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/>
  <bookViews>
    <workbookView xWindow="0" yWindow="300" windowWidth="15480" windowHeight="7890" tabRatio="806" firstSheet="7" activeTab="7"/>
  </bookViews>
  <sheets>
    <sheet name="Iscrizioni" sheetId="3" state="hidden" r:id="rId1"/>
    <sheet name="Arrivi" sheetId="33" state="hidden" r:id="rId2"/>
    <sheet name="Regione" sheetId="51" state="hidden" r:id="rId3"/>
    <sheet name="Categorie" sheetId="2" state="hidden" r:id="rId4"/>
    <sheet name="Corsa" sheetId="32" state="hidden" r:id="rId5"/>
    <sheet name="PartentiCampoA" sheetId="57" state="hidden" r:id="rId6"/>
    <sheet name="PartentiCampoB" sheetId="58" state="hidden" r:id="rId7"/>
    <sheet name="ClassificaCategoria" sheetId="36" r:id="rId8"/>
    <sheet name="ClassificaSocietàGiovanile" sheetId="53" r:id="rId9"/>
    <sheet name="ClassificaSocietàAdulti" sheetId="55" r:id="rId10"/>
    <sheet name="ClassificaSocietàAdulti (3)" sheetId="61" state="hidden" r:id="rId11"/>
    <sheet name="ClassificaSocietàAdultiSENZA" sheetId="60" state="hidden" r:id="rId12"/>
    <sheet name="ClassificaSocietàAdulti (2)" sheetId="59" state="hidden" r:id="rId13"/>
    <sheet name="CoppaUisp" sheetId="54" state="hidden" r:id="rId14"/>
    <sheet name="CATEGORIE X CARTELLINI" sheetId="56" state="hidden" r:id="rId15"/>
  </sheets>
  <definedNames>
    <definedName name="_Categorie">Categorie!$G$3:$J$44</definedName>
    <definedName name="_DeterminaCategorie">Categorie!$F$3:$L$44</definedName>
    <definedName name="_xlnm._FilterDatabase" localSheetId="1" hidden="1">Arrivi!$A$1:$AC$2503</definedName>
    <definedName name="_xlnm._FilterDatabase" localSheetId="14">'CATEGORIE X CARTELLINI'!$A$1:$G$1044</definedName>
    <definedName name="_xlnm._FilterDatabase" localSheetId="0" hidden="1">Iscrizioni!$A$1:$M$2502</definedName>
    <definedName name="_xlnm.Print_Area" localSheetId="1">Arrivi!$D$2:$O$419</definedName>
    <definedName name="_xlnm.Print_Area" localSheetId="9">ClassificaSocietàAdulti!$A$2:$G$80</definedName>
    <definedName name="_xlnm.Print_Area" localSheetId="8">ClassificaSocietàGiovanile!$A$2:$E$86</definedName>
    <definedName name="_xlnm.Print_Area" localSheetId="0">Iscrizioni!$A$1:$J$501</definedName>
    <definedName name="_xlnm.Print_Titles" localSheetId="1">Arrivi!$2:$2</definedName>
    <definedName name="_xlnm.Print_Titles" localSheetId="7">ClassificaCategoria!$1:$3</definedName>
    <definedName name="_xlnm.Print_Titles" localSheetId="9">ClassificaSocietàAdulti!$1:$4</definedName>
    <definedName name="_xlnm.Print_Titles" localSheetId="12">'ClassificaSocietàAdulti (2)'!$1:$3</definedName>
    <definedName name="_xlnm.Print_Titles" localSheetId="10">'ClassificaSocietàAdulti (3)'!$1:$3</definedName>
    <definedName name="_xlnm.Print_Titles" localSheetId="11">ClassificaSocietàAdultiSENZA!$1:$3</definedName>
    <definedName name="_xlnm.Print_Titles" localSheetId="8">ClassificaSocietàGiovanile!$1:$4</definedName>
    <definedName name="_xlnm.Print_Titles" localSheetId="13">CoppaUisp!#REF!</definedName>
    <definedName name="_xlnm.Print_Titles" localSheetId="0">Iscrizioni!#REF!</definedName>
    <definedName name="_xlnm.Print_Titles" localSheetId="5">PartentiCampoA!$3:$3</definedName>
    <definedName name="_xlnm.Print_Titles" localSheetId="6">PartentiCampoB!$3:$3</definedName>
  </definedNames>
  <calcPr calcId="125725"/>
  <pivotCaches>
    <pivotCache cacheId="0" r:id="rId16"/>
    <pivotCache cacheId="1" r:id="rId17"/>
    <pivotCache cacheId="2" r:id="rId18"/>
    <pivotCache cacheId="3" r:id="rId19"/>
  </pivotCaches>
</workbook>
</file>

<file path=xl/calcChain.xml><?xml version="1.0" encoding="utf-8"?>
<calcChain xmlns="http://schemas.openxmlformats.org/spreadsheetml/2006/main">
  <c r="A131" i="6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76"/>
  <c r="A77" s="1"/>
  <c r="A78" s="1"/>
  <c r="A79" s="1"/>
  <c r="A80"/>
  <c r="A75"/>
  <c r="A74"/>
  <c r="A73"/>
  <c r="A72"/>
  <c r="A71"/>
  <c r="A68"/>
  <c r="A69" s="1"/>
  <c r="A70"/>
  <c r="A65"/>
  <c r="A66" s="1"/>
  <c r="A67"/>
  <c r="A53"/>
  <c r="A54"/>
  <c r="A55" s="1"/>
  <c r="A56"/>
  <c r="A57" s="1"/>
  <c r="A58"/>
  <c r="A59" s="1"/>
  <c r="A60" s="1"/>
  <c r="A61" s="1"/>
  <c r="A62" s="1"/>
  <c r="A63"/>
  <c r="A64" s="1"/>
  <c r="A51"/>
  <c r="A52" s="1"/>
  <c r="A50"/>
  <c r="A48"/>
  <c r="A49" s="1"/>
  <c r="A47"/>
  <c r="A45"/>
  <c r="A46"/>
  <c r="A44"/>
  <c r="A41"/>
  <c r="A42" s="1"/>
  <c r="A43" s="1"/>
  <c r="A39"/>
  <c r="A40" s="1"/>
  <c r="A37"/>
  <c r="A38" s="1"/>
  <c r="A33"/>
  <c r="A34" s="1"/>
  <c r="A35" s="1"/>
  <c r="A36" s="1"/>
  <c r="A32"/>
  <c r="A31"/>
  <c r="A30"/>
  <c r="A27"/>
  <c r="A28"/>
  <c r="A29" s="1"/>
  <c r="A26"/>
  <c r="A25"/>
  <c r="A24"/>
  <c r="A23"/>
  <c r="A21"/>
  <c r="A22"/>
  <c r="A19"/>
  <c r="A20" s="1"/>
  <c r="A18"/>
  <c r="A17"/>
  <c r="A16"/>
  <c r="A15"/>
  <c r="A14"/>
  <c r="A13"/>
  <c r="A12"/>
  <c r="A11"/>
  <c r="A9"/>
  <c r="A10" s="1"/>
  <c r="A7"/>
  <c r="A8" s="1"/>
  <c r="A6"/>
  <c r="A5"/>
  <c r="A131" i="59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0"/>
  <c r="A111"/>
  <c r="A109"/>
  <c r="A106"/>
  <c r="A107"/>
  <c r="A108"/>
  <c r="A104"/>
  <c r="A105"/>
  <c r="A103"/>
  <c r="A102"/>
  <c r="A100"/>
  <c r="A101"/>
  <c r="A99"/>
  <c r="A97"/>
  <c r="A98"/>
  <c r="A95"/>
  <c r="A96"/>
  <c r="A93"/>
  <c r="A94"/>
  <c r="A92"/>
  <c r="A90"/>
  <c r="A91"/>
  <c r="A88"/>
  <c r="A89"/>
  <c r="A86"/>
  <c r="A87"/>
  <c r="A84"/>
  <c r="A85"/>
  <c r="A83"/>
  <c r="A82"/>
  <c r="A81"/>
  <c r="A79"/>
  <c r="A80"/>
  <c r="A77"/>
  <c r="A78"/>
  <c r="A76"/>
  <c r="A75"/>
  <c r="A74"/>
  <c r="A73"/>
  <c r="A72"/>
  <c r="A71"/>
  <c r="A70"/>
  <c r="A69"/>
  <c r="A67"/>
  <c r="A68"/>
  <c r="A66"/>
  <c r="A62"/>
  <c r="A63"/>
  <c r="A64"/>
  <c r="A65"/>
  <c r="A60"/>
  <c r="A61"/>
  <c r="A59"/>
  <c r="A58"/>
  <c r="A57"/>
  <c r="A55"/>
  <c r="A56"/>
  <c r="A53"/>
  <c r="A54"/>
  <c r="A52"/>
  <c r="A40"/>
  <c r="A41"/>
  <c r="A42"/>
  <c r="A43" s="1"/>
  <c r="A44"/>
  <c r="A45" s="1"/>
  <c r="A46" s="1"/>
  <c r="A47"/>
  <c r="A48"/>
  <c r="A49" s="1"/>
  <c r="A50"/>
  <c r="A51"/>
  <c r="A38"/>
  <c r="A39" s="1"/>
  <c r="A35"/>
  <c r="A36" s="1"/>
  <c r="A37"/>
  <c r="A33"/>
  <c r="A34"/>
  <c r="A30"/>
  <c r="A31"/>
  <c r="A32" s="1"/>
  <c r="A28"/>
  <c r="A29" s="1"/>
  <c r="A26"/>
  <c r="A27" s="1"/>
  <c r="A24"/>
  <c r="A25" s="1"/>
  <c r="A21"/>
  <c r="A22"/>
  <c r="A23"/>
  <c r="A19"/>
  <c r="A20"/>
  <c r="A17"/>
  <c r="A18"/>
  <c r="A15"/>
  <c r="A16"/>
  <c r="A14"/>
  <c r="A13"/>
  <c r="A12"/>
  <c r="A11"/>
  <c r="A10"/>
  <c r="A9"/>
  <c r="A8"/>
  <c r="A7"/>
  <c r="A5"/>
  <c r="A6"/>
  <c r="A56" i="55"/>
  <c r="A57"/>
  <c r="A58"/>
  <c r="A59"/>
  <c r="A60" s="1"/>
  <c r="A61" s="1"/>
  <c r="A62" s="1"/>
  <c r="A63"/>
  <c r="A64" s="1"/>
  <c r="A65"/>
  <c r="A66" s="1"/>
  <c r="A67"/>
  <c r="A68"/>
  <c r="A69" s="1"/>
  <c r="A70"/>
  <c r="A71"/>
  <c r="A72"/>
  <c r="A73"/>
  <c r="A74"/>
  <c r="A75"/>
  <c r="A76"/>
  <c r="A77" s="1"/>
  <c r="A78" s="1"/>
  <c r="A79" s="1"/>
  <c r="A80"/>
  <c r="A81"/>
  <c r="A82" s="1"/>
  <c r="A83"/>
  <c r="A84"/>
  <c r="A85"/>
  <c r="A86"/>
  <c r="A87"/>
  <c r="A88"/>
  <c r="A89"/>
  <c r="A90"/>
  <c r="A91"/>
  <c r="A92" s="1"/>
  <c r="A93"/>
  <c r="A94" s="1"/>
  <c r="A95"/>
  <c r="A96"/>
  <c r="A97"/>
  <c r="A98"/>
  <c r="A99"/>
  <c r="A100"/>
  <c r="A101"/>
  <c r="A102"/>
  <c r="A103"/>
  <c r="A104"/>
  <c r="A105"/>
  <c r="A106"/>
  <c r="A107"/>
  <c r="A108" s="1"/>
  <c r="A109"/>
  <c r="A110" s="1"/>
  <c r="A111"/>
  <c r="A112" s="1"/>
  <c r="A113"/>
  <c r="A114"/>
  <c r="A115" s="1"/>
  <c r="A116"/>
  <c r="A117"/>
  <c r="A118" s="1"/>
  <c r="A119" s="1"/>
  <c r="A120"/>
  <c r="A121" s="1"/>
  <c r="A122" s="1"/>
  <c r="A123"/>
  <c r="A124"/>
  <c r="A125"/>
  <c r="A126"/>
  <c r="A127"/>
  <c r="A128"/>
  <c r="A129"/>
  <c r="A130"/>
  <c r="A131"/>
  <c r="A33"/>
  <c r="A34"/>
  <c r="A35" s="1"/>
  <c r="A36" s="1"/>
  <c r="A37"/>
  <c r="A38" s="1"/>
  <c r="A39"/>
  <c r="A40" s="1"/>
  <c r="A41"/>
  <c r="A42" s="1"/>
  <c r="A43" s="1"/>
  <c r="A44"/>
  <c r="A45"/>
  <c r="A46" s="1"/>
  <c r="A47"/>
  <c r="A48"/>
  <c r="A49"/>
  <c r="A50"/>
  <c r="A51"/>
  <c r="A52" s="1"/>
  <c r="A53"/>
  <c r="A54"/>
  <c r="A55" s="1"/>
  <c r="C3" i="32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2"/>
  <c r="A45" i="53"/>
  <c r="A46" s="1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 s="1"/>
  <c r="A67"/>
  <c r="A68" s="1"/>
  <c r="A69"/>
  <c r="A70"/>
  <c r="A71"/>
  <c r="A72"/>
  <c r="A73"/>
  <c r="A74" s="1"/>
  <c r="A75"/>
  <c r="A76"/>
  <c r="A77"/>
  <c r="A78"/>
  <c r="A79"/>
  <c r="A80"/>
  <c r="A81"/>
  <c r="A82"/>
  <c r="A83"/>
  <c r="A84"/>
  <c r="A85" s="1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H2" i="3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A7" i="55"/>
  <c r="A8" s="1"/>
  <c r="A9"/>
  <c r="A10" s="1"/>
  <c r="A11"/>
  <c r="A12"/>
  <c r="A13"/>
  <c r="A14"/>
  <c r="A15"/>
  <c r="A16"/>
  <c r="A17"/>
  <c r="A18"/>
  <c r="A19"/>
  <c r="A20" s="1"/>
  <c r="A21"/>
  <c r="A22"/>
  <c r="A23"/>
  <c r="A24"/>
  <c r="A25"/>
  <c r="A26"/>
  <c r="A27"/>
  <c r="A28" s="1"/>
  <c r="A29" s="1"/>
  <c r="A30"/>
  <c r="A31"/>
  <c r="A32"/>
  <c r="A5"/>
  <c r="A6"/>
  <c r="M529" i="33"/>
  <c r="M530"/>
  <c r="M555"/>
  <c r="M583"/>
  <c r="M628"/>
  <c r="M842"/>
  <c r="M85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A35" i="53"/>
  <c r="A36"/>
  <c r="A37"/>
  <c r="A38" s="1"/>
  <c r="A39"/>
  <c r="A40" s="1"/>
  <c r="A41" s="1"/>
  <c r="A42" s="1"/>
  <c r="A43"/>
  <c r="A44" s="1"/>
  <c r="A6"/>
  <c r="A7"/>
  <c r="A8"/>
  <c r="A9"/>
  <c r="A10"/>
  <c r="A11"/>
  <c r="A12"/>
  <c r="A13"/>
  <c r="A14"/>
  <c r="A15"/>
  <c r="A16"/>
  <c r="A17"/>
  <c r="A18"/>
  <c r="A19"/>
  <c r="A20"/>
  <c r="A21" s="1"/>
  <c r="A22"/>
  <c r="A23"/>
  <c r="A24"/>
  <c r="A25"/>
  <c r="A26" s="1"/>
  <c r="A27"/>
  <c r="A28" s="1"/>
  <c r="A29"/>
  <c r="A30"/>
  <c r="A31"/>
  <c r="A32"/>
  <c r="A33"/>
  <c r="A34" s="1"/>
  <c r="A5"/>
  <c r="AA901" i="33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2063"/>
  <c r="AA2064"/>
  <c r="AA2065"/>
  <c r="AA2066"/>
  <c r="AA2067"/>
  <c r="AA2068"/>
  <c r="AA2069"/>
  <c r="AA2070"/>
  <c r="AA2071"/>
  <c r="AA2072"/>
  <c r="AA2073"/>
  <c r="AA2074"/>
  <c r="AA2075"/>
  <c r="AA2076"/>
  <c r="AA2077"/>
  <c r="AA2078"/>
  <c r="AA2079"/>
  <c r="AA2080"/>
  <c r="AA2081"/>
  <c r="AA2082"/>
  <c r="AA2083"/>
  <c r="AA2084"/>
  <c r="AA2085"/>
  <c r="AA2086"/>
  <c r="AA2087"/>
  <c r="AA2088"/>
  <c r="AA2089"/>
  <c r="AA2090"/>
  <c r="AA2091"/>
  <c r="AA2092"/>
  <c r="AA2093"/>
  <c r="AA2094"/>
  <c r="AA2095"/>
  <c r="AA2096"/>
  <c r="AA2097"/>
  <c r="AA2098"/>
  <c r="AA2099"/>
  <c r="AA2100"/>
  <c r="AA2101"/>
  <c r="AA2102"/>
  <c r="AA2103"/>
  <c r="AA2104"/>
  <c r="AA2105"/>
  <c r="AA2106"/>
  <c r="AA2107"/>
  <c r="AA2108"/>
  <c r="AA2109"/>
  <c r="AA2110"/>
  <c r="AA2111"/>
  <c r="AA2112"/>
  <c r="AA2113"/>
  <c r="AA2114"/>
  <c r="AA2115"/>
  <c r="AA2116"/>
  <c r="AA2117"/>
  <c r="AA2118"/>
  <c r="AA2119"/>
  <c r="AA2120"/>
  <c r="AA2121"/>
  <c r="AA2122"/>
  <c r="AA2123"/>
  <c r="AA2124"/>
  <c r="AA2125"/>
  <c r="AA2126"/>
  <c r="AA2127"/>
  <c r="AA2128"/>
  <c r="AA2129"/>
  <c r="AA2130"/>
  <c r="AA2131"/>
  <c r="AA2132"/>
  <c r="AA2133"/>
  <c r="AA2134"/>
  <c r="AA2135"/>
  <c r="AA2136"/>
  <c r="AA2137"/>
  <c r="AA2138"/>
  <c r="AA2139"/>
  <c r="AA2140"/>
  <c r="AA2141"/>
  <c r="AA2142"/>
  <c r="AA2143"/>
  <c r="AA2144"/>
  <c r="AA2145"/>
  <c r="AA2146"/>
  <c r="AA2147"/>
  <c r="AA2148"/>
  <c r="AA2149"/>
  <c r="AA2150"/>
  <c r="AA2151"/>
  <c r="AA2152"/>
  <c r="AA2153"/>
  <c r="AA2154"/>
  <c r="AA2155"/>
  <c r="AA2156"/>
  <c r="AA2157"/>
  <c r="AA2158"/>
  <c r="AA2159"/>
  <c r="AA2160"/>
  <c r="AA2161"/>
  <c r="AA2162"/>
  <c r="AA2163"/>
  <c r="AA2164"/>
  <c r="AA2165"/>
  <c r="AA2166"/>
  <c r="AA2167"/>
  <c r="AA2168"/>
  <c r="AA2169"/>
  <c r="AA2170"/>
  <c r="AA2171"/>
  <c r="AA2172"/>
  <c r="AA2173"/>
  <c r="AA2174"/>
  <c r="AA2175"/>
  <c r="AA2176"/>
  <c r="AA2177"/>
  <c r="AA2178"/>
  <c r="AA2179"/>
  <c r="AA2180"/>
  <c r="AA2181"/>
  <c r="AA2182"/>
  <c r="AA2183"/>
  <c r="AA2184"/>
  <c r="AA2185"/>
  <c r="AA2186"/>
  <c r="AA2187"/>
  <c r="AA2188"/>
  <c r="AA2189"/>
  <c r="AA2190"/>
  <c r="AA2191"/>
  <c r="AA2192"/>
  <c r="AA2193"/>
  <c r="AA2194"/>
  <c r="AA2195"/>
  <c r="AA2196"/>
  <c r="AA2197"/>
  <c r="AA2198"/>
  <c r="AA2199"/>
  <c r="AA2200"/>
  <c r="AA2201"/>
  <c r="AA2202"/>
  <c r="AA2203"/>
  <c r="AA2204"/>
  <c r="AA2205"/>
  <c r="AA2206"/>
  <c r="AA2207"/>
  <c r="AA2208"/>
  <c r="AA2209"/>
  <c r="AA2210"/>
  <c r="AA2211"/>
  <c r="AA2212"/>
  <c r="AA2213"/>
  <c r="AA2214"/>
  <c r="AA2215"/>
  <c r="AA2216"/>
  <c r="AA2217"/>
  <c r="AA2218"/>
  <c r="AA2219"/>
  <c r="AA2220"/>
  <c r="AA2221"/>
  <c r="AA2222"/>
  <c r="AA2223"/>
  <c r="AA2224"/>
  <c r="AA2225"/>
  <c r="AA2226"/>
  <c r="AA2227"/>
  <c r="AA2228"/>
  <c r="AA2229"/>
  <c r="AA2230"/>
  <c r="AA2231"/>
  <c r="AA2232"/>
  <c r="AA2233"/>
  <c r="AA2234"/>
  <c r="AA2235"/>
  <c r="AA2236"/>
  <c r="AA2237"/>
  <c r="AA2238"/>
  <c r="AA2239"/>
  <c r="AA2240"/>
  <c r="AA2241"/>
  <c r="AA2242"/>
  <c r="AA2243"/>
  <c r="AA2244"/>
  <c r="AA2245"/>
  <c r="AA2246"/>
  <c r="AA2247"/>
  <c r="AA2248"/>
  <c r="AA2249"/>
  <c r="AA2250"/>
  <c r="AA2251"/>
  <c r="AA2252"/>
  <c r="AA2253"/>
  <c r="AA2254"/>
  <c r="AA2255"/>
  <c r="AA2256"/>
  <c r="AA2257"/>
  <c r="AA2258"/>
  <c r="AA2259"/>
  <c r="AA2260"/>
  <c r="AA2261"/>
  <c r="AA2262"/>
  <c r="AA2263"/>
  <c r="AA2264"/>
  <c r="AA2265"/>
  <c r="AA2266"/>
  <c r="AA2267"/>
  <c r="AA2268"/>
  <c r="AA2269"/>
  <c r="AA2270"/>
  <c r="AA2271"/>
  <c r="AA2272"/>
  <c r="AA2273"/>
  <c r="AA2274"/>
  <c r="AA2275"/>
  <c r="AA2276"/>
  <c r="AA2277"/>
  <c r="AA2278"/>
  <c r="AA2279"/>
  <c r="AA2280"/>
  <c r="AA2281"/>
  <c r="AA2282"/>
  <c r="AA2283"/>
  <c r="AA2284"/>
  <c r="AA2285"/>
  <c r="AA2286"/>
  <c r="AA2287"/>
  <c r="AA2288"/>
  <c r="AA2289"/>
  <c r="AA2290"/>
  <c r="AA2291"/>
  <c r="AA2292"/>
  <c r="AA2293"/>
  <c r="AA2294"/>
  <c r="AA2295"/>
  <c r="AA2296"/>
  <c r="AA2297"/>
  <c r="AA2298"/>
  <c r="AA2299"/>
  <c r="AA2300"/>
  <c r="AA2301"/>
  <c r="AA2302"/>
  <c r="AA2303"/>
  <c r="AA2304"/>
  <c r="AA2305"/>
  <c r="AA2306"/>
  <c r="AA2307"/>
  <c r="AA2308"/>
  <c r="AA2309"/>
  <c r="AA2310"/>
  <c r="AA2311"/>
  <c r="AA2312"/>
  <c r="AA2313"/>
  <c r="AA2314"/>
  <c r="AA2315"/>
  <c r="AA2316"/>
  <c r="AA2317"/>
  <c r="AA2318"/>
  <c r="AA2319"/>
  <c r="AA2320"/>
  <c r="AA2321"/>
  <c r="AA2322"/>
  <c r="AA2323"/>
  <c r="AA2324"/>
  <c r="AA2325"/>
  <c r="AA2326"/>
  <c r="AA2327"/>
  <c r="AA2328"/>
  <c r="AA2329"/>
  <c r="AA2330"/>
  <c r="AA2331"/>
  <c r="AA2332"/>
  <c r="AA2333"/>
  <c r="AA2334"/>
  <c r="AA2335"/>
  <c r="AA2336"/>
  <c r="AA2337"/>
  <c r="AA2338"/>
  <c r="AA2339"/>
  <c r="AA2340"/>
  <c r="AA2341"/>
  <c r="AA2342"/>
  <c r="AA2343"/>
  <c r="AA2344"/>
  <c r="AA2345"/>
  <c r="AA2346"/>
  <c r="AA2347"/>
  <c r="AA2348"/>
  <c r="AA2349"/>
  <c r="AA2350"/>
  <c r="AA2351"/>
  <c r="AA2352"/>
  <c r="AA2353"/>
  <c r="AA2354"/>
  <c r="AA2355"/>
  <c r="AA2356"/>
  <c r="AA2357"/>
  <c r="AA2358"/>
  <c r="AA2359"/>
  <c r="AA2360"/>
  <c r="AA2361"/>
  <c r="AA2362"/>
  <c r="AA2363"/>
  <c r="AA2364"/>
  <c r="AA2365"/>
  <c r="AA2366"/>
  <c r="AA2367"/>
  <c r="AA2368"/>
  <c r="AA2369"/>
  <c r="AA2370"/>
  <c r="AA2371"/>
  <c r="AA2372"/>
  <c r="AA2373"/>
  <c r="AA2374"/>
  <c r="AA2375"/>
  <c r="AA2376"/>
  <c r="AA2377"/>
  <c r="AA2378"/>
  <c r="AA2379"/>
  <c r="AA2380"/>
  <c r="AA2381"/>
  <c r="AA2382"/>
  <c r="AA2383"/>
  <c r="AA2384"/>
  <c r="AA2385"/>
  <c r="AA2386"/>
  <c r="AA2387"/>
  <c r="AA2388"/>
  <c r="AA2389"/>
  <c r="AA2390"/>
  <c r="AA2391"/>
  <c r="AA2392"/>
  <c r="AA2393"/>
  <c r="AA2394"/>
  <c r="AA2395"/>
  <c r="AA2396"/>
  <c r="AA2397"/>
  <c r="AA2398"/>
  <c r="AA2399"/>
  <c r="AA2400"/>
  <c r="AA2401"/>
  <c r="AA2402"/>
  <c r="AA2403"/>
  <c r="AA2404"/>
  <c r="AA2405"/>
  <c r="AA2406"/>
  <c r="AA2407"/>
  <c r="AA2408"/>
  <c r="AA2409"/>
  <c r="AA2410"/>
  <c r="AA2411"/>
  <c r="AA2412"/>
  <c r="AA2413"/>
  <c r="AA2414"/>
  <c r="AA2415"/>
  <c r="AA2416"/>
  <c r="AA2417"/>
  <c r="AA2418"/>
  <c r="AA2419"/>
  <c r="AA2420"/>
  <c r="AA2421"/>
  <c r="AA2422"/>
  <c r="AA2423"/>
  <c r="AA2424"/>
  <c r="AA2425"/>
  <c r="AA2426"/>
  <c r="AA2427"/>
  <c r="AA2428"/>
  <c r="AA2429"/>
  <c r="AA2430"/>
  <c r="AA2431"/>
  <c r="AA2432"/>
  <c r="AA2433"/>
  <c r="AA2434"/>
  <c r="AA2435"/>
  <c r="AA2436"/>
  <c r="AA2437"/>
  <c r="AA2438"/>
  <c r="AA2439"/>
  <c r="AA2440"/>
  <c r="AA2441"/>
  <c r="AA2442"/>
  <c r="AA2443"/>
  <c r="AA2444"/>
  <c r="AA2445"/>
  <c r="AA2446"/>
  <c r="AA2447"/>
  <c r="AA2448"/>
  <c r="AA2449"/>
  <c r="AA2450"/>
  <c r="AA2451"/>
  <c r="AA2452"/>
  <c r="AA2453"/>
  <c r="AA2454"/>
  <c r="AA2455"/>
  <c r="AA2456"/>
  <c r="AA2457"/>
  <c r="AA2458"/>
  <c r="AA2459"/>
  <c r="AA2460"/>
  <c r="AA2461"/>
  <c r="AA2462"/>
  <c r="AA2463"/>
  <c r="AA2464"/>
  <c r="AA2465"/>
  <c r="AA2466"/>
  <c r="AA2467"/>
  <c r="AA2468"/>
  <c r="AA2469"/>
  <c r="AA2470"/>
  <c r="AA2471"/>
  <c r="AA2472"/>
  <c r="AA2473"/>
  <c r="AA2474"/>
  <c r="AA2475"/>
  <c r="AA2476"/>
  <c r="AA2477"/>
  <c r="AA2478"/>
  <c r="AA2479"/>
  <c r="AA2480"/>
  <c r="AA2481"/>
  <c r="AA2482"/>
  <c r="AA2483"/>
  <c r="AA2484"/>
  <c r="AA2485"/>
  <c r="AA2486"/>
  <c r="AA2487"/>
  <c r="AA2488"/>
  <c r="AA2489"/>
  <c r="AA2490"/>
  <c r="AA2491"/>
  <c r="AA2492"/>
  <c r="AA2493"/>
  <c r="AA2494"/>
  <c r="AA2495"/>
  <c r="AA2496"/>
  <c r="AA2497"/>
  <c r="AA2498"/>
  <c r="AA2499"/>
  <c r="AA2500"/>
  <c r="AA2501"/>
  <c r="AA2502"/>
  <c r="G484"/>
  <c r="G529"/>
  <c r="G530"/>
  <c r="G555"/>
  <c r="G583"/>
  <c r="G628"/>
  <c r="G842"/>
  <c r="G85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J529"/>
  <c r="J530"/>
  <c r="J555"/>
  <c r="J583"/>
  <c r="J628"/>
  <c r="J842"/>
  <c r="J85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L529"/>
  <c r="L530"/>
  <c r="L555"/>
  <c r="L583"/>
  <c r="L628"/>
  <c r="L842"/>
  <c r="L85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R529"/>
  <c r="R530"/>
  <c r="R555"/>
  <c r="R583"/>
  <c r="R628"/>
  <c r="R842"/>
  <c r="R85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O3"/>
  <c r="N3"/>
  <c r="I3"/>
  <c r="H3"/>
  <c r="N985" i="3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B18" i="32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Z901" i="33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1869"/>
  <c r="Z1870"/>
  <c r="Z1871"/>
  <c r="Z1872"/>
  <c r="Z1873"/>
  <c r="Z1874"/>
  <c r="Z1875"/>
  <c r="Z1876"/>
  <c r="Z1877"/>
  <c r="Z1878"/>
  <c r="Z1879"/>
  <c r="Z1880"/>
  <c r="Z1881"/>
  <c r="Z1882"/>
  <c r="Z1883"/>
  <c r="Z1884"/>
  <c r="Z1885"/>
  <c r="Z1886"/>
  <c r="Z1887"/>
  <c r="Z1888"/>
  <c r="Z1889"/>
  <c r="Z1890"/>
  <c r="Z1891"/>
  <c r="Z1892"/>
  <c r="Z1893"/>
  <c r="Z1894"/>
  <c r="Z1895"/>
  <c r="Z1896"/>
  <c r="Z1897"/>
  <c r="Z1898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Z2128"/>
  <c r="Z2129"/>
  <c r="Z2130"/>
  <c r="Z2131"/>
  <c r="Z2132"/>
  <c r="Z2133"/>
  <c r="Z2134"/>
  <c r="Z2135"/>
  <c r="Z2136"/>
  <c r="Z2137"/>
  <c r="Z2138"/>
  <c r="Z2139"/>
  <c r="Z2140"/>
  <c r="Z2141"/>
  <c r="Z2142"/>
  <c r="Z2143"/>
  <c r="Z2144"/>
  <c r="Z2145"/>
  <c r="Z2146"/>
  <c r="Z2147"/>
  <c r="Z2148"/>
  <c r="Z2149"/>
  <c r="Z2150"/>
  <c r="Z2151"/>
  <c r="Z2152"/>
  <c r="Z2153"/>
  <c r="Z2154"/>
  <c r="Z2155"/>
  <c r="Z2156"/>
  <c r="Z2157"/>
  <c r="Z2158"/>
  <c r="Z2159"/>
  <c r="Z2160"/>
  <c r="Z2161"/>
  <c r="Z2162"/>
  <c r="Z2163"/>
  <c r="Z2164"/>
  <c r="Z2165"/>
  <c r="Z2166"/>
  <c r="Z2167"/>
  <c r="Z2168"/>
  <c r="Z2169"/>
  <c r="Z2170"/>
  <c r="Z2171"/>
  <c r="Z2172"/>
  <c r="Z2173"/>
  <c r="Z2174"/>
  <c r="Z2175"/>
  <c r="Z2176"/>
  <c r="Z2177"/>
  <c r="Z2178"/>
  <c r="Z2179"/>
  <c r="Z2180"/>
  <c r="Z2181"/>
  <c r="Z2182"/>
  <c r="Z2183"/>
  <c r="Z2184"/>
  <c r="Z2185"/>
  <c r="Z2186"/>
  <c r="Z2187"/>
  <c r="Z2188"/>
  <c r="Z2189"/>
  <c r="Z2190"/>
  <c r="Z2191"/>
  <c r="Z2192"/>
  <c r="Z2193"/>
  <c r="Z2194"/>
  <c r="Z2195"/>
  <c r="Z2196"/>
  <c r="Z2197"/>
  <c r="Z2198"/>
  <c r="Z2199"/>
  <c r="Z2200"/>
  <c r="Z2201"/>
  <c r="Z2202"/>
  <c r="Z2203"/>
  <c r="Z2204"/>
  <c r="Z2205"/>
  <c r="Z2206"/>
  <c r="Z2207"/>
  <c r="Z2208"/>
  <c r="Z2209"/>
  <c r="Z2210"/>
  <c r="Z2211"/>
  <c r="Z2212"/>
  <c r="Z2213"/>
  <c r="Z2214"/>
  <c r="Z2215"/>
  <c r="Z2216"/>
  <c r="Z2217"/>
  <c r="Z2218"/>
  <c r="Z2219"/>
  <c r="Z2220"/>
  <c r="Z2221"/>
  <c r="Z2222"/>
  <c r="Z2223"/>
  <c r="Z2224"/>
  <c r="Z2225"/>
  <c r="Z2226"/>
  <c r="Z2227"/>
  <c r="Z2228"/>
  <c r="Z2229"/>
  <c r="Z2230"/>
  <c r="Z2231"/>
  <c r="Z2232"/>
  <c r="Z2233"/>
  <c r="Z2234"/>
  <c r="Z2235"/>
  <c r="Z2236"/>
  <c r="Z2237"/>
  <c r="Z2238"/>
  <c r="Z2239"/>
  <c r="Z2240"/>
  <c r="Z2241"/>
  <c r="Z2242"/>
  <c r="Z2243"/>
  <c r="Z2244"/>
  <c r="Z2245"/>
  <c r="Z2246"/>
  <c r="Z2247"/>
  <c r="Z2248"/>
  <c r="Z2249"/>
  <c r="Z2250"/>
  <c r="Z2251"/>
  <c r="Z2252"/>
  <c r="Z2253"/>
  <c r="Z2254"/>
  <c r="Z2255"/>
  <c r="Z2256"/>
  <c r="Z2257"/>
  <c r="Z2258"/>
  <c r="Z2259"/>
  <c r="Z2260"/>
  <c r="Z2261"/>
  <c r="Z2262"/>
  <c r="Z2263"/>
  <c r="Z2264"/>
  <c r="Z2265"/>
  <c r="Z2266"/>
  <c r="Z2267"/>
  <c r="Z2268"/>
  <c r="Z2269"/>
  <c r="Z2270"/>
  <c r="Z2271"/>
  <c r="Z2272"/>
  <c r="Z2273"/>
  <c r="Z2274"/>
  <c r="Z2275"/>
  <c r="Z2276"/>
  <c r="Z2277"/>
  <c r="Z2278"/>
  <c r="Z2279"/>
  <c r="Z2280"/>
  <c r="Z2281"/>
  <c r="Z2282"/>
  <c r="Z2283"/>
  <c r="Z2284"/>
  <c r="Z2285"/>
  <c r="Z2286"/>
  <c r="Z2287"/>
  <c r="Z2288"/>
  <c r="Z2289"/>
  <c r="Z2290"/>
  <c r="Z2291"/>
  <c r="Z2292"/>
  <c r="Z2293"/>
  <c r="Z2294"/>
  <c r="Z2295"/>
  <c r="Z2296"/>
  <c r="Z2297"/>
  <c r="Z2298"/>
  <c r="Z2299"/>
  <c r="Z2300"/>
  <c r="Z2301"/>
  <c r="Z2302"/>
  <c r="Z2303"/>
  <c r="Z2304"/>
  <c r="Z2305"/>
  <c r="Z2306"/>
  <c r="Z2307"/>
  <c r="Z2308"/>
  <c r="Z2309"/>
  <c r="Z2310"/>
  <c r="Z2311"/>
  <c r="Z2312"/>
  <c r="Z2313"/>
  <c r="Z2314"/>
  <c r="Z2315"/>
  <c r="Z2316"/>
  <c r="Z2317"/>
  <c r="Z2318"/>
  <c r="Z2319"/>
  <c r="Z2320"/>
  <c r="Z2321"/>
  <c r="Z2322"/>
  <c r="Z2323"/>
  <c r="Z2324"/>
  <c r="Z2325"/>
  <c r="Z2326"/>
  <c r="Z2327"/>
  <c r="Z2328"/>
  <c r="Z2329"/>
  <c r="Z2330"/>
  <c r="Z2331"/>
  <c r="Z2332"/>
  <c r="Z2333"/>
  <c r="Z2334"/>
  <c r="Z2335"/>
  <c r="Z2336"/>
  <c r="Z2337"/>
  <c r="Z2338"/>
  <c r="Z2339"/>
  <c r="Z2340"/>
  <c r="Z2341"/>
  <c r="Z2342"/>
  <c r="Z2343"/>
  <c r="Z2344"/>
  <c r="Z2345"/>
  <c r="Z2346"/>
  <c r="Z2347"/>
  <c r="Z2348"/>
  <c r="Z2349"/>
  <c r="Z2350"/>
  <c r="Z2351"/>
  <c r="Z2352"/>
  <c r="Z2353"/>
  <c r="Z2354"/>
  <c r="Z2355"/>
  <c r="Z2356"/>
  <c r="Z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Z2408"/>
  <c r="Z2409"/>
  <c r="Z2410"/>
  <c r="Z2411"/>
  <c r="Z2412"/>
  <c r="Z2413"/>
  <c r="Z2414"/>
  <c r="Z2415"/>
  <c r="Z2416"/>
  <c r="Z2417"/>
  <c r="Z2418"/>
  <c r="Z2419"/>
  <c r="Z2420"/>
  <c r="Z2421"/>
  <c r="Z2422"/>
  <c r="Z2423"/>
  <c r="Z2424"/>
  <c r="Z2425"/>
  <c r="Z2426"/>
  <c r="Z2427"/>
  <c r="Z2428"/>
  <c r="Z2429"/>
  <c r="Z2430"/>
  <c r="Z2431"/>
  <c r="Z2432"/>
  <c r="Z2433"/>
  <c r="Z2434"/>
  <c r="Z2435"/>
  <c r="Z2436"/>
  <c r="Z2437"/>
  <c r="Z2438"/>
  <c r="Z2439"/>
  <c r="Z2440"/>
  <c r="Z2441"/>
  <c r="Z2442"/>
  <c r="Z2443"/>
  <c r="Z2444"/>
  <c r="Z2445"/>
  <c r="Z2446"/>
  <c r="Z2447"/>
  <c r="Z2448"/>
  <c r="Z2449"/>
  <c r="Z2450"/>
  <c r="Z2451"/>
  <c r="Z2452"/>
  <c r="Z2453"/>
  <c r="Z2454"/>
  <c r="Z2455"/>
  <c r="Z2456"/>
  <c r="Z2457"/>
  <c r="Z2458"/>
  <c r="Z2459"/>
  <c r="Z2460"/>
  <c r="Z2461"/>
  <c r="Z2462"/>
  <c r="Z2463"/>
  <c r="Z2464"/>
  <c r="Z2465"/>
  <c r="Z2466"/>
  <c r="Z2467"/>
  <c r="Z2468"/>
  <c r="Z2469"/>
  <c r="Z2470"/>
  <c r="Z2471"/>
  <c r="Z2472"/>
  <c r="Z2473"/>
  <c r="Z2474"/>
  <c r="Z2475"/>
  <c r="Z2476"/>
  <c r="Z2477"/>
  <c r="Z2478"/>
  <c r="Z2479"/>
  <c r="Z2480"/>
  <c r="Z2481"/>
  <c r="Z2482"/>
  <c r="Z2483"/>
  <c r="Z2484"/>
  <c r="Z2485"/>
  <c r="Z2486"/>
  <c r="Z2487"/>
  <c r="Z2488"/>
  <c r="Z2489"/>
  <c r="Z2490"/>
  <c r="Z2491"/>
  <c r="Z2492"/>
  <c r="Z2493"/>
  <c r="Z2494"/>
  <c r="Z2495"/>
  <c r="Z2496"/>
  <c r="Z2497"/>
  <c r="Z2498"/>
  <c r="Z2499"/>
  <c r="Z2500"/>
  <c r="Z2501"/>
  <c r="Z2502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B2192"/>
  <c r="AB2193"/>
  <c r="AB2194"/>
  <c r="AB2195"/>
  <c r="AB2196"/>
  <c r="AB2197"/>
  <c r="AB2198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37"/>
  <c r="AB2238"/>
  <c r="AB2239"/>
  <c r="AB2240"/>
  <c r="AB2241"/>
  <c r="AB2242"/>
  <c r="AB2243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0"/>
  <c r="AB2331"/>
  <c r="AB2332"/>
  <c r="AB2333"/>
  <c r="AB2334"/>
  <c r="AB2335"/>
  <c r="AB2336"/>
  <c r="AB2337"/>
  <c r="AB2338"/>
  <c r="AB2339"/>
  <c r="AB2340"/>
  <c r="AB2341"/>
  <c r="AB2342"/>
  <c r="AB2343"/>
  <c r="AB2344"/>
  <c r="AB2345"/>
  <c r="AB2346"/>
  <c r="AB2347"/>
  <c r="AB2348"/>
  <c r="AB2349"/>
  <c r="AB2350"/>
  <c r="AB2351"/>
  <c r="AB2352"/>
  <c r="AB2353"/>
  <c r="AB2354"/>
  <c r="AB2355"/>
  <c r="AB2356"/>
  <c r="AB2357"/>
  <c r="AB2358"/>
  <c r="AB2359"/>
  <c r="AB2360"/>
  <c r="AB2361"/>
  <c r="AB2362"/>
  <c r="AB2363"/>
  <c r="AB2364"/>
  <c r="AB2365"/>
  <c r="AB2366"/>
  <c r="AB2367"/>
  <c r="AB2368"/>
  <c r="AB2369"/>
  <c r="AB2370"/>
  <c r="AB2371"/>
  <c r="AB2372"/>
  <c r="AB2373"/>
  <c r="AB2374"/>
  <c r="AB2375"/>
  <c r="AB2376"/>
  <c r="AB2377"/>
  <c r="AB2378"/>
  <c r="AB2379"/>
  <c r="AB2380"/>
  <c r="AB2381"/>
  <c r="AB2382"/>
  <c r="AB2383"/>
  <c r="AB2384"/>
  <c r="AB2385"/>
  <c r="AB2386"/>
  <c r="AB2387"/>
  <c r="AB2388"/>
  <c r="AB2389"/>
  <c r="AB2390"/>
  <c r="AB2391"/>
  <c r="AB2392"/>
  <c r="AB2393"/>
  <c r="AB2394"/>
  <c r="AB2395"/>
  <c r="AB2396"/>
  <c r="AB2397"/>
  <c r="AB2398"/>
  <c r="AB2399"/>
  <c r="AB2400"/>
  <c r="AB2401"/>
  <c r="AB2402"/>
  <c r="AB2403"/>
  <c r="AB2404"/>
  <c r="AB2405"/>
  <c r="AB2406"/>
  <c r="AB2407"/>
  <c r="AB2408"/>
  <c r="AB2409"/>
  <c r="AB2410"/>
  <c r="AB2411"/>
  <c r="AB2412"/>
  <c r="AB2413"/>
  <c r="AB2414"/>
  <c r="AB2415"/>
  <c r="AB2416"/>
  <c r="AB2417"/>
  <c r="AB2418"/>
  <c r="AB2419"/>
  <c r="AB2420"/>
  <c r="AB2421"/>
  <c r="AB2422"/>
  <c r="AB2423"/>
  <c r="AB2424"/>
  <c r="AB2425"/>
  <c r="AB2426"/>
  <c r="AB2427"/>
  <c r="AB2428"/>
  <c r="AB2429"/>
  <c r="AB2430"/>
  <c r="AB2431"/>
  <c r="AB2432"/>
  <c r="AB2433"/>
  <c r="AB2434"/>
  <c r="AB2435"/>
  <c r="AB2436"/>
  <c r="AB2437"/>
  <c r="AB2438"/>
  <c r="AB2439"/>
  <c r="AB2440"/>
  <c r="AB2441"/>
  <c r="AB2442"/>
  <c r="AB2443"/>
  <c r="AB2444"/>
  <c r="AB2445"/>
  <c r="AB2446"/>
  <c r="AB2447"/>
  <c r="AB2448"/>
  <c r="AB2449"/>
  <c r="AB2450"/>
  <c r="AB2451"/>
  <c r="AB2452"/>
  <c r="AB2453"/>
  <c r="AB2454"/>
  <c r="AB2455"/>
  <c r="AB2456"/>
  <c r="AB2457"/>
  <c r="AB2458"/>
  <c r="AB2459"/>
  <c r="AB2460"/>
  <c r="AB2461"/>
  <c r="AB2462"/>
  <c r="AB2463"/>
  <c r="AB2464"/>
  <c r="AB2465"/>
  <c r="AB2466"/>
  <c r="AB2467"/>
  <c r="AB2468"/>
  <c r="AB2469"/>
  <c r="AB2470"/>
  <c r="AB2471"/>
  <c r="AB2472"/>
  <c r="AB2473"/>
  <c r="AB2474"/>
  <c r="AB2475"/>
  <c r="AB2476"/>
  <c r="AB2477"/>
  <c r="AB2478"/>
  <c r="AB2479"/>
  <c r="AB2480"/>
  <c r="AB2481"/>
  <c r="AB2482"/>
  <c r="AB2483"/>
  <c r="AB2484"/>
  <c r="AB2485"/>
  <c r="AB2486"/>
  <c r="AB2487"/>
  <c r="AB2488"/>
  <c r="AB2489"/>
  <c r="AB2490"/>
  <c r="AB2491"/>
  <c r="AB2492"/>
  <c r="AB2493"/>
  <c r="AB2494"/>
  <c r="AB2495"/>
  <c r="AB2496"/>
  <c r="AB2497"/>
  <c r="AB2498"/>
  <c r="AB2499"/>
  <c r="AB2500"/>
  <c r="AB2501"/>
  <c r="AB2502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3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J44" i="2"/>
  <c r="J35"/>
  <c r="J34"/>
  <c r="J33"/>
  <c r="J32"/>
  <c r="J31"/>
  <c r="J30"/>
  <c r="J29"/>
  <c r="J28"/>
  <c r="J27"/>
  <c r="J26"/>
  <c r="J25"/>
  <c r="J24"/>
  <c r="J23"/>
  <c r="AC901" i="33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2047"/>
  <c r="AC2048"/>
  <c r="AC2049"/>
  <c r="AC2050"/>
  <c r="AC2051"/>
  <c r="AC2052"/>
  <c r="AC2053"/>
  <c r="AC2054"/>
  <c r="AC2055"/>
  <c r="AC2056"/>
  <c r="AC2057"/>
  <c r="AC2058"/>
  <c r="AC2059"/>
  <c r="AC2060"/>
  <c r="AC2061"/>
  <c r="AC2062"/>
  <c r="AC2063"/>
  <c r="AC2064"/>
  <c r="AC2065"/>
  <c r="AC2066"/>
  <c r="AC2067"/>
  <c r="AC2068"/>
  <c r="AC2069"/>
  <c r="AC2070"/>
  <c r="AC2071"/>
  <c r="AC2072"/>
  <c r="AC2073"/>
  <c r="AC2074"/>
  <c r="AC2075"/>
  <c r="AC2076"/>
  <c r="AC2077"/>
  <c r="AC2078"/>
  <c r="AC2079"/>
  <c r="AC2080"/>
  <c r="AC2081"/>
  <c r="AC2082"/>
  <c r="AC2083"/>
  <c r="AC2084"/>
  <c r="AC2085"/>
  <c r="AC2086"/>
  <c r="AC2087"/>
  <c r="AC2088"/>
  <c r="AC2089"/>
  <c r="AC2090"/>
  <c r="AC2091"/>
  <c r="AC2092"/>
  <c r="AC2093"/>
  <c r="AC2094"/>
  <c r="AC2095"/>
  <c r="AC2096"/>
  <c r="AC2097"/>
  <c r="AC2098"/>
  <c r="AC2099"/>
  <c r="AC2100"/>
  <c r="AC2101"/>
  <c r="AC2102"/>
  <c r="AC2103"/>
  <c r="AC2104"/>
  <c r="AC2105"/>
  <c r="AC2106"/>
  <c r="AC2107"/>
  <c r="AC2108"/>
  <c r="AC2109"/>
  <c r="AC2110"/>
  <c r="AC2111"/>
  <c r="AC2112"/>
  <c r="AC2113"/>
  <c r="AC2114"/>
  <c r="AC2115"/>
  <c r="AC2116"/>
  <c r="AC2117"/>
  <c r="AC2118"/>
  <c r="AC2119"/>
  <c r="AC2120"/>
  <c r="AC2121"/>
  <c r="AC2122"/>
  <c r="AC2123"/>
  <c r="AC2124"/>
  <c r="AC2125"/>
  <c r="AC2126"/>
  <c r="AC2127"/>
  <c r="AC2128"/>
  <c r="AC2129"/>
  <c r="AC2130"/>
  <c r="AC2131"/>
  <c r="AC2132"/>
  <c r="AC2133"/>
  <c r="AC2134"/>
  <c r="AC2135"/>
  <c r="AC2136"/>
  <c r="AC2137"/>
  <c r="AC2138"/>
  <c r="AC2139"/>
  <c r="AC2140"/>
  <c r="AC2141"/>
  <c r="AC2142"/>
  <c r="AC2143"/>
  <c r="AC2144"/>
  <c r="AC2145"/>
  <c r="AC2146"/>
  <c r="AC2147"/>
  <c r="AC2148"/>
  <c r="AC2149"/>
  <c r="AC2150"/>
  <c r="AC2151"/>
  <c r="AC2152"/>
  <c r="AC2153"/>
  <c r="AC2154"/>
  <c r="AC2155"/>
  <c r="AC2156"/>
  <c r="AC2157"/>
  <c r="AC2158"/>
  <c r="AC2159"/>
  <c r="AC2160"/>
  <c r="AC2161"/>
  <c r="AC2162"/>
  <c r="AC2163"/>
  <c r="AC2164"/>
  <c r="AC2165"/>
  <c r="AC2166"/>
  <c r="AC2167"/>
  <c r="AC2168"/>
  <c r="AC2169"/>
  <c r="AC2170"/>
  <c r="AC2171"/>
  <c r="AC2172"/>
  <c r="AC2173"/>
  <c r="AC2174"/>
  <c r="AC2175"/>
  <c r="AC2176"/>
  <c r="AC2177"/>
  <c r="AC2178"/>
  <c r="AC2179"/>
  <c r="AC2180"/>
  <c r="AC2181"/>
  <c r="AC2182"/>
  <c r="AC2183"/>
  <c r="AC2184"/>
  <c r="AC2185"/>
  <c r="AC2186"/>
  <c r="AC2187"/>
  <c r="AC2188"/>
  <c r="AC2189"/>
  <c r="AC2190"/>
  <c r="AC2191"/>
  <c r="AC2192"/>
  <c r="AC2193"/>
  <c r="AC2194"/>
  <c r="AC2195"/>
  <c r="AC2196"/>
  <c r="AC2197"/>
  <c r="AC2198"/>
  <c r="AC2199"/>
  <c r="AC2200"/>
  <c r="AC2201"/>
  <c r="AC2202"/>
  <c r="AC2203"/>
  <c r="AC2204"/>
  <c r="AC2205"/>
  <c r="AC2206"/>
  <c r="AC2207"/>
  <c r="AC2208"/>
  <c r="AC2209"/>
  <c r="AC2210"/>
  <c r="AC2211"/>
  <c r="AC2212"/>
  <c r="AC2213"/>
  <c r="AC2214"/>
  <c r="AC2215"/>
  <c r="AC2216"/>
  <c r="AC2217"/>
  <c r="AC2218"/>
  <c r="AC2219"/>
  <c r="AC2220"/>
  <c r="AC2221"/>
  <c r="AC2222"/>
  <c r="AC2223"/>
  <c r="AC2224"/>
  <c r="AC2225"/>
  <c r="AC2226"/>
  <c r="AC2227"/>
  <c r="AC2228"/>
  <c r="AC2229"/>
  <c r="AC2230"/>
  <c r="AC2231"/>
  <c r="AC2232"/>
  <c r="AC2233"/>
  <c r="AC2234"/>
  <c r="AC2235"/>
  <c r="AC2236"/>
  <c r="AC2237"/>
  <c r="AC2238"/>
  <c r="AC2239"/>
  <c r="AC2240"/>
  <c r="AC2241"/>
  <c r="AC2242"/>
  <c r="AC2243"/>
  <c r="AC2244"/>
  <c r="AC2245"/>
  <c r="AC2246"/>
  <c r="AC2247"/>
  <c r="AC2248"/>
  <c r="AC2249"/>
  <c r="AC2250"/>
  <c r="AC2251"/>
  <c r="AC2252"/>
  <c r="AC2253"/>
  <c r="AC2254"/>
  <c r="AC2255"/>
  <c r="AC2256"/>
  <c r="AC2257"/>
  <c r="AC2258"/>
  <c r="AC2259"/>
  <c r="AC2260"/>
  <c r="AC2261"/>
  <c r="AC2262"/>
  <c r="AC2263"/>
  <c r="AC2264"/>
  <c r="AC2265"/>
  <c r="AC2266"/>
  <c r="AC2267"/>
  <c r="AC2268"/>
  <c r="AC2269"/>
  <c r="AC2270"/>
  <c r="AC2271"/>
  <c r="AC2272"/>
  <c r="AC2273"/>
  <c r="AC2274"/>
  <c r="AC2275"/>
  <c r="AC2276"/>
  <c r="AC2277"/>
  <c r="AC2278"/>
  <c r="AC2279"/>
  <c r="AC2280"/>
  <c r="AC2281"/>
  <c r="AC2282"/>
  <c r="AC2283"/>
  <c r="AC2284"/>
  <c r="AC2285"/>
  <c r="AC2286"/>
  <c r="AC2287"/>
  <c r="AC2288"/>
  <c r="AC2289"/>
  <c r="AC2290"/>
  <c r="AC2291"/>
  <c r="AC2292"/>
  <c r="AC2293"/>
  <c r="AC2294"/>
  <c r="AC2295"/>
  <c r="AC2296"/>
  <c r="AC2297"/>
  <c r="AC2298"/>
  <c r="AC2299"/>
  <c r="AC2300"/>
  <c r="AC2301"/>
  <c r="AC2302"/>
  <c r="AC2303"/>
  <c r="AC2304"/>
  <c r="AC2305"/>
  <c r="AC2306"/>
  <c r="AC2307"/>
  <c r="AC2308"/>
  <c r="AC2309"/>
  <c r="AC2310"/>
  <c r="AC2311"/>
  <c r="AC2312"/>
  <c r="AC2313"/>
  <c r="AC2314"/>
  <c r="AC2315"/>
  <c r="AC2316"/>
  <c r="AC2317"/>
  <c r="AC2318"/>
  <c r="AC2319"/>
  <c r="AC2320"/>
  <c r="AC2321"/>
  <c r="AC2322"/>
  <c r="AC2323"/>
  <c r="AC2324"/>
  <c r="AC2325"/>
  <c r="AC2326"/>
  <c r="AC2327"/>
  <c r="AC2328"/>
  <c r="AC2329"/>
  <c r="AC2330"/>
  <c r="AC2331"/>
  <c r="AC2332"/>
  <c r="AC2333"/>
  <c r="AC2334"/>
  <c r="AC2335"/>
  <c r="AC2336"/>
  <c r="AC2337"/>
  <c r="AC2338"/>
  <c r="AC2339"/>
  <c r="AC2340"/>
  <c r="AC2341"/>
  <c r="AC2342"/>
  <c r="AC2343"/>
  <c r="AC2344"/>
  <c r="AC2345"/>
  <c r="AC2346"/>
  <c r="AC2347"/>
  <c r="AC2348"/>
  <c r="AC2349"/>
  <c r="AC2350"/>
  <c r="AC2351"/>
  <c r="AC2352"/>
  <c r="AC2353"/>
  <c r="AC2354"/>
  <c r="AC2355"/>
  <c r="AC2356"/>
  <c r="AC2357"/>
  <c r="AC2358"/>
  <c r="AC2359"/>
  <c r="AC2360"/>
  <c r="AC2361"/>
  <c r="AC2362"/>
  <c r="AC2363"/>
  <c r="AC2364"/>
  <c r="AC2365"/>
  <c r="AC2366"/>
  <c r="AC2367"/>
  <c r="AC2368"/>
  <c r="AC2369"/>
  <c r="AC2370"/>
  <c r="AC2371"/>
  <c r="AC2372"/>
  <c r="AC2373"/>
  <c r="AC2374"/>
  <c r="AC2375"/>
  <c r="AC2376"/>
  <c r="AC2377"/>
  <c r="AC2378"/>
  <c r="AC2379"/>
  <c r="AC2380"/>
  <c r="AC2381"/>
  <c r="AC2382"/>
  <c r="AC2383"/>
  <c r="AC2384"/>
  <c r="AC2385"/>
  <c r="AC2386"/>
  <c r="AC2387"/>
  <c r="AC2388"/>
  <c r="AC2389"/>
  <c r="AC2390"/>
  <c r="AC2391"/>
  <c r="AC2392"/>
  <c r="AC2393"/>
  <c r="AC2394"/>
  <c r="AC2395"/>
  <c r="AC2396"/>
  <c r="AC2397"/>
  <c r="AC2398"/>
  <c r="AC2399"/>
  <c r="AC2400"/>
  <c r="AC2401"/>
  <c r="AC2402"/>
  <c r="AC2403"/>
  <c r="AC2404"/>
  <c r="AC2405"/>
  <c r="AC2406"/>
  <c r="AC2407"/>
  <c r="AC2408"/>
  <c r="AC2409"/>
  <c r="AC2410"/>
  <c r="AC2411"/>
  <c r="AC2412"/>
  <c r="AC2413"/>
  <c r="AC2414"/>
  <c r="AC2415"/>
  <c r="AC2416"/>
  <c r="AC2417"/>
  <c r="AC2418"/>
  <c r="AC2419"/>
  <c r="AC2420"/>
  <c r="AC2421"/>
  <c r="AC2422"/>
  <c r="AC2423"/>
  <c r="AC2424"/>
  <c r="AC2425"/>
  <c r="AC2426"/>
  <c r="AC2427"/>
  <c r="AC2428"/>
  <c r="AC2429"/>
  <c r="AC2430"/>
  <c r="AC2431"/>
  <c r="AC2432"/>
  <c r="AC2433"/>
  <c r="AC2434"/>
  <c r="AC2435"/>
  <c r="AC2436"/>
  <c r="AC2437"/>
  <c r="AC2438"/>
  <c r="AC2439"/>
  <c r="AC2440"/>
  <c r="AC2441"/>
  <c r="AC2442"/>
  <c r="AC2443"/>
  <c r="AC2444"/>
  <c r="AC2445"/>
  <c r="AC2446"/>
  <c r="AC2447"/>
  <c r="AC2448"/>
  <c r="AC2449"/>
  <c r="AC2450"/>
  <c r="AC2451"/>
  <c r="AC2452"/>
  <c r="AC2453"/>
  <c r="AC2454"/>
  <c r="AC2455"/>
  <c r="AC2456"/>
  <c r="AC2457"/>
  <c r="AC2458"/>
  <c r="AC2459"/>
  <c r="AC2460"/>
  <c r="AC2461"/>
  <c r="AC2462"/>
  <c r="AC2463"/>
  <c r="AC2464"/>
  <c r="AC2465"/>
  <c r="AC2466"/>
  <c r="AC2467"/>
  <c r="AC2468"/>
  <c r="AC2469"/>
  <c r="AC2470"/>
  <c r="AC2471"/>
  <c r="AC2472"/>
  <c r="AC2473"/>
  <c r="AC2474"/>
  <c r="AC2475"/>
  <c r="AC2476"/>
  <c r="AC2477"/>
  <c r="AC2478"/>
  <c r="AC2479"/>
  <c r="AC2480"/>
  <c r="AC2481"/>
  <c r="AC2482"/>
  <c r="AC2483"/>
  <c r="AC2484"/>
  <c r="AC2485"/>
  <c r="AC2486"/>
  <c r="AC2487"/>
  <c r="AC2488"/>
  <c r="AC2489"/>
  <c r="AC2490"/>
  <c r="AC2491"/>
  <c r="AC2492"/>
  <c r="AC2493"/>
  <c r="AC2494"/>
  <c r="AC2495"/>
  <c r="AC2496"/>
  <c r="AC2497"/>
  <c r="AC2498"/>
  <c r="AC2499"/>
  <c r="AC2500"/>
  <c r="AC2501"/>
  <c r="AC2502"/>
  <c r="M2501" i="3"/>
  <c r="L2501"/>
  <c r="K2501"/>
  <c r="J2501"/>
  <c r="I2501"/>
  <c r="H2501"/>
  <c r="M2500"/>
  <c r="L2500"/>
  <c r="K2500"/>
  <c r="J2500"/>
  <c r="I2500"/>
  <c r="H2500"/>
  <c r="M2499"/>
  <c r="L2499"/>
  <c r="K2499"/>
  <c r="J2499"/>
  <c r="I2499"/>
  <c r="H2499"/>
  <c r="M2498"/>
  <c r="L2498"/>
  <c r="K2498"/>
  <c r="J2498"/>
  <c r="I2498"/>
  <c r="H2498"/>
  <c r="M2497"/>
  <c r="L2497"/>
  <c r="K2497"/>
  <c r="J2497"/>
  <c r="I2497"/>
  <c r="H2497"/>
  <c r="M2496"/>
  <c r="L2496"/>
  <c r="K2496"/>
  <c r="J2496"/>
  <c r="I2496"/>
  <c r="H2496"/>
  <c r="M2495"/>
  <c r="L2495"/>
  <c r="K2495"/>
  <c r="J2495"/>
  <c r="I2495"/>
  <c r="H2495"/>
  <c r="M2494"/>
  <c r="L2494"/>
  <c r="K2494"/>
  <c r="J2494"/>
  <c r="I2494"/>
  <c r="H2494"/>
  <c r="M2493"/>
  <c r="L2493"/>
  <c r="K2493"/>
  <c r="J2493"/>
  <c r="I2493"/>
  <c r="H2493"/>
  <c r="M2492"/>
  <c r="L2492"/>
  <c r="K2492"/>
  <c r="J2492"/>
  <c r="I2492"/>
  <c r="H2492"/>
  <c r="M2491"/>
  <c r="L2491"/>
  <c r="K2491"/>
  <c r="J2491"/>
  <c r="I2491"/>
  <c r="H2491"/>
  <c r="M2490"/>
  <c r="L2490"/>
  <c r="K2490"/>
  <c r="J2490"/>
  <c r="I2490"/>
  <c r="H2490"/>
  <c r="M2489"/>
  <c r="L2489"/>
  <c r="K2489"/>
  <c r="J2489"/>
  <c r="I2489"/>
  <c r="H2489"/>
  <c r="M2488"/>
  <c r="L2488"/>
  <c r="K2488"/>
  <c r="J2488"/>
  <c r="I2488"/>
  <c r="H2488"/>
  <c r="M2487"/>
  <c r="L2487"/>
  <c r="K2487"/>
  <c r="J2487"/>
  <c r="I2487"/>
  <c r="H2487"/>
  <c r="M2486"/>
  <c r="L2486"/>
  <c r="K2486"/>
  <c r="J2486"/>
  <c r="I2486"/>
  <c r="H2486"/>
  <c r="M2485"/>
  <c r="L2485"/>
  <c r="K2485"/>
  <c r="J2485"/>
  <c r="I2485"/>
  <c r="H2485"/>
  <c r="M2484"/>
  <c r="L2484"/>
  <c r="K2484"/>
  <c r="J2484"/>
  <c r="I2484"/>
  <c r="H2484"/>
  <c r="M2483"/>
  <c r="L2483"/>
  <c r="K2483"/>
  <c r="J2483"/>
  <c r="I2483"/>
  <c r="H2483"/>
  <c r="M2482"/>
  <c r="L2482"/>
  <c r="K2482"/>
  <c r="J2482"/>
  <c r="I2482"/>
  <c r="H2482"/>
  <c r="M2481"/>
  <c r="L2481"/>
  <c r="K2481"/>
  <c r="J2481"/>
  <c r="I2481"/>
  <c r="H2481"/>
  <c r="M2480"/>
  <c r="L2480"/>
  <c r="K2480"/>
  <c r="J2480"/>
  <c r="I2480"/>
  <c r="H2480"/>
  <c r="M2479"/>
  <c r="L2479"/>
  <c r="K2479"/>
  <c r="J2479"/>
  <c r="I2479"/>
  <c r="H2479"/>
  <c r="M2478"/>
  <c r="L2478"/>
  <c r="K2478"/>
  <c r="J2478"/>
  <c r="I2478"/>
  <c r="H2478"/>
  <c r="M2477"/>
  <c r="L2477"/>
  <c r="K2477"/>
  <c r="J2477"/>
  <c r="I2477"/>
  <c r="H2477"/>
  <c r="M2476"/>
  <c r="L2476"/>
  <c r="K2476"/>
  <c r="J2476"/>
  <c r="I2476"/>
  <c r="H2476"/>
  <c r="M2475"/>
  <c r="L2475"/>
  <c r="K2475"/>
  <c r="J2475"/>
  <c r="I2475"/>
  <c r="H2475"/>
  <c r="M2474"/>
  <c r="L2474"/>
  <c r="K2474"/>
  <c r="J2474"/>
  <c r="I2474"/>
  <c r="H2474"/>
  <c r="M2473"/>
  <c r="L2473"/>
  <c r="K2473"/>
  <c r="J2473"/>
  <c r="I2473"/>
  <c r="H2473"/>
  <c r="M2472"/>
  <c r="L2472"/>
  <c r="K2472"/>
  <c r="J2472"/>
  <c r="I2472"/>
  <c r="H2472"/>
  <c r="M2471"/>
  <c r="L2471"/>
  <c r="K2471"/>
  <c r="J2471"/>
  <c r="I2471"/>
  <c r="H2471"/>
  <c r="M2470"/>
  <c r="L2470"/>
  <c r="K2470"/>
  <c r="J2470"/>
  <c r="I2470"/>
  <c r="H2470"/>
  <c r="M2469"/>
  <c r="L2469"/>
  <c r="K2469"/>
  <c r="J2469"/>
  <c r="I2469"/>
  <c r="H2469"/>
  <c r="M2468"/>
  <c r="L2468"/>
  <c r="K2468"/>
  <c r="J2468"/>
  <c r="I2468"/>
  <c r="H2468"/>
  <c r="M2467"/>
  <c r="L2467"/>
  <c r="K2467"/>
  <c r="J2467"/>
  <c r="I2467"/>
  <c r="H2467"/>
  <c r="M2466"/>
  <c r="L2466"/>
  <c r="K2466"/>
  <c r="J2466"/>
  <c r="I2466"/>
  <c r="H2466"/>
  <c r="M2465"/>
  <c r="L2465"/>
  <c r="K2465"/>
  <c r="J2465"/>
  <c r="I2465"/>
  <c r="H2465"/>
  <c r="M2464"/>
  <c r="L2464"/>
  <c r="K2464"/>
  <c r="J2464"/>
  <c r="I2464"/>
  <c r="H2464"/>
  <c r="M2463"/>
  <c r="L2463"/>
  <c r="K2463"/>
  <c r="J2463"/>
  <c r="I2463"/>
  <c r="H2463"/>
  <c r="M2462"/>
  <c r="L2462"/>
  <c r="K2462"/>
  <c r="J2462"/>
  <c r="I2462"/>
  <c r="H2462"/>
  <c r="M2461"/>
  <c r="L2461"/>
  <c r="K2461"/>
  <c r="J2461"/>
  <c r="I2461"/>
  <c r="H2461"/>
  <c r="M2460"/>
  <c r="L2460"/>
  <c r="K2460"/>
  <c r="J2460"/>
  <c r="I2460"/>
  <c r="H2460"/>
  <c r="M2459"/>
  <c r="L2459"/>
  <c r="K2459"/>
  <c r="J2459"/>
  <c r="I2459"/>
  <c r="H2459"/>
  <c r="M2458"/>
  <c r="L2458"/>
  <c r="K2458"/>
  <c r="J2458"/>
  <c r="I2458"/>
  <c r="H2458"/>
  <c r="M2457"/>
  <c r="L2457"/>
  <c r="K2457"/>
  <c r="J2457"/>
  <c r="I2457"/>
  <c r="H2457"/>
  <c r="M2456"/>
  <c r="L2456"/>
  <c r="K2456"/>
  <c r="J2456"/>
  <c r="I2456"/>
  <c r="H2456"/>
  <c r="M2455"/>
  <c r="L2455"/>
  <c r="K2455"/>
  <c r="J2455"/>
  <c r="I2455"/>
  <c r="H2455"/>
  <c r="M2454"/>
  <c r="L2454"/>
  <c r="K2454"/>
  <c r="J2454"/>
  <c r="I2454"/>
  <c r="H2454"/>
  <c r="M2453"/>
  <c r="L2453"/>
  <c r="K2453"/>
  <c r="J2453"/>
  <c r="I2453"/>
  <c r="H2453"/>
  <c r="M2452"/>
  <c r="L2452"/>
  <c r="K2452"/>
  <c r="J2452"/>
  <c r="I2452"/>
  <c r="H2452"/>
  <c r="M2451"/>
  <c r="L2451"/>
  <c r="K2451"/>
  <c r="J2451"/>
  <c r="I2451"/>
  <c r="H2451"/>
  <c r="M2450"/>
  <c r="L2450"/>
  <c r="K2450"/>
  <c r="J2450"/>
  <c r="I2450"/>
  <c r="H2450"/>
  <c r="M2449"/>
  <c r="L2449"/>
  <c r="K2449"/>
  <c r="J2449"/>
  <c r="I2449"/>
  <c r="H2449"/>
  <c r="M2448"/>
  <c r="L2448"/>
  <c r="K2448"/>
  <c r="J2448"/>
  <c r="I2448"/>
  <c r="H2448"/>
  <c r="M2447"/>
  <c r="L2447"/>
  <c r="K2447"/>
  <c r="J2447"/>
  <c r="I2447"/>
  <c r="H2447"/>
  <c r="M2446"/>
  <c r="L2446"/>
  <c r="K2446"/>
  <c r="J2446"/>
  <c r="I2446"/>
  <c r="H2446"/>
  <c r="M2445"/>
  <c r="L2445"/>
  <c r="K2445"/>
  <c r="J2445"/>
  <c r="I2445"/>
  <c r="H2445"/>
  <c r="M2444"/>
  <c r="L2444"/>
  <c r="K2444"/>
  <c r="J2444"/>
  <c r="I2444"/>
  <c r="H2444"/>
  <c r="M2443"/>
  <c r="L2443"/>
  <c r="K2443"/>
  <c r="J2443"/>
  <c r="I2443"/>
  <c r="H2443"/>
  <c r="M2442"/>
  <c r="L2442"/>
  <c r="K2442"/>
  <c r="J2442"/>
  <c r="I2442"/>
  <c r="H2442"/>
  <c r="M2441"/>
  <c r="L2441"/>
  <c r="K2441"/>
  <c r="J2441"/>
  <c r="I2441"/>
  <c r="H2441"/>
  <c r="M2440"/>
  <c r="L2440"/>
  <c r="K2440"/>
  <c r="J2440"/>
  <c r="I2440"/>
  <c r="H2440"/>
  <c r="M2439"/>
  <c r="L2439"/>
  <c r="K2439"/>
  <c r="J2439"/>
  <c r="I2439"/>
  <c r="H2439"/>
  <c r="M2438"/>
  <c r="L2438"/>
  <c r="K2438"/>
  <c r="J2438"/>
  <c r="I2438"/>
  <c r="H2438"/>
  <c r="M2437"/>
  <c r="L2437"/>
  <c r="K2437"/>
  <c r="J2437"/>
  <c r="I2437"/>
  <c r="H2437"/>
  <c r="M2436"/>
  <c r="L2436"/>
  <c r="K2436"/>
  <c r="J2436"/>
  <c r="I2436"/>
  <c r="H2436"/>
  <c r="M2435"/>
  <c r="L2435"/>
  <c r="K2435"/>
  <c r="J2435"/>
  <c r="I2435"/>
  <c r="H2435"/>
  <c r="M2434"/>
  <c r="L2434"/>
  <c r="K2434"/>
  <c r="J2434"/>
  <c r="I2434"/>
  <c r="H2434"/>
  <c r="M2433"/>
  <c r="L2433"/>
  <c r="K2433"/>
  <c r="J2433"/>
  <c r="I2433"/>
  <c r="H2433"/>
  <c r="M2432"/>
  <c r="L2432"/>
  <c r="K2432"/>
  <c r="J2432"/>
  <c r="I2432"/>
  <c r="H2432"/>
  <c r="M2431"/>
  <c r="L2431"/>
  <c r="K2431"/>
  <c r="J2431"/>
  <c r="I2431"/>
  <c r="H2431"/>
  <c r="M2430"/>
  <c r="L2430"/>
  <c r="K2430"/>
  <c r="J2430"/>
  <c r="I2430"/>
  <c r="H2430"/>
  <c r="M2429"/>
  <c r="L2429"/>
  <c r="K2429"/>
  <c r="J2429"/>
  <c r="I2429"/>
  <c r="H2429"/>
  <c r="M2428"/>
  <c r="L2428"/>
  <c r="K2428"/>
  <c r="J2428"/>
  <c r="I2428"/>
  <c r="H2428"/>
  <c r="M2427"/>
  <c r="L2427"/>
  <c r="K2427"/>
  <c r="J2427"/>
  <c r="I2427"/>
  <c r="H2427"/>
  <c r="M2426"/>
  <c r="L2426"/>
  <c r="K2426"/>
  <c r="J2426"/>
  <c r="I2426"/>
  <c r="H2426"/>
  <c r="M2425"/>
  <c r="L2425"/>
  <c r="K2425"/>
  <c r="J2425"/>
  <c r="I2425"/>
  <c r="H2425"/>
  <c r="M2424"/>
  <c r="L2424"/>
  <c r="K2424"/>
  <c r="J2424"/>
  <c r="I2424"/>
  <c r="H2424"/>
  <c r="M2423"/>
  <c r="L2423"/>
  <c r="K2423"/>
  <c r="J2423"/>
  <c r="I2423"/>
  <c r="H2423"/>
  <c r="M2422"/>
  <c r="L2422"/>
  <c r="K2422"/>
  <c r="J2422"/>
  <c r="I2422"/>
  <c r="H2422"/>
  <c r="M2421"/>
  <c r="L2421"/>
  <c r="K2421"/>
  <c r="J2421"/>
  <c r="I2421"/>
  <c r="H2421"/>
  <c r="M2420"/>
  <c r="L2420"/>
  <c r="K2420"/>
  <c r="J2420"/>
  <c r="I2420"/>
  <c r="H2420"/>
  <c r="M2419"/>
  <c r="L2419"/>
  <c r="K2419"/>
  <c r="J2419"/>
  <c r="I2419"/>
  <c r="H2419"/>
  <c r="M2418"/>
  <c r="L2418"/>
  <c r="K2418"/>
  <c r="J2418"/>
  <c r="I2418"/>
  <c r="H2418"/>
  <c r="M2417"/>
  <c r="L2417"/>
  <c r="K2417"/>
  <c r="J2417"/>
  <c r="I2417"/>
  <c r="H2417"/>
  <c r="M2416"/>
  <c r="L2416"/>
  <c r="K2416"/>
  <c r="J2416"/>
  <c r="I2416"/>
  <c r="H2416"/>
  <c r="M2415"/>
  <c r="L2415"/>
  <c r="K2415"/>
  <c r="J2415"/>
  <c r="I2415"/>
  <c r="H2415"/>
  <c r="M2414"/>
  <c r="L2414"/>
  <c r="K2414"/>
  <c r="J2414"/>
  <c r="I2414"/>
  <c r="H2414"/>
  <c r="M2413"/>
  <c r="L2413"/>
  <c r="K2413"/>
  <c r="J2413"/>
  <c r="I2413"/>
  <c r="H2413"/>
  <c r="M2412"/>
  <c r="L2412"/>
  <c r="K2412"/>
  <c r="J2412"/>
  <c r="I2412"/>
  <c r="H2412"/>
  <c r="M2411"/>
  <c r="L2411"/>
  <c r="K2411"/>
  <c r="J2411"/>
  <c r="I2411"/>
  <c r="H2411"/>
  <c r="M2410"/>
  <c r="L2410"/>
  <c r="K2410"/>
  <c r="J2410"/>
  <c r="I2410"/>
  <c r="H2410"/>
  <c r="M2409"/>
  <c r="L2409"/>
  <c r="K2409"/>
  <c r="J2409"/>
  <c r="I2409"/>
  <c r="H2409"/>
  <c r="M2408"/>
  <c r="L2408"/>
  <c r="K2408"/>
  <c r="J2408"/>
  <c r="I2408"/>
  <c r="H2408"/>
  <c r="M2407"/>
  <c r="L2407"/>
  <c r="K2407"/>
  <c r="J2407"/>
  <c r="I2407"/>
  <c r="H2407"/>
  <c r="M2406"/>
  <c r="L2406"/>
  <c r="K2406"/>
  <c r="J2406"/>
  <c r="I2406"/>
  <c r="H2406"/>
  <c r="M2405"/>
  <c r="L2405"/>
  <c r="K2405"/>
  <c r="J2405"/>
  <c r="I2405"/>
  <c r="H2405"/>
  <c r="M2404"/>
  <c r="L2404"/>
  <c r="K2404"/>
  <c r="J2404"/>
  <c r="I2404"/>
  <c r="H2404"/>
  <c r="M2403"/>
  <c r="L2403"/>
  <c r="K2403"/>
  <c r="J2403"/>
  <c r="I2403"/>
  <c r="H2403"/>
  <c r="M2402"/>
  <c r="L2402"/>
  <c r="K2402"/>
  <c r="J2402"/>
  <c r="I2402"/>
  <c r="H2402"/>
  <c r="M2401"/>
  <c r="L2401"/>
  <c r="K2401"/>
  <c r="J2401"/>
  <c r="I2401"/>
  <c r="H2401"/>
  <c r="M2400"/>
  <c r="L2400"/>
  <c r="K2400"/>
  <c r="J2400"/>
  <c r="I2400"/>
  <c r="H2400"/>
  <c r="M2399"/>
  <c r="L2399"/>
  <c r="K2399"/>
  <c r="J2399"/>
  <c r="I2399"/>
  <c r="H2399"/>
  <c r="M2398"/>
  <c r="L2398"/>
  <c r="K2398"/>
  <c r="J2398"/>
  <c r="I2398"/>
  <c r="H2398"/>
  <c r="M2397"/>
  <c r="L2397"/>
  <c r="K2397"/>
  <c r="J2397"/>
  <c r="I2397"/>
  <c r="H2397"/>
  <c r="M2396"/>
  <c r="L2396"/>
  <c r="K2396"/>
  <c r="J2396"/>
  <c r="I2396"/>
  <c r="H2396"/>
  <c r="M2395"/>
  <c r="L2395"/>
  <c r="K2395"/>
  <c r="J2395"/>
  <c r="I2395"/>
  <c r="H2395"/>
  <c r="M2394"/>
  <c r="L2394"/>
  <c r="K2394"/>
  <c r="J2394"/>
  <c r="I2394"/>
  <c r="H2394"/>
  <c r="M2393"/>
  <c r="L2393"/>
  <c r="K2393"/>
  <c r="J2393"/>
  <c r="I2393"/>
  <c r="H2393"/>
  <c r="M2392"/>
  <c r="L2392"/>
  <c r="K2392"/>
  <c r="J2392"/>
  <c r="I2392"/>
  <c r="H2392"/>
  <c r="M2391"/>
  <c r="L2391"/>
  <c r="K2391"/>
  <c r="J2391"/>
  <c r="I2391"/>
  <c r="H2391"/>
  <c r="M2390"/>
  <c r="L2390"/>
  <c r="K2390"/>
  <c r="J2390"/>
  <c r="I2390"/>
  <c r="H2390"/>
  <c r="M2389"/>
  <c r="L2389"/>
  <c r="K2389"/>
  <c r="J2389"/>
  <c r="I2389"/>
  <c r="H2389"/>
  <c r="M2388"/>
  <c r="L2388"/>
  <c r="K2388"/>
  <c r="J2388"/>
  <c r="I2388"/>
  <c r="H2388"/>
  <c r="M2387"/>
  <c r="L2387"/>
  <c r="K2387"/>
  <c r="J2387"/>
  <c r="I2387"/>
  <c r="H2387"/>
  <c r="M2386"/>
  <c r="L2386"/>
  <c r="K2386"/>
  <c r="J2386"/>
  <c r="I2386"/>
  <c r="H2386"/>
  <c r="M2385"/>
  <c r="L2385"/>
  <c r="K2385"/>
  <c r="J2385"/>
  <c r="I2385"/>
  <c r="H2385"/>
  <c r="M2384"/>
  <c r="L2384"/>
  <c r="K2384"/>
  <c r="J2384"/>
  <c r="I2384"/>
  <c r="H2384"/>
  <c r="M2383"/>
  <c r="L2383"/>
  <c r="K2383"/>
  <c r="J2383"/>
  <c r="I2383"/>
  <c r="H2383"/>
  <c r="M2382"/>
  <c r="L2382"/>
  <c r="K2382"/>
  <c r="J2382"/>
  <c r="I2382"/>
  <c r="H2382"/>
  <c r="M2381"/>
  <c r="L2381"/>
  <c r="K2381"/>
  <c r="J2381"/>
  <c r="I2381"/>
  <c r="H2381"/>
  <c r="M2380"/>
  <c r="L2380"/>
  <c r="K2380"/>
  <c r="J2380"/>
  <c r="I2380"/>
  <c r="H2380"/>
  <c r="M2379"/>
  <c r="L2379"/>
  <c r="K2379"/>
  <c r="J2379"/>
  <c r="I2379"/>
  <c r="H2379"/>
  <c r="M2378"/>
  <c r="L2378"/>
  <c r="K2378"/>
  <c r="J2378"/>
  <c r="I2378"/>
  <c r="H2378"/>
  <c r="M2377"/>
  <c r="L2377"/>
  <c r="K2377"/>
  <c r="J2377"/>
  <c r="I2377"/>
  <c r="H2377"/>
  <c r="M2376"/>
  <c r="L2376"/>
  <c r="K2376"/>
  <c r="J2376"/>
  <c r="I2376"/>
  <c r="H2376"/>
  <c r="M2375"/>
  <c r="L2375"/>
  <c r="K2375"/>
  <c r="J2375"/>
  <c r="I2375"/>
  <c r="H2375"/>
  <c r="M2374"/>
  <c r="L2374"/>
  <c r="K2374"/>
  <c r="J2374"/>
  <c r="I2374"/>
  <c r="H2374"/>
  <c r="M2373"/>
  <c r="L2373"/>
  <c r="K2373"/>
  <c r="J2373"/>
  <c r="I2373"/>
  <c r="H2373"/>
  <c r="M2372"/>
  <c r="L2372"/>
  <c r="K2372"/>
  <c r="J2372"/>
  <c r="I2372"/>
  <c r="H2372"/>
  <c r="M2371"/>
  <c r="L2371"/>
  <c r="K2371"/>
  <c r="J2371"/>
  <c r="I2371"/>
  <c r="H2371"/>
  <c r="M2370"/>
  <c r="L2370"/>
  <c r="K2370"/>
  <c r="J2370"/>
  <c r="I2370"/>
  <c r="H2370"/>
  <c r="M2369"/>
  <c r="L2369"/>
  <c r="K2369"/>
  <c r="J2369"/>
  <c r="I2369"/>
  <c r="H2369"/>
  <c r="M2368"/>
  <c r="L2368"/>
  <c r="K2368"/>
  <c r="J2368"/>
  <c r="I2368"/>
  <c r="H2368"/>
  <c r="M2367"/>
  <c r="L2367"/>
  <c r="K2367"/>
  <c r="J2367"/>
  <c r="I2367"/>
  <c r="H2367"/>
  <c r="M2366"/>
  <c r="L2366"/>
  <c r="K2366"/>
  <c r="J2366"/>
  <c r="I2366"/>
  <c r="H2366"/>
  <c r="M2365"/>
  <c r="L2365"/>
  <c r="K2365"/>
  <c r="J2365"/>
  <c r="I2365"/>
  <c r="H2365"/>
  <c r="M2364"/>
  <c r="L2364"/>
  <c r="K2364"/>
  <c r="J2364"/>
  <c r="I2364"/>
  <c r="H2364"/>
  <c r="M2363"/>
  <c r="L2363"/>
  <c r="K2363"/>
  <c r="J2363"/>
  <c r="I2363"/>
  <c r="H2363"/>
  <c r="M2362"/>
  <c r="L2362"/>
  <c r="K2362"/>
  <c r="J2362"/>
  <c r="I2362"/>
  <c r="H2362"/>
  <c r="M2361"/>
  <c r="L2361"/>
  <c r="K2361"/>
  <c r="J2361"/>
  <c r="I2361"/>
  <c r="H2361"/>
  <c r="M2360"/>
  <c r="L2360"/>
  <c r="K2360"/>
  <c r="J2360"/>
  <c r="I2360"/>
  <c r="H2360"/>
  <c r="M2359"/>
  <c r="L2359"/>
  <c r="K2359"/>
  <c r="J2359"/>
  <c r="I2359"/>
  <c r="H2359"/>
  <c r="M2358"/>
  <c r="L2358"/>
  <c r="K2358"/>
  <c r="J2358"/>
  <c r="I2358"/>
  <c r="H2358"/>
  <c r="M2357"/>
  <c r="L2357"/>
  <c r="K2357"/>
  <c r="J2357"/>
  <c r="I2357"/>
  <c r="H2357"/>
  <c r="M2356"/>
  <c r="L2356"/>
  <c r="K2356"/>
  <c r="J2356"/>
  <c r="I2356"/>
  <c r="H2356"/>
  <c r="M2355"/>
  <c r="L2355"/>
  <c r="K2355"/>
  <c r="J2355"/>
  <c r="I2355"/>
  <c r="H2355"/>
  <c r="M2354"/>
  <c r="L2354"/>
  <c r="K2354"/>
  <c r="J2354"/>
  <c r="I2354"/>
  <c r="H2354"/>
  <c r="M2353"/>
  <c r="L2353"/>
  <c r="K2353"/>
  <c r="J2353"/>
  <c r="I2353"/>
  <c r="H2353"/>
  <c r="M2352"/>
  <c r="L2352"/>
  <c r="K2352"/>
  <c r="J2352"/>
  <c r="I2352"/>
  <c r="H2352"/>
  <c r="M2351"/>
  <c r="L2351"/>
  <c r="K2351"/>
  <c r="J2351"/>
  <c r="I2351"/>
  <c r="H2351"/>
  <c r="M2350"/>
  <c r="L2350"/>
  <c r="K2350"/>
  <c r="J2350"/>
  <c r="I2350"/>
  <c r="H2350"/>
  <c r="M2349"/>
  <c r="L2349"/>
  <c r="K2349"/>
  <c r="J2349"/>
  <c r="I2349"/>
  <c r="H2349"/>
  <c r="M2348"/>
  <c r="L2348"/>
  <c r="K2348"/>
  <c r="J2348"/>
  <c r="I2348"/>
  <c r="H2348"/>
  <c r="M2347"/>
  <c r="L2347"/>
  <c r="K2347"/>
  <c r="J2347"/>
  <c r="I2347"/>
  <c r="H2347"/>
  <c r="M2346"/>
  <c r="L2346"/>
  <c r="K2346"/>
  <c r="J2346"/>
  <c r="I2346"/>
  <c r="H2346"/>
  <c r="M2345"/>
  <c r="L2345"/>
  <c r="K2345"/>
  <c r="J2345"/>
  <c r="I2345"/>
  <c r="H2345"/>
  <c r="M2344"/>
  <c r="L2344"/>
  <c r="K2344"/>
  <c r="J2344"/>
  <c r="I2344"/>
  <c r="H2344"/>
  <c r="M2343"/>
  <c r="L2343"/>
  <c r="K2343"/>
  <c r="J2343"/>
  <c r="I2343"/>
  <c r="H2343"/>
  <c r="M2342"/>
  <c r="L2342"/>
  <c r="K2342"/>
  <c r="J2342"/>
  <c r="I2342"/>
  <c r="H2342"/>
  <c r="M2341"/>
  <c r="L2341"/>
  <c r="K2341"/>
  <c r="J2341"/>
  <c r="I2341"/>
  <c r="H2341"/>
  <c r="M2340"/>
  <c r="L2340"/>
  <c r="K2340"/>
  <c r="J2340"/>
  <c r="I2340"/>
  <c r="H2340"/>
  <c r="M2339"/>
  <c r="L2339"/>
  <c r="K2339"/>
  <c r="J2339"/>
  <c r="I2339"/>
  <c r="H2339"/>
  <c r="M2338"/>
  <c r="L2338"/>
  <c r="K2338"/>
  <c r="J2338"/>
  <c r="I2338"/>
  <c r="H2338"/>
  <c r="M2337"/>
  <c r="L2337"/>
  <c r="K2337"/>
  <c r="J2337"/>
  <c r="I2337"/>
  <c r="H2337"/>
  <c r="M2336"/>
  <c r="L2336"/>
  <c r="K2336"/>
  <c r="J2336"/>
  <c r="I2336"/>
  <c r="H2336"/>
  <c r="M2335"/>
  <c r="L2335"/>
  <c r="K2335"/>
  <c r="J2335"/>
  <c r="I2335"/>
  <c r="H2335"/>
  <c r="M2334"/>
  <c r="L2334"/>
  <c r="K2334"/>
  <c r="J2334"/>
  <c r="I2334"/>
  <c r="H2334"/>
  <c r="M2333"/>
  <c r="L2333"/>
  <c r="K2333"/>
  <c r="J2333"/>
  <c r="I2333"/>
  <c r="H2333"/>
  <c r="M2332"/>
  <c r="L2332"/>
  <c r="K2332"/>
  <c r="J2332"/>
  <c r="I2332"/>
  <c r="H2332"/>
  <c r="M2331"/>
  <c r="L2331"/>
  <c r="K2331"/>
  <c r="J2331"/>
  <c r="I2331"/>
  <c r="H2331"/>
  <c r="M2330"/>
  <c r="L2330"/>
  <c r="K2330"/>
  <c r="J2330"/>
  <c r="I2330"/>
  <c r="H2330"/>
  <c r="M2329"/>
  <c r="L2329"/>
  <c r="K2329"/>
  <c r="J2329"/>
  <c r="I2329"/>
  <c r="H2329"/>
  <c r="M2328"/>
  <c r="L2328"/>
  <c r="K2328"/>
  <c r="J2328"/>
  <c r="I2328"/>
  <c r="H2328"/>
  <c r="M2327"/>
  <c r="L2327"/>
  <c r="K2327"/>
  <c r="J2327"/>
  <c r="I2327"/>
  <c r="H2327"/>
  <c r="M2326"/>
  <c r="L2326"/>
  <c r="K2326"/>
  <c r="J2326"/>
  <c r="I2326"/>
  <c r="H2326"/>
  <c r="M2325"/>
  <c r="L2325"/>
  <c r="K2325"/>
  <c r="J2325"/>
  <c r="I2325"/>
  <c r="H2325"/>
  <c r="M2324"/>
  <c r="L2324"/>
  <c r="K2324"/>
  <c r="J2324"/>
  <c r="I2324"/>
  <c r="H2324"/>
  <c r="M2323"/>
  <c r="L2323"/>
  <c r="K2323"/>
  <c r="J2323"/>
  <c r="I2323"/>
  <c r="H2323"/>
  <c r="M2322"/>
  <c r="L2322"/>
  <c r="K2322"/>
  <c r="J2322"/>
  <c r="I2322"/>
  <c r="H2322"/>
  <c r="M2321"/>
  <c r="L2321"/>
  <c r="K2321"/>
  <c r="J2321"/>
  <c r="I2321"/>
  <c r="H2321"/>
  <c r="M2320"/>
  <c r="L2320"/>
  <c r="K2320"/>
  <c r="J2320"/>
  <c r="I2320"/>
  <c r="H2320"/>
  <c r="M2319"/>
  <c r="L2319"/>
  <c r="K2319"/>
  <c r="J2319"/>
  <c r="I2319"/>
  <c r="H2319"/>
  <c r="M2318"/>
  <c r="L2318"/>
  <c r="K2318"/>
  <c r="J2318"/>
  <c r="I2318"/>
  <c r="H2318"/>
  <c r="M2317"/>
  <c r="L2317"/>
  <c r="K2317"/>
  <c r="J2317"/>
  <c r="I2317"/>
  <c r="H2317"/>
  <c r="M2316"/>
  <c r="L2316"/>
  <c r="K2316"/>
  <c r="J2316"/>
  <c r="I2316"/>
  <c r="H2316"/>
  <c r="M2315"/>
  <c r="L2315"/>
  <c r="K2315"/>
  <c r="J2315"/>
  <c r="I2315"/>
  <c r="H2315"/>
  <c r="M2314"/>
  <c r="L2314"/>
  <c r="K2314"/>
  <c r="J2314"/>
  <c r="I2314"/>
  <c r="H2314"/>
  <c r="M2313"/>
  <c r="L2313"/>
  <c r="K2313"/>
  <c r="J2313"/>
  <c r="I2313"/>
  <c r="H2313"/>
  <c r="M2312"/>
  <c r="L2312"/>
  <c r="K2312"/>
  <c r="J2312"/>
  <c r="I2312"/>
  <c r="H2312"/>
  <c r="M2311"/>
  <c r="L2311"/>
  <c r="K2311"/>
  <c r="J2311"/>
  <c r="I2311"/>
  <c r="H2311"/>
  <c r="M2310"/>
  <c r="L2310"/>
  <c r="K2310"/>
  <c r="J2310"/>
  <c r="I2310"/>
  <c r="H2310"/>
  <c r="M2309"/>
  <c r="L2309"/>
  <c r="K2309"/>
  <c r="J2309"/>
  <c r="I2309"/>
  <c r="H2309"/>
  <c r="M2308"/>
  <c r="L2308"/>
  <c r="K2308"/>
  <c r="J2308"/>
  <c r="I2308"/>
  <c r="H2308"/>
  <c r="M2307"/>
  <c r="L2307"/>
  <c r="K2307"/>
  <c r="J2307"/>
  <c r="I2307"/>
  <c r="H2307"/>
  <c r="M2306"/>
  <c r="L2306"/>
  <c r="K2306"/>
  <c r="J2306"/>
  <c r="I2306"/>
  <c r="H2306"/>
  <c r="M2305"/>
  <c r="L2305"/>
  <c r="K2305"/>
  <c r="J2305"/>
  <c r="I2305"/>
  <c r="H2305"/>
  <c r="M2304"/>
  <c r="L2304"/>
  <c r="K2304"/>
  <c r="J2304"/>
  <c r="I2304"/>
  <c r="H2304"/>
  <c r="M2303"/>
  <c r="L2303"/>
  <c r="K2303"/>
  <c r="J2303"/>
  <c r="I2303"/>
  <c r="H2303"/>
  <c r="M2302"/>
  <c r="L2302"/>
  <c r="K2302"/>
  <c r="J2302"/>
  <c r="I2302"/>
  <c r="H2302"/>
  <c r="M2301"/>
  <c r="L2301"/>
  <c r="K2301"/>
  <c r="J2301"/>
  <c r="I2301"/>
  <c r="H2301"/>
  <c r="M2300"/>
  <c r="L2300"/>
  <c r="K2300"/>
  <c r="J2300"/>
  <c r="I2300"/>
  <c r="H2300"/>
  <c r="M2299"/>
  <c r="L2299"/>
  <c r="K2299"/>
  <c r="J2299"/>
  <c r="I2299"/>
  <c r="H2299"/>
  <c r="M2298"/>
  <c r="L2298"/>
  <c r="K2298"/>
  <c r="J2298"/>
  <c r="I2298"/>
  <c r="H2298"/>
  <c r="M2297"/>
  <c r="L2297"/>
  <c r="K2297"/>
  <c r="J2297"/>
  <c r="I2297"/>
  <c r="H2297"/>
  <c r="M2296"/>
  <c r="L2296"/>
  <c r="K2296"/>
  <c r="J2296"/>
  <c r="I2296"/>
  <c r="H2296"/>
  <c r="M2295"/>
  <c r="L2295"/>
  <c r="K2295"/>
  <c r="J2295"/>
  <c r="I2295"/>
  <c r="H2295"/>
  <c r="M2294"/>
  <c r="L2294"/>
  <c r="K2294"/>
  <c r="J2294"/>
  <c r="I2294"/>
  <c r="H2294"/>
  <c r="M2293"/>
  <c r="L2293"/>
  <c r="K2293"/>
  <c r="J2293"/>
  <c r="I2293"/>
  <c r="H2293"/>
  <c r="M2292"/>
  <c r="L2292"/>
  <c r="K2292"/>
  <c r="J2292"/>
  <c r="I2292"/>
  <c r="H2292"/>
  <c r="M2291"/>
  <c r="L2291"/>
  <c r="K2291"/>
  <c r="J2291"/>
  <c r="I2291"/>
  <c r="H2291"/>
  <c r="M2290"/>
  <c r="L2290"/>
  <c r="K2290"/>
  <c r="J2290"/>
  <c r="I2290"/>
  <c r="H2290"/>
  <c r="M2289"/>
  <c r="L2289"/>
  <c r="K2289"/>
  <c r="J2289"/>
  <c r="I2289"/>
  <c r="H2289"/>
  <c r="M2288"/>
  <c r="L2288"/>
  <c r="K2288"/>
  <c r="J2288"/>
  <c r="I2288"/>
  <c r="H2288"/>
  <c r="M2287"/>
  <c r="L2287"/>
  <c r="K2287"/>
  <c r="J2287"/>
  <c r="I2287"/>
  <c r="H2287"/>
  <c r="M2286"/>
  <c r="L2286"/>
  <c r="K2286"/>
  <c r="J2286"/>
  <c r="I2286"/>
  <c r="H2286"/>
  <c r="M2285"/>
  <c r="L2285"/>
  <c r="K2285"/>
  <c r="J2285"/>
  <c r="I2285"/>
  <c r="H2285"/>
  <c r="M2284"/>
  <c r="L2284"/>
  <c r="K2284"/>
  <c r="J2284"/>
  <c r="I2284"/>
  <c r="H2284"/>
  <c r="M2283"/>
  <c r="L2283"/>
  <c r="K2283"/>
  <c r="J2283"/>
  <c r="I2283"/>
  <c r="H2283"/>
  <c r="M2282"/>
  <c r="L2282"/>
  <c r="K2282"/>
  <c r="J2282"/>
  <c r="I2282"/>
  <c r="H2282"/>
  <c r="M2281"/>
  <c r="L2281"/>
  <c r="K2281"/>
  <c r="J2281"/>
  <c r="I2281"/>
  <c r="H2281"/>
  <c r="M2280"/>
  <c r="L2280"/>
  <c r="K2280"/>
  <c r="J2280"/>
  <c r="I2280"/>
  <c r="H2280"/>
  <c r="M2279"/>
  <c r="L2279"/>
  <c r="K2279"/>
  <c r="J2279"/>
  <c r="I2279"/>
  <c r="H2279"/>
  <c r="M2278"/>
  <c r="L2278"/>
  <c r="K2278"/>
  <c r="J2278"/>
  <c r="I2278"/>
  <c r="H2278"/>
  <c r="M2277"/>
  <c r="L2277"/>
  <c r="K2277"/>
  <c r="J2277"/>
  <c r="I2277"/>
  <c r="H2277"/>
  <c r="M2276"/>
  <c r="L2276"/>
  <c r="K2276"/>
  <c r="J2276"/>
  <c r="I2276"/>
  <c r="H2276"/>
  <c r="M2275"/>
  <c r="L2275"/>
  <c r="K2275"/>
  <c r="J2275"/>
  <c r="I2275"/>
  <c r="H2275"/>
  <c r="M2274"/>
  <c r="L2274"/>
  <c r="K2274"/>
  <c r="J2274"/>
  <c r="I2274"/>
  <c r="H2274"/>
  <c r="M2273"/>
  <c r="L2273"/>
  <c r="K2273"/>
  <c r="J2273"/>
  <c r="I2273"/>
  <c r="H2273"/>
  <c r="M2272"/>
  <c r="L2272"/>
  <c r="K2272"/>
  <c r="J2272"/>
  <c r="I2272"/>
  <c r="H2272"/>
  <c r="M2271"/>
  <c r="L2271"/>
  <c r="K2271"/>
  <c r="J2271"/>
  <c r="I2271"/>
  <c r="H2271"/>
  <c r="M2270"/>
  <c r="L2270"/>
  <c r="K2270"/>
  <c r="J2270"/>
  <c r="I2270"/>
  <c r="H2270"/>
  <c r="M2269"/>
  <c r="L2269"/>
  <c r="K2269"/>
  <c r="J2269"/>
  <c r="I2269"/>
  <c r="H2269"/>
  <c r="M2268"/>
  <c r="L2268"/>
  <c r="K2268"/>
  <c r="J2268"/>
  <c r="I2268"/>
  <c r="H2268"/>
  <c r="M2267"/>
  <c r="L2267"/>
  <c r="K2267"/>
  <c r="J2267"/>
  <c r="I2267"/>
  <c r="H2267"/>
  <c r="M2266"/>
  <c r="L2266"/>
  <c r="K2266"/>
  <c r="J2266"/>
  <c r="I2266"/>
  <c r="H2266"/>
  <c r="M2265"/>
  <c r="L2265"/>
  <c r="K2265"/>
  <c r="J2265"/>
  <c r="I2265"/>
  <c r="H2265"/>
  <c r="M2264"/>
  <c r="L2264"/>
  <c r="K2264"/>
  <c r="J2264"/>
  <c r="I2264"/>
  <c r="H2264"/>
  <c r="M2263"/>
  <c r="L2263"/>
  <c r="K2263"/>
  <c r="J2263"/>
  <c r="I2263"/>
  <c r="H2263"/>
  <c r="M2262"/>
  <c r="L2262"/>
  <c r="K2262"/>
  <c r="J2262"/>
  <c r="I2262"/>
  <c r="H2262"/>
  <c r="M2261"/>
  <c r="L2261"/>
  <c r="K2261"/>
  <c r="J2261"/>
  <c r="I2261"/>
  <c r="H2261"/>
  <c r="M2260"/>
  <c r="L2260"/>
  <c r="K2260"/>
  <c r="J2260"/>
  <c r="I2260"/>
  <c r="H2260"/>
  <c r="M2259"/>
  <c r="L2259"/>
  <c r="K2259"/>
  <c r="J2259"/>
  <c r="I2259"/>
  <c r="H2259"/>
  <c r="M2258"/>
  <c r="L2258"/>
  <c r="K2258"/>
  <c r="J2258"/>
  <c r="I2258"/>
  <c r="H2258"/>
  <c r="M2257"/>
  <c r="L2257"/>
  <c r="K2257"/>
  <c r="J2257"/>
  <c r="I2257"/>
  <c r="H2257"/>
  <c r="M2256"/>
  <c r="L2256"/>
  <c r="K2256"/>
  <c r="J2256"/>
  <c r="I2256"/>
  <c r="H2256"/>
  <c r="M2255"/>
  <c r="L2255"/>
  <c r="K2255"/>
  <c r="J2255"/>
  <c r="I2255"/>
  <c r="H2255"/>
  <c r="M2254"/>
  <c r="L2254"/>
  <c r="K2254"/>
  <c r="J2254"/>
  <c r="I2254"/>
  <c r="H2254"/>
  <c r="M2253"/>
  <c r="L2253"/>
  <c r="K2253"/>
  <c r="J2253"/>
  <c r="I2253"/>
  <c r="H2253"/>
  <c r="M2252"/>
  <c r="L2252"/>
  <c r="K2252"/>
  <c r="J2252"/>
  <c r="I2252"/>
  <c r="H2252"/>
  <c r="M2251"/>
  <c r="L2251"/>
  <c r="K2251"/>
  <c r="J2251"/>
  <c r="I2251"/>
  <c r="H2251"/>
  <c r="M2250"/>
  <c r="L2250"/>
  <c r="K2250"/>
  <c r="J2250"/>
  <c r="I2250"/>
  <c r="H2250"/>
  <c r="M2249"/>
  <c r="L2249"/>
  <c r="K2249"/>
  <c r="J2249"/>
  <c r="I2249"/>
  <c r="H2249"/>
  <c r="M2248"/>
  <c r="L2248"/>
  <c r="K2248"/>
  <c r="J2248"/>
  <c r="I2248"/>
  <c r="H2248"/>
  <c r="M2247"/>
  <c r="L2247"/>
  <c r="K2247"/>
  <c r="J2247"/>
  <c r="I2247"/>
  <c r="H2247"/>
  <c r="M2246"/>
  <c r="L2246"/>
  <c r="K2246"/>
  <c r="J2246"/>
  <c r="I2246"/>
  <c r="H2246"/>
  <c r="M2245"/>
  <c r="L2245"/>
  <c r="K2245"/>
  <c r="J2245"/>
  <c r="I2245"/>
  <c r="H2245"/>
  <c r="M2244"/>
  <c r="L2244"/>
  <c r="K2244"/>
  <c r="J2244"/>
  <c r="I2244"/>
  <c r="H2244"/>
  <c r="M2243"/>
  <c r="L2243"/>
  <c r="K2243"/>
  <c r="J2243"/>
  <c r="I2243"/>
  <c r="H2243"/>
  <c r="M2242"/>
  <c r="L2242"/>
  <c r="K2242"/>
  <c r="J2242"/>
  <c r="I2242"/>
  <c r="H2242"/>
  <c r="M2241"/>
  <c r="L2241"/>
  <c r="K2241"/>
  <c r="J2241"/>
  <c r="I2241"/>
  <c r="H2241"/>
  <c r="M2240"/>
  <c r="L2240"/>
  <c r="K2240"/>
  <c r="J2240"/>
  <c r="I2240"/>
  <c r="H2240"/>
  <c r="M2239"/>
  <c r="L2239"/>
  <c r="K2239"/>
  <c r="J2239"/>
  <c r="I2239"/>
  <c r="H2239"/>
  <c r="M2238"/>
  <c r="L2238"/>
  <c r="K2238"/>
  <c r="J2238"/>
  <c r="I2238"/>
  <c r="H2238"/>
  <c r="M2237"/>
  <c r="L2237"/>
  <c r="K2237"/>
  <c r="J2237"/>
  <c r="I2237"/>
  <c r="H2237"/>
  <c r="M2236"/>
  <c r="L2236"/>
  <c r="K2236"/>
  <c r="J2236"/>
  <c r="I2236"/>
  <c r="H2236"/>
  <c r="M2235"/>
  <c r="L2235"/>
  <c r="K2235"/>
  <c r="J2235"/>
  <c r="I2235"/>
  <c r="H2235"/>
  <c r="M2234"/>
  <c r="L2234"/>
  <c r="K2234"/>
  <c r="J2234"/>
  <c r="I2234"/>
  <c r="H2234"/>
  <c r="M2233"/>
  <c r="L2233"/>
  <c r="K2233"/>
  <c r="J2233"/>
  <c r="I2233"/>
  <c r="H2233"/>
  <c r="M2232"/>
  <c r="L2232"/>
  <c r="K2232"/>
  <c r="J2232"/>
  <c r="I2232"/>
  <c r="H2232"/>
  <c r="M2231"/>
  <c r="L2231"/>
  <c r="K2231"/>
  <c r="J2231"/>
  <c r="I2231"/>
  <c r="H2231"/>
  <c r="M2230"/>
  <c r="L2230"/>
  <c r="K2230"/>
  <c r="J2230"/>
  <c r="I2230"/>
  <c r="H2230"/>
  <c r="M2229"/>
  <c r="L2229"/>
  <c r="K2229"/>
  <c r="J2229"/>
  <c r="I2229"/>
  <c r="H2229"/>
  <c r="M2228"/>
  <c r="L2228"/>
  <c r="K2228"/>
  <c r="J2228"/>
  <c r="I2228"/>
  <c r="H2228"/>
  <c r="M2227"/>
  <c r="L2227"/>
  <c r="K2227"/>
  <c r="J2227"/>
  <c r="I2227"/>
  <c r="H2227"/>
  <c r="M2226"/>
  <c r="L2226"/>
  <c r="K2226"/>
  <c r="J2226"/>
  <c r="I2226"/>
  <c r="H2226"/>
  <c r="M2225"/>
  <c r="L2225"/>
  <c r="K2225"/>
  <c r="J2225"/>
  <c r="I2225"/>
  <c r="H2225"/>
  <c r="M2224"/>
  <c r="L2224"/>
  <c r="K2224"/>
  <c r="J2224"/>
  <c r="I2224"/>
  <c r="H2224"/>
  <c r="M2223"/>
  <c r="L2223"/>
  <c r="K2223"/>
  <c r="J2223"/>
  <c r="I2223"/>
  <c r="H2223"/>
  <c r="M2222"/>
  <c r="L2222"/>
  <c r="K2222"/>
  <c r="J2222"/>
  <c r="I2222"/>
  <c r="H2222"/>
  <c r="M2221"/>
  <c r="L2221"/>
  <c r="K2221"/>
  <c r="J2221"/>
  <c r="I2221"/>
  <c r="H2221"/>
  <c r="M2220"/>
  <c r="L2220"/>
  <c r="K2220"/>
  <c r="J2220"/>
  <c r="I2220"/>
  <c r="H2220"/>
  <c r="M2219"/>
  <c r="L2219"/>
  <c r="K2219"/>
  <c r="J2219"/>
  <c r="I2219"/>
  <c r="H2219"/>
  <c r="M2218"/>
  <c r="L2218"/>
  <c r="K2218"/>
  <c r="J2218"/>
  <c r="I2218"/>
  <c r="H2218"/>
  <c r="M2217"/>
  <c r="L2217"/>
  <c r="K2217"/>
  <c r="J2217"/>
  <c r="I2217"/>
  <c r="H2217"/>
  <c r="M2216"/>
  <c r="L2216"/>
  <c r="K2216"/>
  <c r="J2216"/>
  <c r="I2216"/>
  <c r="H2216"/>
  <c r="M2215"/>
  <c r="L2215"/>
  <c r="K2215"/>
  <c r="J2215"/>
  <c r="I2215"/>
  <c r="H2215"/>
  <c r="M2214"/>
  <c r="L2214"/>
  <c r="K2214"/>
  <c r="J2214"/>
  <c r="I2214"/>
  <c r="H2214"/>
  <c r="M2213"/>
  <c r="L2213"/>
  <c r="K2213"/>
  <c r="J2213"/>
  <c r="I2213"/>
  <c r="H2213"/>
  <c r="M2212"/>
  <c r="L2212"/>
  <c r="K2212"/>
  <c r="J2212"/>
  <c r="I2212"/>
  <c r="H2212"/>
  <c r="M2211"/>
  <c r="L2211"/>
  <c r="K2211"/>
  <c r="J2211"/>
  <c r="I2211"/>
  <c r="H2211"/>
  <c r="M2210"/>
  <c r="L2210"/>
  <c r="K2210"/>
  <c r="J2210"/>
  <c r="I2210"/>
  <c r="H2210"/>
  <c r="M2209"/>
  <c r="L2209"/>
  <c r="K2209"/>
  <c r="J2209"/>
  <c r="I2209"/>
  <c r="H2209"/>
  <c r="M2208"/>
  <c r="L2208"/>
  <c r="K2208"/>
  <c r="J2208"/>
  <c r="I2208"/>
  <c r="H2208"/>
  <c r="M2207"/>
  <c r="L2207"/>
  <c r="K2207"/>
  <c r="J2207"/>
  <c r="I2207"/>
  <c r="H2207"/>
  <c r="M2206"/>
  <c r="L2206"/>
  <c r="K2206"/>
  <c r="J2206"/>
  <c r="I2206"/>
  <c r="H2206"/>
  <c r="M2205"/>
  <c r="L2205"/>
  <c r="K2205"/>
  <c r="J2205"/>
  <c r="I2205"/>
  <c r="H2205"/>
  <c r="M2204"/>
  <c r="L2204"/>
  <c r="K2204"/>
  <c r="J2204"/>
  <c r="I2204"/>
  <c r="H2204"/>
  <c r="M2203"/>
  <c r="L2203"/>
  <c r="K2203"/>
  <c r="J2203"/>
  <c r="I2203"/>
  <c r="H2203"/>
  <c r="M2202"/>
  <c r="L2202"/>
  <c r="K2202"/>
  <c r="J2202"/>
  <c r="I2202"/>
  <c r="H2202"/>
  <c r="M2201"/>
  <c r="L2201"/>
  <c r="K2201"/>
  <c r="J2201"/>
  <c r="I2201"/>
  <c r="H2201"/>
  <c r="M2200"/>
  <c r="L2200"/>
  <c r="K2200"/>
  <c r="J2200"/>
  <c r="I2200"/>
  <c r="H2200"/>
  <c r="M2199"/>
  <c r="L2199"/>
  <c r="K2199"/>
  <c r="J2199"/>
  <c r="I2199"/>
  <c r="H2199"/>
  <c r="M2198"/>
  <c r="L2198"/>
  <c r="K2198"/>
  <c r="J2198"/>
  <c r="I2198"/>
  <c r="H2198"/>
  <c r="M2197"/>
  <c r="L2197"/>
  <c r="K2197"/>
  <c r="J2197"/>
  <c r="I2197"/>
  <c r="H2197"/>
  <c r="M2196"/>
  <c r="L2196"/>
  <c r="K2196"/>
  <c r="J2196"/>
  <c r="I2196"/>
  <c r="H2196"/>
  <c r="M2195"/>
  <c r="L2195"/>
  <c r="K2195"/>
  <c r="J2195"/>
  <c r="I2195"/>
  <c r="H2195"/>
  <c r="M2194"/>
  <c r="L2194"/>
  <c r="K2194"/>
  <c r="J2194"/>
  <c r="I2194"/>
  <c r="H2194"/>
  <c r="M2193"/>
  <c r="L2193"/>
  <c r="K2193"/>
  <c r="J2193"/>
  <c r="I2193"/>
  <c r="H2193"/>
  <c r="M2192"/>
  <c r="L2192"/>
  <c r="K2192"/>
  <c r="J2192"/>
  <c r="I2192"/>
  <c r="H2192"/>
  <c r="M2191"/>
  <c r="L2191"/>
  <c r="K2191"/>
  <c r="J2191"/>
  <c r="I2191"/>
  <c r="H2191"/>
  <c r="M2190"/>
  <c r="L2190"/>
  <c r="K2190"/>
  <c r="J2190"/>
  <c r="I2190"/>
  <c r="H2190"/>
  <c r="M2189"/>
  <c r="L2189"/>
  <c r="K2189"/>
  <c r="J2189"/>
  <c r="I2189"/>
  <c r="H2189"/>
  <c r="M2188"/>
  <c r="L2188"/>
  <c r="K2188"/>
  <c r="J2188"/>
  <c r="I2188"/>
  <c r="H2188"/>
  <c r="M2187"/>
  <c r="L2187"/>
  <c r="K2187"/>
  <c r="J2187"/>
  <c r="I2187"/>
  <c r="H2187"/>
  <c r="M2186"/>
  <c r="L2186"/>
  <c r="K2186"/>
  <c r="J2186"/>
  <c r="I2186"/>
  <c r="H2186"/>
  <c r="M2185"/>
  <c r="L2185"/>
  <c r="K2185"/>
  <c r="J2185"/>
  <c r="I2185"/>
  <c r="H2185"/>
  <c r="M2184"/>
  <c r="L2184"/>
  <c r="K2184"/>
  <c r="J2184"/>
  <c r="I2184"/>
  <c r="H2184"/>
  <c r="M2183"/>
  <c r="L2183"/>
  <c r="K2183"/>
  <c r="J2183"/>
  <c r="I2183"/>
  <c r="H2183"/>
  <c r="M2182"/>
  <c r="L2182"/>
  <c r="K2182"/>
  <c r="J2182"/>
  <c r="I2182"/>
  <c r="H2182"/>
  <c r="M2181"/>
  <c r="L2181"/>
  <c r="K2181"/>
  <c r="J2181"/>
  <c r="I2181"/>
  <c r="H2181"/>
  <c r="M2180"/>
  <c r="L2180"/>
  <c r="K2180"/>
  <c r="J2180"/>
  <c r="I2180"/>
  <c r="H2180"/>
  <c r="M2179"/>
  <c r="L2179"/>
  <c r="K2179"/>
  <c r="J2179"/>
  <c r="I2179"/>
  <c r="H2179"/>
  <c r="M2178"/>
  <c r="L2178"/>
  <c r="K2178"/>
  <c r="J2178"/>
  <c r="I2178"/>
  <c r="H2178"/>
  <c r="M2177"/>
  <c r="L2177"/>
  <c r="K2177"/>
  <c r="J2177"/>
  <c r="I2177"/>
  <c r="H2177"/>
  <c r="M2176"/>
  <c r="L2176"/>
  <c r="K2176"/>
  <c r="J2176"/>
  <c r="I2176"/>
  <c r="H2176"/>
  <c r="M2175"/>
  <c r="L2175"/>
  <c r="K2175"/>
  <c r="J2175"/>
  <c r="I2175"/>
  <c r="H2175"/>
  <c r="M2174"/>
  <c r="L2174"/>
  <c r="K2174"/>
  <c r="J2174"/>
  <c r="I2174"/>
  <c r="H2174"/>
  <c r="M2173"/>
  <c r="L2173"/>
  <c r="K2173"/>
  <c r="J2173"/>
  <c r="I2173"/>
  <c r="H2173"/>
  <c r="M2172"/>
  <c r="L2172"/>
  <c r="K2172"/>
  <c r="J2172"/>
  <c r="I2172"/>
  <c r="H2172"/>
  <c r="M2171"/>
  <c r="L2171"/>
  <c r="K2171"/>
  <c r="J2171"/>
  <c r="I2171"/>
  <c r="H2171"/>
  <c r="M2170"/>
  <c r="L2170"/>
  <c r="K2170"/>
  <c r="J2170"/>
  <c r="I2170"/>
  <c r="H2170"/>
  <c r="M2169"/>
  <c r="L2169"/>
  <c r="K2169"/>
  <c r="J2169"/>
  <c r="I2169"/>
  <c r="H2169"/>
  <c r="M2168"/>
  <c r="L2168"/>
  <c r="K2168"/>
  <c r="J2168"/>
  <c r="I2168"/>
  <c r="H2168"/>
  <c r="M2167"/>
  <c r="L2167"/>
  <c r="K2167"/>
  <c r="J2167"/>
  <c r="I2167"/>
  <c r="H2167"/>
  <c r="M2166"/>
  <c r="L2166"/>
  <c r="K2166"/>
  <c r="J2166"/>
  <c r="I2166"/>
  <c r="H2166"/>
  <c r="M2165"/>
  <c r="L2165"/>
  <c r="K2165"/>
  <c r="J2165"/>
  <c r="I2165"/>
  <c r="H2165"/>
  <c r="M2164"/>
  <c r="L2164"/>
  <c r="K2164"/>
  <c r="J2164"/>
  <c r="I2164"/>
  <c r="H2164"/>
  <c r="M2163"/>
  <c r="L2163"/>
  <c r="K2163"/>
  <c r="J2163"/>
  <c r="I2163"/>
  <c r="H2163"/>
  <c r="M2162"/>
  <c r="L2162"/>
  <c r="K2162"/>
  <c r="J2162"/>
  <c r="I2162"/>
  <c r="H2162"/>
  <c r="M2161"/>
  <c r="L2161"/>
  <c r="K2161"/>
  <c r="J2161"/>
  <c r="I2161"/>
  <c r="H2161"/>
  <c r="M2160"/>
  <c r="L2160"/>
  <c r="K2160"/>
  <c r="J2160"/>
  <c r="I2160"/>
  <c r="H2160"/>
  <c r="M2159"/>
  <c r="L2159"/>
  <c r="K2159"/>
  <c r="J2159"/>
  <c r="I2159"/>
  <c r="H2159"/>
  <c r="M2158"/>
  <c r="L2158"/>
  <c r="K2158"/>
  <c r="J2158"/>
  <c r="I2158"/>
  <c r="H2158"/>
  <c r="M2157"/>
  <c r="L2157"/>
  <c r="K2157"/>
  <c r="J2157"/>
  <c r="I2157"/>
  <c r="H2157"/>
  <c r="M2156"/>
  <c r="L2156"/>
  <c r="K2156"/>
  <c r="J2156"/>
  <c r="I2156"/>
  <c r="H2156"/>
  <c r="M2155"/>
  <c r="L2155"/>
  <c r="K2155"/>
  <c r="J2155"/>
  <c r="I2155"/>
  <c r="H2155"/>
  <c r="M2154"/>
  <c r="L2154"/>
  <c r="K2154"/>
  <c r="J2154"/>
  <c r="I2154"/>
  <c r="H2154"/>
  <c r="M2153"/>
  <c r="L2153"/>
  <c r="K2153"/>
  <c r="J2153"/>
  <c r="I2153"/>
  <c r="H2153"/>
  <c r="M2152"/>
  <c r="L2152"/>
  <c r="K2152"/>
  <c r="J2152"/>
  <c r="I2152"/>
  <c r="H2152"/>
  <c r="M2151"/>
  <c r="L2151"/>
  <c r="K2151"/>
  <c r="J2151"/>
  <c r="I2151"/>
  <c r="H2151"/>
  <c r="M2150"/>
  <c r="L2150"/>
  <c r="K2150"/>
  <c r="J2150"/>
  <c r="I2150"/>
  <c r="H2150"/>
  <c r="M2149"/>
  <c r="L2149"/>
  <c r="K2149"/>
  <c r="J2149"/>
  <c r="I2149"/>
  <c r="H2149"/>
  <c r="M2148"/>
  <c r="L2148"/>
  <c r="K2148"/>
  <c r="J2148"/>
  <c r="I2148"/>
  <c r="H2148"/>
  <c r="M2147"/>
  <c r="L2147"/>
  <c r="K2147"/>
  <c r="J2147"/>
  <c r="I2147"/>
  <c r="H2147"/>
  <c r="M2146"/>
  <c r="L2146"/>
  <c r="K2146"/>
  <c r="J2146"/>
  <c r="I2146"/>
  <c r="H2146"/>
  <c r="M2145"/>
  <c r="L2145"/>
  <c r="K2145"/>
  <c r="J2145"/>
  <c r="I2145"/>
  <c r="H2145"/>
  <c r="M2144"/>
  <c r="L2144"/>
  <c r="K2144"/>
  <c r="J2144"/>
  <c r="I2144"/>
  <c r="H2144"/>
  <c r="M2143"/>
  <c r="L2143"/>
  <c r="K2143"/>
  <c r="J2143"/>
  <c r="I2143"/>
  <c r="H2143"/>
  <c r="M2142"/>
  <c r="L2142"/>
  <c r="K2142"/>
  <c r="J2142"/>
  <c r="I2142"/>
  <c r="H2142"/>
  <c r="M2141"/>
  <c r="L2141"/>
  <c r="K2141"/>
  <c r="J2141"/>
  <c r="I2141"/>
  <c r="H2141"/>
  <c r="M2140"/>
  <c r="L2140"/>
  <c r="K2140"/>
  <c r="J2140"/>
  <c r="I2140"/>
  <c r="H2140"/>
  <c r="M2139"/>
  <c r="L2139"/>
  <c r="K2139"/>
  <c r="J2139"/>
  <c r="I2139"/>
  <c r="H2139"/>
  <c r="M2138"/>
  <c r="L2138"/>
  <c r="K2138"/>
  <c r="J2138"/>
  <c r="I2138"/>
  <c r="H2138"/>
  <c r="M2137"/>
  <c r="L2137"/>
  <c r="K2137"/>
  <c r="J2137"/>
  <c r="I2137"/>
  <c r="H2137"/>
  <c r="M2136"/>
  <c r="L2136"/>
  <c r="K2136"/>
  <c r="J2136"/>
  <c r="I2136"/>
  <c r="H2136"/>
  <c r="M2135"/>
  <c r="L2135"/>
  <c r="K2135"/>
  <c r="J2135"/>
  <c r="I2135"/>
  <c r="H2135"/>
  <c r="M2134"/>
  <c r="L2134"/>
  <c r="K2134"/>
  <c r="J2134"/>
  <c r="I2134"/>
  <c r="H2134"/>
  <c r="M2133"/>
  <c r="L2133"/>
  <c r="K2133"/>
  <c r="J2133"/>
  <c r="I2133"/>
  <c r="H2133"/>
  <c r="M2132"/>
  <c r="L2132"/>
  <c r="K2132"/>
  <c r="J2132"/>
  <c r="I2132"/>
  <c r="H2132"/>
  <c r="M2131"/>
  <c r="L2131"/>
  <c r="K2131"/>
  <c r="J2131"/>
  <c r="I2131"/>
  <c r="H2131"/>
  <c r="M2130"/>
  <c r="L2130"/>
  <c r="K2130"/>
  <c r="J2130"/>
  <c r="I2130"/>
  <c r="H2130"/>
  <c r="M2129"/>
  <c r="L2129"/>
  <c r="K2129"/>
  <c r="J2129"/>
  <c r="I2129"/>
  <c r="H2129"/>
  <c r="M2128"/>
  <c r="L2128"/>
  <c r="K2128"/>
  <c r="J2128"/>
  <c r="I2128"/>
  <c r="H2128"/>
  <c r="M2127"/>
  <c r="L2127"/>
  <c r="K2127"/>
  <c r="J2127"/>
  <c r="I2127"/>
  <c r="H2127"/>
  <c r="M2126"/>
  <c r="L2126"/>
  <c r="K2126"/>
  <c r="J2126"/>
  <c r="I2126"/>
  <c r="H2126"/>
  <c r="M2125"/>
  <c r="L2125"/>
  <c r="K2125"/>
  <c r="J2125"/>
  <c r="I2125"/>
  <c r="H2125"/>
  <c r="M2124"/>
  <c r="L2124"/>
  <c r="K2124"/>
  <c r="J2124"/>
  <c r="I2124"/>
  <c r="H2124"/>
  <c r="M2123"/>
  <c r="L2123"/>
  <c r="K2123"/>
  <c r="J2123"/>
  <c r="I2123"/>
  <c r="H2123"/>
  <c r="M2122"/>
  <c r="L2122"/>
  <c r="K2122"/>
  <c r="J2122"/>
  <c r="I2122"/>
  <c r="H2122"/>
  <c r="M2121"/>
  <c r="L2121"/>
  <c r="K2121"/>
  <c r="J2121"/>
  <c r="I2121"/>
  <c r="H2121"/>
  <c r="M2120"/>
  <c r="L2120"/>
  <c r="K2120"/>
  <c r="J2120"/>
  <c r="I2120"/>
  <c r="H2120"/>
  <c r="M2119"/>
  <c r="L2119"/>
  <c r="K2119"/>
  <c r="J2119"/>
  <c r="I2119"/>
  <c r="H2119"/>
  <c r="M2118"/>
  <c r="L2118"/>
  <c r="K2118"/>
  <c r="J2118"/>
  <c r="I2118"/>
  <c r="H2118"/>
  <c r="M2117"/>
  <c r="L2117"/>
  <c r="K2117"/>
  <c r="J2117"/>
  <c r="I2117"/>
  <c r="H2117"/>
  <c r="M2116"/>
  <c r="L2116"/>
  <c r="K2116"/>
  <c r="J2116"/>
  <c r="I2116"/>
  <c r="H2116"/>
  <c r="M2115"/>
  <c r="L2115"/>
  <c r="K2115"/>
  <c r="J2115"/>
  <c r="I2115"/>
  <c r="H2115"/>
  <c r="M2114"/>
  <c r="L2114"/>
  <c r="K2114"/>
  <c r="J2114"/>
  <c r="I2114"/>
  <c r="H2114"/>
  <c r="M2113"/>
  <c r="L2113"/>
  <c r="K2113"/>
  <c r="J2113"/>
  <c r="I2113"/>
  <c r="H2113"/>
  <c r="M2112"/>
  <c r="L2112"/>
  <c r="K2112"/>
  <c r="J2112"/>
  <c r="I2112"/>
  <c r="H2112"/>
  <c r="M2111"/>
  <c r="L2111"/>
  <c r="K2111"/>
  <c r="J2111"/>
  <c r="I2111"/>
  <c r="H2111"/>
  <c r="M2110"/>
  <c r="L2110"/>
  <c r="K2110"/>
  <c r="J2110"/>
  <c r="I2110"/>
  <c r="H2110"/>
  <c r="M2109"/>
  <c r="L2109"/>
  <c r="K2109"/>
  <c r="J2109"/>
  <c r="I2109"/>
  <c r="H2109"/>
  <c r="M2108"/>
  <c r="L2108"/>
  <c r="K2108"/>
  <c r="J2108"/>
  <c r="I2108"/>
  <c r="H2108"/>
  <c r="M2107"/>
  <c r="L2107"/>
  <c r="K2107"/>
  <c r="J2107"/>
  <c r="I2107"/>
  <c r="H2107"/>
  <c r="M2106"/>
  <c r="L2106"/>
  <c r="K2106"/>
  <c r="J2106"/>
  <c r="I2106"/>
  <c r="H2106"/>
  <c r="M2105"/>
  <c r="L2105"/>
  <c r="K2105"/>
  <c r="J2105"/>
  <c r="I2105"/>
  <c r="H2105"/>
  <c r="M2104"/>
  <c r="L2104"/>
  <c r="K2104"/>
  <c r="J2104"/>
  <c r="I2104"/>
  <c r="H2104"/>
  <c r="M2103"/>
  <c r="L2103"/>
  <c r="K2103"/>
  <c r="J2103"/>
  <c r="I2103"/>
  <c r="H2103"/>
  <c r="M2102"/>
  <c r="L2102"/>
  <c r="K2102"/>
  <c r="J2102"/>
  <c r="I2102"/>
  <c r="H2102"/>
  <c r="M2101"/>
  <c r="L2101"/>
  <c r="K2101"/>
  <c r="J2101"/>
  <c r="I2101"/>
  <c r="H2101"/>
  <c r="M2100"/>
  <c r="L2100"/>
  <c r="K2100"/>
  <c r="J2100"/>
  <c r="I2100"/>
  <c r="H2100"/>
  <c r="M2099"/>
  <c r="L2099"/>
  <c r="K2099"/>
  <c r="J2099"/>
  <c r="I2099"/>
  <c r="H2099"/>
  <c r="M2098"/>
  <c r="L2098"/>
  <c r="K2098"/>
  <c r="J2098"/>
  <c r="I2098"/>
  <c r="H2098"/>
  <c r="M2097"/>
  <c r="L2097"/>
  <c r="K2097"/>
  <c r="J2097"/>
  <c r="I2097"/>
  <c r="H2097"/>
  <c r="M2096"/>
  <c r="L2096"/>
  <c r="K2096"/>
  <c r="J2096"/>
  <c r="I2096"/>
  <c r="H2096"/>
  <c r="M2095"/>
  <c r="L2095"/>
  <c r="K2095"/>
  <c r="J2095"/>
  <c r="I2095"/>
  <c r="H2095"/>
  <c r="M2094"/>
  <c r="L2094"/>
  <c r="K2094"/>
  <c r="J2094"/>
  <c r="I2094"/>
  <c r="H2094"/>
  <c r="M2093"/>
  <c r="L2093"/>
  <c r="K2093"/>
  <c r="J2093"/>
  <c r="I2093"/>
  <c r="H2093"/>
  <c r="M2092"/>
  <c r="L2092"/>
  <c r="K2092"/>
  <c r="J2092"/>
  <c r="I2092"/>
  <c r="H2092"/>
  <c r="M2091"/>
  <c r="L2091"/>
  <c r="K2091"/>
  <c r="J2091"/>
  <c r="I2091"/>
  <c r="H2091"/>
  <c r="M2090"/>
  <c r="L2090"/>
  <c r="K2090"/>
  <c r="J2090"/>
  <c r="I2090"/>
  <c r="H2090"/>
  <c r="M2089"/>
  <c r="L2089"/>
  <c r="K2089"/>
  <c r="J2089"/>
  <c r="I2089"/>
  <c r="H2089"/>
  <c r="M2088"/>
  <c r="L2088"/>
  <c r="K2088"/>
  <c r="J2088"/>
  <c r="I2088"/>
  <c r="H2088"/>
  <c r="M2087"/>
  <c r="L2087"/>
  <c r="K2087"/>
  <c r="J2087"/>
  <c r="I2087"/>
  <c r="H2087"/>
  <c r="M2086"/>
  <c r="L2086"/>
  <c r="K2086"/>
  <c r="J2086"/>
  <c r="I2086"/>
  <c r="H2086"/>
  <c r="M2085"/>
  <c r="L2085"/>
  <c r="K2085"/>
  <c r="J2085"/>
  <c r="I2085"/>
  <c r="H2085"/>
  <c r="M2084"/>
  <c r="L2084"/>
  <c r="K2084"/>
  <c r="J2084"/>
  <c r="I2084"/>
  <c r="H2084"/>
  <c r="M2083"/>
  <c r="L2083"/>
  <c r="K2083"/>
  <c r="J2083"/>
  <c r="I2083"/>
  <c r="H2083"/>
  <c r="M2082"/>
  <c r="L2082"/>
  <c r="K2082"/>
  <c r="J2082"/>
  <c r="I2082"/>
  <c r="H2082"/>
  <c r="M2081"/>
  <c r="L2081"/>
  <c r="K2081"/>
  <c r="J2081"/>
  <c r="I2081"/>
  <c r="H2081"/>
  <c r="M2080"/>
  <c r="L2080"/>
  <c r="K2080"/>
  <c r="J2080"/>
  <c r="I2080"/>
  <c r="H2080"/>
  <c r="M2079"/>
  <c r="L2079"/>
  <c r="K2079"/>
  <c r="J2079"/>
  <c r="I2079"/>
  <c r="H2079"/>
  <c r="M2078"/>
  <c r="L2078"/>
  <c r="K2078"/>
  <c r="J2078"/>
  <c r="I2078"/>
  <c r="H2078"/>
  <c r="M2077"/>
  <c r="L2077"/>
  <c r="K2077"/>
  <c r="J2077"/>
  <c r="I2077"/>
  <c r="H2077"/>
  <c r="M2076"/>
  <c r="L2076"/>
  <c r="K2076"/>
  <c r="J2076"/>
  <c r="I2076"/>
  <c r="H2076"/>
  <c r="M2075"/>
  <c r="L2075"/>
  <c r="K2075"/>
  <c r="J2075"/>
  <c r="I2075"/>
  <c r="H2075"/>
  <c r="M2074"/>
  <c r="L2074"/>
  <c r="K2074"/>
  <c r="J2074"/>
  <c r="I2074"/>
  <c r="H2074"/>
  <c r="M2073"/>
  <c r="L2073"/>
  <c r="K2073"/>
  <c r="J2073"/>
  <c r="I2073"/>
  <c r="H2073"/>
  <c r="M2072"/>
  <c r="L2072"/>
  <c r="K2072"/>
  <c r="J2072"/>
  <c r="I2072"/>
  <c r="H2072"/>
  <c r="M2071"/>
  <c r="L2071"/>
  <c r="K2071"/>
  <c r="J2071"/>
  <c r="I2071"/>
  <c r="H2071"/>
  <c r="M2070"/>
  <c r="L2070"/>
  <c r="K2070"/>
  <c r="J2070"/>
  <c r="I2070"/>
  <c r="H2070"/>
  <c r="M2069"/>
  <c r="L2069"/>
  <c r="K2069"/>
  <c r="J2069"/>
  <c r="I2069"/>
  <c r="H2069"/>
  <c r="M2068"/>
  <c r="L2068"/>
  <c r="K2068"/>
  <c r="J2068"/>
  <c r="I2068"/>
  <c r="H2068"/>
  <c r="M2067"/>
  <c r="L2067"/>
  <c r="K2067"/>
  <c r="J2067"/>
  <c r="I2067"/>
  <c r="H2067"/>
  <c r="M2066"/>
  <c r="L2066"/>
  <c r="K2066"/>
  <c r="J2066"/>
  <c r="I2066"/>
  <c r="H2066"/>
  <c r="M2065"/>
  <c r="L2065"/>
  <c r="K2065"/>
  <c r="J2065"/>
  <c r="I2065"/>
  <c r="H2065"/>
  <c r="M2064"/>
  <c r="L2064"/>
  <c r="K2064"/>
  <c r="J2064"/>
  <c r="I2064"/>
  <c r="H2064"/>
  <c r="M2063"/>
  <c r="L2063"/>
  <c r="K2063"/>
  <c r="J2063"/>
  <c r="I2063"/>
  <c r="H2063"/>
  <c r="M2062"/>
  <c r="L2062"/>
  <c r="K2062"/>
  <c r="J2062"/>
  <c r="I2062"/>
  <c r="H2062"/>
  <c r="M2061"/>
  <c r="L2061"/>
  <c r="K2061"/>
  <c r="J2061"/>
  <c r="I2061"/>
  <c r="H2061"/>
  <c r="M2060"/>
  <c r="L2060"/>
  <c r="K2060"/>
  <c r="J2060"/>
  <c r="I2060"/>
  <c r="H2060"/>
  <c r="M2059"/>
  <c r="L2059"/>
  <c r="K2059"/>
  <c r="J2059"/>
  <c r="I2059"/>
  <c r="H2059"/>
  <c r="M2058"/>
  <c r="L2058"/>
  <c r="K2058"/>
  <c r="J2058"/>
  <c r="I2058"/>
  <c r="H2058"/>
  <c r="M2057"/>
  <c r="L2057"/>
  <c r="K2057"/>
  <c r="J2057"/>
  <c r="I2057"/>
  <c r="H2057"/>
  <c r="M2056"/>
  <c r="L2056"/>
  <c r="K2056"/>
  <c r="J2056"/>
  <c r="I2056"/>
  <c r="H2056"/>
  <c r="M2055"/>
  <c r="L2055"/>
  <c r="K2055"/>
  <c r="J2055"/>
  <c r="I2055"/>
  <c r="H2055"/>
  <c r="M2054"/>
  <c r="L2054"/>
  <c r="K2054"/>
  <c r="J2054"/>
  <c r="I2054"/>
  <c r="H2054"/>
  <c r="M2053"/>
  <c r="L2053"/>
  <c r="K2053"/>
  <c r="J2053"/>
  <c r="I2053"/>
  <c r="H2053"/>
  <c r="M2052"/>
  <c r="L2052"/>
  <c r="K2052"/>
  <c r="J2052"/>
  <c r="I2052"/>
  <c r="H2052"/>
  <c r="M2051"/>
  <c r="L2051"/>
  <c r="K2051"/>
  <c r="J2051"/>
  <c r="I2051"/>
  <c r="H2051"/>
  <c r="M2050"/>
  <c r="L2050"/>
  <c r="K2050"/>
  <c r="J2050"/>
  <c r="I2050"/>
  <c r="H2050"/>
  <c r="M2049"/>
  <c r="L2049"/>
  <c r="K2049"/>
  <c r="J2049"/>
  <c r="I2049"/>
  <c r="H2049"/>
  <c r="M2048"/>
  <c r="L2048"/>
  <c r="K2048"/>
  <c r="J2048"/>
  <c r="I2048"/>
  <c r="H2048"/>
  <c r="M2047"/>
  <c r="L2047"/>
  <c r="K2047"/>
  <c r="J2047"/>
  <c r="I2047"/>
  <c r="H2047"/>
  <c r="M2046"/>
  <c r="L2046"/>
  <c r="K2046"/>
  <c r="J2046"/>
  <c r="I2046"/>
  <c r="H2046"/>
  <c r="M2045"/>
  <c r="L2045"/>
  <c r="K2045"/>
  <c r="J2045"/>
  <c r="I2045"/>
  <c r="H2045"/>
  <c r="M2044"/>
  <c r="L2044"/>
  <c r="K2044"/>
  <c r="J2044"/>
  <c r="I2044"/>
  <c r="H2044"/>
  <c r="M2043"/>
  <c r="L2043"/>
  <c r="K2043"/>
  <c r="J2043"/>
  <c r="I2043"/>
  <c r="H2043"/>
  <c r="M2042"/>
  <c r="L2042"/>
  <c r="K2042"/>
  <c r="J2042"/>
  <c r="I2042"/>
  <c r="H2042"/>
  <c r="M2041"/>
  <c r="L2041"/>
  <c r="K2041"/>
  <c r="J2041"/>
  <c r="I2041"/>
  <c r="H2041"/>
  <c r="M2040"/>
  <c r="L2040"/>
  <c r="K2040"/>
  <c r="J2040"/>
  <c r="I2040"/>
  <c r="H2040"/>
  <c r="M2039"/>
  <c r="L2039"/>
  <c r="K2039"/>
  <c r="J2039"/>
  <c r="I2039"/>
  <c r="H2039"/>
  <c r="M2038"/>
  <c r="L2038"/>
  <c r="K2038"/>
  <c r="J2038"/>
  <c r="I2038"/>
  <c r="H2038"/>
  <c r="M2037"/>
  <c r="L2037"/>
  <c r="K2037"/>
  <c r="J2037"/>
  <c r="I2037"/>
  <c r="H2037"/>
  <c r="M2036"/>
  <c r="L2036"/>
  <c r="K2036"/>
  <c r="J2036"/>
  <c r="I2036"/>
  <c r="H2036"/>
  <c r="M2035"/>
  <c r="L2035"/>
  <c r="K2035"/>
  <c r="J2035"/>
  <c r="I2035"/>
  <c r="H2035"/>
  <c r="M2034"/>
  <c r="L2034"/>
  <c r="K2034"/>
  <c r="J2034"/>
  <c r="I2034"/>
  <c r="H2034"/>
  <c r="M2033"/>
  <c r="L2033"/>
  <c r="K2033"/>
  <c r="J2033"/>
  <c r="I2033"/>
  <c r="H2033"/>
  <c r="M2032"/>
  <c r="L2032"/>
  <c r="K2032"/>
  <c r="J2032"/>
  <c r="I2032"/>
  <c r="H2032"/>
  <c r="M2031"/>
  <c r="L2031"/>
  <c r="K2031"/>
  <c r="J2031"/>
  <c r="I2031"/>
  <c r="H2031"/>
  <c r="M2030"/>
  <c r="L2030"/>
  <c r="K2030"/>
  <c r="J2030"/>
  <c r="I2030"/>
  <c r="H2030"/>
  <c r="M2029"/>
  <c r="L2029"/>
  <c r="K2029"/>
  <c r="J2029"/>
  <c r="I2029"/>
  <c r="H2029"/>
  <c r="M2028"/>
  <c r="L2028"/>
  <c r="K2028"/>
  <c r="J2028"/>
  <c r="I2028"/>
  <c r="H2028"/>
  <c r="M2027"/>
  <c r="L2027"/>
  <c r="K2027"/>
  <c r="J2027"/>
  <c r="I2027"/>
  <c r="H2027"/>
  <c r="M2026"/>
  <c r="L2026"/>
  <c r="K2026"/>
  <c r="J2026"/>
  <c r="I2026"/>
  <c r="H2026"/>
  <c r="M2025"/>
  <c r="L2025"/>
  <c r="K2025"/>
  <c r="J2025"/>
  <c r="I2025"/>
  <c r="H2025"/>
  <c r="M2024"/>
  <c r="L2024"/>
  <c r="K2024"/>
  <c r="J2024"/>
  <c r="I2024"/>
  <c r="H2024"/>
  <c r="M2023"/>
  <c r="L2023"/>
  <c r="K2023"/>
  <c r="J2023"/>
  <c r="I2023"/>
  <c r="H2023"/>
  <c r="M2022"/>
  <c r="L2022"/>
  <c r="K2022"/>
  <c r="J2022"/>
  <c r="I2022"/>
  <c r="H2022"/>
  <c r="M2021"/>
  <c r="L2021"/>
  <c r="K2021"/>
  <c r="J2021"/>
  <c r="I2021"/>
  <c r="H2021"/>
  <c r="M2020"/>
  <c r="L2020"/>
  <c r="K2020"/>
  <c r="J2020"/>
  <c r="I2020"/>
  <c r="H2020"/>
  <c r="M2019"/>
  <c r="L2019"/>
  <c r="K2019"/>
  <c r="J2019"/>
  <c r="I2019"/>
  <c r="H2019"/>
  <c r="M2018"/>
  <c r="L2018"/>
  <c r="K2018"/>
  <c r="J2018"/>
  <c r="I2018"/>
  <c r="H2018"/>
  <c r="M2017"/>
  <c r="L2017"/>
  <c r="K2017"/>
  <c r="J2017"/>
  <c r="I2017"/>
  <c r="H2017"/>
  <c r="M2016"/>
  <c r="L2016"/>
  <c r="K2016"/>
  <c r="J2016"/>
  <c r="I2016"/>
  <c r="H2016"/>
  <c r="M2015"/>
  <c r="L2015"/>
  <c r="K2015"/>
  <c r="J2015"/>
  <c r="I2015"/>
  <c r="H2015"/>
  <c r="M2014"/>
  <c r="L2014"/>
  <c r="K2014"/>
  <c r="J2014"/>
  <c r="I2014"/>
  <c r="H2014"/>
  <c r="M2013"/>
  <c r="L2013"/>
  <c r="K2013"/>
  <c r="J2013"/>
  <c r="I2013"/>
  <c r="H2013"/>
  <c r="M2012"/>
  <c r="L2012"/>
  <c r="K2012"/>
  <c r="J2012"/>
  <c r="I2012"/>
  <c r="H2012"/>
  <c r="M2011"/>
  <c r="L2011"/>
  <c r="K2011"/>
  <c r="J2011"/>
  <c r="I2011"/>
  <c r="H2011"/>
  <c r="M2010"/>
  <c r="L2010"/>
  <c r="K2010"/>
  <c r="J2010"/>
  <c r="I2010"/>
  <c r="H2010"/>
  <c r="M2009"/>
  <c r="L2009"/>
  <c r="K2009"/>
  <c r="J2009"/>
  <c r="I2009"/>
  <c r="H2009"/>
  <c r="M2008"/>
  <c r="L2008"/>
  <c r="K2008"/>
  <c r="J2008"/>
  <c r="I2008"/>
  <c r="H2008"/>
  <c r="M2007"/>
  <c r="L2007"/>
  <c r="K2007"/>
  <c r="J2007"/>
  <c r="I2007"/>
  <c r="H2007"/>
  <c r="M2006"/>
  <c r="L2006"/>
  <c r="K2006"/>
  <c r="J2006"/>
  <c r="I2006"/>
  <c r="H2006"/>
  <c r="M2005"/>
  <c r="L2005"/>
  <c r="K2005"/>
  <c r="J2005"/>
  <c r="I2005"/>
  <c r="H2005"/>
  <c r="M2004"/>
  <c r="L2004"/>
  <c r="K2004"/>
  <c r="J2004"/>
  <c r="I2004"/>
  <c r="H2004"/>
  <c r="M2003"/>
  <c r="L2003"/>
  <c r="K2003"/>
  <c r="J2003"/>
  <c r="I2003"/>
  <c r="H2003"/>
  <c r="M2002"/>
  <c r="L2002"/>
  <c r="K2002"/>
  <c r="J2002"/>
  <c r="I2002"/>
  <c r="H2002"/>
  <c r="M2001"/>
  <c r="L2001"/>
  <c r="K2001"/>
  <c r="J2001"/>
  <c r="I2001"/>
  <c r="H2001"/>
  <c r="M2000"/>
  <c r="L2000"/>
  <c r="K2000"/>
  <c r="J2000"/>
  <c r="I2000"/>
  <c r="H2000"/>
  <c r="M1999"/>
  <c r="L1999"/>
  <c r="K1999"/>
  <c r="J1999"/>
  <c r="I1999"/>
  <c r="H1999"/>
  <c r="M1998"/>
  <c r="L1998"/>
  <c r="K1998"/>
  <c r="J1998"/>
  <c r="I1998"/>
  <c r="H1998"/>
  <c r="M1997"/>
  <c r="L1997"/>
  <c r="K1997"/>
  <c r="J1997"/>
  <c r="I1997"/>
  <c r="H1997"/>
  <c r="M1996"/>
  <c r="L1996"/>
  <c r="K1996"/>
  <c r="J1996"/>
  <c r="I1996"/>
  <c r="H1996"/>
  <c r="M1995"/>
  <c r="L1995"/>
  <c r="K1995"/>
  <c r="J1995"/>
  <c r="I1995"/>
  <c r="H1995"/>
  <c r="M1994"/>
  <c r="L1994"/>
  <c r="K1994"/>
  <c r="J1994"/>
  <c r="I1994"/>
  <c r="H1994"/>
  <c r="M1993"/>
  <c r="L1993"/>
  <c r="K1993"/>
  <c r="J1993"/>
  <c r="I1993"/>
  <c r="H1993"/>
  <c r="M1992"/>
  <c r="L1992"/>
  <c r="K1992"/>
  <c r="J1992"/>
  <c r="I1992"/>
  <c r="H1992"/>
  <c r="M1991"/>
  <c r="L1991"/>
  <c r="K1991"/>
  <c r="J1991"/>
  <c r="I1991"/>
  <c r="H1991"/>
  <c r="M1990"/>
  <c r="L1990"/>
  <c r="K1990"/>
  <c r="J1990"/>
  <c r="I1990"/>
  <c r="H1990"/>
  <c r="M1989"/>
  <c r="L1989"/>
  <c r="K1989"/>
  <c r="J1989"/>
  <c r="I1989"/>
  <c r="H1989"/>
  <c r="M1988"/>
  <c r="L1988"/>
  <c r="K1988"/>
  <c r="J1988"/>
  <c r="I1988"/>
  <c r="H1988"/>
  <c r="M1987"/>
  <c r="L1987"/>
  <c r="K1987"/>
  <c r="J1987"/>
  <c r="I1987"/>
  <c r="H1987"/>
  <c r="M1986"/>
  <c r="L1986"/>
  <c r="K1986"/>
  <c r="J1986"/>
  <c r="I1986"/>
  <c r="H1986"/>
  <c r="M1985"/>
  <c r="L1985"/>
  <c r="K1985"/>
  <c r="J1985"/>
  <c r="I1985"/>
  <c r="H1985"/>
  <c r="M1984"/>
  <c r="L1984"/>
  <c r="K1984"/>
  <c r="J1984"/>
  <c r="I1984"/>
  <c r="H1984"/>
  <c r="M1983"/>
  <c r="L1983"/>
  <c r="K1983"/>
  <c r="J1983"/>
  <c r="I1983"/>
  <c r="H1983"/>
  <c r="M1982"/>
  <c r="L1982"/>
  <c r="K1982"/>
  <c r="J1982"/>
  <c r="I1982"/>
  <c r="H1982"/>
  <c r="M1981"/>
  <c r="L1981"/>
  <c r="K1981"/>
  <c r="J1981"/>
  <c r="I1981"/>
  <c r="H1981"/>
  <c r="M1980"/>
  <c r="L1980"/>
  <c r="K1980"/>
  <c r="J1980"/>
  <c r="I1980"/>
  <c r="H1980"/>
  <c r="M1979"/>
  <c r="L1979"/>
  <c r="K1979"/>
  <c r="J1979"/>
  <c r="I1979"/>
  <c r="H1979"/>
  <c r="M1978"/>
  <c r="L1978"/>
  <c r="K1978"/>
  <c r="J1978"/>
  <c r="I1978"/>
  <c r="H1978"/>
  <c r="M1977"/>
  <c r="L1977"/>
  <c r="K1977"/>
  <c r="J1977"/>
  <c r="I1977"/>
  <c r="H1977"/>
  <c r="M1976"/>
  <c r="L1976"/>
  <c r="K1976"/>
  <c r="J1976"/>
  <c r="I1976"/>
  <c r="H1976"/>
  <c r="M1975"/>
  <c r="L1975"/>
  <c r="K1975"/>
  <c r="J1975"/>
  <c r="I1975"/>
  <c r="H1975"/>
  <c r="M1974"/>
  <c r="L1974"/>
  <c r="K1974"/>
  <c r="J1974"/>
  <c r="I1974"/>
  <c r="H1974"/>
  <c r="M1973"/>
  <c r="L1973"/>
  <c r="K1973"/>
  <c r="J1973"/>
  <c r="I1973"/>
  <c r="H1973"/>
  <c r="M1972"/>
  <c r="L1972"/>
  <c r="K1972"/>
  <c r="J1972"/>
  <c r="I1972"/>
  <c r="H1972"/>
  <c r="M1971"/>
  <c r="L1971"/>
  <c r="K1971"/>
  <c r="J1971"/>
  <c r="I1971"/>
  <c r="H1971"/>
  <c r="M1970"/>
  <c r="L1970"/>
  <c r="K1970"/>
  <c r="J1970"/>
  <c r="I1970"/>
  <c r="H1970"/>
  <c r="M1969"/>
  <c r="L1969"/>
  <c r="K1969"/>
  <c r="J1969"/>
  <c r="I1969"/>
  <c r="H1969"/>
  <c r="M1968"/>
  <c r="L1968"/>
  <c r="K1968"/>
  <c r="J1968"/>
  <c r="I1968"/>
  <c r="H1968"/>
  <c r="M1967"/>
  <c r="L1967"/>
  <c r="K1967"/>
  <c r="J1967"/>
  <c r="I1967"/>
  <c r="H1967"/>
  <c r="M1966"/>
  <c r="L1966"/>
  <c r="K1966"/>
  <c r="J1966"/>
  <c r="I1966"/>
  <c r="H1966"/>
  <c r="M1965"/>
  <c r="L1965"/>
  <c r="K1965"/>
  <c r="J1965"/>
  <c r="I1965"/>
  <c r="H1965"/>
  <c r="M1964"/>
  <c r="L1964"/>
  <c r="K1964"/>
  <c r="J1964"/>
  <c r="I1964"/>
  <c r="H1964"/>
  <c r="M1963"/>
  <c r="L1963"/>
  <c r="K1963"/>
  <c r="J1963"/>
  <c r="I1963"/>
  <c r="H1963"/>
  <c r="M1962"/>
  <c r="L1962"/>
  <c r="K1962"/>
  <c r="J1962"/>
  <c r="I1962"/>
  <c r="H1962"/>
  <c r="M1961"/>
  <c r="L1961"/>
  <c r="K1961"/>
  <c r="J1961"/>
  <c r="I1961"/>
  <c r="H1961"/>
  <c r="M1960"/>
  <c r="L1960"/>
  <c r="K1960"/>
  <c r="J1960"/>
  <c r="I1960"/>
  <c r="H1960"/>
  <c r="M1959"/>
  <c r="L1959"/>
  <c r="K1959"/>
  <c r="J1959"/>
  <c r="I1959"/>
  <c r="H1959"/>
  <c r="M1958"/>
  <c r="L1958"/>
  <c r="K1958"/>
  <c r="J1958"/>
  <c r="I1958"/>
  <c r="H1958"/>
  <c r="M1957"/>
  <c r="L1957"/>
  <c r="K1957"/>
  <c r="J1957"/>
  <c r="I1957"/>
  <c r="H1957"/>
  <c r="M1956"/>
  <c r="L1956"/>
  <c r="K1956"/>
  <c r="J1956"/>
  <c r="I1956"/>
  <c r="H1956"/>
  <c r="M1955"/>
  <c r="L1955"/>
  <c r="K1955"/>
  <c r="J1955"/>
  <c r="I1955"/>
  <c r="H1955"/>
  <c r="M1954"/>
  <c r="L1954"/>
  <c r="K1954"/>
  <c r="J1954"/>
  <c r="I1954"/>
  <c r="H1954"/>
  <c r="M1953"/>
  <c r="L1953"/>
  <c r="K1953"/>
  <c r="J1953"/>
  <c r="I1953"/>
  <c r="H1953"/>
  <c r="M1952"/>
  <c r="L1952"/>
  <c r="K1952"/>
  <c r="J1952"/>
  <c r="I1952"/>
  <c r="H1952"/>
  <c r="M1951"/>
  <c r="L1951"/>
  <c r="K1951"/>
  <c r="J1951"/>
  <c r="I1951"/>
  <c r="H1951"/>
  <c r="M1950"/>
  <c r="L1950"/>
  <c r="K1950"/>
  <c r="J1950"/>
  <c r="I1950"/>
  <c r="H1950"/>
  <c r="M1949"/>
  <c r="L1949"/>
  <c r="K1949"/>
  <c r="J1949"/>
  <c r="I1949"/>
  <c r="H1949"/>
  <c r="M1948"/>
  <c r="L1948"/>
  <c r="K1948"/>
  <c r="J1948"/>
  <c r="I1948"/>
  <c r="H1948"/>
  <c r="M1947"/>
  <c r="L1947"/>
  <c r="K1947"/>
  <c r="J1947"/>
  <c r="I1947"/>
  <c r="H1947"/>
  <c r="M1946"/>
  <c r="L1946"/>
  <c r="K1946"/>
  <c r="J1946"/>
  <c r="I1946"/>
  <c r="H1946"/>
  <c r="M1945"/>
  <c r="L1945"/>
  <c r="K1945"/>
  <c r="J1945"/>
  <c r="I1945"/>
  <c r="H1945"/>
  <c r="M1944"/>
  <c r="L1944"/>
  <c r="K1944"/>
  <c r="J1944"/>
  <c r="I1944"/>
  <c r="H1944"/>
  <c r="M1943"/>
  <c r="L1943"/>
  <c r="K1943"/>
  <c r="J1943"/>
  <c r="I1943"/>
  <c r="H1943"/>
  <c r="M1942"/>
  <c r="L1942"/>
  <c r="K1942"/>
  <c r="J1942"/>
  <c r="I1942"/>
  <c r="H1942"/>
  <c r="M1941"/>
  <c r="L1941"/>
  <c r="K1941"/>
  <c r="J1941"/>
  <c r="I1941"/>
  <c r="H1941"/>
  <c r="M1940"/>
  <c r="L1940"/>
  <c r="K1940"/>
  <c r="J1940"/>
  <c r="I1940"/>
  <c r="H1940"/>
  <c r="M1939"/>
  <c r="L1939"/>
  <c r="K1939"/>
  <c r="J1939"/>
  <c r="I1939"/>
  <c r="H1939"/>
  <c r="M1938"/>
  <c r="L1938"/>
  <c r="K1938"/>
  <c r="J1938"/>
  <c r="I1938"/>
  <c r="H1938"/>
  <c r="M1937"/>
  <c r="L1937"/>
  <c r="K1937"/>
  <c r="J1937"/>
  <c r="I1937"/>
  <c r="H1937"/>
  <c r="M1936"/>
  <c r="L1936"/>
  <c r="K1936"/>
  <c r="J1936"/>
  <c r="I1936"/>
  <c r="H1936"/>
  <c r="M1935"/>
  <c r="L1935"/>
  <c r="K1935"/>
  <c r="J1935"/>
  <c r="I1935"/>
  <c r="H1935"/>
  <c r="M1934"/>
  <c r="L1934"/>
  <c r="K1934"/>
  <c r="J1934"/>
  <c r="I1934"/>
  <c r="H1934"/>
  <c r="M1933"/>
  <c r="L1933"/>
  <c r="K1933"/>
  <c r="J1933"/>
  <c r="I1933"/>
  <c r="H1933"/>
  <c r="M1932"/>
  <c r="L1932"/>
  <c r="K1932"/>
  <c r="J1932"/>
  <c r="I1932"/>
  <c r="H1932"/>
  <c r="M1931"/>
  <c r="L1931"/>
  <c r="K1931"/>
  <c r="J1931"/>
  <c r="I1931"/>
  <c r="H1931"/>
  <c r="M1930"/>
  <c r="L1930"/>
  <c r="K1930"/>
  <c r="J1930"/>
  <c r="I1930"/>
  <c r="H1930"/>
  <c r="M1929"/>
  <c r="L1929"/>
  <c r="K1929"/>
  <c r="J1929"/>
  <c r="I1929"/>
  <c r="H1929"/>
  <c r="M1928"/>
  <c r="L1928"/>
  <c r="K1928"/>
  <c r="J1928"/>
  <c r="I1928"/>
  <c r="H1928"/>
  <c r="M1927"/>
  <c r="L1927"/>
  <c r="K1927"/>
  <c r="J1927"/>
  <c r="I1927"/>
  <c r="H1927"/>
  <c r="M1926"/>
  <c r="L1926"/>
  <c r="K1926"/>
  <c r="J1926"/>
  <c r="I1926"/>
  <c r="H1926"/>
  <c r="M1925"/>
  <c r="L1925"/>
  <c r="K1925"/>
  <c r="J1925"/>
  <c r="I1925"/>
  <c r="H1925"/>
  <c r="M1924"/>
  <c r="L1924"/>
  <c r="K1924"/>
  <c r="J1924"/>
  <c r="I1924"/>
  <c r="H1924"/>
  <c r="M1923"/>
  <c r="L1923"/>
  <c r="K1923"/>
  <c r="J1923"/>
  <c r="I1923"/>
  <c r="H1923"/>
  <c r="M1922"/>
  <c r="L1922"/>
  <c r="K1922"/>
  <c r="J1922"/>
  <c r="I1922"/>
  <c r="H1922"/>
  <c r="M1921"/>
  <c r="L1921"/>
  <c r="K1921"/>
  <c r="J1921"/>
  <c r="I1921"/>
  <c r="H1921"/>
  <c r="M1920"/>
  <c r="L1920"/>
  <c r="K1920"/>
  <c r="J1920"/>
  <c r="I1920"/>
  <c r="H1920"/>
  <c r="M1919"/>
  <c r="L1919"/>
  <c r="K1919"/>
  <c r="J1919"/>
  <c r="I1919"/>
  <c r="H1919"/>
  <c r="M1918"/>
  <c r="L1918"/>
  <c r="K1918"/>
  <c r="J1918"/>
  <c r="I1918"/>
  <c r="H1918"/>
  <c r="M1917"/>
  <c r="L1917"/>
  <c r="K1917"/>
  <c r="J1917"/>
  <c r="I1917"/>
  <c r="H1917"/>
  <c r="M1916"/>
  <c r="L1916"/>
  <c r="K1916"/>
  <c r="J1916"/>
  <c r="I1916"/>
  <c r="H1916"/>
  <c r="M1915"/>
  <c r="L1915"/>
  <c r="K1915"/>
  <c r="J1915"/>
  <c r="I1915"/>
  <c r="H1915"/>
  <c r="M1914"/>
  <c r="L1914"/>
  <c r="K1914"/>
  <c r="J1914"/>
  <c r="I1914"/>
  <c r="H1914"/>
  <c r="M1913"/>
  <c r="L1913"/>
  <c r="K1913"/>
  <c r="J1913"/>
  <c r="I1913"/>
  <c r="H1913"/>
  <c r="M1912"/>
  <c r="L1912"/>
  <c r="K1912"/>
  <c r="J1912"/>
  <c r="I1912"/>
  <c r="H1912"/>
  <c r="M1911"/>
  <c r="L1911"/>
  <c r="K1911"/>
  <c r="J1911"/>
  <c r="I1911"/>
  <c r="H1911"/>
  <c r="M1910"/>
  <c r="L1910"/>
  <c r="K1910"/>
  <c r="J1910"/>
  <c r="I1910"/>
  <c r="H1910"/>
  <c r="M1909"/>
  <c r="L1909"/>
  <c r="K1909"/>
  <c r="J1909"/>
  <c r="I1909"/>
  <c r="H1909"/>
  <c r="M1908"/>
  <c r="L1908"/>
  <c r="K1908"/>
  <c r="J1908"/>
  <c r="I1908"/>
  <c r="H1908"/>
  <c r="M1907"/>
  <c r="L1907"/>
  <c r="K1907"/>
  <c r="J1907"/>
  <c r="I1907"/>
  <c r="H1907"/>
  <c r="M1906"/>
  <c r="L1906"/>
  <c r="K1906"/>
  <c r="J1906"/>
  <c r="I1906"/>
  <c r="H1906"/>
  <c r="M1905"/>
  <c r="L1905"/>
  <c r="K1905"/>
  <c r="J1905"/>
  <c r="I1905"/>
  <c r="H1905"/>
  <c r="M1904"/>
  <c r="L1904"/>
  <c r="K1904"/>
  <c r="J1904"/>
  <c r="I1904"/>
  <c r="H1904"/>
  <c r="M1903"/>
  <c r="L1903"/>
  <c r="K1903"/>
  <c r="J1903"/>
  <c r="I1903"/>
  <c r="H1903"/>
  <c r="M1902"/>
  <c r="L1902"/>
  <c r="K1902"/>
  <c r="J1902"/>
  <c r="I1902"/>
  <c r="H1902"/>
  <c r="M1901"/>
  <c r="L1901"/>
  <c r="K1901"/>
  <c r="J1901"/>
  <c r="I1901"/>
  <c r="H1901"/>
  <c r="M1900"/>
  <c r="L1900"/>
  <c r="K1900"/>
  <c r="J1900"/>
  <c r="I1900"/>
  <c r="H1900"/>
  <c r="M1899"/>
  <c r="L1899"/>
  <c r="K1899"/>
  <c r="J1899"/>
  <c r="I1899"/>
  <c r="H1899"/>
  <c r="M1898"/>
  <c r="L1898"/>
  <c r="K1898"/>
  <c r="J1898"/>
  <c r="I1898"/>
  <c r="H1898"/>
  <c r="M1897"/>
  <c r="L1897"/>
  <c r="K1897"/>
  <c r="J1897"/>
  <c r="I1897"/>
  <c r="H1897"/>
  <c r="M1896"/>
  <c r="L1896"/>
  <c r="K1896"/>
  <c r="J1896"/>
  <c r="I1896"/>
  <c r="H1896"/>
  <c r="M1895"/>
  <c r="L1895"/>
  <c r="K1895"/>
  <c r="J1895"/>
  <c r="I1895"/>
  <c r="H1895"/>
  <c r="M1894"/>
  <c r="L1894"/>
  <c r="K1894"/>
  <c r="J1894"/>
  <c r="I1894"/>
  <c r="H1894"/>
  <c r="M1893"/>
  <c r="L1893"/>
  <c r="K1893"/>
  <c r="J1893"/>
  <c r="I1893"/>
  <c r="H1893"/>
  <c r="M1892"/>
  <c r="L1892"/>
  <c r="K1892"/>
  <c r="J1892"/>
  <c r="I1892"/>
  <c r="H1892"/>
  <c r="M1891"/>
  <c r="L1891"/>
  <c r="K1891"/>
  <c r="J1891"/>
  <c r="I1891"/>
  <c r="H1891"/>
  <c r="M1890"/>
  <c r="L1890"/>
  <c r="K1890"/>
  <c r="J1890"/>
  <c r="I1890"/>
  <c r="H1890"/>
  <c r="M1889"/>
  <c r="L1889"/>
  <c r="K1889"/>
  <c r="J1889"/>
  <c r="I1889"/>
  <c r="H1889"/>
  <c r="M1888"/>
  <c r="L1888"/>
  <c r="K1888"/>
  <c r="J1888"/>
  <c r="I1888"/>
  <c r="H1888"/>
  <c r="M1887"/>
  <c r="L1887"/>
  <c r="K1887"/>
  <c r="J1887"/>
  <c r="I1887"/>
  <c r="H1887"/>
  <c r="M1886"/>
  <c r="L1886"/>
  <c r="K1886"/>
  <c r="J1886"/>
  <c r="I1886"/>
  <c r="H1886"/>
  <c r="M1885"/>
  <c r="L1885"/>
  <c r="K1885"/>
  <c r="J1885"/>
  <c r="I1885"/>
  <c r="H1885"/>
  <c r="M1884"/>
  <c r="L1884"/>
  <c r="K1884"/>
  <c r="J1884"/>
  <c r="I1884"/>
  <c r="H1884"/>
  <c r="M1883"/>
  <c r="L1883"/>
  <c r="K1883"/>
  <c r="J1883"/>
  <c r="I1883"/>
  <c r="H1883"/>
  <c r="M1882"/>
  <c r="L1882"/>
  <c r="K1882"/>
  <c r="J1882"/>
  <c r="I1882"/>
  <c r="H1882"/>
  <c r="M1881"/>
  <c r="L1881"/>
  <c r="K1881"/>
  <c r="J1881"/>
  <c r="I1881"/>
  <c r="H1881"/>
  <c r="M1880"/>
  <c r="L1880"/>
  <c r="K1880"/>
  <c r="J1880"/>
  <c r="I1880"/>
  <c r="H1880"/>
  <c r="M1879"/>
  <c r="L1879"/>
  <c r="K1879"/>
  <c r="J1879"/>
  <c r="I1879"/>
  <c r="H1879"/>
  <c r="M1878"/>
  <c r="L1878"/>
  <c r="K1878"/>
  <c r="J1878"/>
  <c r="I1878"/>
  <c r="H1878"/>
  <c r="M1877"/>
  <c r="L1877"/>
  <c r="K1877"/>
  <c r="J1877"/>
  <c r="I1877"/>
  <c r="H1877"/>
  <c r="M1876"/>
  <c r="L1876"/>
  <c r="K1876"/>
  <c r="J1876"/>
  <c r="I1876"/>
  <c r="H1876"/>
  <c r="M1875"/>
  <c r="L1875"/>
  <c r="K1875"/>
  <c r="J1875"/>
  <c r="I1875"/>
  <c r="H1875"/>
  <c r="M1874"/>
  <c r="L1874"/>
  <c r="K1874"/>
  <c r="J1874"/>
  <c r="I1874"/>
  <c r="H1874"/>
  <c r="M1873"/>
  <c r="L1873"/>
  <c r="K1873"/>
  <c r="J1873"/>
  <c r="I1873"/>
  <c r="H1873"/>
  <c r="M1872"/>
  <c r="L1872"/>
  <c r="K1872"/>
  <c r="J1872"/>
  <c r="I1872"/>
  <c r="H1872"/>
  <c r="M1871"/>
  <c r="L1871"/>
  <c r="K1871"/>
  <c r="J1871"/>
  <c r="I1871"/>
  <c r="H1871"/>
  <c r="M1870"/>
  <c r="L1870"/>
  <c r="K1870"/>
  <c r="J1870"/>
  <c r="I1870"/>
  <c r="H1870"/>
  <c r="M1869"/>
  <c r="L1869"/>
  <c r="K1869"/>
  <c r="J1869"/>
  <c r="I1869"/>
  <c r="H1869"/>
  <c r="M1868"/>
  <c r="L1868"/>
  <c r="K1868"/>
  <c r="J1868"/>
  <c r="I1868"/>
  <c r="H1868"/>
  <c r="M1867"/>
  <c r="L1867"/>
  <c r="K1867"/>
  <c r="J1867"/>
  <c r="I1867"/>
  <c r="H1867"/>
  <c r="M1866"/>
  <c r="L1866"/>
  <c r="K1866"/>
  <c r="J1866"/>
  <c r="I1866"/>
  <c r="H1866"/>
  <c r="M1865"/>
  <c r="L1865"/>
  <c r="K1865"/>
  <c r="J1865"/>
  <c r="I1865"/>
  <c r="H1865"/>
  <c r="M1864"/>
  <c r="L1864"/>
  <c r="K1864"/>
  <c r="J1864"/>
  <c r="I1864"/>
  <c r="H1864"/>
  <c r="M1863"/>
  <c r="L1863"/>
  <c r="K1863"/>
  <c r="J1863"/>
  <c r="I1863"/>
  <c r="H1863"/>
  <c r="M1862"/>
  <c r="L1862"/>
  <c r="K1862"/>
  <c r="J1862"/>
  <c r="I1862"/>
  <c r="H1862"/>
  <c r="M1861"/>
  <c r="L1861"/>
  <c r="K1861"/>
  <c r="J1861"/>
  <c r="I1861"/>
  <c r="H1861"/>
  <c r="M1860"/>
  <c r="L1860"/>
  <c r="K1860"/>
  <c r="J1860"/>
  <c r="I1860"/>
  <c r="H1860"/>
  <c r="M1859"/>
  <c r="L1859"/>
  <c r="K1859"/>
  <c r="J1859"/>
  <c r="I1859"/>
  <c r="H1859"/>
  <c r="M1858"/>
  <c r="L1858"/>
  <c r="K1858"/>
  <c r="J1858"/>
  <c r="I1858"/>
  <c r="H1858"/>
  <c r="M1857"/>
  <c r="L1857"/>
  <c r="K1857"/>
  <c r="J1857"/>
  <c r="I1857"/>
  <c r="H1857"/>
  <c r="M1856"/>
  <c r="L1856"/>
  <c r="K1856"/>
  <c r="J1856"/>
  <c r="I1856"/>
  <c r="H1856"/>
  <c r="M1855"/>
  <c r="L1855"/>
  <c r="K1855"/>
  <c r="J1855"/>
  <c r="I1855"/>
  <c r="H1855"/>
  <c r="M1854"/>
  <c r="L1854"/>
  <c r="K1854"/>
  <c r="J1854"/>
  <c r="I1854"/>
  <c r="H1854"/>
  <c r="M1853"/>
  <c r="L1853"/>
  <c r="K1853"/>
  <c r="J1853"/>
  <c r="I1853"/>
  <c r="H1853"/>
  <c r="M1852"/>
  <c r="L1852"/>
  <c r="K1852"/>
  <c r="J1852"/>
  <c r="I1852"/>
  <c r="H1852"/>
  <c r="M1851"/>
  <c r="L1851"/>
  <c r="K1851"/>
  <c r="J1851"/>
  <c r="I1851"/>
  <c r="H1851"/>
  <c r="M1850"/>
  <c r="L1850"/>
  <c r="K1850"/>
  <c r="J1850"/>
  <c r="I1850"/>
  <c r="H1850"/>
  <c r="M1849"/>
  <c r="L1849"/>
  <c r="K1849"/>
  <c r="J1849"/>
  <c r="I1849"/>
  <c r="H1849"/>
  <c r="M1848"/>
  <c r="L1848"/>
  <c r="K1848"/>
  <c r="J1848"/>
  <c r="I1848"/>
  <c r="H1848"/>
  <c r="M1847"/>
  <c r="L1847"/>
  <c r="K1847"/>
  <c r="J1847"/>
  <c r="I1847"/>
  <c r="H1847"/>
  <c r="M1846"/>
  <c r="L1846"/>
  <c r="K1846"/>
  <c r="J1846"/>
  <c r="I1846"/>
  <c r="H1846"/>
  <c r="M1845"/>
  <c r="L1845"/>
  <c r="K1845"/>
  <c r="J1845"/>
  <c r="I1845"/>
  <c r="H1845"/>
  <c r="M1844"/>
  <c r="L1844"/>
  <c r="K1844"/>
  <c r="J1844"/>
  <c r="I1844"/>
  <c r="H1844"/>
  <c r="M1843"/>
  <c r="L1843"/>
  <c r="K1843"/>
  <c r="J1843"/>
  <c r="I1843"/>
  <c r="H1843"/>
  <c r="M1842"/>
  <c r="L1842"/>
  <c r="K1842"/>
  <c r="J1842"/>
  <c r="I1842"/>
  <c r="H1842"/>
  <c r="M1841"/>
  <c r="L1841"/>
  <c r="K1841"/>
  <c r="J1841"/>
  <c r="I1841"/>
  <c r="H1841"/>
  <c r="M1840"/>
  <c r="L1840"/>
  <c r="K1840"/>
  <c r="J1840"/>
  <c r="I1840"/>
  <c r="H1840"/>
  <c r="M1839"/>
  <c r="L1839"/>
  <c r="K1839"/>
  <c r="J1839"/>
  <c r="I1839"/>
  <c r="H1839"/>
  <c r="M1838"/>
  <c r="L1838"/>
  <c r="K1838"/>
  <c r="J1838"/>
  <c r="I1838"/>
  <c r="H1838"/>
  <c r="M1837"/>
  <c r="L1837"/>
  <c r="K1837"/>
  <c r="J1837"/>
  <c r="I1837"/>
  <c r="H1837"/>
  <c r="M1836"/>
  <c r="L1836"/>
  <c r="K1836"/>
  <c r="J1836"/>
  <c r="I1836"/>
  <c r="H1836"/>
  <c r="M1835"/>
  <c r="L1835"/>
  <c r="K1835"/>
  <c r="J1835"/>
  <c r="I1835"/>
  <c r="H1835"/>
  <c r="M1834"/>
  <c r="L1834"/>
  <c r="K1834"/>
  <c r="J1834"/>
  <c r="I1834"/>
  <c r="H1834"/>
  <c r="M1833"/>
  <c r="L1833"/>
  <c r="K1833"/>
  <c r="J1833"/>
  <c r="I1833"/>
  <c r="H1833"/>
  <c r="M1832"/>
  <c r="L1832"/>
  <c r="K1832"/>
  <c r="J1832"/>
  <c r="I1832"/>
  <c r="H1832"/>
  <c r="M1831"/>
  <c r="L1831"/>
  <c r="K1831"/>
  <c r="J1831"/>
  <c r="I1831"/>
  <c r="H1831"/>
  <c r="M1830"/>
  <c r="L1830"/>
  <c r="K1830"/>
  <c r="J1830"/>
  <c r="I1830"/>
  <c r="H1830"/>
  <c r="M1829"/>
  <c r="L1829"/>
  <c r="K1829"/>
  <c r="J1829"/>
  <c r="I1829"/>
  <c r="H1829"/>
  <c r="M1828"/>
  <c r="L1828"/>
  <c r="K1828"/>
  <c r="J1828"/>
  <c r="I1828"/>
  <c r="H1828"/>
  <c r="M1827"/>
  <c r="L1827"/>
  <c r="K1827"/>
  <c r="J1827"/>
  <c r="I1827"/>
  <c r="H1827"/>
  <c r="M1826"/>
  <c r="L1826"/>
  <c r="K1826"/>
  <c r="J1826"/>
  <c r="I1826"/>
  <c r="H1826"/>
  <c r="M1825"/>
  <c r="L1825"/>
  <c r="K1825"/>
  <c r="J1825"/>
  <c r="I1825"/>
  <c r="H1825"/>
  <c r="M1824"/>
  <c r="L1824"/>
  <c r="K1824"/>
  <c r="J1824"/>
  <c r="I1824"/>
  <c r="H1824"/>
  <c r="M1823"/>
  <c r="L1823"/>
  <c r="K1823"/>
  <c r="J1823"/>
  <c r="I1823"/>
  <c r="H1823"/>
  <c r="M1822"/>
  <c r="L1822"/>
  <c r="K1822"/>
  <c r="J1822"/>
  <c r="I1822"/>
  <c r="H1822"/>
  <c r="M1821"/>
  <c r="L1821"/>
  <c r="K1821"/>
  <c r="J1821"/>
  <c r="I1821"/>
  <c r="H1821"/>
  <c r="M1820"/>
  <c r="L1820"/>
  <c r="K1820"/>
  <c r="J1820"/>
  <c r="I1820"/>
  <c r="H1820"/>
  <c r="M1819"/>
  <c r="L1819"/>
  <c r="K1819"/>
  <c r="J1819"/>
  <c r="I1819"/>
  <c r="H1819"/>
  <c r="M1818"/>
  <c r="L1818"/>
  <c r="K1818"/>
  <c r="J1818"/>
  <c r="I1818"/>
  <c r="H1818"/>
  <c r="M1817"/>
  <c r="L1817"/>
  <c r="K1817"/>
  <c r="J1817"/>
  <c r="I1817"/>
  <c r="H1817"/>
  <c r="M1816"/>
  <c r="L1816"/>
  <c r="K1816"/>
  <c r="J1816"/>
  <c r="I1816"/>
  <c r="H1816"/>
  <c r="M1815"/>
  <c r="L1815"/>
  <c r="K1815"/>
  <c r="J1815"/>
  <c r="I1815"/>
  <c r="H1815"/>
  <c r="M1814"/>
  <c r="L1814"/>
  <c r="K1814"/>
  <c r="J1814"/>
  <c r="I1814"/>
  <c r="H1814"/>
  <c r="M1813"/>
  <c r="L1813"/>
  <c r="K1813"/>
  <c r="J1813"/>
  <c r="I1813"/>
  <c r="H1813"/>
  <c r="M1812"/>
  <c r="L1812"/>
  <c r="K1812"/>
  <c r="J1812"/>
  <c r="I1812"/>
  <c r="H1812"/>
  <c r="M1811"/>
  <c r="L1811"/>
  <c r="K1811"/>
  <c r="J1811"/>
  <c r="I1811"/>
  <c r="H1811"/>
  <c r="M1810"/>
  <c r="L1810"/>
  <c r="K1810"/>
  <c r="J1810"/>
  <c r="I1810"/>
  <c r="H1810"/>
  <c r="M1809"/>
  <c r="L1809"/>
  <c r="K1809"/>
  <c r="J1809"/>
  <c r="I1809"/>
  <c r="H1809"/>
  <c r="M1808"/>
  <c r="L1808"/>
  <c r="K1808"/>
  <c r="J1808"/>
  <c r="I1808"/>
  <c r="H1808"/>
  <c r="M1807"/>
  <c r="L1807"/>
  <c r="K1807"/>
  <c r="J1807"/>
  <c r="I1807"/>
  <c r="H1807"/>
  <c r="M1806"/>
  <c r="L1806"/>
  <c r="K1806"/>
  <c r="J1806"/>
  <c r="I1806"/>
  <c r="H1806"/>
  <c r="M1805"/>
  <c r="L1805"/>
  <c r="K1805"/>
  <c r="J1805"/>
  <c r="I1805"/>
  <c r="H1805"/>
  <c r="M1804"/>
  <c r="L1804"/>
  <c r="K1804"/>
  <c r="J1804"/>
  <c r="I1804"/>
  <c r="H1804"/>
  <c r="M1803"/>
  <c r="L1803"/>
  <c r="K1803"/>
  <c r="J1803"/>
  <c r="I1803"/>
  <c r="H1803"/>
  <c r="M1802"/>
  <c r="L1802"/>
  <c r="K1802"/>
  <c r="J1802"/>
  <c r="I1802"/>
  <c r="H1802"/>
  <c r="M1801"/>
  <c r="L1801"/>
  <c r="K1801"/>
  <c r="J1801"/>
  <c r="I1801"/>
  <c r="H1801"/>
  <c r="M1800"/>
  <c r="L1800"/>
  <c r="K1800"/>
  <c r="J1800"/>
  <c r="I1800"/>
  <c r="H1800"/>
  <c r="M1799"/>
  <c r="L1799"/>
  <c r="K1799"/>
  <c r="J1799"/>
  <c r="I1799"/>
  <c r="H1799"/>
  <c r="M1798"/>
  <c r="L1798"/>
  <c r="K1798"/>
  <c r="J1798"/>
  <c r="I1798"/>
  <c r="H1798"/>
  <c r="M1797"/>
  <c r="L1797"/>
  <c r="K1797"/>
  <c r="J1797"/>
  <c r="I1797"/>
  <c r="H1797"/>
  <c r="M1796"/>
  <c r="L1796"/>
  <c r="K1796"/>
  <c r="J1796"/>
  <c r="I1796"/>
  <c r="H1796"/>
  <c r="M1795"/>
  <c r="L1795"/>
  <c r="K1795"/>
  <c r="J1795"/>
  <c r="I1795"/>
  <c r="H1795"/>
  <c r="M1794"/>
  <c r="L1794"/>
  <c r="K1794"/>
  <c r="J1794"/>
  <c r="I1794"/>
  <c r="H1794"/>
  <c r="M1793"/>
  <c r="L1793"/>
  <c r="K1793"/>
  <c r="J1793"/>
  <c r="I1793"/>
  <c r="H1793"/>
  <c r="M1792"/>
  <c r="L1792"/>
  <c r="K1792"/>
  <c r="J1792"/>
  <c r="I1792"/>
  <c r="H1792"/>
  <c r="M1791"/>
  <c r="L1791"/>
  <c r="K1791"/>
  <c r="J1791"/>
  <c r="I1791"/>
  <c r="H1791"/>
  <c r="M1790"/>
  <c r="L1790"/>
  <c r="K1790"/>
  <c r="J1790"/>
  <c r="I1790"/>
  <c r="H1790"/>
  <c r="M1789"/>
  <c r="L1789"/>
  <c r="K1789"/>
  <c r="J1789"/>
  <c r="I1789"/>
  <c r="H1789"/>
  <c r="M1788"/>
  <c r="L1788"/>
  <c r="K1788"/>
  <c r="J1788"/>
  <c r="I1788"/>
  <c r="H1788"/>
  <c r="M1787"/>
  <c r="L1787"/>
  <c r="K1787"/>
  <c r="J1787"/>
  <c r="I1787"/>
  <c r="H1787"/>
  <c r="M1786"/>
  <c r="L1786"/>
  <c r="K1786"/>
  <c r="J1786"/>
  <c r="I1786"/>
  <c r="H1786"/>
  <c r="M1785"/>
  <c r="L1785"/>
  <c r="K1785"/>
  <c r="J1785"/>
  <c r="I1785"/>
  <c r="H1785"/>
  <c r="M1784"/>
  <c r="L1784"/>
  <c r="K1784"/>
  <c r="J1784"/>
  <c r="I1784"/>
  <c r="H1784"/>
  <c r="M1783"/>
  <c r="L1783"/>
  <c r="K1783"/>
  <c r="J1783"/>
  <c r="I1783"/>
  <c r="H1783"/>
  <c r="M1782"/>
  <c r="L1782"/>
  <c r="K1782"/>
  <c r="J1782"/>
  <c r="I1782"/>
  <c r="H1782"/>
  <c r="M1781"/>
  <c r="L1781"/>
  <c r="K1781"/>
  <c r="J1781"/>
  <c r="I1781"/>
  <c r="H1781"/>
  <c r="M1780"/>
  <c r="L1780"/>
  <c r="K1780"/>
  <c r="J1780"/>
  <c r="I1780"/>
  <c r="H1780"/>
  <c r="M1779"/>
  <c r="L1779"/>
  <c r="K1779"/>
  <c r="J1779"/>
  <c r="I1779"/>
  <c r="H1779"/>
  <c r="M1778"/>
  <c r="L1778"/>
  <c r="K1778"/>
  <c r="J1778"/>
  <c r="I1778"/>
  <c r="H1778"/>
  <c r="M1777"/>
  <c r="L1777"/>
  <c r="K1777"/>
  <c r="J1777"/>
  <c r="I1777"/>
  <c r="H1777"/>
  <c r="M1776"/>
  <c r="L1776"/>
  <c r="K1776"/>
  <c r="J1776"/>
  <c r="I1776"/>
  <c r="H1776"/>
  <c r="M1775"/>
  <c r="L1775"/>
  <c r="K1775"/>
  <c r="J1775"/>
  <c r="I1775"/>
  <c r="H1775"/>
  <c r="M1774"/>
  <c r="L1774"/>
  <c r="K1774"/>
  <c r="J1774"/>
  <c r="I1774"/>
  <c r="H1774"/>
  <c r="M1773"/>
  <c r="L1773"/>
  <c r="K1773"/>
  <c r="J1773"/>
  <c r="I1773"/>
  <c r="H1773"/>
  <c r="M1772"/>
  <c r="L1772"/>
  <c r="K1772"/>
  <c r="J1772"/>
  <c r="I1772"/>
  <c r="H1772"/>
  <c r="M1771"/>
  <c r="L1771"/>
  <c r="K1771"/>
  <c r="J1771"/>
  <c r="I1771"/>
  <c r="H1771"/>
  <c r="M1770"/>
  <c r="L1770"/>
  <c r="K1770"/>
  <c r="J1770"/>
  <c r="I1770"/>
  <c r="H1770"/>
  <c r="M1769"/>
  <c r="L1769"/>
  <c r="K1769"/>
  <c r="J1769"/>
  <c r="I1769"/>
  <c r="H1769"/>
  <c r="M1768"/>
  <c r="L1768"/>
  <c r="K1768"/>
  <c r="J1768"/>
  <c r="I1768"/>
  <c r="H1768"/>
  <c r="M1767"/>
  <c r="L1767"/>
  <c r="K1767"/>
  <c r="J1767"/>
  <c r="I1767"/>
  <c r="H1767"/>
  <c r="M1766"/>
  <c r="L1766"/>
  <c r="K1766"/>
  <c r="J1766"/>
  <c r="I1766"/>
  <c r="H1766"/>
  <c r="M1765"/>
  <c r="L1765"/>
  <c r="K1765"/>
  <c r="J1765"/>
  <c r="I1765"/>
  <c r="H1765"/>
  <c r="M1764"/>
  <c r="L1764"/>
  <c r="K1764"/>
  <c r="J1764"/>
  <c r="I1764"/>
  <c r="H1764"/>
  <c r="M1763"/>
  <c r="L1763"/>
  <c r="K1763"/>
  <c r="J1763"/>
  <c r="I1763"/>
  <c r="H1763"/>
  <c r="M1762"/>
  <c r="L1762"/>
  <c r="K1762"/>
  <c r="J1762"/>
  <c r="I1762"/>
  <c r="H1762"/>
  <c r="M1761"/>
  <c r="L1761"/>
  <c r="K1761"/>
  <c r="J1761"/>
  <c r="I1761"/>
  <c r="H1761"/>
  <c r="M1760"/>
  <c r="L1760"/>
  <c r="K1760"/>
  <c r="J1760"/>
  <c r="I1760"/>
  <c r="H1760"/>
  <c r="M1759"/>
  <c r="L1759"/>
  <c r="K1759"/>
  <c r="J1759"/>
  <c r="I1759"/>
  <c r="H1759"/>
  <c r="M1758"/>
  <c r="L1758"/>
  <c r="K1758"/>
  <c r="J1758"/>
  <c r="I1758"/>
  <c r="H1758"/>
  <c r="M1757"/>
  <c r="L1757"/>
  <c r="K1757"/>
  <c r="J1757"/>
  <c r="I1757"/>
  <c r="H1757"/>
  <c r="M1756"/>
  <c r="L1756"/>
  <c r="K1756"/>
  <c r="J1756"/>
  <c r="I1756"/>
  <c r="H1756"/>
  <c r="M1755"/>
  <c r="L1755"/>
  <c r="K1755"/>
  <c r="J1755"/>
  <c r="I1755"/>
  <c r="H1755"/>
  <c r="M1754"/>
  <c r="L1754"/>
  <c r="K1754"/>
  <c r="J1754"/>
  <c r="I1754"/>
  <c r="H1754"/>
  <c r="M1753"/>
  <c r="L1753"/>
  <c r="K1753"/>
  <c r="J1753"/>
  <c r="I1753"/>
  <c r="H1753"/>
  <c r="M1752"/>
  <c r="L1752"/>
  <c r="K1752"/>
  <c r="J1752"/>
  <c r="I1752"/>
  <c r="H1752"/>
  <c r="M1751"/>
  <c r="L1751"/>
  <c r="K1751"/>
  <c r="J1751"/>
  <c r="I1751"/>
  <c r="H1751"/>
  <c r="M1750"/>
  <c r="L1750"/>
  <c r="K1750"/>
  <c r="J1750"/>
  <c r="I1750"/>
  <c r="H1750"/>
  <c r="M1749"/>
  <c r="L1749"/>
  <c r="K1749"/>
  <c r="J1749"/>
  <c r="I1749"/>
  <c r="H1749"/>
  <c r="M1748"/>
  <c r="L1748"/>
  <c r="K1748"/>
  <c r="J1748"/>
  <c r="I1748"/>
  <c r="H1748"/>
  <c r="M1747"/>
  <c r="L1747"/>
  <c r="K1747"/>
  <c r="J1747"/>
  <c r="I1747"/>
  <c r="H1747"/>
  <c r="M1746"/>
  <c r="L1746"/>
  <c r="K1746"/>
  <c r="J1746"/>
  <c r="I1746"/>
  <c r="H1746"/>
  <c r="M1745"/>
  <c r="L1745"/>
  <c r="K1745"/>
  <c r="J1745"/>
  <c r="I1745"/>
  <c r="H1745"/>
  <c r="M1744"/>
  <c r="L1744"/>
  <c r="K1744"/>
  <c r="J1744"/>
  <c r="I1744"/>
  <c r="H1744"/>
  <c r="M1743"/>
  <c r="L1743"/>
  <c r="K1743"/>
  <c r="J1743"/>
  <c r="I1743"/>
  <c r="H1743"/>
  <c r="M1742"/>
  <c r="L1742"/>
  <c r="K1742"/>
  <c r="J1742"/>
  <c r="I1742"/>
  <c r="H1742"/>
  <c r="M1741"/>
  <c r="L1741"/>
  <c r="K1741"/>
  <c r="J1741"/>
  <c r="I1741"/>
  <c r="H1741"/>
  <c r="M1740"/>
  <c r="L1740"/>
  <c r="K1740"/>
  <c r="J1740"/>
  <c r="I1740"/>
  <c r="H1740"/>
  <c r="M1739"/>
  <c r="L1739"/>
  <c r="K1739"/>
  <c r="J1739"/>
  <c r="I1739"/>
  <c r="H1739"/>
  <c r="M1738"/>
  <c r="L1738"/>
  <c r="K1738"/>
  <c r="J1738"/>
  <c r="I1738"/>
  <c r="H1738"/>
  <c r="M1737"/>
  <c r="L1737"/>
  <c r="K1737"/>
  <c r="J1737"/>
  <c r="I1737"/>
  <c r="H1737"/>
  <c r="M1736"/>
  <c r="L1736"/>
  <c r="K1736"/>
  <c r="J1736"/>
  <c r="I1736"/>
  <c r="H1736"/>
  <c r="M1735"/>
  <c r="L1735"/>
  <c r="K1735"/>
  <c r="J1735"/>
  <c r="I1735"/>
  <c r="H1735"/>
  <c r="M1734"/>
  <c r="L1734"/>
  <c r="K1734"/>
  <c r="J1734"/>
  <c r="I1734"/>
  <c r="H1734"/>
  <c r="M1733"/>
  <c r="L1733"/>
  <c r="K1733"/>
  <c r="J1733"/>
  <c r="I1733"/>
  <c r="H1733"/>
  <c r="M1732"/>
  <c r="L1732"/>
  <c r="K1732"/>
  <c r="J1732"/>
  <c r="I1732"/>
  <c r="H1732"/>
  <c r="M1731"/>
  <c r="L1731"/>
  <c r="K1731"/>
  <c r="J1731"/>
  <c r="I1731"/>
  <c r="H1731"/>
  <c r="M1730"/>
  <c r="L1730"/>
  <c r="K1730"/>
  <c r="J1730"/>
  <c r="I1730"/>
  <c r="H1730"/>
  <c r="M1729"/>
  <c r="L1729"/>
  <c r="K1729"/>
  <c r="J1729"/>
  <c r="I1729"/>
  <c r="H1729"/>
  <c r="M1728"/>
  <c r="L1728"/>
  <c r="K1728"/>
  <c r="J1728"/>
  <c r="I1728"/>
  <c r="H1728"/>
  <c r="M1727"/>
  <c r="L1727"/>
  <c r="K1727"/>
  <c r="J1727"/>
  <c r="I1727"/>
  <c r="H1727"/>
  <c r="M1726"/>
  <c r="L1726"/>
  <c r="K1726"/>
  <c r="J1726"/>
  <c r="I1726"/>
  <c r="H1726"/>
  <c r="M1725"/>
  <c r="L1725"/>
  <c r="K1725"/>
  <c r="J1725"/>
  <c r="I1725"/>
  <c r="H1725"/>
  <c r="M1724"/>
  <c r="L1724"/>
  <c r="K1724"/>
  <c r="J1724"/>
  <c r="I1724"/>
  <c r="H1724"/>
  <c r="M1723"/>
  <c r="L1723"/>
  <c r="K1723"/>
  <c r="J1723"/>
  <c r="I1723"/>
  <c r="H1723"/>
  <c r="M1722"/>
  <c r="L1722"/>
  <c r="K1722"/>
  <c r="J1722"/>
  <c r="I1722"/>
  <c r="H1722"/>
  <c r="M1721"/>
  <c r="L1721"/>
  <c r="K1721"/>
  <c r="J1721"/>
  <c r="I1721"/>
  <c r="H1721"/>
  <c r="M1720"/>
  <c r="L1720"/>
  <c r="K1720"/>
  <c r="J1720"/>
  <c r="I1720"/>
  <c r="H1720"/>
  <c r="M1719"/>
  <c r="L1719"/>
  <c r="K1719"/>
  <c r="J1719"/>
  <c r="I1719"/>
  <c r="H1719"/>
  <c r="M1718"/>
  <c r="L1718"/>
  <c r="K1718"/>
  <c r="J1718"/>
  <c r="I1718"/>
  <c r="H1718"/>
  <c r="M1717"/>
  <c r="L1717"/>
  <c r="K1717"/>
  <c r="J1717"/>
  <c r="I1717"/>
  <c r="H1717"/>
  <c r="M1716"/>
  <c r="L1716"/>
  <c r="K1716"/>
  <c r="J1716"/>
  <c r="I1716"/>
  <c r="H1716"/>
  <c r="M1715"/>
  <c r="L1715"/>
  <c r="K1715"/>
  <c r="J1715"/>
  <c r="I1715"/>
  <c r="H1715"/>
  <c r="M1714"/>
  <c r="L1714"/>
  <c r="K1714"/>
  <c r="J1714"/>
  <c r="I1714"/>
  <c r="H1714"/>
  <c r="M1713"/>
  <c r="L1713"/>
  <c r="K1713"/>
  <c r="J1713"/>
  <c r="I1713"/>
  <c r="H1713"/>
  <c r="M1712"/>
  <c r="L1712"/>
  <c r="K1712"/>
  <c r="J1712"/>
  <c r="I1712"/>
  <c r="H1712"/>
  <c r="M1711"/>
  <c r="L1711"/>
  <c r="K1711"/>
  <c r="J1711"/>
  <c r="I1711"/>
  <c r="H1711"/>
  <c r="M1710"/>
  <c r="L1710"/>
  <c r="K1710"/>
  <c r="J1710"/>
  <c r="I1710"/>
  <c r="H1710"/>
  <c r="M1709"/>
  <c r="L1709"/>
  <c r="K1709"/>
  <c r="J1709"/>
  <c r="I1709"/>
  <c r="H1709"/>
  <c r="M1708"/>
  <c r="L1708"/>
  <c r="K1708"/>
  <c r="J1708"/>
  <c r="I1708"/>
  <c r="H1708"/>
  <c r="M1707"/>
  <c r="L1707"/>
  <c r="K1707"/>
  <c r="J1707"/>
  <c r="I1707"/>
  <c r="H1707"/>
  <c r="M1706"/>
  <c r="L1706"/>
  <c r="K1706"/>
  <c r="J1706"/>
  <c r="I1706"/>
  <c r="H1706"/>
  <c r="M1705"/>
  <c r="L1705"/>
  <c r="K1705"/>
  <c r="J1705"/>
  <c r="I1705"/>
  <c r="H1705"/>
  <c r="M1704"/>
  <c r="L1704"/>
  <c r="K1704"/>
  <c r="J1704"/>
  <c r="I1704"/>
  <c r="H1704"/>
  <c r="M1703"/>
  <c r="L1703"/>
  <c r="K1703"/>
  <c r="J1703"/>
  <c r="I1703"/>
  <c r="H1703"/>
  <c r="M1702"/>
  <c r="L1702"/>
  <c r="K1702"/>
  <c r="J1702"/>
  <c r="I1702"/>
  <c r="H1702"/>
  <c r="M1701"/>
  <c r="L1701"/>
  <c r="K1701"/>
  <c r="J1701"/>
  <c r="I1701"/>
  <c r="H1701"/>
  <c r="M1700"/>
  <c r="L1700"/>
  <c r="K1700"/>
  <c r="J1700"/>
  <c r="I1700"/>
  <c r="H1700"/>
  <c r="M1699"/>
  <c r="L1699"/>
  <c r="K1699"/>
  <c r="J1699"/>
  <c r="I1699"/>
  <c r="H1699"/>
  <c r="M1698"/>
  <c r="L1698"/>
  <c r="K1698"/>
  <c r="J1698"/>
  <c r="I1698"/>
  <c r="H1698"/>
  <c r="M1697"/>
  <c r="L1697"/>
  <c r="K1697"/>
  <c r="J1697"/>
  <c r="I1697"/>
  <c r="H1697"/>
  <c r="M1696"/>
  <c r="L1696"/>
  <c r="K1696"/>
  <c r="J1696"/>
  <c r="I1696"/>
  <c r="H1696"/>
  <c r="M1695"/>
  <c r="L1695"/>
  <c r="K1695"/>
  <c r="J1695"/>
  <c r="I1695"/>
  <c r="H1695"/>
  <c r="M1694"/>
  <c r="L1694"/>
  <c r="K1694"/>
  <c r="J1694"/>
  <c r="I1694"/>
  <c r="H1694"/>
  <c r="M1693"/>
  <c r="L1693"/>
  <c r="K1693"/>
  <c r="J1693"/>
  <c r="I1693"/>
  <c r="H1693"/>
  <c r="M1692"/>
  <c r="L1692"/>
  <c r="K1692"/>
  <c r="J1692"/>
  <c r="I1692"/>
  <c r="H1692"/>
  <c r="M1691"/>
  <c r="L1691"/>
  <c r="K1691"/>
  <c r="J1691"/>
  <c r="I1691"/>
  <c r="H1691"/>
  <c r="M1690"/>
  <c r="L1690"/>
  <c r="K1690"/>
  <c r="J1690"/>
  <c r="I1690"/>
  <c r="H1690"/>
  <c r="M1689"/>
  <c r="L1689"/>
  <c r="K1689"/>
  <c r="J1689"/>
  <c r="I1689"/>
  <c r="H1689"/>
  <c r="M1688"/>
  <c r="L1688"/>
  <c r="K1688"/>
  <c r="J1688"/>
  <c r="I1688"/>
  <c r="H1688"/>
  <c r="M1687"/>
  <c r="L1687"/>
  <c r="K1687"/>
  <c r="J1687"/>
  <c r="I1687"/>
  <c r="H1687"/>
  <c r="M1686"/>
  <c r="L1686"/>
  <c r="K1686"/>
  <c r="J1686"/>
  <c r="I1686"/>
  <c r="H1686"/>
  <c r="M1685"/>
  <c r="L1685"/>
  <c r="K1685"/>
  <c r="J1685"/>
  <c r="I1685"/>
  <c r="H1685"/>
  <c r="M1684"/>
  <c r="L1684"/>
  <c r="K1684"/>
  <c r="J1684"/>
  <c r="I1684"/>
  <c r="H1684"/>
  <c r="M1683"/>
  <c r="L1683"/>
  <c r="K1683"/>
  <c r="J1683"/>
  <c r="I1683"/>
  <c r="H1683"/>
  <c r="M1682"/>
  <c r="L1682"/>
  <c r="K1682"/>
  <c r="J1682"/>
  <c r="I1682"/>
  <c r="H1682"/>
  <c r="M1681"/>
  <c r="L1681"/>
  <c r="K1681"/>
  <c r="J1681"/>
  <c r="I1681"/>
  <c r="H1681"/>
  <c r="M1680"/>
  <c r="L1680"/>
  <c r="K1680"/>
  <c r="J1680"/>
  <c r="I1680"/>
  <c r="H1680"/>
  <c r="M1679"/>
  <c r="L1679"/>
  <c r="K1679"/>
  <c r="J1679"/>
  <c r="I1679"/>
  <c r="H1679"/>
  <c r="M1678"/>
  <c r="L1678"/>
  <c r="K1678"/>
  <c r="J1678"/>
  <c r="I1678"/>
  <c r="H1678"/>
  <c r="M1677"/>
  <c r="L1677"/>
  <c r="K1677"/>
  <c r="J1677"/>
  <c r="I1677"/>
  <c r="H1677"/>
  <c r="M1676"/>
  <c r="L1676"/>
  <c r="K1676"/>
  <c r="J1676"/>
  <c r="I1676"/>
  <c r="H1676"/>
  <c r="M1675"/>
  <c r="L1675"/>
  <c r="K1675"/>
  <c r="J1675"/>
  <c r="I1675"/>
  <c r="H1675"/>
  <c r="M1674"/>
  <c r="L1674"/>
  <c r="K1674"/>
  <c r="J1674"/>
  <c r="I1674"/>
  <c r="H1674"/>
  <c r="M1673"/>
  <c r="L1673"/>
  <c r="K1673"/>
  <c r="J1673"/>
  <c r="I1673"/>
  <c r="H1673"/>
  <c r="M1672"/>
  <c r="L1672"/>
  <c r="K1672"/>
  <c r="J1672"/>
  <c r="I1672"/>
  <c r="H1672"/>
  <c r="M1671"/>
  <c r="L1671"/>
  <c r="K1671"/>
  <c r="J1671"/>
  <c r="I1671"/>
  <c r="H1671"/>
  <c r="M1670"/>
  <c r="L1670"/>
  <c r="K1670"/>
  <c r="J1670"/>
  <c r="I1670"/>
  <c r="H1670"/>
  <c r="M1669"/>
  <c r="L1669"/>
  <c r="K1669"/>
  <c r="J1669"/>
  <c r="I1669"/>
  <c r="H1669"/>
  <c r="M1668"/>
  <c r="L1668"/>
  <c r="K1668"/>
  <c r="J1668"/>
  <c r="I1668"/>
  <c r="H1668"/>
  <c r="M1667"/>
  <c r="L1667"/>
  <c r="K1667"/>
  <c r="J1667"/>
  <c r="I1667"/>
  <c r="H1667"/>
  <c r="M1666"/>
  <c r="L1666"/>
  <c r="K1666"/>
  <c r="J1666"/>
  <c r="I1666"/>
  <c r="H1666"/>
  <c r="M1665"/>
  <c r="L1665"/>
  <c r="K1665"/>
  <c r="J1665"/>
  <c r="I1665"/>
  <c r="H1665"/>
  <c r="M1664"/>
  <c r="L1664"/>
  <c r="K1664"/>
  <c r="J1664"/>
  <c r="I1664"/>
  <c r="H1664"/>
  <c r="M1663"/>
  <c r="L1663"/>
  <c r="K1663"/>
  <c r="J1663"/>
  <c r="I1663"/>
  <c r="H1663"/>
  <c r="M1662"/>
  <c r="L1662"/>
  <c r="K1662"/>
  <c r="J1662"/>
  <c r="I1662"/>
  <c r="H1662"/>
  <c r="M1661"/>
  <c r="L1661"/>
  <c r="K1661"/>
  <c r="J1661"/>
  <c r="I1661"/>
  <c r="H1661"/>
  <c r="M1660"/>
  <c r="L1660"/>
  <c r="K1660"/>
  <c r="J1660"/>
  <c r="I1660"/>
  <c r="H1660"/>
  <c r="M1659"/>
  <c r="L1659"/>
  <c r="K1659"/>
  <c r="J1659"/>
  <c r="I1659"/>
  <c r="H1659"/>
  <c r="M1658"/>
  <c r="L1658"/>
  <c r="K1658"/>
  <c r="J1658"/>
  <c r="I1658"/>
  <c r="H1658"/>
  <c r="M1657"/>
  <c r="L1657"/>
  <c r="K1657"/>
  <c r="J1657"/>
  <c r="I1657"/>
  <c r="H1657"/>
  <c r="M1656"/>
  <c r="L1656"/>
  <c r="K1656"/>
  <c r="J1656"/>
  <c r="I1656"/>
  <c r="H1656"/>
  <c r="M1655"/>
  <c r="L1655"/>
  <c r="K1655"/>
  <c r="J1655"/>
  <c r="I1655"/>
  <c r="H1655"/>
  <c r="M1654"/>
  <c r="L1654"/>
  <c r="K1654"/>
  <c r="J1654"/>
  <c r="I1654"/>
  <c r="H1654"/>
  <c r="M1653"/>
  <c r="L1653"/>
  <c r="K1653"/>
  <c r="J1653"/>
  <c r="I1653"/>
  <c r="H1653"/>
  <c r="M1652"/>
  <c r="L1652"/>
  <c r="K1652"/>
  <c r="J1652"/>
  <c r="I1652"/>
  <c r="H1652"/>
  <c r="M1651"/>
  <c r="L1651"/>
  <c r="K1651"/>
  <c r="J1651"/>
  <c r="I1651"/>
  <c r="H1651"/>
  <c r="M1650"/>
  <c r="L1650"/>
  <c r="K1650"/>
  <c r="J1650"/>
  <c r="I1650"/>
  <c r="H1650"/>
  <c r="M1649"/>
  <c r="L1649"/>
  <c r="K1649"/>
  <c r="J1649"/>
  <c r="I1649"/>
  <c r="H1649"/>
  <c r="M1648"/>
  <c r="L1648"/>
  <c r="K1648"/>
  <c r="J1648"/>
  <c r="I1648"/>
  <c r="H1648"/>
  <c r="M1647"/>
  <c r="L1647"/>
  <c r="K1647"/>
  <c r="J1647"/>
  <c r="I1647"/>
  <c r="H1647"/>
  <c r="M1646"/>
  <c r="L1646"/>
  <c r="K1646"/>
  <c r="J1646"/>
  <c r="I1646"/>
  <c r="H1646"/>
  <c r="M1645"/>
  <c r="L1645"/>
  <c r="K1645"/>
  <c r="J1645"/>
  <c r="I1645"/>
  <c r="H1645"/>
  <c r="M1644"/>
  <c r="L1644"/>
  <c r="K1644"/>
  <c r="J1644"/>
  <c r="I1644"/>
  <c r="H1644"/>
  <c r="M1643"/>
  <c r="L1643"/>
  <c r="K1643"/>
  <c r="J1643"/>
  <c r="I1643"/>
  <c r="H1643"/>
  <c r="M1642"/>
  <c r="L1642"/>
  <c r="K1642"/>
  <c r="J1642"/>
  <c r="I1642"/>
  <c r="H1642"/>
  <c r="M1641"/>
  <c r="L1641"/>
  <c r="K1641"/>
  <c r="J1641"/>
  <c r="I1641"/>
  <c r="H1641"/>
  <c r="M1640"/>
  <c r="L1640"/>
  <c r="K1640"/>
  <c r="J1640"/>
  <c r="I1640"/>
  <c r="H1640"/>
  <c r="M1639"/>
  <c r="L1639"/>
  <c r="K1639"/>
  <c r="J1639"/>
  <c r="I1639"/>
  <c r="H1639"/>
  <c r="M1638"/>
  <c r="L1638"/>
  <c r="K1638"/>
  <c r="J1638"/>
  <c r="I1638"/>
  <c r="H1638"/>
  <c r="M1637"/>
  <c r="L1637"/>
  <c r="K1637"/>
  <c r="J1637"/>
  <c r="I1637"/>
  <c r="H1637"/>
  <c r="M1636"/>
  <c r="L1636"/>
  <c r="K1636"/>
  <c r="J1636"/>
  <c r="I1636"/>
  <c r="H1636"/>
  <c r="M1635"/>
  <c r="L1635"/>
  <c r="K1635"/>
  <c r="J1635"/>
  <c r="I1635"/>
  <c r="H1635"/>
  <c r="M1634"/>
  <c r="L1634"/>
  <c r="K1634"/>
  <c r="J1634"/>
  <c r="I1634"/>
  <c r="H1634"/>
  <c r="M1633"/>
  <c r="L1633"/>
  <c r="K1633"/>
  <c r="J1633"/>
  <c r="I1633"/>
  <c r="H1633"/>
  <c r="M1632"/>
  <c r="L1632"/>
  <c r="K1632"/>
  <c r="J1632"/>
  <c r="I1632"/>
  <c r="H1632"/>
  <c r="M1631"/>
  <c r="L1631"/>
  <c r="K1631"/>
  <c r="J1631"/>
  <c r="I1631"/>
  <c r="H1631"/>
  <c r="M1630"/>
  <c r="L1630"/>
  <c r="K1630"/>
  <c r="J1630"/>
  <c r="I1630"/>
  <c r="H1630"/>
  <c r="M1629"/>
  <c r="L1629"/>
  <c r="K1629"/>
  <c r="J1629"/>
  <c r="I1629"/>
  <c r="H1629"/>
  <c r="M1628"/>
  <c r="L1628"/>
  <c r="K1628"/>
  <c r="J1628"/>
  <c r="I1628"/>
  <c r="H1628"/>
  <c r="M1627"/>
  <c r="L1627"/>
  <c r="K1627"/>
  <c r="J1627"/>
  <c r="I1627"/>
  <c r="H1627"/>
  <c r="M1626"/>
  <c r="L1626"/>
  <c r="K1626"/>
  <c r="J1626"/>
  <c r="I1626"/>
  <c r="H1626"/>
  <c r="M1625"/>
  <c r="L1625"/>
  <c r="K1625"/>
  <c r="J1625"/>
  <c r="I1625"/>
  <c r="H1625"/>
  <c r="M1624"/>
  <c r="L1624"/>
  <c r="K1624"/>
  <c r="J1624"/>
  <c r="I1624"/>
  <c r="H1624"/>
  <c r="M1623"/>
  <c r="L1623"/>
  <c r="K1623"/>
  <c r="J1623"/>
  <c r="I1623"/>
  <c r="H1623"/>
  <c r="M1622"/>
  <c r="L1622"/>
  <c r="K1622"/>
  <c r="J1622"/>
  <c r="I1622"/>
  <c r="H1622"/>
  <c r="M1621"/>
  <c r="L1621"/>
  <c r="K1621"/>
  <c r="J1621"/>
  <c r="I1621"/>
  <c r="H1621"/>
  <c r="M1620"/>
  <c r="L1620"/>
  <c r="K1620"/>
  <c r="J1620"/>
  <c r="I1620"/>
  <c r="H1620"/>
  <c r="M1619"/>
  <c r="L1619"/>
  <c r="K1619"/>
  <c r="J1619"/>
  <c r="I1619"/>
  <c r="H1619"/>
  <c r="M1618"/>
  <c r="L1618"/>
  <c r="K1618"/>
  <c r="J1618"/>
  <c r="I1618"/>
  <c r="H1618"/>
  <c r="M1617"/>
  <c r="L1617"/>
  <c r="K1617"/>
  <c r="J1617"/>
  <c r="I1617"/>
  <c r="H1617"/>
  <c r="M1616"/>
  <c r="L1616"/>
  <c r="K1616"/>
  <c r="J1616"/>
  <c r="I1616"/>
  <c r="H1616"/>
  <c r="M1615"/>
  <c r="L1615"/>
  <c r="K1615"/>
  <c r="J1615"/>
  <c r="I1615"/>
  <c r="H1615"/>
  <c r="M1614"/>
  <c r="L1614"/>
  <c r="K1614"/>
  <c r="J1614"/>
  <c r="I1614"/>
  <c r="H1614"/>
  <c r="M1613"/>
  <c r="L1613"/>
  <c r="K1613"/>
  <c r="J1613"/>
  <c r="I1613"/>
  <c r="H1613"/>
  <c r="M1612"/>
  <c r="L1612"/>
  <c r="K1612"/>
  <c r="J1612"/>
  <c r="I1612"/>
  <c r="H1612"/>
  <c r="M1611"/>
  <c r="L1611"/>
  <c r="K1611"/>
  <c r="J1611"/>
  <c r="I1611"/>
  <c r="H1611"/>
  <c r="M1610"/>
  <c r="L1610"/>
  <c r="K1610"/>
  <c r="J1610"/>
  <c r="I1610"/>
  <c r="H1610"/>
  <c r="M1609"/>
  <c r="L1609"/>
  <c r="K1609"/>
  <c r="J1609"/>
  <c r="I1609"/>
  <c r="H1609"/>
  <c r="M1608"/>
  <c r="L1608"/>
  <c r="K1608"/>
  <c r="J1608"/>
  <c r="I1608"/>
  <c r="H1608"/>
  <c r="M1607"/>
  <c r="L1607"/>
  <c r="K1607"/>
  <c r="J1607"/>
  <c r="I1607"/>
  <c r="H1607"/>
  <c r="M1606"/>
  <c r="L1606"/>
  <c r="K1606"/>
  <c r="J1606"/>
  <c r="I1606"/>
  <c r="H1606"/>
  <c r="M1605"/>
  <c r="L1605"/>
  <c r="K1605"/>
  <c r="J1605"/>
  <c r="I1605"/>
  <c r="H1605"/>
  <c r="M1604"/>
  <c r="L1604"/>
  <c r="K1604"/>
  <c r="J1604"/>
  <c r="I1604"/>
  <c r="H1604"/>
  <c r="M1603"/>
  <c r="L1603"/>
  <c r="K1603"/>
  <c r="J1603"/>
  <c r="I1603"/>
  <c r="H1603"/>
  <c r="M1602"/>
  <c r="L1602"/>
  <c r="K1602"/>
  <c r="J1602"/>
  <c r="I1602"/>
  <c r="H1602"/>
  <c r="M1601"/>
  <c r="L1601"/>
  <c r="K1601"/>
  <c r="J1601"/>
  <c r="I1601"/>
  <c r="H1601"/>
  <c r="M1600"/>
  <c r="L1600"/>
  <c r="K1600"/>
  <c r="J1600"/>
  <c r="I1600"/>
  <c r="H1600"/>
  <c r="M1599"/>
  <c r="L1599"/>
  <c r="K1599"/>
  <c r="J1599"/>
  <c r="I1599"/>
  <c r="H1599"/>
  <c r="M1598"/>
  <c r="L1598"/>
  <c r="K1598"/>
  <c r="J1598"/>
  <c r="I1598"/>
  <c r="H1598"/>
  <c r="M1597"/>
  <c r="L1597"/>
  <c r="K1597"/>
  <c r="J1597"/>
  <c r="I1597"/>
  <c r="H1597"/>
  <c r="M1596"/>
  <c r="L1596"/>
  <c r="K1596"/>
  <c r="J1596"/>
  <c r="I1596"/>
  <c r="H1596"/>
  <c r="M1595"/>
  <c r="L1595"/>
  <c r="K1595"/>
  <c r="J1595"/>
  <c r="I1595"/>
  <c r="H1595"/>
  <c r="M1594"/>
  <c r="L1594"/>
  <c r="K1594"/>
  <c r="J1594"/>
  <c r="I1594"/>
  <c r="H1594"/>
  <c r="M1593"/>
  <c r="L1593"/>
  <c r="K1593"/>
  <c r="J1593"/>
  <c r="I1593"/>
  <c r="H1593"/>
  <c r="M1592"/>
  <c r="L1592"/>
  <c r="K1592"/>
  <c r="J1592"/>
  <c r="I1592"/>
  <c r="H1592"/>
  <c r="M1591"/>
  <c r="L1591"/>
  <c r="K1591"/>
  <c r="J1591"/>
  <c r="I1591"/>
  <c r="H1591"/>
  <c r="M1590"/>
  <c r="L1590"/>
  <c r="K1590"/>
  <c r="J1590"/>
  <c r="I1590"/>
  <c r="H1590"/>
  <c r="M1589"/>
  <c r="L1589"/>
  <c r="K1589"/>
  <c r="J1589"/>
  <c r="I1589"/>
  <c r="H1589"/>
  <c r="M1588"/>
  <c r="L1588"/>
  <c r="K1588"/>
  <c r="J1588"/>
  <c r="I1588"/>
  <c r="H1588"/>
  <c r="M1587"/>
  <c r="L1587"/>
  <c r="K1587"/>
  <c r="J1587"/>
  <c r="I1587"/>
  <c r="H1587"/>
  <c r="M1586"/>
  <c r="L1586"/>
  <c r="K1586"/>
  <c r="J1586"/>
  <c r="I1586"/>
  <c r="H1586"/>
  <c r="M1585"/>
  <c r="L1585"/>
  <c r="K1585"/>
  <c r="J1585"/>
  <c r="I1585"/>
  <c r="H1585"/>
  <c r="M1584"/>
  <c r="L1584"/>
  <c r="K1584"/>
  <c r="J1584"/>
  <c r="I1584"/>
  <c r="H1584"/>
  <c r="M1583"/>
  <c r="L1583"/>
  <c r="K1583"/>
  <c r="J1583"/>
  <c r="I1583"/>
  <c r="H1583"/>
  <c r="M1582"/>
  <c r="L1582"/>
  <c r="K1582"/>
  <c r="J1582"/>
  <c r="I1582"/>
  <c r="H1582"/>
  <c r="M1581"/>
  <c r="L1581"/>
  <c r="K1581"/>
  <c r="J1581"/>
  <c r="I1581"/>
  <c r="H1581"/>
  <c r="M1580"/>
  <c r="L1580"/>
  <c r="K1580"/>
  <c r="J1580"/>
  <c r="I1580"/>
  <c r="H1580"/>
  <c r="M1579"/>
  <c r="L1579"/>
  <c r="K1579"/>
  <c r="J1579"/>
  <c r="I1579"/>
  <c r="H1579"/>
  <c r="M1578"/>
  <c r="L1578"/>
  <c r="K1578"/>
  <c r="J1578"/>
  <c r="I1578"/>
  <c r="H1578"/>
  <c r="M1577"/>
  <c r="L1577"/>
  <c r="K1577"/>
  <c r="J1577"/>
  <c r="I1577"/>
  <c r="H1577"/>
  <c r="M1576"/>
  <c r="L1576"/>
  <c r="K1576"/>
  <c r="J1576"/>
  <c r="I1576"/>
  <c r="H1576"/>
  <c r="M1575"/>
  <c r="L1575"/>
  <c r="K1575"/>
  <c r="J1575"/>
  <c r="I1575"/>
  <c r="H1575"/>
  <c r="M1574"/>
  <c r="L1574"/>
  <c r="K1574"/>
  <c r="J1574"/>
  <c r="I1574"/>
  <c r="H1574"/>
  <c r="M1573"/>
  <c r="L1573"/>
  <c r="K1573"/>
  <c r="J1573"/>
  <c r="I1573"/>
  <c r="H1573"/>
  <c r="M1572"/>
  <c r="L1572"/>
  <c r="K1572"/>
  <c r="J1572"/>
  <c r="I1572"/>
  <c r="H1572"/>
  <c r="M1571"/>
  <c r="L1571"/>
  <c r="K1571"/>
  <c r="J1571"/>
  <c r="I1571"/>
  <c r="H1571"/>
  <c r="M1570"/>
  <c r="L1570"/>
  <c r="K1570"/>
  <c r="J1570"/>
  <c r="I1570"/>
  <c r="H1570"/>
  <c r="M1569"/>
  <c r="L1569"/>
  <c r="K1569"/>
  <c r="J1569"/>
  <c r="I1569"/>
  <c r="H1569"/>
  <c r="M1568"/>
  <c r="L1568"/>
  <c r="K1568"/>
  <c r="J1568"/>
  <c r="I1568"/>
  <c r="H1568"/>
  <c r="M1567"/>
  <c r="L1567"/>
  <c r="K1567"/>
  <c r="J1567"/>
  <c r="I1567"/>
  <c r="H1567"/>
  <c r="M1566"/>
  <c r="L1566"/>
  <c r="K1566"/>
  <c r="J1566"/>
  <c r="I1566"/>
  <c r="H1566"/>
  <c r="M1565"/>
  <c r="L1565"/>
  <c r="K1565"/>
  <c r="J1565"/>
  <c r="I1565"/>
  <c r="H1565"/>
  <c r="M1564"/>
  <c r="L1564"/>
  <c r="K1564"/>
  <c r="J1564"/>
  <c r="I1564"/>
  <c r="H1564"/>
  <c r="M1563"/>
  <c r="L1563"/>
  <c r="K1563"/>
  <c r="J1563"/>
  <c r="I1563"/>
  <c r="H1563"/>
  <c r="M1562"/>
  <c r="L1562"/>
  <c r="K1562"/>
  <c r="J1562"/>
  <c r="I1562"/>
  <c r="H1562"/>
  <c r="M1561"/>
  <c r="L1561"/>
  <c r="K1561"/>
  <c r="J1561"/>
  <c r="I1561"/>
  <c r="H1561"/>
  <c r="M1560"/>
  <c r="L1560"/>
  <c r="K1560"/>
  <c r="J1560"/>
  <c r="I1560"/>
  <c r="H1560"/>
  <c r="M1559"/>
  <c r="L1559"/>
  <c r="K1559"/>
  <c r="J1559"/>
  <c r="I1559"/>
  <c r="H1559"/>
  <c r="M1558"/>
  <c r="L1558"/>
  <c r="K1558"/>
  <c r="J1558"/>
  <c r="I1558"/>
  <c r="H1558"/>
  <c r="M1557"/>
  <c r="L1557"/>
  <c r="K1557"/>
  <c r="J1557"/>
  <c r="I1557"/>
  <c r="H1557"/>
  <c r="M1556"/>
  <c r="L1556"/>
  <c r="K1556"/>
  <c r="J1556"/>
  <c r="I1556"/>
  <c r="H1556"/>
  <c r="M1555"/>
  <c r="L1555"/>
  <c r="K1555"/>
  <c r="J1555"/>
  <c r="I1555"/>
  <c r="H1555"/>
  <c r="M1554"/>
  <c r="L1554"/>
  <c r="K1554"/>
  <c r="J1554"/>
  <c r="I1554"/>
  <c r="H1554"/>
  <c r="M1553"/>
  <c r="L1553"/>
  <c r="K1553"/>
  <c r="J1553"/>
  <c r="I1553"/>
  <c r="H1553"/>
  <c r="M1552"/>
  <c r="L1552"/>
  <c r="K1552"/>
  <c r="J1552"/>
  <c r="I1552"/>
  <c r="H1552"/>
  <c r="M1551"/>
  <c r="L1551"/>
  <c r="K1551"/>
  <c r="J1551"/>
  <c r="I1551"/>
  <c r="H1551"/>
  <c r="M1550"/>
  <c r="L1550"/>
  <c r="K1550"/>
  <c r="J1550"/>
  <c r="I1550"/>
  <c r="H1550"/>
  <c r="M1549"/>
  <c r="L1549"/>
  <c r="K1549"/>
  <c r="J1549"/>
  <c r="I1549"/>
  <c r="H1549"/>
  <c r="M1548"/>
  <c r="L1548"/>
  <c r="K1548"/>
  <c r="J1548"/>
  <c r="I1548"/>
  <c r="H1548"/>
  <c r="M1547"/>
  <c r="L1547"/>
  <c r="K1547"/>
  <c r="J1547"/>
  <c r="I1547"/>
  <c r="H1547"/>
  <c r="M1546"/>
  <c r="L1546"/>
  <c r="K1546"/>
  <c r="J1546"/>
  <c r="I1546"/>
  <c r="H1546"/>
  <c r="M1545"/>
  <c r="L1545"/>
  <c r="K1545"/>
  <c r="J1545"/>
  <c r="I1545"/>
  <c r="H1545"/>
  <c r="M1544"/>
  <c r="L1544"/>
  <c r="K1544"/>
  <c r="J1544"/>
  <c r="I1544"/>
  <c r="H1544"/>
  <c r="M1543"/>
  <c r="L1543"/>
  <c r="K1543"/>
  <c r="J1543"/>
  <c r="I1543"/>
  <c r="H1543"/>
  <c r="M1542"/>
  <c r="L1542"/>
  <c r="K1542"/>
  <c r="J1542"/>
  <c r="I1542"/>
  <c r="H1542"/>
  <c r="M1541"/>
  <c r="L1541"/>
  <c r="K1541"/>
  <c r="J1541"/>
  <c r="I1541"/>
  <c r="H1541"/>
  <c r="M1540"/>
  <c r="L1540"/>
  <c r="K1540"/>
  <c r="J1540"/>
  <c r="I1540"/>
  <c r="H1540"/>
  <c r="M1539"/>
  <c r="L1539"/>
  <c r="K1539"/>
  <c r="J1539"/>
  <c r="I1539"/>
  <c r="H1539"/>
  <c r="M1538"/>
  <c r="L1538"/>
  <c r="K1538"/>
  <c r="J1538"/>
  <c r="I1538"/>
  <c r="H1538"/>
  <c r="M1537"/>
  <c r="L1537"/>
  <c r="K1537"/>
  <c r="J1537"/>
  <c r="I1537"/>
  <c r="H1537"/>
  <c r="M1536"/>
  <c r="L1536"/>
  <c r="K1536"/>
  <c r="J1536"/>
  <c r="I1536"/>
  <c r="H1536"/>
  <c r="M1535"/>
  <c r="L1535"/>
  <c r="K1535"/>
  <c r="J1535"/>
  <c r="I1535"/>
  <c r="H1535"/>
  <c r="M1534"/>
  <c r="L1534"/>
  <c r="K1534"/>
  <c r="J1534"/>
  <c r="I1534"/>
  <c r="H1534"/>
  <c r="M1533"/>
  <c r="L1533"/>
  <c r="K1533"/>
  <c r="J1533"/>
  <c r="I1533"/>
  <c r="H1533"/>
  <c r="M1532"/>
  <c r="L1532"/>
  <c r="K1532"/>
  <c r="J1532"/>
  <c r="I1532"/>
  <c r="H1532"/>
  <c r="M1531"/>
  <c r="L1531"/>
  <c r="K1531"/>
  <c r="J1531"/>
  <c r="I1531"/>
  <c r="H1531"/>
  <c r="M1530"/>
  <c r="L1530"/>
  <c r="K1530"/>
  <c r="J1530"/>
  <c r="I1530"/>
  <c r="H1530"/>
  <c r="M1529"/>
  <c r="L1529"/>
  <c r="K1529"/>
  <c r="J1529"/>
  <c r="I1529"/>
  <c r="H1529"/>
  <c r="M1528"/>
  <c r="L1528"/>
  <c r="K1528"/>
  <c r="J1528"/>
  <c r="I1528"/>
  <c r="H1528"/>
  <c r="M1527"/>
  <c r="L1527"/>
  <c r="K1527"/>
  <c r="J1527"/>
  <c r="I1527"/>
  <c r="H1527"/>
  <c r="M1526"/>
  <c r="L1526"/>
  <c r="K1526"/>
  <c r="J1526"/>
  <c r="I1526"/>
  <c r="H1526"/>
  <c r="M1525"/>
  <c r="L1525"/>
  <c r="K1525"/>
  <c r="J1525"/>
  <c r="I1525"/>
  <c r="H1525"/>
  <c r="M1524"/>
  <c r="L1524"/>
  <c r="K1524"/>
  <c r="J1524"/>
  <c r="I1524"/>
  <c r="H1524"/>
  <c r="M1523"/>
  <c r="L1523"/>
  <c r="K1523"/>
  <c r="J1523"/>
  <c r="I1523"/>
  <c r="H1523"/>
  <c r="M1522"/>
  <c r="L1522"/>
  <c r="K1522"/>
  <c r="J1522"/>
  <c r="I1522"/>
  <c r="H1522"/>
  <c r="M1521"/>
  <c r="L1521"/>
  <c r="K1521"/>
  <c r="J1521"/>
  <c r="I1521"/>
  <c r="H1521"/>
  <c r="M1520"/>
  <c r="L1520"/>
  <c r="K1520"/>
  <c r="J1520"/>
  <c r="I1520"/>
  <c r="H1520"/>
  <c r="M1519"/>
  <c r="L1519"/>
  <c r="K1519"/>
  <c r="J1519"/>
  <c r="I1519"/>
  <c r="H1519"/>
  <c r="M1518"/>
  <c r="L1518"/>
  <c r="K1518"/>
  <c r="J1518"/>
  <c r="I1518"/>
  <c r="H1518"/>
  <c r="M1517"/>
  <c r="L1517"/>
  <c r="K1517"/>
  <c r="J1517"/>
  <c r="I1517"/>
  <c r="H1517"/>
  <c r="M1516"/>
  <c r="L1516"/>
  <c r="K1516"/>
  <c r="J1516"/>
  <c r="I1516"/>
  <c r="H1516"/>
  <c r="M1515"/>
  <c r="L1515"/>
  <c r="K1515"/>
  <c r="J1515"/>
  <c r="I1515"/>
  <c r="H1515"/>
  <c r="M1514"/>
  <c r="L1514"/>
  <c r="K1514"/>
  <c r="J1514"/>
  <c r="I1514"/>
  <c r="H1514"/>
  <c r="M1513"/>
  <c r="L1513"/>
  <c r="K1513"/>
  <c r="J1513"/>
  <c r="I1513"/>
  <c r="H1513"/>
  <c r="M1512"/>
  <c r="L1512"/>
  <c r="K1512"/>
  <c r="J1512"/>
  <c r="I1512"/>
  <c r="H1512"/>
  <c r="M1511"/>
  <c r="L1511"/>
  <c r="K1511"/>
  <c r="J1511"/>
  <c r="I1511"/>
  <c r="H1511"/>
  <c r="M1510"/>
  <c r="L1510"/>
  <c r="K1510"/>
  <c r="J1510"/>
  <c r="I1510"/>
  <c r="H1510"/>
  <c r="M1509"/>
  <c r="L1509"/>
  <c r="K1509"/>
  <c r="J1509"/>
  <c r="I1509"/>
  <c r="H1509"/>
  <c r="M1508"/>
  <c r="L1508"/>
  <c r="K1508"/>
  <c r="J1508"/>
  <c r="I1508"/>
  <c r="H1508"/>
  <c r="M1507"/>
  <c r="L1507"/>
  <c r="K1507"/>
  <c r="J1507"/>
  <c r="I1507"/>
  <c r="H1507"/>
  <c r="M1506"/>
  <c r="L1506"/>
  <c r="K1506"/>
  <c r="J1506"/>
  <c r="I1506"/>
  <c r="H1506"/>
  <c r="M1505"/>
  <c r="L1505"/>
  <c r="K1505"/>
  <c r="J1505"/>
  <c r="I1505"/>
  <c r="H1505"/>
  <c r="M1504"/>
  <c r="L1504"/>
  <c r="K1504"/>
  <c r="J1504"/>
  <c r="I1504"/>
  <c r="H1504"/>
  <c r="M1503"/>
  <c r="L1503"/>
  <c r="K1503"/>
  <c r="J1503"/>
  <c r="I1503"/>
  <c r="H1503"/>
  <c r="M1502"/>
  <c r="L1502"/>
  <c r="K1502"/>
  <c r="J1502"/>
  <c r="I1502"/>
  <c r="H1502"/>
  <c r="U901" i="33"/>
  <c r="V901" s="1"/>
  <c r="U902"/>
  <c r="U903"/>
  <c r="V903" s="1"/>
  <c r="U904"/>
  <c r="V904" s="1"/>
  <c r="Y904" s="1"/>
  <c r="U905"/>
  <c r="V905" s="1"/>
  <c r="U906"/>
  <c r="U907"/>
  <c r="V907" s="1"/>
  <c r="U908"/>
  <c r="V908" s="1"/>
  <c r="Y908" s="1"/>
  <c r="U909"/>
  <c r="V909" s="1"/>
  <c r="U910"/>
  <c r="U911"/>
  <c r="V911" s="1"/>
  <c r="U912"/>
  <c r="V912" s="1"/>
  <c r="Y912" s="1"/>
  <c r="U913"/>
  <c r="V913" s="1"/>
  <c r="U914"/>
  <c r="U915"/>
  <c r="V915" s="1"/>
  <c r="U916"/>
  <c r="V916" s="1"/>
  <c r="Y916" s="1"/>
  <c r="U917"/>
  <c r="V917" s="1"/>
  <c r="U918"/>
  <c r="U919"/>
  <c r="V919" s="1"/>
  <c r="U920"/>
  <c r="V920" s="1"/>
  <c r="Y920" s="1"/>
  <c r="U921"/>
  <c r="V921" s="1"/>
  <c r="U922"/>
  <c r="U923"/>
  <c r="V923" s="1"/>
  <c r="U924"/>
  <c r="V924" s="1"/>
  <c r="Y924" s="1"/>
  <c r="U925"/>
  <c r="V925" s="1"/>
  <c r="U926"/>
  <c r="U927"/>
  <c r="V927" s="1"/>
  <c r="U928"/>
  <c r="V928" s="1"/>
  <c r="Y928" s="1"/>
  <c r="U929"/>
  <c r="V929" s="1"/>
  <c r="U930"/>
  <c r="U931"/>
  <c r="V931" s="1"/>
  <c r="U932"/>
  <c r="V932" s="1"/>
  <c r="Y932" s="1"/>
  <c r="U933"/>
  <c r="V933" s="1"/>
  <c r="U934"/>
  <c r="U935"/>
  <c r="V935" s="1"/>
  <c r="U936"/>
  <c r="V936" s="1"/>
  <c r="Y936" s="1"/>
  <c r="U937"/>
  <c r="V937" s="1"/>
  <c r="U938"/>
  <c r="U939"/>
  <c r="V939" s="1"/>
  <c r="U940"/>
  <c r="V940" s="1"/>
  <c r="Y940" s="1"/>
  <c r="U941"/>
  <c r="V941" s="1"/>
  <c r="U942"/>
  <c r="U943"/>
  <c r="V943" s="1"/>
  <c r="U944"/>
  <c r="V944" s="1"/>
  <c r="Y944" s="1"/>
  <c r="U945"/>
  <c r="V945" s="1"/>
  <c r="U946"/>
  <c r="U947"/>
  <c r="V947" s="1"/>
  <c r="U948"/>
  <c r="V948" s="1"/>
  <c r="Y948" s="1"/>
  <c r="U949"/>
  <c r="V949" s="1"/>
  <c r="U950"/>
  <c r="U951"/>
  <c r="V951" s="1"/>
  <c r="U952"/>
  <c r="V952" s="1"/>
  <c r="Y952" s="1"/>
  <c r="U953"/>
  <c r="V953" s="1"/>
  <c r="U954"/>
  <c r="U955"/>
  <c r="V955" s="1"/>
  <c r="U956"/>
  <c r="V956" s="1"/>
  <c r="Y956" s="1"/>
  <c r="U957"/>
  <c r="V957" s="1"/>
  <c r="Y957" s="1"/>
  <c r="U958"/>
  <c r="V958" s="1"/>
  <c r="Y958" s="1"/>
  <c r="U959"/>
  <c r="V959" s="1"/>
  <c r="U960"/>
  <c r="U961"/>
  <c r="V961" s="1"/>
  <c r="Y961" s="1"/>
  <c r="U962"/>
  <c r="U963"/>
  <c r="V963" s="1"/>
  <c r="U964"/>
  <c r="V964" s="1"/>
  <c r="Y964" s="1"/>
  <c r="U965"/>
  <c r="V965" s="1"/>
  <c r="Y965" s="1"/>
  <c r="U966"/>
  <c r="V966" s="1"/>
  <c r="Y966" s="1"/>
  <c r="U967"/>
  <c r="V967" s="1"/>
  <c r="U968"/>
  <c r="U969"/>
  <c r="V969" s="1"/>
  <c r="Y969" s="1"/>
  <c r="U970"/>
  <c r="U971"/>
  <c r="V971" s="1"/>
  <c r="U972"/>
  <c r="V972" s="1"/>
  <c r="Y972" s="1"/>
  <c r="U973"/>
  <c r="V973" s="1"/>
  <c r="Y973" s="1"/>
  <c r="U974"/>
  <c r="V974" s="1"/>
  <c r="Y974" s="1"/>
  <c r="U975"/>
  <c r="V975" s="1"/>
  <c r="U976"/>
  <c r="U977"/>
  <c r="V977" s="1"/>
  <c r="Y977" s="1"/>
  <c r="U978"/>
  <c r="U979"/>
  <c r="V979" s="1"/>
  <c r="U980"/>
  <c r="V980" s="1"/>
  <c r="Y980" s="1"/>
  <c r="U981"/>
  <c r="V981" s="1"/>
  <c r="Y981" s="1"/>
  <c r="U982"/>
  <c r="V982" s="1"/>
  <c r="Y982" s="1"/>
  <c r="U983"/>
  <c r="V983" s="1"/>
  <c r="U984"/>
  <c r="U985"/>
  <c r="V985" s="1"/>
  <c r="Y985" s="1"/>
  <c r="U986"/>
  <c r="U987"/>
  <c r="V987" s="1"/>
  <c r="U988"/>
  <c r="V988" s="1"/>
  <c r="Y988" s="1"/>
  <c r="U989"/>
  <c r="V989" s="1"/>
  <c r="Y989" s="1"/>
  <c r="U990"/>
  <c r="V990" s="1"/>
  <c r="Y990" s="1"/>
  <c r="U991"/>
  <c r="V991" s="1"/>
  <c r="U992"/>
  <c r="U993"/>
  <c r="V993" s="1"/>
  <c r="Y993" s="1"/>
  <c r="U994"/>
  <c r="U995"/>
  <c r="V995" s="1"/>
  <c r="U996"/>
  <c r="V996" s="1"/>
  <c r="Y996" s="1"/>
  <c r="U997"/>
  <c r="V997" s="1"/>
  <c r="Y997" s="1"/>
  <c r="U998"/>
  <c r="V998" s="1"/>
  <c r="Y998" s="1"/>
  <c r="U999"/>
  <c r="V999" s="1"/>
  <c r="U1000"/>
  <c r="U1001"/>
  <c r="V1001" s="1"/>
  <c r="Y1001" s="1"/>
  <c r="U1002"/>
  <c r="U1003"/>
  <c r="V1003" s="1"/>
  <c r="U1004"/>
  <c r="V1004" s="1"/>
  <c r="Y1004" s="1"/>
  <c r="U1005"/>
  <c r="V1005" s="1"/>
  <c r="Y1005" s="1"/>
  <c r="U1006"/>
  <c r="V1006" s="1"/>
  <c r="Y1006" s="1"/>
  <c r="U1007"/>
  <c r="V1007" s="1"/>
  <c r="U1008"/>
  <c r="U1009"/>
  <c r="V1009" s="1"/>
  <c r="Y1009" s="1"/>
  <c r="U1010"/>
  <c r="U1011"/>
  <c r="V1011" s="1"/>
  <c r="U1012"/>
  <c r="V1012" s="1"/>
  <c r="Y1012" s="1"/>
  <c r="U1013"/>
  <c r="V1013" s="1"/>
  <c r="Y1013" s="1"/>
  <c r="U1014"/>
  <c r="V1014" s="1"/>
  <c r="Y1014" s="1"/>
  <c r="U1015"/>
  <c r="V1015" s="1"/>
  <c r="U1016"/>
  <c r="U1017"/>
  <c r="V1017" s="1"/>
  <c r="Y1017" s="1"/>
  <c r="U1018"/>
  <c r="U1019"/>
  <c r="V1019" s="1"/>
  <c r="U1020"/>
  <c r="V1020" s="1"/>
  <c r="Y1020" s="1"/>
  <c r="U1021"/>
  <c r="V1021" s="1"/>
  <c r="Y1021" s="1"/>
  <c r="U1022"/>
  <c r="V1022" s="1"/>
  <c r="Y1022" s="1"/>
  <c r="U1023"/>
  <c r="V1023" s="1"/>
  <c r="U1024"/>
  <c r="U1025"/>
  <c r="V1025" s="1"/>
  <c r="Y1025" s="1"/>
  <c r="U1026"/>
  <c r="U1027"/>
  <c r="V1027" s="1"/>
  <c r="U1028"/>
  <c r="V1028" s="1"/>
  <c r="Y1028" s="1"/>
  <c r="U1029"/>
  <c r="V1029" s="1"/>
  <c r="Y1029" s="1"/>
  <c r="U1030"/>
  <c r="V1030" s="1"/>
  <c r="Y1030" s="1"/>
  <c r="U1031"/>
  <c r="V1031" s="1"/>
  <c r="U1032"/>
  <c r="U1033"/>
  <c r="V1033" s="1"/>
  <c r="Y1033" s="1"/>
  <c r="U1034"/>
  <c r="U1035"/>
  <c r="V1035" s="1"/>
  <c r="U1036"/>
  <c r="V1036" s="1"/>
  <c r="Y1036" s="1"/>
  <c r="U1037"/>
  <c r="V1037" s="1"/>
  <c r="Y1037" s="1"/>
  <c r="U1038"/>
  <c r="V1038" s="1"/>
  <c r="Y1038" s="1"/>
  <c r="U1039"/>
  <c r="V1039" s="1"/>
  <c r="U1040"/>
  <c r="U1041"/>
  <c r="V1041" s="1"/>
  <c r="Y1041" s="1"/>
  <c r="U1042"/>
  <c r="U1043"/>
  <c r="V1043" s="1"/>
  <c r="U1044"/>
  <c r="V1044" s="1"/>
  <c r="Y1044" s="1"/>
  <c r="U1045"/>
  <c r="V1045" s="1"/>
  <c r="Y1045" s="1"/>
  <c r="U1046"/>
  <c r="V1046" s="1"/>
  <c r="Y1046" s="1"/>
  <c r="U1047"/>
  <c r="V1047" s="1"/>
  <c r="U1048"/>
  <c r="U1049"/>
  <c r="V1049" s="1"/>
  <c r="Y1049" s="1"/>
  <c r="U1050"/>
  <c r="U1051"/>
  <c r="V1051" s="1"/>
  <c r="U1052"/>
  <c r="V1052" s="1"/>
  <c r="Y1052" s="1"/>
  <c r="U1053"/>
  <c r="V1053" s="1"/>
  <c r="Y1053" s="1"/>
  <c r="U1054"/>
  <c r="V1054" s="1"/>
  <c r="Y1054" s="1"/>
  <c r="U1055"/>
  <c r="V1055" s="1"/>
  <c r="U1056"/>
  <c r="U1057"/>
  <c r="V1057" s="1"/>
  <c r="Y1057" s="1"/>
  <c r="U1058"/>
  <c r="U1059"/>
  <c r="V1059" s="1"/>
  <c r="U1060"/>
  <c r="V1060" s="1"/>
  <c r="Y1060" s="1"/>
  <c r="U1061"/>
  <c r="V1061" s="1"/>
  <c r="Y1061" s="1"/>
  <c r="U1062"/>
  <c r="V1062" s="1"/>
  <c r="Y1062" s="1"/>
  <c r="U1063"/>
  <c r="V1063" s="1"/>
  <c r="U1064"/>
  <c r="U1065"/>
  <c r="V1065" s="1"/>
  <c r="Y1065" s="1"/>
  <c r="U1066"/>
  <c r="U1067"/>
  <c r="V1067" s="1"/>
  <c r="U1068"/>
  <c r="V1068" s="1"/>
  <c r="Y1068" s="1"/>
  <c r="U1069"/>
  <c r="V1069" s="1"/>
  <c r="Y1069" s="1"/>
  <c r="U1070"/>
  <c r="V1070" s="1"/>
  <c r="Y1070" s="1"/>
  <c r="U1071"/>
  <c r="V1071" s="1"/>
  <c r="U1072"/>
  <c r="U1073"/>
  <c r="V1073" s="1"/>
  <c r="Y1073" s="1"/>
  <c r="U1074"/>
  <c r="U1075"/>
  <c r="V1075" s="1"/>
  <c r="U1076"/>
  <c r="V1076" s="1"/>
  <c r="Y1076" s="1"/>
  <c r="U1077"/>
  <c r="V1077" s="1"/>
  <c r="Y1077" s="1"/>
  <c r="U1078"/>
  <c r="V1078" s="1"/>
  <c r="Y1078" s="1"/>
  <c r="U1079"/>
  <c r="V1079" s="1"/>
  <c r="U1080"/>
  <c r="U1081"/>
  <c r="V1081" s="1"/>
  <c r="Y1081" s="1"/>
  <c r="U1082"/>
  <c r="U1083"/>
  <c r="V1083" s="1"/>
  <c r="U1084"/>
  <c r="V1084" s="1"/>
  <c r="Y1084" s="1"/>
  <c r="U1085"/>
  <c r="V1085" s="1"/>
  <c r="Y1085" s="1"/>
  <c r="U1086"/>
  <c r="V1086" s="1"/>
  <c r="Y1086" s="1"/>
  <c r="U1087"/>
  <c r="V1087" s="1"/>
  <c r="U1088"/>
  <c r="U1089"/>
  <c r="V1089" s="1"/>
  <c r="Y1089" s="1"/>
  <c r="U1090"/>
  <c r="U1091"/>
  <c r="V1091" s="1"/>
  <c r="U1092"/>
  <c r="V1092" s="1"/>
  <c r="Y1092" s="1"/>
  <c r="U1093"/>
  <c r="V1093" s="1"/>
  <c r="Y1093" s="1"/>
  <c r="U1094"/>
  <c r="V1094" s="1"/>
  <c r="Y1094" s="1"/>
  <c r="U1095"/>
  <c r="V1095" s="1"/>
  <c r="U1096"/>
  <c r="U1097"/>
  <c r="V1097" s="1"/>
  <c r="Y1097" s="1"/>
  <c r="U1098"/>
  <c r="U1099"/>
  <c r="V1099" s="1"/>
  <c r="U1100"/>
  <c r="V1100" s="1"/>
  <c r="Y1100" s="1"/>
  <c r="U1101"/>
  <c r="V1101" s="1"/>
  <c r="Y1101" s="1"/>
  <c r="U1102"/>
  <c r="V1102" s="1"/>
  <c r="Y1102" s="1"/>
  <c r="U1103"/>
  <c r="V1103" s="1"/>
  <c r="U1104"/>
  <c r="U1105"/>
  <c r="V1105" s="1"/>
  <c r="Y1105" s="1"/>
  <c r="U1106"/>
  <c r="U1107"/>
  <c r="V1107" s="1"/>
  <c r="U1108"/>
  <c r="V1108" s="1"/>
  <c r="Y1108" s="1"/>
  <c r="U1109"/>
  <c r="V1109" s="1"/>
  <c r="Y1109" s="1"/>
  <c r="U1110"/>
  <c r="V1110" s="1"/>
  <c r="Y1110" s="1"/>
  <c r="U1111"/>
  <c r="V1111" s="1"/>
  <c r="U1112"/>
  <c r="U1113"/>
  <c r="V1113" s="1"/>
  <c r="Y1113" s="1"/>
  <c r="U1114"/>
  <c r="U1115"/>
  <c r="V1115" s="1"/>
  <c r="U1116"/>
  <c r="V1116" s="1"/>
  <c r="Y1116" s="1"/>
  <c r="U1117"/>
  <c r="V1117" s="1"/>
  <c r="Y1117" s="1"/>
  <c r="U1118"/>
  <c r="V1118" s="1"/>
  <c r="Y1118" s="1"/>
  <c r="U1119"/>
  <c r="V1119" s="1"/>
  <c r="U1120"/>
  <c r="U1121"/>
  <c r="V1121" s="1"/>
  <c r="Y1121" s="1"/>
  <c r="U1122"/>
  <c r="U1123"/>
  <c r="V1123" s="1"/>
  <c r="U1124"/>
  <c r="V1124" s="1"/>
  <c r="Y1124" s="1"/>
  <c r="U1125"/>
  <c r="V1125" s="1"/>
  <c r="Y1125" s="1"/>
  <c r="U1126"/>
  <c r="V1126" s="1"/>
  <c r="Y1126" s="1"/>
  <c r="U1127"/>
  <c r="V1127" s="1"/>
  <c r="U1128"/>
  <c r="U1129"/>
  <c r="V1129" s="1"/>
  <c r="Y1129" s="1"/>
  <c r="U1130"/>
  <c r="U1131"/>
  <c r="V1131" s="1"/>
  <c r="U1132"/>
  <c r="V1132" s="1"/>
  <c r="Y1132" s="1"/>
  <c r="U1133"/>
  <c r="V1133" s="1"/>
  <c r="Y1133" s="1"/>
  <c r="U1134"/>
  <c r="V1134" s="1"/>
  <c r="Y1134" s="1"/>
  <c r="U1135"/>
  <c r="V1135" s="1"/>
  <c r="U1136"/>
  <c r="U1137"/>
  <c r="V1137" s="1"/>
  <c r="Y1137" s="1"/>
  <c r="U1138"/>
  <c r="U1139"/>
  <c r="V1139" s="1"/>
  <c r="U1140"/>
  <c r="V1140" s="1"/>
  <c r="Y1140" s="1"/>
  <c r="U1141"/>
  <c r="V1141" s="1"/>
  <c r="Y1141" s="1"/>
  <c r="U1142"/>
  <c r="V1142" s="1"/>
  <c r="Y1142" s="1"/>
  <c r="U1143"/>
  <c r="V1143" s="1"/>
  <c r="U1144"/>
  <c r="U1145"/>
  <c r="V1145" s="1"/>
  <c r="Y1145" s="1"/>
  <c r="U1146"/>
  <c r="U1147"/>
  <c r="V1147" s="1"/>
  <c r="U1148"/>
  <c r="V1148" s="1"/>
  <c r="Y1148" s="1"/>
  <c r="U1149"/>
  <c r="V1149" s="1"/>
  <c r="Y1149" s="1"/>
  <c r="U1150"/>
  <c r="V1150" s="1"/>
  <c r="Y1150" s="1"/>
  <c r="U1151"/>
  <c r="V1151" s="1"/>
  <c r="U1152"/>
  <c r="U1153"/>
  <c r="V1153" s="1"/>
  <c r="Y1153" s="1"/>
  <c r="U1154"/>
  <c r="U1155"/>
  <c r="V1155" s="1"/>
  <c r="U1156"/>
  <c r="V1156" s="1"/>
  <c r="Y1156" s="1"/>
  <c r="U1157"/>
  <c r="V1157" s="1"/>
  <c r="Y1157" s="1"/>
  <c r="U1158"/>
  <c r="V1158" s="1"/>
  <c r="Y1158" s="1"/>
  <c r="U1159"/>
  <c r="V1159" s="1"/>
  <c r="U1160"/>
  <c r="U1161"/>
  <c r="V1161" s="1"/>
  <c r="Y1161" s="1"/>
  <c r="U1162"/>
  <c r="U1163"/>
  <c r="V1163" s="1"/>
  <c r="U1164"/>
  <c r="V1164" s="1"/>
  <c r="Y1164" s="1"/>
  <c r="U1165"/>
  <c r="V1165" s="1"/>
  <c r="Y1165" s="1"/>
  <c r="U1166"/>
  <c r="V1166" s="1"/>
  <c r="Y1166" s="1"/>
  <c r="U1167"/>
  <c r="V1167" s="1"/>
  <c r="U1168"/>
  <c r="U1169"/>
  <c r="V1169" s="1"/>
  <c r="Y1169" s="1"/>
  <c r="U1170"/>
  <c r="U1171"/>
  <c r="V1171" s="1"/>
  <c r="U1172"/>
  <c r="V1172" s="1"/>
  <c r="Y1172" s="1"/>
  <c r="U1173"/>
  <c r="V1173" s="1"/>
  <c r="Y1173" s="1"/>
  <c r="U1174"/>
  <c r="V1174" s="1"/>
  <c r="Y1174" s="1"/>
  <c r="U1175"/>
  <c r="V1175" s="1"/>
  <c r="U1176"/>
  <c r="U1177"/>
  <c r="V1177" s="1"/>
  <c r="Y1177" s="1"/>
  <c r="U1178"/>
  <c r="U1179"/>
  <c r="V1179" s="1"/>
  <c r="U1180"/>
  <c r="V1180" s="1"/>
  <c r="Y1180" s="1"/>
  <c r="U1181"/>
  <c r="V1181" s="1"/>
  <c r="Y1181" s="1"/>
  <c r="U1182"/>
  <c r="V1182" s="1"/>
  <c r="Y1182" s="1"/>
  <c r="U1183"/>
  <c r="V1183" s="1"/>
  <c r="U1184"/>
  <c r="U1185"/>
  <c r="V1185" s="1"/>
  <c r="Y1185" s="1"/>
  <c r="U1186"/>
  <c r="U1187"/>
  <c r="V1187" s="1"/>
  <c r="U1188"/>
  <c r="V1188" s="1"/>
  <c r="Y1188" s="1"/>
  <c r="U1189"/>
  <c r="V1189" s="1"/>
  <c r="Y1189" s="1"/>
  <c r="U1190"/>
  <c r="V1190" s="1"/>
  <c r="Y1190" s="1"/>
  <c r="U1191"/>
  <c r="V1191" s="1"/>
  <c r="U1192"/>
  <c r="U1193"/>
  <c r="V1193" s="1"/>
  <c r="Y1193" s="1"/>
  <c r="U1194"/>
  <c r="U1195"/>
  <c r="V1195" s="1"/>
  <c r="U1196"/>
  <c r="V1196" s="1"/>
  <c r="Y1196" s="1"/>
  <c r="U1197"/>
  <c r="V1197" s="1"/>
  <c r="Y1197" s="1"/>
  <c r="U1198"/>
  <c r="V1198" s="1"/>
  <c r="Y1198" s="1"/>
  <c r="U1199"/>
  <c r="V1199" s="1"/>
  <c r="U1200"/>
  <c r="U1201"/>
  <c r="V1201" s="1"/>
  <c r="Y1201" s="1"/>
  <c r="U1202"/>
  <c r="U1203"/>
  <c r="V1203" s="1"/>
  <c r="U1204"/>
  <c r="V1204" s="1"/>
  <c r="Y1204" s="1"/>
  <c r="U1205"/>
  <c r="V1205" s="1"/>
  <c r="Y1205" s="1"/>
  <c r="U1206"/>
  <c r="V1206" s="1"/>
  <c r="Y1206" s="1"/>
  <c r="U1207"/>
  <c r="V1207" s="1"/>
  <c r="U1208"/>
  <c r="U1209"/>
  <c r="V1209" s="1"/>
  <c r="Y1209" s="1"/>
  <c r="U1210"/>
  <c r="U1211"/>
  <c r="V1211" s="1"/>
  <c r="U1212"/>
  <c r="V1212" s="1"/>
  <c r="Y1212" s="1"/>
  <c r="U1213"/>
  <c r="V1213" s="1"/>
  <c r="Y1213" s="1"/>
  <c r="U1214"/>
  <c r="V1214" s="1"/>
  <c r="Y1214" s="1"/>
  <c r="U1215"/>
  <c r="V1215" s="1"/>
  <c r="U1216"/>
  <c r="U1217"/>
  <c r="V1217" s="1"/>
  <c r="Y1217" s="1"/>
  <c r="U1218"/>
  <c r="U1219"/>
  <c r="V1219" s="1"/>
  <c r="U1220"/>
  <c r="V1220" s="1"/>
  <c r="Y1220" s="1"/>
  <c r="U1221"/>
  <c r="V1221" s="1"/>
  <c r="Y1221" s="1"/>
  <c r="U1222"/>
  <c r="V1222" s="1"/>
  <c r="Y1222" s="1"/>
  <c r="U1223"/>
  <c r="V1223" s="1"/>
  <c r="U1224"/>
  <c r="U1225"/>
  <c r="V1225" s="1"/>
  <c r="Y1225" s="1"/>
  <c r="U1226"/>
  <c r="U1227"/>
  <c r="V1227" s="1"/>
  <c r="U1228"/>
  <c r="V1228" s="1"/>
  <c r="Y1228" s="1"/>
  <c r="U1229"/>
  <c r="V1229" s="1"/>
  <c r="Y1229" s="1"/>
  <c r="U1230"/>
  <c r="V1230" s="1"/>
  <c r="Y1230" s="1"/>
  <c r="U1231"/>
  <c r="V1231" s="1"/>
  <c r="Y1231" s="1"/>
  <c r="U1232"/>
  <c r="V1232" s="1"/>
  <c r="Y1232" s="1"/>
  <c r="U1233"/>
  <c r="V1233" s="1"/>
  <c r="Y1233" s="1"/>
  <c r="U1234"/>
  <c r="V1234" s="1"/>
  <c r="Y1234" s="1"/>
  <c r="U1235"/>
  <c r="V1235" s="1"/>
  <c r="U1236"/>
  <c r="U1237"/>
  <c r="V1237" s="1"/>
  <c r="Y1237" s="1"/>
  <c r="U1238"/>
  <c r="U1239"/>
  <c r="V1239" s="1"/>
  <c r="Y1239" s="1"/>
  <c r="U1240"/>
  <c r="U1241"/>
  <c r="V1241" s="1"/>
  <c r="Y1241" s="1"/>
  <c r="U1242"/>
  <c r="U1243"/>
  <c r="V1243" s="1"/>
  <c r="U1244"/>
  <c r="V1244" s="1"/>
  <c r="Y1244" s="1"/>
  <c r="U1245"/>
  <c r="V1245" s="1"/>
  <c r="Y1245" s="1"/>
  <c r="U1246"/>
  <c r="V1246" s="1"/>
  <c r="Y1246" s="1"/>
  <c r="U1247"/>
  <c r="V1247" s="1"/>
  <c r="Y1247" s="1"/>
  <c r="U1248"/>
  <c r="V1248" s="1"/>
  <c r="Y1248" s="1"/>
  <c r="U1249"/>
  <c r="V1249" s="1"/>
  <c r="Y1249" s="1"/>
  <c r="U1250"/>
  <c r="V1250" s="1"/>
  <c r="Y1250" s="1"/>
  <c r="U1251"/>
  <c r="V1251" s="1"/>
  <c r="U1252"/>
  <c r="U1253"/>
  <c r="V1253" s="1"/>
  <c r="Y1253" s="1"/>
  <c r="U1254"/>
  <c r="U1255"/>
  <c r="V1255" s="1"/>
  <c r="Y1255" s="1"/>
  <c r="U1256"/>
  <c r="U1257"/>
  <c r="V1257" s="1"/>
  <c r="Y1257" s="1"/>
  <c r="U1258"/>
  <c r="U1259"/>
  <c r="V1259" s="1"/>
  <c r="U1260"/>
  <c r="V1260" s="1"/>
  <c r="Y1260" s="1"/>
  <c r="U1261"/>
  <c r="V1261" s="1"/>
  <c r="Y1261" s="1"/>
  <c r="U1262"/>
  <c r="V1262" s="1"/>
  <c r="Y1262" s="1"/>
  <c r="U1263"/>
  <c r="V1263" s="1"/>
  <c r="Y1263" s="1"/>
  <c r="U1264"/>
  <c r="V1264" s="1"/>
  <c r="Y1264" s="1"/>
  <c r="U1265"/>
  <c r="V1265" s="1"/>
  <c r="Y1265" s="1"/>
  <c r="U1266"/>
  <c r="V1266" s="1"/>
  <c r="Y1266" s="1"/>
  <c r="U1267"/>
  <c r="V1267" s="1"/>
  <c r="U1268"/>
  <c r="U1269"/>
  <c r="V1269" s="1"/>
  <c r="Y1269" s="1"/>
  <c r="U1270"/>
  <c r="U1271"/>
  <c r="V1271" s="1"/>
  <c r="Y1271" s="1"/>
  <c r="U1272"/>
  <c r="U1273"/>
  <c r="V1273" s="1"/>
  <c r="Y1273" s="1"/>
  <c r="U1274"/>
  <c r="U1275"/>
  <c r="V1275" s="1"/>
  <c r="U1276"/>
  <c r="V1276" s="1"/>
  <c r="Y1276" s="1"/>
  <c r="U1277"/>
  <c r="V1277" s="1"/>
  <c r="Y1277" s="1"/>
  <c r="U1278"/>
  <c r="V1278" s="1"/>
  <c r="Y1278" s="1"/>
  <c r="U1279"/>
  <c r="V1279" s="1"/>
  <c r="Y1279" s="1"/>
  <c r="U1280"/>
  <c r="V1280" s="1"/>
  <c r="Y1280" s="1"/>
  <c r="U1281"/>
  <c r="V1281" s="1"/>
  <c r="Y1281" s="1"/>
  <c r="U1282"/>
  <c r="V1282" s="1"/>
  <c r="Y1282" s="1"/>
  <c r="U1283"/>
  <c r="V1283" s="1"/>
  <c r="U1284"/>
  <c r="U1285"/>
  <c r="V1285" s="1"/>
  <c r="Y1285" s="1"/>
  <c r="U1286"/>
  <c r="U1287"/>
  <c r="V1287" s="1"/>
  <c r="Y1287" s="1"/>
  <c r="U1288"/>
  <c r="U1289"/>
  <c r="V1289" s="1"/>
  <c r="Y1289" s="1"/>
  <c r="U1290"/>
  <c r="U1291"/>
  <c r="V1291" s="1"/>
  <c r="U1292"/>
  <c r="V1292" s="1"/>
  <c r="Y1292" s="1"/>
  <c r="U1293"/>
  <c r="V1293" s="1"/>
  <c r="Y1293" s="1"/>
  <c r="U1294"/>
  <c r="V1294" s="1"/>
  <c r="Y1294" s="1"/>
  <c r="U1295"/>
  <c r="V1295" s="1"/>
  <c r="Y1295" s="1"/>
  <c r="U1296"/>
  <c r="V1296" s="1"/>
  <c r="Y1296" s="1"/>
  <c r="U1297"/>
  <c r="V1297" s="1"/>
  <c r="Y1297" s="1"/>
  <c r="U1298"/>
  <c r="V1298" s="1"/>
  <c r="Y1298" s="1"/>
  <c r="U1299"/>
  <c r="V1299" s="1"/>
  <c r="U1300"/>
  <c r="U1301"/>
  <c r="V1301" s="1"/>
  <c r="Y1301" s="1"/>
  <c r="U1302"/>
  <c r="U1303"/>
  <c r="V1303" s="1"/>
  <c r="Y1303" s="1"/>
  <c r="U1304"/>
  <c r="U1305"/>
  <c r="V1305" s="1"/>
  <c r="Y1305" s="1"/>
  <c r="U1306"/>
  <c r="U1307"/>
  <c r="V1307" s="1"/>
  <c r="U1308"/>
  <c r="V1308" s="1"/>
  <c r="Y1308" s="1"/>
  <c r="U1309"/>
  <c r="V1309" s="1"/>
  <c r="Y1309" s="1"/>
  <c r="U1310"/>
  <c r="V1310" s="1"/>
  <c r="Y1310" s="1"/>
  <c r="U1311"/>
  <c r="V1311" s="1"/>
  <c r="Y1311" s="1"/>
  <c r="U1312"/>
  <c r="V1312" s="1"/>
  <c r="Y1312" s="1"/>
  <c r="U1313"/>
  <c r="V1313" s="1"/>
  <c r="Y1313" s="1"/>
  <c r="U1314"/>
  <c r="V1314" s="1"/>
  <c r="Y1314" s="1"/>
  <c r="U1315"/>
  <c r="V1315" s="1"/>
  <c r="U1316"/>
  <c r="U1317"/>
  <c r="V1317" s="1"/>
  <c r="Y1317" s="1"/>
  <c r="U1318"/>
  <c r="U1319"/>
  <c r="V1319" s="1"/>
  <c r="Y1319" s="1"/>
  <c r="U1320"/>
  <c r="U1321"/>
  <c r="V1321" s="1"/>
  <c r="Y1321" s="1"/>
  <c r="U1322"/>
  <c r="U1323"/>
  <c r="V1323" s="1"/>
  <c r="U1324"/>
  <c r="V1324" s="1"/>
  <c r="Y1324" s="1"/>
  <c r="U1325"/>
  <c r="V1325" s="1"/>
  <c r="Y1325" s="1"/>
  <c r="U1326"/>
  <c r="V1326" s="1"/>
  <c r="Y1326" s="1"/>
  <c r="U1327"/>
  <c r="V1327" s="1"/>
  <c r="Y1327" s="1"/>
  <c r="U1328"/>
  <c r="V1328" s="1"/>
  <c r="Y1328" s="1"/>
  <c r="U1329"/>
  <c r="V1329" s="1"/>
  <c r="Y1329" s="1"/>
  <c r="U1330"/>
  <c r="V1330" s="1"/>
  <c r="Y1330" s="1"/>
  <c r="U1331"/>
  <c r="V1331" s="1"/>
  <c r="U1332"/>
  <c r="U1333"/>
  <c r="V1333" s="1"/>
  <c r="Y1333" s="1"/>
  <c r="U1334"/>
  <c r="U1335"/>
  <c r="V1335" s="1"/>
  <c r="Y1335" s="1"/>
  <c r="U1336"/>
  <c r="U1337"/>
  <c r="V1337" s="1"/>
  <c r="Y1337" s="1"/>
  <c r="U1338"/>
  <c r="U1339"/>
  <c r="V1339" s="1"/>
  <c r="U1340"/>
  <c r="V1340" s="1"/>
  <c r="Y1340" s="1"/>
  <c r="U1341"/>
  <c r="V1341" s="1"/>
  <c r="Y1341" s="1"/>
  <c r="U1342"/>
  <c r="V1342" s="1"/>
  <c r="Y1342" s="1"/>
  <c r="U1343"/>
  <c r="V1343" s="1"/>
  <c r="Y1343" s="1"/>
  <c r="U1344"/>
  <c r="V1344" s="1"/>
  <c r="Y1344" s="1"/>
  <c r="U1345"/>
  <c r="V1345" s="1"/>
  <c r="Y1345" s="1"/>
  <c r="U1346"/>
  <c r="V1346" s="1"/>
  <c r="Y1346" s="1"/>
  <c r="U1347"/>
  <c r="V1347" s="1"/>
  <c r="U1348"/>
  <c r="U1349"/>
  <c r="V1349" s="1"/>
  <c r="Y1349" s="1"/>
  <c r="U1350"/>
  <c r="U1351"/>
  <c r="V1351" s="1"/>
  <c r="Y1351" s="1"/>
  <c r="U1352"/>
  <c r="U1353"/>
  <c r="V1353" s="1"/>
  <c r="Y1353" s="1"/>
  <c r="U1354"/>
  <c r="U1355"/>
  <c r="V1355" s="1"/>
  <c r="U1356"/>
  <c r="V1356" s="1"/>
  <c r="Y1356" s="1"/>
  <c r="U1357"/>
  <c r="V1357" s="1"/>
  <c r="Y1357" s="1"/>
  <c r="U1358"/>
  <c r="V1358" s="1"/>
  <c r="Y1358" s="1"/>
  <c r="U1359"/>
  <c r="V1359" s="1"/>
  <c r="Y1359" s="1"/>
  <c r="U1360"/>
  <c r="V1360" s="1"/>
  <c r="Y1360" s="1"/>
  <c r="U1361"/>
  <c r="V1361" s="1"/>
  <c r="Y1361" s="1"/>
  <c r="U1362"/>
  <c r="V1362" s="1"/>
  <c r="Y1362" s="1"/>
  <c r="U1363"/>
  <c r="V1363" s="1"/>
  <c r="U1364"/>
  <c r="U1365"/>
  <c r="V1365" s="1"/>
  <c r="Y1365" s="1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093"/>
  <c r="U2094"/>
  <c r="U2095"/>
  <c r="U2096"/>
  <c r="U2097"/>
  <c r="U2098"/>
  <c r="U2099"/>
  <c r="U2100"/>
  <c r="U2101"/>
  <c r="U2102"/>
  <c r="U2103"/>
  <c r="U2104"/>
  <c r="U2105"/>
  <c r="U2106"/>
  <c r="U2107"/>
  <c r="U2108"/>
  <c r="U2109"/>
  <c r="U2110"/>
  <c r="U2111"/>
  <c r="U2112"/>
  <c r="U2113"/>
  <c r="U2114"/>
  <c r="U2115"/>
  <c r="U2116"/>
  <c r="U2117"/>
  <c r="U2118"/>
  <c r="U2119"/>
  <c r="U2120"/>
  <c r="U2121"/>
  <c r="U2122"/>
  <c r="U2123"/>
  <c r="U2124"/>
  <c r="U2125"/>
  <c r="U2126"/>
  <c r="U2127"/>
  <c r="U2128"/>
  <c r="U2129"/>
  <c r="U2130"/>
  <c r="U2131"/>
  <c r="U2132"/>
  <c r="U2133"/>
  <c r="U2134"/>
  <c r="U2135"/>
  <c r="U2136"/>
  <c r="U2137"/>
  <c r="U2138"/>
  <c r="U2139"/>
  <c r="U2140"/>
  <c r="U2141"/>
  <c r="U2142"/>
  <c r="U2143"/>
  <c r="U2144"/>
  <c r="U2145"/>
  <c r="U2146"/>
  <c r="U2147"/>
  <c r="U2148"/>
  <c r="U2149"/>
  <c r="U2150"/>
  <c r="U2151"/>
  <c r="U2152"/>
  <c r="U2153"/>
  <c r="U2154"/>
  <c r="U2155"/>
  <c r="U2156"/>
  <c r="U2157"/>
  <c r="U2158"/>
  <c r="U2159"/>
  <c r="U2160"/>
  <c r="U2161"/>
  <c r="U2162"/>
  <c r="U2163"/>
  <c r="U2164"/>
  <c r="U2165"/>
  <c r="U2166"/>
  <c r="U2167"/>
  <c r="U2168"/>
  <c r="U2169"/>
  <c r="U2170"/>
  <c r="U2171"/>
  <c r="U2172"/>
  <c r="U2173"/>
  <c r="U2174"/>
  <c r="U2175"/>
  <c r="U2176"/>
  <c r="U2177"/>
  <c r="U2178"/>
  <c r="U2179"/>
  <c r="U2180"/>
  <c r="U2181"/>
  <c r="U2182"/>
  <c r="U2183"/>
  <c r="U2184"/>
  <c r="U2185"/>
  <c r="U2186"/>
  <c r="U2187"/>
  <c r="U2188"/>
  <c r="U2189"/>
  <c r="U2190"/>
  <c r="U2191"/>
  <c r="U2192"/>
  <c r="U2193"/>
  <c r="U2194"/>
  <c r="U2195"/>
  <c r="U2196"/>
  <c r="U2197"/>
  <c r="U2198"/>
  <c r="U2199"/>
  <c r="U2200"/>
  <c r="U2201"/>
  <c r="U2202"/>
  <c r="U2203"/>
  <c r="U2204"/>
  <c r="U2205"/>
  <c r="U2206"/>
  <c r="U2207"/>
  <c r="U2208"/>
  <c r="U2209"/>
  <c r="U2210"/>
  <c r="U2211"/>
  <c r="U2212"/>
  <c r="U2213"/>
  <c r="U2214"/>
  <c r="U2215"/>
  <c r="U2216"/>
  <c r="U2217"/>
  <c r="U2218"/>
  <c r="U2219"/>
  <c r="U2220"/>
  <c r="U2221"/>
  <c r="U2222"/>
  <c r="U2223"/>
  <c r="U2224"/>
  <c r="U2225"/>
  <c r="U2226"/>
  <c r="U2227"/>
  <c r="U2228"/>
  <c r="U2229"/>
  <c r="U2230"/>
  <c r="U2231"/>
  <c r="U2232"/>
  <c r="U2233"/>
  <c r="U2234"/>
  <c r="U2235"/>
  <c r="U2236"/>
  <c r="U2237"/>
  <c r="U2238"/>
  <c r="U2239"/>
  <c r="U2240"/>
  <c r="U2241"/>
  <c r="U2242"/>
  <c r="U2243"/>
  <c r="U2244"/>
  <c r="U2245"/>
  <c r="U2246"/>
  <c r="U2247"/>
  <c r="U2248"/>
  <c r="U2249"/>
  <c r="U2250"/>
  <c r="U2251"/>
  <c r="U2252"/>
  <c r="U2253"/>
  <c r="U2254"/>
  <c r="U2255"/>
  <c r="U2256"/>
  <c r="U2257"/>
  <c r="U2258"/>
  <c r="U2259"/>
  <c r="U2260"/>
  <c r="U2261"/>
  <c r="U2262"/>
  <c r="U2263"/>
  <c r="U2264"/>
  <c r="U2265"/>
  <c r="U2266"/>
  <c r="U2267"/>
  <c r="U2268"/>
  <c r="U2269"/>
  <c r="U2270"/>
  <c r="U2271"/>
  <c r="U2272"/>
  <c r="U2273"/>
  <c r="U2274"/>
  <c r="U2275"/>
  <c r="U2276"/>
  <c r="U2277"/>
  <c r="U2278"/>
  <c r="U2279"/>
  <c r="U2280"/>
  <c r="U2281"/>
  <c r="U2282"/>
  <c r="U2283"/>
  <c r="U2284"/>
  <c r="U2285"/>
  <c r="U2286"/>
  <c r="U2287"/>
  <c r="U2288"/>
  <c r="U2289"/>
  <c r="U2290"/>
  <c r="U2291"/>
  <c r="U2292"/>
  <c r="U2293"/>
  <c r="U2294"/>
  <c r="U2295"/>
  <c r="U2296"/>
  <c r="U2297"/>
  <c r="U2298"/>
  <c r="U2299"/>
  <c r="U2300"/>
  <c r="U2301"/>
  <c r="U2302"/>
  <c r="U2303"/>
  <c r="U2304"/>
  <c r="U2305"/>
  <c r="U2306"/>
  <c r="U2307"/>
  <c r="U2308"/>
  <c r="U2309"/>
  <c r="U2310"/>
  <c r="U2311"/>
  <c r="U2312"/>
  <c r="U2313"/>
  <c r="U2314"/>
  <c r="U2315"/>
  <c r="U2316"/>
  <c r="U2317"/>
  <c r="U2318"/>
  <c r="U2319"/>
  <c r="U2320"/>
  <c r="U2321"/>
  <c r="U2322"/>
  <c r="U2323"/>
  <c r="U2324"/>
  <c r="U2325"/>
  <c r="U2326"/>
  <c r="U2327"/>
  <c r="U2328"/>
  <c r="U2329"/>
  <c r="U2330"/>
  <c r="U2331"/>
  <c r="U2332"/>
  <c r="U2333"/>
  <c r="U2334"/>
  <c r="U2335"/>
  <c r="U2336"/>
  <c r="U2337"/>
  <c r="U2338"/>
  <c r="U2339"/>
  <c r="U2340"/>
  <c r="U2341"/>
  <c r="U2342"/>
  <c r="U2343"/>
  <c r="U2344"/>
  <c r="U2345"/>
  <c r="U2346"/>
  <c r="U2347"/>
  <c r="U2348"/>
  <c r="U2349"/>
  <c r="U2350"/>
  <c r="U2351"/>
  <c r="U2352"/>
  <c r="U2353"/>
  <c r="U2354"/>
  <c r="U2355"/>
  <c r="U2356"/>
  <c r="U2357"/>
  <c r="U2358"/>
  <c r="U2359"/>
  <c r="U2360"/>
  <c r="U2361"/>
  <c r="U2362"/>
  <c r="U2363"/>
  <c r="U2364"/>
  <c r="U2365"/>
  <c r="U2366"/>
  <c r="U2367"/>
  <c r="U2368"/>
  <c r="U2369"/>
  <c r="U2370"/>
  <c r="U2371"/>
  <c r="U2372"/>
  <c r="U2373"/>
  <c r="U2374"/>
  <c r="U2375"/>
  <c r="U2376"/>
  <c r="U2377"/>
  <c r="U2378"/>
  <c r="U2379"/>
  <c r="U2380"/>
  <c r="U2381"/>
  <c r="U2382"/>
  <c r="U2383"/>
  <c r="U2384"/>
  <c r="U2385"/>
  <c r="U2386"/>
  <c r="U2387"/>
  <c r="U2388"/>
  <c r="U2389"/>
  <c r="U2390"/>
  <c r="U2391"/>
  <c r="U2392"/>
  <c r="U2393"/>
  <c r="U2394"/>
  <c r="U2395"/>
  <c r="U2396"/>
  <c r="U2397"/>
  <c r="U2398"/>
  <c r="U2399"/>
  <c r="U2400"/>
  <c r="U2401"/>
  <c r="U2402"/>
  <c r="U2403"/>
  <c r="U2404"/>
  <c r="U2405"/>
  <c r="U2406"/>
  <c r="U2407"/>
  <c r="U2408"/>
  <c r="U2409"/>
  <c r="U2410"/>
  <c r="U2411"/>
  <c r="U2412"/>
  <c r="U2413"/>
  <c r="U2414"/>
  <c r="U2415"/>
  <c r="U2416"/>
  <c r="U2417"/>
  <c r="U2418"/>
  <c r="U2419"/>
  <c r="U2420"/>
  <c r="U2421"/>
  <c r="U2422"/>
  <c r="U2423"/>
  <c r="U2424"/>
  <c r="U2425"/>
  <c r="U2426"/>
  <c r="U2427"/>
  <c r="U2428"/>
  <c r="U2429"/>
  <c r="U2430"/>
  <c r="U2431"/>
  <c r="U2432"/>
  <c r="U2433"/>
  <c r="U2434"/>
  <c r="U2435"/>
  <c r="U2436"/>
  <c r="U2437"/>
  <c r="U2438"/>
  <c r="U2439"/>
  <c r="U2440"/>
  <c r="U2441"/>
  <c r="U2442"/>
  <c r="U2443"/>
  <c r="U2444"/>
  <c r="U2445"/>
  <c r="U2446"/>
  <c r="U2447"/>
  <c r="U2448"/>
  <c r="U2449"/>
  <c r="U2450"/>
  <c r="U2451"/>
  <c r="U2452"/>
  <c r="U2453"/>
  <c r="U2454"/>
  <c r="U2455"/>
  <c r="U2456"/>
  <c r="U2457"/>
  <c r="U2458"/>
  <c r="U2459"/>
  <c r="U2460"/>
  <c r="U2461"/>
  <c r="U2462"/>
  <c r="U2463"/>
  <c r="U2464"/>
  <c r="U2465"/>
  <c r="U2466"/>
  <c r="U2467"/>
  <c r="U2468"/>
  <c r="U2469"/>
  <c r="U2470"/>
  <c r="U2471"/>
  <c r="U2472"/>
  <c r="U2473"/>
  <c r="U2474"/>
  <c r="U2475"/>
  <c r="U2476"/>
  <c r="U2477"/>
  <c r="U2478"/>
  <c r="U2479"/>
  <c r="U2480"/>
  <c r="U2481"/>
  <c r="U2482"/>
  <c r="U2483"/>
  <c r="U2484"/>
  <c r="U2485"/>
  <c r="U2486"/>
  <c r="U2487"/>
  <c r="U2488"/>
  <c r="U2489"/>
  <c r="U2490"/>
  <c r="U2491"/>
  <c r="U2492"/>
  <c r="U2493"/>
  <c r="U2494"/>
  <c r="U2495"/>
  <c r="U2496"/>
  <c r="U2497"/>
  <c r="U2498"/>
  <c r="U2499"/>
  <c r="U2500"/>
  <c r="U2501"/>
  <c r="U2502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S2315"/>
  <c r="S2316"/>
  <c r="S2317"/>
  <c r="S2318"/>
  <c r="S2319"/>
  <c r="S2320"/>
  <c r="S2321"/>
  <c r="S2322"/>
  <c r="S2323"/>
  <c r="S2324"/>
  <c r="S2325"/>
  <c r="S2326"/>
  <c r="S2327"/>
  <c r="S2328"/>
  <c r="S2329"/>
  <c r="S2330"/>
  <c r="S2331"/>
  <c r="S2332"/>
  <c r="S2333"/>
  <c r="S2334"/>
  <c r="S2335"/>
  <c r="S2336"/>
  <c r="S2337"/>
  <c r="S2338"/>
  <c r="S2339"/>
  <c r="S2340"/>
  <c r="S2341"/>
  <c r="S2342"/>
  <c r="S2343"/>
  <c r="S2344"/>
  <c r="S2345"/>
  <c r="S2346"/>
  <c r="S2347"/>
  <c r="S2348"/>
  <c r="S2349"/>
  <c r="S2350"/>
  <c r="S2351"/>
  <c r="S2352"/>
  <c r="S2353"/>
  <c r="S2354"/>
  <c r="S2355"/>
  <c r="S2356"/>
  <c r="S2357"/>
  <c r="S2358"/>
  <c r="S2359"/>
  <c r="S2360"/>
  <c r="S2361"/>
  <c r="S2362"/>
  <c r="S2363"/>
  <c r="S2364"/>
  <c r="S2365"/>
  <c r="S2366"/>
  <c r="S2367"/>
  <c r="S2368"/>
  <c r="S2369"/>
  <c r="S2370"/>
  <c r="S2371"/>
  <c r="S2372"/>
  <c r="S2373"/>
  <c r="S2374"/>
  <c r="S2375"/>
  <c r="S2376"/>
  <c r="S2377"/>
  <c r="S2378"/>
  <c r="S2379"/>
  <c r="S2380"/>
  <c r="S2381"/>
  <c r="S2382"/>
  <c r="S2383"/>
  <c r="S2384"/>
  <c r="S2385"/>
  <c r="S2386"/>
  <c r="S2387"/>
  <c r="S2388"/>
  <c r="S2389"/>
  <c r="S2390"/>
  <c r="S2391"/>
  <c r="S2392"/>
  <c r="S2393"/>
  <c r="S2394"/>
  <c r="S2395"/>
  <c r="S2396"/>
  <c r="S2397"/>
  <c r="S2398"/>
  <c r="S2399"/>
  <c r="S2400"/>
  <c r="S2401"/>
  <c r="S2402"/>
  <c r="S2403"/>
  <c r="S2404"/>
  <c r="S2405"/>
  <c r="S2406"/>
  <c r="S2407"/>
  <c r="S2408"/>
  <c r="S2409"/>
  <c r="S2410"/>
  <c r="S2411"/>
  <c r="S2412"/>
  <c r="S2413"/>
  <c r="S2414"/>
  <c r="S2415"/>
  <c r="S2416"/>
  <c r="S2417"/>
  <c r="S2418"/>
  <c r="S2419"/>
  <c r="S2420"/>
  <c r="S2421"/>
  <c r="S2422"/>
  <c r="S2423"/>
  <c r="S2424"/>
  <c r="S2425"/>
  <c r="S2426"/>
  <c r="S2427"/>
  <c r="S2428"/>
  <c r="S2429"/>
  <c r="S2430"/>
  <c r="S2431"/>
  <c r="S2432"/>
  <c r="S2433"/>
  <c r="S2434"/>
  <c r="S2435"/>
  <c r="S2436"/>
  <c r="S2437"/>
  <c r="S2438"/>
  <c r="S2439"/>
  <c r="S2440"/>
  <c r="S2441"/>
  <c r="S2442"/>
  <c r="S2443"/>
  <c r="S2444"/>
  <c r="S2445"/>
  <c r="S2446"/>
  <c r="S2447"/>
  <c r="S2448"/>
  <c r="S2449"/>
  <c r="S2450"/>
  <c r="S2451"/>
  <c r="S2452"/>
  <c r="S2453"/>
  <c r="S2454"/>
  <c r="S2455"/>
  <c r="S2456"/>
  <c r="S2457"/>
  <c r="S2458"/>
  <c r="S2459"/>
  <c r="S2460"/>
  <c r="S2461"/>
  <c r="S2462"/>
  <c r="S2463"/>
  <c r="S2464"/>
  <c r="S2465"/>
  <c r="S2466"/>
  <c r="S2467"/>
  <c r="S2468"/>
  <c r="S2469"/>
  <c r="S2470"/>
  <c r="S2471"/>
  <c r="S2472"/>
  <c r="S2473"/>
  <c r="S2474"/>
  <c r="S2475"/>
  <c r="S2476"/>
  <c r="S2477"/>
  <c r="S2478"/>
  <c r="S2479"/>
  <c r="S2480"/>
  <c r="S2481"/>
  <c r="S2482"/>
  <c r="S2483"/>
  <c r="S2484"/>
  <c r="S2485"/>
  <c r="S2486"/>
  <c r="S2487"/>
  <c r="S2488"/>
  <c r="S2489"/>
  <c r="S2490"/>
  <c r="S2491"/>
  <c r="S2492"/>
  <c r="S2493"/>
  <c r="S2494"/>
  <c r="S2495"/>
  <c r="S2496"/>
  <c r="S2497"/>
  <c r="S2498"/>
  <c r="S2499"/>
  <c r="S2500"/>
  <c r="S2501"/>
  <c r="S2502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256"/>
  <c r="X1257"/>
  <c r="X1258"/>
  <c r="X1259"/>
  <c r="X1260"/>
  <c r="X1261"/>
  <c r="X1262"/>
  <c r="X1263"/>
  <c r="X1264"/>
  <c r="X1265"/>
  <c r="X1266"/>
  <c r="X1267"/>
  <c r="X1268"/>
  <c r="X1269"/>
  <c r="X1270"/>
  <c r="X1271"/>
  <c r="X1272"/>
  <c r="X1273"/>
  <c r="X1274"/>
  <c r="X1275"/>
  <c r="X1276"/>
  <c r="X1277"/>
  <c r="X1278"/>
  <c r="X1279"/>
  <c r="X1280"/>
  <c r="X1281"/>
  <c r="X1282"/>
  <c r="X1283"/>
  <c r="X1284"/>
  <c r="X1285"/>
  <c r="X1286"/>
  <c r="X1287"/>
  <c r="X1288"/>
  <c r="X1289"/>
  <c r="X1290"/>
  <c r="X1291"/>
  <c r="X1292"/>
  <c r="X1293"/>
  <c r="X1294"/>
  <c r="X1295"/>
  <c r="X1296"/>
  <c r="X1297"/>
  <c r="X1298"/>
  <c r="X1299"/>
  <c r="X1300"/>
  <c r="X1301"/>
  <c r="X1302"/>
  <c r="X1303"/>
  <c r="X1304"/>
  <c r="X1305"/>
  <c r="X1306"/>
  <c r="X1307"/>
  <c r="X1308"/>
  <c r="X1309"/>
  <c r="X1310"/>
  <c r="X1311"/>
  <c r="X1312"/>
  <c r="X1313"/>
  <c r="X1314"/>
  <c r="X1315"/>
  <c r="X1316"/>
  <c r="X1317"/>
  <c r="X1318"/>
  <c r="X1319"/>
  <c r="X1320"/>
  <c r="X1321"/>
  <c r="X1322"/>
  <c r="X1323"/>
  <c r="X1324"/>
  <c r="X1325"/>
  <c r="X1326"/>
  <c r="X1327"/>
  <c r="X1328"/>
  <c r="X1329"/>
  <c r="X1330"/>
  <c r="X1331"/>
  <c r="X1332"/>
  <c r="X1333"/>
  <c r="X1334"/>
  <c r="X1335"/>
  <c r="X1336"/>
  <c r="X1337"/>
  <c r="X1338"/>
  <c r="X1339"/>
  <c r="X1340"/>
  <c r="X1341"/>
  <c r="X1342"/>
  <c r="X1343"/>
  <c r="X1344"/>
  <c r="X1345"/>
  <c r="X1346"/>
  <c r="X1347"/>
  <c r="X1348"/>
  <c r="X1349"/>
  <c r="X1350"/>
  <c r="X1351"/>
  <c r="X1352"/>
  <c r="X1353"/>
  <c r="X1354"/>
  <c r="X1355"/>
  <c r="X1356"/>
  <c r="X1357"/>
  <c r="X1358"/>
  <c r="X1359"/>
  <c r="X1360"/>
  <c r="X1361"/>
  <c r="X1362"/>
  <c r="X1363"/>
  <c r="X1364"/>
  <c r="X1365"/>
  <c r="X1366"/>
  <c r="X1367"/>
  <c r="X1368"/>
  <c r="X1369"/>
  <c r="X1370"/>
  <c r="X1371"/>
  <c r="X1372"/>
  <c r="X1373"/>
  <c r="X1374"/>
  <c r="X1375"/>
  <c r="X1376"/>
  <c r="X1377"/>
  <c r="X1378"/>
  <c r="X1379"/>
  <c r="X1380"/>
  <c r="X1381"/>
  <c r="X1382"/>
  <c r="X1383"/>
  <c r="X1384"/>
  <c r="X1385"/>
  <c r="X1386"/>
  <c r="X1387"/>
  <c r="X1388"/>
  <c r="X1389"/>
  <c r="X1390"/>
  <c r="X1391"/>
  <c r="X1392"/>
  <c r="X1393"/>
  <c r="X1394"/>
  <c r="X1395"/>
  <c r="X1396"/>
  <c r="X1397"/>
  <c r="X1398"/>
  <c r="X1399"/>
  <c r="X1400"/>
  <c r="X1401"/>
  <c r="X1402"/>
  <c r="X1403"/>
  <c r="X1404"/>
  <c r="X1405"/>
  <c r="X1406"/>
  <c r="X1407"/>
  <c r="X1408"/>
  <c r="X1409"/>
  <c r="X1410"/>
  <c r="X1411"/>
  <c r="X1412"/>
  <c r="X1413"/>
  <c r="X1414"/>
  <c r="X1415"/>
  <c r="X1416"/>
  <c r="X1417"/>
  <c r="X1418"/>
  <c r="X1419"/>
  <c r="X1420"/>
  <c r="X1421"/>
  <c r="X1422"/>
  <c r="X1423"/>
  <c r="X1424"/>
  <c r="X1425"/>
  <c r="X1426"/>
  <c r="X1427"/>
  <c r="X1428"/>
  <c r="X1429"/>
  <c r="X1430"/>
  <c r="X1431"/>
  <c r="X1432"/>
  <c r="X1433"/>
  <c r="X1434"/>
  <c r="X1435"/>
  <c r="X1436"/>
  <c r="X1437"/>
  <c r="X1438"/>
  <c r="X1439"/>
  <c r="X1440"/>
  <c r="X1441"/>
  <c r="X1442"/>
  <c r="X1443"/>
  <c r="X1444"/>
  <c r="X1445"/>
  <c r="X1446"/>
  <c r="X1447"/>
  <c r="X1448"/>
  <c r="X1449"/>
  <c r="X1450"/>
  <c r="X1451"/>
  <c r="X1452"/>
  <c r="X1453"/>
  <c r="X1454"/>
  <c r="X1455"/>
  <c r="X1456"/>
  <c r="X1457"/>
  <c r="X1458"/>
  <c r="X1459"/>
  <c r="X1460"/>
  <c r="X1461"/>
  <c r="X1462"/>
  <c r="X1463"/>
  <c r="X1464"/>
  <c r="X1465"/>
  <c r="X1466"/>
  <c r="X1467"/>
  <c r="X1468"/>
  <c r="X1469"/>
  <c r="X1470"/>
  <c r="X1471"/>
  <c r="X1472"/>
  <c r="X1473"/>
  <c r="X1474"/>
  <c r="X1475"/>
  <c r="X1476"/>
  <c r="X1477"/>
  <c r="X1478"/>
  <c r="X1479"/>
  <c r="X1480"/>
  <c r="X1481"/>
  <c r="X1482"/>
  <c r="X1483"/>
  <c r="X1484"/>
  <c r="X1485"/>
  <c r="X1486"/>
  <c r="X1487"/>
  <c r="X1488"/>
  <c r="X1489"/>
  <c r="X1490"/>
  <c r="X1491"/>
  <c r="X1492"/>
  <c r="X1493"/>
  <c r="X1494"/>
  <c r="X1495"/>
  <c r="X1496"/>
  <c r="X1497"/>
  <c r="X1498"/>
  <c r="X1499"/>
  <c r="X1500"/>
  <c r="X1501"/>
  <c r="X1502"/>
  <c r="X1503"/>
  <c r="X1504"/>
  <c r="X1505"/>
  <c r="X1506"/>
  <c r="X1507"/>
  <c r="X1508"/>
  <c r="X1509"/>
  <c r="X1510"/>
  <c r="X1511"/>
  <c r="X1512"/>
  <c r="X1513"/>
  <c r="X1514"/>
  <c r="X1515"/>
  <c r="X1516"/>
  <c r="X1517"/>
  <c r="X1518"/>
  <c r="X1519"/>
  <c r="X1520"/>
  <c r="X1521"/>
  <c r="X1522"/>
  <c r="X1523"/>
  <c r="X1524"/>
  <c r="X1525"/>
  <c r="X1526"/>
  <c r="X1527"/>
  <c r="X1528"/>
  <c r="X1529"/>
  <c r="X1530"/>
  <c r="X1531"/>
  <c r="X1532"/>
  <c r="X1533"/>
  <c r="X1534"/>
  <c r="X1535"/>
  <c r="X1536"/>
  <c r="X1537"/>
  <c r="X1538"/>
  <c r="X1539"/>
  <c r="X1540"/>
  <c r="X1541"/>
  <c r="X1542"/>
  <c r="X1543"/>
  <c r="X1544"/>
  <c r="X1545"/>
  <c r="X1546"/>
  <c r="X1547"/>
  <c r="X1548"/>
  <c r="X1549"/>
  <c r="X1550"/>
  <c r="X1551"/>
  <c r="X1552"/>
  <c r="X1553"/>
  <c r="X1554"/>
  <c r="X1555"/>
  <c r="X1556"/>
  <c r="X1557"/>
  <c r="X1558"/>
  <c r="X1559"/>
  <c r="X1560"/>
  <c r="X1561"/>
  <c r="X1562"/>
  <c r="X1563"/>
  <c r="X1564"/>
  <c r="X1565"/>
  <c r="X1566"/>
  <c r="X1567"/>
  <c r="X1568"/>
  <c r="X1569"/>
  <c r="X1570"/>
  <c r="X1571"/>
  <c r="X1572"/>
  <c r="X1573"/>
  <c r="X1574"/>
  <c r="X1575"/>
  <c r="X1576"/>
  <c r="X1577"/>
  <c r="X1578"/>
  <c r="X1579"/>
  <c r="X1580"/>
  <c r="X1581"/>
  <c r="X1582"/>
  <c r="X1583"/>
  <c r="X1584"/>
  <c r="X1585"/>
  <c r="X1586"/>
  <c r="X1587"/>
  <c r="X1588"/>
  <c r="X1589"/>
  <c r="X1590"/>
  <c r="X1591"/>
  <c r="X1592"/>
  <c r="X1593"/>
  <c r="X1594"/>
  <c r="X1595"/>
  <c r="X1596"/>
  <c r="X1597"/>
  <c r="X1598"/>
  <c r="X1599"/>
  <c r="X1600"/>
  <c r="X1601"/>
  <c r="X1602"/>
  <c r="X1603"/>
  <c r="X1604"/>
  <c r="X1605"/>
  <c r="X1606"/>
  <c r="X1607"/>
  <c r="X1608"/>
  <c r="X1609"/>
  <c r="X1610"/>
  <c r="X1611"/>
  <c r="X1612"/>
  <c r="X1613"/>
  <c r="X1614"/>
  <c r="X1615"/>
  <c r="X1616"/>
  <c r="X1617"/>
  <c r="X1618"/>
  <c r="X1619"/>
  <c r="X1620"/>
  <c r="X1621"/>
  <c r="X1622"/>
  <c r="X1623"/>
  <c r="X1624"/>
  <c r="X1625"/>
  <c r="X1626"/>
  <c r="X1627"/>
  <c r="X1628"/>
  <c r="X1629"/>
  <c r="X1630"/>
  <c r="X1631"/>
  <c r="X1632"/>
  <c r="X1633"/>
  <c r="X1634"/>
  <c r="X1635"/>
  <c r="X1636"/>
  <c r="X1637"/>
  <c r="X1638"/>
  <c r="X1639"/>
  <c r="X1640"/>
  <c r="X1641"/>
  <c r="X1642"/>
  <c r="X1643"/>
  <c r="X1644"/>
  <c r="X1645"/>
  <c r="X1646"/>
  <c r="X1647"/>
  <c r="X1648"/>
  <c r="X1649"/>
  <c r="X1650"/>
  <c r="X1651"/>
  <c r="X1652"/>
  <c r="X1653"/>
  <c r="X1654"/>
  <c r="X1655"/>
  <c r="X1656"/>
  <c r="X1657"/>
  <c r="X1658"/>
  <c r="X1659"/>
  <c r="X1660"/>
  <c r="X1661"/>
  <c r="X1662"/>
  <c r="X1663"/>
  <c r="X1664"/>
  <c r="X1665"/>
  <c r="X1666"/>
  <c r="X1667"/>
  <c r="X1668"/>
  <c r="X1669"/>
  <c r="X1670"/>
  <c r="X1671"/>
  <c r="X1672"/>
  <c r="X1673"/>
  <c r="X1674"/>
  <c r="X1675"/>
  <c r="X1676"/>
  <c r="X1677"/>
  <c r="X1678"/>
  <c r="X1679"/>
  <c r="X1680"/>
  <c r="X1681"/>
  <c r="X1682"/>
  <c r="X1683"/>
  <c r="X1684"/>
  <c r="X1685"/>
  <c r="X1686"/>
  <c r="X1687"/>
  <c r="X1688"/>
  <c r="X1689"/>
  <c r="X1690"/>
  <c r="X1691"/>
  <c r="X1692"/>
  <c r="X1693"/>
  <c r="X1694"/>
  <c r="X1695"/>
  <c r="X1696"/>
  <c r="X1697"/>
  <c r="X1698"/>
  <c r="X1699"/>
  <c r="X1700"/>
  <c r="X1701"/>
  <c r="X1702"/>
  <c r="X1703"/>
  <c r="X1704"/>
  <c r="X1705"/>
  <c r="X1706"/>
  <c r="X1707"/>
  <c r="X1708"/>
  <c r="X1709"/>
  <c r="X1710"/>
  <c r="X1711"/>
  <c r="X1712"/>
  <c r="X1713"/>
  <c r="X1714"/>
  <c r="X1715"/>
  <c r="X1716"/>
  <c r="X1717"/>
  <c r="X1718"/>
  <c r="X1719"/>
  <c r="X1720"/>
  <c r="X1721"/>
  <c r="X1722"/>
  <c r="X1723"/>
  <c r="X1724"/>
  <c r="X1725"/>
  <c r="X1726"/>
  <c r="X1727"/>
  <c r="X1728"/>
  <c r="X1729"/>
  <c r="X1730"/>
  <c r="X1731"/>
  <c r="X1732"/>
  <c r="X1733"/>
  <c r="X1734"/>
  <c r="X1735"/>
  <c r="X1736"/>
  <c r="X1737"/>
  <c r="X1738"/>
  <c r="X1739"/>
  <c r="X1740"/>
  <c r="X1741"/>
  <c r="X1742"/>
  <c r="X1743"/>
  <c r="X1744"/>
  <c r="X1745"/>
  <c r="X1746"/>
  <c r="X1747"/>
  <c r="X1748"/>
  <c r="X1749"/>
  <c r="X1750"/>
  <c r="X1751"/>
  <c r="X1752"/>
  <c r="X1753"/>
  <c r="X1754"/>
  <c r="X1755"/>
  <c r="X1756"/>
  <c r="X1757"/>
  <c r="X1758"/>
  <c r="X1759"/>
  <c r="X1760"/>
  <c r="X1761"/>
  <c r="X1762"/>
  <c r="X1763"/>
  <c r="X1764"/>
  <c r="X1765"/>
  <c r="X1766"/>
  <c r="X1767"/>
  <c r="X1768"/>
  <c r="X1769"/>
  <c r="X1770"/>
  <c r="X1771"/>
  <c r="X1772"/>
  <c r="X1773"/>
  <c r="X1774"/>
  <c r="X1775"/>
  <c r="X1776"/>
  <c r="X1777"/>
  <c r="X1778"/>
  <c r="X1779"/>
  <c r="X1780"/>
  <c r="X1781"/>
  <c r="X1782"/>
  <c r="X1783"/>
  <c r="X1784"/>
  <c r="X1785"/>
  <c r="X1786"/>
  <c r="X1787"/>
  <c r="X1788"/>
  <c r="X1789"/>
  <c r="X1790"/>
  <c r="X1791"/>
  <c r="X1792"/>
  <c r="X1793"/>
  <c r="X1794"/>
  <c r="X1795"/>
  <c r="X1796"/>
  <c r="X1797"/>
  <c r="X1798"/>
  <c r="X1799"/>
  <c r="X1800"/>
  <c r="X1801"/>
  <c r="X1802"/>
  <c r="X1803"/>
  <c r="X1804"/>
  <c r="X1805"/>
  <c r="X1806"/>
  <c r="X1807"/>
  <c r="X1808"/>
  <c r="X1809"/>
  <c r="X1810"/>
  <c r="X1811"/>
  <c r="X1812"/>
  <c r="X1813"/>
  <c r="X1814"/>
  <c r="X1815"/>
  <c r="X1816"/>
  <c r="X1817"/>
  <c r="X1818"/>
  <c r="X1819"/>
  <c r="X1820"/>
  <c r="X1821"/>
  <c r="X1822"/>
  <c r="X1823"/>
  <c r="X1824"/>
  <c r="X1825"/>
  <c r="X1826"/>
  <c r="X1827"/>
  <c r="X1828"/>
  <c r="X1829"/>
  <c r="X1830"/>
  <c r="X1831"/>
  <c r="X1832"/>
  <c r="X1833"/>
  <c r="X1834"/>
  <c r="X1835"/>
  <c r="X1836"/>
  <c r="X1837"/>
  <c r="X1838"/>
  <c r="X1839"/>
  <c r="X1840"/>
  <c r="X1841"/>
  <c r="X1842"/>
  <c r="X1843"/>
  <c r="X1844"/>
  <c r="X1845"/>
  <c r="X1846"/>
  <c r="X1847"/>
  <c r="X1848"/>
  <c r="X1849"/>
  <c r="X1850"/>
  <c r="X1851"/>
  <c r="X1852"/>
  <c r="X1853"/>
  <c r="X1854"/>
  <c r="X1855"/>
  <c r="X1856"/>
  <c r="X1857"/>
  <c r="X1858"/>
  <c r="X1859"/>
  <c r="X1860"/>
  <c r="X1861"/>
  <c r="X1862"/>
  <c r="X1863"/>
  <c r="X1864"/>
  <c r="X1865"/>
  <c r="X1866"/>
  <c r="X1867"/>
  <c r="X1868"/>
  <c r="X1869"/>
  <c r="X1870"/>
  <c r="X1871"/>
  <c r="X1872"/>
  <c r="X1873"/>
  <c r="X1874"/>
  <c r="X1875"/>
  <c r="X1876"/>
  <c r="X1877"/>
  <c r="X1878"/>
  <c r="X1879"/>
  <c r="X1880"/>
  <c r="X1881"/>
  <c r="X1882"/>
  <c r="X1883"/>
  <c r="X1884"/>
  <c r="X1885"/>
  <c r="X1886"/>
  <c r="X1887"/>
  <c r="X1888"/>
  <c r="X1889"/>
  <c r="X1890"/>
  <c r="X1891"/>
  <c r="X1892"/>
  <c r="X1893"/>
  <c r="X1894"/>
  <c r="X1895"/>
  <c r="X1896"/>
  <c r="X1897"/>
  <c r="X1898"/>
  <c r="X1899"/>
  <c r="X1900"/>
  <c r="X1901"/>
  <c r="X1902"/>
  <c r="X1903"/>
  <c r="X1904"/>
  <c r="X1905"/>
  <c r="X1906"/>
  <c r="X1907"/>
  <c r="X1908"/>
  <c r="X1909"/>
  <c r="X1910"/>
  <c r="X1911"/>
  <c r="X1912"/>
  <c r="X1913"/>
  <c r="X1914"/>
  <c r="X1915"/>
  <c r="X1916"/>
  <c r="X1917"/>
  <c r="X1918"/>
  <c r="X1919"/>
  <c r="X1920"/>
  <c r="X1921"/>
  <c r="X1922"/>
  <c r="X1923"/>
  <c r="X1924"/>
  <c r="X1925"/>
  <c r="X1926"/>
  <c r="X1927"/>
  <c r="X1928"/>
  <c r="X1929"/>
  <c r="X1930"/>
  <c r="X1931"/>
  <c r="X1932"/>
  <c r="X1933"/>
  <c r="X1934"/>
  <c r="X1935"/>
  <c r="X1936"/>
  <c r="X1937"/>
  <c r="X1938"/>
  <c r="X1939"/>
  <c r="X1940"/>
  <c r="X1941"/>
  <c r="X1942"/>
  <c r="X1943"/>
  <c r="X1944"/>
  <c r="X1945"/>
  <c r="X1946"/>
  <c r="X1947"/>
  <c r="X1948"/>
  <c r="X1949"/>
  <c r="X1950"/>
  <c r="X1951"/>
  <c r="X1952"/>
  <c r="X1953"/>
  <c r="X1954"/>
  <c r="X1955"/>
  <c r="X1956"/>
  <c r="X1957"/>
  <c r="X1958"/>
  <c r="X1959"/>
  <c r="X1960"/>
  <c r="X1961"/>
  <c r="X1962"/>
  <c r="X1963"/>
  <c r="X1964"/>
  <c r="X1965"/>
  <c r="X1966"/>
  <c r="X1967"/>
  <c r="X1968"/>
  <c r="X1969"/>
  <c r="X1970"/>
  <c r="X1971"/>
  <c r="X1972"/>
  <c r="X1973"/>
  <c r="X1974"/>
  <c r="X1975"/>
  <c r="X1976"/>
  <c r="X1977"/>
  <c r="X1978"/>
  <c r="X1979"/>
  <c r="X1980"/>
  <c r="X1981"/>
  <c r="X1982"/>
  <c r="X1983"/>
  <c r="X1984"/>
  <c r="X1985"/>
  <c r="X1986"/>
  <c r="X1987"/>
  <c r="X1988"/>
  <c r="X1989"/>
  <c r="X1990"/>
  <c r="X1991"/>
  <c r="X1992"/>
  <c r="X1993"/>
  <c r="X1994"/>
  <c r="X1995"/>
  <c r="X1996"/>
  <c r="X1997"/>
  <c r="X1998"/>
  <c r="X1999"/>
  <c r="X2000"/>
  <c r="X2001"/>
  <c r="X2002"/>
  <c r="X2003"/>
  <c r="X2004"/>
  <c r="X2005"/>
  <c r="X2006"/>
  <c r="X2007"/>
  <c r="X2008"/>
  <c r="X2009"/>
  <c r="X2010"/>
  <c r="X2011"/>
  <c r="X2012"/>
  <c r="X2013"/>
  <c r="X2014"/>
  <c r="X2015"/>
  <c r="X2016"/>
  <c r="X2017"/>
  <c r="X2018"/>
  <c r="X2019"/>
  <c r="X2020"/>
  <c r="X2021"/>
  <c r="X2022"/>
  <c r="X2023"/>
  <c r="X2024"/>
  <c r="X2025"/>
  <c r="X2026"/>
  <c r="X2027"/>
  <c r="X2028"/>
  <c r="X2029"/>
  <c r="X2030"/>
  <c r="X2031"/>
  <c r="X2032"/>
  <c r="X2033"/>
  <c r="X2034"/>
  <c r="X2035"/>
  <c r="X2036"/>
  <c r="X2037"/>
  <c r="X2038"/>
  <c r="X2039"/>
  <c r="X2040"/>
  <c r="X2041"/>
  <c r="X2042"/>
  <c r="X2043"/>
  <c r="X2044"/>
  <c r="X2045"/>
  <c r="X2046"/>
  <c r="X2047"/>
  <c r="X2048"/>
  <c r="X2049"/>
  <c r="X2050"/>
  <c r="X2051"/>
  <c r="X2052"/>
  <c r="X2053"/>
  <c r="X2054"/>
  <c r="X2055"/>
  <c r="X2056"/>
  <c r="X2057"/>
  <c r="X2058"/>
  <c r="X2059"/>
  <c r="X2060"/>
  <c r="X2061"/>
  <c r="X2062"/>
  <c r="X2063"/>
  <c r="X2064"/>
  <c r="X2065"/>
  <c r="X2066"/>
  <c r="X2067"/>
  <c r="X2068"/>
  <c r="X2069"/>
  <c r="X2070"/>
  <c r="X2071"/>
  <c r="X2072"/>
  <c r="X2073"/>
  <c r="X2074"/>
  <c r="X2075"/>
  <c r="X2076"/>
  <c r="X2077"/>
  <c r="X2078"/>
  <c r="X2079"/>
  <c r="X2080"/>
  <c r="X2081"/>
  <c r="X2082"/>
  <c r="X2083"/>
  <c r="X2084"/>
  <c r="X2085"/>
  <c r="X2086"/>
  <c r="X2087"/>
  <c r="X2088"/>
  <c r="X2089"/>
  <c r="X2090"/>
  <c r="X2091"/>
  <c r="X2092"/>
  <c r="X2093"/>
  <c r="X2094"/>
  <c r="X2095"/>
  <c r="X2096"/>
  <c r="X2097"/>
  <c r="X2098"/>
  <c r="X2099"/>
  <c r="X2100"/>
  <c r="X2101"/>
  <c r="X2102"/>
  <c r="X2103"/>
  <c r="X2104"/>
  <c r="X2105"/>
  <c r="X2106"/>
  <c r="X2107"/>
  <c r="X2108"/>
  <c r="X2109"/>
  <c r="X2110"/>
  <c r="X2111"/>
  <c r="X2112"/>
  <c r="X2113"/>
  <c r="X2114"/>
  <c r="X2115"/>
  <c r="X2116"/>
  <c r="X2117"/>
  <c r="X2118"/>
  <c r="X2119"/>
  <c r="X2120"/>
  <c r="X2121"/>
  <c r="X2122"/>
  <c r="X2123"/>
  <c r="X2124"/>
  <c r="X2125"/>
  <c r="X2126"/>
  <c r="X2127"/>
  <c r="X2128"/>
  <c r="X2129"/>
  <c r="X2130"/>
  <c r="X2131"/>
  <c r="X2132"/>
  <c r="X2133"/>
  <c r="X2134"/>
  <c r="X2135"/>
  <c r="X2136"/>
  <c r="X2137"/>
  <c r="X2138"/>
  <c r="X2139"/>
  <c r="X2140"/>
  <c r="X2141"/>
  <c r="X2142"/>
  <c r="X2143"/>
  <c r="X2144"/>
  <c r="X2145"/>
  <c r="X2146"/>
  <c r="X2147"/>
  <c r="X2148"/>
  <c r="X2149"/>
  <c r="X2150"/>
  <c r="X2151"/>
  <c r="X2152"/>
  <c r="X2153"/>
  <c r="X2154"/>
  <c r="X2155"/>
  <c r="X2156"/>
  <c r="X2157"/>
  <c r="X2158"/>
  <c r="X2159"/>
  <c r="X2160"/>
  <c r="X2161"/>
  <c r="X2162"/>
  <c r="X2163"/>
  <c r="X2164"/>
  <c r="X2165"/>
  <c r="X2166"/>
  <c r="X2167"/>
  <c r="X2168"/>
  <c r="X2169"/>
  <c r="X2170"/>
  <c r="X2171"/>
  <c r="X2172"/>
  <c r="X2173"/>
  <c r="X2174"/>
  <c r="X2175"/>
  <c r="X2176"/>
  <c r="X2177"/>
  <c r="X2178"/>
  <c r="X2179"/>
  <c r="X2180"/>
  <c r="X2181"/>
  <c r="X2182"/>
  <c r="X2183"/>
  <c r="X2184"/>
  <c r="X2185"/>
  <c r="X2186"/>
  <c r="X2187"/>
  <c r="X2188"/>
  <c r="X2189"/>
  <c r="X2190"/>
  <c r="X2191"/>
  <c r="X2192"/>
  <c r="X2193"/>
  <c r="X2194"/>
  <c r="X2195"/>
  <c r="X2196"/>
  <c r="X2197"/>
  <c r="X2198"/>
  <c r="X2199"/>
  <c r="X2200"/>
  <c r="X2201"/>
  <c r="X2202"/>
  <c r="X2203"/>
  <c r="X2204"/>
  <c r="X2205"/>
  <c r="X2206"/>
  <c r="X2207"/>
  <c r="X2208"/>
  <c r="X2209"/>
  <c r="X2210"/>
  <c r="X2211"/>
  <c r="X2212"/>
  <c r="X2213"/>
  <c r="X2214"/>
  <c r="X2215"/>
  <c r="X2216"/>
  <c r="X2217"/>
  <c r="X2218"/>
  <c r="X2219"/>
  <c r="X2220"/>
  <c r="X2221"/>
  <c r="X2222"/>
  <c r="X2223"/>
  <c r="X2224"/>
  <c r="X2225"/>
  <c r="X2226"/>
  <c r="X2227"/>
  <c r="X2228"/>
  <c r="X2229"/>
  <c r="X2230"/>
  <c r="X2231"/>
  <c r="X2232"/>
  <c r="X2233"/>
  <c r="X2234"/>
  <c r="X2235"/>
  <c r="X2236"/>
  <c r="X2237"/>
  <c r="X2238"/>
  <c r="X2239"/>
  <c r="X2240"/>
  <c r="X2241"/>
  <c r="X2242"/>
  <c r="X2243"/>
  <c r="X2244"/>
  <c r="X2245"/>
  <c r="X2246"/>
  <c r="X2247"/>
  <c r="X2248"/>
  <c r="X2249"/>
  <c r="X2250"/>
  <c r="X2251"/>
  <c r="X2252"/>
  <c r="X2253"/>
  <c r="X2254"/>
  <c r="X2255"/>
  <c r="X2256"/>
  <c r="X2257"/>
  <c r="X2258"/>
  <c r="X2259"/>
  <c r="X2260"/>
  <c r="X2261"/>
  <c r="X2262"/>
  <c r="X2263"/>
  <c r="X2264"/>
  <c r="X2265"/>
  <c r="X2266"/>
  <c r="X2267"/>
  <c r="X2268"/>
  <c r="X2269"/>
  <c r="X2270"/>
  <c r="X2271"/>
  <c r="X2272"/>
  <c r="X2273"/>
  <c r="X2274"/>
  <c r="X2275"/>
  <c r="X2276"/>
  <c r="X2277"/>
  <c r="X2278"/>
  <c r="X2279"/>
  <c r="X2280"/>
  <c r="X2281"/>
  <c r="X2282"/>
  <c r="X2283"/>
  <c r="X2284"/>
  <c r="X2285"/>
  <c r="X2286"/>
  <c r="X2287"/>
  <c r="X2288"/>
  <c r="X2289"/>
  <c r="X2290"/>
  <c r="X2291"/>
  <c r="X2292"/>
  <c r="X2293"/>
  <c r="X2294"/>
  <c r="X2295"/>
  <c r="X2296"/>
  <c r="X2297"/>
  <c r="X2298"/>
  <c r="X2299"/>
  <c r="X2300"/>
  <c r="X2301"/>
  <c r="X2302"/>
  <c r="X2303"/>
  <c r="X2304"/>
  <c r="X2305"/>
  <c r="X2306"/>
  <c r="X2307"/>
  <c r="X2308"/>
  <c r="X2309"/>
  <c r="X2310"/>
  <c r="X2311"/>
  <c r="X2312"/>
  <c r="X2313"/>
  <c r="X2314"/>
  <c r="X2315"/>
  <c r="X2316"/>
  <c r="X2317"/>
  <c r="X2318"/>
  <c r="X2319"/>
  <c r="X2320"/>
  <c r="X2321"/>
  <c r="X2322"/>
  <c r="X2323"/>
  <c r="X2324"/>
  <c r="X2325"/>
  <c r="X2326"/>
  <c r="X2327"/>
  <c r="X2328"/>
  <c r="X2329"/>
  <c r="X2330"/>
  <c r="X2331"/>
  <c r="X2332"/>
  <c r="X2333"/>
  <c r="X2334"/>
  <c r="X2335"/>
  <c r="X2336"/>
  <c r="X2337"/>
  <c r="X2338"/>
  <c r="X2339"/>
  <c r="X2340"/>
  <c r="X2341"/>
  <c r="X2342"/>
  <c r="X2343"/>
  <c r="X2344"/>
  <c r="X2345"/>
  <c r="X2346"/>
  <c r="X2347"/>
  <c r="X2348"/>
  <c r="X2349"/>
  <c r="X2350"/>
  <c r="X2351"/>
  <c r="X2352"/>
  <c r="X2353"/>
  <c r="X2354"/>
  <c r="X2355"/>
  <c r="X2356"/>
  <c r="X2357"/>
  <c r="X2358"/>
  <c r="X2359"/>
  <c r="X2360"/>
  <c r="X2361"/>
  <c r="X2362"/>
  <c r="X2363"/>
  <c r="X2364"/>
  <c r="X2365"/>
  <c r="X2366"/>
  <c r="X2367"/>
  <c r="X2368"/>
  <c r="X2369"/>
  <c r="X2370"/>
  <c r="X2371"/>
  <c r="X2372"/>
  <c r="X2373"/>
  <c r="X2374"/>
  <c r="X2375"/>
  <c r="X2376"/>
  <c r="X2377"/>
  <c r="X2378"/>
  <c r="X2379"/>
  <c r="X2380"/>
  <c r="X2381"/>
  <c r="X2382"/>
  <c r="X2383"/>
  <c r="X2384"/>
  <c r="X2385"/>
  <c r="X2386"/>
  <c r="X2387"/>
  <c r="X2388"/>
  <c r="X2389"/>
  <c r="X2390"/>
  <c r="X2391"/>
  <c r="X2392"/>
  <c r="X2393"/>
  <c r="X2394"/>
  <c r="X2395"/>
  <c r="X2396"/>
  <c r="X2397"/>
  <c r="X2398"/>
  <c r="X2399"/>
  <c r="X2400"/>
  <c r="X2401"/>
  <c r="X2402"/>
  <c r="X2403"/>
  <c r="X2404"/>
  <c r="X2405"/>
  <c r="X2406"/>
  <c r="X2407"/>
  <c r="X2408"/>
  <c r="X2409"/>
  <c r="X2410"/>
  <c r="X2411"/>
  <c r="X2412"/>
  <c r="X2413"/>
  <c r="X2414"/>
  <c r="X2415"/>
  <c r="X2416"/>
  <c r="X2417"/>
  <c r="X2418"/>
  <c r="X2419"/>
  <c r="X2420"/>
  <c r="X2421"/>
  <c r="X2422"/>
  <c r="X2423"/>
  <c r="X2424"/>
  <c r="X2425"/>
  <c r="X2426"/>
  <c r="X2427"/>
  <c r="X2428"/>
  <c r="X2429"/>
  <c r="X2430"/>
  <c r="X2431"/>
  <c r="X2432"/>
  <c r="X2433"/>
  <c r="X2434"/>
  <c r="X2435"/>
  <c r="X2436"/>
  <c r="X2437"/>
  <c r="X2438"/>
  <c r="X2439"/>
  <c r="X2440"/>
  <c r="X2441"/>
  <c r="X2442"/>
  <c r="X2443"/>
  <c r="X2444"/>
  <c r="X2445"/>
  <c r="X2446"/>
  <c r="X2447"/>
  <c r="X2448"/>
  <c r="X2449"/>
  <c r="X2450"/>
  <c r="X2451"/>
  <c r="X2452"/>
  <c r="X2453"/>
  <c r="X2454"/>
  <c r="X2455"/>
  <c r="X2456"/>
  <c r="X2457"/>
  <c r="X2458"/>
  <c r="X2459"/>
  <c r="X2460"/>
  <c r="X2461"/>
  <c r="X2462"/>
  <c r="X2463"/>
  <c r="X2464"/>
  <c r="X2465"/>
  <c r="X2466"/>
  <c r="X2467"/>
  <c r="X2468"/>
  <c r="X2469"/>
  <c r="X2470"/>
  <c r="X2471"/>
  <c r="X2472"/>
  <c r="X2473"/>
  <c r="X2474"/>
  <c r="X2475"/>
  <c r="X2476"/>
  <c r="X2477"/>
  <c r="X2478"/>
  <c r="X2479"/>
  <c r="X2480"/>
  <c r="X2481"/>
  <c r="X2482"/>
  <c r="X2483"/>
  <c r="X2484"/>
  <c r="X2485"/>
  <c r="X2486"/>
  <c r="X2487"/>
  <c r="X2488"/>
  <c r="X2489"/>
  <c r="X2490"/>
  <c r="X2491"/>
  <c r="X2492"/>
  <c r="X2493"/>
  <c r="X2494"/>
  <c r="X2495"/>
  <c r="X2496"/>
  <c r="X2497"/>
  <c r="X2498"/>
  <c r="X2499"/>
  <c r="X2500"/>
  <c r="X2501"/>
  <c r="X2502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Y901"/>
  <c r="V902"/>
  <c r="Y902" s="1"/>
  <c r="Y903"/>
  <c r="Y905"/>
  <c r="V906"/>
  <c r="Y906" s="1"/>
  <c r="Y907"/>
  <c r="Y909"/>
  <c r="V910"/>
  <c r="Y910" s="1"/>
  <c r="Y911"/>
  <c r="Y913"/>
  <c r="V914"/>
  <c r="Y914" s="1"/>
  <c r="Y915"/>
  <c r="Y917"/>
  <c r="V918"/>
  <c r="Y918" s="1"/>
  <c r="Y919"/>
  <c r="Y921"/>
  <c r="V922"/>
  <c r="Y922" s="1"/>
  <c r="Y923"/>
  <c r="Y925"/>
  <c r="V926"/>
  <c r="Y926" s="1"/>
  <c r="Y927"/>
  <c r="Y929"/>
  <c r="V930"/>
  <c r="Y930" s="1"/>
  <c r="Y931"/>
  <c r="Y933"/>
  <c r="V934"/>
  <c r="Y934" s="1"/>
  <c r="Y935"/>
  <c r="Y937"/>
  <c r="V938"/>
  <c r="Y938" s="1"/>
  <c r="Y939"/>
  <c r="Y941"/>
  <c r="V942"/>
  <c r="Y942" s="1"/>
  <c r="Y943"/>
  <c r="Y945"/>
  <c r="V946"/>
  <c r="Y946" s="1"/>
  <c r="Y947"/>
  <c r="Y949"/>
  <c r="V950"/>
  <c r="Y950" s="1"/>
  <c r="Y951"/>
  <c r="Y953"/>
  <c r="V954"/>
  <c r="Y954" s="1"/>
  <c r="Y955"/>
  <c r="Y959"/>
  <c r="V960"/>
  <c r="Y960" s="1"/>
  <c r="V962"/>
  <c r="Y962" s="1"/>
  <c r="Y963"/>
  <c r="Y967"/>
  <c r="V968"/>
  <c r="Y968" s="1"/>
  <c r="V970"/>
  <c r="Y970" s="1"/>
  <c r="Y971"/>
  <c r="Y975"/>
  <c r="V976"/>
  <c r="Y976" s="1"/>
  <c r="V978"/>
  <c r="Y978" s="1"/>
  <c r="Y979"/>
  <c r="Y983"/>
  <c r="V984"/>
  <c r="Y984" s="1"/>
  <c r="V986"/>
  <c r="Y986" s="1"/>
  <c r="Y987"/>
  <c r="Y991"/>
  <c r="V992"/>
  <c r="Y992" s="1"/>
  <c r="V994"/>
  <c r="Y994" s="1"/>
  <c r="Y995"/>
  <c r="Y999"/>
  <c r="V1000"/>
  <c r="Y1000" s="1"/>
  <c r="V1002"/>
  <c r="Y1002" s="1"/>
  <c r="Y1003"/>
  <c r="Y1007"/>
  <c r="V1008"/>
  <c r="Y1008" s="1"/>
  <c r="V1010"/>
  <c r="Y1010" s="1"/>
  <c r="Y1011"/>
  <c r="Y1015"/>
  <c r="V1016"/>
  <c r="Y1016" s="1"/>
  <c r="V1018"/>
  <c r="Y1018" s="1"/>
  <c r="Y1019"/>
  <c r="Y1023"/>
  <c r="V1024"/>
  <c r="Y1024" s="1"/>
  <c r="V1026"/>
  <c r="Y1026" s="1"/>
  <c r="Y1027"/>
  <c r="Y1031"/>
  <c r="V1032"/>
  <c r="Y1032" s="1"/>
  <c r="V1034"/>
  <c r="Y1034" s="1"/>
  <c r="Y1035"/>
  <c r="Y1039"/>
  <c r="V1040"/>
  <c r="Y1040" s="1"/>
  <c r="V1042"/>
  <c r="Y1042" s="1"/>
  <c r="Y1043"/>
  <c r="Y1047"/>
  <c r="V1048"/>
  <c r="Y1048" s="1"/>
  <c r="V1050"/>
  <c r="Y1050" s="1"/>
  <c r="Y1051"/>
  <c r="Y1055"/>
  <c r="V1056"/>
  <c r="Y1056" s="1"/>
  <c r="V1058"/>
  <c r="Y1058" s="1"/>
  <c r="Y1059"/>
  <c r="Y1063"/>
  <c r="V1064"/>
  <c r="Y1064" s="1"/>
  <c r="V1066"/>
  <c r="Y1066" s="1"/>
  <c r="Y1067"/>
  <c r="Y1071"/>
  <c r="V1072"/>
  <c r="Y1072" s="1"/>
  <c r="V1074"/>
  <c r="Y1074" s="1"/>
  <c r="Y1075"/>
  <c r="Y1079"/>
  <c r="V1080"/>
  <c r="Y1080" s="1"/>
  <c r="V1082"/>
  <c r="Y1082" s="1"/>
  <c r="Y1083"/>
  <c r="Y1087"/>
  <c r="V1088"/>
  <c r="Y1088" s="1"/>
  <c r="V1090"/>
  <c r="Y1090" s="1"/>
  <c r="Y1091"/>
  <c r="Y1095"/>
  <c r="V1096"/>
  <c r="Y1096" s="1"/>
  <c r="V1098"/>
  <c r="Y1098" s="1"/>
  <c r="Y1099"/>
  <c r="Y1103"/>
  <c r="V1104"/>
  <c r="Y1104" s="1"/>
  <c r="V1106"/>
  <c r="Y1106" s="1"/>
  <c r="Y1107"/>
  <c r="Y1111"/>
  <c r="V1112"/>
  <c r="Y1112" s="1"/>
  <c r="V1114"/>
  <c r="Y1114" s="1"/>
  <c r="Y1115"/>
  <c r="Y1119"/>
  <c r="V1120"/>
  <c r="Y1120" s="1"/>
  <c r="V1122"/>
  <c r="Y1122" s="1"/>
  <c r="Y1123"/>
  <c r="Y1127"/>
  <c r="V1128"/>
  <c r="Y1128" s="1"/>
  <c r="V1130"/>
  <c r="Y1130" s="1"/>
  <c r="Y1131"/>
  <c r="Y1135"/>
  <c r="V1136"/>
  <c r="Y1136" s="1"/>
  <c r="V1138"/>
  <c r="Y1138" s="1"/>
  <c r="Y1139"/>
  <c r="Y1143"/>
  <c r="V1144"/>
  <c r="Y1144" s="1"/>
  <c r="V1146"/>
  <c r="Y1146" s="1"/>
  <c r="Y1147"/>
  <c r="Y1151"/>
  <c r="V1152"/>
  <c r="Y1152" s="1"/>
  <c r="V1154"/>
  <c r="Y1154" s="1"/>
  <c r="Y1155"/>
  <c r="Y1159"/>
  <c r="V1160"/>
  <c r="Y1160" s="1"/>
  <c r="V1162"/>
  <c r="Y1162" s="1"/>
  <c r="Y1163"/>
  <c r="Y1167"/>
  <c r="V1168"/>
  <c r="Y1168" s="1"/>
  <c r="V1170"/>
  <c r="Y1170" s="1"/>
  <c r="Y1171"/>
  <c r="Y1175"/>
  <c r="V1176"/>
  <c r="Y1176" s="1"/>
  <c r="V1178"/>
  <c r="Y1178" s="1"/>
  <c r="Y1179"/>
  <c r="Y1183"/>
  <c r="V1184"/>
  <c r="Y1184" s="1"/>
  <c r="V1186"/>
  <c r="Y1186" s="1"/>
  <c r="Y1187"/>
  <c r="Y1191"/>
  <c r="V1192"/>
  <c r="Y1192" s="1"/>
  <c r="V1194"/>
  <c r="Y1194" s="1"/>
  <c r="Y1195"/>
  <c r="Y1199"/>
  <c r="V1200"/>
  <c r="Y1200" s="1"/>
  <c r="V1202"/>
  <c r="Y1202" s="1"/>
  <c r="Y1203"/>
  <c r="Y1207"/>
  <c r="V1208"/>
  <c r="Y1208" s="1"/>
  <c r="V1210"/>
  <c r="Y1210" s="1"/>
  <c r="Y1211"/>
  <c r="Y1215"/>
  <c r="V1216"/>
  <c r="Y1216" s="1"/>
  <c r="V1218"/>
  <c r="Y1218" s="1"/>
  <c r="Y1219"/>
  <c r="Y1223"/>
  <c r="V1224"/>
  <c r="Y1224" s="1"/>
  <c r="V1226"/>
  <c r="Y1226" s="1"/>
  <c r="Y1227"/>
  <c r="Y1235"/>
  <c r="V1236"/>
  <c r="Y1236" s="1"/>
  <c r="V1238"/>
  <c r="Y1238" s="1"/>
  <c r="V1240"/>
  <c r="Y1240" s="1"/>
  <c r="V1242"/>
  <c r="Y1242" s="1"/>
  <c r="Y1243"/>
  <c r="Y1251"/>
  <c r="V1252"/>
  <c r="Y1252" s="1"/>
  <c r="V1254"/>
  <c r="Y1254" s="1"/>
  <c r="V1256"/>
  <c r="Y1256" s="1"/>
  <c r="V1258"/>
  <c r="Y1258" s="1"/>
  <c r="Y1259"/>
  <c r="Y1267"/>
  <c r="V1268"/>
  <c r="Y1268" s="1"/>
  <c r="V1270"/>
  <c r="Y1270" s="1"/>
  <c r="V1272"/>
  <c r="Y1272" s="1"/>
  <c r="V1274"/>
  <c r="Y1274" s="1"/>
  <c r="Y1275"/>
  <c r="Y1283"/>
  <c r="V1284"/>
  <c r="Y1284" s="1"/>
  <c r="V1286"/>
  <c r="Y1286" s="1"/>
  <c r="V1288"/>
  <c r="Y1288" s="1"/>
  <c r="V1290"/>
  <c r="Y1290" s="1"/>
  <c r="Y1291"/>
  <c r="Y1299"/>
  <c r="V1300"/>
  <c r="Y1300" s="1"/>
  <c r="V1302"/>
  <c r="Y1302" s="1"/>
  <c r="V1304"/>
  <c r="Y1304" s="1"/>
  <c r="V1306"/>
  <c r="Y1306" s="1"/>
  <c r="Y1307"/>
  <c r="Y1315"/>
  <c r="V1316"/>
  <c r="Y1316" s="1"/>
  <c r="V1318"/>
  <c r="Y1318" s="1"/>
  <c r="V1320"/>
  <c r="Y1320" s="1"/>
  <c r="V1322"/>
  <c r="Y1322" s="1"/>
  <c r="Y1323"/>
  <c r="Y1331"/>
  <c r="V1332"/>
  <c r="Y1332" s="1"/>
  <c r="V1334"/>
  <c r="Y1334" s="1"/>
  <c r="V1336"/>
  <c r="Y1336" s="1"/>
  <c r="V1338"/>
  <c r="Y1338" s="1"/>
  <c r="Y1339"/>
  <c r="Y1347"/>
  <c r="V1348"/>
  <c r="Y1348" s="1"/>
  <c r="V1350"/>
  <c r="Y1350" s="1"/>
  <c r="V1352"/>
  <c r="Y1352" s="1"/>
  <c r="V1354"/>
  <c r="Y1354" s="1"/>
  <c r="Y1355"/>
  <c r="Y1363"/>
  <c r="V1364"/>
  <c r="Y1364" s="1"/>
  <c r="V1366"/>
  <c r="Y1366" s="1"/>
  <c r="V1367"/>
  <c r="Y1367" s="1"/>
  <c r="V1368"/>
  <c r="Y1368" s="1"/>
  <c r="V1369"/>
  <c r="Y1369" s="1"/>
  <c r="V1370"/>
  <c r="Y1370" s="1"/>
  <c r="V1371"/>
  <c r="Y1371" s="1"/>
  <c r="V1372"/>
  <c r="Y1372" s="1"/>
  <c r="V1373"/>
  <c r="Y1373" s="1"/>
  <c r="V1374"/>
  <c r="Y1374" s="1"/>
  <c r="V1375"/>
  <c r="Y1375" s="1"/>
  <c r="V1376"/>
  <c r="Y1376" s="1"/>
  <c r="V1377"/>
  <c r="Y1377" s="1"/>
  <c r="V1378"/>
  <c r="Y1378" s="1"/>
  <c r="V1379"/>
  <c r="Y1379" s="1"/>
  <c r="V1380"/>
  <c r="Y1380" s="1"/>
  <c r="V1381"/>
  <c r="Y1381" s="1"/>
  <c r="V1382"/>
  <c r="Y1382" s="1"/>
  <c r="V1383"/>
  <c r="Y1383" s="1"/>
  <c r="V1384"/>
  <c r="Y1384" s="1"/>
  <c r="V1385"/>
  <c r="Y1385" s="1"/>
  <c r="V1386"/>
  <c r="Y1386" s="1"/>
  <c r="V1387"/>
  <c r="Y1387" s="1"/>
  <c r="V1388"/>
  <c r="Y1388" s="1"/>
  <c r="V1389"/>
  <c r="Y1389" s="1"/>
  <c r="V1390"/>
  <c r="Y1390" s="1"/>
  <c r="V1391"/>
  <c r="Y1391" s="1"/>
  <c r="V1392"/>
  <c r="Y1392" s="1"/>
  <c r="V1393"/>
  <c r="Y1393" s="1"/>
  <c r="V1394"/>
  <c r="Y1394" s="1"/>
  <c r="V1395"/>
  <c r="Y1395" s="1"/>
  <c r="V1396"/>
  <c r="Y1396" s="1"/>
  <c r="V1397"/>
  <c r="Y1397" s="1"/>
  <c r="V1398"/>
  <c r="Y1398" s="1"/>
  <c r="V1399"/>
  <c r="Y1399" s="1"/>
  <c r="V1400"/>
  <c r="Y1400" s="1"/>
  <c r="V1401"/>
  <c r="Y1401" s="1"/>
  <c r="V1402"/>
  <c r="Y1402" s="1"/>
  <c r="V1403"/>
  <c r="Y1403" s="1"/>
  <c r="V1404"/>
  <c r="Y1404" s="1"/>
  <c r="V1405"/>
  <c r="Y1405" s="1"/>
  <c r="V1406"/>
  <c r="Y1406" s="1"/>
  <c r="V1407"/>
  <c r="Y1407" s="1"/>
  <c r="V1408"/>
  <c r="Y1408" s="1"/>
  <c r="V1409"/>
  <c r="Y1409" s="1"/>
  <c r="V1410"/>
  <c r="Y1410" s="1"/>
  <c r="V1411"/>
  <c r="Y1411" s="1"/>
  <c r="V1412"/>
  <c r="Y1412" s="1"/>
  <c r="V1413"/>
  <c r="Y1413" s="1"/>
  <c r="V1414"/>
  <c r="Y1414" s="1"/>
  <c r="V1415"/>
  <c r="Y1415" s="1"/>
  <c r="V1416"/>
  <c r="Y1416" s="1"/>
  <c r="V1417"/>
  <c r="Y1417" s="1"/>
  <c r="V1418"/>
  <c r="Y1418" s="1"/>
  <c r="V1419"/>
  <c r="Y1419" s="1"/>
  <c r="V1420"/>
  <c r="Y1420" s="1"/>
  <c r="V1421"/>
  <c r="Y1421" s="1"/>
  <c r="V1422"/>
  <c r="Y1422" s="1"/>
  <c r="V1423"/>
  <c r="Y1423" s="1"/>
  <c r="V1424"/>
  <c r="Y1424" s="1"/>
  <c r="V1425"/>
  <c r="Y1425" s="1"/>
  <c r="V1426"/>
  <c r="Y1426" s="1"/>
  <c r="V1427"/>
  <c r="Y1427" s="1"/>
  <c r="V1428"/>
  <c r="Y1428" s="1"/>
  <c r="V1429"/>
  <c r="Y1429" s="1"/>
  <c r="V1430"/>
  <c r="Y1430" s="1"/>
  <c r="V1431"/>
  <c r="Y1431" s="1"/>
  <c r="V1432"/>
  <c r="Y1432" s="1"/>
  <c r="V1433"/>
  <c r="Y1433" s="1"/>
  <c r="V1434"/>
  <c r="Y1434" s="1"/>
  <c r="V1435"/>
  <c r="Y1435" s="1"/>
  <c r="V1436"/>
  <c r="Y1436" s="1"/>
  <c r="V1437"/>
  <c r="Y1437" s="1"/>
  <c r="V1438"/>
  <c r="Y1438" s="1"/>
  <c r="V1439"/>
  <c r="Y1439" s="1"/>
  <c r="V1440"/>
  <c r="Y1440" s="1"/>
  <c r="V1441"/>
  <c r="Y1441" s="1"/>
  <c r="V1442"/>
  <c r="Y1442" s="1"/>
  <c r="V1443"/>
  <c r="Y1443" s="1"/>
  <c r="V1444"/>
  <c r="Y1444" s="1"/>
  <c r="V1445"/>
  <c r="Y1445" s="1"/>
  <c r="V1446"/>
  <c r="Y1446" s="1"/>
  <c r="V1447"/>
  <c r="Y1447" s="1"/>
  <c r="V1448"/>
  <c r="Y1448" s="1"/>
  <c r="V1449"/>
  <c r="Y1449" s="1"/>
  <c r="V1450"/>
  <c r="Y1450" s="1"/>
  <c r="V1451"/>
  <c r="Y1451" s="1"/>
  <c r="V1452"/>
  <c r="Y1452" s="1"/>
  <c r="V1453"/>
  <c r="Y1453" s="1"/>
  <c r="V1454"/>
  <c r="Y1454" s="1"/>
  <c r="V1455"/>
  <c r="Y1455" s="1"/>
  <c r="V1456"/>
  <c r="Y1456" s="1"/>
  <c r="V1457"/>
  <c r="Y1457" s="1"/>
  <c r="V1458"/>
  <c r="Y1458" s="1"/>
  <c r="V1459"/>
  <c r="Y1459" s="1"/>
  <c r="V1460"/>
  <c r="Y1460" s="1"/>
  <c r="V1461"/>
  <c r="Y1461" s="1"/>
  <c r="V1462"/>
  <c r="Y1462" s="1"/>
  <c r="V1463"/>
  <c r="Y1463" s="1"/>
  <c r="V1464"/>
  <c r="Y1464" s="1"/>
  <c r="V1465"/>
  <c r="Y1465" s="1"/>
  <c r="V1466"/>
  <c r="Y1466" s="1"/>
  <c r="V1467"/>
  <c r="Y1467" s="1"/>
  <c r="V1468"/>
  <c r="Y1468" s="1"/>
  <c r="V1469"/>
  <c r="Y1469" s="1"/>
  <c r="V1470"/>
  <c r="Y1470" s="1"/>
  <c r="V1471"/>
  <c r="Y1471" s="1"/>
  <c r="V1472"/>
  <c r="Y1472" s="1"/>
  <c r="V1473"/>
  <c r="Y1473" s="1"/>
  <c r="V1474"/>
  <c r="Y1474" s="1"/>
  <c r="V1475"/>
  <c r="Y1475" s="1"/>
  <c r="V1476"/>
  <c r="Y1476" s="1"/>
  <c r="V1477"/>
  <c r="Y1477" s="1"/>
  <c r="V1478"/>
  <c r="Y1478" s="1"/>
  <c r="V1479"/>
  <c r="Y1479" s="1"/>
  <c r="V1480"/>
  <c r="Y1480" s="1"/>
  <c r="V1481"/>
  <c r="Y1481" s="1"/>
  <c r="V1482"/>
  <c r="Y1482" s="1"/>
  <c r="V1483"/>
  <c r="Y1483" s="1"/>
  <c r="V1484"/>
  <c r="Y1484" s="1"/>
  <c r="V1485"/>
  <c r="Y1485" s="1"/>
  <c r="V1486"/>
  <c r="Y1486" s="1"/>
  <c r="V1487"/>
  <c r="Y1487" s="1"/>
  <c r="V1488"/>
  <c r="Y1488" s="1"/>
  <c r="V1489"/>
  <c r="Y1489" s="1"/>
  <c r="V1490"/>
  <c r="Y1490" s="1"/>
  <c r="V1491"/>
  <c r="Y1491" s="1"/>
  <c r="V1492"/>
  <c r="Y1492" s="1"/>
  <c r="V1493"/>
  <c r="Y1493" s="1"/>
  <c r="V1494"/>
  <c r="Y1494" s="1"/>
  <c r="V1495"/>
  <c r="Y1495" s="1"/>
  <c r="V1496"/>
  <c r="Y1496" s="1"/>
  <c r="V1497"/>
  <c r="Y1497" s="1"/>
  <c r="V1498"/>
  <c r="Y1498" s="1"/>
  <c r="V1499"/>
  <c r="Y1499" s="1"/>
  <c r="V1500"/>
  <c r="Y1500" s="1"/>
  <c r="V1501"/>
  <c r="Y1501" s="1"/>
  <c r="V1502"/>
  <c r="Y1502" s="1"/>
  <c r="V1503"/>
  <c r="Y1503" s="1"/>
  <c r="V1504"/>
  <c r="Y1504" s="1"/>
  <c r="V1505"/>
  <c r="Y1505" s="1"/>
  <c r="V1506"/>
  <c r="Y1506" s="1"/>
  <c r="V1507"/>
  <c r="Y1507" s="1"/>
  <c r="V1508"/>
  <c r="Y1508" s="1"/>
  <c r="V1509"/>
  <c r="Y1509" s="1"/>
  <c r="V1510"/>
  <c r="Y1510" s="1"/>
  <c r="V1511"/>
  <c r="Y1511" s="1"/>
  <c r="V1512"/>
  <c r="Y1512" s="1"/>
  <c r="V1513"/>
  <c r="Y1513" s="1"/>
  <c r="V1514"/>
  <c r="Y1514" s="1"/>
  <c r="V1515"/>
  <c r="Y1515" s="1"/>
  <c r="V1516"/>
  <c r="Y1516" s="1"/>
  <c r="V1517"/>
  <c r="Y1517" s="1"/>
  <c r="V1518"/>
  <c r="Y1518" s="1"/>
  <c r="V1519"/>
  <c r="Y1519" s="1"/>
  <c r="V1520"/>
  <c r="Y1520" s="1"/>
  <c r="V1521"/>
  <c r="Y1521" s="1"/>
  <c r="V1522"/>
  <c r="Y1522" s="1"/>
  <c r="V1523"/>
  <c r="Y1523" s="1"/>
  <c r="V1524"/>
  <c r="Y1524" s="1"/>
  <c r="V1525"/>
  <c r="Y1525" s="1"/>
  <c r="V1526"/>
  <c r="Y1526" s="1"/>
  <c r="V1527"/>
  <c r="Y1527" s="1"/>
  <c r="V1528"/>
  <c r="Y1528" s="1"/>
  <c r="V1529"/>
  <c r="Y1529" s="1"/>
  <c r="V1530"/>
  <c r="Y1530" s="1"/>
  <c r="V1531"/>
  <c r="Y1531" s="1"/>
  <c r="V1532"/>
  <c r="Y1532" s="1"/>
  <c r="V1533"/>
  <c r="Y1533" s="1"/>
  <c r="V1534"/>
  <c r="Y1534" s="1"/>
  <c r="V1535"/>
  <c r="Y1535" s="1"/>
  <c r="V1536"/>
  <c r="Y1536" s="1"/>
  <c r="V1537"/>
  <c r="Y1537" s="1"/>
  <c r="V1538"/>
  <c r="Y1538" s="1"/>
  <c r="V1539"/>
  <c r="Y1539" s="1"/>
  <c r="V1540"/>
  <c r="Y1540" s="1"/>
  <c r="V1541"/>
  <c r="Y1541" s="1"/>
  <c r="V1542"/>
  <c r="Y1542" s="1"/>
  <c r="V1543"/>
  <c r="Y1543" s="1"/>
  <c r="V1544"/>
  <c r="Y1544" s="1"/>
  <c r="V1545"/>
  <c r="Y1545" s="1"/>
  <c r="V1546"/>
  <c r="Y1546" s="1"/>
  <c r="V1547"/>
  <c r="Y1547" s="1"/>
  <c r="V1548"/>
  <c r="Y1548" s="1"/>
  <c r="V1549"/>
  <c r="Y1549" s="1"/>
  <c r="V1550"/>
  <c r="Y1550" s="1"/>
  <c r="V1551"/>
  <c r="Y1551" s="1"/>
  <c r="V1552"/>
  <c r="Y1552" s="1"/>
  <c r="V1553"/>
  <c r="Y1553" s="1"/>
  <c r="V1554"/>
  <c r="Y1554" s="1"/>
  <c r="V1555"/>
  <c r="Y1555" s="1"/>
  <c r="V1556"/>
  <c r="Y1556" s="1"/>
  <c r="V1557"/>
  <c r="Y1557" s="1"/>
  <c r="V1558"/>
  <c r="Y1558" s="1"/>
  <c r="V1559"/>
  <c r="Y1559" s="1"/>
  <c r="V1560"/>
  <c r="Y1560" s="1"/>
  <c r="V1561"/>
  <c r="Y1561" s="1"/>
  <c r="V1562"/>
  <c r="Y1562" s="1"/>
  <c r="V1563"/>
  <c r="Y1563" s="1"/>
  <c r="V1564"/>
  <c r="Y1564" s="1"/>
  <c r="V1565"/>
  <c r="Y1565" s="1"/>
  <c r="V1566"/>
  <c r="Y1566" s="1"/>
  <c r="V1567"/>
  <c r="Y1567" s="1"/>
  <c r="V1568"/>
  <c r="Y1568" s="1"/>
  <c r="V1569"/>
  <c r="Y1569" s="1"/>
  <c r="V1570"/>
  <c r="Y1570" s="1"/>
  <c r="V1571"/>
  <c r="Y1571" s="1"/>
  <c r="V1572"/>
  <c r="Y1572" s="1"/>
  <c r="V1573"/>
  <c r="Y1573" s="1"/>
  <c r="V1574"/>
  <c r="Y1574" s="1"/>
  <c r="V1575"/>
  <c r="Y1575" s="1"/>
  <c r="V1576"/>
  <c r="Y1576" s="1"/>
  <c r="V1577"/>
  <c r="Y1577" s="1"/>
  <c r="V1578"/>
  <c r="Y1578" s="1"/>
  <c r="V1579"/>
  <c r="Y1579" s="1"/>
  <c r="V1580"/>
  <c r="Y1580" s="1"/>
  <c r="V1581"/>
  <c r="Y1581" s="1"/>
  <c r="V1582"/>
  <c r="Y1582" s="1"/>
  <c r="V1583"/>
  <c r="Y1583" s="1"/>
  <c r="V1584"/>
  <c r="Y1584" s="1"/>
  <c r="V1585"/>
  <c r="Y1585" s="1"/>
  <c r="V1586"/>
  <c r="Y1586" s="1"/>
  <c r="V1587"/>
  <c r="Y1587" s="1"/>
  <c r="V1588"/>
  <c r="Y1588" s="1"/>
  <c r="V1589"/>
  <c r="Y1589" s="1"/>
  <c r="V1590"/>
  <c r="Y1590" s="1"/>
  <c r="V1591"/>
  <c r="Y1591" s="1"/>
  <c r="V1592"/>
  <c r="Y1592" s="1"/>
  <c r="V1593"/>
  <c r="Y1593" s="1"/>
  <c r="V1594"/>
  <c r="Y1594" s="1"/>
  <c r="V1595"/>
  <c r="Y1595" s="1"/>
  <c r="V1596"/>
  <c r="Y1596" s="1"/>
  <c r="V1597"/>
  <c r="Y1597" s="1"/>
  <c r="V1598"/>
  <c r="Y1598" s="1"/>
  <c r="V1599"/>
  <c r="Y1599" s="1"/>
  <c r="V1600"/>
  <c r="Y1600" s="1"/>
  <c r="V1601"/>
  <c r="Y1601" s="1"/>
  <c r="V1602"/>
  <c r="Y1602" s="1"/>
  <c r="V1603"/>
  <c r="Y1603" s="1"/>
  <c r="V1604"/>
  <c r="Y1604" s="1"/>
  <c r="V1605"/>
  <c r="Y1605" s="1"/>
  <c r="V1606"/>
  <c r="Y1606" s="1"/>
  <c r="V1607"/>
  <c r="Y1607" s="1"/>
  <c r="V1608"/>
  <c r="Y1608" s="1"/>
  <c r="V1609"/>
  <c r="Y1609" s="1"/>
  <c r="V1610"/>
  <c r="Y1610" s="1"/>
  <c r="V1611"/>
  <c r="Y1611" s="1"/>
  <c r="V1612"/>
  <c r="Y1612" s="1"/>
  <c r="V1613"/>
  <c r="Y1613" s="1"/>
  <c r="V1614"/>
  <c r="Y1614" s="1"/>
  <c r="V1615"/>
  <c r="Y1615" s="1"/>
  <c r="V1616"/>
  <c r="Y1616" s="1"/>
  <c r="V1617"/>
  <c r="Y1617" s="1"/>
  <c r="V1618"/>
  <c r="Y1618" s="1"/>
  <c r="V1619"/>
  <c r="Y1619" s="1"/>
  <c r="V1620"/>
  <c r="Y1620" s="1"/>
  <c r="V1621"/>
  <c r="Y1621" s="1"/>
  <c r="V1622"/>
  <c r="Y1622" s="1"/>
  <c r="V1623"/>
  <c r="Y1623" s="1"/>
  <c r="V1624"/>
  <c r="Y1624" s="1"/>
  <c r="V1625"/>
  <c r="Y1625" s="1"/>
  <c r="V1626"/>
  <c r="Y1626" s="1"/>
  <c r="V1627"/>
  <c r="Y1627" s="1"/>
  <c r="V1628"/>
  <c r="Y1628" s="1"/>
  <c r="V1629"/>
  <c r="Y1629" s="1"/>
  <c r="V1630"/>
  <c r="Y1630" s="1"/>
  <c r="V1631"/>
  <c r="Y1631" s="1"/>
  <c r="V1632"/>
  <c r="Y1632" s="1"/>
  <c r="V1633"/>
  <c r="Y1633" s="1"/>
  <c r="V1634"/>
  <c r="Y1634" s="1"/>
  <c r="V1635"/>
  <c r="Y1635" s="1"/>
  <c r="V1636"/>
  <c r="Y1636" s="1"/>
  <c r="V1637"/>
  <c r="Y1637" s="1"/>
  <c r="V1638"/>
  <c r="Y1638" s="1"/>
  <c r="V1639"/>
  <c r="Y1639" s="1"/>
  <c r="V1640"/>
  <c r="Y1640" s="1"/>
  <c r="V1641"/>
  <c r="Y1641" s="1"/>
  <c r="V1642"/>
  <c r="Y1642" s="1"/>
  <c r="V1643"/>
  <c r="Y1643" s="1"/>
  <c r="V1644"/>
  <c r="Y1644" s="1"/>
  <c r="V1645"/>
  <c r="Y1645" s="1"/>
  <c r="V1646"/>
  <c r="Y1646" s="1"/>
  <c r="V1647"/>
  <c r="Y1647" s="1"/>
  <c r="V1648"/>
  <c r="Y1648" s="1"/>
  <c r="V1649"/>
  <c r="Y1649" s="1"/>
  <c r="V1650"/>
  <c r="Y1650" s="1"/>
  <c r="V1651"/>
  <c r="Y1651" s="1"/>
  <c r="V1652"/>
  <c r="Y1652" s="1"/>
  <c r="V1653"/>
  <c r="Y1653" s="1"/>
  <c r="V1654"/>
  <c r="Y1654" s="1"/>
  <c r="V1655"/>
  <c r="Y1655" s="1"/>
  <c r="V1656"/>
  <c r="Y1656" s="1"/>
  <c r="V1657"/>
  <c r="Y1657" s="1"/>
  <c r="V1658"/>
  <c r="Y1658" s="1"/>
  <c r="V1659"/>
  <c r="Y1659" s="1"/>
  <c r="V1660"/>
  <c r="Y1660" s="1"/>
  <c r="V1661"/>
  <c r="Y1661" s="1"/>
  <c r="V1662"/>
  <c r="Y1662" s="1"/>
  <c r="V1663"/>
  <c r="Y1663" s="1"/>
  <c r="V1664"/>
  <c r="Y1664" s="1"/>
  <c r="V1665"/>
  <c r="Y1665" s="1"/>
  <c r="V1666"/>
  <c r="Y1666" s="1"/>
  <c r="V1667"/>
  <c r="Y1667" s="1"/>
  <c r="V1668"/>
  <c r="Y1668" s="1"/>
  <c r="V1669"/>
  <c r="Y1669" s="1"/>
  <c r="V1670"/>
  <c r="Y1670" s="1"/>
  <c r="V1671"/>
  <c r="Y1671" s="1"/>
  <c r="V1672"/>
  <c r="Y1672" s="1"/>
  <c r="V1673"/>
  <c r="Y1673" s="1"/>
  <c r="V1674"/>
  <c r="Y1674" s="1"/>
  <c r="V1675"/>
  <c r="Y1675" s="1"/>
  <c r="V1676"/>
  <c r="Y1676" s="1"/>
  <c r="V1677"/>
  <c r="Y1677" s="1"/>
  <c r="V1678"/>
  <c r="Y1678" s="1"/>
  <c r="V1679"/>
  <c r="Y1679" s="1"/>
  <c r="V1680"/>
  <c r="Y1680" s="1"/>
  <c r="V1681"/>
  <c r="Y1681" s="1"/>
  <c r="V1682"/>
  <c r="Y1682" s="1"/>
  <c r="V1683"/>
  <c r="Y1683" s="1"/>
  <c r="V1684"/>
  <c r="Y1684" s="1"/>
  <c r="V1685"/>
  <c r="Y1685" s="1"/>
  <c r="V1686"/>
  <c r="Y1686" s="1"/>
  <c r="V1687"/>
  <c r="Y1687" s="1"/>
  <c r="V1688"/>
  <c r="Y1688" s="1"/>
  <c r="V1689"/>
  <c r="Y1689" s="1"/>
  <c r="V1690"/>
  <c r="Y1690" s="1"/>
  <c r="V1691"/>
  <c r="Y1691" s="1"/>
  <c r="V1692"/>
  <c r="Y1692" s="1"/>
  <c r="V1693"/>
  <c r="Y1693" s="1"/>
  <c r="V1694"/>
  <c r="Y1694" s="1"/>
  <c r="V1695"/>
  <c r="Y1695" s="1"/>
  <c r="V1696"/>
  <c r="Y1696" s="1"/>
  <c r="V1697"/>
  <c r="Y1697" s="1"/>
  <c r="V1698"/>
  <c r="Y1698" s="1"/>
  <c r="V1699"/>
  <c r="Y1699" s="1"/>
  <c r="V1700"/>
  <c r="Y1700" s="1"/>
  <c r="V1701"/>
  <c r="Y1701" s="1"/>
  <c r="V1702"/>
  <c r="Y1702" s="1"/>
  <c r="V1703"/>
  <c r="Y1703" s="1"/>
  <c r="V1704"/>
  <c r="Y1704" s="1"/>
  <c r="V1705"/>
  <c r="Y1705" s="1"/>
  <c r="V1706"/>
  <c r="Y1706" s="1"/>
  <c r="V1707"/>
  <c r="Y1707" s="1"/>
  <c r="V1708"/>
  <c r="Y1708" s="1"/>
  <c r="V1709"/>
  <c r="Y1709" s="1"/>
  <c r="V1710"/>
  <c r="Y1710" s="1"/>
  <c r="V1711"/>
  <c r="Y1711" s="1"/>
  <c r="V1712"/>
  <c r="Y1712" s="1"/>
  <c r="V1713"/>
  <c r="Y1713" s="1"/>
  <c r="V1714"/>
  <c r="Y1714" s="1"/>
  <c r="V1715"/>
  <c r="Y1715" s="1"/>
  <c r="V1716"/>
  <c r="Y1716" s="1"/>
  <c r="V1717"/>
  <c r="Y1717" s="1"/>
  <c r="V1718"/>
  <c r="Y1718" s="1"/>
  <c r="V1719"/>
  <c r="Y1719" s="1"/>
  <c r="V1720"/>
  <c r="Y1720" s="1"/>
  <c r="V1721"/>
  <c r="Y1721" s="1"/>
  <c r="V1722"/>
  <c r="Y1722" s="1"/>
  <c r="V1723"/>
  <c r="Y1723" s="1"/>
  <c r="V1724"/>
  <c r="Y1724" s="1"/>
  <c r="V1725"/>
  <c r="Y1725" s="1"/>
  <c r="V1726"/>
  <c r="Y1726" s="1"/>
  <c r="V1727"/>
  <c r="Y1727" s="1"/>
  <c r="V1728"/>
  <c r="Y1728" s="1"/>
  <c r="V1729"/>
  <c r="Y1729" s="1"/>
  <c r="V1730"/>
  <c r="Y1730" s="1"/>
  <c r="V1731"/>
  <c r="Y1731" s="1"/>
  <c r="V1732"/>
  <c r="Y1732" s="1"/>
  <c r="V1733"/>
  <c r="Y1733" s="1"/>
  <c r="V1734"/>
  <c r="Y1734" s="1"/>
  <c r="V1735"/>
  <c r="Y1735" s="1"/>
  <c r="V1736"/>
  <c r="Y1736" s="1"/>
  <c r="V1737"/>
  <c r="Y1737" s="1"/>
  <c r="V1738"/>
  <c r="Y1738" s="1"/>
  <c r="V1739"/>
  <c r="Y1739" s="1"/>
  <c r="V1740"/>
  <c r="Y1740" s="1"/>
  <c r="V1741"/>
  <c r="Y1741" s="1"/>
  <c r="V1742"/>
  <c r="Y1742" s="1"/>
  <c r="V1743"/>
  <c r="Y1743" s="1"/>
  <c r="V1744"/>
  <c r="Y1744" s="1"/>
  <c r="V1745"/>
  <c r="Y1745" s="1"/>
  <c r="V1746"/>
  <c r="Y1746" s="1"/>
  <c r="V1747"/>
  <c r="Y1747" s="1"/>
  <c r="V1748"/>
  <c r="Y1748" s="1"/>
  <c r="V1749"/>
  <c r="Y1749" s="1"/>
  <c r="V1750"/>
  <c r="Y1750" s="1"/>
  <c r="V1751"/>
  <c r="Y1751" s="1"/>
  <c r="V1752"/>
  <c r="Y1752" s="1"/>
  <c r="V1753"/>
  <c r="Y1753" s="1"/>
  <c r="V1754"/>
  <c r="Y1754" s="1"/>
  <c r="V1755"/>
  <c r="Y1755" s="1"/>
  <c r="V1756"/>
  <c r="Y1756" s="1"/>
  <c r="V1757"/>
  <c r="Y1757" s="1"/>
  <c r="V1758"/>
  <c r="Y1758" s="1"/>
  <c r="V1759"/>
  <c r="Y1759" s="1"/>
  <c r="V1760"/>
  <c r="Y1760" s="1"/>
  <c r="V1761"/>
  <c r="Y1761" s="1"/>
  <c r="V1762"/>
  <c r="Y1762" s="1"/>
  <c r="V1763"/>
  <c r="Y1763" s="1"/>
  <c r="V1764"/>
  <c r="Y1764" s="1"/>
  <c r="V1765"/>
  <c r="Y1765" s="1"/>
  <c r="V1766"/>
  <c r="Y1766" s="1"/>
  <c r="V1767"/>
  <c r="Y1767" s="1"/>
  <c r="V1768"/>
  <c r="Y1768" s="1"/>
  <c r="V1769"/>
  <c r="Y1769" s="1"/>
  <c r="V1770"/>
  <c r="Y1770" s="1"/>
  <c r="V1771"/>
  <c r="Y1771" s="1"/>
  <c r="V1772"/>
  <c r="Y1772" s="1"/>
  <c r="V1773"/>
  <c r="Y1773" s="1"/>
  <c r="V1774"/>
  <c r="Y1774" s="1"/>
  <c r="V1775"/>
  <c r="Y1775" s="1"/>
  <c r="V1776"/>
  <c r="Y1776" s="1"/>
  <c r="V1777"/>
  <c r="Y1777" s="1"/>
  <c r="V1778"/>
  <c r="Y1778" s="1"/>
  <c r="V1779"/>
  <c r="Y1779" s="1"/>
  <c r="V1780"/>
  <c r="Y1780" s="1"/>
  <c r="V1781"/>
  <c r="Y1781" s="1"/>
  <c r="V1782"/>
  <c r="Y1782" s="1"/>
  <c r="V1783"/>
  <c r="Y1783" s="1"/>
  <c r="V1784"/>
  <c r="Y1784" s="1"/>
  <c r="V1785"/>
  <c r="Y1785" s="1"/>
  <c r="V1786"/>
  <c r="Y1786" s="1"/>
  <c r="V1787"/>
  <c r="Y1787" s="1"/>
  <c r="V1788"/>
  <c r="Y1788" s="1"/>
  <c r="V1789"/>
  <c r="Y1789" s="1"/>
  <c r="V1790"/>
  <c r="Y1790" s="1"/>
  <c r="V1791"/>
  <c r="Y1791" s="1"/>
  <c r="V1792"/>
  <c r="Y1792" s="1"/>
  <c r="V1793"/>
  <c r="Y1793" s="1"/>
  <c r="V1794"/>
  <c r="Y1794" s="1"/>
  <c r="V1795"/>
  <c r="Y1795" s="1"/>
  <c r="V1796"/>
  <c r="Y1796" s="1"/>
  <c r="V1797"/>
  <c r="Y1797" s="1"/>
  <c r="V1798"/>
  <c r="Y1798" s="1"/>
  <c r="V1799"/>
  <c r="Y1799" s="1"/>
  <c r="V1800"/>
  <c r="Y1800" s="1"/>
  <c r="V1801"/>
  <c r="Y1801" s="1"/>
  <c r="V1802"/>
  <c r="Y1802" s="1"/>
  <c r="V1803"/>
  <c r="Y1803" s="1"/>
  <c r="V1804"/>
  <c r="Y1804" s="1"/>
  <c r="V1805"/>
  <c r="Y1805" s="1"/>
  <c r="V1806"/>
  <c r="Y1806" s="1"/>
  <c r="V1807"/>
  <c r="Y1807" s="1"/>
  <c r="V1808"/>
  <c r="Y1808" s="1"/>
  <c r="V1809"/>
  <c r="Y1809" s="1"/>
  <c r="V1810"/>
  <c r="Y1810" s="1"/>
  <c r="V1811"/>
  <c r="Y1811" s="1"/>
  <c r="V1812"/>
  <c r="Y1812" s="1"/>
  <c r="V1813"/>
  <c r="Y1813" s="1"/>
  <c r="V1814"/>
  <c r="Y1814" s="1"/>
  <c r="V1815"/>
  <c r="Y1815" s="1"/>
  <c r="V1816"/>
  <c r="Y1816" s="1"/>
  <c r="V1817"/>
  <c r="Y1817" s="1"/>
  <c r="V1818"/>
  <c r="Y1818" s="1"/>
  <c r="V1819"/>
  <c r="Y1819" s="1"/>
  <c r="V1820"/>
  <c r="Y1820" s="1"/>
  <c r="V1821"/>
  <c r="Y1821" s="1"/>
  <c r="V1822"/>
  <c r="Y1822" s="1"/>
  <c r="V1823"/>
  <c r="Y1823" s="1"/>
  <c r="V1824"/>
  <c r="Y1824" s="1"/>
  <c r="V1825"/>
  <c r="Y1825" s="1"/>
  <c r="V1826"/>
  <c r="Y1826" s="1"/>
  <c r="V1827"/>
  <c r="Y1827" s="1"/>
  <c r="V1828"/>
  <c r="Y1828" s="1"/>
  <c r="V1829"/>
  <c r="Y1829" s="1"/>
  <c r="V1830"/>
  <c r="Y1830" s="1"/>
  <c r="V1831"/>
  <c r="Y1831" s="1"/>
  <c r="V1832"/>
  <c r="Y1832" s="1"/>
  <c r="V1833"/>
  <c r="Y1833" s="1"/>
  <c r="V1834"/>
  <c r="Y1834" s="1"/>
  <c r="V1835"/>
  <c r="Y1835" s="1"/>
  <c r="V1836"/>
  <c r="Y1836" s="1"/>
  <c r="V1837"/>
  <c r="Y1837" s="1"/>
  <c r="V1838"/>
  <c r="Y1838" s="1"/>
  <c r="V1839"/>
  <c r="Y1839" s="1"/>
  <c r="V1840"/>
  <c r="Y1840" s="1"/>
  <c r="V1841"/>
  <c r="Y1841" s="1"/>
  <c r="V1842"/>
  <c r="Y1842" s="1"/>
  <c r="V1843"/>
  <c r="Y1843" s="1"/>
  <c r="V1844"/>
  <c r="Y1844" s="1"/>
  <c r="V1845"/>
  <c r="Y1845" s="1"/>
  <c r="V1846"/>
  <c r="Y1846" s="1"/>
  <c r="V1847"/>
  <c r="Y1847" s="1"/>
  <c r="V1848"/>
  <c r="Y1848" s="1"/>
  <c r="V1849"/>
  <c r="Y1849" s="1"/>
  <c r="V1850"/>
  <c r="Y1850" s="1"/>
  <c r="V1851"/>
  <c r="Y1851" s="1"/>
  <c r="V1852"/>
  <c r="Y1852" s="1"/>
  <c r="V1853"/>
  <c r="Y1853" s="1"/>
  <c r="V1854"/>
  <c r="Y1854" s="1"/>
  <c r="V1855"/>
  <c r="Y1855" s="1"/>
  <c r="V1856"/>
  <c r="Y1856" s="1"/>
  <c r="V1857"/>
  <c r="Y1857" s="1"/>
  <c r="V1858"/>
  <c r="Y1858" s="1"/>
  <c r="V1859"/>
  <c r="Y1859" s="1"/>
  <c r="V1860"/>
  <c r="Y1860" s="1"/>
  <c r="V1861"/>
  <c r="Y1861" s="1"/>
  <c r="V1862"/>
  <c r="Y1862" s="1"/>
  <c r="V1863"/>
  <c r="Y1863" s="1"/>
  <c r="V1864"/>
  <c r="Y1864" s="1"/>
  <c r="V1865"/>
  <c r="Y1865" s="1"/>
  <c r="V1866"/>
  <c r="Y1866" s="1"/>
  <c r="V1867"/>
  <c r="Y1867" s="1"/>
  <c r="V1868"/>
  <c r="Y1868" s="1"/>
  <c r="V1869"/>
  <c r="Y1869" s="1"/>
  <c r="V1870"/>
  <c r="Y1870" s="1"/>
  <c r="V1871"/>
  <c r="Y1871" s="1"/>
  <c r="V1872"/>
  <c r="Y1872" s="1"/>
  <c r="V1873"/>
  <c r="Y1873" s="1"/>
  <c r="V1874"/>
  <c r="Y1874" s="1"/>
  <c r="V1875"/>
  <c r="Y1875" s="1"/>
  <c r="V1876"/>
  <c r="Y1876" s="1"/>
  <c r="V1877"/>
  <c r="Y1877" s="1"/>
  <c r="V1878"/>
  <c r="Y1878" s="1"/>
  <c r="V1879"/>
  <c r="Y1879" s="1"/>
  <c r="V1880"/>
  <c r="Y1880" s="1"/>
  <c r="V1881"/>
  <c r="Y1881" s="1"/>
  <c r="V1882"/>
  <c r="Y1882" s="1"/>
  <c r="V1883"/>
  <c r="Y1883" s="1"/>
  <c r="V1884"/>
  <c r="Y1884" s="1"/>
  <c r="V1885"/>
  <c r="Y1885" s="1"/>
  <c r="V1886"/>
  <c r="Y1886" s="1"/>
  <c r="V1887"/>
  <c r="Y1887" s="1"/>
  <c r="V1888"/>
  <c r="Y1888" s="1"/>
  <c r="V1889"/>
  <c r="Y1889" s="1"/>
  <c r="V1890"/>
  <c r="Y1890" s="1"/>
  <c r="V1891"/>
  <c r="Y1891" s="1"/>
  <c r="V1892"/>
  <c r="Y1892" s="1"/>
  <c r="V1893"/>
  <c r="Y1893" s="1"/>
  <c r="V1894"/>
  <c r="Y1894" s="1"/>
  <c r="V1895"/>
  <c r="Y1895" s="1"/>
  <c r="V1896"/>
  <c r="Y1896" s="1"/>
  <c r="V1897"/>
  <c r="Y1897" s="1"/>
  <c r="V1898"/>
  <c r="Y1898" s="1"/>
  <c r="V1899"/>
  <c r="Y1899" s="1"/>
  <c r="V1900"/>
  <c r="Y1900" s="1"/>
  <c r="V1901"/>
  <c r="Y1901" s="1"/>
  <c r="V1902"/>
  <c r="Y1902" s="1"/>
  <c r="V1903"/>
  <c r="Y1903" s="1"/>
  <c r="V1904"/>
  <c r="Y1904" s="1"/>
  <c r="V1905"/>
  <c r="Y1905" s="1"/>
  <c r="V1906"/>
  <c r="Y1906" s="1"/>
  <c r="V1907"/>
  <c r="Y1907" s="1"/>
  <c r="V1908"/>
  <c r="Y1908" s="1"/>
  <c r="V1909"/>
  <c r="Y1909" s="1"/>
  <c r="V1910"/>
  <c r="Y1910" s="1"/>
  <c r="V1911"/>
  <c r="Y1911" s="1"/>
  <c r="V1912"/>
  <c r="Y1912" s="1"/>
  <c r="V1913"/>
  <c r="Y1913" s="1"/>
  <c r="V1914"/>
  <c r="Y1914" s="1"/>
  <c r="V1915"/>
  <c r="Y1915" s="1"/>
  <c r="V1916"/>
  <c r="Y1916" s="1"/>
  <c r="V1917"/>
  <c r="Y1917" s="1"/>
  <c r="V1918"/>
  <c r="Y1918" s="1"/>
  <c r="V1919"/>
  <c r="Y1919" s="1"/>
  <c r="V1920"/>
  <c r="Y1920" s="1"/>
  <c r="V1921"/>
  <c r="Y1921" s="1"/>
  <c r="V1922"/>
  <c r="Y1922" s="1"/>
  <c r="V1923"/>
  <c r="Y1923" s="1"/>
  <c r="V1924"/>
  <c r="Y1924" s="1"/>
  <c r="V1925"/>
  <c r="Y1925" s="1"/>
  <c r="V1926"/>
  <c r="Y1926" s="1"/>
  <c r="V1927"/>
  <c r="Y1927" s="1"/>
  <c r="V1928"/>
  <c r="Y1928" s="1"/>
  <c r="V1929"/>
  <c r="Y1929" s="1"/>
  <c r="V1930"/>
  <c r="Y1930" s="1"/>
  <c r="V1931"/>
  <c r="Y1931" s="1"/>
  <c r="V1932"/>
  <c r="Y1932" s="1"/>
  <c r="V1933"/>
  <c r="Y1933" s="1"/>
  <c r="V1934"/>
  <c r="Y1934" s="1"/>
  <c r="V1935"/>
  <c r="Y1935" s="1"/>
  <c r="V1936"/>
  <c r="Y1936" s="1"/>
  <c r="V1937"/>
  <c r="Y1937" s="1"/>
  <c r="V1938"/>
  <c r="Y1938" s="1"/>
  <c r="V1939"/>
  <c r="Y1939" s="1"/>
  <c r="V1940"/>
  <c r="Y1940" s="1"/>
  <c r="V1941"/>
  <c r="Y1941" s="1"/>
  <c r="V1942"/>
  <c r="Y1942" s="1"/>
  <c r="V1943"/>
  <c r="Y1943" s="1"/>
  <c r="V1944"/>
  <c r="Y1944" s="1"/>
  <c r="V1945"/>
  <c r="Y1945" s="1"/>
  <c r="V1946"/>
  <c r="Y1946" s="1"/>
  <c r="V1947"/>
  <c r="Y1947" s="1"/>
  <c r="V1948"/>
  <c r="Y1948" s="1"/>
  <c r="V1949"/>
  <c r="Y1949" s="1"/>
  <c r="V1950"/>
  <c r="Y1950" s="1"/>
  <c r="V1951"/>
  <c r="Y1951" s="1"/>
  <c r="V1952"/>
  <c r="Y1952" s="1"/>
  <c r="V1953"/>
  <c r="Y1953" s="1"/>
  <c r="V1954"/>
  <c r="Y1954" s="1"/>
  <c r="V1955"/>
  <c r="Y1955" s="1"/>
  <c r="V1956"/>
  <c r="Y1956" s="1"/>
  <c r="V1957"/>
  <c r="Y1957" s="1"/>
  <c r="V1958"/>
  <c r="Y1958" s="1"/>
  <c r="V1959"/>
  <c r="Y1959" s="1"/>
  <c r="V1960"/>
  <c r="Y1960" s="1"/>
  <c r="V1961"/>
  <c r="Y1961" s="1"/>
  <c r="V1962"/>
  <c r="Y1962" s="1"/>
  <c r="V1963"/>
  <c r="Y1963" s="1"/>
  <c r="V1964"/>
  <c r="Y1964" s="1"/>
  <c r="V1965"/>
  <c r="Y1965" s="1"/>
  <c r="V1966"/>
  <c r="Y1966" s="1"/>
  <c r="V1967"/>
  <c r="Y1967" s="1"/>
  <c r="V1968"/>
  <c r="Y1968" s="1"/>
  <c r="V1969"/>
  <c r="Y1969" s="1"/>
  <c r="V1970"/>
  <c r="Y1970" s="1"/>
  <c r="V1971"/>
  <c r="Y1971" s="1"/>
  <c r="V1972"/>
  <c r="Y1972" s="1"/>
  <c r="V1973"/>
  <c r="Y1973" s="1"/>
  <c r="V1974"/>
  <c r="Y1974" s="1"/>
  <c r="V1975"/>
  <c r="Y1975" s="1"/>
  <c r="V1976"/>
  <c r="Y1976" s="1"/>
  <c r="V1977"/>
  <c r="Y1977" s="1"/>
  <c r="V1978"/>
  <c r="Y1978" s="1"/>
  <c r="V1979"/>
  <c r="Y1979" s="1"/>
  <c r="V1980"/>
  <c r="Y1980" s="1"/>
  <c r="V1981"/>
  <c r="Y1981" s="1"/>
  <c r="V1982"/>
  <c r="Y1982" s="1"/>
  <c r="V1983"/>
  <c r="Y1983" s="1"/>
  <c r="V1984"/>
  <c r="Y1984" s="1"/>
  <c r="V1985"/>
  <c r="Y1985" s="1"/>
  <c r="V1986"/>
  <c r="Y1986" s="1"/>
  <c r="V1987"/>
  <c r="Y1987" s="1"/>
  <c r="V1988"/>
  <c r="Y1988" s="1"/>
  <c r="V1989"/>
  <c r="Y1989" s="1"/>
  <c r="V1990"/>
  <c r="Y1990" s="1"/>
  <c r="V1991"/>
  <c r="Y1991" s="1"/>
  <c r="V1992"/>
  <c r="Y1992" s="1"/>
  <c r="V1993"/>
  <c r="Y1993" s="1"/>
  <c r="V1994"/>
  <c r="Y1994" s="1"/>
  <c r="V1995"/>
  <c r="Y1995" s="1"/>
  <c r="V1996"/>
  <c r="Y1996" s="1"/>
  <c r="V1997"/>
  <c r="Y1997" s="1"/>
  <c r="V1998"/>
  <c r="Y1998" s="1"/>
  <c r="V1999"/>
  <c r="Y1999" s="1"/>
  <c r="V2000"/>
  <c r="Y2000" s="1"/>
  <c r="V2001"/>
  <c r="Y2001" s="1"/>
  <c r="V2002"/>
  <c r="Y2002" s="1"/>
  <c r="V2003"/>
  <c r="Y2003" s="1"/>
  <c r="V2004"/>
  <c r="Y2004" s="1"/>
  <c r="V2005"/>
  <c r="Y2005" s="1"/>
  <c r="V2006"/>
  <c r="Y2006" s="1"/>
  <c r="V2007"/>
  <c r="Y2007" s="1"/>
  <c r="V2008"/>
  <c r="Y2008" s="1"/>
  <c r="V2009"/>
  <c r="Y2009" s="1"/>
  <c r="V2010"/>
  <c r="Y2010" s="1"/>
  <c r="V2011"/>
  <c r="Y2011" s="1"/>
  <c r="V2012"/>
  <c r="Y2012" s="1"/>
  <c r="V2013"/>
  <c r="Y2013" s="1"/>
  <c r="V2014"/>
  <c r="Y2014" s="1"/>
  <c r="V2015"/>
  <c r="Y2015" s="1"/>
  <c r="V2016"/>
  <c r="Y2016" s="1"/>
  <c r="V2017"/>
  <c r="Y2017" s="1"/>
  <c r="V2018"/>
  <c r="Y2018" s="1"/>
  <c r="V2019"/>
  <c r="Y2019" s="1"/>
  <c r="V2020"/>
  <c r="Y2020" s="1"/>
  <c r="V2021"/>
  <c r="Y2021" s="1"/>
  <c r="V2022"/>
  <c r="Y2022" s="1"/>
  <c r="V2023"/>
  <c r="Y2023" s="1"/>
  <c r="V2024"/>
  <c r="Y2024" s="1"/>
  <c r="V2025"/>
  <c r="Y2025" s="1"/>
  <c r="V2026"/>
  <c r="Y2026" s="1"/>
  <c r="V2027"/>
  <c r="Y2027" s="1"/>
  <c r="V2028"/>
  <c r="Y2028" s="1"/>
  <c r="V2029"/>
  <c r="Y2029" s="1"/>
  <c r="V2030"/>
  <c r="Y2030" s="1"/>
  <c r="V2031"/>
  <c r="Y2031" s="1"/>
  <c r="V2032"/>
  <c r="Y2032" s="1"/>
  <c r="V2033"/>
  <c r="Y2033" s="1"/>
  <c r="V2034"/>
  <c r="Y2034" s="1"/>
  <c r="V2035"/>
  <c r="Y2035" s="1"/>
  <c r="V2036"/>
  <c r="Y2036" s="1"/>
  <c r="V2037"/>
  <c r="Y2037" s="1"/>
  <c r="V2038"/>
  <c r="Y2038" s="1"/>
  <c r="V2039"/>
  <c r="Y2039" s="1"/>
  <c r="V2040"/>
  <c r="Y2040" s="1"/>
  <c r="V2041"/>
  <c r="Y2041" s="1"/>
  <c r="V2042"/>
  <c r="Y2042" s="1"/>
  <c r="V2043"/>
  <c r="Y2043" s="1"/>
  <c r="V2044"/>
  <c r="Y2044" s="1"/>
  <c r="V2045"/>
  <c r="Y2045" s="1"/>
  <c r="V2046"/>
  <c r="Y2046" s="1"/>
  <c r="V2047"/>
  <c r="Y2047" s="1"/>
  <c r="V2048"/>
  <c r="Y2048" s="1"/>
  <c r="V2049"/>
  <c r="Y2049" s="1"/>
  <c r="V2050"/>
  <c r="Y2050" s="1"/>
  <c r="V2051"/>
  <c r="Y2051" s="1"/>
  <c r="V2052"/>
  <c r="Y2052" s="1"/>
  <c r="V2053"/>
  <c r="Y2053" s="1"/>
  <c r="V2054"/>
  <c r="Y2054" s="1"/>
  <c r="V2055"/>
  <c r="Y2055" s="1"/>
  <c r="V2056"/>
  <c r="Y2056" s="1"/>
  <c r="V2057"/>
  <c r="Y2057" s="1"/>
  <c r="V2058"/>
  <c r="Y2058" s="1"/>
  <c r="V2059"/>
  <c r="Y2059" s="1"/>
  <c r="V2060"/>
  <c r="Y2060" s="1"/>
  <c r="V2061"/>
  <c r="Y2061" s="1"/>
  <c r="V2062"/>
  <c r="Y2062" s="1"/>
  <c r="V2063"/>
  <c r="Y2063" s="1"/>
  <c r="V2064"/>
  <c r="Y2064" s="1"/>
  <c r="V2065"/>
  <c r="Y2065" s="1"/>
  <c r="V2066"/>
  <c r="Y2066" s="1"/>
  <c r="V2067"/>
  <c r="Y2067" s="1"/>
  <c r="V2068"/>
  <c r="Y2068" s="1"/>
  <c r="V2069"/>
  <c r="Y2069" s="1"/>
  <c r="V2070"/>
  <c r="Y2070" s="1"/>
  <c r="V2071"/>
  <c r="Y2071" s="1"/>
  <c r="V2072"/>
  <c r="Y2072" s="1"/>
  <c r="V2073"/>
  <c r="Y2073" s="1"/>
  <c r="V2074"/>
  <c r="Y2074" s="1"/>
  <c r="V2075"/>
  <c r="Y2075" s="1"/>
  <c r="V2076"/>
  <c r="Y2076" s="1"/>
  <c r="V2077"/>
  <c r="Y2077" s="1"/>
  <c r="V2078"/>
  <c r="Y2078" s="1"/>
  <c r="V2079"/>
  <c r="Y2079" s="1"/>
  <c r="V2080"/>
  <c r="Y2080" s="1"/>
  <c r="V2081"/>
  <c r="Y2081" s="1"/>
  <c r="V2082"/>
  <c r="Y2082" s="1"/>
  <c r="V2083"/>
  <c r="Y2083" s="1"/>
  <c r="V2084"/>
  <c r="Y2084" s="1"/>
  <c r="V2085"/>
  <c r="Y2085" s="1"/>
  <c r="V2086"/>
  <c r="Y2086" s="1"/>
  <c r="V2087"/>
  <c r="Y2087" s="1"/>
  <c r="V2088"/>
  <c r="Y2088" s="1"/>
  <c r="V2089"/>
  <c r="Y2089" s="1"/>
  <c r="V2090"/>
  <c r="Y2090" s="1"/>
  <c r="V2091"/>
  <c r="Y2091" s="1"/>
  <c r="V2092"/>
  <c r="Y2092" s="1"/>
  <c r="V2093"/>
  <c r="Y2093" s="1"/>
  <c r="V2094"/>
  <c r="Y2094" s="1"/>
  <c r="V2095"/>
  <c r="Y2095" s="1"/>
  <c r="V2096"/>
  <c r="Y2096" s="1"/>
  <c r="V2097"/>
  <c r="Y2097" s="1"/>
  <c r="V2098"/>
  <c r="Y2098" s="1"/>
  <c r="V2099"/>
  <c r="Y2099" s="1"/>
  <c r="V2100"/>
  <c r="Y2100" s="1"/>
  <c r="V2101"/>
  <c r="Y2101" s="1"/>
  <c r="V2102"/>
  <c r="Y2102" s="1"/>
  <c r="V2103"/>
  <c r="Y2103" s="1"/>
  <c r="V2104"/>
  <c r="Y2104" s="1"/>
  <c r="V2105"/>
  <c r="Y2105" s="1"/>
  <c r="V2106"/>
  <c r="Y2106" s="1"/>
  <c r="V2107"/>
  <c r="Y2107" s="1"/>
  <c r="V2108"/>
  <c r="Y2108" s="1"/>
  <c r="V2109"/>
  <c r="Y2109" s="1"/>
  <c r="V2110"/>
  <c r="Y2110" s="1"/>
  <c r="V2111"/>
  <c r="Y2111" s="1"/>
  <c r="V2112"/>
  <c r="Y2112" s="1"/>
  <c r="V2113"/>
  <c r="Y2113" s="1"/>
  <c r="V2114"/>
  <c r="Y2114" s="1"/>
  <c r="V2115"/>
  <c r="Y2115" s="1"/>
  <c r="V2116"/>
  <c r="Y2116" s="1"/>
  <c r="V2117"/>
  <c r="Y2117" s="1"/>
  <c r="V2118"/>
  <c r="Y2118" s="1"/>
  <c r="V2119"/>
  <c r="Y2119" s="1"/>
  <c r="V2120"/>
  <c r="Y2120" s="1"/>
  <c r="V2121"/>
  <c r="Y2121" s="1"/>
  <c r="V2122"/>
  <c r="Y2122" s="1"/>
  <c r="V2123"/>
  <c r="Y2123" s="1"/>
  <c r="V2124"/>
  <c r="Y2124" s="1"/>
  <c r="V2125"/>
  <c r="Y2125" s="1"/>
  <c r="V2126"/>
  <c r="Y2126" s="1"/>
  <c r="V2127"/>
  <c r="Y2127" s="1"/>
  <c r="V2128"/>
  <c r="Y2128" s="1"/>
  <c r="V2129"/>
  <c r="Y2129" s="1"/>
  <c r="V2130"/>
  <c r="Y2130" s="1"/>
  <c r="V2131"/>
  <c r="Y2131" s="1"/>
  <c r="V2132"/>
  <c r="Y2132" s="1"/>
  <c r="V2133"/>
  <c r="Y2133" s="1"/>
  <c r="V2134"/>
  <c r="Y2134" s="1"/>
  <c r="V2135"/>
  <c r="Y2135" s="1"/>
  <c r="V2136"/>
  <c r="Y2136" s="1"/>
  <c r="V2137"/>
  <c r="Y2137" s="1"/>
  <c r="V2138"/>
  <c r="Y2138" s="1"/>
  <c r="V2139"/>
  <c r="Y2139" s="1"/>
  <c r="V2140"/>
  <c r="Y2140" s="1"/>
  <c r="V2141"/>
  <c r="Y2141" s="1"/>
  <c r="V2142"/>
  <c r="Y2142" s="1"/>
  <c r="V2143"/>
  <c r="Y2143" s="1"/>
  <c r="V2144"/>
  <c r="Y2144" s="1"/>
  <c r="V2145"/>
  <c r="Y2145" s="1"/>
  <c r="V2146"/>
  <c r="Y2146" s="1"/>
  <c r="V2147"/>
  <c r="Y2147" s="1"/>
  <c r="V2148"/>
  <c r="Y2148" s="1"/>
  <c r="V2149"/>
  <c r="Y2149" s="1"/>
  <c r="V2150"/>
  <c r="Y2150" s="1"/>
  <c r="V2151"/>
  <c r="Y2151" s="1"/>
  <c r="V2152"/>
  <c r="Y2152" s="1"/>
  <c r="V2153"/>
  <c r="Y2153" s="1"/>
  <c r="V2154"/>
  <c r="Y2154" s="1"/>
  <c r="V2155"/>
  <c r="Y2155" s="1"/>
  <c r="V2156"/>
  <c r="Y2156" s="1"/>
  <c r="V2157"/>
  <c r="Y2157" s="1"/>
  <c r="V2158"/>
  <c r="Y2158" s="1"/>
  <c r="V2159"/>
  <c r="Y2159" s="1"/>
  <c r="V2160"/>
  <c r="Y2160" s="1"/>
  <c r="V2161"/>
  <c r="Y2161" s="1"/>
  <c r="V2162"/>
  <c r="Y2162" s="1"/>
  <c r="V2163"/>
  <c r="Y2163" s="1"/>
  <c r="V2164"/>
  <c r="Y2164" s="1"/>
  <c r="V2165"/>
  <c r="Y2165" s="1"/>
  <c r="V2166"/>
  <c r="Y2166" s="1"/>
  <c r="V2167"/>
  <c r="Y2167" s="1"/>
  <c r="V2168"/>
  <c r="Y2168" s="1"/>
  <c r="V2169"/>
  <c r="Y2169" s="1"/>
  <c r="V2170"/>
  <c r="Y2170" s="1"/>
  <c r="V2171"/>
  <c r="Y2171" s="1"/>
  <c r="V2172"/>
  <c r="Y2172" s="1"/>
  <c r="V2173"/>
  <c r="Y2173" s="1"/>
  <c r="V2174"/>
  <c r="Y2174" s="1"/>
  <c r="V2175"/>
  <c r="Y2175" s="1"/>
  <c r="V2176"/>
  <c r="Y2176" s="1"/>
  <c r="V2177"/>
  <c r="Y2177" s="1"/>
  <c r="V2178"/>
  <c r="Y2178" s="1"/>
  <c r="V2179"/>
  <c r="Y2179" s="1"/>
  <c r="V2180"/>
  <c r="Y2180" s="1"/>
  <c r="V2181"/>
  <c r="Y2181" s="1"/>
  <c r="V2182"/>
  <c r="Y2182" s="1"/>
  <c r="V2183"/>
  <c r="Y2183" s="1"/>
  <c r="V2184"/>
  <c r="Y2184" s="1"/>
  <c r="V2185"/>
  <c r="Y2185" s="1"/>
  <c r="V2186"/>
  <c r="Y2186" s="1"/>
  <c r="V2187"/>
  <c r="Y2187" s="1"/>
  <c r="V2188"/>
  <c r="Y2188" s="1"/>
  <c r="V2189"/>
  <c r="Y2189" s="1"/>
  <c r="V2190"/>
  <c r="Y2190" s="1"/>
  <c r="V2191"/>
  <c r="Y2191" s="1"/>
  <c r="V2192"/>
  <c r="Y2192" s="1"/>
  <c r="V2193"/>
  <c r="Y2193" s="1"/>
  <c r="V2194"/>
  <c r="Y2194" s="1"/>
  <c r="V2195"/>
  <c r="Y2195" s="1"/>
  <c r="V2196"/>
  <c r="Y2196" s="1"/>
  <c r="V2197"/>
  <c r="Y2197" s="1"/>
  <c r="V2198"/>
  <c r="Y2198" s="1"/>
  <c r="V2199"/>
  <c r="Y2199" s="1"/>
  <c r="V2200"/>
  <c r="Y2200" s="1"/>
  <c r="V2201"/>
  <c r="Y2201" s="1"/>
  <c r="V2202"/>
  <c r="Y2202" s="1"/>
  <c r="V2203"/>
  <c r="Y2203" s="1"/>
  <c r="V2204"/>
  <c r="Y2204" s="1"/>
  <c r="V2205"/>
  <c r="Y2205" s="1"/>
  <c r="V2206"/>
  <c r="Y2206" s="1"/>
  <c r="V2207"/>
  <c r="Y2207" s="1"/>
  <c r="V2208"/>
  <c r="Y2208" s="1"/>
  <c r="V2209"/>
  <c r="Y2209" s="1"/>
  <c r="V2210"/>
  <c r="Y2210" s="1"/>
  <c r="V2211"/>
  <c r="Y2211" s="1"/>
  <c r="V2212"/>
  <c r="Y2212" s="1"/>
  <c r="V2213"/>
  <c r="Y2213" s="1"/>
  <c r="V2214"/>
  <c r="Y2214" s="1"/>
  <c r="V2215"/>
  <c r="Y2215" s="1"/>
  <c r="V2216"/>
  <c r="Y2216" s="1"/>
  <c r="V2217"/>
  <c r="Y2217" s="1"/>
  <c r="V2218"/>
  <c r="Y2218" s="1"/>
  <c r="V2219"/>
  <c r="Y2219" s="1"/>
  <c r="V2220"/>
  <c r="Y2220" s="1"/>
  <c r="V2221"/>
  <c r="Y2221" s="1"/>
  <c r="V2222"/>
  <c r="Y2222" s="1"/>
  <c r="V2223"/>
  <c r="Y2223" s="1"/>
  <c r="V2224"/>
  <c r="Y2224" s="1"/>
  <c r="V2225"/>
  <c r="Y2225" s="1"/>
  <c r="V2226"/>
  <c r="Y2226" s="1"/>
  <c r="V2227"/>
  <c r="Y2227" s="1"/>
  <c r="V2228"/>
  <c r="Y2228" s="1"/>
  <c r="V2229"/>
  <c r="Y2229" s="1"/>
  <c r="V2230"/>
  <c r="Y2230" s="1"/>
  <c r="V2231"/>
  <c r="Y2231" s="1"/>
  <c r="V2232"/>
  <c r="Y2232" s="1"/>
  <c r="V2233"/>
  <c r="Y2233" s="1"/>
  <c r="V2234"/>
  <c r="Y2234" s="1"/>
  <c r="V2235"/>
  <c r="Y2235" s="1"/>
  <c r="V2236"/>
  <c r="Y2236" s="1"/>
  <c r="V2237"/>
  <c r="Y2237" s="1"/>
  <c r="V2238"/>
  <c r="Y2238" s="1"/>
  <c r="V2239"/>
  <c r="Y2239" s="1"/>
  <c r="V2240"/>
  <c r="Y2240" s="1"/>
  <c r="V2241"/>
  <c r="Y2241" s="1"/>
  <c r="V2242"/>
  <c r="Y2242" s="1"/>
  <c r="V2243"/>
  <c r="Y2243" s="1"/>
  <c r="V2244"/>
  <c r="Y2244" s="1"/>
  <c r="V2245"/>
  <c r="Y2245" s="1"/>
  <c r="V2246"/>
  <c r="Y2246" s="1"/>
  <c r="V2247"/>
  <c r="Y2247" s="1"/>
  <c r="V2248"/>
  <c r="Y2248" s="1"/>
  <c r="V2249"/>
  <c r="Y2249" s="1"/>
  <c r="V2250"/>
  <c r="Y2250" s="1"/>
  <c r="V2251"/>
  <c r="Y2251" s="1"/>
  <c r="V2252"/>
  <c r="Y2252" s="1"/>
  <c r="V2253"/>
  <c r="Y2253" s="1"/>
  <c r="V2254"/>
  <c r="Y2254" s="1"/>
  <c r="V2255"/>
  <c r="Y2255" s="1"/>
  <c r="V2256"/>
  <c r="Y2256" s="1"/>
  <c r="V2257"/>
  <c r="Y2257" s="1"/>
  <c r="V2258"/>
  <c r="Y2258" s="1"/>
  <c r="V2259"/>
  <c r="Y2259" s="1"/>
  <c r="V2260"/>
  <c r="Y2260" s="1"/>
  <c r="V2261"/>
  <c r="Y2261" s="1"/>
  <c r="V2262"/>
  <c r="Y2262" s="1"/>
  <c r="V2263"/>
  <c r="Y2263" s="1"/>
  <c r="V2264"/>
  <c r="Y2264" s="1"/>
  <c r="V2265"/>
  <c r="Y2265" s="1"/>
  <c r="V2266"/>
  <c r="Y2266" s="1"/>
  <c r="V2267"/>
  <c r="Y2267" s="1"/>
  <c r="V2268"/>
  <c r="Y2268" s="1"/>
  <c r="V2269"/>
  <c r="Y2269" s="1"/>
  <c r="V2270"/>
  <c r="Y2270" s="1"/>
  <c r="V2271"/>
  <c r="Y2271" s="1"/>
  <c r="V2272"/>
  <c r="Y2272" s="1"/>
  <c r="V2273"/>
  <c r="Y2273" s="1"/>
  <c r="V2274"/>
  <c r="Y2274" s="1"/>
  <c r="V2275"/>
  <c r="Y2275" s="1"/>
  <c r="V2276"/>
  <c r="Y2276" s="1"/>
  <c r="V2277"/>
  <c r="Y2277" s="1"/>
  <c r="V2278"/>
  <c r="Y2278" s="1"/>
  <c r="V2279"/>
  <c r="Y2279" s="1"/>
  <c r="V2280"/>
  <c r="Y2280" s="1"/>
  <c r="V2281"/>
  <c r="Y2281" s="1"/>
  <c r="V2282"/>
  <c r="Y2282" s="1"/>
  <c r="V2283"/>
  <c r="Y2283" s="1"/>
  <c r="V2284"/>
  <c r="Y2284" s="1"/>
  <c r="V2285"/>
  <c r="Y2285" s="1"/>
  <c r="V2286"/>
  <c r="Y2286" s="1"/>
  <c r="V2287"/>
  <c r="Y2287" s="1"/>
  <c r="V2288"/>
  <c r="Y2288" s="1"/>
  <c r="V2289"/>
  <c r="Y2289" s="1"/>
  <c r="V2290"/>
  <c r="Y2290" s="1"/>
  <c r="V2291"/>
  <c r="Y2291" s="1"/>
  <c r="V2292"/>
  <c r="Y2292" s="1"/>
  <c r="V2293"/>
  <c r="Y2293" s="1"/>
  <c r="V2294"/>
  <c r="Y2294" s="1"/>
  <c r="V2295"/>
  <c r="Y2295" s="1"/>
  <c r="V2296"/>
  <c r="Y2296" s="1"/>
  <c r="V2297"/>
  <c r="Y2297" s="1"/>
  <c r="V2298"/>
  <c r="Y2298" s="1"/>
  <c r="V2299"/>
  <c r="Y2299" s="1"/>
  <c r="V2300"/>
  <c r="Y2300" s="1"/>
  <c r="V2301"/>
  <c r="Y2301" s="1"/>
  <c r="V2302"/>
  <c r="Y2302" s="1"/>
  <c r="V2303"/>
  <c r="Y2303" s="1"/>
  <c r="V2304"/>
  <c r="Y2304" s="1"/>
  <c r="V2305"/>
  <c r="Y2305" s="1"/>
  <c r="V2306"/>
  <c r="Y2306" s="1"/>
  <c r="V2307"/>
  <c r="Y2307" s="1"/>
  <c r="V2308"/>
  <c r="Y2308" s="1"/>
  <c r="V2309"/>
  <c r="Y2309" s="1"/>
  <c r="V2310"/>
  <c r="Y2310" s="1"/>
  <c r="V2311"/>
  <c r="Y2311" s="1"/>
  <c r="V2312"/>
  <c r="Y2312" s="1"/>
  <c r="V2313"/>
  <c r="Y2313" s="1"/>
  <c r="V2314"/>
  <c r="Y2314" s="1"/>
  <c r="V2315"/>
  <c r="Y2315" s="1"/>
  <c r="V2316"/>
  <c r="Y2316" s="1"/>
  <c r="V2317"/>
  <c r="Y2317" s="1"/>
  <c r="V2318"/>
  <c r="Y2318" s="1"/>
  <c r="V2319"/>
  <c r="Y2319" s="1"/>
  <c r="V2320"/>
  <c r="Y2320" s="1"/>
  <c r="V2321"/>
  <c r="Y2321" s="1"/>
  <c r="V2322"/>
  <c r="Y2322" s="1"/>
  <c r="V2323"/>
  <c r="Y2323" s="1"/>
  <c r="V2324"/>
  <c r="Y2324" s="1"/>
  <c r="V2325"/>
  <c r="Y2325" s="1"/>
  <c r="V2326"/>
  <c r="Y2326" s="1"/>
  <c r="V2327"/>
  <c r="Y2327" s="1"/>
  <c r="V2328"/>
  <c r="Y2328" s="1"/>
  <c r="V2329"/>
  <c r="Y2329" s="1"/>
  <c r="V2330"/>
  <c r="Y2330" s="1"/>
  <c r="V2331"/>
  <c r="Y2331" s="1"/>
  <c r="V2332"/>
  <c r="Y2332" s="1"/>
  <c r="V2333"/>
  <c r="Y2333" s="1"/>
  <c r="V2334"/>
  <c r="Y2334" s="1"/>
  <c r="V2335"/>
  <c r="Y2335" s="1"/>
  <c r="V2336"/>
  <c r="Y2336" s="1"/>
  <c r="V2337"/>
  <c r="Y2337" s="1"/>
  <c r="V2338"/>
  <c r="Y2338" s="1"/>
  <c r="V2339"/>
  <c r="Y2339" s="1"/>
  <c r="V2340"/>
  <c r="Y2340" s="1"/>
  <c r="V2341"/>
  <c r="Y2341" s="1"/>
  <c r="V2342"/>
  <c r="Y2342" s="1"/>
  <c r="V2343"/>
  <c r="Y2343" s="1"/>
  <c r="V2344"/>
  <c r="Y2344" s="1"/>
  <c r="V2345"/>
  <c r="Y2345" s="1"/>
  <c r="V2346"/>
  <c r="Y2346" s="1"/>
  <c r="V2347"/>
  <c r="Y2347" s="1"/>
  <c r="V2348"/>
  <c r="Y2348" s="1"/>
  <c r="V2349"/>
  <c r="Y2349" s="1"/>
  <c r="V2350"/>
  <c r="Y2350" s="1"/>
  <c r="V2351"/>
  <c r="Y2351" s="1"/>
  <c r="V2352"/>
  <c r="Y2352" s="1"/>
  <c r="V2353"/>
  <c r="Y2353" s="1"/>
  <c r="V2354"/>
  <c r="Y2354" s="1"/>
  <c r="V2355"/>
  <c r="Y2355" s="1"/>
  <c r="V2356"/>
  <c r="Y2356" s="1"/>
  <c r="V2357"/>
  <c r="Y2357" s="1"/>
  <c r="V2358"/>
  <c r="Y2358" s="1"/>
  <c r="V2359"/>
  <c r="Y2359" s="1"/>
  <c r="V2360"/>
  <c r="Y2360" s="1"/>
  <c r="V2361"/>
  <c r="Y2361" s="1"/>
  <c r="V2362"/>
  <c r="Y2362" s="1"/>
  <c r="V2363"/>
  <c r="Y2363" s="1"/>
  <c r="V2364"/>
  <c r="Y2364" s="1"/>
  <c r="V2365"/>
  <c r="Y2365" s="1"/>
  <c r="V2366"/>
  <c r="Y2366" s="1"/>
  <c r="V2367"/>
  <c r="Y2367" s="1"/>
  <c r="V2368"/>
  <c r="Y2368" s="1"/>
  <c r="V2369"/>
  <c r="Y2369" s="1"/>
  <c r="V2370"/>
  <c r="Y2370" s="1"/>
  <c r="V2371"/>
  <c r="Y2371" s="1"/>
  <c r="V2372"/>
  <c r="Y2372" s="1"/>
  <c r="V2373"/>
  <c r="Y2373" s="1"/>
  <c r="V2374"/>
  <c r="Y2374" s="1"/>
  <c r="V2375"/>
  <c r="Y2375" s="1"/>
  <c r="V2376"/>
  <c r="Y2376" s="1"/>
  <c r="V2377"/>
  <c r="Y2377" s="1"/>
  <c r="V2378"/>
  <c r="Y2378" s="1"/>
  <c r="V2379"/>
  <c r="Y2379" s="1"/>
  <c r="V2380"/>
  <c r="Y2380" s="1"/>
  <c r="V2381"/>
  <c r="Y2381" s="1"/>
  <c r="V2382"/>
  <c r="Y2382" s="1"/>
  <c r="V2383"/>
  <c r="Y2383" s="1"/>
  <c r="V2384"/>
  <c r="Y2384" s="1"/>
  <c r="V2385"/>
  <c r="Y2385" s="1"/>
  <c r="V2386"/>
  <c r="Y2386" s="1"/>
  <c r="V2387"/>
  <c r="Y2387" s="1"/>
  <c r="V2388"/>
  <c r="Y2388" s="1"/>
  <c r="V2389"/>
  <c r="Y2389" s="1"/>
  <c r="V2390"/>
  <c r="Y2390" s="1"/>
  <c r="V2391"/>
  <c r="Y2391" s="1"/>
  <c r="V2392"/>
  <c r="Y2392" s="1"/>
  <c r="V2393"/>
  <c r="Y2393" s="1"/>
  <c r="V2394"/>
  <c r="Y2394" s="1"/>
  <c r="V2395"/>
  <c r="Y2395" s="1"/>
  <c r="V2396"/>
  <c r="Y2396" s="1"/>
  <c r="V2397"/>
  <c r="Y2397" s="1"/>
  <c r="V2398"/>
  <c r="Y2398" s="1"/>
  <c r="V2399"/>
  <c r="Y2399" s="1"/>
  <c r="V2400"/>
  <c r="Y2400" s="1"/>
  <c r="V2401"/>
  <c r="Y2401" s="1"/>
  <c r="V2402"/>
  <c r="Y2402" s="1"/>
  <c r="V2403"/>
  <c r="Y2403" s="1"/>
  <c r="V2404"/>
  <c r="Y2404" s="1"/>
  <c r="V2405"/>
  <c r="Y2405" s="1"/>
  <c r="V2406"/>
  <c r="Y2406" s="1"/>
  <c r="V2407"/>
  <c r="Y2407" s="1"/>
  <c r="V2408"/>
  <c r="Y2408" s="1"/>
  <c r="V2409"/>
  <c r="Y2409" s="1"/>
  <c r="V2410"/>
  <c r="Y2410" s="1"/>
  <c r="V2411"/>
  <c r="Y2411" s="1"/>
  <c r="V2412"/>
  <c r="Y2412" s="1"/>
  <c r="V2413"/>
  <c r="Y2413" s="1"/>
  <c r="V2414"/>
  <c r="Y2414" s="1"/>
  <c r="V2415"/>
  <c r="Y2415" s="1"/>
  <c r="V2416"/>
  <c r="Y2416" s="1"/>
  <c r="V2417"/>
  <c r="Y2417" s="1"/>
  <c r="V2418"/>
  <c r="Y2418" s="1"/>
  <c r="V2419"/>
  <c r="Y2419" s="1"/>
  <c r="V2420"/>
  <c r="Y2420" s="1"/>
  <c r="V2421"/>
  <c r="Y2421" s="1"/>
  <c r="V2422"/>
  <c r="Y2422" s="1"/>
  <c r="V2423"/>
  <c r="Y2423" s="1"/>
  <c r="V2424"/>
  <c r="Y2424" s="1"/>
  <c r="V2425"/>
  <c r="Y2425" s="1"/>
  <c r="V2426"/>
  <c r="Y2426" s="1"/>
  <c r="V2427"/>
  <c r="Y2427" s="1"/>
  <c r="V2428"/>
  <c r="Y2428" s="1"/>
  <c r="V2429"/>
  <c r="Y2429" s="1"/>
  <c r="V2430"/>
  <c r="Y2430" s="1"/>
  <c r="V2431"/>
  <c r="Y2431" s="1"/>
  <c r="V2432"/>
  <c r="Y2432" s="1"/>
  <c r="V2433"/>
  <c r="Y2433" s="1"/>
  <c r="V2434"/>
  <c r="Y2434" s="1"/>
  <c r="V2435"/>
  <c r="Y2435" s="1"/>
  <c r="V2436"/>
  <c r="Y2436" s="1"/>
  <c r="V2437"/>
  <c r="Y2437" s="1"/>
  <c r="V2438"/>
  <c r="Y2438" s="1"/>
  <c r="V2439"/>
  <c r="Y2439" s="1"/>
  <c r="V2440"/>
  <c r="Y2440" s="1"/>
  <c r="V2441"/>
  <c r="Y2441" s="1"/>
  <c r="V2442"/>
  <c r="Y2442" s="1"/>
  <c r="V2443"/>
  <c r="Y2443" s="1"/>
  <c r="V2444"/>
  <c r="Y2444" s="1"/>
  <c r="V2445"/>
  <c r="Y2445" s="1"/>
  <c r="V2446"/>
  <c r="Y2446" s="1"/>
  <c r="V2447"/>
  <c r="Y2447" s="1"/>
  <c r="V2448"/>
  <c r="Y2448" s="1"/>
  <c r="V2449"/>
  <c r="Y2449" s="1"/>
  <c r="V2450"/>
  <c r="Y2450" s="1"/>
  <c r="V2451"/>
  <c r="Y2451" s="1"/>
  <c r="V2452"/>
  <c r="Y2452" s="1"/>
  <c r="V2453"/>
  <c r="Y2453" s="1"/>
  <c r="V2454"/>
  <c r="Y2454" s="1"/>
  <c r="V2455"/>
  <c r="Y2455" s="1"/>
  <c r="V2456"/>
  <c r="Y2456" s="1"/>
  <c r="V2457"/>
  <c r="Y2457" s="1"/>
  <c r="V2458"/>
  <c r="Y2458" s="1"/>
  <c r="V2459"/>
  <c r="Y2459" s="1"/>
  <c r="V2460"/>
  <c r="Y2460" s="1"/>
  <c r="V2461"/>
  <c r="Y2461" s="1"/>
  <c r="V2462"/>
  <c r="Y2462" s="1"/>
  <c r="V2463"/>
  <c r="Y2463" s="1"/>
  <c r="V2464"/>
  <c r="Y2464" s="1"/>
  <c r="V2465"/>
  <c r="Y2465" s="1"/>
  <c r="V2466"/>
  <c r="Y2466" s="1"/>
  <c r="V2467"/>
  <c r="Y2467" s="1"/>
  <c r="V2468"/>
  <c r="Y2468" s="1"/>
  <c r="V2469"/>
  <c r="Y2469" s="1"/>
  <c r="V2470"/>
  <c r="Y2470" s="1"/>
  <c r="V2471"/>
  <c r="Y2471" s="1"/>
  <c r="V2472"/>
  <c r="Y2472" s="1"/>
  <c r="V2473"/>
  <c r="Y2473" s="1"/>
  <c r="V2474"/>
  <c r="Y2474" s="1"/>
  <c r="V2475"/>
  <c r="Y2475" s="1"/>
  <c r="V2476"/>
  <c r="Y2476" s="1"/>
  <c r="V2477"/>
  <c r="Y2477" s="1"/>
  <c r="V2478"/>
  <c r="Y2478" s="1"/>
  <c r="V2479"/>
  <c r="Y2479" s="1"/>
  <c r="V2480"/>
  <c r="Y2480" s="1"/>
  <c r="V2481"/>
  <c r="Y2481" s="1"/>
  <c r="V2482"/>
  <c r="Y2482" s="1"/>
  <c r="V2483"/>
  <c r="Y2483" s="1"/>
  <c r="V2484"/>
  <c r="Y2484" s="1"/>
  <c r="V2485"/>
  <c r="Y2485" s="1"/>
  <c r="V2486"/>
  <c r="Y2486" s="1"/>
  <c r="V2487"/>
  <c r="Y2487" s="1"/>
  <c r="V2488"/>
  <c r="Y2488" s="1"/>
  <c r="V2489"/>
  <c r="Y2489" s="1"/>
  <c r="V2490"/>
  <c r="Y2490" s="1"/>
  <c r="V2491"/>
  <c r="Y2491" s="1"/>
  <c r="V2492"/>
  <c r="Y2492" s="1"/>
  <c r="V2493"/>
  <c r="Y2493" s="1"/>
  <c r="V2494"/>
  <c r="Y2494" s="1"/>
  <c r="V2495"/>
  <c r="Y2495" s="1"/>
  <c r="V2496"/>
  <c r="Y2496" s="1"/>
  <c r="V2497"/>
  <c r="Y2497" s="1"/>
  <c r="V2498"/>
  <c r="Y2498" s="1"/>
  <c r="V2499"/>
  <c r="Y2499" s="1"/>
  <c r="V2500"/>
  <c r="Y2500" s="1"/>
  <c r="V2501"/>
  <c r="Y2501" s="1"/>
  <c r="V2502"/>
  <c r="Y2502" s="1"/>
  <c r="I3" i="3"/>
  <c r="I4"/>
  <c r="I5"/>
  <c r="I6"/>
  <c r="G612" i="33"/>
  <c r="I7" i="3"/>
  <c r="I8"/>
  <c r="G109" i="33" s="1"/>
  <c r="I9" i="3"/>
  <c r="G673" i="33"/>
  <c r="I10" i="3"/>
  <c r="I11"/>
  <c r="G474" i="33" s="1"/>
  <c r="I12" i="3"/>
  <c r="G473" i="33" s="1"/>
  <c r="I13" i="3"/>
  <c r="I14"/>
  <c r="G764" i="33"/>
  <c r="I15" i="3"/>
  <c r="G471" i="33"/>
  <c r="I16" i="3"/>
  <c r="G721" i="33"/>
  <c r="I17" i="3"/>
  <c r="I18"/>
  <c r="G341" i="33" s="1"/>
  <c r="I19" i="3"/>
  <c r="I20"/>
  <c r="I21"/>
  <c r="I22"/>
  <c r="I23"/>
  <c r="G356" i="33" s="1"/>
  <c r="I24" i="3"/>
  <c r="G371" i="33" s="1"/>
  <c r="I25" i="3"/>
  <c r="I26"/>
  <c r="I27"/>
  <c r="G367" i="33" s="1"/>
  <c r="I28" i="3"/>
  <c r="I29"/>
  <c r="G775" i="33"/>
  <c r="I30" i="3"/>
  <c r="I31"/>
  <c r="I32"/>
  <c r="I33"/>
  <c r="G548" i="33" s="1"/>
  <c r="I34" i="3"/>
  <c r="G683" i="33" s="1"/>
  <c r="I35" i="3"/>
  <c r="I36"/>
  <c r="I37"/>
  <c r="G887" i="33" s="1"/>
  <c r="I38" i="3"/>
  <c r="I39"/>
  <c r="I40"/>
  <c r="G295" i="33" s="1"/>
  <c r="I41" i="3"/>
  <c r="I42"/>
  <c r="G424" i="33" s="1"/>
  <c r="I43" i="3"/>
  <c r="G795" i="33" s="1"/>
  <c r="I44" i="3"/>
  <c r="G719" i="33" s="1"/>
  <c r="I45" i="3"/>
  <c r="I46"/>
  <c r="I47"/>
  <c r="G871" i="33" s="1"/>
  <c r="I48" i="3"/>
  <c r="G847" i="33" s="1"/>
  <c r="I49" i="3"/>
  <c r="I50"/>
  <c r="I51"/>
  <c r="G729" i="33" s="1"/>
  <c r="I52" i="3"/>
  <c r="G715" i="33" s="1"/>
  <c r="I53" i="3"/>
  <c r="G790" i="33" s="1"/>
  <c r="I54" i="3"/>
  <c r="I55"/>
  <c r="G865" i="33" s="1"/>
  <c r="I56" i="3"/>
  <c r="I57"/>
  <c r="G687" i="33" s="1"/>
  <c r="I58" i="3"/>
  <c r="G718" i="33" s="1"/>
  <c r="I59" i="3"/>
  <c r="G711" i="33" s="1"/>
  <c r="I60" i="3"/>
  <c r="G352" i="33" s="1"/>
  <c r="I61" i="3"/>
  <c r="I62"/>
  <c r="G750" i="33" s="1"/>
  <c r="I63" i="3"/>
  <c r="I64"/>
  <c r="G771" i="33" s="1"/>
  <c r="I65" i="3"/>
  <c r="I66"/>
  <c r="G697" i="33"/>
  <c r="I67" i="3"/>
  <c r="G880" i="33"/>
  <c r="I68" i="3"/>
  <c r="I69"/>
  <c r="I70"/>
  <c r="I71"/>
  <c r="I72"/>
  <c r="I73"/>
  <c r="I74"/>
  <c r="I75"/>
  <c r="G680" i="33" s="1"/>
  <c r="I76" i="3"/>
  <c r="G701" i="33" s="1"/>
  <c r="I77" i="3"/>
  <c r="G88" i="33" s="1"/>
  <c r="I78" i="3"/>
  <c r="G433" i="33"/>
  <c r="I79" i="3"/>
  <c r="I80"/>
  <c r="I81"/>
  <c r="I82"/>
  <c r="G603" i="33" s="1"/>
  <c r="I83" i="3"/>
  <c r="I84"/>
  <c r="G523" i="33" s="1"/>
  <c r="I85" i="3"/>
  <c r="I86"/>
  <c r="I87"/>
  <c r="I88"/>
  <c r="I89"/>
  <c r="I90"/>
  <c r="I91"/>
  <c r="I92"/>
  <c r="I93"/>
  <c r="I94"/>
  <c r="G672" i="33" s="1"/>
  <c r="I95" i="3"/>
  <c r="G686" i="33" s="1"/>
  <c r="I96" i="3"/>
  <c r="I97"/>
  <c r="G705" i="33" s="1"/>
  <c r="I98" i="3"/>
  <c r="G456" i="33" s="1"/>
  <c r="I99" i="3"/>
  <c r="I100"/>
  <c r="I101"/>
  <c r="I102"/>
  <c r="G348" i="33" s="1"/>
  <c r="I103" i="3"/>
  <c r="G343" i="33" s="1"/>
  <c r="I104" i="3"/>
  <c r="I105"/>
  <c r="I106"/>
  <c r="G545" i="33" s="1"/>
  <c r="I107" i="3"/>
  <c r="I108"/>
  <c r="I109"/>
  <c r="I110"/>
  <c r="I111"/>
  <c r="I112"/>
  <c r="I113"/>
  <c r="I114"/>
  <c r="G436" i="33"/>
  <c r="I115" i="3"/>
  <c r="I116"/>
  <c r="I117"/>
  <c r="G646" i="33"/>
  <c r="I118" i="3"/>
  <c r="G892" i="33"/>
  <c r="I119" i="3"/>
  <c r="I120"/>
  <c r="G598" i="33" s="1"/>
  <c r="I121" i="3"/>
  <c r="I122"/>
  <c r="G506" i="33" s="1"/>
  <c r="I123" i="3"/>
  <c r="G629" i="33" s="1"/>
  <c r="I124" i="3"/>
  <c r="I125"/>
  <c r="I126"/>
  <c r="G839" i="33" s="1"/>
  <c r="I127" i="3"/>
  <c r="G849" i="33" s="1"/>
  <c r="I128" i="3"/>
  <c r="G620" i="33" s="1"/>
  <c r="I129" i="3"/>
  <c r="G547" i="33" s="1"/>
  <c r="I130" i="3"/>
  <c r="I131"/>
  <c r="I132"/>
  <c r="G563" i="33" s="1"/>
  <c r="I133" i="3"/>
  <c r="I134"/>
  <c r="I135"/>
  <c r="I136"/>
  <c r="G379" i="33" s="1"/>
  <c r="I137" i="3"/>
  <c r="I138"/>
  <c r="I139"/>
  <c r="G378" i="33" s="1"/>
  <c r="I140" i="3"/>
  <c r="I141"/>
  <c r="I142"/>
  <c r="I143"/>
  <c r="I144"/>
  <c r="I145"/>
  <c r="G571" i="33" s="1"/>
  <c r="I146" i="3"/>
  <c r="I147"/>
  <c r="I148"/>
  <c r="I149"/>
  <c r="G779" i="33" s="1"/>
  <c r="I150" i="3"/>
  <c r="G586" i="33" s="1"/>
  <c r="I151" i="3"/>
  <c r="I152"/>
  <c r="I153"/>
  <c r="I154"/>
  <c r="G632" i="33" s="1"/>
  <c r="I155" i="3"/>
  <c r="I156"/>
  <c r="G93" i="33" s="1"/>
  <c r="I157" i="3"/>
  <c r="I158"/>
  <c r="G609" i="33" s="1"/>
  <c r="I159" i="3"/>
  <c r="I160"/>
  <c r="I161"/>
  <c r="G329" i="33" s="1"/>
  <c r="I162" i="3"/>
  <c r="G662" i="33"/>
  <c r="I163" i="3"/>
  <c r="G505" i="33"/>
  <c r="I164" i="3"/>
  <c r="G862" i="33"/>
  <c r="I165" i="3"/>
  <c r="I166"/>
  <c r="G747" i="33" s="1"/>
  <c r="I167" i="3"/>
  <c r="G630" i="33" s="1"/>
  <c r="I168" i="3"/>
  <c r="G769" i="33" s="1"/>
  <c r="I169" i="3"/>
  <c r="G485" i="33" s="1"/>
  <c r="I170" i="3"/>
  <c r="G891" i="33" s="1"/>
  <c r="I171" i="3"/>
  <c r="I172"/>
  <c r="I173"/>
  <c r="I174"/>
  <c r="I175"/>
  <c r="I176"/>
  <c r="I177"/>
  <c r="I178"/>
  <c r="I179"/>
  <c r="G490" i="33" s="1"/>
  <c r="I180" i="3"/>
  <c r="G355" i="33" s="1"/>
  <c r="I181" i="3"/>
  <c r="G604" i="33" s="1"/>
  <c r="I182" i="3"/>
  <c r="G532" i="33" s="1"/>
  <c r="I183" i="3"/>
  <c r="I184"/>
  <c r="G570" i="33" s="1"/>
  <c r="I185" i="3"/>
  <c r="G665" i="33" s="1"/>
  <c r="I186" i="3"/>
  <c r="G877" i="33" s="1"/>
  <c r="I187" i="3"/>
  <c r="G869" i="33" s="1"/>
  <c r="I188" i="3"/>
  <c r="G476" i="33" s="1"/>
  <c r="I189" i="3"/>
  <c r="I190"/>
  <c r="I191"/>
  <c r="G599" i="33" s="1"/>
  <c r="I192" i="3"/>
  <c r="I193"/>
  <c r="I194"/>
  <c r="I195"/>
  <c r="I196"/>
  <c r="I197"/>
  <c r="G579" i="33" s="1"/>
  <c r="I198" i="3"/>
  <c r="G380" i="33" s="1"/>
  <c r="I199" i="3"/>
  <c r="I200"/>
  <c r="I201"/>
  <c r="G657" i="33" s="1"/>
  <c r="I202" i="3"/>
  <c r="G667" i="33" s="1"/>
  <c r="I203" i="3"/>
  <c r="G601" i="33" s="1"/>
  <c r="I204" i="3"/>
  <c r="I205"/>
  <c r="I206"/>
  <c r="I207"/>
  <c r="G445" i="33"/>
  <c r="I208" i="3"/>
  <c r="I209"/>
  <c r="G647" i="33" s="1"/>
  <c r="I210" i="3"/>
  <c r="G637" i="33" s="1"/>
  <c r="I211" i="3"/>
  <c r="G501" i="33" s="1"/>
  <c r="I212" i="3"/>
  <c r="I213"/>
  <c r="G898" i="33" s="1"/>
  <c r="I214" i="3"/>
  <c r="G666" i="33" s="1"/>
  <c r="I215" i="3"/>
  <c r="G430" i="33" s="1"/>
  <c r="I216" i="3"/>
  <c r="G564" i="33" s="1"/>
  <c r="I217" i="3"/>
  <c r="G644" i="33" s="1"/>
  <c r="I218" i="3"/>
  <c r="G551" i="33" s="1"/>
  <c r="I219" i="3"/>
  <c r="I220"/>
  <c r="I221"/>
  <c r="G826" i="33" s="1"/>
  <c r="I222" i="3"/>
  <c r="G591" i="33" s="1"/>
  <c r="I223" i="3"/>
  <c r="I224"/>
  <c r="G546" i="33" s="1"/>
  <c r="I225" i="3"/>
  <c r="I226"/>
  <c r="I227"/>
  <c r="G828" i="33" s="1"/>
  <c r="I228" i="3"/>
  <c r="I229"/>
  <c r="G466" i="33" s="1"/>
  <c r="I230" i="3"/>
  <c r="G514" i="33" s="1"/>
  <c r="I231" i="3"/>
  <c r="G783" i="33" s="1"/>
  <c r="I232" i="3"/>
  <c r="G340" i="33" s="1"/>
  <c r="I233" i="3"/>
  <c r="G786" i="33" s="1"/>
  <c r="I234" i="3"/>
  <c r="G450" i="33" s="1"/>
  <c r="I235" i="3"/>
  <c r="G582" i="33" s="1"/>
  <c r="I236" i="3"/>
  <c r="G664" i="33" s="1"/>
  <c r="I237" i="3"/>
  <c r="G660" i="33" s="1"/>
  <c r="I238" i="3"/>
  <c r="I239"/>
  <c r="G616" i="33" s="1"/>
  <c r="I240" i="3"/>
  <c r="I241"/>
  <c r="G374" i="33"/>
  <c r="I242" i="3"/>
  <c r="G811" i="33"/>
  <c r="I243" i="3"/>
  <c r="I244"/>
  <c r="G354" i="33" s="1"/>
  <c r="I245" i="3"/>
  <c r="I246"/>
  <c r="I247"/>
  <c r="I248"/>
  <c r="I249"/>
  <c r="I250"/>
  <c r="I251"/>
  <c r="G387" i="33" s="1"/>
  <c r="I252" i="3"/>
  <c r="G733" i="33" s="1"/>
  <c r="I253" i="3"/>
  <c r="I254"/>
  <c r="I255"/>
  <c r="I256"/>
  <c r="I257"/>
  <c r="I258"/>
  <c r="I259"/>
  <c r="I260"/>
  <c r="I261"/>
  <c r="I262"/>
  <c r="G335" i="33" s="1"/>
  <c r="G81"/>
  <c r="I263" i="3"/>
  <c r="I264"/>
  <c r="G360" i="33" s="1"/>
  <c r="I265" i="3"/>
  <c r="I266"/>
  <c r="G538" i="33" s="1"/>
  <c r="I267" i="3"/>
  <c r="G394" i="33" s="1"/>
  <c r="I268" i="3"/>
  <c r="G383" i="33" s="1"/>
  <c r="I269" i="3"/>
  <c r="G449" i="33" s="1"/>
  <c r="I270" i="3"/>
  <c r="G816" i="33" s="1"/>
  <c r="I271" i="3"/>
  <c r="G211" i="33" s="1"/>
  <c r="I272" i="3"/>
  <c r="G595" i="33"/>
  <c r="I273" i="3"/>
  <c r="G640" i="33"/>
  <c r="I274" i="3"/>
  <c r="I275"/>
  <c r="I276"/>
  <c r="G388" i="33"/>
  <c r="I277" i="3"/>
  <c r="G500" i="33"/>
  <c r="I278" i="3"/>
  <c r="I279"/>
  <c r="I280"/>
  <c r="G740" i="33"/>
  <c r="I281" i="3"/>
  <c r="I282"/>
  <c r="G296" i="33" s="1"/>
  <c r="I283" i="3"/>
  <c r="I284"/>
  <c r="G806" i="33" s="1"/>
  <c r="I285" i="3"/>
  <c r="G890" i="33" s="1"/>
  <c r="I286" i="3"/>
  <c r="I287"/>
  <c r="I288"/>
  <c r="I289"/>
  <c r="G744" i="33"/>
  <c r="I290" i="3"/>
  <c r="I291"/>
  <c r="G868" i="33" s="1"/>
  <c r="I292" i="3"/>
  <c r="G448" i="33" s="1"/>
  <c r="I293" i="3"/>
  <c r="G658" i="33" s="1"/>
  <c r="I294" i="3"/>
  <c r="G863" i="33" s="1"/>
  <c r="I295" i="3"/>
  <c r="G559" i="33" s="1"/>
  <c r="I296" i="3"/>
  <c r="G580" i="33" s="1"/>
  <c r="I297" i="3"/>
  <c r="G562" i="33" s="1"/>
  <c r="I298" i="3"/>
  <c r="G487" i="33" s="1"/>
  <c r="I299" i="3"/>
  <c r="G845" i="33" s="1"/>
  <c r="I300" i="3"/>
  <c r="G663" i="33" s="1"/>
  <c r="I301" i="3"/>
  <c r="G817" i="33" s="1"/>
  <c r="I302" i="3"/>
  <c r="G726" i="33" s="1"/>
  <c r="I303" i="3"/>
  <c r="G724" i="33" s="1"/>
  <c r="I304" i="3"/>
  <c r="G362" i="33"/>
  <c r="I305" i="3"/>
  <c r="I306"/>
  <c r="G590" i="33" s="1"/>
  <c r="I307" i="3"/>
  <c r="G544" i="33" s="1"/>
  <c r="I308" i="3"/>
  <c r="I309"/>
  <c r="I310"/>
  <c r="G592" i="33" s="1"/>
  <c r="I311" i="3"/>
  <c r="I312"/>
  <c r="I313"/>
  <c r="G103" i="33"/>
  <c r="I314" i="3"/>
  <c r="G848" i="33" s="1"/>
  <c r="I315" i="3"/>
  <c r="G623" i="33" s="1"/>
  <c r="I316" i="3"/>
  <c r="G785" i="33"/>
  <c r="I317" i="3"/>
  <c r="G419" i="33"/>
  <c r="I318" i="3"/>
  <c r="G526" i="33"/>
  <c r="I319" i="3"/>
  <c r="G573" i="33"/>
  <c r="I320" i="3"/>
  <c r="I321"/>
  <c r="G762" i="33" s="1"/>
  <c r="I322" i="3"/>
  <c r="G489" i="33" s="1"/>
  <c r="I323" i="3"/>
  <c r="G172" i="33"/>
  <c r="I324" i="3"/>
  <c r="I325"/>
  <c r="G585" i="33"/>
  <c r="I326" i="3"/>
  <c r="G626" i="33"/>
  <c r="I327" i="3"/>
  <c r="G661" i="33"/>
  <c r="I328" i="3"/>
  <c r="I329"/>
  <c r="G622" i="33" s="1"/>
  <c r="I330" i="3"/>
  <c r="I331"/>
  <c r="G659" i="33" s="1"/>
  <c r="I332" i="3"/>
  <c r="G824" i="33" s="1"/>
  <c r="I333" i="3"/>
  <c r="I334"/>
  <c r="G835" i="33" s="1"/>
  <c r="I335" i="3"/>
  <c r="G422" i="33" s="1"/>
  <c r="I336" i="3"/>
  <c r="I337"/>
  <c r="I338"/>
  <c r="I339"/>
  <c r="G734" i="33" s="1"/>
  <c r="I340" i="3"/>
  <c r="G344" i="33" s="1"/>
  <c r="I341" i="3"/>
  <c r="G408" i="33" s="1"/>
  <c r="I342" i="3"/>
  <c r="G483" i="33" s="1"/>
  <c r="I343" i="3"/>
  <c r="I344"/>
  <c r="G522" i="33" s="1"/>
  <c r="I345" i="3"/>
  <c r="I346"/>
  <c r="G482" i="33"/>
  <c r="I347" i="3"/>
  <c r="G805" i="33"/>
  <c r="I348" i="3"/>
  <c r="G499" i="33"/>
  <c r="I349" i="3"/>
  <c r="G710" i="33"/>
  <c r="I350" i="3"/>
  <c r="I351"/>
  <c r="G279" i="33" s="1"/>
  <c r="I352" i="3"/>
  <c r="G668" i="33"/>
  <c r="I353" i="3"/>
  <c r="I354"/>
  <c r="I355"/>
  <c r="G566" i="33"/>
  <c r="I356" i="3"/>
  <c r="I357"/>
  <c r="I358"/>
  <c r="G520" i="33"/>
  <c r="I359" i="3"/>
  <c r="I360"/>
  <c r="G455" i="33" s="1"/>
  <c r="I361" i="3"/>
  <c r="G820" i="33" s="1"/>
  <c r="I362" i="3"/>
  <c r="G831" i="33" s="1"/>
  <c r="I363" i="3"/>
  <c r="G625" i="33" s="1"/>
  <c r="I364" i="3"/>
  <c r="I365"/>
  <c r="G725" i="33"/>
  <c r="I366" i="3"/>
  <c r="I367"/>
  <c r="I368"/>
  <c r="I369"/>
  <c r="G670" i="33" s="1"/>
  <c r="I370" i="3"/>
  <c r="I371"/>
  <c r="G400" i="33" s="1"/>
  <c r="I372" i="3"/>
  <c r="I373"/>
  <c r="I374"/>
  <c r="I375"/>
  <c r="G574" i="33" s="1"/>
  <c r="I376" i="3"/>
  <c r="G491" i="33" s="1"/>
  <c r="I377" i="3"/>
  <c r="G221" i="33" s="1"/>
  <c r="I378" i="3"/>
  <c r="I379"/>
  <c r="G535" i="33" s="1"/>
  <c r="I380" i="3"/>
  <c r="G774" i="33" s="1"/>
  <c r="I381" i="3"/>
  <c r="G888" i="33"/>
  <c r="I382" i="3"/>
  <c r="I383"/>
  <c r="I384"/>
  <c r="G611" i="33"/>
  <c r="I385" i="3"/>
  <c r="G120" i="33"/>
  <c r="I386" i="3"/>
  <c r="G156" i="33"/>
  <c r="I387" i="3"/>
  <c r="I388"/>
  <c r="G572" i="33" s="1"/>
  <c r="I389" i="3"/>
  <c r="I390"/>
  <c r="G497" i="33" s="1"/>
  <c r="I391" i="3"/>
  <c r="G808" i="33" s="1"/>
  <c r="I392" i="3"/>
  <c r="G834" i="33" s="1"/>
  <c r="I393" i="3"/>
  <c r="G488" i="33" s="1"/>
  <c r="I394" i="3"/>
  <c r="G837" i="33" s="1"/>
  <c r="I395" i="3"/>
  <c r="I396"/>
  <c r="G827" i="33" s="1"/>
  <c r="I397" i="3"/>
  <c r="G320" i="33" s="1"/>
  <c r="I398" i="3"/>
  <c r="G457" i="33"/>
  <c r="I399" i="3"/>
  <c r="G675" i="33"/>
  <c r="I400" i="3"/>
  <c r="G792" i="33"/>
  <c r="I401" i="3"/>
  <c r="I402"/>
  <c r="G685" i="33" s="1"/>
  <c r="I403" i="3"/>
  <c r="G794" i="33" s="1"/>
  <c r="I404" i="3"/>
  <c r="G674" i="33" s="1"/>
  <c r="I405" i="3"/>
  <c r="G373" i="33" s="1"/>
  <c r="I406" i="3"/>
  <c r="G704" i="33" s="1"/>
  <c r="I407" i="3"/>
  <c r="G414" i="33" s="1"/>
  <c r="I408" i="3"/>
  <c r="G412" i="33" s="1"/>
  <c r="I409" i="3"/>
  <c r="G712" i="33" s="1"/>
  <c r="I410" i="3"/>
  <c r="G441" i="33" s="1"/>
  <c r="I411" i="3"/>
  <c r="G784" i="33" s="1"/>
  <c r="I412" i="3"/>
  <c r="G366" i="33" s="1"/>
  <c r="I413" i="3"/>
  <c r="I414"/>
  <c r="G428" i="33" s="1"/>
  <c r="I415" i="3"/>
  <c r="G453" i="33" s="1"/>
  <c r="I416" i="3"/>
  <c r="I417"/>
  <c r="G722" i="33" s="1"/>
  <c r="I418" i="3"/>
  <c r="G324" i="33" s="1"/>
  <c r="I419" i="3"/>
  <c r="G399" i="33"/>
  <c r="I420" i="3"/>
  <c r="G480" i="33"/>
  <c r="I421" i="3"/>
  <c r="I422"/>
  <c r="G635" i="33" s="1"/>
  <c r="I423" i="3"/>
  <c r="G581" i="33" s="1"/>
  <c r="I424" i="3"/>
  <c r="G273" i="33" s="1"/>
  <c r="I425" i="3"/>
  <c r="G486" i="33"/>
  <c r="I426" i="3"/>
  <c r="G655" i="33"/>
  <c r="I427" i="3"/>
  <c r="I428"/>
  <c r="G649" i="33" s="1"/>
  <c r="I429" i="3"/>
  <c r="I430"/>
  <c r="I431"/>
  <c r="I432"/>
  <c r="I433"/>
  <c r="I434"/>
  <c r="G498" i="33" s="1"/>
  <c r="I435" i="3"/>
  <c r="G475" i="33" s="1"/>
  <c r="I436" i="3"/>
  <c r="G327" i="33" s="1"/>
  <c r="I437" i="3"/>
  <c r="G676" i="33"/>
  <c r="I438" i="3"/>
  <c r="G727" i="33"/>
  <c r="I439" i="3"/>
  <c r="G361" i="33"/>
  <c r="I440" i="3"/>
  <c r="G681" i="33"/>
  <c r="I441" i="3"/>
  <c r="G723" i="33"/>
  <c r="I442" i="3"/>
  <c r="I443"/>
  <c r="I444"/>
  <c r="G682" i="33"/>
  <c r="I445" i="3"/>
  <c r="G416" i="33"/>
  <c r="I446" i="3"/>
  <c r="G743" i="33"/>
  <c r="I447" i="3"/>
  <c r="G739" i="33"/>
  <c r="I448" i="3"/>
  <c r="G427" i="33"/>
  <c r="I449" i="3"/>
  <c r="I450"/>
  <c r="G390" i="33" s="1"/>
  <c r="I451" i="3"/>
  <c r="G434" i="33" s="1"/>
  <c r="I452" i="3"/>
  <c r="G706" i="33" s="1"/>
  <c r="I453" i="3"/>
  <c r="G688" i="33" s="1"/>
  <c r="I454" i="3"/>
  <c r="I455"/>
  <c r="G464" i="33"/>
  <c r="I456" i="3"/>
  <c r="I457"/>
  <c r="I458"/>
  <c r="G369" i="33"/>
  <c r="I459" i="3"/>
  <c r="G377" i="33"/>
  <c r="I460" i="3"/>
  <c r="I461"/>
  <c r="G690" i="33" s="1"/>
  <c r="I462" i="3"/>
  <c r="G431" i="33" s="1"/>
  <c r="I463" i="3"/>
  <c r="I464"/>
  <c r="I465"/>
  <c r="I466"/>
  <c r="I467"/>
  <c r="G229" i="33"/>
  <c r="I468" i="3"/>
  <c r="I469"/>
  <c r="G421" i="33" s="1"/>
  <c r="I470" i="3"/>
  <c r="I471"/>
  <c r="I472"/>
  <c r="G492" i="33" s="1"/>
  <c r="I473" i="3"/>
  <c r="I474"/>
  <c r="I475"/>
  <c r="I476"/>
  <c r="G370" i="33" s="1"/>
  <c r="I477" i="3"/>
  <c r="I478"/>
  <c r="I479"/>
  <c r="I480"/>
  <c r="G507" i="33" s="1"/>
  <c r="I481" i="3"/>
  <c r="I482"/>
  <c r="I483"/>
  <c r="I484"/>
  <c r="I485"/>
  <c r="G770" i="33" s="1"/>
  <c r="I486" i="3"/>
  <c r="I487"/>
  <c r="I488"/>
  <c r="G271" i="33"/>
  <c r="I489" i="3"/>
  <c r="G372" i="33" s="1"/>
  <c r="I490" i="3"/>
  <c r="G728" i="33" s="1"/>
  <c r="I491" i="3"/>
  <c r="I492"/>
  <c r="I493"/>
  <c r="G194" i="33" s="1"/>
  <c r="I494" i="3"/>
  <c r="I495"/>
  <c r="G765" i="33" s="1"/>
  <c r="I496" i="3"/>
  <c r="I497"/>
  <c r="G749" i="33"/>
  <c r="I498" i="3"/>
  <c r="I499"/>
  <c r="G754" i="33" s="1"/>
  <c r="I500" i="3"/>
  <c r="G539" i="33" s="1"/>
  <c r="I501" i="3"/>
  <c r="I502"/>
  <c r="I503"/>
  <c r="I504"/>
  <c r="G746" i="33"/>
  <c r="I505" i="3"/>
  <c r="I506"/>
  <c r="G597" i="33" s="1"/>
  <c r="I507" i="3"/>
  <c r="I508"/>
  <c r="I509"/>
  <c r="G511" i="33" s="1"/>
  <c r="I510" i="3"/>
  <c r="G534" i="33" s="1"/>
  <c r="I511" i="3"/>
  <c r="G780" i="33" s="1"/>
  <c r="I512" i="3"/>
  <c r="G613" i="33" s="1"/>
  <c r="I513" i="3"/>
  <c r="I514"/>
  <c r="I515"/>
  <c r="G624" i="33" s="1"/>
  <c r="I516" i="3"/>
  <c r="G853" i="33" s="1"/>
  <c r="I517" i="3"/>
  <c r="G638" i="33" s="1"/>
  <c r="I518" i="3"/>
  <c r="G605" i="33" s="1"/>
  <c r="I519" i="3"/>
  <c r="I520"/>
  <c r="I521"/>
  <c r="G338" i="33" s="1"/>
  <c r="I522" i="3"/>
  <c r="I523"/>
  <c r="I524"/>
  <c r="G642" i="33" s="1"/>
  <c r="I525" i="3"/>
  <c r="G737" i="33" s="1"/>
  <c r="I526" i="3"/>
  <c r="G556" i="33" s="1"/>
  <c r="I527" i="3"/>
  <c r="G502" i="33" s="1"/>
  <c r="I528" i="3"/>
  <c r="I529"/>
  <c r="G593" i="33"/>
  <c r="I530" i="3"/>
  <c r="I531"/>
  <c r="I532"/>
  <c r="I533"/>
  <c r="I534"/>
  <c r="I535"/>
  <c r="G345" i="33" s="1"/>
  <c r="I536" i="3"/>
  <c r="G389" i="33" s="1"/>
  <c r="I537" i="3"/>
  <c r="I538"/>
  <c r="I539"/>
  <c r="I540"/>
  <c r="G679" i="33"/>
  <c r="I541" i="3"/>
  <c r="G350" i="33"/>
  <c r="I542" i="3"/>
  <c r="G382" i="33"/>
  <c r="I543" i="3"/>
  <c r="I544"/>
  <c r="G395" i="33" s="1"/>
  <c r="I545" i="3"/>
  <c r="G481" i="33" s="1"/>
  <c r="I546" i="3"/>
  <c r="I547"/>
  <c r="G398" i="33"/>
  <c r="I548" i="3"/>
  <c r="G368" i="33"/>
  <c r="I549" i="3"/>
  <c r="G503" i="33"/>
  <c r="I550" i="3"/>
  <c r="G748" i="33"/>
  <c r="I551" i="3"/>
  <c r="G761" i="33"/>
  <c r="I552" i="3"/>
  <c r="G787" i="33"/>
  <c r="I553" i="3"/>
  <c r="G756" i="33"/>
  <c r="I554" i="3"/>
  <c r="I555"/>
  <c r="G843" i="33" s="1"/>
  <c r="I556" i="3"/>
  <c r="I557"/>
  <c r="G517" i="33" s="1"/>
  <c r="I558" i="3"/>
  <c r="G496" i="33" s="1"/>
  <c r="I559" i="3"/>
  <c r="G778" i="33" s="1"/>
  <c r="I560" i="3"/>
  <c r="G776" i="33" s="1"/>
  <c r="I561" i="3"/>
  <c r="G857" i="33" s="1"/>
  <c r="I562" i="3"/>
  <c r="G738" i="33" s="1"/>
  <c r="I563" i="3"/>
  <c r="G614" i="33" s="1"/>
  <c r="I564" i="3"/>
  <c r="G801" i="33" s="1"/>
  <c r="I565" i="3"/>
  <c r="I566"/>
  <c r="G645" i="33" s="1"/>
  <c r="I567" i="3"/>
  <c r="G782" i="33" s="1"/>
  <c r="I568" i="3"/>
  <c r="I569"/>
  <c r="G437" i="33" s="1"/>
  <c r="I570" i="3"/>
  <c r="I571"/>
  <c r="G197" i="33" s="1"/>
  <c r="I572" i="3"/>
  <c r="G858" i="33" s="1"/>
  <c r="I573" i="3"/>
  <c r="I574"/>
  <c r="G516" i="33" s="1"/>
  <c r="I575" i="3"/>
  <c r="G736" i="33" s="1"/>
  <c r="I576" i="3"/>
  <c r="I577"/>
  <c r="G608" i="33" s="1"/>
  <c r="I578" i="3"/>
  <c r="G815" i="33" s="1"/>
  <c r="I579" i="3"/>
  <c r="G438" i="33" s="1"/>
  <c r="I580" i="3"/>
  <c r="G349" i="33" s="1"/>
  <c r="I581" i="3"/>
  <c r="G889" i="33" s="1"/>
  <c r="I582" i="3"/>
  <c r="G777" i="33" s="1"/>
  <c r="I583" i="3"/>
  <c r="G568" i="33" s="1"/>
  <c r="I584" i="3"/>
  <c r="I585"/>
  <c r="G855" i="33" s="1"/>
  <c r="I586" i="3"/>
  <c r="G322" i="33" s="1"/>
  <c r="I587" i="3"/>
  <c r="I588"/>
  <c r="G859" i="33" s="1"/>
  <c r="I589" i="3"/>
  <c r="G886" i="33" s="1"/>
  <c r="I590" i="3"/>
  <c r="G525" i="33" s="1"/>
  <c r="I591" i="3"/>
  <c r="I592"/>
  <c r="I593"/>
  <c r="G878" i="33" s="1"/>
  <c r="I594" i="3"/>
  <c r="I595"/>
  <c r="G791" i="33"/>
  <c r="I596" i="3"/>
  <c r="G867" i="33"/>
  <c r="I597" i="3"/>
  <c r="G652" i="33"/>
  <c r="I598" i="3"/>
  <c r="I599"/>
  <c r="G825" i="33" s="1"/>
  <c r="I600" i="3"/>
  <c r="G231" i="33" s="1"/>
  <c r="I601" i="3"/>
  <c r="G766" i="33" s="1"/>
  <c r="I602" i="3"/>
  <c r="G504" i="33" s="1"/>
  <c r="I603" i="3"/>
  <c r="G760" i="33" s="1"/>
  <c r="I604" i="3"/>
  <c r="I605"/>
  <c r="I606"/>
  <c r="I607"/>
  <c r="I608"/>
  <c r="I609"/>
  <c r="G600" i="33" s="1"/>
  <c r="I610" i="3"/>
  <c r="I611"/>
  <c r="G627" i="33"/>
  <c r="I612" i="3"/>
  <c r="I613"/>
  <c r="I614"/>
  <c r="I615"/>
  <c r="I616"/>
  <c r="I617"/>
  <c r="I618"/>
  <c r="G813" i="33"/>
  <c r="I619" i="3"/>
  <c r="I620"/>
  <c r="I621"/>
  <c r="G569" i="33"/>
  <c r="I622" i="3"/>
  <c r="I623"/>
  <c r="G214" i="33" s="1"/>
  <c r="I624" i="3"/>
  <c r="G875" i="33"/>
  <c r="I625" i="3"/>
  <c r="G893" i="33"/>
  <c r="I626" i="3"/>
  <c r="I627"/>
  <c r="I628"/>
  <c r="I629"/>
  <c r="I630"/>
  <c r="G561" i="33"/>
  <c r="I631" i="3"/>
  <c r="G773" i="33"/>
  <c r="I632" i="3"/>
  <c r="G757" i="33"/>
  <c r="I633" i="3"/>
  <c r="I634"/>
  <c r="I635"/>
  <c r="I636"/>
  <c r="G643" i="33" s="1"/>
  <c r="I637" i="3"/>
  <c r="I638"/>
  <c r="G751" i="33" s="1"/>
  <c r="I639" i="3"/>
  <c r="I640"/>
  <c r="G840" i="33" s="1"/>
  <c r="I641" i="3"/>
  <c r="G814" i="33" s="1"/>
  <c r="I642" i="3"/>
  <c r="G509" i="33" s="1"/>
  <c r="I643" i="3"/>
  <c r="I644"/>
  <c r="G830" i="33"/>
  <c r="I645" i="3"/>
  <c r="I646"/>
  <c r="I647"/>
  <c r="G809" i="33"/>
  <c r="I648" i="3"/>
  <c r="G510" i="33"/>
  <c r="I649" i="3"/>
  <c r="G759" i="33"/>
  <c r="I650" i="3"/>
  <c r="G836" i="33"/>
  <c r="I651" i="3"/>
  <c r="I652"/>
  <c r="G493" i="33" s="1"/>
  <c r="I653" i="3"/>
  <c r="G567" i="33" s="1"/>
  <c r="I654" i="3"/>
  <c r="G788" i="33" s="1"/>
  <c r="I655" i="3"/>
  <c r="G709" i="33" s="1"/>
  <c r="I656" i="3"/>
  <c r="I657"/>
  <c r="G425" i="33"/>
  <c r="I658" i="3"/>
  <c r="G695" i="33"/>
  <c r="I659" i="3"/>
  <c r="G702" i="33"/>
  <c r="I660" i="3"/>
  <c r="G618" i="33"/>
  <c r="I661" i="3"/>
  <c r="G521" i="33"/>
  <c r="I662" i="3"/>
  <c r="G860" i="33"/>
  <c r="I663" i="3"/>
  <c r="G844" i="33"/>
  <c r="I664" i="3"/>
  <c r="G881" i="33"/>
  <c r="I665" i="3"/>
  <c r="I666"/>
  <c r="G852" i="33" s="1"/>
  <c r="I667" i="3"/>
  <c r="G833" i="33" s="1"/>
  <c r="I668" i="3"/>
  <c r="G768" i="33" s="1"/>
  <c r="I669" i="3"/>
  <c r="G577" i="33" s="1"/>
  <c r="I670" i="3"/>
  <c r="I671"/>
  <c r="G800" i="33"/>
  <c r="I672" i="3"/>
  <c r="G752" i="33"/>
  <c r="I673" i="3"/>
  <c r="G789" i="33"/>
  <c r="I674" i="3"/>
  <c r="I675"/>
  <c r="G807" i="33" s="1"/>
  <c r="I676" i="3"/>
  <c r="G554" i="33" s="1"/>
  <c r="I677" i="3"/>
  <c r="G589" i="33" s="1"/>
  <c r="I678" i="3"/>
  <c r="G536" i="33" s="1"/>
  <c r="I679" i="3"/>
  <c r="I680"/>
  <c r="G818" i="33"/>
  <c r="I681" i="3"/>
  <c r="G755" i="33"/>
  <c r="I682" i="3"/>
  <c r="G841" i="33"/>
  <c r="I683" i="3"/>
  <c r="G846" i="33"/>
  <c r="I684" i="3"/>
  <c r="G900" i="33"/>
  <c r="I685" i="3"/>
  <c r="G793" i="33"/>
  <c r="I686" i="3"/>
  <c r="G648" i="33"/>
  <c r="I687" i="3"/>
  <c r="G804" i="33"/>
  <c r="I688" i="3"/>
  <c r="G527" i="33"/>
  <c r="I689" i="3"/>
  <c r="G508" i="33"/>
  <c r="I690" i="3"/>
  <c r="G872" i="33"/>
  <c r="I691" i="3"/>
  <c r="G781" i="33"/>
  <c r="I692" i="3"/>
  <c r="G821" i="33"/>
  <c r="I693" i="3"/>
  <c r="G873" i="33"/>
  <c r="I694" i="3"/>
  <c r="G542" i="33"/>
  <c r="I695" i="3"/>
  <c r="I696"/>
  <c r="G519" i="33" s="1"/>
  <c r="I697" i="3"/>
  <c r="G651" i="33" s="1"/>
  <c r="I698" i="3"/>
  <c r="G822" i="33" s="1"/>
  <c r="I699" i="3"/>
  <c r="G895" i="33" s="1"/>
  <c r="I700" i="3"/>
  <c r="G763" i="33" s="1"/>
  <c r="I701" i="3"/>
  <c r="G758" i="33" s="1"/>
  <c r="I702" i="3"/>
  <c r="I703"/>
  <c r="I704"/>
  <c r="G896" i="33" s="1"/>
  <c r="I705" i="3"/>
  <c r="G810" i="33" s="1"/>
  <c r="I706" i="3"/>
  <c r="G193" i="33" s="1"/>
  <c r="I707" i="3"/>
  <c r="G876" i="33"/>
  <c r="I708" i="3"/>
  <c r="G812" i="33"/>
  <c r="I709" i="3"/>
  <c r="G745" i="33"/>
  <c r="I710" i="3"/>
  <c r="G772" i="33"/>
  <c r="I711" i="3"/>
  <c r="G550" i="33"/>
  <c r="I712" i="3"/>
  <c r="G882" i="33"/>
  <c r="I713" i="3"/>
  <c r="G829" i="33"/>
  <c r="I714" i="3"/>
  <c r="I715"/>
  <c r="G180" i="33" s="1"/>
  <c r="I716" i="3"/>
  <c r="G864" i="33"/>
  <c r="I717" i="3"/>
  <c r="G587" i="33"/>
  <c r="I718" i="3"/>
  <c r="I719"/>
  <c r="G879" i="33" s="1"/>
  <c r="I720" i="3"/>
  <c r="I721"/>
  <c r="G885" i="33" s="1"/>
  <c r="I722" i="3"/>
  <c r="G541" i="33" s="1"/>
  <c r="I723" i="3"/>
  <c r="G870" i="33" s="1"/>
  <c r="I724" i="3"/>
  <c r="I725"/>
  <c r="G677" i="33" s="1"/>
  <c r="I726" i="3"/>
  <c r="G420" i="33" s="1"/>
  <c r="I727" i="3"/>
  <c r="I728"/>
  <c r="I729"/>
  <c r="I730"/>
  <c r="G409" i="33" s="1"/>
  <c r="I731" i="3"/>
  <c r="G346" i="33" s="1"/>
  <c r="I732" i="3"/>
  <c r="G533" i="33" s="1"/>
  <c r="I733" i="3"/>
  <c r="G653" i="33" s="1"/>
  <c r="I734" i="3"/>
  <c r="G639" i="33" s="1"/>
  <c r="I735" i="3"/>
  <c r="I736"/>
  <c r="I737"/>
  <c r="G617" i="33" s="1"/>
  <c r="I738" i="3"/>
  <c r="I739"/>
  <c r="I740"/>
  <c r="G528" i="33" s="1"/>
  <c r="I741" i="3"/>
  <c r="G578" i="33" s="1"/>
  <c r="I742" i="3"/>
  <c r="G576" i="33" s="1"/>
  <c r="I743" i="3"/>
  <c r="I744"/>
  <c r="G588" i="33" s="1"/>
  <c r="I745" i="3"/>
  <c r="G606" i="33" s="1"/>
  <c r="I746" i="3"/>
  <c r="I747"/>
  <c r="I748"/>
  <c r="I749"/>
  <c r="G531" i="33" s="1"/>
  <c r="I750" i="3"/>
  <c r="G819" i="33" s="1"/>
  <c r="I751" i="3"/>
  <c r="G575" i="33" s="1"/>
  <c r="I752" i="3"/>
  <c r="G621" i="33" s="1"/>
  <c r="I753" i="3"/>
  <c r="G796" i="33" s="1"/>
  <c r="I754" i="3"/>
  <c r="I755"/>
  <c r="G495" i="33" s="1"/>
  <c r="I756" i="3"/>
  <c r="G160" i="33" s="1"/>
  <c r="I757" i="3"/>
  <c r="G699" i="33"/>
  <c r="I758" i="3"/>
  <c r="I759"/>
  <c r="I760"/>
  <c r="G899" i="33"/>
  <c r="I761" i="3"/>
  <c r="G730" i="33"/>
  <c r="I762" i="3"/>
  <c r="G467" i="33"/>
  <c r="I763" i="3"/>
  <c r="G678" i="33"/>
  <c r="I764" i="3"/>
  <c r="G700" i="33"/>
  <c r="I765" i="3"/>
  <c r="I766"/>
  <c r="I767"/>
  <c r="G336" i="33"/>
  <c r="I768" i="3"/>
  <c r="I769"/>
  <c r="I770"/>
  <c r="I771"/>
  <c r="I772"/>
  <c r="G753" i="33"/>
  <c r="I773" i="3"/>
  <c r="G494" i="33"/>
  <c r="I774" i="3"/>
  <c r="I775"/>
  <c r="I776"/>
  <c r="I777"/>
  <c r="G594" i="33" s="1"/>
  <c r="I778" i="3"/>
  <c r="G607" i="33" s="1"/>
  <c r="I779" i="3"/>
  <c r="I780"/>
  <c r="G557" i="33"/>
  <c r="I781" i="3"/>
  <c r="G584" i="33"/>
  <c r="I782" i="3"/>
  <c r="G619" i="33"/>
  <c r="I783" i="3"/>
  <c r="G602" i="33"/>
  <c r="I784" i="3"/>
  <c r="I785"/>
  <c r="I786"/>
  <c r="G460" i="33"/>
  <c r="I787" i="3"/>
  <c r="I788"/>
  <c r="I789"/>
  <c r="I790"/>
  <c r="I791"/>
  <c r="I792"/>
  <c r="I793"/>
  <c r="I794"/>
  <c r="I795"/>
  <c r="I796"/>
  <c r="G411" i="33" s="1"/>
  <c r="I797" i="3"/>
  <c r="I798"/>
  <c r="I799"/>
  <c r="I800"/>
  <c r="I801"/>
  <c r="G654" i="33" s="1"/>
  <c r="I802" i="3"/>
  <c r="I803"/>
  <c r="G698" i="33"/>
  <c r="I804" i="3"/>
  <c r="G443" i="33"/>
  <c r="I805" i="3"/>
  <c r="G636" i="33"/>
  <c r="I806" i="3"/>
  <c r="G631" i="33"/>
  <c r="I807" i="3"/>
  <c r="I808"/>
  <c r="G615" i="33" s="1"/>
  <c r="I809" i="3"/>
  <c r="G552" i="33" s="1"/>
  <c r="I810" i="3"/>
  <c r="I811"/>
  <c r="I812"/>
  <c r="G347" i="33" s="1"/>
  <c r="I813" i="3"/>
  <c r="G696" i="33" s="1"/>
  <c r="I814" i="3"/>
  <c r="G386" i="33" s="1"/>
  <c r="I815" i="3"/>
  <c r="G703" i="33" s="1"/>
  <c r="I816" i="3"/>
  <c r="I817"/>
  <c r="G854" i="33"/>
  <c r="I818" i="3"/>
  <c r="I819"/>
  <c r="G596" i="33" s="1"/>
  <c r="I820" i="3"/>
  <c r="I821"/>
  <c r="G439" i="33" s="1"/>
  <c r="I822" i="3"/>
  <c r="G410" i="33" s="1"/>
  <c r="I823" i="3"/>
  <c r="G415" i="33" s="1"/>
  <c r="I824" i="3"/>
  <c r="G469" i="33" s="1"/>
  <c r="I825" i="3"/>
  <c r="I826"/>
  <c r="I827"/>
  <c r="I828"/>
  <c r="I829"/>
  <c r="G397" i="33" s="1"/>
  <c r="I830" i="3"/>
  <c r="G897" i="33" s="1"/>
  <c r="I831" i="3"/>
  <c r="G472" i="33" s="1"/>
  <c r="I832" i="3"/>
  <c r="G429" i="33" s="1"/>
  <c r="I833" i="3"/>
  <c r="G339" i="33" s="1"/>
  <c r="I834" i="3"/>
  <c r="G413" i="33" s="1"/>
  <c r="I835" i="3"/>
  <c r="I836"/>
  <c r="I837"/>
  <c r="I838"/>
  <c r="G512" i="33" s="1"/>
  <c r="I839" i="3"/>
  <c r="G440" i="33" s="1"/>
  <c r="I840" i="3"/>
  <c r="I841"/>
  <c r="I842"/>
  <c r="I843"/>
  <c r="I844"/>
  <c r="G684" i="33" s="1"/>
  <c r="I845" i="3"/>
  <c r="I846"/>
  <c r="I847"/>
  <c r="G351" i="33" s="1"/>
  <c r="I848" i="3"/>
  <c r="G477" i="33" s="1"/>
  <c r="I849" i="3"/>
  <c r="G451" i="33" s="1"/>
  <c r="I850" i="3"/>
  <c r="G342" i="33" s="1"/>
  <c r="I851" i="3"/>
  <c r="G165" i="33" s="1"/>
  <c r="I852" i="3"/>
  <c r="G693" i="33"/>
  <c r="I853" i="3"/>
  <c r="G797" i="33"/>
  <c r="I854" i="3"/>
  <c r="G446" i="33"/>
  <c r="I855" i="3"/>
  <c r="I856"/>
  <c r="G358" i="33" s="1"/>
  <c r="I857" i="3"/>
  <c r="G205" i="33" s="1"/>
  <c r="I858" i="3"/>
  <c r="G558" i="33" s="1"/>
  <c r="I859" i="3"/>
  <c r="G513" i="33" s="1"/>
  <c r="I860" i="3"/>
  <c r="G802" i="33" s="1"/>
  <c r="I861" i="3"/>
  <c r="I862"/>
  <c r="G468" i="33" s="1"/>
  <c r="I863" i="3"/>
  <c r="G856" i="33" s="1"/>
  <c r="I864" i="3"/>
  <c r="G357" i="33" s="1"/>
  <c r="I865" i="3"/>
  <c r="G435" i="33" s="1"/>
  <c r="I866" i="3"/>
  <c r="G694" i="33" s="1"/>
  <c r="I867" i="3"/>
  <c r="I868"/>
  <c r="G365" i="33"/>
  <c r="I869" i="3"/>
  <c r="G462" i="33"/>
  <c r="I870" i="3"/>
  <c r="G731" i="33"/>
  <c r="I871" i="3"/>
  <c r="G363" i="33"/>
  <c r="I872" i="3"/>
  <c r="G385" i="33"/>
  <c r="I873" i="3"/>
  <c r="G391" i="33"/>
  <c r="I874" i="3"/>
  <c r="G692" i="33"/>
  <c r="I875" i="3"/>
  <c r="I876"/>
  <c r="G315" i="33" s="1"/>
  <c r="I877" i="3"/>
  <c r="G669" i="33"/>
  <c r="I878" i="3"/>
  <c r="I879"/>
  <c r="I880"/>
  <c r="G417" i="33"/>
  <c r="I881" i="3"/>
  <c r="I882"/>
  <c r="G376" i="33" s="1"/>
  <c r="I883" i="3"/>
  <c r="G671" i="33" s="1"/>
  <c r="I884" i="3"/>
  <c r="G452" i="33" s="1"/>
  <c r="I885" i="3"/>
  <c r="G423" i="33" s="1"/>
  <c r="I886" i="3"/>
  <c r="I887"/>
  <c r="I888"/>
  <c r="G384" i="33" s="1"/>
  <c r="I889" i="3"/>
  <c r="G470" i="33" s="1"/>
  <c r="I890" i="3"/>
  <c r="G432" i="33" s="1"/>
  <c r="I891" i="3"/>
  <c r="G375" i="33" s="1"/>
  <c r="I892" i="3"/>
  <c r="G524" i="33" s="1"/>
  <c r="I893" i="3"/>
  <c r="G838" i="33" s="1"/>
  <c r="I894" i="3"/>
  <c r="I895"/>
  <c r="G742" i="33"/>
  <c r="I896" i="3"/>
  <c r="I897"/>
  <c r="I898"/>
  <c r="G799" i="33"/>
  <c r="I899" i="3"/>
  <c r="G518" i="33"/>
  <c r="I900" i="3"/>
  <c r="G803" i="33"/>
  <c r="I901" i="3"/>
  <c r="G823" i="33"/>
  <c r="I902" i="3"/>
  <c r="G861" i="33"/>
  <c r="I903" i="3"/>
  <c r="I904"/>
  <c r="I905"/>
  <c r="I906"/>
  <c r="I907"/>
  <c r="I908"/>
  <c r="G401" i="33" s="1"/>
  <c r="I909" i="3"/>
  <c r="G537" i="33" s="1"/>
  <c r="I910" i="3"/>
  <c r="G634" i="33" s="1"/>
  <c r="I911" i="3"/>
  <c r="I912"/>
  <c r="G894" i="33" s="1"/>
  <c r="I913" i="3"/>
  <c r="I914"/>
  <c r="G735" i="33" s="1"/>
  <c r="I915" i="3"/>
  <c r="G228" i="33" s="1"/>
  <c r="I916" i="3"/>
  <c r="G874" i="33"/>
  <c r="I917" i="3"/>
  <c r="G717" i="33"/>
  <c r="I918" i="3"/>
  <c r="G426" i="33"/>
  <c r="I919" i="3"/>
  <c r="I920"/>
  <c r="G689" i="33" s="1"/>
  <c r="I921" i="3"/>
  <c r="G405" i="33" s="1"/>
  <c r="I922" i="3"/>
  <c r="I923"/>
  <c r="G444" i="33"/>
  <c r="I924" i="3"/>
  <c r="G691" i="33"/>
  <c r="I925" i="3"/>
  <c r="I926"/>
  <c r="G323" i="33" s="1"/>
  <c r="I927" i="3"/>
  <c r="G404" i="33"/>
  <c r="I928" i="3"/>
  <c r="G392" i="33"/>
  <c r="I929" i="3"/>
  <c r="G447" i="33"/>
  <c r="I930" i="3"/>
  <c r="I931"/>
  <c r="G720" i="33" s="1"/>
  <c r="I932" i="3"/>
  <c r="I933"/>
  <c r="G633" i="33" s="1"/>
  <c r="I934" i="3"/>
  <c r="I935"/>
  <c r="I936"/>
  <c r="G560" i="33" s="1"/>
  <c r="I937" i="3"/>
  <c r="I938"/>
  <c r="G732" i="33" s="1"/>
  <c r="I939" i="3"/>
  <c r="G565" i="33" s="1"/>
  <c r="I940" i="3"/>
  <c r="I941"/>
  <c r="G708" i="33" s="1"/>
  <c r="I942" i="3"/>
  <c r="G393" i="33" s="1"/>
  <c r="I943" i="3"/>
  <c r="G650" i="33" s="1"/>
  <c r="I944" i="3"/>
  <c r="G540" i="33" s="1"/>
  <c r="I945" i="3"/>
  <c r="G641" i="33" s="1"/>
  <c r="I946" i="3"/>
  <c r="G553" i="33" s="1"/>
  <c r="I947" i="3"/>
  <c r="G418" i="33" s="1"/>
  <c r="I948" i="3"/>
  <c r="I949"/>
  <c r="G337" i="33" s="1"/>
  <c r="I950" i="3"/>
  <c r="G407" i="33" s="1"/>
  <c r="I951" i="3"/>
  <c r="I952"/>
  <c r="G402" i="33" s="1"/>
  <c r="I953" i="3"/>
  <c r="G406" i="33" s="1"/>
  <c r="I954" i="3"/>
  <c r="G465" i="33" s="1"/>
  <c r="I955" i="3"/>
  <c r="G403" i="33" s="1"/>
  <c r="I956" i="3"/>
  <c r="G714" i="33" s="1"/>
  <c r="I957" i="3"/>
  <c r="G459" i="33" s="1"/>
  <c r="I958" i="3"/>
  <c r="G461" i="33" s="1"/>
  <c r="I959" i="3"/>
  <c r="G381" i="33" s="1"/>
  <c r="I960" i="3"/>
  <c r="G543" i="33" s="1"/>
  <c r="I961" i="3"/>
  <c r="G832" i="33" s="1"/>
  <c r="I962" i="3"/>
  <c r="G549" i="33" s="1"/>
  <c r="I963" i="3"/>
  <c r="I964"/>
  <c r="I965"/>
  <c r="I966"/>
  <c r="G458" i="33" s="1"/>
  <c r="I967" i="3"/>
  <c r="G515" i="33" s="1"/>
  <c r="I968" i="3"/>
  <c r="G716" i="33" s="1"/>
  <c r="I969" i="3"/>
  <c r="G866" i="33" s="1"/>
  <c r="I970" i="3"/>
  <c r="G707" i="33" s="1"/>
  <c r="I971" i="3"/>
  <c r="G884" i="33" s="1"/>
  <c r="I972" i="3"/>
  <c r="G463" i="33" s="1"/>
  <c r="I973" i="3"/>
  <c r="G798" i="33" s="1"/>
  <c r="I974" i="3"/>
  <c r="I975"/>
  <c r="G396" i="33" s="1"/>
  <c r="I976" i="3"/>
  <c r="G713" i="33" s="1"/>
  <c r="I977" i="3"/>
  <c r="G478" i="33" s="1"/>
  <c r="I978" i="3"/>
  <c r="I979"/>
  <c r="G610" i="33" s="1"/>
  <c r="I980" i="3"/>
  <c r="G851" i="33" s="1"/>
  <c r="I981" i="3"/>
  <c r="G479" i="33" s="1"/>
  <c r="I982" i="3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2"/>
  <c r="G767" i="33" s="1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K529" s="1"/>
  <c r="F530"/>
  <c r="K530" s="1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K555" s="1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K583" s="1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K628" s="1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K842" s="1"/>
  <c r="F843"/>
  <c r="F844"/>
  <c r="F845"/>
  <c r="F846"/>
  <c r="F847"/>
  <c r="F848"/>
  <c r="F849"/>
  <c r="F850"/>
  <c r="K850" s="1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" i="32"/>
  <c r="M985" i="3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G47" i="33"/>
  <c r="G65"/>
  <c r="G741"/>
  <c r="G12"/>
  <c r="G883"/>
  <c r="G293"/>
  <c r="G256"/>
  <c r="G232"/>
  <c r="G656"/>
  <c r="G308"/>
  <c r="G454"/>
  <c r="G213"/>
  <c r="G6"/>
  <c r="G442"/>
  <c r="G333"/>
  <c r="G137"/>
  <c r="G364"/>
  <c r="G312"/>
  <c r="G283"/>
  <c r="G148"/>
  <c r="G359"/>
  <c r="G170"/>
  <c r="G254"/>
  <c r="G332"/>
  <c r="G159"/>
  <c r="G83"/>
  <c r="G48"/>
  <c r="G45"/>
  <c r="G84"/>
  <c r="G289"/>
  <c r="G153"/>
  <c r="G250"/>
  <c r="G251"/>
  <c r="G282"/>
  <c r="G261"/>
  <c r="G135"/>
  <c r="G166"/>
  <c r="G298"/>
  <c r="G189"/>
  <c r="G70"/>
  <c r="G285"/>
  <c r="G132"/>
  <c r="G118"/>
  <c r="G107"/>
  <c r="G183"/>
  <c r="G119"/>
  <c r="G202"/>
  <c r="G77"/>
  <c r="G334"/>
  <c r="G330"/>
  <c r="G353"/>
  <c r="G331"/>
  <c r="G182"/>
  <c r="G325"/>
  <c r="G326"/>
  <c r="G223"/>
  <c r="G169"/>
  <c r="G155"/>
  <c r="G314"/>
  <c r="G186"/>
  <c r="G317"/>
  <c r="G318"/>
  <c r="G319"/>
  <c r="G316"/>
  <c r="G328"/>
  <c r="G321"/>
  <c r="G313"/>
  <c r="G281"/>
  <c r="G311"/>
  <c r="G306"/>
  <c r="G286"/>
  <c r="G266"/>
  <c r="G276"/>
  <c r="G191"/>
  <c r="G207"/>
  <c r="G238"/>
  <c r="G301"/>
  <c r="G217"/>
  <c r="G219"/>
  <c r="G264"/>
  <c r="G208"/>
  <c r="G224"/>
  <c r="G260"/>
  <c r="G280"/>
  <c r="G190"/>
  <c r="G179"/>
  <c r="G259"/>
  <c r="G203"/>
  <c r="G234"/>
  <c r="G299"/>
  <c r="G309"/>
  <c r="G184"/>
  <c r="G302"/>
  <c r="G236"/>
  <c r="G267"/>
  <c r="G284"/>
  <c r="G262"/>
  <c r="G244"/>
  <c r="G200"/>
  <c r="G173"/>
  <c r="G222"/>
  <c r="G272"/>
  <c r="G168"/>
  <c r="G304"/>
  <c r="G294"/>
  <c r="G258"/>
  <c r="G249"/>
  <c r="G242"/>
  <c r="G178"/>
  <c r="G215"/>
  <c r="G263"/>
  <c r="G218"/>
  <c r="G201"/>
  <c r="G305"/>
  <c r="G288"/>
  <c r="G257"/>
  <c r="G239"/>
  <c r="G199"/>
  <c r="G174"/>
  <c r="G198"/>
  <c r="G274"/>
  <c r="G292"/>
  <c r="G291"/>
  <c r="G300"/>
  <c r="G255"/>
  <c r="G220"/>
  <c r="G185"/>
  <c r="G237"/>
  <c r="G307"/>
  <c r="G248"/>
  <c r="G246"/>
  <c r="G171"/>
  <c r="G204"/>
  <c r="G225"/>
  <c r="G241"/>
  <c r="G177"/>
  <c r="G195"/>
  <c r="G206"/>
  <c r="G212"/>
  <c r="G247"/>
  <c r="G252"/>
  <c r="G265"/>
  <c r="G216"/>
  <c r="G226"/>
  <c r="G243"/>
  <c r="G287"/>
  <c r="G240"/>
  <c r="G253"/>
  <c r="G290"/>
  <c r="G310"/>
  <c r="G275"/>
  <c r="G167"/>
  <c r="G303"/>
  <c r="G278"/>
  <c r="G277"/>
  <c r="G227"/>
  <c r="G233"/>
  <c r="G230"/>
  <c r="G181"/>
  <c r="G188"/>
  <c r="G175"/>
  <c r="G187"/>
  <c r="G270"/>
  <c r="G268"/>
  <c r="G176"/>
  <c r="G196"/>
  <c r="G269"/>
  <c r="G297"/>
  <c r="G235"/>
  <c r="G245"/>
  <c r="G209"/>
  <c r="G192"/>
  <c r="G210"/>
  <c r="G76"/>
  <c r="G3"/>
  <c r="G60"/>
  <c r="G49"/>
  <c r="G140"/>
  <c r="G126"/>
  <c r="G108"/>
  <c r="G106"/>
  <c r="G28"/>
  <c r="G59"/>
  <c r="G42"/>
  <c r="G46"/>
  <c r="G51"/>
  <c r="G162"/>
  <c r="G151"/>
  <c r="G161"/>
  <c r="G152"/>
  <c r="G154"/>
  <c r="G163"/>
  <c r="G158"/>
  <c r="G164"/>
  <c r="G157"/>
  <c r="G146"/>
  <c r="G150"/>
  <c r="G149"/>
  <c r="G147"/>
  <c r="G101"/>
  <c r="G134"/>
  <c r="G136"/>
  <c r="G99"/>
  <c r="G144"/>
  <c r="G111"/>
  <c r="G90"/>
  <c r="G87"/>
  <c r="G92"/>
  <c r="G89"/>
  <c r="G102"/>
  <c r="G112"/>
  <c r="G138"/>
  <c r="G114"/>
  <c r="G117"/>
  <c r="G71"/>
  <c r="G79"/>
  <c r="G98"/>
  <c r="G61"/>
  <c r="G143"/>
  <c r="G95"/>
  <c r="G80"/>
  <c r="G124"/>
  <c r="G139"/>
  <c r="G110"/>
  <c r="G116"/>
  <c r="G127"/>
  <c r="G82"/>
  <c r="G86"/>
  <c r="G128"/>
  <c r="G129"/>
  <c r="G130"/>
  <c r="G94"/>
  <c r="G142"/>
  <c r="G133"/>
  <c r="G122"/>
  <c r="G97"/>
  <c r="G91"/>
  <c r="G113"/>
  <c r="G141"/>
  <c r="G121"/>
  <c r="G115"/>
  <c r="G85"/>
  <c r="G125"/>
  <c r="G131"/>
  <c r="G96"/>
  <c r="G100"/>
  <c r="G105"/>
  <c r="G123"/>
  <c r="G145"/>
  <c r="G104"/>
  <c r="G62"/>
  <c r="G78"/>
  <c r="G55"/>
  <c r="G63"/>
  <c r="G57"/>
  <c r="G74"/>
  <c r="G66"/>
  <c r="G68"/>
  <c r="G54"/>
  <c r="G30"/>
  <c r="G56"/>
  <c r="G35"/>
  <c r="G11"/>
  <c r="G23"/>
  <c r="G43"/>
  <c r="G72"/>
  <c r="G17"/>
  <c r="G67"/>
  <c r="G73"/>
  <c r="G13"/>
  <c r="G24"/>
  <c r="G64"/>
  <c r="G75"/>
  <c r="G53"/>
  <c r="G58"/>
  <c r="G69"/>
  <c r="G31"/>
  <c r="G39"/>
  <c r="G29"/>
  <c r="G34"/>
  <c r="G4"/>
  <c r="G27"/>
  <c r="G9"/>
  <c r="G25"/>
  <c r="G32"/>
  <c r="G40"/>
  <c r="G14"/>
  <c r="G7"/>
  <c r="G21"/>
  <c r="G15"/>
  <c r="G18"/>
  <c r="G37"/>
  <c r="G52"/>
  <c r="G19"/>
  <c r="G16"/>
  <c r="G22"/>
  <c r="G41"/>
  <c r="G38"/>
  <c r="G44"/>
  <c r="G26"/>
  <c r="G50"/>
  <c r="G20"/>
  <c r="G10"/>
  <c r="G36"/>
  <c r="G33"/>
  <c r="G5"/>
  <c r="G8"/>
  <c r="B3" i="32"/>
  <c r="L985" i="3"/>
  <c r="M2503" i="33" s="1"/>
  <c r="L986" i="3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4" i="2"/>
  <c r="J13"/>
  <c r="J12"/>
  <c r="J11"/>
  <c r="J10"/>
  <c r="J9"/>
  <c r="J8"/>
  <c r="J7"/>
  <c r="J6"/>
  <c r="J5"/>
  <c r="J4"/>
  <c r="J3"/>
  <c r="I43"/>
  <c r="I42"/>
  <c r="I41" s="1"/>
  <c r="I40" s="1"/>
  <c r="I39" s="1"/>
  <c r="I38" s="1"/>
  <c r="I37" s="1"/>
  <c r="I36" s="1"/>
  <c r="I35" s="1"/>
  <c r="I34" s="1"/>
  <c r="I33" s="1"/>
  <c r="I32" s="1"/>
  <c r="I31" s="1"/>
  <c r="I30" s="1"/>
  <c r="I29" s="1"/>
  <c r="I28" s="1"/>
  <c r="I27" s="1"/>
  <c r="I26" s="1"/>
  <c r="I25" s="1"/>
  <c r="I24" s="1"/>
  <c r="I22"/>
  <c r="I21"/>
  <c r="I20" s="1"/>
  <c r="I19" s="1"/>
  <c r="I18" s="1"/>
  <c r="I17" s="1"/>
  <c r="I16" s="1"/>
  <c r="I15" s="1"/>
  <c r="I14" s="1"/>
  <c r="I13" s="1"/>
  <c r="I12" s="1"/>
  <c r="I11" s="1"/>
  <c r="I10" s="1"/>
  <c r="I9" s="1"/>
  <c r="I8" s="1"/>
  <c r="I7" s="1"/>
  <c r="I6" s="1"/>
  <c r="I5" s="1"/>
  <c r="I4" s="1"/>
  <c r="I3" s="1"/>
  <c r="C26"/>
  <c r="C27"/>
  <c r="C28"/>
  <c r="E28" s="1"/>
  <c r="F28" s="1"/>
  <c r="C29"/>
  <c r="E29" s="1"/>
  <c r="C30"/>
  <c r="C31"/>
  <c r="C32"/>
  <c r="C33"/>
  <c r="C34"/>
  <c r="C35"/>
  <c r="C36"/>
  <c r="E36" s="1"/>
  <c r="F36" s="1"/>
  <c r="C37"/>
  <c r="E37" s="1"/>
  <c r="F37" s="1"/>
  <c r="C38"/>
  <c r="E38" s="1"/>
  <c r="C39"/>
  <c r="E39" s="1"/>
  <c r="F39" s="1"/>
  <c r="C40"/>
  <c r="E40" s="1"/>
  <c r="F40" s="1"/>
  <c r="C41"/>
  <c r="E41" s="1"/>
  <c r="F41" s="1"/>
  <c r="C42"/>
  <c r="E42" s="1"/>
  <c r="F42" s="1"/>
  <c r="C43"/>
  <c r="E43" s="1"/>
  <c r="F43" s="1"/>
  <c r="C44"/>
  <c r="E44" s="1"/>
  <c r="F44" s="1"/>
  <c r="C25"/>
  <c r="D44"/>
  <c r="D43"/>
  <c r="D42"/>
  <c r="D41"/>
  <c r="D40"/>
  <c r="D39"/>
  <c r="D38"/>
  <c r="D37"/>
  <c r="D36"/>
  <c r="E35"/>
  <c r="F35" s="1"/>
  <c r="D35"/>
  <c r="C21"/>
  <c r="E21"/>
  <c r="F21" s="1"/>
  <c r="C22"/>
  <c r="C23"/>
  <c r="E23" s="1"/>
  <c r="F23" s="1"/>
  <c r="C15"/>
  <c r="C16"/>
  <c r="E16" s="1"/>
  <c r="F16" s="1"/>
  <c r="C17"/>
  <c r="E17" s="1"/>
  <c r="C18"/>
  <c r="E18" s="1"/>
  <c r="F18" s="1"/>
  <c r="C19"/>
  <c r="C20"/>
  <c r="E20" s="1"/>
  <c r="F20" s="1"/>
  <c r="E22"/>
  <c r="D22"/>
  <c r="D21"/>
  <c r="D20"/>
  <c r="C12"/>
  <c r="C13"/>
  <c r="C14"/>
  <c r="D17"/>
  <c r="D16"/>
  <c r="D15"/>
  <c r="D14"/>
  <c r="D13"/>
  <c r="D12"/>
  <c r="C9"/>
  <c r="E9" s="1"/>
  <c r="C10"/>
  <c r="E10" s="1"/>
  <c r="F10" s="1"/>
  <c r="C11"/>
  <c r="E11" s="1"/>
  <c r="F11" s="1"/>
  <c r="D18"/>
  <c r="D11"/>
  <c r="D10"/>
  <c r="D9"/>
  <c r="B4" i="32"/>
  <c r="F9" i="2"/>
  <c r="E12"/>
  <c r="F12" s="1"/>
  <c r="E13"/>
  <c r="F13" s="1"/>
  <c r="E14"/>
  <c r="F14" s="1"/>
  <c r="E15"/>
  <c r="F15" s="1"/>
  <c r="F38"/>
  <c r="F22"/>
  <c r="F17"/>
  <c r="B5" i="32"/>
  <c r="B6"/>
  <c r="B7"/>
  <c r="B349" i="33"/>
  <c r="B346"/>
  <c r="B8" i="32"/>
  <c r="B355" i="33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9" i="32"/>
  <c r="B411" i="33"/>
  <c r="B415"/>
  <c r="B419"/>
  <c r="B423"/>
  <c r="B427"/>
  <c r="B431"/>
  <c r="B435"/>
  <c r="B439"/>
  <c r="B443"/>
  <c r="B447"/>
  <c r="B412"/>
  <c r="B416"/>
  <c r="B420"/>
  <c r="B424"/>
  <c r="B428"/>
  <c r="B432"/>
  <c r="B436"/>
  <c r="B440"/>
  <c r="B444"/>
  <c r="B10" i="32"/>
  <c r="P104" i="33"/>
  <c r="B451"/>
  <c r="B459"/>
  <c r="B467"/>
  <c r="B475"/>
  <c r="B483"/>
  <c r="B454"/>
  <c r="B462"/>
  <c r="B470"/>
  <c r="B478"/>
  <c r="B11" i="32"/>
  <c r="P94" i="33"/>
  <c r="B669"/>
  <c r="B677"/>
  <c r="B685"/>
  <c r="B693"/>
  <c r="B670"/>
  <c r="B678"/>
  <c r="B686"/>
  <c r="B694"/>
  <c r="B12" i="32"/>
  <c r="P95" i="33"/>
  <c r="B699"/>
  <c r="B701"/>
  <c r="B703"/>
  <c r="B705"/>
  <c r="B707"/>
  <c r="B709"/>
  <c r="B711"/>
  <c r="B713"/>
  <c r="B715"/>
  <c r="B717"/>
  <c r="B719"/>
  <c r="B700"/>
  <c r="B702"/>
  <c r="B704"/>
  <c r="B706"/>
  <c r="B708"/>
  <c r="B710"/>
  <c r="B712"/>
  <c r="B714"/>
  <c r="B716"/>
  <c r="B718"/>
  <c r="B720"/>
  <c r="B13" i="32"/>
  <c r="B14"/>
  <c r="B15"/>
  <c r="B485" i="33"/>
  <c r="B489"/>
  <c r="B493"/>
  <c r="B497"/>
  <c r="B501"/>
  <c r="B484"/>
  <c r="B488"/>
  <c r="B492"/>
  <c r="B496"/>
  <c r="B500"/>
  <c r="B505"/>
  <c r="B509"/>
  <c r="B513"/>
  <c r="B517"/>
  <c r="B521"/>
  <c r="B525"/>
  <c r="B529"/>
  <c r="B533"/>
  <c r="B537"/>
  <c r="B541"/>
  <c r="B545"/>
  <c r="B549"/>
  <c r="B553"/>
  <c r="B557"/>
  <c r="B561"/>
  <c r="B565"/>
  <c r="B569"/>
  <c r="B573"/>
  <c r="B577"/>
  <c r="B581"/>
  <c r="B585"/>
  <c r="B589"/>
  <c r="B593"/>
  <c r="B597"/>
  <c r="B601"/>
  <c r="B605"/>
  <c r="B609"/>
  <c r="B613"/>
  <c r="B617"/>
  <c r="B621"/>
  <c r="B625"/>
  <c r="B629"/>
  <c r="B633"/>
  <c r="B637"/>
  <c r="B641"/>
  <c r="B645"/>
  <c r="B649"/>
  <c r="B653"/>
  <c r="B657"/>
  <c r="B661"/>
  <c r="B665"/>
  <c r="B504"/>
  <c r="B508"/>
  <c r="B512"/>
  <c r="B516"/>
  <c r="B520"/>
  <c r="B524"/>
  <c r="B528"/>
  <c r="B532"/>
  <c r="B536"/>
  <c r="B540"/>
  <c r="B544"/>
  <c r="B548"/>
  <c r="B552"/>
  <c r="B556"/>
  <c r="B560"/>
  <c r="B564"/>
  <c r="B568"/>
  <c r="B572"/>
  <c r="B576"/>
  <c r="B580"/>
  <c r="B584"/>
  <c r="B588"/>
  <c r="B592"/>
  <c r="B596"/>
  <c r="B600"/>
  <c r="B604"/>
  <c r="B608"/>
  <c r="B612"/>
  <c r="B616"/>
  <c r="B620"/>
  <c r="B624"/>
  <c r="B628"/>
  <c r="B632"/>
  <c r="B636"/>
  <c r="B640"/>
  <c r="B644"/>
  <c r="B648"/>
  <c r="B652"/>
  <c r="B656"/>
  <c r="B660"/>
  <c r="B664"/>
  <c r="B16" i="32"/>
  <c r="C24" i="2"/>
  <c r="E24"/>
  <c r="F24" s="1"/>
  <c r="E30"/>
  <c r="F30" s="1"/>
  <c r="E31"/>
  <c r="E32"/>
  <c r="F32" s="1"/>
  <c r="E33"/>
  <c r="E34"/>
  <c r="F34" s="1"/>
  <c r="E27"/>
  <c r="E26"/>
  <c r="F26" s="1"/>
  <c r="D26"/>
  <c r="E25"/>
  <c r="F25" s="1"/>
  <c r="D25"/>
  <c r="D34"/>
  <c r="D33"/>
  <c r="D32"/>
  <c r="D31"/>
  <c r="D30"/>
  <c r="D29"/>
  <c r="D28"/>
  <c r="D27"/>
  <c r="D24"/>
  <c r="C5"/>
  <c r="E5" s="1"/>
  <c r="C4"/>
  <c r="E4" s="1"/>
  <c r="F4" s="1"/>
  <c r="D4"/>
  <c r="E3"/>
  <c r="F3" s="1"/>
  <c r="D3"/>
  <c r="B747" i="33"/>
  <c r="B763"/>
  <c r="B779"/>
  <c r="B795"/>
  <c r="B811"/>
  <c r="B827"/>
  <c r="B843"/>
  <c r="B750"/>
  <c r="B766"/>
  <c r="B782"/>
  <c r="B798"/>
  <c r="B814"/>
  <c r="B830"/>
  <c r="B847"/>
  <c r="B863"/>
  <c r="B879"/>
  <c r="B895"/>
  <c r="B854"/>
  <c r="B870"/>
  <c r="B886"/>
  <c r="B17" i="32"/>
  <c r="B735" i="33" s="1"/>
  <c r="F27" i="2"/>
  <c r="F29"/>
  <c r="F31"/>
  <c r="F33"/>
  <c r="C6"/>
  <c r="E6" s="1"/>
  <c r="F6" s="1"/>
  <c r="F5"/>
  <c r="D5"/>
  <c r="B727" i="33"/>
  <c r="D6" i="2"/>
  <c r="C7"/>
  <c r="G1" i="36"/>
  <c r="E7" i="2"/>
  <c r="D7"/>
  <c r="C8"/>
  <c r="E8" s="1"/>
  <c r="F8" s="1"/>
  <c r="F7"/>
  <c r="D8"/>
  <c r="E19"/>
  <c r="F19" s="1"/>
  <c r="D19"/>
  <c r="H969" i="3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P279" i="33"/>
  <c r="P316"/>
  <c r="P23"/>
  <c r="P41"/>
  <c r="P331"/>
  <c r="P281"/>
  <c r="P226"/>
  <c r="P243"/>
  <c r="P119"/>
  <c r="P35"/>
  <c r="P78"/>
  <c r="P93"/>
  <c r="P148"/>
  <c r="P317"/>
  <c r="P215"/>
  <c r="P308"/>
  <c r="P42"/>
  <c r="P193"/>
  <c r="P48"/>
  <c r="P172"/>
  <c r="P49"/>
  <c r="P160"/>
  <c r="P284"/>
  <c r="P18"/>
  <c r="P223"/>
  <c r="P196"/>
  <c r="P65"/>
  <c r="P100"/>
  <c r="P83"/>
  <c r="P241"/>
  <c r="P37"/>
  <c r="P72"/>
  <c r="P208"/>
  <c r="P332"/>
  <c r="P171"/>
  <c r="P206"/>
  <c r="P127"/>
  <c r="P321"/>
  <c r="P263"/>
  <c r="P44"/>
  <c r="P152"/>
  <c r="P334"/>
  <c r="P293"/>
  <c r="P315"/>
  <c r="P219"/>
  <c r="P333"/>
  <c r="P174"/>
  <c r="P29"/>
  <c r="P314"/>
  <c r="P272"/>
  <c r="P57"/>
  <c r="P235"/>
  <c r="P176"/>
  <c r="P300"/>
  <c r="P34"/>
  <c r="P11"/>
  <c r="P318"/>
  <c r="P322"/>
  <c r="P8"/>
  <c r="P329"/>
  <c r="P205"/>
  <c r="P182"/>
  <c r="P296"/>
  <c r="P106"/>
  <c r="P228"/>
  <c r="P99"/>
  <c r="P233"/>
  <c r="P301"/>
  <c r="P302"/>
  <c r="P45"/>
  <c r="P66"/>
  <c r="P151"/>
  <c r="P188"/>
  <c r="P108"/>
  <c r="P81"/>
  <c r="P43"/>
  <c r="P204"/>
  <c r="P167"/>
  <c r="P266"/>
  <c r="P323"/>
  <c r="P15"/>
  <c r="P54"/>
  <c r="P276"/>
  <c r="P190"/>
  <c r="P214"/>
  <c r="P145"/>
  <c r="P298"/>
  <c r="P257"/>
  <c r="P199"/>
  <c r="P213"/>
  <c r="P13"/>
  <c r="P89"/>
  <c r="P184"/>
  <c r="P123"/>
  <c r="P262"/>
  <c r="P328"/>
  <c r="P232"/>
  <c r="P115"/>
  <c r="P312"/>
  <c r="P177"/>
  <c r="P220"/>
  <c r="P290"/>
  <c r="P161"/>
  <c r="P86"/>
  <c r="P245"/>
  <c r="P303"/>
  <c r="P111"/>
  <c r="P19"/>
  <c r="P62"/>
  <c r="P251"/>
  <c r="P212"/>
  <c r="P91"/>
  <c r="P132"/>
  <c r="P259"/>
  <c r="P325"/>
  <c r="P324"/>
  <c r="P96"/>
  <c r="P137"/>
  <c r="P159"/>
  <c r="P295"/>
  <c r="P76"/>
  <c r="P271"/>
  <c r="P114"/>
  <c r="P103"/>
  <c r="P227"/>
  <c r="P311"/>
  <c r="P92"/>
  <c r="P7"/>
  <c r="P131"/>
  <c r="P52"/>
  <c r="P144"/>
  <c r="P268"/>
  <c r="P107"/>
  <c r="P59"/>
  <c r="P319"/>
  <c r="P118"/>
  <c r="P112"/>
  <c r="P153"/>
  <c r="P222"/>
  <c r="P224"/>
  <c r="P9"/>
  <c r="P274"/>
  <c r="P31"/>
  <c r="P169"/>
  <c r="P192"/>
  <c r="P61"/>
  <c r="P185"/>
  <c r="P20"/>
  <c r="P326"/>
  <c r="P98"/>
  <c r="P101"/>
  <c r="P53"/>
  <c r="P40"/>
  <c r="P162"/>
  <c r="P265"/>
  <c r="P287"/>
  <c r="P216"/>
  <c r="P90"/>
  <c r="P261"/>
  <c r="P25"/>
  <c r="P240"/>
  <c r="P198"/>
  <c r="P191"/>
  <c r="P246"/>
  <c r="P165"/>
  <c r="P285"/>
  <c r="P183"/>
  <c r="P203"/>
  <c r="P133"/>
  <c r="P280"/>
  <c r="P175"/>
  <c r="P56"/>
  <c r="P260"/>
  <c r="P189"/>
  <c r="P210"/>
  <c r="P288"/>
  <c r="P278"/>
  <c r="P179"/>
  <c r="P202"/>
  <c r="P178"/>
  <c r="P157"/>
  <c r="P186"/>
  <c r="P135"/>
  <c r="P236"/>
  <c r="P117"/>
  <c r="P237"/>
  <c r="P242"/>
  <c r="P304"/>
  <c r="P305"/>
  <c r="P16"/>
  <c r="P140"/>
  <c r="P17"/>
  <c r="P248"/>
  <c r="P273"/>
  <c r="P320"/>
  <c r="P24"/>
  <c r="P275"/>
  <c r="P173"/>
  <c r="P211"/>
  <c r="P313"/>
  <c r="P230"/>
  <c r="P158"/>
  <c r="P109"/>
  <c r="P122"/>
  <c r="P87"/>
  <c r="P229"/>
  <c r="P21"/>
  <c r="P217"/>
  <c r="P309"/>
  <c r="P10"/>
  <c r="P207"/>
  <c r="P110"/>
  <c r="P252"/>
  <c r="P82"/>
  <c r="P231"/>
  <c r="P12"/>
  <c r="P120"/>
  <c r="P22"/>
  <c r="P166"/>
  <c r="P63"/>
  <c r="P306"/>
  <c r="P209"/>
  <c r="P126"/>
  <c r="P130"/>
  <c r="P294"/>
  <c r="P79"/>
  <c r="P74"/>
  <c r="P238"/>
  <c r="P69"/>
  <c r="P255"/>
  <c r="P142"/>
  <c r="P51"/>
  <c r="P282"/>
  <c r="P77"/>
  <c r="P201"/>
  <c r="P136"/>
  <c r="P113"/>
  <c r="P335"/>
  <c r="P170"/>
  <c r="P270"/>
  <c r="P168"/>
  <c r="P307"/>
  <c r="P221"/>
  <c r="P58"/>
  <c r="P125"/>
  <c r="P249"/>
  <c r="P84"/>
  <c r="P36"/>
  <c r="P27"/>
  <c r="P141"/>
  <c r="P102"/>
  <c r="P64"/>
  <c r="P297"/>
  <c r="P244"/>
  <c r="P26"/>
  <c r="P299"/>
  <c r="P121"/>
  <c r="P80"/>
  <c r="P239"/>
  <c r="P116"/>
  <c r="P267"/>
  <c r="P150"/>
  <c r="P256"/>
  <c r="P73"/>
  <c r="P289"/>
  <c r="P97"/>
  <c r="P5"/>
  <c r="P264"/>
  <c r="P194"/>
  <c r="P3"/>
  <c r="P283"/>
  <c r="P146"/>
  <c r="P30"/>
  <c r="P46"/>
  <c r="P250"/>
  <c r="P139"/>
  <c r="P155"/>
  <c r="P269"/>
  <c r="P67"/>
  <c r="P154"/>
  <c r="P149"/>
  <c r="P147"/>
  <c r="P327"/>
  <c r="P218"/>
  <c r="P187"/>
  <c r="P68"/>
  <c r="P277"/>
  <c r="P129"/>
  <c r="P88"/>
  <c r="P200"/>
  <c r="P143"/>
  <c r="P164"/>
  <c r="P14"/>
  <c r="P47"/>
  <c r="P85"/>
  <c r="P197"/>
  <c r="P55"/>
  <c r="P128"/>
  <c r="P138"/>
  <c r="P33"/>
  <c r="P247"/>
  <c r="P75"/>
  <c r="P291"/>
  <c r="P286"/>
  <c r="P71"/>
  <c r="P60"/>
  <c r="P28"/>
  <c r="P4"/>
  <c r="P156"/>
  <c r="P181"/>
  <c r="P105"/>
  <c r="P124"/>
  <c r="P292"/>
  <c r="P70"/>
  <c r="P134"/>
  <c r="P50"/>
  <c r="P163"/>
  <c r="P195"/>
  <c r="P180"/>
  <c r="P258"/>
  <c r="P38"/>
  <c r="P254"/>
  <c r="P39"/>
  <c r="P253"/>
  <c r="P330"/>
  <c r="P32"/>
  <c r="P310"/>
  <c r="P6"/>
  <c r="P234"/>
  <c r="P225"/>
  <c r="D23" i="2"/>
  <c r="N973" i="3"/>
  <c r="K979"/>
  <c r="L610" i="33" s="1"/>
  <c r="K972" i="3"/>
  <c r="L463" i="33" s="1"/>
  <c r="N15" i="3"/>
  <c r="N79"/>
  <c r="N123"/>
  <c r="N155"/>
  <c r="N191"/>
  <c r="N223"/>
  <c r="N259"/>
  <c r="N303"/>
  <c r="N335"/>
  <c r="N41"/>
  <c r="N84"/>
  <c r="N132"/>
  <c r="N174"/>
  <c r="N217"/>
  <c r="N270"/>
  <c r="N313"/>
  <c r="N356"/>
  <c r="N392"/>
  <c r="N424"/>
  <c r="N456"/>
  <c r="N500"/>
  <c r="N532"/>
  <c r="N564"/>
  <c r="N600"/>
  <c r="N632"/>
  <c r="N664"/>
  <c r="N696"/>
  <c r="N728"/>
  <c r="N764"/>
  <c r="N61"/>
  <c r="N118"/>
  <c r="N182"/>
  <c r="N253"/>
  <c r="N317"/>
  <c r="N366"/>
  <c r="N414"/>
  <c r="N457"/>
  <c r="N510"/>
  <c r="N558"/>
  <c r="N601"/>
  <c r="N649"/>
  <c r="N691"/>
  <c r="N734"/>
  <c r="N778"/>
  <c r="N810"/>
  <c r="N842"/>
  <c r="N878"/>
  <c r="N910"/>
  <c r="N942"/>
  <c r="N8"/>
  <c r="N72"/>
  <c r="N136"/>
  <c r="N200"/>
  <c r="N264"/>
  <c r="N321"/>
  <c r="N369"/>
  <c r="N411"/>
  <c r="N454"/>
  <c r="N475"/>
  <c r="N497"/>
  <c r="N529"/>
  <c r="N34"/>
  <c r="N120"/>
  <c r="N177"/>
  <c r="N234"/>
  <c r="N320"/>
  <c r="N367"/>
  <c r="N410"/>
  <c r="N453"/>
  <c r="N495"/>
  <c r="N554"/>
  <c r="N582"/>
  <c r="N610"/>
  <c r="N639"/>
  <c r="N674"/>
  <c r="N703"/>
  <c r="N738"/>
  <c r="N772"/>
  <c r="N793"/>
  <c r="N815"/>
  <c r="N836"/>
  <c r="N863"/>
  <c r="N884"/>
  <c r="N905"/>
  <c r="N927"/>
  <c r="N948"/>
  <c r="N530"/>
  <c r="N655"/>
  <c r="N698"/>
  <c r="N741"/>
  <c r="N784"/>
  <c r="N816"/>
  <c r="N848"/>
  <c r="N875"/>
  <c r="N907"/>
  <c r="N939"/>
  <c r="N145"/>
  <c r="N301"/>
  <c r="N418"/>
  <c r="N525"/>
  <c r="N594"/>
  <c r="N53"/>
  <c r="N109"/>
  <c r="N166"/>
  <c r="N224"/>
  <c r="N280"/>
  <c r="N337"/>
  <c r="N381"/>
  <c r="N423"/>
  <c r="N466"/>
  <c r="N519"/>
  <c r="N570"/>
  <c r="N598"/>
  <c r="N669"/>
  <c r="N754"/>
  <c r="N843"/>
  <c r="N912"/>
  <c r="N17"/>
  <c r="N230"/>
  <c r="N407"/>
  <c r="N573"/>
  <c r="N70"/>
  <c r="N128"/>
  <c r="N184"/>
  <c r="N241"/>
  <c r="N298"/>
  <c r="N351"/>
  <c r="N394"/>
  <c r="N437"/>
  <c r="N479"/>
  <c r="N522"/>
  <c r="N565"/>
  <c r="N593"/>
  <c r="N621"/>
  <c r="N657"/>
  <c r="N685"/>
  <c r="N714"/>
  <c r="N742"/>
  <c r="N769"/>
  <c r="N791"/>
  <c r="N817"/>
  <c r="N844"/>
  <c r="N865"/>
  <c r="N887"/>
  <c r="N908"/>
  <c r="N929"/>
  <c r="N951"/>
  <c r="N32"/>
  <c r="N216"/>
  <c r="N397"/>
  <c r="N587"/>
  <c r="N687"/>
  <c r="N792"/>
  <c r="N877"/>
  <c r="N963"/>
  <c r="N851"/>
  <c r="N637"/>
  <c r="N751"/>
  <c r="N861"/>
  <c r="N947"/>
  <c r="N808"/>
  <c r="N645"/>
  <c r="N758"/>
  <c r="N845"/>
  <c r="N931"/>
  <c r="N829"/>
  <c r="M581"/>
  <c r="R889" i="33" s="1"/>
  <c r="M597" i="3"/>
  <c r="R652" i="33" s="1"/>
  <c r="M633" i="3"/>
  <c r="M649"/>
  <c r="R759" i="33" s="1"/>
  <c r="M665" i="3"/>
  <c r="M681"/>
  <c r="R755" i="33" s="1"/>
  <c r="M697" i="3"/>
  <c r="R651" i="33" s="1"/>
  <c r="M713" i="3"/>
  <c r="R829" i="33" s="1"/>
  <c r="M729" i="3"/>
  <c r="M801"/>
  <c r="R654" i="33" s="1"/>
  <c r="M817" i="3"/>
  <c r="R854" i="33" s="1"/>
  <c r="M837" i="3"/>
  <c r="M861"/>
  <c r="M885"/>
  <c r="R423" i="33" s="1"/>
  <c r="M893" i="3"/>
  <c r="R838" i="33" s="1"/>
  <c r="M901" i="3"/>
  <c r="R823" i="33" s="1"/>
  <c r="M909" i="3"/>
  <c r="R537" i="33" s="1"/>
  <c r="M579" i="3"/>
  <c r="R438" i="33" s="1"/>
  <c r="M590" i="3"/>
  <c r="R525" i="33" s="1"/>
  <c r="M595" i="3"/>
  <c r="R791" i="33" s="1"/>
  <c r="M600" i="3"/>
  <c r="M611"/>
  <c r="R627" i="33" s="1"/>
  <c r="M616" i="3"/>
  <c r="M627"/>
  <c r="M638"/>
  <c r="R751" i="33" s="1"/>
  <c r="M648" i="3"/>
  <c r="R510" i="33" s="1"/>
  <c r="M654" i="3"/>
  <c r="R788" i="33" s="1"/>
  <c r="M659" i="3"/>
  <c r="R702" i="33" s="1"/>
  <c r="M664" i="3"/>
  <c r="R881" i="33" s="1"/>
  <c r="M670" i="3"/>
  <c r="M680"/>
  <c r="R818" i="33" s="1"/>
  <c r="M691" i="3"/>
  <c r="R781" i="33" s="1"/>
  <c r="M702" i="3"/>
  <c r="M712"/>
  <c r="R882" i="33" s="1"/>
  <c r="M723" i="3"/>
  <c r="R870" i="33" s="1"/>
  <c r="M734" i="3"/>
  <c r="R639" i="33" s="1"/>
  <c r="M744" i="3"/>
  <c r="R588" i="33" s="1"/>
  <c r="M755" i="3"/>
  <c r="R495" i="33" s="1"/>
  <c r="M771" i="3"/>
  <c r="M782"/>
  <c r="R619" i="33" s="1"/>
  <c r="M787" i="3"/>
  <c r="M798"/>
  <c r="M808"/>
  <c r="R615" i="33" s="1"/>
  <c r="M819" i="3"/>
  <c r="R596" i="33" s="1"/>
  <c r="M830" i="3"/>
  <c r="R897" i="33" s="1"/>
  <c r="M840" i="3"/>
  <c r="M851"/>
  <c r="M862"/>
  <c r="R468" i="33" s="1"/>
  <c r="M872" i="3"/>
  <c r="R385" i="33" s="1"/>
  <c r="M878" i="3"/>
  <c r="M888"/>
  <c r="R384" i="33" s="1"/>
  <c r="M899" i="3"/>
  <c r="R518" i="33" s="1"/>
  <c r="M904" i="3"/>
  <c r="M914"/>
  <c r="R735" i="33" s="1"/>
  <c r="M922" i="3"/>
  <c r="M930"/>
  <c r="M938"/>
  <c r="R732" i="33" s="1"/>
  <c r="M946" i="3"/>
  <c r="R553" i="33" s="1"/>
  <c r="M954" i="3"/>
  <c r="R465" i="33" s="1"/>
  <c r="M962" i="3"/>
  <c r="R549" i="33" s="1"/>
  <c r="M575" i="3"/>
  <c r="R736" i="33" s="1"/>
  <c r="M602" i="3"/>
  <c r="R504" i="33" s="1"/>
  <c r="M618" i="3"/>
  <c r="R813" i="33" s="1"/>
  <c r="M628" i="3"/>
  <c r="M660"/>
  <c r="R618" i="33" s="1"/>
  <c r="M692" i="3"/>
  <c r="R821" i="33" s="1"/>
  <c r="M724" i="3"/>
  <c r="M772"/>
  <c r="R753" i="33" s="1"/>
  <c r="M804" i="3"/>
  <c r="R443" i="33" s="1"/>
  <c r="M836" i="3"/>
  <c r="M868"/>
  <c r="R365" i="33" s="1"/>
  <c r="M900" i="3"/>
  <c r="R803" i="33" s="1"/>
  <c r="M927" i="3"/>
  <c r="R404" i="33" s="1"/>
  <c r="M951" i="3"/>
  <c r="M592"/>
  <c r="M635"/>
  <c r="M678"/>
  <c r="R536" i="33" s="1"/>
  <c r="M720" i="3"/>
  <c r="M758"/>
  <c r="M795"/>
  <c r="M832"/>
  <c r="R429" i="33" s="1"/>
  <c r="M875" i="3"/>
  <c r="M912"/>
  <c r="R894" i="33" s="1"/>
  <c r="M948" i="3"/>
  <c r="M583"/>
  <c r="R568" i="33" s="1"/>
  <c r="M615" i="3"/>
  <c r="M647"/>
  <c r="R809" i="33" s="1"/>
  <c r="M684" i="3"/>
  <c r="R900" i="33" s="1"/>
  <c r="M722" i="3"/>
  <c r="R541" i="33" s="1"/>
  <c r="M764" i="3"/>
  <c r="R700" i="33" s="1"/>
  <c r="M802" i="3"/>
  <c r="M839"/>
  <c r="R440" i="33" s="1"/>
  <c r="M876" i="3"/>
  <c r="M917"/>
  <c r="R717" i="33" s="1"/>
  <c r="M941" i="3"/>
  <c r="R708" i="33" s="1"/>
  <c r="M591" i="3"/>
  <c r="M612"/>
  <c r="M634"/>
  <c r="M650"/>
  <c r="R836" i="33" s="1"/>
  <c r="M666" i="3"/>
  <c r="R852" i="33" s="1"/>
  <c r="M682" i="3"/>
  <c r="R841" i="33" s="1"/>
  <c r="M698" i="3"/>
  <c r="R822" i="33" s="1"/>
  <c r="M714" i="3"/>
  <c r="M730"/>
  <c r="R409" i="33" s="1"/>
  <c r="M746" i="3"/>
  <c r="M762"/>
  <c r="R467" i="33" s="1"/>
  <c r="M783" i="3"/>
  <c r="R602" i="33" s="1"/>
  <c r="M799" i="3"/>
  <c r="M815"/>
  <c r="R703" i="33" s="1"/>
  <c r="M831" i="3"/>
  <c r="R472" i="33" s="1"/>
  <c r="M858" i="3"/>
  <c r="R558" i="33" s="1"/>
  <c r="M863" i="3"/>
  <c r="R856" i="33" s="1"/>
  <c r="M874" i="3"/>
  <c r="R692" i="33" s="1"/>
  <c r="M879" i="3"/>
  <c r="M895"/>
  <c r="R742" i="33" s="1"/>
  <c r="M911" i="3"/>
  <c r="M923"/>
  <c r="R444" i="33" s="1"/>
  <c r="M931" i="3"/>
  <c r="R720" i="33" s="1"/>
  <c r="M935" i="3"/>
  <c r="M947"/>
  <c r="R418" i="33" s="1"/>
  <c r="M959" i="3"/>
  <c r="R381" i="33" s="1"/>
  <c r="M576" i="3"/>
  <c r="M598"/>
  <c r="M608"/>
  <c r="M630"/>
  <c r="R561" i="33" s="1"/>
  <c r="M651" i="3"/>
  <c r="M747"/>
  <c r="M790"/>
  <c r="M811"/>
  <c r="M848"/>
  <c r="R477" i="33" s="1"/>
  <c r="M870" i="3"/>
  <c r="R731" i="33" s="1"/>
  <c r="M891" i="3"/>
  <c r="R375" i="33" s="1"/>
  <c r="M920" i="3"/>
  <c r="R689" i="33" s="1"/>
  <c r="M936" i="3"/>
  <c r="R560" i="33" s="1"/>
  <c r="M952" i="3"/>
  <c r="R402" i="33" s="1"/>
  <c r="M956" i="3"/>
  <c r="R714" i="33" s="1"/>
  <c r="M968" i="3"/>
  <c r="R716" i="33" s="1"/>
  <c r="M578" i="3"/>
  <c r="R815" i="33" s="1"/>
  <c r="M588" i="3"/>
  <c r="R859" i="33" s="1"/>
  <c r="M604" i="3"/>
  <c r="M620"/>
  <c r="M642"/>
  <c r="R509" i="33" s="1"/>
  <c r="M658" i="3"/>
  <c r="R695" i="33" s="1"/>
  <c r="M663" i="3"/>
  <c r="R844" i="33" s="1"/>
  <c r="M679" i="3"/>
  <c r="M690"/>
  <c r="R872" i="33" s="1"/>
  <c r="M700" i="3"/>
  <c r="R763" i="33" s="1"/>
  <c r="M711" i="3"/>
  <c r="R550" i="33" s="1"/>
  <c r="M727" i="3"/>
  <c r="M738"/>
  <c r="M748"/>
  <c r="M759"/>
  <c r="M770"/>
  <c r="M786"/>
  <c r="R460" i="33" s="1"/>
  <c r="M796" i="3"/>
  <c r="R411" i="33" s="1"/>
  <c r="M807" i="3"/>
  <c r="M818"/>
  <c r="M828"/>
  <c r="M844"/>
  <c r="R684" i="33" s="1"/>
  <c r="M855" i="3"/>
  <c r="M866"/>
  <c r="R694" i="33" s="1"/>
  <c r="M882" i="3"/>
  <c r="R376" i="33" s="1"/>
  <c r="M887" i="3"/>
  <c r="M903"/>
  <c r="M913"/>
  <c r="M921"/>
  <c r="R405" i="33" s="1"/>
  <c r="M933" i="3"/>
  <c r="R633" i="33" s="1"/>
  <c r="M937" i="3"/>
  <c r="M953"/>
  <c r="R406" i="33" s="1"/>
  <c r="M965" i="3"/>
  <c r="M587"/>
  <c r="M624"/>
  <c r="R875" i="33" s="1"/>
  <c r="M662" i="3"/>
  <c r="R860" i="33" s="1"/>
  <c r="M683" i="3"/>
  <c r="R846" i="33" s="1"/>
  <c r="M704" i="3"/>
  <c r="R896" i="33" s="1"/>
  <c r="M726" i="3"/>
  <c r="R420" i="33" s="1"/>
  <c r="M742" i="3"/>
  <c r="R576" i="33" s="1"/>
  <c r="M763" i="3"/>
  <c r="R678" i="33" s="1"/>
  <c r="M784" i="3"/>
  <c r="M800"/>
  <c r="M822"/>
  <c r="R410" i="33" s="1"/>
  <c r="M843" i="3"/>
  <c r="M859"/>
  <c r="R513" i="33" s="1"/>
  <c r="M880" i="3"/>
  <c r="R417" i="33" s="1"/>
  <c r="M902" i="3"/>
  <c r="R861" i="33" s="1"/>
  <c r="M916" i="3"/>
  <c r="R874" i="33" s="1"/>
  <c r="M932" i="3"/>
  <c r="M944"/>
  <c r="R540" i="33" s="1"/>
  <c r="M964" i="3"/>
  <c r="M572"/>
  <c r="R858" i="33" s="1"/>
  <c r="M594" i="3"/>
  <c r="M610"/>
  <c r="M636"/>
  <c r="R643" i="33" s="1"/>
  <c r="M652" i="3"/>
  <c r="R493" i="33" s="1"/>
  <c r="M674" i="3"/>
  <c r="M695"/>
  <c r="M716"/>
  <c r="R864" i="33" s="1"/>
  <c r="M732" i="3"/>
  <c r="R533" i="33" s="1"/>
  <c r="M754" i="3"/>
  <c r="M775"/>
  <c r="M791"/>
  <c r="M834"/>
  <c r="R413" i="33" s="1"/>
  <c r="M871" i="3"/>
  <c r="R363" i="33" s="1"/>
  <c r="M892" i="3"/>
  <c r="R524" i="33" s="1"/>
  <c r="M908" i="3"/>
  <c r="R401" i="33" s="1"/>
  <c r="M925" i="3"/>
  <c r="M945"/>
  <c r="R641" i="33" s="1"/>
  <c r="M957" i="3"/>
  <c r="R459" i="33" s="1"/>
  <c r="L574" i="3"/>
  <c r="M516" i="33" s="1"/>
  <c r="L578" i="3"/>
  <c r="M815" i="33" s="1"/>
  <c r="L582" i="3"/>
  <c r="M777" i="33" s="1"/>
  <c r="L586" i="3"/>
  <c r="L590"/>
  <c r="M525" i="33" s="1"/>
  <c r="L594" i="3"/>
  <c r="L598"/>
  <c r="L602"/>
  <c r="M504" i="33" s="1"/>
  <c r="L606" i="3"/>
  <c r="L610"/>
  <c r="L614"/>
  <c r="L618"/>
  <c r="M813" i="33" s="1"/>
  <c r="L622" i="3"/>
  <c r="L630"/>
  <c r="M561" i="33" s="1"/>
  <c r="L634" i="3"/>
  <c r="L638"/>
  <c r="M751" i="33" s="1"/>
  <c r="L642" i="3"/>
  <c r="M509" i="33" s="1"/>
  <c r="L650" i="3"/>
  <c r="M836" i="33" s="1"/>
  <c r="L654" i="3"/>
  <c r="M788" i="33" s="1"/>
  <c r="L658" i="3"/>
  <c r="M695" i="33" s="1"/>
  <c r="L662" i="3"/>
  <c r="M860" i="33" s="1"/>
  <c r="L666" i="3"/>
  <c r="M852" i="33" s="1"/>
  <c r="L670" i="3"/>
  <c r="L674"/>
  <c r="L678"/>
  <c r="M536" i="33" s="1"/>
  <c r="L682" i="3"/>
  <c r="M841" i="33" s="1"/>
  <c r="L686" i="3"/>
  <c r="M648" i="33" s="1"/>
  <c r="L690" i="3"/>
  <c r="M872" i="33" s="1"/>
  <c r="L694" i="3"/>
  <c r="M542" i="33" s="1"/>
  <c r="L698" i="3"/>
  <c r="M822" i="33" s="1"/>
  <c r="L702" i="3"/>
  <c r="L706"/>
  <c r="L710"/>
  <c r="M772" i="33" s="1"/>
  <c r="L714" i="3"/>
  <c r="L718"/>
  <c r="L722"/>
  <c r="M541" i="33" s="1"/>
  <c r="L726" i="3"/>
  <c r="M420" i="33" s="1"/>
  <c r="L730" i="3"/>
  <c r="M409" i="33" s="1"/>
  <c r="L734" i="3"/>
  <c r="M639" i="33" s="1"/>
  <c r="L738" i="3"/>
  <c r="L742"/>
  <c r="M576" i="33" s="1"/>
  <c r="L746" i="3"/>
  <c r="L750"/>
  <c r="M819" i="33" s="1"/>
  <c r="L754" i="3"/>
  <c r="L758"/>
  <c r="L762"/>
  <c r="M467" i="33" s="1"/>
  <c r="L766" i="3"/>
  <c r="L770"/>
  <c r="L774"/>
  <c r="L778"/>
  <c r="M607" i="33" s="1"/>
  <c r="L782" i="3"/>
  <c r="M619" i="33" s="1"/>
  <c r="L786" i="3"/>
  <c r="M460" i="33" s="1"/>
  <c r="L790" i="3"/>
  <c r="L794"/>
  <c r="L798"/>
  <c r="L802"/>
  <c r="L806"/>
  <c r="M631" i="33" s="1"/>
  <c r="L810" i="3"/>
  <c r="L814"/>
  <c r="M386" i="33" s="1"/>
  <c r="L818" i="3"/>
  <c r="L822"/>
  <c r="M410" i="33" s="1"/>
  <c r="L826" i="3"/>
  <c r="L830"/>
  <c r="M897" i="33"/>
  <c r="L834" i="3"/>
  <c r="M413" i="33"/>
  <c r="L838" i="3"/>
  <c r="M512" i="33"/>
  <c r="L842" i="3"/>
  <c r="L846"/>
  <c r="L850"/>
  <c r="M342" i="33"/>
  <c r="L854" i="3"/>
  <c r="M446" i="33"/>
  <c r="L858" i="3"/>
  <c r="M558" i="33"/>
  <c r="L862" i="3"/>
  <c r="M468" i="33"/>
  <c r="L866" i="3"/>
  <c r="M694" i="33"/>
  <c r="L870" i="3"/>
  <c r="M731" i="33"/>
  <c r="L874" i="3"/>
  <c r="M692" i="33"/>
  <c r="L878" i="3"/>
  <c r="L882"/>
  <c r="M376" i="33" s="1"/>
  <c r="L886" i="3"/>
  <c r="L890"/>
  <c r="M432" i="33" s="1"/>
  <c r="L894" i="3"/>
  <c r="L898"/>
  <c r="M799" i="33" s="1"/>
  <c r="L902" i="3"/>
  <c r="M861" i="33" s="1"/>
  <c r="L906" i="3"/>
  <c r="L910"/>
  <c r="M634" i="33" s="1"/>
  <c r="L914" i="3"/>
  <c r="M735" i="33" s="1"/>
  <c r="L918" i="3"/>
  <c r="M426" i="33" s="1"/>
  <c r="L922" i="3"/>
  <c r="L926"/>
  <c r="L930"/>
  <c r="L934"/>
  <c r="L938"/>
  <c r="M732" i="33" s="1"/>
  <c r="L942" i="3"/>
  <c r="M393" i="33" s="1"/>
  <c r="L946" i="3"/>
  <c r="M553" i="33" s="1"/>
  <c r="L950" i="3"/>
  <c r="M407" i="33" s="1"/>
  <c r="L954" i="3"/>
  <c r="M465" i="33" s="1"/>
  <c r="L958" i="3"/>
  <c r="M461" i="33" s="1"/>
  <c r="L962" i="3"/>
  <c r="M549" i="33" s="1"/>
  <c r="L966" i="3"/>
  <c r="M458" i="33" s="1"/>
  <c r="K572" i="3"/>
  <c r="L858" i="33" s="1"/>
  <c r="K576" i="3"/>
  <c r="K580"/>
  <c r="L349" i="33" s="1"/>
  <c r="K584" i="3"/>
  <c r="K588"/>
  <c r="L859" i="33" s="1"/>
  <c r="K592" i="3"/>
  <c r="K596"/>
  <c r="L867" i="33" s="1"/>
  <c r="K600" i="3"/>
  <c r="K604"/>
  <c r="K608"/>
  <c r="K612"/>
  <c r="K616"/>
  <c r="K620"/>
  <c r="K624"/>
  <c r="L875" i="33" s="1"/>
  <c r="K628" i="3"/>
  <c r="K632"/>
  <c r="L757" i="33" s="1"/>
  <c r="Z757" s="1"/>
  <c r="AA757" s="1"/>
  <c r="K636" i="3"/>
  <c r="L643" i="33" s="1"/>
  <c r="Z643" s="1"/>
  <c r="AA643" s="1"/>
  <c r="K640" i="3"/>
  <c r="L840" i="33" s="1"/>
  <c r="Z840" s="1"/>
  <c r="AA840" s="1"/>
  <c r="K644" i="3"/>
  <c r="L830" i="33" s="1"/>
  <c r="K648" i="3"/>
  <c r="L510" i="33" s="1"/>
  <c r="K652" i="3"/>
  <c r="L493" i="33" s="1"/>
  <c r="K656" i="3"/>
  <c r="K660"/>
  <c r="L618" i="33" s="1"/>
  <c r="Z618" s="1"/>
  <c r="AA618" s="1"/>
  <c r="K664" i="3"/>
  <c r="L881" i="33" s="1"/>
  <c r="K668" i="3"/>
  <c r="L768" i="33" s="1"/>
  <c r="K672" i="3"/>
  <c r="L752" i="33" s="1"/>
  <c r="K676" i="3"/>
  <c r="L554" i="33" s="1"/>
  <c r="K680" i="3"/>
  <c r="L818" i="33" s="1"/>
  <c r="K684" i="3"/>
  <c r="L900" i="33" s="1"/>
  <c r="K688" i="3"/>
  <c r="L527" i="33" s="1"/>
  <c r="K692" i="3"/>
  <c r="L821" i="33" s="1"/>
  <c r="K696" i="3"/>
  <c r="L519" i="33" s="1"/>
  <c r="K700" i="3"/>
  <c r="L763" i="33" s="1"/>
  <c r="K704" i="3"/>
  <c r="L896" i="33" s="1"/>
  <c r="K708" i="3"/>
  <c r="L812" i="33" s="1"/>
  <c r="K712" i="3"/>
  <c r="L882" i="33" s="1"/>
  <c r="K716" i="3"/>
  <c r="L864" i="33" s="1"/>
  <c r="K720" i="3"/>
  <c r="K724"/>
  <c r="K728"/>
  <c r="K732"/>
  <c r="L533" i="33" s="1"/>
  <c r="K736" i="3"/>
  <c r="K740"/>
  <c r="L528" i="33" s="1"/>
  <c r="K744" i="3"/>
  <c r="L588" i="33" s="1"/>
  <c r="K748" i="3"/>
  <c r="K752"/>
  <c r="L621" i="33" s="1"/>
  <c r="K756" i="3"/>
  <c r="K760"/>
  <c r="L899" i="33" s="1"/>
  <c r="K764" i="3"/>
  <c r="L700" i="33" s="1"/>
  <c r="K768" i="3"/>
  <c r="K772"/>
  <c r="L753" i="33" s="1"/>
  <c r="Z753" s="1"/>
  <c r="AA753" s="1"/>
  <c r="K776" i="3"/>
  <c r="K780"/>
  <c r="L557" i="33" s="1"/>
  <c r="K784" i="3"/>
  <c r="K788"/>
  <c r="K792"/>
  <c r="K796"/>
  <c r="L411" i="33"/>
  <c r="K800" i="3"/>
  <c r="K804"/>
  <c r="L443" i="33" s="1"/>
  <c r="K808" i="3"/>
  <c r="L615" i="33" s="1"/>
  <c r="K812" i="3"/>
  <c r="L347" i="33" s="1"/>
  <c r="K816" i="3"/>
  <c r="K820"/>
  <c r="K824"/>
  <c r="L469" i="33" s="1"/>
  <c r="K828" i="3"/>
  <c r="K832"/>
  <c r="L429" i="33"/>
  <c r="K836" i="3"/>
  <c r="K840"/>
  <c r="K844"/>
  <c r="L684" i="33"/>
  <c r="K848" i="3"/>
  <c r="L477" i="33"/>
  <c r="K852" i="3"/>
  <c r="L693" i="33"/>
  <c r="K856" i="3"/>
  <c r="L358" i="33"/>
  <c r="K860" i="3"/>
  <c r="L802" i="33"/>
  <c r="K864" i="3"/>
  <c r="L357" i="33"/>
  <c r="K868" i="3"/>
  <c r="L365" i="33"/>
  <c r="K872" i="3"/>
  <c r="L385" i="33"/>
  <c r="K876" i="3"/>
  <c r="K880"/>
  <c r="L417" i="33" s="1"/>
  <c r="K884" i="3"/>
  <c r="L452" i="33" s="1"/>
  <c r="K888" i="3"/>
  <c r="L384" i="33" s="1"/>
  <c r="K892" i="3"/>
  <c r="L524" i="33" s="1"/>
  <c r="K896" i="3"/>
  <c r="K900"/>
  <c r="L803" i="33"/>
  <c r="K904" i="3"/>
  <c r="K908"/>
  <c r="L401" i="33" s="1"/>
  <c r="K912" i="3"/>
  <c r="L894" i="33" s="1"/>
  <c r="K916" i="3"/>
  <c r="L874" i="33" s="1"/>
  <c r="K920" i="3"/>
  <c r="L689" i="33" s="1"/>
  <c r="K924" i="3"/>
  <c r="L691" i="33" s="1"/>
  <c r="K928" i="3"/>
  <c r="L392" i="33" s="1"/>
  <c r="K932" i="3"/>
  <c r="K936"/>
  <c r="L560" i="33"/>
  <c r="K940" i="3"/>
  <c r="K944"/>
  <c r="L540" i="33" s="1"/>
  <c r="K948" i="3"/>
  <c r="K952"/>
  <c r="L402" i="33" s="1"/>
  <c r="K956" i="3"/>
  <c r="L714" i="33" s="1"/>
  <c r="K960" i="3"/>
  <c r="L543" i="33" s="1"/>
  <c r="Z543" s="1"/>
  <c r="AA543" s="1"/>
  <c r="K964" i="3"/>
  <c r="K968"/>
  <c r="L716" i="33" s="1"/>
  <c r="Z716" s="1"/>
  <c r="AA716" s="1"/>
  <c r="J574" i="3"/>
  <c r="J516" i="33" s="1"/>
  <c r="K516" s="1"/>
  <c r="J578" i="3"/>
  <c r="J815" i="33" s="1"/>
  <c r="K815" s="1"/>
  <c r="J582" i="3"/>
  <c r="J777" i="33" s="1"/>
  <c r="K777" s="1"/>
  <c r="J586" i="3"/>
  <c r="J590"/>
  <c r="J525" i="33" s="1"/>
  <c r="K525" s="1"/>
  <c r="J594" i="3"/>
  <c r="J598"/>
  <c r="J602"/>
  <c r="J504" i="33" s="1"/>
  <c r="J606" i="3"/>
  <c r="J610"/>
  <c r="J614"/>
  <c r="J618"/>
  <c r="J813" i="33" s="1"/>
  <c r="K813" s="1"/>
  <c r="J622" i="3"/>
  <c r="J626"/>
  <c r="J630"/>
  <c r="J561" i="33" s="1"/>
  <c r="K561" s="1"/>
  <c r="J634" i="3"/>
  <c r="J638"/>
  <c r="J751" i="33" s="1"/>
  <c r="K751" s="1"/>
  <c r="J642" i="3"/>
  <c r="J509" i="33" s="1"/>
  <c r="J646" i="3"/>
  <c r="J650"/>
  <c r="J836" i="33" s="1"/>
  <c r="K836" s="1"/>
  <c r="J654" i="3"/>
  <c r="J788" i="33" s="1"/>
  <c r="K788" s="1"/>
  <c r="J658" i="3"/>
  <c r="J695" i="33" s="1"/>
  <c r="K695" s="1"/>
  <c r="J662" i="3"/>
  <c r="J860" i="33" s="1"/>
  <c r="K860" s="1"/>
  <c r="J666" i="3"/>
  <c r="J852" i="33" s="1"/>
  <c r="K852" s="1"/>
  <c r="J670" i="3"/>
  <c r="J674"/>
  <c r="J678"/>
  <c r="J536" i="33" s="1"/>
  <c r="K536" s="1"/>
  <c r="J682" i="3"/>
  <c r="J841" i="33" s="1"/>
  <c r="K841" s="1"/>
  <c r="J686" i="3"/>
  <c r="J648" i="33" s="1"/>
  <c r="K648" s="1"/>
  <c r="J690" i="3"/>
  <c r="J872" i="33" s="1"/>
  <c r="K872" s="1"/>
  <c r="J694" i="3"/>
  <c r="J542" i="33" s="1"/>
  <c r="K542" s="1"/>
  <c r="J698" i="3"/>
  <c r="J822" i="33" s="1"/>
  <c r="K822" s="1"/>
  <c r="J702" i="3"/>
  <c r="J706"/>
  <c r="J710"/>
  <c r="J772" i="33" s="1"/>
  <c r="K772" s="1"/>
  <c r="J714" i="3"/>
  <c r="J718"/>
  <c r="J722"/>
  <c r="J541" i="33" s="1"/>
  <c r="K541" s="1"/>
  <c r="J726" i="3"/>
  <c r="J420" i="33" s="1"/>
  <c r="K420" s="1"/>
  <c r="J730" i="3"/>
  <c r="J409" i="33" s="1"/>
  <c r="K409" s="1"/>
  <c r="J734" i="3"/>
  <c r="J639" i="33" s="1"/>
  <c r="K639" s="1"/>
  <c r="J738" i="3"/>
  <c r="J742"/>
  <c r="J576" i="33" s="1"/>
  <c r="J746" i="3"/>
  <c r="J750"/>
  <c r="J819" i="33" s="1"/>
  <c r="K819" s="1"/>
  <c r="J754" i="3"/>
  <c r="J758"/>
  <c r="J762"/>
  <c r="J467" i="33" s="1"/>
  <c r="K467" s="1"/>
  <c r="J766" i="3"/>
  <c r="J770"/>
  <c r="J774"/>
  <c r="J778"/>
  <c r="J607" i="33" s="1"/>
  <c r="J782" i="3"/>
  <c r="J619" i="33" s="1"/>
  <c r="J786" i="3"/>
  <c r="J460" i="33" s="1"/>
  <c r="J790" i="3"/>
  <c r="J794"/>
  <c r="J798"/>
  <c r="J802"/>
  <c r="J806"/>
  <c r="J631" i="33" s="1"/>
  <c r="J810" i="3"/>
  <c r="J814"/>
  <c r="J386" i="33" s="1"/>
  <c r="K386" s="1"/>
  <c r="J818" i="3"/>
  <c r="L575"/>
  <c r="M736" i="33" s="1"/>
  <c r="L579" i="3"/>
  <c r="M438" i="33" s="1"/>
  <c r="L583" i="3"/>
  <c r="M568" i="33" s="1"/>
  <c r="L587" i="3"/>
  <c r="L591"/>
  <c r="L595"/>
  <c r="M791" i="33" s="1"/>
  <c r="L599" i="3"/>
  <c r="M825" i="33" s="1"/>
  <c r="L603" i="3"/>
  <c r="M760" i="33" s="1"/>
  <c r="L607" i="3"/>
  <c r="L611"/>
  <c r="M627" i="33" s="1"/>
  <c r="L615" i="3"/>
  <c r="L619"/>
  <c r="L623"/>
  <c r="L627"/>
  <c r="L631"/>
  <c r="M773" i="33" s="1"/>
  <c r="L635" i="3"/>
  <c r="L639"/>
  <c r="L643"/>
  <c r="L647"/>
  <c r="M809" i="33" s="1"/>
  <c r="L651" i="3"/>
  <c r="L655"/>
  <c r="M709" i="33"/>
  <c r="L659" i="3"/>
  <c r="M702" i="33"/>
  <c r="L663" i="3"/>
  <c r="M844" i="33"/>
  <c r="L667" i="3"/>
  <c r="M833" i="33"/>
  <c r="L671" i="3"/>
  <c r="M800" i="33"/>
  <c r="L675" i="3"/>
  <c r="M807" i="33"/>
  <c r="L679" i="3"/>
  <c r="L683"/>
  <c r="M846" i="33" s="1"/>
  <c r="L687" i="3"/>
  <c r="M804" i="33" s="1"/>
  <c r="L691" i="3"/>
  <c r="M781" i="33" s="1"/>
  <c r="L695" i="3"/>
  <c r="L699"/>
  <c r="M895" i="33" s="1"/>
  <c r="L703" i="3"/>
  <c r="L707"/>
  <c r="M876" i="33" s="1"/>
  <c r="L711" i="3"/>
  <c r="M550" i="33" s="1"/>
  <c r="L715" i="3"/>
  <c r="L719"/>
  <c r="M879" i="33" s="1"/>
  <c r="L723" i="3"/>
  <c r="M870" i="33" s="1"/>
  <c r="L727" i="3"/>
  <c r="L731"/>
  <c r="M346" i="33" s="1"/>
  <c r="L735" i="3"/>
  <c r="L739"/>
  <c r="L743"/>
  <c r="L747"/>
  <c r="L751"/>
  <c r="M575" i="33" s="1"/>
  <c r="L755" i="3"/>
  <c r="M495" i="33" s="1"/>
  <c r="L759" i="3"/>
  <c r="L763"/>
  <c r="M678" i="33" s="1"/>
  <c r="L767" i="3"/>
  <c r="M336" i="33" s="1"/>
  <c r="L771" i="3"/>
  <c r="L775"/>
  <c r="L779"/>
  <c r="L783"/>
  <c r="M602" i="33" s="1"/>
  <c r="L787" i="3"/>
  <c r="L791"/>
  <c r="L795"/>
  <c r="L799"/>
  <c r="L803"/>
  <c r="M698" i="33" s="1"/>
  <c r="L807" i="3"/>
  <c r="L811"/>
  <c r="L815"/>
  <c r="M703" i="33" s="1"/>
  <c r="L819" i="3"/>
  <c r="M596" i="33" s="1"/>
  <c r="L823" i="3"/>
  <c r="M415" i="33" s="1"/>
  <c r="L827" i="3"/>
  <c r="L831"/>
  <c r="M472" i="33" s="1"/>
  <c r="L835" i="3"/>
  <c r="L839"/>
  <c r="M440" i="33" s="1"/>
  <c r="L843" i="3"/>
  <c r="L847"/>
  <c r="M351" i="33"/>
  <c r="L851" i="3"/>
  <c r="L855"/>
  <c r="L859"/>
  <c r="M513" i="33"/>
  <c r="L863" i="3"/>
  <c r="M856" i="33"/>
  <c r="L867" i="3"/>
  <c r="L871"/>
  <c r="M363" i="33" s="1"/>
  <c r="L875" i="3"/>
  <c r="L879"/>
  <c r="L883"/>
  <c r="M671" i="33" s="1"/>
  <c r="L887" i="3"/>
  <c r="L891"/>
  <c r="M375" i="33"/>
  <c r="L895" i="3"/>
  <c r="M742" i="33"/>
  <c r="L899" i="3"/>
  <c r="M518" i="33"/>
  <c r="L903" i="3"/>
  <c r="L907"/>
  <c r="L911"/>
  <c r="L915"/>
  <c r="L919"/>
  <c r="L923"/>
  <c r="M444" i="33" s="1"/>
  <c r="L927" i="3"/>
  <c r="M404" i="33" s="1"/>
  <c r="L931" i="3"/>
  <c r="M720" i="33" s="1"/>
  <c r="L935" i="3"/>
  <c r="L939"/>
  <c r="M565" i="33" s="1"/>
  <c r="L943" i="3"/>
  <c r="M650" i="33" s="1"/>
  <c r="L947" i="3"/>
  <c r="M418" i="33" s="1"/>
  <c r="L951" i="3"/>
  <c r="L955"/>
  <c r="M403" i="33" s="1"/>
  <c r="L959" i="3"/>
  <c r="M381" i="33" s="1"/>
  <c r="L963" i="3"/>
  <c r="L967"/>
  <c r="M515" i="33" s="1"/>
  <c r="K573" i="3"/>
  <c r="K577"/>
  <c r="L608" i="33" s="1"/>
  <c r="K581" i="3"/>
  <c r="L889" i="33" s="1"/>
  <c r="K585" i="3"/>
  <c r="L855" i="33" s="1"/>
  <c r="K589" i="3"/>
  <c r="L886" i="33" s="1"/>
  <c r="K593" i="3"/>
  <c r="L878" i="33" s="1"/>
  <c r="K597" i="3"/>
  <c r="L652" i="33" s="1"/>
  <c r="K601" i="3"/>
  <c r="L766" i="33" s="1"/>
  <c r="K605" i="3"/>
  <c r="K609"/>
  <c r="L600" i="33"/>
  <c r="K613" i="3"/>
  <c r="K617"/>
  <c r="K621"/>
  <c r="L569" i="33"/>
  <c r="K625" i="3"/>
  <c r="L893" i="33"/>
  <c r="K629" i="3"/>
  <c r="K633"/>
  <c r="K637"/>
  <c r="K641"/>
  <c r="L814" i="33" s="1"/>
  <c r="K645" i="3"/>
  <c r="K649"/>
  <c r="L759" i="33" s="1"/>
  <c r="K653" i="3"/>
  <c r="L567" i="33" s="1"/>
  <c r="K657" i="3"/>
  <c r="L425" i="33" s="1"/>
  <c r="Z425" s="1"/>
  <c r="AA425" s="1"/>
  <c r="K661" i="3"/>
  <c r="L521" i="33" s="1"/>
  <c r="Z521" s="1"/>
  <c r="AA521" s="1"/>
  <c r="K665" i="3"/>
  <c r="K669"/>
  <c r="L577" i="33" s="1"/>
  <c r="K673" i="3"/>
  <c r="L789" i="33" s="1"/>
  <c r="K677" i="3"/>
  <c r="L589" i="33" s="1"/>
  <c r="K681" i="3"/>
  <c r="L755" i="33" s="1"/>
  <c r="K685" i="3"/>
  <c r="L793" i="33" s="1"/>
  <c r="K689" i="3"/>
  <c r="L508" i="33" s="1"/>
  <c r="K693" i="3"/>
  <c r="L873" i="33" s="1"/>
  <c r="K697" i="3"/>
  <c r="L651" i="33" s="1"/>
  <c r="K701" i="3"/>
  <c r="L758" i="33" s="1"/>
  <c r="K705" i="3"/>
  <c r="L810" i="33" s="1"/>
  <c r="K709" i="3"/>
  <c r="L745" i="33" s="1"/>
  <c r="K713" i="3"/>
  <c r="L829" i="33" s="1"/>
  <c r="K717" i="3"/>
  <c r="L587" i="33" s="1"/>
  <c r="K721" i="3"/>
  <c r="L885" i="33" s="1"/>
  <c r="K725" i="3"/>
  <c r="L677" i="33" s="1"/>
  <c r="K729" i="3"/>
  <c r="K733"/>
  <c r="L653" i="33"/>
  <c r="K737" i="3"/>
  <c r="L617" i="33"/>
  <c r="K741" i="3"/>
  <c r="L578" i="33"/>
  <c r="K745" i="3"/>
  <c r="L606" i="33"/>
  <c r="K749" i="3"/>
  <c r="L531" i="33"/>
  <c r="K753" i="3"/>
  <c r="L796" i="33"/>
  <c r="K757" i="3"/>
  <c r="L699" i="33"/>
  <c r="K761" i="3"/>
  <c r="L730" i="33"/>
  <c r="K765" i="3"/>
  <c r="K769"/>
  <c r="K773"/>
  <c r="L494" i="33"/>
  <c r="K777" i="3"/>
  <c r="L594" i="33"/>
  <c r="K781" i="3"/>
  <c r="L584" i="33"/>
  <c r="K785" i="3"/>
  <c r="K789"/>
  <c r="K793"/>
  <c r="K797"/>
  <c r="K801"/>
  <c r="L654" i="33"/>
  <c r="K805" i="3"/>
  <c r="L636" i="33"/>
  <c r="K809" i="3"/>
  <c r="L552" i="33"/>
  <c r="K813" i="3"/>
  <c r="L696" i="33"/>
  <c r="K817" i="3"/>
  <c r="L854" i="33"/>
  <c r="K821" i="3"/>
  <c r="L439" i="33"/>
  <c r="K825" i="3"/>
  <c r="K829"/>
  <c r="L397" i="33" s="1"/>
  <c r="K833" i="3"/>
  <c r="L339" i="33" s="1"/>
  <c r="K837" i="3"/>
  <c r="K841"/>
  <c r="K845"/>
  <c r="K849"/>
  <c r="L451" i="33"/>
  <c r="K853" i="3"/>
  <c r="L797" i="33"/>
  <c r="L572" i="3"/>
  <c r="M858" i="33"/>
  <c r="L576" i="3"/>
  <c r="L580"/>
  <c r="M349" i="33" s="1"/>
  <c r="L584" i="3"/>
  <c r="L588"/>
  <c r="M859" i="33" s="1"/>
  <c r="L592" i="3"/>
  <c r="L596"/>
  <c r="M867" i="33" s="1"/>
  <c r="L600" i="3"/>
  <c r="L604"/>
  <c r="L608"/>
  <c r="L612"/>
  <c r="L616"/>
  <c r="L620"/>
  <c r="L624"/>
  <c r="M875" i="33" s="1"/>
  <c r="L628" i="3"/>
  <c r="L632"/>
  <c r="M757" i="33" s="1"/>
  <c r="L636" i="3"/>
  <c r="M643" i="33" s="1"/>
  <c r="L640" i="3"/>
  <c r="M840" i="33" s="1"/>
  <c r="L644" i="3"/>
  <c r="M830" i="33" s="1"/>
  <c r="L648" i="3"/>
  <c r="M510" i="33" s="1"/>
  <c r="L652" i="3"/>
  <c r="M493" i="33" s="1"/>
  <c r="L656" i="3"/>
  <c r="L660"/>
  <c r="M618" i="33" s="1"/>
  <c r="L664" i="3"/>
  <c r="M881" i="33" s="1"/>
  <c r="L668" i="3"/>
  <c r="M768" i="33" s="1"/>
  <c r="L672" i="3"/>
  <c r="M752" i="33" s="1"/>
  <c r="L676" i="3"/>
  <c r="M554" i="33" s="1"/>
  <c r="L680" i="3"/>
  <c r="M818" i="33" s="1"/>
  <c r="L684" i="3"/>
  <c r="M900" i="33" s="1"/>
  <c r="L688" i="3"/>
  <c r="M527" i="33" s="1"/>
  <c r="L692" i="3"/>
  <c r="M821" i="33" s="1"/>
  <c r="L696" i="3"/>
  <c r="M519" i="33" s="1"/>
  <c r="L700" i="3"/>
  <c r="M763" i="33" s="1"/>
  <c r="L704" i="3"/>
  <c r="M896" i="33" s="1"/>
  <c r="L708" i="3"/>
  <c r="M812" i="33" s="1"/>
  <c r="L712" i="3"/>
  <c r="M882" i="33" s="1"/>
  <c r="L716" i="3"/>
  <c r="M864" i="33" s="1"/>
  <c r="L720" i="3"/>
  <c r="L724"/>
  <c r="L728"/>
  <c r="L732"/>
  <c r="M533" i="33" s="1"/>
  <c r="L736" i="3"/>
  <c r="L740"/>
  <c r="M528" i="33" s="1"/>
  <c r="L744" i="3"/>
  <c r="M588" i="33" s="1"/>
  <c r="L748" i="3"/>
  <c r="L752"/>
  <c r="M621" i="33" s="1"/>
  <c r="L756" i="3"/>
  <c r="L760"/>
  <c r="M899" i="33" s="1"/>
  <c r="L764" i="3"/>
  <c r="M700" i="33" s="1"/>
  <c r="L768" i="3"/>
  <c r="L772"/>
  <c r="M753" i="33" s="1"/>
  <c r="L776" i="3"/>
  <c r="L780"/>
  <c r="M557" i="33" s="1"/>
  <c r="L784" i="3"/>
  <c r="L788"/>
  <c r="L792"/>
  <c r="L796"/>
  <c r="M411" i="33" s="1"/>
  <c r="L800" i="3"/>
  <c r="L804"/>
  <c r="M443" i="33" s="1"/>
  <c r="L808" i="3"/>
  <c r="M615" i="33" s="1"/>
  <c r="L812" i="3"/>
  <c r="M347" i="33" s="1"/>
  <c r="L816" i="3"/>
  <c r="L820"/>
  <c r="L824"/>
  <c r="M469" i="33" s="1"/>
  <c r="L828" i="3"/>
  <c r="L832"/>
  <c r="M429" i="33" s="1"/>
  <c r="L836" i="3"/>
  <c r="L840"/>
  <c r="L844"/>
  <c r="M684" i="33" s="1"/>
  <c r="L848" i="3"/>
  <c r="M477" i="33" s="1"/>
  <c r="L852" i="3"/>
  <c r="M693" i="33" s="1"/>
  <c r="L856" i="3"/>
  <c r="M358" i="33" s="1"/>
  <c r="L860" i="3"/>
  <c r="M802" i="33" s="1"/>
  <c r="L864" i="3"/>
  <c r="M357" i="33" s="1"/>
  <c r="L868" i="3"/>
  <c r="M365" i="33" s="1"/>
  <c r="L872" i="3"/>
  <c r="M385" i="33" s="1"/>
  <c r="L876" i="3"/>
  <c r="L880"/>
  <c r="M417" i="33" s="1"/>
  <c r="L884" i="3"/>
  <c r="M452" i="33" s="1"/>
  <c r="L888" i="3"/>
  <c r="M384" i="33" s="1"/>
  <c r="L892" i="3"/>
  <c r="M524" i="33" s="1"/>
  <c r="L896" i="3"/>
  <c r="L900"/>
  <c r="M803" i="33" s="1"/>
  <c r="L904" i="3"/>
  <c r="L908"/>
  <c r="M401" i="33" s="1"/>
  <c r="L912" i="3"/>
  <c r="M894" i="33" s="1"/>
  <c r="L916" i="3"/>
  <c r="M874" i="33" s="1"/>
  <c r="L920" i="3"/>
  <c r="M689" i="33" s="1"/>
  <c r="L924" i="3"/>
  <c r="M691" i="33" s="1"/>
  <c r="L928" i="3"/>
  <c r="M392" i="33" s="1"/>
  <c r="L932" i="3"/>
  <c r="L936"/>
  <c r="M560" i="33" s="1"/>
  <c r="L940" i="3"/>
  <c r="L944"/>
  <c r="M540" i="33" s="1"/>
  <c r="L948" i="3"/>
  <c r="L952"/>
  <c r="M402" i="33" s="1"/>
  <c r="L956" i="3"/>
  <c r="M714" i="33" s="1"/>
  <c r="L960" i="3"/>
  <c r="M543" i="33" s="1"/>
  <c r="L964" i="3"/>
  <c r="L968"/>
  <c r="M716" i="33" s="1"/>
  <c r="K574" i="3"/>
  <c r="L516" i="33" s="1"/>
  <c r="K578" i="3"/>
  <c r="L815" i="33" s="1"/>
  <c r="K582" i="3"/>
  <c r="L777" i="33" s="1"/>
  <c r="K586" i="3"/>
  <c r="K590"/>
  <c r="L525" i="33" s="1"/>
  <c r="K594" i="3"/>
  <c r="K598"/>
  <c r="K602"/>
  <c r="L504" i="33" s="1"/>
  <c r="Z504" s="1"/>
  <c r="AA504" s="1"/>
  <c r="K606" i="3"/>
  <c r="K610"/>
  <c r="K614"/>
  <c r="K618"/>
  <c r="L813" i="33" s="1"/>
  <c r="K622" i="3"/>
  <c r="K626"/>
  <c r="K630"/>
  <c r="L561" i="33" s="1"/>
  <c r="Z561" s="1"/>
  <c r="AA561" s="1"/>
  <c r="K634" i="3"/>
  <c r="K638"/>
  <c r="L751" i="33" s="1"/>
  <c r="K642" i="3"/>
  <c r="L509" i="33" s="1"/>
  <c r="K646" i="3"/>
  <c r="K650"/>
  <c r="L836" i="33" s="1"/>
  <c r="K654" i="3"/>
  <c r="L788" i="33" s="1"/>
  <c r="K658" i="3"/>
  <c r="L695" i="33" s="1"/>
  <c r="K662" i="3"/>
  <c r="L860" i="33" s="1"/>
  <c r="K666" i="3"/>
  <c r="L852" i="33" s="1"/>
  <c r="K670" i="3"/>
  <c r="K674"/>
  <c r="K678"/>
  <c r="L536" i="33" s="1"/>
  <c r="K682" i="3"/>
  <c r="L841" i="33" s="1"/>
  <c r="K686" i="3"/>
  <c r="L648" i="33" s="1"/>
  <c r="K690" i="3"/>
  <c r="L872" i="33" s="1"/>
  <c r="K694" i="3"/>
  <c r="L542" i="33" s="1"/>
  <c r="K698" i="3"/>
  <c r="L822" i="33" s="1"/>
  <c r="K702" i="3"/>
  <c r="K706"/>
  <c r="K710"/>
  <c r="L772" i="33" s="1"/>
  <c r="K714" i="3"/>
  <c r="K718"/>
  <c r="K722"/>
  <c r="L541" i="33" s="1"/>
  <c r="K726" i="3"/>
  <c r="L420" i="33" s="1"/>
  <c r="Z420" s="1"/>
  <c r="AA420" s="1"/>
  <c r="K730" i="3"/>
  <c r="L409" i="33" s="1"/>
  <c r="K734" i="3"/>
  <c r="L639" i="33" s="1"/>
  <c r="AB639" s="1"/>
  <c r="K738" i="3"/>
  <c r="K742"/>
  <c r="L576" i="33" s="1"/>
  <c r="K746" i="3"/>
  <c r="K750"/>
  <c r="L819" i="33" s="1"/>
  <c r="K754" i="3"/>
  <c r="K758"/>
  <c r="K762"/>
  <c r="L467" i="33" s="1"/>
  <c r="K766" i="3"/>
  <c r="K770"/>
  <c r="K774"/>
  <c r="K778"/>
  <c r="L607" i="33" s="1"/>
  <c r="K782" i="3"/>
  <c r="L619" i="33" s="1"/>
  <c r="K786" i="3"/>
  <c r="L460" i="33" s="1"/>
  <c r="K790" i="3"/>
  <c r="K794"/>
  <c r="K798"/>
  <c r="K802"/>
  <c r="K806"/>
  <c r="L631" i="33" s="1"/>
  <c r="K810" i="3"/>
  <c r="K814"/>
  <c r="L386" i="33" s="1"/>
  <c r="K818" i="3"/>
  <c r="K822"/>
  <c r="L410" i="33" s="1"/>
  <c r="K826" i="3"/>
  <c r="K830"/>
  <c r="L897" i="33" s="1"/>
  <c r="K834" i="3"/>
  <c r="L413" i="33" s="1"/>
  <c r="K838" i="3"/>
  <c r="L512" i="33" s="1"/>
  <c r="K842" i="3"/>
  <c r="K846"/>
  <c r="K850"/>
  <c r="L342" i="33" s="1"/>
  <c r="L577" i="3"/>
  <c r="M608" i="33" s="1"/>
  <c r="L593" i="3"/>
  <c r="M878" i="33" s="1"/>
  <c r="L609" i="3"/>
  <c r="M600" i="33" s="1"/>
  <c r="L625" i="3"/>
  <c r="M893" i="33" s="1"/>
  <c r="L641" i="3"/>
  <c r="M814" i="33" s="1"/>
  <c r="L657" i="3"/>
  <c r="M425" i="33" s="1"/>
  <c r="L673" i="3"/>
  <c r="M789" i="33" s="1"/>
  <c r="L689" i="3"/>
  <c r="M508" i="33" s="1"/>
  <c r="L705" i="3"/>
  <c r="M810" i="33" s="1"/>
  <c r="L721" i="3"/>
  <c r="M885" i="33" s="1"/>
  <c r="L737" i="3"/>
  <c r="M617" i="33" s="1"/>
  <c r="L753" i="3"/>
  <c r="M796" i="33" s="1"/>
  <c r="L769" i="3"/>
  <c r="L785"/>
  <c r="L801"/>
  <c r="M654" i="33" s="1"/>
  <c r="L817" i="3"/>
  <c r="M854" i="33" s="1"/>
  <c r="L833" i="3"/>
  <c r="M339" i="33" s="1"/>
  <c r="L849" i="3"/>
  <c r="M451" i="33" s="1"/>
  <c r="L865" i="3"/>
  <c r="M435" i="33" s="1"/>
  <c r="L881" i="3"/>
  <c r="L897"/>
  <c r="L913"/>
  <c r="L929"/>
  <c r="M447" i="33" s="1"/>
  <c r="L945" i="3"/>
  <c r="M641" i="33" s="1"/>
  <c r="L961" i="3"/>
  <c r="M832" i="33" s="1"/>
  <c r="K579" i="3"/>
  <c r="L438" i="33" s="1"/>
  <c r="K595" i="3"/>
  <c r="L791" i="33" s="1"/>
  <c r="K611" i="3"/>
  <c r="L627" i="33" s="1"/>
  <c r="K627" i="3"/>
  <c r="K643"/>
  <c r="K659"/>
  <c r="L702" i="33" s="1"/>
  <c r="K675" i="3"/>
  <c r="L807" i="33" s="1"/>
  <c r="K691" i="3"/>
  <c r="L781" i="33" s="1"/>
  <c r="K707" i="3"/>
  <c r="L876" i="33" s="1"/>
  <c r="K723" i="3"/>
  <c r="L870" i="33" s="1"/>
  <c r="K739" i="3"/>
  <c r="K755"/>
  <c r="L495" i="33" s="1"/>
  <c r="Z495" s="1"/>
  <c r="AA495" s="1"/>
  <c r="K771" i="3"/>
  <c r="K787"/>
  <c r="K803"/>
  <c r="L698" i="33" s="1"/>
  <c r="K819" i="3"/>
  <c r="L596" i="33" s="1"/>
  <c r="K835" i="3"/>
  <c r="K851"/>
  <c r="K858"/>
  <c r="L558" i="33" s="1"/>
  <c r="K863" i="3"/>
  <c r="L856" i="33" s="1"/>
  <c r="K869" i="3"/>
  <c r="L462" i="33" s="1"/>
  <c r="K874" i="3"/>
  <c r="L692" i="33" s="1"/>
  <c r="K879" i="3"/>
  <c r="K885"/>
  <c r="L423" i="33" s="1"/>
  <c r="K890" i="3"/>
  <c r="L432" i="33" s="1"/>
  <c r="K895" i="3"/>
  <c r="L742" i="33" s="1"/>
  <c r="K901" i="3"/>
  <c r="L823" i="33" s="1"/>
  <c r="K906" i="3"/>
  <c r="K911"/>
  <c r="K917"/>
  <c r="L717" i="33" s="1"/>
  <c r="K922" i="3"/>
  <c r="K927"/>
  <c r="L404" i="33" s="1"/>
  <c r="K933" i="3"/>
  <c r="L633" i="33" s="1"/>
  <c r="K938" i="3"/>
  <c r="L732" i="33" s="1"/>
  <c r="K943" i="3"/>
  <c r="L650" i="33" s="1"/>
  <c r="K949" i="3"/>
  <c r="L337" i="33" s="1"/>
  <c r="K954" i="3"/>
  <c r="L465" i="33" s="1"/>
  <c r="K959" i="3"/>
  <c r="L381" i="33" s="1"/>
  <c r="K965" i="3"/>
  <c r="J572"/>
  <c r="J858" i="33" s="1"/>
  <c r="K858" s="1"/>
  <c r="J577" i="3"/>
  <c r="J608" i="33" s="1"/>
  <c r="K608" s="1"/>
  <c r="J583" i="3"/>
  <c r="J568" i="33" s="1"/>
  <c r="K568" s="1"/>
  <c r="J588" i="3"/>
  <c r="J859" i="33" s="1"/>
  <c r="K859" s="1"/>
  <c r="J593" i="3"/>
  <c r="J878" i="33" s="1"/>
  <c r="K878" s="1"/>
  <c r="J599" i="3"/>
  <c r="J825" i="33" s="1"/>
  <c r="K825" s="1"/>
  <c r="J604" i="3"/>
  <c r="J609"/>
  <c r="J600" i="33" s="1"/>
  <c r="J615" i="3"/>
  <c r="J620"/>
  <c r="J625"/>
  <c r="J893" i="33" s="1"/>
  <c r="K893" s="1"/>
  <c r="J631" i="3"/>
  <c r="J773" i="33" s="1"/>
  <c r="K773" s="1"/>
  <c r="J636" i="3"/>
  <c r="J643" i="33" s="1"/>
  <c r="J641" i="3"/>
  <c r="J814" i="33" s="1"/>
  <c r="K814" s="1"/>
  <c r="J647" i="3"/>
  <c r="J809" i="33" s="1"/>
  <c r="K809" s="1"/>
  <c r="J652" i="3"/>
  <c r="J493" i="33" s="1"/>
  <c r="K493" s="1"/>
  <c r="J657" i="3"/>
  <c r="J425" i="33" s="1"/>
  <c r="J663" i="3"/>
  <c r="J844" i="33" s="1"/>
  <c r="K844" s="1"/>
  <c r="J668" i="3"/>
  <c r="J768" i="33" s="1"/>
  <c r="K768" s="1"/>
  <c r="J673" i="3"/>
  <c r="J789" i="33" s="1"/>
  <c r="K789" s="1"/>
  <c r="J679" i="3"/>
  <c r="J684"/>
  <c r="J900" i="33" s="1"/>
  <c r="K900" s="1"/>
  <c r="J689" i="3"/>
  <c r="J508" i="33" s="1"/>
  <c r="K508" s="1"/>
  <c r="J695" i="3"/>
  <c r="J700"/>
  <c r="J763" i="33" s="1"/>
  <c r="K763" s="1"/>
  <c r="J705" i="3"/>
  <c r="J810" i="33" s="1"/>
  <c r="K810" s="1"/>
  <c r="J711" i="3"/>
  <c r="J550" i="33" s="1"/>
  <c r="K550" s="1"/>
  <c r="J716" i="3"/>
  <c r="J864" i="33" s="1"/>
  <c r="K864" s="1"/>
  <c r="J721" i="3"/>
  <c r="J885" i="33" s="1"/>
  <c r="K885" s="1"/>
  <c r="J727" i="3"/>
  <c r="J732"/>
  <c r="J533" i="33" s="1"/>
  <c r="K533" s="1"/>
  <c r="J737" i="3"/>
  <c r="J617" i="33" s="1"/>
  <c r="K617" s="1"/>
  <c r="J743" i="3"/>
  <c r="J748"/>
  <c r="J753"/>
  <c r="J796" i="33" s="1"/>
  <c r="K796" s="1"/>
  <c r="J759" i="3"/>
  <c r="J764"/>
  <c r="J700" i="33"/>
  <c r="J769" i="3"/>
  <c r="J775"/>
  <c r="J780"/>
  <c r="J557" i="33"/>
  <c r="J785" i="3"/>
  <c r="J791"/>
  <c r="J796"/>
  <c r="J411" i="33"/>
  <c r="J801" i="3"/>
  <c r="J654" i="33"/>
  <c r="J807" i="3"/>
  <c r="J812"/>
  <c r="J347" i="33" s="1"/>
  <c r="K347" s="1"/>
  <c r="J817" i="3"/>
  <c r="J854" i="33" s="1"/>
  <c r="K854" s="1"/>
  <c r="J822" i="3"/>
  <c r="J410" i="33" s="1"/>
  <c r="K410" s="1"/>
  <c r="J826" i="3"/>
  <c r="J830"/>
  <c r="J897" i="33" s="1"/>
  <c r="K897" s="1"/>
  <c r="J834" i="3"/>
  <c r="J413" i="33" s="1"/>
  <c r="J838" i="3"/>
  <c r="J512" i="33" s="1"/>
  <c r="J842" i="3"/>
  <c r="J846"/>
  <c r="J850"/>
  <c r="J342" i="33" s="1"/>
  <c r="J854" i="3"/>
  <c r="J446" i="33" s="1"/>
  <c r="J858" i="3"/>
  <c r="J558" i="33" s="1"/>
  <c r="J862" i="3"/>
  <c r="J468" i="33" s="1"/>
  <c r="J866" i="3"/>
  <c r="J694" i="33" s="1"/>
  <c r="K694" s="1"/>
  <c r="J870" i="3"/>
  <c r="J731" i="33" s="1"/>
  <c r="K731" s="1"/>
  <c r="J874" i="3"/>
  <c r="J692" i="33" s="1"/>
  <c r="K692" s="1"/>
  <c r="J878" i="3"/>
  <c r="J882"/>
  <c r="J376" i="33" s="1"/>
  <c r="K376" s="1"/>
  <c r="J886" i="3"/>
  <c r="J890"/>
  <c r="J432" i="33" s="1"/>
  <c r="K432" s="1"/>
  <c r="J894" i="3"/>
  <c r="J898"/>
  <c r="J799" i="33"/>
  <c r="J902" i="3"/>
  <c r="J861" i="33"/>
  <c r="J906" i="3"/>
  <c r="J910"/>
  <c r="J634" i="33" s="1"/>
  <c r="K634" s="1"/>
  <c r="J914" i="3"/>
  <c r="J735" i="33" s="1"/>
  <c r="K735" s="1"/>
  <c r="J918" i="3"/>
  <c r="J426" i="33" s="1"/>
  <c r="K426" s="1"/>
  <c r="J922" i="3"/>
  <c r="J926"/>
  <c r="J930"/>
  <c r="J934"/>
  <c r="J938"/>
  <c r="J732" i="33" s="1"/>
  <c r="K732" s="1"/>
  <c r="J942" i="3"/>
  <c r="J393" i="33" s="1"/>
  <c r="K393" s="1"/>
  <c r="J946" i="3"/>
  <c r="J553" i="33"/>
  <c r="J950" i="3"/>
  <c r="J407" i="33"/>
  <c r="K407" s="1"/>
  <c r="J954" i="3"/>
  <c r="J465" i="33" s="1"/>
  <c r="K465" s="1"/>
  <c r="J958" i="3"/>
  <c r="J461" i="33" s="1"/>
  <c r="K461" s="1"/>
  <c r="J962" i="3"/>
  <c r="J549" i="33" s="1"/>
  <c r="K549" s="1"/>
  <c r="J966" i="3"/>
  <c r="J458" i="33" s="1"/>
  <c r="K458" s="1"/>
  <c r="J587" i="3"/>
  <c r="J608"/>
  <c r="J624"/>
  <c r="J875" i="33" s="1"/>
  <c r="K875" s="1"/>
  <c r="J640" i="3"/>
  <c r="J840" i="33" s="1"/>
  <c r="K840" s="1"/>
  <c r="J667" i="3"/>
  <c r="J833" i="33" s="1"/>
  <c r="K833" s="1"/>
  <c r="J688" i="3"/>
  <c r="J527" i="33" s="1"/>
  <c r="K527" s="1"/>
  <c r="J704" i="3"/>
  <c r="J896" i="33" s="1"/>
  <c r="K896" s="1"/>
  <c r="J731" i="3"/>
  <c r="J346" i="33" s="1"/>
  <c r="K346" s="1"/>
  <c r="J741" i="3"/>
  <c r="J578" i="33" s="1"/>
  <c r="K578" s="1"/>
  <c r="J763" i="3"/>
  <c r="J678" i="33" s="1"/>
  <c r="K678" s="1"/>
  <c r="J789" i="3"/>
  <c r="J811"/>
  <c r="J829"/>
  <c r="J397" i="33"/>
  <c r="K397" s="1"/>
  <c r="J845" i="3"/>
  <c r="J857"/>
  <c r="J869"/>
  <c r="J462" i="33" s="1"/>
  <c r="K462" s="1"/>
  <c r="J885" i="3"/>
  <c r="J423" i="33" s="1"/>
  <c r="J901" i="3"/>
  <c r="J823" i="33"/>
  <c r="J913" i="3"/>
  <c r="J929"/>
  <c r="J447" i="33" s="1"/>
  <c r="K447" s="1"/>
  <c r="J949" i="3"/>
  <c r="J337" i="33"/>
  <c r="J965" i="3"/>
  <c r="L581"/>
  <c r="M889" i="33" s="1"/>
  <c r="L597" i="3"/>
  <c r="M652" i="33" s="1"/>
  <c r="L613" i="3"/>
  <c r="L629"/>
  <c r="L645"/>
  <c r="L661"/>
  <c r="M521" i="33" s="1"/>
  <c r="L677" i="3"/>
  <c r="M589" i="33" s="1"/>
  <c r="L693" i="3"/>
  <c r="M873" i="33" s="1"/>
  <c r="L709" i="3"/>
  <c r="M745" i="33" s="1"/>
  <c r="L725" i="3"/>
  <c r="M677" i="33" s="1"/>
  <c r="L741" i="3"/>
  <c r="M578" i="33" s="1"/>
  <c r="L757" i="3"/>
  <c r="M699" i="33" s="1"/>
  <c r="L773" i="3"/>
  <c r="M494" i="33" s="1"/>
  <c r="L789" i="3"/>
  <c r="L805"/>
  <c r="M636" i="33" s="1"/>
  <c r="L821" i="3"/>
  <c r="M439" i="33" s="1"/>
  <c r="L837" i="3"/>
  <c r="L853"/>
  <c r="M797" i="33" s="1"/>
  <c r="L869" i="3"/>
  <c r="M462" i="33" s="1"/>
  <c r="L885" i="3"/>
  <c r="M423" i="33" s="1"/>
  <c r="L901" i="3"/>
  <c r="M823" i="33" s="1"/>
  <c r="L917" i="3"/>
  <c r="M717" i="33" s="1"/>
  <c r="L933" i="3"/>
  <c r="M633" i="33" s="1"/>
  <c r="L949" i="3"/>
  <c r="M337" i="33" s="1"/>
  <c r="L965" i="3"/>
  <c r="K583"/>
  <c r="L568" i="33" s="1"/>
  <c r="K599" i="3"/>
  <c r="L825" i="33" s="1"/>
  <c r="K615" i="3"/>
  <c r="K631"/>
  <c r="L773" i="33" s="1"/>
  <c r="K647" i="3"/>
  <c r="L809" i="33" s="1"/>
  <c r="Z809" s="1"/>
  <c r="AA809" s="1"/>
  <c r="K663" i="3"/>
  <c r="L844" i="33" s="1"/>
  <c r="K679" i="3"/>
  <c r="K695"/>
  <c r="K711"/>
  <c r="L550" i="33" s="1"/>
  <c r="K727" i="3"/>
  <c r="K743"/>
  <c r="K759"/>
  <c r="K775"/>
  <c r="K791"/>
  <c r="K807"/>
  <c r="K823"/>
  <c r="L415" i="33" s="1"/>
  <c r="K839" i="3"/>
  <c r="L440" i="33" s="1"/>
  <c r="K854" i="3"/>
  <c r="L446" i="33" s="1"/>
  <c r="K859" i="3"/>
  <c r="L513" i="33" s="1"/>
  <c r="Z513" s="1"/>
  <c r="AA513" s="1"/>
  <c r="K865" i="3"/>
  <c r="L435" i="33" s="1"/>
  <c r="K870" i="3"/>
  <c r="L731" i="33" s="1"/>
  <c r="AB731" s="1"/>
  <c r="K875" i="3"/>
  <c r="K881"/>
  <c r="K886"/>
  <c r="K891"/>
  <c r="L375" i="33" s="1"/>
  <c r="K897" i="3"/>
  <c r="K902"/>
  <c r="L861" i="33" s="1"/>
  <c r="K907" i="3"/>
  <c r="K913"/>
  <c r="K918"/>
  <c r="L426" i="33" s="1"/>
  <c r="K923" i="3"/>
  <c r="L444" i="33" s="1"/>
  <c r="K929" i="3"/>
  <c r="L447" i="33" s="1"/>
  <c r="K934" i="3"/>
  <c r="K939"/>
  <c r="L565" i="33" s="1"/>
  <c r="K945" i="3"/>
  <c r="L641" i="33" s="1"/>
  <c r="K950" i="3"/>
  <c r="L407" i="33" s="1"/>
  <c r="K955" i="3"/>
  <c r="L403" i="33" s="1"/>
  <c r="K961" i="3"/>
  <c r="L832" i="33" s="1"/>
  <c r="K966" i="3"/>
  <c r="L458" i="33" s="1"/>
  <c r="Z458" s="1"/>
  <c r="AA458" s="1"/>
  <c r="J573" i="3"/>
  <c r="J579"/>
  <c r="J438" i="33" s="1"/>
  <c r="J584" i="3"/>
  <c r="J589"/>
  <c r="J886" i="33" s="1"/>
  <c r="K886" s="1"/>
  <c r="J595" i="3"/>
  <c r="J791" i="33" s="1"/>
  <c r="K791" s="1"/>
  <c r="J600" i="3"/>
  <c r="J605"/>
  <c r="J611"/>
  <c r="J627" i="33" s="1"/>
  <c r="K627" s="1"/>
  <c r="J616" i="3"/>
  <c r="J621"/>
  <c r="J569" i="33"/>
  <c r="J627" i="3"/>
  <c r="J632"/>
  <c r="J757" i="33" s="1"/>
  <c r="K757" s="1"/>
  <c r="J637" i="3"/>
  <c r="J643"/>
  <c r="J648"/>
  <c r="J510" i="33" s="1"/>
  <c r="K510" s="1"/>
  <c r="J653" i="3"/>
  <c r="J567" i="33" s="1"/>
  <c r="K567" s="1"/>
  <c r="J659" i="3"/>
  <c r="J702" i="33" s="1"/>
  <c r="K702" s="1"/>
  <c r="J664" i="3"/>
  <c r="J881" i="33" s="1"/>
  <c r="K881" s="1"/>
  <c r="J669" i="3"/>
  <c r="J577" i="33" s="1"/>
  <c r="K577" s="1"/>
  <c r="J675" i="3"/>
  <c r="J807" i="33" s="1"/>
  <c r="K807" s="1"/>
  <c r="J680" i="3"/>
  <c r="J818" i="33" s="1"/>
  <c r="K818" s="1"/>
  <c r="J685" i="3"/>
  <c r="J793" i="33" s="1"/>
  <c r="K793" s="1"/>
  <c r="J691" i="3"/>
  <c r="J781" i="33" s="1"/>
  <c r="K781" s="1"/>
  <c r="J696" i="3"/>
  <c r="J519" i="33" s="1"/>
  <c r="K519" s="1"/>
  <c r="J701" i="3"/>
  <c r="J758" i="33"/>
  <c r="J707" i="3"/>
  <c r="J876" i="33"/>
  <c r="J712" i="3"/>
  <c r="J882" i="33"/>
  <c r="J717" i="3"/>
  <c r="J587" i="33"/>
  <c r="J723" i="3"/>
  <c r="J870" i="33"/>
  <c r="J728" i="3"/>
  <c r="J733"/>
  <c r="J653" i="33" s="1"/>
  <c r="K653" s="1"/>
  <c r="J739" i="3"/>
  <c r="J744"/>
  <c r="J588" i="33" s="1"/>
  <c r="K588" s="1"/>
  <c r="J749" i="3"/>
  <c r="J531" i="33" s="1"/>
  <c r="K531" s="1"/>
  <c r="J755" i="3"/>
  <c r="J495" i="33" s="1"/>
  <c r="J760" i="3"/>
  <c r="J899" i="33" s="1"/>
  <c r="K899" s="1"/>
  <c r="J765" i="3"/>
  <c r="J771"/>
  <c r="J776"/>
  <c r="J781"/>
  <c r="J584" i="33" s="1"/>
  <c r="K584" s="1"/>
  <c r="J787" i="3"/>
  <c r="J792"/>
  <c r="J797"/>
  <c r="J803"/>
  <c r="J698" i="33"/>
  <c r="J808" i="3"/>
  <c r="J615" i="33"/>
  <c r="J813" i="3"/>
  <c r="J696" i="33"/>
  <c r="J819" i="3"/>
  <c r="J596" i="33"/>
  <c r="J823" i="3"/>
  <c r="J415" i="33"/>
  <c r="J827" i="3"/>
  <c r="J831"/>
  <c r="J472" i="33" s="1"/>
  <c r="K472" s="1"/>
  <c r="J835" i="3"/>
  <c r="J839"/>
  <c r="J440" i="33" s="1"/>
  <c r="J843" i="3"/>
  <c r="J847"/>
  <c r="J351" i="33" s="1"/>
  <c r="K351" s="1"/>
  <c r="J851" i="3"/>
  <c r="J855"/>
  <c r="J859"/>
  <c r="J513" i="33" s="1"/>
  <c r="K513" s="1"/>
  <c r="J863" i="3"/>
  <c r="J856" i="33" s="1"/>
  <c r="K856" s="1"/>
  <c r="J867" i="3"/>
  <c r="J871"/>
  <c r="J363" i="33" s="1"/>
  <c r="K363" s="1"/>
  <c r="J875" i="3"/>
  <c r="J879"/>
  <c r="J883"/>
  <c r="J671" i="33" s="1"/>
  <c r="K671" s="1"/>
  <c r="J887" i="3"/>
  <c r="J891"/>
  <c r="J375" i="33" s="1"/>
  <c r="K375" s="1"/>
  <c r="J895" i="3"/>
  <c r="J742" i="33" s="1"/>
  <c r="K742" s="1"/>
  <c r="J899" i="3"/>
  <c r="J518" i="33" s="1"/>
  <c r="K518" s="1"/>
  <c r="J903" i="3"/>
  <c r="J907"/>
  <c r="J911"/>
  <c r="J915"/>
  <c r="J919"/>
  <c r="J923"/>
  <c r="J444" i="33" s="1"/>
  <c r="J927" i="3"/>
  <c r="J404" i="33" s="1"/>
  <c r="K404" s="1"/>
  <c r="J931" i="3"/>
  <c r="J720" i="33" s="1"/>
  <c r="K720" s="1"/>
  <c r="J935" i="3"/>
  <c r="J939"/>
  <c r="J565" i="33" s="1"/>
  <c r="K565" s="1"/>
  <c r="J943" i="3"/>
  <c r="J650" i="33" s="1"/>
  <c r="J947" i="3"/>
  <c r="J418" i="33" s="1"/>
  <c r="J951" i="3"/>
  <c r="J955"/>
  <c r="J403" i="33" s="1"/>
  <c r="K403" s="1"/>
  <c r="J959" i="3"/>
  <c r="J381" i="33" s="1"/>
  <c r="K381" s="1"/>
  <c r="J963" i="3"/>
  <c r="J967"/>
  <c r="J515" i="33" s="1"/>
  <c r="K515" s="1"/>
  <c r="J799" i="3"/>
  <c r="J824"/>
  <c r="J469" i="33" s="1"/>
  <c r="K469" s="1"/>
  <c r="J832" i="3"/>
  <c r="J429" i="33" s="1"/>
  <c r="K429" s="1"/>
  <c r="J840" i="3"/>
  <c r="J844"/>
  <c r="J684" i="33" s="1"/>
  <c r="K684" s="1"/>
  <c r="J852" i="3"/>
  <c r="J693" i="33" s="1"/>
  <c r="K693" s="1"/>
  <c r="J856" i="3"/>
  <c r="J358" i="33" s="1"/>
  <c r="K358" s="1"/>
  <c r="J864" i="3"/>
  <c r="J357" i="33" s="1"/>
  <c r="K357" s="1"/>
  <c r="J868" i="3"/>
  <c r="J365" i="33" s="1"/>
  <c r="K365" s="1"/>
  <c r="J876" i="3"/>
  <c r="J880"/>
  <c r="J417" i="33"/>
  <c r="J888" i="3"/>
  <c r="J384" i="33"/>
  <c r="K384" s="1"/>
  <c r="J892" i="3"/>
  <c r="J524" i="33" s="1"/>
  <c r="K524" s="1"/>
  <c r="J900" i="3"/>
  <c r="J803" i="33" s="1"/>
  <c r="K803" s="1"/>
  <c r="J904" i="3"/>
  <c r="J912"/>
  <c r="J894" i="33" s="1"/>
  <c r="K894" s="1"/>
  <c r="J916" i="3"/>
  <c r="J874" i="33" s="1"/>
  <c r="K874" s="1"/>
  <c r="J924" i="3"/>
  <c r="J691" i="33" s="1"/>
  <c r="K691" s="1"/>
  <c r="J928" i="3"/>
  <c r="J392" i="33" s="1"/>
  <c r="K392" s="1"/>
  <c r="J936" i="3"/>
  <c r="J560" i="33" s="1"/>
  <c r="K560" s="1"/>
  <c r="J940" i="3"/>
  <c r="J948"/>
  <c r="J952"/>
  <c r="J402" i="33" s="1"/>
  <c r="K402" s="1"/>
  <c r="J960" i="3"/>
  <c r="J543" i="33" s="1"/>
  <c r="J964" i="3"/>
  <c r="L589"/>
  <c r="M886" i="33" s="1"/>
  <c r="L701" i="3"/>
  <c r="M758" i="33" s="1"/>
  <c r="L733" i="3"/>
  <c r="M653" i="33" s="1"/>
  <c r="L749" i="3"/>
  <c r="M531" i="33" s="1"/>
  <c r="L781" i="3"/>
  <c r="M584" i="33" s="1"/>
  <c r="L797" i="3"/>
  <c r="L829"/>
  <c r="M397" i="33" s="1"/>
  <c r="L845" i="3"/>
  <c r="L877"/>
  <c r="M669" i="33" s="1"/>
  <c r="L893" i="3"/>
  <c r="M838" i="33" s="1"/>
  <c r="L925" i="3"/>
  <c r="L941"/>
  <c r="M708" i="33" s="1"/>
  <c r="L957" i="3"/>
  <c r="M459" i="33" s="1"/>
  <c r="K575" i="3"/>
  <c r="L736" i="33" s="1"/>
  <c r="K607" i="3"/>
  <c r="K639"/>
  <c r="K655"/>
  <c r="L709" i="33" s="1"/>
  <c r="K687" i="3"/>
  <c r="L804" i="33" s="1"/>
  <c r="K703" i="3"/>
  <c r="K719"/>
  <c r="L879" i="33" s="1"/>
  <c r="K751" i="3"/>
  <c r="L575" i="33" s="1"/>
  <c r="K767" i="3"/>
  <c r="L336" i="33" s="1"/>
  <c r="K799" i="3"/>
  <c r="K815"/>
  <c r="L703" i="33" s="1"/>
  <c r="K847" i="3"/>
  <c r="L351" i="33" s="1"/>
  <c r="K857" i="3"/>
  <c r="K867"/>
  <c r="K873"/>
  <c r="L391" i="33" s="1"/>
  <c r="K883" i="3"/>
  <c r="L671" i="33" s="1"/>
  <c r="K889" i="3"/>
  <c r="L470" i="33" s="1"/>
  <c r="K899" i="3"/>
  <c r="L518" i="33" s="1"/>
  <c r="K905" i="3"/>
  <c r="K915"/>
  <c r="K921"/>
  <c r="L405" i="33" s="1"/>
  <c r="K931" i="3"/>
  <c r="L720" i="33" s="1"/>
  <c r="K937" i="3"/>
  <c r="K947"/>
  <c r="L418" i="33" s="1"/>
  <c r="K953" i="3"/>
  <c r="L406" i="33" s="1"/>
  <c r="K963" i="3"/>
  <c r="J576"/>
  <c r="J592"/>
  <c r="J597"/>
  <c r="J652" i="33" s="1"/>
  <c r="J613" i="3"/>
  <c r="J619"/>
  <c r="J635"/>
  <c r="J651"/>
  <c r="J656"/>
  <c r="J672"/>
  <c r="J752" i="33" s="1"/>
  <c r="K752" s="1"/>
  <c r="J677" i="3"/>
  <c r="J589" i="33" s="1"/>
  <c r="K589" s="1"/>
  <c r="J693" i="3"/>
  <c r="J873" i="33" s="1"/>
  <c r="K873" s="1"/>
  <c r="J699" i="3"/>
  <c r="J895" i="33" s="1"/>
  <c r="K895" s="1"/>
  <c r="J715" i="3"/>
  <c r="J720"/>
  <c r="J736"/>
  <c r="J752"/>
  <c r="J621" i="33" s="1"/>
  <c r="J757" i="3"/>
  <c r="J699" i="33" s="1"/>
  <c r="K699" s="1"/>
  <c r="J773" i="3"/>
  <c r="J494" i="33" s="1"/>
  <c r="K494" s="1"/>
  <c r="J779" i="3"/>
  <c r="J795"/>
  <c r="J800"/>
  <c r="J816"/>
  <c r="J821"/>
  <c r="J439" i="33" s="1"/>
  <c r="J833" i="3"/>
  <c r="J339" i="33" s="1"/>
  <c r="J837" i="3"/>
  <c r="J849"/>
  <c r="J451" i="33" s="1"/>
  <c r="K451" s="1"/>
  <c r="J861" i="3"/>
  <c r="J865"/>
  <c r="J435" i="33" s="1"/>
  <c r="K435" s="1"/>
  <c r="J877" i="3"/>
  <c r="J669" i="33" s="1"/>
  <c r="K669" s="1"/>
  <c r="J881" i="3"/>
  <c r="J893"/>
  <c r="J838" i="33" s="1"/>
  <c r="K838" s="1"/>
  <c r="J897" i="3"/>
  <c r="J909"/>
  <c r="J537" i="33" s="1"/>
  <c r="J921" i="3"/>
  <c r="J405" i="33" s="1"/>
  <c r="K405" s="1"/>
  <c r="J925" i="3"/>
  <c r="J937"/>
  <c r="J941"/>
  <c r="J708" i="33" s="1"/>
  <c r="K708" s="1"/>
  <c r="J953" i="3"/>
  <c r="J406" i="33" s="1"/>
  <c r="K406" s="1"/>
  <c r="J957" i="3"/>
  <c r="J459" i="33" s="1"/>
  <c r="L585" i="3"/>
  <c r="M855" i="33" s="1"/>
  <c r="L601" i="3"/>
  <c r="M766" i="33" s="1"/>
  <c r="L617" i="3"/>
  <c r="L633"/>
  <c r="L649"/>
  <c r="M759" i="33" s="1"/>
  <c r="L665" i="3"/>
  <c r="L681"/>
  <c r="M755" i="33" s="1"/>
  <c r="L697" i="3"/>
  <c r="M651" i="33" s="1"/>
  <c r="L713" i="3"/>
  <c r="M829" i="33" s="1"/>
  <c r="L729" i="3"/>
  <c r="L745"/>
  <c r="M606" i="33" s="1"/>
  <c r="L761" i="3"/>
  <c r="M730" i="33" s="1"/>
  <c r="L777" i="3"/>
  <c r="M594" i="33" s="1"/>
  <c r="L793" i="3"/>
  <c r="L809"/>
  <c r="M552" i="33" s="1"/>
  <c r="L825" i="3"/>
  <c r="L841"/>
  <c r="L857"/>
  <c r="L873"/>
  <c r="M391" i="33" s="1"/>
  <c r="L889" i="3"/>
  <c r="M470" i="33" s="1"/>
  <c r="L905" i="3"/>
  <c r="L921"/>
  <c r="M405" i="33" s="1"/>
  <c r="L937" i="3"/>
  <c r="L953"/>
  <c r="M406" i="33" s="1"/>
  <c r="K587" i="3"/>
  <c r="K603"/>
  <c r="L760" i="33" s="1"/>
  <c r="Z760" s="1"/>
  <c r="AA760" s="1"/>
  <c r="K619" i="3"/>
  <c r="K635"/>
  <c r="K651"/>
  <c r="K667"/>
  <c r="L833" i="33" s="1"/>
  <c r="K683" i="3"/>
  <c r="L846" i="33" s="1"/>
  <c r="K699" i="3"/>
  <c r="L895" i="33" s="1"/>
  <c r="K715" i="3"/>
  <c r="K731"/>
  <c r="L346" i="33" s="1"/>
  <c r="K747" i="3"/>
  <c r="K763"/>
  <c r="L678" i="33"/>
  <c r="K779" i="3"/>
  <c r="K795"/>
  <c r="K811"/>
  <c r="K827"/>
  <c r="K843"/>
  <c r="K855"/>
  <c r="K861"/>
  <c r="K866"/>
  <c r="L694" i="33" s="1"/>
  <c r="K871" i="3"/>
  <c r="L363" i="33" s="1"/>
  <c r="K877" i="3"/>
  <c r="L669" i="33" s="1"/>
  <c r="K882" i="3"/>
  <c r="L376" i="33" s="1"/>
  <c r="K887" i="3"/>
  <c r="K893"/>
  <c r="L838" i="33"/>
  <c r="K898" i="3"/>
  <c r="L799" i="33"/>
  <c r="K903" i="3"/>
  <c r="K909"/>
  <c r="L537" i="33" s="1"/>
  <c r="K914" i="3"/>
  <c r="L735" i="33" s="1"/>
  <c r="K919" i="3"/>
  <c r="K925"/>
  <c r="K930"/>
  <c r="K935"/>
  <c r="K941"/>
  <c r="L708" i="33" s="1"/>
  <c r="K946" i="3"/>
  <c r="L553" i="33" s="1"/>
  <c r="K951" i="3"/>
  <c r="K957"/>
  <c r="L459" i="33"/>
  <c r="K962" i="3"/>
  <c r="L549" i="33"/>
  <c r="Z549" s="1"/>
  <c r="AA549" s="1"/>
  <c r="K967" i="3"/>
  <c r="L515" i="33"/>
  <c r="Z515" s="1"/>
  <c r="AA515" s="1"/>
  <c r="J575" i="3"/>
  <c r="J736" i="33"/>
  <c r="J580" i="3"/>
  <c r="J349" i="33"/>
  <c r="J585" i="3"/>
  <c r="J855" i="33"/>
  <c r="J591" i="3"/>
  <c r="J596"/>
  <c r="J867" i="33" s="1"/>
  <c r="K867" s="1"/>
  <c r="J601" i="3"/>
  <c r="J766" i="33" s="1"/>
  <c r="K766" s="1"/>
  <c r="J607" i="3"/>
  <c r="J612"/>
  <c r="J617"/>
  <c r="J623"/>
  <c r="J628"/>
  <c r="J633"/>
  <c r="J639"/>
  <c r="J644"/>
  <c r="J830" i="33"/>
  <c r="J649" i="3"/>
  <c r="J759" i="33"/>
  <c r="J655" i="3"/>
  <c r="J709" i="33"/>
  <c r="J660" i="3"/>
  <c r="J618" i="33"/>
  <c r="J665" i="3"/>
  <c r="J671"/>
  <c r="J800" i="33" s="1"/>
  <c r="K800" s="1"/>
  <c r="J676" i="3"/>
  <c r="J554" i="33" s="1"/>
  <c r="K554" s="1"/>
  <c r="J681" i="3"/>
  <c r="J755" i="33" s="1"/>
  <c r="K755" s="1"/>
  <c r="J687" i="3"/>
  <c r="J804" i="33" s="1"/>
  <c r="K804" s="1"/>
  <c r="J692" i="3"/>
  <c r="J821" i="33" s="1"/>
  <c r="K821" s="1"/>
  <c r="J697" i="3"/>
  <c r="J651" i="33" s="1"/>
  <c r="K651" s="1"/>
  <c r="J703" i="3"/>
  <c r="J708"/>
  <c r="J812" i="33"/>
  <c r="J713" i="3"/>
  <c r="J829" i="33"/>
  <c r="J719" i="3"/>
  <c r="J879" i="33"/>
  <c r="J724" i="3"/>
  <c r="J729"/>
  <c r="J735"/>
  <c r="J740"/>
  <c r="J528" i="33" s="1"/>
  <c r="K528" s="1"/>
  <c r="J745" i="3"/>
  <c r="J606" i="33" s="1"/>
  <c r="K606" s="1"/>
  <c r="J751" i="3"/>
  <c r="J575" i="33" s="1"/>
  <c r="K575" s="1"/>
  <c r="J756" i="3"/>
  <c r="J761"/>
  <c r="J730" i="33" s="1"/>
  <c r="K730" s="1"/>
  <c r="J767" i="3"/>
  <c r="J336" i="33" s="1"/>
  <c r="J772" i="3"/>
  <c r="J753" i="33" s="1"/>
  <c r="K753" s="1"/>
  <c r="J777" i="3"/>
  <c r="J594" i="33" s="1"/>
  <c r="K594" s="1"/>
  <c r="J783" i="3"/>
  <c r="J602" i="33" s="1"/>
  <c r="K602" s="1"/>
  <c r="J788" i="3"/>
  <c r="J793"/>
  <c r="J804"/>
  <c r="J443" i="33" s="1"/>
  <c r="J809" i="3"/>
  <c r="J552" i="33" s="1"/>
  <c r="J815" i="3"/>
  <c r="J703" i="33" s="1"/>
  <c r="K703" s="1"/>
  <c r="J820" i="3"/>
  <c r="J828"/>
  <c r="J836"/>
  <c r="J848"/>
  <c r="J477" i="33" s="1"/>
  <c r="K477" s="1"/>
  <c r="J860" i="3"/>
  <c r="J802" i="33" s="1"/>
  <c r="K802" s="1"/>
  <c r="J872" i="3"/>
  <c r="J385" i="33" s="1"/>
  <c r="K385" s="1"/>
  <c r="J884" i="3"/>
  <c r="J452" i="33" s="1"/>
  <c r="J896" i="3"/>
  <c r="J908"/>
  <c r="J401" i="33" s="1"/>
  <c r="K401" s="1"/>
  <c r="J920" i="3"/>
  <c r="J689" i="33" s="1"/>
  <c r="K689" s="1"/>
  <c r="J932" i="3"/>
  <c r="J944"/>
  <c r="J540" i="33" s="1"/>
  <c r="K540" s="1"/>
  <c r="J956" i="3"/>
  <c r="J714" i="33" s="1"/>
  <c r="K714" s="1"/>
  <c r="J968" i="3"/>
  <c r="J716" i="33" s="1"/>
  <c r="K716" s="1"/>
  <c r="L573" i="3"/>
  <c r="L605"/>
  <c r="L621"/>
  <c r="M569" i="33" s="1"/>
  <c r="L637" i="3"/>
  <c r="L653"/>
  <c r="M567" i="33" s="1"/>
  <c r="L669" i="3"/>
  <c r="M577" i="33" s="1"/>
  <c r="L685" i="3"/>
  <c r="M793" i="33" s="1"/>
  <c r="L717" i="3"/>
  <c r="M587" i="33" s="1"/>
  <c r="L765" i="3"/>
  <c r="L813"/>
  <c r="M696" i="33" s="1"/>
  <c r="L861" i="3"/>
  <c r="L909"/>
  <c r="M537" i="33"/>
  <c r="K591" i="3"/>
  <c r="K623"/>
  <c r="K671"/>
  <c r="L800" i="33"/>
  <c r="K735" i="3"/>
  <c r="K783"/>
  <c r="L602" i="33" s="1"/>
  <c r="K831" i="3"/>
  <c r="L472" i="33" s="1"/>
  <c r="K862" i="3"/>
  <c r="L468" i="33" s="1"/>
  <c r="K878" i="3"/>
  <c r="K894"/>
  <c r="K910"/>
  <c r="L634" i="33" s="1"/>
  <c r="K926" i="3"/>
  <c r="K942"/>
  <c r="L393" i="33"/>
  <c r="K958" i="3"/>
  <c r="L461" i="33"/>
  <c r="J581" i="3"/>
  <c r="J889" i="33"/>
  <c r="J603" i="3"/>
  <c r="J760" i="33"/>
  <c r="J629" i="3"/>
  <c r="J645"/>
  <c r="J661"/>
  <c r="J521" i="33" s="1"/>
  <c r="J683" i="3"/>
  <c r="J846" i="33" s="1"/>
  <c r="K846" s="1"/>
  <c r="J709" i="3"/>
  <c r="J745" i="33" s="1"/>
  <c r="K745" s="1"/>
  <c r="J725" i="3"/>
  <c r="J677" i="33" s="1"/>
  <c r="K677" s="1"/>
  <c r="J747" i="3"/>
  <c r="J768"/>
  <c r="J784"/>
  <c r="J805"/>
  <c r="J636" i="33" s="1"/>
  <c r="K636" s="1"/>
  <c r="J825" i="3"/>
  <c r="J841"/>
  <c r="J853"/>
  <c r="J797" i="33" s="1"/>
  <c r="K797" s="1"/>
  <c r="J873" i="3"/>
  <c r="J391" i="33" s="1"/>
  <c r="K391" s="1"/>
  <c r="J889" i="3"/>
  <c r="J470" i="33"/>
  <c r="J905" i="3"/>
  <c r="J917"/>
  <c r="J717" i="33" s="1"/>
  <c r="K717" s="1"/>
  <c r="J933" i="3"/>
  <c r="J633" i="33" s="1"/>
  <c r="K633" s="1"/>
  <c r="J945" i="3"/>
  <c r="J641" i="33" s="1"/>
  <c r="K641" s="1"/>
  <c r="J961" i="3"/>
  <c r="J832" i="33" s="1"/>
  <c r="K832" s="1"/>
  <c r="M3" i="3"/>
  <c r="M7"/>
  <c r="M11"/>
  <c r="R474" i="33" s="1"/>
  <c r="M15" i="3"/>
  <c r="R471" i="33" s="1"/>
  <c r="M19" i="3"/>
  <c r="M23"/>
  <c r="R356" i="33"/>
  <c r="M27" i="3"/>
  <c r="R367" i="33"/>
  <c r="M31" i="3"/>
  <c r="M35"/>
  <c r="M39"/>
  <c r="M43"/>
  <c r="R795" i="33" s="1"/>
  <c r="M47" i="3"/>
  <c r="R871" i="33" s="1"/>
  <c r="M51" i="3"/>
  <c r="R729" i="33" s="1"/>
  <c r="M55" i="3"/>
  <c r="R865" i="33" s="1"/>
  <c r="M59" i="3"/>
  <c r="R711" i="33" s="1"/>
  <c r="M63" i="3"/>
  <c r="M67"/>
  <c r="R880" i="33" s="1"/>
  <c r="M71" i="3"/>
  <c r="M75"/>
  <c r="R680" i="33" s="1"/>
  <c r="M79" i="3"/>
  <c r="M83"/>
  <c r="M87"/>
  <c r="M91"/>
  <c r="M8"/>
  <c r="M13"/>
  <c r="M18"/>
  <c r="R341" i="33" s="1"/>
  <c r="M24" i="3"/>
  <c r="R371" i="33" s="1"/>
  <c r="M29" i="3"/>
  <c r="R775" i="33" s="1"/>
  <c r="M34" i="3"/>
  <c r="R683" i="33" s="1"/>
  <c r="M40" i="3"/>
  <c r="M45"/>
  <c r="M50"/>
  <c r="M56"/>
  <c r="R145" i="33"/>
  <c r="M61" i="3"/>
  <c r="M66"/>
  <c r="R697" i="33" s="1"/>
  <c r="M72" i="3"/>
  <c r="M77"/>
  <c r="M82"/>
  <c r="R603" i="33" s="1"/>
  <c r="M88" i="3"/>
  <c r="M93"/>
  <c r="M97"/>
  <c r="R705" i="33" s="1"/>
  <c r="M101" i="3"/>
  <c r="M105"/>
  <c r="M109"/>
  <c r="M113"/>
  <c r="M117"/>
  <c r="R646" i="33" s="1"/>
  <c r="M121" i="3"/>
  <c r="M125"/>
  <c r="M129"/>
  <c r="R547" i="33" s="1"/>
  <c r="M133" i="3"/>
  <c r="M137"/>
  <c r="M141"/>
  <c r="R233" i="33"/>
  <c r="M145" i="3"/>
  <c r="R571" i="33" s="1"/>
  <c r="M149" i="3"/>
  <c r="R779" i="33" s="1"/>
  <c r="M153" i="3"/>
  <c r="R14" i="33"/>
  <c r="M157" i="3"/>
  <c r="M161"/>
  <c r="M165"/>
  <c r="M169"/>
  <c r="R485" i="33" s="1"/>
  <c r="M173" i="3"/>
  <c r="M177"/>
  <c r="M181"/>
  <c r="R604" i="33" s="1"/>
  <c r="M185" i="3"/>
  <c r="R665" i="33" s="1"/>
  <c r="M189" i="3"/>
  <c r="M193"/>
  <c r="M197"/>
  <c r="R579" i="33" s="1"/>
  <c r="M201" i="3"/>
  <c r="R657" i="33" s="1"/>
  <c r="M205" i="3"/>
  <c r="M209"/>
  <c r="R647" i="33" s="1"/>
  <c r="M213" i="3"/>
  <c r="R898" i="33" s="1"/>
  <c r="M217" i="3"/>
  <c r="R644" i="33" s="1"/>
  <c r="M221" i="3"/>
  <c r="R826" i="33" s="1"/>
  <c r="M225" i="3"/>
  <c r="M229"/>
  <c r="R466" i="33" s="1"/>
  <c r="M233" i="3"/>
  <c r="R786" i="33" s="1"/>
  <c r="M237" i="3"/>
  <c r="R660" i="33" s="1"/>
  <c r="M241" i="3"/>
  <c r="R374" i="33" s="1"/>
  <c r="M245" i="3"/>
  <c r="M249"/>
  <c r="M253"/>
  <c r="M257"/>
  <c r="R55" i="33"/>
  <c r="M261" i="3"/>
  <c r="R155" i="33" s="1"/>
  <c r="M265" i="3"/>
  <c r="R25" i="33"/>
  <c r="M269" i="3"/>
  <c r="R449" i="33" s="1"/>
  <c r="M273" i="3"/>
  <c r="R640" i="33" s="1"/>
  <c r="M277" i="3"/>
  <c r="R500" i="33" s="1"/>
  <c r="M281" i="3"/>
  <c r="M285"/>
  <c r="R890" i="33" s="1"/>
  <c r="M289" i="3"/>
  <c r="R744" i="33" s="1"/>
  <c r="M293" i="3"/>
  <c r="R658" i="33" s="1"/>
  <c r="M297" i="3"/>
  <c r="R562" i="33" s="1"/>
  <c r="M301" i="3"/>
  <c r="R817" i="33" s="1"/>
  <c r="M305" i="3"/>
  <c r="M309"/>
  <c r="M313"/>
  <c r="M317"/>
  <c r="R419" i="33" s="1"/>
  <c r="M321" i="3"/>
  <c r="R762" i="33" s="1"/>
  <c r="M325" i="3"/>
  <c r="R585" i="33" s="1"/>
  <c r="M329" i="3"/>
  <c r="R622" i="33" s="1"/>
  <c r="M333" i="3"/>
  <c r="M337"/>
  <c r="R301" i="33"/>
  <c r="M341" i="3"/>
  <c r="R408" i="33" s="1"/>
  <c r="M345" i="3"/>
  <c r="M349"/>
  <c r="R710" i="33" s="1"/>
  <c r="M353" i="3"/>
  <c r="M357"/>
  <c r="R84" i="33" s="1"/>
  <c r="M361" i="3"/>
  <c r="R820" i="33" s="1"/>
  <c r="M365" i="3"/>
  <c r="R725" i="33" s="1"/>
  <c r="M369" i="3"/>
  <c r="R670" i="33" s="1"/>
  <c r="M373" i="3"/>
  <c r="M377"/>
  <c r="M381"/>
  <c r="R888" i="33" s="1"/>
  <c r="M385" i="3"/>
  <c r="M389"/>
  <c r="M393"/>
  <c r="R488" i="33" s="1"/>
  <c r="M397" i="3"/>
  <c r="M401"/>
  <c r="R359" i="33" s="1"/>
  <c r="M405" i="3"/>
  <c r="M409"/>
  <c r="R712" i="33" s="1"/>
  <c r="M413" i="3"/>
  <c r="R110" i="33"/>
  <c r="M417" i="3"/>
  <c r="R722" i="33" s="1"/>
  <c r="M421" i="3"/>
  <c r="M425"/>
  <c r="R486" i="33" s="1"/>
  <c r="M429" i="3"/>
  <c r="M433"/>
  <c r="M437"/>
  <c r="R676" i="33"/>
  <c r="M441" i="3"/>
  <c r="M445"/>
  <c r="R416" i="33" s="1"/>
  <c r="M449" i="3"/>
  <c r="M453"/>
  <c r="R688" i="33" s="1"/>
  <c r="M457" i="3"/>
  <c r="M461"/>
  <c r="R690" i="33" s="1"/>
  <c r="M465" i="3"/>
  <c r="M469"/>
  <c r="R421" i="33" s="1"/>
  <c r="M473" i="3"/>
  <c r="R176" i="33"/>
  <c r="M477" i="3"/>
  <c r="M481"/>
  <c r="M485"/>
  <c r="R770" i="33" s="1"/>
  <c r="M489" i="3"/>
  <c r="R372" i="33" s="1"/>
  <c r="M493" i="3"/>
  <c r="M497"/>
  <c r="R749" i="33" s="1"/>
  <c r="M501" i="3"/>
  <c r="M505"/>
  <c r="M509"/>
  <c r="R511" i="33" s="1"/>
  <c r="M513" i="3"/>
  <c r="M517"/>
  <c r="R638" i="33" s="1"/>
  <c r="M521" i="3"/>
  <c r="R338" i="33" s="1"/>
  <c r="M525" i="3"/>
  <c r="R737" i="33" s="1"/>
  <c r="M529" i="3"/>
  <c r="R593" i="33" s="1"/>
  <c r="M533" i="3"/>
  <c r="R484" i="33"/>
  <c r="M537" i="3"/>
  <c r="M541"/>
  <c r="R350" i="33" s="1"/>
  <c r="M545" i="3"/>
  <c r="R481" i="33" s="1"/>
  <c r="M549" i="3"/>
  <c r="R503" i="33" s="1"/>
  <c r="M553" i="3"/>
  <c r="R756" i="33" s="1"/>
  <c r="M557" i="3"/>
  <c r="R517" i="33" s="1"/>
  <c r="M561" i="3"/>
  <c r="R857" i="33" s="1"/>
  <c r="M565" i="3"/>
  <c r="M569"/>
  <c r="R437" i="33" s="1"/>
  <c r="M4" i="3"/>
  <c r="M9"/>
  <c r="R673" i="33"/>
  <c r="M14" i="3"/>
  <c r="R764" i="33"/>
  <c r="M20" i="3"/>
  <c r="R267" i="33"/>
  <c r="M25" i="3"/>
  <c r="M30"/>
  <c r="M36"/>
  <c r="M41"/>
  <c r="M46"/>
  <c r="M52"/>
  <c r="R715" i="33" s="1"/>
  <c r="M57" i="3"/>
  <c r="R687" i="33" s="1"/>
  <c r="M62" i="3"/>
  <c r="R750" i="33" s="1"/>
  <c r="M68" i="3"/>
  <c r="R33" i="33"/>
  <c r="M73" i="3"/>
  <c r="M78"/>
  <c r="R433" i="33" s="1"/>
  <c r="M84" i="3"/>
  <c r="R523" i="33" s="1"/>
  <c r="M89" i="3"/>
  <c r="M94"/>
  <c r="M98"/>
  <c r="R456" i="33" s="1"/>
  <c r="M102" i="3"/>
  <c r="M106"/>
  <c r="M110"/>
  <c r="M114"/>
  <c r="R436" i="33" s="1"/>
  <c r="M118" i="3"/>
  <c r="R892" i="33" s="1"/>
  <c r="M122" i="3"/>
  <c r="R506" i="33" s="1"/>
  <c r="M126" i="3"/>
  <c r="R839" i="33" s="1"/>
  <c r="M130" i="3"/>
  <c r="M134"/>
  <c r="M138"/>
  <c r="M142"/>
  <c r="R226" i="33"/>
  <c r="M146" i="3"/>
  <c r="M150"/>
  <c r="R586" i="33" s="1"/>
  <c r="M154" i="3"/>
  <c r="R632" i="33" s="1"/>
  <c r="M158" i="3"/>
  <c r="R609" i="33" s="1"/>
  <c r="M162" i="3"/>
  <c r="R662" i="33" s="1"/>
  <c r="M166" i="3"/>
  <c r="R747" i="33" s="1"/>
  <c r="M170" i="3"/>
  <c r="R891" i="33" s="1"/>
  <c r="M174" i="3"/>
  <c r="M178"/>
  <c r="M182"/>
  <c r="R532" i="33" s="1"/>
  <c r="M186" i="3"/>
  <c r="R877" i="33" s="1"/>
  <c r="M190" i="3"/>
  <c r="M194"/>
  <c r="M198"/>
  <c r="R380" i="33" s="1"/>
  <c r="M202" i="3"/>
  <c r="R667" i="33" s="1"/>
  <c r="M206" i="3"/>
  <c r="M210"/>
  <c r="R637" i="33" s="1"/>
  <c r="M214" i="3"/>
  <c r="R666" i="33" s="1"/>
  <c r="M218" i="3"/>
  <c r="R551" i="33" s="1"/>
  <c r="M222" i="3"/>
  <c r="R591" i="33" s="1"/>
  <c r="M226" i="3"/>
  <c r="M230"/>
  <c r="M234"/>
  <c r="R450" i="33" s="1"/>
  <c r="M238" i="3"/>
  <c r="M242"/>
  <c r="R811" i="33" s="1"/>
  <c r="M246" i="3"/>
  <c r="M250"/>
  <c r="M254"/>
  <c r="M258"/>
  <c r="M262"/>
  <c r="M266"/>
  <c r="R538" i="33"/>
  <c r="M270" i="3"/>
  <c r="R816" i="33"/>
  <c r="M274" i="3"/>
  <c r="M278"/>
  <c r="M282"/>
  <c r="M286"/>
  <c r="M290"/>
  <c r="M294"/>
  <c r="R863" i="33" s="1"/>
  <c r="M298" i="3"/>
  <c r="R487" i="33"/>
  <c r="M302" i="3"/>
  <c r="R726" i="33"/>
  <c r="M306" i="3"/>
  <c r="R590" i="33"/>
  <c r="M310" i="3"/>
  <c r="R592" i="33"/>
  <c r="M314" i="3"/>
  <c r="M318"/>
  <c r="R526" i="33" s="1"/>
  <c r="M322" i="3"/>
  <c r="R489" i="33" s="1"/>
  <c r="M326" i="3"/>
  <c r="R626" i="33" s="1"/>
  <c r="M330" i="3"/>
  <c r="M334"/>
  <c r="R835" i="33" s="1"/>
  <c r="M338" i="3"/>
  <c r="M342"/>
  <c r="R483" i="33" s="1"/>
  <c r="M346" i="3"/>
  <c r="R482" i="33" s="1"/>
  <c r="M350" i="3"/>
  <c r="M354"/>
  <c r="M358"/>
  <c r="R520" i="33" s="1"/>
  <c r="M362" i="3"/>
  <c r="R831" i="33" s="1"/>
  <c r="M366" i="3"/>
  <c r="M370"/>
  <c r="M374"/>
  <c r="M378"/>
  <c r="M382"/>
  <c r="R182" i="33"/>
  <c r="M386" i="3"/>
  <c r="M390"/>
  <c r="R497" i="33" s="1"/>
  <c r="M394" i="3"/>
  <c r="M398"/>
  <c r="R457" i="33" s="1"/>
  <c r="M402" i="3"/>
  <c r="R685" i="33" s="1"/>
  <c r="M406" i="3"/>
  <c r="R704" i="33" s="1"/>
  <c r="M410" i="3"/>
  <c r="R441" i="33" s="1"/>
  <c r="M414" i="3"/>
  <c r="R428" i="33" s="1"/>
  <c r="M418" i="3"/>
  <c r="M422"/>
  <c r="R635" i="33" s="1"/>
  <c r="M426" i="3"/>
  <c r="R655" i="33" s="1"/>
  <c r="M430" i="3"/>
  <c r="M434"/>
  <c r="R498" i="33" s="1"/>
  <c r="M438" i="3"/>
  <c r="R727" i="33" s="1"/>
  <c r="M442" i="3"/>
  <c r="M446"/>
  <c r="R743" i="33" s="1"/>
  <c r="M450" i="3"/>
  <c r="R390" i="33" s="1"/>
  <c r="M454" i="3"/>
  <c r="M458"/>
  <c r="R369" i="33" s="1"/>
  <c r="M462" i="3"/>
  <c r="M466"/>
  <c r="M470"/>
  <c r="M474"/>
  <c r="M478"/>
  <c r="M482"/>
  <c r="M486"/>
  <c r="M490"/>
  <c r="R728" i="33" s="1"/>
  <c r="M494" i="3"/>
  <c r="M498"/>
  <c r="M502"/>
  <c r="M506"/>
  <c r="R597" i="33" s="1"/>
  <c r="M510" i="3"/>
  <c r="R534" i="33" s="1"/>
  <c r="M514" i="3"/>
  <c r="M518"/>
  <c r="R605" i="33" s="1"/>
  <c r="M522" i="3"/>
  <c r="M526"/>
  <c r="R556" i="33" s="1"/>
  <c r="M530" i="3"/>
  <c r="M534"/>
  <c r="M538"/>
  <c r="M542"/>
  <c r="R382" i="33" s="1"/>
  <c r="M546" i="3"/>
  <c r="M550"/>
  <c r="R748" i="33"/>
  <c r="M554" i="3"/>
  <c r="M558"/>
  <c r="R496" i="33" s="1"/>
  <c r="M562" i="3"/>
  <c r="R738" i="33" s="1"/>
  <c r="M566" i="3"/>
  <c r="R645" i="33" s="1"/>
  <c r="M570" i="3"/>
  <c r="M2"/>
  <c r="R767" i="33" s="1"/>
  <c r="M12" i="3"/>
  <c r="R473" i="33" s="1"/>
  <c r="M22" i="3"/>
  <c r="M33"/>
  <c r="R548" i="33"/>
  <c r="M44" i="3"/>
  <c r="M54"/>
  <c r="M65"/>
  <c r="M76"/>
  <c r="R701" i="33" s="1"/>
  <c r="M86" i="3"/>
  <c r="M96"/>
  <c r="M104"/>
  <c r="M112"/>
  <c r="M120"/>
  <c r="R598" i="33"/>
  <c r="M128" i="3"/>
  <c r="R620" i="33"/>
  <c r="M136" i="3"/>
  <c r="M144"/>
  <c r="M152"/>
  <c r="M160"/>
  <c r="M168"/>
  <c r="R769" i="33"/>
  <c r="M176" i="3"/>
  <c r="M184"/>
  <c r="R570" i="33" s="1"/>
  <c r="M192" i="3"/>
  <c r="M200"/>
  <c r="M208"/>
  <c r="M216"/>
  <c r="R564" i="33" s="1"/>
  <c r="M224" i="3"/>
  <c r="R546" i="33" s="1"/>
  <c r="M232" i="3"/>
  <c r="R340" i="33" s="1"/>
  <c r="M240" i="3"/>
  <c r="R328" i="33"/>
  <c r="M248" i="3"/>
  <c r="M256"/>
  <c r="M264"/>
  <c r="R360" i="33" s="1"/>
  <c r="M272" i="3"/>
  <c r="R595" i="33" s="1"/>
  <c r="M280" i="3"/>
  <c r="R740" i="33" s="1"/>
  <c r="M288" i="3"/>
  <c r="M296"/>
  <c r="R580" i="33" s="1"/>
  <c r="M304" i="3"/>
  <c r="R362" i="33" s="1"/>
  <c r="M312" i="3"/>
  <c r="M320"/>
  <c r="R168" i="33"/>
  <c r="M328" i="3"/>
  <c r="R656" i="33" s="1"/>
  <c r="M336" i="3"/>
  <c r="R296" i="33"/>
  <c r="M344" i="3"/>
  <c r="M352"/>
  <c r="R668" i="33" s="1"/>
  <c r="M360" i="3"/>
  <c r="R455" i="33" s="1"/>
  <c r="M368" i="3"/>
  <c r="M376"/>
  <c r="R491" i="33" s="1"/>
  <c r="M384" i="3"/>
  <c r="M392"/>
  <c r="R834" i="33"/>
  <c r="M400" i="3"/>
  <c r="R792" i="33"/>
  <c r="M408" i="3"/>
  <c r="M416"/>
  <c r="M424"/>
  <c r="M432"/>
  <c r="M440"/>
  <c r="M448"/>
  <c r="R427" i="33" s="1"/>
  <c r="M456" i="3"/>
  <c r="R454" i="33" s="1"/>
  <c r="M464" i="3"/>
  <c r="M472"/>
  <c r="M480"/>
  <c r="R507" i="33" s="1"/>
  <c r="M488" i="3"/>
  <c r="M496"/>
  <c r="M504"/>
  <c r="R746" i="33" s="1"/>
  <c r="M512" i="3"/>
  <c r="R613" i="33" s="1"/>
  <c r="M520" i="3"/>
  <c r="M528"/>
  <c r="M536"/>
  <c r="R389" i="33" s="1"/>
  <c r="M544" i="3"/>
  <c r="R395" i="33" s="1"/>
  <c r="M552" i="3"/>
  <c r="R787" i="33" s="1"/>
  <c r="M560" i="3"/>
  <c r="R776" i="33" s="1"/>
  <c r="M568" i="3"/>
  <c r="M16"/>
  <c r="R721" i="33" s="1"/>
  <c r="M28" i="3"/>
  <c r="M42"/>
  <c r="R424" i="33" s="1"/>
  <c r="M58" i="3"/>
  <c r="R718" i="33" s="1"/>
  <c r="M70" i="3"/>
  <c r="M85"/>
  <c r="M99"/>
  <c r="M108"/>
  <c r="R147" i="33"/>
  <c r="M119" i="3"/>
  <c r="M131"/>
  <c r="M140"/>
  <c r="R242" i="33"/>
  <c r="M151" i="3"/>
  <c r="M163"/>
  <c r="R505" i="33" s="1"/>
  <c r="M172" i="3"/>
  <c r="M183"/>
  <c r="M195"/>
  <c r="M204"/>
  <c r="M215"/>
  <c r="R430" i="33" s="1"/>
  <c r="M227" i="3"/>
  <c r="M236"/>
  <c r="M247"/>
  <c r="M259"/>
  <c r="M268"/>
  <c r="R383" i="33" s="1"/>
  <c r="M279" i="3"/>
  <c r="M291"/>
  <c r="R868" i="33" s="1"/>
  <c r="M300" i="3"/>
  <c r="R663" i="33" s="1"/>
  <c r="M311" i="3"/>
  <c r="M323"/>
  <c r="R172" i="33"/>
  <c r="M332" i="3"/>
  <c r="R824" i="33" s="1"/>
  <c r="M343" i="3"/>
  <c r="R291" i="33"/>
  <c r="M355" i="3"/>
  <c r="R566" i="33" s="1"/>
  <c r="M364" i="3"/>
  <c r="M375"/>
  <c r="R574" i="33" s="1"/>
  <c r="M387" i="3"/>
  <c r="M396"/>
  <c r="M407"/>
  <c r="R414" i="33" s="1"/>
  <c r="M419" i="3"/>
  <c r="R399" i="33" s="1"/>
  <c r="M428" i="3"/>
  <c r="M439"/>
  <c r="R361" i="33"/>
  <c r="M451" i="3"/>
  <c r="R434" i="33"/>
  <c r="M460" i="3"/>
  <c r="R154" i="33"/>
  <c r="M471" i="3"/>
  <c r="M483"/>
  <c r="R364" i="33"/>
  <c r="M492" i="3"/>
  <c r="M503"/>
  <c r="M515"/>
  <c r="R624" i="33"/>
  <c r="M524" i="3"/>
  <c r="R642" i="33"/>
  <c r="M535" i="3"/>
  <c r="R345" i="33"/>
  <c r="M547" i="3"/>
  <c r="R398" i="33"/>
  <c r="M556" i="3"/>
  <c r="M567"/>
  <c r="R782" i="33" s="1"/>
  <c r="M53" i="3"/>
  <c r="R790" i="33" s="1"/>
  <c r="M116" i="3"/>
  <c r="M159"/>
  <c r="M203"/>
  <c r="R601" i="33" s="1"/>
  <c r="M244" i="3"/>
  <c r="M287"/>
  <c r="R229" i="33" s="1"/>
  <c r="M331" i="3"/>
  <c r="M372"/>
  <c r="R315" i="33"/>
  <c r="M415" i="3"/>
  <c r="R453" i="33" s="1"/>
  <c r="M459" i="3"/>
  <c r="R377" i="33" s="1"/>
  <c r="M500" i="3"/>
  <c r="R539" i="33" s="1"/>
  <c r="M523" i="3"/>
  <c r="M564"/>
  <c r="R801" i="33" s="1"/>
  <c r="M5" i="3"/>
  <c r="M17"/>
  <c r="M32"/>
  <c r="M48"/>
  <c r="R847" i="33" s="1"/>
  <c r="M60" i="3"/>
  <c r="R352" i="33" s="1"/>
  <c r="M74" i="3"/>
  <c r="M90"/>
  <c r="M100"/>
  <c r="M111"/>
  <c r="M123"/>
  <c r="M132"/>
  <c r="R563" i="33" s="1"/>
  <c r="M143" i="3"/>
  <c r="M155"/>
  <c r="M164"/>
  <c r="R862" i="33" s="1"/>
  <c r="M175" i="3"/>
  <c r="M187"/>
  <c r="M196"/>
  <c r="R170" i="33" s="1"/>
  <c r="M207" i="3"/>
  <c r="M219"/>
  <c r="R157" i="33"/>
  <c r="M228" i="3"/>
  <c r="R206" i="33" s="1"/>
  <c r="M239" i="3"/>
  <c r="R616" i="33" s="1"/>
  <c r="M251" i="3"/>
  <c r="R387" i="33" s="1"/>
  <c r="M260" i="3"/>
  <c r="R109" i="33"/>
  <c r="M271" i="3"/>
  <c r="M283"/>
  <c r="R293" i="33" s="1"/>
  <c r="M292" i="3"/>
  <c r="R448" i="33" s="1"/>
  <c r="M303" i="3"/>
  <c r="R724" i="33" s="1"/>
  <c r="M315" i="3"/>
  <c r="R623" i="33" s="1"/>
  <c r="M324" i="3"/>
  <c r="R152" i="33"/>
  <c r="M335" i="3"/>
  <c r="R422" i="33" s="1"/>
  <c r="M347" i="3"/>
  <c r="M356"/>
  <c r="M367"/>
  <c r="M379"/>
  <c r="R535" i="33" s="1"/>
  <c r="M388" i="3"/>
  <c r="R572" i="33" s="1"/>
  <c r="M399" i="3"/>
  <c r="M411"/>
  <c r="R784" i="33" s="1"/>
  <c r="M420" i="3"/>
  <c r="R480" i="33" s="1"/>
  <c r="M431" i="3"/>
  <c r="M443"/>
  <c r="M452"/>
  <c r="R706" i="33" s="1"/>
  <c r="M463" i="3"/>
  <c r="M475"/>
  <c r="M484"/>
  <c r="M495"/>
  <c r="R765" i="33" s="1"/>
  <c r="M507" i="3"/>
  <c r="M516"/>
  <c r="R853" i="33" s="1"/>
  <c r="M527" i="3"/>
  <c r="R502" i="33" s="1"/>
  <c r="M539" i="3"/>
  <c r="M548"/>
  <c r="R368" i="33" s="1"/>
  <c r="M559" i="3"/>
  <c r="R778" i="33" s="1"/>
  <c r="M571" i="3"/>
  <c r="R197" i="33" s="1"/>
  <c r="M26" i="3"/>
  <c r="M81"/>
  <c r="R883" i="33" s="1"/>
  <c r="M107" i="3"/>
  <c r="M148"/>
  <c r="M191"/>
  <c r="R599" i="33" s="1"/>
  <c r="M235" i="3"/>
  <c r="R582" i="33" s="1"/>
  <c r="M276" i="3"/>
  <c r="R388" i="33" s="1"/>
  <c r="M319" i="3"/>
  <c r="M363"/>
  <c r="R625" i="33" s="1"/>
  <c r="M404" i="3"/>
  <c r="R674" i="33" s="1"/>
  <c r="M447" i="3"/>
  <c r="R739" i="33" s="1"/>
  <c r="M491" i="3"/>
  <c r="M543"/>
  <c r="M6"/>
  <c r="R612" i="33" s="1"/>
  <c r="M21" i="3"/>
  <c r="M37"/>
  <c r="R887" i="33" s="1"/>
  <c r="M49" i="3"/>
  <c r="M64"/>
  <c r="R771" i="33" s="1"/>
  <c r="M80" i="3"/>
  <c r="R66" i="33"/>
  <c r="M92" i="3"/>
  <c r="M103"/>
  <c r="R343" i="33" s="1"/>
  <c r="M115" i="3"/>
  <c r="M124"/>
  <c r="M135"/>
  <c r="M147"/>
  <c r="M156"/>
  <c r="M167"/>
  <c r="R630" i="33" s="1"/>
  <c r="M179" i="3"/>
  <c r="R490" i="33" s="1"/>
  <c r="M188" i="3"/>
  <c r="R476" i="33" s="1"/>
  <c r="M199" i="3"/>
  <c r="R234" i="33" s="1"/>
  <c r="M211" i="3"/>
  <c r="R501" i="33"/>
  <c r="M220" i="3"/>
  <c r="M231"/>
  <c r="R783" i="33" s="1"/>
  <c r="M243" i="3"/>
  <c r="R331" i="33"/>
  <c r="M252" i="3"/>
  <c r="R733" i="33" s="1"/>
  <c r="M263" i="3"/>
  <c r="M275"/>
  <c r="M284"/>
  <c r="R806" i="33" s="1"/>
  <c r="M295" i="3"/>
  <c r="R559" i="33" s="1"/>
  <c r="M307" i="3"/>
  <c r="R544" i="33" s="1"/>
  <c r="M316" i="3"/>
  <c r="R785" i="33" s="1"/>
  <c r="M327" i="3"/>
  <c r="R661" i="33" s="1"/>
  <c r="M339" i="3"/>
  <c r="R734" i="33" s="1"/>
  <c r="M348" i="3"/>
  <c r="R499" i="33" s="1"/>
  <c r="M359" i="3"/>
  <c r="M371"/>
  <c r="R400" i="33" s="1"/>
  <c r="M380" i="3"/>
  <c r="R774" i="33" s="1"/>
  <c r="M391" i="3"/>
  <c r="R808" i="33" s="1"/>
  <c r="M403" i="3"/>
  <c r="R794" i="33" s="1"/>
  <c r="M412" i="3"/>
  <c r="R366" i="33" s="1"/>
  <c r="M423" i="3"/>
  <c r="R581" i="33" s="1"/>
  <c r="M435" i="3"/>
  <c r="R475" i="33" s="1"/>
  <c r="M444" i="3"/>
  <c r="R682" i="33" s="1"/>
  <c r="M455" i="3"/>
  <c r="M467"/>
  <c r="M476"/>
  <c r="R370" i="33" s="1"/>
  <c r="M487" i="3"/>
  <c r="M499"/>
  <c r="R754" i="33" s="1"/>
  <c r="M508" i="3"/>
  <c r="M519"/>
  <c r="M531"/>
  <c r="M540"/>
  <c r="R679" i="33" s="1"/>
  <c r="M551" i="3"/>
  <c r="R761" i="33" s="1"/>
  <c r="M563" i="3"/>
  <c r="R614" i="33" s="1"/>
  <c r="M10" i="3"/>
  <c r="M69"/>
  <c r="M127"/>
  <c r="R849" i="33" s="1"/>
  <c r="M171" i="3"/>
  <c r="M212"/>
  <c r="M255"/>
  <c r="M299"/>
  <c r="M340"/>
  <c r="R344" i="33" s="1"/>
  <c r="M383" i="3"/>
  <c r="M427"/>
  <c r="M468"/>
  <c r="M511"/>
  <c r="R780" i="33" s="1"/>
  <c r="M555" i="3"/>
  <c r="R843" i="33" s="1"/>
  <c r="M38" i="3"/>
  <c r="M95"/>
  <c r="R686" i="33" s="1"/>
  <c r="M139" i="3"/>
  <c r="R378" i="33" s="1"/>
  <c r="M180" i="3"/>
  <c r="R355" i="33" s="1"/>
  <c r="M223" i="3"/>
  <c r="M267"/>
  <c r="R394" i="33" s="1"/>
  <c r="M308" i="3"/>
  <c r="R41" i="33"/>
  <c r="M351" i="3"/>
  <c r="M395"/>
  <c r="R190" i="33" s="1"/>
  <c r="R199"/>
  <c r="M436" i="3"/>
  <c r="R327" i="33" s="1"/>
  <c r="M479" i="3"/>
  <c r="M532"/>
  <c r="R47" i="33"/>
  <c r="R222"/>
  <c r="R827"/>
  <c r="R837"/>
  <c r="R31"/>
  <c r="R848"/>
  <c r="K760"/>
  <c r="K830"/>
  <c r="K889"/>
  <c r="K736"/>
  <c r="R65"/>
  <c r="R741"/>
  <c r="K879"/>
  <c r="K876"/>
  <c r="R92"/>
  <c r="R869"/>
  <c r="K829"/>
  <c r="K759"/>
  <c r="K855"/>
  <c r="K870"/>
  <c r="K758"/>
  <c r="K799"/>
  <c r="R292"/>
  <c r="R805"/>
  <c r="R248"/>
  <c r="R828"/>
  <c r="R298"/>
  <c r="K882"/>
  <c r="R237"/>
  <c r="R845"/>
  <c r="K812"/>
  <c r="K823"/>
  <c r="K861"/>
  <c r="R231"/>
  <c r="R723"/>
  <c r="R210"/>
  <c r="R719"/>
  <c r="K700"/>
  <c r="K709"/>
  <c r="R239"/>
  <c r="R675"/>
  <c r="R200"/>
  <c r="R681"/>
  <c r="R329"/>
  <c r="R672"/>
  <c r="K698"/>
  <c r="R272"/>
  <c r="K696"/>
  <c r="R121"/>
  <c r="R611"/>
  <c r="K569"/>
  <c r="K654"/>
  <c r="R573"/>
  <c r="R258"/>
  <c r="R664"/>
  <c r="R492"/>
  <c r="R522"/>
  <c r="K537"/>
  <c r="K615"/>
  <c r="K553"/>
  <c r="Z639"/>
  <c r="AA639" s="1"/>
  <c r="AC639" s="1"/>
  <c r="K619"/>
  <c r="Z533"/>
  <c r="AA533" s="1"/>
  <c r="R204"/>
  <c r="K543"/>
  <c r="K587"/>
  <c r="K607"/>
  <c r="K504"/>
  <c r="R165"/>
  <c r="R545"/>
  <c r="R177"/>
  <c r="R629"/>
  <c r="R649"/>
  <c r="R224"/>
  <c r="R514"/>
  <c r="K652"/>
  <c r="K596"/>
  <c r="K495"/>
  <c r="K558"/>
  <c r="K643"/>
  <c r="K631"/>
  <c r="K576"/>
  <c r="K621"/>
  <c r="R659"/>
  <c r="K521"/>
  <c r="K618"/>
  <c r="K552"/>
  <c r="K650"/>
  <c r="K512"/>
  <c r="K557"/>
  <c r="K600"/>
  <c r="Z653"/>
  <c r="AA653" s="1"/>
  <c r="AB653"/>
  <c r="K509"/>
  <c r="R54"/>
  <c r="R464"/>
  <c r="K468"/>
  <c r="K459"/>
  <c r="K470"/>
  <c r="K452"/>
  <c r="K460"/>
  <c r="K415"/>
  <c r="R138"/>
  <c r="R445"/>
  <c r="R259"/>
  <c r="R412"/>
  <c r="R213"/>
  <c r="R431"/>
  <c r="R6"/>
  <c r="R442"/>
  <c r="K443"/>
  <c r="K444"/>
  <c r="K413"/>
  <c r="K411"/>
  <c r="K439"/>
  <c r="K417"/>
  <c r="K418"/>
  <c r="K423"/>
  <c r="K425"/>
  <c r="K440"/>
  <c r="K438"/>
  <c r="K446"/>
  <c r="R324"/>
  <c r="R174"/>
  <c r="R271"/>
  <c r="R308"/>
  <c r="R333"/>
  <c r="R269"/>
  <c r="R295"/>
  <c r="R169"/>
  <c r="R57"/>
  <c r="R17"/>
  <c r="R319"/>
  <c r="R178"/>
  <c r="R379"/>
  <c r="R116"/>
  <c r="R373"/>
  <c r="R120"/>
  <c r="R332"/>
  <c r="R304"/>
  <c r="R186"/>
  <c r="R249"/>
  <c r="R139"/>
  <c r="R218"/>
  <c r="R78"/>
  <c r="R207"/>
  <c r="R335"/>
  <c r="R354"/>
  <c r="R330"/>
  <c r="R353"/>
  <c r="K342"/>
  <c r="R243"/>
  <c r="R348"/>
  <c r="K336"/>
  <c r="K337"/>
  <c r="K349"/>
  <c r="K339"/>
  <c r="R314"/>
  <c r="R326"/>
  <c r="R320"/>
  <c r="R241"/>
  <c r="R299"/>
  <c r="R201"/>
  <c r="R225"/>
  <c r="R257"/>
  <c r="R321"/>
  <c r="R266"/>
  <c r="R221"/>
  <c r="R303"/>
  <c r="R264"/>
  <c r="R247"/>
  <c r="R250"/>
  <c r="R312"/>
  <c r="R317"/>
  <c r="R188"/>
  <c r="R318"/>
  <c r="R256"/>
  <c r="R290"/>
  <c r="R286"/>
  <c r="R212"/>
  <c r="R122"/>
  <c r="R202"/>
  <c r="R309"/>
  <c r="R283"/>
  <c r="R240"/>
  <c r="R217"/>
  <c r="R181"/>
  <c r="R311"/>
  <c r="R115"/>
  <c r="R191"/>
  <c r="R196"/>
  <c r="R209"/>
  <c r="R289"/>
  <c r="R275"/>
  <c r="R166"/>
  <c r="R245"/>
  <c r="R282"/>
  <c r="R281"/>
  <c r="R184"/>
  <c r="R211"/>
  <c r="R270"/>
  <c r="R189"/>
  <c r="R276"/>
  <c r="R216"/>
  <c r="R183"/>
  <c r="R262"/>
  <c r="R278"/>
  <c r="R219"/>
  <c r="R265"/>
  <c r="R306"/>
  <c r="R285"/>
  <c r="R203"/>
  <c r="R297"/>
  <c r="R279"/>
  <c r="R260"/>
  <c r="R280"/>
  <c r="R167"/>
  <c r="R277"/>
  <c r="R230"/>
  <c r="R263"/>
  <c r="R252"/>
  <c r="R261"/>
  <c r="R220"/>
  <c r="R198"/>
  <c r="R232"/>
  <c r="R187"/>
  <c r="R192"/>
  <c r="R302"/>
  <c r="R208"/>
  <c r="R273"/>
  <c r="R223"/>
  <c r="R215"/>
  <c r="R194"/>
  <c r="R253"/>
  <c r="R310"/>
  <c r="R254"/>
  <c r="R175"/>
  <c r="R144"/>
  <c r="R137"/>
  <c r="R48"/>
  <c r="R12"/>
  <c r="R95"/>
  <c r="R99"/>
  <c r="R85"/>
  <c r="R143"/>
  <c r="R80"/>
  <c r="R133"/>
  <c r="R108"/>
  <c r="R94"/>
  <c r="R132"/>
  <c r="R126"/>
  <c r="R82"/>
  <c r="R29"/>
  <c r="R72"/>
  <c r="R51"/>
  <c r="R158"/>
  <c r="R34"/>
  <c r="R107"/>
  <c r="R105"/>
  <c r="R148"/>
  <c r="R146"/>
  <c r="R114"/>
  <c r="R93"/>
  <c r="R79"/>
  <c r="R104"/>
  <c r="R131"/>
  <c r="R149"/>
  <c r="R113"/>
  <c r="R88"/>
  <c r="R159"/>
  <c r="R134"/>
  <c r="R111"/>
  <c r="R112"/>
  <c r="R87"/>
  <c r="R161"/>
  <c r="R153"/>
  <c r="R156"/>
  <c r="R98"/>
  <c r="R162"/>
  <c r="R151"/>
  <c r="R86"/>
  <c r="R118"/>
  <c r="R119"/>
  <c r="R106"/>
  <c r="R130"/>
  <c r="R140"/>
  <c r="R125"/>
  <c r="R100"/>
  <c r="R96"/>
  <c r="R102"/>
  <c r="R136"/>
  <c r="R74"/>
  <c r="R10"/>
  <c r="R142"/>
  <c r="R24"/>
  <c r="R101"/>
  <c r="R129"/>
  <c r="R124"/>
  <c r="R89"/>
  <c r="R81"/>
  <c r="R103"/>
  <c r="R127"/>
  <c r="R90"/>
  <c r="R97"/>
  <c r="R128"/>
  <c r="R50"/>
  <c r="R36"/>
  <c r="R4"/>
  <c r="R59"/>
  <c r="R26"/>
  <c r="R13"/>
  <c r="R58"/>
  <c r="R9"/>
  <c r="R3"/>
  <c r="R16"/>
  <c r="R18"/>
  <c r="R68"/>
  <c r="R73"/>
  <c r="R76"/>
  <c r="R62"/>
  <c r="R63"/>
  <c r="R42"/>
  <c r="R75"/>
  <c r="R70"/>
  <c r="R77"/>
  <c r="R64"/>
  <c r="R53"/>
  <c r="R60"/>
  <c r="R19"/>
  <c r="R7"/>
  <c r="R27"/>
  <c r="R32"/>
  <c r="R46"/>
  <c r="R52"/>
  <c r="R40"/>
  <c r="R30"/>
  <c r="R23"/>
  <c r="R38"/>
  <c r="R11"/>
  <c r="R35"/>
  <c r="R44"/>
  <c r="R45"/>
  <c r="R15"/>
  <c r="R5"/>
  <c r="R8"/>
  <c r="L4" i="3"/>
  <c r="L8"/>
  <c r="L12"/>
  <c r="M473" i="33" s="1"/>
  <c r="L16" i="3"/>
  <c r="L20"/>
  <c r="M267" i="33"/>
  <c r="L24" i="3"/>
  <c r="M371" i="33" s="1"/>
  <c r="L28" i="3"/>
  <c r="L32"/>
  <c r="L36"/>
  <c r="L40"/>
  <c r="M236" i="33"/>
  <c r="L44" i="3"/>
  <c r="L48"/>
  <c r="M847" i="33" s="1"/>
  <c r="L52" i="3"/>
  <c r="M715" i="33" s="1"/>
  <c r="L56" i="3"/>
  <c r="M145" i="33"/>
  <c r="L60" i="3"/>
  <c r="L64"/>
  <c r="M771" i="33" s="1"/>
  <c r="L68" i="3"/>
  <c r="M33" i="33"/>
  <c r="L72" i="3"/>
  <c r="L76"/>
  <c r="M701" i="33" s="1"/>
  <c r="L80" i="3"/>
  <c r="L84"/>
  <c r="M523" i="33" s="1"/>
  <c r="L88" i="3"/>
  <c r="L92"/>
  <c r="L96"/>
  <c r="L100"/>
  <c r="L104"/>
  <c r="L108"/>
  <c r="L112"/>
  <c r="L116"/>
  <c r="L120"/>
  <c r="M598" i="33" s="1"/>
  <c r="L124" i="3"/>
  <c r="L128"/>
  <c r="M620" i="33" s="1"/>
  <c r="L132" i="3"/>
  <c r="M563" i="33" s="1"/>
  <c r="L136" i="3"/>
  <c r="M379" i="33" s="1"/>
  <c r="L140" i="3"/>
  <c r="M242" i="33"/>
  <c r="L144" i="3"/>
  <c r="L148"/>
  <c r="L152"/>
  <c r="M20" i="33"/>
  <c r="L156" i="3"/>
  <c r="L160"/>
  <c r="L164"/>
  <c r="M862" i="33" s="1"/>
  <c r="L168" i="3"/>
  <c r="M769" i="33" s="1"/>
  <c r="L172" i="3"/>
  <c r="L176"/>
  <c r="L180"/>
  <c r="M355" i="33" s="1"/>
  <c r="L184" i="3"/>
  <c r="M570" i="33" s="1"/>
  <c r="L188" i="3"/>
  <c r="L192"/>
  <c r="M26" i="33"/>
  <c r="L196" i="3"/>
  <c r="L200"/>
  <c r="L204"/>
  <c r="L208"/>
  <c r="L212"/>
  <c r="L216"/>
  <c r="M564" i="33" s="1"/>
  <c r="L220" i="3"/>
  <c r="L224"/>
  <c r="M546" i="33" s="1"/>
  <c r="L228" i="3"/>
  <c r="M249" i="33"/>
  <c r="L232" i="3"/>
  <c r="L236"/>
  <c r="M664" i="33" s="1"/>
  <c r="L240" i="3"/>
  <c r="M328" i="33"/>
  <c r="L244" i="3"/>
  <c r="L248"/>
  <c r="L252"/>
  <c r="M733" i="33" s="1"/>
  <c r="L256" i="3"/>
  <c r="L260"/>
  <c r="L264"/>
  <c r="M360" i="33" s="1"/>
  <c r="L268" i="3"/>
  <c r="M383" i="33" s="1"/>
  <c r="L272" i="3"/>
  <c r="M595" i="33" s="1"/>
  <c r="L276" i="3"/>
  <c r="M388" i="33" s="1"/>
  <c r="L280" i="3"/>
  <c r="M740" i="33" s="1"/>
  <c r="L284" i="3"/>
  <c r="M806" i="33" s="1"/>
  <c r="L288" i="3"/>
  <c r="L292"/>
  <c r="M448" i="33" s="1"/>
  <c r="L296" i="3"/>
  <c r="M580" i="33" s="1"/>
  <c r="L300" i="3"/>
  <c r="M663" i="33" s="1"/>
  <c r="L304" i="3"/>
  <c r="M362" i="33" s="1"/>
  <c r="L308" i="3"/>
  <c r="L312"/>
  <c r="L316"/>
  <c r="L320"/>
  <c r="L324"/>
  <c r="L328"/>
  <c r="M656" i="33" s="1"/>
  <c r="L332" i="3"/>
  <c r="M824" i="33" s="1"/>
  <c r="L336" i="3"/>
  <c r="L340"/>
  <c r="M344" i="33" s="1"/>
  <c r="L5" i="3"/>
  <c r="L9"/>
  <c r="M673" i="33" s="1"/>
  <c r="L13" i="3"/>
  <c r="L17"/>
  <c r="L21"/>
  <c r="L25"/>
  <c r="L29"/>
  <c r="M775" i="33" s="1"/>
  <c r="L33" i="3"/>
  <c r="M548" i="33" s="1"/>
  <c r="L37" i="3"/>
  <c r="M887" i="33" s="1"/>
  <c r="L41" i="3"/>
  <c r="L45"/>
  <c r="L49"/>
  <c r="L53"/>
  <c r="L57"/>
  <c r="M687" i="33" s="1"/>
  <c r="L61" i="3"/>
  <c r="L65"/>
  <c r="L69"/>
  <c r="M37" i="33"/>
  <c r="L73" i="3"/>
  <c r="M51" i="33"/>
  <c r="L77" i="3"/>
  <c r="L81"/>
  <c r="M883" i="33" s="1"/>
  <c r="L85" i="3"/>
  <c r="L89"/>
  <c r="L93"/>
  <c r="L97"/>
  <c r="M705" i="33" s="1"/>
  <c r="L101" i="3"/>
  <c r="L105"/>
  <c r="M150" i="33"/>
  <c r="L109" i="3"/>
  <c r="L113"/>
  <c r="L117"/>
  <c r="M646" i="33"/>
  <c r="L121" i="3"/>
  <c r="M188" i="33"/>
  <c r="L125" i="3"/>
  <c r="M181" i="33"/>
  <c r="L129" i="3"/>
  <c r="M547" i="33"/>
  <c r="L133" i="3"/>
  <c r="L137"/>
  <c r="L141"/>
  <c r="M233" i="33"/>
  <c r="L145" i="3"/>
  <c r="L149"/>
  <c r="M779" i="33" s="1"/>
  <c r="L153" i="3"/>
  <c r="M14" i="33"/>
  <c r="L157" i="3"/>
  <c r="L161"/>
  <c r="L165"/>
  <c r="L169"/>
  <c r="M485" i="33" s="1"/>
  <c r="L173" i="3"/>
  <c r="L177"/>
  <c r="L181"/>
  <c r="L185"/>
  <c r="M665" i="33" s="1"/>
  <c r="L189" i="3"/>
  <c r="M28" i="33"/>
  <c r="L193" i="3"/>
  <c r="L197"/>
  <c r="M579" i="33" s="1"/>
  <c r="L201" i="3"/>
  <c r="M657" i="33" s="1"/>
  <c r="L205" i="3"/>
  <c r="L209"/>
  <c r="M647" i="33" s="1"/>
  <c r="L213" i="3"/>
  <c r="M898" i="33" s="1"/>
  <c r="L217" i="3"/>
  <c r="M644" i="33" s="1"/>
  <c r="L221" i="3"/>
  <c r="M826" i="33" s="1"/>
  <c r="L225" i="3"/>
  <c r="L229"/>
  <c r="L233"/>
  <c r="M786" i="33" s="1"/>
  <c r="L237" i="3"/>
  <c r="M660" i="33" s="1"/>
  <c r="L241" i="3"/>
  <c r="M374" i="33" s="1"/>
  <c r="L245" i="3"/>
  <c r="L249"/>
  <c r="L253"/>
  <c r="M334" i="33"/>
  <c r="L257" i="3"/>
  <c r="M55" i="33"/>
  <c r="L261" i="3"/>
  <c r="M108" i="33"/>
  <c r="L265" i="3"/>
  <c r="M25" i="33"/>
  <c r="L269" i="3"/>
  <c r="M449" i="33" s="1"/>
  <c r="L273" i="3"/>
  <c r="L277"/>
  <c r="M500" i="33" s="1"/>
  <c r="L281" i="3"/>
  <c r="L285"/>
  <c r="L289"/>
  <c r="M744" i="33" s="1"/>
  <c r="L293" i="3"/>
  <c r="M658" i="33" s="1"/>
  <c r="L297" i="3"/>
  <c r="M562" i="33" s="1"/>
  <c r="L301" i="3"/>
  <c r="M817" i="33" s="1"/>
  <c r="L305" i="3"/>
  <c r="L309"/>
  <c r="L313"/>
  <c r="L317"/>
  <c r="M419" i="33" s="1"/>
  <c r="L321" i="3"/>
  <c r="M762" i="33" s="1"/>
  <c r="L325" i="3"/>
  <c r="M585" i="33" s="1"/>
  <c r="L329" i="3"/>
  <c r="M622" i="33" s="1"/>
  <c r="L333" i="3"/>
  <c r="L6"/>
  <c r="M612" i="33" s="1"/>
  <c r="L10" i="3"/>
  <c r="L14"/>
  <c r="M764" i="33" s="1"/>
  <c r="L18" i="3"/>
  <c r="M341" i="33" s="1"/>
  <c r="L22" i="3"/>
  <c r="L26"/>
  <c r="L30"/>
  <c r="L34"/>
  <c r="L38"/>
  <c r="L42"/>
  <c r="L46"/>
  <c r="L50"/>
  <c r="M143" i="33"/>
  <c r="L54" i="3"/>
  <c r="L58"/>
  <c r="M718" i="33" s="1"/>
  <c r="L62" i="3"/>
  <c r="M750" i="33" s="1"/>
  <c r="L66" i="3"/>
  <c r="M697" i="33" s="1"/>
  <c r="L70" i="3"/>
  <c r="L74"/>
  <c r="L78"/>
  <c r="M433" i="33" s="1"/>
  <c r="L82" i="3"/>
  <c r="M603" i="33" s="1"/>
  <c r="L86" i="3"/>
  <c r="L90"/>
  <c r="M69" i="33"/>
  <c r="L94" i="3"/>
  <c r="M672" i="33" s="1"/>
  <c r="L98" i="3"/>
  <c r="M456" i="33" s="1"/>
  <c r="L102" i="3"/>
  <c r="L106"/>
  <c r="L110"/>
  <c r="L114"/>
  <c r="M436" i="33" s="1"/>
  <c r="L118" i="3"/>
  <c r="M892" i="33" s="1"/>
  <c r="L122" i="3"/>
  <c r="M506" i="33" s="1"/>
  <c r="L126" i="3"/>
  <c r="M839" i="33" s="1"/>
  <c r="L130" i="3"/>
  <c r="L134"/>
  <c r="M160" i="33"/>
  <c r="L138" i="3"/>
  <c r="L142"/>
  <c r="M226" i="33"/>
  <c r="L146" i="3"/>
  <c r="M61" i="33"/>
  <c r="L150" i="3"/>
  <c r="M586" i="33" s="1"/>
  <c r="L154" i="3"/>
  <c r="M632" i="33" s="1"/>
  <c r="L158" i="3"/>
  <c r="M609" i="33" s="1"/>
  <c r="L162" i="3"/>
  <c r="M662" i="33" s="1"/>
  <c r="L166" i="3"/>
  <c r="M747" i="33" s="1"/>
  <c r="L170" i="3"/>
  <c r="M891" i="33" s="1"/>
  <c r="L174" i="3"/>
  <c r="L178"/>
  <c r="L182"/>
  <c r="M532" i="33" s="1"/>
  <c r="L186" i="3"/>
  <c r="M877" i="33" s="1"/>
  <c r="L190" i="3"/>
  <c r="L194"/>
  <c r="L198"/>
  <c r="M380" i="33" s="1"/>
  <c r="L202" i="3"/>
  <c r="M667" i="33" s="1"/>
  <c r="L206" i="3"/>
  <c r="L210"/>
  <c r="M637" i="33" s="1"/>
  <c r="L214" i="3"/>
  <c r="M666" i="33" s="1"/>
  <c r="L218" i="3"/>
  <c r="M551" i="33" s="1"/>
  <c r="L222" i="3"/>
  <c r="M591" i="33" s="1"/>
  <c r="L226" i="3"/>
  <c r="L230"/>
  <c r="L234"/>
  <c r="M450" i="33" s="1"/>
  <c r="L238" i="3"/>
  <c r="L242"/>
  <c r="M811" i="33"/>
  <c r="L246" i="3"/>
  <c r="L250"/>
  <c r="L254"/>
  <c r="M71" i="33"/>
  <c r="L258" i="3"/>
  <c r="L262"/>
  <c r="L266"/>
  <c r="M538" i="33"/>
  <c r="L270" i="3"/>
  <c r="M816" i="33"/>
  <c r="L274" i="3"/>
  <c r="L278"/>
  <c r="L282"/>
  <c r="L286"/>
  <c r="L290"/>
  <c r="L294"/>
  <c r="M863" i="33" s="1"/>
  <c r="L298" i="3"/>
  <c r="M487" i="33" s="1"/>
  <c r="L302" i="3"/>
  <c r="M726" i="33" s="1"/>
  <c r="L306" i="3"/>
  <c r="M590" i="33" s="1"/>
  <c r="L310" i="3"/>
  <c r="M592" i="33" s="1"/>
  <c r="L314" i="3"/>
  <c r="M848" i="33" s="1"/>
  <c r="L318" i="3"/>
  <c r="L322"/>
  <c r="L326"/>
  <c r="M626" i="33" s="1"/>
  <c r="L330" i="3"/>
  <c r="L334"/>
  <c r="M835" i="33" s="1"/>
  <c r="L338" i="3"/>
  <c r="L342"/>
  <c r="M483" i="33" s="1"/>
  <c r="L7" i="3"/>
  <c r="L23"/>
  <c r="M356" i="33" s="1"/>
  <c r="L39" i="3"/>
  <c r="L55"/>
  <c r="M865" i="33" s="1"/>
  <c r="L71" i="3"/>
  <c r="L87"/>
  <c r="L103"/>
  <c r="M343" i="33" s="1"/>
  <c r="L119" i="3"/>
  <c r="M195" i="33"/>
  <c r="L135" i="3"/>
  <c r="L151"/>
  <c r="L167"/>
  <c r="M630" i="33" s="1"/>
  <c r="L183" i="3"/>
  <c r="M322" i="33"/>
  <c r="L199" i="3"/>
  <c r="L215"/>
  <c r="L231"/>
  <c r="M783" i="33" s="1"/>
  <c r="L247" i="3"/>
  <c r="L263"/>
  <c r="L279"/>
  <c r="L295"/>
  <c r="M559" i="33" s="1"/>
  <c r="L311" i="3"/>
  <c r="L327"/>
  <c r="M661" i="33" s="1"/>
  <c r="L339" i="3"/>
  <c r="L345"/>
  <c r="L349"/>
  <c r="M710" i="33" s="1"/>
  <c r="L353" i="3"/>
  <c r="L357"/>
  <c r="M84" i="33" s="1"/>
  <c r="L361" i="3"/>
  <c r="M820" i="33" s="1"/>
  <c r="L365" i="3"/>
  <c r="L369"/>
  <c r="L373"/>
  <c r="L377"/>
  <c r="L381"/>
  <c r="M888" i="33" s="1"/>
  <c r="L385" i="3"/>
  <c r="L389"/>
  <c r="L393"/>
  <c r="M488" i="33" s="1"/>
  <c r="L397" i="3"/>
  <c r="L401"/>
  <c r="L405"/>
  <c r="L409"/>
  <c r="M712" i="33" s="1"/>
  <c r="L413" i="3"/>
  <c r="M110" i="33"/>
  <c r="L417" i="3"/>
  <c r="M722" i="33" s="1"/>
  <c r="L421" i="3"/>
  <c r="M281" i="33"/>
  <c r="L425" i="3"/>
  <c r="L429"/>
  <c r="L433"/>
  <c r="L437"/>
  <c r="L441"/>
  <c r="L445"/>
  <c r="L449"/>
  <c r="L453"/>
  <c r="L457"/>
  <c r="M312" i="33"/>
  <c r="L461" i="3"/>
  <c r="L465"/>
  <c r="L469"/>
  <c r="L473"/>
  <c r="M176" i="33"/>
  <c r="L477" i="3"/>
  <c r="L481"/>
  <c r="L485"/>
  <c r="M770" i="33" s="1"/>
  <c r="L489" i="3"/>
  <c r="M372" i="33" s="1"/>
  <c r="L493" i="3"/>
  <c r="L497"/>
  <c r="M749" i="33" s="1"/>
  <c r="L501" i="3"/>
  <c r="L505"/>
  <c r="L509"/>
  <c r="M511" i="33" s="1"/>
  <c r="L513" i="3"/>
  <c r="L517"/>
  <c r="M638" i="33" s="1"/>
  <c r="L521" i="3"/>
  <c r="M338" i="33" s="1"/>
  <c r="L525" i="3"/>
  <c r="M737" i="33" s="1"/>
  <c r="L529" i="3"/>
  <c r="M593" i="33" s="1"/>
  <c r="L533" i="3"/>
  <c r="M484" i="33"/>
  <c r="L537" i="3"/>
  <c r="L541"/>
  <c r="M350" i="33" s="1"/>
  <c r="L545" i="3"/>
  <c r="M481" i="33" s="1"/>
  <c r="L549" i="3"/>
  <c r="M503" i="33" s="1"/>
  <c r="L553" i="3"/>
  <c r="M756" i="33" s="1"/>
  <c r="L557" i="3"/>
  <c r="M517" i="33" s="1"/>
  <c r="L561" i="3"/>
  <c r="M857" i="33" s="1"/>
  <c r="L565" i="3"/>
  <c r="L569"/>
  <c r="M437" i="33" s="1"/>
  <c r="K6" i="3"/>
  <c r="L612" i="33" s="1"/>
  <c r="K10" i="3"/>
  <c r="K14"/>
  <c r="L764" i="33" s="1"/>
  <c r="K18" i="3"/>
  <c r="L341" i="33" s="1"/>
  <c r="K22" i="3"/>
  <c r="L268" i="33"/>
  <c r="K26" i="3"/>
  <c r="L11"/>
  <c r="M474" i="33" s="1"/>
  <c r="L27" i="3"/>
  <c r="M367" i="33" s="1"/>
  <c r="L43" i="3"/>
  <c r="L59"/>
  <c r="M711" i="33" s="1"/>
  <c r="L75" i="3"/>
  <c r="M680" i="33" s="1"/>
  <c r="L91" i="3"/>
  <c r="L107"/>
  <c r="L123"/>
  <c r="L139"/>
  <c r="M378" i="33" s="1"/>
  <c r="L155" i="3"/>
  <c r="L171"/>
  <c r="M29" i="33"/>
  <c r="L187" i="3"/>
  <c r="M869" i="33" s="1"/>
  <c r="L203" i="3"/>
  <c r="L219"/>
  <c r="L235"/>
  <c r="M582" i="33" s="1"/>
  <c r="L251" i="3"/>
  <c r="M387" i="33" s="1"/>
  <c r="L267" i="3"/>
  <c r="L283"/>
  <c r="L299"/>
  <c r="M845" i="33" s="1"/>
  <c r="L315" i="3"/>
  <c r="M623" i="33" s="1"/>
  <c r="L331" i="3"/>
  <c r="L341"/>
  <c r="L346"/>
  <c r="M482" i="33" s="1"/>
  <c r="L350" i="3"/>
  <c r="M266" i="33"/>
  <c r="L354" i="3"/>
  <c r="L358"/>
  <c r="L362"/>
  <c r="L366"/>
  <c r="M442" i="33" s="1"/>
  <c r="L370" i="3"/>
  <c r="L374"/>
  <c r="L378"/>
  <c r="M325" i="33"/>
  <c r="L382" i="3"/>
  <c r="M182" i="33"/>
  <c r="L386" i="3"/>
  <c r="L390"/>
  <c r="L394"/>
  <c r="L398"/>
  <c r="M457" i="33" s="1"/>
  <c r="L402" i="3"/>
  <c r="L406"/>
  <c r="M704" i="33" s="1"/>
  <c r="L410" i="3"/>
  <c r="M441" i="33" s="1"/>
  <c r="L414" i="3"/>
  <c r="M428" i="33" s="1"/>
  <c r="L418" i="3"/>
  <c r="L422"/>
  <c r="M635" i="33" s="1"/>
  <c r="L426" i="3"/>
  <c r="L430"/>
  <c r="L434"/>
  <c r="M498" i="33" s="1"/>
  <c r="L438" i="3"/>
  <c r="L442"/>
  <c r="M228" i="33"/>
  <c r="L446" i="3"/>
  <c r="L450"/>
  <c r="L454"/>
  <c r="L458"/>
  <c r="L462"/>
  <c r="M431" i="33"/>
  <c r="L466" i="3"/>
  <c r="M83" i="33"/>
  <c r="L470" i="3"/>
  <c r="L474"/>
  <c r="L478"/>
  <c r="L482"/>
  <c r="M99" i="33" s="1"/>
  <c r="L486" i="3"/>
  <c r="M88" i="33"/>
  <c r="L490" i="3"/>
  <c r="M728" i="33"/>
  <c r="L494" i="3"/>
  <c r="L498"/>
  <c r="L502"/>
  <c r="L506"/>
  <c r="M597" i="33" s="1"/>
  <c r="L510" i="3"/>
  <c r="M534" i="33" s="1"/>
  <c r="L514" i="3"/>
  <c r="L518"/>
  <c r="M605" i="33"/>
  <c r="L522" i="3"/>
  <c r="L526"/>
  <c r="M556" i="33" s="1"/>
  <c r="L530" i="3"/>
  <c r="L534"/>
  <c r="L538"/>
  <c r="L542"/>
  <c r="M382" i="33" s="1"/>
  <c r="L546" i="3"/>
  <c r="L550"/>
  <c r="M748" i="33" s="1"/>
  <c r="L554" i="3"/>
  <c r="L558"/>
  <c r="M496" i="33" s="1"/>
  <c r="L562" i="3"/>
  <c r="M738" i="33" s="1"/>
  <c r="L566" i="3"/>
  <c r="M645" i="33" s="1"/>
  <c r="L570" i="3"/>
  <c r="K3"/>
  <c r="K7"/>
  <c r="K11"/>
  <c r="L474" i="33" s="1"/>
  <c r="K15" i="3"/>
  <c r="L471" i="33" s="1"/>
  <c r="K19" i="3"/>
  <c r="K23"/>
  <c r="L356" i="33" s="1"/>
  <c r="L15" i="3"/>
  <c r="M471" i="33" s="1"/>
  <c r="L31" i="3"/>
  <c r="L47"/>
  <c r="M871" i="33" s="1"/>
  <c r="L63" i="3"/>
  <c r="L79"/>
  <c r="L95"/>
  <c r="M686" i="33" s="1"/>
  <c r="L111" i="3"/>
  <c r="L127"/>
  <c r="M849" i="33" s="1"/>
  <c r="L143" i="3"/>
  <c r="L159"/>
  <c r="L175"/>
  <c r="L191"/>
  <c r="L207"/>
  <c r="L223"/>
  <c r="M246" i="33"/>
  <c r="L239" i="3"/>
  <c r="L255"/>
  <c r="M90" i="33"/>
  <c r="L271" i="3"/>
  <c r="M72" i="33"/>
  <c r="L287" i="3"/>
  <c r="L303"/>
  <c r="M724" i="33" s="1"/>
  <c r="L319" i="3"/>
  <c r="L335"/>
  <c r="M422" i="33" s="1"/>
  <c r="L343" i="3"/>
  <c r="M291" i="33"/>
  <c r="L347" i="3"/>
  <c r="M805" i="33" s="1"/>
  <c r="L351" i="3"/>
  <c r="L355"/>
  <c r="L359"/>
  <c r="M274" i="33"/>
  <c r="L363" i="3"/>
  <c r="M625" i="33" s="1"/>
  <c r="L367" i="3"/>
  <c r="L371"/>
  <c r="L375"/>
  <c r="M574" i="33" s="1"/>
  <c r="L379" i="3"/>
  <c r="M535" i="33" s="1"/>
  <c r="L383" i="3"/>
  <c r="L387"/>
  <c r="M174" i="33"/>
  <c r="L391" i="3"/>
  <c r="M808" i="33"/>
  <c r="L395" i="3"/>
  <c r="L399"/>
  <c r="L403"/>
  <c r="M794" i="33"/>
  <c r="L407" i="3"/>
  <c r="L411"/>
  <c r="M784" i="33" s="1"/>
  <c r="L415" i="3"/>
  <c r="L419"/>
  <c r="M399" i="33" s="1"/>
  <c r="L423" i="3"/>
  <c r="M581" i="33" s="1"/>
  <c r="L427" i="3"/>
  <c r="M305" i="33"/>
  <c r="L431" i="3"/>
  <c r="M56" i="33"/>
  <c r="L435" i="3"/>
  <c r="L439"/>
  <c r="M361" i="33" s="1"/>
  <c r="L443" i="3"/>
  <c r="M201" i="33"/>
  <c r="L447" i="3"/>
  <c r="M739" i="33" s="1"/>
  <c r="L451" i="3"/>
  <c r="L455"/>
  <c r="M464" i="33" s="1"/>
  <c r="L459" i="3"/>
  <c r="M377" i="33" s="1"/>
  <c r="L463" i="3"/>
  <c r="L467"/>
  <c r="L471"/>
  <c r="M193" i="33"/>
  <c r="L475" i="3"/>
  <c r="L479"/>
  <c r="L483"/>
  <c r="L487"/>
  <c r="L491"/>
  <c r="L495"/>
  <c r="M765" i="33" s="1"/>
  <c r="L499" i="3"/>
  <c r="M754" i="33" s="1"/>
  <c r="L503" i="3"/>
  <c r="L507"/>
  <c r="L511"/>
  <c r="M780" i="33" s="1"/>
  <c r="L515" i="3"/>
  <c r="M624" i="33" s="1"/>
  <c r="L519" i="3"/>
  <c r="L523"/>
  <c r="L527"/>
  <c r="M502" i="33" s="1"/>
  <c r="L531" i="3"/>
  <c r="L535"/>
  <c r="M345" i="33" s="1"/>
  <c r="L539" i="3"/>
  <c r="L543"/>
  <c r="L547"/>
  <c r="M398" i="33" s="1"/>
  <c r="L551" i="3"/>
  <c r="M761" i="33" s="1"/>
  <c r="L555" i="3"/>
  <c r="M843" i="33" s="1"/>
  <c r="L559" i="3"/>
  <c r="M778" i="33" s="1"/>
  <c r="L563" i="3"/>
  <c r="M614" i="33" s="1"/>
  <c r="L567" i="3"/>
  <c r="M782" i="33" s="1"/>
  <c r="L571" i="3"/>
  <c r="K4"/>
  <c r="K8"/>
  <c r="K12"/>
  <c r="L473" i="33"/>
  <c r="K16" i="3"/>
  <c r="K20"/>
  <c r="L267" i="33"/>
  <c r="K24" i="3"/>
  <c r="L371" i="33" s="1"/>
  <c r="L19" i="3"/>
  <c r="L83"/>
  <c r="L147"/>
  <c r="L211"/>
  <c r="M501" i="33" s="1"/>
  <c r="L275" i="3"/>
  <c r="L337"/>
  <c r="M301" i="33"/>
  <c r="L356" i="3"/>
  <c r="M316" i="33"/>
  <c r="L372" i="3"/>
  <c r="M315" i="33"/>
  <c r="L388" i="3"/>
  <c r="M572" i="33" s="1"/>
  <c r="L404" i="3"/>
  <c r="L420"/>
  <c r="M480" i="33" s="1"/>
  <c r="L436" i="3"/>
  <c r="M91" i="33"/>
  <c r="L452" i="3"/>
  <c r="L468"/>
  <c r="L484"/>
  <c r="L500"/>
  <c r="M539" i="33" s="1"/>
  <c r="L516" i="3"/>
  <c r="M853" i="33" s="1"/>
  <c r="L532" i="3"/>
  <c r="L548"/>
  <c r="M368" i="33" s="1"/>
  <c r="L564" i="3"/>
  <c r="M801" i="33" s="1"/>
  <c r="K5" i="3"/>
  <c r="K21"/>
  <c r="K29"/>
  <c r="L775" i="33" s="1"/>
  <c r="K33" i="3"/>
  <c r="L548" i="33" s="1"/>
  <c r="Z548" s="1"/>
  <c r="AA548" s="1"/>
  <c r="K37" i="3"/>
  <c r="L887" i="33" s="1"/>
  <c r="K41" i="3"/>
  <c r="K45"/>
  <c r="K49"/>
  <c r="K53"/>
  <c r="L790" i="33" s="1"/>
  <c r="K57" i="3"/>
  <c r="L687" i="33" s="1"/>
  <c r="K61" i="3"/>
  <c r="K65"/>
  <c r="K69"/>
  <c r="K73"/>
  <c r="L51" i="33"/>
  <c r="K77" i="3"/>
  <c r="K81"/>
  <c r="L883" i="33" s="1"/>
  <c r="K85" i="3"/>
  <c r="K89"/>
  <c r="K93"/>
  <c r="K97"/>
  <c r="L705" i="33" s="1"/>
  <c r="K101" i="3"/>
  <c r="K105"/>
  <c r="L150" i="33"/>
  <c r="K109" i="3"/>
  <c r="K113"/>
  <c r="K117"/>
  <c r="L646" i="33" s="1"/>
  <c r="K121" i="3"/>
  <c r="K125"/>
  <c r="L181" i="33"/>
  <c r="K129" i="3"/>
  <c r="L547" i="33"/>
  <c r="K133" i="3"/>
  <c r="K137"/>
  <c r="K141"/>
  <c r="L233" i="33"/>
  <c r="K145" i="3"/>
  <c r="L571" i="33"/>
  <c r="K149" i="3"/>
  <c r="L779" i="33"/>
  <c r="K153" i="3"/>
  <c r="L14" i="33"/>
  <c r="K157" i="3"/>
  <c r="K161"/>
  <c r="K165"/>
  <c r="K169"/>
  <c r="L485" i="33" s="1"/>
  <c r="K173" i="3"/>
  <c r="K177"/>
  <c r="K181"/>
  <c r="L604" i="33" s="1"/>
  <c r="K185" i="3"/>
  <c r="L665" i="33" s="1"/>
  <c r="K189" i="3"/>
  <c r="L28" i="33"/>
  <c r="K193" i="3"/>
  <c r="K197"/>
  <c r="L579" i="33" s="1"/>
  <c r="K201" i="3"/>
  <c r="L657" i="33" s="1"/>
  <c r="K205" i="3"/>
  <c r="K209"/>
  <c r="L647" i="33" s="1"/>
  <c r="K213" i="3"/>
  <c r="L898" i="33" s="1"/>
  <c r="K217" i="3"/>
  <c r="L644" i="33" s="1"/>
  <c r="K221" i="3"/>
  <c r="L826" i="33" s="1"/>
  <c r="K225" i="3"/>
  <c r="K229"/>
  <c r="K233"/>
  <c r="L786" i="33" s="1"/>
  <c r="K237" i="3"/>
  <c r="L660" i="33" s="1"/>
  <c r="K241" i="3"/>
  <c r="L374" i="33" s="1"/>
  <c r="K245" i="3"/>
  <c r="K249"/>
  <c r="L86" i="33"/>
  <c r="K253" i="3"/>
  <c r="L334" i="33"/>
  <c r="K257" i="3"/>
  <c r="L55" i="33"/>
  <c r="K261" i="3"/>
  <c r="L108" i="33"/>
  <c r="K265" i="3"/>
  <c r="L25" i="33"/>
  <c r="K269" i="3"/>
  <c r="L449" i="33"/>
  <c r="K273" i="3"/>
  <c r="K277"/>
  <c r="L500" i="33" s="1"/>
  <c r="K281" i="3"/>
  <c r="K285"/>
  <c r="K289"/>
  <c r="L744" i="33" s="1"/>
  <c r="K293" i="3"/>
  <c r="L658" i="33" s="1"/>
  <c r="K297" i="3"/>
  <c r="L562" i="33" s="1"/>
  <c r="K301" i="3"/>
  <c r="L817" i="33" s="1"/>
  <c r="K305" i="3"/>
  <c r="K309"/>
  <c r="K313"/>
  <c r="K317"/>
  <c r="L419" i="33" s="1"/>
  <c r="K321" i="3"/>
  <c r="L762" i="33" s="1"/>
  <c r="K325" i="3"/>
  <c r="L585" i="33" s="1"/>
  <c r="Z585" s="1"/>
  <c r="AA585" s="1"/>
  <c r="K329" i="3"/>
  <c r="L622" i="33" s="1"/>
  <c r="K333" i="3"/>
  <c r="L35"/>
  <c r="M247" i="33"/>
  <c r="L99" i="3"/>
  <c r="L163"/>
  <c r="M505" i="33" s="1"/>
  <c r="L227" i="3"/>
  <c r="M828" i="33" s="1"/>
  <c r="L291" i="3"/>
  <c r="L344"/>
  <c r="L360"/>
  <c r="M455" i="33" s="1"/>
  <c r="L376" i="3"/>
  <c r="M491" i="33" s="1"/>
  <c r="L392" i="3"/>
  <c r="M834" i="33" s="1"/>
  <c r="L408" i="3"/>
  <c r="L424"/>
  <c r="L440"/>
  <c r="L456"/>
  <c r="L472"/>
  <c r="L488"/>
  <c r="L504"/>
  <c r="M746" i="33" s="1"/>
  <c r="L520" i="3"/>
  <c r="L536"/>
  <c r="M389" i="33" s="1"/>
  <c r="L552" i="3"/>
  <c r="M787" i="33" s="1"/>
  <c r="L568" i="3"/>
  <c r="K9"/>
  <c r="L673" i="33" s="1"/>
  <c r="K25" i="3"/>
  <c r="K30"/>
  <c r="K34"/>
  <c r="K38"/>
  <c r="K42"/>
  <c r="K46"/>
  <c r="K50"/>
  <c r="L143" i="33"/>
  <c r="K54" i="3"/>
  <c r="K58"/>
  <c r="L718" i="33" s="1"/>
  <c r="K62" i="3"/>
  <c r="L750" i="33" s="1"/>
  <c r="K66" i="3"/>
  <c r="L697" i="33" s="1"/>
  <c r="K70" i="3"/>
  <c r="K74"/>
  <c r="K78"/>
  <c r="L433" i="33" s="1"/>
  <c r="K82" i="3"/>
  <c r="L603" i="33" s="1"/>
  <c r="K86" i="3"/>
  <c r="K90"/>
  <c r="L69" i="33"/>
  <c r="K94" i="3"/>
  <c r="L672" i="33" s="1"/>
  <c r="Z672" s="1"/>
  <c r="AA672" s="1"/>
  <c r="K98" i="3"/>
  <c r="L456" i="33" s="1"/>
  <c r="K102" i="3"/>
  <c r="K106"/>
  <c r="K110"/>
  <c r="K114"/>
  <c r="L436" i="33" s="1"/>
  <c r="K118" i="3"/>
  <c r="L892" i="33" s="1"/>
  <c r="K122" i="3"/>
  <c r="L506" i="33" s="1"/>
  <c r="K126" i="3"/>
  <c r="L839" i="33" s="1"/>
  <c r="K130" i="3"/>
  <c r="K134"/>
  <c r="L160" i="33"/>
  <c r="K138" i="3"/>
  <c r="K142"/>
  <c r="L226" i="33"/>
  <c r="K146" i="3"/>
  <c r="L61" i="33"/>
  <c r="K150" i="3"/>
  <c r="L586" i="33" s="1"/>
  <c r="K154" i="3"/>
  <c r="L632" i="33" s="1"/>
  <c r="K158" i="3"/>
  <c r="L609" i="33" s="1"/>
  <c r="K162" i="3"/>
  <c r="L662" i="33" s="1"/>
  <c r="K166" i="3"/>
  <c r="L747" i="33" s="1"/>
  <c r="K170" i="3"/>
  <c r="L891" i="33" s="1"/>
  <c r="K174" i="3"/>
  <c r="K178"/>
  <c r="K182"/>
  <c r="L532" i="33" s="1"/>
  <c r="K186" i="3"/>
  <c r="L877" i="33" s="1"/>
  <c r="K190" i="3"/>
  <c r="K194"/>
  <c r="K198"/>
  <c r="L380" i="33" s="1"/>
  <c r="K202" i="3"/>
  <c r="L667" i="33" s="1"/>
  <c r="K206" i="3"/>
  <c r="K210"/>
  <c r="L637" i="33" s="1"/>
  <c r="K214" i="3"/>
  <c r="L666" i="33" s="1"/>
  <c r="K218" i="3"/>
  <c r="L551" i="33" s="1"/>
  <c r="K222" i="3"/>
  <c r="L591" i="33" s="1"/>
  <c r="K226" i="3"/>
  <c r="K230"/>
  <c r="K234"/>
  <c r="L450" i="33" s="1"/>
  <c r="K238" i="3"/>
  <c r="K242"/>
  <c r="L811" i="33" s="1"/>
  <c r="K246" i="3"/>
  <c r="K250"/>
  <c r="K254"/>
  <c r="L71" i="33"/>
  <c r="K258" i="3"/>
  <c r="K262"/>
  <c r="K266"/>
  <c r="L538" i="33" s="1"/>
  <c r="Z538" s="1"/>
  <c r="AA538" s="1"/>
  <c r="K270" i="3"/>
  <c r="L816" i="33" s="1"/>
  <c r="K274" i="3"/>
  <c r="K278"/>
  <c r="L51"/>
  <c r="L115"/>
  <c r="L179"/>
  <c r="M490" i="33" s="1"/>
  <c r="L243" i="3"/>
  <c r="L307"/>
  <c r="M544" i="33" s="1"/>
  <c r="L348" i="3"/>
  <c r="L364"/>
  <c r="M22" i="33"/>
  <c r="L380" i="3"/>
  <c r="L396"/>
  <c r="L412"/>
  <c r="L428"/>
  <c r="L444"/>
  <c r="M682" i="33" s="1"/>
  <c r="L460" i="3"/>
  <c r="L476"/>
  <c r="L492"/>
  <c r="L508"/>
  <c r="L524"/>
  <c r="M642" i="33" s="1"/>
  <c r="L540" i="3"/>
  <c r="M679" i="33" s="1"/>
  <c r="L556" i="3"/>
  <c r="L67"/>
  <c r="M880" i="33" s="1"/>
  <c r="L323" i="3"/>
  <c r="M172" i="33"/>
  <c r="L400" i="3"/>
  <c r="L464"/>
  <c r="M52" i="33"/>
  <c r="L528" i="3"/>
  <c r="K28"/>
  <c r="K36"/>
  <c r="K44"/>
  <c r="K52"/>
  <c r="L715" i="33" s="1"/>
  <c r="K60" i="3"/>
  <c r="L352" i="33" s="1"/>
  <c r="K68" i="3"/>
  <c r="K76"/>
  <c r="L701" i="33" s="1"/>
  <c r="K84" i="3"/>
  <c r="L523" i="33" s="1"/>
  <c r="K92" i="3"/>
  <c r="K100"/>
  <c r="K108"/>
  <c r="K116"/>
  <c r="K124"/>
  <c r="K132"/>
  <c r="L563" i="33" s="1"/>
  <c r="K140" i="3"/>
  <c r="L242" i="33"/>
  <c r="K148" i="3"/>
  <c r="K156"/>
  <c r="K164"/>
  <c r="L862" i="33" s="1"/>
  <c r="K172" i="3"/>
  <c r="K180"/>
  <c r="L355" i="33" s="1"/>
  <c r="K188" i="3"/>
  <c r="K196"/>
  <c r="K204"/>
  <c r="K212"/>
  <c r="K220"/>
  <c r="K228"/>
  <c r="L249" i="33"/>
  <c r="K236" i="3"/>
  <c r="L664" i="33" s="1"/>
  <c r="K244" i="3"/>
  <c r="K252"/>
  <c r="L733" i="33" s="1"/>
  <c r="K260" i="3"/>
  <c r="K268"/>
  <c r="L383" i="33" s="1"/>
  <c r="K276" i="3"/>
  <c r="L388" i="33" s="1"/>
  <c r="K283" i="3"/>
  <c r="K288"/>
  <c r="K294"/>
  <c r="L863" i="33" s="1"/>
  <c r="K299" i="3"/>
  <c r="L845" i="33" s="1"/>
  <c r="K304" i="3"/>
  <c r="L362" i="33" s="1"/>
  <c r="K310" i="3"/>
  <c r="L592" i="33" s="1"/>
  <c r="K315" i="3"/>
  <c r="L623" i="33" s="1"/>
  <c r="K320" i="3"/>
  <c r="K326"/>
  <c r="L626" i="33" s="1"/>
  <c r="K331" i="3"/>
  <c r="K336"/>
  <c r="K340"/>
  <c r="L344" i="33" s="1"/>
  <c r="K344" i="3"/>
  <c r="K348"/>
  <c r="L499" i="33" s="1"/>
  <c r="K352" i="3"/>
  <c r="L668" i="33" s="1"/>
  <c r="K356" i="3"/>
  <c r="L316" i="33"/>
  <c r="K360" i="3"/>
  <c r="L455" i="33" s="1"/>
  <c r="K364" i="3"/>
  <c r="K368"/>
  <c r="K372"/>
  <c r="L315" i="33"/>
  <c r="K376" i="3"/>
  <c r="L491" i="33" s="1"/>
  <c r="Z491" s="1"/>
  <c r="AA491" s="1"/>
  <c r="K380" i="3"/>
  <c r="L774" i="33" s="1"/>
  <c r="K384" i="3"/>
  <c r="K388"/>
  <c r="L572" i="33" s="1"/>
  <c r="K392" i="3"/>
  <c r="L834" i="33" s="1"/>
  <c r="AB834" s="1"/>
  <c r="K396" i="3"/>
  <c r="K400"/>
  <c r="K404"/>
  <c r="K408"/>
  <c r="K412"/>
  <c r="K416"/>
  <c r="K420"/>
  <c r="L480" i="33" s="1"/>
  <c r="K424" i="3"/>
  <c r="K428"/>
  <c r="K432"/>
  <c r="K436"/>
  <c r="L91" i="33"/>
  <c r="K440" i="3"/>
  <c r="K444"/>
  <c r="L682" i="33" s="1"/>
  <c r="AB682" s="1"/>
  <c r="K448" i="3"/>
  <c r="L427" i="33" s="1"/>
  <c r="K452" i="3"/>
  <c r="K456"/>
  <c r="L454" i="33" s="1"/>
  <c r="K460" i="3"/>
  <c r="K464"/>
  <c r="K468"/>
  <c r="K472"/>
  <c r="K476"/>
  <c r="L370" i="33" s="1"/>
  <c r="K480" i="3"/>
  <c r="K484"/>
  <c r="K488"/>
  <c r="K492"/>
  <c r="K496"/>
  <c r="K500"/>
  <c r="L539" i="33" s="1"/>
  <c r="K504" i="3"/>
  <c r="L746" i="33" s="1"/>
  <c r="K508" i="3"/>
  <c r="K512"/>
  <c r="L613" i="33" s="1"/>
  <c r="K516" i="3"/>
  <c r="L853" i="33" s="1"/>
  <c r="K520" i="3"/>
  <c r="K524"/>
  <c r="L642" i="33" s="1"/>
  <c r="K528" i="3"/>
  <c r="K532"/>
  <c r="K536"/>
  <c r="L389" i="33" s="1"/>
  <c r="K540" i="3"/>
  <c r="L679" i="33" s="1"/>
  <c r="K544" i="3"/>
  <c r="L395" i="33" s="1"/>
  <c r="K548" i="3"/>
  <c r="L368" i="33" s="1"/>
  <c r="K552" i="3"/>
  <c r="L787" i="33" s="1"/>
  <c r="K556" i="3"/>
  <c r="K560"/>
  <c r="L776" i="33" s="1"/>
  <c r="K564" i="3"/>
  <c r="L801" i="33" s="1"/>
  <c r="K568" i="3"/>
  <c r="J2"/>
  <c r="J767" i="33" s="1"/>
  <c r="K767" s="1"/>
  <c r="J6" i="3"/>
  <c r="J612" i="33" s="1"/>
  <c r="K612" s="1"/>
  <c r="J10" i="3"/>
  <c r="J14"/>
  <c r="J764" i="33" s="1"/>
  <c r="K764" s="1"/>
  <c r="J18" i="3"/>
  <c r="J341" i="33" s="1"/>
  <c r="K341" s="1"/>
  <c r="J22" i="3"/>
  <c r="J268" i="33"/>
  <c r="J26" i="3"/>
  <c r="J30"/>
  <c r="J34"/>
  <c r="J38"/>
  <c r="J42"/>
  <c r="J46"/>
  <c r="J50"/>
  <c r="J143" i="33"/>
  <c r="J54" i="3"/>
  <c r="J58"/>
  <c r="J718" i="33" s="1"/>
  <c r="K718" s="1"/>
  <c r="J62" i="3"/>
  <c r="J750" i="33" s="1"/>
  <c r="K750" s="1"/>
  <c r="J66" i="3"/>
  <c r="J697" i="33" s="1"/>
  <c r="K697" s="1"/>
  <c r="J70" i="3"/>
  <c r="J74"/>
  <c r="J78"/>
  <c r="J433" i="33" s="1"/>
  <c r="K433" s="1"/>
  <c r="J82" i="3"/>
  <c r="J603" i="33" s="1"/>
  <c r="K603" s="1"/>
  <c r="J86" i="3"/>
  <c r="J90"/>
  <c r="J125" i="33" s="1"/>
  <c r="J69"/>
  <c r="J94" i="3"/>
  <c r="J672" i="33" s="1"/>
  <c r="K672" s="1"/>
  <c r="J98" i="3"/>
  <c r="J456" i="33" s="1"/>
  <c r="K456" s="1"/>
  <c r="J102" i="3"/>
  <c r="J106"/>
  <c r="J110"/>
  <c r="J114"/>
  <c r="J436" i="33" s="1"/>
  <c r="K436" s="1"/>
  <c r="J118" i="3"/>
  <c r="J892" i="33" s="1"/>
  <c r="K892" s="1"/>
  <c r="J122" i="3"/>
  <c r="J506" i="33" s="1"/>
  <c r="K506" s="1"/>
  <c r="J126" i="3"/>
  <c r="J839" i="33" s="1"/>
  <c r="K839" s="1"/>
  <c r="J130" i="3"/>
  <c r="J134"/>
  <c r="J160" i="33"/>
  <c r="J138" i="3"/>
  <c r="J142"/>
  <c r="J226" i="33"/>
  <c r="J146" i="3"/>
  <c r="J61" i="33"/>
  <c r="J150" i="3"/>
  <c r="J586" i="33" s="1"/>
  <c r="K586" s="1"/>
  <c r="J154" i="3"/>
  <c r="J632" i="33" s="1"/>
  <c r="K632" s="1"/>
  <c r="J158" i="3"/>
  <c r="J609" i="33" s="1"/>
  <c r="K609" s="1"/>
  <c r="J162" i="3"/>
  <c r="J662" i="33" s="1"/>
  <c r="K662" s="1"/>
  <c r="J166" i="3"/>
  <c r="J747" i="33" s="1"/>
  <c r="K747" s="1"/>
  <c r="J170" i="3"/>
  <c r="J891" i="33" s="1"/>
  <c r="K891" s="1"/>
  <c r="J174" i="3"/>
  <c r="J178"/>
  <c r="J182"/>
  <c r="J532" i="33" s="1"/>
  <c r="K532" s="1"/>
  <c r="J186" i="3"/>
  <c r="J877" i="33" s="1"/>
  <c r="K877" s="1"/>
  <c r="J190" i="3"/>
  <c r="J194"/>
  <c r="J198"/>
  <c r="J380" i="33" s="1"/>
  <c r="K380" s="1"/>
  <c r="J202" i="3"/>
  <c r="J667" i="33" s="1"/>
  <c r="K667" s="1"/>
  <c r="J206" i="3"/>
  <c r="J210"/>
  <c r="J637" i="33" s="1"/>
  <c r="K637" s="1"/>
  <c r="J214" i="3"/>
  <c r="J666" i="33" s="1"/>
  <c r="K666" s="1"/>
  <c r="J218" i="3"/>
  <c r="J551" i="33" s="1"/>
  <c r="K551" s="1"/>
  <c r="J222" i="3"/>
  <c r="J591" i="33" s="1"/>
  <c r="K591" s="1"/>
  <c r="J226" i="3"/>
  <c r="L131"/>
  <c r="L352"/>
  <c r="M668" i="33" s="1"/>
  <c r="L416" i="3"/>
  <c r="M161" i="33"/>
  <c r="L480" i="3"/>
  <c r="L544"/>
  <c r="M395" i="33" s="1"/>
  <c r="K13" i="3"/>
  <c r="K31"/>
  <c r="K39"/>
  <c r="K47"/>
  <c r="L871" i="33" s="1"/>
  <c r="K55" i="3"/>
  <c r="L865" i="33" s="1"/>
  <c r="K63" i="3"/>
  <c r="K71"/>
  <c r="K79"/>
  <c r="K87"/>
  <c r="K95"/>
  <c r="L686" i="33" s="1"/>
  <c r="K103" i="3"/>
  <c r="K111"/>
  <c r="K119"/>
  <c r="L195" i="33"/>
  <c r="K127" i="3"/>
  <c r="L849" i="33" s="1"/>
  <c r="K135" i="3"/>
  <c r="K143"/>
  <c r="K151"/>
  <c r="L24" i="33"/>
  <c r="K159" i="3"/>
  <c r="K167"/>
  <c r="L630" i="33" s="1"/>
  <c r="K175" i="3"/>
  <c r="K183"/>
  <c r="L322" i="33"/>
  <c r="K191" i="3"/>
  <c r="L599" i="33" s="1"/>
  <c r="K199" i="3"/>
  <c r="K207"/>
  <c r="K215"/>
  <c r="K223"/>
  <c r="L246" i="33"/>
  <c r="K231" i="3"/>
  <c r="L783" i="33" s="1"/>
  <c r="K239" i="3"/>
  <c r="K247"/>
  <c r="K255"/>
  <c r="K263"/>
  <c r="K271"/>
  <c r="L72" i="33"/>
  <c r="K279" i="3"/>
  <c r="K284"/>
  <c r="L806" i="33" s="1"/>
  <c r="K290" i="3"/>
  <c r="K295"/>
  <c r="L559" i="33" s="1"/>
  <c r="K300" i="3"/>
  <c r="L663" i="33" s="1"/>
  <c r="K306" i="3"/>
  <c r="L590" i="33" s="1"/>
  <c r="K311" i="3"/>
  <c r="K316"/>
  <c r="K322"/>
  <c r="K327"/>
  <c r="L661" i="33"/>
  <c r="K332" i="3"/>
  <c r="L824" i="33"/>
  <c r="K337" i="3"/>
  <c r="L301" i="33"/>
  <c r="K341" i="3"/>
  <c r="L408" i="33"/>
  <c r="K345" i="3"/>
  <c r="K349"/>
  <c r="L710" i="33" s="1"/>
  <c r="K353" i="3"/>
  <c r="K357"/>
  <c r="L84" i="33" s="1"/>
  <c r="K361" i="3"/>
  <c r="L820" i="33" s="1"/>
  <c r="K365" i="3"/>
  <c r="K369"/>
  <c r="K373"/>
  <c r="K377"/>
  <c r="K381"/>
  <c r="L888" i="33" s="1"/>
  <c r="K385" i="3"/>
  <c r="K389"/>
  <c r="K393"/>
  <c r="L488" i="33" s="1"/>
  <c r="K397" i="3"/>
  <c r="K401"/>
  <c r="L359" i="33"/>
  <c r="K405" i="3"/>
  <c r="K409"/>
  <c r="L712" i="33" s="1"/>
  <c r="K413" i="3"/>
  <c r="L110" i="33"/>
  <c r="K417" i="3"/>
  <c r="L722" i="33" s="1"/>
  <c r="K421" i="3"/>
  <c r="L281" i="33"/>
  <c r="K425" i="3"/>
  <c r="K429"/>
  <c r="L283" i="33"/>
  <c r="K433" i="3"/>
  <c r="K437"/>
  <c r="K441"/>
  <c r="K445"/>
  <c r="K449"/>
  <c r="K453"/>
  <c r="L688" i="33" s="1"/>
  <c r="K457" i="3"/>
  <c r="L312" i="33"/>
  <c r="K461" i="3"/>
  <c r="K465"/>
  <c r="K469"/>
  <c r="K473"/>
  <c r="L176" i="33"/>
  <c r="K477" i="3"/>
  <c r="K481"/>
  <c r="K485"/>
  <c r="L770" i="33" s="1"/>
  <c r="K489" i="3"/>
  <c r="L372" i="33" s="1"/>
  <c r="Z372" s="1"/>
  <c r="AA372" s="1"/>
  <c r="K493" i="3"/>
  <c r="K497"/>
  <c r="L749" i="33" s="1"/>
  <c r="K501" i="3"/>
  <c r="K505"/>
  <c r="K509"/>
  <c r="L511" i="33" s="1"/>
  <c r="K513" i="3"/>
  <c r="K517"/>
  <c r="L638" i="33" s="1"/>
  <c r="K521" i="3"/>
  <c r="L338" i="33" s="1"/>
  <c r="K525" i="3"/>
  <c r="L737" i="33" s="1"/>
  <c r="K529" i="3"/>
  <c r="L593" i="33" s="1"/>
  <c r="K533" i="3"/>
  <c r="L484" i="33"/>
  <c r="K537" i="3"/>
  <c r="K541"/>
  <c r="L350" i="33" s="1"/>
  <c r="K545" i="3"/>
  <c r="L481" i="33" s="1"/>
  <c r="K549" i="3"/>
  <c r="L503" i="33" s="1"/>
  <c r="K553" i="3"/>
  <c r="L756" i="33" s="1"/>
  <c r="K557" i="3"/>
  <c r="L517" i="33" s="1"/>
  <c r="K561" i="3"/>
  <c r="L857" i="33" s="1"/>
  <c r="K565" i="3"/>
  <c r="K569"/>
  <c r="L437" i="33" s="1"/>
  <c r="J3" i="3"/>
  <c r="J7"/>
  <c r="J11"/>
  <c r="J474" i="33" s="1"/>
  <c r="K474" s="1"/>
  <c r="J15" i="3"/>
  <c r="J471" i="33" s="1"/>
  <c r="K471" s="1"/>
  <c r="J19" i="3"/>
  <c r="J23"/>
  <c r="J356" i="33" s="1"/>
  <c r="K356" s="1"/>
  <c r="J27" i="3"/>
  <c r="J367" i="33" s="1"/>
  <c r="K367" s="1"/>
  <c r="J31" i="3"/>
  <c r="J35"/>
  <c r="J247" i="33"/>
  <c r="J39" i="3"/>
  <c r="J43"/>
  <c r="J47"/>
  <c r="J871" i="33"/>
  <c r="J51" i="3"/>
  <c r="J729" i="33"/>
  <c r="J55" i="3"/>
  <c r="J865" i="33"/>
  <c r="J59" i="3"/>
  <c r="J711" i="33"/>
  <c r="J63" i="3"/>
  <c r="J67"/>
  <c r="J880" i="33" s="1"/>
  <c r="K880" s="1"/>
  <c r="J71" i="3"/>
  <c r="J75"/>
  <c r="J680" i="33" s="1"/>
  <c r="K680" s="1"/>
  <c r="J79" i="3"/>
  <c r="J83"/>
  <c r="J87"/>
  <c r="L195"/>
  <c r="M13" i="33"/>
  <c r="L368" i="3"/>
  <c r="L432"/>
  <c r="L496"/>
  <c r="L560"/>
  <c r="M776" i="33" s="1"/>
  <c r="K17" i="3"/>
  <c r="K32"/>
  <c r="K40"/>
  <c r="L236" i="33"/>
  <c r="K48" i="3"/>
  <c r="L847" i="33" s="1"/>
  <c r="K56" i="3"/>
  <c r="L145" i="33"/>
  <c r="K64" i="3"/>
  <c r="L771" i="33" s="1"/>
  <c r="K72" i="3"/>
  <c r="K80"/>
  <c r="K88"/>
  <c r="K96"/>
  <c r="K104"/>
  <c r="K112"/>
  <c r="K120"/>
  <c r="L598" i="33" s="1"/>
  <c r="K128" i="3"/>
  <c r="L620" i="33" s="1"/>
  <c r="K136" i="3"/>
  <c r="L379" i="33" s="1"/>
  <c r="K144" i="3"/>
  <c r="L209" i="33"/>
  <c r="K152" i="3"/>
  <c r="L20" i="33"/>
  <c r="K160" i="3"/>
  <c r="K168"/>
  <c r="L769" i="33" s="1"/>
  <c r="K176" i="3"/>
  <c r="K184"/>
  <c r="L570" i="33" s="1"/>
  <c r="K192" i="3"/>
  <c r="K200"/>
  <c r="K208"/>
  <c r="K216"/>
  <c r="K224"/>
  <c r="K232"/>
  <c r="K240"/>
  <c r="L328" i="33"/>
  <c r="K248" i="3"/>
  <c r="K256"/>
  <c r="K264"/>
  <c r="L360" i="33" s="1"/>
  <c r="K272" i="3"/>
  <c r="L595" i="33" s="1"/>
  <c r="K280" i="3"/>
  <c r="L740" i="33" s="1"/>
  <c r="Z740" s="1"/>
  <c r="AA740" s="1"/>
  <c r="K286" i="3"/>
  <c r="K291"/>
  <c r="K296"/>
  <c r="K302"/>
  <c r="L726" i="33" s="1"/>
  <c r="K307" i="3"/>
  <c r="L544" i="33" s="1"/>
  <c r="K312" i="3"/>
  <c r="K318"/>
  <c r="K323"/>
  <c r="L172" i="33"/>
  <c r="K328" i="3"/>
  <c r="L656" i="33" s="1"/>
  <c r="K334" i="3"/>
  <c r="L835" i="33" s="1"/>
  <c r="K338" i="3"/>
  <c r="K342"/>
  <c r="L483" i="33" s="1"/>
  <c r="K346" i="3"/>
  <c r="L482" i="33" s="1"/>
  <c r="K350" i="3"/>
  <c r="L266" i="33"/>
  <c r="K354" i="3"/>
  <c r="K358"/>
  <c r="K362"/>
  <c r="L831" i="33" s="1"/>
  <c r="K366" i="3"/>
  <c r="L442" i="33" s="1"/>
  <c r="K370" i="3"/>
  <c r="K374"/>
  <c r="K378"/>
  <c r="L325" i="33"/>
  <c r="K382" i="3"/>
  <c r="L182" i="33"/>
  <c r="Z560" s="1"/>
  <c r="AA560" s="1"/>
  <c r="K386" i="3"/>
  <c r="K390"/>
  <c r="K394"/>
  <c r="K398"/>
  <c r="K402"/>
  <c r="L685" i="33" s="1"/>
  <c r="K406" i="3"/>
  <c r="L704" i="33" s="1"/>
  <c r="K410" i="3"/>
  <c r="L441" i="33" s="1"/>
  <c r="K414" i="3"/>
  <c r="L428" i="33" s="1"/>
  <c r="K418" i="3"/>
  <c r="K422"/>
  <c r="L635" i="33" s="1"/>
  <c r="K426" i="3"/>
  <c r="K430"/>
  <c r="K434"/>
  <c r="L498" i="33" s="1"/>
  <c r="K438" i="3"/>
  <c r="K442"/>
  <c r="L228" i="33"/>
  <c r="K446" i="3"/>
  <c r="L743" i="33" s="1"/>
  <c r="K450" i="3"/>
  <c r="L390" i="33" s="1"/>
  <c r="K454" i="3"/>
  <c r="K458"/>
  <c r="K462"/>
  <c r="L431" i="33" s="1"/>
  <c r="K466" i="3"/>
  <c r="L83" i="33"/>
  <c r="K470" i="3"/>
  <c r="K474"/>
  <c r="K478"/>
  <c r="K482"/>
  <c r="K486"/>
  <c r="K490"/>
  <c r="L728" i="33" s="1"/>
  <c r="Z728" s="1"/>
  <c r="AA728" s="1"/>
  <c r="K494" i="3"/>
  <c r="K498"/>
  <c r="K502"/>
  <c r="K506"/>
  <c r="L597" i="33" s="1"/>
  <c r="K510" i="3"/>
  <c r="L534" i="33" s="1"/>
  <c r="K514" i="3"/>
  <c r="K518"/>
  <c r="L605" i="33" s="1"/>
  <c r="Z605" s="1"/>
  <c r="AA605" s="1"/>
  <c r="K522" i="3"/>
  <c r="K526"/>
  <c r="L556" i="33" s="1"/>
  <c r="K530" i="3"/>
  <c r="K534"/>
  <c r="K538"/>
  <c r="K542"/>
  <c r="L382" i="33" s="1"/>
  <c r="K546" i="3"/>
  <c r="K550"/>
  <c r="L748" i="33" s="1"/>
  <c r="K554" i="3"/>
  <c r="K558"/>
  <c r="L496" i="33" s="1"/>
  <c r="K562" i="3"/>
  <c r="L738" i="33" s="1"/>
  <c r="K566" i="3"/>
  <c r="L645" i="33" s="1"/>
  <c r="K570" i="3"/>
  <c r="L2"/>
  <c r="M767" i="33"/>
  <c r="J4" i="3"/>
  <c r="J8"/>
  <c r="J109" i="33" s="1"/>
  <c r="J12" i="3"/>
  <c r="J473" i="33"/>
  <c r="J16" i="3"/>
  <c r="J20"/>
  <c r="J267" i="33"/>
  <c r="J24" i="3"/>
  <c r="J371" i="33" s="1"/>
  <c r="K371" s="1"/>
  <c r="J28" i="3"/>
  <c r="J32"/>
  <c r="J36"/>
  <c r="J40"/>
  <c r="J236" i="33"/>
  <c r="J44" i="3"/>
  <c r="J48"/>
  <c r="J847" i="33"/>
  <c r="J52" i="3"/>
  <c r="J715" i="33"/>
  <c r="J56" i="3"/>
  <c r="J145" i="33"/>
  <c r="J60" i="3"/>
  <c r="J64"/>
  <c r="J771" i="33" s="1"/>
  <c r="K771" s="1"/>
  <c r="J68" i="3"/>
  <c r="J33" i="33"/>
  <c r="J72" i="3"/>
  <c r="J76"/>
  <c r="J701" i="33" s="1"/>
  <c r="K701" s="1"/>
  <c r="J80" i="3"/>
  <c r="J84"/>
  <c r="J523" i="33" s="1"/>
  <c r="K523" s="1"/>
  <c r="J88" i="3"/>
  <c r="J92"/>
  <c r="J96"/>
  <c r="J100"/>
  <c r="J104"/>
  <c r="J108"/>
  <c r="J112"/>
  <c r="J116"/>
  <c r="J120"/>
  <c r="J598" i="33" s="1"/>
  <c r="K598" s="1"/>
  <c r="J124" i="3"/>
  <c r="J128"/>
  <c r="J620" i="33" s="1"/>
  <c r="K620" s="1"/>
  <c r="J132" i="3"/>
  <c r="J563" i="33" s="1"/>
  <c r="K563" s="1"/>
  <c r="J136" i="3"/>
  <c r="J379" i="33" s="1"/>
  <c r="K379" s="1"/>
  <c r="J140" i="3"/>
  <c r="J242" i="33"/>
  <c r="J144" i="3"/>
  <c r="J148"/>
  <c r="J152"/>
  <c r="J20" i="33"/>
  <c r="J156" i="3"/>
  <c r="J160"/>
  <c r="J164"/>
  <c r="J862" i="33" s="1"/>
  <c r="K862" s="1"/>
  <c r="J168" i="3"/>
  <c r="J769" i="33" s="1"/>
  <c r="K769" s="1"/>
  <c r="J172" i="3"/>
  <c r="J176"/>
  <c r="J180"/>
  <c r="J355" i="33" s="1"/>
  <c r="K355" s="1"/>
  <c r="J184" i="3"/>
  <c r="J570" i="33" s="1"/>
  <c r="K570" s="1"/>
  <c r="J188" i="3"/>
  <c r="J192"/>
  <c r="J26" i="33"/>
  <c r="J196" i="3"/>
  <c r="J200"/>
  <c r="J204"/>
  <c r="J208"/>
  <c r="J212"/>
  <c r="J216"/>
  <c r="J220"/>
  <c r="J224"/>
  <c r="J546" i="33" s="1"/>
  <c r="K546" s="1"/>
  <c r="J228" i="3"/>
  <c r="J249" i="33"/>
  <c r="J232" i="3"/>
  <c r="J236"/>
  <c r="J664" i="33" s="1"/>
  <c r="K664" s="1"/>
  <c r="J240" i="3"/>
  <c r="J328" i="33"/>
  <c r="J244" i="3"/>
  <c r="J248"/>
  <c r="L259"/>
  <c r="M67" i="33"/>
  <c r="K43" i="3"/>
  <c r="L795" i="33" s="1"/>
  <c r="K75" i="3"/>
  <c r="L680" i="33" s="1"/>
  <c r="K107" i="3"/>
  <c r="K139"/>
  <c r="L378" i="33" s="1"/>
  <c r="K171" i="3"/>
  <c r="L29" i="33"/>
  <c r="K203" i="3"/>
  <c r="K235"/>
  <c r="L582" i="33" s="1"/>
  <c r="K267" i="3"/>
  <c r="K292"/>
  <c r="L448" i="33" s="1"/>
  <c r="K314" i="3"/>
  <c r="L848" i="33" s="1"/>
  <c r="K335" i="3"/>
  <c r="L422" i="33" s="1"/>
  <c r="K351" i="3"/>
  <c r="K367"/>
  <c r="K383"/>
  <c r="K399"/>
  <c r="K415"/>
  <c r="K431"/>
  <c r="L56" i="33"/>
  <c r="K447" i="3"/>
  <c r="L739" i="33"/>
  <c r="K463" i="3"/>
  <c r="K479"/>
  <c r="K495"/>
  <c r="L765" i="33"/>
  <c r="K511" i="3"/>
  <c r="L780" i="33"/>
  <c r="K527" i="3"/>
  <c r="L502" i="33"/>
  <c r="K543" i="3"/>
  <c r="K559"/>
  <c r="L778" i="33" s="1"/>
  <c r="J9" i="3"/>
  <c r="J673" i="33" s="1"/>
  <c r="K673" s="1"/>
  <c r="J25" i="3"/>
  <c r="J41"/>
  <c r="J57"/>
  <c r="J687" i="33" s="1"/>
  <c r="K687" s="1"/>
  <c r="J73" i="3"/>
  <c r="J51" i="33"/>
  <c r="J89" i="3"/>
  <c r="J97"/>
  <c r="J705" i="33" s="1"/>
  <c r="K705" s="1"/>
  <c r="J105" i="3"/>
  <c r="J150" i="33"/>
  <c r="J113" i="3"/>
  <c r="J121"/>
  <c r="J188" i="33"/>
  <c r="J129" i="3"/>
  <c r="J547" i="33" s="1"/>
  <c r="K547" s="1"/>
  <c r="J137" i="3"/>
  <c r="J145"/>
  <c r="J153"/>
  <c r="J282" i="33" s="1"/>
  <c r="J14"/>
  <c r="J161" i="3"/>
  <c r="J169"/>
  <c r="J485" i="33" s="1"/>
  <c r="K485" s="1"/>
  <c r="J177" i="3"/>
  <c r="J185"/>
  <c r="J665" i="33" s="1"/>
  <c r="K665" s="1"/>
  <c r="J193" i="3"/>
  <c r="J201"/>
  <c r="J657" i="33" s="1"/>
  <c r="K657" s="1"/>
  <c r="J209" i="3"/>
  <c r="J647" i="33" s="1"/>
  <c r="K647" s="1"/>
  <c r="J217" i="3"/>
  <c r="J644" i="33" s="1"/>
  <c r="K644" s="1"/>
  <c r="J225" i="3"/>
  <c r="J231"/>
  <c r="J783" i="33" s="1"/>
  <c r="K783" s="1"/>
  <c r="J237" i="3"/>
  <c r="J660" i="33" s="1"/>
  <c r="K660" s="1"/>
  <c r="J242" i="3"/>
  <c r="J811" i="33" s="1"/>
  <c r="K811" s="1"/>
  <c r="J247" i="3"/>
  <c r="J252"/>
  <c r="J733" i="33"/>
  <c r="J256" i="3"/>
  <c r="J260"/>
  <c r="J264"/>
  <c r="J360" i="33" s="1"/>
  <c r="K360" s="1"/>
  <c r="J268" i="3"/>
  <c r="J383" i="33" s="1"/>
  <c r="K383" s="1"/>
  <c r="J272" i="3"/>
  <c r="J595" i="33" s="1"/>
  <c r="K595" s="1"/>
  <c r="J276" i="3"/>
  <c r="J388" i="33" s="1"/>
  <c r="K388" s="1"/>
  <c r="J280" i="3"/>
  <c r="J740" i="33" s="1"/>
  <c r="K740" s="1"/>
  <c r="J284" i="3"/>
  <c r="J806" i="33" s="1"/>
  <c r="K806" s="1"/>
  <c r="J288" i="3"/>
  <c r="J292"/>
  <c r="J448" i="33" s="1"/>
  <c r="K448" s="1"/>
  <c r="J296" i="3"/>
  <c r="J580" i="33" s="1"/>
  <c r="K580" s="1"/>
  <c r="J300" i="3"/>
  <c r="J663" i="33" s="1"/>
  <c r="K663" s="1"/>
  <c r="J304" i="3"/>
  <c r="J362" i="33" s="1"/>
  <c r="K362" s="1"/>
  <c r="J308" i="3"/>
  <c r="J312"/>
  <c r="J316"/>
  <c r="J320"/>
  <c r="J324"/>
  <c r="J328"/>
  <c r="J332"/>
  <c r="J824" i="33" s="1"/>
  <c r="K824" s="1"/>
  <c r="J336" i="3"/>
  <c r="J340"/>
  <c r="J344" i="33" s="1"/>
  <c r="K344" s="1"/>
  <c r="J344" i="3"/>
  <c r="J348"/>
  <c r="J352"/>
  <c r="J668" i="33" s="1"/>
  <c r="K668" s="1"/>
  <c r="J356" i="3"/>
  <c r="J316" i="33"/>
  <c r="J360" i="3"/>
  <c r="J455" i="33" s="1"/>
  <c r="K455" s="1"/>
  <c r="J364" i="3"/>
  <c r="J22" i="33"/>
  <c r="J368" i="3"/>
  <c r="J372"/>
  <c r="J315" i="33"/>
  <c r="J376" i="3"/>
  <c r="J491" i="33"/>
  <c r="J380" i="3"/>
  <c r="J384"/>
  <c r="J388"/>
  <c r="J572" i="33"/>
  <c r="J392" i="3"/>
  <c r="J834" i="33"/>
  <c r="J396" i="3"/>
  <c r="J400"/>
  <c r="J404"/>
  <c r="J408"/>
  <c r="J412"/>
  <c r="J416"/>
  <c r="J420"/>
  <c r="J480" i="33"/>
  <c r="J424" i="3"/>
  <c r="J428"/>
  <c r="J432"/>
  <c r="J436"/>
  <c r="J91" i="33"/>
  <c r="J440" i="3"/>
  <c r="J444"/>
  <c r="J682" i="33"/>
  <c r="J448" i="3"/>
  <c r="J427" i="33"/>
  <c r="J452" i="3"/>
  <c r="J706" i="33"/>
  <c r="J456" i="3"/>
  <c r="J454" i="33"/>
  <c r="J460" i="3"/>
  <c r="J464"/>
  <c r="J468"/>
  <c r="J472"/>
  <c r="J476"/>
  <c r="J370" i="33"/>
  <c r="K370" s="1"/>
  <c r="J480" i="3"/>
  <c r="J484"/>
  <c r="J488"/>
  <c r="J492"/>
  <c r="J496"/>
  <c r="J500"/>
  <c r="J539" i="33" s="1"/>
  <c r="K539" s="1"/>
  <c r="J504" i="3"/>
  <c r="J746" i="33" s="1"/>
  <c r="K746" s="1"/>
  <c r="J508" i="3"/>
  <c r="J512"/>
  <c r="J613" i="33" s="1"/>
  <c r="K613" s="1"/>
  <c r="J516" i="3"/>
  <c r="J853" i="33" s="1"/>
  <c r="K853" s="1"/>
  <c r="J520" i="3"/>
  <c r="J524"/>
  <c r="J642" i="33" s="1"/>
  <c r="K642" s="1"/>
  <c r="J528" i="3"/>
  <c r="J532"/>
  <c r="J536"/>
  <c r="J389" i="33" s="1"/>
  <c r="K389" s="1"/>
  <c r="J540" i="3"/>
  <c r="J679" i="33" s="1"/>
  <c r="K679" s="1"/>
  <c r="J544" i="3"/>
  <c r="J395" i="33" s="1"/>
  <c r="K395" s="1"/>
  <c r="J548" i="3"/>
  <c r="J368" i="33" s="1"/>
  <c r="K368" s="1"/>
  <c r="J552" i="3"/>
  <c r="J787" i="33" s="1"/>
  <c r="K787" s="1"/>
  <c r="J556" i="3"/>
  <c r="J560"/>
  <c r="J776" i="33" s="1"/>
  <c r="K776" s="1"/>
  <c r="J564" i="3"/>
  <c r="J801" i="33" s="1"/>
  <c r="K801" s="1"/>
  <c r="J568" i="3"/>
  <c r="L512"/>
  <c r="M613" i="33" s="1"/>
  <c r="K35" i="3"/>
  <c r="K131"/>
  <c r="K195"/>
  <c r="K259"/>
  <c r="L67" i="33"/>
  <c r="K308" i="3"/>
  <c r="K347"/>
  <c r="L805" i="33" s="1"/>
  <c r="K379" i="3"/>
  <c r="L535" i="33" s="1"/>
  <c r="K411" i="3"/>
  <c r="L784" i="33" s="1"/>
  <c r="K443" i="3"/>
  <c r="L201" i="33"/>
  <c r="K475" i="3"/>
  <c r="K507"/>
  <c r="K539"/>
  <c r="K571"/>
  <c r="J37"/>
  <c r="J887" i="33" s="1"/>
  <c r="K887" s="1"/>
  <c r="J69" i="3"/>
  <c r="J37" i="33"/>
  <c r="J103" i="3"/>
  <c r="J343" i="33" s="1"/>
  <c r="K343" s="1"/>
  <c r="J119" i="3"/>
  <c r="J195" i="33"/>
  <c r="J135" i="3"/>
  <c r="J159"/>
  <c r="J183"/>
  <c r="J322" i="33"/>
  <c r="J207" i="3"/>
  <c r="J230"/>
  <c r="J246"/>
  <c r="J70" i="33"/>
  <c r="J259" i="3"/>
  <c r="J67" i="33"/>
  <c r="J267" i="3"/>
  <c r="J279"/>
  <c r="J291"/>
  <c r="J303"/>
  <c r="J724" i="33" s="1"/>
  <c r="K724" s="1"/>
  <c r="J315" i="3"/>
  <c r="J623" i="33" s="1"/>
  <c r="K623" s="1"/>
  <c r="J327" i="3"/>
  <c r="J661" i="33" s="1"/>
  <c r="K661" s="1"/>
  <c r="J335" i="3"/>
  <c r="J422" i="33" s="1"/>
  <c r="K422" s="1"/>
  <c r="J347" i="3"/>
  <c r="J359"/>
  <c r="J274" i="33"/>
  <c r="J371" i="3"/>
  <c r="J387"/>
  <c r="J174" i="33"/>
  <c r="J399" i="3"/>
  <c r="L384"/>
  <c r="K51"/>
  <c r="L729" i="33" s="1"/>
  <c r="K83" i="3"/>
  <c r="K115"/>
  <c r="K147"/>
  <c r="L64" i="33"/>
  <c r="K179" i="3"/>
  <c r="L490" i="33" s="1"/>
  <c r="K211" i="3"/>
  <c r="L501" i="33" s="1"/>
  <c r="K243" i="3"/>
  <c r="K275"/>
  <c r="K298"/>
  <c r="L487" i="33" s="1"/>
  <c r="K319" i="3"/>
  <c r="K339"/>
  <c r="K355"/>
  <c r="K371"/>
  <c r="K387"/>
  <c r="K403"/>
  <c r="L794" i="33"/>
  <c r="K419" i="3"/>
  <c r="L399" i="33"/>
  <c r="Z399" s="1"/>
  <c r="AA399" s="1"/>
  <c r="K435" i="3"/>
  <c r="K451"/>
  <c r="K467"/>
  <c r="K483"/>
  <c r="L364" i="33" s="1"/>
  <c r="K499" i="3"/>
  <c r="L754" i="33" s="1"/>
  <c r="K515" i="3"/>
  <c r="L624" i="33" s="1"/>
  <c r="K531" i="3"/>
  <c r="K547"/>
  <c r="L398" i="33" s="1"/>
  <c r="K563" i="3"/>
  <c r="L614" i="33" s="1"/>
  <c r="J13" i="3"/>
  <c r="J29"/>
  <c r="J775" i="33" s="1"/>
  <c r="K775" s="1"/>
  <c r="J45" i="3"/>
  <c r="J61"/>
  <c r="J130" i="33"/>
  <c r="J77" i="3"/>
  <c r="J91"/>
  <c r="J99"/>
  <c r="J107"/>
  <c r="J115"/>
  <c r="J123"/>
  <c r="J131"/>
  <c r="J139"/>
  <c r="J378" i="33" s="1"/>
  <c r="K378" s="1"/>
  <c r="J147" i="3"/>
  <c r="J155"/>
  <c r="J163"/>
  <c r="J505" i="33"/>
  <c r="J171" i="3"/>
  <c r="J29" i="33"/>
  <c r="J179" i="3"/>
  <c r="J490" i="33"/>
  <c r="J187" i="3"/>
  <c r="J869" i="33"/>
  <c r="K869" s="1"/>
  <c r="J195" i="3"/>
  <c r="J203"/>
  <c r="J601" i="33" s="1"/>
  <c r="K601" s="1"/>
  <c r="J211" i="3"/>
  <c r="J501" i="33" s="1"/>
  <c r="K501" s="1"/>
  <c r="J219" i="3"/>
  <c r="J227"/>
  <c r="J828" i="33"/>
  <c r="K828" s="1"/>
  <c r="J233" i="3"/>
  <c r="J786" i="33"/>
  <c r="J238" i="3"/>
  <c r="J243"/>
  <c r="J249"/>
  <c r="J253"/>
  <c r="J334" i="33"/>
  <c r="J257" i="3"/>
  <c r="J55" i="33"/>
  <c r="J261" i="3"/>
  <c r="J108" i="33"/>
  <c r="J265" i="3"/>
  <c r="J25" i="33"/>
  <c r="J269" i="3"/>
  <c r="J449" i="33" s="1"/>
  <c r="K449" s="1"/>
  <c r="J273" i="3"/>
  <c r="J277"/>
  <c r="J500" i="33" s="1"/>
  <c r="K500" s="1"/>
  <c r="J281" i="3"/>
  <c r="J285"/>
  <c r="J289"/>
  <c r="J744" i="33" s="1"/>
  <c r="K744" s="1"/>
  <c r="J293" i="3"/>
  <c r="J658" i="33" s="1"/>
  <c r="K658" s="1"/>
  <c r="J297" i="3"/>
  <c r="J562" i="33" s="1"/>
  <c r="K562" s="1"/>
  <c r="J301" i="3"/>
  <c r="J817" i="33" s="1"/>
  <c r="K817" s="1"/>
  <c r="J305" i="3"/>
  <c r="J309"/>
  <c r="J313"/>
  <c r="J317"/>
  <c r="J419" i="33" s="1"/>
  <c r="K419" s="1"/>
  <c r="J321" i="3"/>
  <c r="J762" i="33" s="1"/>
  <c r="K762" s="1"/>
  <c r="J325" i="3"/>
  <c r="J585" i="33" s="1"/>
  <c r="K585" s="1"/>
  <c r="J329" i="3"/>
  <c r="J622" i="33" s="1"/>
  <c r="K622" s="1"/>
  <c r="J333" i="3"/>
  <c r="J275" i="33"/>
  <c r="J337" i="3"/>
  <c r="J301" i="33"/>
  <c r="J341" i="3"/>
  <c r="J408" i="33" s="1"/>
  <c r="K408" s="1"/>
  <c r="J345" i="3"/>
  <c r="J349"/>
  <c r="J710" i="33" s="1"/>
  <c r="K710" s="1"/>
  <c r="J353" i="3"/>
  <c r="J357"/>
  <c r="J361"/>
  <c r="J820" i="33" s="1"/>
  <c r="K820" s="1"/>
  <c r="J365" i="3"/>
  <c r="J369"/>
  <c r="J373"/>
  <c r="J377"/>
  <c r="J381"/>
  <c r="J888" i="33" s="1"/>
  <c r="K888" s="1"/>
  <c r="J385" i="3"/>
  <c r="J389"/>
  <c r="J393"/>
  <c r="J488" i="33" s="1"/>
  <c r="K488" s="1"/>
  <c r="J397" i="3"/>
  <c r="J401"/>
  <c r="J359" i="33" s="1"/>
  <c r="K359" s="1"/>
  <c r="J405" i="3"/>
  <c r="J409"/>
  <c r="J712" i="33"/>
  <c r="J413" i="3"/>
  <c r="J110" i="33"/>
  <c r="J417" i="3"/>
  <c r="J722" i="33"/>
  <c r="J421" i="3"/>
  <c r="J281" i="33"/>
  <c r="J425" i="3"/>
  <c r="J429"/>
  <c r="J433"/>
  <c r="J437"/>
  <c r="J441"/>
  <c r="J445"/>
  <c r="J449"/>
  <c r="J453"/>
  <c r="J688" i="33" s="1"/>
  <c r="K688" s="1"/>
  <c r="J457" i="3"/>
  <c r="J312" i="33"/>
  <c r="J461" i="3"/>
  <c r="J465"/>
  <c r="J3" i="33"/>
  <c r="J469" i="3"/>
  <c r="J473"/>
  <c r="J176" i="33"/>
  <c r="J477" i="3"/>
  <c r="J481"/>
  <c r="J485"/>
  <c r="J770" i="33" s="1"/>
  <c r="K770" s="1"/>
  <c r="J489" i="3"/>
  <c r="J372" i="33" s="1"/>
  <c r="K372" s="1"/>
  <c r="J493" i="3"/>
  <c r="J497"/>
  <c r="J749" i="33" s="1"/>
  <c r="K749" s="1"/>
  <c r="J501" i="3"/>
  <c r="J505"/>
  <c r="J509"/>
  <c r="J511" i="33" s="1"/>
  <c r="K511" s="1"/>
  <c r="J513" i="3"/>
  <c r="J517"/>
  <c r="J638" i="33"/>
  <c r="J521" i="3"/>
  <c r="J338" i="33"/>
  <c r="J525" i="3"/>
  <c r="J737" i="33"/>
  <c r="J529" i="3"/>
  <c r="J593" i="33"/>
  <c r="J533" i="3"/>
  <c r="J484" i="33"/>
  <c r="K484" s="1"/>
  <c r="J537" i="3"/>
  <c r="J541"/>
  <c r="J350" i="33" s="1"/>
  <c r="K350" s="1"/>
  <c r="J545" i="3"/>
  <c r="J481" i="33" s="1"/>
  <c r="K481" s="1"/>
  <c r="J549" i="3"/>
  <c r="J503" i="33" s="1"/>
  <c r="K503" s="1"/>
  <c r="J553" i="3"/>
  <c r="J756" i="33" s="1"/>
  <c r="K756" s="1"/>
  <c r="J557" i="3"/>
  <c r="J517" i="33" s="1"/>
  <c r="K517" s="1"/>
  <c r="J561" i="3"/>
  <c r="J857" i="33" s="1"/>
  <c r="K857" s="1"/>
  <c r="J565" i="3"/>
  <c r="J569"/>
  <c r="J437" i="33" s="1"/>
  <c r="K437" s="1"/>
  <c r="J5" i="3"/>
  <c r="J85"/>
  <c r="J111"/>
  <c r="J151" i="33" s="1"/>
  <c r="J143" i="3"/>
  <c r="J175"/>
  <c r="J199"/>
  <c r="J223"/>
  <c r="J246" i="33"/>
  <c r="J241" i="3"/>
  <c r="J374" i="33" s="1"/>
  <c r="K374" s="1"/>
  <c r="J255" i="3"/>
  <c r="J90" i="33"/>
  <c r="J271" i="3"/>
  <c r="J72" i="33"/>
  <c r="J287" i="3"/>
  <c r="J299"/>
  <c r="J845" i="33" s="1"/>
  <c r="K845" s="1"/>
  <c r="J311" i="3"/>
  <c r="J23" i="33"/>
  <c r="J323" i="3"/>
  <c r="J172" i="33"/>
  <c r="J343" i="3"/>
  <c r="J291" i="33"/>
  <c r="J355" i="3"/>
  <c r="J367"/>
  <c r="J379"/>
  <c r="J535" i="33" s="1"/>
  <c r="K535" s="1"/>
  <c r="J391" i="3"/>
  <c r="J808" i="33" s="1"/>
  <c r="K808" s="1"/>
  <c r="J403" i="3"/>
  <c r="J794" i="33" s="1"/>
  <c r="K794" s="1"/>
  <c r="L448" i="3"/>
  <c r="M427" i="33" s="1"/>
  <c r="K27" i="3"/>
  <c r="L367" i="33" s="1"/>
  <c r="K59" i="3"/>
  <c r="L711" i="33" s="1"/>
  <c r="K91" i="3"/>
  <c r="K123"/>
  <c r="L629" i="33" s="1"/>
  <c r="K155" i="3"/>
  <c r="K187"/>
  <c r="L869" i="33" s="1"/>
  <c r="K219" i="3"/>
  <c r="K251"/>
  <c r="L387" i="33" s="1"/>
  <c r="K282" i="3"/>
  <c r="K303"/>
  <c r="L724" i="33" s="1"/>
  <c r="K324" i="3"/>
  <c r="K343"/>
  <c r="L291" i="33"/>
  <c r="K359" i="3"/>
  <c r="L274" i="33"/>
  <c r="K375" i="3"/>
  <c r="L574" i="33" s="1"/>
  <c r="K391" i="3"/>
  <c r="L808" i="33" s="1"/>
  <c r="K407" i="3"/>
  <c r="L414" i="33" s="1"/>
  <c r="K423" i="3"/>
  <c r="L581" i="33" s="1"/>
  <c r="K439" i="3"/>
  <c r="L361" i="33" s="1"/>
  <c r="K455" i="3"/>
  <c r="L464" i="33" s="1"/>
  <c r="K471" i="3"/>
  <c r="L193" i="33"/>
  <c r="K487" i="3"/>
  <c r="L134" i="33"/>
  <c r="K503" i="3"/>
  <c r="K519"/>
  <c r="K535"/>
  <c r="L345" i="33" s="1"/>
  <c r="K551" i="3"/>
  <c r="L761" i="33" s="1"/>
  <c r="K567" i="3"/>
  <c r="L782" i="33" s="1"/>
  <c r="K2" i="3"/>
  <c r="L767" i="33" s="1"/>
  <c r="Z767" s="1"/>
  <c r="AA767" s="1"/>
  <c r="J17" i="3"/>
  <c r="J33"/>
  <c r="J548" i="33" s="1"/>
  <c r="K548" s="1"/>
  <c r="J49" i="3"/>
  <c r="J65"/>
  <c r="J81"/>
  <c r="J93"/>
  <c r="J101"/>
  <c r="J109"/>
  <c r="J117"/>
  <c r="J646" i="33" s="1"/>
  <c r="K646" s="1"/>
  <c r="J125" i="3"/>
  <c r="J181" i="33"/>
  <c r="J133" i="3"/>
  <c r="J141"/>
  <c r="J233" i="33"/>
  <c r="J149" i="3"/>
  <c r="J779" i="33" s="1"/>
  <c r="K779" s="1"/>
  <c r="J157" i="3"/>
  <c r="J165"/>
  <c r="J173"/>
  <c r="J181"/>
  <c r="J189"/>
  <c r="J28" i="33"/>
  <c r="J197" i="3"/>
  <c r="J579" i="33" s="1"/>
  <c r="K579" s="1"/>
  <c r="J205" i="3"/>
  <c r="J213"/>
  <c r="J898" i="33" s="1"/>
  <c r="K898" s="1"/>
  <c r="J221" i="3"/>
  <c r="J826" i="33" s="1"/>
  <c r="K826" s="1"/>
  <c r="J229" i="3"/>
  <c r="J234"/>
  <c r="J239"/>
  <c r="J616" i="33" s="1"/>
  <c r="J245" i="3"/>
  <c r="J250"/>
  <c r="J254"/>
  <c r="J71" i="33"/>
  <c r="J258" i="3"/>
  <c r="J741" i="33" s="1"/>
  <c r="K741" s="1"/>
  <c r="J262" i="3"/>
  <c r="J266"/>
  <c r="J538" i="33" s="1"/>
  <c r="K538" s="1"/>
  <c r="J270" i="3"/>
  <c r="J816" i="33" s="1"/>
  <c r="K816" s="1"/>
  <c r="J274" i="3"/>
  <c r="J278"/>
  <c r="J282"/>
  <c r="J286"/>
  <c r="J189" i="33"/>
  <c r="J290" i="3"/>
  <c r="J269" i="33" s="1"/>
  <c r="J294" i="3"/>
  <c r="J863" i="33" s="1"/>
  <c r="K863" s="1"/>
  <c r="J298" i="3"/>
  <c r="J302"/>
  <c r="J726" i="33" s="1"/>
  <c r="K726" s="1"/>
  <c r="J306" i="3"/>
  <c r="J590" i="33" s="1"/>
  <c r="K590" s="1"/>
  <c r="J310" i="3"/>
  <c r="J592" i="33" s="1"/>
  <c r="K592" s="1"/>
  <c r="J314" i="3"/>
  <c r="J848" i="33" s="1"/>
  <c r="K848" s="1"/>
  <c r="J318" i="3"/>
  <c r="J322"/>
  <c r="J326"/>
  <c r="J626" i="33" s="1"/>
  <c r="K626" s="1"/>
  <c r="J330" i="3"/>
  <c r="J261" i="33"/>
  <c r="J334" i="3"/>
  <c r="J835" i="33" s="1"/>
  <c r="K835" s="1"/>
  <c r="J338" i="3"/>
  <c r="J342"/>
  <c r="J483" i="33" s="1"/>
  <c r="K483" s="1"/>
  <c r="J346" i="3"/>
  <c r="J482" i="33" s="1"/>
  <c r="K482" s="1"/>
  <c r="J350" i="3"/>
  <c r="J266" i="33"/>
  <c r="J354" i="3"/>
  <c r="J358"/>
  <c r="J362"/>
  <c r="J831" i="33" s="1"/>
  <c r="K831" s="1"/>
  <c r="J366" i="3"/>
  <c r="J442" i="33"/>
  <c r="J370" i="3"/>
  <c r="J320" i="33"/>
  <c r="J374" i="3"/>
  <c r="J378"/>
  <c r="J325" i="33"/>
  <c r="J382" i="3"/>
  <c r="J182" i="33"/>
  <c r="J386" i="3"/>
  <c r="J390"/>
  <c r="J394"/>
  <c r="J837" i="33" s="1"/>
  <c r="K837" s="1"/>
  <c r="J398" i="3"/>
  <c r="J457" i="33"/>
  <c r="J402" i="3"/>
  <c r="J685" i="33"/>
  <c r="K685" s="1"/>
  <c r="J406" i="3"/>
  <c r="J410"/>
  <c r="J441" i="33" s="1"/>
  <c r="K441" s="1"/>
  <c r="J414" i="3"/>
  <c r="J428" i="33" s="1"/>
  <c r="K428" s="1"/>
  <c r="J418" i="3"/>
  <c r="J422"/>
  <c r="J635" i="33"/>
  <c r="K635" s="1"/>
  <c r="J426" i="3"/>
  <c r="J430"/>
  <c r="J434"/>
  <c r="J498" i="33"/>
  <c r="K498" s="1"/>
  <c r="J438" i="3"/>
  <c r="J442"/>
  <c r="J228" i="33"/>
  <c r="J446" i="3"/>
  <c r="J743" i="33" s="1"/>
  <c r="K743" s="1"/>
  <c r="J450" i="3"/>
  <c r="J390" i="33"/>
  <c r="K390" s="1"/>
  <c r="J454" i="3"/>
  <c r="J458"/>
  <c r="J369" i="33" s="1"/>
  <c r="K369" s="1"/>
  <c r="J462" i="3"/>
  <c r="J431" i="33" s="1"/>
  <c r="J466" i="3"/>
  <c r="J83" i="33"/>
  <c r="J470" i="3"/>
  <c r="J474"/>
  <c r="J478"/>
  <c r="J482"/>
  <c r="J486"/>
  <c r="J88" i="33"/>
  <c r="J490" i="3"/>
  <c r="J494"/>
  <c r="J498"/>
  <c r="J502"/>
  <c r="J506"/>
  <c r="J597" i="33" s="1"/>
  <c r="K597" s="1"/>
  <c r="J510" i="3"/>
  <c r="J534" i="33" s="1"/>
  <c r="K534" s="1"/>
  <c r="J514" i="3"/>
  <c r="J518"/>
  <c r="J605" i="33" s="1"/>
  <c r="K605" s="1"/>
  <c r="J522" i="3"/>
  <c r="J526"/>
  <c r="J556" i="33" s="1"/>
  <c r="K556" s="1"/>
  <c r="J530" i="3"/>
  <c r="J534"/>
  <c r="J538"/>
  <c r="J542"/>
  <c r="J382" i="33" s="1"/>
  <c r="K382" s="1"/>
  <c r="J546" i="3"/>
  <c r="J550"/>
  <c r="J748" i="33" s="1"/>
  <c r="K748" s="1"/>
  <c r="J554" i="3"/>
  <c r="J558"/>
  <c r="J496" i="33"/>
  <c r="J562" i="3"/>
  <c r="J738" i="33"/>
  <c r="J566" i="3"/>
  <c r="J645" i="33"/>
  <c r="J570" i="3"/>
  <c r="L3"/>
  <c r="K67"/>
  <c r="L880" i="33"/>
  <c r="K99" i="3"/>
  <c r="K163"/>
  <c r="L505" i="33" s="1"/>
  <c r="K227" i="3"/>
  <c r="L828" i="33" s="1"/>
  <c r="K287" i="3"/>
  <c r="K330"/>
  <c r="K363"/>
  <c r="L625" i="33" s="1"/>
  <c r="K395" i="3"/>
  <c r="K427"/>
  <c r="L203" i="33" s="1"/>
  <c r="L305"/>
  <c r="K459" i="3"/>
  <c r="L377" i="33" s="1"/>
  <c r="K491" i="3"/>
  <c r="K523"/>
  <c r="K555"/>
  <c r="L843" i="33" s="1"/>
  <c r="J21" i="3"/>
  <c r="J53"/>
  <c r="J95"/>
  <c r="J686" i="33" s="1"/>
  <c r="K686" s="1"/>
  <c r="J127" i="3"/>
  <c r="J849" i="33" s="1"/>
  <c r="K849" s="1"/>
  <c r="J151" i="3"/>
  <c r="J219" i="33" s="1"/>
  <c r="J167" i="3"/>
  <c r="J630" i="33" s="1"/>
  <c r="K630" s="1"/>
  <c r="J191" i="3"/>
  <c r="J599" i="33" s="1"/>
  <c r="K599" s="1"/>
  <c r="J215" i="3"/>
  <c r="J235"/>
  <c r="J582" i="33" s="1"/>
  <c r="K582" s="1"/>
  <c r="J251" i="3"/>
  <c r="J387" i="33" s="1"/>
  <c r="K387" s="1"/>
  <c r="J263" i="3"/>
  <c r="J275"/>
  <c r="J283"/>
  <c r="J293" i="33" s="1"/>
  <c r="J295" i="3"/>
  <c r="J559" i="33" s="1"/>
  <c r="K559" s="1"/>
  <c r="J307" i="3"/>
  <c r="J544" i="33" s="1"/>
  <c r="K544" s="1"/>
  <c r="J319" i="3"/>
  <c r="J331"/>
  <c r="J659" i="33" s="1"/>
  <c r="J339" i="3"/>
  <c r="J351"/>
  <c r="J363"/>
  <c r="J625" i="33" s="1"/>
  <c r="K625" s="1"/>
  <c r="J375" i="3"/>
  <c r="J574" i="33" s="1"/>
  <c r="K574" s="1"/>
  <c r="J383" i="3"/>
  <c r="J395"/>
  <c r="J190" i="33" s="1"/>
  <c r="J411" i="3"/>
  <c r="J784" i="33"/>
  <c r="K784" s="1"/>
  <c r="J427" i="3"/>
  <c r="J305" i="33"/>
  <c r="J443" i="3"/>
  <c r="J201" i="33"/>
  <c r="J459" i="3"/>
  <c r="J377" i="33"/>
  <c r="K377" s="1"/>
  <c r="J475" i="3"/>
  <c r="J68" i="33"/>
  <c r="J491" i="3"/>
  <c r="J507"/>
  <c r="J523"/>
  <c r="J539"/>
  <c r="J555"/>
  <c r="J843" i="33" s="1"/>
  <c r="K843" s="1"/>
  <c r="J571" i="3"/>
  <c r="J415"/>
  <c r="J431"/>
  <c r="J56" i="33"/>
  <c r="J447" i="3"/>
  <c r="J739" i="33" s="1"/>
  <c r="K739" s="1"/>
  <c r="J463" i="3"/>
  <c r="J479"/>
  <c r="J495"/>
  <c r="J765" i="33" s="1"/>
  <c r="K765" s="1"/>
  <c r="J511" i="3"/>
  <c r="J780" i="33" s="1"/>
  <c r="K780" s="1"/>
  <c r="J527" i="3"/>
  <c r="J502" i="33" s="1"/>
  <c r="K502" s="1"/>
  <c r="J543" i="3"/>
  <c r="J559"/>
  <c r="J778" i="33"/>
  <c r="K778" s="1"/>
  <c r="J423" i="3"/>
  <c r="J581" i="33"/>
  <c r="J455" i="3"/>
  <c r="J464" i="33"/>
  <c r="J487" i="3"/>
  <c r="J134" i="33"/>
  <c r="J519" i="3"/>
  <c r="J551"/>
  <c r="J761" i="33" s="1"/>
  <c r="K761" s="1"/>
  <c r="J419" i="3"/>
  <c r="J399" i="33" s="1"/>
  <c r="K399" s="1"/>
  <c r="J435" i="3"/>
  <c r="J475" i="33" s="1"/>
  <c r="K475" s="1"/>
  <c r="J451" i="3"/>
  <c r="J467"/>
  <c r="J483"/>
  <c r="J499"/>
  <c r="J754" i="33" s="1"/>
  <c r="K754" s="1"/>
  <c r="J515" i="3"/>
  <c r="J624" i="33" s="1"/>
  <c r="K624" s="1"/>
  <c r="J531" i="3"/>
  <c r="J547"/>
  <c r="J398" i="33" s="1"/>
  <c r="K398" s="1"/>
  <c r="J563" i="3"/>
  <c r="J614" i="33" s="1"/>
  <c r="K614" s="1"/>
  <c r="J407" i="3"/>
  <c r="J414" i="33" s="1"/>
  <c r="K414" s="1"/>
  <c r="J439" i="3"/>
  <c r="J361" i="33" s="1"/>
  <c r="K361" s="1"/>
  <c r="J471" i="3"/>
  <c r="J217" i="33" s="1"/>
  <c r="J193"/>
  <c r="J503" i="3"/>
  <c r="J535"/>
  <c r="J345" i="33" s="1"/>
  <c r="K345" s="1"/>
  <c r="J567" i="3"/>
  <c r="J782" i="33" s="1"/>
  <c r="K782" s="1"/>
  <c r="J205"/>
  <c r="L111"/>
  <c r="J222"/>
  <c r="J827"/>
  <c r="J47"/>
  <c r="J774"/>
  <c r="J115"/>
  <c r="J785"/>
  <c r="K847"/>
  <c r="K865"/>
  <c r="L115"/>
  <c r="L785"/>
  <c r="J43"/>
  <c r="J868"/>
  <c r="K834"/>
  <c r="L205"/>
  <c r="L837"/>
  <c r="Z824"/>
  <c r="AA824" s="1"/>
  <c r="L222"/>
  <c r="L827"/>
  <c r="J4"/>
  <c r="X4" s="1"/>
  <c r="J292"/>
  <c r="J805"/>
  <c r="L43"/>
  <c r="L868"/>
  <c r="K738"/>
  <c r="J12"/>
  <c r="J883"/>
  <c r="K737"/>
  <c r="J179"/>
  <c r="J890"/>
  <c r="K786"/>
  <c r="J139"/>
  <c r="J790"/>
  <c r="J34"/>
  <c r="J173"/>
  <c r="J792"/>
  <c r="Z739"/>
  <c r="AA739" s="1"/>
  <c r="J212"/>
  <c r="J795"/>
  <c r="M47"/>
  <c r="M774"/>
  <c r="M43"/>
  <c r="M868"/>
  <c r="M65"/>
  <c r="M741"/>
  <c r="M179"/>
  <c r="M890"/>
  <c r="L173"/>
  <c r="L792"/>
  <c r="L65"/>
  <c r="L741"/>
  <c r="L179"/>
  <c r="L890"/>
  <c r="M115"/>
  <c r="M785"/>
  <c r="M173"/>
  <c r="M792"/>
  <c r="M34"/>
  <c r="M743"/>
  <c r="M139"/>
  <c r="M790"/>
  <c r="AB842"/>
  <c r="Z842"/>
  <c r="AA842" s="1"/>
  <c r="AB850"/>
  <c r="Z850"/>
  <c r="AA850" s="1"/>
  <c r="AC850" s="1"/>
  <c r="K871"/>
  <c r="M222"/>
  <c r="M827"/>
  <c r="M205"/>
  <c r="M837"/>
  <c r="M4"/>
  <c r="M831"/>
  <c r="M212"/>
  <c r="M795"/>
  <c r="J300"/>
  <c r="J734"/>
  <c r="J306"/>
  <c r="J728"/>
  <c r="K733"/>
  <c r="M210"/>
  <c r="M719"/>
  <c r="J287"/>
  <c r="J727"/>
  <c r="J286"/>
  <c r="J704"/>
  <c r="L231"/>
  <c r="L723"/>
  <c r="M146"/>
  <c r="M729"/>
  <c r="J231"/>
  <c r="J723"/>
  <c r="K712"/>
  <c r="K715"/>
  <c r="K711"/>
  <c r="L335"/>
  <c r="L706"/>
  <c r="M287"/>
  <c r="M727"/>
  <c r="M231"/>
  <c r="M723"/>
  <c r="M313"/>
  <c r="M721"/>
  <c r="J210"/>
  <c r="J719"/>
  <c r="K729"/>
  <c r="L21"/>
  <c r="L725"/>
  <c r="L313"/>
  <c r="L721"/>
  <c r="L300"/>
  <c r="L734"/>
  <c r="J313"/>
  <c r="J721"/>
  <c r="L210"/>
  <c r="L719"/>
  <c r="M300"/>
  <c r="M734"/>
  <c r="K722"/>
  <c r="J21"/>
  <c r="J725"/>
  <c r="K706"/>
  <c r="L287"/>
  <c r="L727"/>
  <c r="M335"/>
  <c r="M706"/>
  <c r="M21"/>
  <c r="M725"/>
  <c r="K682"/>
  <c r="L78"/>
  <c r="L670"/>
  <c r="L207"/>
  <c r="L683"/>
  <c r="M200"/>
  <c r="M681"/>
  <c r="L180"/>
  <c r="L690"/>
  <c r="J207"/>
  <c r="J683"/>
  <c r="M141"/>
  <c r="M674"/>
  <c r="M78"/>
  <c r="M670"/>
  <c r="J196"/>
  <c r="J676"/>
  <c r="M153"/>
  <c r="M685"/>
  <c r="M60"/>
  <c r="M688"/>
  <c r="M196"/>
  <c r="M676"/>
  <c r="J78"/>
  <c r="J670"/>
  <c r="J180"/>
  <c r="J690"/>
  <c r="J141"/>
  <c r="J674"/>
  <c r="L239"/>
  <c r="L675"/>
  <c r="M180"/>
  <c r="M690"/>
  <c r="J239"/>
  <c r="J675"/>
  <c r="M239"/>
  <c r="M675"/>
  <c r="J200"/>
  <c r="J681"/>
  <c r="L200"/>
  <c r="AB200" s="1"/>
  <c r="L681"/>
  <c r="L196"/>
  <c r="L676"/>
  <c r="L141"/>
  <c r="L674"/>
  <c r="M207"/>
  <c r="M683"/>
  <c r="K581"/>
  <c r="K593"/>
  <c r="L117"/>
  <c r="L655"/>
  <c r="L245"/>
  <c r="L546"/>
  <c r="M133"/>
  <c r="M507"/>
  <c r="L214"/>
  <c r="L649"/>
  <c r="L255"/>
  <c r="L659"/>
  <c r="M74"/>
  <c r="M499"/>
  <c r="J185"/>
  <c r="J573"/>
  <c r="J191"/>
  <c r="J489"/>
  <c r="J307"/>
  <c r="J254"/>
  <c r="J604"/>
  <c r="L177"/>
  <c r="J250"/>
  <c r="J497"/>
  <c r="J251"/>
  <c r="J520"/>
  <c r="L185"/>
  <c r="L573"/>
  <c r="K491"/>
  <c r="J135"/>
  <c r="J526"/>
  <c r="K505"/>
  <c r="M121"/>
  <c r="M611"/>
  <c r="J133"/>
  <c r="J507"/>
  <c r="J46"/>
  <c r="J571"/>
  <c r="L297"/>
  <c r="L580"/>
  <c r="L224"/>
  <c r="Z224"/>
  <c r="AA224" s="1"/>
  <c r="L514"/>
  <c r="M314"/>
  <c r="M566"/>
  <c r="M250"/>
  <c r="M497"/>
  <c r="M251"/>
  <c r="M520"/>
  <c r="M284"/>
  <c r="M486"/>
  <c r="M191"/>
  <c r="M489"/>
  <c r="J255"/>
  <c r="K645"/>
  <c r="J303"/>
  <c r="J640"/>
  <c r="K490"/>
  <c r="J244"/>
  <c r="J492"/>
  <c r="J323"/>
  <c r="J522"/>
  <c r="J232"/>
  <c r="J656"/>
  <c r="J7"/>
  <c r="K496"/>
  <c r="J314"/>
  <c r="J566"/>
  <c r="J284"/>
  <c r="J486"/>
  <c r="L314"/>
  <c r="L566"/>
  <c r="J121"/>
  <c r="J611"/>
  <c r="L204"/>
  <c r="L601"/>
  <c r="L135"/>
  <c r="L526"/>
  <c r="L191"/>
  <c r="L489"/>
  <c r="Z489"/>
  <c r="AA489" s="1"/>
  <c r="J165"/>
  <c r="J545"/>
  <c r="L303"/>
  <c r="L640"/>
  <c r="J117"/>
  <c r="J655"/>
  <c r="J166"/>
  <c r="J487"/>
  <c r="K638"/>
  <c r="J177"/>
  <c r="J629"/>
  <c r="J214"/>
  <c r="J649"/>
  <c r="J74"/>
  <c r="J499"/>
  <c r="L307"/>
  <c r="L616"/>
  <c r="L133"/>
  <c r="L507"/>
  <c r="L121"/>
  <c r="L611"/>
  <c r="Z531"/>
  <c r="AA531" s="1"/>
  <c r="M214"/>
  <c r="M649"/>
  <c r="M185"/>
  <c r="M573"/>
  <c r="M7"/>
  <c r="M599"/>
  <c r="M659"/>
  <c r="M204"/>
  <c r="M601"/>
  <c r="M135"/>
  <c r="M526"/>
  <c r="M307"/>
  <c r="M616"/>
  <c r="M177"/>
  <c r="M629"/>
  <c r="M165"/>
  <c r="M545"/>
  <c r="M254"/>
  <c r="M604"/>
  <c r="J224"/>
  <c r="J514"/>
  <c r="K572"/>
  <c r="J184"/>
  <c r="J564"/>
  <c r="L250"/>
  <c r="L497"/>
  <c r="L251"/>
  <c r="L520"/>
  <c r="Z628"/>
  <c r="AA628" s="1"/>
  <c r="AB530"/>
  <c r="AB555"/>
  <c r="AB628"/>
  <c r="AB583"/>
  <c r="Z529"/>
  <c r="AA529" s="1"/>
  <c r="Z530"/>
  <c r="AA530" s="1"/>
  <c r="Z555"/>
  <c r="AA555" s="1"/>
  <c r="Z583"/>
  <c r="AA583" s="1"/>
  <c r="AB529"/>
  <c r="L184"/>
  <c r="L564"/>
  <c r="L284"/>
  <c r="L486"/>
  <c r="L244"/>
  <c r="L492"/>
  <c r="L323"/>
  <c r="L522"/>
  <c r="L165"/>
  <c r="L545"/>
  <c r="M244"/>
  <c r="M492"/>
  <c r="M323"/>
  <c r="M522"/>
  <c r="M117"/>
  <c r="M655"/>
  <c r="M224"/>
  <c r="M514"/>
  <c r="M303"/>
  <c r="M640"/>
  <c r="M46"/>
  <c r="M571"/>
  <c r="AB460"/>
  <c r="Z460"/>
  <c r="AA460" s="1"/>
  <c r="AC460" s="1"/>
  <c r="K464"/>
  <c r="J227"/>
  <c r="J466"/>
  <c r="K454"/>
  <c r="L288"/>
  <c r="L453"/>
  <c r="J105"/>
  <c r="J476"/>
  <c r="K473"/>
  <c r="M227"/>
  <c r="M466"/>
  <c r="L39"/>
  <c r="L475"/>
  <c r="L227"/>
  <c r="L466"/>
  <c r="K480"/>
  <c r="L105"/>
  <c r="L476"/>
  <c r="J39"/>
  <c r="J285"/>
  <c r="J450"/>
  <c r="M308"/>
  <c r="M454"/>
  <c r="M39"/>
  <c r="M475"/>
  <c r="J288"/>
  <c r="J453"/>
  <c r="K457"/>
  <c r="L211"/>
  <c r="L457"/>
  <c r="M288"/>
  <c r="M453"/>
  <c r="M105"/>
  <c r="M476"/>
  <c r="M331"/>
  <c r="J218"/>
  <c r="J434"/>
  <c r="J49"/>
  <c r="J416"/>
  <c r="L259"/>
  <c r="L412"/>
  <c r="L202"/>
  <c r="L424"/>
  <c r="M259"/>
  <c r="M412"/>
  <c r="M257"/>
  <c r="M414"/>
  <c r="M49"/>
  <c r="M416"/>
  <c r="J238"/>
  <c r="J421"/>
  <c r="L138"/>
  <c r="L445"/>
  <c r="L218"/>
  <c r="L434"/>
  <c r="J259"/>
  <c r="J412"/>
  <c r="L49"/>
  <c r="L416"/>
  <c r="M202"/>
  <c r="M424"/>
  <c r="J171"/>
  <c r="J430"/>
  <c r="J213"/>
  <c r="K427"/>
  <c r="L238"/>
  <c r="L421"/>
  <c r="L171"/>
  <c r="L430"/>
  <c r="J202"/>
  <c r="J424"/>
  <c r="M218"/>
  <c r="M434"/>
  <c r="M138"/>
  <c r="M445"/>
  <c r="K442"/>
  <c r="J138"/>
  <c r="J445"/>
  <c r="M238"/>
  <c r="M421"/>
  <c r="M171"/>
  <c r="M430"/>
  <c r="L80"/>
  <c r="L400"/>
  <c r="J80"/>
  <c r="J400"/>
  <c r="K400" s="1"/>
  <c r="L144"/>
  <c r="J116"/>
  <c r="J373"/>
  <c r="K373" s="1"/>
  <c r="J319"/>
  <c r="J366"/>
  <c r="K366" s="1"/>
  <c r="J333"/>
  <c r="L17"/>
  <c r="L394"/>
  <c r="L48"/>
  <c r="L369"/>
  <c r="L319"/>
  <c r="L366"/>
  <c r="M57"/>
  <c r="M370"/>
  <c r="M319"/>
  <c r="M366"/>
  <c r="M333"/>
  <c r="M148"/>
  <c r="M359"/>
  <c r="M48"/>
  <c r="M369"/>
  <c r="J17"/>
  <c r="J394"/>
  <c r="K394" s="1"/>
  <c r="L116"/>
  <c r="L373"/>
  <c r="M137"/>
  <c r="M364"/>
  <c r="M80"/>
  <c r="M400"/>
  <c r="M310"/>
  <c r="M408"/>
  <c r="J137"/>
  <c r="J364"/>
  <c r="K364" s="1"/>
  <c r="M45"/>
  <c r="M390"/>
  <c r="M17"/>
  <c r="M394"/>
  <c r="M116"/>
  <c r="M373"/>
  <c r="AB381"/>
  <c r="AB402"/>
  <c r="Z381"/>
  <c r="AA381" s="1"/>
  <c r="Z402"/>
  <c r="AA402" s="1"/>
  <c r="AB337"/>
  <c r="Z337"/>
  <c r="AA337" s="1"/>
  <c r="J123"/>
  <c r="J352"/>
  <c r="J294"/>
  <c r="J354"/>
  <c r="J331"/>
  <c r="L331"/>
  <c r="Z331"/>
  <c r="AA331" s="1"/>
  <c r="J332"/>
  <c r="L235"/>
  <c r="Z861" s="1"/>
  <c r="AA861" s="1"/>
  <c r="L340"/>
  <c r="J243"/>
  <c r="J348"/>
  <c r="M332"/>
  <c r="M123"/>
  <c r="M352"/>
  <c r="L206"/>
  <c r="L343"/>
  <c r="M235"/>
  <c r="M340"/>
  <c r="J330"/>
  <c r="J353"/>
  <c r="J235"/>
  <c r="J340"/>
  <c r="L330"/>
  <c r="L353"/>
  <c r="L333"/>
  <c r="L332"/>
  <c r="M243"/>
  <c r="M348"/>
  <c r="M294"/>
  <c r="M354"/>
  <c r="M330"/>
  <c r="M353"/>
  <c r="J335"/>
  <c r="K338"/>
  <c r="L294"/>
  <c r="L354"/>
  <c r="L243"/>
  <c r="L348"/>
  <c r="L321"/>
  <c r="L320"/>
  <c r="M326"/>
  <c r="J126"/>
  <c r="J327"/>
  <c r="J208"/>
  <c r="L257"/>
  <c r="J283"/>
  <c r="J241"/>
  <c r="J321"/>
  <c r="L286"/>
  <c r="L324"/>
  <c r="L318"/>
  <c r="L327"/>
  <c r="L175"/>
  <c r="M265"/>
  <c r="M306"/>
  <c r="M237"/>
  <c r="M283"/>
  <c r="M240"/>
  <c r="M324"/>
  <c r="M241"/>
  <c r="M271"/>
  <c r="M269"/>
  <c r="M198"/>
  <c r="M292"/>
  <c r="L329"/>
  <c r="M220"/>
  <c r="M261"/>
  <c r="M318"/>
  <c r="M327"/>
  <c r="M321"/>
  <c r="J324"/>
  <c r="J326"/>
  <c r="L317"/>
  <c r="J329"/>
  <c r="J317"/>
  <c r="M317"/>
  <c r="J318"/>
  <c r="L326"/>
  <c r="M320"/>
  <c r="M329"/>
  <c r="L280"/>
  <c r="J183"/>
  <c r="L166"/>
  <c r="J240"/>
  <c r="L292"/>
  <c r="L199"/>
  <c r="J289"/>
  <c r="J310"/>
  <c r="J206"/>
  <c r="M183"/>
  <c r="J187"/>
  <c r="L261"/>
  <c r="J279"/>
  <c r="J298"/>
  <c r="J170"/>
  <c r="J198"/>
  <c r="J221"/>
  <c r="L241"/>
  <c r="M293"/>
  <c r="M211"/>
  <c r="M221"/>
  <c r="M206"/>
  <c r="L232"/>
  <c r="M175"/>
  <c r="J295"/>
  <c r="J311"/>
  <c r="J290"/>
  <c r="J262"/>
  <c r="L306"/>
  <c r="L192"/>
  <c r="J265"/>
  <c r="L273"/>
  <c r="L186"/>
  <c r="M234"/>
  <c r="M289"/>
  <c r="M295"/>
  <c r="M225"/>
  <c r="L293"/>
  <c r="J194"/>
  <c r="J253"/>
  <c r="L229"/>
  <c r="J209"/>
  <c r="J192"/>
  <c r="L213"/>
  <c r="L270"/>
  <c r="L178"/>
  <c r="L221"/>
  <c r="L290"/>
  <c r="L225"/>
  <c r="L272"/>
  <c r="L296"/>
  <c r="L298"/>
  <c r="L258"/>
  <c r="M248"/>
  <c r="L275"/>
  <c r="L217"/>
  <c r="L170"/>
  <c r="M208"/>
  <c r="M194"/>
  <c r="M270"/>
  <c r="M189"/>
  <c r="M276"/>
  <c r="M216"/>
  <c r="M167"/>
  <c r="M277"/>
  <c r="M230"/>
  <c r="M258"/>
  <c r="J169"/>
  <c r="L256"/>
  <c r="L311"/>
  <c r="M253"/>
  <c r="J258"/>
  <c r="L289"/>
  <c r="L189"/>
  <c r="Z189" s="1"/>
  <c r="AA189" s="1"/>
  <c r="L302"/>
  <c r="L240"/>
  <c r="Z571" s="1"/>
  <c r="AA571" s="1"/>
  <c r="J223"/>
  <c r="L279"/>
  <c r="L215"/>
  <c r="L276"/>
  <c r="L216"/>
  <c r="L183"/>
  <c r="Z183" s="1"/>
  <c r="AA183" s="1"/>
  <c r="L167"/>
  <c r="Z167" s="1"/>
  <c r="AA167" s="1"/>
  <c r="L277"/>
  <c r="L230"/>
  <c r="M199"/>
  <c r="L265"/>
  <c r="M213"/>
  <c r="M256"/>
  <c r="M290"/>
  <c r="M166"/>
  <c r="M285"/>
  <c r="M197"/>
  <c r="M186"/>
  <c r="M232"/>
  <c r="M297"/>
  <c r="M184"/>
  <c r="M178"/>
  <c r="M263"/>
  <c r="J230"/>
  <c r="J245"/>
  <c r="J302"/>
  <c r="L223"/>
  <c r="J271"/>
  <c r="J308"/>
  <c r="J264"/>
  <c r="J273"/>
  <c r="J175"/>
  <c r="J204"/>
  <c r="J220"/>
  <c r="J234"/>
  <c r="J263"/>
  <c r="L295"/>
  <c r="L220"/>
  <c r="J216"/>
  <c r="L271"/>
  <c r="L308"/>
  <c r="L269"/>
  <c r="L304"/>
  <c r="L285"/>
  <c r="L197"/>
  <c r="L254"/>
  <c r="M279"/>
  <c r="M298"/>
  <c r="M169"/>
  <c r="M190"/>
  <c r="M262"/>
  <c r="M278"/>
  <c r="M219"/>
  <c r="M264"/>
  <c r="M187"/>
  <c r="M299"/>
  <c r="M215"/>
  <c r="J229"/>
  <c r="J276"/>
  <c r="L174"/>
  <c r="L198"/>
  <c r="J203"/>
  <c r="J297"/>
  <c r="J257"/>
  <c r="J277"/>
  <c r="J299"/>
  <c r="J178"/>
  <c r="L260"/>
  <c r="J199"/>
  <c r="L248"/>
  <c r="J211"/>
  <c r="J270"/>
  <c r="J237"/>
  <c r="J278"/>
  <c r="J225"/>
  <c r="J260"/>
  <c r="J280"/>
  <c r="J167"/>
  <c r="J248"/>
  <c r="J256"/>
  <c r="J272"/>
  <c r="J296"/>
  <c r="J168"/>
  <c r="J304"/>
  <c r="J309"/>
  <c r="J215"/>
  <c r="L208"/>
  <c r="L282"/>
  <c r="L309"/>
  <c r="J252"/>
  <c r="L194"/>
  <c r="L253"/>
  <c r="L310"/>
  <c r="M272"/>
  <c r="J197"/>
  <c r="J186"/>
  <c r="L234"/>
  <c r="L299"/>
  <c r="L168"/>
  <c r="L237"/>
  <c r="L169"/>
  <c r="M203"/>
  <c r="L190"/>
  <c r="AB774" s="1"/>
  <c r="L262"/>
  <c r="L278"/>
  <c r="L219"/>
  <c r="L264"/>
  <c r="L187"/>
  <c r="L263"/>
  <c r="M229"/>
  <c r="M286"/>
  <c r="M252"/>
  <c r="M260"/>
  <c r="M280"/>
  <c r="M282"/>
  <c r="M273"/>
  <c r="M223"/>
  <c r="M275"/>
  <c r="M217"/>
  <c r="M170"/>
  <c r="M311"/>
  <c r="M296"/>
  <c r="M168"/>
  <c r="M304"/>
  <c r="M309"/>
  <c r="M245"/>
  <c r="M209"/>
  <c r="M192"/>
  <c r="M302"/>
  <c r="J111"/>
  <c r="M97"/>
  <c r="L99"/>
  <c r="L107"/>
  <c r="M140"/>
  <c r="L120"/>
  <c r="M142"/>
  <c r="M136"/>
  <c r="J81"/>
  <c r="M111"/>
  <c r="M102"/>
  <c r="J106"/>
  <c r="L92"/>
  <c r="J92"/>
  <c r="J93"/>
  <c r="L157"/>
  <c r="L156"/>
  <c r="L148"/>
  <c r="J159"/>
  <c r="J149"/>
  <c r="J89"/>
  <c r="L90"/>
  <c r="L149"/>
  <c r="M154"/>
  <c r="L79"/>
  <c r="L94"/>
  <c r="M144"/>
  <c r="M129"/>
  <c r="M109"/>
  <c r="L85"/>
  <c r="L101"/>
  <c r="L96"/>
  <c r="M103"/>
  <c r="J148"/>
  <c r="J156"/>
  <c r="J152"/>
  <c r="L162"/>
  <c r="M152"/>
  <c r="L159"/>
  <c r="L152"/>
  <c r="L153"/>
  <c r="M157"/>
  <c r="M155"/>
  <c r="M126"/>
  <c r="J147"/>
  <c r="J153"/>
  <c r="J94"/>
  <c r="J142"/>
  <c r="J122"/>
  <c r="J113"/>
  <c r="L151"/>
  <c r="M158"/>
  <c r="J161"/>
  <c r="J158"/>
  <c r="M159"/>
  <c r="J162"/>
  <c r="J157"/>
  <c r="J154"/>
  <c r="J131"/>
  <c r="L161"/>
  <c r="L147"/>
  <c r="L155"/>
  <c r="M156"/>
  <c r="M149"/>
  <c r="M147"/>
  <c r="J146"/>
  <c r="J155"/>
  <c r="L154"/>
  <c r="M162"/>
  <c r="M151"/>
  <c r="J24"/>
  <c r="J84"/>
  <c r="L73"/>
  <c r="J82"/>
  <c r="J136"/>
  <c r="J59"/>
  <c r="J103"/>
  <c r="J86"/>
  <c r="L137"/>
  <c r="J97"/>
  <c r="J44"/>
  <c r="L31"/>
  <c r="Z31" s="1"/>
  <c r="AA31" s="1"/>
  <c r="M76"/>
  <c r="M119"/>
  <c r="L13"/>
  <c r="M68"/>
  <c r="M92"/>
  <c r="M93"/>
  <c r="J128"/>
  <c r="J140"/>
  <c r="L88"/>
  <c r="L132"/>
  <c r="L128"/>
  <c r="L106"/>
  <c r="M134"/>
  <c r="M114"/>
  <c r="L95"/>
  <c r="M87"/>
  <c r="M81"/>
  <c r="M70"/>
  <c r="M124"/>
  <c r="M85"/>
  <c r="M125"/>
  <c r="M95"/>
  <c r="M100"/>
  <c r="M104"/>
  <c r="J129"/>
  <c r="J124"/>
  <c r="J100"/>
  <c r="J104"/>
  <c r="L131"/>
  <c r="L87"/>
  <c r="J132"/>
  <c r="J107"/>
  <c r="L142"/>
  <c r="L122"/>
  <c r="Z122" s="1"/>
  <c r="AA122" s="1"/>
  <c r="L113"/>
  <c r="L125"/>
  <c r="L81"/>
  <c r="L129"/>
  <c r="M89"/>
  <c r="M118"/>
  <c r="M98"/>
  <c r="M82"/>
  <c r="M130"/>
  <c r="M131"/>
  <c r="J85"/>
  <c r="J114"/>
  <c r="J102"/>
  <c r="J95"/>
  <c r="L97"/>
  <c r="L118"/>
  <c r="L98"/>
  <c r="L119"/>
  <c r="L126"/>
  <c r="L82"/>
  <c r="M113"/>
  <c r="M127"/>
  <c r="M86"/>
  <c r="M96"/>
  <c r="L93"/>
  <c r="J127"/>
  <c r="J99"/>
  <c r="J79"/>
  <c r="J112"/>
  <c r="J144"/>
  <c r="J101"/>
  <c r="J120"/>
  <c r="J87"/>
  <c r="L136"/>
  <c r="J96"/>
  <c r="L114"/>
  <c r="L140"/>
  <c r="J118"/>
  <c r="J98"/>
  <c r="J119"/>
  <c r="L109"/>
  <c r="L100"/>
  <c r="L103"/>
  <c r="L127"/>
  <c r="M122"/>
  <c r="M112"/>
  <c r="M101"/>
  <c r="M120"/>
  <c r="M79"/>
  <c r="M132"/>
  <c r="M107"/>
  <c r="M128"/>
  <c r="M106"/>
  <c r="M94"/>
  <c r="M75"/>
  <c r="J15"/>
  <c r="M73"/>
  <c r="M31"/>
  <c r="J63"/>
  <c r="L27"/>
  <c r="M54"/>
  <c r="M10"/>
  <c r="L60"/>
  <c r="L10"/>
  <c r="L70"/>
  <c r="L54"/>
  <c r="J76"/>
  <c r="J64"/>
  <c r="L57"/>
  <c r="L63"/>
  <c r="M77"/>
  <c r="L74"/>
  <c r="L58"/>
  <c r="L68"/>
  <c r="L76"/>
  <c r="J58"/>
  <c r="M62"/>
  <c r="M53"/>
  <c r="M12"/>
  <c r="J75"/>
  <c r="J77"/>
  <c r="L62"/>
  <c r="M59"/>
  <c r="M66"/>
  <c r="J65"/>
  <c r="J54"/>
  <c r="J73"/>
  <c r="J60"/>
  <c r="J57"/>
  <c r="J66"/>
  <c r="J62"/>
  <c r="J53"/>
  <c r="L59"/>
  <c r="M64"/>
  <c r="M58"/>
  <c r="M63"/>
  <c r="J41"/>
  <c r="M16"/>
  <c r="J9"/>
  <c r="M23"/>
  <c r="M32"/>
  <c r="M40"/>
  <c r="M41"/>
  <c r="L41"/>
  <c r="L45"/>
  <c r="L32"/>
  <c r="Z32" s="1"/>
  <c r="AA32" s="1"/>
  <c r="M35"/>
  <c r="J45"/>
  <c r="J11"/>
  <c r="J10"/>
  <c r="J35"/>
  <c r="J50"/>
  <c r="L52"/>
  <c r="M11"/>
  <c r="L15"/>
  <c r="J27"/>
  <c r="J13"/>
  <c r="J52"/>
  <c r="J40"/>
  <c r="L40"/>
  <c r="L46"/>
  <c r="M18"/>
  <c r="M44"/>
  <c r="M50"/>
  <c r="J6"/>
  <c r="J16"/>
  <c r="L50"/>
  <c r="J31"/>
  <c r="J42"/>
  <c r="L38"/>
  <c r="L19"/>
  <c r="Z19"/>
  <c r="AA19" s="1"/>
  <c r="L16"/>
  <c r="Z484"/>
  <c r="AA484" s="1"/>
  <c r="M30"/>
  <c r="M24"/>
  <c r="M27"/>
  <c r="M9"/>
  <c r="M42"/>
  <c r="M36"/>
  <c r="L35"/>
  <c r="J19"/>
  <c r="J48"/>
  <c r="J30"/>
  <c r="J18"/>
  <c r="J38"/>
  <c r="J32"/>
  <c r="J36"/>
  <c r="L44"/>
  <c r="M19"/>
  <c r="L23"/>
  <c r="L47"/>
  <c r="L42"/>
  <c r="M6"/>
  <c r="M3"/>
  <c r="M15"/>
  <c r="M38"/>
  <c r="L252"/>
  <c r="L4"/>
  <c r="L26"/>
  <c r="Z730" s="1"/>
  <c r="AA730" s="1"/>
  <c r="L22"/>
  <c r="L33"/>
  <c r="Z72" s="1"/>
  <c r="AA72" s="1"/>
  <c r="L9"/>
  <c r="L188"/>
  <c r="L8"/>
  <c r="Z874" s="1"/>
  <c r="AA874" s="1"/>
  <c r="L5"/>
  <c r="Z5" s="1"/>
  <c r="AA5" s="1"/>
  <c r="L77"/>
  <c r="L146"/>
  <c r="J8"/>
  <c r="J5"/>
  <c r="L7"/>
  <c r="L123"/>
  <c r="L37"/>
  <c r="L139"/>
  <c r="L89"/>
  <c r="Z719" s="1"/>
  <c r="AA719" s="1"/>
  <c r="L247"/>
  <c r="L30"/>
  <c r="L66"/>
  <c r="L158"/>
  <c r="L53"/>
  <c r="L124"/>
  <c r="L12"/>
  <c r="L75"/>
  <c r="L11"/>
  <c r="L212"/>
  <c r="L34"/>
  <c r="L6"/>
  <c r="L3"/>
  <c r="L112"/>
  <c r="L36"/>
  <c r="L18"/>
  <c r="L130"/>
  <c r="L104"/>
  <c r="L102"/>
  <c r="M8"/>
  <c r="M5"/>
  <c r="Z71"/>
  <c r="AA71" s="1"/>
  <c r="Z226"/>
  <c r="AA226" s="1"/>
  <c r="Z25"/>
  <c r="AA25" s="1"/>
  <c r="Z14"/>
  <c r="AA14" s="1"/>
  <c r="Z172"/>
  <c r="AA172" s="1"/>
  <c r="Z20"/>
  <c r="AA20" s="1"/>
  <c r="Z176"/>
  <c r="AA176" s="1"/>
  <c r="Z108"/>
  <c r="AA108" s="1"/>
  <c r="Z268"/>
  <c r="AA268" s="1"/>
  <c r="AC268" s="1"/>
  <c r="Z64"/>
  <c r="AA64" s="1"/>
  <c r="Z328"/>
  <c r="AA328" s="1"/>
  <c r="AC328" s="1"/>
  <c r="Z281"/>
  <c r="AA281" s="1"/>
  <c r="Z24"/>
  <c r="AA24" s="1"/>
  <c r="AB268"/>
  <c r="AB328"/>
  <c r="X3"/>
  <c r="AC842"/>
  <c r="Z892"/>
  <c r="AA892" s="1"/>
  <c r="K868"/>
  <c r="K827"/>
  <c r="K883"/>
  <c r="K805"/>
  <c r="K792"/>
  <c r="K890"/>
  <c r="Z816"/>
  <c r="AA816" s="1"/>
  <c r="K795"/>
  <c r="K785"/>
  <c r="K790"/>
  <c r="Z747"/>
  <c r="AA747" s="1"/>
  <c r="K774"/>
  <c r="Z21"/>
  <c r="AA21" s="1"/>
  <c r="Z712"/>
  <c r="AA712" s="1"/>
  <c r="Z708"/>
  <c r="AA708" s="1"/>
  <c r="AB708"/>
  <c r="Z732"/>
  <c r="AA732" s="1"/>
  <c r="Z685"/>
  <c r="AA685"/>
  <c r="AB722"/>
  <c r="K721"/>
  <c r="AB712"/>
  <c r="K725"/>
  <c r="Z725"/>
  <c r="AA725" s="1"/>
  <c r="Z704"/>
  <c r="AA704" s="1"/>
  <c r="K727"/>
  <c r="K728"/>
  <c r="Z722"/>
  <c r="AA722"/>
  <c r="AB734"/>
  <c r="K719"/>
  <c r="K723"/>
  <c r="AB704"/>
  <c r="K704"/>
  <c r="K734"/>
  <c r="Z239"/>
  <c r="AA239" s="1"/>
  <c r="AB674"/>
  <c r="Z674"/>
  <c r="AA674" s="1"/>
  <c r="K674"/>
  <c r="AB691"/>
  <c r="Z689"/>
  <c r="AA689" s="1"/>
  <c r="Z691"/>
  <c r="AA691" s="1"/>
  <c r="AB689"/>
  <c r="Z500"/>
  <c r="AA500"/>
  <c r="AB685"/>
  <c r="K675"/>
  <c r="AB675"/>
  <c r="Z675"/>
  <c r="AA675"/>
  <c r="K690"/>
  <c r="K676"/>
  <c r="K683"/>
  <c r="Z200"/>
  <c r="AA200" s="1"/>
  <c r="AB698"/>
  <c r="Z698"/>
  <c r="AA698" s="1"/>
  <c r="Z676"/>
  <c r="AA676" s="1"/>
  <c r="Z681"/>
  <c r="AA681" s="1"/>
  <c r="K681"/>
  <c r="K670"/>
  <c r="AB668"/>
  <c r="AB670"/>
  <c r="AC583"/>
  <c r="AC555"/>
  <c r="Z595"/>
  <c r="AA595" s="1"/>
  <c r="Z498"/>
  <c r="AA498" s="1"/>
  <c r="AB534"/>
  <c r="Z635"/>
  <c r="AA635" s="1"/>
  <c r="AB536"/>
  <c r="AB613"/>
  <c r="AB541"/>
  <c r="AC529"/>
  <c r="Z597"/>
  <c r="AA597" s="1"/>
  <c r="Z501"/>
  <c r="AA501" s="1"/>
  <c r="Z532"/>
  <c r="AA532" s="1"/>
  <c r="AB532"/>
  <c r="Z13"/>
  <c r="AA13" s="1"/>
  <c r="Z662"/>
  <c r="AA662" s="1"/>
  <c r="AB632"/>
  <c r="AB630"/>
  <c r="AB505"/>
  <c r="AB662"/>
  <c r="Z632"/>
  <c r="AA632" s="1"/>
  <c r="Z609"/>
  <c r="AA609" s="1"/>
  <c r="AB586"/>
  <c r="Z630"/>
  <c r="AA630" s="1"/>
  <c r="AC630" s="1"/>
  <c r="AB609"/>
  <c r="Z586"/>
  <c r="AA586"/>
  <c r="Z505"/>
  <c r="AA505"/>
  <c r="Z485"/>
  <c r="AA485"/>
  <c r="Z230"/>
  <c r="AA230"/>
  <c r="Z661"/>
  <c r="AA661" s="1"/>
  <c r="Z656"/>
  <c r="AA656" s="1"/>
  <c r="AB656"/>
  <c r="Z488"/>
  <c r="AA488" s="1"/>
  <c r="Z620"/>
  <c r="AA620" s="1"/>
  <c r="AC620" s="1"/>
  <c r="AB620"/>
  <c r="AB547"/>
  <c r="Z598"/>
  <c r="AA598" s="1"/>
  <c r="Z506"/>
  <c r="AA506" s="1"/>
  <c r="Z547"/>
  <c r="AA547" s="1"/>
  <c r="AB598"/>
  <c r="Z59"/>
  <c r="AA59" s="1"/>
  <c r="AB517"/>
  <c r="Z517"/>
  <c r="AA517" s="1"/>
  <c r="Z503"/>
  <c r="AA503" s="1"/>
  <c r="Z79"/>
  <c r="AA79" s="1"/>
  <c r="Z646"/>
  <c r="AA646" s="1"/>
  <c r="AB559"/>
  <c r="AB516"/>
  <c r="AB590"/>
  <c r="AC628"/>
  <c r="AB497"/>
  <c r="Z497"/>
  <c r="AA497" s="1"/>
  <c r="K564"/>
  <c r="Z508"/>
  <c r="AA508" s="1"/>
  <c r="AB527"/>
  <c r="Z542"/>
  <c r="AA542" s="1"/>
  <c r="Z534"/>
  <c r="AA534" s="1"/>
  <c r="K499"/>
  <c r="K487"/>
  <c r="Z640"/>
  <c r="AA640" s="1"/>
  <c r="AB640"/>
  <c r="K566"/>
  <c r="K659"/>
  <c r="AB594"/>
  <c r="Z607"/>
  <c r="AA607" s="1"/>
  <c r="Z494"/>
  <c r="AA494" s="1"/>
  <c r="Z594"/>
  <c r="AA594" s="1"/>
  <c r="AB607"/>
  <c r="K571"/>
  <c r="AB535"/>
  <c r="K520"/>
  <c r="K616"/>
  <c r="Z592"/>
  <c r="AA592" s="1"/>
  <c r="Z649"/>
  <c r="AA649" s="1"/>
  <c r="AB649"/>
  <c r="AB581"/>
  <c r="K492"/>
  <c r="Z393"/>
  <c r="AA393" s="1"/>
  <c r="Z565"/>
  <c r="AA565" s="1"/>
  <c r="Z633"/>
  <c r="AA633" s="1"/>
  <c r="AC633" s="1"/>
  <c r="Z634"/>
  <c r="AA634" s="1"/>
  <c r="AC634" s="1"/>
  <c r="Z537"/>
  <c r="AA537" s="1"/>
  <c r="AB633"/>
  <c r="AB634"/>
  <c r="Z502"/>
  <c r="AA502" s="1"/>
  <c r="AB519"/>
  <c r="AB542"/>
  <c r="Z623"/>
  <c r="AA623" s="1"/>
  <c r="Z507"/>
  <c r="AA507" s="1"/>
  <c r="AB638"/>
  <c r="K611"/>
  <c r="K522"/>
  <c r="AB580"/>
  <c r="K507"/>
  <c r="Z535"/>
  <c r="AA535" s="1"/>
  <c r="Z629"/>
  <c r="AA629" s="1"/>
  <c r="AB629"/>
  <c r="K489"/>
  <c r="AB659"/>
  <c r="Z655"/>
  <c r="AA655" s="1"/>
  <c r="AB655"/>
  <c r="Z527"/>
  <c r="AA527"/>
  <c r="K629"/>
  <c r="K545"/>
  <c r="K656"/>
  <c r="Z185"/>
  <c r="AA185" s="1"/>
  <c r="Z105"/>
  <c r="AA105" s="1"/>
  <c r="Z569"/>
  <c r="AA569" s="1"/>
  <c r="AB600"/>
  <c r="Z600"/>
  <c r="AA600" s="1"/>
  <c r="AC600" s="1"/>
  <c r="Z636"/>
  <c r="AA636" s="1"/>
  <c r="Z552"/>
  <c r="AA552" s="1"/>
  <c r="AB636"/>
  <c r="Z615"/>
  <c r="AA615" s="1"/>
  <c r="AC615" s="1"/>
  <c r="AB615"/>
  <c r="Z631"/>
  <c r="AA631" s="1"/>
  <c r="AB654"/>
  <c r="AB631"/>
  <c r="Z654"/>
  <c r="AA654" s="1"/>
  <c r="AB196"/>
  <c r="Z617"/>
  <c r="AA617" s="1"/>
  <c r="Z288"/>
  <c r="AA288" s="1"/>
  <c r="AB619"/>
  <c r="Z557"/>
  <c r="AA557" s="1"/>
  <c r="Z602"/>
  <c r="AA602" s="1"/>
  <c r="AB602"/>
  <c r="Z584"/>
  <c r="AA584" s="1"/>
  <c r="AC584" s="1"/>
  <c r="Z619"/>
  <c r="AA619" s="1"/>
  <c r="AC619" s="1"/>
  <c r="AB584"/>
  <c r="Z536"/>
  <c r="AA536" s="1"/>
  <c r="AC536" s="1"/>
  <c r="Z522"/>
  <c r="AA522" s="1"/>
  <c r="Z492"/>
  <c r="AA492" s="1"/>
  <c r="Z486"/>
  <c r="AA486" s="1"/>
  <c r="AC530"/>
  <c r="Z520"/>
  <c r="AA520" s="1"/>
  <c r="AB520"/>
  <c r="K514"/>
  <c r="Z519"/>
  <c r="AA519" s="1"/>
  <c r="AC519" s="1"/>
  <c r="AB623"/>
  <c r="K649"/>
  <c r="K655"/>
  <c r="Z625"/>
  <c r="AA625" s="1"/>
  <c r="Z663"/>
  <c r="AA663" s="1"/>
  <c r="Z638"/>
  <c r="AA638" s="1"/>
  <c r="Z566"/>
  <c r="AA566" s="1"/>
  <c r="AB566"/>
  <c r="K486"/>
  <c r="Z624"/>
  <c r="AA624" s="1"/>
  <c r="K640"/>
  <c r="Z541"/>
  <c r="AA541" s="1"/>
  <c r="K526"/>
  <c r="AB573"/>
  <c r="K497"/>
  <c r="K604"/>
  <c r="K573"/>
  <c r="AB181"/>
  <c r="Z196"/>
  <c r="AA196"/>
  <c r="Z171"/>
  <c r="AA171"/>
  <c r="Z400"/>
  <c r="AA400"/>
  <c r="Z141"/>
  <c r="AA141" s="1"/>
  <c r="Z287"/>
  <c r="AA287"/>
  <c r="Z181"/>
  <c r="AA181"/>
  <c r="Z237"/>
  <c r="AA237"/>
  <c r="AB55"/>
  <c r="Z160"/>
  <c r="AA160"/>
  <c r="Z250"/>
  <c r="AA250"/>
  <c r="Z449"/>
  <c r="AA449"/>
  <c r="Z414"/>
  <c r="AA414" s="1"/>
  <c r="K453"/>
  <c r="AB457"/>
  <c r="Z457"/>
  <c r="AA457" s="1"/>
  <c r="Z455"/>
  <c r="AA455" s="1"/>
  <c r="K466"/>
  <c r="AB191"/>
  <c r="AB455"/>
  <c r="K476"/>
  <c r="AB453"/>
  <c r="Z453"/>
  <c r="AA453" s="1"/>
  <c r="AB43"/>
  <c r="Z133"/>
  <c r="AA133" s="1"/>
  <c r="AB284"/>
  <c r="AB135"/>
  <c r="AB255"/>
  <c r="Z55"/>
  <c r="AA55" s="1"/>
  <c r="Z191"/>
  <c r="AA191" s="1"/>
  <c r="Z135"/>
  <c r="AA135" s="1"/>
  <c r="K450"/>
  <c r="AB476"/>
  <c r="AB475"/>
  <c r="AB250"/>
  <c r="AB214"/>
  <c r="AB287"/>
  <c r="Z227"/>
  <c r="AA227"/>
  <c r="Z246"/>
  <c r="AA246"/>
  <c r="AB305"/>
  <c r="AB307"/>
  <c r="Z303"/>
  <c r="AA303"/>
  <c r="Z284"/>
  <c r="AA284"/>
  <c r="Z441"/>
  <c r="AA441"/>
  <c r="AB239"/>
  <c r="Z428"/>
  <c r="AA428" s="1"/>
  <c r="AB414"/>
  <c r="AB428"/>
  <c r="AB238"/>
  <c r="AB246"/>
  <c r="Z238"/>
  <c r="AA238" s="1"/>
  <c r="Z437"/>
  <c r="AA437" s="1"/>
  <c r="Z17"/>
  <c r="AA17" s="1"/>
  <c r="Z411"/>
  <c r="AA411" s="1"/>
  <c r="AC411" s="1"/>
  <c r="AB411"/>
  <c r="AB424"/>
  <c r="Z424"/>
  <c r="AA424" s="1"/>
  <c r="Z423"/>
  <c r="AA423" s="1"/>
  <c r="Z417"/>
  <c r="AA417" s="1"/>
  <c r="AB423"/>
  <c r="AB417"/>
  <c r="Z436"/>
  <c r="AA436"/>
  <c r="AB441"/>
  <c r="Z442"/>
  <c r="AA442" s="1"/>
  <c r="K434"/>
  <c r="K445"/>
  <c r="K424"/>
  <c r="K430"/>
  <c r="AB433"/>
  <c r="Z445"/>
  <c r="AA445"/>
  <c r="AB445"/>
  <c r="AB422"/>
  <c r="AB447"/>
  <c r="Z447"/>
  <c r="AA447" s="1"/>
  <c r="AC447" s="1"/>
  <c r="AB444"/>
  <c r="Z444"/>
  <c r="AA444" s="1"/>
  <c r="Z426"/>
  <c r="AA426" s="1"/>
  <c r="K431"/>
  <c r="Z433"/>
  <c r="AA433" s="1"/>
  <c r="Z416"/>
  <c r="AA416" s="1"/>
  <c r="K412"/>
  <c r="Z422"/>
  <c r="AA422" s="1"/>
  <c r="AC422" s="1"/>
  <c r="K416"/>
  <c r="Z438"/>
  <c r="AA438" s="1"/>
  <c r="AB438"/>
  <c r="AB436"/>
  <c r="Z244"/>
  <c r="AA244" s="1"/>
  <c r="Z443"/>
  <c r="AA443" s="1"/>
  <c r="AB437"/>
  <c r="Z430"/>
  <c r="AA430"/>
  <c r="AB442"/>
  <c r="K421"/>
  <c r="Z412"/>
  <c r="AA412" s="1"/>
  <c r="AB408"/>
  <c r="Z394"/>
  <c r="AA394" s="1"/>
  <c r="AB394"/>
  <c r="Z362"/>
  <c r="AA362"/>
  <c r="Z358"/>
  <c r="AA358" s="1"/>
  <c r="AC381"/>
  <c r="AB364"/>
  <c r="AB370"/>
  <c r="Z364"/>
  <c r="AA364" s="1"/>
  <c r="AC364" s="1"/>
  <c r="Z370"/>
  <c r="AA370" s="1"/>
  <c r="AC370" s="1"/>
  <c r="Z6"/>
  <c r="AA6" s="1"/>
  <c r="Z355"/>
  <c r="AA355" s="1"/>
  <c r="AB355"/>
  <c r="Z380"/>
  <c r="AA380" s="1"/>
  <c r="AB380"/>
  <c r="Z387"/>
  <c r="AA387"/>
  <c r="Z360"/>
  <c r="AA360"/>
  <c r="AB360"/>
  <c r="AB387"/>
  <c r="AB29"/>
  <c r="Z363"/>
  <c r="AA363" s="1"/>
  <c r="Z375"/>
  <c r="AA375" s="1"/>
  <c r="Z391"/>
  <c r="AA391" s="1"/>
  <c r="AB357"/>
  <c r="AB375"/>
  <c r="AB384"/>
  <c r="Z376"/>
  <c r="AA376" s="1"/>
  <c r="Z384"/>
  <c r="AA384" s="1"/>
  <c r="AC384" s="1"/>
  <c r="AB365"/>
  <c r="AB391"/>
  <c r="Z357"/>
  <c r="AA357" s="1"/>
  <c r="AC357" s="1"/>
  <c r="Z365"/>
  <c r="AA365" s="1"/>
  <c r="Z385"/>
  <c r="AA385" s="1"/>
  <c r="AC385" s="1"/>
  <c r="AB363"/>
  <c r="AB376"/>
  <c r="AB385"/>
  <c r="Z57"/>
  <c r="AA57" s="1"/>
  <c r="AB361"/>
  <c r="Z361"/>
  <c r="AA361" s="1"/>
  <c r="AC361" s="1"/>
  <c r="Z320"/>
  <c r="AA320" s="1"/>
  <c r="Z359"/>
  <c r="AA359" s="1"/>
  <c r="AC359" s="1"/>
  <c r="AB359"/>
  <c r="AB373"/>
  <c r="AB366"/>
  <c r="Z373"/>
  <c r="AA373" s="1"/>
  <c r="Z366"/>
  <c r="AA366" s="1"/>
  <c r="AC402"/>
  <c r="Z397"/>
  <c r="AA397" s="1"/>
  <c r="Z408"/>
  <c r="AA408" s="1"/>
  <c r="AC408" s="1"/>
  <c r="Z3"/>
  <c r="AA3" s="1"/>
  <c r="AB358"/>
  <c r="AB397"/>
  <c r="Z54"/>
  <c r="AA54" s="1"/>
  <c r="AB388"/>
  <c r="Z388"/>
  <c r="AA388" s="1"/>
  <c r="AC388" s="1"/>
  <c r="AB401"/>
  <c r="AB405"/>
  <c r="AB392"/>
  <c r="Z392"/>
  <c r="AA392" s="1"/>
  <c r="Z404"/>
  <c r="AA404" s="1"/>
  <c r="Z401"/>
  <c r="AA401" s="1"/>
  <c r="Z405"/>
  <c r="AA405" s="1"/>
  <c r="AB404"/>
  <c r="Z60"/>
  <c r="AA60" s="1"/>
  <c r="AB374"/>
  <c r="Z374"/>
  <c r="AA374" s="1"/>
  <c r="Z386"/>
  <c r="AA386" s="1"/>
  <c r="AB386"/>
  <c r="AC337"/>
  <c r="AB327"/>
  <c r="AB334"/>
  <c r="Z335"/>
  <c r="AA335" s="1"/>
  <c r="AC335" s="1"/>
  <c r="AB332"/>
  <c r="Z333"/>
  <c r="AA333" s="1"/>
  <c r="Z341"/>
  <c r="AA341" s="1"/>
  <c r="AC341" s="1"/>
  <c r="Z332"/>
  <c r="AA332" s="1"/>
  <c r="AC332" s="1"/>
  <c r="AB342"/>
  <c r="Z339"/>
  <c r="AA339" s="1"/>
  <c r="Z347"/>
  <c r="AA347" s="1"/>
  <c r="AC347" s="1"/>
  <c r="Z352"/>
  <c r="AA352" s="1"/>
  <c r="K354"/>
  <c r="Z330"/>
  <c r="AA330" s="1"/>
  <c r="AB321"/>
  <c r="AB341"/>
  <c r="AB354"/>
  <c r="Z354"/>
  <c r="AA354" s="1"/>
  <c r="AB352"/>
  <c r="Z338"/>
  <c r="AA338"/>
  <c r="K348"/>
  <c r="K353"/>
  <c r="Z169"/>
  <c r="AA169"/>
  <c r="Z349"/>
  <c r="AA349"/>
  <c r="Z348"/>
  <c r="AA348"/>
  <c r="AB348"/>
  <c r="AB344"/>
  <c r="AB343"/>
  <c r="Z343"/>
  <c r="AA343" s="1"/>
  <c r="AC343" s="1"/>
  <c r="AB347"/>
  <c r="Z340"/>
  <c r="AA340" s="1"/>
  <c r="AB340"/>
  <c r="Z336"/>
  <c r="AA336" s="1"/>
  <c r="Z353"/>
  <c r="AA353" s="1"/>
  <c r="AB353"/>
  <c r="Z318"/>
  <c r="AA318"/>
  <c r="AB324"/>
  <c r="Z351"/>
  <c r="AA351" s="1"/>
  <c r="Z344"/>
  <c r="AA344" s="1"/>
  <c r="Z342"/>
  <c r="AA342" s="1"/>
  <c r="AC342" s="1"/>
  <c r="K340"/>
  <c r="AB336"/>
  <c r="AB351"/>
  <c r="K352"/>
  <c r="Z315"/>
  <c r="AA315" s="1"/>
  <c r="Z110"/>
  <c r="AA110" s="1"/>
  <c r="Z265"/>
  <c r="AA265" s="1"/>
  <c r="AB319"/>
  <c r="AB237"/>
  <c r="AB228"/>
  <c r="AB294"/>
  <c r="AB278"/>
  <c r="AB277"/>
  <c r="Z327"/>
  <c r="AA327" s="1"/>
  <c r="AC327" s="1"/>
  <c r="AB318"/>
  <c r="AB313"/>
  <c r="Z322"/>
  <c r="AA322" s="1"/>
  <c r="Z313"/>
  <c r="AA313" s="1"/>
  <c r="Z260"/>
  <c r="AA260" s="1"/>
  <c r="Z262"/>
  <c r="AA262" s="1"/>
  <c r="Z308"/>
  <c r="AA308" s="1"/>
  <c r="Z278"/>
  <c r="AA278" s="1"/>
  <c r="Z309"/>
  <c r="AA309" s="1"/>
  <c r="Z219"/>
  <c r="AA219" s="1"/>
  <c r="Z248"/>
  <c r="AA248" s="1"/>
  <c r="Z216"/>
  <c r="AA216" s="1"/>
  <c r="AB298"/>
  <c r="AB213"/>
  <c r="AB194"/>
  <c r="AB216"/>
  <c r="AB219"/>
  <c r="AB304"/>
  <c r="Z294"/>
  <c r="AA294" s="1"/>
  <c r="Z220"/>
  <c r="AA220" s="1"/>
  <c r="Z234"/>
  <c r="AA234" s="1"/>
  <c r="Z217"/>
  <c r="AA217" s="1"/>
  <c r="Z270"/>
  <c r="AA270" s="1"/>
  <c r="AB199"/>
  <c r="AB186"/>
  <c r="AB192"/>
  <c r="Z186"/>
  <c r="AA186"/>
  <c r="Z279"/>
  <c r="AA279"/>
  <c r="Z286"/>
  <c r="AA286"/>
  <c r="Z208"/>
  <c r="AA208"/>
  <c r="Z166"/>
  <c r="AA166"/>
  <c r="Z254"/>
  <c r="AA254"/>
  <c r="AB279"/>
  <c r="Z199"/>
  <c r="AA199" s="1"/>
  <c r="Z170"/>
  <c r="AA170" s="1"/>
  <c r="AB276"/>
  <c r="AB309"/>
  <c r="Z184"/>
  <c r="AA184" s="1"/>
  <c r="AB293"/>
  <c r="Z194"/>
  <c r="AA194" s="1"/>
  <c r="AC194" s="1"/>
  <c r="AB198"/>
  <c r="Z231"/>
  <c r="AA231" s="1"/>
  <c r="Z277"/>
  <c r="AA277" s="1"/>
  <c r="AB269"/>
  <c r="AB231"/>
  <c r="AB257"/>
  <c r="AB289"/>
  <c r="Z190"/>
  <c r="AA190" s="1"/>
  <c r="Z201"/>
  <c r="AA201" s="1"/>
  <c r="AB254"/>
  <c r="AB259"/>
  <c r="AB222"/>
  <c r="AB283"/>
  <c r="AB201"/>
  <c r="Z168"/>
  <c r="AA168" s="1"/>
  <c r="Z209"/>
  <c r="AA209" s="1"/>
  <c r="AB297"/>
  <c r="AB249"/>
  <c r="AB258"/>
  <c r="Z175"/>
  <c r="AA175" s="1"/>
  <c r="Z285"/>
  <c r="AA285" s="1"/>
  <c r="Z269"/>
  <c r="AA269" s="1"/>
  <c r="Z251"/>
  <c r="AA251" s="1"/>
  <c r="AB308"/>
  <c r="AB273"/>
  <c r="AB256"/>
  <c r="Z259"/>
  <c r="AA259" s="1"/>
  <c r="AC259" s="1"/>
  <c r="Z222"/>
  <c r="AA222" s="1"/>
  <c r="AC222" s="1"/>
  <c r="Z289"/>
  <c r="AA289" s="1"/>
  <c r="AC289" s="1"/>
  <c r="Z297"/>
  <c r="AA297" s="1"/>
  <c r="AC297" s="1"/>
  <c r="AB285"/>
  <c r="AB271"/>
  <c r="AB286"/>
  <c r="Z197"/>
  <c r="AA197" s="1"/>
  <c r="Z304"/>
  <c r="AA304" s="1"/>
  <c r="Z271"/>
  <c r="AA271" s="1"/>
  <c r="AB31"/>
  <c r="AC31" s="1"/>
  <c r="Z159"/>
  <c r="AA159" s="1"/>
  <c r="Z149"/>
  <c r="AA149" s="1"/>
  <c r="AB160"/>
  <c r="AB67"/>
  <c r="AB121"/>
  <c r="AB96"/>
  <c r="Z131"/>
  <c r="AA131" s="1"/>
  <c r="Z142"/>
  <c r="AA142" s="1"/>
  <c r="Z113"/>
  <c r="AA113" s="1"/>
  <c r="AB148"/>
  <c r="AB156"/>
  <c r="Z134"/>
  <c r="AA134" s="1"/>
  <c r="Z157"/>
  <c r="AA157" s="1"/>
  <c r="AB129"/>
  <c r="Z154"/>
  <c r="AA154" s="1"/>
  <c r="Z85"/>
  <c r="AA85" s="1"/>
  <c r="Z114"/>
  <c r="AA114" s="1"/>
  <c r="Z82"/>
  <c r="AA82" s="1"/>
  <c r="Z87"/>
  <c r="AA87" s="1"/>
  <c r="Z161"/>
  <c r="AA161" s="1"/>
  <c r="Z156"/>
  <c r="AA156" s="1"/>
  <c r="Z153"/>
  <c r="AA153" s="1"/>
  <c r="Z152"/>
  <c r="AA152" s="1"/>
  <c r="Z162"/>
  <c r="AA162" s="1"/>
  <c r="AB154"/>
  <c r="AB153"/>
  <c r="Z91"/>
  <c r="AA91" s="1"/>
  <c r="Z151"/>
  <c r="AA151" s="1"/>
  <c r="Z40"/>
  <c r="AA40" s="1"/>
  <c r="Z95"/>
  <c r="AA95" s="1"/>
  <c r="Z129"/>
  <c r="AA129" s="1"/>
  <c r="Z27"/>
  <c r="AA27" s="1"/>
  <c r="Z127"/>
  <c r="AA127" s="1"/>
  <c r="Z81"/>
  <c r="AA81" s="1"/>
  <c r="AB109"/>
  <c r="AB140"/>
  <c r="Z128"/>
  <c r="AA128" s="1"/>
  <c r="AB136"/>
  <c r="AB106"/>
  <c r="AB90"/>
  <c r="Z93"/>
  <c r="AA93" s="1"/>
  <c r="AB99"/>
  <c r="Z103"/>
  <c r="AA103" s="1"/>
  <c r="AB125"/>
  <c r="AB92"/>
  <c r="Z137"/>
  <c r="AA137" s="1"/>
  <c r="AB82"/>
  <c r="AB97"/>
  <c r="Z96"/>
  <c r="AA96" s="1"/>
  <c r="AB103"/>
  <c r="Z125"/>
  <c r="AA125" s="1"/>
  <c r="Z107"/>
  <c r="AA107" s="1"/>
  <c r="AC107" s="1"/>
  <c r="Z116"/>
  <c r="AA116" s="1"/>
  <c r="AB127"/>
  <c r="Z90"/>
  <c r="AA90" s="1"/>
  <c r="Z109"/>
  <c r="AA109" s="1"/>
  <c r="AC109" s="1"/>
  <c r="AB107"/>
  <c r="Z101"/>
  <c r="AA101" s="1"/>
  <c r="AC101" s="1"/>
  <c r="AB116"/>
  <c r="AB144"/>
  <c r="Z106"/>
  <c r="AA106" s="1"/>
  <c r="AB132"/>
  <c r="AB100"/>
  <c r="Z99"/>
  <c r="AA99" s="1"/>
  <c r="AC99" s="1"/>
  <c r="Z86"/>
  <c r="AA86" s="1"/>
  <c r="Z83"/>
  <c r="AA83" s="1"/>
  <c r="AC83" s="1"/>
  <c r="AB44"/>
  <c r="AB50"/>
  <c r="Z70"/>
  <c r="AA70" s="1"/>
  <c r="Z76"/>
  <c r="AA76" s="1"/>
  <c r="Z46"/>
  <c r="AA46" s="1"/>
  <c r="Z29"/>
  <c r="AA29" s="1"/>
  <c r="AC29" s="1"/>
  <c r="Z10"/>
  <c r="AA10" s="1"/>
  <c r="Z47"/>
  <c r="AA47" s="1"/>
  <c r="AB62"/>
  <c r="Z68"/>
  <c r="AA68" s="1"/>
  <c r="Z23"/>
  <c r="AA23" s="1"/>
  <c r="AB68"/>
  <c r="AB32"/>
  <c r="AB40"/>
  <c r="Z42"/>
  <c r="AA42" s="1"/>
  <c r="Z44"/>
  <c r="AA44" s="1"/>
  <c r="AC44" s="1"/>
  <c r="Z35"/>
  <c r="AA35" s="1"/>
  <c r="Z50"/>
  <c r="AA50" s="1"/>
  <c r="AC50" s="1"/>
  <c r="Z41"/>
  <c r="AA41" s="1"/>
  <c r="Z61"/>
  <c r="AA61" s="1"/>
  <c r="AB48"/>
  <c r="Z45"/>
  <c r="AA45" s="1"/>
  <c r="AB45"/>
  <c r="Z15"/>
  <c r="AA15" s="1"/>
  <c r="Z49"/>
  <c r="AA49" s="1"/>
  <c r="AB41"/>
  <c r="Z143"/>
  <c r="AA143" s="1"/>
  <c r="AB212"/>
  <c r="AB280"/>
  <c r="Z98"/>
  <c r="AA98" s="1"/>
  <c r="Z30"/>
  <c r="AA30" s="1"/>
  <c r="Z147"/>
  <c r="AA147" s="1"/>
  <c r="Z302"/>
  <c r="AA302" s="1"/>
  <c r="Z165"/>
  <c r="AA165" s="1"/>
  <c r="Z69"/>
  <c r="AA69" s="1"/>
  <c r="Z264"/>
  <c r="AA264" s="1"/>
  <c r="AB202"/>
  <c r="Z243"/>
  <c r="AA243" s="1"/>
  <c r="AC243" s="1"/>
  <c r="AB147"/>
  <c r="Z215"/>
  <c r="AA215" s="1"/>
  <c r="Z150"/>
  <c r="AA150" s="1"/>
  <c r="Z51"/>
  <c r="AA51" s="1"/>
  <c r="Z202"/>
  <c r="AA202" s="1"/>
  <c r="Z187"/>
  <c r="AA187" s="1"/>
  <c r="AB264"/>
  <c r="AB210"/>
  <c r="Z78"/>
  <c r="AA78" s="1"/>
  <c r="Z104"/>
  <c r="AA104" s="1"/>
  <c r="Z292"/>
  <c r="AA292" s="1"/>
  <c r="Z316"/>
  <c r="AA316" s="1"/>
  <c r="AB314"/>
  <c r="AB301"/>
  <c r="AB292"/>
  <c r="AB295"/>
  <c r="AB310"/>
  <c r="AB299"/>
  <c r="AB296"/>
  <c r="Z291"/>
  <c r="AA291" s="1"/>
  <c r="Z314"/>
  <c r="AA314" s="1"/>
  <c r="AC314" s="1"/>
  <c r="Z253"/>
  <c r="AA253" s="1"/>
  <c r="Z299"/>
  <c r="AA299" s="1"/>
  <c r="AC299" s="1"/>
  <c r="AB236"/>
  <c r="Z310"/>
  <c r="AA310" s="1"/>
  <c r="AB274"/>
  <c r="AB291"/>
  <c r="AB34"/>
  <c r="Z280"/>
  <c r="AA280" s="1"/>
  <c r="AC280" s="1"/>
  <c r="Z63"/>
  <c r="AA63" s="1"/>
  <c r="AC63" s="1"/>
  <c r="Z74"/>
  <c r="AA74" s="1"/>
  <c r="AC74" s="1"/>
  <c r="Z28"/>
  <c r="AA28" s="1"/>
  <c r="AC28" s="1"/>
  <c r="Z296"/>
  <c r="AA296" s="1"/>
  <c r="AC296" s="1"/>
  <c r="Z229"/>
  <c r="AA229" s="1"/>
  <c r="Z18"/>
  <c r="AA18" s="1"/>
  <c r="AB335"/>
  <c r="AB282"/>
  <c r="AB197"/>
  <c r="AB323"/>
  <c r="AB251"/>
  <c r="AB159"/>
  <c r="AB63"/>
  <c r="AB58"/>
  <c r="AB74"/>
  <c r="AB180"/>
  <c r="AB218"/>
  <c r="AB28"/>
  <c r="AB272"/>
  <c r="AB101"/>
  <c r="AB300"/>
  <c r="AB83"/>
  <c r="Z62"/>
  <c r="AA62" s="1"/>
  <c r="Z282"/>
  <c r="AA282" s="1"/>
  <c r="Z204"/>
  <c r="AA204" s="1"/>
  <c r="Z132"/>
  <c r="AA132" s="1"/>
  <c r="Z323"/>
  <c r="AA323" s="1"/>
  <c r="Z312"/>
  <c r="AA312" s="1"/>
  <c r="Z321"/>
  <c r="AA321" s="1"/>
  <c r="AC321" s="1"/>
  <c r="Z295"/>
  <c r="AA295" s="1"/>
  <c r="Z58"/>
  <c r="AA58" s="1"/>
  <c r="Z100"/>
  <c r="AA100" s="1"/>
  <c r="Z48"/>
  <c r="AA48" s="1"/>
  <c r="Z112"/>
  <c r="AA112" s="1"/>
  <c r="Z212"/>
  <c r="AA212" s="1"/>
  <c r="Z124"/>
  <c r="AA124" s="1"/>
  <c r="Z37"/>
  <c r="AA37" s="1"/>
  <c r="Z22"/>
  <c r="AA22" s="1"/>
  <c r="Z283"/>
  <c r="AA283" s="1"/>
  <c r="AC283" s="1"/>
  <c r="Z192"/>
  <c r="AA192" s="1"/>
  <c r="Z232"/>
  <c r="AA232" s="1"/>
  <c r="Z117"/>
  <c r="AA117" s="1"/>
  <c r="Z306"/>
  <c r="AA306" s="1"/>
  <c r="Z136"/>
  <c r="AA136" s="1"/>
  <c r="AC136" s="1"/>
  <c r="Z174"/>
  <c r="AA174" s="1"/>
  <c r="Z261"/>
  <c r="AA261" s="1"/>
  <c r="Z233"/>
  <c r="AA233" s="1"/>
  <c r="Z334"/>
  <c r="AA334" s="1"/>
  <c r="Z126"/>
  <c r="AA126" s="1"/>
  <c r="Z65"/>
  <c r="AA65" s="1"/>
  <c r="Z258"/>
  <c r="AA258" s="1"/>
  <c r="Z272"/>
  <c r="AA272" s="1"/>
  <c r="Z225"/>
  <c r="AA225" s="1"/>
  <c r="Z115"/>
  <c r="AA115" s="1"/>
  <c r="Z120"/>
  <c r="AA120" s="1"/>
  <c r="Z178"/>
  <c r="AA178" s="1"/>
  <c r="Z266"/>
  <c r="AA266" s="1"/>
  <c r="Z193"/>
  <c r="AA193" s="1"/>
  <c r="Z324"/>
  <c r="AA324" s="1"/>
  <c r="Z257"/>
  <c r="AA257" s="1"/>
  <c r="Z92"/>
  <c r="AA92" s="1"/>
  <c r="Z236"/>
  <c r="AA236" s="1"/>
  <c r="Z130"/>
  <c r="AA130" s="1"/>
  <c r="Z11"/>
  <c r="AA11" s="1"/>
  <c r="Z53"/>
  <c r="AA53" s="1"/>
  <c r="Z247"/>
  <c r="AA247" s="1"/>
  <c r="Z123"/>
  <c r="AA123" s="1"/>
  <c r="Z146"/>
  <c r="AA146" s="1"/>
  <c r="Z188"/>
  <c r="AA188" s="1"/>
  <c r="Z26"/>
  <c r="AA26" s="1"/>
  <c r="Z255"/>
  <c r="AA255" s="1"/>
  <c r="Z319"/>
  <c r="AA319" s="1"/>
  <c r="AC319" s="1"/>
  <c r="Z206"/>
  <c r="AA206" s="1"/>
  <c r="Z140"/>
  <c r="AA140" s="1"/>
  <c r="Z245"/>
  <c r="AA245" s="1"/>
  <c r="Z325"/>
  <c r="AA325" s="1"/>
  <c r="Z228"/>
  <c r="AA228" s="1"/>
  <c r="Z241"/>
  <c r="AA241" s="1"/>
  <c r="Z218"/>
  <c r="AA218" s="1"/>
  <c r="AC218" s="1"/>
  <c r="Z211"/>
  <c r="AA211" s="1"/>
  <c r="Z300"/>
  <c r="AA300" s="1"/>
  <c r="Z275"/>
  <c r="AA275" s="1"/>
  <c r="Z118"/>
  <c r="AA118" s="1"/>
  <c r="Z210"/>
  <c r="AA210" s="1"/>
  <c r="Z298"/>
  <c r="AA298" s="1"/>
  <c r="Z121"/>
  <c r="AA121" s="1"/>
  <c r="Z97"/>
  <c r="AA97" s="1"/>
  <c r="Z138"/>
  <c r="AA138" s="1"/>
  <c r="Z301"/>
  <c r="AA301" s="1"/>
  <c r="Z148"/>
  <c r="AA148" s="1"/>
  <c r="AC148" s="1"/>
  <c r="Z235"/>
  <c r="AA235" s="1"/>
  <c r="Z182"/>
  <c r="AA182" s="1"/>
  <c r="Z145"/>
  <c r="AA145" s="1"/>
  <c r="Z305"/>
  <c r="AA305" s="1"/>
  <c r="Z267"/>
  <c r="AA267" s="1"/>
  <c r="Z38"/>
  <c r="AA38" s="1"/>
  <c r="Z75"/>
  <c r="AA75" s="1"/>
  <c r="Z158"/>
  <c r="AA158" s="1"/>
  <c r="Z89"/>
  <c r="AA89" s="1"/>
  <c r="Z293"/>
  <c r="AA293" s="1"/>
  <c r="Z77"/>
  <c r="AA77" s="1"/>
  <c r="Z9"/>
  <c r="AA9" s="1"/>
  <c r="Z4"/>
  <c r="AA4" s="1"/>
  <c r="Z276"/>
  <c r="AA276" s="1"/>
  <c r="AC276" s="1"/>
  <c r="Z249"/>
  <c r="AA249" s="1"/>
  <c r="AC249" s="1"/>
  <c r="Z214"/>
  <c r="AA214" s="1"/>
  <c r="AC214" s="1"/>
  <c r="Z273"/>
  <c r="AA273" s="1"/>
  <c r="AC273" s="1"/>
  <c r="Z240"/>
  <c r="AA240" s="1"/>
  <c r="Z180"/>
  <c r="AA180" s="1"/>
  <c r="Z205"/>
  <c r="AA205" s="1"/>
  <c r="Z198"/>
  <c r="AA198" s="1"/>
  <c r="Z274"/>
  <c r="AA274" s="1"/>
  <c r="AC274" s="1"/>
  <c r="Z213"/>
  <c r="AA213" s="1"/>
  <c r="Z311"/>
  <c r="AA311" s="1"/>
  <c r="Z179"/>
  <c r="AA179" s="1"/>
  <c r="Z155"/>
  <c r="AA155" s="1"/>
  <c r="Z223"/>
  <c r="AA223" s="1"/>
  <c r="Z242"/>
  <c r="AA242" s="1"/>
  <c r="Z256"/>
  <c r="AA256" s="1"/>
  <c r="Z173"/>
  <c r="AA173" s="1"/>
  <c r="Z52"/>
  <c r="AA52" s="1"/>
  <c r="Z307"/>
  <c r="AA307" s="1"/>
  <c r="Z290"/>
  <c r="AA290" s="1"/>
  <c r="Z221"/>
  <c r="AA221" s="1"/>
  <c r="Z43"/>
  <c r="AA43" s="1"/>
  <c r="AC43" s="1"/>
  <c r="Z111"/>
  <c r="AA111" s="1"/>
  <c r="Z88"/>
  <c r="AA88" s="1"/>
  <c r="Z177"/>
  <c r="AA177" s="1"/>
  <c r="Z39"/>
  <c r="AA39" s="1"/>
  <c r="Z207"/>
  <c r="AA207" s="1"/>
  <c r="Z56"/>
  <c r="AA56" s="1"/>
  <c r="Z102"/>
  <c r="AA102" s="1"/>
  <c r="Z36"/>
  <c r="AA36" s="1"/>
  <c r="Z34"/>
  <c r="AA34" s="1"/>
  <c r="Z12"/>
  <c r="AA12" s="1"/>
  <c r="Z66"/>
  <c r="AA66" s="1"/>
  <c r="Z139"/>
  <c r="AA139" s="1"/>
  <c r="Z33"/>
  <c r="AA33" s="1"/>
  <c r="Z252"/>
  <c r="AA252" s="1"/>
  <c r="Z80"/>
  <c r="AA80" s="1"/>
  <c r="Z73"/>
  <c r="AA73" s="1"/>
  <c r="Z94"/>
  <c r="AA94" s="1"/>
  <c r="Z144"/>
  <c r="AA144" s="1"/>
  <c r="Z16"/>
  <c r="AA16" s="1"/>
  <c r="Z67"/>
  <c r="AA67" s="1"/>
  <c r="Z7"/>
  <c r="AA7" s="1"/>
  <c r="Z8"/>
  <c r="AA8" s="1"/>
  <c r="Z195"/>
  <c r="AA195" s="1"/>
  <c r="Z119"/>
  <c r="AA119" s="1"/>
  <c r="Z329"/>
  <c r="AA329" s="1"/>
  <c r="X5"/>
  <c r="X48"/>
  <c r="X31"/>
  <c r="X67"/>
  <c r="X22"/>
  <c r="X42"/>
  <c r="X131"/>
  <c r="X68"/>
  <c r="X88"/>
  <c r="X81"/>
  <c r="X72"/>
  <c r="X101"/>
  <c r="X148"/>
  <c r="X78"/>
  <c r="X55"/>
  <c r="X64"/>
  <c r="X70"/>
  <c r="X87"/>
  <c r="X32"/>
  <c r="X105"/>
  <c r="X149"/>
  <c r="X36"/>
  <c r="X98"/>
  <c r="X155"/>
  <c r="X143"/>
  <c r="X108"/>
  <c r="X136"/>
  <c r="X7"/>
  <c r="X65"/>
  <c r="X23"/>
  <c r="X94"/>
  <c r="X49"/>
  <c r="X110"/>
  <c r="X140"/>
  <c r="X82"/>
  <c r="X29"/>
  <c r="X130"/>
  <c r="X142"/>
  <c r="X113"/>
  <c r="X152"/>
  <c r="X85"/>
  <c r="X14"/>
  <c r="X20"/>
  <c r="X89"/>
  <c r="X58"/>
  <c r="X30"/>
  <c r="X114"/>
  <c r="X15"/>
  <c r="X134"/>
  <c r="X45"/>
  <c r="X156"/>
  <c r="X137"/>
  <c r="X54"/>
  <c r="X139"/>
  <c r="X34"/>
  <c r="X135"/>
  <c r="X157"/>
  <c r="X57"/>
  <c r="X115"/>
  <c r="X50"/>
  <c r="X56"/>
  <c r="X111"/>
  <c r="X159"/>
  <c r="X76"/>
  <c r="X28"/>
  <c r="X172"/>
  <c r="X120"/>
  <c r="X18"/>
  <c r="X43"/>
  <c r="X37"/>
  <c r="X38"/>
  <c r="X96"/>
  <c r="X147"/>
  <c r="X123"/>
  <c r="X146"/>
  <c r="X118"/>
  <c r="X61"/>
  <c r="X119"/>
  <c r="X106"/>
  <c r="X39"/>
  <c r="X83"/>
  <c r="X153"/>
  <c r="X128"/>
  <c r="X11"/>
  <c r="X90"/>
  <c r="X21"/>
  <c r="X126"/>
  <c r="X80"/>
  <c r="X122"/>
  <c r="X91"/>
  <c r="X141"/>
  <c r="X41"/>
  <c r="X109"/>
  <c r="X63"/>
  <c r="X62"/>
  <c r="X102"/>
  <c r="X66"/>
  <c r="X74"/>
  <c r="X79"/>
  <c r="X107"/>
  <c r="X132"/>
  <c r="X104"/>
  <c r="X33"/>
  <c r="X100"/>
  <c r="X51"/>
  <c r="X46"/>
  <c r="X129"/>
  <c r="X161"/>
  <c r="X52"/>
  <c r="X103"/>
  <c r="X27"/>
  <c r="X35"/>
  <c r="X116"/>
  <c r="X117"/>
  <c r="X9"/>
  <c r="X121"/>
  <c r="X19"/>
  <c r="X138"/>
  <c r="X127"/>
  <c r="X73"/>
  <c r="X84"/>
  <c r="X93"/>
  <c r="X24"/>
  <c r="X95"/>
  <c r="X53"/>
  <c r="X160"/>
  <c r="X26"/>
  <c r="X150"/>
  <c r="X47"/>
  <c r="X154"/>
  <c r="X92"/>
  <c r="X162"/>
  <c r="X112"/>
  <c r="X151"/>
  <c r="X77"/>
  <c r="X69"/>
  <c r="X75"/>
  <c r="X158"/>
  <c r="X10"/>
  <c r="X125"/>
  <c r="X124"/>
  <c r="X40"/>
  <c r="X44"/>
  <c r="X133"/>
  <c r="X17"/>
  <c r="X86"/>
  <c r="X59"/>
  <c r="X6"/>
  <c r="X12"/>
  <c r="X144"/>
  <c r="X60"/>
  <c r="X8"/>
  <c r="X16"/>
  <c r="X97"/>
  <c r="X13"/>
  <c r="X25"/>
  <c r="X71"/>
  <c r="X99"/>
  <c r="X145"/>
  <c r="AC541"/>
  <c r="AC712"/>
  <c r="AC708"/>
  <c r="AC722"/>
  <c r="AC685"/>
  <c r="AC675"/>
  <c r="AC638"/>
  <c r="AC689"/>
  <c r="AC691"/>
  <c r="AC698"/>
  <c r="AC505"/>
  <c r="AC631"/>
  <c r="AC497"/>
  <c r="AC547"/>
  <c r="AC632"/>
  <c r="AC527"/>
  <c r="AC629"/>
  <c r="AC196"/>
  <c r="AC598"/>
  <c r="AC586"/>
  <c r="AC609"/>
  <c r="AC640"/>
  <c r="AC623"/>
  <c r="AB484"/>
  <c r="AC484" s="1"/>
  <c r="AC566"/>
  <c r="AC520"/>
  <c r="AC654"/>
  <c r="AC655"/>
  <c r="AC656"/>
  <c r="AC662"/>
  <c r="AC532"/>
  <c r="AC602"/>
  <c r="AC649"/>
  <c r="AC542"/>
  <c r="AC181"/>
  <c r="AC191"/>
  <c r="AC287"/>
  <c r="AC284"/>
  <c r="AC453"/>
  <c r="AC237"/>
  <c r="AC55"/>
  <c r="AC455"/>
  <c r="AC414"/>
  <c r="AC457"/>
  <c r="AC305"/>
  <c r="AC307"/>
  <c r="AC441"/>
  <c r="AC433"/>
  <c r="AC428"/>
  <c r="AC423"/>
  <c r="AC438"/>
  <c r="AC444"/>
  <c r="AC445"/>
  <c r="AC424"/>
  <c r="AC442"/>
  <c r="AC436"/>
  <c r="AC417"/>
  <c r="AC298"/>
  <c r="AC394"/>
  <c r="AC404"/>
  <c r="AC375"/>
  <c r="AC380"/>
  <c r="AC374"/>
  <c r="AC405"/>
  <c r="AC387"/>
  <c r="AC401"/>
  <c r="AC391"/>
  <c r="AC366"/>
  <c r="AC386"/>
  <c r="AC392"/>
  <c r="AC397"/>
  <c r="AC373"/>
  <c r="AC363"/>
  <c r="AC360"/>
  <c r="AC334"/>
  <c r="AC318"/>
  <c r="AC344"/>
  <c r="AC336"/>
  <c r="AC352"/>
  <c r="AC351"/>
  <c r="AC353"/>
  <c r="AC340"/>
  <c r="AC348"/>
  <c r="AC294"/>
  <c r="AC277"/>
  <c r="AC313"/>
  <c r="AC228"/>
  <c r="AC309"/>
  <c r="AC285"/>
  <c r="AC254"/>
  <c r="AC216"/>
  <c r="AC199"/>
  <c r="AC292"/>
  <c r="AC186"/>
  <c r="AC279"/>
  <c r="AC103"/>
  <c r="AC201"/>
  <c r="AC197"/>
  <c r="AC310"/>
  <c r="AC264"/>
  <c r="AC180"/>
  <c r="AC154"/>
  <c r="AC156"/>
  <c r="AC40"/>
  <c r="AC45"/>
  <c r="AB193"/>
  <c r="AB56"/>
  <c r="AC56" s="1"/>
  <c r="AB61"/>
  <c r="AB21"/>
  <c r="AC21" s="1"/>
  <c r="AB42"/>
  <c r="AB126"/>
  <c r="AC126" s="1"/>
  <c r="AB94"/>
  <c r="AB152"/>
  <c r="AB221"/>
  <c r="AB155"/>
  <c r="AB65"/>
  <c r="AC65" s="1"/>
  <c r="AB22"/>
  <c r="Y172"/>
  <c r="AB161"/>
  <c r="AB46"/>
  <c r="AB102"/>
  <c r="AB162"/>
  <c r="AB95"/>
  <c r="AB26"/>
  <c r="AB10"/>
  <c r="AB39"/>
  <c r="AB35"/>
  <c r="AB30"/>
  <c r="AC30" s="1"/>
  <c r="AB190"/>
  <c r="AB133"/>
  <c r="AC133" s="1"/>
  <c r="AC67"/>
  <c r="AC48"/>
  <c r="AC68"/>
  <c r="AB234"/>
  <c r="B5"/>
  <c r="B219"/>
  <c r="B133"/>
  <c r="B240"/>
  <c r="B176"/>
  <c r="B59"/>
  <c r="B37"/>
  <c r="B293"/>
  <c r="B165"/>
  <c r="F6"/>
  <c r="K6" s="1"/>
  <c r="B101"/>
  <c r="B187"/>
  <c r="B272"/>
  <c r="B251"/>
  <c r="B11"/>
  <c r="B283"/>
  <c r="B262"/>
  <c r="B185"/>
  <c r="B28"/>
  <c r="B10"/>
  <c r="B67"/>
  <c r="B128"/>
  <c r="B279"/>
  <c r="B93"/>
  <c r="B122"/>
  <c r="B40"/>
  <c r="B147"/>
  <c r="B153"/>
  <c r="B228"/>
  <c r="B205"/>
  <c r="B186"/>
  <c r="B73"/>
  <c r="B26"/>
  <c r="B94"/>
  <c r="B285"/>
  <c r="B264"/>
  <c r="B50"/>
  <c r="B200"/>
  <c r="B288"/>
  <c r="B266"/>
  <c r="B190"/>
  <c r="B253"/>
  <c r="B254"/>
  <c r="B203"/>
  <c r="B281"/>
  <c r="B215"/>
  <c r="B108"/>
  <c r="B242"/>
  <c r="B169"/>
  <c r="B161"/>
  <c r="B271"/>
  <c r="B60"/>
  <c r="B208"/>
  <c r="B3"/>
  <c r="B216"/>
  <c r="B98"/>
  <c r="B52"/>
  <c r="B44"/>
  <c r="B151"/>
  <c r="B144"/>
  <c r="B45"/>
  <c r="B231"/>
  <c r="B89"/>
  <c r="B77"/>
  <c r="B184"/>
  <c r="B156"/>
  <c r="B213"/>
  <c r="B61"/>
  <c r="B86"/>
  <c r="B188"/>
  <c r="B69"/>
  <c r="B149"/>
  <c r="B72"/>
  <c r="B53"/>
  <c r="B47"/>
  <c r="F297"/>
  <c r="K297" s="1"/>
  <c r="B126"/>
  <c r="B146"/>
  <c r="B97"/>
  <c r="B34"/>
  <c r="B64"/>
  <c r="B58"/>
  <c r="B138"/>
  <c r="B260"/>
  <c r="B27"/>
  <c r="B46"/>
  <c r="B80"/>
  <c r="B82"/>
  <c r="B125"/>
  <c r="B197"/>
  <c r="B48"/>
  <c r="B282"/>
  <c r="B116"/>
  <c r="B17"/>
  <c r="B65"/>
  <c r="B100"/>
  <c r="B164"/>
  <c r="B70"/>
  <c r="B32"/>
  <c r="B139"/>
  <c r="B241"/>
  <c r="B248"/>
  <c r="B246"/>
  <c r="B12"/>
  <c r="B178"/>
  <c r="B277"/>
  <c r="B238"/>
  <c r="B300"/>
  <c r="B30"/>
  <c r="B110"/>
  <c r="B131"/>
  <c r="B79"/>
  <c r="B25"/>
  <c r="B280"/>
  <c r="B13"/>
  <c r="B157"/>
  <c r="B261"/>
  <c r="B198"/>
  <c r="B201"/>
  <c r="B150"/>
  <c r="B109"/>
  <c r="B145"/>
  <c r="B244"/>
  <c r="B237"/>
  <c r="B268"/>
  <c r="B121"/>
  <c r="B235"/>
  <c r="B211"/>
  <c r="B54"/>
  <c r="B181"/>
  <c r="B289"/>
  <c r="B15"/>
  <c r="B75"/>
  <c r="B41"/>
  <c r="B112"/>
  <c r="B223"/>
  <c r="B9"/>
  <c r="B115"/>
  <c r="B118"/>
  <c r="B163"/>
  <c r="B233"/>
  <c r="B168"/>
  <c r="B158"/>
  <c r="B195"/>
  <c r="B199"/>
  <c r="B229"/>
  <c r="B214"/>
  <c r="B291"/>
  <c r="B154"/>
  <c r="B127"/>
  <c r="B321"/>
  <c r="B35"/>
  <c r="B123"/>
  <c r="B155"/>
  <c r="B290"/>
  <c r="B76"/>
  <c r="B23"/>
  <c r="B196"/>
  <c r="B236"/>
  <c r="B204"/>
  <c r="B218"/>
  <c r="B135"/>
  <c r="B81"/>
  <c r="B162"/>
  <c r="B286"/>
  <c r="B273"/>
  <c r="B301"/>
  <c r="B91"/>
  <c r="B167"/>
  <c r="B113"/>
  <c r="B119"/>
  <c r="B4"/>
  <c r="B292"/>
  <c r="F300"/>
  <c r="K300" s="1"/>
  <c r="B16"/>
  <c r="B210"/>
  <c r="B232"/>
  <c r="F197"/>
  <c r="K197" s="1"/>
  <c r="F81"/>
  <c r="K81" s="1"/>
  <c r="F95"/>
  <c r="K95" s="1"/>
  <c r="B103"/>
  <c r="F65"/>
  <c r="K65" s="1"/>
  <c r="B207"/>
  <c r="F104"/>
  <c r="K104" s="1"/>
  <c r="F307"/>
  <c r="K307" s="1"/>
  <c r="F304"/>
  <c r="K304" s="1"/>
  <c r="F257"/>
  <c r="K257" s="1"/>
  <c r="B120"/>
  <c r="B206"/>
  <c r="F175"/>
  <c r="K175" s="1"/>
  <c r="F215"/>
  <c r="K215" s="1"/>
  <c r="B269"/>
  <c r="F134"/>
  <c r="K134" s="1"/>
  <c r="F289"/>
  <c r="K289" s="1"/>
  <c r="F11"/>
  <c r="K11" s="1"/>
  <c r="F231"/>
  <c r="K231" s="1"/>
  <c r="F88"/>
  <c r="K88" s="1"/>
  <c r="F286"/>
  <c r="K286" s="1"/>
  <c r="B24"/>
  <c r="F327"/>
  <c r="K327" s="1"/>
  <c r="F276"/>
  <c r="K276" s="1"/>
  <c r="F117"/>
  <c r="K117" s="1"/>
  <c r="F196"/>
  <c r="K196" s="1"/>
  <c r="B265"/>
  <c r="F23"/>
  <c r="K23" s="1"/>
  <c r="F31"/>
  <c r="K31" s="1"/>
  <c r="F212"/>
  <c r="K212" s="1"/>
  <c r="F37"/>
  <c r="K37" s="1"/>
  <c r="F227"/>
  <c r="K227" s="1"/>
  <c r="B325"/>
  <c r="B316"/>
  <c r="B142"/>
  <c r="F10"/>
  <c r="K10" s="1"/>
  <c r="B189"/>
  <c r="F169"/>
  <c r="K169" s="1"/>
  <c r="B104"/>
  <c r="F4"/>
  <c r="K4" s="1"/>
  <c r="B18"/>
  <c r="F178"/>
  <c r="K178" s="1"/>
  <c r="F136"/>
  <c r="K136" s="1"/>
  <c r="F253"/>
  <c r="K253" s="1"/>
  <c r="B136"/>
  <c r="B85"/>
  <c r="F207"/>
  <c r="K207" s="1"/>
  <c r="B134"/>
  <c r="F274"/>
  <c r="K274" s="1"/>
  <c r="B55"/>
  <c r="F225"/>
  <c r="K225" s="1"/>
  <c r="F334"/>
  <c r="K334" s="1"/>
  <c r="B287"/>
  <c r="F30"/>
  <c r="K30" s="1"/>
  <c r="F281"/>
  <c r="K281" s="1"/>
  <c r="F42"/>
  <c r="K42" s="1"/>
  <c r="B227"/>
  <c r="F24"/>
  <c r="K24" s="1"/>
  <c r="B92"/>
  <c r="B8"/>
  <c r="F179"/>
  <c r="K179" s="1"/>
  <c r="B274"/>
  <c r="F333"/>
  <c r="K333" s="1"/>
  <c r="B182"/>
  <c r="F120"/>
  <c r="K120" s="1"/>
  <c r="F130"/>
  <c r="K130" s="1"/>
  <c r="F202"/>
  <c r="K202" s="1"/>
  <c r="F114"/>
  <c r="K114" s="1"/>
  <c r="F252"/>
  <c r="K252" s="1"/>
  <c r="F122"/>
  <c r="K122" s="1"/>
  <c r="F322"/>
  <c r="K322" s="1"/>
  <c r="F135"/>
  <c r="K135" s="1"/>
  <c r="F29"/>
  <c r="K29" s="1"/>
  <c r="F153"/>
  <c r="K153" s="1"/>
  <c r="F115"/>
  <c r="K115" s="1"/>
  <c r="F78"/>
  <c r="K78" s="1"/>
  <c r="B324"/>
  <c r="F258"/>
  <c r="K258" s="1"/>
  <c r="B96"/>
  <c r="F59"/>
  <c r="K59" s="1"/>
  <c r="B259"/>
  <c r="B159"/>
  <c r="F208"/>
  <c r="K208" s="1"/>
  <c r="F240"/>
  <c r="K240" s="1"/>
  <c r="F51"/>
  <c r="K51" s="1"/>
  <c r="F126"/>
  <c r="K126" s="1"/>
  <c r="F25"/>
  <c r="K25" s="1"/>
  <c r="B71"/>
  <c r="F320"/>
  <c r="K320" s="1"/>
  <c r="B221"/>
  <c r="F76"/>
  <c r="K76" s="1"/>
  <c r="F277"/>
  <c r="K277" s="1"/>
  <c r="F209"/>
  <c r="K209" s="1"/>
  <c r="B224"/>
  <c r="F150"/>
  <c r="K150" s="1"/>
  <c r="F39"/>
  <c r="K39" s="1"/>
  <c r="F186"/>
  <c r="K186" s="1"/>
  <c r="F14"/>
  <c r="K14" s="1"/>
  <c r="F293"/>
  <c r="K293" s="1"/>
  <c r="F58"/>
  <c r="K58" s="1"/>
  <c r="F20"/>
  <c r="K20" s="1"/>
  <c r="F330"/>
  <c r="K330" s="1"/>
  <c r="F77"/>
  <c r="K77" s="1"/>
  <c r="F66"/>
  <c r="K66" s="1"/>
  <c r="F280"/>
  <c r="K280" s="1"/>
  <c r="F83"/>
  <c r="K83" s="1"/>
  <c r="B166"/>
  <c r="F285"/>
  <c r="K285" s="1"/>
  <c r="B225"/>
  <c r="F21"/>
  <c r="K21" s="1"/>
  <c r="F296"/>
  <c r="K296" s="1"/>
  <c r="F121"/>
  <c r="K121" s="1"/>
  <c r="F96"/>
  <c r="K96" s="1"/>
  <c r="F84"/>
  <c r="K84" s="1"/>
  <c r="B102"/>
  <c r="F221"/>
  <c r="K221" s="1"/>
  <c r="F82"/>
  <c r="K82" s="1"/>
  <c r="F189"/>
  <c r="K189" s="1"/>
  <c r="F229"/>
  <c r="K229" s="1"/>
  <c r="F68"/>
  <c r="K68" s="1"/>
  <c r="F248"/>
  <c r="K248" s="1"/>
  <c r="F325"/>
  <c r="K325" s="1"/>
  <c r="B62"/>
  <c r="B245"/>
  <c r="F158"/>
  <c r="K158" s="1"/>
  <c r="F295"/>
  <c r="K295" s="1"/>
  <c r="F50"/>
  <c r="K50" s="1"/>
  <c r="F33"/>
  <c r="K33" s="1"/>
  <c r="F128"/>
  <c r="K128" s="1"/>
  <c r="F28"/>
  <c r="K28" s="1"/>
  <c r="B278"/>
  <c r="F41"/>
  <c r="K41"/>
  <c r="B42"/>
  <c r="F60"/>
  <c r="K60" s="1"/>
  <c r="F12"/>
  <c r="K12" s="1"/>
  <c r="F306"/>
  <c r="K306" s="1"/>
  <c r="F124"/>
  <c r="K124" s="1"/>
  <c r="F199"/>
  <c r="K199" s="1"/>
  <c r="B63"/>
  <c r="F213"/>
  <c r="K213" s="1"/>
  <c r="B312"/>
  <c r="F187"/>
  <c r="K187" s="1"/>
  <c r="B6"/>
  <c r="F143"/>
  <c r="K143" s="1"/>
  <c r="F273"/>
  <c r="K273" s="1"/>
  <c r="B311"/>
  <c r="B105"/>
  <c r="B267"/>
  <c r="F73"/>
  <c r="K73" s="1"/>
  <c r="B132"/>
  <c r="B220"/>
  <c r="F148"/>
  <c r="K148" s="1"/>
  <c r="F262"/>
  <c r="K262" s="1"/>
  <c r="B250"/>
  <c r="F317"/>
  <c r="K317" s="1"/>
  <c r="B330"/>
  <c r="F226"/>
  <c r="K226" s="1"/>
  <c r="B174"/>
  <c r="F217"/>
  <c r="K217"/>
  <c r="F5"/>
  <c r="K5"/>
  <c r="F71"/>
  <c r="K71"/>
  <c r="F132"/>
  <c r="K132"/>
  <c r="F69"/>
  <c r="K69"/>
  <c r="F125"/>
  <c r="K125"/>
  <c r="F195"/>
  <c r="K195"/>
  <c r="F176"/>
  <c r="K176"/>
  <c r="B20"/>
  <c r="F15"/>
  <c r="K15" s="1"/>
  <c r="B124"/>
  <c r="F87"/>
  <c r="K87" s="1"/>
  <c r="F287"/>
  <c r="K287" s="1"/>
  <c r="F162"/>
  <c r="K162" s="1"/>
  <c r="F137"/>
  <c r="K137" s="1"/>
  <c r="F91"/>
  <c r="K91" s="1"/>
  <c r="B172"/>
  <c r="F324"/>
  <c r="K324" s="1"/>
  <c r="B51"/>
  <c r="F302"/>
  <c r="K302" s="1"/>
  <c r="F264"/>
  <c r="K264" s="1"/>
  <c r="B83"/>
  <c r="F170"/>
  <c r="K170" s="1"/>
  <c r="F32"/>
  <c r="K32" s="1"/>
  <c r="F241"/>
  <c r="K241" s="1"/>
  <c r="B21"/>
  <c r="B295"/>
  <c r="B114"/>
  <c r="F290"/>
  <c r="K290" s="1"/>
  <c r="F299"/>
  <c r="K299" s="1"/>
  <c r="F52"/>
  <c r="K52" s="1"/>
  <c r="F269"/>
  <c r="K269" s="1"/>
  <c r="B43"/>
  <c r="F101"/>
  <c r="K101" s="1"/>
  <c r="F118"/>
  <c r="K118" s="1"/>
  <c r="F48"/>
  <c r="K48" s="1"/>
  <c r="B222"/>
  <c r="B57"/>
  <c r="F181"/>
  <c r="K181" s="1"/>
  <c r="B263"/>
  <c r="F80"/>
  <c r="K80" s="1"/>
  <c r="F93"/>
  <c r="K93" s="1"/>
  <c r="F183"/>
  <c r="K183" s="1"/>
  <c r="B275"/>
  <c r="F234"/>
  <c r="K234" s="1"/>
  <c r="B111"/>
  <c r="F249"/>
  <c r="K249" s="1"/>
  <c r="F316"/>
  <c r="K316" s="1"/>
  <c r="F224"/>
  <c r="K224" s="1"/>
  <c r="B270"/>
  <c r="F129"/>
  <c r="K129" s="1"/>
  <c r="F36"/>
  <c r="K36" s="1"/>
  <c r="F7"/>
  <c r="K7" s="1"/>
  <c r="F237"/>
  <c r="K237" s="1"/>
  <c r="F98"/>
  <c r="K98" s="1"/>
  <c r="B117"/>
  <c r="B257"/>
  <c r="F242"/>
  <c r="K242" s="1"/>
  <c r="F239"/>
  <c r="K239" s="1"/>
  <c r="F55"/>
  <c r="K55" s="1"/>
  <c r="B106"/>
  <c r="F61"/>
  <c r="K61" s="1"/>
  <c r="F97"/>
  <c r="K97" s="1"/>
  <c r="B66"/>
  <c r="B310"/>
  <c r="F171"/>
  <c r="K171" s="1"/>
  <c r="B56"/>
  <c r="F238"/>
  <c r="K238" s="1"/>
  <c r="F216"/>
  <c r="K216" s="1"/>
  <c r="B171"/>
  <c r="B320"/>
  <c r="F111"/>
  <c r="K111" s="1"/>
  <c r="F192"/>
  <c r="K192" s="1"/>
  <c r="B33"/>
  <c r="F70"/>
  <c r="K70" s="1"/>
  <c r="F138"/>
  <c r="K138" s="1"/>
  <c r="B49"/>
  <c r="F173"/>
  <c r="K173" s="1"/>
  <c r="F53"/>
  <c r="K53" s="1"/>
  <c r="F151"/>
  <c r="K151" s="1"/>
  <c r="B194"/>
  <c r="B226"/>
  <c r="F63"/>
  <c r="K63" s="1"/>
  <c r="F214"/>
  <c r="K214" s="1"/>
  <c r="F243"/>
  <c r="K243" s="1"/>
  <c r="F180"/>
  <c r="K180" s="1"/>
  <c r="B19"/>
  <c r="B78"/>
  <c r="F279"/>
  <c r="K279" s="1"/>
  <c r="F18"/>
  <c r="K18" s="1"/>
  <c r="B276"/>
  <c r="B143"/>
  <c r="F318"/>
  <c r="K318" s="1"/>
  <c r="B315"/>
  <c r="F72"/>
  <c r="K72" s="1"/>
  <c r="F102"/>
  <c r="K102" s="1"/>
  <c r="F144"/>
  <c r="K144" s="1"/>
  <c r="F268"/>
  <c r="K268" s="1"/>
  <c r="F198"/>
  <c r="K198" s="1"/>
  <c r="F133"/>
  <c r="K133" s="1"/>
  <c r="F112"/>
  <c r="K112" s="1"/>
  <c r="F57"/>
  <c r="K57" s="1"/>
  <c r="B296"/>
  <c r="F56"/>
  <c r="K56" s="1"/>
  <c r="B39"/>
  <c r="B170"/>
  <c r="B148"/>
  <c r="F159"/>
  <c r="K159" s="1"/>
  <c r="F106"/>
  <c r="K106" s="1"/>
  <c r="F335"/>
  <c r="K335" s="1"/>
  <c r="F205"/>
  <c r="K205" s="1"/>
  <c r="B14"/>
  <c r="F292"/>
  <c r="K292" s="1"/>
  <c r="B239"/>
  <c r="F161"/>
  <c r="K161" s="1"/>
  <c r="B192"/>
  <c r="B107"/>
  <c r="F67"/>
  <c r="K67" s="1"/>
  <c r="B137"/>
  <c r="F103"/>
  <c r="K103" s="1"/>
  <c r="F200"/>
  <c r="K200" s="1"/>
  <c r="F288"/>
  <c r="K288" s="1"/>
  <c r="F263"/>
  <c r="K263" s="1"/>
  <c r="F308"/>
  <c r="K308" s="1"/>
  <c r="F278"/>
  <c r="K278" s="1"/>
  <c r="F160"/>
  <c r="K160" s="1"/>
  <c r="F270"/>
  <c r="K270" s="1"/>
  <c r="F22"/>
  <c r="K22" s="1"/>
  <c r="F75"/>
  <c r="K75" s="1"/>
  <c r="B90"/>
  <c r="F164"/>
  <c r="F16"/>
  <c r="K16" s="1"/>
  <c r="F250"/>
  <c r="K250" s="1"/>
  <c r="B160"/>
  <c r="F109"/>
  <c r="K109" s="1"/>
  <c r="F43"/>
  <c r="K43" s="1"/>
  <c r="B212"/>
  <c r="F211"/>
  <c r="K211" s="1"/>
  <c r="F256"/>
  <c r="K256" s="1"/>
  <c r="F172"/>
  <c r="K172" s="1"/>
  <c r="F266"/>
  <c r="K266" s="1"/>
  <c r="F127"/>
  <c r="K127" s="1"/>
  <c r="F107"/>
  <c r="K107" s="1"/>
  <c r="B141"/>
  <c r="F219"/>
  <c r="K219" s="1"/>
  <c r="F141"/>
  <c r="K141" s="1"/>
  <c r="F260"/>
  <c r="K260" s="1"/>
  <c r="B175"/>
  <c r="F119"/>
  <c r="K119" s="1"/>
  <c r="F149"/>
  <c r="K149" s="1"/>
  <c r="F184"/>
  <c r="K184" s="1"/>
  <c r="B7"/>
  <c r="F100"/>
  <c r="K100" s="1"/>
  <c r="F311"/>
  <c r="K311" s="1"/>
  <c r="F47"/>
  <c r="K47" s="1"/>
  <c r="B202"/>
  <c r="B322"/>
  <c r="F140"/>
  <c r="K140" s="1"/>
  <c r="F152"/>
  <c r="K152" s="1"/>
  <c r="F123"/>
  <c r="K123" s="1"/>
  <c r="B68"/>
  <c r="F146"/>
  <c r="K146" s="1"/>
  <c r="F326"/>
  <c r="K326" s="1"/>
  <c r="F255"/>
  <c r="K255" s="1"/>
  <c r="B95"/>
  <c r="F310"/>
  <c r="K310" s="1"/>
  <c r="B179"/>
  <c r="F312"/>
  <c r="K312" s="1"/>
  <c r="F94"/>
  <c r="K94" s="1"/>
  <c r="F163"/>
  <c r="F204"/>
  <c r="K204" s="1"/>
  <c r="F3"/>
  <c r="K3" s="1"/>
  <c r="F245"/>
  <c r="K245" s="1"/>
  <c r="B317"/>
  <c r="F64"/>
  <c r="K64" s="1"/>
  <c r="F329"/>
  <c r="K329" s="1"/>
  <c r="F44"/>
  <c r="K44" s="1"/>
  <c r="B29"/>
  <c r="B140"/>
  <c r="F314"/>
  <c r="K314" s="1"/>
  <c r="B177"/>
  <c r="B294"/>
  <c r="F282"/>
  <c r="K282" s="1"/>
  <c r="F85"/>
  <c r="K85" s="1"/>
  <c r="F185"/>
  <c r="K185" s="1"/>
  <c r="F232"/>
  <c r="K232" s="1"/>
  <c r="B191"/>
  <c r="B230"/>
  <c r="F332"/>
  <c r="K332" s="1"/>
  <c r="F168"/>
  <c r="K168" s="1"/>
  <c r="F8"/>
  <c r="K8" s="1"/>
  <c r="B130"/>
  <c r="B298"/>
  <c r="B183"/>
  <c r="F230"/>
  <c r="K230" s="1"/>
  <c r="F188"/>
  <c r="K188" s="1"/>
  <c r="F331"/>
  <c r="K331" s="1"/>
  <c r="F139"/>
  <c r="K139" s="1"/>
  <c r="F54"/>
  <c r="K54" s="1"/>
  <c r="B329"/>
  <c r="F166"/>
  <c r="K166" s="1"/>
  <c r="F235"/>
  <c r="K235" s="1"/>
  <c r="F105"/>
  <c r="K105" s="1"/>
  <c r="F17"/>
  <c r="K17" s="1"/>
  <c r="B327"/>
  <c r="F190"/>
  <c r="K190" s="1"/>
  <c r="F110"/>
  <c r="K110" s="1"/>
  <c r="F147"/>
  <c r="K147" s="1"/>
  <c r="B31"/>
  <c r="F218"/>
  <c r="K218" s="1"/>
  <c r="F34"/>
  <c r="K34" s="1"/>
  <c r="B256"/>
  <c r="F193"/>
  <c r="K193" s="1"/>
  <c r="B193"/>
  <c r="B297"/>
  <c r="F79"/>
  <c r="K79" s="1"/>
  <c r="F328"/>
  <c r="K328" s="1"/>
  <c r="B284"/>
  <c r="F222"/>
  <c r="K222" s="1"/>
  <c r="B180"/>
  <c r="F223"/>
  <c r="K223"/>
  <c r="F145"/>
  <c r="K145"/>
  <c r="F315"/>
  <c r="K315"/>
  <c r="F116"/>
  <c r="K116"/>
  <c r="F154"/>
  <c r="K154"/>
  <c r="B328"/>
  <c r="B335"/>
  <c r="B334"/>
  <c r="B84"/>
  <c r="B234"/>
  <c r="F142"/>
  <c r="K142" s="1"/>
  <c r="F203"/>
  <c r="K203" s="1"/>
  <c r="B36"/>
  <c r="F246"/>
  <c r="K246"/>
  <c r="F283"/>
  <c r="K283"/>
  <c r="B333"/>
  <c r="F38"/>
  <c r="K38" s="1"/>
  <c r="B326"/>
  <c r="F298"/>
  <c r="K298" s="1"/>
  <c r="B318"/>
  <c r="B304"/>
  <c r="B308"/>
  <c r="F131"/>
  <c r="K131" s="1"/>
  <c r="F236"/>
  <c r="K236" s="1"/>
  <c r="B309"/>
  <c r="B319"/>
  <c r="F62"/>
  <c r="K62" s="1"/>
  <c r="B129"/>
  <c r="B74"/>
  <c r="B209"/>
  <c r="B249"/>
  <c r="B299"/>
  <c r="B217"/>
  <c r="F113"/>
  <c r="K113" s="1"/>
  <c r="F305"/>
  <c r="K305" s="1"/>
  <c r="F74"/>
  <c r="K74" s="1"/>
  <c r="F254"/>
  <c r="K254" s="1"/>
  <c r="B87"/>
  <c r="B255"/>
  <c r="F284"/>
  <c r="K284" s="1"/>
  <c r="F156"/>
  <c r="K156" s="1"/>
  <c r="F323"/>
  <c r="K323" s="1"/>
  <c r="B173"/>
  <c r="F247"/>
  <c r="K247" s="1"/>
  <c r="F303"/>
  <c r="K303" s="1"/>
  <c r="B313"/>
  <c r="F27"/>
  <c r="K27" s="1"/>
  <c r="F13"/>
  <c r="K13" s="1"/>
  <c r="B303"/>
  <c r="F182"/>
  <c r="K182" s="1"/>
  <c r="F228"/>
  <c r="K228" s="1"/>
  <c r="B99"/>
  <c r="F157"/>
  <c r="K157" s="1"/>
  <c r="F99"/>
  <c r="K99" s="1"/>
  <c r="F206"/>
  <c r="K206" s="1"/>
  <c r="F309"/>
  <c r="K309" s="1"/>
  <c r="F89"/>
  <c r="K89" s="1"/>
  <c r="B22"/>
  <c r="F267"/>
  <c r="K267" s="1"/>
  <c r="F265"/>
  <c r="K265" s="1"/>
  <c r="F26"/>
  <c r="K26" s="1"/>
  <c r="B331"/>
  <c r="F244"/>
  <c r="K244" s="1"/>
  <c r="F220"/>
  <c r="K220" s="1"/>
  <c r="F259"/>
  <c r="K259" s="1"/>
  <c r="F90"/>
  <c r="K90" s="1"/>
  <c r="B314"/>
  <c r="F165"/>
  <c r="K165" s="1"/>
  <c r="F233"/>
  <c r="K233" s="1"/>
  <c r="F261"/>
  <c r="K261" s="1"/>
  <c r="F46"/>
  <c r="K46" s="1"/>
  <c r="F210"/>
  <c r="K210"/>
  <c r="F251"/>
  <c r="K251"/>
  <c r="B38"/>
  <c r="F194"/>
  <c r="K194" s="1"/>
  <c r="F271"/>
  <c r="K271" s="1"/>
  <c r="F177"/>
  <c r="K177" s="1"/>
  <c r="B252"/>
  <c r="F291"/>
  <c r="K291" s="1"/>
  <c r="F35"/>
  <c r="K35" s="1"/>
  <c r="F40"/>
  <c r="K40" s="1"/>
  <c r="B152"/>
  <c r="B258"/>
  <c r="F167"/>
  <c r="K167" s="1"/>
  <c r="F191"/>
  <c r="K191" s="1"/>
  <c r="B247"/>
  <c r="F319"/>
  <c r="K319" s="1"/>
  <c r="F272"/>
  <c r="K272" s="1"/>
  <c r="B243"/>
  <c r="B88"/>
  <c r="F321"/>
  <c r="K321" s="1"/>
  <c r="B323"/>
  <c r="B332"/>
  <c r="F108"/>
  <c r="K108" s="1"/>
  <c r="F92"/>
  <c r="K92" s="1"/>
  <c r="B305"/>
  <c r="F49"/>
  <c r="K49" s="1"/>
  <c r="F9"/>
  <c r="K9" s="1"/>
  <c r="F86"/>
  <c r="K86" s="1"/>
  <c r="F301"/>
  <c r="K301" s="1"/>
  <c r="F45"/>
  <c r="K45" s="1"/>
  <c r="B302"/>
  <c r="B306"/>
  <c r="B307"/>
  <c r="F155"/>
  <c r="K155" s="1"/>
  <c r="F294"/>
  <c r="K294" s="1"/>
  <c r="F313"/>
  <c r="K313" s="1"/>
  <c r="F19"/>
  <c r="K19" s="1"/>
  <c r="F275"/>
  <c r="K275" s="1"/>
  <c r="F201"/>
  <c r="K201" s="1"/>
  <c r="F174"/>
  <c r="K174" s="1"/>
  <c r="AC62"/>
  <c r="AC34"/>
  <c r="AC161"/>
  <c r="AB53"/>
  <c r="AC53" s="1"/>
  <c r="AC58"/>
  <c r="AB146"/>
  <c r="AC146" s="1"/>
  <c r="AC155"/>
  <c r="AB12"/>
  <c r="AC12" s="1"/>
  <c r="AC210"/>
  <c r="AC147"/>
  <c r="AC159"/>
  <c r="AC153"/>
  <c r="AB215"/>
  <c r="AC215" s="1"/>
  <c r="AC26"/>
  <c r="AC231"/>
  <c r="AC193"/>
  <c r="AC92"/>
  <c r="AC100"/>
  <c r="AC144"/>
  <c r="AC132"/>
  <c r="AC97"/>
  <c r="AC127"/>
  <c r="AC121"/>
  <c r="AC200"/>
  <c r="AC94"/>
  <c r="AC90"/>
  <c r="AC190"/>
  <c r="AC192"/>
  <c r="AC234"/>
  <c r="AC152"/>
  <c r="AC162"/>
  <c r="AC95"/>
  <c r="AC212"/>
  <c r="AC96"/>
  <c r="AC140"/>
  <c r="AC32"/>
  <c r="AB52"/>
  <c r="AC52"/>
  <c r="AB37"/>
  <c r="AC37" s="1"/>
  <c r="AB130"/>
  <c r="AC130" s="1"/>
  <c r="AB93"/>
  <c r="AB123"/>
  <c r="AC123" s="1"/>
  <c r="AB66"/>
  <c r="AB143"/>
  <c r="AC143" s="1"/>
  <c r="AB207"/>
  <c r="AB118"/>
  <c r="AC118" s="1"/>
  <c r="AB98"/>
  <c r="AC98" s="1"/>
  <c r="AB89"/>
  <c r="AC89" s="1"/>
  <c r="AC22"/>
  <c r="AC239"/>
  <c r="AC160"/>
  <c r="AC202"/>
  <c r="AB111"/>
  <c r="AC111"/>
  <c r="AC129"/>
  <c r="AB114"/>
  <c r="AC114" s="1"/>
  <c r="AB142"/>
  <c r="AC135"/>
  <c r="AB244"/>
  <c r="AC246"/>
  <c r="AB139"/>
  <c r="AC139" s="1"/>
  <c r="AC236"/>
  <c r="AC256"/>
  <c r="AC257"/>
  <c r="AB260"/>
  <c r="AB261"/>
  <c r="AC261" s="1"/>
  <c r="AC258"/>
  <c r="AB252"/>
  <c r="AC252" s="1"/>
  <c r="AC198"/>
  <c r="AB243"/>
  <c r="AB267"/>
  <c r="AC267" s="1"/>
  <c r="AB265"/>
  <c r="AC265" s="1"/>
  <c r="AC269"/>
  <c r="AB270"/>
  <c r="AC270" s="1"/>
  <c r="AC271"/>
  <c r="AC272"/>
  <c r="AB88"/>
  <c r="AB275"/>
  <c r="AC275" s="1"/>
  <c r="AB266"/>
  <c r="AC266" s="1"/>
  <c r="AB138"/>
  <c r="AC138" s="1"/>
  <c r="AC278"/>
  <c r="AB117"/>
  <c r="AC117" s="1"/>
  <c r="AC286"/>
  <c r="AC213"/>
  <c r="AC250"/>
  <c r="AC293"/>
  <c r="AB27"/>
  <c r="AC27" s="1"/>
  <c r="AC282"/>
  <c r="AC300"/>
  <c r="AC301"/>
  <c r="AB302"/>
  <c r="AC302" s="1"/>
  <c r="AB112"/>
  <c r="AC112" s="1"/>
  <c r="AC304"/>
  <c r="AB306"/>
  <c r="AC306" s="1"/>
  <c r="AC308"/>
  <c r="AC219"/>
  <c r="AB303"/>
  <c r="AC303"/>
  <c r="AB311"/>
  <c r="AC311" s="1"/>
  <c r="AC238"/>
  <c r="AB124"/>
  <c r="AC124"/>
  <c r="AC82"/>
  <c r="AB312"/>
  <c r="AC312" s="1"/>
  <c r="AC88"/>
  <c r="AB85"/>
  <c r="AC85" s="1"/>
  <c r="AB315"/>
  <c r="AC315" s="1"/>
  <c r="AC324"/>
  <c r="AC255"/>
  <c r="AB120"/>
  <c r="AC120" s="1"/>
  <c r="AC221"/>
  <c r="AB329"/>
  <c r="AB119"/>
  <c r="AC119" s="1"/>
  <c r="AC295"/>
  <c r="AB38"/>
  <c r="AC38" s="1"/>
  <c r="AB137"/>
  <c r="AC137" s="1"/>
  <c r="AB113"/>
  <c r="AB110"/>
  <c r="AC110" s="1"/>
  <c r="AB115"/>
  <c r="AC115" s="1"/>
  <c r="AB205"/>
  <c r="AC205" s="1"/>
  <c r="AB229"/>
  <c r="AB204"/>
  <c r="AC204" s="1"/>
  <c r="AB70"/>
  <c r="AB72"/>
  <c r="AC72" s="1"/>
  <c r="AB76"/>
  <c r="AC251"/>
  <c r="AB134"/>
  <c r="AB49"/>
  <c r="AC49" s="1"/>
  <c r="AB220"/>
  <c r="AC220" s="1"/>
  <c r="AB47"/>
  <c r="AB23"/>
  <c r="AC23" s="1"/>
  <c r="AB141"/>
  <c r="AC141" s="1"/>
  <c r="AB151"/>
  <c r="AC151" s="1"/>
  <c r="AB157"/>
  <c r="AB15"/>
  <c r="AB227"/>
  <c r="AC227" s="1"/>
  <c r="Q89"/>
  <c r="Q824"/>
  <c r="Q696"/>
  <c r="Q568"/>
  <c r="Q440"/>
  <c r="Q817"/>
  <c r="Q689"/>
  <c r="Q561"/>
  <c r="Q433"/>
  <c r="Q726"/>
  <c r="Q470"/>
  <c r="Q770"/>
  <c r="Q871"/>
  <c r="Q723"/>
  <c r="Q467"/>
  <c r="Q762"/>
  <c r="Q879"/>
  <c r="Q828"/>
  <c r="Q700"/>
  <c r="Q572"/>
  <c r="Q444"/>
  <c r="Q821"/>
  <c r="Q693"/>
  <c r="Q565"/>
  <c r="Q437"/>
  <c r="Q734"/>
  <c r="Q896"/>
  <c r="Q768"/>
  <c r="Q640"/>
  <c r="Q512"/>
  <c r="Q889"/>
  <c r="Q761"/>
  <c r="Q633"/>
  <c r="Q505"/>
  <c r="Q870"/>
  <c r="Q614"/>
  <c r="Q375"/>
  <c r="Q538"/>
  <c r="Q867"/>
  <c r="Q611"/>
  <c r="Q374"/>
  <c r="Q546"/>
  <c r="Q900"/>
  <c r="Q772"/>
  <c r="Q644"/>
  <c r="Q516"/>
  <c r="Q893"/>
  <c r="Q765"/>
  <c r="Q637"/>
  <c r="Q509"/>
  <c r="Q878"/>
  <c r="Q622"/>
  <c r="Q379"/>
  <c r="Q554"/>
  <c r="Q875"/>
  <c r="Q619"/>
  <c r="Q378"/>
  <c r="Q562"/>
  <c r="Q446"/>
  <c r="Q823"/>
  <c r="Q443"/>
  <c r="Q831"/>
  <c r="Q527"/>
  <c r="Q808"/>
  <c r="Q680"/>
  <c r="Q552"/>
  <c r="Q424"/>
  <c r="Q801"/>
  <c r="Q673"/>
  <c r="Q545"/>
  <c r="Q417"/>
  <c r="Q694"/>
  <c r="Q438"/>
  <c r="Q706"/>
  <c r="Q807"/>
  <c r="Q691"/>
  <c r="Q435"/>
  <c r="Q698"/>
  <c r="Q815"/>
  <c r="Q812"/>
  <c r="Q684"/>
  <c r="Q556"/>
  <c r="Q428"/>
  <c r="Q805"/>
  <c r="Q677"/>
  <c r="Q549"/>
  <c r="Q421"/>
  <c r="Q702"/>
  <c r="Q880"/>
  <c r="Q752"/>
  <c r="Q624"/>
  <c r="Q496"/>
  <c r="Q873"/>
  <c r="Q745"/>
  <c r="Q617"/>
  <c r="Q489"/>
  <c r="Q838"/>
  <c r="Q582"/>
  <c r="Q359"/>
  <c r="Q474"/>
  <c r="Q835"/>
  <c r="Q579"/>
  <c r="Q358"/>
  <c r="Q482"/>
  <c r="Q884"/>
  <c r="Q756"/>
  <c r="Q628"/>
  <c r="Q500"/>
  <c r="Q877"/>
  <c r="Q749"/>
  <c r="Q621"/>
  <c r="Q493"/>
  <c r="Q846"/>
  <c r="Q590"/>
  <c r="Q363"/>
  <c r="Q490"/>
  <c r="Q843"/>
  <c r="Q587"/>
  <c r="Q362"/>
  <c r="Q498"/>
  <c r="Q387"/>
  <c r="Q891"/>
  <c r="Q386"/>
  <c r="Q663"/>
  <c r="Q399"/>
  <c r="Q157"/>
  <c r="Q28"/>
  <c r="Q190"/>
  <c r="Q164"/>
  <c r="Q664"/>
  <c r="Q408"/>
  <c r="Q657"/>
  <c r="Q401"/>
  <c r="Q406"/>
  <c r="Q751"/>
  <c r="Q403"/>
  <c r="Q743"/>
  <c r="Q668"/>
  <c r="Q412"/>
  <c r="Q661"/>
  <c r="Q405"/>
  <c r="Q864"/>
  <c r="Q608"/>
  <c r="Q857"/>
  <c r="Q601"/>
  <c r="Q806"/>
  <c r="Q343"/>
  <c r="Q803"/>
  <c r="Q342"/>
  <c r="Q868"/>
  <c r="Q612"/>
  <c r="Q861"/>
  <c r="Q605"/>
  <c r="Q814"/>
  <c r="Q347"/>
  <c r="Q811"/>
  <c r="Q346"/>
  <c r="Q355"/>
  <c r="Q354"/>
  <c r="Q711"/>
  <c r="Q648"/>
  <c r="Q897"/>
  <c r="Q641"/>
  <c r="Q886"/>
  <c r="Q383"/>
  <c r="Q883"/>
  <c r="Q382"/>
  <c r="Q631"/>
  <c r="Q652"/>
  <c r="Q396"/>
  <c r="Q645"/>
  <c r="Q894"/>
  <c r="Q848"/>
  <c r="Q592"/>
  <c r="Q841"/>
  <c r="Q585"/>
  <c r="Q774"/>
  <c r="Q858"/>
  <c r="Q771"/>
  <c r="Q866"/>
  <c r="Q852"/>
  <c r="Q596"/>
  <c r="Q845"/>
  <c r="Q589"/>
  <c r="Q782"/>
  <c r="Q874"/>
  <c r="Q779"/>
  <c r="Q882"/>
  <c r="Q842"/>
  <c r="Q850"/>
  <c r="Q583"/>
  <c r="Q187"/>
  <c r="Q132"/>
  <c r="Q3"/>
  <c r="Q138"/>
  <c r="Q76"/>
  <c r="Q29"/>
  <c r="Q107"/>
  <c r="Q336"/>
  <c r="Q455"/>
  <c r="Q113"/>
  <c r="Q163"/>
  <c r="Q98"/>
  <c r="Q120"/>
  <c r="Q175"/>
  <c r="Q118"/>
  <c r="Q786"/>
  <c r="Q731"/>
  <c r="Q778"/>
  <c r="Q352"/>
  <c r="Q519"/>
  <c r="Q117"/>
  <c r="Q171"/>
  <c r="Q106"/>
  <c r="Q124"/>
  <c r="Q183"/>
  <c r="Q122"/>
  <c r="Q607"/>
  <c r="Q511"/>
  <c r="Q88"/>
  <c r="Q111"/>
  <c r="Q53"/>
  <c r="Q96"/>
  <c r="Q131"/>
  <c r="Q69"/>
  <c r="Q109"/>
  <c r="Q90"/>
  <c r="Q167"/>
  <c r="Q407"/>
  <c r="Q615"/>
  <c r="Q129"/>
  <c r="Q195"/>
  <c r="Q134"/>
  <c r="Q136"/>
  <c r="Q7"/>
  <c r="Q146"/>
  <c r="Q339"/>
  <c r="Q795"/>
  <c r="Q338"/>
  <c r="Q439"/>
  <c r="Q647"/>
  <c r="Q133"/>
  <c r="Q4"/>
  <c r="Q142"/>
  <c r="Q140"/>
  <c r="Q11"/>
  <c r="Q154"/>
  <c r="Q423"/>
  <c r="Q360"/>
  <c r="Q105"/>
  <c r="Q143"/>
  <c r="Q81"/>
  <c r="Q112"/>
  <c r="Q159"/>
  <c r="Q102"/>
  <c r="Q201"/>
  <c r="Q888"/>
  <c r="Q825"/>
  <c r="Q739"/>
  <c r="Q580"/>
  <c r="Q573"/>
  <c r="Q810"/>
  <c r="Q722"/>
  <c r="Q872"/>
  <c r="Q865"/>
  <c r="Q822"/>
  <c r="Q819"/>
  <c r="Q876"/>
  <c r="Q869"/>
  <c r="Q830"/>
  <c r="Q560"/>
  <c r="Q553"/>
  <c r="Q707"/>
  <c r="Q820"/>
  <c r="Q813"/>
  <c r="Q718"/>
  <c r="Q715"/>
  <c r="Q586"/>
  <c r="Q575"/>
  <c r="Q792"/>
  <c r="Q662"/>
  <c r="Q796"/>
  <c r="Q670"/>
  <c r="Q473"/>
  <c r="Q410"/>
  <c r="Q477"/>
  <c r="Q426"/>
  <c r="Q513"/>
  <c r="Q578"/>
  <c r="Q517"/>
  <c r="Q713"/>
  <c r="Q515"/>
  <c r="Q717"/>
  <c r="Q523"/>
  <c r="Q125"/>
  <c r="Q372"/>
  <c r="Q559"/>
  <c r="Q184"/>
  <c r="Q895"/>
  <c r="Q181"/>
  <c r="Q59"/>
  <c r="Q153"/>
  <c r="Q31"/>
  <c r="Q116"/>
  <c r="Q64"/>
  <c r="Q78"/>
  <c r="Q394"/>
  <c r="Q74"/>
  <c r="Q169"/>
  <c r="Q47"/>
  <c r="Q203"/>
  <c r="Q210"/>
  <c r="Q220"/>
  <c r="Q472"/>
  <c r="Q465"/>
  <c r="Q389"/>
  <c r="Q385"/>
  <c r="Q476"/>
  <c r="Q469"/>
  <c r="Q672"/>
  <c r="Q409"/>
  <c r="Q783"/>
  <c r="Q775"/>
  <c r="Q420"/>
  <c r="Q413"/>
  <c r="Q791"/>
  <c r="Q799"/>
  <c r="Q388"/>
  <c r="Q456"/>
  <c r="Q449"/>
  <c r="Q357"/>
  <c r="Q353"/>
  <c r="Q460"/>
  <c r="Q510"/>
  <c r="Q400"/>
  <c r="Q393"/>
  <c r="Q899"/>
  <c r="Q695"/>
  <c r="Q404"/>
  <c r="Q397"/>
  <c r="Q735"/>
  <c r="Q727"/>
  <c r="Q655"/>
  <c r="Q196"/>
  <c r="Q10"/>
  <c r="Q158"/>
  <c r="Q535"/>
  <c r="Q145"/>
  <c r="Q166"/>
  <c r="Q23"/>
  <c r="Q371"/>
  <c r="Q370"/>
  <c r="Q364"/>
  <c r="Q20"/>
  <c r="Q156"/>
  <c r="Q368"/>
  <c r="Q121"/>
  <c r="Q114"/>
  <c r="Q191"/>
  <c r="Q173"/>
  <c r="Q51"/>
  <c r="Q431"/>
  <c r="Q32"/>
  <c r="Q168"/>
  <c r="Q18"/>
  <c r="Q767"/>
  <c r="Q759"/>
  <c r="Q165"/>
  <c r="Q6"/>
  <c r="Q43"/>
  <c r="Q471"/>
  <c r="Q137"/>
  <c r="Q150"/>
  <c r="Q15"/>
  <c r="Q204"/>
  <c r="Q217"/>
  <c r="Q213"/>
  <c r="Q228"/>
  <c r="Q229"/>
  <c r="Q237"/>
  <c r="Q241"/>
  <c r="Q248"/>
  <c r="Q258"/>
  <c r="Q263"/>
  <c r="Q271"/>
  <c r="Q276"/>
  <c r="Q284"/>
  <c r="Q291"/>
  <c r="Q299"/>
  <c r="Q308"/>
  <c r="Q319"/>
  <c r="Q330"/>
  <c r="Q234"/>
  <c r="Q245"/>
  <c r="Q255"/>
  <c r="Q264"/>
  <c r="Q273"/>
  <c r="Q282"/>
  <c r="Q293"/>
  <c r="Q303"/>
  <c r="Q310"/>
  <c r="Q317"/>
  <c r="Q326"/>
  <c r="Q334"/>
  <c r="Q760"/>
  <c r="Q504"/>
  <c r="Q753"/>
  <c r="Q497"/>
  <c r="Q598"/>
  <c r="Q506"/>
  <c r="Q595"/>
  <c r="Q514"/>
  <c r="Q764"/>
  <c r="Q508"/>
  <c r="Q757"/>
  <c r="Q501"/>
  <c r="Q606"/>
  <c r="Q704"/>
  <c r="Q448"/>
  <c r="Q697"/>
  <c r="Q441"/>
  <c r="Q486"/>
  <c r="Q341"/>
  <c r="Q483"/>
  <c r="Q337"/>
  <c r="Q708"/>
  <c r="Q452"/>
  <c r="Q701"/>
  <c r="Q445"/>
  <c r="Q494"/>
  <c r="Q349"/>
  <c r="Q491"/>
  <c r="Q345"/>
  <c r="Q699"/>
  <c r="Q487"/>
  <c r="Q744"/>
  <c r="Q488"/>
  <c r="Q737"/>
  <c r="Q481"/>
  <c r="Q566"/>
  <c r="Q442"/>
  <c r="Q563"/>
  <c r="Q450"/>
  <c r="Q748"/>
  <c r="Q492"/>
  <c r="Q741"/>
  <c r="Q485"/>
  <c r="Q574"/>
  <c r="Q688"/>
  <c r="Q432"/>
  <c r="Q681"/>
  <c r="Q425"/>
  <c r="Q454"/>
  <c r="Q839"/>
  <c r="Q451"/>
  <c r="Q847"/>
  <c r="Q692"/>
  <c r="Q436"/>
  <c r="Q685"/>
  <c r="Q429"/>
  <c r="Q462"/>
  <c r="Q855"/>
  <c r="Q459"/>
  <c r="Q863"/>
  <c r="Q635"/>
  <c r="Q671"/>
  <c r="Q93"/>
  <c r="Q61"/>
  <c r="Q536"/>
  <c r="Q529"/>
  <c r="Q642"/>
  <c r="Q634"/>
  <c r="Q540"/>
  <c r="Q533"/>
  <c r="Q736"/>
  <c r="Q729"/>
  <c r="Q550"/>
  <c r="Q547"/>
  <c r="Q740"/>
  <c r="Q733"/>
  <c r="Q558"/>
  <c r="Q555"/>
  <c r="Q827"/>
  <c r="Q776"/>
  <c r="Q769"/>
  <c r="Q630"/>
  <c r="Q627"/>
  <c r="Q780"/>
  <c r="Q773"/>
  <c r="Q638"/>
  <c r="Q464"/>
  <c r="Q457"/>
  <c r="Q373"/>
  <c r="Q369"/>
  <c r="Q468"/>
  <c r="Q461"/>
  <c r="Q381"/>
  <c r="Q377"/>
  <c r="Q384"/>
  <c r="Q126"/>
  <c r="Q70"/>
  <c r="Q86"/>
  <c r="Q41"/>
  <c r="Q177"/>
  <c r="Q30"/>
  <c r="Q55"/>
  <c r="Q478"/>
  <c r="Q475"/>
  <c r="Q591"/>
  <c r="Q52"/>
  <c r="Q188"/>
  <c r="Q54"/>
  <c r="Q380"/>
  <c r="Q24"/>
  <c r="Q160"/>
  <c r="Q198"/>
  <c r="Q155"/>
  <c r="Q110"/>
  <c r="Q193"/>
  <c r="Q66"/>
  <c r="Q71"/>
  <c r="Q17"/>
  <c r="Q539"/>
  <c r="Q719"/>
  <c r="Q68"/>
  <c r="Q13"/>
  <c r="Q91"/>
  <c r="Q495"/>
  <c r="Q40"/>
  <c r="Q176"/>
  <c r="Q34"/>
  <c r="Q202"/>
  <c r="Q207"/>
  <c r="Q209"/>
  <c r="Q211"/>
  <c r="Q219"/>
  <c r="Q856"/>
  <c r="Q600"/>
  <c r="Q849"/>
  <c r="Q593"/>
  <c r="Q790"/>
  <c r="Q890"/>
  <c r="Q787"/>
  <c r="Q898"/>
  <c r="Q860"/>
  <c r="Q604"/>
  <c r="Q853"/>
  <c r="Q597"/>
  <c r="Q798"/>
  <c r="Q800"/>
  <c r="Q544"/>
  <c r="Q793"/>
  <c r="Q537"/>
  <c r="Q678"/>
  <c r="Q674"/>
  <c r="Q675"/>
  <c r="Q666"/>
  <c r="Q804"/>
  <c r="Q548"/>
  <c r="Q797"/>
  <c r="Q541"/>
  <c r="Q686"/>
  <c r="Q690"/>
  <c r="Q683"/>
  <c r="Q682"/>
  <c r="Q458"/>
  <c r="Q466"/>
  <c r="Q840"/>
  <c r="Q584"/>
  <c r="Q833"/>
  <c r="Q577"/>
  <c r="Q758"/>
  <c r="Q826"/>
  <c r="Q755"/>
  <c r="Q834"/>
  <c r="Q844"/>
  <c r="Q588"/>
  <c r="Q837"/>
  <c r="Q581"/>
  <c r="Q766"/>
  <c r="Q784"/>
  <c r="Q528"/>
  <c r="Q777"/>
  <c r="Q521"/>
  <c r="Q646"/>
  <c r="Q602"/>
  <c r="Q643"/>
  <c r="Q610"/>
  <c r="Q788"/>
  <c r="Q532"/>
  <c r="Q781"/>
  <c r="Q525"/>
  <c r="Q654"/>
  <c r="Q618"/>
  <c r="Q651"/>
  <c r="Q626"/>
  <c r="Q365"/>
  <c r="Q361"/>
  <c r="Q189"/>
  <c r="Q58"/>
  <c r="Q100"/>
  <c r="Q139"/>
  <c r="Q77"/>
  <c r="Q12"/>
  <c r="Q148"/>
  <c r="Q170"/>
  <c r="Q447"/>
  <c r="Q415"/>
  <c r="Q80"/>
  <c r="Q95"/>
  <c r="Q37"/>
  <c r="Q87"/>
  <c r="Q115"/>
  <c r="Q49"/>
  <c r="Q522"/>
  <c r="Q603"/>
  <c r="Q530"/>
  <c r="Q543"/>
  <c r="Q479"/>
  <c r="Q84"/>
  <c r="Q103"/>
  <c r="Q45"/>
  <c r="Q92"/>
  <c r="Q123"/>
  <c r="Q57"/>
  <c r="Q623"/>
  <c r="Q185"/>
  <c r="Q56"/>
  <c r="Q46"/>
  <c r="Q192"/>
  <c r="Q63"/>
  <c r="Q62"/>
  <c r="Q199"/>
  <c r="Q44"/>
  <c r="Q180"/>
  <c r="Q42"/>
  <c r="Q344"/>
  <c r="Q639"/>
  <c r="Q97"/>
  <c r="Q127"/>
  <c r="Q65"/>
  <c r="Q104"/>
  <c r="Q147"/>
  <c r="Q85"/>
  <c r="Q658"/>
  <c r="Q667"/>
  <c r="Q650"/>
  <c r="Q376"/>
  <c r="Q703"/>
  <c r="Q101"/>
  <c r="Q135"/>
  <c r="Q73"/>
  <c r="Q108"/>
  <c r="Q151"/>
  <c r="Q94"/>
  <c r="Q356"/>
  <c r="Q340"/>
  <c r="Q72"/>
  <c r="Q82"/>
  <c r="Q21"/>
  <c r="Q79"/>
  <c r="Q99"/>
  <c r="Q33"/>
  <c r="Q205"/>
  <c r="Q212"/>
  <c r="Q216"/>
  <c r="Q221"/>
  <c r="Q225"/>
  <c r="Q218"/>
  <c r="Q224"/>
  <c r="Q230"/>
  <c r="Q226"/>
  <c r="Q232"/>
  <c r="Q235"/>
  <c r="Q238"/>
  <c r="Q240"/>
  <c r="Q243"/>
  <c r="Q247"/>
  <c r="Q252"/>
  <c r="Q254"/>
  <c r="Q259"/>
  <c r="Q261"/>
  <c r="Q265"/>
  <c r="Q268"/>
  <c r="Q272"/>
  <c r="Q275"/>
  <c r="Q277"/>
  <c r="Q283"/>
  <c r="Q285"/>
  <c r="Q288"/>
  <c r="Q292"/>
  <c r="Q295"/>
  <c r="Q297"/>
  <c r="Q300"/>
  <c r="Q306"/>
  <c r="Q312"/>
  <c r="Q316"/>
  <c r="Q321"/>
  <c r="Q329"/>
  <c r="Q332"/>
  <c r="Q231"/>
  <c r="Q236"/>
  <c r="Q244"/>
  <c r="Q249"/>
  <c r="Q251"/>
  <c r="Q256"/>
  <c r="Q262"/>
  <c r="Q267"/>
  <c r="Q270"/>
  <c r="Q278"/>
  <c r="Q280"/>
  <c r="Q287"/>
  <c r="Q290"/>
  <c r="Q298"/>
  <c r="Q302"/>
  <c r="Q305"/>
  <c r="Q309"/>
  <c r="Q311"/>
  <c r="Q315"/>
  <c r="Q318"/>
  <c r="Q322"/>
  <c r="Q324"/>
  <c r="Q327"/>
  <c r="Q331"/>
  <c r="Q335"/>
  <c r="Q632"/>
  <c r="Q881"/>
  <c r="Q625"/>
  <c r="Q854"/>
  <c r="Q367"/>
  <c r="Q851"/>
  <c r="Q366"/>
  <c r="Q892"/>
  <c r="Q636"/>
  <c r="Q885"/>
  <c r="Q629"/>
  <c r="Q862"/>
  <c r="Q832"/>
  <c r="Q576"/>
  <c r="Q569"/>
  <c r="Q742"/>
  <c r="Q802"/>
  <c r="Q794"/>
  <c r="Q836"/>
  <c r="Q829"/>
  <c r="Q750"/>
  <c r="Q747"/>
  <c r="Q818"/>
  <c r="Q714"/>
  <c r="Q616"/>
  <c r="Q609"/>
  <c r="Q351"/>
  <c r="Q350"/>
  <c r="Q620"/>
  <c r="Q613"/>
  <c r="Q816"/>
  <c r="Q809"/>
  <c r="Q710"/>
  <c r="Q738"/>
  <c r="Q730"/>
  <c r="Q564"/>
  <c r="Q557"/>
  <c r="Q754"/>
  <c r="Q746"/>
  <c r="Q594"/>
  <c r="Q119"/>
  <c r="Q785"/>
  <c r="Q659"/>
  <c r="Q789"/>
  <c r="Q480"/>
  <c r="Q418"/>
  <c r="Q484"/>
  <c r="Q434"/>
  <c r="Q503"/>
  <c r="Q520"/>
  <c r="Q570"/>
  <c r="Q524"/>
  <c r="Q720"/>
  <c r="Q518"/>
  <c r="Q724"/>
  <c r="Q526"/>
  <c r="Q763"/>
  <c r="Q67"/>
  <c r="Q83"/>
  <c r="Q48"/>
  <c r="Q50"/>
  <c r="Q887"/>
  <c r="Q38"/>
  <c r="Q599"/>
  <c r="Q182"/>
  <c r="Q392"/>
  <c r="Q687"/>
  <c r="Q5"/>
  <c r="Q402"/>
  <c r="Q197"/>
  <c r="Q75"/>
  <c r="Q25"/>
  <c r="Q14"/>
  <c r="Q200"/>
  <c r="Q208"/>
  <c r="Q214"/>
  <c r="Q728"/>
  <c r="Q721"/>
  <c r="Q534"/>
  <c r="Q531"/>
  <c r="Q732"/>
  <c r="Q725"/>
  <c r="Q542"/>
  <c r="Q416"/>
  <c r="Q665"/>
  <c r="Q422"/>
  <c r="Q419"/>
  <c r="Q676"/>
  <c r="Q669"/>
  <c r="Q430"/>
  <c r="Q427"/>
  <c r="Q571"/>
  <c r="Q712"/>
  <c r="Q705"/>
  <c r="Q502"/>
  <c r="Q499"/>
  <c r="Q716"/>
  <c r="Q709"/>
  <c r="Q453"/>
  <c r="Q656"/>
  <c r="Q649"/>
  <c r="Q391"/>
  <c r="Q390"/>
  <c r="Q660"/>
  <c r="Q653"/>
  <c r="Q398"/>
  <c r="Q395"/>
  <c r="Q507"/>
  <c r="Q60"/>
  <c r="Q35"/>
  <c r="Q141"/>
  <c r="Q19"/>
  <c r="Q348"/>
  <c r="Q16"/>
  <c r="Q152"/>
  <c r="Q178"/>
  <c r="Q859"/>
  <c r="Q567"/>
  <c r="Q149"/>
  <c r="Q174"/>
  <c r="Q27"/>
  <c r="Q186"/>
  <c r="Q551"/>
  <c r="Q179"/>
  <c r="Q128"/>
  <c r="Q130"/>
  <c r="Q22"/>
  <c r="Q9"/>
  <c r="Q161"/>
  <c r="Q194"/>
  <c r="Q39"/>
  <c r="Q414"/>
  <c r="Q411"/>
  <c r="Q463"/>
  <c r="Q36"/>
  <c r="Q172"/>
  <c r="Q26"/>
  <c r="Q679"/>
  <c r="Q8"/>
  <c r="Q144"/>
  <c r="Q162"/>
  <c r="Q206"/>
  <c r="Q215"/>
  <c r="Q222"/>
  <c r="Q223"/>
  <c r="Q227"/>
  <c r="Q233"/>
  <c r="Q239"/>
  <c r="Q246"/>
  <c r="Q253"/>
  <c r="Q260"/>
  <c r="Q266"/>
  <c r="Q274"/>
  <c r="Q281"/>
  <c r="Q286"/>
  <c r="Q294"/>
  <c r="Q296"/>
  <c r="Q304"/>
  <c r="Q314"/>
  <c r="Q325"/>
  <c r="Q333"/>
  <c r="Q242"/>
  <c r="Q250"/>
  <c r="Q257"/>
  <c r="Q269"/>
  <c r="Q279"/>
  <c r="Q289"/>
  <c r="Q301"/>
  <c r="Q307"/>
  <c r="Q313"/>
  <c r="Q320"/>
  <c r="Q323"/>
  <c r="Q328"/>
  <c r="AB556" l="1"/>
  <c r="Z556"/>
  <c r="AA556" s="1"/>
  <c r="AC556" s="1"/>
  <c r="Z395"/>
  <c r="AA395" s="1"/>
  <c r="AB395"/>
  <c r="AB389"/>
  <c r="Z389"/>
  <c r="AA389" s="1"/>
  <c r="AC389" s="1"/>
  <c r="Z480"/>
  <c r="AA480" s="1"/>
  <c r="AB480"/>
  <c r="AB888"/>
  <c r="Z837"/>
  <c r="AA837" s="1"/>
  <c r="Z572"/>
  <c r="AA572" s="1"/>
  <c r="AB611"/>
  <c r="AB572"/>
  <c r="Z611"/>
  <c r="AA611" s="1"/>
  <c r="AC611" s="1"/>
  <c r="AB591"/>
  <c r="Z591"/>
  <c r="AA591" s="1"/>
  <c r="AC591" s="1"/>
  <c r="Z666"/>
  <c r="AA666" s="1"/>
  <c r="AB666"/>
  <c r="AB701"/>
  <c r="Z686"/>
  <c r="AA686" s="1"/>
  <c r="AB697"/>
  <c r="AB686"/>
  <c r="Z697"/>
  <c r="AA697" s="1"/>
  <c r="AC697" s="1"/>
  <c r="Z683"/>
  <c r="AA683" s="1"/>
  <c r="Z603"/>
  <c r="AA603" s="1"/>
  <c r="Z523"/>
  <c r="AA523" s="1"/>
  <c r="Z545"/>
  <c r="AA545" s="1"/>
  <c r="AB456"/>
  <c r="AB711"/>
  <c r="AB687"/>
  <c r="Z687"/>
  <c r="AA687" s="1"/>
  <c r="AB603"/>
  <c r="Z456"/>
  <c r="AA456" s="1"/>
  <c r="AC456" s="1"/>
  <c r="AB721"/>
  <c r="AB473"/>
  <c r="AB474"/>
  <c r="AB367"/>
  <c r="Z474"/>
  <c r="AA474" s="1"/>
  <c r="AC474" s="1"/>
  <c r="Z471"/>
  <c r="AA471" s="1"/>
  <c r="Z367"/>
  <c r="AA367" s="1"/>
  <c r="AC367" s="1"/>
  <c r="Z371"/>
  <c r="AA371" s="1"/>
  <c r="Z356"/>
  <c r="AA356" s="1"/>
  <c r="AC356" s="1"/>
  <c r="AB356"/>
  <c r="AB371"/>
  <c r="Z435"/>
  <c r="AA435" s="1"/>
  <c r="AB435"/>
  <c r="Z446"/>
  <c r="AA446" s="1"/>
  <c r="AB446"/>
  <c r="Z415"/>
  <c r="AA415" s="1"/>
  <c r="AB415"/>
  <c r="Z844"/>
  <c r="AA844" s="1"/>
  <c r="AB844"/>
  <c r="Z773"/>
  <c r="AA773" s="1"/>
  <c r="AB773"/>
  <c r="AB669"/>
  <c r="Z669"/>
  <c r="AA669" s="1"/>
  <c r="AC669" s="1"/>
  <c r="Z452"/>
  <c r="AA452" s="1"/>
  <c r="AB468"/>
  <c r="AB470"/>
  <c r="Z432"/>
  <c r="AA432" s="1"/>
  <c r="AC432" s="1"/>
  <c r="AB432"/>
  <c r="Z856"/>
  <c r="AA856" s="1"/>
  <c r="AB694"/>
  <c r="Z694"/>
  <c r="AA694" s="1"/>
  <c r="AC694" s="1"/>
  <c r="AB671"/>
  <c r="Z671"/>
  <c r="AA671" s="1"/>
  <c r="AC671" s="1"/>
  <c r="Z468"/>
  <c r="AA468" s="1"/>
  <c r="AB452"/>
  <c r="Z470"/>
  <c r="AA470" s="1"/>
  <c r="AC470" s="1"/>
  <c r="AB462"/>
  <c r="Z462"/>
  <c r="AA462" s="1"/>
  <c r="AB876"/>
  <c r="Z876"/>
  <c r="AA876" s="1"/>
  <c r="AB807"/>
  <c r="Z807"/>
  <c r="AA807" s="1"/>
  <c r="AB893"/>
  <c r="Z627"/>
  <c r="AA627" s="1"/>
  <c r="Z875"/>
  <c r="AA875" s="1"/>
  <c r="AC875" s="1"/>
  <c r="AB875"/>
  <c r="AB627"/>
  <c r="AB730"/>
  <c r="Z678"/>
  <c r="AA678" s="1"/>
  <c r="AC678" s="1"/>
  <c r="AB678"/>
  <c r="AB467"/>
  <c r="Z467"/>
  <c r="AA467" s="1"/>
  <c r="Z699"/>
  <c r="AA699" s="1"/>
  <c r="Z509"/>
  <c r="AA509" s="1"/>
  <c r="AB814"/>
  <c r="Z493"/>
  <c r="AA493" s="1"/>
  <c r="Z567"/>
  <c r="AA567" s="1"/>
  <c r="AC567" s="1"/>
  <c r="AB567"/>
  <c r="Z830"/>
  <c r="AA830" s="1"/>
  <c r="AC830" s="1"/>
  <c r="AB830"/>
  <c r="AC730"/>
  <c r="Z826"/>
  <c r="AA826" s="1"/>
  <c r="AB749"/>
  <c r="Z599"/>
  <c r="AA599" s="1"/>
  <c r="AB382"/>
  <c r="Z382"/>
  <c r="AA382" s="1"/>
  <c r="AC382" s="1"/>
  <c r="Z345"/>
  <c r="AA345" s="1"/>
  <c r="Z398"/>
  <c r="AA398" s="1"/>
  <c r="AC398" s="1"/>
  <c r="AB398"/>
  <c r="AB350"/>
  <c r="Z350"/>
  <c r="AA350" s="1"/>
  <c r="Z563"/>
  <c r="AA563" s="1"/>
  <c r="AB379"/>
  <c r="Z379"/>
  <c r="AA379" s="1"/>
  <c r="AC379" s="1"/>
  <c r="Z378"/>
  <c r="AA378" s="1"/>
  <c r="AB378"/>
  <c r="Z743"/>
  <c r="AA743" s="1"/>
  <c r="AB743"/>
  <c r="AB368"/>
  <c r="Z368"/>
  <c r="AA368" s="1"/>
  <c r="AC368" s="1"/>
  <c r="Z765"/>
  <c r="AA765" s="1"/>
  <c r="Z754"/>
  <c r="AA754" s="1"/>
  <c r="AC754" s="1"/>
  <c r="AB754"/>
  <c r="Z749"/>
  <c r="AA749" s="1"/>
  <c r="AC749" s="1"/>
  <c r="AB765"/>
  <c r="Z539"/>
  <c r="AA539" s="1"/>
  <c r="AB733"/>
  <c r="Z733"/>
  <c r="AA733" s="1"/>
  <c r="AC733" s="1"/>
  <c r="AB783"/>
  <c r="Z786"/>
  <c r="AA786" s="1"/>
  <c r="AB828"/>
  <c r="Z783"/>
  <c r="AA783" s="1"/>
  <c r="AC783" s="1"/>
  <c r="AB664"/>
  <c r="Z514"/>
  <c r="AA514" s="1"/>
  <c r="AB616"/>
  <c r="AB546"/>
  <c r="AB450"/>
  <c r="AB466"/>
  <c r="AB811"/>
  <c r="Z660"/>
  <c r="AA660" s="1"/>
  <c r="AB582"/>
  <c r="Z664"/>
  <c r="AA664" s="1"/>
  <c r="AC664" s="1"/>
  <c r="Z616"/>
  <c r="AA616" s="1"/>
  <c r="AC616" s="1"/>
  <c r="Z546"/>
  <c r="AA546" s="1"/>
  <c r="Z582"/>
  <c r="AA582" s="1"/>
  <c r="AC582" s="1"/>
  <c r="AB660"/>
  <c r="Z450"/>
  <c r="AA450" s="1"/>
  <c r="AC450" s="1"/>
  <c r="Z466"/>
  <c r="AA466" s="1"/>
  <c r="AC466" s="1"/>
  <c r="Z665"/>
  <c r="AA665" s="1"/>
  <c r="Z551"/>
  <c r="AA551" s="1"/>
  <c r="Z647"/>
  <c r="AA647" s="1"/>
  <c r="AB667"/>
  <c r="Z601"/>
  <c r="AA601" s="1"/>
  <c r="AB647"/>
  <c r="Z579"/>
  <c r="AA579" s="1"/>
  <c r="AB551"/>
  <c r="AB665"/>
  <c r="Z657"/>
  <c r="AA657" s="1"/>
  <c r="AC657" s="1"/>
  <c r="AB657"/>
  <c r="Z804"/>
  <c r="AA804" s="1"/>
  <c r="AC804" s="1"/>
  <c r="AB804"/>
  <c r="AB440"/>
  <c r="Z440"/>
  <c r="AA440" s="1"/>
  <c r="AB793"/>
  <c r="Z772"/>
  <c r="AA772" s="1"/>
  <c r="AB846"/>
  <c r="Z812"/>
  <c r="AA812" s="1"/>
  <c r="AB768"/>
  <c r="AB789"/>
  <c r="AB752"/>
  <c r="Z789"/>
  <c r="AA789" s="1"/>
  <c r="AC789" s="1"/>
  <c r="Z810"/>
  <c r="AA810" s="1"/>
  <c r="AB772"/>
  <c r="Z752"/>
  <c r="AA752" s="1"/>
  <c r="AC752" s="1"/>
  <c r="AB882"/>
  <c r="Z852"/>
  <c r="AA852" s="1"/>
  <c r="Z872"/>
  <c r="AA872" s="1"/>
  <c r="AB895"/>
  <c r="AB879"/>
  <c r="AB872"/>
  <c r="AB829"/>
  <c r="Z896"/>
  <c r="AA896" s="1"/>
  <c r="Z763"/>
  <c r="AA763" s="1"/>
  <c r="Z885"/>
  <c r="AA885" s="1"/>
  <c r="AC885" s="1"/>
  <c r="Z758"/>
  <c r="AA758" s="1"/>
  <c r="Z864"/>
  <c r="AA864" s="1"/>
  <c r="AC864" s="1"/>
  <c r="AB885"/>
  <c r="AB755"/>
  <c r="AB810"/>
  <c r="Z793"/>
  <c r="AA793" s="1"/>
  <c r="AC793" s="1"/>
  <c r="Z554"/>
  <c r="AA554" s="1"/>
  <c r="AB651"/>
  <c r="Z577"/>
  <c r="AA577" s="1"/>
  <c r="Z587"/>
  <c r="AA587" s="1"/>
  <c r="Z589"/>
  <c r="AA589" s="1"/>
  <c r="Z833"/>
  <c r="AA833" s="1"/>
  <c r="AB852"/>
  <c r="AB812"/>
  <c r="Z881"/>
  <c r="AA881" s="1"/>
  <c r="Z745"/>
  <c r="AA745" s="1"/>
  <c r="AC745" s="1"/>
  <c r="Z900"/>
  <c r="AA900" s="1"/>
  <c r="Z818"/>
  <c r="AA818" s="1"/>
  <c r="AC818" s="1"/>
  <c r="AB864"/>
  <c r="Z755"/>
  <c r="AA755" s="1"/>
  <c r="AC755" s="1"/>
  <c r="AB833"/>
  <c r="Z821"/>
  <c r="AA821" s="1"/>
  <c r="Z768"/>
  <c r="AA768" s="1"/>
  <c r="AC768" s="1"/>
  <c r="AB758"/>
  <c r="AB763"/>
  <c r="AB881"/>
  <c r="Z800"/>
  <c r="AA800" s="1"/>
  <c r="Z846"/>
  <c r="AA846" s="1"/>
  <c r="Z873"/>
  <c r="AA873" s="1"/>
  <c r="Z882"/>
  <c r="AA882" s="1"/>
  <c r="AC882" s="1"/>
  <c r="Z879"/>
  <c r="AA879" s="1"/>
  <c r="AC879" s="1"/>
  <c r="Z829"/>
  <c r="AA829" s="1"/>
  <c r="AC829" s="1"/>
  <c r="AB873"/>
  <c r="AB821"/>
  <c r="AB818"/>
  <c r="Z822"/>
  <c r="AA822" s="1"/>
  <c r="AB841"/>
  <c r="AB800"/>
  <c r="Z895"/>
  <c r="AA895" s="1"/>
  <c r="Z841"/>
  <c r="AA841" s="1"/>
  <c r="AC841" s="1"/>
  <c r="AB745"/>
  <c r="AB822"/>
  <c r="Z651"/>
  <c r="AA651" s="1"/>
  <c r="AC651" s="1"/>
  <c r="AB587"/>
  <c r="AB589"/>
  <c r="AB554"/>
  <c r="AB577"/>
  <c r="AB648"/>
  <c r="AB550"/>
  <c r="Z550"/>
  <c r="AA550" s="1"/>
  <c r="AC550" s="1"/>
  <c r="Z648"/>
  <c r="AA648" s="1"/>
  <c r="Z894"/>
  <c r="AA894" s="1"/>
  <c r="AC894" s="1"/>
  <c r="AB894"/>
  <c r="AB735"/>
  <c r="Z720"/>
  <c r="AA720" s="1"/>
  <c r="AB720"/>
  <c r="AB717"/>
  <c r="Z717"/>
  <c r="AA717" s="1"/>
  <c r="AC717" s="1"/>
  <c r="Z692"/>
  <c r="AA692" s="1"/>
  <c r="AB692"/>
  <c r="AB870"/>
  <c r="Z870"/>
  <c r="AA870" s="1"/>
  <c r="AC870" s="1"/>
  <c r="Z781"/>
  <c r="AA781" s="1"/>
  <c r="AB781"/>
  <c r="AB897"/>
  <c r="Z854"/>
  <c r="AA854" s="1"/>
  <c r="AB854"/>
  <c r="Z696"/>
  <c r="AA696" s="1"/>
  <c r="Z684"/>
  <c r="AA684" s="1"/>
  <c r="Z512"/>
  <c r="AA512" s="1"/>
  <c r="Z451"/>
  <c r="AA451" s="1"/>
  <c r="AB439"/>
  <c r="Z439"/>
  <c r="AA439" s="1"/>
  <c r="AB429"/>
  <c r="Z413"/>
  <c r="AA413" s="1"/>
  <c r="Z693"/>
  <c r="AA693" s="1"/>
  <c r="AB684"/>
  <c r="Z596"/>
  <c r="AA596" s="1"/>
  <c r="AB596"/>
  <c r="AB477"/>
  <c r="AB469"/>
  <c r="Z469"/>
  <c r="AA469" s="1"/>
  <c r="AC469" s="1"/>
  <c r="Z472"/>
  <c r="AA472" s="1"/>
  <c r="AB451"/>
  <c r="Z477"/>
  <c r="AA477" s="1"/>
  <c r="Z410"/>
  <c r="AA410" s="1"/>
  <c r="AC410" s="1"/>
  <c r="Z429"/>
  <c r="AA429" s="1"/>
  <c r="AB413"/>
  <c r="AB410"/>
  <c r="AB472"/>
  <c r="Z751"/>
  <c r="AA751" s="1"/>
  <c r="AB751"/>
  <c r="Z614"/>
  <c r="AA614" s="1"/>
  <c r="AB525"/>
  <c r="AB608"/>
  <c r="AB645"/>
  <c r="Z608"/>
  <c r="AA608" s="1"/>
  <c r="AB614"/>
  <c r="Z510"/>
  <c r="AA510" s="1"/>
  <c r="AB510"/>
  <c r="Z679"/>
  <c r="AA679" s="1"/>
  <c r="N970" i="3"/>
  <c r="N969"/>
  <c r="N976"/>
  <c r="N984"/>
  <c r="N983"/>
  <c r="M984"/>
  <c r="L972"/>
  <c r="M463" i="33" s="1"/>
  <c r="K969" i="3"/>
  <c r="L866" i="33" s="1"/>
  <c r="K973" i="3"/>
  <c r="L798" i="33" s="1"/>
  <c r="K977" i="3"/>
  <c r="L478" i="33" s="1"/>
  <c r="K981" i="3"/>
  <c r="L479" i="33" s="1"/>
  <c r="J972" i="3"/>
  <c r="J463" i="33" s="1"/>
  <c r="K463" s="1"/>
  <c r="J980" i="3"/>
  <c r="J851" i="33" s="1"/>
  <c r="K851" s="1"/>
  <c r="L969" i="3"/>
  <c r="M866" i="33" s="1"/>
  <c r="L973" i="3"/>
  <c r="M798" i="33" s="1"/>
  <c r="L977" i="3"/>
  <c r="M478" i="33" s="1"/>
  <c r="L981" i="3"/>
  <c r="M479" i="33" s="1"/>
  <c r="K970" i="3"/>
  <c r="L707" i="33" s="1"/>
  <c r="K976" i="3"/>
  <c r="L713" i="33" s="1"/>
  <c r="K980" i="3"/>
  <c r="L851" i="33" s="1"/>
  <c r="J969" i="3"/>
  <c r="J866" i="33" s="1"/>
  <c r="K866" s="1"/>
  <c r="J973" i="3"/>
  <c r="J798" i="33" s="1"/>
  <c r="K798" s="1"/>
  <c r="J979" i="3"/>
  <c r="J610" i="33" s="1"/>
  <c r="K610" s="1"/>
  <c r="J983" i="3"/>
  <c r="N11"/>
  <c r="N19"/>
  <c r="N27"/>
  <c r="N35"/>
  <c r="N43"/>
  <c r="N51"/>
  <c r="N59"/>
  <c r="N67"/>
  <c r="N75"/>
  <c r="N972"/>
  <c r="N980"/>
  <c r="M976"/>
  <c r="R713" i="33" s="1"/>
  <c r="L980" i="3"/>
  <c r="M851" i="33" s="1"/>
  <c r="K975" i="3"/>
  <c r="L396" i="33" s="1"/>
  <c r="K983" i="3"/>
  <c r="J984"/>
  <c r="L975"/>
  <c r="M396" i="33" s="1"/>
  <c r="L983" i="3"/>
  <c r="J971"/>
  <c r="J884" i="33" s="1"/>
  <c r="K884" s="1"/>
  <c r="J977" i="3"/>
  <c r="J478" i="33" s="1"/>
  <c r="K478" s="1"/>
  <c r="N3" i="3"/>
  <c r="N23"/>
  <c r="N39"/>
  <c r="N55"/>
  <c r="N71"/>
  <c r="N83"/>
  <c r="N91"/>
  <c r="N107"/>
  <c r="N119"/>
  <c r="N127"/>
  <c r="N135"/>
  <c r="N143"/>
  <c r="N151"/>
  <c r="N163"/>
  <c r="N171"/>
  <c r="N179"/>
  <c r="N187"/>
  <c r="N195"/>
  <c r="N203"/>
  <c r="N211"/>
  <c r="N219"/>
  <c r="N227"/>
  <c r="N235"/>
  <c r="N243"/>
  <c r="N251"/>
  <c r="N267"/>
  <c r="N283"/>
  <c r="N291"/>
  <c r="N299"/>
  <c r="N307"/>
  <c r="N315"/>
  <c r="N323"/>
  <c r="N331"/>
  <c r="N339"/>
  <c r="N9"/>
  <c r="N20"/>
  <c r="N36"/>
  <c r="N46"/>
  <c r="N57"/>
  <c r="N68"/>
  <c r="N78"/>
  <c r="N89"/>
  <c r="N100"/>
  <c r="N110"/>
  <c r="N126"/>
  <c r="N137"/>
  <c r="N148"/>
  <c r="N158"/>
  <c r="N169"/>
  <c r="N180"/>
  <c r="N190"/>
  <c r="N201"/>
  <c r="N212"/>
  <c r="N222"/>
  <c r="N233"/>
  <c r="N254"/>
  <c r="N265"/>
  <c r="N276"/>
  <c r="N286"/>
  <c r="N297"/>
  <c r="N308"/>
  <c r="N318"/>
  <c r="N329"/>
  <c r="N344"/>
  <c r="N352"/>
  <c r="N360"/>
  <c r="N372"/>
  <c r="N380"/>
  <c r="N388"/>
  <c r="N396"/>
  <c r="N404"/>
  <c r="N412"/>
  <c r="N420"/>
  <c r="N428"/>
  <c r="N436"/>
  <c r="N444"/>
  <c r="N452"/>
  <c r="N472"/>
  <c r="N480"/>
  <c r="N488"/>
  <c r="N496"/>
  <c r="N504"/>
  <c r="N512"/>
  <c r="N520"/>
  <c r="N528"/>
  <c r="N536"/>
  <c r="N544"/>
  <c r="N552"/>
  <c r="N560"/>
  <c r="N568"/>
  <c r="N576"/>
  <c r="N588"/>
  <c r="N596"/>
  <c r="N604"/>
  <c r="N612"/>
  <c r="N620"/>
  <c r="N628"/>
  <c r="N636"/>
  <c r="N644"/>
  <c r="N652"/>
  <c r="N660"/>
  <c r="N668"/>
  <c r="N676"/>
  <c r="N684"/>
  <c r="N692"/>
  <c r="N700"/>
  <c r="N708"/>
  <c r="N716"/>
  <c r="N724"/>
  <c r="N732"/>
  <c r="N740"/>
  <c r="N748"/>
  <c r="N760"/>
  <c r="N5"/>
  <c r="N26"/>
  <c r="N40"/>
  <c r="N54"/>
  <c r="N69"/>
  <c r="N82"/>
  <c r="N97"/>
  <c r="N112"/>
  <c r="N125"/>
  <c r="N140"/>
  <c r="N161"/>
  <c r="N176"/>
  <c r="N189"/>
  <c r="N204"/>
  <c r="N218"/>
  <c r="N246"/>
  <c r="N268"/>
  <c r="N282"/>
  <c r="N296"/>
  <c r="N310"/>
  <c r="N325"/>
  <c r="N338"/>
  <c r="N350"/>
  <c r="N361"/>
  <c r="N371"/>
  <c r="N382"/>
  <c r="N398"/>
  <c r="N409"/>
  <c r="N419"/>
  <c r="N430"/>
  <c r="N441"/>
  <c r="N451"/>
  <c r="N462"/>
  <c r="N473"/>
  <c r="N483"/>
  <c r="N499"/>
  <c r="N515"/>
  <c r="N531"/>
  <c r="N542"/>
  <c r="N553"/>
  <c r="N563"/>
  <c r="N574"/>
  <c r="N585"/>
  <c r="N595"/>
  <c r="N606"/>
  <c r="N622"/>
  <c r="N633"/>
  <c r="N643"/>
  <c r="N654"/>
  <c r="N665"/>
  <c r="N675"/>
  <c r="N686"/>
  <c r="N697"/>
  <c r="N707"/>
  <c r="N718"/>
  <c r="N729"/>
  <c r="N739"/>
  <c r="N750"/>
  <c r="N761"/>
  <c r="N774"/>
  <c r="N782"/>
  <c r="N790"/>
  <c r="N798"/>
  <c r="N806"/>
  <c r="N814"/>
  <c r="N822"/>
  <c r="N830"/>
  <c r="N838"/>
  <c r="N846"/>
  <c r="N858"/>
  <c r="N866"/>
  <c r="N874"/>
  <c r="N882"/>
  <c r="N890"/>
  <c r="N898"/>
  <c r="N906"/>
  <c r="N914"/>
  <c r="N922"/>
  <c r="N930"/>
  <c r="N938"/>
  <c r="N946"/>
  <c r="N954"/>
  <c r="N962"/>
  <c r="N2"/>
  <c r="N16"/>
  <c r="N37"/>
  <c r="N50"/>
  <c r="N65"/>
  <c r="N80"/>
  <c r="N101"/>
  <c r="N114"/>
  <c r="N129"/>
  <c r="N144"/>
  <c r="N157"/>
  <c r="N178"/>
  <c r="N193"/>
  <c r="N208"/>
  <c r="N221"/>
  <c r="N236"/>
  <c r="N257"/>
  <c r="N272"/>
  <c r="N285"/>
  <c r="N300"/>
  <c r="N314"/>
  <c r="N328"/>
  <c r="N342"/>
  <c r="N353"/>
  <c r="N363"/>
  <c r="N374"/>
  <c r="N385"/>
  <c r="N395"/>
  <c r="N406"/>
  <c r="N417"/>
  <c r="N427"/>
  <c r="N438"/>
  <c r="N449"/>
  <c r="N979"/>
  <c r="K971"/>
  <c r="L884" i="33" s="1"/>
  <c r="J976" i="3"/>
  <c r="J713" i="33" s="1"/>
  <c r="K713" s="1"/>
  <c r="L979" i="3"/>
  <c r="M610" i="33" s="1"/>
  <c r="K984" i="3"/>
  <c r="J981"/>
  <c r="J479" i="33" s="1"/>
  <c r="K479" s="1"/>
  <c r="N31" i="3"/>
  <c r="N63"/>
  <c r="N87"/>
  <c r="N115"/>
  <c r="N131"/>
  <c r="N147"/>
  <c r="N167"/>
  <c r="N183"/>
  <c r="N199"/>
  <c r="N215"/>
  <c r="N231"/>
  <c r="N247"/>
  <c r="N279"/>
  <c r="N295"/>
  <c r="N311"/>
  <c r="N327"/>
  <c r="N4"/>
  <c r="N30"/>
  <c r="N52"/>
  <c r="N73"/>
  <c r="N94"/>
  <c r="N121"/>
  <c r="N142"/>
  <c r="N164"/>
  <c r="N185"/>
  <c r="N206"/>
  <c r="N228"/>
  <c r="N260"/>
  <c r="N281"/>
  <c r="N302"/>
  <c r="N324"/>
  <c r="N348"/>
  <c r="N364"/>
  <c r="N384"/>
  <c r="N400"/>
  <c r="N416"/>
  <c r="N432"/>
  <c r="N448"/>
  <c r="N476"/>
  <c r="N492"/>
  <c r="N508"/>
  <c r="N524"/>
  <c r="N540"/>
  <c r="N556"/>
  <c r="N572"/>
  <c r="N592"/>
  <c r="N608"/>
  <c r="N624"/>
  <c r="N640"/>
  <c r="N656"/>
  <c r="N672"/>
  <c r="N688"/>
  <c r="N704"/>
  <c r="N720"/>
  <c r="N736"/>
  <c r="N752"/>
  <c r="N12"/>
  <c r="N48"/>
  <c r="N76"/>
  <c r="N104"/>
  <c r="N133"/>
  <c r="N168"/>
  <c r="N197"/>
  <c r="N225"/>
  <c r="N274"/>
  <c r="N304"/>
  <c r="N332"/>
  <c r="N355"/>
  <c r="N377"/>
  <c r="N403"/>
  <c r="N425"/>
  <c r="N446"/>
  <c r="N467"/>
  <c r="N489"/>
  <c r="N526"/>
  <c r="N547"/>
  <c r="N569"/>
  <c r="N590"/>
  <c r="N611"/>
  <c r="N638"/>
  <c r="N659"/>
  <c r="N681"/>
  <c r="N702"/>
  <c r="N723"/>
  <c r="N745"/>
  <c r="N770"/>
  <c r="N786"/>
  <c r="N802"/>
  <c r="N818"/>
  <c r="N834"/>
  <c r="N854"/>
  <c r="N870"/>
  <c r="N886"/>
  <c r="N902"/>
  <c r="N918"/>
  <c r="N934"/>
  <c r="N950"/>
  <c r="N966"/>
  <c r="N29"/>
  <c r="N58"/>
  <c r="N86"/>
  <c r="N122"/>
  <c r="N150"/>
  <c r="N186"/>
  <c r="N214"/>
  <c r="N242"/>
  <c r="N278"/>
  <c r="N306"/>
  <c r="N336"/>
  <c r="N358"/>
  <c r="N379"/>
  <c r="N401"/>
  <c r="N422"/>
  <c r="N443"/>
  <c r="N459"/>
  <c r="N470"/>
  <c r="N481"/>
  <c r="N491"/>
  <c r="N502"/>
  <c r="N518"/>
  <c r="N539"/>
  <c r="N21"/>
  <c r="N64"/>
  <c r="N106"/>
  <c r="N134"/>
  <c r="N162"/>
  <c r="N192"/>
  <c r="N220"/>
  <c r="N277"/>
  <c r="N305"/>
  <c r="N333"/>
  <c r="N357"/>
  <c r="N378"/>
  <c r="N399"/>
  <c r="N421"/>
  <c r="N442"/>
  <c r="N463"/>
  <c r="N485"/>
  <c r="N506"/>
  <c r="N527"/>
  <c r="N561"/>
  <c r="N575"/>
  <c r="N589"/>
  <c r="N603"/>
  <c r="N618"/>
  <c r="N631"/>
  <c r="N653"/>
  <c r="N667"/>
  <c r="N682"/>
  <c r="N695"/>
  <c r="N710"/>
  <c r="N725"/>
  <c r="N746"/>
  <c r="N759"/>
  <c r="N777"/>
  <c r="N788"/>
  <c r="N799"/>
  <c r="N809"/>
  <c r="N820"/>
  <c r="N831"/>
  <c r="N841"/>
  <c r="N857"/>
  <c r="N868"/>
  <c r="N879"/>
  <c r="N889"/>
  <c r="N900"/>
  <c r="N911"/>
  <c r="N921"/>
  <c r="N932"/>
  <c r="N943"/>
  <c r="N953"/>
  <c r="N964"/>
  <c r="N619"/>
  <c r="N641"/>
  <c r="N662"/>
  <c r="N683"/>
  <c r="N705"/>
  <c r="N726"/>
  <c r="N747"/>
  <c r="N768"/>
  <c r="N795"/>
  <c r="N805"/>
  <c r="N821"/>
  <c r="N837"/>
  <c r="N853"/>
  <c r="N869"/>
  <c r="N885"/>
  <c r="N901"/>
  <c r="N917"/>
  <c r="N933"/>
  <c r="N955"/>
  <c r="N45"/>
  <c r="N160"/>
  <c r="N258"/>
  <c r="N343"/>
  <c r="N386"/>
  <c r="N439"/>
  <c r="N493"/>
  <c r="N545"/>
  <c r="N581"/>
  <c r="N10"/>
  <c r="N38"/>
  <c r="N66"/>
  <c r="N96"/>
  <c r="N124"/>
  <c r="N152"/>
  <c r="N181"/>
  <c r="N209"/>
  <c r="N237"/>
  <c r="N266"/>
  <c r="N294"/>
  <c r="N322"/>
  <c r="N349"/>
  <c r="N370"/>
  <c r="N391"/>
  <c r="N413"/>
  <c r="N434"/>
  <c r="N455"/>
  <c r="N477"/>
  <c r="N509"/>
  <c r="N549"/>
  <c r="N562"/>
  <c r="N577"/>
  <c r="N591"/>
  <c r="N605"/>
  <c r="N647"/>
  <c r="N690"/>
  <c r="N733"/>
  <c r="N773"/>
  <c r="N811"/>
  <c r="N859"/>
  <c r="N896"/>
  <c r="N928"/>
  <c r="N960"/>
  <c r="N74"/>
  <c r="N173"/>
  <c r="N288"/>
  <c r="N375"/>
  <c r="N450"/>
  <c r="N551"/>
  <c r="N28"/>
  <c r="N56"/>
  <c r="N85"/>
  <c r="N113"/>
  <c r="N141"/>
  <c r="N170"/>
  <c r="N198"/>
  <c r="N226"/>
  <c r="N256"/>
  <c r="N284"/>
  <c r="N312"/>
  <c r="N341"/>
  <c r="N362"/>
  <c r="N383"/>
  <c r="N405"/>
  <c r="N426"/>
  <c r="N447"/>
  <c r="N469"/>
  <c r="N490"/>
  <c r="N511"/>
  <c r="N533"/>
  <c r="N557"/>
  <c r="N571"/>
  <c r="N586"/>
  <c r="N599"/>
  <c r="N614"/>
  <c r="N635"/>
  <c r="N650"/>
  <c r="N663"/>
  <c r="N678"/>
  <c r="N693"/>
  <c r="N706"/>
  <c r="N721"/>
  <c r="N735"/>
  <c r="N749"/>
  <c r="N763"/>
  <c r="N775"/>
  <c r="N785"/>
  <c r="N796"/>
  <c r="N807"/>
  <c r="N823"/>
  <c r="N839"/>
  <c r="N849"/>
  <c r="N860"/>
  <c r="N871"/>
  <c r="N881"/>
  <c r="N892"/>
  <c r="N903"/>
  <c r="N913"/>
  <c r="N924"/>
  <c r="N935"/>
  <c r="N945"/>
  <c r="N956"/>
  <c r="N967"/>
  <c r="N88"/>
  <c r="N188"/>
  <c r="N273"/>
  <c r="N354"/>
  <c r="N461"/>
  <c r="N559"/>
  <c r="N602"/>
  <c r="N658"/>
  <c r="N715"/>
  <c r="N771"/>
  <c r="N813"/>
  <c r="N856"/>
  <c r="N899"/>
  <c r="N941"/>
  <c r="N623"/>
  <c r="N787"/>
  <c r="N915"/>
  <c r="N609"/>
  <c r="N666"/>
  <c r="N722"/>
  <c r="N776"/>
  <c r="N840"/>
  <c r="N883"/>
  <c r="N925"/>
  <c r="N968"/>
  <c r="N737"/>
  <c r="N872"/>
  <c r="N615"/>
  <c r="N673"/>
  <c r="N730"/>
  <c r="N781"/>
  <c r="N824"/>
  <c r="N867"/>
  <c r="N909"/>
  <c r="N952"/>
  <c r="N765"/>
  <c r="N893"/>
  <c r="M577"/>
  <c r="R608" i="33" s="1"/>
  <c r="M585" i="3"/>
  <c r="R855" i="33" s="1"/>
  <c r="M593" i="3"/>
  <c r="R878" i="33" s="1"/>
  <c r="M601" i="3"/>
  <c r="R766" i="33" s="1"/>
  <c r="M609" i="3"/>
  <c r="R600" i="33" s="1"/>
  <c r="M613" i="3"/>
  <c r="R227" i="33" s="1"/>
  <c r="M625" i="3"/>
  <c r="R893" i="33" s="1"/>
  <c r="M637" i="3"/>
  <c r="R300" i="33" s="1"/>
  <c r="M645" i="3"/>
  <c r="R71" i="33" s="1"/>
  <c r="M653" i="3"/>
  <c r="R567" i="33" s="1"/>
  <c r="M661" i="3"/>
  <c r="R521" i="33" s="1"/>
  <c r="M669" i="3"/>
  <c r="R577" i="33" s="1"/>
  <c r="M677" i="3"/>
  <c r="R589" i="33" s="1"/>
  <c r="M685" i="3"/>
  <c r="R793" i="33" s="1"/>
  <c r="M693" i="3"/>
  <c r="R873" i="33" s="1"/>
  <c r="M701" i="3"/>
  <c r="R758" i="33" s="1"/>
  <c r="M709" i="3"/>
  <c r="R745" i="33" s="1"/>
  <c r="M717" i="3"/>
  <c r="R587" i="33" s="1"/>
  <c r="M725" i="3"/>
  <c r="R677" i="33" s="1"/>
  <c r="M733" i="3"/>
  <c r="R653" i="33" s="1"/>
  <c r="M737" i="3"/>
  <c r="R617" i="33" s="1"/>
  <c r="M741" i="3"/>
  <c r="R578" i="33" s="1"/>
  <c r="M745" i="3"/>
  <c r="R606" i="33" s="1"/>
  <c r="M749" i="3"/>
  <c r="R531" i="33" s="1"/>
  <c r="M753" i="3"/>
  <c r="R796" i="33" s="1"/>
  <c r="M757" i="3"/>
  <c r="R699" i="33" s="1"/>
  <c r="M761" i="3"/>
  <c r="R730" i="33" s="1"/>
  <c r="M765" i="3"/>
  <c r="M773"/>
  <c r="R494" i="33" s="1"/>
  <c r="M777" i="3"/>
  <c r="R594" i="33" s="1"/>
  <c r="M781" i="3"/>
  <c r="R584" i="33" s="1"/>
  <c r="M785" i="3"/>
  <c r="M793"/>
  <c r="M805"/>
  <c r="R636" i="33" s="1"/>
  <c r="M813" i="3"/>
  <c r="R696" i="33" s="1"/>
  <c r="M821" i="3"/>
  <c r="R439" i="33" s="1"/>
  <c r="M829" i="3"/>
  <c r="R397" i="33" s="1"/>
  <c r="M841" i="3"/>
  <c r="R56" i="33" s="1"/>
  <c r="M849" i="3"/>
  <c r="R451" i="33" s="1"/>
  <c r="M853" i="3"/>
  <c r="R797" i="33" s="1"/>
  <c r="M857" i="3"/>
  <c r="R205" i="33" s="1"/>
  <c r="M865" i="3"/>
  <c r="R435" i="33" s="1"/>
  <c r="M869" i="3"/>
  <c r="R462" i="33" s="1"/>
  <c r="M873" i="3"/>
  <c r="R391" i="33" s="1"/>
  <c r="M877" i="3"/>
  <c r="R669" i="33" s="1"/>
  <c r="M881" i="3"/>
  <c r="R117" i="33" s="1"/>
  <c r="M889" i="3"/>
  <c r="R470" i="33" s="1"/>
  <c r="M897" i="3"/>
  <c r="M905"/>
  <c r="R235" i="33" s="1"/>
  <c r="M574" i="3"/>
  <c r="R516" i="33" s="1"/>
  <c r="M584" i="3"/>
  <c r="R251" i="33" s="1"/>
  <c r="M606" i="3"/>
  <c r="R284" i="33" s="1"/>
  <c r="M622" i="3"/>
  <c r="R173" i="33" s="1"/>
  <c r="M632" i="3"/>
  <c r="R757" i="33" s="1"/>
  <c r="M643" i="3"/>
  <c r="R179" i="33" s="1"/>
  <c r="M675" i="3"/>
  <c r="R807" i="33" s="1"/>
  <c r="M686" i="3"/>
  <c r="R648" i="33" s="1"/>
  <c r="M696" i="3"/>
  <c r="R519" i="33" s="1"/>
  <c r="M707" i="3"/>
  <c r="R876" i="33" s="1"/>
  <c r="M718" i="3"/>
  <c r="R246" i="33" s="1"/>
  <c r="M728" i="3"/>
  <c r="R91" i="33" s="1"/>
  <c r="M739" i="3"/>
  <c r="R171" i="33" s="1"/>
  <c r="M750" i="3"/>
  <c r="R819" i="33" s="1"/>
  <c r="M760" i="3"/>
  <c r="R899" i="33" s="1"/>
  <c r="M776" i="3"/>
  <c r="R274" i="33" s="1"/>
  <c r="M792" i="3"/>
  <c r="R49" i="33" s="1"/>
  <c r="M803" i="3"/>
  <c r="R698" i="33" s="1"/>
  <c r="M814" i="3"/>
  <c r="R386" i="33" s="1"/>
  <c r="M824" i="3"/>
  <c r="R469" i="33" s="1"/>
  <c r="M835" i="3"/>
  <c r="R39" i="33" s="1"/>
  <c r="M846" i="3"/>
  <c r="R141" i="33" s="1"/>
  <c r="M856" i="3"/>
  <c r="R358" i="33" s="1"/>
  <c r="M867" i="3"/>
  <c r="R123" i="33" s="1"/>
  <c r="M883" i="3"/>
  <c r="R671" i="33" s="1"/>
  <c r="M894" i="3"/>
  <c r="R20" i="33" s="1"/>
  <c r="M910" i="3"/>
  <c r="R634" i="33" s="1"/>
  <c r="M918" i="3"/>
  <c r="R426" i="33" s="1"/>
  <c r="M926" i="3"/>
  <c r="R323" i="33" s="1"/>
  <c r="M934" i="3"/>
  <c r="R294" i="33" s="1"/>
  <c r="M942" i="3"/>
  <c r="R393" i="33" s="1"/>
  <c r="M950" i="3"/>
  <c r="R407" i="33" s="1"/>
  <c r="M958" i="3"/>
  <c r="R461" i="33" s="1"/>
  <c r="M966" i="3"/>
  <c r="R458" i="33" s="1"/>
  <c r="M586" i="3"/>
  <c r="R322" i="33" s="1"/>
  <c r="M644" i="3"/>
  <c r="R830" i="33" s="1"/>
  <c r="M676" i="3"/>
  <c r="R554" i="33" s="1"/>
  <c r="M708" i="3"/>
  <c r="R812" i="33" s="1"/>
  <c r="M740" i="3"/>
  <c r="R528" i="33" s="1"/>
  <c r="M788" i="3"/>
  <c r="M820"/>
  <c r="R135" i="33" s="1"/>
  <c r="M852" i="3"/>
  <c r="R693" i="33" s="1"/>
  <c r="M884" i="3"/>
  <c r="R452" i="33" s="1"/>
  <c r="M915" i="3"/>
  <c r="R228" i="33" s="1"/>
  <c r="M939" i="3"/>
  <c r="R565" i="33" s="1"/>
  <c r="M963" i="3"/>
  <c r="M614"/>
  <c r="R287" i="33" s="1"/>
  <c r="M656" i="3"/>
  <c r="M699"/>
  <c r="R895" i="33" s="1"/>
  <c r="M736" i="3"/>
  <c r="M774"/>
  <c r="M816"/>
  <c r="R28" i="33" s="1"/>
  <c r="M854" i="3"/>
  <c r="R446" i="33" s="1"/>
  <c r="M896" i="3"/>
  <c r="M928"/>
  <c r="R392" i="33" s="1"/>
  <c r="M960" i="3"/>
  <c r="R543" i="33" s="1"/>
  <c r="M599" i="3"/>
  <c r="R825" i="33" s="1"/>
  <c r="M631" i="3"/>
  <c r="R773" i="33" s="1"/>
  <c r="M668" i="3"/>
  <c r="R768" i="33" s="1"/>
  <c r="M706" i="3"/>
  <c r="R193" i="33" s="1"/>
  <c r="M743" i="3"/>
  <c r="R236" i="33" s="1"/>
  <c r="M780" i="3"/>
  <c r="R557" i="33" s="1"/>
  <c r="M823" i="3"/>
  <c r="R415" i="33" s="1"/>
  <c r="M860" i="3"/>
  <c r="R802" i="33" s="1"/>
  <c r="M898" i="3"/>
  <c r="R799" i="33" s="1"/>
  <c r="M929" i="3"/>
  <c r="R447" i="33" s="1"/>
  <c r="M961" i="3"/>
  <c r="R832" i="33" s="1"/>
  <c r="M596" i="3"/>
  <c r="R867" i="33" s="1"/>
  <c r="M607" i="3"/>
  <c r="R316" i="33" s="1"/>
  <c r="M623" i="3"/>
  <c r="R214" i="33" s="1"/>
  <c r="M639" i="3"/>
  <c r="M655"/>
  <c r="R709" i="33" s="1"/>
  <c r="M671" i="3"/>
  <c r="R800" i="33" s="1"/>
  <c r="M687" i="3"/>
  <c r="R804" i="33" s="1"/>
  <c r="M703" i="3"/>
  <c r="R238" i="33" s="1"/>
  <c r="M719" i="3"/>
  <c r="R879" i="33" s="1"/>
  <c r="M735" i="3"/>
  <c r="M751"/>
  <c r="R575" i="33" s="1"/>
  <c r="M778" i="3"/>
  <c r="R607" i="33" s="1"/>
  <c r="M794" i="3"/>
  <c r="R22" i="33" s="1"/>
  <c r="M810" i="3"/>
  <c r="M826"/>
  <c r="R21" i="33" s="1"/>
  <c r="M842" i="3"/>
  <c r="M890"/>
  <c r="R432" i="33" s="1"/>
  <c r="M906" i="3"/>
  <c r="R67" i="33" s="1"/>
  <c r="M919" i="3"/>
  <c r="R37" i="33" s="1"/>
  <c r="M943" i="3"/>
  <c r="R650" i="33" s="1"/>
  <c r="M955" i="3"/>
  <c r="R403" i="33" s="1"/>
  <c r="M967" i="3"/>
  <c r="R515" i="33" s="1"/>
  <c r="M582" i="3"/>
  <c r="R777" i="33" s="1"/>
  <c r="M603" i="3"/>
  <c r="R760" i="33" s="1"/>
  <c r="M619" i="3"/>
  <c r="M640"/>
  <c r="R840" i="33" s="1"/>
  <c r="M667" i="3"/>
  <c r="R833" i="33" s="1"/>
  <c r="M672" i="3"/>
  <c r="R752" i="33" s="1"/>
  <c r="M688" i="3"/>
  <c r="R527" i="33" s="1"/>
  <c r="M694" i="3"/>
  <c r="R542" i="33" s="1"/>
  <c r="M710" i="3"/>
  <c r="R772" i="33" s="1"/>
  <c r="M715" i="3"/>
  <c r="R180" i="33" s="1"/>
  <c r="M752" i="3"/>
  <c r="R621" i="33" s="1"/>
  <c r="M768" i="3"/>
  <c r="R83" i="33" s="1"/>
  <c r="M806" i="3"/>
  <c r="R631" i="33" s="1"/>
  <c r="M838" i="3"/>
  <c r="R512" i="33" s="1"/>
  <c r="M864" i="3"/>
  <c r="R357" i="33" s="1"/>
  <c r="M886" i="3"/>
  <c r="R69" i="33" s="1"/>
  <c r="M907" i="3"/>
  <c r="R195" i="33" s="1"/>
  <c r="M924" i="3"/>
  <c r="R691" i="33" s="1"/>
  <c r="M940" i="3"/>
  <c r="R185" i="33" s="1"/>
  <c r="AC15"/>
  <c r="AC229"/>
  <c r="AC244"/>
  <c r="AC93"/>
  <c r="AC39"/>
  <c r="AC329"/>
  <c r="AC102"/>
  <c r="AC323"/>
  <c r="AC291"/>
  <c r="AC41"/>
  <c r="AC35"/>
  <c r="AC42"/>
  <c r="AC10"/>
  <c r="AC46"/>
  <c r="AC70"/>
  <c r="AC106"/>
  <c r="AC116"/>
  <c r="AC125"/>
  <c r="AC134"/>
  <c r="AC142"/>
  <c r="AC354"/>
  <c r="AC365"/>
  <c r="AC355"/>
  <c r="AC535"/>
  <c r="AC534"/>
  <c r="AC674"/>
  <c r="AB700"/>
  <c r="Z700"/>
  <c r="AA700" s="1"/>
  <c r="AC700" s="1"/>
  <c r="Z735"/>
  <c r="AA735" s="1"/>
  <c r="AC735" s="1"/>
  <c r="AB699"/>
  <c r="Z888"/>
  <c r="AA888" s="1"/>
  <c r="AC888" s="1"/>
  <c r="AB808"/>
  <c r="Z680"/>
  <c r="AA680" s="1"/>
  <c r="Z775"/>
  <c r="AA775" s="1"/>
  <c r="AB797"/>
  <c r="Z731"/>
  <c r="AA731" s="1"/>
  <c r="AC731" s="1"/>
  <c r="Z862"/>
  <c r="AA862" s="1"/>
  <c r="Z893"/>
  <c r="AA893" s="1"/>
  <c r="AC893" s="1"/>
  <c r="AB874"/>
  <c r="AC874" s="1"/>
  <c r="Z701"/>
  <c r="AA701" s="1"/>
  <c r="AC701" s="1"/>
  <c r="AC76"/>
  <c r="AC376"/>
  <c r="AC437"/>
  <c r="Z877"/>
  <c r="AA877" s="1"/>
  <c r="AB679"/>
  <c r="Z741"/>
  <c r="AA741" s="1"/>
  <c r="Z811"/>
  <c r="AA811" s="1"/>
  <c r="AC811" s="1"/>
  <c r="AB778"/>
  <c r="AB817"/>
  <c r="Z780"/>
  <c r="AA780" s="1"/>
  <c r="Z774"/>
  <c r="AA774" s="1"/>
  <c r="AC774" s="1"/>
  <c r="AB786"/>
  <c r="AB792"/>
  <c r="Z797"/>
  <c r="AA797" s="1"/>
  <c r="AC797" s="1"/>
  <c r="AB896"/>
  <c r="AB597"/>
  <c r="AC597" s="1"/>
  <c r="M845" i="3"/>
  <c r="R313" i="33" s="1"/>
  <c r="M825" i="3"/>
  <c r="R43" i="33" s="1"/>
  <c r="M809" i="3"/>
  <c r="R552" i="33" s="1"/>
  <c r="M789" i="3"/>
  <c r="R325" i="33" s="1"/>
  <c r="M769" i="3"/>
  <c r="R61" i="33" s="1"/>
  <c r="M721" i="3"/>
  <c r="R885" i="33" s="1"/>
  <c r="M705" i="3"/>
  <c r="R810" i="33" s="1"/>
  <c r="M689" i="3"/>
  <c r="R508" i="33" s="1"/>
  <c r="M673" i="3"/>
  <c r="R789" i="33" s="1"/>
  <c r="M657" i="3"/>
  <c r="R425" i="33" s="1"/>
  <c r="M641" i="3"/>
  <c r="R814" i="33" s="1"/>
  <c r="M621" i="3"/>
  <c r="R569" i="33" s="1"/>
  <c r="M605" i="3"/>
  <c r="R307" i="33" s="1"/>
  <c r="M589" i="3"/>
  <c r="R886" i="33" s="1"/>
  <c r="M573" i="3"/>
  <c r="N651"/>
  <c r="N888"/>
  <c r="N803"/>
  <c r="N701"/>
  <c r="N957"/>
  <c r="N679"/>
  <c r="N904"/>
  <c r="N819"/>
  <c r="N694"/>
  <c r="N936"/>
  <c r="N709"/>
  <c r="N920"/>
  <c r="N835"/>
  <c r="N743"/>
  <c r="N630"/>
  <c r="N503"/>
  <c r="N316"/>
  <c r="N130"/>
  <c r="N961"/>
  <c r="N940"/>
  <c r="N919"/>
  <c r="N897"/>
  <c r="N876"/>
  <c r="N855"/>
  <c r="N828"/>
  <c r="N801"/>
  <c r="N780"/>
  <c r="N757"/>
  <c r="N727"/>
  <c r="N699"/>
  <c r="N671"/>
  <c r="N642"/>
  <c r="N607"/>
  <c r="N578"/>
  <c r="N550"/>
  <c r="N501"/>
  <c r="N458"/>
  <c r="N415"/>
  <c r="N373"/>
  <c r="N326"/>
  <c r="N269"/>
  <c r="N213"/>
  <c r="N156"/>
  <c r="N98"/>
  <c r="N42"/>
  <c r="N482"/>
  <c r="N330"/>
  <c r="N117"/>
  <c r="N944"/>
  <c r="N880"/>
  <c r="N789"/>
  <c r="N711"/>
  <c r="N613"/>
  <c r="N583"/>
  <c r="N555"/>
  <c r="N498"/>
  <c r="N445"/>
  <c r="N402"/>
  <c r="N359"/>
  <c r="N309"/>
  <c r="N252"/>
  <c r="N194"/>
  <c r="N138"/>
  <c r="N81"/>
  <c r="N24"/>
  <c r="N566"/>
  <c r="N471"/>
  <c r="N365"/>
  <c r="N202"/>
  <c r="N965"/>
  <c r="N923"/>
  <c r="N891"/>
  <c r="N864"/>
  <c r="N832"/>
  <c r="N800"/>
  <c r="N762"/>
  <c r="N719"/>
  <c r="N677"/>
  <c r="N634"/>
  <c r="N959"/>
  <c r="N937"/>
  <c r="N916"/>
  <c r="N895"/>
  <c r="N873"/>
  <c r="N852"/>
  <c r="N825"/>
  <c r="N804"/>
  <c r="N783"/>
  <c r="N753"/>
  <c r="N717"/>
  <c r="N689"/>
  <c r="N661"/>
  <c r="N625"/>
  <c r="N597"/>
  <c r="N567"/>
  <c r="N517"/>
  <c r="N474"/>
  <c r="N431"/>
  <c r="N389"/>
  <c r="N346"/>
  <c r="N290"/>
  <c r="N205"/>
  <c r="N149"/>
  <c r="N77"/>
  <c r="N6"/>
  <c r="N507"/>
  <c r="N486"/>
  <c r="N465"/>
  <c r="N433"/>
  <c r="N390"/>
  <c r="N347"/>
  <c r="N293"/>
  <c r="N229"/>
  <c r="N172"/>
  <c r="N108"/>
  <c r="N44"/>
  <c r="N958"/>
  <c r="N926"/>
  <c r="N894"/>
  <c r="N862"/>
  <c r="N826"/>
  <c r="N794"/>
  <c r="N755"/>
  <c r="N713"/>
  <c r="N670"/>
  <c r="N627"/>
  <c r="N579"/>
  <c r="N537"/>
  <c r="N478"/>
  <c r="N435"/>
  <c r="N393"/>
  <c r="N345"/>
  <c r="N289"/>
  <c r="N210"/>
  <c r="N154"/>
  <c r="N90"/>
  <c r="N33"/>
  <c r="N744"/>
  <c r="N712"/>
  <c r="N680"/>
  <c r="N648"/>
  <c r="N616"/>
  <c r="N584"/>
  <c r="N548"/>
  <c r="N516"/>
  <c r="N484"/>
  <c r="N440"/>
  <c r="N408"/>
  <c r="N376"/>
  <c r="N334"/>
  <c r="N292"/>
  <c r="N249"/>
  <c r="N196"/>
  <c r="N153"/>
  <c r="N105"/>
  <c r="N62"/>
  <c r="N14"/>
  <c r="N319"/>
  <c r="N287"/>
  <c r="N239"/>
  <c r="N207"/>
  <c r="N175"/>
  <c r="N139"/>
  <c r="N95"/>
  <c r="N47"/>
  <c r="J975"/>
  <c r="J396" i="33" s="1"/>
  <c r="K396" s="1"/>
  <c r="L971" i="3"/>
  <c r="M884" i="33" s="1"/>
  <c r="L970" i="3"/>
  <c r="M707" i="33" s="1"/>
  <c r="B671"/>
  <c r="B675"/>
  <c r="B679"/>
  <c r="B683"/>
  <c r="B687"/>
  <c r="B691"/>
  <c r="B695"/>
  <c r="B668"/>
  <c r="B672"/>
  <c r="B676"/>
  <c r="B680"/>
  <c r="B684"/>
  <c r="B688"/>
  <c r="B692"/>
  <c r="B696"/>
  <c r="B339"/>
  <c r="B337"/>
  <c r="B345"/>
  <c r="B353"/>
  <c r="B342"/>
  <c r="B350"/>
  <c r="B739"/>
  <c r="B755"/>
  <c r="B771"/>
  <c r="B787"/>
  <c r="B803"/>
  <c r="B819"/>
  <c r="B835"/>
  <c r="B742"/>
  <c r="B758"/>
  <c r="B774"/>
  <c r="B790"/>
  <c r="B806"/>
  <c r="B822"/>
  <c r="B838"/>
  <c r="B855"/>
  <c r="B871"/>
  <c r="B887"/>
  <c r="B846"/>
  <c r="B862"/>
  <c r="B878"/>
  <c r="B894"/>
  <c r="B449"/>
  <c r="B455"/>
  <c r="B463"/>
  <c r="B471"/>
  <c r="B479"/>
  <c r="B450"/>
  <c r="B458"/>
  <c r="B466"/>
  <c r="B474"/>
  <c r="B482"/>
  <c r="B409"/>
  <c r="B413"/>
  <c r="B417"/>
  <c r="B421"/>
  <c r="B425"/>
  <c r="B429"/>
  <c r="B433"/>
  <c r="B437"/>
  <c r="B441"/>
  <c r="B445"/>
  <c r="B410"/>
  <c r="B414"/>
  <c r="B418"/>
  <c r="B422"/>
  <c r="B426"/>
  <c r="B430"/>
  <c r="B434"/>
  <c r="B438"/>
  <c r="B442"/>
  <c r="B446"/>
  <c r="B728"/>
  <c r="B698"/>
  <c r="B690"/>
  <c r="B682"/>
  <c r="B674"/>
  <c r="B697"/>
  <c r="B689"/>
  <c r="B681"/>
  <c r="B673"/>
  <c r="B354"/>
  <c r="B338"/>
  <c r="B341"/>
  <c r="Z581"/>
  <c r="AA581" s="1"/>
  <c r="AC581" s="1"/>
  <c r="AB635"/>
  <c r="AC635" s="1"/>
  <c r="Z203"/>
  <c r="AA203" s="1"/>
  <c r="Z869"/>
  <c r="AA869" s="1"/>
  <c r="AB869"/>
  <c r="AB839"/>
  <c r="Z839"/>
  <c r="AA839" s="1"/>
  <c r="Z481"/>
  <c r="AA481" s="1"/>
  <c r="AB481"/>
  <c r="Z794"/>
  <c r="AA794" s="1"/>
  <c r="Z784"/>
  <c r="AA784" s="1"/>
  <c r="AB794"/>
  <c r="Z792"/>
  <c r="AA792" s="1"/>
  <c r="AC792" s="1"/>
  <c r="Z590"/>
  <c r="AA590" s="1"/>
  <c r="AC590" s="1"/>
  <c r="AB592"/>
  <c r="AC592" s="1"/>
  <c r="Z562"/>
  <c r="AA562" s="1"/>
  <c r="Z658"/>
  <c r="AA658" s="1"/>
  <c r="AB562"/>
  <c r="Z559"/>
  <c r="AA559" s="1"/>
  <c r="AC559" s="1"/>
  <c r="AB658"/>
  <c r="AB663"/>
  <c r="AC663" s="1"/>
  <c r="Z580"/>
  <c r="AA580" s="1"/>
  <c r="AC580" s="1"/>
  <c r="Z487"/>
  <c r="AA487" s="1"/>
  <c r="AB448"/>
  <c r="Z448"/>
  <c r="AA448" s="1"/>
  <c r="Z817"/>
  <c r="AA817" s="1"/>
  <c r="AC817" s="1"/>
  <c r="Z890"/>
  <c r="AA890" s="1"/>
  <c r="Z863"/>
  <c r="AA863" s="1"/>
  <c r="AB744"/>
  <c r="AB845"/>
  <c r="Z724"/>
  <c r="AA724" s="1"/>
  <c r="Z787"/>
  <c r="AA787" s="1"/>
  <c r="AB787"/>
  <c r="AB756"/>
  <c r="Z756"/>
  <c r="AA756" s="1"/>
  <c r="Z748"/>
  <c r="AA748" s="1"/>
  <c r="AB761"/>
  <c r="AB748"/>
  <c r="AB726"/>
  <c r="Z726"/>
  <c r="AA726" s="1"/>
  <c r="AB771"/>
  <c r="Z771"/>
  <c r="AA771" s="1"/>
  <c r="Z642"/>
  <c r="AA642" s="1"/>
  <c r="AB642"/>
  <c r="AB593"/>
  <c r="Z593"/>
  <c r="AA593" s="1"/>
  <c r="Z806"/>
  <c r="AA806" s="1"/>
  <c r="AB806"/>
  <c r="Z871"/>
  <c r="AA871" s="1"/>
  <c r="AB871"/>
  <c r="Z626"/>
  <c r="AA626" s="1"/>
  <c r="AB626"/>
  <c r="AB672"/>
  <c r="AC672" s="1"/>
  <c r="AB680"/>
  <c r="AB683"/>
  <c r="AC683" s="1"/>
  <c r="AB548"/>
  <c r="AC548" s="1"/>
  <c r="AB545"/>
  <c r="AC545" s="1"/>
  <c r="Z883"/>
  <c r="AA883" s="1"/>
  <c r="AB795"/>
  <c r="Z880"/>
  <c r="AA880" s="1"/>
  <c r="Z729"/>
  <c r="AA729" s="1"/>
  <c r="AB718"/>
  <c r="Z711"/>
  <c r="AA711" s="1"/>
  <c r="AC711" s="1"/>
  <c r="Z715"/>
  <c r="AA715" s="1"/>
  <c r="AB729"/>
  <c r="Z622"/>
  <c r="AA622" s="1"/>
  <c r="AB661"/>
  <c r="Z659"/>
  <c r="AA659" s="1"/>
  <c r="AC659" s="1"/>
  <c r="Z762"/>
  <c r="AA762" s="1"/>
  <c r="AB762"/>
  <c r="AB705"/>
  <c r="Z705"/>
  <c r="AA705" s="1"/>
  <c r="AB764"/>
  <c r="Z764"/>
  <c r="AA764" s="1"/>
  <c r="AC636"/>
  <c r="AC661"/>
  <c r="Z843"/>
  <c r="AA843" s="1"/>
  <c r="AB843"/>
  <c r="Z682"/>
  <c r="AA682" s="1"/>
  <c r="AC682" s="1"/>
  <c r="AB723"/>
  <c r="Z727"/>
  <c r="AA727" s="1"/>
  <c r="AB727"/>
  <c r="AB676"/>
  <c r="AC676" s="1"/>
  <c r="AB681"/>
  <c r="AC681" s="1"/>
  <c r="Z475"/>
  <c r="AA475" s="1"/>
  <c r="AC475" s="1"/>
  <c r="Z723"/>
  <c r="AA723" s="1"/>
  <c r="AC723" s="1"/>
  <c r="AB848"/>
  <c r="Z848"/>
  <c r="AA848" s="1"/>
  <c r="Z613"/>
  <c r="AA613" s="1"/>
  <c r="AC613" s="1"/>
  <c r="Z746"/>
  <c r="AA746" s="1"/>
  <c r="AB780"/>
  <c r="AC780" s="1"/>
  <c r="Z835"/>
  <c r="AA835" s="1"/>
  <c r="AB835"/>
  <c r="Z544"/>
  <c r="AA544" s="1"/>
  <c r="AB544"/>
  <c r="Z769"/>
  <c r="AA769" s="1"/>
  <c r="Z779"/>
  <c r="AA779" s="1"/>
  <c r="AB862"/>
  <c r="AC862" s="1"/>
  <c r="AB769"/>
  <c r="AB779"/>
  <c r="AB847"/>
  <c r="Z847"/>
  <c r="AA847" s="1"/>
  <c r="Z568"/>
  <c r="AA568" s="1"/>
  <c r="Z652"/>
  <c r="AA652" s="1"/>
  <c r="AB568"/>
  <c r="AB652"/>
  <c r="Z525"/>
  <c r="AA525" s="1"/>
  <c r="AC525" s="1"/>
  <c r="Z516"/>
  <c r="AA516" s="1"/>
  <c r="AC516" s="1"/>
  <c r="Z645"/>
  <c r="AA645" s="1"/>
  <c r="AC645" s="1"/>
  <c r="Z496"/>
  <c r="AA496" s="1"/>
  <c r="AB857"/>
  <c r="Z855"/>
  <c r="AA855" s="1"/>
  <c r="AB858"/>
  <c r="Z886"/>
  <c r="AA886" s="1"/>
  <c r="Z859"/>
  <c r="AA859" s="1"/>
  <c r="AB815"/>
  <c r="Z791"/>
  <c r="AA791" s="1"/>
  <c r="AB859"/>
  <c r="Z777"/>
  <c r="AA777" s="1"/>
  <c r="Z815"/>
  <c r="AA815" s="1"/>
  <c r="AC815" s="1"/>
  <c r="Z889"/>
  <c r="AA889" s="1"/>
  <c r="AB886"/>
  <c r="AB777"/>
  <c r="AB791"/>
  <c r="Z782"/>
  <c r="AA782" s="1"/>
  <c r="Z776"/>
  <c r="AA776" s="1"/>
  <c r="AB801"/>
  <c r="AB782"/>
  <c r="Z737"/>
  <c r="AA737" s="1"/>
  <c r="AB737"/>
  <c r="Z853"/>
  <c r="AA853" s="1"/>
  <c r="AB853"/>
  <c r="AB770"/>
  <c r="Z770"/>
  <c r="AA770" s="1"/>
  <c r="Z670"/>
  <c r="AA670" s="1"/>
  <c r="AC670" s="1"/>
  <c r="Z499"/>
  <c r="AA499" s="1"/>
  <c r="AB625"/>
  <c r="AC625" s="1"/>
  <c r="AB522"/>
  <c r="AC522" s="1"/>
  <c r="Z482"/>
  <c r="AA482" s="1"/>
  <c r="Z483"/>
  <c r="AA483" s="1"/>
  <c r="AB482"/>
  <c r="AB483"/>
  <c r="Z831"/>
  <c r="AA831" s="1"/>
  <c r="Z805"/>
  <c r="AA805" s="1"/>
  <c r="Z849"/>
  <c r="AA849" s="1"/>
  <c r="AB849"/>
  <c r="AB865"/>
  <c r="Z865"/>
  <c r="AA865" s="1"/>
  <c r="Z644"/>
  <c r="AA644" s="1"/>
  <c r="AB570"/>
  <c r="Z490"/>
  <c r="AA490" s="1"/>
  <c r="AB501"/>
  <c r="AC501" s="1"/>
  <c r="Z637"/>
  <c r="AA637" s="1"/>
  <c r="AB644"/>
  <c r="Z667"/>
  <c r="AA667" s="1"/>
  <c r="AC667" s="1"/>
  <c r="AB637"/>
  <c r="Z604"/>
  <c r="AA604" s="1"/>
  <c r="Z570"/>
  <c r="AA570" s="1"/>
  <c r="AC570" s="1"/>
  <c r="AB599"/>
  <c r="AC599" s="1"/>
  <c r="AB604"/>
  <c r="Z564"/>
  <c r="AA564" s="1"/>
  <c r="AB564"/>
  <c r="AB601"/>
  <c r="AC601" s="1"/>
  <c r="Z476"/>
  <c r="AA476" s="1"/>
  <c r="AC476" s="1"/>
  <c r="AB877"/>
  <c r="AC877" s="1"/>
  <c r="Z898"/>
  <c r="AA898" s="1"/>
  <c r="AB898"/>
  <c r="Z673"/>
  <c r="AA673" s="1"/>
  <c r="AB673"/>
  <c r="AB785"/>
  <c r="Z526"/>
  <c r="AA526" s="1"/>
  <c r="Z573"/>
  <c r="AA573" s="1"/>
  <c r="AC573" s="1"/>
  <c r="Z785"/>
  <c r="AA785" s="1"/>
  <c r="Z612"/>
  <c r="AA612" s="1"/>
  <c r="Z473"/>
  <c r="AA473" s="1"/>
  <c r="AC473" s="1"/>
  <c r="AB471"/>
  <c r="AC471" s="1"/>
  <c r="AB775"/>
  <c r="AC775" s="1"/>
  <c r="AC113"/>
  <c r="AC260"/>
  <c r="AC157"/>
  <c r="AC47"/>
  <c r="AC207"/>
  <c r="AC66"/>
  <c r="AC61"/>
  <c r="AC358"/>
  <c r="AC608"/>
  <c r="AC572"/>
  <c r="AC680"/>
  <c r="AB579"/>
  <c r="AC579" s="1"/>
  <c r="AC896"/>
  <c r="AC854"/>
  <c r="AC786"/>
  <c r="AC833"/>
  <c r="Z84"/>
  <c r="AA84" s="1"/>
  <c r="Z511"/>
  <c r="AA511" s="1"/>
  <c r="Z518"/>
  <c r="AA518" s="1"/>
  <c r="Z799"/>
  <c r="AA799" s="1"/>
  <c r="AB799"/>
  <c r="AB803"/>
  <c r="Z823"/>
  <c r="AA823" s="1"/>
  <c r="Z803"/>
  <c r="AA803" s="1"/>
  <c r="AC803" s="1"/>
  <c r="AB823"/>
  <c r="AB759"/>
  <c r="Z759"/>
  <c r="AA759" s="1"/>
  <c r="AC546"/>
  <c r="AC594"/>
  <c r="AC607"/>
  <c r="AC517"/>
  <c r="AC596"/>
  <c r="AB696"/>
  <c r="AC696" s="1"/>
  <c r="AB693"/>
  <c r="AC693" s="1"/>
  <c r="AB715"/>
  <c r="Z734"/>
  <c r="AA734" s="1"/>
  <c r="AC734" s="1"/>
  <c r="Z718"/>
  <c r="AA718" s="1"/>
  <c r="AC718" s="1"/>
  <c r="AC704"/>
  <c r="AB725"/>
  <c r="AC725" s="1"/>
  <c r="Z721"/>
  <c r="AA721" s="1"/>
  <c r="AC721" s="1"/>
  <c r="AB719"/>
  <c r="AC719" s="1"/>
  <c r="AB710"/>
  <c r="Z668"/>
  <c r="AA668" s="1"/>
  <c r="AC668" s="1"/>
  <c r="Z710"/>
  <c r="AA710" s="1"/>
  <c r="AC710" s="1"/>
  <c r="AB703"/>
  <c r="Z703"/>
  <c r="AA703" s="1"/>
  <c r="Z795"/>
  <c r="AA795" s="1"/>
  <c r="AC795" s="1"/>
  <c r="AB738"/>
  <c r="Z845"/>
  <c r="AA845" s="1"/>
  <c r="AC845" s="1"/>
  <c r="Z744"/>
  <c r="AA744" s="1"/>
  <c r="AC744" s="1"/>
  <c r="AB863"/>
  <c r="Z750"/>
  <c r="AA750" s="1"/>
  <c r="AB746"/>
  <c r="Z891"/>
  <c r="AA891" s="1"/>
  <c r="Z887"/>
  <c r="AA887" s="1"/>
  <c r="AC895"/>
  <c r="Z778"/>
  <c r="AA778" s="1"/>
  <c r="AC778" s="1"/>
  <c r="AB837"/>
  <c r="AC837" s="1"/>
  <c r="AB827"/>
  <c r="Z827"/>
  <c r="AA827" s="1"/>
  <c r="AB880"/>
  <c r="Z808"/>
  <c r="AA808" s="1"/>
  <c r="AC808" s="1"/>
  <c r="Z738"/>
  <c r="AA738" s="1"/>
  <c r="AC738" s="1"/>
  <c r="Z801"/>
  <c r="AA801" s="1"/>
  <c r="AC801" s="1"/>
  <c r="AB747"/>
  <c r="AC747" s="1"/>
  <c r="AB776"/>
  <c r="AB890"/>
  <c r="AB750"/>
  <c r="Z834"/>
  <c r="AA834" s="1"/>
  <c r="AC834" s="1"/>
  <c r="Z790"/>
  <c r="AA790" s="1"/>
  <c r="AC846"/>
  <c r="AC810"/>
  <c r="Z828"/>
  <c r="AA828" s="1"/>
  <c r="AC828" s="1"/>
  <c r="AB826"/>
  <c r="AC826" s="1"/>
  <c r="AB831"/>
  <c r="AB868"/>
  <c r="Z868"/>
  <c r="AA868" s="1"/>
  <c r="Z857"/>
  <c r="AA857" s="1"/>
  <c r="AC857" s="1"/>
  <c r="AB805"/>
  <c r="AC807"/>
  <c r="AB820"/>
  <c r="AB891"/>
  <c r="AB887"/>
  <c r="Z766"/>
  <c r="AA766" s="1"/>
  <c r="AB867"/>
  <c r="Z878"/>
  <c r="AA878" s="1"/>
  <c r="AB736"/>
  <c r="AB825"/>
  <c r="Z858"/>
  <c r="AA858" s="1"/>
  <c r="AC858" s="1"/>
  <c r="AB878"/>
  <c r="Z825"/>
  <c r="AA825" s="1"/>
  <c r="AC825" s="1"/>
  <c r="AB766"/>
  <c r="Z736"/>
  <c r="AA736" s="1"/>
  <c r="AC736" s="1"/>
  <c r="AB855"/>
  <c r="Z867"/>
  <c r="AA867" s="1"/>
  <c r="AC867" s="1"/>
  <c r="AB889"/>
  <c r="Z897"/>
  <c r="AA897" s="1"/>
  <c r="AC897" s="1"/>
  <c r="AB790"/>
  <c r="AB813"/>
  <c r="Z813"/>
  <c r="AA813" s="1"/>
  <c r="AB900"/>
  <c r="AC900" s="1"/>
  <c r="Z820"/>
  <c r="AA820" s="1"/>
  <c r="Z860"/>
  <c r="AA860" s="1"/>
  <c r="AB883"/>
  <c r="AB860"/>
  <c r="Z419"/>
  <c r="AA419" s="1"/>
  <c r="AB892"/>
  <c r="AC892" s="1"/>
  <c r="AC653"/>
  <c r="Z574"/>
  <c r="AA574" s="1"/>
  <c r="AB574"/>
  <c r="AB449"/>
  <c r="AC449" s="1"/>
  <c r="Z383"/>
  <c r="AA383" s="1"/>
  <c r="Z553"/>
  <c r="AA553" s="1"/>
  <c r="AB553"/>
  <c r="Z346"/>
  <c r="AA346" s="1"/>
  <c r="Z409"/>
  <c r="AA409" s="1"/>
  <c r="AB409"/>
  <c r="Z418"/>
  <c r="AA418" s="1"/>
  <c r="AB418"/>
  <c r="AB796"/>
  <c r="Z796"/>
  <c r="AA796" s="1"/>
  <c r="Z621"/>
  <c r="AA621" s="1"/>
  <c r="Z575"/>
  <c r="AA575" s="1"/>
  <c r="AB621"/>
  <c r="Z819"/>
  <c r="AA819" s="1"/>
  <c r="AB819"/>
  <c r="AB575"/>
  <c r="Z832"/>
  <c r="AA832" s="1"/>
  <c r="AB832"/>
  <c r="Z407"/>
  <c r="AA407" s="1"/>
  <c r="AB407"/>
  <c r="Z802"/>
  <c r="AA802" s="1"/>
  <c r="AB802"/>
  <c r="Z558"/>
  <c r="AA558" s="1"/>
  <c r="AB558"/>
  <c r="Z576"/>
  <c r="AA576" s="1"/>
  <c r="AB576"/>
  <c r="Z788"/>
  <c r="AA788" s="1"/>
  <c r="AB788"/>
  <c r="Z677"/>
  <c r="AA677" s="1"/>
  <c r="AB677"/>
  <c r="Z524"/>
  <c r="AA524" s="1"/>
  <c r="AB742"/>
  <c r="Z838"/>
  <c r="AA838" s="1"/>
  <c r="Z742"/>
  <c r="AA742" s="1"/>
  <c r="AC742" s="1"/>
  <c r="AB838"/>
  <c r="Z578"/>
  <c r="AA578" s="1"/>
  <c r="AB578"/>
  <c r="Z528"/>
  <c r="AA528" s="1"/>
  <c r="Z899"/>
  <c r="AA899" s="1"/>
  <c r="AB406"/>
  <c r="Z406"/>
  <c r="AA406" s="1"/>
  <c r="AB714"/>
  <c r="Z465"/>
  <c r="AA465" s="1"/>
  <c r="AB465"/>
  <c r="Z403"/>
  <c r="AA403" s="1"/>
  <c r="Z714"/>
  <c r="AA714" s="1"/>
  <c r="AC714" s="1"/>
  <c r="Z461"/>
  <c r="AA461" s="1"/>
  <c r="Z459"/>
  <c r="AA459" s="1"/>
  <c r="AB461"/>
  <c r="AB459"/>
  <c r="AB403"/>
  <c r="Z641"/>
  <c r="AA641" s="1"/>
  <c r="AB641"/>
  <c r="Z709"/>
  <c r="AA709" s="1"/>
  <c r="AB695"/>
  <c r="Z702"/>
  <c r="AA702" s="1"/>
  <c r="AB709"/>
  <c r="Z695"/>
  <c r="AA695" s="1"/>
  <c r="Z836"/>
  <c r="AA836" s="1"/>
  <c r="AB836"/>
  <c r="AB840"/>
  <c r="AC840" s="1"/>
  <c r="Z814"/>
  <c r="AA814" s="1"/>
  <c r="AC814" s="1"/>
  <c r="AB650"/>
  <c r="Z650"/>
  <c r="AA650" s="1"/>
  <c r="Z540"/>
  <c r="AA540" s="1"/>
  <c r="Z606"/>
  <c r="AA606" s="1"/>
  <c r="Z588"/>
  <c r="AA588" s="1"/>
  <c r="AB606"/>
  <c r="Z761"/>
  <c r="AA761" s="1"/>
  <c r="AC761" s="1"/>
  <c r="M978" i="3"/>
  <c r="R164" i="33" s="1"/>
  <c r="L974" i="3"/>
  <c r="L982"/>
  <c r="M163" i="33" s="1"/>
  <c r="K974" i="3"/>
  <c r="K982"/>
  <c r="L163" i="33" s="1"/>
  <c r="N99" i="3"/>
  <c r="N275"/>
  <c r="N116"/>
  <c r="N244"/>
  <c r="N340"/>
  <c r="N460"/>
  <c r="N468"/>
  <c r="N580"/>
  <c r="N756"/>
  <c r="N240"/>
  <c r="N521"/>
  <c r="N766"/>
  <c r="N22"/>
  <c r="N93"/>
  <c r="N165"/>
  <c r="N250"/>
  <c r="N49"/>
  <c r="N248"/>
  <c r="N546"/>
  <c r="N731"/>
  <c r="N847"/>
  <c r="N102"/>
  <c r="N245"/>
  <c r="N487"/>
  <c r="N541"/>
  <c r="N13"/>
  <c r="N543"/>
  <c r="N629"/>
  <c r="N812"/>
  <c r="N833"/>
  <c r="N535"/>
  <c r="M833"/>
  <c r="R339" i="33" s="1"/>
  <c r="M766" i="3"/>
  <c r="R334" i="33" s="1"/>
  <c r="M580" i="3"/>
  <c r="R349" i="33" s="1"/>
  <c r="M767" i="3"/>
  <c r="R336" i="33" s="1"/>
  <c r="M731" i="3"/>
  <c r="R346" i="33" s="1"/>
  <c r="M949" i="3"/>
  <c r="R337" i="33" s="1"/>
  <c r="J974" i="3"/>
  <c r="J978"/>
  <c r="J164" i="33" s="1"/>
  <c r="J982" i="3"/>
  <c r="J163" i="33" s="1"/>
  <c r="K978" i="3"/>
  <c r="L164" i="33" s="1"/>
  <c r="N7" i="3"/>
  <c r="N103"/>
  <c r="N111"/>
  <c r="N159"/>
  <c r="N263"/>
  <c r="N25"/>
  <c r="N464"/>
  <c r="N18"/>
  <c r="N232"/>
  <c r="N261"/>
  <c r="N494"/>
  <c r="N850"/>
  <c r="N534"/>
  <c r="N92"/>
  <c r="N262"/>
  <c r="N538"/>
  <c r="N767"/>
  <c r="N949"/>
  <c r="N60"/>
  <c r="N827"/>
  <c r="N514"/>
  <c r="M629"/>
  <c r="R150" i="33" s="1"/>
  <c r="M756" i="3"/>
  <c r="R160" i="33" s="1"/>
  <c r="M847" i="3"/>
  <c r="R351" i="33" s="1"/>
  <c r="M827" i="3"/>
  <c r="M812"/>
  <c r="R347" i="33" s="1"/>
  <c r="M850" i="3"/>
  <c r="R342" i="33" s="1"/>
  <c r="N617" i="3"/>
  <c r="N646"/>
  <c r="N797"/>
  <c r="M617"/>
  <c r="R305" i="33" s="1"/>
  <c r="M797" i="3"/>
  <c r="R244" i="33" s="1"/>
  <c r="M779" i="3"/>
  <c r="R288" i="33" s="1"/>
  <c r="M646" i="3"/>
  <c r="R268" i="33" s="1"/>
  <c r="N255" i="3"/>
  <c r="N271"/>
  <c r="N238"/>
  <c r="N368"/>
  <c r="N146"/>
  <c r="N387"/>
  <c r="N505"/>
  <c r="N513"/>
  <c r="N523"/>
  <c r="N779"/>
  <c r="N626"/>
  <c r="N429"/>
  <c r="M626"/>
  <c r="R255" i="33" s="1"/>
  <c r="L626" i="3"/>
  <c r="M255" i="33" s="1"/>
  <c r="L646" i="3"/>
  <c r="M268" i="33" s="1"/>
  <c r="B721"/>
  <c r="B725"/>
  <c r="B729"/>
  <c r="B733"/>
  <c r="B722"/>
  <c r="B726"/>
  <c r="B730"/>
  <c r="B734"/>
  <c r="B737"/>
  <c r="B741"/>
  <c r="B745"/>
  <c r="B749"/>
  <c r="B753"/>
  <c r="B757"/>
  <c r="B761"/>
  <c r="B765"/>
  <c r="B769"/>
  <c r="B773"/>
  <c r="B777"/>
  <c r="B781"/>
  <c r="B785"/>
  <c r="B789"/>
  <c r="B793"/>
  <c r="B797"/>
  <c r="B801"/>
  <c r="B805"/>
  <c r="B809"/>
  <c r="B813"/>
  <c r="B817"/>
  <c r="B821"/>
  <c r="B825"/>
  <c r="B829"/>
  <c r="B833"/>
  <c r="B837"/>
  <c r="B841"/>
  <c r="B736"/>
  <c r="B740"/>
  <c r="B744"/>
  <c r="B748"/>
  <c r="B752"/>
  <c r="B756"/>
  <c r="B760"/>
  <c r="B764"/>
  <c r="B768"/>
  <c r="B772"/>
  <c r="B776"/>
  <c r="B780"/>
  <c r="B784"/>
  <c r="B788"/>
  <c r="B792"/>
  <c r="B796"/>
  <c r="B800"/>
  <c r="B804"/>
  <c r="B808"/>
  <c r="B812"/>
  <c r="B816"/>
  <c r="B820"/>
  <c r="B824"/>
  <c r="B828"/>
  <c r="B832"/>
  <c r="B836"/>
  <c r="B840"/>
  <c r="B845"/>
  <c r="B849"/>
  <c r="B853"/>
  <c r="B857"/>
  <c r="B861"/>
  <c r="B865"/>
  <c r="B869"/>
  <c r="B873"/>
  <c r="B877"/>
  <c r="B881"/>
  <c r="B885"/>
  <c r="B889"/>
  <c r="B893"/>
  <c r="B897"/>
  <c r="B844"/>
  <c r="B848"/>
  <c r="B852"/>
  <c r="B856"/>
  <c r="B860"/>
  <c r="B864"/>
  <c r="B868"/>
  <c r="B872"/>
  <c r="B876"/>
  <c r="B880"/>
  <c r="B884"/>
  <c r="B888"/>
  <c r="B892"/>
  <c r="B896"/>
  <c r="B900"/>
  <c r="J970" i="3"/>
  <c r="J707" i="33" s="1"/>
  <c r="L984" i="3"/>
  <c r="L978"/>
  <c r="M164" i="33" s="1"/>
  <c r="L976" i="3"/>
  <c r="M713" i="33" s="1"/>
  <c r="M983" i="3"/>
  <c r="M981"/>
  <c r="R479" i="33" s="1"/>
  <c r="M979" i="3"/>
  <c r="R610" i="33" s="1"/>
  <c r="M977" i="3"/>
  <c r="R478" i="33" s="1"/>
  <c r="M975" i="3"/>
  <c r="R396" i="33" s="1"/>
  <c r="M973" i="3"/>
  <c r="R798" i="33" s="1"/>
  <c r="M971" i="3"/>
  <c r="R884" i="33" s="1"/>
  <c r="M969" i="3"/>
  <c r="R866" i="33" s="1"/>
  <c r="M982" i="3"/>
  <c r="R163" i="33" s="1"/>
  <c r="M980" i="3"/>
  <c r="R851" i="33" s="1"/>
  <c r="M974" i="3"/>
  <c r="M972"/>
  <c r="R463" i="33" s="1"/>
  <c r="M970" i="3"/>
  <c r="R707" i="33" s="1"/>
  <c r="N981" i="3"/>
  <c r="N977"/>
  <c r="N982"/>
  <c r="N978"/>
  <c r="N975"/>
  <c r="N971"/>
  <c r="N974"/>
  <c r="B487" i="33"/>
  <c r="B491"/>
  <c r="B495"/>
  <c r="B499"/>
  <c r="B503"/>
  <c r="B486"/>
  <c r="B490"/>
  <c r="B494"/>
  <c r="B498"/>
  <c r="B502"/>
  <c r="B507"/>
  <c r="B511"/>
  <c r="B515"/>
  <c r="B519"/>
  <c r="B523"/>
  <c r="B527"/>
  <c r="B531"/>
  <c r="B535"/>
  <c r="B539"/>
  <c r="B543"/>
  <c r="B547"/>
  <c r="B551"/>
  <c r="B555"/>
  <c r="B559"/>
  <c r="B563"/>
  <c r="B567"/>
  <c r="B571"/>
  <c r="B575"/>
  <c r="B579"/>
  <c r="B583"/>
  <c r="B587"/>
  <c r="B591"/>
  <c r="B595"/>
  <c r="B599"/>
  <c r="B603"/>
  <c r="B607"/>
  <c r="B611"/>
  <c r="B615"/>
  <c r="B619"/>
  <c r="B623"/>
  <c r="B627"/>
  <c r="B631"/>
  <c r="B635"/>
  <c r="B639"/>
  <c r="B643"/>
  <c r="B647"/>
  <c r="B651"/>
  <c r="B655"/>
  <c r="B659"/>
  <c r="B663"/>
  <c r="B667"/>
  <c r="B506"/>
  <c r="B510"/>
  <c r="B514"/>
  <c r="B518"/>
  <c r="B522"/>
  <c r="B526"/>
  <c r="B530"/>
  <c r="B534"/>
  <c r="B538"/>
  <c r="B542"/>
  <c r="B546"/>
  <c r="B550"/>
  <c r="B554"/>
  <c r="B558"/>
  <c r="B562"/>
  <c r="B566"/>
  <c r="B570"/>
  <c r="B574"/>
  <c r="B578"/>
  <c r="B582"/>
  <c r="B586"/>
  <c r="B590"/>
  <c r="B594"/>
  <c r="B598"/>
  <c r="B602"/>
  <c r="B606"/>
  <c r="B610"/>
  <c r="B614"/>
  <c r="B618"/>
  <c r="B622"/>
  <c r="B626"/>
  <c r="B630"/>
  <c r="B634"/>
  <c r="B638"/>
  <c r="B642"/>
  <c r="B646"/>
  <c r="B650"/>
  <c r="B654"/>
  <c r="B658"/>
  <c r="B662"/>
  <c r="B666"/>
  <c r="B732"/>
  <c r="B724"/>
  <c r="B731"/>
  <c r="B723"/>
  <c r="B898"/>
  <c r="B890"/>
  <c r="B882"/>
  <c r="B874"/>
  <c r="B866"/>
  <c r="B858"/>
  <c r="B850"/>
  <c r="B899"/>
  <c r="B891"/>
  <c r="B883"/>
  <c r="B875"/>
  <c r="B867"/>
  <c r="B859"/>
  <c r="B851"/>
  <c r="B842"/>
  <c r="B834"/>
  <c r="B826"/>
  <c r="B818"/>
  <c r="B810"/>
  <c r="B802"/>
  <c r="B794"/>
  <c r="B786"/>
  <c r="B778"/>
  <c r="B770"/>
  <c r="B762"/>
  <c r="B754"/>
  <c r="B746"/>
  <c r="B738"/>
  <c r="B839"/>
  <c r="B831"/>
  <c r="B823"/>
  <c r="B815"/>
  <c r="B807"/>
  <c r="B799"/>
  <c r="B791"/>
  <c r="B783"/>
  <c r="B775"/>
  <c r="B767"/>
  <c r="B759"/>
  <c r="B751"/>
  <c r="B743"/>
  <c r="B480"/>
  <c r="B476"/>
  <c r="B472"/>
  <c r="B468"/>
  <c r="B464"/>
  <c r="B460"/>
  <c r="B456"/>
  <c r="B452"/>
  <c r="B448"/>
  <c r="B481"/>
  <c r="B477"/>
  <c r="B473"/>
  <c r="B469"/>
  <c r="B465"/>
  <c r="B461"/>
  <c r="B457"/>
  <c r="B453"/>
  <c r="B352"/>
  <c r="B348"/>
  <c r="B344"/>
  <c r="B340"/>
  <c r="B336"/>
  <c r="B351"/>
  <c r="B347"/>
  <c r="B343"/>
  <c r="S328"/>
  <c r="S323"/>
  <c r="S317"/>
  <c r="S310"/>
  <c r="S303"/>
  <c r="S293"/>
  <c r="S282"/>
  <c r="S273"/>
  <c r="S264"/>
  <c r="S255"/>
  <c r="S245"/>
  <c r="S234"/>
  <c r="S330"/>
  <c r="S319"/>
  <c r="S308"/>
  <c r="S299"/>
  <c r="S294"/>
  <c r="S286"/>
  <c r="S281"/>
  <c r="S274"/>
  <c r="S266"/>
  <c r="S260"/>
  <c r="S253"/>
  <c r="S246"/>
  <c r="S239"/>
  <c r="S233"/>
  <c r="S227"/>
  <c r="S223"/>
  <c r="S222"/>
  <c r="S215"/>
  <c r="S204"/>
  <c r="S15"/>
  <c r="S150"/>
  <c r="S137"/>
  <c r="S471"/>
  <c r="S43"/>
  <c r="S6"/>
  <c r="S165"/>
  <c r="S759"/>
  <c r="S767"/>
  <c r="S18"/>
  <c r="S168"/>
  <c r="S32"/>
  <c r="S431"/>
  <c r="S51"/>
  <c r="S173"/>
  <c r="S191"/>
  <c r="S114"/>
  <c r="S121"/>
  <c r="S368"/>
  <c r="S27"/>
  <c r="S174"/>
  <c r="S149"/>
  <c r="S567"/>
  <c r="S859"/>
  <c r="S178"/>
  <c r="S152"/>
  <c r="S16"/>
  <c r="S348"/>
  <c r="S19"/>
  <c r="S141"/>
  <c r="S35"/>
  <c r="S60"/>
  <c r="S507"/>
  <c r="S395"/>
  <c r="S398"/>
  <c r="S653"/>
  <c r="S660"/>
  <c r="S390"/>
  <c r="S391"/>
  <c r="S649"/>
  <c r="S656"/>
  <c r="S453"/>
  <c r="S460"/>
  <c r="S353"/>
  <c r="S357"/>
  <c r="S449"/>
  <c r="S456"/>
  <c r="S388"/>
  <c r="S799"/>
  <c r="S791"/>
  <c r="S413"/>
  <c r="S420"/>
  <c r="S775"/>
  <c r="S783"/>
  <c r="S409"/>
  <c r="S416"/>
  <c r="S542"/>
  <c r="S725"/>
  <c r="S732"/>
  <c r="S531"/>
  <c r="S534"/>
  <c r="S721"/>
  <c r="S728"/>
  <c r="S214"/>
  <c r="S208"/>
  <c r="S201"/>
  <c r="S159"/>
  <c r="S81"/>
  <c r="S105"/>
  <c r="S423"/>
  <c r="S11"/>
  <c r="S142"/>
  <c r="S133"/>
  <c r="S439"/>
  <c r="S795"/>
  <c r="S146"/>
  <c r="S136"/>
  <c r="S195"/>
  <c r="S615"/>
  <c r="S167"/>
  <c r="S109"/>
  <c r="S131"/>
  <c r="S53"/>
  <c r="S88"/>
  <c r="S607"/>
  <c r="S183"/>
  <c r="S106"/>
  <c r="S117"/>
  <c r="S352"/>
  <c r="S731"/>
  <c r="S118"/>
  <c r="S120"/>
  <c r="S163"/>
  <c r="S455"/>
  <c r="S107"/>
  <c r="S76"/>
  <c r="S3"/>
  <c r="S187"/>
  <c r="S850"/>
  <c r="S882"/>
  <c r="S874"/>
  <c r="S589"/>
  <c r="S596"/>
  <c r="S866"/>
  <c r="S858"/>
  <c r="S585"/>
  <c r="S592"/>
  <c r="S894"/>
  <c r="S396"/>
  <c r="S631"/>
  <c r="S883"/>
  <c r="S886"/>
  <c r="S897"/>
  <c r="S711"/>
  <c r="S355"/>
  <c r="S811"/>
  <c r="S814"/>
  <c r="S861"/>
  <c r="S868"/>
  <c r="S803"/>
  <c r="S806"/>
  <c r="S857"/>
  <c r="S864"/>
  <c r="S661"/>
  <c r="S668"/>
  <c r="S403"/>
  <c r="S406"/>
  <c r="S657"/>
  <c r="S664"/>
  <c r="S190"/>
  <c r="S157"/>
  <c r="S663"/>
  <c r="S891"/>
  <c r="S498"/>
  <c r="S587"/>
  <c r="S490"/>
  <c r="S590"/>
  <c r="S493"/>
  <c r="S749"/>
  <c r="S500"/>
  <c r="S756"/>
  <c r="S482"/>
  <c r="S579"/>
  <c r="S474"/>
  <c r="S582"/>
  <c r="S489"/>
  <c r="S745"/>
  <c r="S496"/>
  <c r="S752"/>
  <c r="S702"/>
  <c r="S549"/>
  <c r="S805"/>
  <c r="S556"/>
  <c r="S812"/>
  <c r="S698"/>
  <c r="S691"/>
  <c r="S706"/>
  <c r="S694"/>
  <c r="S545"/>
  <c r="S801"/>
  <c r="S552"/>
  <c r="S808"/>
  <c r="S831"/>
  <c r="S823"/>
  <c r="S562"/>
  <c r="S619"/>
  <c r="S554"/>
  <c r="S622"/>
  <c r="S509"/>
  <c r="S765"/>
  <c r="S516"/>
  <c r="S772"/>
  <c r="S546"/>
  <c r="S611"/>
  <c r="S538"/>
  <c r="S614"/>
  <c r="S505"/>
  <c r="S761"/>
  <c r="S512"/>
  <c r="S768"/>
  <c r="S734"/>
  <c r="S565"/>
  <c r="S821"/>
  <c r="S572"/>
  <c r="S828"/>
  <c r="S762"/>
  <c r="S723"/>
  <c r="S770"/>
  <c r="S726"/>
  <c r="S561"/>
  <c r="S817"/>
  <c r="S568"/>
  <c r="S824"/>
  <c r="S335"/>
  <c r="S327"/>
  <c r="S322"/>
  <c r="S315"/>
  <c r="S309"/>
  <c r="S302"/>
  <c r="S290"/>
  <c r="S280"/>
  <c r="S270"/>
  <c r="S262"/>
  <c r="S251"/>
  <c r="S244"/>
  <c r="S231"/>
  <c r="S329"/>
  <c r="S316"/>
  <c r="S306"/>
  <c r="S297"/>
  <c r="S292"/>
  <c r="S285"/>
  <c r="S277"/>
  <c r="S272"/>
  <c r="S265"/>
  <c r="S259"/>
  <c r="S252"/>
  <c r="S243"/>
  <c r="S238"/>
  <c r="S232"/>
  <c r="S230"/>
  <c r="S218"/>
  <c r="S221"/>
  <c r="S212"/>
  <c r="S33"/>
  <c r="S334"/>
  <c r="S307"/>
  <c r="S289"/>
  <c r="S250"/>
  <c r="S333"/>
  <c r="S296"/>
  <c r="S271"/>
  <c r="S241"/>
  <c r="S213"/>
  <c r="S144"/>
  <c r="S172"/>
  <c r="S414"/>
  <c r="S9"/>
  <c r="S179"/>
  <c r="S20"/>
  <c r="S23"/>
  <c r="S145"/>
  <c r="S196"/>
  <c r="S397"/>
  <c r="S393"/>
  <c r="S716"/>
  <c r="S712"/>
  <c r="S669"/>
  <c r="S665"/>
  <c r="S469"/>
  <c r="S465"/>
  <c r="S203"/>
  <c r="S360"/>
  <c r="S647"/>
  <c r="S134"/>
  <c r="S69"/>
  <c r="S122"/>
  <c r="S175"/>
  <c r="S29"/>
  <c r="S132"/>
  <c r="S782"/>
  <c r="S774"/>
  <c r="S383"/>
  <c r="S346"/>
  <c r="S342"/>
  <c r="S405"/>
  <c r="S401"/>
  <c r="S387"/>
  <c r="S846"/>
  <c r="S884"/>
  <c r="S838"/>
  <c r="S880"/>
  <c r="S684"/>
  <c r="S673"/>
  <c r="S443"/>
  <c r="S379"/>
  <c r="S644"/>
  <c r="S375"/>
  <c r="S640"/>
  <c r="S444"/>
  <c r="S871"/>
  <c r="S440"/>
  <c r="S324"/>
  <c r="S298"/>
  <c r="S256"/>
  <c r="S321"/>
  <c r="S288"/>
  <c r="S261"/>
  <c r="S235"/>
  <c r="S224"/>
  <c r="S99"/>
  <c r="S72"/>
  <c r="S151"/>
  <c r="S101"/>
  <c r="S667"/>
  <c r="S104"/>
  <c r="S639"/>
  <c r="S44"/>
  <c r="S192"/>
  <c r="S623"/>
  <c r="S45"/>
  <c r="S543"/>
  <c r="S49"/>
  <c r="S95"/>
  <c r="S170"/>
  <c r="S139"/>
  <c r="S361"/>
  <c r="S618"/>
  <c r="S532"/>
  <c r="S602"/>
  <c r="S528"/>
  <c r="S837"/>
  <c r="S755"/>
  <c r="S833"/>
  <c r="S683"/>
  <c r="S797"/>
  <c r="S675"/>
  <c r="S793"/>
  <c r="S800"/>
  <c r="S604"/>
  <c r="S890"/>
  <c r="S600"/>
  <c r="S209"/>
  <c r="S34"/>
  <c r="S40"/>
  <c r="S91"/>
  <c r="S68"/>
  <c r="S539"/>
  <c r="S71"/>
  <c r="S193"/>
  <c r="S155"/>
  <c r="S24"/>
  <c r="S54"/>
  <c r="S52"/>
  <c r="S475"/>
  <c r="S55"/>
  <c r="S177"/>
  <c r="S86"/>
  <c r="S126"/>
  <c r="S377"/>
  <c r="S461"/>
  <c r="S369"/>
  <c r="S457"/>
  <c r="S638"/>
  <c r="S780"/>
  <c r="S630"/>
  <c r="S776"/>
  <c r="S555"/>
  <c r="S733"/>
  <c r="S547"/>
  <c r="S729"/>
  <c r="S533"/>
  <c r="S634"/>
  <c r="S536"/>
  <c r="S93"/>
  <c r="S635"/>
  <c r="S459"/>
  <c r="S462"/>
  <c r="S685"/>
  <c r="S692"/>
  <c r="S451"/>
  <c r="S454"/>
  <c r="S681"/>
  <c r="S688"/>
  <c r="S741"/>
  <c r="S748"/>
  <c r="S563"/>
  <c r="S566"/>
  <c r="S737"/>
  <c r="S744"/>
  <c r="S699"/>
  <c r="S491"/>
  <c r="S445"/>
  <c r="S452"/>
  <c r="S708"/>
  <c r="S483"/>
  <c r="S486"/>
  <c r="S697"/>
  <c r="S704"/>
  <c r="S757"/>
  <c r="S764"/>
  <c r="S595"/>
  <c r="S598"/>
  <c r="S753"/>
  <c r="S760"/>
  <c r="S326"/>
  <c r="S313"/>
  <c r="S301"/>
  <c r="S279"/>
  <c r="S257"/>
  <c r="S242"/>
  <c r="S325"/>
  <c r="S304"/>
  <c r="S291"/>
  <c r="S276"/>
  <c r="S263"/>
  <c r="S248"/>
  <c r="S237"/>
  <c r="S228"/>
  <c r="S217"/>
  <c r="S162"/>
  <c r="S8"/>
  <c r="S26"/>
  <c r="S36"/>
  <c r="S411"/>
  <c r="S39"/>
  <c r="S161"/>
  <c r="S22"/>
  <c r="S128"/>
  <c r="S551"/>
  <c r="S156"/>
  <c r="S364"/>
  <c r="S371"/>
  <c r="S166"/>
  <c r="S535"/>
  <c r="S10"/>
  <c r="S655"/>
  <c r="S735"/>
  <c r="S404"/>
  <c r="S899"/>
  <c r="S400"/>
  <c r="S709"/>
  <c r="S499"/>
  <c r="S705"/>
  <c r="S571"/>
  <c r="S430"/>
  <c r="S676"/>
  <c r="S422"/>
  <c r="S672"/>
  <c r="S476"/>
  <c r="S389"/>
  <c r="S472"/>
  <c r="S210"/>
  <c r="S102"/>
  <c r="S143"/>
  <c r="S154"/>
  <c r="S4"/>
  <c r="S338"/>
  <c r="S7"/>
  <c r="S129"/>
  <c r="S90"/>
  <c r="S96"/>
  <c r="S511"/>
  <c r="S124"/>
  <c r="S519"/>
  <c r="S786"/>
  <c r="S98"/>
  <c r="S336"/>
  <c r="S138"/>
  <c r="S583"/>
  <c r="S779"/>
  <c r="S845"/>
  <c r="S771"/>
  <c r="S841"/>
  <c r="S645"/>
  <c r="S382"/>
  <c r="S641"/>
  <c r="S354"/>
  <c r="S347"/>
  <c r="S612"/>
  <c r="S343"/>
  <c r="S608"/>
  <c r="S412"/>
  <c r="S751"/>
  <c r="S408"/>
  <c r="S28"/>
  <c r="S386"/>
  <c r="S362"/>
  <c r="S363"/>
  <c r="S621"/>
  <c r="S628"/>
  <c r="S358"/>
  <c r="S359"/>
  <c r="S617"/>
  <c r="S624"/>
  <c r="S421"/>
  <c r="S428"/>
  <c r="S815"/>
  <c r="S807"/>
  <c r="S417"/>
  <c r="S424"/>
  <c r="S527"/>
  <c r="S446"/>
  <c r="S875"/>
  <c r="S878"/>
  <c r="S893"/>
  <c r="S900"/>
  <c r="S867"/>
  <c r="S870"/>
  <c r="S889"/>
  <c r="S896"/>
  <c r="S693"/>
  <c r="S700"/>
  <c r="S467"/>
  <c r="S470"/>
  <c r="S689"/>
  <c r="S696"/>
  <c r="S331"/>
  <c r="S318"/>
  <c r="S305"/>
  <c r="S287"/>
  <c r="S267"/>
  <c r="S249"/>
  <c r="S332"/>
  <c r="S312"/>
  <c r="S295"/>
  <c r="S283"/>
  <c r="S268"/>
  <c r="S254"/>
  <c r="S240"/>
  <c r="S226"/>
  <c r="S225"/>
  <c r="S205"/>
  <c r="S79"/>
  <c r="S82"/>
  <c r="S340"/>
  <c r="S94"/>
  <c r="S108"/>
  <c r="S135"/>
  <c r="S703"/>
  <c r="S650"/>
  <c r="S658"/>
  <c r="S147"/>
  <c r="S65"/>
  <c r="S97"/>
  <c r="S344"/>
  <c r="S180"/>
  <c r="S199"/>
  <c r="S63"/>
  <c r="S46"/>
  <c r="S185"/>
  <c r="S57"/>
  <c r="S92"/>
  <c r="S103"/>
  <c r="S479"/>
  <c r="S530"/>
  <c r="S522"/>
  <c r="S115"/>
  <c r="S37"/>
  <c r="S80"/>
  <c r="S447"/>
  <c r="S148"/>
  <c r="S77"/>
  <c r="S100"/>
  <c r="S189"/>
  <c r="S365"/>
  <c r="S651"/>
  <c r="S654"/>
  <c r="S781"/>
  <c r="S788"/>
  <c r="S643"/>
  <c r="S646"/>
  <c r="S777"/>
  <c r="S784"/>
  <c r="S581"/>
  <c r="S588"/>
  <c r="S834"/>
  <c r="S826"/>
  <c r="S577"/>
  <c r="S584"/>
  <c r="S466"/>
  <c r="S682"/>
  <c r="S690"/>
  <c r="S541"/>
  <c r="S548"/>
  <c r="S666"/>
  <c r="S674"/>
  <c r="S537"/>
  <c r="S544"/>
  <c r="S798"/>
  <c r="S853"/>
  <c r="S860"/>
  <c r="S787"/>
  <c r="S790"/>
  <c r="S849"/>
  <c r="S856"/>
  <c r="S211"/>
  <c r="S207"/>
  <c r="S200"/>
  <c r="S47"/>
  <c r="S14"/>
  <c r="S169"/>
  <c r="S25"/>
  <c r="S75"/>
  <c r="S74"/>
  <c r="S197"/>
  <c r="S394"/>
  <c r="S402"/>
  <c r="S78"/>
  <c r="S5"/>
  <c r="S64"/>
  <c r="S687"/>
  <c r="S116"/>
  <c r="S392"/>
  <c r="S31"/>
  <c r="S182"/>
  <c r="S153"/>
  <c r="S599"/>
  <c r="S59"/>
  <c r="S38"/>
  <c r="S181"/>
  <c r="S887"/>
  <c r="S895"/>
  <c r="S50"/>
  <c r="S184"/>
  <c r="S48"/>
  <c r="S559"/>
  <c r="S83"/>
  <c r="S372"/>
  <c r="S67"/>
  <c r="S125"/>
  <c r="S763"/>
  <c r="S523"/>
  <c r="S526"/>
  <c r="S717"/>
  <c r="S724"/>
  <c r="S515"/>
  <c r="S518"/>
  <c r="S713"/>
  <c r="S720"/>
  <c r="S517"/>
  <c r="S524"/>
  <c r="S578"/>
  <c r="S570"/>
  <c r="S513"/>
  <c r="S520"/>
  <c r="S503"/>
  <c r="S426"/>
  <c r="S434"/>
  <c r="S477"/>
  <c r="S484"/>
  <c r="S410"/>
  <c r="S418"/>
  <c r="S473"/>
  <c r="S480"/>
  <c r="S670"/>
  <c r="S789"/>
  <c r="S796"/>
  <c r="S659"/>
  <c r="S662"/>
  <c r="S785"/>
  <c r="S792"/>
  <c r="S119"/>
  <c r="S575"/>
  <c r="S594"/>
  <c r="S586"/>
  <c r="S746"/>
  <c r="S715"/>
  <c r="S754"/>
  <c r="S718"/>
  <c r="S557"/>
  <c r="S813"/>
  <c r="S564"/>
  <c r="S820"/>
  <c r="S730"/>
  <c r="S707"/>
  <c r="S738"/>
  <c r="S710"/>
  <c r="S553"/>
  <c r="S809"/>
  <c r="S560"/>
  <c r="S816"/>
  <c r="S830"/>
  <c r="S613"/>
  <c r="S869"/>
  <c r="S620"/>
  <c r="S876"/>
  <c r="S350"/>
  <c r="S819"/>
  <c r="S351"/>
  <c r="S822"/>
  <c r="S609"/>
  <c r="S865"/>
  <c r="S616"/>
  <c r="S872"/>
  <c r="S714"/>
  <c r="S722"/>
  <c r="S818"/>
  <c r="S747"/>
  <c r="S810"/>
  <c r="S750"/>
  <c r="S573"/>
  <c r="S829"/>
  <c r="S580"/>
  <c r="S836"/>
  <c r="S794"/>
  <c r="S739"/>
  <c r="S802"/>
  <c r="S742"/>
  <c r="S569"/>
  <c r="S825"/>
  <c r="S576"/>
  <c r="S832"/>
  <c r="S862"/>
  <c r="S629"/>
  <c r="S885"/>
  <c r="S636"/>
  <c r="S892"/>
  <c r="S366"/>
  <c r="S851"/>
  <c r="S367"/>
  <c r="S854"/>
  <c r="S625"/>
  <c r="S881"/>
  <c r="S632"/>
  <c r="S888"/>
  <c r="S320"/>
  <c r="S269"/>
  <c r="S314"/>
  <c r="S284"/>
  <c r="S258"/>
  <c r="S229"/>
  <c r="S206"/>
  <c r="S679"/>
  <c r="S463"/>
  <c r="S194"/>
  <c r="S130"/>
  <c r="S186"/>
  <c r="S370"/>
  <c r="S158"/>
  <c r="S727"/>
  <c r="S695"/>
  <c r="S510"/>
  <c r="S502"/>
  <c r="S427"/>
  <c r="S419"/>
  <c r="S385"/>
  <c r="S220"/>
  <c r="S112"/>
  <c r="S140"/>
  <c r="S339"/>
  <c r="S407"/>
  <c r="S111"/>
  <c r="S171"/>
  <c r="S778"/>
  <c r="S113"/>
  <c r="S842"/>
  <c r="S852"/>
  <c r="S848"/>
  <c r="S652"/>
  <c r="S648"/>
  <c r="S605"/>
  <c r="S601"/>
  <c r="S743"/>
  <c r="S164"/>
  <c r="S399"/>
  <c r="S843"/>
  <c r="S877"/>
  <c r="S835"/>
  <c r="S873"/>
  <c r="S677"/>
  <c r="S435"/>
  <c r="S438"/>
  <c r="S680"/>
  <c r="S378"/>
  <c r="S637"/>
  <c r="S374"/>
  <c r="S633"/>
  <c r="S437"/>
  <c r="S879"/>
  <c r="S433"/>
  <c r="S89"/>
  <c r="S311"/>
  <c r="S278"/>
  <c r="S236"/>
  <c r="S300"/>
  <c r="S275"/>
  <c r="S247"/>
  <c r="S216"/>
  <c r="S21"/>
  <c r="S356"/>
  <c r="S73"/>
  <c r="S376"/>
  <c r="S85"/>
  <c r="S127"/>
  <c r="S42"/>
  <c r="S62"/>
  <c r="S56"/>
  <c r="S123"/>
  <c r="S84"/>
  <c r="S603"/>
  <c r="S87"/>
  <c r="S415"/>
  <c r="S12"/>
  <c r="S58"/>
  <c r="S626"/>
  <c r="S525"/>
  <c r="S610"/>
  <c r="S521"/>
  <c r="S766"/>
  <c r="S844"/>
  <c r="S758"/>
  <c r="S840"/>
  <c r="S458"/>
  <c r="S686"/>
  <c r="S804"/>
  <c r="S678"/>
  <c r="S597"/>
  <c r="S898"/>
  <c r="S593"/>
  <c r="S219"/>
  <c r="S202"/>
  <c r="S176"/>
  <c r="S495"/>
  <c r="S13"/>
  <c r="S719"/>
  <c r="S17"/>
  <c r="S66"/>
  <c r="S110"/>
  <c r="S198"/>
  <c r="S160"/>
  <c r="S380"/>
  <c r="S188"/>
  <c r="S591"/>
  <c r="S478"/>
  <c r="S30"/>
  <c r="S41"/>
  <c r="S70"/>
  <c r="S384"/>
  <c r="S381"/>
  <c r="S468"/>
  <c r="S373"/>
  <c r="S464"/>
  <c r="S773"/>
  <c r="S627"/>
  <c r="S769"/>
  <c r="S827"/>
  <c r="S558"/>
  <c r="S740"/>
  <c r="S550"/>
  <c r="S736"/>
  <c r="S540"/>
  <c r="S642"/>
  <c r="S529"/>
  <c r="S61"/>
  <c r="S671"/>
  <c r="S863"/>
  <c r="S855"/>
  <c r="S429"/>
  <c r="S436"/>
  <c r="S847"/>
  <c r="S839"/>
  <c r="S425"/>
  <c r="S432"/>
  <c r="S574"/>
  <c r="S485"/>
  <c r="S492"/>
  <c r="S450"/>
  <c r="S442"/>
  <c r="S481"/>
  <c r="S488"/>
  <c r="S487"/>
  <c r="S345"/>
  <c r="S349"/>
  <c r="S494"/>
  <c r="S701"/>
  <c r="S337"/>
  <c r="S341"/>
  <c r="S441"/>
  <c r="S448"/>
  <c r="S606"/>
  <c r="S501"/>
  <c r="S508"/>
  <c r="S514"/>
  <c r="S506"/>
  <c r="S497"/>
  <c r="S504"/>
  <c r="AC593" l="1"/>
  <c r="AC642"/>
  <c r="AC771"/>
  <c r="AC726"/>
  <c r="AC787"/>
  <c r="AC481"/>
  <c r="AC869"/>
  <c r="AC679"/>
  <c r="AC510"/>
  <c r="AC614"/>
  <c r="AC751"/>
  <c r="AC429"/>
  <c r="AC477"/>
  <c r="AC472"/>
  <c r="AC413"/>
  <c r="AC439"/>
  <c r="AC451"/>
  <c r="AC684"/>
  <c r="AC781"/>
  <c r="AC692"/>
  <c r="AC720"/>
  <c r="AC648"/>
  <c r="AC873"/>
  <c r="AC800"/>
  <c r="AC881"/>
  <c r="AC589"/>
  <c r="AC577"/>
  <c r="AC554"/>
  <c r="AC758"/>
  <c r="AC763"/>
  <c r="AC872"/>
  <c r="AC812"/>
  <c r="AC772"/>
  <c r="AC440"/>
  <c r="AC647"/>
  <c r="AC665"/>
  <c r="AC765"/>
  <c r="AC743"/>
  <c r="AC378"/>
  <c r="AC350"/>
  <c r="AC467"/>
  <c r="AC627"/>
  <c r="AC876"/>
  <c r="AC462"/>
  <c r="AC468"/>
  <c r="AC452"/>
  <c r="AC773"/>
  <c r="AC844"/>
  <c r="AC415"/>
  <c r="AC446"/>
  <c r="AC435"/>
  <c r="AC371"/>
  <c r="AC687"/>
  <c r="AC603"/>
  <c r="AC666"/>
  <c r="AC480"/>
  <c r="AC395"/>
  <c r="AC465"/>
  <c r="AC406"/>
  <c r="AC827"/>
  <c r="AC703"/>
  <c r="AC799"/>
  <c r="AC785"/>
  <c r="AC564"/>
  <c r="AC604"/>
  <c r="AC637"/>
  <c r="AC644"/>
  <c r="AC849"/>
  <c r="AC853"/>
  <c r="AC737"/>
  <c r="AC782"/>
  <c r="AC791"/>
  <c r="AC859"/>
  <c r="AC779"/>
  <c r="AC727"/>
  <c r="AC843"/>
  <c r="AC762"/>
  <c r="AC822"/>
  <c r="AC821"/>
  <c r="AC587"/>
  <c r="AC852"/>
  <c r="AC551"/>
  <c r="AC660"/>
  <c r="AC699"/>
  <c r="AC686"/>
  <c r="AC836"/>
  <c r="AC677"/>
  <c r="AC788"/>
  <c r="AC576"/>
  <c r="AC558"/>
  <c r="AC802"/>
  <c r="AC407"/>
  <c r="AC832"/>
  <c r="AC418"/>
  <c r="AC409"/>
  <c r="AC813"/>
  <c r="AC878"/>
  <c r="AC766"/>
  <c r="AC790"/>
  <c r="AC891"/>
  <c r="AC750"/>
  <c r="AC831"/>
  <c r="AC482"/>
  <c r="AC889"/>
  <c r="AC777"/>
  <c r="AC568"/>
  <c r="AC729"/>
  <c r="AC626"/>
  <c r="AC871"/>
  <c r="AC806"/>
  <c r="AC756"/>
  <c r="AC890"/>
  <c r="AC448"/>
  <c r="AC658"/>
  <c r="AC839"/>
  <c r="AC860"/>
  <c r="AC820"/>
  <c r="AC868"/>
  <c r="AC887"/>
  <c r="AC759"/>
  <c r="AC823"/>
  <c r="AC673"/>
  <c r="AC898"/>
  <c r="AC865"/>
  <c r="AC805"/>
  <c r="AC483"/>
  <c r="AC770"/>
  <c r="AC776"/>
  <c r="AC886"/>
  <c r="AC855"/>
  <c r="AC652"/>
  <c r="AC847"/>
  <c r="AC769"/>
  <c r="AC544"/>
  <c r="AC835"/>
  <c r="AC746"/>
  <c r="AC848"/>
  <c r="AC764"/>
  <c r="AC705"/>
  <c r="AC715"/>
  <c r="AC880"/>
  <c r="AC883"/>
  <c r="AC748"/>
  <c r="AC863"/>
  <c r="AC562"/>
  <c r="AC794"/>
  <c r="T84"/>
  <c r="U84" s="1"/>
  <c r="V84" s="1"/>
  <c r="Y84" s="1"/>
  <c r="AB84" s="1"/>
  <c r="AC84" s="1"/>
  <c r="T87"/>
  <c r="U87" s="1"/>
  <c r="V87" s="1"/>
  <c r="Y87" s="1"/>
  <c r="AB87" s="1"/>
  <c r="AC87" s="1"/>
  <c r="T91"/>
  <c r="U91" s="1"/>
  <c r="V91" s="1"/>
  <c r="Y91" s="1"/>
  <c r="AB91" s="1"/>
  <c r="AC91" s="1"/>
  <c r="T106"/>
  <c r="T80"/>
  <c r="U80" s="1"/>
  <c r="V80" s="1"/>
  <c r="Y80" s="1"/>
  <c r="AB80" s="1"/>
  <c r="AC80" s="1"/>
  <c r="T99"/>
  <c r="T88"/>
  <c r="T96"/>
  <c r="T83"/>
  <c r="U83" s="1"/>
  <c r="V83" s="1"/>
  <c r="Y83" s="1"/>
  <c r="T81"/>
  <c r="T82"/>
  <c r="U82" s="1"/>
  <c r="V82" s="1"/>
  <c r="Y82" s="1"/>
  <c r="T101"/>
  <c r="U101" s="1"/>
  <c r="V101" s="1"/>
  <c r="Y101" s="1"/>
  <c r="T98"/>
  <c r="T108"/>
  <c r="U108" s="1"/>
  <c r="V108" s="1"/>
  <c r="Y108" s="1"/>
  <c r="AB108" s="1"/>
  <c r="AC108" s="1"/>
  <c r="T94"/>
  <c r="U94" s="1"/>
  <c r="V94" s="1"/>
  <c r="Y94" s="1"/>
  <c r="T85"/>
  <c r="U85" s="1"/>
  <c r="V85" s="1"/>
  <c r="Y85" s="1"/>
  <c r="T105"/>
  <c r="T89"/>
  <c r="T103"/>
  <c r="U103" s="1"/>
  <c r="V103" s="1"/>
  <c r="Y103" s="1"/>
  <c r="T100"/>
  <c r="U100" s="1"/>
  <c r="V100" s="1"/>
  <c r="Y100" s="1"/>
  <c r="T104"/>
  <c r="U104" s="1"/>
  <c r="V104" s="1"/>
  <c r="Y104" s="1"/>
  <c r="AB104" s="1"/>
  <c r="AC104" s="1"/>
  <c r="T86"/>
  <c r="U86" s="1"/>
  <c r="V86" s="1"/>
  <c r="Y86" s="1"/>
  <c r="AB86" s="1"/>
  <c r="AC86" s="1"/>
  <c r="T93"/>
  <c r="U93" s="1"/>
  <c r="V93" s="1"/>
  <c r="Y93" s="1"/>
  <c r="T90"/>
  <c r="T107"/>
  <c r="U107" s="1"/>
  <c r="V107" s="1"/>
  <c r="Y107" s="1"/>
  <c r="T79"/>
  <c r="U79" s="1"/>
  <c r="V79" s="1"/>
  <c r="Y79" s="1"/>
  <c r="AB79" s="1"/>
  <c r="AC79" s="1"/>
  <c r="T102"/>
  <c r="T97"/>
  <c r="U97" s="1"/>
  <c r="V97" s="1"/>
  <c r="Y97" s="1"/>
  <c r="T92"/>
  <c r="U92" s="1"/>
  <c r="V92" s="1"/>
  <c r="Y92" s="1"/>
  <c r="T95"/>
  <c r="U95" s="1"/>
  <c r="V95" s="1"/>
  <c r="Y95" s="1"/>
  <c r="U99"/>
  <c r="V99" s="1"/>
  <c r="Y99" s="1"/>
  <c r="U89"/>
  <c r="V89" s="1"/>
  <c r="Y89" s="1"/>
  <c r="T3"/>
  <c r="U3" s="1"/>
  <c r="V3" s="1"/>
  <c r="Y3" s="1"/>
  <c r="AB3" s="1"/>
  <c r="AC3" s="1"/>
  <c r="T4"/>
  <c r="T5"/>
  <c r="U5" s="1"/>
  <c r="V5" s="1"/>
  <c r="Y5" s="1"/>
  <c r="AB5" s="1"/>
  <c r="AC5" s="1"/>
  <c r="T38"/>
  <c r="U38" s="1"/>
  <c r="V38" s="1"/>
  <c r="Y38" s="1"/>
  <c r="T35"/>
  <c r="T21"/>
  <c r="U21" s="1"/>
  <c r="V21" s="1"/>
  <c r="Y21" s="1"/>
  <c r="T48"/>
  <c r="U48" s="1"/>
  <c r="V48" s="1"/>
  <c r="Y48" s="1"/>
  <c r="T42"/>
  <c r="U42" s="1"/>
  <c r="V42" s="1"/>
  <c r="Y42" s="1"/>
  <c r="T23"/>
  <c r="T39"/>
  <c r="T41"/>
  <c r="U41" s="1"/>
  <c r="V41" s="1"/>
  <c r="Y41" s="1"/>
  <c r="T36"/>
  <c r="T29"/>
  <c r="T37"/>
  <c r="U37" s="1"/>
  <c r="V37" s="1"/>
  <c r="Y37" s="1"/>
  <c r="T24"/>
  <c r="U24" s="1"/>
  <c r="V24" s="1"/>
  <c r="Y24" s="1"/>
  <c r="AB24" s="1"/>
  <c r="AC24" s="1"/>
  <c r="T11"/>
  <c r="T7"/>
  <c r="T20"/>
  <c r="T31"/>
  <c r="U31" s="1"/>
  <c r="V31" s="1"/>
  <c r="Y31" s="1"/>
  <c r="T32"/>
  <c r="T50"/>
  <c r="U50" s="1"/>
  <c r="V50" s="1"/>
  <c r="Y50" s="1"/>
  <c r="T6"/>
  <c r="T27"/>
  <c r="T17"/>
  <c r="U17" s="1"/>
  <c r="V17" s="1"/>
  <c r="Y17" s="1"/>
  <c r="AB17" s="1"/>
  <c r="AC17" s="1"/>
  <c r="T52"/>
  <c r="U52" s="1"/>
  <c r="V52" s="1"/>
  <c r="Y52" s="1"/>
  <c r="T19"/>
  <c r="T30"/>
  <c r="U30" s="1"/>
  <c r="V30" s="1"/>
  <c r="Y30" s="1"/>
  <c r="T15"/>
  <c r="T45"/>
  <c r="U45" s="1"/>
  <c r="V45" s="1"/>
  <c r="Y45" s="1"/>
  <c r="T34"/>
  <c r="U34" s="1"/>
  <c r="V34" s="1"/>
  <c r="Y34" s="1"/>
  <c r="T46"/>
  <c r="U46" s="1"/>
  <c r="V46" s="1"/>
  <c r="Y46" s="1"/>
  <c r="T33"/>
  <c r="U33" s="1"/>
  <c r="V33" s="1"/>
  <c r="Y33" s="1"/>
  <c r="AB33" s="1"/>
  <c r="AC33" s="1"/>
  <c r="T44"/>
  <c r="U44" s="1"/>
  <c r="V44" s="1"/>
  <c r="Y44" s="1"/>
  <c r="T40"/>
  <c r="U40" s="1"/>
  <c r="V40" s="1"/>
  <c r="Y40" s="1"/>
  <c r="T10"/>
  <c r="T8"/>
  <c r="T18"/>
  <c r="T14"/>
  <c r="U14" s="1"/>
  <c r="V14" s="1"/>
  <c r="Y14" s="1"/>
  <c r="AB14" s="1"/>
  <c r="AC14" s="1"/>
  <c r="T43"/>
  <c r="T28"/>
  <c r="U28" s="1"/>
  <c r="V28" s="1"/>
  <c r="Y28" s="1"/>
  <c r="T49"/>
  <c r="U49" s="1"/>
  <c r="V49" s="1"/>
  <c r="Y49" s="1"/>
  <c r="T9"/>
  <c r="T12"/>
  <c r="U12" s="1"/>
  <c r="V12" s="1"/>
  <c r="Y12" s="1"/>
  <c r="T22"/>
  <c r="T25"/>
  <c r="U25" s="1"/>
  <c r="V25" s="1"/>
  <c r="Y25" s="1"/>
  <c r="AB25" s="1"/>
  <c r="AC25" s="1"/>
  <c r="T16"/>
  <c r="T51"/>
  <c r="T13"/>
  <c r="U13" s="1"/>
  <c r="V13" s="1"/>
  <c r="Y13" s="1"/>
  <c r="AB13" s="1"/>
  <c r="AC13" s="1"/>
  <c r="T47"/>
  <c r="U47" s="1"/>
  <c r="V47" s="1"/>
  <c r="Y47" s="1"/>
  <c r="T26"/>
  <c r="U29"/>
  <c r="V29" s="1"/>
  <c r="Y29" s="1"/>
  <c r="U98"/>
  <c r="V98" s="1"/>
  <c r="Y98" s="1"/>
  <c r="U106"/>
  <c r="V106" s="1"/>
  <c r="Y106" s="1"/>
  <c r="U88"/>
  <c r="V88" s="1"/>
  <c r="Y88" s="1"/>
  <c r="T56"/>
  <c r="U56" s="1"/>
  <c r="V56" s="1"/>
  <c r="Y56" s="1"/>
  <c r="T67"/>
  <c r="U67" s="1"/>
  <c r="V67" s="1"/>
  <c r="Y67" s="1"/>
  <c r="T70"/>
  <c r="U70" s="1"/>
  <c r="V70" s="1"/>
  <c r="Y70" s="1"/>
  <c r="T76"/>
  <c r="U76" s="1"/>
  <c r="V76" s="1"/>
  <c r="Y76" s="1"/>
  <c r="T65"/>
  <c r="U65" s="1"/>
  <c r="V65" s="1"/>
  <c r="Y65" s="1"/>
  <c r="T57"/>
  <c r="U57" s="1"/>
  <c r="V57" s="1"/>
  <c r="Y57" s="1"/>
  <c r="AB57" s="1"/>
  <c r="AC57" s="1"/>
  <c r="T72"/>
  <c r="U72" s="1"/>
  <c r="V72" s="1"/>
  <c r="Y72" s="1"/>
  <c r="T64"/>
  <c r="U64" s="1"/>
  <c r="V64" s="1"/>
  <c r="Y64" s="1"/>
  <c r="AB64" s="1"/>
  <c r="AC64" s="1"/>
  <c r="T59"/>
  <c r="U59" s="1"/>
  <c r="V59" s="1"/>
  <c r="Y59" s="1"/>
  <c r="AB59" s="1"/>
  <c r="AC59" s="1"/>
  <c r="T58"/>
  <c r="U58" s="1"/>
  <c r="V58" s="1"/>
  <c r="Y58" s="1"/>
  <c r="T54"/>
  <c r="U54" s="1"/>
  <c r="V54" s="1"/>
  <c r="Y54" s="1"/>
  <c r="AB54" s="1"/>
  <c r="AC54" s="1"/>
  <c r="T62"/>
  <c r="U62" s="1"/>
  <c r="V62" s="1"/>
  <c r="Y62" s="1"/>
  <c r="T68"/>
  <c r="U68" s="1"/>
  <c r="V68" s="1"/>
  <c r="Y68" s="1"/>
  <c r="T61"/>
  <c r="U61" s="1"/>
  <c r="V61" s="1"/>
  <c r="Y61" s="1"/>
  <c r="T55"/>
  <c r="U55" s="1"/>
  <c r="V55" s="1"/>
  <c r="Y55" s="1"/>
  <c r="T60"/>
  <c r="T63"/>
  <c r="U63" s="1"/>
  <c r="V63" s="1"/>
  <c r="Y63" s="1"/>
  <c r="T66"/>
  <c r="U66" s="1"/>
  <c r="V66" s="1"/>
  <c r="Y66" s="1"/>
  <c r="T53"/>
  <c r="U53" s="1"/>
  <c r="V53" s="1"/>
  <c r="Y53" s="1"/>
  <c r="U96"/>
  <c r="V96" s="1"/>
  <c r="Y96" s="1"/>
  <c r="T78"/>
  <c r="U78" s="1"/>
  <c r="V78" s="1"/>
  <c r="Y78" s="1"/>
  <c r="AB78" s="1"/>
  <c r="AC78" s="1"/>
  <c r="T73"/>
  <c r="U73" s="1"/>
  <c r="V73" s="1"/>
  <c r="Y73" s="1"/>
  <c r="AB73" s="1"/>
  <c r="AC73" s="1"/>
  <c r="T71"/>
  <c r="U71" s="1"/>
  <c r="V71" s="1"/>
  <c r="Y71" s="1"/>
  <c r="AB71" s="1"/>
  <c r="AC71" s="1"/>
  <c r="T75"/>
  <c r="U75" s="1"/>
  <c r="V75" s="1"/>
  <c r="Y75" s="1"/>
  <c r="AB75" s="1"/>
  <c r="AC75" s="1"/>
  <c r="T69"/>
  <c r="T77"/>
  <c r="U77" s="1"/>
  <c r="V77" s="1"/>
  <c r="Y77" s="1"/>
  <c r="AB77" s="1"/>
  <c r="AC77" s="1"/>
  <c r="T74"/>
  <c r="U74" s="1"/>
  <c r="V74" s="1"/>
  <c r="Y74" s="1"/>
  <c r="U69"/>
  <c r="V69" s="1"/>
  <c r="Y69" s="1"/>
  <c r="AB69" s="1"/>
  <c r="AC69" s="1"/>
  <c r="T118"/>
  <c r="U118" s="1"/>
  <c r="V118" s="1"/>
  <c r="Y118" s="1"/>
  <c r="T140"/>
  <c r="T115"/>
  <c r="U115" s="1"/>
  <c r="V115" s="1"/>
  <c r="Y115" s="1"/>
  <c r="T116"/>
  <c r="U116" s="1"/>
  <c r="V116" s="1"/>
  <c r="Y116" s="1"/>
  <c r="T123"/>
  <c r="U123" s="1"/>
  <c r="V123" s="1"/>
  <c r="Y123" s="1"/>
  <c r="T126"/>
  <c r="U126" s="1"/>
  <c r="V126" s="1"/>
  <c r="Y126" s="1"/>
  <c r="T128"/>
  <c r="T109"/>
  <c r="T119"/>
  <c r="U119" s="1"/>
  <c r="V119" s="1"/>
  <c r="Y119" s="1"/>
  <c r="T141"/>
  <c r="T143"/>
  <c r="T110"/>
  <c r="U110" s="1"/>
  <c r="V110" s="1"/>
  <c r="Y110" s="1"/>
  <c r="T144"/>
  <c r="T131"/>
  <c r="U131" s="1"/>
  <c r="V131" s="1"/>
  <c r="Y131" s="1"/>
  <c r="AB131" s="1"/>
  <c r="AC131" s="1"/>
  <c r="T136"/>
  <c r="T130"/>
  <c r="T113"/>
  <c r="U113" s="1"/>
  <c r="V113" s="1"/>
  <c r="Y113" s="1"/>
  <c r="T114"/>
  <c r="T134"/>
  <c r="T137"/>
  <c r="T139"/>
  <c r="U139" s="1"/>
  <c r="V139" s="1"/>
  <c r="Y139" s="1"/>
  <c r="T129"/>
  <c r="U129" s="1"/>
  <c r="V129" s="1"/>
  <c r="Y129" s="1"/>
  <c r="T133"/>
  <c r="T124"/>
  <c r="U124" s="1"/>
  <c r="V124" s="1"/>
  <c r="Y124" s="1"/>
  <c r="T125"/>
  <c r="U125" s="1"/>
  <c r="V125" s="1"/>
  <c r="Y125" s="1"/>
  <c r="T112"/>
  <c r="T127"/>
  <c r="U127" s="1"/>
  <c r="V127" s="1"/>
  <c r="Y127" s="1"/>
  <c r="T138"/>
  <c r="U138" s="1"/>
  <c r="V138" s="1"/>
  <c r="Y138" s="1"/>
  <c r="T121"/>
  <c r="T145"/>
  <c r="T142"/>
  <c r="T111"/>
  <c r="U111" s="1"/>
  <c r="V111" s="1"/>
  <c r="Y111" s="1"/>
  <c r="T122"/>
  <c r="U122" s="1"/>
  <c r="V122" s="1"/>
  <c r="Y122" s="1"/>
  <c r="AB122" s="1"/>
  <c r="AC122" s="1"/>
  <c r="U109"/>
  <c r="V109" s="1"/>
  <c r="Y109" s="1"/>
  <c r="T120"/>
  <c r="U120" s="1"/>
  <c r="V120" s="1"/>
  <c r="Y120" s="1"/>
  <c r="T117"/>
  <c r="U117" s="1"/>
  <c r="V117" s="1"/>
  <c r="Y117" s="1"/>
  <c r="T135"/>
  <c r="U135" s="1"/>
  <c r="V135" s="1"/>
  <c r="Y135" s="1"/>
  <c r="T132"/>
  <c r="U132" s="1"/>
  <c r="V132" s="1"/>
  <c r="Y132" s="1"/>
  <c r="U90"/>
  <c r="V90" s="1"/>
  <c r="Y90" s="1"/>
  <c r="U134"/>
  <c r="V134" s="1"/>
  <c r="Y134" s="1"/>
  <c r="U136"/>
  <c r="V136" s="1"/>
  <c r="Y136" s="1"/>
  <c r="U7"/>
  <c r="V7" s="1"/>
  <c r="Y7" s="1"/>
  <c r="AB7" s="1"/>
  <c r="AC7" s="1"/>
  <c r="T157"/>
  <c r="U157" s="1"/>
  <c r="V157" s="1"/>
  <c r="Y157" s="1"/>
  <c r="T152"/>
  <c r="T146"/>
  <c r="U146" s="1"/>
  <c r="V146" s="1"/>
  <c r="Y146" s="1"/>
  <c r="T148"/>
  <c r="U148" s="1"/>
  <c r="V148" s="1"/>
  <c r="Y148" s="1"/>
  <c r="T155"/>
  <c r="U155" s="1"/>
  <c r="V155" s="1"/>
  <c r="Y155" s="1"/>
  <c r="T156"/>
  <c r="T161"/>
  <c r="T158"/>
  <c r="T151"/>
  <c r="U151" s="1"/>
  <c r="V151" s="1"/>
  <c r="Y151" s="1"/>
  <c r="T162"/>
  <c r="T149"/>
  <c r="U149" s="1"/>
  <c r="V149" s="1"/>
  <c r="Y149" s="1"/>
  <c r="AB149" s="1"/>
  <c r="AC149" s="1"/>
  <c r="T147"/>
  <c r="U147" s="1"/>
  <c r="V147" s="1"/>
  <c r="Y147" s="1"/>
  <c r="T153"/>
  <c r="U153" s="1"/>
  <c r="V153" s="1"/>
  <c r="Y153" s="1"/>
  <c r="T159"/>
  <c r="U159" s="1"/>
  <c r="V159" s="1"/>
  <c r="Y159" s="1"/>
  <c r="T154"/>
  <c r="T150"/>
  <c r="U150" s="1"/>
  <c r="V150" s="1"/>
  <c r="Y150" s="1"/>
  <c r="AB150" s="1"/>
  <c r="AC150" s="1"/>
  <c r="T160"/>
  <c r="U160" s="1"/>
  <c r="V160" s="1"/>
  <c r="Y160" s="1"/>
  <c r="U133"/>
  <c r="V133" s="1"/>
  <c r="Y133" s="1"/>
  <c r="U4"/>
  <c r="V4" s="1"/>
  <c r="Y4" s="1"/>
  <c r="AB4" s="1"/>
  <c r="AC4" s="1"/>
  <c r="U142"/>
  <c r="V142" s="1"/>
  <c r="Y142" s="1"/>
  <c r="U140"/>
  <c r="V140" s="1"/>
  <c r="Y140" s="1"/>
  <c r="U11"/>
  <c r="V11" s="1"/>
  <c r="Y11" s="1"/>
  <c r="AB11" s="1"/>
  <c r="AC11" s="1"/>
  <c r="U154"/>
  <c r="V154" s="1"/>
  <c r="Y154" s="1"/>
  <c r="U105"/>
  <c r="V105" s="1"/>
  <c r="Y105" s="1"/>
  <c r="AB105" s="1"/>
  <c r="AC105" s="1"/>
  <c r="U143"/>
  <c r="V143" s="1"/>
  <c r="Y143" s="1"/>
  <c r="U81"/>
  <c r="V81" s="1"/>
  <c r="Y81" s="1"/>
  <c r="AB81" s="1"/>
  <c r="AC81" s="1"/>
  <c r="U112"/>
  <c r="V112" s="1"/>
  <c r="Y112" s="1"/>
  <c r="U102"/>
  <c r="V102" s="1"/>
  <c r="Y102" s="1"/>
  <c r="U60"/>
  <c r="V60" s="1"/>
  <c r="Y60" s="1"/>
  <c r="AB60" s="1"/>
  <c r="AC60" s="1"/>
  <c r="U35"/>
  <c r="V35" s="1"/>
  <c r="Y35" s="1"/>
  <c r="U10"/>
  <c r="V10" s="1"/>
  <c r="Y10" s="1"/>
  <c r="U141"/>
  <c r="V141" s="1"/>
  <c r="Y141" s="1"/>
  <c r="U158"/>
  <c r="V158" s="1"/>
  <c r="Y158" s="1"/>
  <c r="AB158" s="1"/>
  <c r="AC158" s="1"/>
  <c r="U19"/>
  <c r="V19" s="1"/>
  <c r="Y19" s="1"/>
  <c r="AB19" s="1"/>
  <c r="AC19" s="1"/>
  <c r="U145"/>
  <c r="V145" s="1"/>
  <c r="Y145" s="1"/>
  <c r="AB145" s="1"/>
  <c r="AC145" s="1"/>
  <c r="U16"/>
  <c r="V16" s="1"/>
  <c r="Y16" s="1"/>
  <c r="AB16" s="1"/>
  <c r="AC16" s="1"/>
  <c r="U152"/>
  <c r="V152" s="1"/>
  <c r="Y152" s="1"/>
  <c r="U23"/>
  <c r="V23" s="1"/>
  <c r="Y23" s="1"/>
  <c r="U20"/>
  <c r="V20" s="1"/>
  <c r="Y20" s="1"/>
  <c r="AB20" s="1"/>
  <c r="AC20" s="1"/>
  <c r="U156"/>
  <c r="V156" s="1"/>
  <c r="Y156" s="1"/>
  <c r="U27"/>
  <c r="V27" s="1"/>
  <c r="Y27" s="1"/>
  <c r="U121"/>
  <c r="V121" s="1"/>
  <c r="Y121" s="1"/>
  <c r="U114"/>
  <c r="V114" s="1"/>
  <c r="Y114" s="1"/>
  <c r="U128"/>
  <c r="V128" s="1"/>
  <c r="Y128" s="1"/>
  <c r="AB128" s="1"/>
  <c r="AC128" s="1"/>
  <c r="U130"/>
  <c r="V130" s="1"/>
  <c r="Y130" s="1"/>
  <c r="U22"/>
  <c r="V22" s="1"/>
  <c r="Y22" s="1"/>
  <c r="U51"/>
  <c r="V51" s="1"/>
  <c r="Y51" s="1"/>
  <c r="AB51" s="1"/>
  <c r="AC51" s="1"/>
  <c r="U9"/>
  <c r="V9" s="1"/>
  <c r="Y9" s="1"/>
  <c r="AB9" s="1"/>
  <c r="AC9" s="1"/>
  <c r="U161"/>
  <c r="V161" s="1"/>
  <c r="Y161" s="1"/>
  <c r="U32"/>
  <c r="V32" s="1"/>
  <c r="Y32" s="1"/>
  <c r="U39"/>
  <c r="V39" s="1"/>
  <c r="Y39" s="1"/>
  <c r="U18"/>
  <c r="V18" s="1"/>
  <c r="Y18" s="1"/>
  <c r="AB18" s="1"/>
  <c r="AC18" s="1"/>
  <c r="U36"/>
  <c r="V36" s="1"/>
  <c r="Y36" s="1"/>
  <c r="AB36" s="1"/>
  <c r="AC36" s="1"/>
  <c r="U6"/>
  <c r="V6" s="1"/>
  <c r="Y6" s="1"/>
  <c r="AB6" s="1"/>
  <c r="AC6" s="1"/>
  <c r="U43"/>
  <c r="V43" s="1"/>
  <c r="Y43" s="1"/>
  <c r="U26"/>
  <c r="V26" s="1"/>
  <c r="Y26" s="1"/>
  <c r="U137"/>
  <c r="V137" s="1"/>
  <c r="Y137" s="1"/>
  <c r="U8"/>
  <c r="V8" s="1"/>
  <c r="Y8" s="1"/>
  <c r="AB8" s="1"/>
  <c r="AC8" s="1"/>
  <c r="U144"/>
  <c r="V144" s="1"/>
  <c r="Y144" s="1"/>
  <c r="U15"/>
  <c r="V15" s="1"/>
  <c r="Y15" s="1"/>
  <c r="U162"/>
  <c r="V162" s="1"/>
  <c r="Y162" s="1"/>
  <c r="K707"/>
  <c r="X707"/>
  <c r="X853"/>
  <c r="X762"/>
  <c r="X759"/>
  <c r="X886"/>
  <c r="X791"/>
  <c r="X841"/>
  <c r="X823"/>
  <c r="X751"/>
  <c r="X736"/>
  <c r="X851"/>
  <c r="X830"/>
  <c r="X876"/>
  <c r="X900"/>
  <c r="X739"/>
  <c r="X865"/>
  <c r="X827"/>
  <c r="X808"/>
  <c r="X750"/>
  <c r="X828"/>
  <c r="X846"/>
  <c r="X888"/>
  <c r="X778"/>
  <c r="X825"/>
  <c r="X844"/>
  <c r="X755"/>
  <c r="X829"/>
  <c r="X832"/>
  <c r="X858"/>
  <c r="X870"/>
  <c r="X804"/>
  <c r="X748"/>
  <c r="X787"/>
  <c r="X837"/>
  <c r="X877"/>
  <c r="X890"/>
  <c r="X811"/>
  <c r="X892"/>
  <c r="X860"/>
  <c r="X891"/>
  <c r="X795"/>
  <c r="X862"/>
  <c r="X816"/>
  <c r="X741"/>
  <c r="X784"/>
  <c r="X789"/>
  <c r="X796"/>
  <c r="X872"/>
  <c r="X788"/>
  <c r="X879"/>
  <c r="X859"/>
  <c r="X873"/>
  <c r="X821"/>
  <c r="X798"/>
  <c r="X857"/>
  <c r="X770"/>
  <c r="X826"/>
  <c r="X847"/>
  <c r="X869"/>
  <c r="X800"/>
  <c r="X882"/>
  <c r="X845"/>
  <c r="X790"/>
  <c r="X817"/>
  <c r="X880"/>
  <c r="X839"/>
  <c r="X797"/>
  <c r="X810"/>
  <c r="X737"/>
  <c r="X740"/>
  <c r="X763"/>
  <c r="X881"/>
  <c r="X878"/>
  <c r="X855"/>
  <c r="X753"/>
  <c r="X772"/>
  <c r="X799"/>
  <c r="X899"/>
  <c r="X842"/>
  <c r="X783"/>
  <c r="X848"/>
  <c r="X782"/>
  <c r="X714"/>
  <c r="X706"/>
  <c r="X716"/>
  <c r="X702"/>
  <c r="X700"/>
  <c r="X735"/>
  <c r="X717"/>
  <c r="X729"/>
  <c r="X724"/>
  <c r="X713"/>
  <c r="X733"/>
  <c r="X727"/>
  <c r="X728"/>
  <c r="X730"/>
  <c r="X708"/>
  <c r="X719"/>
  <c r="X701"/>
  <c r="X723"/>
  <c r="X726"/>
  <c r="X704"/>
  <c r="X720"/>
  <c r="X682"/>
  <c r="X669"/>
  <c r="X680"/>
  <c r="X672"/>
  <c r="X689"/>
  <c r="X674"/>
  <c r="X698"/>
  <c r="X686"/>
  <c r="X675"/>
  <c r="X688"/>
  <c r="X690"/>
  <c r="X685"/>
  <c r="X676"/>
  <c r="X683"/>
  <c r="X697"/>
  <c r="X692"/>
  <c r="X668"/>
  <c r="X681"/>
  <c r="X677"/>
  <c r="X687"/>
  <c r="X696"/>
  <c r="X537"/>
  <c r="X515"/>
  <c r="X628"/>
  <c r="X652"/>
  <c r="X549"/>
  <c r="X633"/>
  <c r="X510"/>
  <c r="X491"/>
  <c r="X556"/>
  <c r="X538"/>
  <c r="X620"/>
  <c r="X584"/>
  <c r="X635"/>
  <c r="X568"/>
  <c r="X578"/>
  <c r="X561"/>
  <c r="X506"/>
  <c r="X663"/>
  <c r="X518"/>
  <c r="X564"/>
  <c r="X665"/>
  <c r="X666"/>
  <c r="X499"/>
  <c r="X638"/>
  <c r="X579"/>
  <c r="X563"/>
  <c r="X566"/>
  <c r="X534"/>
  <c r="X659"/>
  <c r="X552"/>
  <c r="X571"/>
  <c r="X647"/>
  <c r="X608"/>
  <c r="X587"/>
  <c r="X600"/>
  <c r="X516"/>
  <c r="X636"/>
  <c r="X540"/>
  <c r="X602"/>
  <c r="X520"/>
  <c r="X648"/>
  <c r="X517"/>
  <c r="X624"/>
  <c r="X599"/>
  <c r="X492"/>
  <c r="X585"/>
  <c r="X630"/>
  <c r="X523"/>
  <c r="X660"/>
  <c r="X488"/>
  <c r="X626"/>
  <c r="X507"/>
  <c r="X613"/>
  <c r="X547"/>
  <c r="X560"/>
  <c r="X525"/>
  <c r="X651"/>
  <c r="X619"/>
  <c r="X541"/>
  <c r="X543"/>
  <c r="X610"/>
  <c r="X574"/>
  <c r="X521"/>
  <c r="X489"/>
  <c r="X498"/>
  <c r="X662"/>
  <c r="X629"/>
  <c r="X545"/>
  <c r="X656"/>
  <c r="X609"/>
  <c r="X572"/>
  <c r="X621"/>
  <c r="X586"/>
  <c r="X649"/>
  <c r="X642"/>
  <c r="X655"/>
  <c r="X597"/>
  <c r="X486"/>
  <c r="X496"/>
  <c r="X640"/>
  <c r="X592"/>
  <c r="X526"/>
  <c r="X614"/>
  <c r="X528"/>
  <c r="X519"/>
  <c r="X531"/>
  <c r="X504"/>
  <c r="X569"/>
  <c r="X653"/>
  <c r="X594"/>
  <c r="X555"/>
  <c r="X533"/>
  <c r="X512"/>
  <c r="X601"/>
  <c r="X603"/>
  <c r="X468"/>
  <c r="X453"/>
  <c r="X449"/>
  <c r="X455"/>
  <c r="X464"/>
  <c r="X475"/>
  <c r="X480"/>
  <c r="X471"/>
  <c r="X465"/>
  <c r="X473"/>
  <c r="X481"/>
  <c r="X466"/>
  <c r="X461"/>
  <c r="X452"/>
  <c r="X474"/>
  <c r="X477"/>
  <c r="X457"/>
  <c r="X443"/>
  <c r="X409"/>
  <c r="X432"/>
  <c r="X425"/>
  <c r="X440"/>
  <c r="X442"/>
  <c r="X426"/>
  <c r="X410"/>
  <c r="X434"/>
  <c r="X414"/>
  <c r="X411"/>
  <c r="X427"/>
  <c r="X436"/>
  <c r="X418"/>
  <c r="X433"/>
  <c r="X431"/>
  <c r="X412"/>
  <c r="X422"/>
  <c r="X428"/>
  <c r="X429"/>
  <c r="X421"/>
  <c r="X435"/>
  <c r="X399"/>
  <c r="X370"/>
  <c r="X408"/>
  <c r="X367"/>
  <c r="X398"/>
  <c r="X366"/>
  <c r="X377"/>
  <c r="X404"/>
  <c r="X372"/>
  <c r="X395"/>
  <c r="X363"/>
  <c r="X365"/>
  <c r="X360"/>
  <c r="X394"/>
  <c r="X362"/>
  <c r="X373"/>
  <c r="X400"/>
  <c r="X368"/>
  <c r="X391"/>
  <c r="X359"/>
  <c r="X386"/>
  <c r="X390"/>
  <c r="X358"/>
  <c r="X369"/>
  <c r="X396"/>
  <c r="X364"/>
  <c r="X387"/>
  <c r="X338"/>
  <c r="X354"/>
  <c r="X346"/>
  <c r="X351"/>
  <c r="X344"/>
  <c r="X336"/>
  <c r="X352"/>
  <c r="X229"/>
  <c r="X318"/>
  <c r="X218"/>
  <c r="X185"/>
  <c r="X287"/>
  <c r="X251"/>
  <c r="X181"/>
  <c r="X301"/>
  <c r="X174"/>
  <c r="X271"/>
  <c r="X333"/>
  <c r="X323"/>
  <c r="X258"/>
  <c r="X210"/>
  <c r="X223"/>
  <c r="X305"/>
  <c r="X166"/>
  <c r="X196"/>
  <c r="X208"/>
  <c r="X217"/>
  <c r="X277"/>
  <c r="X316"/>
  <c r="X184"/>
  <c r="X163"/>
  <c r="X226"/>
  <c r="X194"/>
  <c r="X254"/>
  <c r="X201"/>
  <c r="X182"/>
  <c r="X285"/>
  <c r="X237"/>
  <c r="X176"/>
  <c r="X255"/>
  <c r="X227"/>
  <c r="X171"/>
  <c r="X286"/>
  <c r="X295"/>
  <c r="X327"/>
  <c r="X311"/>
  <c r="X221"/>
  <c r="X290"/>
  <c r="X303"/>
  <c r="X200"/>
  <c r="X269"/>
  <c r="X264"/>
  <c r="X242"/>
  <c r="X265"/>
  <c r="X207"/>
  <c r="X325"/>
  <c r="X246"/>
  <c r="X191"/>
  <c r="X180"/>
  <c r="X240"/>
  <c r="X334"/>
  <c r="X241"/>
  <c r="X224"/>
  <c r="X315"/>
  <c r="X235"/>
  <c r="X243"/>
  <c r="X209"/>
  <c r="X230"/>
  <c r="X319"/>
  <c r="X293"/>
  <c r="X281"/>
  <c r="X202"/>
  <c r="X252"/>
  <c r="X215"/>
  <c r="X296"/>
  <c r="X248"/>
  <c r="X284"/>
  <c r="X314"/>
  <c r="X213"/>
  <c r="X282"/>
  <c r="X178"/>
  <c r="X270"/>
  <c r="X193"/>
  <c r="X216"/>
  <c r="X313"/>
  <c r="X332"/>
  <c r="X261"/>
  <c r="X197"/>
  <c r="X212"/>
  <c r="X173"/>
  <c r="X167"/>
  <c r="X278"/>
  <c r="X168"/>
  <c r="X280"/>
  <c r="X211"/>
  <c r="X307"/>
  <c r="X183"/>
  <c r="X819"/>
  <c r="X765"/>
  <c r="X802"/>
  <c r="X895"/>
  <c r="X822"/>
  <c r="X803"/>
  <c r="X815"/>
  <c r="X833"/>
  <c r="X752"/>
  <c r="X760"/>
  <c r="X863"/>
  <c r="X807"/>
  <c r="X758"/>
  <c r="X868"/>
  <c r="X749"/>
  <c r="X806"/>
  <c r="X801"/>
  <c r="X893"/>
  <c r="X794"/>
  <c r="X754"/>
  <c r="X786"/>
  <c r="X883"/>
  <c r="X779"/>
  <c r="X849"/>
  <c r="X757"/>
  <c r="X818"/>
  <c r="X840"/>
  <c r="X875"/>
  <c r="X889"/>
  <c r="X867"/>
  <c r="X897"/>
  <c r="X781"/>
  <c r="X884"/>
  <c r="X805"/>
  <c r="X831"/>
  <c r="X864"/>
  <c r="X761"/>
  <c r="X747"/>
  <c r="X792"/>
  <c r="X814"/>
  <c r="X871"/>
  <c r="X813"/>
  <c r="X756"/>
  <c r="X743"/>
  <c r="X744"/>
  <c r="X777"/>
  <c r="X745"/>
  <c r="X812"/>
  <c r="X874"/>
  <c r="X894"/>
  <c r="X766"/>
  <c r="X809"/>
  <c r="X852"/>
  <c r="X850"/>
  <c r="X780"/>
  <c r="X771"/>
  <c r="X854"/>
  <c r="X767"/>
  <c r="X834"/>
  <c r="X785"/>
  <c r="X824"/>
  <c r="X764"/>
  <c r="X776"/>
  <c r="X835"/>
  <c r="X738"/>
  <c r="X746"/>
  <c r="X769"/>
  <c r="X856"/>
  <c r="X820"/>
  <c r="X887"/>
  <c r="X898"/>
  <c r="X793"/>
  <c r="X896"/>
  <c r="X773"/>
  <c r="X768"/>
  <c r="X838"/>
  <c r="X861"/>
  <c r="X836"/>
  <c r="X742"/>
  <c r="X866"/>
  <c r="X843"/>
  <c r="X885"/>
  <c r="X774"/>
  <c r="X775"/>
  <c r="X718"/>
  <c r="X709"/>
  <c r="X711"/>
  <c r="X710"/>
  <c r="X721"/>
  <c r="X731"/>
  <c r="X725"/>
  <c r="X722"/>
  <c r="X705"/>
  <c r="X703"/>
  <c r="X712"/>
  <c r="X699"/>
  <c r="X732"/>
  <c r="X715"/>
  <c r="X734"/>
  <c r="X694"/>
  <c r="X684"/>
  <c r="X679"/>
  <c r="X678"/>
  <c r="X691"/>
  <c r="X695"/>
  <c r="X671"/>
  <c r="X673"/>
  <c r="X670"/>
  <c r="X693"/>
  <c r="X589"/>
  <c r="X530"/>
  <c r="X493"/>
  <c r="X575"/>
  <c r="X567"/>
  <c r="X588"/>
  <c r="X618"/>
  <c r="X544"/>
  <c r="X502"/>
  <c r="X503"/>
  <c r="X527"/>
  <c r="X644"/>
  <c r="X535"/>
  <c r="X494"/>
  <c r="X607"/>
  <c r="X582"/>
  <c r="X500"/>
  <c r="X570"/>
  <c r="X612"/>
  <c r="X598"/>
  <c r="X577"/>
  <c r="X657"/>
  <c r="X487"/>
  <c r="X559"/>
  <c r="X551"/>
  <c r="X595"/>
  <c r="X645"/>
  <c r="X580"/>
  <c r="X557"/>
  <c r="X596"/>
  <c r="X524"/>
  <c r="X495"/>
  <c r="X565"/>
  <c r="X536"/>
  <c r="X553"/>
  <c r="X484"/>
  <c r="X643"/>
  <c r="X616"/>
  <c r="X590"/>
  <c r="X637"/>
  <c r="X593"/>
  <c r="X548"/>
  <c r="X591"/>
  <c r="X539"/>
  <c r="X532"/>
  <c r="X485"/>
  <c r="X667"/>
  <c r="X611"/>
  <c r="X623"/>
  <c r="X522"/>
  <c r="X490"/>
  <c r="X509"/>
  <c r="X622"/>
  <c r="X650"/>
  <c r="X634"/>
  <c r="X654"/>
  <c r="X627"/>
  <c r="X617"/>
  <c r="X558"/>
  <c r="X513"/>
  <c r="X583"/>
  <c r="X641"/>
  <c r="X511"/>
  <c r="X646"/>
  <c r="X625"/>
  <c r="X501"/>
  <c r="X514"/>
  <c r="X661"/>
  <c r="X615"/>
  <c r="X546"/>
  <c r="X658"/>
  <c r="X632"/>
  <c r="X562"/>
  <c r="X664"/>
  <c r="X505"/>
  <c r="X576"/>
  <c r="X550"/>
  <c r="X542"/>
  <c r="X508"/>
  <c r="X554"/>
  <c r="X639"/>
  <c r="X529"/>
  <c r="X497"/>
  <c r="X605"/>
  <c r="X606"/>
  <c r="X604"/>
  <c r="X573"/>
  <c r="X631"/>
  <c r="X581"/>
  <c r="X482"/>
  <c r="X460"/>
  <c r="X456"/>
  <c r="X483"/>
  <c r="X459"/>
  <c r="X451"/>
  <c r="X479"/>
  <c r="X469"/>
  <c r="X467"/>
  <c r="X448"/>
  <c r="X458"/>
  <c r="X476"/>
  <c r="X463"/>
  <c r="X478"/>
  <c r="X462"/>
  <c r="X472"/>
  <c r="X450"/>
  <c r="X470"/>
  <c r="X454"/>
  <c r="X413"/>
  <c r="X417"/>
  <c r="X447"/>
  <c r="X441"/>
  <c r="X439"/>
  <c r="X445"/>
  <c r="X437"/>
  <c r="X424"/>
  <c r="X430"/>
  <c r="X423"/>
  <c r="X419"/>
  <c r="X446"/>
  <c r="X438"/>
  <c r="X416"/>
  <c r="X420"/>
  <c r="X444"/>
  <c r="X415"/>
  <c r="X355"/>
  <c r="X381"/>
  <c r="X376"/>
  <c r="X382"/>
  <c r="X401"/>
  <c r="X361"/>
  <c r="X388"/>
  <c r="X356"/>
  <c r="X379"/>
  <c r="X402"/>
  <c r="X392"/>
  <c r="X383"/>
  <c r="X385"/>
  <c r="X378"/>
  <c r="X397"/>
  <c r="X357"/>
  <c r="X384"/>
  <c r="X407"/>
  <c r="X375"/>
  <c r="X405"/>
  <c r="X406"/>
  <c r="X374"/>
  <c r="X393"/>
  <c r="X389"/>
  <c r="X380"/>
  <c r="X403"/>
  <c r="X371"/>
  <c r="X342"/>
  <c r="X347"/>
  <c r="X345"/>
  <c r="X349"/>
  <c r="X337"/>
  <c r="X348"/>
  <c r="X353"/>
  <c r="X350"/>
  <c r="X341"/>
  <c r="X339"/>
  <c r="X343"/>
  <c r="X340"/>
  <c r="X238"/>
  <c r="X177"/>
  <c r="X214"/>
  <c r="X192"/>
  <c r="X250"/>
  <c r="X279"/>
  <c r="X170"/>
  <c r="X198"/>
  <c r="X262"/>
  <c r="X308"/>
  <c r="X203"/>
  <c r="X297"/>
  <c r="X247"/>
  <c r="X228"/>
  <c r="X187"/>
  <c r="X320"/>
  <c r="X175"/>
  <c r="X275"/>
  <c r="X220"/>
  <c r="X335"/>
  <c r="X234"/>
  <c r="X326"/>
  <c r="X330"/>
  <c r="X236"/>
  <c r="X329"/>
  <c r="X273"/>
  <c r="X324"/>
  <c r="X300"/>
  <c r="X266"/>
  <c r="X189"/>
  <c r="X233"/>
  <c r="X225"/>
  <c r="X231"/>
  <c r="X205"/>
  <c r="X253"/>
  <c r="X239"/>
  <c r="X222"/>
  <c r="X328"/>
  <c r="X257"/>
  <c r="X298"/>
  <c r="X190"/>
  <c r="X276"/>
  <c r="X244"/>
  <c r="X259"/>
  <c r="X232"/>
  <c r="X219"/>
  <c r="X306"/>
  <c r="X310"/>
  <c r="X199"/>
  <c r="X283"/>
  <c r="X179"/>
  <c r="X204"/>
  <c r="X299"/>
  <c r="X188"/>
  <c r="X268"/>
  <c r="X245"/>
  <c r="X206"/>
  <c r="X331"/>
  <c r="X291"/>
  <c r="X289"/>
  <c r="X165"/>
  <c r="X249"/>
  <c r="X309"/>
  <c r="X256"/>
  <c r="X260"/>
  <c r="X304"/>
  <c r="X274"/>
  <c r="X317"/>
  <c r="X321"/>
  <c r="X169"/>
  <c r="X302"/>
  <c r="X322"/>
  <c r="X186"/>
  <c r="X267"/>
  <c r="X294"/>
  <c r="X272"/>
  <c r="X312"/>
  <c r="X288"/>
  <c r="X263"/>
  <c r="X195"/>
  <c r="X292"/>
  <c r="T163"/>
  <c r="U163" s="1"/>
  <c r="V163" s="1"/>
  <c r="Y163" s="1"/>
  <c r="K163"/>
  <c r="Z884"/>
  <c r="AA884" s="1"/>
  <c r="Z851"/>
  <c r="AA851" s="1"/>
  <c r="AB884"/>
  <c r="AB866"/>
  <c r="Z798"/>
  <c r="AA798" s="1"/>
  <c r="Z707"/>
  <c r="AA707" s="1"/>
  <c r="AB713"/>
  <c r="Z706"/>
  <c r="AA706" s="1"/>
  <c r="Z688"/>
  <c r="AA688" s="1"/>
  <c r="AB690"/>
  <c r="AB454"/>
  <c r="Z454"/>
  <c r="AA454" s="1"/>
  <c r="Z478"/>
  <c r="AA478" s="1"/>
  <c r="Z463"/>
  <c r="AA463" s="1"/>
  <c r="AB479"/>
  <c r="Z427"/>
  <c r="AA427" s="1"/>
  <c r="AB427"/>
  <c r="Z434"/>
  <c r="AA434" s="1"/>
  <c r="AB434"/>
  <c r="AB377"/>
  <c r="Z396"/>
  <c r="AA396" s="1"/>
  <c r="AB369"/>
  <c r="Z369"/>
  <c r="AA369" s="1"/>
  <c r="Z377"/>
  <c r="AA377" s="1"/>
  <c r="AC377" s="1"/>
  <c r="Z390"/>
  <c r="AA390" s="1"/>
  <c r="Z326"/>
  <c r="AA326" s="1"/>
  <c r="AB326"/>
  <c r="AB317"/>
  <c r="Z866"/>
  <c r="AA866" s="1"/>
  <c r="AB851"/>
  <c r="AB798"/>
  <c r="Z713"/>
  <c r="AA713" s="1"/>
  <c r="AB707"/>
  <c r="AB706"/>
  <c r="AB688"/>
  <c r="Z690"/>
  <c r="AA690" s="1"/>
  <c r="AC690" s="1"/>
  <c r="Z610"/>
  <c r="AA610" s="1"/>
  <c r="Z464"/>
  <c r="AA464" s="1"/>
  <c r="AB463"/>
  <c r="Z479"/>
  <c r="AA479" s="1"/>
  <c r="AB478"/>
  <c r="AB464"/>
  <c r="AB431"/>
  <c r="Z431"/>
  <c r="AA431" s="1"/>
  <c r="Z421"/>
  <c r="AA421" s="1"/>
  <c r="AB421"/>
  <c r="AB390"/>
  <c r="AB396"/>
  <c r="Z263"/>
  <c r="AA263" s="1"/>
  <c r="Z317"/>
  <c r="AA317" s="1"/>
  <c r="AC317" s="1"/>
  <c r="Z163"/>
  <c r="AA163" s="1"/>
  <c r="AB163"/>
  <c r="AC606"/>
  <c r="AC650"/>
  <c r="AC695"/>
  <c r="AC709"/>
  <c r="AC641"/>
  <c r="AC459"/>
  <c r="AC578"/>
  <c r="AC819"/>
  <c r="AC575"/>
  <c r="AC796"/>
  <c r="AC553"/>
  <c r="AC574"/>
  <c r="Z164"/>
  <c r="AA164" s="1"/>
  <c r="AC164" s="1"/>
  <c r="AB164"/>
  <c r="X164"/>
  <c r="T164"/>
  <c r="U164" s="1"/>
  <c r="V164" s="1"/>
  <c r="Y164" s="1"/>
  <c r="K164"/>
  <c r="AC461"/>
  <c r="AC403"/>
  <c r="AC838"/>
  <c r="AC621"/>
  <c r="AC866" l="1"/>
  <c r="AC369"/>
  <c r="AC431"/>
  <c r="AC479"/>
  <c r="AC713"/>
  <c r="T707"/>
  <c r="U707" s="1"/>
  <c r="V707" s="1"/>
  <c r="Y707" s="1"/>
  <c r="AC464"/>
  <c r="AC390"/>
  <c r="AC396"/>
  <c r="AC478"/>
  <c r="AC688"/>
  <c r="AC798"/>
  <c r="AC884"/>
  <c r="T738"/>
  <c r="U738" s="1"/>
  <c r="V738" s="1"/>
  <c r="Y738" s="1"/>
  <c r="T839"/>
  <c r="U839" s="1"/>
  <c r="V839" s="1"/>
  <c r="Y839" s="1"/>
  <c r="T748"/>
  <c r="U748" s="1"/>
  <c r="V748" s="1"/>
  <c r="Y748" s="1"/>
  <c r="T786"/>
  <c r="U786" s="1"/>
  <c r="V786" s="1"/>
  <c r="Y786" s="1"/>
  <c r="T794"/>
  <c r="U794" s="1"/>
  <c r="V794" s="1"/>
  <c r="Y794" s="1"/>
  <c r="T891"/>
  <c r="U891" s="1"/>
  <c r="V891" s="1"/>
  <c r="Y891" s="1"/>
  <c r="T871"/>
  <c r="U871" s="1"/>
  <c r="V871" s="1"/>
  <c r="Y871" s="1"/>
  <c r="T868"/>
  <c r="U868" s="1"/>
  <c r="V868" s="1"/>
  <c r="Y868" s="1"/>
  <c r="T843"/>
  <c r="U843" s="1"/>
  <c r="V843" s="1"/>
  <c r="Y843" s="1"/>
  <c r="T773"/>
  <c r="U773" s="1"/>
  <c r="V773" s="1"/>
  <c r="Y773" s="1"/>
  <c r="T768"/>
  <c r="U768" s="1"/>
  <c r="V768" s="1"/>
  <c r="Y768" s="1"/>
  <c r="T894"/>
  <c r="U894" s="1"/>
  <c r="V894" s="1"/>
  <c r="Y894" s="1"/>
  <c r="T803"/>
  <c r="U803" s="1"/>
  <c r="V803" s="1"/>
  <c r="Y803" s="1"/>
  <c r="T832"/>
  <c r="U832" s="1"/>
  <c r="V832" s="1"/>
  <c r="Y832" s="1"/>
  <c r="T815"/>
  <c r="U815" s="1"/>
  <c r="V815" s="1"/>
  <c r="Y815" s="1"/>
  <c r="T823"/>
  <c r="U823" s="1"/>
  <c r="V823" s="1"/>
  <c r="Y823" s="1"/>
  <c r="T833"/>
  <c r="U833" s="1"/>
  <c r="V833" s="1"/>
  <c r="Y833" s="1"/>
  <c r="T751"/>
  <c r="U751" s="1"/>
  <c r="V751" s="1"/>
  <c r="Y751" s="1"/>
  <c r="T752"/>
  <c r="U752" s="1"/>
  <c r="V752" s="1"/>
  <c r="Y752" s="1"/>
  <c r="T736"/>
  <c r="U736" s="1"/>
  <c r="V736" s="1"/>
  <c r="Y736" s="1"/>
  <c r="T760"/>
  <c r="U760" s="1"/>
  <c r="V760" s="1"/>
  <c r="Y760" s="1"/>
  <c r="AB760" s="1"/>
  <c r="AC760" s="1"/>
  <c r="T747"/>
  <c r="U747" s="1"/>
  <c r="V747" s="1"/>
  <c r="Y747" s="1"/>
  <c r="T726"/>
  <c r="U726" s="1"/>
  <c r="V726" s="1"/>
  <c r="Y726" s="1"/>
  <c r="T702"/>
  <c r="U702" s="1"/>
  <c r="V702" s="1"/>
  <c r="Y702" s="1"/>
  <c r="AB702" s="1"/>
  <c r="AC702" s="1"/>
  <c r="T735"/>
  <c r="U735" s="1"/>
  <c r="V735" s="1"/>
  <c r="Y735" s="1"/>
  <c r="T716"/>
  <c r="U716" s="1"/>
  <c r="V716" s="1"/>
  <c r="Y716" s="1"/>
  <c r="AB716" s="1"/>
  <c r="AC716" s="1"/>
  <c r="T725"/>
  <c r="U725" s="1"/>
  <c r="V725" s="1"/>
  <c r="Y725" s="1"/>
  <c r="T733"/>
  <c r="U733" s="1"/>
  <c r="V733" s="1"/>
  <c r="Y733" s="1"/>
  <c r="T704"/>
  <c r="U704" s="1"/>
  <c r="V704" s="1"/>
  <c r="Y704" s="1"/>
  <c r="T727"/>
  <c r="U727" s="1"/>
  <c r="V727" s="1"/>
  <c r="Y727" s="1"/>
  <c r="T701"/>
  <c r="U701" s="1"/>
  <c r="V701" s="1"/>
  <c r="Y701" s="1"/>
  <c r="T699"/>
  <c r="U699" s="1"/>
  <c r="V699" s="1"/>
  <c r="Y699" s="1"/>
  <c r="T708"/>
  <c r="U708" s="1"/>
  <c r="V708" s="1"/>
  <c r="Y708" s="1"/>
  <c r="T730"/>
  <c r="U730" s="1"/>
  <c r="V730" s="1"/>
  <c r="Y730" s="1"/>
  <c r="T713"/>
  <c r="U713" s="1"/>
  <c r="V713" s="1"/>
  <c r="Y713" s="1"/>
  <c r="T734"/>
  <c r="U734" s="1"/>
  <c r="V734" s="1"/>
  <c r="Y734" s="1"/>
  <c r="T731"/>
  <c r="U731" s="1"/>
  <c r="V731" s="1"/>
  <c r="Y731" s="1"/>
  <c r="T709"/>
  <c r="U709" s="1"/>
  <c r="V709" s="1"/>
  <c r="Y709" s="1"/>
  <c r="T717"/>
  <c r="U717" s="1"/>
  <c r="V717" s="1"/>
  <c r="Y717" s="1"/>
  <c r="T720"/>
  <c r="U720" s="1"/>
  <c r="V720" s="1"/>
  <c r="Y720" s="1"/>
  <c r="T722"/>
  <c r="U722" s="1"/>
  <c r="V722" s="1"/>
  <c r="Y722" s="1"/>
  <c r="T695"/>
  <c r="U695" s="1"/>
  <c r="V695" s="1"/>
  <c r="Y695" s="1"/>
  <c r="T689"/>
  <c r="U689" s="1"/>
  <c r="V689" s="1"/>
  <c r="Y689" s="1"/>
  <c r="T694"/>
  <c r="U694" s="1"/>
  <c r="V694" s="1"/>
  <c r="Y694" s="1"/>
  <c r="T672"/>
  <c r="U672" s="1"/>
  <c r="V672" s="1"/>
  <c r="Y672" s="1"/>
  <c r="T676"/>
  <c r="U676" s="1"/>
  <c r="V676" s="1"/>
  <c r="Y676" s="1"/>
  <c r="T692"/>
  <c r="U692" s="1"/>
  <c r="V692" s="1"/>
  <c r="Y692" s="1"/>
  <c r="T691"/>
  <c r="U691" s="1"/>
  <c r="V691" s="1"/>
  <c r="Y691" s="1"/>
  <c r="T670"/>
  <c r="U670" s="1"/>
  <c r="V670" s="1"/>
  <c r="Y670" s="1"/>
  <c r="T680"/>
  <c r="U680" s="1"/>
  <c r="V680" s="1"/>
  <c r="Y680" s="1"/>
  <c r="T544"/>
  <c r="U544" s="1"/>
  <c r="V544" s="1"/>
  <c r="Y544" s="1"/>
  <c r="T611"/>
  <c r="U611" s="1"/>
  <c r="V611" s="1"/>
  <c r="Y611" s="1"/>
  <c r="T519"/>
  <c r="U519" s="1"/>
  <c r="V519" s="1"/>
  <c r="Y519" s="1"/>
  <c r="T550"/>
  <c r="U550" s="1"/>
  <c r="V550" s="1"/>
  <c r="Y550" s="1"/>
  <c r="T531"/>
  <c r="U531" s="1"/>
  <c r="V531" s="1"/>
  <c r="Y531" s="1"/>
  <c r="AB531" s="1"/>
  <c r="AC531" s="1"/>
  <c r="T628"/>
  <c r="U628" s="1"/>
  <c r="V628" s="1"/>
  <c r="Y628" s="1"/>
  <c r="T529"/>
  <c r="U529" s="1"/>
  <c r="V529" s="1"/>
  <c r="Y529" s="1"/>
  <c r="T598"/>
  <c r="U598" s="1"/>
  <c r="V598" s="1"/>
  <c r="Y598" s="1"/>
  <c r="T491"/>
  <c r="U491" s="1"/>
  <c r="V491" s="1"/>
  <c r="Y491" s="1"/>
  <c r="AB491" s="1"/>
  <c r="AC491" s="1"/>
  <c r="T507"/>
  <c r="U507" s="1"/>
  <c r="V507" s="1"/>
  <c r="Y507" s="1"/>
  <c r="AB507" s="1"/>
  <c r="AC507" s="1"/>
  <c r="T582"/>
  <c r="U582" s="1"/>
  <c r="V582" s="1"/>
  <c r="Y582" s="1"/>
  <c r="T522"/>
  <c r="U522" s="1"/>
  <c r="V522" s="1"/>
  <c r="Y522" s="1"/>
  <c r="T556"/>
  <c r="U556" s="1"/>
  <c r="V556" s="1"/>
  <c r="Y556" s="1"/>
  <c r="T538"/>
  <c r="U538" s="1"/>
  <c r="V538" s="1"/>
  <c r="Y538" s="1"/>
  <c r="AB538" s="1"/>
  <c r="AC538" s="1"/>
  <c r="T565"/>
  <c r="U565" s="1"/>
  <c r="V565" s="1"/>
  <c r="Y565" s="1"/>
  <c r="AB565" s="1"/>
  <c r="AC565" s="1"/>
  <c r="T646"/>
  <c r="U646" s="1"/>
  <c r="V646" s="1"/>
  <c r="Y646" s="1"/>
  <c r="AB646" s="1"/>
  <c r="AC646" s="1"/>
  <c r="T511"/>
  <c r="U511" s="1"/>
  <c r="V511" s="1"/>
  <c r="Y511" s="1"/>
  <c r="AB511" s="1"/>
  <c r="AC511" s="1"/>
  <c r="T547"/>
  <c r="U547" s="1"/>
  <c r="V547" s="1"/>
  <c r="Y547" s="1"/>
  <c r="T626"/>
  <c r="U626" s="1"/>
  <c r="V626" s="1"/>
  <c r="Y626" s="1"/>
  <c r="T488"/>
  <c r="U488" s="1"/>
  <c r="V488" s="1"/>
  <c r="Y488" s="1"/>
  <c r="AB488" s="1"/>
  <c r="AC488" s="1"/>
  <c r="T660"/>
  <c r="U660" s="1"/>
  <c r="V660" s="1"/>
  <c r="Y660" s="1"/>
  <c r="T667"/>
  <c r="U667" s="1"/>
  <c r="V667" s="1"/>
  <c r="T579"/>
  <c r="U579" s="1"/>
  <c r="V579" s="1"/>
  <c r="Y579" s="1"/>
  <c r="T649"/>
  <c r="U649" s="1"/>
  <c r="V649" s="1"/>
  <c r="Y649" s="1"/>
  <c r="T489"/>
  <c r="U489" s="1"/>
  <c r="V489" s="1"/>
  <c r="Y489" s="1"/>
  <c r="AB489" s="1"/>
  <c r="AC489" s="1"/>
  <c r="T651"/>
  <c r="U651" s="1"/>
  <c r="V651" s="1"/>
  <c r="Y651" s="1"/>
  <c r="T619"/>
  <c r="U619" s="1"/>
  <c r="V619" s="1"/>
  <c r="Y619" s="1"/>
  <c r="T510"/>
  <c r="U510" s="1"/>
  <c r="V510" s="1"/>
  <c r="Y510" s="1"/>
  <c r="T536"/>
  <c r="U536" s="1"/>
  <c r="V536" s="1"/>
  <c r="Y536" s="1"/>
  <c r="T540"/>
  <c r="U540" s="1"/>
  <c r="V540" s="1"/>
  <c r="Y540" s="1"/>
  <c r="AB540" s="1"/>
  <c r="AC540" s="1"/>
  <c r="T553"/>
  <c r="U553" s="1"/>
  <c r="V553" s="1"/>
  <c r="Y553" s="1"/>
  <c r="T602"/>
  <c r="U602" s="1"/>
  <c r="V602" s="1"/>
  <c r="Y602" s="1"/>
  <c r="T552"/>
  <c r="U552" s="1"/>
  <c r="V552" s="1"/>
  <c r="Y552" s="1"/>
  <c r="AB552" s="1"/>
  <c r="AC552" s="1"/>
  <c r="T561"/>
  <c r="U561" s="1"/>
  <c r="V561" s="1"/>
  <c r="Y561" s="1"/>
  <c r="AB561" s="1"/>
  <c r="AC561" s="1"/>
  <c r="T518"/>
  <c r="U518" s="1"/>
  <c r="V518" s="1"/>
  <c r="Y518" s="1"/>
  <c r="AB518" s="1"/>
  <c r="AC518" s="1"/>
  <c r="T515"/>
  <c r="U515" s="1"/>
  <c r="V515" s="1"/>
  <c r="Y515" s="1"/>
  <c r="AB515" s="1"/>
  <c r="AC515" s="1"/>
  <c r="T537"/>
  <c r="U537" s="1"/>
  <c r="V537" s="1"/>
  <c r="Y537" s="1"/>
  <c r="AB537" s="1"/>
  <c r="AC537" s="1"/>
  <c r="T618"/>
  <c r="U618" s="1"/>
  <c r="V618" s="1"/>
  <c r="Y618" s="1"/>
  <c r="AB618" s="1"/>
  <c r="AC618" s="1"/>
  <c r="T596"/>
  <c r="U596" s="1"/>
  <c r="V596" s="1"/>
  <c r="Y596" s="1"/>
  <c r="T587"/>
  <c r="U587" s="1"/>
  <c r="V587" s="1"/>
  <c r="Y587" s="1"/>
  <c r="T524"/>
  <c r="U524" s="1"/>
  <c r="V524" s="1"/>
  <c r="Y524" s="1"/>
  <c r="AB524" s="1"/>
  <c r="AC524" s="1"/>
  <c r="T610"/>
  <c r="U610" s="1"/>
  <c r="V610" s="1"/>
  <c r="Y610" s="1"/>
  <c r="AB610" s="1"/>
  <c r="T583"/>
  <c r="U583" s="1"/>
  <c r="V583" s="1"/>
  <c r="Y583" s="1"/>
  <c r="T492"/>
  <c r="U492" s="1"/>
  <c r="V492" s="1"/>
  <c r="Y492" s="1"/>
  <c r="AB492" s="1"/>
  <c r="AC492" s="1"/>
  <c r="T449"/>
  <c r="U449" s="1"/>
  <c r="V449" s="1"/>
  <c r="Y449" s="1"/>
  <c r="T482"/>
  <c r="U482" s="1"/>
  <c r="V482" s="1"/>
  <c r="Y482" s="1"/>
  <c r="T455"/>
  <c r="U455" s="1"/>
  <c r="V455" s="1"/>
  <c r="Y455" s="1"/>
  <c r="T466"/>
  <c r="U466" s="1"/>
  <c r="V466" s="1"/>
  <c r="Y466" s="1"/>
  <c r="T460"/>
  <c r="U460" s="1"/>
  <c r="V460" s="1"/>
  <c r="Y460" s="1"/>
  <c r="T468"/>
  <c r="U468" s="1"/>
  <c r="V468" s="1"/>
  <c r="Y468" s="1"/>
  <c r="T465"/>
  <c r="U465" s="1"/>
  <c r="V465" s="1"/>
  <c r="Y465" s="1"/>
  <c r="T463"/>
  <c r="U463" s="1"/>
  <c r="V463" s="1"/>
  <c r="Y463" s="1"/>
  <c r="T476"/>
  <c r="U476" s="1"/>
  <c r="V476" s="1"/>
  <c r="Y476" s="1"/>
  <c r="T456"/>
  <c r="U456" s="1"/>
  <c r="V456" s="1"/>
  <c r="Y456" s="1"/>
  <c r="T453"/>
  <c r="U453" s="1"/>
  <c r="V453" s="1"/>
  <c r="Y453" s="1"/>
  <c r="T471"/>
  <c r="U471" s="1"/>
  <c r="V471" s="1"/>
  <c r="Y471" s="1"/>
  <c r="T450"/>
  <c r="U450" s="1"/>
  <c r="V450" s="1"/>
  <c r="Y450" s="1"/>
  <c r="T462"/>
  <c r="U462" s="1"/>
  <c r="V462" s="1"/>
  <c r="Y462" s="1"/>
  <c r="T458"/>
  <c r="U458" s="1"/>
  <c r="V458" s="1"/>
  <c r="Y458" s="1"/>
  <c r="AB458" s="1"/>
  <c r="AC458" s="1"/>
  <c r="T477"/>
  <c r="U477" s="1"/>
  <c r="V477" s="1"/>
  <c r="Y477" s="1"/>
  <c r="T478"/>
  <c r="U478" s="1"/>
  <c r="V478" s="1"/>
  <c r="Y478" s="1"/>
  <c r="T483"/>
  <c r="U483" s="1"/>
  <c r="V483" s="1"/>
  <c r="Y483" s="1"/>
  <c r="T475"/>
  <c r="U475" s="1"/>
  <c r="V475" s="1"/>
  <c r="Y475" s="1"/>
  <c r="T457"/>
  <c r="U457" s="1"/>
  <c r="V457" s="1"/>
  <c r="Y457" s="1"/>
  <c r="T414"/>
  <c r="U414" s="1"/>
  <c r="V414" s="1"/>
  <c r="Y414" s="1"/>
  <c r="T442"/>
  <c r="U442" s="1"/>
  <c r="V442" s="1"/>
  <c r="Y442" s="1"/>
  <c r="T426"/>
  <c r="U426" s="1"/>
  <c r="V426" s="1"/>
  <c r="Y426" s="1"/>
  <c r="AB426" s="1"/>
  <c r="AC426" s="1"/>
  <c r="T411"/>
  <c r="U411" s="1"/>
  <c r="V411" s="1"/>
  <c r="Y411" s="1"/>
  <c r="T420"/>
  <c r="U420" s="1"/>
  <c r="V420" s="1"/>
  <c r="Y420" s="1"/>
  <c r="AB420" s="1"/>
  <c r="AC420" s="1"/>
  <c r="T415"/>
  <c r="U415" s="1"/>
  <c r="V415" s="1"/>
  <c r="Y415" s="1"/>
  <c r="T409"/>
  <c r="U409" s="1"/>
  <c r="V409" s="1"/>
  <c r="Y409" s="1"/>
  <c r="T434"/>
  <c r="U434" s="1"/>
  <c r="V434" s="1"/>
  <c r="Y434" s="1"/>
  <c r="T431"/>
  <c r="U431" s="1"/>
  <c r="V431" s="1"/>
  <c r="Y431" s="1"/>
  <c r="T440"/>
  <c r="U440" s="1"/>
  <c r="V440" s="1"/>
  <c r="Y440" s="1"/>
  <c r="T425"/>
  <c r="U425" s="1"/>
  <c r="V425" s="1"/>
  <c r="Y425" s="1"/>
  <c r="AB425" s="1"/>
  <c r="AC425" s="1"/>
  <c r="T435"/>
  <c r="U435" s="1"/>
  <c r="V435" s="1"/>
  <c r="Y435" s="1"/>
  <c r="T423"/>
  <c r="U423" s="1"/>
  <c r="V423" s="1"/>
  <c r="Y423" s="1"/>
  <c r="T432"/>
  <c r="U432" s="1"/>
  <c r="V432" s="1"/>
  <c r="Y432" s="1"/>
  <c r="T443"/>
  <c r="U443" s="1"/>
  <c r="V443" s="1"/>
  <c r="Y443" s="1"/>
  <c r="AB443" s="1"/>
  <c r="AC443" s="1"/>
  <c r="T422"/>
  <c r="U422" s="1"/>
  <c r="V422" s="1"/>
  <c r="Y422" s="1"/>
  <c r="T374"/>
  <c r="U374" s="1"/>
  <c r="V374" s="1"/>
  <c r="Y374" s="1"/>
  <c r="T381"/>
  <c r="U381" s="1"/>
  <c r="V381" s="1"/>
  <c r="Y381" s="1"/>
  <c r="T378"/>
  <c r="U378" s="1"/>
  <c r="V378" s="1"/>
  <c r="Y378" s="1"/>
  <c r="T379"/>
  <c r="U379" s="1"/>
  <c r="V379" s="1"/>
  <c r="Y379" s="1"/>
  <c r="T398"/>
  <c r="U398" s="1"/>
  <c r="V398" s="1"/>
  <c r="Y398" s="1"/>
  <c r="T368"/>
  <c r="U368" s="1"/>
  <c r="V368" s="1"/>
  <c r="Y368" s="1"/>
  <c r="T384"/>
  <c r="U384" s="1"/>
  <c r="V384" s="1"/>
  <c r="Y384" s="1"/>
  <c r="T400"/>
  <c r="U400" s="1"/>
  <c r="V400" s="1"/>
  <c r="Y400" s="1"/>
  <c r="AB400" s="1"/>
  <c r="AC400" s="1"/>
  <c r="T362"/>
  <c r="U362" s="1"/>
  <c r="V362" s="1"/>
  <c r="Y362" s="1"/>
  <c r="AB362" s="1"/>
  <c r="AC362" s="1"/>
  <c r="T386"/>
  <c r="U386" s="1"/>
  <c r="V386" s="1"/>
  <c r="Y386" s="1"/>
  <c r="T357"/>
  <c r="U357" s="1"/>
  <c r="V357" s="1"/>
  <c r="Y357" s="1"/>
  <c r="T373"/>
  <c r="U373" s="1"/>
  <c r="V373" s="1"/>
  <c r="Y373" s="1"/>
  <c r="T389"/>
  <c r="U389" s="1"/>
  <c r="V389" s="1"/>
  <c r="Y389" s="1"/>
  <c r="T405"/>
  <c r="U405" s="1"/>
  <c r="V405" s="1"/>
  <c r="Y405" s="1"/>
  <c r="T355"/>
  <c r="U355" s="1"/>
  <c r="V355" s="1"/>
  <c r="Y355" s="1"/>
  <c r="T371"/>
  <c r="U371" s="1"/>
  <c r="V371" s="1"/>
  <c r="Y371" s="1"/>
  <c r="T387"/>
  <c r="U387" s="1"/>
  <c r="V387" s="1"/>
  <c r="Y387" s="1"/>
  <c r="T403"/>
  <c r="U403" s="1"/>
  <c r="V403" s="1"/>
  <c r="Y403" s="1"/>
  <c r="T360"/>
  <c r="U360" s="1"/>
  <c r="V360" s="1"/>
  <c r="Y360" s="1"/>
  <c r="T376"/>
  <c r="U376" s="1"/>
  <c r="V376" s="1"/>
  <c r="Y376" s="1"/>
  <c r="T392"/>
  <c r="U392" s="1"/>
  <c r="V392" s="1"/>
  <c r="Y392" s="1"/>
  <c r="T408"/>
  <c r="U408" s="1"/>
  <c r="V408" s="1"/>
  <c r="Y408" s="1"/>
  <c r="T394"/>
  <c r="U394" s="1"/>
  <c r="V394" s="1"/>
  <c r="Y394" s="1"/>
  <c r="T365"/>
  <c r="U365" s="1"/>
  <c r="V365" s="1"/>
  <c r="Y365" s="1"/>
  <c r="T397"/>
  <c r="U397" s="1"/>
  <c r="V397" s="1"/>
  <c r="Y397" s="1"/>
  <c r="T363"/>
  <c r="U363" s="1"/>
  <c r="V363" s="1"/>
  <c r="Y363" s="1"/>
  <c r="T817"/>
  <c r="U817" s="1"/>
  <c r="V817" s="1"/>
  <c r="Y817" s="1"/>
  <c r="T835"/>
  <c r="U835" s="1"/>
  <c r="V835" s="1"/>
  <c r="Y835" s="1"/>
  <c r="T776"/>
  <c r="U776" s="1"/>
  <c r="V776" s="1"/>
  <c r="Y776" s="1"/>
  <c r="T877"/>
  <c r="U877" s="1"/>
  <c r="V877" s="1"/>
  <c r="Y877" s="1"/>
  <c r="T845"/>
  <c r="U845" s="1"/>
  <c r="V845" s="1"/>
  <c r="Y845" s="1"/>
  <c r="T764"/>
  <c r="U764" s="1"/>
  <c r="V764" s="1"/>
  <c r="Y764" s="1"/>
  <c r="T778"/>
  <c r="U778" s="1"/>
  <c r="V778" s="1"/>
  <c r="Y778" s="1"/>
  <c r="T795"/>
  <c r="U795" s="1"/>
  <c r="V795" s="1"/>
  <c r="Y795" s="1"/>
  <c r="T814"/>
  <c r="U814" s="1"/>
  <c r="V814" s="1"/>
  <c r="Y814" s="1"/>
  <c r="T885"/>
  <c r="U885" s="1"/>
  <c r="V885" s="1"/>
  <c r="Y885" s="1"/>
  <c r="T854"/>
  <c r="U854" s="1"/>
  <c r="V854" s="1"/>
  <c r="Y854" s="1"/>
  <c r="T876"/>
  <c r="U876" s="1"/>
  <c r="V876" s="1"/>
  <c r="Y876" s="1"/>
  <c r="T789"/>
  <c r="U789" s="1"/>
  <c r="V789" s="1"/>
  <c r="Y789" s="1"/>
  <c r="T777"/>
  <c r="U777" s="1"/>
  <c r="V777" s="1"/>
  <c r="Y777" s="1"/>
  <c r="T796"/>
  <c r="U796" s="1"/>
  <c r="V796" s="1"/>
  <c r="Y796" s="1"/>
  <c r="T745"/>
  <c r="U745" s="1"/>
  <c r="V745" s="1"/>
  <c r="Y745" s="1"/>
  <c r="T884"/>
  <c r="U884" s="1"/>
  <c r="V884" s="1"/>
  <c r="Y884" s="1"/>
  <c r="T798"/>
  <c r="U798" s="1"/>
  <c r="V798" s="1"/>
  <c r="Y798" s="1"/>
  <c r="T792"/>
  <c r="U792" s="1"/>
  <c r="V792" s="1"/>
  <c r="Y792" s="1"/>
  <c r="T892"/>
  <c r="U892" s="1"/>
  <c r="V892" s="1"/>
  <c r="Y892" s="1"/>
  <c r="T775"/>
  <c r="U775" s="1"/>
  <c r="V775" s="1"/>
  <c r="Y775" s="1"/>
  <c r="T782"/>
  <c r="U782" s="1"/>
  <c r="V782" s="1"/>
  <c r="Y782" s="1"/>
  <c r="T749"/>
  <c r="U749" s="1"/>
  <c r="V749" s="1"/>
  <c r="Y749" s="1"/>
  <c r="T765"/>
  <c r="U765" s="1"/>
  <c r="V765" s="1"/>
  <c r="Y765" s="1"/>
  <c r="T705"/>
  <c r="U705" s="1"/>
  <c r="V705" s="1"/>
  <c r="Y705" s="1"/>
  <c r="T690"/>
  <c r="U690" s="1"/>
  <c r="V690" s="1"/>
  <c r="Y690" s="1"/>
  <c r="T687"/>
  <c r="U687" s="1"/>
  <c r="V687" s="1"/>
  <c r="Y687" s="1"/>
  <c r="T668"/>
  <c r="U668" s="1"/>
  <c r="V668" s="1"/>
  <c r="Y668" s="1"/>
  <c r="T679"/>
  <c r="U679" s="1"/>
  <c r="V679" s="1"/>
  <c r="Y679" s="1"/>
  <c r="T673"/>
  <c r="U673" s="1"/>
  <c r="V673" s="1"/>
  <c r="Y673" s="1"/>
  <c r="T685"/>
  <c r="U685" s="1"/>
  <c r="V685" s="1"/>
  <c r="Y685" s="1"/>
  <c r="T688"/>
  <c r="U688" s="1"/>
  <c r="V688" s="1"/>
  <c r="Y688" s="1"/>
  <c r="T586"/>
  <c r="U586" s="1"/>
  <c r="V586" s="1"/>
  <c r="Y586" s="1"/>
  <c r="T624"/>
  <c r="U624" s="1"/>
  <c r="V624" s="1"/>
  <c r="Y624" s="1"/>
  <c r="AB624" s="1"/>
  <c r="AC624" s="1"/>
  <c r="T590"/>
  <c r="U590" s="1"/>
  <c r="V590" s="1"/>
  <c r="Y590" s="1"/>
  <c r="T517"/>
  <c r="U517" s="1"/>
  <c r="V517" s="1"/>
  <c r="Y517" s="1"/>
  <c r="T486"/>
  <c r="U486" s="1"/>
  <c r="V486" s="1"/>
  <c r="Y486" s="1"/>
  <c r="AB486" s="1"/>
  <c r="AC486" s="1"/>
  <c r="T655"/>
  <c r="U655" s="1"/>
  <c r="V655" s="1"/>
  <c r="Y655" s="1"/>
  <c r="T638"/>
  <c r="U638" s="1"/>
  <c r="V638" s="1"/>
  <c r="Y638" s="1"/>
  <c r="T514"/>
  <c r="U514" s="1"/>
  <c r="V514" s="1"/>
  <c r="Y514" s="1"/>
  <c r="AB514" s="1"/>
  <c r="AC514" s="1"/>
  <c r="T665"/>
  <c r="U665" s="1"/>
  <c r="V665" s="1"/>
  <c r="Y665" s="1"/>
  <c r="T629"/>
  <c r="U629" s="1"/>
  <c r="V629" s="1"/>
  <c r="Y629" s="1"/>
  <c r="T620"/>
  <c r="U620" s="1"/>
  <c r="V620" s="1"/>
  <c r="Y620" s="1"/>
  <c r="T659"/>
  <c r="U659" s="1"/>
  <c r="V659" s="1"/>
  <c r="Y659" s="1"/>
  <c r="T592"/>
  <c r="U592" s="1"/>
  <c r="V592" s="1"/>
  <c r="Y592" s="1"/>
  <c r="T566"/>
  <c r="U566" s="1"/>
  <c r="V566" s="1"/>
  <c r="Y566" s="1"/>
  <c r="T597"/>
  <c r="U597" s="1"/>
  <c r="V597" s="1"/>
  <c r="Y597" s="1"/>
  <c r="T642"/>
  <c r="U642" s="1"/>
  <c r="V642" s="1"/>
  <c r="Y642" s="1"/>
  <c r="T661"/>
  <c r="U661" s="1"/>
  <c r="V661" s="1"/>
  <c r="Y661" s="1"/>
  <c r="T564"/>
  <c r="U564" s="1"/>
  <c r="V564" s="1"/>
  <c r="Y564" s="1"/>
  <c r="T548"/>
  <c r="U548" s="1"/>
  <c r="V548" s="1"/>
  <c r="Y548" s="1"/>
  <c r="T573"/>
  <c r="U573" s="1"/>
  <c r="V573" s="1"/>
  <c r="Y573" s="1"/>
  <c r="T526"/>
  <c r="U526" s="1"/>
  <c r="V526" s="1"/>
  <c r="Y526" s="1"/>
  <c r="AB526" s="1"/>
  <c r="AC526" s="1"/>
  <c r="T647"/>
  <c r="U647" s="1"/>
  <c r="V647" s="1"/>
  <c r="Y647" s="1"/>
  <c r="T640"/>
  <c r="U640" s="1"/>
  <c r="V640" s="1"/>
  <c r="Y640" s="1"/>
  <c r="T600"/>
  <c r="U600" s="1"/>
  <c r="V600" s="1"/>
  <c r="Y600" s="1"/>
  <c r="T508"/>
  <c r="U508" s="1"/>
  <c r="V508" s="1"/>
  <c r="Y508" s="1"/>
  <c r="AB508" s="1"/>
  <c r="AC508" s="1"/>
  <c r="T578"/>
  <c r="U578" s="1"/>
  <c r="V578" s="1"/>
  <c r="Y578" s="1"/>
  <c r="T569"/>
  <c r="U569" s="1"/>
  <c r="V569" s="1"/>
  <c r="Y569" s="1"/>
  <c r="AB569" s="1"/>
  <c r="AC569" s="1"/>
  <c r="T554"/>
  <c r="U554" s="1"/>
  <c r="V554" s="1"/>
  <c r="Y554" s="1"/>
  <c r="T653"/>
  <c r="U653" s="1"/>
  <c r="V653" s="1"/>
  <c r="Y653" s="1"/>
  <c r="T639"/>
  <c r="U639" s="1"/>
  <c r="V639" s="1"/>
  <c r="Y639" s="1"/>
  <c r="T594"/>
  <c r="U594" s="1"/>
  <c r="V594" s="1"/>
  <c r="Y594" s="1"/>
  <c r="T512"/>
  <c r="U512" s="1"/>
  <c r="V512" s="1"/>
  <c r="Y512" s="1"/>
  <c r="AB512" s="1"/>
  <c r="AC512" s="1"/>
  <c r="T527"/>
  <c r="U527" s="1"/>
  <c r="V527" s="1"/>
  <c r="Y527" s="1"/>
  <c r="T643"/>
  <c r="U643" s="1"/>
  <c r="V643" s="1"/>
  <c r="Y643" s="1"/>
  <c r="AB643" s="1"/>
  <c r="AC643" s="1"/>
  <c r="T641"/>
  <c r="U641" s="1"/>
  <c r="V641" s="1"/>
  <c r="Y641" s="1"/>
  <c r="T533"/>
  <c r="U533" s="1"/>
  <c r="V533" s="1"/>
  <c r="Y533" s="1"/>
  <c r="AB533" s="1"/>
  <c r="AC533" s="1"/>
  <c r="T650"/>
  <c r="U650" s="1"/>
  <c r="V650" s="1"/>
  <c r="Y650" s="1"/>
  <c r="T560"/>
  <c r="U560" s="1"/>
  <c r="V560" s="1"/>
  <c r="Y560" s="1"/>
  <c r="AB560" s="1"/>
  <c r="AC560" s="1"/>
  <c r="T593"/>
  <c r="U593" s="1"/>
  <c r="V593" s="1"/>
  <c r="Y593" s="1"/>
  <c r="T663"/>
  <c r="U663" s="1"/>
  <c r="V663" s="1"/>
  <c r="Y663" s="1"/>
  <c r="T612"/>
  <c r="U612" s="1"/>
  <c r="V612" s="1"/>
  <c r="Y612" s="1"/>
  <c r="AB612" s="1"/>
  <c r="AC612" s="1"/>
  <c r="T542"/>
  <c r="U542" s="1"/>
  <c r="V542" s="1"/>
  <c r="Y542" s="1"/>
  <c r="T495"/>
  <c r="U495" s="1"/>
  <c r="V495" s="1"/>
  <c r="Y495" s="1"/>
  <c r="AB495" s="1"/>
  <c r="AC495" s="1"/>
  <c r="T627"/>
  <c r="U627" s="1"/>
  <c r="V627" s="1"/>
  <c r="Y627" s="1"/>
  <c r="T636"/>
  <c r="U636" s="1"/>
  <c r="V636" s="1"/>
  <c r="Y636" s="1"/>
  <c r="T575"/>
  <c r="U575" s="1"/>
  <c r="V575" s="1"/>
  <c r="Y575" s="1"/>
  <c r="T652"/>
  <c r="U652" s="1"/>
  <c r="V652" s="1"/>
  <c r="Y652" s="1"/>
  <c r="T568"/>
  <c r="U568" s="1"/>
  <c r="V568" s="1"/>
  <c r="Y568" s="1"/>
  <c r="T493"/>
  <c r="U493" s="1"/>
  <c r="V493" s="1"/>
  <c r="Y493" s="1"/>
  <c r="AB493" s="1"/>
  <c r="AC493" s="1"/>
  <c r="T589"/>
  <c r="U589" s="1"/>
  <c r="V589" s="1"/>
  <c r="Y589" s="1"/>
  <c r="T621"/>
  <c r="U621" s="1"/>
  <c r="V621" s="1"/>
  <c r="Y621" s="1"/>
  <c r="T577"/>
  <c r="U577" s="1"/>
  <c r="V577" s="1"/>
  <c r="Y577" s="1"/>
  <c r="T584"/>
  <c r="U584" s="1"/>
  <c r="V584" s="1"/>
  <c r="Y584" s="1"/>
  <c r="T615"/>
  <c r="U615" s="1"/>
  <c r="V615" s="1"/>
  <c r="Y615" s="1"/>
  <c r="T528"/>
  <c r="U528" s="1"/>
  <c r="V528" s="1"/>
  <c r="Y528" s="1"/>
  <c r="AB528" s="1"/>
  <c r="AC528" s="1"/>
  <c r="T576"/>
  <c r="U576" s="1"/>
  <c r="V576" s="1"/>
  <c r="Y576" s="1"/>
  <c r="T607"/>
  <c r="U607" s="1"/>
  <c r="V607" s="1"/>
  <c r="Y607" s="1"/>
  <c r="T588"/>
  <c r="U588" s="1"/>
  <c r="V588" s="1"/>
  <c r="Y588" s="1"/>
  <c r="AB588" s="1"/>
  <c r="AC588" s="1"/>
  <c r="T633"/>
  <c r="U633" s="1"/>
  <c r="V633" s="1"/>
  <c r="Y633" s="1"/>
  <c r="T555"/>
  <c r="U555" s="1"/>
  <c r="V555" s="1"/>
  <c r="Y555" s="1"/>
  <c r="T599"/>
  <c r="U599" s="1"/>
  <c r="V599" s="1"/>
  <c r="Y599" s="1"/>
  <c r="T520"/>
  <c r="U520" s="1"/>
  <c r="V520" s="1"/>
  <c r="Y520" s="1"/>
  <c r="T614"/>
  <c r="U614" s="1"/>
  <c r="V614" s="1"/>
  <c r="Y614" s="1"/>
  <c r="T496"/>
  <c r="U496" s="1"/>
  <c r="V496" s="1"/>
  <c r="Y496" s="1"/>
  <c r="AB496" s="1"/>
  <c r="AC496" s="1"/>
  <c r="T662"/>
  <c r="U662" s="1"/>
  <c r="V662" s="1"/>
  <c r="Y662" s="1"/>
  <c r="T498"/>
  <c r="U498" s="1"/>
  <c r="V498" s="1"/>
  <c r="Y498" s="1"/>
  <c r="AB498" s="1"/>
  <c r="AC498" s="1"/>
  <c r="T497"/>
  <c r="U497" s="1"/>
  <c r="V497" s="1"/>
  <c r="Y497" s="1"/>
  <c r="T580"/>
  <c r="U580" s="1"/>
  <c r="V580" s="1"/>
  <c r="Y580" s="1"/>
  <c r="T645"/>
  <c r="U645" s="1"/>
  <c r="V645" s="1"/>
  <c r="Y645" s="1"/>
  <c r="T534"/>
  <c r="U534" s="1"/>
  <c r="V534" s="1"/>
  <c r="Y534" s="1"/>
  <c r="T563"/>
  <c r="U563" s="1"/>
  <c r="V563" s="1"/>
  <c r="Y563" s="1"/>
  <c r="AB563" s="1"/>
  <c r="AC563" s="1"/>
  <c r="T502"/>
  <c r="U502" s="1"/>
  <c r="V502" s="1"/>
  <c r="Y502" s="1"/>
  <c r="AB502" s="1"/>
  <c r="AC502" s="1"/>
  <c r="T503"/>
  <c r="U503" s="1"/>
  <c r="V503" s="1"/>
  <c r="Y503" s="1"/>
  <c r="AB503" s="1"/>
  <c r="AC503" s="1"/>
  <c r="T570"/>
  <c r="U570" s="1"/>
  <c r="V570" s="1"/>
  <c r="Y570" s="1"/>
  <c r="T567"/>
  <c r="U567" s="1"/>
  <c r="V567" s="1"/>
  <c r="Y567" s="1"/>
  <c r="T504"/>
  <c r="U504" s="1"/>
  <c r="V504" s="1"/>
  <c r="Y504" s="1"/>
  <c r="AB504" s="1"/>
  <c r="AC504" s="1"/>
  <c r="T505"/>
  <c r="U505" s="1"/>
  <c r="V505" s="1"/>
  <c r="Y505" s="1"/>
  <c r="T562"/>
  <c r="U562" s="1"/>
  <c r="V562" s="1"/>
  <c r="Y562" s="1"/>
  <c r="T632"/>
  <c r="U632" s="1"/>
  <c r="V632" s="1"/>
  <c r="Y632" s="1"/>
  <c r="T658"/>
  <c r="U658" s="1"/>
  <c r="V658" s="1"/>
  <c r="Y658" s="1"/>
  <c r="T464"/>
  <c r="U464" s="1"/>
  <c r="V464" s="1"/>
  <c r="Y464" s="1"/>
  <c r="T481"/>
  <c r="U481" s="1"/>
  <c r="V481" s="1"/>
  <c r="Y481" s="1"/>
  <c r="T448"/>
  <c r="U448" s="1"/>
  <c r="V448" s="1"/>
  <c r="Y448" s="1"/>
  <c r="T474"/>
  <c r="U474" s="1"/>
  <c r="V474" s="1"/>
  <c r="Y474" s="1"/>
  <c r="T467"/>
  <c r="U467" s="1"/>
  <c r="V467" s="1"/>
  <c r="Y467" s="1"/>
  <c r="T459"/>
  <c r="U459" s="1"/>
  <c r="V459" s="1"/>
  <c r="Y459" s="1"/>
  <c r="T470"/>
  <c r="U470" s="1"/>
  <c r="V470" s="1"/>
  <c r="Y470" s="1"/>
  <c r="T461"/>
  <c r="U461" s="1"/>
  <c r="V461" s="1"/>
  <c r="Y461" s="1"/>
  <c r="T454"/>
  <c r="U454" s="1"/>
  <c r="V454" s="1"/>
  <c r="Y454" s="1"/>
  <c r="T473"/>
  <c r="U473" s="1"/>
  <c r="V473" s="1"/>
  <c r="Y473" s="1"/>
  <c r="T480"/>
  <c r="U480" s="1"/>
  <c r="V480" s="1"/>
  <c r="Y480" s="1"/>
  <c r="T472"/>
  <c r="U472" s="1"/>
  <c r="V472" s="1"/>
  <c r="Y472" s="1"/>
  <c r="T452"/>
  <c r="U452" s="1"/>
  <c r="V452" s="1"/>
  <c r="Y452" s="1"/>
  <c r="T451"/>
  <c r="U451" s="1"/>
  <c r="V451" s="1"/>
  <c r="Y451" s="1"/>
  <c r="T469"/>
  <c r="U469" s="1"/>
  <c r="V469" s="1"/>
  <c r="Y469" s="1"/>
  <c r="T479"/>
  <c r="U479" s="1"/>
  <c r="V479" s="1"/>
  <c r="Y479" s="1"/>
  <c r="T413"/>
  <c r="U413" s="1"/>
  <c r="V413" s="1"/>
  <c r="Y413" s="1"/>
  <c r="T441"/>
  <c r="U441" s="1"/>
  <c r="V441" s="1"/>
  <c r="Y441" s="1"/>
  <c r="T419"/>
  <c r="U419" s="1"/>
  <c r="V419" s="1"/>
  <c r="Y419" s="1"/>
  <c r="AB419" s="1"/>
  <c r="AC419" s="1"/>
  <c r="T436"/>
  <c r="U436" s="1"/>
  <c r="V436" s="1"/>
  <c r="Y436" s="1"/>
  <c r="T416"/>
  <c r="U416" s="1"/>
  <c r="V416" s="1"/>
  <c r="Y416" s="1"/>
  <c r="AB416" s="1"/>
  <c r="AC416" s="1"/>
  <c r="T410"/>
  <c r="U410" s="1"/>
  <c r="V410" s="1"/>
  <c r="Y410" s="1"/>
  <c r="T447"/>
  <c r="U447" s="1"/>
  <c r="V447" s="1"/>
  <c r="Y447" s="1"/>
  <c r="T424"/>
  <c r="U424" s="1"/>
  <c r="V424" s="1"/>
  <c r="Y424" s="1"/>
  <c r="T428"/>
  <c r="U428" s="1"/>
  <c r="V428" s="1"/>
  <c r="Y428" s="1"/>
  <c r="T438"/>
  <c r="U438" s="1"/>
  <c r="V438" s="1"/>
  <c r="Y438" s="1"/>
  <c r="T444"/>
  <c r="U444" s="1"/>
  <c r="V444" s="1"/>
  <c r="Y444" s="1"/>
  <c r="T421"/>
  <c r="U421" s="1"/>
  <c r="V421" s="1"/>
  <c r="Y421" s="1"/>
  <c r="T427"/>
  <c r="U427" s="1"/>
  <c r="V427" s="1"/>
  <c r="Y427" s="1"/>
  <c r="T437"/>
  <c r="U437" s="1"/>
  <c r="V437" s="1"/>
  <c r="Y437" s="1"/>
  <c r="T412"/>
  <c r="U412" s="1"/>
  <c r="V412" s="1"/>
  <c r="Y412" s="1"/>
  <c r="AB412" s="1"/>
  <c r="AC412" s="1"/>
  <c r="T430"/>
  <c r="U430" s="1"/>
  <c r="V430" s="1"/>
  <c r="Y430" s="1"/>
  <c r="AB430" s="1"/>
  <c r="AC430" s="1"/>
  <c r="T445"/>
  <c r="U445" s="1"/>
  <c r="V445" s="1"/>
  <c r="Y445" s="1"/>
  <c r="T418"/>
  <c r="U418" s="1"/>
  <c r="V418" s="1"/>
  <c r="Y418" s="1"/>
  <c r="T429"/>
  <c r="U429" s="1"/>
  <c r="V429" s="1"/>
  <c r="Y429" s="1"/>
  <c r="T446"/>
  <c r="U446" s="1"/>
  <c r="V446" s="1"/>
  <c r="Y446" s="1"/>
  <c r="T439"/>
  <c r="U439" s="1"/>
  <c r="V439" s="1"/>
  <c r="Y439" s="1"/>
  <c r="T417"/>
  <c r="U417" s="1"/>
  <c r="V417" s="1"/>
  <c r="Y417" s="1"/>
  <c r="T433"/>
  <c r="U433" s="1"/>
  <c r="V433" s="1"/>
  <c r="Y433" s="1"/>
  <c r="T395"/>
  <c r="U395" s="1"/>
  <c r="V395" s="1"/>
  <c r="Y395" s="1"/>
  <c r="T358"/>
  <c r="U358" s="1"/>
  <c r="V358" s="1"/>
  <c r="Y358" s="1"/>
  <c r="T382"/>
  <c r="U382" s="1"/>
  <c r="V382" s="1"/>
  <c r="Y382" s="1"/>
  <c r="T406"/>
  <c r="U406" s="1"/>
  <c r="V406" s="1"/>
  <c r="Y406" s="1"/>
  <c r="T369"/>
  <c r="U369" s="1"/>
  <c r="V369" s="1"/>
  <c r="Y369" s="1"/>
  <c r="T385"/>
  <c r="U385" s="1"/>
  <c r="V385" s="1"/>
  <c r="Y385" s="1"/>
  <c r="T401"/>
  <c r="U401" s="1"/>
  <c r="V401" s="1"/>
  <c r="Y401" s="1"/>
  <c r="T402"/>
  <c r="U402" s="1"/>
  <c r="V402" s="1"/>
  <c r="Y402" s="1"/>
  <c r="T367"/>
  <c r="U367" s="1"/>
  <c r="V367" s="1"/>
  <c r="Y367" s="1"/>
  <c r="T383"/>
  <c r="U383" s="1"/>
  <c r="V383" s="1"/>
  <c r="Y383" s="1"/>
  <c r="AB383" s="1"/>
  <c r="AC383" s="1"/>
  <c r="T399"/>
  <c r="U399" s="1"/>
  <c r="V399" s="1"/>
  <c r="Y399" s="1"/>
  <c r="AB399" s="1"/>
  <c r="AC399" s="1"/>
  <c r="T356"/>
  <c r="U356" s="1"/>
  <c r="V356" s="1"/>
  <c r="Y356" s="1"/>
  <c r="T372"/>
  <c r="U372" s="1"/>
  <c r="V372" s="1"/>
  <c r="Y372" s="1"/>
  <c r="AB372" s="1"/>
  <c r="AC372" s="1"/>
  <c r="T388"/>
  <c r="U388" s="1"/>
  <c r="V388" s="1"/>
  <c r="Y388" s="1"/>
  <c r="T404"/>
  <c r="U404" s="1"/>
  <c r="V404" s="1"/>
  <c r="Y404" s="1"/>
  <c r="T208"/>
  <c r="U208" s="1"/>
  <c r="V208" s="1"/>
  <c r="Y208" s="1"/>
  <c r="AB208" s="1"/>
  <c r="AC208" s="1"/>
  <c r="T177"/>
  <c r="U177" s="1"/>
  <c r="V177" s="1"/>
  <c r="Y177" s="1"/>
  <c r="AB177" s="1"/>
  <c r="AC177" s="1"/>
  <c r="T185"/>
  <c r="U185" s="1"/>
  <c r="V185" s="1"/>
  <c r="Y185" s="1"/>
  <c r="AB185" s="1"/>
  <c r="AC185" s="1"/>
  <c r="T203"/>
  <c r="U203" s="1"/>
  <c r="V203" s="1"/>
  <c r="Y203" s="1"/>
  <c r="AB203" s="1"/>
  <c r="AC203" s="1"/>
  <c r="T200"/>
  <c r="U200" s="1"/>
  <c r="V200" s="1"/>
  <c r="Y200" s="1"/>
  <c r="T174"/>
  <c r="U174" s="1"/>
  <c r="V174" s="1"/>
  <c r="Y174" s="1"/>
  <c r="AB174" s="1"/>
  <c r="AC174" s="1"/>
  <c r="T223"/>
  <c r="U223" s="1"/>
  <c r="V223" s="1"/>
  <c r="Y223" s="1"/>
  <c r="AB223" s="1"/>
  <c r="AC223" s="1"/>
  <c r="T196"/>
  <c r="U196" s="1"/>
  <c r="V196" s="1"/>
  <c r="Y196" s="1"/>
  <c r="T219"/>
  <c r="U219" s="1"/>
  <c r="V219" s="1"/>
  <c r="Y219" s="1"/>
  <c r="T181"/>
  <c r="U181" s="1"/>
  <c r="V181" s="1"/>
  <c r="Y181" s="1"/>
  <c r="T228"/>
  <c r="U228" s="1"/>
  <c r="V228" s="1"/>
  <c r="Y228" s="1"/>
  <c r="T239"/>
  <c r="U239" s="1"/>
  <c r="V239" s="1"/>
  <c r="Y239" s="1"/>
  <c r="T190"/>
  <c r="U190" s="1"/>
  <c r="V190" s="1"/>
  <c r="Y190" s="1"/>
  <c r="T191"/>
  <c r="U191" s="1"/>
  <c r="V191" s="1"/>
  <c r="Y191" s="1"/>
  <c r="T235"/>
  <c r="U235" s="1"/>
  <c r="V235" s="1"/>
  <c r="Y235" s="1"/>
  <c r="AB235" s="1"/>
  <c r="AC235" s="1"/>
  <c r="T179"/>
  <c r="U179" s="1"/>
  <c r="V179" s="1"/>
  <c r="Y179" s="1"/>
  <c r="AB179" s="1"/>
  <c r="AC179" s="1"/>
  <c r="T216"/>
  <c r="U216" s="1"/>
  <c r="V216" s="1"/>
  <c r="Y216" s="1"/>
  <c r="T214"/>
  <c r="U214" s="1"/>
  <c r="V214" s="1"/>
  <c r="Y214" s="1"/>
  <c r="T199"/>
  <c r="U199" s="1"/>
  <c r="V199" s="1"/>
  <c r="Y199" s="1"/>
  <c r="T238"/>
  <c r="U238" s="1"/>
  <c r="V238" s="1"/>
  <c r="Y238" s="1"/>
  <c r="T242"/>
  <c r="U242" s="1"/>
  <c r="V242" s="1"/>
  <c r="Y242" s="1"/>
  <c r="AB242" s="1"/>
  <c r="AC242" s="1"/>
  <c r="T240"/>
  <c r="U240" s="1"/>
  <c r="V240" s="1"/>
  <c r="Y240" s="1"/>
  <c r="AB240" s="1"/>
  <c r="AC240" s="1"/>
  <c r="T218"/>
  <c r="U218" s="1"/>
  <c r="V218" s="1"/>
  <c r="Y218" s="1"/>
  <c r="T187"/>
  <c r="U187" s="1"/>
  <c r="V187" s="1"/>
  <c r="Y187" s="1"/>
  <c r="AB187" s="1"/>
  <c r="AC187" s="1"/>
  <c r="T175"/>
  <c r="U175" s="1"/>
  <c r="V175" s="1"/>
  <c r="Y175" s="1"/>
  <c r="AB175" s="1"/>
  <c r="AC175" s="1"/>
  <c r="T220"/>
  <c r="U220" s="1"/>
  <c r="V220" s="1"/>
  <c r="Y220" s="1"/>
  <c r="T180"/>
  <c r="U180" s="1"/>
  <c r="V180" s="1"/>
  <c r="Y180" s="1"/>
  <c r="T241"/>
  <c r="U241" s="1"/>
  <c r="V241" s="1"/>
  <c r="Y241" s="1"/>
  <c r="AB241" s="1"/>
  <c r="AC241" s="1"/>
  <c r="T205"/>
  <c r="U205" s="1"/>
  <c r="V205" s="1"/>
  <c r="Y205" s="1"/>
  <c r="T221"/>
  <c r="U221" s="1"/>
  <c r="V221" s="1"/>
  <c r="Y221" s="1"/>
  <c r="T184"/>
  <c r="U184" s="1"/>
  <c r="V184" s="1"/>
  <c r="Y184" s="1"/>
  <c r="AB184" s="1"/>
  <c r="AC184" s="1"/>
  <c r="T227"/>
  <c r="U227" s="1"/>
  <c r="V227" s="1"/>
  <c r="Y227" s="1"/>
  <c r="T171"/>
  <c r="U171" s="1"/>
  <c r="V171" s="1"/>
  <c r="Y171" s="1"/>
  <c r="AB171" s="1"/>
  <c r="AC171" s="1"/>
  <c r="T303"/>
  <c r="U303" s="1"/>
  <c r="V303" s="1"/>
  <c r="Y303" s="1"/>
  <c r="T207"/>
  <c r="U207" s="1"/>
  <c r="V207" s="1"/>
  <c r="Y207" s="1"/>
  <c r="T246"/>
  <c r="U246" s="1"/>
  <c r="V246" s="1"/>
  <c r="Y246" s="1"/>
  <c r="T213"/>
  <c r="U213" s="1"/>
  <c r="V213" s="1"/>
  <c r="Y213" s="1"/>
  <c r="T211"/>
  <c r="U211" s="1"/>
  <c r="V211" s="1"/>
  <c r="Y211" s="1"/>
  <c r="AB211" s="1"/>
  <c r="AC211" s="1"/>
  <c r="T167"/>
  <c r="U167" s="1"/>
  <c r="V167" s="1"/>
  <c r="Y167" s="1"/>
  <c r="AB167" s="1"/>
  <c r="AC167" s="1"/>
  <c r="T195"/>
  <c r="U195" s="1"/>
  <c r="V195" s="1"/>
  <c r="Y195" s="1"/>
  <c r="AB195" s="1"/>
  <c r="AC195" s="1"/>
  <c r="T226"/>
  <c r="U226" s="1"/>
  <c r="V226" s="1"/>
  <c r="Y226" s="1"/>
  <c r="AB226" s="1"/>
  <c r="AC226" s="1"/>
  <c r="T194"/>
  <c r="U194" s="1"/>
  <c r="V194" s="1"/>
  <c r="Y194" s="1"/>
  <c r="T201"/>
  <c r="U201" s="1"/>
  <c r="V201" s="1"/>
  <c r="Y201" s="1"/>
  <c r="T182"/>
  <c r="U182" s="1"/>
  <c r="V182" s="1"/>
  <c r="Y182" s="1"/>
  <c r="AB182" s="1"/>
  <c r="AC182" s="1"/>
  <c r="T176"/>
  <c r="U176" s="1"/>
  <c r="V176" s="1"/>
  <c r="Y176" s="1"/>
  <c r="AB176" s="1"/>
  <c r="AC176" s="1"/>
  <c r="T215"/>
  <c r="U215" s="1"/>
  <c r="V215" s="1"/>
  <c r="Y215" s="1"/>
  <c r="T245"/>
  <c r="U245" s="1"/>
  <c r="V245" s="1"/>
  <c r="Y245" s="1"/>
  <c r="AB245" s="1"/>
  <c r="AC245" s="1"/>
  <c r="T243"/>
  <c r="U243" s="1"/>
  <c r="V243" s="1"/>
  <c r="Y243" s="1"/>
  <c r="T225"/>
  <c r="U225" s="1"/>
  <c r="V225" s="1"/>
  <c r="Y225" s="1"/>
  <c r="AB225" s="1"/>
  <c r="AC225" s="1"/>
  <c r="T212"/>
  <c r="U212" s="1"/>
  <c r="V212" s="1"/>
  <c r="Y212" s="1"/>
  <c r="T197"/>
  <c r="U197" s="1"/>
  <c r="V197" s="1"/>
  <c r="Y197" s="1"/>
  <c r="T186"/>
  <c r="U186" s="1"/>
  <c r="V186" s="1"/>
  <c r="Y186" s="1"/>
  <c r="T232"/>
  <c r="U232" s="1"/>
  <c r="V232" s="1"/>
  <c r="Y232" s="1"/>
  <c r="AB232" s="1"/>
  <c r="AC232" s="1"/>
  <c r="T308"/>
  <c r="U308" s="1"/>
  <c r="V308" s="1"/>
  <c r="T247"/>
  <c r="U247" s="1"/>
  <c r="V247" s="1"/>
  <c r="Y247" s="1"/>
  <c r="AB247" s="1"/>
  <c r="AC247" s="1"/>
  <c r="T286"/>
  <c r="U286" s="1"/>
  <c r="V286" s="1"/>
  <c r="Y286" s="1"/>
  <c r="T290"/>
  <c r="U290" s="1"/>
  <c r="V290" s="1"/>
  <c r="Y290" s="1"/>
  <c r="AB290" s="1"/>
  <c r="AC290" s="1"/>
  <c r="T253"/>
  <c r="U253" s="1"/>
  <c r="V253" s="1"/>
  <c r="Y253" s="1"/>
  <c r="AB253" s="1"/>
  <c r="AC253" s="1"/>
  <c r="T281"/>
  <c r="U281" s="1"/>
  <c r="V281" s="1"/>
  <c r="Y281" s="1"/>
  <c r="AB281" s="1"/>
  <c r="AC281" s="1"/>
  <c r="T284"/>
  <c r="U284" s="1"/>
  <c r="V284" s="1"/>
  <c r="Y284" s="1"/>
  <c r="T301"/>
  <c r="U301" s="1"/>
  <c r="V301" s="1"/>
  <c r="Y301" s="1"/>
  <c r="T279"/>
  <c r="U279" s="1"/>
  <c r="V279" s="1"/>
  <c r="Y279" s="1"/>
  <c r="T266"/>
  <c r="U266" s="1"/>
  <c r="V266" s="1"/>
  <c r="Y266" s="1"/>
  <c r="T263"/>
  <c r="U263" s="1"/>
  <c r="V263" s="1"/>
  <c r="Y263" s="1"/>
  <c r="AB263" s="1"/>
  <c r="T283"/>
  <c r="U283" s="1"/>
  <c r="V283" s="1"/>
  <c r="Y283" s="1"/>
  <c r="T257"/>
  <c r="U257" s="1"/>
  <c r="V257" s="1"/>
  <c r="Y257" s="1"/>
  <c r="T271"/>
  <c r="U271" s="1"/>
  <c r="V271" s="1"/>
  <c r="Y271" s="1"/>
  <c r="T311"/>
  <c r="U311" s="1"/>
  <c r="V311" s="1"/>
  <c r="T302"/>
  <c r="U302" s="1"/>
  <c r="V302" s="1"/>
  <c r="Y302" s="1"/>
  <c r="T298"/>
  <c r="U298" s="1"/>
  <c r="V298" s="1"/>
  <c r="Y298" s="1"/>
  <c r="T264"/>
  <c r="U264" s="1"/>
  <c r="V264" s="1"/>
  <c r="Y264" s="1"/>
  <c r="T270"/>
  <c r="U270" s="1"/>
  <c r="V270" s="1"/>
  <c r="Y270" s="1"/>
  <c r="T295"/>
  <c r="U295" s="1"/>
  <c r="V295" s="1"/>
  <c r="Y295" s="1"/>
  <c r="T265"/>
  <c r="U265" s="1"/>
  <c r="V265" s="1"/>
  <c r="Y265" s="1"/>
  <c r="T278"/>
  <c r="U278" s="1"/>
  <c r="V278" s="1"/>
  <c r="Y278" s="1"/>
  <c r="T291"/>
  <c r="U291" s="1"/>
  <c r="V291" s="1"/>
  <c r="Y291" s="1"/>
  <c r="T268"/>
  <c r="U268" s="1"/>
  <c r="V268" s="1"/>
  <c r="Y268" s="1"/>
  <c r="T285"/>
  <c r="U285" s="1"/>
  <c r="V285" s="1"/>
  <c r="Y285" s="1"/>
  <c r="T287"/>
  <c r="U287" s="1"/>
  <c r="V287" s="1"/>
  <c r="Y287" s="1"/>
  <c r="T288"/>
  <c r="U288" s="1"/>
  <c r="V288" s="1"/>
  <c r="Y288" s="1"/>
  <c r="AB288" s="1"/>
  <c r="AC288" s="1"/>
  <c r="T293"/>
  <c r="U293" s="1"/>
  <c r="V293" s="1"/>
  <c r="Y293" s="1"/>
  <c r="T299"/>
  <c r="U299" s="1"/>
  <c r="V299" s="1"/>
  <c r="Y299" s="1"/>
  <c r="T328"/>
  <c r="U328" s="1"/>
  <c r="V328" s="1"/>
  <c r="Y328" s="1"/>
  <c r="T326"/>
  <c r="U326" s="1"/>
  <c r="V326" s="1"/>
  <c r="Y326" s="1"/>
  <c r="T324"/>
  <c r="U324" s="1"/>
  <c r="V324" s="1"/>
  <c r="Y324" s="1"/>
  <c r="T322"/>
  <c r="U322" s="1"/>
  <c r="V322" s="1"/>
  <c r="Y322" s="1"/>
  <c r="AB322" s="1"/>
  <c r="AC322" s="1"/>
  <c r="T320"/>
  <c r="U320" s="1"/>
  <c r="V320" s="1"/>
  <c r="Y320" s="1"/>
  <c r="AB320" s="1"/>
  <c r="AC320" s="1"/>
  <c r="T318"/>
  <c r="U318" s="1"/>
  <c r="V318" s="1"/>
  <c r="Y318" s="1"/>
  <c r="T316"/>
  <c r="U316" s="1"/>
  <c r="V316" s="1"/>
  <c r="Y316" s="1"/>
  <c r="AB316" s="1"/>
  <c r="AC316" s="1"/>
  <c r="T314"/>
  <c r="U314" s="1"/>
  <c r="V314" s="1"/>
  <c r="Y314" s="1"/>
  <c r="T312"/>
  <c r="U312" s="1"/>
  <c r="V312" s="1"/>
  <c r="Y312" s="1"/>
  <c r="T334"/>
  <c r="U334" s="1"/>
  <c r="V334" s="1"/>
  <c r="Y334" s="1"/>
  <c r="T332"/>
  <c r="U332" s="1"/>
  <c r="V332" s="1"/>
  <c r="Y332" s="1"/>
  <c r="T330"/>
  <c r="U330" s="1"/>
  <c r="V330" s="1"/>
  <c r="Y330" s="1"/>
  <c r="AB330" s="1"/>
  <c r="AC330" s="1"/>
  <c r="T370"/>
  <c r="U370" s="1"/>
  <c r="V370" s="1"/>
  <c r="Y370" s="1"/>
  <c r="T390"/>
  <c r="U390" s="1"/>
  <c r="V390" s="1"/>
  <c r="Y390" s="1"/>
  <c r="T361"/>
  <c r="U361" s="1"/>
  <c r="V361" s="1"/>
  <c r="Y361" s="1"/>
  <c r="T377"/>
  <c r="U377" s="1"/>
  <c r="V377" s="1"/>
  <c r="Y377" s="1"/>
  <c r="T393"/>
  <c r="U393" s="1"/>
  <c r="V393" s="1"/>
  <c r="Y393" s="1"/>
  <c r="AB393" s="1"/>
  <c r="AC393" s="1"/>
  <c r="T366"/>
  <c r="U366" s="1"/>
  <c r="V366" s="1"/>
  <c r="Y366" s="1"/>
  <c r="T359"/>
  <c r="U359" s="1"/>
  <c r="V359" s="1"/>
  <c r="Y359" s="1"/>
  <c r="T375"/>
  <c r="U375" s="1"/>
  <c r="V375" s="1"/>
  <c r="Y375" s="1"/>
  <c r="T391"/>
  <c r="U391" s="1"/>
  <c r="V391" s="1"/>
  <c r="Y391" s="1"/>
  <c r="T407"/>
  <c r="U407" s="1"/>
  <c r="V407" s="1"/>
  <c r="Y407" s="1"/>
  <c r="T364"/>
  <c r="U364" s="1"/>
  <c r="V364" s="1"/>
  <c r="Y364" s="1"/>
  <c r="T380"/>
  <c r="U380" s="1"/>
  <c r="V380" s="1"/>
  <c r="Y380" s="1"/>
  <c r="T396"/>
  <c r="U396" s="1"/>
  <c r="V396" s="1"/>
  <c r="Y396" s="1"/>
  <c r="T170"/>
  <c r="U170" s="1"/>
  <c r="V170" s="1"/>
  <c r="Y170" s="1"/>
  <c r="AB170" s="1"/>
  <c r="AC170" s="1"/>
  <c r="T204"/>
  <c r="U204" s="1"/>
  <c r="V204" s="1"/>
  <c r="Y204" s="1"/>
  <c r="T193"/>
  <c r="U193" s="1"/>
  <c r="V193" s="1"/>
  <c r="Y193" s="1"/>
  <c r="T188"/>
  <c r="U188" s="1"/>
  <c r="V188" s="1"/>
  <c r="Y188" s="1"/>
  <c r="AB188" s="1"/>
  <c r="AC188" s="1"/>
  <c r="T183"/>
  <c r="U183" s="1"/>
  <c r="V183" s="1"/>
  <c r="Y183" s="1"/>
  <c r="AB183" s="1"/>
  <c r="AC183" s="1"/>
  <c r="T250"/>
  <c r="U250" s="1"/>
  <c r="V250" s="1"/>
  <c r="Y250" s="1"/>
  <c r="T217"/>
  <c r="U217" s="1"/>
  <c r="V217" s="1"/>
  <c r="Y217" s="1"/>
  <c r="AB217" s="1"/>
  <c r="AC217" s="1"/>
  <c r="T192"/>
  <c r="U192" s="1"/>
  <c r="V192" s="1"/>
  <c r="Y192" s="1"/>
  <c r="T198"/>
  <c r="U198" s="1"/>
  <c r="V198" s="1"/>
  <c r="Y198" s="1"/>
  <c r="T210"/>
  <c r="U210" s="1"/>
  <c r="V210" s="1"/>
  <c r="Y210" s="1"/>
  <c r="T166"/>
  <c r="U166" s="1"/>
  <c r="V166" s="1"/>
  <c r="Y166" s="1"/>
  <c r="AB166" s="1"/>
  <c r="AC166" s="1"/>
  <c r="T244"/>
  <c r="U244" s="1"/>
  <c r="V244" s="1"/>
  <c r="Y244" s="1"/>
  <c r="T224"/>
  <c r="U224" s="1"/>
  <c r="V224" s="1"/>
  <c r="Y224" s="1"/>
  <c r="AB224" s="1"/>
  <c r="AC224" s="1"/>
  <c r="T178"/>
  <c r="U178" s="1"/>
  <c r="V178" s="1"/>
  <c r="Y178" s="1"/>
  <c r="AB178" s="1"/>
  <c r="AC178" s="1"/>
  <c r="T229"/>
  <c r="U229" s="1"/>
  <c r="V229" s="1"/>
  <c r="Y229" s="1"/>
  <c r="T222"/>
  <c r="U222" s="1"/>
  <c r="V222" s="1"/>
  <c r="Y222" s="1"/>
  <c r="T172"/>
  <c r="U172" s="1"/>
  <c r="V172" s="1"/>
  <c r="T248"/>
  <c r="U248" s="1"/>
  <c r="V248" s="1"/>
  <c r="Y248" s="1"/>
  <c r="AB248" s="1"/>
  <c r="AC248" s="1"/>
  <c r="T173"/>
  <c r="U173" s="1"/>
  <c r="V173" s="1"/>
  <c r="Y173" s="1"/>
  <c r="AB173" s="1"/>
  <c r="AC173" s="1"/>
  <c r="T236"/>
  <c r="U236" s="1"/>
  <c r="V236" s="1"/>
  <c r="Y236" s="1"/>
  <c r="T189"/>
  <c r="U189" s="1"/>
  <c r="V189" s="1"/>
  <c r="Y189" s="1"/>
  <c r="AB189" s="1"/>
  <c r="AC189" s="1"/>
  <c r="T237"/>
  <c r="U237" s="1"/>
  <c r="V237" s="1"/>
  <c r="Y237" s="1"/>
  <c r="T309"/>
  <c r="U309" s="1"/>
  <c r="V309" s="1"/>
  <c r="T249"/>
  <c r="U249" s="1"/>
  <c r="V249" s="1"/>
  <c r="Y249" s="1"/>
  <c r="T165"/>
  <c r="U165" s="1"/>
  <c r="V165" s="1"/>
  <c r="Y165" s="1"/>
  <c r="AB165" s="1"/>
  <c r="AC165" s="1"/>
  <c r="T202"/>
  <c r="U202" s="1"/>
  <c r="V202" s="1"/>
  <c r="Y202" s="1"/>
  <c r="T206"/>
  <c r="U206" s="1"/>
  <c r="V206" s="1"/>
  <c r="Y206" s="1"/>
  <c r="AB206" s="1"/>
  <c r="AC206" s="1"/>
  <c r="T230"/>
  <c r="U230" s="1"/>
  <c r="V230" s="1"/>
  <c r="Y230" s="1"/>
  <c r="AB230" s="1"/>
  <c r="AC230" s="1"/>
  <c r="T209"/>
  <c r="U209" s="1"/>
  <c r="V209" s="1"/>
  <c r="Y209" s="1"/>
  <c r="AB209" s="1"/>
  <c r="AC209" s="1"/>
  <c r="T168"/>
  <c r="U168" s="1"/>
  <c r="V168" s="1"/>
  <c r="Y168" s="1"/>
  <c r="AB168" s="1"/>
  <c r="AC168" s="1"/>
  <c r="T233"/>
  <c r="U233" s="1"/>
  <c r="V233" s="1"/>
  <c r="Y233" s="1"/>
  <c r="AB233" s="1"/>
  <c r="AC233" s="1"/>
  <c r="T231"/>
  <c r="U231" s="1"/>
  <c r="V231" s="1"/>
  <c r="Y231" s="1"/>
  <c r="T169"/>
  <c r="U169" s="1"/>
  <c r="V169" s="1"/>
  <c r="Y169" s="1"/>
  <c r="AB169" s="1"/>
  <c r="AC169" s="1"/>
  <c r="T234"/>
  <c r="U234" s="1"/>
  <c r="V234" s="1"/>
  <c r="Y234" s="1"/>
  <c r="T307"/>
  <c r="U307" s="1"/>
  <c r="V307" s="1"/>
  <c r="T252"/>
  <c r="U252" s="1"/>
  <c r="V252" s="1"/>
  <c r="Y252" s="1"/>
  <c r="T259"/>
  <c r="U259" s="1"/>
  <c r="V259" s="1"/>
  <c r="Y259" s="1"/>
  <c r="T255"/>
  <c r="U255" s="1"/>
  <c r="V255" s="1"/>
  <c r="Y255" s="1"/>
  <c r="T251"/>
  <c r="U251" s="1"/>
  <c r="V251" s="1"/>
  <c r="Y251" s="1"/>
  <c r="T282"/>
  <c r="U282" s="1"/>
  <c r="V282" s="1"/>
  <c r="Y282" s="1"/>
  <c r="T276"/>
  <c r="U276" s="1"/>
  <c r="V276" s="1"/>
  <c r="Y276" s="1"/>
  <c r="T258"/>
  <c r="U258" s="1"/>
  <c r="V258" s="1"/>
  <c r="Y258" s="1"/>
  <c r="T296"/>
  <c r="U296" s="1"/>
  <c r="V296" s="1"/>
  <c r="Y296" s="1"/>
  <c r="T260"/>
  <c r="U260" s="1"/>
  <c r="V260" s="1"/>
  <c r="Y260" s="1"/>
  <c r="T254"/>
  <c r="U254" s="1"/>
  <c r="V254" s="1"/>
  <c r="Y254" s="1"/>
  <c r="T300"/>
  <c r="U300" s="1"/>
  <c r="V300" s="1"/>
  <c r="Y300" s="1"/>
  <c r="T256"/>
  <c r="U256" s="1"/>
  <c r="V256" s="1"/>
  <c r="Y256" s="1"/>
  <c r="T261"/>
  <c r="U261" s="1"/>
  <c r="V261" s="1"/>
  <c r="Y261" s="1"/>
  <c r="T275"/>
  <c r="U275" s="1"/>
  <c r="V275" s="1"/>
  <c r="Y275" s="1"/>
  <c r="T274"/>
  <c r="U274" s="1"/>
  <c r="V274" s="1"/>
  <c r="Y274" s="1"/>
  <c r="T273"/>
  <c r="U273" s="1"/>
  <c r="V273" s="1"/>
  <c r="Y273" s="1"/>
  <c r="T304"/>
  <c r="U304" s="1"/>
  <c r="V304" s="1"/>
  <c r="Y304" s="1"/>
  <c r="T262"/>
  <c r="U262" s="1"/>
  <c r="V262" s="1"/>
  <c r="Y262" s="1"/>
  <c r="AB262" s="1"/>
  <c r="AC262" s="1"/>
  <c r="T310"/>
  <c r="U310" s="1"/>
  <c r="V310" s="1"/>
  <c r="T305"/>
  <c r="U305" s="1"/>
  <c r="V305" s="1"/>
  <c r="Y305" s="1"/>
  <c r="T294"/>
  <c r="U294" s="1"/>
  <c r="V294" s="1"/>
  <c r="Y294" s="1"/>
  <c r="T267"/>
  <c r="U267" s="1"/>
  <c r="V267" s="1"/>
  <c r="Y267" s="1"/>
  <c r="T272"/>
  <c r="U272" s="1"/>
  <c r="V272" s="1"/>
  <c r="Y272" s="1"/>
  <c r="T292"/>
  <c r="U292" s="1"/>
  <c r="V292" s="1"/>
  <c r="Y292" s="1"/>
  <c r="T277"/>
  <c r="U277" s="1"/>
  <c r="V277" s="1"/>
  <c r="Y277" s="1"/>
  <c r="T280"/>
  <c r="U280" s="1"/>
  <c r="V280" s="1"/>
  <c r="Y280" s="1"/>
  <c r="T289"/>
  <c r="U289" s="1"/>
  <c r="V289" s="1"/>
  <c r="Y289" s="1"/>
  <c r="T269"/>
  <c r="U269" s="1"/>
  <c r="V269" s="1"/>
  <c r="Y269" s="1"/>
  <c r="T297"/>
  <c r="U297" s="1"/>
  <c r="V297" s="1"/>
  <c r="Y297" s="1"/>
  <c r="T306"/>
  <c r="U306" s="1"/>
  <c r="V306" s="1"/>
  <c r="Y306" s="1"/>
  <c r="T329"/>
  <c r="U329" s="1"/>
  <c r="V329" s="1"/>
  <c r="Y329" s="1"/>
  <c r="T327"/>
  <c r="U327" s="1"/>
  <c r="V327" s="1"/>
  <c r="Y327" s="1"/>
  <c r="T325"/>
  <c r="U325" s="1"/>
  <c r="V325" s="1"/>
  <c r="Y325" s="1"/>
  <c r="AB325" s="1"/>
  <c r="AC325" s="1"/>
  <c r="T323"/>
  <c r="U323" s="1"/>
  <c r="V323" s="1"/>
  <c r="Y323" s="1"/>
  <c r="T321"/>
  <c r="U321" s="1"/>
  <c r="V321" s="1"/>
  <c r="Y321" s="1"/>
  <c r="T319"/>
  <c r="U319" s="1"/>
  <c r="V319" s="1"/>
  <c r="Y319" s="1"/>
  <c r="T317"/>
  <c r="U317" s="1"/>
  <c r="V317" s="1"/>
  <c r="Y317" s="1"/>
  <c r="T315"/>
  <c r="U315" s="1"/>
  <c r="V315" s="1"/>
  <c r="Y315" s="1"/>
  <c r="T313"/>
  <c r="U313" s="1"/>
  <c r="V313" s="1"/>
  <c r="Y313" s="1"/>
  <c r="T354"/>
  <c r="U354" s="1"/>
  <c r="V354" s="1"/>
  <c r="Y354" s="1"/>
  <c r="T353"/>
  <c r="U353" s="1"/>
  <c r="V353" s="1"/>
  <c r="Y353" s="1"/>
  <c r="T352"/>
  <c r="U352" s="1"/>
  <c r="V352" s="1"/>
  <c r="Y352" s="1"/>
  <c r="T351"/>
  <c r="U351" s="1"/>
  <c r="V351" s="1"/>
  <c r="Y351" s="1"/>
  <c r="T350"/>
  <c r="U350" s="1"/>
  <c r="V350" s="1"/>
  <c r="Y350" s="1"/>
  <c r="T349"/>
  <c r="U349" s="1"/>
  <c r="V349" s="1"/>
  <c r="Y349" s="1"/>
  <c r="AB349" s="1"/>
  <c r="AC349" s="1"/>
  <c r="T348"/>
  <c r="U348" s="1"/>
  <c r="V348" s="1"/>
  <c r="Y348" s="1"/>
  <c r="T347"/>
  <c r="U347" s="1"/>
  <c r="V347" s="1"/>
  <c r="Y347" s="1"/>
  <c r="T346"/>
  <c r="U346" s="1"/>
  <c r="V346" s="1"/>
  <c r="Y346" s="1"/>
  <c r="AB346" s="1"/>
  <c r="AC346" s="1"/>
  <c r="T345"/>
  <c r="U345" s="1"/>
  <c r="V345" s="1"/>
  <c r="Y345" s="1"/>
  <c r="AB345" s="1"/>
  <c r="AC345" s="1"/>
  <c r="T344"/>
  <c r="U344" s="1"/>
  <c r="V344" s="1"/>
  <c r="Y344" s="1"/>
  <c r="T343"/>
  <c r="U343" s="1"/>
  <c r="V343" s="1"/>
  <c r="Y343" s="1"/>
  <c r="T342"/>
  <c r="U342" s="1"/>
  <c r="V342" s="1"/>
  <c r="Y342" s="1"/>
  <c r="T341"/>
  <c r="U341" s="1"/>
  <c r="V341" s="1"/>
  <c r="Y341" s="1"/>
  <c r="T340"/>
  <c r="U340" s="1"/>
  <c r="V340" s="1"/>
  <c r="Y340" s="1"/>
  <c r="T339"/>
  <c r="U339" s="1"/>
  <c r="V339" s="1"/>
  <c r="Y339" s="1"/>
  <c r="AB339" s="1"/>
  <c r="AC339" s="1"/>
  <c r="T338"/>
  <c r="U338" s="1"/>
  <c r="V338" s="1"/>
  <c r="Y338" s="1"/>
  <c r="AB338" s="1"/>
  <c r="AC338" s="1"/>
  <c r="T337"/>
  <c r="U337" s="1"/>
  <c r="V337" s="1"/>
  <c r="Y337" s="1"/>
  <c r="T336"/>
  <c r="U336" s="1"/>
  <c r="V336" s="1"/>
  <c r="Y336" s="1"/>
  <c r="T335"/>
  <c r="U335" s="1"/>
  <c r="V335" s="1"/>
  <c r="Y335" s="1"/>
  <c r="T333"/>
  <c r="U333" s="1"/>
  <c r="V333" s="1"/>
  <c r="Y333" s="1"/>
  <c r="AB333" s="1"/>
  <c r="AC333" s="1"/>
  <c r="T331"/>
  <c r="U331" s="1"/>
  <c r="V331" s="1"/>
  <c r="Y331" s="1"/>
  <c r="AB331" s="1"/>
  <c r="AC331" s="1"/>
  <c r="T762"/>
  <c r="U762" s="1"/>
  <c r="V762" s="1"/>
  <c r="Y762" s="1"/>
  <c r="T816"/>
  <c r="U816" s="1"/>
  <c r="V816" s="1"/>
  <c r="Y816" s="1"/>
  <c r="AB816" s="1"/>
  <c r="AC816" s="1"/>
  <c r="T869"/>
  <c r="U869" s="1"/>
  <c r="V869" s="1"/>
  <c r="Y869" s="1"/>
  <c r="T769"/>
  <c r="U769" s="1"/>
  <c r="V769" s="1"/>
  <c r="Y769" s="1"/>
  <c r="T770"/>
  <c r="U770" s="1"/>
  <c r="V770" s="1"/>
  <c r="Y770" s="1"/>
  <c r="T625"/>
  <c r="U625" s="1"/>
  <c r="V625" s="1"/>
  <c r="Y625" s="1"/>
  <c r="T535"/>
  <c r="U535" s="1"/>
  <c r="V535" s="1"/>
  <c r="Y535" s="1"/>
  <c r="T532"/>
  <c r="U532" s="1"/>
  <c r="V532" s="1"/>
  <c r="Y532" s="1"/>
  <c r="T501"/>
  <c r="U501" s="1"/>
  <c r="V501" s="1"/>
  <c r="Y501" s="1"/>
  <c r="T630"/>
  <c r="U630" s="1"/>
  <c r="V630" s="1"/>
  <c r="Y630" s="1"/>
  <c r="T490"/>
  <c r="U490" s="1"/>
  <c r="V490" s="1"/>
  <c r="Y490" s="1"/>
  <c r="AB490" s="1"/>
  <c r="AC490" s="1"/>
  <c r="T622"/>
  <c r="U622" s="1"/>
  <c r="V622" s="1"/>
  <c r="Y622" s="1"/>
  <c r="AB622" s="1"/>
  <c r="AC622" s="1"/>
  <c r="T539"/>
  <c r="U539" s="1"/>
  <c r="V539" s="1"/>
  <c r="Y539" s="1"/>
  <c r="AB539" s="1"/>
  <c r="AC539" s="1"/>
  <c r="T656"/>
  <c r="U656" s="1"/>
  <c r="V656" s="1"/>
  <c r="Y656" s="1"/>
  <c r="T657"/>
  <c r="U657" s="1"/>
  <c r="V657" s="1"/>
  <c r="Y657" s="1"/>
  <c r="T595"/>
  <c r="U595" s="1"/>
  <c r="V595" s="1"/>
  <c r="Y595" s="1"/>
  <c r="AB595" s="1"/>
  <c r="AC595" s="1"/>
  <c r="T546"/>
  <c r="U546" s="1"/>
  <c r="V546" s="1"/>
  <c r="Y546" s="1"/>
  <c r="T487"/>
  <c r="U487" s="1"/>
  <c r="V487" s="1"/>
  <c r="Y487" s="1"/>
  <c r="AB487" s="1"/>
  <c r="AC487" s="1"/>
  <c r="T571"/>
  <c r="U571" s="1"/>
  <c r="V571" s="1"/>
  <c r="Y571" s="1"/>
  <c r="AB571" s="1"/>
  <c r="AC571" s="1"/>
  <c r="T601"/>
  <c r="U601" s="1"/>
  <c r="V601" s="1"/>
  <c r="Y601" s="1"/>
  <c r="T603"/>
  <c r="U603" s="1"/>
  <c r="V603" s="1"/>
  <c r="Y603" s="1"/>
  <c r="T500"/>
  <c r="U500" s="1"/>
  <c r="V500" s="1"/>
  <c r="Y500" s="1"/>
  <c r="AB500" s="1"/>
  <c r="AC500" s="1"/>
  <c r="T635"/>
  <c r="U635" s="1"/>
  <c r="V635" s="1"/>
  <c r="Y635" s="1"/>
  <c r="T604"/>
  <c r="U604" s="1"/>
  <c r="V604" s="1"/>
  <c r="Y604" s="1"/>
  <c r="T581"/>
  <c r="U581" s="1"/>
  <c r="V581" s="1"/>
  <c r="Y581" s="1"/>
  <c r="T484"/>
  <c r="U484" s="1"/>
  <c r="V484" s="1"/>
  <c r="Y484" s="1"/>
  <c r="AB172" s="1"/>
  <c r="AC172" s="1"/>
  <c r="T654"/>
  <c r="U654" s="1"/>
  <c r="V654" s="1"/>
  <c r="Y654" s="1"/>
  <c r="T634"/>
  <c r="U634" s="1"/>
  <c r="V634" s="1"/>
  <c r="Y634" s="1"/>
  <c r="T557"/>
  <c r="U557" s="1"/>
  <c r="V557" s="1"/>
  <c r="Y557" s="1"/>
  <c r="AB557" s="1"/>
  <c r="AC557" s="1"/>
  <c r="T606"/>
  <c r="U606" s="1"/>
  <c r="V606" s="1"/>
  <c r="Y606" s="1"/>
  <c r="T521"/>
  <c r="U521" s="1"/>
  <c r="V521" s="1"/>
  <c r="Y521" s="1"/>
  <c r="AB521" s="1"/>
  <c r="AC521" s="1"/>
  <c r="T513"/>
  <c r="U513" s="1"/>
  <c r="V513" s="1"/>
  <c r="Y513" s="1"/>
  <c r="AB513" s="1"/>
  <c r="AC513" s="1"/>
  <c r="T558"/>
  <c r="U558" s="1"/>
  <c r="V558" s="1"/>
  <c r="Y558" s="1"/>
  <c r="T549"/>
  <c r="U549" s="1"/>
  <c r="V549" s="1"/>
  <c r="Y549" s="1"/>
  <c r="AB549" s="1"/>
  <c r="AC549" s="1"/>
  <c r="T516"/>
  <c r="U516" s="1"/>
  <c r="V516" s="1"/>
  <c r="Y516" s="1"/>
  <c r="T678"/>
  <c r="U678" s="1"/>
  <c r="V678" s="1"/>
  <c r="Y678" s="1"/>
  <c r="T677"/>
  <c r="U677" s="1"/>
  <c r="V677" s="1"/>
  <c r="Y677" s="1"/>
  <c r="T696"/>
  <c r="U696" s="1"/>
  <c r="V696" s="1"/>
  <c r="Y696" s="1"/>
  <c r="T669"/>
  <c r="U669" s="1"/>
  <c r="V669" s="1"/>
  <c r="Y669" s="1"/>
  <c r="T697"/>
  <c r="U697" s="1"/>
  <c r="V697" s="1"/>
  <c r="Y697" s="1"/>
  <c r="T674"/>
  <c r="U674" s="1"/>
  <c r="V674" s="1"/>
  <c r="Y674" s="1"/>
  <c r="T681"/>
  <c r="U681" s="1"/>
  <c r="V681" s="1"/>
  <c r="Y681" s="1"/>
  <c r="T682"/>
  <c r="U682" s="1"/>
  <c r="V682" s="1"/>
  <c r="Y682" s="1"/>
  <c r="T715"/>
  <c r="U715" s="1"/>
  <c r="V715" s="1"/>
  <c r="Y715" s="1"/>
  <c r="T710"/>
  <c r="U710" s="1"/>
  <c r="V710" s="1"/>
  <c r="Y710" s="1"/>
  <c r="T706"/>
  <c r="U706" s="1"/>
  <c r="V706" s="1"/>
  <c r="Y706" s="1"/>
  <c r="T718"/>
  <c r="U718" s="1"/>
  <c r="V718" s="1"/>
  <c r="Y718" s="1"/>
  <c r="T729"/>
  <c r="U729" s="1"/>
  <c r="V729" s="1"/>
  <c r="Y729" s="1"/>
  <c r="T712"/>
  <c r="U712" s="1"/>
  <c r="V712" s="1"/>
  <c r="Y712" s="1"/>
  <c r="T703"/>
  <c r="U703" s="1"/>
  <c r="V703" s="1"/>
  <c r="Y703" s="1"/>
  <c r="T700"/>
  <c r="U700" s="1"/>
  <c r="V700" s="1"/>
  <c r="Y700" s="1"/>
  <c r="T811"/>
  <c r="U811" s="1"/>
  <c r="V811" s="1"/>
  <c r="Y811" s="1"/>
  <c r="T756"/>
  <c r="U756" s="1"/>
  <c r="V756" s="1"/>
  <c r="Y756" s="1"/>
  <c r="T857"/>
  <c r="U857" s="1"/>
  <c r="V857" s="1"/>
  <c r="Y857" s="1"/>
  <c r="T824"/>
  <c r="U824" s="1"/>
  <c r="V824" s="1"/>
  <c r="Y824" s="1"/>
  <c r="AB824" s="1"/>
  <c r="AC824" s="1"/>
  <c r="T851"/>
  <c r="U851" s="1"/>
  <c r="V851" s="1"/>
  <c r="Y851" s="1"/>
  <c r="T896"/>
  <c r="U896" s="1"/>
  <c r="V896" s="1"/>
  <c r="Y896" s="1"/>
  <c r="T793"/>
  <c r="U793" s="1"/>
  <c r="V793" s="1"/>
  <c r="Y793" s="1"/>
  <c r="T758"/>
  <c r="U758" s="1"/>
  <c r="V758" s="1"/>
  <c r="Y758" s="1"/>
  <c r="T807"/>
  <c r="U807" s="1"/>
  <c r="V807" s="1"/>
  <c r="Y807" s="1"/>
  <c r="T852"/>
  <c r="U852" s="1"/>
  <c r="V852" s="1"/>
  <c r="Y852" s="1"/>
  <c r="T809"/>
  <c r="U809" s="1"/>
  <c r="V809" s="1"/>
  <c r="Y809" s="1"/>
  <c r="AB809" s="1"/>
  <c r="AC809" s="1"/>
  <c r="T766"/>
  <c r="U766" s="1"/>
  <c r="V766" s="1"/>
  <c r="Y766" s="1"/>
  <c r="T840"/>
  <c r="U840" s="1"/>
  <c r="V840" s="1"/>
  <c r="Y840" s="1"/>
  <c r="T812"/>
  <c r="U812" s="1"/>
  <c r="V812" s="1"/>
  <c r="Y812" s="1"/>
  <c r="T878"/>
  <c r="U878" s="1"/>
  <c r="V878" s="1"/>
  <c r="Y878" s="1"/>
  <c r="T828"/>
  <c r="U828" s="1"/>
  <c r="V828" s="1"/>
  <c r="Y828" s="1"/>
  <c r="T779"/>
  <c r="U779" s="1"/>
  <c r="V779" s="1"/>
  <c r="Y779" s="1"/>
  <c r="T790"/>
  <c r="U790" s="1"/>
  <c r="V790" s="1"/>
  <c r="Y790" s="1"/>
  <c r="T787"/>
  <c r="U787" s="1"/>
  <c r="V787" s="1"/>
  <c r="Y787" s="1"/>
  <c r="T898"/>
  <c r="U898" s="1"/>
  <c r="V898" s="1"/>
  <c r="Y898" s="1"/>
  <c r="T880"/>
  <c r="U880" s="1"/>
  <c r="V880" s="1"/>
  <c r="Y880" s="1"/>
  <c r="T865"/>
  <c r="U865" s="1"/>
  <c r="V865" s="1"/>
  <c r="Y865" s="1"/>
  <c r="T740"/>
  <c r="U740" s="1"/>
  <c r="V740" s="1"/>
  <c r="Y740" s="1"/>
  <c r="AB740" s="1"/>
  <c r="AC740" s="1"/>
  <c r="T744"/>
  <c r="U744" s="1"/>
  <c r="V744" s="1"/>
  <c r="Y744" s="1"/>
  <c r="T771"/>
  <c r="U771" s="1"/>
  <c r="V771" s="1"/>
  <c r="Y771" s="1"/>
  <c r="T767"/>
  <c r="U767" s="1"/>
  <c r="V767" s="1"/>
  <c r="Y767" s="1"/>
  <c r="AB767" s="1"/>
  <c r="AC767" s="1"/>
  <c r="T847"/>
  <c r="U847" s="1"/>
  <c r="V847" s="1"/>
  <c r="Y847" s="1"/>
  <c r="T866"/>
  <c r="U866" s="1"/>
  <c r="V866" s="1"/>
  <c r="Y866" s="1"/>
  <c r="T759"/>
  <c r="U759" s="1"/>
  <c r="V759" s="1"/>
  <c r="Y759" s="1"/>
  <c r="T802"/>
  <c r="U802" s="1"/>
  <c r="V802" s="1"/>
  <c r="Y802" s="1"/>
  <c r="T797"/>
  <c r="U797" s="1"/>
  <c r="V797" s="1"/>
  <c r="Y797" s="1"/>
  <c r="T860"/>
  <c r="U860" s="1"/>
  <c r="V860" s="1"/>
  <c r="Y860" s="1"/>
  <c r="T804"/>
  <c r="U804" s="1"/>
  <c r="V804" s="1"/>
  <c r="Y804" s="1"/>
  <c r="T870"/>
  <c r="U870" s="1"/>
  <c r="V870" s="1"/>
  <c r="Y870" s="1"/>
  <c r="T858"/>
  <c r="U858" s="1"/>
  <c r="V858" s="1"/>
  <c r="Y858" s="1"/>
  <c r="T753"/>
  <c r="U753" s="1"/>
  <c r="V753" s="1"/>
  <c r="Y753" s="1"/>
  <c r="AB753" s="1"/>
  <c r="AC753" s="1"/>
  <c r="T886"/>
  <c r="U886" s="1"/>
  <c r="V886" s="1"/>
  <c r="Y886" s="1"/>
  <c r="T872"/>
  <c r="U872" s="1"/>
  <c r="V872" s="1"/>
  <c r="Y872" s="1"/>
  <c r="T890"/>
  <c r="U890" s="1"/>
  <c r="V890" s="1"/>
  <c r="Y890" s="1"/>
  <c r="T844"/>
  <c r="U844" s="1"/>
  <c r="V844" s="1"/>
  <c r="Y844" s="1"/>
  <c r="T825"/>
  <c r="U825" s="1"/>
  <c r="V825" s="1"/>
  <c r="Y825" s="1"/>
  <c r="T810"/>
  <c r="U810" s="1"/>
  <c r="V810" s="1"/>
  <c r="Y810" s="1"/>
  <c r="T900"/>
  <c r="U900" s="1"/>
  <c r="V900" s="1"/>
  <c r="Y900" s="1"/>
  <c r="T864"/>
  <c r="U864" s="1"/>
  <c r="V864" s="1"/>
  <c r="Y864" s="1"/>
  <c r="T742"/>
  <c r="U742" s="1"/>
  <c r="V742" s="1"/>
  <c r="Y742" s="1"/>
  <c r="T836"/>
  <c r="U836" s="1"/>
  <c r="V836" s="1"/>
  <c r="Y836" s="1"/>
  <c r="T861"/>
  <c r="U861" s="1"/>
  <c r="V861" s="1"/>
  <c r="Y861" s="1"/>
  <c r="AB861" s="1"/>
  <c r="AC861" s="1"/>
  <c r="T889"/>
  <c r="U889" s="1"/>
  <c r="V889" s="1"/>
  <c r="Y889" s="1"/>
  <c r="T841"/>
  <c r="U841" s="1"/>
  <c r="V841" s="1"/>
  <c r="Y841" s="1"/>
  <c r="T791"/>
  <c r="U791" s="1"/>
  <c r="V791" s="1"/>
  <c r="Y791" s="1"/>
  <c r="T743"/>
  <c r="U743" s="1"/>
  <c r="V743" s="1"/>
  <c r="Y743" s="1"/>
  <c r="T849"/>
  <c r="U849" s="1"/>
  <c r="V849" s="1"/>
  <c r="Y849" s="1"/>
  <c r="T746"/>
  <c r="U746" s="1"/>
  <c r="V746" s="1"/>
  <c r="Y746" s="1"/>
  <c r="T853"/>
  <c r="U853" s="1"/>
  <c r="V853" s="1"/>
  <c r="Y853" s="1"/>
  <c r="T637"/>
  <c r="U637" s="1"/>
  <c r="V637" s="1"/>
  <c r="Y637" s="1"/>
  <c r="T829"/>
  <c r="U829" s="1"/>
  <c r="V829" s="1"/>
  <c r="Y829" s="1"/>
  <c r="T774"/>
  <c r="U774" s="1"/>
  <c r="V774" s="1"/>
  <c r="Y774" s="1"/>
  <c r="T784"/>
  <c r="U784" s="1"/>
  <c r="V784" s="1"/>
  <c r="Y784" s="1"/>
  <c r="AB784" s="1"/>
  <c r="AC784" s="1"/>
  <c r="T783"/>
  <c r="U783" s="1"/>
  <c r="V783" s="1"/>
  <c r="Y783" s="1"/>
  <c r="T831"/>
  <c r="U831" s="1"/>
  <c r="V831" s="1"/>
  <c r="Y831" s="1"/>
  <c r="T848"/>
  <c r="U848" s="1"/>
  <c r="V848" s="1"/>
  <c r="Y848" s="1"/>
  <c r="T591"/>
  <c r="U591" s="1"/>
  <c r="V591" s="1"/>
  <c r="Y591" s="1"/>
  <c r="T623"/>
  <c r="U623" s="1"/>
  <c r="V623" s="1"/>
  <c r="Y623" s="1"/>
  <c r="T485"/>
  <c r="U485" s="1"/>
  <c r="V485" s="1"/>
  <c r="Y485" s="1"/>
  <c r="AB485" s="1"/>
  <c r="AC485" s="1"/>
  <c r="T523"/>
  <c r="U523" s="1"/>
  <c r="V523" s="1"/>
  <c r="Y523" s="1"/>
  <c r="AB523" s="1"/>
  <c r="AC523" s="1"/>
  <c r="T613"/>
  <c r="U613" s="1"/>
  <c r="V613" s="1"/>
  <c r="Y613" s="1"/>
  <c r="T574"/>
  <c r="U574" s="1"/>
  <c r="V574" s="1"/>
  <c r="Y574" s="1"/>
  <c r="T585"/>
  <c r="U585" s="1"/>
  <c r="V585" s="1"/>
  <c r="Y585" s="1"/>
  <c r="AB585" s="1"/>
  <c r="AC585" s="1"/>
  <c r="T666"/>
  <c r="U666" s="1"/>
  <c r="V666" s="1"/>
  <c r="T551"/>
  <c r="U551" s="1"/>
  <c r="V551" s="1"/>
  <c r="Y551" s="1"/>
  <c r="T572"/>
  <c r="U572" s="1"/>
  <c r="V572" s="1"/>
  <c r="Y572" s="1"/>
  <c r="T499"/>
  <c r="U499" s="1"/>
  <c r="V499" s="1"/>
  <c r="Y499" s="1"/>
  <c r="AB499" s="1"/>
  <c r="AC499" s="1"/>
  <c r="T664"/>
  <c r="U664" s="1"/>
  <c r="V664" s="1"/>
  <c r="Y664" s="1"/>
  <c r="T605"/>
  <c r="U605" s="1"/>
  <c r="V605" s="1"/>
  <c r="Y605" s="1"/>
  <c r="AB605" s="1"/>
  <c r="AC605" s="1"/>
  <c r="T616"/>
  <c r="U616" s="1"/>
  <c r="V616" s="1"/>
  <c r="Y616" s="1"/>
  <c r="T644"/>
  <c r="U644" s="1"/>
  <c r="V644" s="1"/>
  <c r="Y644" s="1"/>
  <c r="T506"/>
  <c r="U506" s="1"/>
  <c r="V506" s="1"/>
  <c r="Y506" s="1"/>
  <c r="AB506" s="1"/>
  <c r="AC506" s="1"/>
  <c r="T545"/>
  <c r="U545" s="1"/>
  <c r="V545" s="1"/>
  <c r="Y545" s="1"/>
  <c r="T559"/>
  <c r="U559" s="1"/>
  <c r="V559" s="1"/>
  <c r="Y559" s="1"/>
  <c r="T609"/>
  <c r="U609" s="1"/>
  <c r="V609" s="1"/>
  <c r="Y609" s="1"/>
  <c r="T530"/>
  <c r="U530" s="1"/>
  <c r="V530" s="1"/>
  <c r="Y530" s="1"/>
  <c r="T525"/>
  <c r="U525" s="1"/>
  <c r="V525" s="1"/>
  <c r="Y525" s="1"/>
  <c r="T608"/>
  <c r="U608" s="1"/>
  <c r="V608" s="1"/>
  <c r="Y608" s="1"/>
  <c r="T648"/>
  <c r="U648" s="1"/>
  <c r="V648" s="1"/>
  <c r="Y648" s="1"/>
  <c r="T631"/>
  <c r="U631" s="1"/>
  <c r="V631" s="1"/>
  <c r="Y631" s="1"/>
  <c r="T509"/>
  <c r="U509" s="1"/>
  <c r="V509" s="1"/>
  <c r="Y509" s="1"/>
  <c r="AB509" s="1"/>
  <c r="AC509" s="1"/>
  <c r="T543"/>
  <c r="U543" s="1"/>
  <c r="V543" s="1"/>
  <c r="Y543" s="1"/>
  <c r="AB543" s="1"/>
  <c r="AC543" s="1"/>
  <c r="T541"/>
  <c r="U541" s="1"/>
  <c r="V541" s="1"/>
  <c r="Y541" s="1"/>
  <c r="T494"/>
  <c r="U494" s="1"/>
  <c r="V494" s="1"/>
  <c r="Y494" s="1"/>
  <c r="AB494" s="1"/>
  <c r="AC494" s="1"/>
  <c r="T617"/>
  <c r="U617" s="1"/>
  <c r="V617" s="1"/>
  <c r="Y617" s="1"/>
  <c r="AB617" s="1"/>
  <c r="AC617" s="1"/>
  <c r="T684"/>
  <c r="U684" s="1"/>
  <c r="V684" s="1"/>
  <c r="Y684" s="1"/>
  <c r="T671"/>
  <c r="U671" s="1"/>
  <c r="V671" s="1"/>
  <c r="Y671" s="1"/>
  <c r="T698"/>
  <c r="U698" s="1"/>
  <c r="V698" s="1"/>
  <c r="Y698" s="1"/>
  <c r="T675"/>
  <c r="U675" s="1"/>
  <c r="V675" s="1"/>
  <c r="Y675" s="1"/>
  <c r="T683"/>
  <c r="U683" s="1"/>
  <c r="V683" s="1"/>
  <c r="Y683" s="1"/>
  <c r="T686"/>
  <c r="U686" s="1"/>
  <c r="V686" s="1"/>
  <c r="Y686" s="1"/>
  <c r="T693"/>
  <c r="U693" s="1"/>
  <c r="V693" s="1"/>
  <c r="Y693" s="1"/>
  <c r="T721"/>
  <c r="U721" s="1"/>
  <c r="V721" s="1"/>
  <c r="Y721" s="1"/>
  <c r="T711"/>
  <c r="U711" s="1"/>
  <c r="V711" s="1"/>
  <c r="Y711" s="1"/>
  <c r="T728"/>
  <c r="U728" s="1"/>
  <c r="V728" s="1"/>
  <c r="Y728" s="1"/>
  <c r="AB728" s="1"/>
  <c r="AC728" s="1"/>
  <c r="T719"/>
  <c r="U719" s="1"/>
  <c r="V719" s="1"/>
  <c r="Y719" s="1"/>
  <c r="T723"/>
  <c r="U723" s="1"/>
  <c r="V723" s="1"/>
  <c r="Y723" s="1"/>
  <c r="T724"/>
  <c r="U724" s="1"/>
  <c r="V724" s="1"/>
  <c r="Y724" s="1"/>
  <c r="AB724" s="1"/>
  <c r="AC724" s="1"/>
  <c r="T714"/>
  <c r="U714" s="1"/>
  <c r="V714" s="1"/>
  <c r="Y714" s="1"/>
  <c r="T732"/>
  <c r="U732" s="1"/>
  <c r="V732" s="1"/>
  <c r="Y732" s="1"/>
  <c r="AB732" s="1"/>
  <c r="AC732" s="1"/>
  <c r="T827"/>
  <c r="U827" s="1"/>
  <c r="V827" s="1"/>
  <c r="Y827" s="1"/>
  <c r="T862"/>
  <c r="U862" s="1"/>
  <c r="V862" s="1"/>
  <c r="Y862" s="1"/>
  <c r="T883"/>
  <c r="U883" s="1"/>
  <c r="V883" s="1"/>
  <c r="Y883" s="1"/>
  <c r="T826"/>
  <c r="U826" s="1"/>
  <c r="V826" s="1"/>
  <c r="Y826" s="1"/>
  <c r="T850"/>
  <c r="U850" s="1"/>
  <c r="V850" s="1"/>
  <c r="Y850" s="1"/>
  <c r="T881"/>
  <c r="U881" s="1"/>
  <c r="V881" s="1"/>
  <c r="Y881" s="1"/>
  <c r="T763"/>
  <c r="U763" s="1"/>
  <c r="V763" s="1"/>
  <c r="Y763" s="1"/>
  <c r="T813"/>
  <c r="U813" s="1"/>
  <c r="V813" s="1"/>
  <c r="Y813" s="1"/>
  <c r="T882"/>
  <c r="U882" s="1"/>
  <c r="V882" s="1"/>
  <c r="Y882" s="1"/>
  <c r="T879"/>
  <c r="U879" s="1"/>
  <c r="V879" s="1"/>
  <c r="Y879" s="1"/>
  <c r="T821"/>
  <c r="U821" s="1"/>
  <c r="V821" s="1"/>
  <c r="Y821" s="1"/>
  <c r="T873"/>
  <c r="U873" s="1"/>
  <c r="V873" s="1"/>
  <c r="Y873" s="1"/>
  <c r="T859"/>
  <c r="U859" s="1"/>
  <c r="V859" s="1"/>
  <c r="Y859" s="1"/>
  <c r="T838"/>
  <c r="U838" s="1"/>
  <c r="V838" s="1"/>
  <c r="Y838" s="1"/>
  <c r="T855"/>
  <c r="U855" s="1"/>
  <c r="V855" s="1"/>
  <c r="Y855" s="1"/>
  <c r="T801"/>
  <c r="U801" s="1"/>
  <c r="V801" s="1"/>
  <c r="Y801" s="1"/>
  <c r="T754"/>
  <c r="U754" s="1"/>
  <c r="V754" s="1"/>
  <c r="Y754" s="1"/>
  <c r="T761"/>
  <c r="U761" s="1"/>
  <c r="V761" s="1"/>
  <c r="Y761" s="1"/>
  <c r="T737"/>
  <c r="U737" s="1"/>
  <c r="V737" s="1"/>
  <c r="Y737" s="1"/>
  <c r="T887"/>
  <c r="U887" s="1"/>
  <c r="V887" s="1"/>
  <c r="Y887" s="1"/>
  <c r="T863"/>
  <c r="U863" s="1"/>
  <c r="V863" s="1"/>
  <c r="Y863" s="1"/>
  <c r="T739"/>
  <c r="U739" s="1"/>
  <c r="V739" s="1"/>
  <c r="Y739" s="1"/>
  <c r="AB739" s="1"/>
  <c r="AC739" s="1"/>
  <c r="T808"/>
  <c r="U808" s="1"/>
  <c r="V808" s="1"/>
  <c r="Y808" s="1"/>
  <c r="T741"/>
  <c r="U741" s="1"/>
  <c r="V741" s="1"/>
  <c r="Y741" s="1"/>
  <c r="AB741" s="1"/>
  <c r="AC741" s="1"/>
  <c r="T780"/>
  <c r="U780" s="1"/>
  <c r="V780" s="1"/>
  <c r="Y780" s="1"/>
  <c r="T805"/>
  <c r="U805" s="1"/>
  <c r="V805" s="1"/>
  <c r="Y805" s="1"/>
  <c r="T834"/>
  <c r="U834" s="1"/>
  <c r="V834" s="1"/>
  <c r="Y834" s="1"/>
  <c r="T820"/>
  <c r="U820" s="1"/>
  <c r="V820" s="1"/>
  <c r="Y820" s="1"/>
  <c r="T895"/>
  <c r="U895" s="1"/>
  <c r="V895" s="1"/>
  <c r="Y895" s="1"/>
  <c r="T819"/>
  <c r="U819" s="1"/>
  <c r="V819" s="1"/>
  <c r="Y819" s="1"/>
  <c r="T830"/>
  <c r="U830" s="1"/>
  <c r="V830" s="1"/>
  <c r="Y830" s="1"/>
  <c r="T893"/>
  <c r="U893" s="1"/>
  <c r="V893" s="1"/>
  <c r="Y893" s="1"/>
  <c r="T856"/>
  <c r="U856" s="1"/>
  <c r="V856" s="1"/>
  <c r="Y856" s="1"/>
  <c r="AB856" s="1"/>
  <c r="AC856" s="1"/>
  <c r="T781"/>
  <c r="U781" s="1"/>
  <c r="V781" s="1"/>
  <c r="Y781" s="1"/>
  <c r="T897"/>
  <c r="U897" s="1"/>
  <c r="V897" s="1"/>
  <c r="Y897" s="1"/>
  <c r="T867"/>
  <c r="U867" s="1"/>
  <c r="V867" s="1"/>
  <c r="Y867" s="1"/>
  <c r="T874"/>
  <c r="U874" s="1"/>
  <c r="V874" s="1"/>
  <c r="Y874" s="1"/>
  <c r="T788"/>
  <c r="U788" s="1"/>
  <c r="V788" s="1"/>
  <c r="Y788" s="1"/>
  <c r="T837"/>
  <c r="U837" s="1"/>
  <c r="V837" s="1"/>
  <c r="Y837" s="1"/>
  <c r="T842"/>
  <c r="U842" s="1"/>
  <c r="V842" s="1"/>
  <c r="Y842" s="1"/>
  <c r="T818"/>
  <c r="U818" s="1"/>
  <c r="V818" s="1"/>
  <c r="Y818" s="1"/>
  <c r="T757"/>
  <c r="U757" s="1"/>
  <c r="V757" s="1"/>
  <c r="Y757" s="1"/>
  <c r="AB757" s="1"/>
  <c r="AC757" s="1"/>
  <c r="T800"/>
  <c r="U800" s="1"/>
  <c r="V800" s="1"/>
  <c r="Y800" s="1"/>
  <c r="T846"/>
  <c r="U846" s="1"/>
  <c r="V846" s="1"/>
  <c r="Y846" s="1"/>
  <c r="T899"/>
  <c r="U899" s="1"/>
  <c r="V899" s="1"/>
  <c r="Y899" s="1"/>
  <c r="AB899" s="1"/>
  <c r="AC899" s="1"/>
  <c r="T799"/>
  <c r="U799" s="1"/>
  <c r="V799" s="1"/>
  <c r="Y799" s="1"/>
  <c r="T772"/>
  <c r="U772" s="1"/>
  <c r="V772" s="1"/>
  <c r="Y772" s="1"/>
  <c r="T875"/>
  <c r="U875" s="1"/>
  <c r="V875" s="1"/>
  <c r="Y875" s="1"/>
  <c r="T822"/>
  <c r="U822" s="1"/>
  <c r="V822" s="1"/>
  <c r="Y822" s="1"/>
  <c r="T755"/>
  <c r="U755" s="1"/>
  <c r="V755" s="1"/>
  <c r="Y755" s="1"/>
  <c r="T750"/>
  <c r="U750" s="1"/>
  <c r="V750" s="1"/>
  <c r="Y750" s="1"/>
  <c r="T888"/>
  <c r="U888" s="1"/>
  <c r="V888" s="1"/>
  <c r="Y888" s="1"/>
  <c r="T785"/>
  <c r="U785" s="1"/>
  <c r="V785" s="1"/>
  <c r="Y785" s="1"/>
  <c r="T806"/>
  <c r="U806" s="1"/>
  <c r="V806" s="1"/>
  <c r="Y806" s="1"/>
  <c r="AC163"/>
  <c r="AC263"/>
  <c r="AC421"/>
  <c r="AC610"/>
  <c r="AC326"/>
  <c r="AC434"/>
  <c r="AC427"/>
  <c r="AC463"/>
  <c r="AC454"/>
  <c r="AC706"/>
  <c r="AC707"/>
  <c r="AC851"/>
</calcChain>
</file>

<file path=xl/sharedStrings.xml><?xml version="1.0" encoding="utf-8"?>
<sst xmlns="http://schemas.openxmlformats.org/spreadsheetml/2006/main" count="23678" uniqueCount="2684">
  <si>
    <t>Anno</t>
  </si>
  <si>
    <t>A M</t>
  </si>
  <si>
    <t>J M</t>
  </si>
  <si>
    <t>A F</t>
  </si>
  <si>
    <t>J F</t>
  </si>
  <si>
    <t>M/F</t>
  </si>
  <si>
    <t>F</t>
  </si>
  <si>
    <t>M</t>
  </si>
  <si>
    <t>Totale complessivo</t>
  </si>
  <si>
    <t>Da Anni</t>
  </si>
  <si>
    <t>Ad Anni</t>
  </si>
  <si>
    <t>Da Anno</t>
  </si>
  <si>
    <t>Ad Anno</t>
  </si>
  <si>
    <t>Categoria</t>
  </si>
  <si>
    <t>Cognome</t>
  </si>
  <si>
    <t>Nome</t>
  </si>
  <si>
    <t>Societa</t>
  </si>
  <si>
    <t>Pettorale</t>
  </si>
  <si>
    <t>-</t>
  </si>
  <si>
    <t>Cognome e Nome</t>
  </si>
  <si>
    <t>Società</t>
  </si>
  <si>
    <t>Corsa</t>
  </si>
  <si>
    <t>Esclusione da classifica</t>
  </si>
  <si>
    <t>Gruppo</t>
  </si>
  <si>
    <t>Giovanile</t>
  </si>
  <si>
    <t>Genere</t>
  </si>
  <si>
    <t>Ordine</t>
  </si>
  <si>
    <t xml:space="preserve">Descrizione </t>
  </si>
  <si>
    <t>Key</t>
  </si>
  <si>
    <t>Ord</t>
  </si>
  <si>
    <t>Atleta Duplicato</t>
  </si>
  <si>
    <t>Regione</t>
  </si>
  <si>
    <t>H021069</t>
  </si>
  <si>
    <t>H075225</t>
  </si>
  <si>
    <t>POLISPORTIVA PAVULLESE ASD</t>
  </si>
  <si>
    <t>POLISPORTIVA PROGRESSO A.S.D.</t>
  </si>
  <si>
    <t>D070312</t>
  </si>
  <si>
    <t>D060103</t>
  </si>
  <si>
    <t xml:space="preserve">ABRUZZO </t>
  </si>
  <si>
    <t xml:space="preserve">AOSTA </t>
  </si>
  <si>
    <t xml:space="preserve">BASILICATA </t>
  </si>
  <si>
    <t xml:space="preserve">CALABRIA </t>
  </si>
  <si>
    <t xml:space="preserve">CAMPANIA </t>
  </si>
  <si>
    <t xml:space="preserve">EMILIA ROMAGNA </t>
  </si>
  <si>
    <t xml:space="preserve">FRIULI VENEZIA GIULIA </t>
  </si>
  <si>
    <t xml:space="preserve">LAZIO </t>
  </si>
  <si>
    <t xml:space="preserve">LOMBARDIA </t>
  </si>
  <si>
    <t xml:space="preserve">MARCHE </t>
  </si>
  <si>
    <t xml:space="preserve">PIEMONTE </t>
  </si>
  <si>
    <t xml:space="preserve">PUGLIA </t>
  </si>
  <si>
    <t xml:space="preserve">SARDEGNA </t>
  </si>
  <si>
    <t xml:space="preserve">SICILIA </t>
  </si>
  <si>
    <t xml:space="preserve">TOSCANA </t>
  </si>
  <si>
    <t xml:space="preserve">TRENTINO ALTO ADIGE </t>
  </si>
  <si>
    <t xml:space="preserve">UMBRIA </t>
  </si>
  <si>
    <t xml:space="preserve">VENETO </t>
  </si>
  <si>
    <t>Bonus</t>
  </si>
  <si>
    <t>Adulti</t>
  </si>
  <si>
    <t>LIGURIA</t>
  </si>
  <si>
    <t>Codice Uisp</t>
  </si>
  <si>
    <t>Distanza</t>
  </si>
  <si>
    <t>Distanza (mt)</t>
  </si>
  <si>
    <t>F-65</t>
  </si>
  <si>
    <t>F-50</t>
  </si>
  <si>
    <t>F-40</t>
  </si>
  <si>
    <t>F-Esordienti</t>
  </si>
  <si>
    <t>F-Pulcini</t>
  </si>
  <si>
    <t>F-Primi Passi</t>
  </si>
  <si>
    <t>M-30</t>
  </si>
  <si>
    <t>M-Esordienti</t>
  </si>
  <si>
    <t>M-Pulcini</t>
  </si>
  <si>
    <t>M-Primi Passi</t>
  </si>
  <si>
    <t>Codice Corsa</t>
  </si>
  <si>
    <t>Categorie in Gara</t>
  </si>
  <si>
    <t>Categorie</t>
  </si>
  <si>
    <t>Categoria 1</t>
  </si>
  <si>
    <t>Categoria 2</t>
  </si>
  <si>
    <t>Categoria 3</t>
  </si>
  <si>
    <t>Categoria 4</t>
  </si>
  <si>
    <t>Categoria 5</t>
  </si>
  <si>
    <t>Categoria 6</t>
  </si>
  <si>
    <t>Categoria 7</t>
  </si>
  <si>
    <t>Categoria 8</t>
  </si>
  <si>
    <t>Categoria 9</t>
  </si>
  <si>
    <t>Categoria 10</t>
  </si>
  <si>
    <t>Atleta</t>
  </si>
  <si>
    <t>Tempo</t>
  </si>
  <si>
    <t>Classifica di Corsa</t>
  </si>
  <si>
    <t>Tempo Crono</t>
  </si>
  <si>
    <t>Velocita (min/km)</t>
  </si>
  <si>
    <t>Classifica di Categoria</t>
  </si>
  <si>
    <t>Punteggio Uisp</t>
  </si>
  <si>
    <t>Velocita riferimento (min/km)</t>
  </si>
  <si>
    <t>Delta Velocita riferimento (min/km)</t>
  </si>
  <si>
    <t>Validità punteggio</t>
  </si>
  <si>
    <t>F-30</t>
  </si>
  <si>
    <t>F-45</t>
  </si>
  <si>
    <t>M-20</t>
  </si>
  <si>
    <t>F-25</t>
  </si>
  <si>
    <t>M-35</t>
  </si>
  <si>
    <t>M-40</t>
  </si>
  <si>
    <t>M-45</t>
  </si>
  <si>
    <t>F-20</t>
  </si>
  <si>
    <t>F-35</t>
  </si>
  <si>
    <t>F-Ragazze A</t>
  </si>
  <si>
    <t>M-Ragazzi A</t>
  </si>
  <si>
    <t>F-Ragazze B</t>
  </si>
  <si>
    <t>M-Ragazzi B</t>
  </si>
  <si>
    <t>F-Cadette</t>
  </si>
  <si>
    <t>F-Allieve</t>
  </si>
  <si>
    <t>F- Juniores</t>
  </si>
  <si>
    <t>M- Juniores</t>
  </si>
  <si>
    <t>M-25</t>
  </si>
  <si>
    <t>M-50</t>
  </si>
  <si>
    <t>F-55</t>
  </si>
  <si>
    <t>M-55</t>
  </si>
  <si>
    <t>M-60</t>
  </si>
  <si>
    <t>M-65</t>
  </si>
  <si>
    <t xml:space="preserve"> Bonus</t>
  </si>
  <si>
    <t>Bonus per gruppo</t>
  </si>
  <si>
    <t>Punteggio x gruppo</t>
  </si>
  <si>
    <t>Totale punteggio società</t>
  </si>
  <si>
    <t xml:space="preserve"> Punteggio</t>
  </si>
  <si>
    <t>Congruenza categoria in Corsa</t>
  </si>
  <si>
    <t>Iscritti</t>
  </si>
  <si>
    <t>baby</t>
  </si>
  <si>
    <t>bb</t>
  </si>
  <si>
    <t>PP F</t>
  </si>
  <si>
    <t>PU F</t>
  </si>
  <si>
    <t>ES F</t>
  </si>
  <si>
    <t>CF</t>
  </si>
  <si>
    <t>RF A</t>
  </si>
  <si>
    <t>RF B</t>
  </si>
  <si>
    <t>F-75</t>
  </si>
  <si>
    <t>F-70</t>
  </si>
  <si>
    <t>F-60</t>
  </si>
  <si>
    <t>M-AllievI</t>
  </si>
  <si>
    <t>M-CadettI</t>
  </si>
  <si>
    <t>M-75</t>
  </si>
  <si>
    <t>M-70</t>
  </si>
  <si>
    <t>CM</t>
  </si>
  <si>
    <t>RM B</t>
  </si>
  <si>
    <t>RM A</t>
  </si>
  <si>
    <t>ES M</t>
  </si>
  <si>
    <t>PU M</t>
  </si>
  <si>
    <t>PP M</t>
  </si>
  <si>
    <t>x</t>
  </si>
  <si>
    <t>Codice Uisp Società</t>
  </si>
  <si>
    <t>Codice</t>
  </si>
  <si>
    <t>MOLISE</t>
  </si>
  <si>
    <t>Q</t>
  </si>
  <si>
    <t>B</t>
  </si>
  <si>
    <t>T</t>
  </si>
  <si>
    <t>U</t>
  </si>
  <si>
    <t>P</t>
  </si>
  <si>
    <t>H</t>
  </si>
  <si>
    <t>G</t>
  </si>
  <si>
    <t>N</t>
  </si>
  <si>
    <t>D</t>
  </si>
  <si>
    <t>I</t>
  </si>
  <si>
    <t>R</t>
  </si>
  <si>
    <t>A</t>
  </si>
  <si>
    <t>S</t>
  </si>
  <si>
    <t>Z</t>
  </si>
  <si>
    <t>V</t>
  </si>
  <si>
    <t>L</t>
  </si>
  <si>
    <t>E</t>
  </si>
  <si>
    <t>C</t>
  </si>
  <si>
    <t>Descrizione Corsa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</si>
  <si>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</si>
  <si>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</si>
  <si>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</si>
  <si>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</si>
  <si>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</si>
  <si>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</si>
  <si>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</si>
  <si>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</si>
  <si>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</si>
  <si>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</si>
  <si>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</si>
  <si>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</si>
  <si>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Presenza Società in Gruppo</t>
  </si>
  <si>
    <t>B01</t>
  </si>
  <si>
    <t>B02</t>
  </si>
  <si>
    <t>B03</t>
  </si>
  <si>
    <t>B04</t>
  </si>
  <si>
    <t>Categoria 11</t>
  </si>
  <si>
    <t>Categoria 12</t>
  </si>
  <si>
    <t>Categoria 13</t>
  </si>
  <si>
    <t>.</t>
  </si>
  <si>
    <t>Classifica</t>
  </si>
  <si>
    <t>(Tutto)</t>
  </si>
  <si>
    <t>H080019</t>
  </si>
  <si>
    <t>UISP COMITATO TERR.LE REGGIO EMILIA</t>
  </si>
  <si>
    <t>PPM</t>
  </si>
  <si>
    <t>ALESSANDRO</t>
  </si>
  <si>
    <t>VERONA</t>
  </si>
  <si>
    <t>D070019</t>
  </si>
  <si>
    <t>UISP COMITATO TERR.LE PAVIA</t>
  </si>
  <si>
    <t>M60</t>
  </si>
  <si>
    <t>ROBERTO</t>
  </si>
  <si>
    <t>MELANI</t>
  </si>
  <si>
    <t>H040019</t>
  </si>
  <si>
    <t>UISP COMITATO TERR.LE MODENA</t>
  </si>
  <si>
    <t>PUM</t>
  </si>
  <si>
    <t>NICOLO'</t>
  </si>
  <si>
    <t>FIUMARA</t>
  </si>
  <si>
    <t>D050019</t>
  </si>
  <si>
    <t>UISP COMITATO TERR.LE MANTOVA</t>
  </si>
  <si>
    <t>F55</t>
  </si>
  <si>
    <t>ORIELE</t>
  </si>
  <si>
    <t>FRIGO</t>
  </si>
  <si>
    <t>H010019</t>
  </si>
  <si>
    <t>UISP COMITATO TERR.LE BOLOGNA</t>
  </si>
  <si>
    <t>F50</t>
  </si>
  <si>
    <t>SANDRA</t>
  </si>
  <si>
    <t>PANCALDI</t>
  </si>
  <si>
    <t>M50</t>
  </si>
  <si>
    <t>LUCA</t>
  </si>
  <si>
    <t>ALBERTINI</t>
  </si>
  <si>
    <t>H080960</t>
  </si>
  <si>
    <t>TRICOLORE SPORT MARATHON A.S.D.</t>
  </si>
  <si>
    <t>ALBERTO</t>
  </si>
  <si>
    <t>SUTERA</t>
  </si>
  <si>
    <t>A130798</t>
  </si>
  <si>
    <t>TIGER SPORT RUNNING TEAM ASD</t>
  </si>
  <si>
    <t>M35</t>
  </si>
  <si>
    <t>DENIS</t>
  </si>
  <si>
    <t>STORNELLO</t>
  </si>
  <si>
    <t>JAN CARLO</t>
  </si>
  <si>
    <t>DI NUCCI</t>
  </si>
  <si>
    <t>H040447</t>
  </si>
  <si>
    <t>SPILAMBERTESE POL.VA CIR. ARCI</t>
  </si>
  <si>
    <t>EM</t>
  </si>
  <si>
    <t>TOMMASO</t>
  </si>
  <si>
    <t>TAGLIAVINI</t>
  </si>
  <si>
    <t>FRANCESCO</t>
  </si>
  <si>
    <t>SGARBI</t>
  </si>
  <si>
    <t>SCOTTO DI CICCARIELLO</t>
  </si>
  <si>
    <t>DIEGO</t>
  </si>
  <si>
    <t>ELIA</t>
  </si>
  <si>
    <t>DANIEL</t>
  </si>
  <si>
    <t>JUZBASEV</t>
  </si>
  <si>
    <t>MATTEO</t>
  </si>
  <si>
    <t>FERRARESI</t>
  </si>
  <si>
    <t>PRAPPANJAN</t>
  </si>
  <si>
    <t>DHARMARATHNAM</t>
  </si>
  <si>
    <t>RMB</t>
  </si>
  <si>
    <t>EDOARDO</t>
  </si>
  <si>
    <t>DE NOVELLIS</t>
  </si>
  <si>
    <t>MATTIA</t>
  </si>
  <si>
    <t>COSTANTINI</t>
  </si>
  <si>
    <t>RFA</t>
  </si>
  <si>
    <t>SARA ELISABETTA</t>
  </si>
  <si>
    <t>CIONI</t>
  </si>
  <si>
    <t>FRANCESCA</t>
  </si>
  <si>
    <t>CAPPITELLI</t>
  </si>
  <si>
    <t>EF</t>
  </si>
  <si>
    <t>GIULIA</t>
  </si>
  <si>
    <t>BERTARELLI</t>
  </si>
  <si>
    <t>H075259</t>
  </si>
  <si>
    <t>SAN PATRIZIO A.S.D.</t>
  </si>
  <si>
    <t>ADRIANO</t>
  </si>
  <si>
    <t>PAGANI</t>
  </si>
  <si>
    <t>MAURO</t>
  </si>
  <si>
    <t>MARTELLI</t>
  </si>
  <si>
    <t>M55</t>
  </si>
  <si>
    <t>MAURIZIO</t>
  </si>
  <si>
    <t>GRANDI</t>
  </si>
  <si>
    <t>M65</t>
  </si>
  <si>
    <t>DORIANO</t>
  </si>
  <si>
    <t>FERRONI</t>
  </si>
  <si>
    <t>H080590</t>
  </si>
  <si>
    <t>SAN DONNINO DI LIGURIA</t>
  </si>
  <si>
    <t>GUZZON</t>
  </si>
  <si>
    <t>F35</t>
  </si>
  <si>
    <t>VALERIA</t>
  </si>
  <si>
    <t>GUALANDRI</t>
  </si>
  <si>
    <t>LEANDRO</t>
  </si>
  <si>
    <t>PPF</t>
  </si>
  <si>
    <t>EMMA</t>
  </si>
  <si>
    <t>A160308</t>
  </si>
  <si>
    <t>S.D. BAUDENASCA</t>
  </si>
  <si>
    <t>F40</t>
  </si>
  <si>
    <t>ISABELLA</t>
  </si>
  <si>
    <t>VIDILI</t>
  </si>
  <si>
    <t>PAOLO EMANUELE</t>
  </si>
  <si>
    <t>PROMPICAI</t>
  </si>
  <si>
    <t>L022825</t>
  </si>
  <si>
    <t>RUNNERS BARBERINO A.S.D.</t>
  </si>
  <si>
    <t>PIETRO</t>
  </si>
  <si>
    <t>ZANIERI</t>
  </si>
  <si>
    <t>SIMONA</t>
  </si>
  <si>
    <t>ZAFFINO</t>
  </si>
  <si>
    <t>GIAMPAOLO</t>
  </si>
  <si>
    <t>SARA</t>
  </si>
  <si>
    <t>TAGLIENTE</t>
  </si>
  <si>
    <t>DAMIANO</t>
  </si>
  <si>
    <t>SANTONI</t>
  </si>
  <si>
    <t>ROMANO</t>
  </si>
  <si>
    <t>BIANCA</t>
  </si>
  <si>
    <t>RASPANTI</t>
  </si>
  <si>
    <t>ALESSIO</t>
  </si>
  <si>
    <t>PIOVANELLI</t>
  </si>
  <si>
    <t>KEVIN</t>
  </si>
  <si>
    <t>PERFETTI</t>
  </si>
  <si>
    <t>RMA</t>
  </si>
  <si>
    <t>GIULIO</t>
  </si>
  <si>
    <t>PASQUINI</t>
  </si>
  <si>
    <t>NICCOLI</t>
  </si>
  <si>
    <t>PUF</t>
  </si>
  <si>
    <t>ADELE</t>
  </si>
  <si>
    <t>LA ROSA</t>
  </si>
  <si>
    <t>GEMMA</t>
  </si>
  <si>
    <t>IOZZELLI</t>
  </si>
  <si>
    <t>ETTORE</t>
  </si>
  <si>
    <t>GLEDIS</t>
  </si>
  <si>
    <t>HOXHA</t>
  </si>
  <si>
    <t>TERESA</t>
  </si>
  <si>
    <t>GOUANTOUO</t>
  </si>
  <si>
    <t>PRINCE</t>
  </si>
  <si>
    <t>MARIE ESTER</t>
  </si>
  <si>
    <t>EMANUELE</t>
  </si>
  <si>
    <t>GHINI</t>
  </si>
  <si>
    <t>M20</t>
  </si>
  <si>
    <t>MARCO</t>
  </si>
  <si>
    <t>GATTESCHI</t>
  </si>
  <si>
    <t>SILVIA</t>
  </si>
  <si>
    <t>FRANZESE</t>
  </si>
  <si>
    <t>LORENZA</t>
  </si>
  <si>
    <t>FIASCHI</t>
  </si>
  <si>
    <t>GUIDO</t>
  </si>
  <si>
    <t>CONSIGLI</t>
  </si>
  <si>
    <t>M45</t>
  </si>
  <si>
    <t>CAPONE</t>
  </si>
  <si>
    <t>CAMMELLI</t>
  </si>
  <si>
    <t>LUCA GIOTTO</t>
  </si>
  <si>
    <t>BERTINI</t>
  </si>
  <si>
    <t>JM</t>
  </si>
  <si>
    <t>DAVIDE</t>
  </si>
  <si>
    <t>BALDINI</t>
  </si>
  <si>
    <t>DAVID</t>
  </si>
  <si>
    <t>ANTIMI</t>
  </si>
  <si>
    <t>F20</t>
  </si>
  <si>
    <t>IRENE</t>
  </si>
  <si>
    <t>AIELLO</t>
  </si>
  <si>
    <t>AM</t>
  </si>
  <si>
    <t>OMAR</t>
  </si>
  <si>
    <t>ABATE</t>
  </si>
  <si>
    <t>H080875</t>
  </si>
  <si>
    <t>ROAD RUNNERS CLUB POVIGLIO ASD</t>
  </si>
  <si>
    <t>MILVA</t>
  </si>
  <si>
    <t>MAZZA</t>
  </si>
  <si>
    <t>MIRCO</t>
  </si>
  <si>
    <t>BUCCI</t>
  </si>
  <si>
    <t>ANDREA</t>
  </si>
  <si>
    <t>FILIPPO</t>
  </si>
  <si>
    <t>BERTELLI</t>
  </si>
  <si>
    <t>H041040</t>
  </si>
  <si>
    <t>R.C.M ATLETICA CASINALBO ASD</t>
  </si>
  <si>
    <t>M30</t>
  </si>
  <si>
    <t>PAOLO</t>
  </si>
  <si>
    <t>TIEZZI</t>
  </si>
  <si>
    <t>M25</t>
  </si>
  <si>
    <t>LEONARDO</t>
  </si>
  <si>
    <t>LORUSSO</t>
  </si>
  <si>
    <t>VITO</t>
  </si>
  <si>
    <t>CUSCIANNA</t>
  </si>
  <si>
    <t>CORRADINI</t>
  </si>
  <si>
    <t>H010105</t>
  </si>
  <si>
    <t>Polisportiva ZOLA A.S.D.</t>
  </si>
  <si>
    <t>PAOLA</t>
  </si>
  <si>
    <t>POLETTI</t>
  </si>
  <si>
    <t>DANIELE</t>
  </si>
  <si>
    <t>MONTECALVO</t>
  </si>
  <si>
    <t>FULVIO</t>
  </si>
  <si>
    <t>FAVARON</t>
  </si>
  <si>
    <t>GIOSUE'</t>
  </si>
  <si>
    <t>CAVAZZI</t>
  </si>
  <si>
    <t>ARMAROLI</t>
  </si>
  <si>
    <t>NICOLA</t>
  </si>
  <si>
    <t>ARBUSTI</t>
  </si>
  <si>
    <t>H010289</t>
  </si>
  <si>
    <t>LORENZO</t>
  </si>
  <si>
    <t>ZANIBONI</t>
  </si>
  <si>
    <t>ELISA</t>
  </si>
  <si>
    <t>ZANARDI</t>
  </si>
  <si>
    <t>VENTUROLI</t>
  </si>
  <si>
    <t>SERGIO</t>
  </si>
  <si>
    <t>VENTURA</t>
  </si>
  <si>
    <t>JACOPO</t>
  </si>
  <si>
    <t>VARIGNANA</t>
  </si>
  <si>
    <t>AF</t>
  </si>
  <si>
    <t>ALESSANDRA</t>
  </si>
  <si>
    <t>TOMASI</t>
  </si>
  <si>
    <t>LIVIA</t>
  </si>
  <si>
    <t>TESTONI</t>
  </si>
  <si>
    <t>CESARE</t>
  </si>
  <si>
    <t>SANDROLINI</t>
  </si>
  <si>
    <t>PRIMICERI</t>
  </si>
  <si>
    <t>POZZI</t>
  </si>
  <si>
    <t>MARTINA THI PHONG</t>
  </si>
  <si>
    <t>PALMIERI</t>
  </si>
  <si>
    <t>MICCICHE'</t>
  </si>
  <si>
    <t>CHRISTIAN</t>
  </si>
  <si>
    <t>MELOTTI</t>
  </si>
  <si>
    <t>VITTORIA</t>
  </si>
  <si>
    <t>TOBIA</t>
  </si>
  <si>
    <t>GARUTI</t>
  </si>
  <si>
    <t>GIOELE</t>
  </si>
  <si>
    <t>NOEMI</t>
  </si>
  <si>
    <t>GAROFALO</t>
  </si>
  <si>
    <t>CRISTIAN</t>
  </si>
  <si>
    <t>STEFANO</t>
  </si>
  <si>
    <t>DEGLI ESPOSTI</t>
  </si>
  <si>
    <t>CUTAIA</t>
  </si>
  <si>
    <t>GRETA</t>
  </si>
  <si>
    <t>GABRIELE</t>
  </si>
  <si>
    <t>CUCCINIELLO</t>
  </si>
  <si>
    <t>COLONNELLO</t>
  </si>
  <si>
    <t>ELENA</t>
  </si>
  <si>
    <t>CINELLI</t>
  </si>
  <si>
    <t>MICHELA</t>
  </si>
  <si>
    <t>CIARAVOLO</t>
  </si>
  <si>
    <t>RICCARDO</t>
  </si>
  <si>
    <t>BUDINI</t>
  </si>
  <si>
    <t>M40</t>
  </si>
  <si>
    <t>MASSIMILIANO</t>
  </si>
  <si>
    <t>BRAMBILLA</t>
  </si>
  <si>
    <t>FEDERICO</t>
  </si>
  <si>
    <t>ALLAIRA</t>
  </si>
  <si>
    <t>H041304</t>
  </si>
  <si>
    <t>ROSI</t>
  </si>
  <si>
    <t>MEDARDO</t>
  </si>
  <si>
    <t>CORSINOTTI</t>
  </si>
  <si>
    <t>PAOLO GUIDO</t>
  </si>
  <si>
    <t>ADAMI</t>
  </si>
  <si>
    <t>H080274</t>
  </si>
  <si>
    <t>POL. SCANDIANESE</t>
  </si>
  <si>
    <t>MILENA</t>
  </si>
  <si>
    <t>ZINI</t>
  </si>
  <si>
    <t>VECCHI</t>
  </si>
  <si>
    <t>LISA</t>
  </si>
  <si>
    <t>SPAGGIARI</t>
  </si>
  <si>
    <t>SEVERI</t>
  </si>
  <si>
    <t>SACCANI VEZZANI</t>
  </si>
  <si>
    <t>FIORENZA</t>
  </si>
  <si>
    <t>PIERLI</t>
  </si>
  <si>
    <t>CECILIA</t>
  </si>
  <si>
    <t>PANCIROLI</t>
  </si>
  <si>
    <t>NOTO</t>
  </si>
  <si>
    <t>VITTORIO</t>
  </si>
  <si>
    <t>NICOLINI</t>
  </si>
  <si>
    <t>NOA</t>
  </si>
  <si>
    <t>MONTANARI</t>
  </si>
  <si>
    <t>MICHELETTI</t>
  </si>
  <si>
    <t>MARTINA</t>
  </si>
  <si>
    <t>MEGLIOLI</t>
  </si>
  <si>
    <t>ALEX</t>
  </si>
  <si>
    <t>MANGOLINI</t>
  </si>
  <si>
    <t>MAMMI</t>
  </si>
  <si>
    <t>FABIO</t>
  </si>
  <si>
    <t>LUSUARDI</t>
  </si>
  <si>
    <t>ADAM</t>
  </si>
  <si>
    <t>GUIDETTI</t>
  </si>
  <si>
    <t>MATILDE</t>
  </si>
  <si>
    <t>GOVI</t>
  </si>
  <si>
    <t>ANGELO</t>
  </si>
  <si>
    <t>FONTANI</t>
  </si>
  <si>
    <t>FERRI</t>
  </si>
  <si>
    <t>FERRARI</t>
  </si>
  <si>
    <t>CARLOTTA</t>
  </si>
  <si>
    <t>DENTI</t>
  </si>
  <si>
    <t>ALICE</t>
  </si>
  <si>
    <t>DELLA RAGIONE</t>
  </si>
  <si>
    <t>DIANA</t>
  </si>
  <si>
    <t>DEL RIO</t>
  </si>
  <si>
    <t>DAVOLI</t>
  </si>
  <si>
    <t>GIOVANNI</t>
  </si>
  <si>
    <t>CIUFFREDA</t>
  </si>
  <si>
    <t>CRISTOFER</t>
  </si>
  <si>
    <t>CANEPARI</t>
  </si>
  <si>
    <t>CHIARA</t>
  </si>
  <si>
    <t>BURANI</t>
  </si>
  <si>
    <t>BOTTARI</t>
  </si>
  <si>
    <t>OUSSAMA</t>
  </si>
  <si>
    <t>BORJA</t>
  </si>
  <si>
    <t>MAXIM</t>
  </si>
  <si>
    <t>BORGHI</t>
  </si>
  <si>
    <t>BONORA</t>
  </si>
  <si>
    <t>BOLOGNESI</t>
  </si>
  <si>
    <t>ARIANNA</t>
  </si>
  <si>
    <t>BOCCOLARI</t>
  </si>
  <si>
    <t>ENRICO</t>
  </si>
  <si>
    <t>BEZZI</t>
  </si>
  <si>
    <t>BERTANI</t>
  </si>
  <si>
    <t>BERNABEI</t>
  </si>
  <si>
    <t>JHONNY</t>
  </si>
  <si>
    <t>BERGIANTI</t>
  </si>
  <si>
    <t>NICK</t>
  </si>
  <si>
    <t>BARILLI</t>
  </si>
  <si>
    <t>BEN</t>
  </si>
  <si>
    <t>SOFIA</t>
  </si>
  <si>
    <t>BACCARI</t>
  </si>
  <si>
    <t>ALESSIA</t>
  </si>
  <si>
    <t>ALMESMARI</t>
  </si>
  <si>
    <t>H070281</t>
  </si>
  <si>
    <t>POL. PONTE NUOVO ASD</t>
  </si>
  <si>
    <t>VALERIO</t>
  </si>
  <si>
    <t>SALIMBENI</t>
  </si>
  <si>
    <t>SILVANO</t>
  </si>
  <si>
    <t>FRANCO</t>
  </si>
  <si>
    <t>PIAZZA</t>
  </si>
  <si>
    <t>ANNA</t>
  </si>
  <si>
    <t>LUIGI</t>
  </si>
  <si>
    <t>MONUTTI</t>
  </si>
  <si>
    <t>MAESTRI</t>
  </si>
  <si>
    <t>VERONICA</t>
  </si>
  <si>
    <t>GUERRINI</t>
  </si>
  <si>
    <t>BEATRICE</t>
  </si>
  <si>
    <t>ROSA MARIA</t>
  </si>
  <si>
    <t>GONZALEZ HUESCA</t>
  </si>
  <si>
    <t>M70</t>
  </si>
  <si>
    <t>ATTILIO</t>
  </si>
  <si>
    <t>GATTA</t>
  </si>
  <si>
    <t>DORIA</t>
  </si>
  <si>
    <t>MONICA</t>
  </si>
  <si>
    <t>CASADIO</t>
  </si>
  <si>
    <t>F60</t>
  </si>
  <si>
    <t>GERMANA</t>
  </si>
  <si>
    <t>BABINI</t>
  </si>
  <si>
    <t>H011973</t>
  </si>
  <si>
    <t>POL. MOLINELLA A.D</t>
  </si>
  <si>
    <t>MARIANNA</t>
  </si>
  <si>
    <t>ZAGNI</t>
  </si>
  <si>
    <t>DEMETRA</t>
  </si>
  <si>
    <t>TAROZZI</t>
  </si>
  <si>
    <t>SANTI</t>
  </si>
  <si>
    <t>RAMBALDI</t>
  </si>
  <si>
    <t>ANTONIO</t>
  </si>
  <si>
    <t>POGGI</t>
  </si>
  <si>
    <t>MOLINARI</t>
  </si>
  <si>
    <t>YONAS</t>
  </si>
  <si>
    <t>CAVINA</t>
  </si>
  <si>
    <t>H080264</t>
  </si>
  <si>
    <t>POL. L'ARENA MONTECCHIO A.S.D.</t>
  </si>
  <si>
    <t>LEONARDI</t>
  </si>
  <si>
    <t>OOMAR</t>
  </si>
  <si>
    <t>HARRAR</t>
  </si>
  <si>
    <t>SIMONE</t>
  </si>
  <si>
    <t>GHIDONI</t>
  </si>
  <si>
    <t>DI LEMBO</t>
  </si>
  <si>
    <t>MATTEO DIMITRI</t>
  </si>
  <si>
    <t>BEDENGHI</t>
  </si>
  <si>
    <t>H010224</t>
  </si>
  <si>
    <t>POL. DIL. SAN RAFEL</t>
  </si>
  <si>
    <t>PERRI</t>
  </si>
  <si>
    <t>MAZZOLI</t>
  </si>
  <si>
    <t>FACCIOLI</t>
  </si>
  <si>
    <t>F65</t>
  </si>
  <si>
    <t>SUSI</t>
  </si>
  <si>
    <t>CAPOZZOLI</t>
  </si>
  <si>
    <t>A140358</t>
  </si>
  <si>
    <t>POL. DIL. BAIRESE</t>
  </si>
  <si>
    <t>SILVESTRO</t>
  </si>
  <si>
    <t>ZENGA</t>
  </si>
  <si>
    <t>MADLENA</t>
  </si>
  <si>
    <t>GIUSEPPINA</t>
  </si>
  <si>
    <t>GARAU</t>
  </si>
  <si>
    <t>BARBARA</t>
  </si>
  <si>
    <t>CHIABODO</t>
  </si>
  <si>
    <t>MICHELANTONIO</t>
  </si>
  <si>
    <t>CERICOLA</t>
  </si>
  <si>
    <t>BRUNO</t>
  </si>
  <si>
    <t>BIANCO</t>
  </si>
  <si>
    <t>C030517</t>
  </si>
  <si>
    <t>POL. DIL. ARCI FAVARO</t>
  </si>
  <si>
    <t>LOCONTE</t>
  </si>
  <si>
    <t>H010172</t>
  </si>
  <si>
    <t>POL. ATLETICO BORGO PANIGALE A.S.D.</t>
  </si>
  <si>
    <t>ZANNI</t>
  </si>
  <si>
    <t>SAMUELE</t>
  </si>
  <si>
    <t>SURIANI</t>
  </si>
  <si>
    <t>SUCCI CIMENTINI</t>
  </si>
  <si>
    <t>EMANUELA</t>
  </si>
  <si>
    <t>ROSSI</t>
  </si>
  <si>
    <t>NIHADE</t>
  </si>
  <si>
    <t>LOKMANE</t>
  </si>
  <si>
    <t>MAHA</t>
  </si>
  <si>
    <t>GIULIO SAVERIO</t>
  </si>
  <si>
    <t>GRISOLIA</t>
  </si>
  <si>
    <t>FICARRA</t>
  </si>
  <si>
    <t>VALENTINA</t>
  </si>
  <si>
    <t>FAVA</t>
  </si>
  <si>
    <t>DONDI DALL'OROLOGIO</t>
  </si>
  <si>
    <t>NAYRA</t>
  </si>
  <si>
    <t>DENOTTI</t>
  </si>
  <si>
    <t>DEL CARLO</t>
  </si>
  <si>
    <t>CATERINO</t>
  </si>
  <si>
    <t>BORDONI</t>
  </si>
  <si>
    <t>THEOPHILUS</t>
  </si>
  <si>
    <t>ABEJE HABTEMARIAM</t>
  </si>
  <si>
    <t>RFB</t>
  </si>
  <si>
    <t>DEBORAH</t>
  </si>
  <si>
    <t>ABEJE HABTE MARIAM</t>
  </si>
  <si>
    <t>H035237</t>
  </si>
  <si>
    <t>PODISTICA SAMMAURESE A.S.D.</t>
  </si>
  <si>
    <t>MAGNANI</t>
  </si>
  <si>
    <t>H011725</t>
  </si>
  <si>
    <t>PODISTICA PONTELUNGO BOLOGNA A.S.D.</t>
  </si>
  <si>
    <t>DANIELA</t>
  </si>
  <si>
    <t>STANGHELLINI</t>
  </si>
  <si>
    <t>M75</t>
  </si>
  <si>
    <t>PIGLIACAMPO</t>
  </si>
  <si>
    <t>GIACOMO</t>
  </si>
  <si>
    <t>PANTALEO</t>
  </si>
  <si>
    <t>NADALINI</t>
  </si>
  <si>
    <t>GANASSI</t>
  </si>
  <si>
    <t>DEMARIA</t>
  </si>
  <si>
    <t>H011729</t>
  </si>
  <si>
    <t>PODISTICA LIPPO-CALDERARA A.S.D.</t>
  </si>
  <si>
    <t>BARBARA ANNA</t>
  </si>
  <si>
    <t>WIZA</t>
  </si>
  <si>
    <t>ANTONIO UBALDO</t>
  </si>
  <si>
    <t>RAMUNNI</t>
  </si>
  <si>
    <t>ENZO</t>
  </si>
  <si>
    <t>FRANCHINI</t>
  </si>
  <si>
    <t>CLAUDIA</t>
  </si>
  <si>
    <t>FANTI</t>
  </si>
  <si>
    <t>H040644</t>
  </si>
  <si>
    <t>PODISTICA FORMIGINESE ASD</t>
  </si>
  <si>
    <t>DINO</t>
  </si>
  <si>
    <t>RICCI</t>
  </si>
  <si>
    <t>PIVETTI</t>
  </si>
  <si>
    <t>CAVAZZUTI</t>
  </si>
  <si>
    <t>H080312</t>
  </si>
  <si>
    <t>PODISTICA CORREGGIO A.S.D.</t>
  </si>
  <si>
    <t>ROBERTA</t>
  </si>
  <si>
    <t>RICCO'</t>
  </si>
  <si>
    <t>RUGGERO</t>
  </si>
  <si>
    <t>RAVAZZINI</t>
  </si>
  <si>
    <t>H080563</t>
  </si>
  <si>
    <t>PODISTICA BIASOLA ASD</t>
  </si>
  <si>
    <t>PASQUALE</t>
  </si>
  <si>
    <t>RASULO</t>
  </si>
  <si>
    <t>PRANDI</t>
  </si>
  <si>
    <t>GIANCARLO</t>
  </si>
  <si>
    <t>MASONI</t>
  </si>
  <si>
    <t>MANINI</t>
  </si>
  <si>
    <t>VINCENZO</t>
  </si>
  <si>
    <t>ANGELILLO</t>
  </si>
  <si>
    <t>H040796</t>
  </si>
  <si>
    <t>PENTATHLON MODENA</t>
  </si>
  <si>
    <t>GIANNOTTI</t>
  </si>
  <si>
    <t>MARGHERITA</t>
  </si>
  <si>
    <t>H040444</t>
  </si>
  <si>
    <t>OLIMPIA VIGNOLA POL.TE ASD</t>
  </si>
  <si>
    <t>ELMAHDI</t>
  </si>
  <si>
    <t>SHAMI</t>
  </si>
  <si>
    <t>SELMI</t>
  </si>
  <si>
    <t>BRUZZI</t>
  </si>
  <si>
    <t>H040237</t>
  </si>
  <si>
    <t>NONANTOLA POL. A.D.</t>
  </si>
  <si>
    <t>MARIA SOLE</t>
  </si>
  <si>
    <t>CARPENITO</t>
  </si>
  <si>
    <t>ELEONORA</t>
  </si>
  <si>
    <t>H041354</t>
  </si>
  <si>
    <t>MODENA RUNNERS CLUB ASD</t>
  </si>
  <si>
    <t>F30</t>
  </si>
  <si>
    <t>ZACCARIA</t>
  </si>
  <si>
    <t>VALLI</t>
  </si>
  <si>
    <t>TAMAROZZI</t>
  </si>
  <si>
    <t>GIANLUCA</t>
  </si>
  <si>
    <t>STRADI</t>
  </si>
  <si>
    <t>SETTI</t>
  </si>
  <si>
    <t>CRISTINA</t>
  </si>
  <si>
    <t>RIGHI</t>
  </si>
  <si>
    <t>LUCIA</t>
  </si>
  <si>
    <t>RICCHI</t>
  </si>
  <si>
    <t>F25</t>
  </si>
  <si>
    <t>VANESSA</t>
  </si>
  <si>
    <t>POPPI</t>
  </si>
  <si>
    <t>POLLASTRI</t>
  </si>
  <si>
    <t>PIRONDI</t>
  </si>
  <si>
    <t>GAETANO</t>
  </si>
  <si>
    <t>PERRICONE</t>
  </si>
  <si>
    <t>NEGRINI</t>
  </si>
  <si>
    <t>MOHAMED</t>
  </si>
  <si>
    <t>MORO</t>
  </si>
  <si>
    <t>MORI</t>
  </si>
  <si>
    <t>ANNAROSA</t>
  </si>
  <si>
    <t>MONGERA</t>
  </si>
  <si>
    <t>MELETTI</t>
  </si>
  <si>
    <t>SAVERIO</t>
  </si>
  <si>
    <t>MARMO</t>
  </si>
  <si>
    <t>F45</t>
  </si>
  <si>
    <t>MARCONI</t>
  </si>
  <si>
    <t>MANTOVI</t>
  </si>
  <si>
    <t>MANNI</t>
  </si>
  <si>
    <t>FABRIZIO</t>
  </si>
  <si>
    <t>GIAN FRANCO</t>
  </si>
  <si>
    <t>MALAGOLI</t>
  </si>
  <si>
    <t>LONGAGNANI</t>
  </si>
  <si>
    <t>LO CONTE</t>
  </si>
  <si>
    <t>ANNAMARIA</t>
  </si>
  <si>
    <t>LIGABUE</t>
  </si>
  <si>
    <t>GOZZI</t>
  </si>
  <si>
    <t>GORRASI</t>
  </si>
  <si>
    <t>GIUTTARI</t>
  </si>
  <si>
    <t>GENTILE</t>
  </si>
  <si>
    <t>GAVIOLI</t>
  </si>
  <si>
    <t>PIERPAOLO</t>
  </si>
  <si>
    <t>GASPARINI</t>
  </si>
  <si>
    <t>CARLO</t>
  </si>
  <si>
    <t>GALANTINI</t>
  </si>
  <si>
    <t>JONATHAN</t>
  </si>
  <si>
    <t>FRANCIOSI</t>
  </si>
  <si>
    <t>FRACCHETTA</t>
  </si>
  <si>
    <t>MASSIMO</t>
  </si>
  <si>
    <t>FILIPPINI</t>
  </si>
  <si>
    <t>FARSETTI</t>
  </si>
  <si>
    <t>FAGGIOLI</t>
  </si>
  <si>
    <t>CUCCHI</t>
  </si>
  <si>
    <t>IVAN</t>
  </si>
  <si>
    <t>COTALI</t>
  </si>
  <si>
    <t>CORSINI</t>
  </si>
  <si>
    <t>DOMENICO</t>
  </si>
  <si>
    <t>COPPOLA</t>
  </si>
  <si>
    <t>MARIO</t>
  </si>
  <si>
    <t>CONSERVA</t>
  </si>
  <si>
    <t>CENCI</t>
  </si>
  <si>
    <t>CAVANI</t>
  </si>
  <si>
    <t>CATTINI</t>
  </si>
  <si>
    <t>CASONI</t>
  </si>
  <si>
    <t>CAPITANI</t>
  </si>
  <si>
    <t>CAMPADELLI</t>
  </si>
  <si>
    <t>DARIO</t>
  </si>
  <si>
    <t>BRANDUZZI</t>
  </si>
  <si>
    <t>PIERLUIGI</t>
  </si>
  <si>
    <t>BORSARI</t>
  </si>
  <si>
    <t>PATRICK</t>
  </si>
  <si>
    <t>BIGI</t>
  </si>
  <si>
    <t>BERGONZINI</t>
  </si>
  <si>
    <t>BELMONTE</t>
  </si>
  <si>
    <t>BEDESCHI</t>
  </si>
  <si>
    <t>AVANZI</t>
  </si>
  <si>
    <t>ACCORSI</t>
  </si>
  <si>
    <t>ABBATI</t>
  </si>
  <si>
    <t>L020280</t>
  </si>
  <si>
    <t>MAIANO G.S.</t>
  </si>
  <si>
    <t>CASSI</t>
  </si>
  <si>
    <t>H080731</t>
  </si>
  <si>
    <t>LEGA DEL CUORE - AVIS COMUNALE A.S.D.</t>
  </si>
  <si>
    <t>GIULIANO</t>
  </si>
  <si>
    <t>SIDOLI</t>
  </si>
  <si>
    <t>H041109</t>
  </si>
  <si>
    <t>LA PRIMAVERA ATLETICA</t>
  </si>
  <si>
    <t>ZAMBELLI</t>
  </si>
  <si>
    <t>PECCHI</t>
  </si>
  <si>
    <t>GUGLIELMINI</t>
  </si>
  <si>
    <t>AMIRA</t>
  </si>
  <si>
    <t>FINTI</t>
  </si>
  <si>
    <t>CASINI</t>
  </si>
  <si>
    <t>H040383</t>
  </si>
  <si>
    <t>LA PATRIA S.G. 1879 ASD</t>
  </si>
  <si>
    <t>ERIK</t>
  </si>
  <si>
    <t>TURRICELLI</t>
  </si>
  <si>
    <t>RODOLFO</t>
  </si>
  <si>
    <t>RUPI</t>
  </si>
  <si>
    <t>ROMAGNOLI</t>
  </si>
  <si>
    <t>PRATIZZOLI</t>
  </si>
  <si>
    <t>MEDICI</t>
  </si>
  <si>
    <t>MAZZI</t>
  </si>
  <si>
    <t>GABBI</t>
  </si>
  <si>
    <t>H041426</t>
  </si>
  <si>
    <t>JOY RUNNER ASD</t>
  </si>
  <si>
    <t>NERI</t>
  </si>
  <si>
    <t>H080300</t>
  </si>
  <si>
    <t>JOGGING TEAM PATERLINI</t>
  </si>
  <si>
    <t>MARIA PIA</t>
  </si>
  <si>
    <t>VERZELLESI</t>
  </si>
  <si>
    <t>REBECCA</t>
  </si>
  <si>
    <t>VERONESI</t>
  </si>
  <si>
    <t>NATALIA</t>
  </si>
  <si>
    <t>PAGU</t>
  </si>
  <si>
    <t>CLAUDIO</t>
  </si>
  <si>
    <t>GELOSINI</t>
  </si>
  <si>
    <t>FAUSTO</t>
  </si>
  <si>
    <t>GALIMBERTI</t>
  </si>
  <si>
    <t>CROTTI</t>
  </si>
  <si>
    <t>L020281</t>
  </si>
  <si>
    <t>GS LE PANCHE CASTELQUARTO A.s.d</t>
  </si>
  <si>
    <t>GIUSEPPE</t>
  </si>
  <si>
    <t>VURRO</t>
  </si>
  <si>
    <t>TREVE</t>
  </si>
  <si>
    <t>CINZIA</t>
  </si>
  <si>
    <t>SILORI</t>
  </si>
  <si>
    <t>SANZIO</t>
  </si>
  <si>
    <t>NISTRI</t>
  </si>
  <si>
    <t>CAROVANI</t>
  </si>
  <si>
    <t>AVERSA</t>
  </si>
  <si>
    <t>H070349</t>
  </si>
  <si>
    <t>GRUPPO SPORTIVO DRAGO AD</t>
  </si>
  <si>
    <t>F70</t>
  </si>
  <si>
    <t>NADIA</t>
  </si>
  <si>
    <t>SPEZZATI</t>
  </si>
  <si>
    <t>L120491</t>
  </si>
  <si>
    <t>GRUPPO PODISTICO PARCO ALPI APUANE</t>
  </si>
  <si>
    <t>GIANNI</t>
  </si>
  <si>
    <t>CAVALLINI</t>
  </si>
  <si>
    <t>H041302</t>
  </si>
  <si>
    <t>GRUPPO PODISTICO LA GUGLIA ASD</t>
  </si>
  <si>
    <t>BONINI</t>
  </si>
  <si>
    <t>C010103</t>
  </si>
  <si>
    <t>GRUPPO CITTA' DI GENOVA ASD</t>
  </si>
  <si>
    <t>VIOLA</t>
  </si>
  <si>
    <t>VERNETTI</t>
  </si>
  <si>
    <t>PARODI</t>
  </si>
  <si>
    <t>CUTRUPI</t>
  </si>
  <si>
    <t>H070205</t>
  </si>
  <si>
    <t>G.S. LAMONE RUSSI ASD</t>
  </si>
  <si>
    <t>LOREDANA</t>
  </si>
  <si>
    <t>TRONCONI</t>
  </si>
  <si>
    <t>TONDINI</t>
  </si>
  <si>
    <t>TARQUINIO</t>
  </si>
  <si>
    <t>TANESINI</t>
  </si>
  <si>
    <t>TIZIANA</t>
  </si>
  <si>
    <t>SPORTELLI</t>
  </si>
  <si>
    <t>SILIMBANI</t>
  </si>
  <si>
    <t>RUFFILLI</t>
  </si>
  <si>
    <t>RAGAZZINI</t>
  </si>
  <si>
    <t>MARIO VITO</t>
  </si>
  <si>
    <t>PESCE</t>
  </si>
  <si>
    <t>LUONGO</t>
  </si>
  <si>
    <t>LEONCINI</t>
  </si>
  <si>
    <t>GOLFARI</t>
  </si>
  <si>
    <t>FRANCESCONI</t>
  </si>
  <si>
    <t>IVO</t>
  </si>
  <si>
    <t>FABBRI</t>
  </si>
  <si>
    <t>CUPANE</t>
  </si>
  <si>
    <t>MARIA</t>
  </si>
  <si>
    <t>CIOCCA</t>
  </si>
  <si>
    <t>CAMANZI</t>
  </si>
  <si>
    <t>GUENDALINA</t>
  </si>
  <si>
    <t>BUZZI</t>
  </si>
  <si>
    <t>MARTA</t>
  </si>
  <si>
    <t>BILLI</t>
  </si>
  <si>
    <t>FEDERICA</t>
  </si>
  <si>
    <t>BANDINI</t>
  </si>
  <si>
    <t>H010498</t>
  </si>
  <si>
    <t>G.S. GABBI A.S.D.</t>
  </si>
  <si>
    <t>CASARI</t>
  </si>
  <si>
    <t>H110402</t>
  </si>
  <si>
    <t>G.S. ATLETICA 75 A.S.D.</t>
  </si>
  <si>
    <t>ADOLFO</t>
  </si>
  <si>
    <t>ACCALAI</t>
  </si>
  <si>
    <t>H020398</t>
  </si>
  <si>
    <t>G. P. SALCUS - A.S.D.</t>
  </si>
  <si>
    <t>ZANELLA</t>
  </si>
  <si>
    <t>SONIA</t>
  </si>
  <si>
    <t>VOLTOLIN</t>
  </si>
  <si>
    <t>GIMMY</t>
  </si>
  <si>
    <t>VISENTIN</t>
  </si>
  <si>
    <t>ERIKA</t>
  </si>
  <si>
    <t>VASSALLI</t>
  </si>
  <si>
    <t>TUROLLA</t>
  </si>
  <si>
    <t>TROVO'</t>
  </si>
  <si>
    <t>GIADA</t>
  </si>
  <si>
    <t>TRISOLINI</t>
  </si>
  <si>
    <t>TOSATTI</t>
  </si>
  <si>
    <t>TOMAINI</t>
  </si>
  <si>
    <t>TIBISOIU</t>
  </si>
  <si>
    <t>SPEROTTO</t>
  </si>
  <si>
    <t>SFRISO</t>
  </si>
  <si>
    <t>SCARABELLO</t>
  </si>
  <si>
    <t>SCANAVINI</t>
  </si>
  <si>
    <t>RAIMONDI</t>
  </si>
  <si>
    <t>PRENDIN</t>
  </si>
  <si>
    <t>STEFANIA</t>
  </si>
  <si>
    <t>PREARO</t>
  </si>
  <si>
    <t>POLETTO</t>
  </si>
  <si>
    <t>PIASENTINI</t>
  </si>
  <si>
    <t>ONGARO</t>
  </si>
  <si>
    <t>MISSAGLIA</t>
  </si>
  <si>
    <t>MATTIOLO</t>
  </si>
  <si>
    <t>MARCHETTA</t>
  </si>
  <si>
    <t>LUCIANO</t>
  </si>
  <si>
    <t>MAGAGNOLI</t>
  </si>
  <si>
    <t>LUNARDI</t>
  </si>
  <si>
    <t>GINO</t>
  </si>
  <si>
    <t>GROSSI</t>
  </si>
  <si>
    <t>GARBO</t>
  </si>
  <si>
    <t>FAVARO</t>
  </si>
  <si>
    <t>CARLA</t>
  </si>
  <si>
    <t>FAGGIN</t>
  </si>
  <si>
    <t>DELL' AERA</t>
  </si>
  <si>
    <t>DALLA VECCHIA</t>
  </si>
  <si>
    <t>ERICA</t>
  </si>
  <si>
    <t>CAZZADORE</t>
  </si>
  <si>
    <t>BOCCARDO</t>
  </si>
  <si>
    <t>BELLINELLO</t>
  </si>
  <si>
    <t>MICHELE</t>
  </si>
  <si>
    <t>BEDIN</t>
  </si>
  <si>
    <t>BARI</t>
  </si>
  <si>
    <t>AVIGNI</t>
  </si>
  <si>
    <t>ASTOLFI</t>
  </si>
  <si>
    <t>ANDREOSE</t>
  </si>
  <si>
    <t>A140541</t>
  </si>
  <si>
    <t>DURBANO GAS ENERGY RIVAROLO 77</t>
  </si>
  <si>
    <t>SCRIVANI</t>
  </si>
  <si>
    <t>CAVUOTI</t>
  </si>
  <si>
    <t>CASSIBBA</t>
  </si>
  <si>
    <t>GIULIANO FRANCO</t>
  </si>
  <si>
    <t>CARESIO</t>
  </si>
  <si>
    <t>BUSSETTO</t>
  </si>
  <si>
    <t>ALFONSO</t>
  </si>
  <si>
    <t>BRACCO</t>
  </si>
  <si>
    <t>BOGGIO</t>
  </si>
  <si>
    <t>ISSAM</t>
  </si>
  <si>
    <t>BADRI</t>
  </si>
  <si>
    <t>H041255</t>
  </si>
  <si>
    <t>DELTA ATLETICA SASSUOLO A.S.D.</t>
  </si>
  <si>
    <t>ZANINI</t>
  </si>
  <si>
    <t>VELLANI</t>
  </si>
  <si>
    <t>RUINI</t>
  </si>
  <si>
    <t>PELIZZARI</t>
  </si>
  <si>
    <t>LAURA</t>
  </si>
  <si>
    <t>NASSIM</t>
  </si>
  <si>
    <t>LEMHAMDI LALAOUI</t>
  </si>
  <si>
    <t>LARA</t>
  </si>
  <si>
    <t>FERRETTI</t>
  </si>
  <si>
    <t>DI DONATO</t>
  </si>
  <si>
    <t>BRAGLIA</t>
  </si>
  <si>
    <t>A050657</t>
  </si>
  <si>
    <t>CRAL REGIONE PIEMONTE</t>
  </si>
  <si>
    <t>DANIELIS</t>
  </si>
  <si>
    <t>A050423</t>
  </si>
  <si>
    <t>CRAL G.T.T.</t>
  </si>
  <si>
    <t>SPIRITO</t>
  </si>
  <si>
    <t>SEMERARO</t>
  </si>
  <si>
    <t>PISCOPO</t>
  </si>
  <si>
    <t>MASTROMATTEO</t>
  </si>
  <si>
    <t>GIARDIELLO</t>
  </si>
  <si>
    <t>SALVATORE</t>
  </si>
  <si>
    <t>GALATI</t>
  </si>
  <si>
    <t>ALBAROSA</t>
  </si>
  <si>
    <t>FIORE</t>
  </si>
  <si>
    <t>BONETTI</t>
  </si>
  <si>
    <t>A130567</t>
  </si>
  <si>
    <t>CLUB GIO 22 RIVERA</t>
  </si>
  <si>
    <t>MATTA</t>
  </si>
  <si>
    <t>D070113</t>
  </si>
  <si>
    <t>AVIS PAVIA</t>
  </si>
  <si>
    <t>CAPUZZO</t>
  </si>
  <si>
    <t>A120138</t>
  </si>
  <si>
    <t>ATLETICA VENTUROLI</t>
  </si>
  <si>
    <t>ROCCO</t>
  </si>
  <si>
    <t>TORCHETTI</t>
  </si>
  <si>
    <t>MASSONE</t>
  </si>
  <si>
    <t>IGNAZIO</t>
  </si>
  <si>
    <t>MANISCALCO</t>
  </si>
  <si>
    <t>ED DANDAOUI</t>
  </si>
  <si>
    <t>D070102</t>
  </si>
  <si>
    <t>ATLETICA PAVESE</t>
  </si>
  <si>
    <t>VAGHI</t>
  </si>
  <si>
    <t>TEMPESTA</t>
  </si>
  <si>
    <t>EDUARD</t>
  </si>
  <si>
    <t>QEPURI</t>
  </si>
  <si>
    <t>PRETE</t>
  </si>
  <si>
    <t>MANTEGAZZI</t>
  </si>
  <si>
    <t>LEGNARI</t>
  </si>
  <si>
    <t>CARILLA</t>
  </si>
  <si>
    <t>INVERNIZZI</t>
  </si>
  <si>
    <t>SANDRO</t>
  </si>
  <si>
    <t>COMINATO</t>
  </si>
  <si>
    <t>ANGELA</t>
  </si>
  <si>
    <t>COMETTI</t>
  </si>
  <si>
    <t>BENKACEM</t>
  </si>
  <si>
    <t>H040265</t>
  </si>
  <si>
    <t>ATLETICA MDS PANARIAGROUP ASD</t>
  </si>
  <si>
    <t>SALAHEDDINE</t>
  </si>
  <si>
    <t>ELLOUBAB</t>
  </si>
  <si>
    <t>BRYAN</t>
  </si>
  <si>
    <t>BERRETTI</t>
  </si>
  <si>
    <t>H080979</t>
  </si>
  <si>
    <t>ATLETICA IMPRESA PO A.S.D.</t>
  </si>
  <si>
    <t>LINDA</t>
  </si>
  <si>
    <t>RINOLDI</t>
  </si>
  <si>
    <t>PIER MASSIMO</t>
  </si>
  <si>
    <t>GIGLIOLI</t>
  </si>
  <si>
    <t>GALLINARI</t>
  </si>
  <si>
    <t>OSAMA</t>
  </si>
  <si>
    <t>EL MAHFOUDI</t>
  </si>
  <si>
    <t>AYMAN</t>
  </si>
  <si>
    <t>CAVICCHINI</t>
  </si>
  <si>
    <t>ANTONELLA</t>
  </si>
  <si>
    <t>BENATTI</t>
  </si>
  <si>
    <t>RITA</t>
  </si>
  <si>
    <t>BARTOLI</t>
  </si>
  <si>
    <t>C011298</t>
  </si>
  <si>
    <t>ATLETICA DON BOSCO UNIVERSALE ASD</t>
  </si>
  <si>
    <t>SCARAMUCCIA</t>
  </si>
  <si>
    <t>H020704</t>
  </si>
  <si>
    <t>ATLETICA CORRIFERRARA A.S.D.</t>
  </si>
  <si>
    <t>VILLANI</t>
  </si>
  <si>
    <t>C010535</t>
  </si>
  <si>
    <t>ATLETICA CFFSD COGOLETO</t>
  </si>
  <si>
    <t>AURORA</t>
  </si>
  <si>
    <t>TAGLIAFICO</t>
  </si>
  <si>
    <t>SERRA</t>
  </si>
  <si>
    <t>PONE</t>
  </si>
  <si>
    <t>PICCARDO</t>
  </si>
  <si>
    <t>MARTINO</t>
  </si>
  <si>
    <t>DI MOLFETTA</t>
  </si>
  <si>
    <t>DAGNINO</t>
  </si>
  <si>
    <t>CAROSIO</t>
  </si>
  <si>
    <t>CANEPA</t>
  </si>
  <si>
    <t>BRUZZONE</t>
  </si>
  <si>
    <t>BRIASCO</t>
  </si>
  <si>
    <t>WILLIAM</t>
  </si>
  <si>
    <t>BIGNONE</t>
  </si>
  <si>
    <t>ANSELMO</t>
  </si>
  <si>
    <t>H011635</t>
  </si>
  <si>
    <t>ATLETICA CASTENASO A.S.D.</t>
  </si>
  <si>
    <t>SASHA</t>
  </si>
  <si>
    <t>SANSEVERINATI</t>
  </si>
  <si>
    <t>FATTORI</t>
  </si>
  <si>
    <t>BENEDETTA</t>
  </si>
  <si>
    <t>BARONI</t>
  </si>
  <si>
    <t>H080682</t>
  </si>
  <si>
    <t>ATLETICA CASTELNOVO MONTI</t>
  </si>
  <si>
    <t>MAHAMMADOU</t>
  </si>
  <si>
    <t>TRAORE'</t>
  </si>
  <si>
    <t>TONI</t>
  </si>
  <si>
    <t>TINCANI</t>
  </si>
  <si>
    <t>RONDANINI</t>
  </si>
  <si>
    <t>PINELLI</t>
  </si>
  <si>
    <t>PIAGNI</t>
  </si>
  <si>
    <t>ANGELICA</t>
  </si>
  <si>
    <t>PASTORINO</t>
  </si>
  <si>
    <t>PAGLIA</t>
  </si>
  <si>
    <t>OVI</t>
  </si>
  <si>
    <t>INCERTI PARENTI</t>
  </si>
  <si>
    <t>FRANCHI</t>
  </si>
  <si>
    <t>DE PIETRI</t>
  </si>
  <si>
    <t>MARIA ROSARIA</t>
  </si>
  <si>
    <t>CONIGLIO</t>
  </si>
  <si>
    <t>GIORGIA</t>
  </si>
  <si>
    <t>COCCONI</t>
  </si>
  <si>
    <t>CILLONI</t>
  </si>
  <si>
    <t>CATELLANI</t>
  </si>
  <si>
    <t>BUFFIGNANI</t>
  </si>
  <si>
    <t>ASIA</t>
  </si>
  <si>
    <t>H100338</t>
  </si>
  <si>
    <t>ATLETICA AVIS CASTEL SAN PIETRO A.S.D.</t>
  </si>
  <si>
    <t>SATURNINO</t>
  </si>
  <si>
    <t>PALOMBO</t>
  </si>
  <si>
    <t>FLAVIO</t>
  </si>
  <si>
    <t>MONTERUCCIOLI</t>
  </si>
  <si>
    <t>H080382</t>
  </si>
  <si>
    <t>ASD SAMPOLESE BASKET &amp; VOLLEY</t>
  </si>
  <si>
    <t>SIRINE</t>
  </si>
  <si>
    <t>ROMDHANI</t>
  </si>
  <si>
    <t>CHIRAZ</t>
  </si>
  <si>
    <t>RIVI</t>
  </si>
  <si>
    <t>MORETTI</t>
  </si>
  <si>
    <t>LAMANDA</t>
  </si>
  <si>
    <t>THI WAN CLAIRE</t>
  </si>
  <si>
    <t>DIARRA</t>
  </si>
  <si>
    <t>JEAN IBRAHIME</t>
  </si>
  <si>
    <t>NICOLE</t>
  </si>
  <si>
    <t>COMASTRI</t>
  </si>
  <si>
    <t>CASUBOLO</t>
  </si>
  <si>
    <t>BERTOLOTTI</t>
  </si>
  <si>
    <t>C035314</t>
  </si>
  <si>
    <t>ASD PRO AVIS CASTELNUOVO MAGRA</t>
  </si>
  <si>
    <t>GIUSTI</t>
  </si>
  <si>
    <t>LUCIANA</t>
  </si>
  <si>
    <t>BERTUCCELLI</t>
  </si>
  <si>
    <t>H080291</t>
  </si>
  <si>
    <t>ASD POL. RUBIERA</t>
  </si>
  <si>
    <t>GABRIELLA</t>
  </si>
  <si>
    <t>PICCININI</t>
  </si>
  <si>
    <t>CARNEVALI</t>
  </si>
  <si>
    <t>BONAZZI</t>
  </si>
  <si>
    <t>ASD GPA LUGHESINA</t>
  </si>
  <si>
    <t>TASSINARI</t>
  </si>
  <si>
    <t>NARDO</t>
  </si>
  <si>
    <t>PASOTTI</t>
  </si>
  <si>
    <t>LOLLI</t>
  </si>
  <si>
    <t>LANCONELLI</t>
  </si>
  <si>
    <t>CANCELLIERE</t>
  </si>
  <si>
    <t>LEILA</t>
  </si>
  <si>
    <t>BOURGUIBA</t>
  </si>
  <si>
    <t>ASD FARO FORMIGNANA</t>
  </si>
  <si>
    <t>CHIOZZI</t>
  </si>
  <si>
    <t>GIORGIO</t>
  </si>
  <si>
    <t>H080416</t>
  </si>
  <si>
    <t>ASD ATLETICA REGGIO</t>
  </si>
  <si>
    <t>SAMMARCO</t>
  </si>
  <si>
    <t>REVERBERI</t>
  </si>
  <si>
    <t>RANCATI</t>
  </si>
  <si>
    <t>MATTHIAS</t>
  </si>
  <si>
    <t>ORLANDINI</t>
  </si>
  <si>
    <t>MARCELLA</t>
  </si>
  <si>
    <t>IGNACIO</t>
  </si>
  <si>
    <t>GIORDANI</t>
  </si>
  <si>
    <t>GHELFI</t>
  </si>
  <si>
    <t>ELISABETTA</t>
  </si>
  <si>
    <t>FINOCCHIO</t>
  </si>
  <si>
    <t>CANOVI</t>
  </si>
  <si>
    <t>MANUEL</t>
  </si>
  <si>
    <t>CAGLIARI</t>
  </si>
  <si>
    <t>BRINTAZZOLI</t>
  </si>
  <si>
    <t>BIANCHINI</t>
  </si>
  <si>
    <t>LIDIA</t>
  </si>
  <si>
    <t>ARGENTO</t>
  </si>
  <si>
    <t>RAYAN</t>
  </si>
  <si>
    <t>AMAGHZAZ</t>
  </si>
  <si>
    <t>THOMAS</t>
  </si>
  <si>
    <t>ALGERI</t>
  </si>
  <si>
    <t>ASD ATHLETIC TEAM</t>
  </si>
  <si>
    <t>TERRANEO</t>
  </si>
  <si>
    <t>CARMELA</t>
  </si>
  <si>
    <t>SCIBILIA</t>
  </si>
  <si>
    <t>ROGGEBAND</t>
  </si>
  <si>
    <t>PREMOLI</t>
  </si>
  <si>
    <t>PORRITIELLO</t>
  </si>
  <si>
    <t>RAFFAELE</t>
  </si>
  <si>
    <t>PISCIONERI</t>
  </si>
  <si>
    <t>MERISIO</t>
  </si>
  <si>
    <t>LEVATI</t>
  </si>
  <si>
    <t>ELIDE</t>
  </si>
  <si>
    <t>GUSMEROLI</t>
  </si>
  <si>
    <t>LORENA ANTONIETTA</t>
  </si>
  <si>
    <t>DI VITO</t>
  </si>
  <si>
    <t>ROSA</t>
  </si>
  <si>
    <t>DI SABATO</t>
  </si>
  <si>
    <t>D'ANGELO</t>
  </si>
  <si>
    <t>COLOMBO</t>
  </si>
  <si>
    <t>CESARETTI</t>
  </si>
  <si>
    <t>CERATO</t>
  </si>
  <si>
    <t>CANDELA</t>
  </si>
  <si>
    <t>CAMPINI</t>
  </si>
  <si>
    <t>CALDARULO</t>
  </si>
  <si>
    <t>BERETTA</t>
  </si>
  <si>
    <t>A130746</t>
  </si>
  <si>
    <t>A.S.D. U.S. SAN MICHELE</t>
  </si>
  <si>
    <t>CORONA</t>
  </si>
  <si>
    <t>LUIGINO</t>
  </si>
  <si>
    <t>AZZALIN</t>
  </si>
  <si>
    <t>H080292</t>
  </si>
  <si>
    <t>A.S.D. SPORTINSIEME</t>
  </si>
  <si>
    <t>SORAIA</t>
  </si>
  <si>
    <t>GASPARE</t>
  </si>
  <si>
    <t>LOMBARDO</t>
  </si>
  <si>
    <t>D'AMICO</t>
  </si>
  <si>
    <t>CASULA</t>
  </si>
  <si>
    <t>H011219</t>
  </si>
  <si>
    <t>A.S.D. SOCIETA' VICTORIA ATLETICA</t>
  </si>
  <si>
    <t>CRISTEL</t>
  </si>
  <si>
    <t>VERONESE</t>
  </si>
  <si>
    <t>VENTURINI</t>
  </si>
  <si>
    <t>TONINI</t>
  </si>
  <si>
    <t>GAIA</t>
  </si>
  <si>
    <t>TIPALDI</t>
  </si>
  <si>
    <t>TAGLIOLINI</t>
  </si>
  <si>
    <t>RUBINI</t>
  </si>
  <si>
    <t>GREGORIO</t>
  </si>
  <si>
    <t>QUAGLIERI</t>
  </si>
  <si>
    <t>POZZETTI</t>
  </si>
  <si>
    <t>PIZZI</t>
  </si>
  <si>
    <t>PINCA</t>
  </si>
  <si>
    <t>PAINI</t>
  </si>
  <si>
    <t>JIMMY</t>
  </si>
  <si>
    <t>NANNI</t>
  </si>
  <si>
    <t>MARCHESELLI</t>
  </si>
  <si>
    <t>MANTOVANI</t>
  </si>
  <si>
    <t>MALPIGHI</t>
  </si>
  <si>
    <t>MAHBOUB</t>
  </si>
  <si>
    <t>ANNA MARTA</t>
  </si>
  <si>
    <t>LYCZKO</t>
  </si>
  <si>
    <t>BENJAMIN</t>
  </si>
  <si>
    <t>LEONE</t>
  </si>
  <si>
    <t>LAMBERTI</t>
  </si>
  <si>
    <t>ANWAR</t>
  </si>
  <si>
    <t>KARFI</t>
  </si>
  <si>
    <t>GUICCIARDI</t>
  </si>
  <si>
    <t>DEL VILLANO</t>
  </si>
  <si>
    <t>DE CARLO</t>
  </si>
  <si>
    <t>GIORDANO</t>
  </si>
  <si>
    <t>CASTELLI</t>
  </si>
  <si>
    <t>GEORGINA</t>
  </si>
  <si>
    <t>BUSUOLI</t>
  </si>
  <si>
    <t>BERERA</t>
  </si>
  <si>
    <t>BENAZZI</t>
  </si>
  <si>
    <t>ARDIZZONI</t>
  </si>
  <si>
    <t>ANSALONI</t>
  </si>
  <si>
    <t>CLELIA</t>
  </si>
  <si>
    <t>A.S.D. RUN8 TEAM</t>
  </si>
  <si>
    <t>CAROLINA</t>
  </si>
  <si>
    <t>ERCOLE</t>
  </si>
  <si>
    <t>AHMAD</t>
  </si>
  <si>
    <t>A050192</t>
  </si>
  <si>
    <t>A.S.D. RUBATA' GROUP</t>
  </si>
  <si>
    <t>VECCHIONE</t>
  </si>
  <si>
    <t>TERESINA</t>
  </si>
  <si>
    <t>IERACE</t>
  </si>
  <si>
    <t>PIERO</t>
  </si>
  <si>
    <t>FRANCONE</t>
  </si>
  <si>
    <t>SAVINO</t>
  </si>
  <si>
    <t>D'AMELIO</t>
  </si>
  <si>
    <t>CURTO</t>
  </si>
  <si>
    <t>H110789</t>
  </si>
  <si>
    <t>A.S.D. RICCIONE PODISMO</t>
  </si>
  <si>
    <t>WALTER</t>
  </si>
  <si>
    <t>BIANCHI</t>
  </si>
  <si>
    <t>A140529</t>
  </si>
  <si>
    <t>A.S.D. PONT DONNAS ATLETICA</t>
  </si>
  <si>
    <t>TURINO</t>
  </si>
  <si>
    <t>A160160</t>
  </si>
  <si>
    <t>A.S.D. PODISTICA NONE</t>
  </si>
  <si>
    <t>CASCONE</t>
  </si>
  <si>
    <t>H075301</t>
  </si>
  <si>
    <t>A.S.D. PODISTI COTIGNOLA</t>
  </si>
  <si>
    <t>NATASA</t>
  </si>
  <si>
    <t>ZIVANOVIC</t>
  </si>
  <si>
    <t>VERNA</t>
  </si>
  <si>
    <t>RUSCELLI</t>
  </si>
  <si>
    <t>LINA</t>
  </si>
  <si>
    <t>MARANGONI</t>
  </si>
  <si>
    <t>DE VITA</t>
  </si>
  <si>
    <t>A120653</t>
  </si>
  <si>
    <t>A.S.D. OLIMPIATLETICA</t>
  </si>
  <si>
    <t>VOLPATTO</t>
  </si>
  <si>
    <t>VITETTA</t>
  </si>
  <si>
    <t>GIAN LUCA</t>
  </si>
  <si>
    <t>SGARAMELLA</t>
  </si>
  <si>
    <t>SCIDA'</t>
  </si>
  <si>
    <t>RIU</t>
  </si>
  <si>
    <t>POVOLO</t>
  </si>
  <si>
    <t>VALTER</t>
  </si>
  <si>
    <t>PETRUCCIOLI</t>
  </si>
  <si>
    <t>MUSETTI</t>
  </si>
  <si>
    <t>MERANDI</t>
  </si>
  <si>
    <t>LONGO</t>
  </si>
  <si>
    <t>PIERCARLO</t>
  </si>
  <si>
    <t>LAGNA</t>
  </si>
  <si>
    <t>IACOVELLI</t>
  </si>
  <si>
    <t>GIROLAMO</t>
  </si>
  <si>
    <t>GRECO</t>
  </si>
  <si>
    <t>M80</t>
  </si>
  <si>
    <t>OSVALDO</t>
  </si>
  <si>
    <t>GIORGI</t>
  </si>
  <si>
    <t>SIMONETTA</t>
  </si>
  <si>
    <t>GELATTI</t>
  </si>
  <si>
    <t>DE SIMONE</t>
  </si>
  <si>
    <t>CONGIU</t>
  </si>
  <si>
    <t>CASON</t>
  </si>
  <si>
    <t>CASALINO</t>
  </si>
  <si>
    <t>CANARELLI</t>
  </si>
  <si>
    <t>AZZOLINA</t>
  </si>
  <si>
    <t>IRMA MONICA</t>
  </si>
  <si>
    <t>AVELLANEDA CARBAJAL</t>
  </si>
  <si>
    <t>ANDILORO</t>
  </si>
  <si>
    <t>D040326</t>
  </si>
  <si>
    <t>A.S.D. MARATHON CREMONA</t>
  </si>
  <si>
    <t>CATTANEO</t>
  </si>
  <si>
    <t>H011309</t>
  </si>
  <si>
    <t>A.S.D. LUMEGALTORENO</t>
  </si>
  <si>
    <t>RUBEN</t>
  </si>
  <si>
    <t>SCAVETTO</t>
  </si>
  <si>
    <t>MASOTTI</t>
  </si>
  <si>
    <t>MEMMO MARCIANO</t>
  </si>
  <si>
    <t>CESAREO</t>
  </si>
  <si>
    <t>BARTOLOMEI</t>
  </si>
  <si>
    <t>H011305</t>
  </si>
  <si>
    <t>A.S.D. LOLLI AUTO SPORT CLUB</t>
  </si>
  <si>
    <t>NADEGE</t>
  </si>
  <si>
    <t>VUILLEMENOT</t>
  </si>
  <si>
    <t>MENABUE</t>
  </si>
  <si>
    <t>LAMBERTINI</t>
  </si>
  <si>
    <t>L090197</t>
  </si>
  <si>
    <t>A.S.D. IL GREGGE RIBELLE</t>
  </si>
  <si>
    <t>PULCINELLI</t>
  </si>
  <si>
    <t>DAFIR</t>
  </si>
  <si>
    <t>BASTIANONI</t>
  </si>
  <si>
    <t>H080950</t>
  </si>
  <si>
    <t>A.S.D. GUALTIERI 2000</t>
  </si>
  <si>
    <t>H110754</t>
  </si>
  <si>
    <t>A.S.D. GOLDEN CLUB RIMINI INTERNATIONAL</t>
  </si>
  <si>
    <t>VILLA</t>
  </si>
  <si>
    <t>BRAYAN</t>
  </si>
  <si>
    <t>SCHIARATURA</t>
  </si>
  <si>
    <t>ALLEGRA</t>
  </si>
  <si>
    <t>SASSO</t>
  </si>
  <si>
    <t>CATERINA</t>
  </si>
  <si>
    <t>SANTARELLI</t>
  </si>
  <si>
    <t>TEHTENA</t>
  </si>
  <si>
    <t>PATRIGNANI</t>
  </si>
  <si>
    <t>PAGLIARANI</t>
  </si>
  <si>
    <t>OPPIOLI</t>
  </si>
  <si>
    <t>NANU</t>
  </si>
  <si>
    <t>MORONI</t>
  </si>
  <si>
    <t>LUISA</t>
  </si>
  <si>
    <t>MOROLLI</t>
  </si>
  <si>
    <t>MELONI</t>
  </si>
  <si>
    <t>LEPRI</t>
  </si>
  <si>
    <t>LAZZARI</t>
  </si>
  <si>
    <t>GIULIANELLI</t>
  </si>
  <si>
    <t>FONTI</t>
  </si>
  <si>
    <t>CORBEDDU</t>
  </si>
  <si>
    <t>SERENA</t>
  </si>
  <si>
    <t>CONGEDO</t>
  </si>
  <si>
    <t>MARILINA</t>
  </si>
  <si>
    <t>BISCEGLIA</t>
  </si>
  <si>
    <t>ALUIGI</t>
  </si>
  <si>
    <t>A050294</t>
  </si>
  <si>
    <t>A.S.D. GIORDANA LOMBARDI</t>
  </si>
  <si>
    <t>GRAZIA</t>
  </si>
  <si>
    <t>VUCCI</t>
  </si>
  <si>
    <t>VALLINO</t>
  </si>
  <si>
    <t>VALENTINO</t>
  </si>
  <si>
    <t>TAVELLA</t>
  </si>
  <si>
    <t>DANTE</t>
  </si>
  <si>
    <t>RUSSO</t>
  </si>
  <si>
    <t>MARIA BONARIA</t>
  </si>
  <si>
    <t>PIDDIU</t>
  </si>
  <si>
    <t>PAVANELLI</t>
  </si>
  <si>
    <t>GERARDO</t>
  </si>
  <si>
    <t>PALLADINO</t>
  </si>
  <si>
    <t>MIGLIACCIO</t>
  </si>
  <si>
    <t>MARZOCCA</t>
  </si>
  <si>
    <t>SULEMAN</t>
  </si>
  <si>
    <t>LAINO</t>
  </si>
  <si>
    <t>GIANOTTI</t>
  </si>
  <si>
    <t>FRINO</t>
  </si>
  <si>
    <t>MARISA</t>
  </si>
  <si>
    <t>FABBRO</t>
  </si>
  <si>
    <t>CHIEREGATO</t>
  </si>
  <si>
    <t>MARILISA</t>
  </si>
  <si>
    <t>CAVALLO</t>
  </si>
  <si>
    <t>CARBOTTA</t>
  </si>
  <si>
    <t>AGOSTINO</t>
  </si>
  <si>
    <t>CAPPELLO</t>
  </si>
  <si>
    <t>F75</t>
  </si>
  <si>
    <t>VENERINA MAGDA</t>
  </si>
  <si>
    <t>CALLEGARI</t>
  </si>
  <si>
    <t>BATTISTA</t>
  </si>
  <si>
    <t>BRUNETTI</t>
  </si>
  <si>
    <t>BRUNA</t>
  </si>
  <si>
    <t>BERTOLOTTO</t>
  </si>
  <si>
    <t>F80</t>
  </si>
  <si>
    <t>BELLANOVA</t>
  </si>
  <si>
    <t>A130646</t>
  </si>
  <si>
    <t>A.S.D. DORATLETICA</t>
  </si>
  <si>
    <t>MARCELLO</t>
  </si>
  <si>
    <t>ZAGAMI</t>
  </si>
  <si>
    <t>TROMBINI</t>
  </si>
  <si>
    <t>LIVIO</t>
  </si>
  <si>
    <t>TESTA</t>
  </si>
  <si>
    <t>ILENIA</t>
  </si>
  <si>
    <t>NEVIO</t>
  </si>
  <si>
    <t>STURARO</t>
  </si>
  <si>
    <t>SERRATRICE</t>
  </si>
  <si>
    <t>SCAVINO</t>
  </si>
  <si>
    <t>RITONDO</t>
  </si>
  <si>
    <t>QUARANTA</t>
  </si>
  <si>
    <t>OSLER</t>
  </si>
  <si>
    <t>NEGRO</t>
  </si>
  <si>
    <t>MUSSINO</t>
  </si>
  <si>
    <t>MAZZETTO</t>
  </si>
  <si>
    <t>LORETTO</t>
  </si>
  <si>
    <t>MASIERO</t>
  </si>
  <si>
    <t>FLORA</t>
  </si>
  <si>
    <t>LATO</t>
  </si>
  <si>
    <t>IBBA</t>
  </si>
  <si>
    <t>SEVERINO</t>
  </si>
  <si>
    <t>GUIOTTO</t>
  </si>
  <si>
    <t>GUIDONE</t>
  </si>
  <si>
    <t>GHERRA</t>
  </si>
  <si>
    <t>ELIANA CARMEN</t>
  </si>
  <si>
    <t>FORTUNA</t>
  </si>
  <si>
    <t>MARIA ANTONIA</t>
  </si>
  <si>
    <t>DRAGONE</t>
  </si>
  <si>
    <t>D'AURIA</t>
  </si>
  <si>
    <t>CERNUSCO</t>
  </si>
  <si>
    <t>CELEGATO</t>
  </si>
  <si>
    <t>ARMANDO</t>
  </si>
  <si>
    <t>CEFOLA</t>
  </si>
  <si>
    <t>CARIOTI</t>
  </si>
  <si>
    <t>CAPUANO</t>
  </si>
  <si>
    <t>BEVILACQUA</t>
  </si>
  <si>
    <t>ARDO'</t>
  </si>
  <si>
    <t>ARCUDI</t>
  </si>
  <si>
    <t>CHEICK OMAR</t>
  </si>
  <si>
    <t>ALFARONE</t>
  </si>
  <si>
    <t>A130534</t>
  </si>
  <si>
    <t>A.S.D. ATLETICA VENARIA REALE</t>
  </si>
  <si>
    <t>RENATA</t>
  </si>
  <si>
    <t>ZUCCHI</t>
  </si>
  <si>
    <t>VESCO</t>
  </si>
  <si>
    <t>VERTERAMO</t>
  </si>
  <si>
    <t>GIOVANNA</t>
  </si>
  <si>
    <t>TRIPODI</t>
  </si>
  <si>
    <t>TORTORA</t>
  </si>
  <si>
    <t>TORCHIO</t>
  </si>
  <si>
    <t>SCORZA</t>
  </si>
  <si>
    <t>ANTONINO</t>
  </si>
  <si>
    <t>SCIBETTA</t>
  </si>
  <si>
    <t>SCHIAVELLO</t>
  </si>
  <si>
    <t>SAVARESE</t>
  </si>
  <si>
    <t>SALARO</t>
  </si>
  <si>
    <t>GIOIA</t>
  </si>
  <si>
    <t>POLI</t>
  </si>
  <si>
    <t>PERNICE</t>
  </si>
  <si>
    <t>MENEGHETTI</t>
  </si>
  <si>
    <t>MAZZOTTA</t>
  </si>
  <si>
    <t>MARANGON</t>
  </si>
  <si>
    <t>LIVANI</t>
  </si>
  <si>
    <t>LESERRI</t>
  </si>
  <si>
    <t>FRASCONA'</t>
  </si>
  <si>
    <t>KIMLEANG</t>
  </si>
  <si>
    <t>FILIPOZZI</t>
  </si>
  <si>
    <t>FAVARO'</t>
  </si>
  <si>
    <t>DI DONA</t>
  </si>
  <si>
    <t>CONTRAFATTO</t>
  </si>
  <si>
    <t>CAUSIN</t>
  </si>
  <si>
    <t>BRUSCIANO</t>
  </si>
  <si>
    <t>DENIS MARCO</t>
  </si>
  <si>
    <t>BISCUOLA</t>
  </si>
  <si>
    <t>BAUCHIERO</t>
  </si>
  <si>
    <t>BARDELLA</t>
  </si>
  <si>
    <t>A160276</t>
  </si>
  <si>
    <t>A.S.D. ATLETICA VALPELLICE</t>
  </si>
  <si>
    <t>ANITA</t>
  </si>
  <si>
    <t>TRON</t>
  </si>
  <si>
    <t>H011554</t>
  </si>
  <si>
    <t>A.S.D. ATLETICA VALLESAMOGGIA</t>
  </si>
  <si>
    <t>VENTURI</t>
  </si>
  <si>
    <t>TURRINI</t>
  </si>
  <si>
    <t>EDUARDO</t>
  </si>
  <si>
    <t>TONELLI GAMBETTI</t>
  </si>
  <si>
    <t>MAZZETTI</t>
  </si>
  <si>
    <t>ENEA</t>
  </si>
  <si>
    <t>FORMENTI</t>
  </si>
  <si>
    <t>DI LODOVICO</t>
  </si>
  <si>
    <t>DALLOLIO</t>
  </si>
  <si>
    <t>CELIBERTI</t>
  </si>
  <si>
    <t>HENRI BERTO</t>
  </si>
  <si>
    <t>BEGHELLI</t>
  </si>
  <si>
    <t>ANCAROLA</t>
  </si>
  <si>
    <t>L090562</t>
  </si>
  <si>
    <t>A.S.D. ATLETICA SINALUNGA</t>
  </si>
  <si>
    <t>MONIKA</t>
  </si>
  <si>
    <t>TOMASZUN</t>
  </si>
  <si>
    <t>MAREK</t>
  </si>
  <si>
    <t>MASSAI</t>
  </si>
  <si>
    <t>GRAZIANO</t>
  </si>
  <si>
    <t>GRILLI</t>
  </si>
  <si>
    <t>FRANCINI</t>
  </si>
  <si>
    <t>FARNETANI</t>
  </si>
  <si>
    <t>DI RENZONE</t>
  </si>
  <si>
    <t>CENCINI</t>
  </si>
  <si>
    <t>ALIBERTO</t>
  </si>
  <si>
    <t>BARABUFFI</t>
  </si>
  <si>
    <t>A120494</t>
  </si>
  <si>
    <t>A.S.D. ATLETICA SETTIMESE</t>
  </si>
  <si>
    <t>AZZURRA</t>
  </si>
  <si>
    <t>SEGLIE</t>
  </si>
  <si>
    <t>ROSSO</t>
  </si>
  <si>
    <t>BENEDETTO</t>
  </si>
  <si>
    <t>A140466</t>
  </si>
  <si>
    <t>A.S.D. ATLETICA MONTEROSA ARNAD MAURO E GIUSEPPE FOGU</t>
  </si>
  <si>
    <t>PARIS</t>
  </si>
  <si>
    <t>L021869</t>
  </si>
  <si>
    <t>A.S.D. ATLETICA CALENZANO</t>
  </si>
  <si>
    <t>UBERTI</t>
  </si>
  <si>
    <t>TRALLORI</t>
  </si>
  <si>
    <t>PETRA</t>
  </si>
  <si>
    <t>SURACE</t>
  </si>
  <si>
    <t>SFORZI</t>
  </si>
  <si>
    <t>SESTAIONI</t>
  </si>
  <si>
    <t>SCARPELLI</t>
  </si>
  <si>
    <t>SCARLINI</t>
  </si>
  <si>
    <t>SBODIO</t>
  </si>
  <si>
    <t>SANSONE</t>
  </si>
  <si>
    <t>SAMMARONE</t>
  </si>
  <si>
    <t>SATWINDER KAUR</t>
  </si>
  <si>
    <t>SAINI</t>
  </si>
  <si>
    <t>SABATELLI</t>
  </si>
  <si>
    <t>ILARIA</t>
  </si>
  <si>
    <t>RIDOLFI</t>
  </si>
  <si>
    <t>RICCHIUTI</t>
  </si>
  <si>
    <t>PINZAUTI</t>
  </si>
  <si>
    <t>PENNINELLA</t>
  </si>
  <si>
    <t>PASQUALETTI</t>
  </si>
  <si>
    <t>COSIMO</t>
  </si>
  <si>
    <t>NUTINI</t>
  </si>
  <si>
    <t>NENCINI</t>
  </si>
  <si>
    <t>PATRIZIA</t>
  </si>
  <si>
    <t>NARDI</t>
  </si>
  <si>
    <t>MOSCARDI</t>
  </si>
  <si>
    <t>MANZINI</t>
  </si>
  <si>
    <t>MANETTI</t>
  </si>
  <si>
    <t>MAGNI</t>
  </si>
  <si>
    <t>IPPOLITI</t>
  </si>
  <si>
    <t>GUIDOTTI</t>
  </si>
  <si>
    <t>GLIONNA</t>
  </si>
  <si>
    <t>GIACHI</t>
  </si>
  <si>
    <t>GELLI</t>
  </si>
  <si>
    <t>THEO</t>
  </si>
  <si>
    <t>GARRISI</t>
  </si>
  <si>
    <t>EVA</t>
  </si>
  <si>
    <t>GAMBONE</t>
  </si>
  <si>
    <t>FISTI</t>
  </si>
  <si>
    <t>FIESOLI</t>
  </si>
  <si>
    <t>SAMANTHA</t>
  </si>
  <si>
    <t>FANCIULLACCI</t>
  </si>
  <si>
    <t>DREONI</t>
  </si>
  <si>
    <t>ROSSELLA</t>
  </si>
  <si>
    <t>DALLAI</t>
  </si>
  <si>
    <t>ATANAS</t>
  </si>
  <si>
    <t>CRAPARO</t>
  </si>
  <si>
    <t>COMPARINI</t>
  </si>
  <si>
    <t>COLORITO</t>
  </si>
  <si>
    <t>COLLINI</t>
  </si>
  <si>
    <t>CIABATTI</t>
  </si>
  <si>
    <t>OLIVIA</t>
  </si>
  <si>
    <t>CHIRICI</t>
  </si>
  <si>
    <t>CERBIONI</t>
  </si>
  <si>
    <t>CECCHERINI</t>
  </si>
  <si>
    <t>CATALANO</t>
  </si>
  <si>
    <t>SAMUELE OSKAR</t>
  </si>
  <si>
    <t>DIAMANTE</t>
  </si>
  <si>
    <t>CASATORI</t>
  </si>
  <si>
    <t>CAPIZZI</t>
  </si>
  <si>
    <t>CALAMINI</t>
  </si>
  <si>
    <t>CALAMIA</t>
  </si>
  <si>
    <t>CALAMAI</t>
  </si>
  <si>
    <t>BUZZETTI</t>
  </si>
  <si>
    <t>BRESCI</t>
  </si>
  <si>
    <t>BOCCARDI</t>
  </si>
  <si>
    <t>BERTI</t>
  </si>
  <si>
    <t>BECCARIA</t>
  </si>
  <si>
    <t>ASSORGIA</t>
  </si>
  <si>
    <t>ALIANI</t>
  </si>
  <si>
    <t>H011308</t>
  </si>
  <si>
    <t>A.S.D. Atletica Blizzard</t>
  </si>
  <si>
    <t>ZANETTI</t>
  </si>
  <si>
    <t>JF</t>
  </si>
  <si>
    <t>VELLA</t>
  </si>
  <si>
    <t>TROTTO</t>
  </si>
  <si>
    <t>TRIZZINO</t>
  </si>
  <si>
    <t>HOUSIEN</t>
  </si>
  <si>
    <t>RERHAYE</t>
  </si>
  <si>
    <t>HASSAN</t>
  </si>
  <si>
    <t>FIRDAOS</t>
  </si>
  <si>
    <t>NICOLO' MARIA</t>
  </si>
  <si>
    <t>PIOMBO</t>
  </si>
  <si>
    <t>FRANCESCO MARIA</t>
  </si>
  <si>
    <t>MUSSIE</t>
  </si>
  <si>
    <t>ROSE</t>
  </si>
  <si>
    <t>MALDINA</t>
  </si>
  <si>
    <t>GHERARDI</t>
  </si>
  <si>
    <t>MARY FRANCESCA IRENE</t>
  </si>
  <si>
    <t>EYOME</t>
  </si>
  <si>
    <t>GREGORY JOSEPH</t>
  </si>
  <si>
    <t>D'ORO</t>
  </si>
  <si>
    <t>MIRIAM</t>
  </si>
  <si>
    <t>DONATI</t>
  </si>
  <si>
    <t>ARLIND</t>
  </si>
  <si>
    <t>DIZDARI</t>
  </si>
  <si>
    <t>D'ALIMONTE</t>
  </si>
  <si>
    <t>CUPPINI</t>
  </si>
  <si>
    <t>CAPOBIANCO</t>
  </si>
  <si>
    <t>BIAGINI</t>
  </si>
  <si>
    <t>H041019</t>
  </si>
  <si>
    <t>ANOBILE</t>
  </si>
  <si>
    <t>H010387</t>
  </si>
  <si>
    <t>A.S.D TEAM GRANAROLO</t>
  </si>
  <si>
    <t>LORETTA</t>
  </si>
  <si>
    <t>H041213</t>
  </si>
  <si>
    <t>3'30 /KM ROAD &amp; TRAIL RUNNING TEAM A.S.D</t>
  </si>
  <si>
    <t>CIGARINI</t>
  </si>
  <si>
    <t>BORTOLOTTI</t>
  </si>
  <si>
    <t>Cod. Soc.</t>
  </si>
  <si>
    <t>Società Sportiva</t>
  </si>
  <si>
    <t>Cat.</t>
  </si>
  <si>
    <t>Anno Nascita</t>
  </si>
  <si>
    <t>Sex</t>
  </si>
  <si>
    <t>Pett.</t>
  </si>
  <si>
    <t>PIOMBO NICOLO' MARIA</t>
  </si>
  <si>
    <t>BIANCHI ELIA</t>
  </si>
  <si>
    <t>BOCCARDI RICCARDO</t>
  </si>
  <si>
    <t>BUZZETTI EMANUELE</t>
  </si>
  <si>
    <t>COMPARINI MATTEO</t>
  </si>
  <si>
    <t>FISTI FEDERICO</t>
  </si>
  <si>
    <t>GAMBONE GABRIELE</t>
  </si>
  <si>
    <t>GARRISI THEO</t>
  </si>
  <si>
    <t>MANETTI ALESSIO</t>
  </si>
  <si>
    <t>MANZINI SIMONE</t>
  </si>
  <si>
    <t>SESTAIONI ALESSIO</t>
  </si>
  <si>
    <t>CELIBERTI GIORGIO</t>
  </si>
  <si>
    <t>STANGHELLINI FRANCESCO</t>
  </si>
  <si>
    <t>TURRINI SIMONE</t>
  </si>
  <si>
    <t>BARDELLA LORENZO</t>
  </si>
  <si>
    <t>CAUSIN STEFANO</t>
  </si>
  <si>
    <t>SCORZA DARIO</t>
  </si>
  <si>
    <t>TORTORA MAURO</t>
  </si>
  <si>
    <t>VESCO LUCA</t>
  </si>
  <si>
    <t>MUSSINO DAVIDE</t>
  </si>
  <si>
    <t>OSLER NICOLO'</t>
  </si>
  <si>
    <t>SERRATRICE MIRCO</t>
  </si>
  <si>
    <t>MASOTTI SAMUELE</t>
  </si>
  <si>
    <t>SCAVETTO RUBEN</t>
  </si>
  <si>
    <t>BENAZZI LUCA</t>
  </si>
  <si>
    <t>LEONE BENJAMIN</t>
  </si>
  <si>
    <t>BIGNONE WILLIAM</t>
  </si>
  <si>
    <t>CANEPA ANDREA</t>
  </si>
  <si>
    <t>PONE PIETRO</t>
  </si>
  <si>
    <t>EL MAHFOUDI AYMAN</t>
  </si>
  <si>
    <t>ELLOUBAB SALAHEDDINE</t>
  </si>
  <si>
    <t>MATTA DAVIDE</t>
  </si>
  <si>
    <t>BRAGLIA DAVIDE</t>
  </si>
  <si>
    <t>CUTRUPI MARCO</t>
  </si>
  <si>
    <t>BRUZZI EDOARDO</t>
  </si>
  <si>
    <t>BORDONI TOMMASO</t>
  </si>
  <si>
    <t>CATERINO ROBERTO</t>
  </si>
  <si>
    <t>BEDENGHI MATTEO DIMITRI</t>
  </si>
  <si>
    <t>CAVINA YONAS</t>
  </si>
  <si>
    <t>MOLINARI LORENZO</t>
  </si>
  <si>
    <t>POGGI ANTONIO</t>
  </si>
  <si>
    <t>SANTI TOMMASO</t>
  </si>
  <si>
    <t>ALMESMARI OMAR</t>
  </si>
  <si>
    <t>BERGIANTI GABRIELE</t>
  </si>
  <si>
    <t>BORJA OUSSAMA</t>
  </si>
  <si>
    <t>BOTTARI EDOARDO</t>
  </si>
  <si>
    <t>FERRARI DAVIDE</t>
  </si>
  <si>
    <t>GARUTI GIOELE</t>
  </si>
  <si>
    <t>VARIGNANA JACOPO</t>
  </si>
  <si>
    <t>CAVAZZI GIOSUE'</t>
  </si>
  <si>
    <t>BUCCI MIRCO</t>
  </si>
  <si>
    <t>GOUANTOUO PRINCE</t>
  </si>
  <si>
    <t>ROMANO PIETRO</t>
  </si>
  <si>
    <t>CUPPINI EMMA</t>
  </si>
  <si>
    <t>MUSSIE ANNA</t>
  </si>
  <si>
    <t>ALIANI IRENE</t>
  </si>
  <si>
    <t>ALIANI LUCIA</t>
  </si>
  <si>
    <t>BERTI LINDA</t>
  </si>
  <si>
    <t>FANCIULLACCI SAMANTHA</t>
  </si>
  <si>
    <t>FISTI AURORA</t>
  </si>
  <si>
    <t>FRANCHINI ANNA</t>
  </si>
  <si>
    <t>GARRISI EVA</t>
  </si>
  <si>
    <t>GIACHI ANNA</t>
  </si>
  <si>
    <t>GUIDOTTI NOEMI</t>
  </si>
  <si>
    <t>NUTINI ALICE</t>
  </si>
  <si>
    <t>PASQUALETTI ARIANNA</t>
  </si>
  <si>
    <t>SABATELLI ILARIA</t>
  </si>
  <si>
    <t>SABATELLI LUCIA</t>
  </si>
  <si>
    <t>SURACE PETRA</t>
  </si>
  <si>
    <t>SEGLIE AZZURRA</t>
  </si>
  <si>
    <t>ANCAROLA CHIARA</t>
  </si>
  <si>
    <t>FORMENTI EMMA</t>
  </si>
  <si>
    <t>FAVARO' LIDIA</t>
  </si>
  <si>
    <t>FILIPOZZI KIMLEANG</t>
  </si>
  <si>
    <t>CORBEDDU ALESSIA</t>
  </si>
  <si>
    <t>TURINO MARTINA</t>
  </si>
  <si>
    <t>MANTOVANI CHIARA</t>
  </si>
  <si>
    <t>PAINI LISA</t>
  </si>
  <si>
    <t>MARTINO ALICE</t>
  </si>
  <si>
    <t>TAGLIAFICO AURORA</t>
  </si>
  <si>
    <t>CAMANZI ANNA</t>
  </si>
  <si>
    <t>SELMI ELENA</t>
  </si>
  <si>
    <t>ROSSI EMANUELA</t>
  </si>
  <si>
    <t>TAROZZI DEMETRA</t>
  </si>
  <si>
    <t>CAPPITELLI FRANCESCA</t>
  </si>
  <si>
    <t>BIAGINI MATTIA</t>
  </si>
  <si>
    <t>GHERARDI ALESSANDRO</t>
  </si>
  <si>
    <t>PIOMBO FRANCESCO MARIA</t>
  </si>
  <si>
    <t>ASSORGIA ENRICO</t>
  </si>
  <si>
    <t>BRESCI PIETRO</t>
  </si>
  <si>
    <t>CALAMINI LEONARDO</t>
  </si>
  <si>
    <t>NENCINI GIACOMO</t>
  </si>
  <si>
    <t>NUTINI COSIMO</t>
  </si>
  <si>
    <t>SANSONE MASSIMO</t>
  </si>
  <si>
    <t>SCARLINI DAVIDE</t>
  </si>
  <si>
    <t>SCARLINI TOMMASO</t>
  </si>
  <si>
    <t>TRALLORI LORENZO</t>
  </si>
  <si>
    <t>BONORA FRANCESCO</t>
  </si>
  <si>
    <t>DALLOLIO GIACOMO</t>
  </si>
  <si>
    <t>VENTURI SIMONE</t>
  </si>
  <si>
    <t>GUIDONE SIMONE</t>
  </si>
  <si>
    <t>FONTI DAVIDE</t>
  </si>
  <si>
    <t>LEPRI LORENZO</t>
  </si>
  <si>
    <t>PAGLIARANI ANDREA</t>
  </si>
  <si>
    <t>TURINO ALESSIO</t>
  </si>
  <si>
    <t>PINELLI DAVIDE</t>
  </si>
  <si>
    <t>SANSEVERINATI SASHA</t>
  </si>
  <si>
    <t>MARTELLI EDOARDO</t>
  </si>
  <si>
    <t>FERRETTI DAVIDE</t>
  </si>
  <si>
    <t>LEMHAMDI LALAOUI NASSIM</t>
  </si>
  <si>
    <t>SURIANI SAMUELE</t>
  </si>
  <si>
    <t>BEZZI ENRICO</t>
  </si>
  <si>
    <t>CANEPARI CRISTOFER</t>
  </si>
  <si>
    <t>FONTANI ANGELO</t>
  </si>
  <si>
    <t>MANGOLINI ALEX</t>
  </si>
  <si>
    <t>MONTANARI FEDERICO</t>
  </si>
  <si>
    <t>COLONNELLO DANIELE</t>
  </si>
  <si>
    <t>PANCALDI EMANUELE</t>
  </si>
  <si>
    <t>BUCCI ANDREA</t>
  </si>
  <si>
    <t>CAMMELLI ALESSANDRO</t>
  </si>
  <si>
    <t>IOZZELLI ETTORE</t>
  </si>
  <si>
    <t>ZANIERI PIETRO</t>
  </si>
  <si>
    <t>DE NOVELLIS EDOARDO</t>
  </si>
  <si>
    <t>ANOBILE TIZIANA</t>
  </si>
  <si>
    <t>DONATI MIRIAM</t>
  </si>
  <si>
    <t>RERHAYE FIRDAOS</t>
  </si>
  <si>
    <t>PENNINELLA ALICE</t>
  </si>
  <si>
    <t>ROSSI VALERIA</t>
  </si>
  <si>
    <t>SFORZI GRETA</t>
  </si>
  <si>
    <t>PARIS SILVIA</t>
  </si>
  <si>
    <t>LIVANI BENEDETTA</t>
  </si>
  <si>
    <t>POLI GIOIA</t>
  </si>
  <si>
    <t>BISCEGLIA MARILINA</t>
  </si>
  <si>
    <t>GIULIANELLI ROSA</t>
  </si>
  <si>
    <t>PATRIGNANI TEHTENA</t>
  </si>
  <si>
    <t>SASSO ALLEGRA</t>
  </si>
  <si>
    <t>PIAGNI REBECCA</t>
  </si>
  <si>
    <t>TINCANI FRANCESCA</t>
  </si>
  <si>
    <t>VERNETTI VIOLA</t>
  </si>
  <si>
    <t>ABEJE HABTE MARIAM DEBORAH</t>
  </si>
  <si>
    <t>TRIZZINO DANIELE</t>
  </si>
  <si>
    <t>MAZZOTTA ALESSANDRO</t>
  </si>
  <si>
    <t>ALGERI THOMAS</t>
  </si>
  <si>
    <t>SAMMARCO CLAUDIO</t>
  </si>
  <si>
    <t>BERTOLOTTI FEDERICO</t>
  </si>
  <si>
    <t>MORETTI ELIA</t>
  </si>
  <si>
    <t>PIAGNI TOMMASO</t>
  </si>
  <si>
    <t>RONDANINI DAVIDE</t>
  </si>
  <si>
    <t>RAIMONDI MATTEO</t>
  </si>
  <si>
    <t>CAMANZI ALESSANDRO</t>
  </si>
  <si>
    <t>PARODI DANIELE</t>
  </si>
  <si>
    <t>BEDENGHI ALESSANDRO</t>
  </si>
  <si>
    <t>GHIDONI SIMONE</t>
  </si>
  <si>
    <t>LEONARDI LUCA</t>
  </si>
  <si>
    <t>MICHELETTI ANDREA</t>
  </si>
  <si>
    <t>ALLAIRA FEDERICO</t>
  </si>
  <si>
    <t>GARUTI TOBIA</t>
  </si>
  <si>
    <t>NICCOLI GIULIO</t>
  </si>
  <si>
    <t>PASQUINI GIULIO</t>
  </si>
  <si>
    <t>MALDINA ROSE</t>
  </si>
  <si>
    <t>CAPIZZI MARTINA</t>
  </si>
  <si>
    <t>COLORITO ALICE</t>
  </si>
  <si>
    <t>PINZAUTI ELISA</t>
  </si>
  <si>
    <t>SAINI SATWINDER KAUR</t>
  </si>
  <si>
    <t>SAMMARONE MARTINA</t>
  </si>
  <si>
    <t>LONGO MARTA</t>
  </si>
  <si>
    <t>TAVELLA CHIARA</t>
  </si>
  <si>
    <t>ALUIGI CARLOTTA</t>
  </si>
  <si>
    <t>D'ANGELO ROSA</t>
  </si>
  <si>
    <t>SANTARELLI CATERINA</t>
  </si>
  <si>
    <t>BARTOLOMEI GIULIA</t>
  </si>
  <si>
    <t>BERERA LAURA</t>
  </si>
  <si>
    <t>OVI SOFIA</t>
  </si>
  <si>
    <t>TAGLIAFICO ARIANNA</t>
  </si>
  <si>
    <t>CAVICCHINI SARA</t>
  </si>
  <si>
    <t>ED DANDAOUI SARA</t>
  </si>
  <si>
    <t>MATTA ELISA</t>
  </si>
  <si>
    <t>CASINI SARA</t>
  </si>
  <si>
    <t>DI DONATO GIADA</t>
  </si>
  <si>
    <t>FERRI LARA</t>
  </si>
  <si>
    <t>MEDICI ELENA</t>
  </si>
  <si>
    <t>PELIZZARI ALESSIA</t>
  </si>
  <si>
    <t>VELLANI REBECCA</t>
  </si>
  <si>
    <t>MISSAGLIA MARTINA</t>
  </si>
  <si>
    <t>GIANNOTTI SILVIA</t>
  </si>
  <si>
    <t>LOKMANE MAHA</t>
  </si>
  <si>
    <t>LOKMANE NIHADE</t>
  </si>
  <si>
    <t>BACCARI ALESSIA</t>
  </si>
  <si>
    <t>DELLA RAGIONE ALICE</t>
  </si>
  <si>
    <t>NICOLINI NOA</t>
  </si>
  <si>
    <t>PANCIROLI CECILIA</t>
  </si>
  <si>
    <t>CIONI SARA ELISABETTA</t>
  </si>
  <si>
    <t>RERHAYE HASSAN</t>
  </si>
  <si>
    <t>RERHAYE HOUSIEN</t>
  </si>
  <si>
    <t>TROTTO ALESSANDRO</t>
  </si>
  <si>
    <t>DALLOLIO GIOVANNI</t>
  </si>
  <si>
    <t>FORMENTI ENEA</t>
  </si>
  <si>
    <t>ARCUDI CHEICK OMAR</t>
  </si>
  <si>
    <t>IBBA GIULIO</t>
  </si>
  <si>
    <t>VALENTINO GABRIELE</t>
  </si>
  <si>
    <t>LAZZARI NICOLA</t>
  </si>
  <si>
    <t>SCHIARATURA BRAYAN</t>
  </si>
  <si>
    <t>BASTIANONI MATTEO</t>
  </si>
  <si>
    <t>DAFIR ADAM</t>
  </si>
  <si>
    <t>BARTOLOMEI IVAN</t>
  </si>
  <si>
    <t>MONTANARI MATTEO</t>
  </si>
  <si>
    <t>BORGHI LEONARDO</t>
  </si>
  <si>
    <t>DE CARLO RAFFAELE</t>
  </si>
  <si>
    <t>D'AMICO RICCARDO</t>
  </si>
  <si>
    <t>BRINTAZZOLI GIANLUCA</t>
  </si>
  <si>
    <t>CASONI ALESSANDRO</t>
  </si>
  <si>
    <t>IGNACIO ANTONIO</t>
  </si>
  <si>
    <t>CHIOZZI GIORGIO</t>
  </si>
  <si>
    <t>DIARRA JEAN IBRAHIME</t>
  </si>
  <si>
    <t>BUFFIGNANI LUCA</t>
  </si>
  <si>
    <t>FRANCHI ANDREA</t>
  </si>
  <si>
    <t>INCERTI PARENTI LUCA</t>
  </si>
  <si>
    <t>BRIASCO GABRIELE</t>
  </si>
  <si>
    <t>PICCARDO ANDREA</t>
  </si>
  <si>
    <t>VILLANI FRANCESCO</t>
  </si>
  <si>
    <t>FERRARI GIACOMO</t>
  </si>
  <si>
    <t>MEDICI ENRICO</t>
  </si>
  <si>
    <t>PELIZZARI MARCO</t>
  </si>
  <si>
    <t>ZANINI FEDERICO</t>
  </si>
  <si>
    <t>ZANNI CARLO</t>
  </si>
  <si>
    <t>BARILLI BEN</t>
  </si>
  <si>
    <t>CIUFFREDA DAVIDE</t>
  </si>
  <si>
    <t>VERONA GABRIELE</t>
  </si>
  <si>
    <t>BUDINI RICCARDO</t>
  </si>
  <si>
    <t>CUCCINIELLO ALESSANDRO</t>
  </si>
  <si>
    <t>CUTAIA MARCO</t>
  </si>
  <si>
    <t>DEGLI ESPOSTI STEFANO</t>
  </si>
  <si>
    <t>GAROFALO CRISTIAN</t>
  </si>
  <si>
    <t>POZZI ANDREA</t>
  </si>
  <si>
    <t>VENTURA SERGIO</t>
  </si>
  <si>
    <t>ZANIBONI LORENZO</t>
  </si>
  <si>
    <t>ANTIMI DAVID</t>
  </si>
  <si>
    <t>CONSIGLI GUIDO</t>
  </si>
  <si>
    <t>HOXHA GLEDIS</t>
  </si>
  <si>
    <t>PERFETTI KEVIN</t>
  </si>
  <si>
    <t>PIOVANELLI ALESSIO</t>
  </si>
  <si>
    <t>GUZZON TOMMASO</t>
  </si>
  <si>
    <t>COSTANTINI MATTIA</t>
  </si>
  <si>
    <t>DHARMARATHNAM PRAPPANJAN</t>
  </si>
  <si>
    <t>FERRARESI MATTEO</t>
  </si>
  <si>
    <t>PANCALDI ELIA</t>
  </si>
  <si>
    <t>TAGLIAVINI TOMMASO</t>
  </si>
  <si>
    <t>CALAMAI GEMMA</t>
  </si>
  <si>
    <t>GIACHI CHIARA</t>
  </si>
  <si>
    <t>TRALLORI SILVIA</t>
  </si>
  <si>
    <t>QUARANTA ELEONORA</t>
  </si>
  <si>
    <t>TESTA ILENIA</t>
  </si>
  <si>
    <t>MONTERUCCIOLI LINA</t>
  </si>
  <si>
    <t>ANSALONI CLELIA</t>
  </si>
  <si>
    <t>TONI IRENE</t>
  </si>
  <si>
    <t>FERRARI GIADA</t>
  </si>
  <si>
    <t>FERRARI SOFIA</t>
  </si>
  <si>
    <t>GASPARINI ELISABETTA</t>
  </si>
  <si>
    <t>ORLANDINI MARCELLA</t>
  </si>
  <si>
    <t>ROMDHANI SIRINE</t>
  </si>
  <si>
    <t>BEZZI ASIA</t>
  </si>
  <si>
    <t>CATELLANI GRETA</t>
  </si>
  <si>
    <t>PAGLIA ELISA</t>
  </si>
  <si>
    <t>TONI ELISA</t>
  </si>
  <si>
    <t>SCARAMUCCIA GIULIA</t>
  </si>
  <si>
    <t>FAVARO GIULIA</t>
  </si>
  <si>
    <t>MISSAGLIA ANNA</t>
  </si>
  <si>
    <t>FINTI AMIRA</t>
  </si>
  <si>
    <t>GUGLIELMINI ALESSIA</t>
  </si>
  <si>
    <t>CARPENITO MARIA SOLE</t>
  </si>
  <si>
    <t>GIANNOTTI MARGHERITA</t>
  </si>
  <si>
    <t>ZAGNI MARIANNA</t>
  </si>
  <si>
    <t>GUERRINI VERONICA</t>
  </si>
  <si>
    <t>BOCCOLARI ARIANNA</t>
  </si>
  <si>
    <t>BOLOGNESI MARTINA</t>
  </si>
  <si>
    <t>BONORA ELENA</t>
  </si>
  <si>
    <t>DEL RIO DIANA</t>
  </si>
  <si>
    <t>DENTI CARLOTTA</t>
  </si>
  <si>
    <t>GOVI MATILDE</t>
  </si>
  <si>
    <t>MAMMI SARA</t>
  </si>
  <si>
    <t>SPAGGIARI LISA</t>
  </si>
  <si>
    <t>CIARAVOLO MICHELA</t>
  </si>
  <si>
    <t>PALMIERI MARTINA THI PHONG</t>
  </si>
  <si>
    <t>TESTONI LIVIA</t>
  </si>
  <si>
    <t>ZANARDI ELISA</t>
  </si>
  <si>
    <t>GOUANTOUO MARIE ESTER</t>
  </si>
  <si>
    <t>IOZZELLI GEMMA</t>
  </si>
  <si>
    <t>RASPANTI BIANCA</t>
  </si>
  <si>
    <t>BERTARELLI GIULIA</t>
  </si>
  <si>
    <t>D'ALIMONTE ALESSANDRO</t>
  </si>
  <si>
    <t>DIZDARI ARLIND</t>
  </si>
  <si>
    <t>EYOME GREGORY JOSEPH</t>
  </si>
  <si>
    <t>ROSSI GUIDO</t>
  </si>
  <si>
    <t>CELEGATO MATTIA</t>
  </si>
  <si>
    <t>FRINO ALESSANDRO</t>
  </si>
  <si>
    <t>MARZOCCA MATTEO</t>
  </si>
  <si>
    <t>PULCINELLI CHRISTIAN</t>
  </si>
  <si>
    <t>GIORGI NICOLO'</t>
  </si>
  <si>
    <t>BORGHI MASSIMILIANO</t>
  </si>
  <si>
    <t>DEL VILLANO ALESSIO</t>
  </si>
  <si>
    <t>POZZETTI LEONARDO</t>
  </si>
  <si>
    <t>AMAGHZAZ RAYAN</t>
  </si>
  <si>
    <t>ORLANDINI MATTHIAS</t>
  </si>
  <si>
    <t>CHIOZZI PAOLO</t>
  </si>
  <si>
    <t>BERTANI STEFANO</t>
  </si>
  <si>
    <t>DE PIETRI RICCARDO</t>
  </si>
  <si>
    <t>DE PIETRI SIMONE</t>
  </si>
  <si>
    <t>RUINI LEONARDO</t>
  </si>
  <si>
    <t>DONDI DALL'OROLOGIO STEFANO</t>
  </si>
  <si>
    <t>DI LEMBO GABRIELE</t>
  </si>
  <si>
    <t>DORIA LORENZO</t>
  </si>
  <si>
    <t>BERNABEI GABRIELE</t>
  </si>
  <si>
    <t>BORGHI MAXIM</t>
  </si>
  <si>
    <t>DAVOLI MATTIA</t>
  </si>
  <si>
    <t>FERRI MATTEO</t>
  </si>
  <si>
    <t>NICOLINI VITTORIO</t>
  </si>
  <si>
    <t>NOTO CRISTIAN</t>
  </si>
  <si>
    <t>BRAMBILLA DAVIDE</t>
  </si>
  <si>
    <t>CUCCINIELLO GABRIELE</t>
  </si>
  <si>
    <t>MELOTTI CHRISTIAN</t>
  </si>
  <si>
    <t>SANDROLINI CESARE</t>
  </si>
  <si>
    <t>VENTUROLI EMANUELE</t>
  </si>
  <si>
    <t>JUZBASEV DANIEL</t>
  </si>
  <si>
    <t>SCOTTO DI CICCARIELLO FRANCESCO</t>
  </si>
  <si>
    <t>SGARBI FRANCESCO</t>
  </si>
  <si>
    <t>FIUMARA NICOLO'</t>
  </si>
  <si>
    <t>CAPOBIANCO CRISTINA</t>
  </si>
  <si>
    <t>BERTI EMMA</t>
  </si>
  <si>
    <t>CHIRICI OLIVIA</t>
  </si>
  <si>
    <t>FIESOLI BIANCA</t>
  </si>
  <si>
    <t>GELLI BEATRICE</t>
  </si>
  <si>
    <t>PINZAUTI IRENE</t>
  </si>
  <si>
    <t>RICCHIUTI ALICE</t>
  </si>
  <si>
    <t>MAHBOUB SARA</t>
  </si>
  <si>
    <t>VERONESE CRISTEL</t>
  </si>
  <si>
    <t>ARGENTO LIDIA</t>
  </si>
  <si>
    <t>BRINTAZZOLI GRETA</t>
  </si>
  <si>
    <t>CANOVI VIOLA</t>
  </si>
  <si>
    <t>CASUBOLO GIULIA</t>
  </si>
  <si>
    <t>DIARRA THI WAN CLAIRE</t>
  </si>
  <si>
    <t>ROMDHANI CHIRAZ</t>
  </si>
  <si>
    <t>BUFFIGNANI ELISA</t>
  </si>
  <si>
    <t>COCCONI GIORGIA</t>
  </si>
  <si>
    <t>PAGLIA ALESSANDRA</t>
  </si>
  <si>
    <t>MAESTRI LAURA</t>
  </si>
  <si>
    <t>PECCHI ALICE</t>
  </si>
  <si>
    <t>CARPENITO ELEONORA</t>
  </si>
  <si>
    <t>FAVA VALENTINA</t>
  </si>
  <si>
    <t>GUERRINI BEATRICE</t>
  </si>
  <si>
    <t>BACCARI SOFIA</t>
  </si>
  <si>
    <t>MEGLIOLI MARTINA</t>
  </si>
  <si>
    <t>SACCANI VEZZANI SARA</t>
  </si>
  <si>
    <t>CINELLI ELENA</t>
  </si>
  <si>
    <t>GAROFALO NOEMI</t>
  </si>
  <si>
    <t>GRANDI VITTORIA</t>
  </si>
  <si>
    <t>PRIMICERI TERESA</t>
  </si>
  <si>
    <t>GOUANTOUO TERESA</t>
  </si>
  <si>
    <t>LA ROSA ADELE</t>
  </si>
  <si>
    <t>EYOME MARY FRANCESCA IRENE</t>
  </si>
  <si>
    <t>CALAMIA SAMUELE</t>
  </si>
  <si>
    <t>CASINI DIAMANTE</t>
  </si>
  <si>
    <t>CASINI EDOARDO</t>
  </si>
  <si>
    <t>CIABATTI SAMUELE</t>
  </si>
  <si>
    <t>COLLINI SIMONE</t>
  </si>
  <si>
    <t>GELLI LEONARDO</t>
  </si>
  <si>
    <t>RIDOLFI FILIPPO</t>
  </si>
  <si>
    <t>LEPRI CHIARA</t>
  </si>
  <si>
    <t>MONTANARI CHIARA</t>
  </si>
  <si>
    <t>MONTANARI MARTINA</t>
  </si>
  <si>
    <t>BERERA ANNA</t>
  </si>
  <si>
    <t>LAMBERTI JACOPO</t>
  </si>
  <si>
    <t>TIPALDI GAIA</t>
  </si>
  <si>
    <t>CASONI ROBERTO</t>
  </si>
  <si>
    <t>FINOCCHIO SIMONE</t>
  </si>
  <si>
    <t>REVERBERI VANESSA</t>
  </si>
  <si>
    <t>COMASTRI NICOLE</t>
  </si>
  <si>
    <t>LAMANDA MILENA</t>
  </si>
  <si>
    <t>CILLONI PIETRO</t>
  </si>
  <si>
    <t>PASTORINO ANGELICA</t>
  </si>
  <si>
    <t>SCARAMUCCIA ELENA</t>
  </si>
  <si>
    <t>CASINI GIOVANNI</t>
  </si>
  <si>
    <t>ZAMBELLI FABIO</t>
  </si>
  <si>
    <t>ABEJE HABTEMARIAM THEOPHILUS</t>
  </si>
  <si>
    <t>DENOTTI NAYRA</t>
  </si>
  <si>
    <t>FICARRA DIEGO</t>
  </si>
  <si>
    <t>GRISOLIA GIULIO SAVERIO</t>
  </si>
  <si>
    <t>DORIA NOEMI</t>
  </si>
  <si>
    <t>BARILLI NICK</t>
  </si>
  <si>
    <t>CUTAIA GRETA</t>
  </si>
  <si>
    <t>FIASCHI LORENZA</t>
  </si>
  <si>
    <t>GHINI EMANUELE</t>
  </si>
  <si>
    <t>SANTONI DAMIANO</t>
  </si>
  <si>
    <t>GUALANDRI EMMA</t>
  </si>
  <si>
    <t>GUZZON MATTEO</t>
  </si>
  <si>
    <t>SCOTTO DI CICCARIELLO DIEGO</t>
  </si>
  <si>
    <t>VERONA ALESSANDRO</t>
  </si>
  <si>
    <t>CALAMINI LORENZO</t>
  </si>
  <si>
    <t>GAMBONE ALESSIA</t>
  </si>
  <si>
    <t>SCARPELLI FEDERICA</t>
  </si>
  <si>
    <t>MAZZETTI MATTEO</t>
  </si>
  <si>
    <t>TONELLI GAMBETTI EDUARDO</t>
  </si>
  <si>
    <t>FRASCONA' ALESSIA</t>
  </si>
  <si>
    <t>ALFARONE GABRIELE</t>
  </si>
  <si>
    <t>BEVILACQUA MATTEO</t>
  </si>
  <si>
    <t>BERTOLOTTO LUCA</t>
  </si>
  <si>
    <t>PASQUINI FRANCESCA</t>
  </si>
  <si>
    <t>ANSALONI FEDERICO</t>
  </si>
  <si>
    <t>NANNI JIMMY</t>
  </si>
  <si>
    <t>TAGLIOLINI SAMUELE</t>
  </si>
  <si>
    <t>TONINI FRANCESCO</t>
  </si>
  <si>
    <t>RIVI LORENZO</t>
  </si>
  <si>
    <t>TRAORE' MAHAMMADOU</t>
  </si>
  <si>
    <t>ANSELMO LUCA</t>
  </si>
  <si>
    <t>CAROSIO SERGIO</t>
  </si>
  <si>
    <t>SERRA MATILDE</t>
  </si>
  <si>
    <t>BERRETTI BRYAN</t>
  </si>
  <si>
    <t>SCRIVANI ANDREA</t>
  </si>
  <si>
    <t>RAGAZZINI ALICE</t>
  </si>
  <si>
    <t>VERONESI REBECCA</t>
  </si>
  <si>
    <t>SHAMI ELMAHDI</t>
  </si>
  <si>
    <t>SUCCI CIMENTINI LUCA</t>
  </si>
  <si>
    <t>ZANNI SARA</t>
  </si>
  <si>
    <t>HARRAR OOMAR</t>
  </si>
  <si>
    <t>LUSUARDI FABIO</t>
  </si>
  <si>
    <t>VECCHI FILIPPO</t>
  </si>
  <si>
    <t>TOMASI ALESSANDRA</t>
  </si>
  <si>
    <t>ABATE OMAR</t>
  </si>
  <si>
    <t>CIGARINI ILARIA</t>
  </si>
  <si>
    <t>RUBINI LORETTA</t>
  </si>
  <si>
    <t>VELLA ELEONORA</t>
  </si>
  <si>
    <t>BRUNETTI BARBARA</t>
  </si>
  <si>
    <t>CERBIONI LAURA</t>
  </si>
  <si>
    <t>DALLAI ROSSELLA</t>
  </si>
  <si>
    <t>MOSCARDI DANIELA</t>
  </si>
  <si>
    <t>NARDI PATRIZIA</t>
  </si>
  <si>
    <t>RICCI MONICA</t>
  </si>
  <si>
    <t>SBODIO FRANCESCA</t>
  </si>
  <si>
    <t>UBERTI ISABELLA</t>
  </si>
  <si>
    <t>TOMASZUN MONIKA</t>
  </si>
  <si>
    <t>DI LODOVICO FEDERICA</t>
  </si>
  <si>
    <t>TRON ANITA</t>
  </si>
  <si>
    <t>AGOSTINO GRAZIA</t>
  </si>
  <si>
    <t>BRUSCIANO EMANUELA</t>
  </si>
  <si>
    <t>CONTRAFATTO ANTONELLA</t>
  </si>
  <si>
    <t>MARANGON CINZIA</t>
  </si>
  <si>
    <t>TORCHIO ALESSANDRA</t>
  </si>
  <si>
    <t>TRIPODI GIOVANNA</t>
  </si>
  <si>
    <t>ZUCCHI RENATA</t>
  </si>
  <si>
    <t>CERNUSCO BARBARA</t>
  </si>
  <si>
    <t>FIORE MARIA ANTONIA</t>
  </si>
  <si>
    <t>FORTUNA ELIANA CARMEN</t>
  </si>
  <si>
    <t>GHERRA STEFANIA</t>
  </si>
  <si>
    <t>GUIOTTO CLAUDIA</t>
  </si>
  <si>
    <t>LATO FLORA</t>
  </si>
  <si>
    <t>MASIERO CRISTINA</t>
  </si>
  <si>
    <t>NEGRO DANIELA</t>
  </si>
  <si>
    <t>RITONDO MARIA</t>
  </si>
  <si>
    <t>BELLANOVA MARIA</t>
  </si>
  <si>
    <t>CALLEGARI VENERINA MAGDA</t>
  </si>
  <si>
    <t>CARBOTTA VERONICA</t>
  </si>
  <si>
    <t>CAVALLO MARILISA</t>
  </si>
  <si>
    <t>FABBRO MARISA</t>
  </si>
  <si>
    <t>PIDDIU MARIA BONARIA</t>
  </si>
  <si>
    <t>VUCCI GRAZIA</t>
  </si>
  <si>
    <t>CONGEDO SERENA</t>
  </si>
  <si>
    <t>MOROLLI LUISA</t>
  </si>
  <si>
    <t>NANU ELENA</t>
  </si>
  <si>
    <t>LAMBERTINI PAOLA</t>
  </si>
  <si>
    <t>VUILLEMENOT NADEGE</t>
  </si>
  <si>
    <t>AVELLANEDA CARBAJAL IRMA MONICA</t>
  </si>
  <si>
    <t>AZZOLINA LUCIA</t>
  </si>
  <si>
    <t>CASON ELISABETTA</t>
  </si>
  <si>
    <t>CONGIU MARIA</t>
  </si>
  <si>
    <t>DE SIMONE FRANCESCA</t>
  </si>
  <si>
    <t>GIORDANO SIMONETTA</t>
  </si>
  <si>
    <t>MUSETTI MARTINA</t>
  </si>
  <si>
    <t>SCIDA' FEDERICA</t>
  </si>
  <si>
    <t>VITETTA MARIA</t>
  </si>
  <si>
    <t>ZIVANOVIC NATASA</t>
  </si>
  <si>
    <t>IERACE TERESINA</t>
  </si>
  <si>
    <t>BUSUOLI GEORGINA</t>
  </si>
  <si>
    <t>LYCZKO ANNA MARTA</t>
  </si>
  <si>
    <t>PIZZI MONICA</t>
  </si>
  <si>
    <t>VENTURINI LORENZA</t>
  </si>
  <si>
    <t>POZZI SORAIA</t>
  </si>
  <si>
    <t>BERETTA ALESSANDRA</t>
  </si>
  <si>
    <t>CALDARULO FRANCESCA</t>
  </si>
  <si>
    <t>CESARETTI VERONICA</t>
  </si>
  <si>
    <t>COLOMBO FRANCESCA</t>
  </si>
  <si>
    <t>DI SABATO ROSA</t>
  </si>
  <si>
    <t>DI VITO LORENA ANTONIETTA</t>
  </si>
  <si>
    <t>GUSMEROLI ELIDE</t>
  </si>
  <si>
    <t>LORUSSO MARIA</t>
  </si>
  <si>
    <t>SCIBILIA CARMELA</t>
  </si>
  <si>
    <t>BIANCHINI ELIA</t>
  </si>
  <si>
    <t>BOURGUIBA LEILA</t>
  </si>
  <si>
    <t>LANCONELLI VALERIA</t>
  </si>
  <si>
    <t>ROSSI ERIKA</t>
  </si>
  <si>
    <t>TASSINARI TIZIANA</t>
  </si>
  <si>
    <t>PICCININI GABRIELLA</t>
  </si>
  <si>
    <t>BERTUCCELLI LUCIANA</t>
  </si>
  <si>
    <t>CONIGLIO MARIA ROSARIA</t>
  </si>
  <si>
    <t>BARONI BENEDETTA</t>
  </si>
  <si>
    <t>BRUZZONE SOFIA</t>
  </si>
  <si>
    <t>BARTOLI RITA</t>
  </si>
  <si>
    <t>BENATTI ANTONELLA</t>
  </si>
  <si>
    <t>RINOLDI LINDA</t>
  </si>
  <si>
    <t>COMETTI ANGELA</t>
  </si>
  <si>
    <t>VAGHI ANNAMARIA</t>
  </si>
  <si>
    <t>BONETTI SONIA</t>
  </si>
  <si>
    <t>FIORE ALBAROSA</t>
  </si>
  <si>
    <t>SEMERARO TIZIANA</t>
  </si>
  <si>
    <t>DANIELIS CLAUDIA</t>
  </si>
  <si>
    <t>CASSIBBA MONICA</t>
  </si>
  <si>
    <t>CAZZADORE ERICA</t>
  </si>
  <si>
    <t>FAGGIN CARLA</t>
  </si>
  <si>
    <t>GAVIOLI SIMONA</t>
  </si>
  <si>
    <t>MATTIOLO CINZIA</t>
  </si>
  <si>
    <t>PREARO STEFANIA</t>
  </si>
  <si>
    <t>SCANAVINI SARA</t>
  </si>
  <si>
    <t>TIBISOIU CRISTINA</t>
  </si>
  <si>
    <t>TOMAINI ARIANNA</t>
  </si>
  <si>
    <t>TRISOLINI GIADA</t>
  </si>
  <si>
    <t>VERONESI ERIKA</t>
  </si>
  <si>
    <t>VOLTOLIN SONIA</t>
  </si>
  <si>
    <t>BANDINI FEDERICA</t>
  </si>
  <si>
    <t>BILLI MARTA</t>
  </si>
  <si>
    <t>BUZZI GUENDALINA</t>
  </si>
  <si>
    <t>CIOCCA MARIA</t>
  </si>
  <si>
    <t>FRANCESCONI NADIA</t>
  </si>
  <si>
    <t>GOLFARI CLAUDIA</t>
  </si>
  <si>
    <t>LEONCINI CLAUDIA</t>
  </si>
  <si>
    <t>LORUSSO MICHELA</t>
  </si>
  <si>
    <t>LUONGO GIUSEPPINA</t>
  </si>
  <si>
    <t>RUFFILLI FRANCESCA</t>
  </si>
  <si>
    <t>SPORTELLI TIZIANA</t>
  </si>
  <si>
    <t>TANESINI CHIARA</t>
  </si>
  <si>
    <t>TRONCONI LOREDANA</t>
  </si>
  <si>
    <t>SPEZZATI NADIA</t>
  </si>
  <si>
    <t>AVERSA CLAUDIA</t>
  </si>
  <si>
    <t>CAROVANI ALESSANDRA</t>
  </si>
  <si>
    <t>SILORI CINZIA</t>
  </si>
  <si>
    <t>PAGU NATALIA</t>
  </si>
  <si>
    <t>VERZELLESI MARIA PIA</t>
  </si>
  <si>
    <t>BEDESCHI SIMONA</t>
  </si>
  <si>
    <t>CASONI ELISA</t>
  </si>
  <si>
    <t>LIGABUE ANNAMARIA</t>
  </si>
  <si>
    <t>MANTOVI ROBERTA</t>
  </si>
  <si>
    <t>MARCONI PAOLA</t>
  </si>
  <si>
    <t>MONGERA ANNAROSA</t>
  </si>
  <si>
    <t>POPPI VANESSA</t>
  </si>
  <si>
    <t>RICCHI LUCIA</t>
  </si>
  <si>
    <t>ROSSI CRISTINA</t>
  </si>
  <si>
    <t>ZINI CHIARA</t>
  </si>
  <si>
    <t>RICCO' ROBERTA</t>
  </si>
  <si>
    <t>ROSSI SIMONA</t>
  </si>
  <si>
    <t>FANTI CLAUDIA</t>
  </si>
  <si>
    <t>WIZA BARBARA ANNA</t>
  </si>
  <si>
    <t>DEMARIA ALESSANDRA</t>
  </si>
  <si>
    <t>TESTONI DANIELA</t>
  </si>
  <si>
    <t>CHIABODO BARBARA</t>
  </si>
  <si>
    <t>GARAU GIUSEPPINA</t>
  </si>
  <si>
    <t>CAPOZZOLI SUSI</t>
  </si>
  <si>
    <t>BABINI GERMANA</t>
  </si>
  <si>
    <t>CASADIO MONICA</t>
  </si>
  <si>
    <t>GONZALEZ HUESCA ROSA MARIA</t>
  </si>
  <si>
    <t>PIAZZA ANNA</t>
  </si>
  <si>
    <t>PIERLI FIORENZA</t>
  </si>
  <si>
    <t>ZINI MILENA</t>
  </si>
  <si>
    <t>POLETTI PAOLA</t>
  </si>
  <si>
    <t>MAZZA MILVA</t>
  </si>
  <si>
    <t>AIELLO IRENE</t>
  </si>
  <si>
    <t>FRANZESE SILVIA</t>
  </si>
  <si>
    <t>TAGLIENTE SARA</t>
  </si>
  <si>
    <t>ZAFFINO SIMONA</t>
  </si>
  <si>
    <t>VIDILI ISABELLA</t>
  </si>
  <si>
    <t>GUALANDRI VALERIA</t>
  </si>
  <si>
    <t>PANCALDI SANDRA</t>
  </si>
  <si>
    <t>FRIGO ORIELE</t>
  </si>
  <si>
    <t>ANOBILE PIETRO</t>
  </si>
  <si>
    <t>BECCARIA CLAUDIO</t>
  </si>
  <si>
    <t>MAGNI LUCA</t>
  </si>
  <si>
    <t>MANZINI ANDREA</t>
  </si>
  <si>
    <t>SCARLINI DANIELE</t>
  </si>
  <si>
    <t>BENEDETTO MARCO</t>
  </si>
  <si>
    <t>BARABUFFI ALIBERTO</t>
  </si>
  <si>
    <t>DI RENZONE CLAUDIO</t>
  </si>
  <si>
    <t>FARNETANI LIVIO</t>
  </si>
  <si>
    <t>FRANCINI SERGIO</t>
  </si>
  <si>
    <t>GRILLI GRAZIANO</t>
  </si>
  <si>
    <t>TIEZZI MASSIMO</t>
  </si>
  <si>
    <t>TOMASZUN MAREK</t>
  </si>
  <si>
    <t>BEGHELLI HENRI BERTO</t>
  </si>
  <si>
    <t>FRANCO DARIO</t>
  </si>
  <si>
    <t>BISCUOLA DENIS MARCO</t>
  </si>
  <si>
    <t>DI DONA ANTONIO</t>
  </si>
  <si>
    <t>LESERRI TOMMASO</t>
  </si>
  <si>
    <t>MAZZOTTA VINCENZO</t>
  </si>
  <si>
    <t>MENEGHETTI MARIO</t>
  </si>
  <si>
    <t>SALARO GABRIELE</t>
  </si>
  <si>
    <t>SCHIAVELLO LUCA</t>
  </si>
  <si>
    <t>ALFARONE GIUSEPPE</t>
  </si>
  <si>
    <t>ARCUDI FRANCESCO</t>
  </si>
  <si>
    <t>ARDO' PAOLO</t>
  </si>
  <si>
    <t>CAPITANI VALTER</t>
  </si>
  <si>
    <t>CAPUANO ANTONIO</t>
  </si>
  <si>
    <t>DRAGONE ROBERTO</t>
  </si>
  <si>
    <t>GUIOTTO SEVERINO</t>
  </si>
  <si>
    <t>MASIERO LORETTO</t>
  </si>
  <si>
    <t>MAZZETTO GIULIO</t>
  </si>
  <si>
    <t>MUSSINO BRUNO</t>
  </si>
  <si>
    <t>SCAVINO GIOVANNI</t>
  </si>
  <si>
    <t>SERRATRICE ALBERTO</t>
  </si>
  <si>
    <t>SERRATRICE MATTIA</t>
  </si>
  <si>
    <t>STURARO NEVIO</t>
  </si>
  <si>
    <t>TESTA LIVIO</t>
  </si>
  <si>
    <t>TROMBINI MARCO</t>
  </si>
  <si>
    <t>ZAGAMI MARCELLO</t>
  </si>
  <si>
    <t>BRUNETTI BATTISTA</t>
  </si>
  <si>
    <t>CAPPELLO AGOSTINO</t>
  </si>
  <si>
    <t>GIANOTTI DIEGO</t>
  </si>
  <si>
    <t>MIGLIACCIO SALVATORE</t>
  </si>
  <si>
    <t>PALLADINO GERARDO</t>
  </si>
  <si>
    <t>PAVANELLI GIOVANNI</t>
  </si>
  <si>
    <t>RUSSO DANTE</t>
  </si>
  <si>
    <t>BENATTI BRUNO</t>
  </si>
  <si>
    <t>MAZZOLI ANDREA</t>
  </si>
  <si>
    <t>MENABUE GIOVANNI</t>
  </si>
  <si>
    <t>CESAREO MEMMO MARCIANO</t>
  </si>
  <si>
    <t>ANDILORO GIOVANNI</t>
  </si>
  <si>
    <t>GIORGI OSVALDO</t>
  </si>
  <si>
    <t>IACOVELLI GIUSEPPE</t>
  </si>
  <si>
    <t>IACOVELLI MICHELE</t>
  </si>
  <si>
    <t>IACOVELLI PIERO</t>
  </si>
  <si>
    <t>LAGNA PIERCARLO</t>
  </si>
  <si>
    <t>MERANDI FRANCESCO</t>
  </si>
  <si>
    <t>PETRUCCIOLI VALTER</t>
  </si>
  <si>
    <t>POVOLO GIAN LUCA</t>
  </si>
  <si>
    <t>SERRA SALVATORE</t>
  </si>
  <si>
    <t>DE VITA PASQUALE</t>
  </si>
  <si>
    <t>RUSCELLI SERGIO</t>
  </si>
  <si>
    <t>VERNA MAURIZIO</t>
  </si>
  <si>
    <t>MARTINA MARIO</t>
  </si>
  <si>
    <t>BIANCHI WALTER</t>
  </si>
  <si>
    <t>CURTO PIETRO</t>
  </si>
  <si>
    <t>D'AMELIO SAVINO</t>
  </si>
  <si>
    <t>FRANCONE PAOLO</t>
  </si>
  <si>
    <t>GIORDANO PIERO</t>
  </si>
  <si>
    <t>VECCHIONE FRANCO</t>
  </si>
  <si>
    <t>CASTELLI GIORDANO</t>
  </si>
  <si>
    <t>KARFI ANWAR</t>
  </si>
  <si>
    <t>MALPIGHI ANDREA</t>
  </si>
  <si>
    <t>MARCHESELLI FRANCO</t>
  </si>
  <si>
    <t>PINCA GIUSEPPE</t>
  </si>
  <si>
    <t>RUBINI LUIGI</t>
  </si>
  <si>
    <t>LOMBARDO GASPARE</t>
  </si>
  <si>
    <t>CORONA MASSIMO</t>
  </si>
  <si>
    <t>ROBERTO MASSIMO</t>
  </si>
  <si>
    <t>CAMPINI LUIGI</t>
  </si>
  <si>
    <t>D'ANGELO SALVATORE</t>
  </si>
  <si>
    <t>LEVATI CESARE</t>
  </si>
  <si>
    <t>MERISIO FRANCESCO</t>
  </si>
  <si>
    <t>PREMOLI MARCO</t>
  </si>
  <si>
    <t>CANCELLIERE DOMENICO</t>
  </si>
  <si>
    <t>GOLFARI DANIELE</t>
  </si>
  <si>
    <t>LOLLI ALBERTO</t>
  </si>
  <si>
    <t>PASOTTI NARDO</t>
  </si>
  <si>
    <t>ROSSI GIULIANO</t>
  </si>
  <si>
    <t>CARNEVALI PAOLO</t>
  </si>
  <si>
    <t>GIUSTI PAOLO</t>
  </si>
  <si>
    <t>FATTORI SAVERIO</t>
  </si>
  <si>
    <t>DAGNINO CARLO</t>
  </si>
  <si>
    <t>COMINATO SANDRO</t>
  </si>
  <si>
    <t>MANTEGAZZI ENRICO</t>
  </si>
  <si>
    <t>PRETE CLAUDIO</t>
  </si>
  <si>
    <t>TEMPESTA GIOVANNI</t>
  </si>
  <si>
    <t>MANISCALCO IGNAZIO</t>
  </si>
  <si>
    <t>TORCHETTI ROCCO</t>
  </si>
  <si>
    <t>CAPUZZO ENZO</t>
  </si>
  <si>
    <t>GALATI SALVATORE</t>
  </si>
  <si>
    <t>MASTROMATTEO LUIGI</t>
  </si>
  <si>
    <t>PISCOPO FRANCO</t>
  </si>
  <si>
    <t>SPIRITO ADRIANO</t>
  </si>
  <si>
    <t>CASINI MARCO</t>
  </si>
  <si>
    <t>BADRI ISSAM</t>
  </si>
  <si>
    <t>SCRIVANI GIOVANNI</t>
  </si>
  <si>
    <t>ANDREOSE LORENZO</t>
  </si>
  <si>
    <t>BELLINELLO LUCIANO</t>
  </si>
  <si>
    <t>DALLA VECCHIA ANGELO</t>
  </si>
  <si>
    <t>GARBO RICCARDO</t>
  </si>
  <si>
    <t>LUNARDI NICOLA</t>
  </si>
  <si>
    <t>MAGAGNOLI LUCIANO</t>
  </si>
  <si>
    <t>MATTIOLO LUIGI</t>
  </si>
  <si>
    <t>POLETTO LUCA</t>
  </si>
  <si>
    <t>SPEROTTO MAURIZIO</t>
  </si>
  <si>
    <t>VASSALLI DARIO</t>
  </si>
  <si>
    <t>ACCALAI ADOLFO</t>
  </si>
  <si>
    <t>CAMANZI MASSIMO</t>
  </si>
  <si>
    <t>CUPANE FRANCESCO</t>
  </si>
  <si>
    <t>FABBRI IVO</t>
  </si>
  <si>
    <t>SILIMBANI RUGGERO</t>
  </si>
  <si>
    <t>BONINI MARCO</t>
  </si>
  <si>
    <t>NISTRI SANZIO</t>
  </si>
  <si>
    <t>VURRO GIUSEPPE</t>
  </si>
  <si>
    <t>GELOSINI CLAUDIO</t>
  </si>
  <si>
    <t>GABBI CARLO</t>
  </si>
  <si>
    <t>ROMAGNOLI RICCARDO</t>
  </si>
  <si>
    <t>RUPI RODOLFO</t>
  </si>
  <si>
    <t>SIDOLI GIULIANO</t>
  </si>
  <si>
    <t>CASSI ROBERTO</t>
  </si>
  <si>
    <t>BORSARI PIERLUIGI</t>
  </si>
  <si>
    <t>CAVANI MARCO</t>
  </si>
  <si>
    <t>CENCI MAURIZIO</t>
  </si>
  <si>
    <t>CONSERVA MARIO</t>
  </si>
  <si>
    <t>FRACCHETTA VALERIO</t>
  </si>
  <si>
    <t>GALANTINI CARLO</t>
  </si>
  <si>
    <t>GASPARINI PIERPAOLO</t>
  </si>
  <si>
    <t>GOZZI ETTORE</t>
  </si>
  <si>
    <t>LO CONTE ANTONIO</t>
  </si>
  <si>
    <t>LONGAGNANI GIOVANNI</t>
  </si>
  <si>
    <t>PERRICONE GAETANO</t>
  </si>
  <si>
    <t>RIGHI MAURO</t>
  </si>
  <si>
    <t>STRADI GIANLUCA</t>
  </si>
  <si>
    <t>VALLI STEFANO</t>
  </si>
  <si>
    <t>ANGELILLO VINCENZO</t>
  </si>
  <si>
    <t>MANINI ROBERTO</t>
  </si>
  <si>
    <t>MASONI GIANCARLO</t>
  </si>
  <si>
    <t>PRANDI GIOVANNI</t>
  </si>
  <si>
    <t>RASULO PASQUALE</t>
  </si>
  <si>
    <t>RAVAZZINI RUGGERO</t>
  </si>
  <si>
    <t>CAVAZZUTI PAOLO</t>
  </si>
  <si>
    <t>PIVETTI MAURIZIO</t>
  </si>
  <si>
    <t>RICCI DINO</t>
  </si>
  <si>
    <t>FRANCHINI ENZO</t>
  </si>
  <si>
    <t>RAMUNNI ANTONIO UBALDO</t>
  </si>
  <si>
    <t>GANASSI MARCO</t>
  </si>
  <si>
    <t>GHINI DANIELE</t>
  </si>
  <si>
    <t>PANTALEO GIACOMO</t>
  </si>
  <si>
    <t>PIGLIACAMPO ALESSANDRO</t>
  </si>
  <si>
    <t>MAGNANI LORENZO</t>
  </si>
  <si>
    <t>BIANCO BRUNO</t>
  </si>
  <si>
    <t>CERICOLA MICHELANTONIO</t>
  </si>
  <si>
    <t>MADLENA FULVIO</t>
  </si>
  <si>
    <t>ZENGA SILVESTRO</t>
  </si>
  <si>
    <t>FACCIOLI PAOLO</t>
  </si>
  <si>
    <t>MAZZOLI MAURIZIO</t>
  </si>
  <si>
    <t>PERRI FRANCESCO</t>
  </si>
  <si>
    <t>VENTURA MAURIZIO</t>
  </si>
  <si>
    <t>GATTA ATTILIO</t>
  </si>
  <si>
    <t>MAESTRI PAOLO</t>
  </si>
  <si>
    <t>MONUTTI LUIGI</t>
  </si>
  <si>
    <t>PIAZZA FRANCO</t>
  </si>
  <si>
    <t>POLETTI SILVANO</t>
  </si>
  <si>
    <t>SALIMBENI VALERIO</t>
  </si>
  <si>
    <t>BERTANI PAOLO</t>
  </si>
  <si>
    <t>GOVI MARCO</t>
  </si>
  <si>
    <t>ADAMI PAOLO GUIDO</t>
  </si>
  <si>
    <t>CORSINOTTI MEDARDO</t>
  </si>
  <si>
    <t>ARBUSTI NICOLA</t>
  </si>
  <si>
    <t>CUSCIANNA VITO</t>
  </si>
  <si>
    <t>BALDINI DAVIDE</t>
  </si>
  <si>
    <t>BERTINI LUCA GIOTTO</t>
  </si>
  <si>
    <t>ZAFFINO GIAMPAOLO</t>
  </si>
  <si>
    <t>PROMPICAI PAOLO EMANUELE</t>
  </si>
  <si>
    <t>GUALANDRI LEANDRO</t>
  </si>
  <si>
    <t>FERRONI DORIANO</t>
  </si>
  <si>
    <t>GRANDI MAURIZIO</t>
  </si>
  <si>
    <t>MARTELLI MAURO</t>
  </si>
  <si>
    <t>PAGANI ADRIANO</t>
  </si>
  <si>
    <t>DI NUCCI JAN CARLO</t>
  </si>
  <si>
    <t>SUTERA ALBERTO</t>
  </si>
  <si>
    <t>ALBERTINI LUCA</t>
  </si>
  <si>
    <t>MELANI ROBERTO</t>
  </si>
  <si>
    <t>ASTOLFI ANDREA</t>
  </si>
  <si>
    <t>BORTOLOTTI ALBERTO</t>
  </si>
  <si>
    <t>D'ORO ANTONIO</t>
  </si>
  <si>
    <t>ZANETTI FRANCESCO</t>
  </si>
  <si>
    <t>BOCCARDI MARCO</t>
  </si>
  <si>
    <t>CALAMAI SIMONE</t>
  </si>
  <si>
    <t>CALAMINI MASSIMO</t>
  </si>
  <si>
    <t>CAPIZZI FILIPPO</t>
  </si>
  <si>
    <t>CASSI SAMUELE OSKAR</t>
  </si>
  <si>
    <t>CECCHERINI SIMONE</t>
  </si>
  <si>
    <t>CRAPARO ATANAS</t>
  </si>
  <si>
    <t>DREONI MARCO</t>
  </si>
  <si>
    <t>FIESOLI LEONARDO</t>
  </si>
  <si>
    <t>IPPOLITI GABRIELE</t>
  </si>
  <si>
    <t>ROSSO RICCARDO</t>
  </si>
  <si>
    <t>CENCINI LUCA</t>
  </si>
  <si>
    <t>MASSAI FABIO</t>
  </si>
  <si>
    <t>TIEZZI ALESSANDRO</t>
  </si>
  <si>
    <t>BAUCHIERO MARCO</t>
  </si>
  <si>
    <t>PERNICE STEFANO</t>
  </si>
  <si>
    <t>SALARO FABIO</t>
  </si>
  <si>
    <t>SAVARESE LUCA</t>
  </si>
  <si>
    <t>SCIBETTA ANTONINO</t>
  </si>
  <si>
    <t>VERTERAMO CARLO</t>
  </si>
  <si>
    <t>CARIOTI RICCARDO</t>
  </si>
  <si>
    <t>CEFOLA ARMANDO</t>
  </si>
  <si>
    <t>STURARO CHRISTIAN</t>
  </si>
  <si>
    <t>BRUNA SAMUELE</t>
  </si>
  <si>
    <t>CHIEREGATO MAURO</t>
  </si>
  <si>
    <t>LAINO STEFANO</t>
  </si>
  <si>
    <t>MARCO SULEMAN</t>
  </si>
  <si>
    <t>VALLINO DANIELE</t>
  </si>
  <si>
    <t>OPPIOLI MARCO</t>
  </si>
  <si>
    <t>PULCINELLI MARCO</t>
  </si>
  <si>
    <t>CATTANEO MAURO</t>
  </si>
  <si>
    <t>CANARELLI SIMONE</t>
  </si>
  <si>
    <t>CASALINO ANTONIO</t>
  </si>
  <si>
    <t>GELATTI MARCO</t>
  </si>
  <si>
    <t>GIORGI FULVIO</t>
  </si>
  <si>
    <t>GRECO GIROLAMO</t>
  </si>
  <si>
    <t>LONGO FABIO</t>
  </si>
  <si>
    <t>MONTANARI CESARE</t>
  </si>
  <si>
    <t>RIU ANDREA</t>
  </si>
  <si>
    <t>VISENTIN ALESSANDRO</t>
  </si>
  <si>
    <t>VOLPATTO SIMONE</t>
  </si>
  <si>
    <t>MARANGONI MATTEO</t>
  </si>
  <si>
    <t>CASCONE ROBERTO</t>
  </si>
  <si>
    <t>AHMAD ADAM</t>
  </si>
  <si>
    <t>GALLINARI CHRISTIAN</t>
  </si>
  <si>
    <t>ARDIZZONI FEDERICO</t>
  </si>
  <si>
    <t>GUICCIARDI MICHELE</t>
  </si>
  <si>
    <t>QUAGLIERI DAVIDE</t>
  </si>
  <si>
    <t>RUBINI GREGORIO</t>
  </si>
  <si>
    <t>CASULA GIUSEPPE</t>
  </si>
  <si>
    <t>CANDELA SAMUELE</t>
  </si>
  <si>
    <t>CERATO GIANNI</t>
  </si>
  <si>
    <t>PISCIONERI RAFFAELE</t>
  </si>
  <si>
    <t>PORRITIELLO LUIGI</t>
  </si>
  <si>
    <t>ROGGEBAND JONATHAN</t>
  </si>
  <si>
    <t>TERRANEO CLAUDIO</t>
  </si>
  <si>
    <t>CAGLIARI MANUEL</t>
  </si>
  <si>
    <t>GHELFI MATTEO</t>
  </si>
  <si>
    <t>MONTERUCCIOLI FLAVIO</t>
  </si>
  <si>
    <t>PALOMBO SATURNINO</t>
  </si>
  <si>
    <t>FERRETTI FRANCESCO</t>
  </si>
  <si>
    <t>ROSSI CHRISTIAN</t>
  </si>
  <si>
    <t>CAVICCHINI STEFANO</t>
  </si>
  <si>
    <t>EL MAHFOUDI OSAMA</t>
  </si>
  <si>
    <t>GALLINARI DANIEL</t>
  </si>
  <si>
    <t>GALLINARI LUCA</t>
  </si>
  <si>
    <t>BENKACEM MOHAMED</t>
  </si>
  <si>
    <t>QEPURI EDUARD</t>
  </si>
  <si>
    <t>MASSONE DAVIDE</t>
  </si>
  <si>
    <t>GIARDIELLO ANTONIO</t>
  </si>
  <si>
    <t>BOGGIO PAOLO</t>
  </si>
  <si>
    <t>BRACCO ALFONSO</t>
  </si>
  <si>
    <t>BUSSETTO ANDREA</t>
  </si>
  <si>
    <t>CARESIO GIULIANO FRANCO</t>
  </si>
  <si>
    <t>CAVUOTI LUIGI</t>
  </si>
  <si>
    <t>AVIGNI NICOLA</t>
  </si>
  <si>
    <t>BARI MASSIMILIANO</t>
  </si>
  <si>
    <t>BEDIN MICHELE</t>
  </si>
  <si>
    <t>BOCCARDO STEFANO</t>
  </si>
  <si>
    <t>DELL' AERA GIUSEPPE</t>
  </si>
  <si>
    <t>GROSSI GINO</t>
  </si>
  <si>
    <t>MARCHETTA ANGELO</t>
  </si>
  <si>
    <t>MATTIOLO MASSIMO</t>
  </si>
  <si>
    <t>ONGARO FILIPPO</t>
  </si>
  <si>
    <t>PIASENTINI MARCO</t>
  </si>
  <si>
    <t>PRENDIN PAOLO</t>
  </si>
  <si>
    <t>SCARABELLO OMAR</t>
  </si>
  <si>
    <t>SFRISO ANDREA</t>
  </si>
  <si>
    <t>TOSATTI MARIO</t>
  </si>
  <si>
    <t>TROVO' PAOLO</t>
  </si>
  <si>
    <t>TUROLLA MARCO</t>
  </si>
  <si>
    <t>VISENTIN GIMMY</t>
  </si>
  <si>
    <t>ZANELLA MARCO</t>
  </si>
  <si>
    <t>CASARI GIULIANO</t>
  </si>
  <si>
    <t>PESCE MARIO VITO</t>
  </si>
  <si>
    <t>TARQUINIO DENIS</t>
  </si>
  <si>
    <t>TONDINI DAVIDE</t>
  </si>
  <si>
    <t>CAVALLINI ANDREA</t>
  </si>
  <si>
    <t>GIANNI ROBERTO</t>
  </si>
  <si>
    <t>TREVE MATTIA</t>
  </si>
  <si>
    <t>CROTTI MASSIMO</t>
  </si>
  <si>
    <t>GALIMBERTI FAUSTO</t>
  </si>
  <si>
    <t>VERONESI ANDREA</t>
  </si>
  <si>
    <t>NERI FABIO</t>
  </si>
  <si>
    <t>MAZZI GIANLUCA</t>
  </si>
  <si>
    <t>MEDICI MARCO</t>
  </si>
  <si>
    <t>PRATIZZOLI ALBERTO</t>
  </si>
  <si>
    <t>TURRICELLI ERIK</t>
  </si>
  <si>
    <t>ABBATI ALESSIO</t>
  </si>
  <si>
    <t>ACCORSI ENRICO</t>
  </si>
  <si>
    <t>AVANZI ALESSANDRO</t>
  </si>
  <si>
    <t>BELMONTE NICOLA</t>
  </si>
  <si>
    <t>BERGONZINI SIMONE</t>
  </si>
  <si>
    <t>BIGI PATRICK</t>
  </si>
  <si>
    <t>BRANDUZZI DARIO</t>
  </si>
  <si>
    <t>CAMPADELLI VALERIO</t>
  </si>
  <si>
    <t>CAPITANI FILIPPO</t>
  </si>
  <si>
    <t>CARPENITO GIACOMO</t>
  </si>
  <si>
    <t>CATTINI ALBERTO</t>
  </si>
  <si>
    <t>COPPOLA DOMENICO</t>
  </si>
  <si>
    <t>CORSINI FABRIZIO</t>
  </si>
  <si>
    <t>COTALI IVAN</t>
  </si>
  <si>
    <t>CUCCHI STEFANO</t>
  </si>
  <si>
    <t>FAGGIOLI LORENZO</t>
  </si>
  <si>
    <t>FARSETTI ANDREA</t>
  </si>
  <si>
    <t>FILIPPINI MASSIMO</t>
  </si>
  <si>
    <t>FRANCIOSI JONATHAN</t>
  </si>
  <si>
    <t>GAVIOLI DAVIDE</t>
  </si>
  <si>
    <t>GENTILE FABRIZIO</t>
  </si>
  <si>
    <t>GIUTTARI GIANLUCA</t>
  </si>
  <si>
    <t>GORRASI GIANCARLO</t>
  </si>
  <si>
    <t>LONGAGNANI MARCO</t>
  </si>
  <si>
    <t>MALAGOLI GIAN FRANCO</t>
  </si>
  <si>
    <t>MANNI FABRIZIO</t>
  </si>
  <si>
    <t>MANNI NICOLO'</t>
  </si>
  <si>
    <t>MARMO SAVERIO</t>
  </si>
  <si>
    <t>MELETTI LUIGI</t>
  </si>
  <si>
    <t>MONTANARI ANDREA</t>
  </si>
  <si>
    <t>MORI ALESSIO</t>
  </si>
  <si>
    <t>MORO MOHAMED</t>
  </si>
  <si>
    <t>NEGRINI ALBERTO</t>
  </si>
  <si>
    <t>PIRONDI FABIO</t>
  </si>
  <si>
    <t>POLLASTRI ENRICO</t>
  </si>
  <si>
    <t>RIGHI GABRIELE</t>
  </si>
  <si>
    <t>SETTI ALBERTO</t>
  </si>
  <si>
    <t>TAMAROZZI MARCO</t>
  </si>
  <si>
    <t>ZACCARIA RICCARDO</t>
  </si>
  <si>
    <t>NADALINI STEFANO</t>
  </si>
  <si>
    <t>STANGHELLINI MATTEO</t>
  </si>
  <si>
    <t>DEL CARLO FRANCESCO</t>
  </si>
  <si>
    <t>LOCONTE VITO</t>
  </si>
  <si>
    <t>BERGIANTI JHONNY</t>
  </si>
  <si>
    <t>DAVOLI GIOVANNI</t>
  </si>
  <si>
    <t>SEVERI RICCARDO</t>
  </si>
  <si>
    <t>ROSI PAOLO</t>
  </si>
  <si>
    <t>BRAMBILLA MASSIMILIANO</t>
  </si>
  <si>
    <t>ARMAROLI PAOLO</t>
  </si>
  <si>
    <t>FAVARON FULVIO</t>
  </si>
  <si>
    <t>MONTECALVO DANIELE</t>
  </si>
  <si>
    <t>CORRADINI MARCO</t>
  </si>
  <si>
    <t>LORUSSO LEONARDO</t>
  </si>
  <si>
    <t>TIEZZI PAOLO</t>
  </si>
  <si>
    <t>BERTELLI FILIPPO</t>
  </si>
  <si>
    <t>CAPONE MAURIZIO</t>
  </si>
  <si>
    <t>GATTESCHI MARCO</t>
  </si>
  <si>
    <t>STORNELLO DENIS</t>
  </si>
  <si>
    <t>N.ro</t>
  </si>
  <si>
    <t>DE NARDI</t>
  </si>
  <si>
    <t>AMEDEO</t>
  </si>
  <si>
    <t>HASSEN</t>
  </si>
  <si>
    <t>ILYES</t>
  </si>
  <si>
    <t>ADBELRAHMEN</t>
  </si>
  <si>
    <t>MASI</t>
  </si>
  <si>
    <t>SEBASTIANO</t>
  </si>
  <si>
    <t>VIGNALI</t>
  </si>
  <si>
    <t>MILA</t>
  </si>
  <si>
    <t>FANTINI</t>
  </si>
  <si>
    <t>IDEO</t>
  </si>
  <si>
    <t>PAGLIA MARGHERITA</t>
  </si>
  <si>
    <t>VIGNALI MILA</t>
  </si>
  <si>
    <t>HASSEN SARA</t>
  </si>
  <si>
    <t>HASSEN ILYES</t>
  </si>
  <si>
    <t>FERRI AMEDEO</t>
  </si>
  <si>
    <t>MASI SEBASTIANO</t>
  </si>
  <si>
    <t>VALLI RICCARDO</t>
  </si>
  <si>
    <t>ZANNI FILIPPO</t>
  </si>
  <si>
    <t>DE NARDI RICCARDO</t>
  </si>
  <si>
    <t>HASSEN ADBELRAHMEN</t>
  </si>
  <si>
    <t>PAGLIA FAUSTO</t>
  </si>
  <si>
    <t>FANTINI IDEO</t>
  </si>
  <si>
    <t>CILLONI LUIGI</t>
  </si>
  <si>
    <t>DE PIETRI GIULIANO</t>
  </si>
  <si>
    <t>FRANCHI CLAUDIO</t>
  </si>
  <si>
    <t>TINCANI SANDRO</t>
  </si>
  <si>
    <t>#RANCATI</t>
  </si>
  <si>
    <t>#ROSSO</t>
  </si>
  <si>
    <t>#CASATORI</t>
  </si>
  <si>
    <t>#CATALANO</t>
  </si>
  <si>
    <t>#GLIONNA</t>
  </si>
  <si>
    <t>#D'AURIA</t>
  </si>
  <si>
    <t>#MELONI</t>
  </si>
  <si>
    <t>#MORONI</t>
  </si>
  <si>
    <t>#VILLA</t>
  </si>
  <si>
    <t>#SGARAMELLA</t>
  </si>
  <si>
    <t>#ERCOLE</t>
  </si>
  <si>
    <t>#AZZALIN</t>
  </si>
  <si>
    <t>#BONAZZI</t>
  </si>
  <si>
    <t>#DI MOLFETTA</t>
  </si>
  <si>
    <t>#GIGLIOLI</t>
  </si>
  <si>
    <t>#LEGNARI</t>
  </si>
  <si>
    <t>#BONINI</t>
  </si>
  <si>
    <t>#RAMBALDI</t>
  </si>
  <si>
    <t>#BURANI</t>
  </si>
  <si>
    <t>#GUIDETTI</t>
  </si>
  <si>
    <t>#MICCICHE'</t>
  </si>
  <si>
    <t>#INVERNIZZI</t>
  </si>
  <si>
    <t>#CATALANO ANDREA</t>
  </si>
  <si>
    <t>#RAMBALDI ENRICO</t>
  </si>
  <si>
    <t>#GLIONNA LINDA</t>
  </si>
  <si>
    <t>#MICCICHE' MATTEO</t>
  </si>
  <si>
    <t>#ROSSO EMMA</t>
  </si>
  <si>
    <t>#BURANI CHIARA</t>
  </si>
  <si>
    <t>#D'AURIA EDOARDO</t>
  </si>
  <si>
    <t>#GIORDANI SIMONE</t>
  </si>
  <si>
    <t>#RANCATI MATTIA</t>
  </si>
  <si>
    <t>#GUIDETTI ADAM</t>
  </si>
  <si>
    <t>#CASATORI MATTEO</t>
  </si>
  <si>
    <t>#ERCOLE CAROLINA</t>
  </si>
  <si>
    <t>#DI MOLFETTA ANDREA</t>
  </si>
  <si>
    <t>#BONINI LUCA</t>
  </si>
  <si>
    <t>#MELONI ALESSANDRA</t>
  </si>
  <si>
    <t>#MORONI FEDERICA</t>
  </si>
  <si>
    <t>#VILLA BARBARA</t>
  </si>
  <si>
    <t>#INVERNIZZI CARILLA</t>
  </si>
  <si>
    <t>#AZZALIN LUIGINO</t>
  </si>
  <si>
    <t>#GIGLIOLI PIER MASSIMO</t>
  </si>
  <si>
    <t>#LEGNARI DAVIDE</t>
  </si>
  <si>
    <t>#SGARAMELLA GIAN LUCA</t>
  </si>
  <si>
    <t>#BONAZZI MASSIMO</t>
  </si>
  <si>
    <t>#HARRAR</t>
  </si>
  <si>
    <t>#BEDENGHI</t>
  </si>
  <si>
    <t>#MAMMI</t>
  </si>
  <si>
    <t>#FERRI</t>
  </si>
  <si>
    <t>#PRATIZZOLI</t>
  </si>
  <si>
    <t>#ANCAROLA</t>
  </si>
  <si>
    <t>M Totale</t>
  </si>
  <si>
    <t>F Totale</t>
  </si>
  <si>
    <t>#PINELLI</t>
  </si>
  <si>
    <t>X</t>
  </si>
  <si>
    <t>#OVI</t>
  </si>
  <si>
    <t>#DE CARLO</t>
  </si>
  <si>
    <t>#CONSIGLI</t>
  </si>
  <si>
    <t>Corsa B03</t>
  </si>
  <si>
    <t>M- Juniores Totale</t>
  </si>
  <si>
    <t>M-50 Totale</t>
  </si>
  <si>
    <t>M-55 Totale</t>
  </si>
  <si>
    <t>M-60 Totale</t>
  </si>
  <si>
    <t>M-65 Totale</t>
  </si>
  <si>
    <t>M-70 Totale</t>
  </si>
  <si>
    <t>M-75 Totale</t>
  </si>
  <si>
    <t>#N/D</t>
  </si>
  <si>
    <t>#VALORE!</t>
  </si>
  <si>
    <t>#N/D Totale</t>
  </si>
  <si>
    <t>Corsa A11</t>
  </si>
  <si>
    <t>M-Primi Passi Totale</t>
  </si>
  <si>
    <t>Corsa A10</t>
  </si>
  <si>
    <t>F-Pulcini Totale</t>
  </si>
  <si>
    <t>Corsa A09</t>
  </si>
  <si>
    <t>M-Pulcini Totale</t>
  </si>
  <si>
    <t>Corsa A08</t>
  </si>
  <si>
    <t>F-Esordienti Totale</t>
  </si>
  <si>
    <t>Corsa A07</t>
  </si>
  <si>
    <t>GIORDANI SIMONE</t>
  </si>
  <si>
    <t>M-Esordienti Totale</t>
  </si>
  <si>
    <t>Corsa A06</t>
  </si>
  <si>
    <t>F-Ragazze A Totale</t>
  </si>
  <si>
    <t>Corsa A05</t>
  </si>
  <si>
    <t>M-Ragazzi A Totale</t>
  </si>
  <si>
    <t>Corsa A04</t>
  </si>
  <si>
    <t>F-Ragazze B Totale</t>
  </si>
  <si>
    <t>Corsa A03</t>
  </si>
  <si>
    <t>M-Ragazzi B Totale</t>
  </si>
  <si>
    <t>Corsa A02</t>
  </si>
  <si>
    <t>F-Cadette Totale</t>
  </si>
  <si>
    <t>Corsa A01</t>
  </si>
  <si>
    <t>M-CadettI Totale</t>
  </si>
  <si>
    <t>Corsa B01</t>
  </si>
  <si>
    <t>F-Allieve Totale</t>
  </si>
  <si>
    <t>M-AllievI Totale</t>
  </si>
  <si>
    <t>Corsa B02</t>
  </si>
  <si>
    <t>F- Juniores Totale</t>
  </si>
  <si>
    <t>F-20 Totale</t>
  </si>
  <si>
    <t>Corsa B04</t>
  </si>
  <si>
    <t>M-20 Totale</t>
  </si>
  <si>
    <t>F-25 Totale</t>
  </si>
  <si>
    <t>M-25 Totale</t>
  </si>
  <si>
    <t>F-30 Totale</t>
  </si>
  <si>
    <t>M-30 Totale</t>
  </si>
  <si>
    <t>F-35 Totale</t>
  </si>
  <si>
    <t>M-35 Totale</t>
  </si>
  <si>
    <t>F-40 Totale</t>
  </si>
  <si>
    <t>M-40 Totale</t>
  </si>
  <si>
    <t>F-45 Totale</t>
  </si>
  <si>
    <t>M-45 Totale</t>
  </si>
  <si>
    <t>F-50 Totale</t>
  </si>
  <si>
    <t>F-55 Totale</t>
  </si>
  <si>
    <t>(vuoto)</t>
  </si>
  <si>
    <t>- Totale</t>
  </si>
  <si>
    <t>Escluso</t>
  </si>
  <si>
    <t>F-60 Totale</t>
  </si>
  <si>
    <t>F-65 Totale</t>
  </si>
  <si>
    <t>F-70 Totale</t>
  </si>
  <si>
    <t>F-75 Totale</t>
  </si>
  <si>
    <t>Corsa A12</t>
  </si>
  <si>
    <t>F-Primi Passi Totale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</si>
</sst>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#,##0_ ;[Red]\-#,##0\ "/>
    <numFmt numFmtId="165" formatCode="dd/mm/yy;@"/>
    <numFmt numFmtId="166" formatCode="[h]:mm:ss.00"/>
  </numFmts>
  <fonts count="25">
    <font>
      <i/>
      <sz val="11"/>
      <name val="Arial"/>
      <family val="2"/>
    </font>
    <font>
      <sz val="8"/>
      <name val="Century Gothic"/>
      <family val="2"/>
    </font>
    <font>
      <sz val="8"/>
      <name val="Arial"/>
      <family val="2"/>
    </font>
    <font>
      <i/>
      <sz val="8"/>
      <name val="Arial"/>
      <family val="2"/>
    </font>
    <font>
      <i/>
      <sz val="11"/>
      <name val="Arial"/>
      <family val="2"/>
    </font>
    <font>
      <i/>
      <sz val="8"/>
      <name val="Century Gothic"/>
      <family val="2"/>
    </font>
    <font>
      <b/>
      <sz val="8"/>
      <name val="Arial"/>
      <family val="2"/>
    </font>
    <font>
      <i/>
      <sz val="8"/>
      <color indexed="10"/>
      <name val="Century Gothic"/>
      <family val="2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6" tint="-0.249977111117893"/>
      <name val="Arial"/>
      <family val="2"/>
    </font>
    <font>
      <b/>
      <sz val="10"/>
      <color theme="6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26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>
      <alignment horizontal="center" vertical="center"/>
    </xf>
    <xf numFmtId="43" fontId="13" fillId="0" borderId="0" applyFont="0" applyFill="0" applyBorder="0" applyAlignment="0" applyProtection="0"/>
    <xf numFmtId="0" fontId="13" fillId="0" borderId="0"/>
    <xf numFmtId="0" fontId="4" fillId="0" borderId="0">
      <alignment horizontal="center" vertical="center"/>
    </xf>
    <xf numFmtId="0" fontId="13" fillId="0" borderId="0"/>
    <xf numFmtId="0" fontId="12" fillId="0" borderId="0"/>
    <xf numFmtId="0" fontId="10" fillId="0" borderId="0" applyFill="0" applyProtection="0"/>
    <xf numFmtId="0" fontId="9" fillId="0" borderId="0"/>
  </cellStyleXfs>
  <cellXfs count="163">
    <xf numFmtId="0" fontId="0" fillId="0" borderId="0" xfId="0">
      <alignment horizontal="center" vertical="center"/>
    </xf>
    <xf numFmtId="0" fontId="1" fillId="0" borderId="0" xfId="0" applyFo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4" fillId="0" borderId="0" xfId="0" applyFont="1">
      <alignment horizontal="center" vertical="center"/>
    </xf>
    <xf numFmtId="0" fontId="15" fillId="0" borderId="0" xfId="0" applyFont="1">
      <alignment horizontal="center" vertical="center"/>
    </xf>
    <xf numFmtId="0" fontId="16" fillId="2" borderId="0" xfId="0" applyFont="1" applyFill="1" applyBorder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 wrapText="1"/>
    </xf>
    <xf numFmtId="0" fontId="0" fillId="2" borderId="0" xfId="0" applyFill="1">
      <alignment horizontal="center" vertical="center"/>
    </xf>
    <xf numFmtId="0" fontId="17" fillId="3" borderId="0" xfId="0" applyFont="1" applyFill="1" applyBorder="1" applyProtection="1">
      <alignment horizontal="center" vertical="center"/>
      <protection locked="0"/>
    </xf>
    <xf numFmtId="0" fontId="17" fillId="4" borderId="0" xfId="0" applyFont="1" applyFill="1" applyBorder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center"/>
      <protection locked="0"/>
    </xf>
    <xf numFmtId="0" fontId="15" fillId="0" borderId="0" xfId="0" applyFont="1" applyBorder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16" fillId="2" borderId="0" xfId="0" applyFont="1" applyFill="1" applyProtection="1">
      <alignment horizontal="center" vertical="center"/>
      <protection locked="0"/>
    </xf>
    <xf numFmtId="0" fontId="16" fillId="2" borderId="0" xfId="0" applyFont="1" applyFill="1" applyBorder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4" fillId="0" borderId="0" xfId="0" applyFo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 indent="1"/>
    </xf>
    <xf numFmtId="0" fontId="6" fillId="2" borderId="0" xfId="0" applyFont="1" applyFill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 indent="1"/>
    </xf>
    <xf numFmtId="0" fontId="2" fillId="0" borderId="0" xfId="0" applyFont="1" applyAlignment="1" applyProtection="1">
      <alignment horizontal="center" vertical="center"/>
    </xf>
    <xf numFmtId="0" fontId="17" fillId="4" borderId="0" xfId="0" applyFont="1" applyFill="1" applyBorder="1" applyAlignment="1" applyProtection="1">
      <alignment horizontal="left" vertical="center"/>
      <protection locked="0"/>
    </xf>
    <xf numFmtId="0" fontId="14" fillId="0" borderId="0" xfId="0" applyFont="1" applyProtection="1">
      <alignment horizontal="center" vertical="center"/>
    </xf>
    <xf numFmtId="0" fontId="14" fillId="0" borderId="0" xfId="0" applyFont="1" applyBorder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9" fillId="0" borderId="0" xfId="0" applyFont="1" applyFill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2" borderId="0" xfId="0" applyFont="1" applyFill="1" applyProtection="1">
      <alignment horizontal="center" vertical="center"/>
    </xf>
    <xf numFmtId="0" fontId="15" fillId="2" borderId="0" xfId="0" applyFont="1" applyFill="1" applyBorder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ill="1">
      <alignment horizontal="center" vertical="center"/>
    </xf>
    <xf numFmtId="0" fontId="15" fillId="5" borderId="0" xfId="0" applyFont="1" applyFill="1" applyBorder="1" applyAlignment="1" applyProtection="1">
      <alignment horizontal="center" vertical="center"/>
    </xf>
    <xf numFmtId="0" fontId="20" fillId="6" borderId="0" xfId="0" applyFont="1" applyFill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15" fillId="0" borderId="0" xfId="0" applyFont="1" applyAlignment="1">
      <alignment vertical="center"/>
    </xf>
    <xf numFmtId="0" fontId="15" fillId="0" borderId="0" xfId="0" applyFont="1" applyFill="1">
      <alignment horizontal="center" vertical="center"/>
    </xf>
    <xf numFmtId="0" fontId="0" fillId="0" borderId="0" xfId="0" applyFill="1" applyAlignment="1">
      <alignment vertical="center"/>
    </xf>
    <xf numFmtId="164" fontId="15" fillId="0" borderId="0" xfId="0" applyNumberFormat="1" applyFont="1" applyFill="1">
      <alignment horizontal="center" vertical="center"/>
    </xf>
    <xf numFmtId="0" fontId="15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>
      <alignment horizontal="center" vertical="center"/>
    </xf>
    <xf numFmtId="0" fontId="15" fillId="7" borderId="0" xfId="0" applyFont="1" applyFill="1">
      <alignment horizontal="center" vertical="center"/>
    </xf>
    <xf numFmtId="0" fontId="21" fillId="4" borderId="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5" fillId="0" borderId="0" xfId="0" applyFont="1" applyProtection="1">
      <alignment horizontal="center" vertical="center"/>
    </xf>
    <xf numFmtId="0" fontId="16" fillId="8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165" fontId="16" fillId="2" borderId="0" xfId="0" applyNumberFormat="1" applyFont="1" applyFill="1" applyAlignment="1">
      <alignment horizontal="left" vertical="center"/>
    </xf>
    <xf numFmtId="165" fontId="15" fillId="0" borderId="0" xfId="0" applyNumberFormat="1" applyFont="1" applyAlignment="1">
      <alignment horizontal="left" vertical="center"/>
    </xf>
    <xf numFmtId="165" fontId="15" fillId="0" borderId="0" xfId="0" applyNumberFormat="1" applyFont="1" applyAlignment="1" applyProtection="1">
      <alignment horizontal="center" vertical="center"/>
      <protection locked="0"/>
    </xf>
    <xf numFmtId="165" fontId="17" fillId="3" borderId="0" xfId="0" applyNumberFormat="1" applyFont="1" applyFill="1" applyBorder="1" applyAlignment="1" applyProtection="1">
      <alignment horizontal="center" vertical="center" wrapText="1"/>
    </xf>
    <xf numFmtId="0" fontId="8" fillId="0" borderId="1" xfId="7" applyFont="1" applyFill="1" applyBorder="1" applyAlignment="1"/>
    <xf numFmtId="0" fontId="0" fillId="2" borderId="0" xfId="0" applyFill="1" applyAlignment="1">
      <alignment horizontal="left" vertical="center"/>
    </xf>
    <xf numFmtId="0" fontId="15" fillId="0" borderId="2" xfId="0" applyFont="1" applyBorder="1" applyProtection="1">
      <alignment horizontal="center" vertical="center"/>
    </xf>
    <xf numFmtId="0" fontId="15" fillId="5" borderId="3" xfId="0" applyFont="1" applyFill="1" applyBorder="1" applyAlignment="1" applyProtection="1">
      <alignment horizontal="center" vertical="center"/>
    </xf>
    <xf numFmtId="0" fontId="15" fillId="9" borderId="3" xfId="0" applyFont="1" applyFill="1" applyBorder="1" applyAlignment="1" applyProtection="1">
      <alignment horizontal="center" vertical="center"/>
    </xf>
    <xf numFmtId="0" fontId="15" fillId="0" borderId="3" xfId="0" applyFont="1" applyBorder="1" applyAlignment="1" applyProtection="1">
      <alignment horizontal="center" vertical="center"/>
    </xf>
    <xf numFmtId="0" fontId="15" fillId="0" borderId="4" xfId="0" applyFont="1" applyBorder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/>
    </xf>
    <xf numFmtId="0" fontId="15" fillId="0" borderId="5" xfId="0" applyFont="1" applyBorder="1" applyProtection="1">
      <alignment horizontal="center" vertical="center"/>
    </xf>
    <xf numFmtId="0" fontId="15" fillId="5" borderId="6" xfId="0" applyFont="1" applyFill="1" applyBorder="1" applyAlignment="1" applyProtection="1">
      <alignment horizontal="center" vertical="center"/>
    </xf>
    <xf numFmtId="0" fontId="15" fillId="0" borderId="6" xfId="0" applyFont="1" applyFill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center" vertical="center"/>
    </xf>
    <xf numFmtId="0" fontId="8" fillId="0" borderId="1" xfId="7" applyFont="1" applyFill="1" applyBorder="1" applyAlignment="1">
      <alignment horizontal="center"/>
    </xf>
    <xf numFmtId="0" fontId="16" fillId="10" borderId="0" xfId="0" applyFont="1" applyFill="1" applyBorder="1" applyAlignment="1">
      <alignment vertical="center"/>
    </xf>
    <xf numFmtId="0" fontId="16" fillId="11" borderId="0" xfId="0" applyFont="1" applyFill="1" applyBorder="1">
      <alignment horizontal="center" vertical="center"/>
    </xf>
    <xf numFmtId="0" fontId="16" fillId="11" borderId="0" xfId="0" applyFont="1" applyFill="1" applyBorder="1" applyAlignment="1">
      <alignment vertical="center"/>
    </xf>
    <xf numFmtId="0" fontId="15" fillId="12" borderId="7" xfId="0" applyFont="1" applyFill="1" applyBorder="1" applyAlignment="1" applyProtection="1">
      <alignment horizontal="center" vertical="center"/>
    </xf>
    <xf numFmtId="0" fontId="15" fillId="12" borderId="8" xfId="0" applyFont="1" applyFill="1" applyBorder="1">
      <alignment horizontal="center" vertical="center"/>
    </xf>
    <xf numFmtId="0" fontId="15" fillId="12" borderId="9" xfId="0" applyFont="1" applyFill="1" applyBorder="1" applyAlignment="1">
      <alignment horizontal="left" vertical="center"/>
    </xf>
    <xf numFmtId="0" fontId="15" fillId="12" borderId="8" xfId="0" applyFont="1" applyFill="1" applyBorder="1" applyAlignment="1" applyProtection="1">
      <alignment horizontal="center" vertical="center"/>
    </xf>
    <xf numFmtId="0" fontId="15" fillId="12" borderId="10" xfId="0" applyFont="1" applyFill="1" applyBorder="1" applyAlignment="1">
      <alignment horizontal="left" vertical="center"/>
    </xf>
    <xf numFmtId="0" fontId="15" fillId="10" borderId="7" xfId="0" applyFont="1" applyFill="1" applyBorder="1" applyAlignment="1" applyProtection="1">
      <alignment horizontal="center" vertical="center"/>
    </xf>
    <xf numFmtId="0" fontId="15" fillId="10" borderId="7" xfId="0" applyFont="1" applyFill="1" applyBorder="1">
      <alignment horizontal="center" vertical="center"/>
    </xf>
    <xf numFmtId="0" fontId="15" fillId="10" borderId="9" xfId="0" applyFont="1" applyFill="1" applyBorder="1" applyAlignment="1">
      <alignment horizontal="left" vertical="center"/>
    </xf>
    <xf numFmtId="0" fontId="15" fillId="10" borderId="8" xfId="0" applyFont="1" applyFill="1" applyBorder="1" applyAlignment="1" applyProtection="1">
      <alignment horizontal="center" vertical="center"/>
    </xf>
    <xf numFmtId="0" fontId="15" fillId="10" borderId="8" xfId="0" applyFont="1" applyFill="1" applyBorder="1">
      <alignment horizontal="center" vertical="center"/>
    </xf>
    <xf numFmtId="0" fontId="15" fillId="10" borderId="10" xfId="0" applyFont="1" applyFill="1" applyBorder="1" applyAlignment="1">
      <alignment horizontal="left" vertical="center"/>
    </xf>
    <xf numFmtId="0" fontId="15" fillId="10" borderId="11" xfId="0" applyFont="1" applyFill="1" applyBorder="1" applyAlignment="1" applyProtection="1">
      <alignment horizontal="center" vertical="center"/>
    </xf>
    <xf numFmtId="0" fontId="15" fillId="10" borderId="11" xfId="0" applyFont="1" applyFill="1" applyBorder="1">
      <alignment horizontal="center" vertical="center"/>
    </xf>
    <xf numFmtId="0" fontId="15" fillId="10" borderId="12" xfId="0" applyFont="1" applyFill="1" applyBorder="1" applyAlignment="1">
      <alignment horizontal="left" vertical="center"/>
    </xf>
    <xf numFmtId="0" fontId="22" fillId="0" borderId="0" xfId="0" applyFont="1" applyBorder="1">
      <alignment horizontal="center" vertical="center"/>
    </xf>
    <xf numFmtId="0" fontId="22" fillId="0" borderId="0" xfId="0" applyFont="1" applyFill="1" applyBorder="1">
      <alignment horizontal="center" vertical="center"/>
    </xf>
    <xf numFmtId="0" fontId="22" fillId="0" borderId="0" xfId="0" applyFont="1" applyBorder="1" applyProtection="1">
      <alignment horizontal="center" vertical="center"/>
      <protection locked="0"/>
    </xf>
    <xf numFmtId="0" fontId="22" fillId="0" borderId="0" xfId="0" applyFont="1" applyFill="1" applyBorder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5" fillId="0" borderId="0" xfId="0" applyFont="1" applyBorder="1" applyAlignment="1">
      <alignment horizontal="left" vertical="center"/>
    </xf>
    <xf numFmtId="0" fontId="2" fillId="0" borderId="0" xfId="0" applyFont="1" applyAlignment="1" applyProtection="1">
      <alignment vertical="center"/>
    </xf>
    <xf numFmtId="166" fontId="24" fillId="0" borderId="0" xfId="5" applyNumberFormat="1" applyFont="1"/>
    <xf numFmtId="166" fontId="24" fillId="0" borderId="0" xfId="5" applyNumberFormat="1" applyFont="1" applyAlignment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166" fontId="24" fillId="6" borderId="0" xfId="5" applyNumberFormat="1" applyFont="1" applyFill="1" applyAlignment="1">
      <alignment horizontal="center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left" vertical="center"/>
    </xf>
    <xf numFmtId="164" fontId="16" fillId="13" borderId="0" xfId="0" applyNumberFormat="1" applyFont="1" applyFill="1">
      <alignment horizontal="center" vertical="center"/>
    </xf>
    <xf numFmtId="21" fontId="6" fillId="0" borderId="0" xfId="0" applyNumberFormat="1" applyFont="1" applyAlignment="1" applyProtection="1">
      <alignment horizontal="center" vertical="center"/>
    </xf>
    <xf numFmtId="0" fontId="15" fillId="0" borderId="8" xfId="0" applyFont="1" applyBorder="1">
      <alignment horizontal="center" vertical="center"/>
    </xf>
    <xf numFmtId="0" fontId="22" fillId="14" borderId="0" xfId="0" applyFont="1" applyFill="1" applyBorder="1" applyProtection="1">
      <alignment horizontal="center" vertical="center"/>
      <protection locked="0"/>
    </xf>
    <xf numFmtId="0" fontId="22" fillId="14" borderId="0" xfId="0" applyFont="1" applyFill="1" applyBorder="1" applyAlignment="1" applyProtection="1">
      <alignment horizontal="left" vertical="center"/>
    </xf>
    <xf numFmtId="0" fontId="18" fillId="9" borderId="0" xfId="0" applyFont="1" applyFill="1" applyBorder="1" applyAlignment="1" applyProtection="1">
      <alignment horizontal="center" vertical="center"/>
    </xf>
    <xf numFmtId="0" fontId="18" fillId="9" borderId="0" xfId="0" applyFont="1" applyFill="1" applyBorder="1" applyAlignment="1" applyProtection="1">
      <alignment horizontal="center" vertical="center" wrapText="1"/>
    </xf>
    <xf numFmtId="164" fontId="1" fillId="0" borderId="0" xfId="0" applyNumberFormat="1" applyFont="1" applyProtection="1">
      <alignment horizontal="center" vertical="center"/>
    </xf>
    <xf numFmtId="164" fontId="18" fillId="9" borderId="0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horizontal="center" vertical="center"/>
    </xf>
    <xf numFmtId="0" fontId="11" fillId="9" borderId="0" xfId="6" applyFont="1" applyFill="1" applyBorder="1" applyAlignment="1" applyProtection="1">
      <alignment horizontal="center"/>
    </xf>
    <xf numFmtId="0" fontId="11" fillId="9" borderId="0" xfId="6" applyFont="1" applyFill="1" applyBorder="1" applyAlignment="1" applyProtection="1">
      <alignment vertical="center"/>
    </xf>
    <xf numFmtId="0" fontId="11" fillId="9" borderId="0" xfId="6" applyFont="1" applyFill="1" applyBorder="1" applyAlignment="1" applyProtection="1">
      <alignment horizontal="center" vertical="center"/>
    </xf>
    <xf numFmtId="0" fontId="11" fillId="9" borderId="0" xfId="6" applyFont="1" applyFill="1" applyBorder="1" applyProtection="1"/>
    <xf numFmtId="0" fontId="11" fillId="0" borderId="0" xfId="6" applyFont="1" applyFill="1" applyBorder="1" applyProtection="1"/>
    <xf numFmtId="0" fontId="10" fillId="0" borderId="0" xfId="6" applyFill="1" applyBorder="1" applyAlignment="1" applyProtection="1">
      <alignment horizontal="center"/>
    </xf>
    <xf numFmtId="0" fontId="10" fillId="0" borderId="0" xfId="6" applyFill="1" applyBorder="1" applyAlignment="1" applyProtection="1">
      <alignment vertical="center"/>
    </xf>
    <xf numFmtId="0" fontId="10" fillId="0" borderId="0" xfId="6" applyFill="1" applyBorder="1" applyAlignment="1" applyProtection="1">
      <alignment horizontal="center" vertical="center"/>
    </xf>
    <xf numFmtId="0" fontId="10" fillId="0" borderId="0" xfId="6" applyFill="1" applyBorder="1" applyProtection="1"/>
    <xf numFmtId="0" fontId="10" fillId="0" borderId="0" xfId="6" applyFill="1" applyBorder="1" applyAlignment="1">
      <alignment vertical="center"/>
    </xf>
    <xf numFmtId="0" fontId="15" fillId="0" borderId="0" xfId="0" pivotButton="1" applyFont="1">
      <alignment horizontal="center" vertical="center"/>
    </xf>
    <xf numFmtId="0" fontId="15" fillId="0" borderId="0" xfId="0" applyFo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5" fillId="7" borderId="0" xfId="0" applyFont="1" applyFill="1">
      <alignment horizontal="center" vertical="center"/>
    </xf>
    <xf numFmtId="0" fontId="15" fillId="7" borderId="0" xfId="0" applyFont="1" applyFill="1" applyAlignment="1">
      <alignment horizontal="left" vertical="center"/>
    </xf>
    <xf numFmtId="0" fontId="15" fillId="7" borderId="0" xfId="0" applyFont="1" applyFill="1" applyAlignment="1">
      <alignment horizontal="center" vertical="center" wrapText="1"/>
    </xf>
    <xf numFmtId="0" fontId="15" fillId="13" borderId="0" xfId="0" applyFont="1" applyFill="1">
      <alignment horizontal="center" vertical="center"/>
    </xf>
    <xf numFmtId="0" fontId="14" fillId="0" borderId="0" xfId="0" pivotButton="1" applyFont="1">
      <alignment horizontal="center" vertical="center"/>
    </xf>
    <xf numFmtId="0" fontId="14" fillId="0" borderId="0" xfId="0" applyFont="1">
      <alignment horizontal="center" vertical="center"/>
    </xf>
    <xf numFmtId="0" fontId="14" fillId="0" borderId="0" xfId="0" applyNumberFormat="1" applyFont="1">
      <alignment horizontal="center" vertical="center"/>
    </xf>
    <xf numFmtId="0" fontId="15" fillId="0" borderId="0" xfId="0" applyNumberFormat="1" applyFont="1">
      <alignment horizontal="center" vertical="center"/>
    </xf>
    <xf numFmtId="0" fontId="15" fillId="7" borderId="0" xfId="0" applyFont="1" applyFill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15" borderId="0" xfId="0" applyFont="1" applyFill="1">
      <alignment horizontal="center" vertical="center"/>
    </xf>
    <xf numFmtId="0" fontId="14" fillId="15" borderId="0" xfId="0" applyFont="1" applyFill="1">
      <alignment horizontal="center" vertical="center"/>
    </xf>
    <xf numFmtId="0" fontId="14" fillId="15" borderId="0" xfId="0" applyNumberFormat="1" applyFont="1" applyFill="1">
      <alignment horizontal="center" vertical="center"/>
    </xf>
    <xf numFmtId="21" fontId="15" fillId="0" borderId="0" xfId="0" applyNumberFormat="1" applyFont="1">
      <alignment horizontal="center" vertical="center"/>
    </xf>
    <xf numFmtId="0" fontId="15" fillId="16" borderId="0" xfId="0" applyFont="1" applyFill="1">
      <alignment horizontal="center" vertical="center"/>
    </xf>
    <xf numFmtId="164" fontId="1" fillId="17" borderId="0" xfId="0" applyNumberFormat="1" applyFont="1" applyFill="1" applyAlignment="1" applyProtection="1">
      <alignment horizontal="center" vertical="center"/>
    </xf>
    <xf numFmtId="164" fontId="15" fillId="0" borderId="0" xfId="0" applyNumberFormat="1" applyFont="1" applyFill="1" applyAlignment="1">
      <alignment horizontal="center" vertical="center"/>
    </xf>
    <xf numFmtId="164" fontId="15" fillId="16" borderId="0" xfId="0" applyNumberFormat="1" applyFont="1" applyFill="1" applyAlignment="1">
      <alignment horizontal="center" vertical="center"/>
    </xf>
    <xf numFmtId="0" fontId="15" fillId="0" borderId="0" xfId="0" applyFont="1" applyFill="1">
      <alignment horizontal="center" vertical="center"/>
    </xf>
    <xf numFmtId="0" fontId="15" fillId="16" borderId="0" xfId="0" applyFont="1" applyFill="1" applyAlignment="1">
      <alignment horizontal="left" vertical="center"/>
    </xf>
    <xf numFmtId="0" fontId="15" fillId="15" borderId="0" xfId="0" applyFont="1" applyFill="1" applyAlignment="1">
      <alignment horizontal="left" vertical="center"/>
    </xf>
  </cellXfs>
  <cellStyles count="8">
    <cellStyle name="Migliaia 2" xfId="1"/>
    <cellStyle name="Normale" xfId="0" builtinId="0"/>
    <cellStyle name="Normale 10" xfId="2"/>
    <cellStyle name="Normale 2" xfId="3"/>
    <cellStyle name="Normale 3" xfId="4"/>
    <cellStyle name="Normale 3 2" xfId="5"/>
    <cellStyle name="Normale 4" xfId="6"/>
    <cellStyle name="Normale_Foglio1" xfId="7"/>
  </cellStyles>
  <dxfs count="591"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left" readingOrder="0"/>
    </dxf>
    <dxf>
      <fill>
        <patternFill patternType="solid">
          <bgColor theme="0" tint="-4.9989318521683403E-2"/>
        </patternFill>
      </fill>
    </dxf>
    <dxf>
      <fill>
        <patternFill>
          <bgColor rgb="FF66FF6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alignment horizontal="center" readingOrder="0"/>
    </dxf>
    <dxf>
      <numFmt numFmtId="164" formatCode="#,##0_ ;[Red]\-#,##0\ "/>
    </dxf>
    <dxf>
      <numFmt numFmtId="164" formatCode="#,##0_ ;[Red]\-#,##0\ "/>
    </dxf>
    <dxf>
      <fill>
        <patternFill>
          <bgColor theme="0" tint="-4.9989318521683403E-2"/>
        </patternFill>
      </fill>
    </dxf>
    <dxf>
      <alignment wrapText="1" readingOrder="0"/>
    </dxf>
    <dxf>
      <fill>
        <patternFill patternType="solid">
          <bgColor theme="0" tint="-0.14999847407452621"/>
        </patternFill>
      </fill>
    </dxf>
    <dxf>
      <alignment wrapText="1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wrapText="1" readingOrder="0"/>
    </dxf>
    <dxf>
      <fill>
        <patternFill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4.9989318521683403E-2"/>
        </patternFill>
      </fill>
    </dxf>
    <dxf>
      <alignment wrapText="1" readingOrder="0"/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indexed="65"/>
        </patternFill>
      </fill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numFmt numFmtId="164" formatCode="#,##0_ ;[Red]\-#,##0\ "/>
    </dxf>
    <dxf>
      <numFmt numFmtId="164" formatCode="#,##0_ ;[Red]\-#,##0\ "/>
    </dxf>
    <dxf>
      <alignment horizontal="left" readingOrder="0"/>
    </dxf>
    <dxf>
      <font>
        <sz val="10"/>
      </font>
    </dxf>
    <dxf>
      <font>
        <sz val="10"/>
      </font>
    </dxf>
    <dxf>
      <font>
        <i val="0"/>
      </font>
    </dxf>
    <dxf>
      <font>
        <i val="0"/>
      </font>
    </dxf>
    <dxf>
      <font>
        <i val="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horizontal="left" readingOrder="0"/>
    </dxf>
    <dxf>
      <fill>
        <patternFill patternType="solid">
          <bgColor theme="0" tint="-4.9989318521683403E-2"/>
        </patternFill>
      </fill>
    </dxf>
    <dxf>
      <fill>
        <patternFill>
          <bgColor rgb="FF66FF6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alignment horizontal="center" readingOrder="0"/>
    </dxf>
    <dxf>
      <numFmt numFmtId="164" formatCode="#,##0_ ;[Red]\-#,##0\ "/>
    </dxf>
    <dxf>
      <numFmt numFmtId="164" formatCode="#,##0_ ;[Red]\-#,##0\ "/>
    </dxf>
    <dxf>
      <fill>
        <patternFill>
          <bgColor theme="0" tint="-4.9989318521683403E-2"/>
        </patternFill>
      </fill>
    </dxf>
    <dxf>
      <alignment wrapText="1" readingOrder="0"/>
    </dxf>
    <dxf>
      <fill>
        <patternFill patternType="solid">
          <bgColor theme="0" tint="-0.14999847407452621"/>
        </patternFill>
      </fill>
    </dxf>
    <dxf>
      <alignment wrapText="1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wrapText="1" readingOrder="0"/>
    </dxf>
    <dxf>
      <fill>
        <patternFill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4.9989318521683403E-2"/>
        </patternFill>
      </fill>
    </dxf>
    <dxf>
      <alignment wrapText="1" readingOrder="0"/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indexed="65"/>
        </patternFill>
      </fill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numFmt numFmtId="164" formatCode="#,##0_ ;[Red]\-#,##0\ "/>
    </dxf>
    <dxf>
      <numFmt numFmtId="164" formatCode="#,##0_ ;[Red]\-#,##0\ "/>
    </dxf>
    <dxf>
      <alignment horizontal="left" readingOrder="0"/>
    </dxf>
    <dxf>
      <font>
        <sz val="10"/>
      </font>
    </dxf>
    <dxf>
      <font>
        <sz val="10"/>
      </font>
    </dxf>
    <dxf>
      <font>
        <i val="0"/>
      </font>
    </dxf>
    <dxf>
      <font>
        <i val="0"/>
      </font>
    </dxf>
    <dxf>
      <font>
        <i val="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alignment horizontal="left" readingOrder="0"/>
    </dxf>
    <dxf>
      <fill>
        <patternFill patternType="solid">
          <bgColor theme="0" tint="-4.9989318521683403E-2"/>
        </patternFill>
      </fill>
    </dxf>
    <dxf>
      <fill>
        <patternFill>
          <bgColor rgb="FF66FF6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alignment horizontal="center" readingOrder="0"/>
    </dxf>
    <dxf>
      <numFmt numFmtId="164" formatCode="#,##0_ ;[Red]\-#,##0\ "/>
    </dxf>
    <dxf>
      <numFmt numFmtId="164" formatCode="#,##0_ ;[Red]\-#,##0\ "/>
    </dxf>
    <dxf>
      <fill>
        <patternFill>
          <bgColor theme="0" tint="-4.9989318521683403E-2"/>
        </patternFill>
      </fill>
    </dxf>
    <dxf>
      <alignment wrapText="1" readingOrder="0"/>
    </dxf>
    <dxf>
      <fill>
        <patternFill patternType="solid">
          <bgColor theme="0" tint="-0.14999847407452621"/>
        </patternFill>
      </fill>
    </dxf>
    <dxf>
      <alignment wrapText="1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wrapText="1" readingOrder="0"/>
    </dxf>
    <dxf>
      <fill>
        <patternFill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4.9989318521683403E-2"/>
        </patternFill>
      </fill>
    </dxf>
    <dxf>
      <alignment wrapText="1" readingOrder="0"/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indexed="65"/>
        </patternFill>
      </fill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numFmt numFmtId="164" formatCode="#,##0_ ;[Red]\-#,##0\ "/>
    </dxf>
    <dxf>
      <numFmt numFmtId="164" formatCode="#,##0_ ;[Red]\-#,##0\ "/>
    </dxf>
    <dxf>
      <alignment horizontal="left" readingOrder="0"/>
    </dxf>
    <dxf>
      <font>
        <sz val="10"/>
      </font>
    </dxf>
    <dxf>
      <font>
        <sz val="10"/>
      </font>
    </dxf>
    <dxf>
      <font>
        <i val="0"/>
      </font>
    </dxf>
    <dxf>
      <font>
        <i val="0"/>
      </font>
    </dxf>
    <dxf>
      <font>
        <i val="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66FF66"/>
        </patternFill>
      </fill>
    </dxf>
    <dxf>
      <fill>
        <patternFill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 patternType="solid">
          <bgColor rgb="FF66FF66"/>
        </patternFill>
      </fill>
    </dxf>
    <dxf>
      <fill>
        <patternFill>
          <bgColor rgb="FF66FF66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wrapText="1" readingOrder="0"/>
    </dxf>
    <dxf>
      <fill>
        <patternFill patternType="solid">
          <bgColor theme="0" tint="-0.14999847407452621"/>
        </patternFill>
      </fill>
    </dxf>
    <dxf>
      <alignment wrapText="1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left" readingOrder="0"/>
    </dxf>
    <dxf>
      <alignment wrapText="1" readingOrder="0"/>
    </dxf>
    <dxf>
      <fill>
        <patternFill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4.9989318521683403E-2"/>
        </patternFill>
      </fill>
    </dxf>
    <dxf>
      <alignment wrapText="1" readingOrder="0"/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indexed="65"/>
        </patternFill>
      </fill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numFmt numFmtId="164" formatCode="#,##0_ ;[Red]\-#,##0\ "/>
    </dxf>
    <dxf>
      <numFmt numFmtId="164" formatCode="#,##0_ ;[Red]\-#,##0\ "/>
    </dxf>
    <dxf>
      <alignment horizontal="left" readingOrder="0"/>
    </dxf>
    <dxf>
      <font>
        <sz val="10"/>
      </font>
    </dxf>
    <dxf>
      <font>
        <sz val="10"/>
      </font>
    </dxf>
    <dxf>
      <font>
        <i val="0"/>
      </font>
    </dxf>
    <dxf>
      <font>
        <i val="0"/>
      </font>
    </dxf>
    <dxf>
      <font>
        <i val="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theme="0" tint="-4.9989318521683403E-2"/>
        </patternFill>
      </fill>
    </dxf>
    <dxf>
      <alignment horizontal="left" readingOrder="0"/>
    </dxf>
    <dxf>
      <fill>
        <patternFill patternType="solid">
          <bgColor theme="0" tint="-4.9989318521683403E-2"/>
        </patternFill>
      </fill>
    </dxf>
    <dxf>
      <fill>
        <patternFill>
          <bgColor theme="0" tint="-0.14999847407452621"/>
        </patternFill>
      </fill>
    </dxf>
    <dxf>
      <alignment wrapText="1" readingOrder="0"/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wrapText="1" readingOrder="0"/>
    </dxf>
    <dxf>
      <fill>
        <patternFill>
          <bgColor theme="0" tint="-4.9989318521683403E-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fgColor indexed="64"/>
          <bgColor theme="0" tint="-4.9989318521683403E-2"/>
        </patternFill>
      </fill>
    </dxf>
    <dxf>
      <alignment wrapText="1" readingOrder="0"/>
    </dxf>
    <dxf>
      <fill>
        <patternFill patternType="solid">
          <bgColor rgb="FF66FF66"/>
        </patternFill>
      </fill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indexed="65"/>
        </patternFill>
      </fill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numFmt numFmtId="164" formatCode="#,##0_ ;[Red]\-#,##0\ "/>
    </dxf>
    <dxf>
      <numFmt numFmtId="164" formatCode="#,##0_ ;[Red]\-#,##0\ "/>
    </dxf>
    <dxf>
      <alignment horizontal="left" readingOrder="0"/>
    </dxf>
    <dxf>
      <alignment horizontal="left" readingOrder="0"/>
    </dxf>
    <dxf>
      <font>
        <sz val="10"/>
      </font>
    </dxf>
    <dxf>
      <font>
        <sz val="10"/>
      </font>
    </dxf>
    <dxf>
      <font>
        <i val="0"/>
      </font>
    </dxf>
    <dxf>
      <font>
        <i val="0"/>
      </font>
    </dxf>
    <dxf>
      <font>
        <i val="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66"/>
        </patternFill>
      </fill>
    </dxf>
    <dxf>
      <alignment horizontal="left" readingOrder="0"/>
    </dxf>
    <dxf>
      <alignment horizontal="left" readingOrder="0"/>
    </dxf>
    <dxf>
      <font>
        <i val="0"/>
      </font>
    </dxf>
    <dxf>
      <font>
        <i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i val="0"/>
      </font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33"/>
        </patternFill>
      </fill>
    </dxf>
    <dxf>
      <fill>
        <patternFill patternType="solid">
          <bgColor rgb="FF66FF66"/>
        </patternFill>
      </fill>
    </dxf>
    <dxf>
      <alignment horizontal="left" readingOrder="0"/>
    </dxf>
    <dxf>
      <alignment horizontal="left" readingOrder="0"/>
    </dxf>
    <dxf>
      <font>
        <i val="0"/>
      </font>
    </dxf>
    <dxf>
      <font>
        <i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i val="0"/>
      </font>
    </dxf>
    <dxf>
      <font>
        <color rgb="FF9C0006"/>
      </font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</dxfs>
  <tableStyles count="3" defaultTableStyle="TableStyleMedium2" defaultPivotStyle="PivotStyleLight16">
    <tableStyle name="Stile tabella pivot 1" table="0" count="1">
      <tableStyleElement type="firstRowStripe" dxfId="590"/>
    </tableStyle>
    <tableStyle name="Stile tabella pivot 2" table="0" count="1">
      <tableStyleElement type="firstSubtotalRow" dxfId="589"/>
    </tableStyle>
    <tableStyle name="Stile tabella pivot 3" table="0" count="1">
      <tableStyleElement type="wholeTable" dxfId="588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era" refreshedDate="42806.027928009258" createdVersion="5" refreshedVersion="4" minRefreshableVersion="3" recordCount="2501">
  <cacheSource type="worksheet">
    <worksheetSource ref="A1:M2502" sheet="Iscrizioni"/>
  </cacheSource>
  <cacheFields count="13">
    <cacheField name="Pettorale" numFmtId="0">
      <sharedItems containsMixedTypes="1" containsNumber="1" containsInteger="1" minValue="1" maxValue="967"/>
    </cacheField>
    <cacheField name="Cognome" numFmtId="0">
      <sharedItems containsBlank="1"/>
    </cacheField>
    <cacheField name="Nome" numFmtId="0">
      <sharedItems containsBlank="1"/>
    </cacheField>
    <cacheField name="Anno" numFmtId="0">
      <sharedItems containsBlank="1" containsMixedTypes="1" containsNumber="1" containsInteger="1" minValue="1934" maxValue="2011"/>
    </cacheField>
    <cacheField name="M/F" numFmtId="0">
      <sharedItems containsBlank="1"/>
    </cacheField>
    <cacheField name="Codice Uisp Società" numFmtId="0">
      <sharedItems containsBlank="1"/>
    </cacheField>
    <cacheField name="Societa" numFmtId="0">
      <sharedItems containsBlank="1" count="124">
        <s v="3'30 /KM ROAD &amp; TRAIL RUNNING TEAM A.S.D"/>
        <s v="A.S.D TEAM GRANAROLO"/>
        <s v="A.S.D. Atletica Blizzard"/>
        <s v="A.S.D. ATLETICA CALENZANO"/>
        <s v="A.S.D. ATLETICA MONTEROSA ARNAD MAURO E GIUSEPPE FOGU"/>
        <s v="A.S.D. ATLETICA SETTIMESE"/>
        <s v="A.S.D. ATLETICA SINALUNGA"/>
        <s v="A.S.D. ATLETICA VALLESAMOGGIA"/>
        <s v="A.S.D. ATLETICA VALPELLICE"/>
        <s v="A.S.D. ATLETICA VENARIA REALE"/>
        <s v="A.S.D. DORATLETICA"/>
        <s v="A.S.D. GIORDANA LOMBARDI"/>
        <s v="A.S.D. GOLDEN CLUB RIMINI INTERNATIONAL"/>
        <s v="A.S.D. GUALTIERI 2000"/>
        <s v="A.S.D. IL GREGGE RIBELLE"/>
        <s v="A.S.D. LOLLI AUTO SPORT CLUB"/>
        <s v="A.S.D. LUMEGALTORENO"/>
        <s v="A.S.D. MARATHON CREMONA"/>
        <s v="A.S.D. OLIMPIATLETICA"/>
        <s v="A.S.D. PODISTI COTIGNOLA"/>
        <s v="A.S.D. PODISTICA NONE"/>
        <s v="A.S.D. PONT DONNAS ATLETICA"/>
        <s v="A.S.D. RICCIONE PODISMO"/>
        <s v="A.S.D. RUBATA' GROUP"/>
        <s v="A.S.D. RUN8 TEAM"/>
        <s v="A.S.D. SOCIETA' VICTORIA ATLETICA"/>
        <s v="A.S.D. SPORTINSIEME"/>
        <s v="A.S.D. U.S. SAN MICHELE"/>
        <s v="ASD ATHLETIC TEAM"/>
        <s v="ASD ATLETICA REGGIO"/>
        <s v="ASD FARO FORMIGNANA"/>
        <s v="ASD GPA LUGHESINA"/>
        <s v="ASD POL. RUBIERA"/>
        <s v="ASD PRO AVIS CASTELNUOVO MAGRA"/>
        <s v="ASD SAMPOLESE BASKET &amp; VOLLEY"/>
        <s v="ATLETICA AVIS CASTEL SAN PIETRO A.S.D."/>
        <s v="ATLETICA CASTELNOVO MONTI"/>
        <s v="ATLETICA CASTENASO A.S.D."/>
        <s v="ATLETICA CFFSD COGOLETO"/>
        <s v="ATLETICA CORRIFERRARA A.S.D."/>
        <s v="ATLETICA DON BOSCO UNIVERSALE ASD"/>
        <s v="ATLETICA IMPRESA PO A.S.D."/>
        <s v="ATLETICA MDS PANARIAGROUP ASD"/>
        <s v="ATLETICA PAVESE"/>
        <s v="ATLETICA VENTUROLI"/>
        <s v="AVIS PAVIA"/>
        <s v="CLUB GIO 22 RIVERA"/>
        <s v="CRAL G.T.T."/>
        <s v="CRAL REGIONE PIEMONTE"/>
        <s v="DELTA ATLETICA SASSUOLO A.S.D."/>
        <s v="DURBANO GAS ENERGY RIVAROLO 77"/>
        <s v="G. P. SALCUS - A.S.D."/>
        <s v="G.S. ATLETICA 75 A.S.D."/>
        <s v="G.S. GABBI A.S.D."/>
        <s v="G.S. LAMONE RUSSI ASD"/>
        <s v="GRUPPO CITTA' DI GENOVA ASD"/>
        <s v="GRUPPO PODISTICO LA GUGLIA ASD"/>
        <s v="GRUPPO PODISTICO PARCO ALPI APUANE"/>
        <s v="GRUPPO SPORTIVO DRAGO AD"/>
        <s v="GS LE PANCHE CASTELQUARTO A.s.d"/>
        <s v="JOGGING TEAM PATERLINI"/>
        <s v="JOY RUNNER ASD"/>
        <s v="LA PATRIA S.G. 1879 ASD"/>
        <s v="LA PRIMAVERA ATLETICA"/>
        <s v="LEGA DEL CUORE - AVIS COMUNALE A.S.D."/>
        <s v="MAIANO G.S."/>
        <s v="MODENA RUNNERS CLUB ASD"/>
        <s v="NONANTOLA POL. A.D."/>
        <s v="OLIMPIA VIGNOLA POL.TE ASD"/>
        <s v="PENTATHLON MODENA"/>
        <s v="PODISTICA BIASOLA ASD"/>
        <s v="PODISTICA CORREGGIO A.S.D."/>
        <s v="PODISTICA FORMIGINESE ASD"/>
        <s v="PODISTICA LIPPO-CALDERARA A.S.D."/>
        <s v="PODISTICA PONTELUNGO BOLOGNA A.S.D."/>
        <s v="PODISTICA SAMMAURESE A.S.D."/>
        <s v="POL. ATLETICO BORGO PANIGALE A.S.D."/>
        <s v="POL. DIL. ARCI FAVARO"/>
        <s v="POL. DIL. BAIRESE"/>
        <s v="POL. DIL. SAN RAFEL"/>
        <s v="POL. L'ARENA MONTECCHIO A.S.D."/>
        <s v="POL. MOLINELLA A.D"/>
        <s v="POL. PONTE NUOVO ASD"/>
        <s v="POL. SCANDIANESE"/>
        <s v="POLISPORTIVA PAVULLESE ASD"/>
        <s v="POLISPORTIVA PROGRESSO A.S.D."/>
        <s v="Polisportiva ZOLA A.S.D."/>
        <s v="R.C.M ATLETICA CASINALBO ASD"/>
        <s v="ROAD RUNNERS CLUB POVIGLIO ASD"/>
        <s v="RUNNERS BARBERINO A.S.D."/>
        <s v="S.D. BAUDENASCA"/>
        <s v="SAN DONNINO DI LIGURIA"/>
        <s v="SAN PATRIZIO A.S.D."/>
        <s v="SPILAMBERTESE POL.VA CIR. ARCI"/>
        <s v="TIGER SPORT RUNNING TEAM ASD"/>
        <s v="TRICOLORE SPORT MARATHON A.S.D."/>
        <s v="UISP COMITATO TERR.LE BOLOGNA"/>
        <s v="UISP COMITATO TERR.LE MANTOVA"/>
        <s v="UISP COMITATO TERR.LE MODENA"/>
        <s v="UISP COMITATO TERR.LE PAVIA"/>
        <s v="UISP COMITATO TERR.LE REGGIO EMILIA"/>
        <m/>
        <s v="-"/>
        <s v="ASD G.P.AVIS VIGEVANO" u="1"/>
        <s v="A.S.D. CircuiT TRAINING - GIANNONE RUNNING" u="1"/>
        <s v="POLISPORTIVA OTELLO PUTINATI A.SD" u="1"/>
        <s v="A.S.D. FART SPORT" u="1"/>
        <s v="A.S.D. NOI POCHI INTIMI" u="1"/>
        <s v="A.S.D. CASTLERUN" u="1"/>
        <s v="ASD FILOSOFISIQUE" u="1"/>
        <s v="a.s.d. la patria" u="1"/>
        <s v="ASD FG RACING" u="1"/>
        <s v="A.S.D. CENTROCAMPO" u="1"/>
        <s v="A.S.D. LA SORGENTE" u="1"/>
        <s v="Atl. Frignano Pavullo" u="1"/>
        <s v="A.S.D. CAPRIE VERTICALE" u="1"/>
        <s v="Pol. Olimpia Vignola" u="1"/>
        <s v="POLISPORTIVA MONTEVEGLIO A.S.D." u="1"/>
        <s v="ASD EQUIPE RUNNING" u="1"/>
        <s v="POLISPORTIVA PONTELUNGO A.D." u="1"/>
        <s v="A.S.D. COMPAGNIA DEL POMO E DELLA PUNTA" u="1"/>
        <s v="Polisportiva Monte San Pietro A.S.D." u="1"/>
        <s v="A.S.D. CAMPO CANAVESE" u="1"/>
        <s v="ASD FREEMOVING" u="1"/>
      </sharedItems>
    </cacheField>
    <cacheField name="Atleta Duplicato" numFmtId="0">
      <sharedItems/>
    </cacheField>
    <cacheField name="Atleta" numFmtId="0">
      <sharedItems/>
    </cacheField>
    <cacheField name="Categoria" numFmtId="0">
      <sharedItems/>
    </cacheField>
    <cacheField name="Gruppo" numFmtId="0">
      <sharedItems count="4">
        <s v="Adulti"/>
        <s v="Giovanile"/>
        <s v="-"/>
        <s v="Promozionale" u="1"/>
      </sharedItems>
    </cacheField>
    <cacheField name="Ordine" numFmtId="0">
      <sharedItems containsMixedTypes="1" containsNumber="1" containsInteger="1" minValue="3" maxValue="42"/>
    </cacheField>
    <cacheField name="Distanza" numFmtId="0">
      <sharedItems containsMixedTypes="1" containsNumber="1" containsInteger="1" minValue="400" maxValue="650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era" refreshedDate="42806.411545138886" createdVersion="5" refreshedVersion="4" minRefreshableVersion="3" recordCount="2501">
  <cacheSource type="worksheet">
    <worksheetSource ref="A1:N2502" sheet="Iscrizioni"/>
  </cacheSource>
  <cacheFields count="14">
    <cacheField name="Pettorale" numFmtId="0">
      <sharedItems containsMixedTypes="1" containsNumber="1" containsInteger="1" minValue="1" maxValue="983" count="98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s v="-"/>
      </sharedItems>
    </cacheField>
    <cacheField name="Cognome" numFmtId="0">
      <sharedItems containsBlank="1"/>
    </cacheField>
    <cacheField name="Nome" numFmtId="0">
      <sharedItems containsBlank="1"/>
    </cacheField>
    <cacheField name="Anno" numFmtId="0">
      <sharedItems containsBlank="1" containsMixedTypes="1" containsNumber="1" containsInteger="1" minValue="1934" maxValue="2011" count="78">
        <n v="1985"/>
        <n v="1974"/>
        <n v="1960"/>
        <n v="1957"/>
        <n v="2004"/>
        <n v="2008"/>
        <n v="2003"/>
        <n v="2009"/>
        <n v="1977"/>
        <n v="2010"/>
        <n v="2005"/>
        <n v="2006"/>
        <n v="1999"/>
        <n v="1991"/>
        <n v="2002"/>
        <n v="1955"/>
        <n v="1972"/>
        <n v="1963"/>
        <n v="1975"/>
        <n v="2011"/>
        <n v="2001"/>
        <n v="1970"/>
        <n v="1997"/>
        <n v="1992"/>
        <n v="1995"/>
        <n v="2000"/>
        <n v="1968"/>
        <n v="1965"/>
        <n v="1967"/>
        <n v="2007"/>
        <n v="1969"/>
        <n v="1942"/>
        <n v="1980"/>
        <n v="1956"/>
        <n v="1976"/>
        <n v="1971"/>
        <n v="1998"/>
        <n v="1996"/>
        <n v="1958"/>
        <n v="1964"/>
        <n v="1961"/>
        <n v="1949"/>
        <n v="1984"/>
        <n v="1947"/>
        <n v="1988"/>
        <n v="1946"/>
        <n v="1945"/>
        <n v="1938"/>
        <n v="1973"/>
        <n v="1951"/>
        <n v="1944"/>
        <n v="1954"/>
        <n v="1934"/>
        <n v="1943"/>
        <n v="1939"/>
        <n v="1979"/>
        <n v="1966"/>
        <n v="1994"/>
        <n v="1952"/>
        <n v="1940"/>
        <n v="1948"/>
        <n v="1989"/>
        <n v="1950"/>
        <n v="1978"/>
        <n v="1959"/>
        <n v="1937"/>
        <n v="1990"/>
        <n v="1941"/>
        <n v="1983"/>
        <n v="1962"/>
        <n v="1981"/>
        <n v="1993"/>
        <n v="1986"/>
        <n v="1982"/>
        <n v="1987"/>
        <n v="1953"/>
        <m/>
        <s v="-"/>
      </sharedItems>
    </cacheField>
    <cacheField name="M/F" numFmtId="0">
      <sharedItems containsBlank="1"/>
    </cacheField>
    <cacheField name="Codice Uisp Società" numFmtId="0">
      <sharedItems containsBlank="1"/>
    </cacheField>
    <cacheField name="Societa" numFmtId="0">
      <sharedItems containsBlank="1" count="103">
        <s v="3'30 /KM ROAD &amp; TRAIL RUNNING TEAM A.S.D"/>
        <s v="A.S.D TEAM GRANAROLO"/>
        <s v="A.S.D. Atletica Blizzard"/>
        <s v="A.S.D. ATLETICA CALENZANO"/>
        <s v="A.S.D. ATLETICA MONTEROSA ARNAD MAURO E GIUSEPPE FOGU"/>
        <s v="A.S.D. ATLETICA SETTIMESE"/>
        <s v="A.S.D. ATLETICA SINALUNGA"/>
        <s v="A.S.D. ATLETICA VALLESAMOGGIA"/>
        <s v="A.S.D. ATLETICA VALPELLICE"/>
        <s v="A.S.D. ATLETICA VENARIA REALE"/>
        <s v="A.S.D. DORATLETICA"/>
        <s v="A.S.D. GIORDANA LOMBARDI"/>
        <s v="A.S.D. GOLDEN CLUB RIMINI INTERNATIONAL"/>
        <s v="A.S.D. GUALTIERI 2000"/>
        <s v="A.S.D. IL GREGGE RIBELLE"/>
        <s v="A.S.D. LOLLI AUTO SPORT CLUB"/>
        <s v="A.S.D. LUMEGALTORENO"/>
        <s v="A.S.D. MARATHON CREMONA"/>
        <s v="A.S.D. OLIMPIATLETICA"/>
        <s v="A.S.D. PODISTI COTIGNOLA"/>
        <s v="A.S.D. PODISTICA NONE"/>
        <s v="A.S.D. PONT DONNAS ATLETICA"/>
        <s v="A.S.D. RICCIONE PODISMO"/>
        <s v="A.S.D. RUBATA' GROUP"/>
        <s v="A.S.D. RUN8 TEAM"/>
        <s v="A.S.D. SOCIETA' VICTORIA ATLETICA"/>
        <s v="A.S.D. SPORTINSIEME"/>
        <s v="A.S.D. U.S. SAN MICHELE"/>
        <s v="ASD ATHLETIC TEAM"/>
        <s v="ASD ATLETICA REGGIO"/>
        <s v="ASD FARO FORMIGNANA"/>
        <s v="ASD GPA LUGHESINA"/>
        <s v="ASD POL. RUBIERA"/>
        <s v="ASD PRO AVIS CASTELNUOVO MAGRA"/>
        <s v="ASD SAMPOLESE BASKET &amp; VOLLEY"/>
        <s v="ATLETICA AVIS CASTEL SAN PIETRO A.S.D."/>
        <s v="ATLETICA CASTELNOVO MONTI"/>
        <s v="ATLETICA CASTENASO A.S.D."/>
        <s v="ATLETICA CFFSD COGOLETO"/>
        <s v="ATLETICA CORRIFERRARA A.S.D."/>
        <s v="ATLETICA DON BOSCO UNIVERSALE ASD"/>
        <s v="ATLETICA IMPRESA PO A.S.D."/>
        <s v="ATLETICA MDS PANARIAGROUP ASD"/>
        <s v="ATLETICA PAVESE"/>
        <s v="ATLETICA VENTUROLI"/>
        <s v="AVIS PAVIA"/>
        <s v="CLUB GIO 22 RIVERA"/>
        <s v="CRAL G.T.T."/>
        <s v="CRAL REGIONE PIEMONTE"/>
        <s v="DELTA ATLETICA SASSUOLO A.S.D."/>
        <s v="DURBANO GAS ENERGY RIVAROLO 77"/>
        <s v="G. P. SALCUS - A.S.D."/>
        <s v="G.S. ATLETICA 75 A.S.D."/>
        <s v="G.S. GABBI A.S.D."/>
        <s v="G.S. LAMONE RUSSI ASD"/>
        <s v="GRUPPO CITTA' DI GENOVA ASD"/>
        <s v="GRUPPO PODISTICO LA GUGLIA ASD"/>
        <s v="GRUPPO PODISTICO PARCO ALPI APUANE"/>
        <s v="GRUPPO SPORTIVO DRAGO AD"/>
        <s v="GS LE PANCHE CASTELQUARTO A.s.d"/>
        <s v="JOGGING TEAM PATERLINI"/>
        <s v="JOY RUNNER ASD"/>
        <s v="LA PATRIA S.G. 1879 ASD"/>
        <s v="LA PRIMAVERA ATLETICA"/>
        <s v="LEGA DEL CUORE - AVIS COMUNALE A.S.D."/>
        <s v="MAIANO G.S."/>
        <s v="MODENA RUNNERS CLUB ASD"/>
        <s v="NONANTOLA POL. A.D."/>
        <s v="OLIMPIA VIGNOLA POL.TE ASD"/>
        <s v="PENTATHLON MODENA"/>
        <s v="PODISTICA BIASOLA ASD"/>
        <s v="PODISTICA CORREGGIO A.S.D."/>
        <s v="PODISTICA FORMIGINESE ASD"/>
        <s v="PODISTICA LIPPO-CALDERARA A.S.D."/>
        <s v="PODISTICA PONTELUNGO BOLOGNA A.S.D."/>
        <s v="PODISTICA SAMMAURESE A.S.D."/>
        <s v="POL. ATLETICO BORGO PANIGALE A.S.D."/>
        <s v="POL. DIL. ARCI FAVARO"/>
        <s v="POL. DIL. BAIRESE"/>
        <s v="POL. DIL. SAN RAFEL"/>
        <s v="POL. L'ARENA MONTECCHIO A.S.D."/>
        <s v="POL. MOLINELLA A.D"/>
        <s v="POL. PONTE NUOVO ASD"/>
        <s v="POL. SCANDIANESE"/>
        <s v="POLISPORTIVA PAVULLESE ASD"/>
        <s v="POLISPORTIVA PROGRESSO A.S.D."/>
        <s v="Polisportiva ZOLA A.S.D."/>
        <s v="R.C.M ATLETICA CASINALBO ASD"/>
        <s v="ROAD RUNNERS CLUB POVIGLIO ASD"/>
        <s v="RUNNERS BARBERINO A.S.D."/>
        <s v="S.D. BAUDENASCA"/>
        <s v="SAN DONNINO DI LIGURIA"/>
        <s v="SAN PATRIZIO A.S.D."/>
        <s v="SPILAMBERTESE POL.VA CIR. ARCI"/>
        <s v="TIGER SPORT RUNNING TEAM ASD"/>
        <s v="TRICOLORE SPORT MARATHON A.S.D."/>
        <s v="UISP COMITATO TERR.LE BOLOGNA"/>
        <s v="UISP COMITATO TERR.LE MANTOVA"/>
        <s v="UISP COMITATO TERR.LE MODENA"/>
        <s v="UISP COMITATO TERR.LE PAVIA"/>
        <s v="UISP COMITATO TERR.LE REGGIO EMILIA"/>
        <m/>
        <s v="-"/>
      </sharedItems>
    </cacheField>
    <cacheField name="Atleta Duplicato" numFmtId="0">
      <sharedItems/>
    </cacheField>
    <cacheField name="Atleta" numFmtId="0">
      <sharedItems count="1007">
        <s v="ASTOLFI ANDREA"/>
        <s v="BORTOLOTTI ALBERTO"/>
        <s v="CIGARINI ILARIA"/>
        <s v="RUBINI LORETTA"/>
        <s v="ANOBILE PIETRO"/>
        <s v="ANOBILE TIZIANA"/>
        <s v="BIAGINI MATTIA"/>
        <s v="CAPOBIANCO CRISTINA"/>
        <s v="CUPPINI EMMA"/>
        <s v="D'ALIMONTE ALESSANDRO"/>
        <s v="DIZDARI ARLIND"/>
        <s v="DONATI MIRIAM"/>
        <s v="D'ORO ANTONIO"/>
        <s v="EYOME GREGORY JOSEPH"/>
        <s v="EYOME MARY FRANCESCA IRENE"/>
        <s v="GHERARDI ALESSANDRO"/>
        <s v="MALDINA ROSE"/>
        <s v="MUSSIE ANNA"/>
        <s v="PIOMBO FRANCESCO MARIA"/>
        <s v="PIOMBO NICOLO' MARIA"/>
        <s v="RERHAYE FIRDAOS"/>
        <s v="RERHAYE HASSAN"/>
        <s v="RERHAYE HOUSIEN"/>
        <s v="#ROSSO EMMA"/>
        <s v="TRIZZINO DANIELE"/>
        <s v="TROTTO ALESSANDRO"/>
        <s v="VELLA ELEONORA"/>
        <s v="ZANETTI FRANCESCO"/>
        <s v="ALIANI IRENE"/>
        <s v="ALIANI LUCIA"/>
        <s v="ASSORGIA ENRICO"/>
        <s v="BECCARIA CLAUDIO"/>
        <s v="BERTI EMMA"/>
        <s v="BERTI LINDA"/>
        <s v="BIANCHI ELIA"/>
        <s v="BOCCARDI MARCO"/>
        <s v="BOCCARDI RICCARDO"/>
        <s v="BRESCI PIETRO"/>
        <s v="BRUNETTI BARBARA"/>
        <s v="BUZZETTI EMANUELE"/>
        <s v="CALAMAI GEMMA"/>
        <s v="CALAMAI SIMONE"/>
        <s v="CALAMIA SAMUELE"/>
        <s v="CALAMINI LEONARDO"/>
        <s v="CALAMINI LORENZO"/>
        <s v="CALAMINI MASSIMO"/>
        <s v="CAPIZZI FILIPPO"/>
        <s v="CAPIZZI MARTINA"/>
        <s v="#CASATORI MATTEO"/>
        <s v="CASINI DIAMANTE"/>
        <s v="CASINI EDOARDO"/>
        <s v="CASSI SAMUELE OSKAR"/>
        <s v="#CATALANO ANDREA"/>
        <s v="CECCHERINI SIMONE"/>
        <s v="CERBIONI LAURA"/>
        <s v="CHIRICI OLIVIA"/>
        <s v="CIABATTI SAMUELE"/>
        <s v="COLLINI SIMONE"/>
        <s v="COLORITO ALICE"/>
        <s v="COMPARINI MATTEO"/>
        <s v="CRAPARO ATANAS"/>
        <s v="DALLAI ROSSELLA"/>
        <s v="DREONI MARCO"/>
        <s v="FANCIULLACCI SAMANTHA"/>
        <s v="FIESOLI BIANCA"/>
        <s v="FIESOLI LEONARDO"/>
        <s v="FISTI AURORA"/>
        <s v="FISTI FEDERICO"/>
        <s v="FRANCHINI ANNA"/>
        <s v="GAMBONE ALESSIA"/>
        <s v="GAMBONE GABRIELE"/>
        <s v="GARRISI EVA"/>
        <s v="GARRISI THEO"/>
        <s v="GELLI BEATRICE"/>
        <s v="GELLI LEONARDO"/>
        <s v="GIACHI ANNA"/>
        <s v="GIACHI CHIARA"/>
        <s v="#GLIONNA LINDA"/>
        <s v="GUIDOTTI NOEMI"/>
        <s v="IPPOLITI GABRIELE"/>
        <s v="MAGNI LUCA"/>
        <s v="MANETTI ALESSIO"/>
        <s v="MANZINI ANDREA"/>
        <s v="MANZINI SIMONE"/>
        <s v="MOSCARDI DANIELA"/>
        <s v="NARDI PATRIZIA"/>
        <s v="NENCINI GIACOMO"/>
        <s v="NUTINI ALICE"/>
        <s v="NUTINI COSIMO"/>
        <s v="PASQUALETTI ARIANNA"/>
        <s v="PENNINELLA ALICE"/>
        <s v="PINZAUTI ELISA"/>
        <s v="PINZAUTI IRENE"/>
        <s v="RICCHIUTI ALICE"/>
        <s v="RICCI MONICA"/>
        <s v="RIDOLFI FILIPPO"/>
        <s v="ROSSI GUIDO"/>
        <s v="ROSSI VALERIA"/>
        <s v="SABATELLI ILARIA"/>
        <s v="SABATELLI LUCIA"/>
        <s v="SAINI SATWINDER KAUR"/>
        <s v="SAMMARONE MARTINA"/>
        <s v="SANSONE MASSIMO"/>
        <s v="SBODIO FRANCESCA"/>
        <s v="SCARLINI DANIELE"/>
        <s v="SCARLINI DAVIDE"/>
        <s v="SCARLINI TOMMASO"/>
        <s v="SCARPELLI FEDERICA"/>
        <s v="SESTAIONI ALESSIO"/>
        <s v="SFORZI GRETA"/>
        <s v="SURACE PETRA"/>
        <s v="TRALLORI LORENZO"/>
        <s v="TRALLORI SILVIA"/>
        <s v="UBERTI ISABELLA"/>
        <s v="PARIS SILVIA"/>
        <s v="BENEDETTO MARCO"/>
        <s v="ROSSO RICCARDO"/>
        <s v="SEGLIE AZZURRA"/>
        <s v="BARABUFFI ALIBERTO"/>
        <s v="CENCINI LUCA"/>
        <s v="DI RENZONE CLAUDIO"/>
        <s v="FARNETANI LIVIO"/>
        <s v="FRANCINI SERGIO"/>
        <s v="GRILLI GRAZIANO"/>
        <s v="MASSAI FABIO"/>
        <s v="TIEZZI ALESSANDRO"/>
        <s v="TIEZZI MASSIMO"/>
        <s v="TOMASZUN MAREK"/>
        <s v="TOMASZUN MONIKA"/>
        <s v="ANCAROLA CHIARA"/>
        <s v="BEGHELLI HENRI BERTO"/>
        <s v="BONORA FRANCESCO"/>
        <s v="CELIBERTI GIORGIO"/>
        <s v="DALLOLIO GIACOMO"/>
        <s v="DALLOLIO GIOVANNI"/>
        <s v="DI LODOVICO FEDERICA"/>
        <s v="FORMENTI EMMA"/>
        <s v="FORMENTI ENEA"/>
        <s v="MAZZETTI MATTEO"/>
        <s v="STANGHELLINI FRANCESCO"/>
        <s v="TONELLI GAMBETTI EDUARDO"/>
        <s v="TURRINI SIMONE"/>
        <s v="VENTURI SIMONE"/>
        <s v="FRANCO DARIO"/>
        <s v="TRON ANITA"/>
        <s v="AGOSTINO GRAZIA"/>
        <s v="BARDELLA LORENZO"/>
        <s v="BAUCHIERO MARCO"/>
        <s v="BISCUOLA DENIS MARCO"/>
        <s v="BRUSCIANO EMANUELA"/>
        <s v="CAUSIN STEFANO"/>
        <s v="CONTRAFATTO ANTONELLA"/>
        <s v="DI DONA ANTONIO"/>
        <s v="FAVARO' LIDIA"/>
        <s v="FILIPOZZI KIMLEANG"/>
        <s v="FRASCONA' ALESSIA"/>
        <s v="LESERRI TOMMASO"/>
        <s v="LIVANI BENEDETTA"/>
        <s v="MARANGON CINZIA"/>
        <s v="MAZZOTTA ALESSANDRO"/>
        <s v="MAZZOTTA VINCENZO"/>
        <s v="MENEGHETTI MARIO"/>
        <s v="PERNICE STEFANO"/>
        <s v="POLI GIOIA"/>
        <s v="SALARO FABIO"/>
        <s v="SALARO GABRIELE"/>
        <s v="SAVARESE LUCA"/>
        <s v="SCHIAVELLO LUCA"/>
        <s v="SCIBETTA ANTONINO"/>
        <s v="SCORZA DARIO"/>
        <s v="TORCHIO ALESSANDRA"/>
        <s v="TORTORA MAURO"/>
        <s v="TRIPODI GIOVANNA"/>
        <s v="VERTERAMO CARLO"/>
        <s v="VESCO LUCA"/>
        <s v="ZUCCHI RENATA"/>
        <s v="ALFARONE GABRIELE"/>
        <s v="ALFARONE GIUSEPPE"/>
        <s v="ARCUDI CHEICK OMAR"/>
        <s v="ARCUDI FRANCESCO"/>
        <s v="ARDO' PAOLO"/>
        <s v="BEVILACQUA MATTEO"/>
        <s v="CAPITANI VALTER"/>
        <s v="CAPUANO ANTONIO"/>
        <s v="CARIOTI RICCARDO"/>
        <s v="CEFOLA ARMANDO"/>
        <s v="CELEGATO MATTIA"/>
        <s v="CERNUSCO BARBARA"/>
        <s v="#D'AURIA EDOARDO"/>
        <s v="DRAGONE ROBERTO"/>
        <s v="FIORE MARIA ANTONIA"/>
        <s v="FORTUNA ELIANA CARMEN"/>
        <s v="GHERRA STEFANIA"/>
        <s v="GUIDONE SIMONE"/>
        <s v="GUIOTTO CLAUDIA"/>
        <s v="GUIOTTO SEVERINO"/>
        <s v="IBBA GIULIO"/>
        <s v="LATO FLORA"/>
        <s v="MASIERO CRISTINA"/>
        <s v="MASIERO LORETTO"/>
        <s v="MAZZETTO GIULIO"/>
        <s v="MUSSINO BRUNO"/>
        <s v="MUSSINO DAVIDE"/>
        <s v="NEGRO DANIELA"/>
        <s v="OSLER NICOLO'"/>
        <s v="QUARANTA ELEONORA"/>
        <s v="RITONDO MARIA"/>
        <s v="SCAVINO GIOVANNI"/>
        <s v="SERRATRICE ALBERTO"/>
        <s v="SERRATRICE MATTIA"/>
        <s v="SERRATRICE MIRCO"/>
        <s v="STURARO CHRISTIAN"/>
        <s v="STURARO NEVIO"/>
        <s v="TESTA ILENIA"/>
        <s v="TESTA LIVIO"/>
        <s v="TROMBINI MARCO"/>
        <s v="ZAGAMI MARCELLO"/>
        <s v="BELLANOVA MARIA"/>
        <s v="BERTOLOTTO LUCA"/>
        <s v="BRUNA SAMUELE"/>
        <s v="BRUNETTI BATTISTA"/>
        <s v="CALLEGARI VENERINA MAGDA"/>
        <s v="CAPPELLO AGOSTINO"/>
        <s v="CARBOTTA VERONICA"/>
        <s v="CAVALLO MARILISA"/>
        <s v="CHIEREGATO MAURO"/>
        <s v="FABBRO MARISA"/>
        <s v="FRINO ALESSANDRO"/>
        <s v="GIANOTTI DIEGO"/>
        <s v="LAINO STEFANO"/>
        <s v="LONGO MARTA"/>
        <s v="MARCO SULEMAN"/>
        <s v="MARZOCCA MATTEO"/>
        <s v="MIGLIACCIO SALVATORE"/>
        <s v="PALLADINO GERARDO"/>
        <s v="PAVANELLI GIOVANNI"/>
        <s v="PIDDIU MARIA BONARIA"/>
        <s v="RUSSO DANTE"/>
        <s v="TAVELLA CHIARA"/>
        <s v="VALENTINO GABRIELE"/>
        <s v="VALLINO DANIELE"/>
        <s v="VUCCI GRAZIA"/>
        <s v="ALUIGI CARLOTTA"/>
        <s v="BISCEGLIA MARILINA"/>
        <s v="CONGEDO SERENA"/>
        <s v="CORBEDDU ALESSIA"/>
        <s v="D'ANGELO ROSA"/>
        <s v="FONTI DAVIDE"/>
        <s v="GIULIANELLI ROSA"/>
        <s v="LAZZARI NICOLA"/>
        <s v="LEPRI CHIARA"/>
        <s v="LEPRI LORENZO"/>
        <s v="#MELONI ALESSANDRA"/>
        <s v="MOROLLI LUISA"/>
        <s v="#MORONI FEDERICA"/>
        <s v="NANU ELENA"/>
        <s v="OPPIOLI MARCO"/>
        <s v="PAGLIARANI ANDREA"/>
        <s v="PASQUINI FRANCESCA"/>
        <s v="PATRIGNANI TEHTENA"/>
        <s v="SANTARELLI CATERINA"/>
        <s v="SASSO ALLEGRA"/>
        <s v="SCHIARATURA BRAYAN"/>
        <s v="#VILLA BARBARA"/>
        <s v="BENATTI BRUNO"/>
        <s v="BASTIANONI MATTEO"/>
        <s v="DAFIR ADAM"/>
        <s v="PULCINELLI CHRISTIAN"/>
        <s v="PULCINELLI MARCO"/>
        <s v="LAMBERTINI PAOLA"/>
        <s v="MAZZOLI ANDREA"/>
        <s v="MENABUE GIOVANNI"/>
        <s v="VUILLEMENOT NADEGE"/>
        <s v="BARTOLOMEI GIULIA"/>
        <s v="BARTOLOMEI IVAN"/>
        <s v="CESAREO MEMMO MARCIANO"/>
        <s v="MASOTTI SAMUELE"/>
        <s v="SCAVETTO RUBEN"/>
        <s v="CATTANEO MAURO"/>
        <s v="ANDILORO GIOVANNI"/>
        <s v="AVELLANEDA CARBAJAL IRMA MONICA"/>
        <s v="AZZOLINA LUCIA"/>
        <s v="CANARELLI SIMONE"/>
        <s v="CASALINO ANTONIO"/>
        <s v="CASON ELISABETTA"/>
        <s v="CONGIU MARIA"/>
        <s v="DE SIMONE FRANCESCA"/>
        <s v="GELATTI MARCO"/>
        <s v="GIORDANO SIMONETTA"/>
        <s v="GIORGI FULVIO"/>
        <s v="GIORGI NICOLO'"/>
        <s v="GIORGI OSVALDO"/>
        <s v="GRECO GIROLAMO"/>
        <s v="IACOVELLI GIUSEPPE"/>
        <s v="IACOVELLI MICHELE"/>
        <s v="IACOVELLI PIERO"/>
        <s v="LAGNA PIERCARLO"/>
        <s v="LONGO FABIO"/>
        <s v="MERANDI FRANCESCO"/>
        <s v="MONTANARI CESARE"/>
        <s v="MONTANARI CHIARA"/>
        <s v="MONTANARI MARTINA"/>
        <s v="MONTANARI MATTEO"/>
        <s v="MUSETTI MARTINA"/>
        <s v="PETRUCCIOLI VALTER"/>
        <s v="POVOLO GIAN LUCA"/>
        <s v="RIU ANDREA"/>
        <s v="SCIDA' FEDERICA"/>
        <s v="SERRA SALVATORE"/>
        <s v="#SGARAMELLA GIAN LUCA"/>
        <s v="VISENTIN ALESSANDRO"/>
        <s v="VITETTA MARIA"/>
        <s v="VOLPATTO SIMONE"/>
        <s v="DE VITA PASQUALE"/>
        <s v="MARANGONI MATTEO"/>
        <s v="MONTERUCCIOLI LINA"/>
        <s v="RUSCELLI SERGIO"/>
        <s v="VERNA MAURIZIO"/>
        <s v="ZIVANOVIC NATASA"/>
        <s v="CASCONE ROBERTO"/>
        <s v="MARTINA MARIO"/>
        <s v="TURINO ALESSIO"/>
        <s v="TURINO MARTINA"/>
        <s v="BIANCHI WALTER"/>
        <s v="CURTO PIETRO"/>
        <s v="D'AMELIO SAVINO"/>
        <s v="FRANCONE PAOLO"/>
        <s v="GIORDANO PIERO"/>
        <s v="IERACE TERESINA"/>
        <s v="VECCHIONE FRANCO"/>
        <s v="AHMAD ADAM"/>
        <s v="#ERCOLE CAROLINA"/>
        <s v="GALLINARI CHRISTIAN"/>
        <s v="ANSALONI CLELIA"/>
        <s v="ANSALONI FEDERICO"/>
        <s v="ARDIZZONI FEDERICO"/>
        <s v="BENAZZI LUCA"/>
        <s v="BERERA ANNA"/>
        <s v="BERERA LAURA"/>
        <s v="BORGHI LEONARDO"/>
        <s v="BORGHI MASSIMILIANO"/>
        <s v="BUSUOLI GEORGINA"/>
        <s v="CASTELLI GIORDANO"/>
        <s v="DE CARLO RAFFAELE"/>
        <s v="DEL VILLANO ALESSIO"/>
        <s v="GUICCIARDI MICHELE"/>
        <s v="KARFI ANWAR"/>
        <s v="LAMBERTI JACOPO"/>
        <s v="LEONE BENJAMIN"/>
        <s v="LYCZKO ANNA MARTA"/>
        <s v="MAHBOUB SARA"/>
        <s v="MALPIGHI ANDREA"/>
        <s v="MANTOVANI CHIARA"/>
        <s v="MARCHESELLI FRANCO"/>
        <s v="NANNI JIMMY"/>
        <s v="PAINI LISA"/>
        <s v="PINCA GIUSEPPE"/>
        <s v="PIZZI MONICA"/>
        <s v="POZZETTI LEONARDO"/>
        <s v="QUAGLIERI DAVIDE"/>
        <s v="RUBINI GREGORIO"/>
        <s v="RUBINI LUIGI"/>
        <s v="TAGLIOLINI SAMUELE"/>
        <s v="TIPALDI GAIA"/>
        <s v="TONI IRENE"/>
        <s v="TONINI FRANCESCO"/>
        <s v="VENTURINI LORENZA"/>
        <s v="VERONESE CRISTEL"/>
        <s v="CASULA GIUSEPPE"/>
        <s v="D'AMICO RICCARDO"/>
        <s v="LOMBARDO GASPARE"/>
        <s v="POZZI SORAIA"/>
        <s v="#AZZALIN LUIGINO"/>
        <s v="CORONA MASSIMO"/>
        <s v="ROBERTO MASSIMO"/>
        <s v="BERETTA ALESSANDRA"/>
        <s v="CALDARULO FRANCESCA"/>
        <s v="CAMPINI LUIGI"/>
        <s v="CANDELA SAMUELE"/>
        <s v="CERATO GIANNI"/>
        <s v="CESARETTI VERONICA"/>
        <s v="COLOMBO FRANCESCA"/>
        <s v="D'ANGELO SALVATORE"/>
        <s v="DI SABATO ROSA"/>
        <s v="DI VITO LORENA ANTONIETTA"/>
        <s v="GUSMEROLI ELIDE"/>
        <s v="LEVATI CESARE"/>
        <s v="LORUSSO MARIA"/>
        <s v="MERISIO FRANCESCO"/>
        <s v="PISCIONERI RAFFAELE"/>
        <s v="PORRITIELLO LUIGI"/>
        <s v="PREMOLI MARCO"/>
        <s v="ROGGEBAND JONATHAN"/>
        <s v="SCIBILIA CARMELA"/>
        <s v="TERRANEO CLAUDIO"/>
        <s v="ALGERI THOMAS"/>
        <s v="AMAGHZAZ RAYAN"/>
        <s v="ARGENTO LIDIA"/>
        <s v="BIANCHINI ELIA"/>
        <s v="BRINTAZZOLI GIANLUCA"/>
        <s v="BRINTAZZOLI GRETA"/>
        <s v="CAGLIARI MANUEL"/>
        <s v="CANOVI VIOLA"/>
        <s v="CASONI ALESSANDRO"/>
        <s v="CASONI ROBERTO"/>
        <s v="FERRARI GIADA"/>
        <s v="FERRARI SOFIA"/>
        <s v="FINOCCHIO SIMONE"/>
        <s v="GASPARINI ELISABETTA"/>
        <s v="GHELFI MATTEO"/>
        <s v="#GIORDANI SIMONE"/>
        <s v="IGNACIO ANTONIO"/>
        <s v="ORLANDINI MARCELLA"/>
        <s v="ORLANDINI MATTHIAS"/>
        <s v="#RANCATI MATTIA"/>
        <s v="REVERBERI VANESSA"/>
        <s v="SAMMARCO CLAUDIO"/>
        <s v="CHIOZZI GIORGIO"/>
        <s v="CHIOZZI PAOLO"/>
        <s v="BOURGUIBA LEILA"/>
        <s v="CANCELLIERE DOMENICO"/>
        <s v="GOLFARI DANIELE"/>
        <s v="LANCONELLI VALERIA"/>
        <s v="LOLLI ALBERTO"/>
        <s v="PASOTTI NARDO"/>
        <s v="ROSSI ERIKA"/>
        <s v="ROSSI GIULIANO"/>
        <s v="TASSINARI TIZIANA"/>
        <s v="#BONAZZI MASSIMO"/>
        <s v="CARNEVALI PAOLO"/>
        <s v="PICCININI GABRIELLA"/>
        <s v="BERTUCCELLI LUCIANA"/>
        <s v="GIUSTI PAOLO"/>
        <s v="BERTANI STEFANO"/>
        <s v="BERTOLOTTI FEDERICO"/>
        <s v="CASUBOLO GIULIA"/>
        <s v="COMASTRI NICOLE"/>
        <s v="DIARRA JEAN IBRAHIME"/>
        <s v="DIARRA THI WAN CLAIRE"/>
        <s v="LAMANDA MILENA"/>
        <s v="MORETTI ELIA"/>
        <s v="RIVI LORENZO"/>
        <s v="ROMDHANI CHIRAZ"/>
        <s v="ROMDHANI SIRINE"/>
        <s v="MONTERUCCIOLI FLAVIO"/>
        <s v="PALOMBO SATURNINO"/>
        <s v="BEZZI ASIA"/>
        <s v="BUFFIGNANI ELISA"/>
        <s v="BUFFIGNANI LUCA"/>
        <s v="CATELLANI GRETA"/>
        <s v="CILLONI PIETRO"/>
        <s v="COCCONI GIORGIA"/>
        <s v="CONIGLIO MARIA ROSARIA"/>
        <s v="DE PIETRI RICCARDO"/>
        <s v="DE PIETRI SIMONE"/>
        <s v="FERRETTI FRANCESCO"/>
        <s v="FRANCHI ANDREA"/>
        <s v="INCERTI PARENTI LUCA"/>
        <s v="OVI SOFIA"/>
        <s v="PAGLIA ALESSANDRA"/>
        <s v="PAGLIA ELISA"/>
        <s v="PASTORINO ANGELICA"/>
        <s v="PIAGNI REBECCA"/>
        <s v="PIAGNI TOMMASO"/>
        <s v="PINELLI DAVIDE"/>
        <s v="RONDANINI DAVIDE"/>
        <s v="TINCANI FRANCESCA"/>
        <s v="TONI ELISA"/>
        <s v="TRAORE' MAHAMMADOU"/>
        <s v="BARONI BENEDETTA"/>
        <s v="FATTORI SAVERIO"/>
        <s v="SANSEVERINATI SASHA"/>
        <s v="ANSELMO LUCA"/>
        <s v="BIGNONE WILLIAM"/>
        <s v="BRIASCO GABRIELE"/>
        <s v="BRUZZONE SOFIA"/>
        <s v="CANEPA ANDREA"/>
        <s v="CAROSIO SERGIO"/>
        <s v="DAGNINO CARLO"/>
        <s v="#DI MOLFETTA ANDREA"/>
        <s v="MARTINO ALICE"/>
        <s v="PICCARDO ANDREA"/>
        <s v="PONE PIETRO"/>
        <s v="ROSSI CHRISTIAN"/>
        <s v="SERRA MATILDE"/>
        <s v="TAGLIAFICO ARIANNA"/>
        <s v="TAGLIAFICO AURORA"/>
        <s v="VILLANI FRANCESCO"/>
        <s v="SCARAMUCCIA ELENA"/>
        <s v="SCARAMUCCIA GIULIA"/>
        <s v="BARTOLI RITA"/>
        <s v="BENATTI ANTONELLA"/>
        <s v="CAVICCHINI SARA"/>
        <s v="CAVICCHINI STEFANO"/>
        <s v="EL MAHFOUDI AYMAN"/>
        <s v="EL MAHFOUDI OSAMA"/>
        <s v="GALLINARI DANIEL"/>
        <s v="GALLINARI LUCA"/>
        <s v="#GIGLIOLI PIER MASSIMO"/>
        <s v="RINOLDI LINDA"/>
        <s v="BERRETTI BRYAN"/>
        <s v="ELLOUBAB SALAHEDDINE"/>
        <s v="BENKACEM MOHAMED"/>
        <s v="COMETTI ANGELA"/>
        <s v="COMINATO SANDRO"/>
        <s v="#INVERNIZZI CARILLA"/>
        <s v="#LEGNARI DAVIDE"/>
        <s v="MANTEGAZZI ENRICO"/>
        <s v="PRETE CLAUDIO"/>
        <s v="QEPURI EDUARD"/>
        <s v="TEMPESTA GIOVANNI"/>
        <s v="VAGHI ANNAMARIA"/>
        <s v="ED DANDAOUI SARA"/>
        <s v="MANISCALCO IGNAZIO"/>
        <s v="MASSONE DAVIDE"/>
        <s v="TORCHETTI ROCCO"/>
        <s v="CAPUZZO ENZO"/>
        <s v="MARTELLI EDOARDO"/>
        <s v="MATTA DAVIDE"/>
        <s v="MATTA ELISA"/>
        <s v="BONETTI SONIA"/>
        <s v="FIORE ALBAROSA"/>
        <s v="GALATI SALVATORE"/>
        <s v="GIARDIELLO ANTONIO"/>
        <s v="MASTROMATTEO LUIGI"/>
        <s v="PISCOPO FRANCO"/>
        <s v="SEMERARO TIZIANA"/>
        <s v="SPIRITO ADRIANO"/>
        <s v="DANIELIS CLAUDIA"/>
        <s v="#BONINI LUCA"/>
        <s v="BRAGLIA DAVIDE"/>
        <s v="CASINI MARCO"/>
        <s v="CASINI SARA"/>
        <s v="DI DONATO GIADA"/>
        <s v="FERRARI GIACOMO"/>
        <s v="FERRETTI DAVIDE"/>
        <s v="FERRI LARA"/>
        <s v="LEMHAMDI LALAOUI NASSIM"/>
        <s v="MAESTRI LAURA"/>
        <s v="MEDICI ELENA"/>
        <s v="MEDICI ENRICO"/>
        <s v="PELIZZARI ALESSIA"/>
        <s v="PELIZZARI MARCO"/>
        <s v="RUINI LEONARDO"/>
        <s v="VELLANI REBECCA"/>
        <s v="ZANINI FEDERICO"/>
        <s v="ZANNI CARLO"/>
        <s v="BADRI ISSAM"/>
        <s v="BOGGIO PAOLO"/>
        <s v="BRACCO ALFONSO"/>
        <s v="BUSSETTO ANDREA"/>
        <s v="CARESIO GIULIANO FRANCO"/>
        <s v="CASSIBBA MONICA"/>
        <s v="CAVUOTI LUIGI"/>
        <s v="SCRIVANI ANDREA"/>
        <s v="SCRIVANI GIOVANNI"/>
        <s v="ANDREOSE LORENZO"/>
        <s v="AVIGNI NICOLA"/>
        <s v="BARI MASSIMILIANO"/>
        <s v="BEDIN MICHELE"/>
        <s v="BELLINELLO LUCIANO"/>
        <s v="BOCCARDO STEFANO"/>
        <s v="CAZZADORE ERICA"/>
        <s v="DALLA VECCHIA ANGELO"/>
        <s v="DELL' AERA GIUSEPPE"/>
        <s v="FAGGIN CARLA"/>
        <s v="FAVARO GIULIA"/>
        <s v="GARBO RICCARDO"/>
        <s v="GAVIOLI SIMONA"/>
        <s v="GROSSI GINO"/>
        <s v="LUNARDI NICOLA"/>
        <s v="MAGAGNOLI LUCIANO"/>
        <s v="MARCHETTA ANGELO"/>
        <s v="MATTIOLO CINZIA"/>
        <s v="MATTIOLO LUIGI"/>
        <s v="MATTIOLO MASSIMO"/>
        <s v="MISSAGLIA ANNA"/>
        <s v="MISSAGLIA MARTINA"/>
        <s v="ONGARO FILIPPO"/>
        <s v="PIASENTINI MARCO"/>
        <s v="POLETTO LUCA"/>
        <s v="PREARO STEFANIA"/>
        <s v="PRENDIN PAOLO"/>
        <s v="RAIMONDI MATTEO"/>
        <s v="SCANAVINI SARA"/>
        <s v="SCARABELLO OMAR"/>
        <s v="SFRISO ANDREA"/>
        <s v="SPEROTTO MAURIZIO"/>
        <s v="TIBISOIU CRISTINA"/>
        <s v="TOMAINI ARIANNA"/>
        <s v="TOSATTI MARIO"/>
        <s v="TRISOLINI GIADA"/>
        <s v="TROVO' PAOLO"/>
        <s v="TUROLLA MARCO"/>
        <s v="VASSALLI DARIO"/>
        <s v="VERONESI ERIKA"/>
        <s v="VISENTIN GIMMY"/>
        <s v="VOLTOLIN SONIA"/>
        <s v="ZANELLA MARCO"/>
        <s v="ACCALAI ADOLFO"/>
        <s v="CASARI GIULIANO"/>
        <s v="BANDINI FEDERICA"/>
        <s v="BILLI MARTA"/>
        <s v="BUZZI GUENDALINA"/>
        <s v="CAMANZI ALESSANDRO"/>
        <s v="CAMANZI ANNA"/>
        <s v="CAMANZI MASSIMO"/>
        <s v="CIOCCA MARIA"/>
        <s v="CUPANE FRANCESCO"/>
        <s v="FABBRI IVO"/>
        <s v="FRANCESCONI NADIA"/>
        <s v="GOLFARI CLAUDIA"/>
        <s v="LEONCINI CLAUDIA"/>
        <s v="LORUSSO MICHELA"/>
        <s v="LUONGO GIUSEPPINA"/>
        <s v="PESCE MARIO VITO"/>
        <s v="RAGAZZINI ALICE"/>
        <s v="RUFFILLI FRANCESCA"/>
        <s v="SILIMBANI RUGGERO"/>
        <s v="SPORTELLI TIZIANA"/>
        <s v="TANESINI CHIARA"/>
        <s v="TARQUINIO DENIS"/>
        <s v="TONDINI DAVIDE"/>
        <s v="TRONCONI LOREDANA"/>
        <s v="CUTRUPI MARCO"/>
        <s v="PARODI DANIELE"/>
        <s v="VERNETTI VIOLA"/>
        <s v="BONINI MARCO"/>
        <s v="CAVALLINI ANDREA"/>
        <s v="GIANNI ROBERTO"/>
        <s v="SPEZZATI NADIA"/>
        <s v="AVERSA CLAUDIA"/>
        <s v="CAROVANI ALESSANDRA"/>
        <s v="NISTRI SANZIO"/>
        <s v="SILORI CINZIA"/>
        <s v="TREVE MATTIA"/>
        <s v="VURRO GIUSEPPE"/>
        <s v="CROTTI MASSIMO"/>
        <s v="GALIMBERTI FAUSTO"/>
        <s v="GELOSINI CLAUDIO"/>
        <s v="PAGU NATALIA"/>
        <s v="VERONESI ANDREA"/>
        <s v="VERONESI REBECCA"/>
        <s v="VERZELLESI MARIA PIA"/>
        <s v="NERI FABIO"/>
        <s v="GABBI CARLO"/>
        <s v="MAZZI GIANLUCA"/>
        <s v="MEDICI MARCO"/>
        <s v="PRATIZZOLI ALBERTO"/>
        <s v="ROMAGNOLI RICCARDO"/>
        <s v="RUPI RODOLFO"/>
        <s v="TURRICELLI ERIK"/>
        <s v="CASINI GIOVANNI"/>
        <s v="FINTI AMIRA"/>
        <s v="GUGLIELMINI ALESSIA"/>
        <s v="PECCHI ALICE"/>
        <s v="ZAMBELLI FABIO"/>
        <s v="SIDOLI GIULIANO"/>
        <s v="CASSI ROBERTO"/>
        <s v="ABBATI ALESSIO"/>
        <s v="ACCORSI ENRICO"/>
        <s v="AVANZI ALESSANDRO"/>
        <s v="BEDESCHI SIMONA"/>
        <s v="BELMONTE NICOLA"/>
        <s v="BERGONZINI SIMONE"/>
        <s v="BIGI PATRICK"/>
        <s v="BORSARI PIERLUIGI"/>
        <s v="BRANDUZZI DARIO"/>
        <s v="CAMPADELLI VALERIO"/>
        <s v="CAPITANI FILIPPO"/>
        <s v="CARPENITO GIACOMO"/>
        <s v="CASONI ELISA"/>
        <s v="CATTINI ALBERTO"/>
        <s v="CAVANI MARCO"/>
        <s v="CENCI MAURIZIO"/>
        <s v="CONSERVA MARIO"/>
        <s v="COPPOLA DOMENICO"/>
        <s v="CORSINI FABRIZIO"/>
        <s v="COTALI IVAN"/>
        <s v="CUCCHI STEFANO"/>
        <s v="FAGGIOLI LORENZO"/>
        <s v="FARSETTI ANDREA"/>
        <s v="FILIPPINI MASSIMO"/>
        <s v="FRACCHETTA VALERIO"/>
        <s v="FRANCIOSI JONATHAN"/>
        <s v="GALANTINI CARLO"/>
        <s v="GASPARINI PIERPAOLO"/>
        <s v="GAVIOLI DAVIDE"/>
        <s v="GENTILE FABRIZIO"/>
        <s v="GIUTTARI GIANLUCA"/>
        <s v="GORRASI GIANCARLO"/>
        <s v="GOZZI ETTORE"/>
        <s v="LIGABUE ANNAMARIA"/>
        <s v="LO CONTE ANTONIO"/>
        <s v="LONGAGNANI GIOVANNI"/>
        <s v="LONGAGNANI MARCO"/>
        <s v="MALAGOLI GIAN FRANCO"/>
        <s v="MANNI FABRIZIO"/>
        <s v="MANNI NICOLO'"/>
        <s v="MANTOVI ROBERTA"/>
        <s v="MARCONI PAOLA"/>
        <s v="MARMO SAVERIO"/>
        <s v="MELETTI LUIGI"/>
        <s v="MONGERA ANNAROSA"/>
        <s v="MONTANARI ANDREA"/>
        <s v="MORI ALESSIO"/>
        <s v="MORO MOHAMED"/>
        <s v="NEGRINI ALBERTO"/>
        <s v="PERRICONE GAETANO"/>
        <s v="PIRONDI FABIO"/>
        <s v="POLLASTRI ENRICO"/>
        <s v="POPPI VANESSA"/>
        <s v="RICCHI LUCIA"/>
        <s v="RIGHI GABRIELE"/>
        <s v="RIGHI MAURO"/>
        <s v="ROSSI CRISTINA"/>
        <s v="SETTI ALBERTO"/>
        <s v="STRADI GIANLUCA"/>
        <s v="TAMAROZZI MARCO"/>
        <s v="VALLI STEFANO"/>
        <s v="ZACCARIA RICCARDO"/>
        <s v="ZINI CHIARA"/>
        <s v="CARPENITO ELEONORA"/>
        <s v="CARPENITO MARIA SOLE"/>
        <s v="BRUZZI EDOARDO"/>
        <s v="SELMI ELENA"/>
        <s v="SHAMI ELMAHDI"/>
        <s v="GIANNOTTI MARGHERITA"/>
        <s v="GIANNOTTI SILVIA"/>
        <s v="ANGELILLO VINCENZO"/>
        <s v="MANINI ROBERTO"/>
        <s v="MASONI GIANCARLO"/>
        <s v="PRANDI GIOVANNI"/>
        <s v="RASULO PASQUALE"/>
        <s v="RAVAZZINI RUGGERO"/>
        <s v="RICCO' ROBERTA"/>
        <s v="ROSSI SIMONA"/>
        <s v="CAVAZZUTI PAOLO"/>
        <s v="PIVETTI MAURIZIO"/>
        <s v="RICCI DINO"/>
        <s v="FANTI CLAUDIA"/>
        <s v="FRANCHINI ENZO"/>
        <s v="RAMUNNI ANTONIO UBALDO"/>
        <s v="WIZA BARBARA ANNA"/>
        <s v="DEMARIA ALESSANDRA"/>
        <s v="GANASSI MARCO"/>
        <s v="GHINI DANIELE"/>
        <s v="NADALINI STEFANO"/>
        <s v="PANTALEO GIACOMO"/>
        <s v="PIGLIACAMPO ALESSANDRO"/>
        <s v="STANGHELLINI MATTEO"/>
        <s v="TESTONI DANIELA"/>
        <s v="MAGNANI LORENZO"/>
        <s v="ABEJE HABTE MARIAM DEBORAH"/>
        <s v="ABEJE HABTEMARIAM THEOPHILUS"/>
        <s v="BORDONI TOMMASO"/>
        <s v="CATERINO ROBERTO"/>
        <s v="DEL CARLO FRANCESCO"/>
        <s v="DENOTTI NAYRA"/>
        <s v="DONDI DALL'OROLOGIO STEFANO"/>
        <s v="FAVA VALENTINA"/>
        <s v="FICARRA DIEGO"/>
        <s v="GRISOLIA GIULIO SAVERIO"/>
        <s v="LOKMANE MAHA"/>
        <s v="LOKMANE NIHADE"/>
        <s v="ROSSI EMANUELA"/>
        <s v="SUCCI CIMENTINI LUCA"/>
        <s v="SURIANI SAMUELE"/>
        <s v="ZANNI SARA"/>
        <s v="LOCONTE VITO"/>
        <s v="BIANCO BRUNO"/>
        <s v="CERICOLA MICHELANTONIO"/>
        <s v="CHIABODO BARBARA"/>
        <s v="GARAU GIUSEPPINA"/>
        <s v="MADLENA FULVIO"/>
        <s v="ZENGA SILVESTRO"/>
        <s v="CAPOZZOLI SUSI"/>
        <s v="FACCIOLI PAOLO"/>
        <s v="MAZZOLI MAURIZIO"/>
        <s v="PERRI FRANCESCO"/>
        <s v="VENTURA MAURIZIO"/>
        <s v="BEDENGHI ALESSANDRO"/>
        <s v="BEDENGHI MATTEO DIMITRI"/>
        <s v="DI LEMBO GABRIELE"/>
        <s v="GHIDONI SIMONE"/>
        <s v="HARRAR OOMAR"/>
        <s v="LEONARDI LUCA"/>
        <s v="CAVINA YONAS"/>
        <s v="MOLINARI LORENZO"/>
        <s v="POGGI ANTONIO"/>
        <s v="#RAMBALDI ENRICO"/>
        <s v="SANTI TOMMASO"/>
        <s v="TAROZZI DEMETRA"/>
        <s v="ZAGNI MARIANNA"/>
        <s v="BABINI GERMANA"/>
        <s v="CASADIO MONICA"/>
        <s v="DORIA LORENZO"/>
        <s v="DORIA NOEMI"/>
        <s v="GATTA ATTILIO"/>
        <s v="GONZALEZ HUESCA ROSA MARIA"/>
        <s v="GUERRINI BEATRICE"/>
        <s v="GUERRINI VERONICA"/>
        <s v="MAESTRI PAOLO"/>
        <s v="MONUTTI LUIGI"/>
        <s v="PIAZZA ANNA"/>
        <s v="PIAZZA FRANCO"/>
        <s v="POLETTI SILVANO"/>
        <s v="SALIMBENI VALERIO"/>
        <s v="ALMESMARI OMAR"/>
        <s v="BACCARI ALESSIA"/>
        <s v="BACCARI SOFIA"/>
        <s v="BARILLI BEN"/>
        <s v="BARILLI NICK"/>
        <s v="BERGIANTI GABRIELE"/>
        <s v="BERGIANTI JHONNY"/>
        <s v="BERNABEI GABRIELE"/>
        <s v="BERTANI PAOLO"/>
        <s v="BEZZI ENRICO"/>
        <s v="BOCCOLARI ARIANNA"/>
        <s v="BOLOGNESI MARTINA"/>
        <s v="BONORA ELENA"/>
        <s v="BORGHI MAXIM"/>
        <s v="BORJA OUSSAMA"/>
        <s v="BOTTARI EDOARDO"/>
        <s v="#BURANI CHIARA"/>
        <s v="CANEPARI CRISTOFER"/>
        <s v="CIUFFREDA DAVIDE"/>
        <s v="DAVOLI GIOVANNI"/>
        <s v="DAVOLI MATTIA"/>
        <s v="DEL RIO DIANA"/>
        <s v="DELLA RAGIONE ALICE"/>
        <s v="DENTI CARLOTTA"/>
        <s v="FERRARI DAVIDE"/>
        <s v="FERRI MATTEO"/>
        <s v="FONTANI ANGELO"/>
        <s v="GOVI MARCO"/>
        <s v="GOVI MATILDE"/>
        <s v="#GUIDETTI ADAM"/>
        <s v="LUSUARDI FABIO"/>
        <s v="MAMMI SARA"/>
        <s v="MANGOLINI ALEX"/>
        <s v="MEGLIOLI MARTINA"/>
        <s v="MICHELETTI ANDREA"/>
        <s v="MONTANARI FEDERICO"/>
        <s v="NICOLINI NOA"/>
        <s v="NICOLINI VITTORIO"/>
        <s v="NOTO CRISTIAN"/>
        <s v="PANCIROLI CECILIA"/>
        <s v="PIERLI FIORENZA"/>
        <s v="SACCANI VEZZANI SARA"/>
        <s v="SEVERI RICCARDO"/>
        <s v="SPAGGIARI LISA"/>
        <s v="VECCHI FILIPPO"/>
        <s v="VERONA GABRIELE"/>
        <s v="ZINI MILENA"/>
        <s v="ADAMI PAOLO GUIDO"/>
        <s v="CORSINOTTI MEDARDO"/>
        <s v="ROSI PAOLO"/>
        <s v="ALLAIRA FEDERICO"/>
        <s v="BRAMBILLA DAVIDE"/>
        <s v="BRAMBILLA MASSIMILIANO"/>
        <s v="BUDINI RICCARDO"/>
        <s v="CIARAVOLO MICHELA"/>
        <s v="CINELLI ELENA"/>
        <s v="COLONNELLO DANIELE"/>
        <s v="CUCCINIELLO ALESSANDRO"/>
        <s v="CUCCINIELLO GABRIELE"/>
        <s v="CUTAIA GRETA"/>
        <s v="CUTAIA MARCO"/>
        <s v="DEGLI ESPOSTI STEFANO"/>
        <s v="GAROFALO CRISTIAN"/>
        <s v="GAROFALO NOEMI"/>
        <s v="GARUTI GIOELE"/>
        <s v="GARUTI TOBIA"/>
        <s v="GRANDI VITTORIA"/>
        <s v="MELOTTI CHRISTIAN"/>
        <s v="#MICCICHE' MATTEO"/>
        <s v="PALMIERI MARTINA THI PHONG"/>
        <s v="PANCALDI EMANUELE"/>
        <s v="POZZI ANDREA"/>
        <s v="PRIMICERI TERESA"/>
        <s v="SANDROLINI CESARE"/>
        <s v="TESTONI LIVIA"/>
        <s v="TOMASI ALESSANDRA"/>
        <s v="VARIGNANA JACOPO"/>
        <s v="VENTURA SERGIO"/>
        <s v="VENTUROLI EMANUELE"/>
        <s v="ZANARDI ELISA"/>
        <s v="ZANIBONI LORENZO"/>
        <s v="ARBUSTI NICOLA"/>
        <s v="ARMAROLI PAOLO"/>
        <s v="CAVAZZI GIOSUE'"/>
        <s v="FAVARON FULVIO"/>
        <s v="MONTECALVO DANIELE"/>
        <s v="POLETTI PAOLA"/>
        <s v="CORRADINI MARCO"/>
        <s v="CUSCIANNA VITO"/>
        <s v="LORUSSO LEONARDO"/>
        <s v="TIEZZI PAOLO"/>
        <s v="BERTELLI FILIPPO"/>
        <s v="BUCCI ANDREA"/>
        <s v="BUCCI MIRCO"/>
        <s v="MAZZA MILVA"/>
        <s v="ABATE OMAR"/>
        <s v="AIELLO IRENE"/>
        <s v="ANTIMI DAVID"/>
        <s v="BALDINI DAVIDE"/>
        <s v="BERTINI LUCA GIOTTO"/>
        <s v="CAMMELLI ALESSANDRO"/>
        <s v="CAPONE MAURIZIO"/>
        <s v="CONSIGLI GUIDO"/>
        <s v="FIASCHI LORENZA"/>
        <s v="FRANZESE SILVIA"/>
        <s v="GATTESCHI MARCO"/>
        <s v="GHINI EMANUELE"/>
        <s v="GOUANTOUO MARIE ESTER"/>
        <s v="GOUANTOUO PRINCE"/>
        <s v="GOUANTOUO TERESA"/>
        <s v="HOXHA GLEDIS"/>
        <s v="IOZZELLI ETTORE"/>
        <s v="IOZZELLI GEMMA"/>
        <s v="LA ROSA ADELE"/>
        <s v="NICCOLI GIULIO"/>
        <s v="PASQUINI GIULIO"/>
        <s v="PERFETTI KEVIN"/>
        <s v="PIOVANELLI ALESSIO"/>
        <s v="RASPANTI BIANCA"/>
        <s v="ROMANO PIETRO"/>
        <s v="SANTONI DAMIANO"/>
        <s v="TAGLIENTE SARA"/>
        <s v="ZAFFINO GIAMPAOLO"/>
        <s v="ZAFFINO SIMONA"/>
        <s v="ZANIERI PIETRO"/>
        <s v="PROMPICAI PAOLO EMANUELE"/>
        <s v="VIDILI ISABELLA"/>
        <s v="GUALANDRI EMMA"/>
        <s v="GUALANDRI LEANDRO"/>
        <s v="GUALANDRI VALERIA"/>
        <s v="GUZZON MATTEO"/>
        <s v="GUZZON TOMMASO"/>
        <s v="FERRONI DORIANO"/>
        <s v="GRANDI MAURIZIO"/>
        <s v="MARTELLI MAURO"/>
        <s v="PAGANI ADRIANO"/>
        <s v="BERTARELLI GIULIA"/>
        <s v="CAPPITELLI FRANCESCA"/>
        <s v="CIONI SARA ELISABETTA"/>
        <s v="COSTANTINI MATTIA"/>
        <s v="DE NOVELLIS EDOARDO"/>
        <s v="DHARMARATHNAM PRAPPANJAN"/>
        <s v="FERRARESI MATTEO"/>
        <s v="JUZBASEV DANIEL"/>
        <s v="PANCALDI ELIA"/>
        <s v="SCOTTO DI CICCARIELLO DIEGO"/>
        <s v="SCOTTO DI CICCARIELLO FRANCESCO"/>
        <s v="SGARBI FRANCESCO"/>
        <s v="TAGLIAVINI TOMMASO"/>
        <s v="DI NUCCI JAN CARLO"/>
        <s v="STORNELLO DENIS"/>
        <s v="SUTERA ALBERTO"/>
        <s v="ALBERTINI LUCA"/>
        <s v="PANCALDI SANDRA"/>
        <s v="FRIGO ORIELE"/>
        <s v="FIUMARA NICOLO'"/>
        <s v="MELANI ROBERTO"/>
        <s v="VERONA ALESSANDRO"/>
        <s v="CILLONI LUIGI"/>
        <s v="DE NARDI RICCARDO"/>
        <s v="DE PIETRI GIULIANO"/>
        <s v="FERRI AMEDEO"/>
        <s v="FRANCHI CLAUDIO"/>
        <s v="HASSEN SARA"/>
        <s v="HASSEN ILYES"/>
        <s v="HASSEN ADBELRAHMEN"/>
        <s v="MASI SEBASTIANO"/>
        <s v="PAGLIA MARGHERITA"/>
        <s v="PAGLIA FAUSTO"/>
        <s v="TINCANI SANDRO"/>
        <s v="VALLI RICCARDO"/>
        <s v="VIGNALI MILA"/>
        <s v="ZANNI FILIPPO"/>
        <s v="FANTINI IDEO"/>
        <s v=" "/>
        <s v="-"/>
        <s v="GIORDANI SIMONE" u="1"/>
        <s v="ROSSO EMMA" u="1"/>
        <s v="BONINI LUCA" u="1"/>
        <s v="GLIONNA LINDA" u="1"/>
        <s v="LEGNARI DAVIDE" u="1"/>
        <s v="VILLA BARBARA" u="1"/>
        <s v="DI MOLFETTA ANDREA" u="1"/>
        <s v="D'AURIA EDOARDO" u="1"/>
        <s v="MORONI FEDERICA" u="1"/>
        <s v="ERCOLE CAROLINA" u="1"/>
        <s v="CASATORI MATTEO" u="1"/>
        <s v="AZZALIN LUIGINO" u="1"/>
        <s v="RAMBALDI ENRICO" u="1"/>
        <s v="MELONI ALESSANDRA" u="1"/>
        <s v="GIGLIOLI PIER MASSIMO" u="1"/>
        <s v="INVERNIZZI CARILLA" u="1"/>
        <s v="GUIDETTI ADAM" u="1"/>
        <s v="CATALANO ANDREA" u="1"/>
        <s v="BURANI CHIARA" u="1"/>
        <s v="BONAZZI MASSIMO" u="1"/>
        <s v="SGARAMELLA GIAN LUCA" u="1"/>
        <s v="MICCICHE' MATTEO" u="1"/>
        <s v="RANCATI MATTIA" u="1"/>
      </sharedItems>
    </cacheField>
    <cacheField name="Categoria" numFmtId="0">
      <sharedItems count="41">
        <s v="M-30"/>
        <s v="M-40"/>
        <s v="F-40"/>
        <s v="F-55"/>
        <s v="M-60"/>
        <s v="F-Ragazze B"/>
        <s v="M-Ragazzi B"/>
        <s v="F-Pulcini"/>
        <s v="F-Cadette"/>
        <s v="M-Pulcini"/>
        <s v="F-Primi Passi"/>
        <s v="F-Ragazze A"/>
        <s v="M-CadettI"/>
        <s v="M-Esordienti"/>
        <s v="M-Ragazzi A"/>
        <s v="F- Juniores"/>
        <s v="M-25"/>
        <s v="M-45"/>
        <s v="F-50"/>
        <s v="F-Esordienti"/>
        <s v="M-Primi Passi"/>
        <s v="M-AllievI"/>
        <s v="M-20"/>
        <s v="F-45"/>
        <s v="F-Allieve"/>
        <s v="M-50"/>
        <s v="M- Juniores"/>
        <s v="M-75"/>
        <s v="M-35"/>
        <s v="F-20"/>
        <s v="M-55"/>
        <s v="F-60"/>
        <s v="M-65"/>
        <s v="F-70"/>
        <s v="F-25"/>
        <s v="M-70"/>
        <s v="F-35"/>
        <s v="F-75"/>
        <s v="F-65"/>
        <s v="F-30"/>
        <s v="-"/>
      </sharedItems>
    </cacheField>
    <cacheField name="Gruppo" numFmtId="0">
      <sharedItems/>
    </cacheField>
    <cacheField name="Ordine" numFmtId="0">
      <sharedItems containsMixedTypes="1" containsNumber="1" containsInteger="1" minValue="3" maxValue="42"/>
    </cacheField>
    <cacheField name="Distanza" numFmtId="0">
      <sharedItems containsMixedTypes="1" containsNumber="1" containsInteger="1" minValue="400" maxValue="6500"/>
    </cacheField>
    <cacheField name="Corsa" numFmtId="0">
      <sharedItems count="17">
        <s v="B04"/>
        <s v="B02"/>
        <s v="B03"/>
        <s v="A04"/>
        <s v="A03"/>
        <s v="A10"/>
        <s v="A02"/>
        <s v="A09"/>
        <s v="A12"/>
        <s v="A06"/>
        <s v="A01"/>
        <s v="A07"/>
        <s v="A05"/>
        <s v="A08"/>
        <s v="A11"/>
        <s v="B01"/>
        <s v="-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Vera" refreshedDate="42806.543330208333" createdVersion="5" refreshedVersion="4" minRefreshableVersion="3" recordCount="2501">
  <cacheSource type="worksheet">
    <worksheetSource ref="A2:Y2503" sheet="Arrivi"/>
  </cacheSource>
  <cacheFields count="26">
    <cacheField name="Codice Corsa" numFmtId="0">
      <sharedItems containsBlank="1" count="18">
        <s v="A01"/>
        <s v="B01"/>
        <s v="A02"/>
        <s v="A03"/>
        <s v="A04"/>
        <s v="B02"/>
        <s v="A05"/>
        <s v="A06"/>
        <s v="A07"/>
        <s v="A08"/>
        <s v="A09"/>
        <s v="B03"/>
        <s v="A10"/>
        <s v="A11"/>
        <s v="A12"/>
        <s v="B04"/>
        <m/>
        <s v="-"/>
      </sharedItems>
    </cacheField>
    <cacheField name="Corsa" numFmtId="0">
      <sharedItems count="17">
        <s v="Corsa A01"/>
        <s v="Corsa B01"/>
        <s v="Corsa A02"/>
        <s v="Corsa A03"/>
        <s v="Corsa A04"/>
        <s v="Corsa B02"/>
        <s v="Corsa A05"/>
        <s v="Corsa A06"/>
        <s v="Corsa A07"/>
        <s v="Corsa A08"/>
        <s v="Corsa A09"/>
        <s v="Corsa B03"/>
        <s v="Corsa A10"/>
        <s v="Corsa A11"/>
        <s v="Corsa A12"/>
        <s v="Corsa B04"/>
        <s v="-"/>
      </sharedItems>
    </cacheField>
    <cacheField name="Esclusione da classifica" numFmtId="0">
      <sharedItems containsBlank="1" containsMixedTypes="1" containsNumber="1" containsInteger="1" minValue="20" maxValue="815" count="10">
        <m/>
        <s v="X"/>
        <s v="-"/>
        <n v="791" u="1"/>
        <n v="20" u="1"/>
        <n v="35" u="1"/>
        <n v="519" u="1"/>
        <n v="531" u="1"/>
        <n v="815" u="1"/>
        <n v="337" u="1"/>
      </sharedItems>
    </cacheField>
    <cacheField name="Pettorale" numFmtId="0">
      <sharedItems containsBlank="1" containsMixedTypes="1" containsNumber="1" containsInteger="1" minValue="1" maxValue="1169" count="1091">
        <n v="519"/>
        <n v="874"/>
        <n v="71"/>
        <n v="205"/>
        <n v="626"/>
        <n v="929"/>
        <n v="502"/>
        <n v="203"/>
        <n v="20"/>
        <n v="60"/>
        <n v="172"/>
        <n v="810"/>
        <n v="73"/>
        <n v="531"/>
        <n v="789"/>
        <n v="474"/>
        <n v="495"/>
        <n v="893"/>
        <n v="825"/>
        <n v="793"/>
        <n v="151"/>
        <n v="133"/>
        <n v="757"/>
        <n v="758"/>
        <n v="170"/>
        <n v="815"/>
        <n v="886"/>
        <n v="483"/>
        <n v="140"/>
        <n v="142"/>
        <n v="726"/>
        <n v="790"/>
        <n v="68"/>
        <n v="277"/>
        <n v="918"/>
        <n v="278"/>
        <n v="834"/>
        <n v="477"/>
        <n v="82"/>
        <n v="211"/>
        <n v="824"/>
        <n v="37"/>
        <n v="40"/>
        <n v="147"/>
        <n v="175"/>
        <n v="35"/>
        <n v="791"/>
        <n v="84"/>
        <n v="903"/>
        <n v="109"/>
        <n v="501"/>
        <n v="469"/>
        <n v="854"/>
        <n v="840"/>
        <n v="442"/>
        <n v="473"/>
        <n v="555"/>
        <n v="219"/>
        <n v="768"/>
        <n v="478"/>
        <n v="182"/>
        <n v="355"/>
        <n v="177"/>
        <n v="335"/>
        <n v="905"/>
        <n v="141"/>
        <n v="885"/>
        <n v="139"/>
        <n v="644"/>
        <n v="728"/>
        <n v="108"/>
        <n v="70"/>
        <n v="156"/>
        <n v="45"/>
        <n v="259"/>
        <n v="770"/>
        <n v="118"/>
        <n v="794"/>
        <n v="137"/>
        <n v="90"/>
        <n v="767"/>
        <n v="356"/>
        <n v="353"/>
        <n v="18"/>
        <n v="487"/>
        <n v="76"/>
        <n v="67"/>
        <n v="88"/>
        <n v="727"/>
        <n v="72"/>
        <n v="155"/>
        <n v="246"/>
        <n v="69"/>
        <n v="9"/>
        <n v="154"/>
        <n v="34"/>
        <n v="481"/>
        <n v="30"/>
        <n v="29"/>
        <n v="79"/>
        <n v="100"/>
        <n v="323"/>
        <n v="607"/>
        <n v="99"/>
        <n v="64"/>
        <n v="947"/>
        <n v="7"/>
        <n v="921"/>
        <n v="44"/>
        <n v="518"/>
        <n v="194"/>
        <n v="538"/>
        <n v="827"/>
        <n v="769"/>
        <n v="880"/>
        <n v="16"/>
        <n v="107"/>
        <n v="112"/>
        <n v="934"/>
        <n v="472"/>
        <n v="866"/>
        <n v="132"/>
        <n v="89"/>
        <n v="87"/>
        <n v="106"/>
        <n v="258"/>
        <n v="252"/>
        <n v="134"/>
        <n v="322"/>
        <n v="19"/>
        <n v="842"/>
        <n v="248"/>
        <n v="819"/>
        <n v="143"/>
        <n v="38"/>
        <n v="910"/>
        <n v="836"/>
        <n v="31"/>
        <n v="845"/>
        <n v="536"/>
        <n v="902"/>
        <n v="103"/>
        <n v="950"/>
        <n v="98"/>
        <n v="12"/>
        <n v="164"/>
        <n v="467"/>
        <n v="628"/>
        <n v="110"/>
        <n v="6"/>
        <n v="91"/>
        <n v="244"/>
        <n v="260"/>
        <n v="21"/>
        <n v="249"/>
        <n v="115"/>
        <n v="463"/>
        <n v="755"/>
        <n v="158"/>
        <n v="262"/>
        <n v="981"/>
        <n v="977"/>
        <n v="850"/>
        <n v="491"/>
        <n v="432"/>
        <n v="308"/>
        <n v="564"/>
        <n v="195"/>
        <n v="738"/>
        <n v="896"/>
        <n v="621"/>
        <n v="129"/>
        <n v="256"/>
        <n v="673"/>
        <n v="633"/>
        <n v="385"/>
        <n v="642"/>
        <n v="714"/>
        <n v="609"/>
        <n v="936"/>
        <n v="3"/>
        <n v="62"/>
        <n v="939"/>
        <n v="500"/>
        <n v="527"/>
        <n v="797"/>
        <n v="431"/>
        <n v="394"/>
        <n v="614"/>
        <n v="567"/>
        <n v="705"/>
        <n v="492"/>
        <n v="906"/>
        <n v="737"/>
        <n v="570"/>
        <n v="204"/>
        <n v="104"/>
        <n v="713"/>
        <n v="575"/>
        <n v="619"/>
        <n v="426"/>
        <n v="388"/>
        <n v="856"/>
        <n v="227"/>
        <n v="694"/>
        <n v="358"/>
        <n v="176"/>
        <n v="701"/>
        <n v="270"/>
        <n v="634"/>
        <n v="285"/>
        <n v="622"/>
        <n v="171"/>
        <n v="521"/>
        <n v="470"/>
        <n v="591"/>
        <n v="150"/>
        <n v="188"/>
        <n v="376"/>
        <n v="597"/>
        <n v="512"/>
        <n v="774"/>
        <n v="4"/>
        <n v="745"/>
        <n v="612"/>
        <n v="914"/>
        <n v="286"/>
        <n v="329"/>
        <n v="599"/>
        <n v="27"/>
        <n v="964"/>
        <n v="198"/>
        <n v="904"/>
        <n v="742"/>
        <n v="273"/>
        <n v="702"/>
        <n v="723"/>
        <n v="145"/>
        <n v="319"/>
        <n v="753"/>
        <n v="593"/>
        <n v="796"/>
        <n v="136"/>
        <n v="717"/>
        <n v="632"/>
        <n v="553"/>
        <n v="801"/>
        <n v="603"/>
        <n v="583"/>
        <n v="192"/>
        <n v="372"/>
        <n v="55"/>
        <n v="625"/>
        <n v="114"/>
        <n v="245"/>
        <n v="304"/>
        <n v="806"/>
        <n v="386"/>
        <n v="207"/>
        <n v="476"/>
        <n v="453"/>
        <n v="86"/>
        <n v="504"/>
        <n v="746"/>
        <n v="590"/>
        <n v="645"/>
        <n v="289"/>
        <n v="377"/>
        <n v="159"/>
        <n v="420"/>
        <n v="423"/>
        <n v="775"/>
        <n v="173"/>
        <n v="342"/>
        <n v="428"/>
        <n v="237"/>
        <n v="350"/>
        <n v="522"/>
        <n v="963"/>
        <n v="152"/>
        <n v="287"/>
        <n v="605"/>
        <n v="367"/>
        <n v="146"/>
        <n v="613"/>
        <n v="778"/>
        <n v="384"/>
        <n v="529"/>
        <n v="931"/>
        <n v="95"/>
        <n v="282"/>
        <n v="933"/>
        <n v="39"/>
        <n v="281"/>
        <n v="85"/>
        <n v="312"/>
        <n v="222"/>
        <n v="636"/>
        <n v="586"/>
        <n v="242"/>
        <n v="664"/>
        <n v="193"/>
        <n v="616"/>
        <n v="218"/>
        <n v="604"/>
        <n v="191"/>
        <n v="254"/>
        <n v="225"/>
        <n v="199"/>
        <n v="627"/>
        <n v="844"/>
        <n v="860"/>
        <n v="875"/>
        <n v="606"/>
        <n v="466"/>
        <n v="441"/>
        <n v="924"/>
        <n v="396"/>
        <n v="25"/>
        <n v="585"/>
        <n v="925"/>
        <n v="417"/>
        <n v="788"/>
        <n v="464"/>
        <n v="435"/>
        <n v="786"/>
        <n v="160"/>
        <n v="239"/>
        <n v="513"/>
        <n v="486"/>
        <n v="274"/>
        <n v="765"/>
        <n v="261"/>
        <n v="766"/>
        <n v="948"/>
        <n v="520"/>
        <n v="832"/>
        <n v="231"/>
        <n v="17"/>
        <n v="849"/>
        <n v="102"/>
        <n v="339"/>
        <n v="534"/>
        <n v="730"/>
        <n v="811"/>
        <n v="101"/>
        <n v="579"/>
        <n v="540"/>
        <n v="846"/>
        <n v="59"/>
        <n v="247"/>
        <n v="243"/>
        <n v="179"/>
        <n v="22"/>
        <n v="863"/>
        <n v="855"/>
        <n v="400"/>
        <n v="263"/>
        <n v="438"/>
        <n v="303"/>
        <n v="870"/>
        <n v="482"/>
        <n v="867"/>
        <n v="411"/>
        <n v="26"/>
        <n v="547"/>
        <n v="457"/>
        <n v="475"/>
        <n v="23"/>
        <n v="488"/>
        <n v="404"/>
        <n v="240"/>
        <n v="890"/>
        <n v="881"/>
        <n v="458"/>
        <n v="138"/>
        <n v="135"/>
        <n v="197"/>
        <n v="958"/>
        <n v="541"/>
        <n v="267"/>
        <n v="887"/>
        <n v="871"/>
        <n v="813"/>
        <n v="250"/>
        <n v="275"/>
        <n v="535"/>
        <n v="449"/>
        <n v="872"/>
        <n v="927"/>
        <n v="941"/>
        <n v="266"/>
        <n v="543"/>
        <n v="974"/>
        <n v="828"/>
        <n v="546"/>
        <n v="418"/>
        <n v="370"/>
        <n v="907"/>
        <n v="951"/>
        <n v="954"/>
        <n v="926"/>
        <n v="920"/>
        <n v="952"/>
        <n v="949"/>
        <n v="340"/>
        <n v="729"/>
        <n v="821"/>
        <n v="795"/>
        <n v="407"/>
        <n v="833"/>
        <n v="406"/>
        <n v="822"/>
        <n v="444"/>
        <n v="879"/>
        <n v="946"/>
        <n v="316"/>
        <n v="725"/>
        <n v="468"/>
        <n v="334"/>
        <n v="884"/>
        <n v="41"/>
        <n v="656"/>
        <n v="917"/>
        <n v="447"/>
        <n v="413"/>
        <n v="831"/>
        <n v="214"/>
        <n v="461"/>
        <n v="889"/>
        <n v="77"/>
        <n v="450"/>
        <n v="864"/>
        <n v="113"/>
        <n v="568"/>
        <n v="578"/>
        <n v="820"/>
        <n v="838"/>
        <n v="409"/>
        <n v="365"/>
        <n v="803"/>
        <n v="922"/>
        <n v="206"/>
        <n v="853"/>
        <n v="928"/>
        <n v="291"/>
        <n v="268"/>
        <n v="233"/>
        <n v="848"/>
        <n v="883"/>
        <n v="414"/>
        <n v="455"/>
        <n v="359"/>
        <n v="97"/>
        <n v="397"/>
        <n v="965"/>
        <n v="956"/>
        <n v="785"/>
        <n v="957"/>
        <n v="868"/>
        <n v="971"/>
        <n v="454"/>
        <n v="953"/>
        <n v="228"/>
        <n v="761"/>
        <n v="861"/>
        <n v="823"/>
        <n v="888"/>
        <n v="14"/>
        <n v="830"/>
        <n v="11"/>
        <n v="10"/>
        <n v="434"/>
        <n v="187"/>
        <n v="847"/>
        <n v="976"/>
        <n v="980"/>
        <n v="419"/>
        <n v="544"/>
        <n v="345"/>
        <n v="341"/>
        <n v="532"/>
        <n v="168"/>
        <n v="424"/>
        <n v="297"/>
        <n v="392"/>
        <n v="321"/>
        <n v="178"/>
        <n v="375"/>
        <n v="471"/>
        <n v="651"/>
        <n v="772"/>
        <n v="754"/>
        <n v="557"/>
        <n v="389"/>
        <n v="433"/>
        <n v="347"/>
        <n v="276"/>
        <n v="210"/>
        <n v="526"/>
        <n v="548"/>
        <n v="601"/>
        <n v="162"/>
        <n v="121"/>
        <n v="479"/>
        <n v="688"/>
        <n v="641"/>
        <n v="647"/>
        <n v="508"/>
        <n v="837"/>
        <n v="858"/>
        <n v="229"/>
        <n v="966"/>
        <n v="573"/>
        <n v="556"/>
        <n v="898"/>
        <n v="695"/>
        <n v="357"/>
        <n v="660"/>
        <n v="343"/>
        <n v="83"/>
        <n v="891"/>
        <n v="589"/>
        <n v="317"/>
        <n v="687"/>
        <n v="739"/>
        <n v="638"/>
        <n v="572"/>
        <n v="748"/>
        <n v="181"/>
        <n v="731"/>
        <n v="509"/>
        <n v="378"/>
        <n v="677"/>
        <n v="908"/>
        <n v="265"/>
        <n v="499"/>
        <n v="943"/>
        <n v="721"/>
        <n v="693"/>
        <n v="959"/>
        <n v="306"/>
        <n v="105"/>
        <n v="223"/>
        <n v="128"/>
        <n v="32"/>
        <n v="961"/>
        <n v="710"/>
        <n v="217"/>
        <n v="808"/>
        <n v="945"/>
        <n v="675"/>
        <n v="280"/>
        <n v="525"/>
        <n v="779"/>
        <n v="857"/>
        <n v="294"/>
        <n v="935"/>
        <n v="629"/>
        <n v="296"/>
        <n v="131"/>
        <n v="215"/>
        <n v="938"/>
        <n v="354"/>
        <n v="652"/>
        <n v="582"/>
        <n v="620"/>
        <n v="183"/>
        <n v="144"/>
        <n v="387"/>
        <n v="318"/>
        <n v="374"/>
        <n v="750"/>
        <n v="741"/>
        <n v="668"/>
        <n v="740"/>
        <n v="196"/>
        <n v="295"/>
        <n v="422"/>
        <n v="234"/>
        <n v="123"/>
        <n v="780"/>
        <n v="324"/>
        <n v="149"/>
        <n v="716"/>
        <n v="743"/>
        <n v="676"/>
        <n v="305"/>
        <n v="221"/>
        <n v="309"/>
        <n v="528"/>
        <n v="776"/>
        <n v="271"/>
        <n v="818"/>
        <n v="505"/>
        <n v="119"/>
        <n v="190"/>
        <n v="608"/>
        <n v="202"/>
        <n v="782"/>
        <n v="81"/>
        <n v="180"/>
        <n v="517"/>
        <n v="744"/>
        <n v="777"/>
        <n v="576"/>
        <n v="157"/>
        <n v="978"/>
        <n v="383"/>
        <n v="5"/>
        <n v="511"/>
        <n v="562"/>
        <n v="807"/>
        <n v="238"/>
        <n v="736"/>
        <n v="659"/>
        <n v="781"/>
        <n v="127"/>
        <n v="751"/>
        <n v="328"/>
        <n v="314"/>
        <n v="514"/>
        <n v="362"/>
        <n v="325"/>
        <n v="610"/>
        <n v="611"/>
        <n v="122"/>
        <n v="166"/>
        <n v="805"/>
        <n v="153"/>
        <n v="932"/>
        <n v="909"/>
        <n v="421"/>
        <n v="804"/>
        <n v="209"/>
        <n v="516"/>
        <n v="733"/>
        <n v="272"/>
        <n v="944"/>
        <n v="523"/>
        <n v="635"/>
        <n v="216"/>
        <n v="565"/>
        <n v="116"/>
        <n v="208"/>
        <n v="685"/>
        <n v="427"/>
        <n v="942"/>
        <n v="696"/>
        <n v="596"/>
        <n v="732"/>
        <n v="800"/>
        <n v="425"/>
        <n v="327"/>
        <n v="200"/>
        <n v="292"/>
        <n v="330"/>
        <n v="236"/>
        <n v="326"/>
        <n v="161"/>
        <n v="299"/>
        <n v="235"/>
        <n v="184"/>
        <n v="213"/>
        <n v="201"/>
        <n v="351"/>
        <n v="876"/>
        <n v="368"/>
        <n v="882"/>
        <n v="93"/>
        <n v="8"/>
        <n v="403"/>
        <n v="398"/>
        <n v="436"/>
        <n v="724"/>
        <n v="762"/>
        <n v="539"/>
        <n v="74"/>
        <n v="439"/>
        <n v="443"/>
        <n v="33"/>
        <n v="843"/>
        <n v="401"/>
        <n v="94"/>
        <n v="56"/>
        <n v="452"/>
        <n v="919"/>
        <n v="460"/>
        <n v="923"/>
        <n v="873"/>
        <n v="851"/>
        <n v="865"/>
        <n v="657"/>
        <n v="812"/>
        <n v="65"/>
        <n v="802"/>
        <n v="756"/>
        <n v="763"/>
        <n v="75"/>
        <n v="658"/>
        <n v="814"/>
        <n v="405"/>
        <n v="96"/>
        <n v="451"/>
        <n v="969"/>
        <n v="940"/>
        <n v="654"/>
        <n v="348"/>
        <n v="58"/>
        <n v="408"/>
        <n v="975"/>
        <n v="955"/>
        <n v="51"/>
        <n v="967"/>
        <n v="916"/>
        <n v="57"/>
        <n v="43"/>
        <n v="930"/>
        <n v="15"/>
        <n v="416"/>
        <n v="440"/>
        <n v="302"/>
        <n v="364"/>
        <n v="301"/>
        <n v="437"/>
        <n v="489"/>
        <n v="50"/>
        <n v="760"/>
        <n v="869"/>
        <n v="937"/>
        <n v="251"/>
        <n v="338"/>
        <n v="913"/>
        <n v="574"/>
        <n v="524"/>
        <n v="561"/>
        <n v="446"/>
        <n v="279"/>
        <n v="257"/>
        <n v="894"/>
        <n v="445"/>
        <n v="288"/>
        <n v="708"/>
        <n v="503"/>
        <n v="165"/>
        <n v="549"/>
        <n v="496"/>
        <n v="61"/>
        <n v="637"/>
        <n v="671"/>
        <n v="771"/>
        <n v="498"/>
        <n v="680"/>
        <n v="552"/>
        <n v="631"/>
        <n v="700"/>
        <n v="648"/>
        <n v="602"/>
        <n v="550"/>
        <n v="320"/>
        <n v="699"/>
        <n v="13"/>
        <n v="494"/>
        <n v="600"/>
        <n v="1"/>
        <n v="667"/>
        <n v="167"/>
        <n v="484"/>
        <n v="63"/>
        <n v="709"/>
        <n v="630"/>
        <n v="379"/>
        <n v="28"/>
        <n v="559"/>
        <n v="581"/>
        <n v="558"/>
        <n v="148"/>
        <n v="510"/>
        <n v="690"/>
        <n v="566"/>
        <n v="230"/>
        <n v="410"/>
        <n v="315"/>
        <n v="232"/>
        <n v="551"/>
        <n v="653"/>
        <n v="672"/>
        <n v="52"/>
        <n v="594"/>
        <n v="399"/>
        <n v="684"/>
        <n v="402"/>
        <n v="42"/>
        <n v="752"/>
        <n v="852"/>
        <n v="972"/>
        <n v="897"/>
        <n v="670"/>
        <n v="563"/>
        <n v="859"/>
        <n v="899"/>
        <n v="686"/>
        <n v="346"/>
        <n v="283"/>
        <n v="674"/>
        <n v="390"/>
        <n v="646"/>
        <n v="704"/>
        <n v="241"/>
        <n v="707"/>
        <n v="617"/>
        <n v="640"/>
        <n v="577"/>
        <n v="269"/>
        <n v="300"/>
        <n v="679"/>
        <n v="749"/>
        <n v="360"/>
        <n v="691"/>
        <n v="697"/>
        <n v="900"/>
        <n v="331"/>
        <n v="598"/>
        <n v="220"/>
        <n v="395"/>
        <n v="226"/>
        <n v="712"/>
        <n v="643"/>
        <n v="361"/>
        <n v="960"/>
        <n v="666"/>
        <n v="391"/>
        <n v="333"/>
        <n v="649"/>
        <n v="393"/>
        <n v="892"/>
        <n v="125"/>
        <n v="639"/>
        <n v="681"/>
        <n v="2"/>
        <n v="554"/>
        <n v="662"/>
        <n v="298"/>
        <n v="682"/>
        <n v="47"/>
        <n v="313"/>
        <n v="126"/>
        <n v="669"/>
        <n v="979"/>
        <n v="665"/>
        <n v="515"/>
        <n v="816"/>
        <n v="584"/>
        <n v="862"/>
        <n v="560"/>
        <n v="571"/>
        <n v="587"/>
        <n v="661"/>
        <n v="901"/>
        <n v="163"/>
        <n v="293"/>
        <n v="715"/>
        <n v="54"/>
        <n v="968"/>
        <n v="595"/>
        <n v="290"/>
        <n v="186"/>
        <n v="722"/>
        <n v="46"/>
        <n v="689"/>
        <n v="692"/>
        <n v="915"/>
        <n v="623"/>
        <n v="706"/>
        <n v="185"/>
        <n v="592"/>
        <n v="718"/>
        <n v="66"/>
        <n v="663"/>
        <n v="711"/>
        <n v="80"/>
        <n v="970"/>
        <n v="720"/>
        <n v="588"/>
        <n v="36"/>
        <n v="380"/>
        <n v="580"/>
        <n v="284"/>
        <n v="169"/>
        <n v="117"/>
        <n v="624"/>
        <n v="911"/>
        <n v="698"/>
        <n v="703"/>
        <n v="829"/>
        <n v="212"/>
        <n v="759"/>
        <n v="683"/>
        <m/>
        <s v="-"/>
        <n v="352" u="1"/>
        <n v="1052" u="1"/>
        <n v="973" u="1"/>
        <n v="1054" u="1"/>
        <n v="1056" u="1"/>
        <n v="650" u="1"/>
        <n v="1058" u="1"/>
        <n v="1060" u="1"/>
        <n v="912" u="1"/>
        <n v="1062" u="1"/>
        <n v="224" u="1"/>
        <n v="783" u="1"/>
        <n v="485" u="1"/>
        <n v="111" u="1"/>
        <n v="1064" u="1"/>
        <n v="784" u="1"/>
        <n v="719" u="1"/>
        <n v="1066" u="1"/>
        <n v="1068" u="1"/>
        <n v="1070" u="1"/>
        <n v="982" u="1"/>
        <n v="787" u="1"/>
        <n v="1072" u="1"/>
        <n v="983" u="1"/>
        <n v="1074" u="1"/>
        <n v="984" u="1"/>
        <n v="985" u="1"/>
        <n v="530" u="1"/>
        <n v="120" u="1"/>
        <n v="456" u="1"/>
        <n v="1078" u="1"/>
        <n v="1080" u="1"/>
        <n v="987" u="1"/>
        <n v="792" u="1"/>
        <n v="1082" u="1"/>
        <n v="988" u="1"/>
        <n v="533" u="1"/>
        <n v="490" u="1"/>
        <n v="1084" u="1"/>
        <n v="989" u="1"/>
        <n v="1086" u="1"/>
        <n v="990" u="1"/>
        <n v="1088" u="1"/>
        <n v="991" u="1"/>
        <n v="459" u="1"/>
        <n v="1090" u="1"/>
        <n v="264" u="1"/>
        <n v="1025" u="1"/>
        <n v="992" u="1"/>
        <n v="537" u="1"/>
        <n v="130" u="1"/>
        <n v="1092" u="1"/>
        <n v="993" u="1"/>
        <n v="1094" u="1"/>
        <n v="994" u="1"/>
        <n v="799" u="1"/>
        <n v="734" u="1"/>
        <n v="493" u="1"/>
        <n v="363" u="1"/>
        <n v="1096" u="1"/>
        <n v="1098" u="1"/>
        <n v="996" u="1"/>
        <n v="429" u="1"/>
        <n v="1100" u="1"/>
        <n v="997" u="1"/>
        <n v="48" u="1"/>
        <n v="542" u="1"/>
        <n v="462" u="1"/>
        <n v="332" u="1"/>
        <n v="1102" u="1"/>
        <n v="1037" u="1"/>
        <n v="998" u="1"/>
        <n v="430" u="1"/>
        <n v="1169" u="1"/>
        <n v="1104" u="1"/>
        <n v="1039" u="1"/>
        <n v="999" u="1"/>
        <n v="1106" u="1"/>
        <n v="1000" u="1"/>
        <n v="545" u="1"/>
        <n v="366" u="1"/>
        <n v="1108" u="1"/>
        <n v="1043" u="1"/>
        <n v="1001" u="1"/>
        <n v="1110" u="1"/>
        <n v="1045" u="1"/>
        <n v="1002" u="1"/>
        <n v="497" u="1"/>
        <n v="1112" u="1"/>
        <n v="1047" u="1"/>
        <n v="1003" u="1"/>
        <n v="678" u="1"/>
        <n v="465" u="1"/>
        <n v="1114" u="1"/>
        <n v="1049" u="1"/>
        <n v="1004" u="1"/>
        <n v="1005" u="1"/>
        <n v="615" u="1"/>
        <n v="24" u="1"/>
        <n v="336" u="1"/>
        <n v="1118" u="1"/>
        <n v="1006" u="1"/>
        <n v="369" u="1"/>
        <n v="1055" u="1"/>
        <n v="877" u="1"/>
        <n v="747" u="1"/>
        <n v="337" u="1"/>
        <n v="1057" u="1"/>
        <n v="1008" u="1"/>
        <n v="878" u="1"/>
        <n v="618" u="1"/>
        <n v="1059" u="1"/>
        <n v="1009" u="1"/>
        <n v="1061" u="1"/>
        <n v="371" u="1"/>
        <n v="1063" u="1"/>
        <n v="1011" u="1"/>
        <n v="1065" u="1"/>
        <n v="1012" u="1"/>
        <n v="53" u="1"/>
        <n v="817" u="1"/>
        <n v="307" u="1"/>
        <n v="1067" u="1"/>
        <n v="49" u="1"/>
        <n v="1069" u="1"/>
        <n v="1014" u="1"/>
        <n v="373" u="1"/>
        <n v="1071" u="1"/>
        <n v="1015" u="1"/>
        <n v="1073" u="1"/>
        <n v="1016" u="1"/>
        <n v="1075" u="1"/>
        <n v="1017" u="1"/>
        <n v="124" u="1"/>
        <n v="1077" u="1"/>
        <n v="1018" u="1"/>
        <n v="310" u="1"/>
        <n v="1079" u="1"/>
        <n v="1019" u="1"/>
        <n v="1081" u="1"/>
        <n v="506" u="1"/>
        <n v="311" u="1"/>
        <n v="1083" u="1"/>
        <n v="1021" u="1"/>
        <n v="826" u="1"/>
        <n v="92" u="1"/>
        <n v="344" u="1"/>
        <n v="1085" u="1"/>
        <n v="1022" u="1"/>
        <n v="507" u="1"/>
        <n v="1087" u="1"/>
        <n v="1023" u="1"/>
        <n v="1089" u="1"/>
        <n v="764" u="1"/>
        <n v="569" u="1"/>
        <n v="1091" u="1"/>
        <n v="1026" u="1"/>
        <n v="1093" u="1"/>
        <n v="1095" u="1"/>
        <n v="962" u="1"/>
        <n v="412" u="1"/>
        <n v="1097" u="1"/>
        <n v="1099" u="1"/>
        <n v="1034" u="1"/>
        <n v="253" u="1"/>
        <n v="1101" u="1"/>
        <n v="1036" u="1"/>
        <n v="835" u="1"/>
        <n v="381" u="1"/>
        <n v="1103" u="1"/>
        <n v="1038" u="1"/>
        <n v="349" u="1"/>
        <n v="1105" u="1"/>
        <n v="1040" u="1"/>
        <n v="382" u="1"/>
        <n v="1107" u="1"/>
        <n v="1042" u="1"/>
        <n v="773" u="1"/>
        <n v="189" u="1"/>
        <n v="480" u="1"/>
        <n v="415" u="1"/>
        <n v="1109" u="1"/>
        <n v="839" u="1"/>
        <n v="448" u="1"/>
        <n v="1111" u="1"/>
        <n v="1046" u="1"/>
        <n v="1048" u="1"/>
        <n v="841" u="1"/>
        <n v="1115" u="1"/>
        <n v="1050" u="1"/>
        <n v="255" u="1"/>
      </sharedItems>
    </cacheField>
    <cacheField name="Tempo Crono" numFmtId="0">
      <sharedItems containsBlank="1"/>
    </cacheField>
    <cacheField name="Categorie in Gara" numFmtId="0">
      <sharedItems/>
    </cacheField>
    <cacheField name="Cognome e Nome" numFmtId="0">
      <sharedItems count="1854">
        <s v="MATTA DAVIDE"/>
        <s v="GARUTI GIOELE"/>
        <s v="GAMBONE GABRIELE"/>
        <s v="OSLER NICOLO'"/>
        <s v="CUTRUPI MARCO"/>
        <s v="ROMANO PIETRO"/>
        <s v="ELLOUBAB SALAHEDDINE"/>
        <s v="MUSSINO DAVIDE"/>
        <s v="PIOMBO NICOLO' MARIA"/>
        <s v="COMPARINI MATTEO"/>
        <s v="TORTORA MAURO"/>
        <s v="ALMESMARI OMAR"/>
        <s v="GARRISI THEO"/>
        <s v="BRAGLIA DAVIDE"/>
        <s v="CAVINA YONAS"/>
        <s v="BIGNONE WILLIAM"/>
        <s v="EL MAHFOUDI AYMAN"/>
        <s v="CAVAZZI GIOSUE'"/>
        <s v="BOTTARI EDOARDO"/>
        <s v="SANTI TOMMASO"/>
        <s v="CAUSIN STEFANO"/>
        <s v="CELIBERTI GIORGIO"/>
        <s v="BORDONI TOMMASO"/>
        <s v="CATERINO ROBERTO"/>
        <s v="SCORZA DARIO"/>
        <s v="BERGIANTI GABRIELE"/>
        <s v="VARIGNANA JACOPO"/>
        <s v="PONE PIETRO"/>
        <s v="STANGHELLINI FRANCESCO"/>
        <s v="TURRINI SIMONE"/>
        <s v="BRUZZI EDOARDO"/>
        <s v="MOLINARI LORENZO"/>
        <s v="FISTI FEDERICO"/>
        <s v="MASOTTI SAMUELE"/>
        <s v="GOUANTOUO PRINCE"/>
        <s v="SCAVETTO RUBEN"/>
        <s v="FERRARI DAVIDE"/>
        <s v="CANEPA ANDREA"/>
        <s v="MANETTI ALESSIO"/>
        <s v="SERRATRICE MIRCO"/>
        <s v="BORJA OUSSAMA"/>
        <s v="BOCCARDI RICCARDO"/>
        <s v="BUZZETTI EMANUELE"/>
        <s v="BARDELLA LORENZO"/>
        <s v="VESCO LUCA"/>
        <s v="BIANCHI ELIA"/>
        <s v="POGGI ANTONIO"/>
        <s v="MANZINI SIMONE"/>
        <s v="BUCCI MIRCO"/>
        <s v="SESTAIONI ALESSIO"/>
        <s v="BERRETTI BRYAN"/>
        <s v="TRAORE' MAHAMMADOU"/>
        <s v="VECCHI FILIPPO"/>
        <s v="LUSUARDI FABIO"/>
        <s v="RIVI LORENZO"/>
        <s v="ANSELMO LUCA"/>
        <s v="SCRIVANI ANDREA"/>
        <s v="BERTOLOTTO LUCA"/>
        <s v="SUCCI CIMENTINI LUCA"/>
        <s v="CAROSIO SERGIO"/>
        <s v="BEVILACQUA MATTEO"/>
        <s v="NANNI JIMMY"/>
        <s v="ALFARONE GABRIELE"/>
        <s v="ANSALONI FEDERICO"/>
        <s v="ABATE OMAR"/>
        <s v="TONELLI GAMBETTI EDUARDO"/>
        <s v="TOMASI ALESSANDRA"/>
        <s v="MAZZETTI MATTEO"/>
        <s v="VERONESI REBECCA"/>
        <s v="SHAMI ELMAHDI"/>
        <s v="SCARPELLI FEDERICA"/>
        <s v="GAMBONE ALESSIA"/>
        <s v="FRASCONA' ALESSIA"/>
        <s v="CALAMINI LORENZO"/>
        <s v="PASQUINI FRANCESCA"/>
        <s v="ZANNI SARA"/>
        <s v="SEGLIE AZZURRA"/>
        <s v="TAROZZI DEMETRA"/>
        <s v="FORMENTI EMMA"/>
        <s v="PASQUALETTI ARIANNA"/>
        <s v="ROSSI EMANUELA"/>
        <s v="PAINI LISA"/>
        <s v="MANTOVANI CHIARA"/>
        <s v="MUSSIE ANNA"/>
        <s v="TAGLIAFICO AURORA"/>
        <s v="GIACHI ANNA"/>
        <s v="FISTI AURORA"/>
        <s v="NUTINI ALICE"/>
        <s v="SELMI ELENA"/>
        <s v="GARRISI EVA"/>
        <s v="FILIPOZZI KIMLEANG"/>
        <s v="CORBEDDU ALESSIA"/>
        <s v="FRANCHINI ANNA"/>
        <s v="CUPPINI EMMA"/>
        <s v="FAVARO' LIDIA"/>
        <s v="BERTI LINDA"/>
        <s v="MARTINO ALICE"/>
        <s v="ALIANI LUCIA"/>
        <s v="ALIANI IRENE"/>
        <s v="GUIDOTTI NOEMI"/>
        <s v="SABATELLI LUCIA"/>
        <s v="TURINO MARTINA"/>
        <s v="CAMANZI ANNA"/>
        <s v="SABATELLI ILARIA"/>
        <s v="FANCIULLACCI SAMANTHA"/>
        <s v="CAPPITELLI FRANCESCA"/>
        <s v="BIAGINI MATTIA"/>
        <s v="IOZZELLI ETTORE"/>
        <s v="CALAMINI LEONARDO"/>
        <s v="MARTELLI EDOARDO"/>
        <s v="GUIDONE SIMONE"/>
        <s v="LEMHAMDI LALAOUI NASSIM"/>
        <s v="CANEPARI CRISTOFER"/>
        <s v="SURIANI SAMUELE"/>
        <s v="PANCALDI EMANUELE"/>
        <s v="GHERARDI ALESSANDRO"/>
        <s v="SCARLINI TOMMASO"/>
        <s v="TRALLORI LORENZO"/>
        <s v="ZANIERI PIETRO"/>
        <s v="SANSEVERINATI SASHA"/>
        <s v="COLONNELLO DANIELE"/>
        <s v="BONORA FRANCESCO"/>
        <s v="NUTINI COSIMO"/>
        <s v="NENCINI GIACOMO"/>
        <s v="SCARLINI DAVIDE"/>
        <s v="PAGLIARANI ANDREA"/>
        <s v="LEPRI LORENZO"/>
        <s v="DALLOLIO GIACOMO"/>
        <s v="TURINO ALESSIO"/>
        <s v="PIOMBO FRANCESCO MARIA"/>
        <s v="MANGOLINI ALEX"/>
        <s v="FONTI DAVIDE"/>
        <s v="BEZZI ENRICO"/>
        <s v="VENTURI SIMONE"/>
        <s v="BRESCI PIETRO"/>
        <s v="CAMMELLI ALESSANDRO"/>
        <s v="FONTANI ANGELO"/>
        <s v="ASSORGIA ENRICO"/>
        <s v="MONTANARI FEDERICO"/>
        <s v="FERRETTI DAVIDE"/>
        <s v="BUCCI ANDREA"/>
        <s v="SANSONE MASSIMO"/>
        <s v="DE NOVELLIS EDOARDO"/>
        <s v="ROSSI VALERIA"/>
        <s v="DONATI MIRIAM"/>
        <s v="POLI GIOIA"/>
        <s v="TINCANI FRANCESCA"/>
        <s v="VERNETTI VIOLA"/>
        <s v="SFORZI GRETA"/>
        <s v="ANOBILE TIZIANA"/>
        <s v="PENNINELLA ALICE"/>
        <s v="BISCEGLIA MARILINA"/>
        <s v="PATRIGNANI TEHTENA"/>
        <s v="RERHAYE FIRDAOS"/>
        <s v="GIULIANELLI ROSA"/>
        <s v="PARIS SILVIA"/>
        <s v="PIAGNI REBECCA"/>
        <s v="ABEJE HABTE MARIAM DEBORAH"/>
        <s v="LIVANI BENEDETTA"/>
        <s v="SASSO ALLEGRA"/>
        <s v="VIGNALI MILA"/>
        <s v="PAGLIA MARGHERITA"/>
        <s v="PIERLI FIORENZA"/>
        <s v="BARTOLI RITA"/>
        <s v="BERTUCCELLI LUCIANA"/>
        <s v="SCIDA' FEDERICA"/>
        <s v="CAZZADORE ERICA"/>
        <s v="GUIOTTO CLAUDIA"/>
        <s v="ROSSI SIMONA"/>
        <e v="#N/A"/>
        <s v="SPORTELLI TIZIANA"/>
        <s v="TOMASZUN MONIKA"/>
        <s v="NANU ELENA"/>
        <s v="CASONI ELISA"/>
        <s v="AVERSA CLAUDIA"/>
        <s v="DI VITO LORENA ANTONIETTA"/>
        <s v="PAGU NATALIA"/>
        <s v="RICCHI LUCIA"/>
        <s v="CIOCCA MARIA"/>
        <s v="VIDILI ISABELLA"/>
        <s v="CIGARINI ILARIA"/>
        <s v="DALLAI ROSSELLA"/>
        <s v="GUALANDRI VALERIA"/>
        <s v="RINOLDI LINDA"/>
        <s v="SEMERARO TIZIANA"/>
        <s v="CASADIO MONICA"/>
        <s v="PICCININI GABRIELLA"/>
        <s v="SCIBILIA CARMELA"/>
        <s v="LEONCINI CLAUDIA"/>
        <s v="FAGGIN CARLA"/>
        <s v="MONGERA ANNAROSA"/>
        <s v="BENATTI ANTONELLA"/>
        <s v="AIELLO IRENE"/>
        <s v="RICCO' ROBERTA"/>
        <s v="GAVIOLI SIMONA"/>
        <s v="NEGRO DANIELA"/>
        <s v="SBODIO FRANCESCA"/>
        <s v="POPPI VANESSA"/>
        <s v="MATTIOLO CINZIA"/>
        <s v="RUFFILLI FRANCESCA"/>
        <s v="ROSSI ERIKA"/>
        <s v="LORUSSO MARIA"/>
        <s v="ZINI MILENA"/>
        <s v="FABBRO MARISA"/>
        <s v="LIGABUE ANNAMARIA"/>
        <s v="PIZZI MONICA"/>
        <s v="ZUCCHI RENATA"/>
        <s v="MANTOVI ROBERTA"/>
        <s v="LAMBERTINI PAOLA"/>
        <s v="CAROVANI ALESSANDRA"/>
        <s v="CASON ELISABETTA"/>
        <s v="TANESINI CHIARA"/>
        <s v="TORCHIO ALESSANDRA"/>
        <s v="BONETTI SONIA"/>
        <s v="BARONI BENEDETTA"/>
        <s v="TOMAINI ARIANNA"/>
        <s v="BRUSCIANO EMANUELA"/>
        <s v="CERNUSCO BARBARA"/>
        <s v="BERETTA ALESSANDRA"/>
        <s v="VERONESI ERIKA"/>
        <s v="VAGHI ANNAMARIA"/>
        <s v="CHIABODO BARBARA"/>
        <s v="RUBINI LORETTA"/>
        <s v="WIZA BARBARA ANNA"/>
        <s v="FRANCESCONI NADIA"/>
        <s v="FRANZESE SILVIA"/>
        <s v="CONGIU MARIA"/>
        <s v="IERACE TERESINA"/>
        <s v="VOLTOLIN SONIA"/>
        <s v="VELLA ELEONORA"/>
        <s v="FRIGO ORIELE"/>
        <s v="LATO FLORA"/>
        <s v="MAZZA MILVA"/>
        <s v="FANTI CLAUDIA"/>
        <s v="VUILLEMENOT NADEGE"/>
        <s v="MARCONI PAOLA"/>
        <s v="ZINI CHIARA"/>
        <s v="TRON ANITA"/>
        <s v="ZIVANOVIC NATASA"/>
        <s v="TESTONI DANIELA"/>
        <s v="TRISOLINI GIADA"/>
        <s v="BABINI GERMANA"/>
        <s v="DI LODOVICO FEDERICA"/>
        <s v="ROSSI CRISTINA"/>
        <s v="SPEZZATI NADIA"/>
        <s v="CASSIBBA MONICA"/>
        <s v="GONZALEZ HUESCA ROSA MARIA"/>
        <s v="BANDINI FEDERICA"/>
        <s v="PREARO STEFANIA"/>
        <s v="FORTUNA ELIANA CARMEN"/>
        <s v="POZZI SORAIA"/>
        <s v="CERBIONI LAURA"/>
        <s v="TRONCONI LOREDANA"/>
        <s v="UBERTI ISABELLA"/>
        <s v="CONGEDO SERENA"/>
        <s v="MUSETTI MARTINA"/>
        <s v="PIAZZA ANNA"/>
        <s v="GUSMEROLI ELIDE"/>
        <s v="RITONDO MARIA"/>
        <s v="BRUZZONE SOFIA"/>
        <s v="CONIGLIO MARIA ROSARIA"/>
        <s v="NARDI PATRIZIA"/>
        <s v="COMETTI ANGELA"/>
        <s v="DEMARIA ALESSANDRA"/>
        <s v="TIBISOIU CRISTINA"/>
        <s v="VERZELLESI MARIA PIA"/>
        <s v="GIORDANO SIMONETTA"/>
        <s v="CALDARULO FRANCESCA"/>
        <s v="MARANGON CINZIA"/>
        <s v="BOURGUIBA LEILA"/>
        <s v="LANCONELLI VALERIA"/>
        <s v="GARAU GIUSEPPINA"/>
        <s v="TRIPODI GIOVANNA"/>
        <s v="BUSUOLI GEORGINA"/>
        <s v="TASSINARI TIZIANA"/>
        <s v="PIDDIU MARIA BONARIA"/>
        <s v="LYCZKO ANNA MARTA"/>
        <s v="FIORE ALBAROSA"/>
        <s v="PANCALDI SANDRA"/>
        <s v="CONTRAFATTO ANTONELLA"/>
        <s v="DE SIMONE FRANCESCA"/>
        <s v="BUZZI GUENDALINA"/>
        <s v="VENTURINI LORENZA"/>
        <s v="AGOSTINO GRAZIA"/>
        <s v="GOLFARI CLAUDIA"/>
        <s v="CAPOZZOLI SUSI"/>
        <s v="DI SABATO ROSA"/>
        <s v="DANIELIS CLAUDIA"/>
        <s v="TAGLIENTE SARA"/>
        <s v="RICCI MONICA"/>
        <s v="AZZOLINA LUCIA"/>
        <s v="ZAFFINO SIMONA"/>
        <s v="BRUNETTI BARBARA"/>
        <s v="AVELLANEDA CARBAJAL IRMA MONICA"/>
        <s v="MOSCARDI DANIELA"/>
        <s v="VITETTA MARIA"/>
        <s v="CALLEGARI VENERINA MAGDA"/>
        <s v="SILORI CINZIA"/>
        <s v="SCANAVINI SARA"/>
        <s v="VUCCI GRAZIA"/>
        <s v="BEDESCHI SIMONA"/>
        <s v="GHERRA STEFANIA"/>
        <s v="LUONGO GIUSEPPINA"/>
        <s v="BELLANOVA MARIA"/>
        <s v="BILLI MARTA"/>
        <s v="FIORE MARIA ANTONIA"/>
        <s v="MOROLLI LUISA"/>
        <s v="CAVALLO MARILISA"/>
        <s v="MASIERO CRISTINA"/>
        <s v="PARODI DANIELE"/>
        <s v="MICHELETTI ANDREA"/>
        <s v="ALLAIRA FEDERICO"/>
        <s v="GARUTI TOBIA"/>
        <s v="CAMANZI ALESSANDRO"/>
        <s v="RONDANINI DAVIDE"/>
        <s v="MORETTI ELIA"/>
        <s v="NICCOLI GIULIO"/>
        <s v="ALGERI THOMAS"/>
        <s v="TRIZZINO DANIELE"/>
        <s v="RAIMONDI MATTEO"/>
        <s v="PASQUINI GIULIO"/>
        <s v="SAMMARCO CLAUDIO"/>
        <s v="LEONARDI LUCA"/>
        <s v="PIAGNI TOMMASO"/>
        <s v="BERTOLOTTI FEDERICO"/>
        <s v="GHIDONI SIMONE"/>
        <s v="MAZZOTTA ALESSANDRO"/>
        <s v="TAVELLA CHIARA"/>
        <s v="ED DANDAOUI SARA"/>
        <s v="TAGLIAFICO ARIANNA"/>
        <s v="BARTOLOMEI GIULIA"/>
        <s v="LOKMANE MAHA"/>
        <s v="SANTARELLI CATERINA"/>
        <s v="LOKMANE NIHADE"/>
        <s v="CIONI SARA ELISABETTA"/>
        <s v="MATTA ELISA"/>
        <s v="DELLA RAGIONE ALICE"/>
        <s v="LONGO MARTA"/>
        <s v="MALDINA ROSE"/>
        <s v="PANCIROLI CECILIA"/>
        <s v="SAMMARONE MARTINA"/>
        <s v="BERERA LAURA"/>
        <s v="DI DONATO GIADA"/>
        <s v="GIANNOTTI SILVIA"/>
        <s v="BACCARI ALESSIA"/>
        <s v="SAINI SATWINDER KAUR"/>
        <s v="MISSAGLIA MARTINA"/>
        <s v="MEDICI ELENA"/>
        <s v="NICOLINI NOA"/>
        <s v="COLORITO ALICE"/>
        <s v="D'ANGELO ROSA"/>
        <s v="ALUIGI CARLOTTA"/>
        <s v="ARCUDI CHEICK OMAR"/>
        <s v="RERHAYE HASSAN"/>
        <s v="BUDINI RICCARDO"/>
        <s v="VERONA GABRIELE"/>
        <s v="BRINTAZZOLI GIANLUCA"/>
        <s v="SCHIARATURA BRAYAN"/>
        <s v="DIARRA JEAN IBRAHIME"/>
        <s v="MONTANARI MATTEO"/>
        <s v="CUTAIA MARCO"/>
        <s v="PICCARDO ANDREA"/>
        <s v="CUCCINIELLO ALESSANDRO"/>
        <s v="GIORDANI SIMONE"/>
        <s v="TROTTO ALESSANDRO"/>
        <s v="ZANNI CARLO"/>
        <s v="FRANCHI ANDREA"/>
        <s v="BRIASCO GABRIELE"/>
        <s v="RERHAYE HOUSIEN"/>
        <s v="VILLANI FRANCESCO"/>
        <s v="CASONI ALESSANDRO"/>
        <s v="VALENTINO GABRIELE"/>
        <s v="ZANIBONI LORENZO"/>
        <s v="POZZI ANDREA"/>
        <s v="INCERTI PARENTI LUCA"/>
        <s v="FORMENTI ENEA"/>
        <s v="DALLOLIO GIOVANNI"/>
        <s v="IBBA GIULIO"/>
        <s v="TAGLIAVINI TOMMASO"/>
        <s v="MEDICI ENRICO"/>
        <s v="DAFIR ADAM"/>
        <s v="VENTURA SERGIO"/>
        <s v="DEGLI ESPOSTI STEFANO"/>
        <s v="BARILLI BEN"/>
        <s v="LAZZARI NICOLA"/>
        <s v="BARTOLOMEI IVAN"/>
        <s v="FERRARI GIACOMO"/>
        <s v="BUFFIGNANI LUCA"/>
        <s v="GAROFALO CRISTIAN"/>
        <s v="PIOVANELLI ALESSIO"/>
        <s v="GUZZON TOMMASO"/>
        <s v="BASTIANONI MATTEO"/>
        <s v="PELIZZARI MARCO"/>
        <s v="HASSEN ILYES"/>
        <s v="CIUFFREDA DAVIDE"/>
        <s v="ZANINI FEDERICO"/>
        <s v="CHIOZZI GIORGIO"/>
        <s v="D'AMICO RICCARDO"/>
        <s v="ANTIMI DAVID"/>
        <s v="DHARMARATHNAM PRAPPANJAN"/>
        <s v="PANCALDI ELIA"/>
        <s v="PERFETTI KEVIN"/>
        <s v="HOXHA GLEDIS"/>
        <s v="FERRARESI MATTEO"/>
        <s v="COSTANTINI MATTIA"/>
        <s v="BORGHI LEONARDO"/>
        <s v="GIANNOTTI MARGHERITA"/>
        <s v="BOLOGNESI MARTINA"/>
        <s v="ZAGNI MARIANNA"/>
        <s v="FERRARI SOFIA"/>
        <s v="DENTI CARLOTTA"/>
        <s v="FERRARI GIADA"/>
        <s v="BONORA ELENA"/>
        <s v="ROMDHANI SIRINE"/>
        <s v="PALMIERI MARTINA THI PHONG"/>
        <s v="BERTARELLI GIULIA"/>
        <s v="MONTERUCCIOLI LINA"/>
        <s v="CARPENITO MARIA SOLE"/>
        <s v="TONI ELISA"/>
        <s v="ANSALONI CLELIA"/>
        <s v="TESTONI LIVIA"/>
        <s v="CALAMAI GEMMA"/>
        <s v="GUGLIELMINI ALESSIA"/>
        <s v="GOUANTOUO MARIE ESTER"/>
        <s v="BEZZI ASIA"/>
        <s v="ORLANDINI MARCELLA"/>
        <s v="DEL RIO DIANA"/>
        <s v="TESTA ILENIA"/>
        <s v="PAGLIA ELISA"/>
        <s v="ZANARDI ELISA"/>
        <s v="GIACHI CHIARA"/>
        <s v="CATELLANI GRETA"/>
        <s v="CIARAVOLO MICHELA"/>
        <s v="TRALLORI SILVIA"/>
        <s v="FAVARO GIULIA"/>
        <s v="MISSAGLIA ANNA"/>
        <s v="BOCCOLARI ARIANNA"/>
        <s v="GOVI MATILDE"/>
        <s v="GASPARINI ELISABETTA"/>
        <s v="TONI IRENE"/>
        <s v="GUERRINI VERONICA"/>
        <s v="IOZZELLI GEMMA"/>
        <s v="QUARANTA ELEONORA"/>
        <s v="SPAGGIARI LISA"/>
        <s v="RASPANTI BIANCA"/>
        <s v="GIORGI NICOLO'"/>
        <s v="PULCINELLI CHRISTIAN"/>
        <s v="MARZOCCA MATTEO"/>
        <s v="NOTO CRISTIAN"/>
        <s v="SANDROLINI CESARE"/>
        <s v="ORLANDINI MATTHIAS"/>
        <s v="DE PIETRI SIMONE"/>
        <s v="POZZETTI LEONARDO"/>
        <s v="ROSSI GUIDO"/>
        <s v="AMAGHZAZ RAYAN"/>
        <s v="FIUMARA NICOLO'"/>
        <s v="SCOTTO DI CICCARIELLO FRANCESCO"/>
        <s v="DI LEMBO GABRIELE"/>
        <s v="SGARBI FRANCESCO"/>
        <s v="CUCCINIELLO GABRIELE"/>
        <s v="FERRI AMEDEO"/>
        <s v="DE PIETRI RICCARDO"/>
        <s v="JUZBASEV DANIEL"/>
        <s v="FRINO ALESSANDRO"/>
        <s v="DONDI DALL'OROLOGIO STEFANO"/>
        <s v="BRAMBILLA DAVIDE"/>
        <s v="BORGHI MAXIM"/>
        <s v="VENTUROLI EMANUELE"/>
        <s v="EYOME GREGORY JOSEPH"/>
        <s v="DAVOLI MATTIA"/>
        <s v="DIZDARI ARLIND"/>
        <s v="D'ALIMONTE ALESSANDRO"/>
        <s v="BERTANI STEFANO"/>
        <s v="CELEGATO MATTIA"/>
        <s v="NICOLINI VITTORIO"/>
        <s v="MASI SEBASTIANO"/>
        <s v="VALLI RICCARDO"/>
        <s v="CHIOZZI PAOLO"/>
        <s v="RUINI LEONARDO"/>
        <s v="DEL VILLANO ALESSIO"/>
        <s v="BORGHI MASSIMILIANO"/>
        <s v="SCHIAVELLO LUCA"/>
        <s v="LOLLI ALBERTO"/>
        <s v="LAGNA PIERCARLO"/>
        <s v="PREMOLI MARCO"/>
        <s v="MARTINA MARIO"/>
        <s v="ALFARONE GIUSEPPE"/>
        <s v="ROBERTO MASSIMO"/>
        <s v="FATTORI SAVERIO"/>
        <s v="ROMAGNOLI RICCARDO"/>
        <s v="BIANCO BRUNO"/>
        <s v="MAGNANI LORENZO"/>
        <s v="ANDREOSE LORENZO"/>
        <s v="MERISIO FRANCESCO"/>
        <s v="GIUSTI PAOLO"/>
        <s v="KARFI ANWAR"/>
        <s v="CESAREO MEMMO MARCIANO"/>
        <s v="SERRATRICE MATTIA"/>
        <s v="PISCOPO FRANCO"/>
        <s v="BADRI ISSAM"/>
        <s v="ACCALAI ADOLFO"/>
        <s v="MENEGHETTI MARIO"/>
        <s v="DI RENZONE CLAUDIO"/>
        <s v="DAGNINO CARLO"/>
        <s v="GASPARINI PIERPAOLO"/>
        <s v="GELOSINI CLAUDIO"/>
        <s v="GABBI CARLO"/>
        <s v="MANTEGAZZI ENRICO"/>
        <s v="GOVI MARCO"/>
        <s v="CORSINOTTI MEDARDO"/>
        <s v="GIANOTTI DIEGO"/>
        <s v="MELANI ROBERTO"/>
        <s v="MAGAGNOLI LUCIANO"/>
        <s v="SCRIVANI GIOVANNI"/>
        <s v="CUSCIANNA VITO"/>
        <s v="LO CONTE ANTONIO"/>
        <s v="PINCA GIUSEPPE"/>
        <s v="CASSI ROBERTO"/>
        <s v="CASTELLI GIORDANO"/>
        <s v="MANZINI ANDREA"/>
        <s v="ARBUSTI NICOLA"/>
        <s v="SPEROTTO MAURIZIO"/>
        <s v="RUSCELLI SERGIO"/>
        <s v="GALANTINI CARLO"/>
        <s v="CAVAZZUTI PAOLO"/>
        <s v="GHINI DANIELE"/>
        <s v="ARDO' PAOLO"/>
        <s v="ANGELILLO VINCENZO"/>
        <s v="PRETE CLAUDIO"/>
        <s v="CAMPINI LUIGI"/>
        <s v="CONSERVA MARIO"/>
        <s v="BALDINI DAVIDE"/>
        <s v="BENATTI BRUNO"/>
        <s v="#GIGLIOLI PIER MASSIMO"/>
        <s v="GRANDI MAURIZIO"/>
        <s v="VALLI STEFANO"/>
        <s v="GOZZI ETTORE"/>
        <s v="DI NUCCI JAN CARLO"/>
        <s v="POVOLO GIAN LUCA"/>
        <s v="SCARLINI DANIELE"/>
        <s v="CAPPELLO AGOSTINO"/>
        <s v="TOMASZUN MAREK"/>
        <s v="BECCARIA CLAUDIO"/>
        <s v="SUTERA ALBERTO"/>
        <s v="PERRICONE GAETANO"/>
        <s v="ZAGAMI MARCELLO"/>
        <s v="POLETTI SILVANO"/>
        <s v="PAGANI ADRIANO"/>
        <s v="CAVANI MARCO"/>
        <s v="MASTROMATTEO LUIGI"/>
        <s v="FACCIOLI PAOLO"/>
        <s v="ADAMI PAOLO GUIDO"/>
        <s v="IACOVELLI GIUSEPPE"/>
        <s v="PROMPICAI PAOLO EMANUELE"/>
        <s v="BONINI MARCO"/>
        <s v="IACOVELLI PIERO"/>
        <s v="BEGHELLI HENRI BERTO"/>
        <s v="TESTA LIVIO"/>
        <s v="GUALANDRI LEANDRO"/>
        <s v="MARCHESELLI FRANCO"/>
        <s v="RUPI RODOLFO"/>
        <s v="POLETTO LUCA"/>
        <s v="SILIMBANI RUGGERO"/>
        <s v="CAPITANI VALTER"/>
        <s v="FRANCO DARIO"/>
        <s v="LEVATI CESARE"/>
        <s v="VERNA MAURIZIO"/>
        <s v="CORONA MASSIMO"/>
        <s v="PANTALEO GIACOMO"/>
        <s v="RICCI DINO"/>
        <s v="BORSARI PIERLUIGI"/>
        <s v="PIVETTI MAURIZIO"/>
        <s v="GUIOTTO SEVERINO"/>
        <s v="IACOVELLI MICHELE"/>
        <s v="GOLFARI DANIELE"/>
        <s v="MIGLIACCIO SALVATORE"/>
        <s v="MAZZOLI MAURIZIO"/>
        <s v="BIANCHI WALTER"/>
        <s v="BISCUOLA DENIS MARCO"/>
        <s v="RIGHI MAURO"/>
        <s v="FRANCHINI ENZO"/>
        <s v="CENCI MAURIZIO"/>
        <s v="PETRUCCIOLI VALTER"/>
        <s v="BRUNETTI BATTISTA"/>
        <s v="SERRA SALVATORE"/>
        <s v="SPIRITO ADRIANO"/>
        <s v="MADLENA FULVIO"/>
        <s v="MAZZOLI ANDREA"/>
        <s v="BERTANI PAOLO"/>
        <s v="COMINATO SANDRO"/>
        <s v="BARABUFFI ALIBERTO"/>
        <s v="DRAGONE ROBERTO"/>
        <s v="CAMANZI MASSIMO"/>
        <s v="MUSSINO BRUNO"/>
        <s v="VENTURA MAURIZIO"/>
        <s v="MAGNI LUCA"/>
        <s v="ARCUDI FRANCESCO"/>
        <s v="CAPUZZO ENZO"/>
        <s v="RAMUNNI ANTONIO UBALDO"/>
        <s v="ZENGA SILVESTRO"/>
        <s v="MATTIOLO LUIGI"/>
        <s v="LESERRI TOMMASO"/>
        <s v="PAGLIA FAUSTO"/>
        <s v="D'ANGELO SALVATORE"/>
        <s v="ANOBILE PIETRO"/>
        <s v="TEMPESTA GIOVANNI"/>
        <s v="BELLINELLO LUCIANO"/>
        <s v="PIAZZA FRANCO"/>
        <s v="RUSSO DANTE"/>
        <s v="RAVAZZINI RUGGERO"/>
        <s v="SIDOLI GIULIANO"/>
        <s v="PERRI FRANCESCO"/>
        <s v="TIEZZI MASSIMO"/>
        <s v="PIGLIACAMPO ALESSANDRO"/>
        <s v="GIORDANO PIERO"/>
        <s v="DE VITA PASQUALE"/>
        <s v="MANISCALCO IGNAZIO"/>
        <s v="RUBINI LUIGI"/>
        <s v="CURTO PIETRO"/>
        <s v="CUPANE FRANCESCO"/>
        <s v="FARNETANI LIVIO"/>
        <s v="SALARO GABRIELE"/>
        <s v="MONUTTI LUIGI"/>
        <s v="DI DONA ANTONIO"/>
        <s v="ZAFFINO GIAMPAOLO"/>
        <s v="BERTINI LUCA GIOTTO"/>
        <s v="CANCELLIERE DOMENICO"/>
        <s v="MAESTRI PAOLO"/>
        <s v="SERRATRICE ALBERTO"/>
        <s v="TORCHETTI ROCCO"/>
        <s v="MASONI GIANCARLO"/>
        <s v="MENABUE GIOVANNI"/>
        <s v="MARTELLI MAURO"/>
        <s v="GALATI SALVATORE"/>
        <s v="NISTRI SANZIO"/>
        <s v="TROMBINI MARCO"/>
        <s v="DALLA VECCHIA ANGELO"/>
        <s v="BENEDETTO MARCO"/>
        <s v="SCAVINO GIOVANNI"/>
        <s v="FRACCHETTA VALERIO"/>
        <s v="ROSSI GIULIANO"/>
        <s v="FERRONI DORIANO"/>
        <s v="LONGAGNANI GIOVANNI"/>
        <s v="VASSALLI DARIO"/>
        <s v="MANINI ROBERTO"/>
        <s v="GATTA ATTILIO"/>
        <s v="PASOTTI NARDO"/>
        <s v="FRANCONE PAOLO"/>
        <s v="MASIERO LORETTO"/>
        <s v="GIORGI OSVALDO"/>
        <s v="VECCHIONE FRANCO"/>
        <s v="PAVANELLI GIOVANNI"/>
        <s v="D'AMELIO SAVINO"/>
        <s v="MAZZOTTA VINCENZO"/>
        <s v="MERANDI FRANCESCO"/>
        <s v="PALLADINO GERARDO"/>
        <s v="CAPUANO ANTONIO"/>
        <s v="STURARO NEVIO"/>
        <s v="MAZZETTO GIULIO"/>
        <s v="MAHBOUB SARA"/>
        <s v="GRANDI VITTORIA"/>
        <s v="VERONESE CRISTEL"/>
        <s v="PRIMICERI TERESA"/>
        <s v="PINZAUTI IRENE"/>
        <s v="CAPOBIANCO CRISTINA"/>
        <s v="CANOVI VIOLA"/>
        <s v="ARGENTO LIDIA"/>
        <s v="CASUBOLO GIULIA"/>
        <s v="CARPENITO ELEONORA"/>
        <s v="FAVA VALENTINA"/>
        <s v="MAESTRI LAURA"/>
        <s v="GELLI BEATRICE"/>
        <s v="DIARRA THI WAN CLAIRE"/>
        <s v="ROMDHANI CHIRAZ"/>
        <s v="BERTI EMMA"/>
        <s v="MEGLIOLI MARTINA"/>
        <s v="BRINTAZZOLI GRETA"/>
        <s v="RICCHIUTI ALICE"/>
        <s v="CHIRICI OLIVIA"/>
        <s v="COCCONI GIORGIA"/>
        <s v="GOUANTOUO TERESA"/>
        <s v="PAGLIA ALESSANDRA"/>
        <s v="LA ROSA ADELE"/>
        <s v="GAROFALO NOEMI"/>
        <s v="SACCANI VEZZANI SARA"/>
        <s v="CINELLI ELENA"/>
        <s v="PECCHI ALICE"/>
        <s v="BACCARI SOFIA"/>
        <s v="FIESOLI BIANCA"/>
        <s v="GUERRINI BEATRICE"/>
        <s v="ABEJE HABTEMARIAM THEOPHILUS"/>
        <s v="FICARRA DIEGO"/>
        <s v="GELLI LEONARDO"/>
        <s v="ZAMBELLI FABIO"/>
        <s v="BARILLI NICK"/>
        <s v="CASONI ROBERTO"/>
        <s v="RIDOLFI FILIPPO"/>
        <s v="CILLONI PIETRO"/>
        <s v="DE NARDI RICCARDO"/>
        <s v="GUZZON MATTEO"/>
        <s v="CASINI GIOVANNI"/>
        <s v="LAMBERTI JACOPO"/>
        <s v="COLLINI SIMONE"/>
        <s v="FINOCCHIO SIMONE"/>
        <s v="HASSEN ADBELRAHMEN"/>
        <s v="SCOTTO DI CICCARIELLO DIEGO"/>
        <s v="CASINI EDOARDO"/>
        <s v="VERONA ALESSANDRO"/>
        <s v="GHINI EMANUELE"/>
        <s v="CIABATTI SAMUELE"/>
        <s v="CALAMIA SAMUELE"/>
        <s v="SANTONI DAMIANO"/>
        <s v="EYOME MARY FRANCESCA IRENE"/>
        <s v="REVERBERI VANESSA"/>
        <s v="LAMANDA MILENA"/>
        <s v="MONTANARI MARTINA"/>
        <s v="TIPALDI GAIA"/>
        <s v="MONTANARI CHIARA"/>
        <s v="COMASTRI NICOLE"/>
        <s v="SCARAMUCCIA ELENA"/>
        <s v="CASINI DIAMANTE"/>
        <s v="DENOTTI NAYRA"/>
        <s v="CUTAIA GRETA"/>
        <s v="GUALANDRI EMMA"/>
        <s v="LEPRI CHIARA"/>
        <s v="BERERA ANNA"/>
        <s v="FIASCHI LORENZA"/>
        <s v="MARCHETTA ANGELO"/>
        <s v="GIARDIELLO ANTONIO"/>
        <s v="BEDIN MICHELE"/>
        <s v="PALOMBO SATURNINO"/>
        <s v="CATTANEO MAURO"/>
        <s v="OPPIOLI MARCO"/>
        <s v="FAVARON FULVIO"/>
        <s v="MONTERUCCIOLI FLAVIO"/>
        <s v="GELATTI MARCO"/>
        <s v="MORO MOHAMED"/>
        <s v="BENKACEM MOHAMED"/>
        <s v="SALARO FABIO"/>
        <s v="BOGGIO PAOLO"/>
        <s v="EL MAHFOUDI OSAMA"/>
        <s v="CRAPARO ATANAS"/>
        <s v="TREVE MATTIA"/>
        <s v="CAPITANI FILIPPO"/>
        <s v="LOCONTE VITO"/>
        <s v="GALLINARI LUCA"/>
        <s v="COTALI IVAN"/>
        <s v="CARESIO GIULIANO FRANCO"/>
        <s v="GIANNI ROBERTO"/>
        <s v="MANNI NICOLO'"/>
        <s v="MAZZI GIANLUCA"/>
        <s v="CASARI GIULIANO"/>
        <s v="BRACCO ALFONSO"/>
        <s v="CASCONE ROBERTO"/>
        <s v="MANNI FABRIZIO"/>
        <s v="D'ORO ANTONIO"/>
        <s v="CAVICCHINI STEFANO"/>
        <s v="ZANELLA MARCO"/>
        <s v="ASTOLFI ANDREA"/>
        <s v="BIGI PATRICK"/>
        <s v="SAVARESE LUCA"/>
        <s v="ROSSI CHRISTIAN"/>
        <s v="DREONI MARCO"/>
        <s v="NEGRINI ALBERTO"/>
        <s v="CAVALLINI ANDREA"/>
        <s v="CANDELA SAMUELE"/>
        <s v="ZANETTI FRANCESCO"/>
        <s v="AVIGNI NICOLA"/>
        <s v="PIASENTINI MARCO"/>
        <s v="BAUCHIERO MARCO"/>
        <s v="QEPURI EDUARD"/>
        <s v="GENTILE FABRIZIO"/>
        <s v="DELL' AERA GIUSEPPE"/>
        <s v="LAINO STEFANO"/>
        <s v="GHELFI MATTEO"/>
        <s v="MARANGONI MATTEO"/>
        <s v="MARCO SULEMAN"/>
        <s v="BUSSETTO ANDREA"/>
        <s v="TURRICELLI ERIK"/>
        <s v="CARPENITO GIACOMO"/>
        <s v="CASSI SAMUELE OSKAR"/>
        <s v="TROVO' PAOLO"/>
        <s v="BIANCHINI ELIA"/>
        <s v="FILIPPINI MASSIMO"/>
        <s v="CAGLIARI MANUEL"/>
        <s v="CALAMAI SIMONE"/>
        <s v="STANGHELLINI MATTEO"/>
        <s v="SEVERI RICCARDO"/>
        <s v="FRANCHI CLAUDIO"/>
        <s v="CORRADINI MARCO"/>
        <s v="CAMPADELLI VALERIO"/>
        <s v="BOCCARDO STEFANO"/>
        <s v="ROSI PAOLO"/>
        <s v="LORUSSO LEONARDO"/>
        <s v="FRANCIOSI JONATHAN"/>
        <s v="GUICCIARDI MICHELE"/>
        <s v="CANARELLI SIMONE"/>
        <s v="CATTINI ALBERTO"/>
        <s v="PISCIONERI RAFFAELE"/>
        <s v="NERI FABIO"/>
        <s v="MELETTI LUIGI"/>
        <s v="VALLINO DANIELE"/>
        <s v="MORI ALESSIO"/>
        <s v="PESCE MARIO VITO"/>
        <s v="GALIMBERTI FAUSTO"/>
        <s v="MATTIOLO MASSIMO"/>
        <s v="PULCINELLI MARCO"/>
        <s v="MONTANARI CESARE"/>
        <s v="CORSINI FABRIZIO"/>
        <s v="NADALINI STEFANO"/>
        <s v="QUAGLIERI DAVIDE"/>
        <s v="GIUTTARI GIANLUCA"/>
        <s v="LONGAGNANI MARCO"/>
        <s v="TIEZZI PAOLO"/>
        <s v="AHMAD ADAM"/>
        <s v="VISENTIN GIMMY"/>
        <s v="BRUNA SAMUELE"/>
        <s v="TERRANEO CLAUDIO"/>
        <s v="CHIEREGATO MAURO"/>
        <s v="POLLASTRI ENRICO"/>
        <s v="VERONESI ANDREA"/>
        <s v="RUBINI GREGORIO"/>
        <s v="STORNELLO DENIS"/>
        <s v="BERGONZINI SIMONE"/>
        <s v="PORRITIELLO LUIGI"/>
        <s v="GALLINARI CHRISTIAN"/>
        <s v="MEDICI MARCO"/>
        <s v="ROGGEBAND JONATHAN"/>
        <s v="ARMAROLI PAOLO"/>
        <s v="MASSAI FABIO"/>
        <s v="CROTTI MASSIMO"/>
        <s v="CUCCHI STEFANO"/>
        <s v="CAVUOTI LUIGI"/>
        <s v="ACCORSI ENRICO"/>
        <s v="LONGO FABIO"/>
        <s v="FAGGIOLI LORENZO"/>
        <s v="CAPIZZI FILIPPO"/>
        <s v="VOLPATTO SIMONE"/>
        <s v="TIEZZI ALESSANDRO"/>
        <s v="TINCANI SANDRO"/>
        <s v="BELMONTE NICOLA"/>
        <s v="MASSONE DAVIDE"/>
        <s v="BERGIANTI JHONNY"/>
        <s v="PRENDIN PAOLO"/>
        <s v="BRAMBILLA MASSIMILIANO"/>
        <s v="BARI MASSIMILIANO"/>
        <s v="GROSSI GINO"/>
        <s v="SCARABELLO OMAR"/>
        <s v="ABBATI ALESSIO"/>
        <s v="BERTELLI FILIPPO"/>
        <s v="PERNICE STEFANO"/>
        <s v="GRECO GIROLAMO"/>
        <s v="RIGHI GABRIELE"/>
        <s v="CECCHERINI SIMONE"/>
        <s v="CILLONI LUIGI"/>
        <s v="TUROLLA MARCO"/>
        <s v="GIORGI FULVIO"/>
        <s v="CEFOLA ARMANDO"/>
        <s v="ZACCARIA RICCARDO"/>
        <s v="CALAMINI MASSIMO"/>
        <s v="GAVIOLI DAVIDE"/>
        <s v="GORRASI GIANCARLO"/>
        <s v="GATTESCHI MARCO"/>
        <s v="TARQUINIO DENIS"/>
        <s v="MONTANARI ANDREA"/>
        <s v="CARIOTI RICCARDO"/>
        <s v="TOSATTI MARIO"/>
        <s v="SETTI ALBERTO"/>
        <s v="FIESOLI LEONARDO"/>
        <s v="AVANZI ALESSANDRO"/>
        <s v="PIRONDI FABIO"/>
        <s v="IPPOLITI GABRIELE"/>
        <s v="DE PIETRI GIULIANO"/>
        <s v="TAMAROZZI MARCO"/>
        <s v="SFRISO ANDREA"/>
        <s v="BOCCARDI MARCO"/>
        <s v="CERATO GIANNI"/>
        <s v="ONGARO FILIPPO"/>
        <s v="CASALINO ANTONIO"/>
        <s v="SCIBETTA ANTONINO"/>
        <s v="ROSSO RICCARDO"/>
        <s v="TONDINI DAVIDE"/>
        <s v="CAPONE MAURIZIO"/>
        <s v="MALAGOLI GIAN FRANCO"/>
        <s v="MARMO SAVERIO"/>
        <s v="DAVOLI GIOVANNI"/>
        <s v="STURARO CHRISTIAN"/>
        <s v="DEL CARLO FRANCESCO"/>
        <s v="FARSETTI ANDREA"/>
        <s v="-"/>
        <s v="Forni Nicole" u="1"/>
        <s v="Grossi Virginia" u="1"/>
        <s v="BONDI ILLIAN NICOLAS" u="1"/>
        <s v="MAGNANINI ANDREA" u="1"/>
        <s v="SALTINI DARIO" u="1"/>
        <s v="GIORGI VERONICA" u="1"/>
        <s v="PANCANI MATTIA" u="1"/>
        <s v="Masetti Mirko" u="1"/>
        <s v="MUNGO RAFFAELE" u="1"/>
        <s v="Sighinolfi Anna" u="1"/>
        <s v="Giuseppini Tommaso" u="1"/>
        <s v="AZZI GIORGIA" u="1"/>
        <s v="FERRI CLAUDIO" u="1"/>
        <s v="Benedetti Nicola" u="1"/>
        <s v="Ricci Alice" u="1"/>
        <s v="TESTI MATTEO" u="1"/>
        <s v="Bonucchi Simone" u="1"/>
        <s v="BULGARELLI SOFIA" u="1"/>
        <s v="ANTEZZA  EUGENIO" u="1"/>
        <s v="DALLARI ANDREA" u="1"/>
        <s v="Scaglioni Enrico" u="1"/>
        <s v="GUICCIARDI GIULIA" u="1"/>
        <s v="Cappelli Agnese" u="1"/>
        <s v="GUERRIERI RENATO" u="1"/>
        <s v="Gottardi Giulia" u="1"/>
        <s v="AVALLONE ALEXEY" u="1"/>
        <s v="Migliaccio Simone" u="1"/>
        <s v="TILOCCA GIOVANNI" u="1"/>
        <s v="Gaetti Moreno" u="1"/>
        <s v="FAVA ALESSANDRA" u="1"/>
        <s v="VENTURELLI FEDERICO" u="1"/>
        <s v="MEDICI ALESSANDRO" u="1"/>
        <s v="CUOGHI COSTANTINI GIACOMO" u="1"/>
        <s v="Sala Simone" u="1"/>
        <s v="BENEVENTI FABIO" u="1"/>
        <s v="BOSCHETTI FEDERICA" u="1"/>
        <s v="CREMASCHI MATTIA" u="1"/>
        <s v="GHIRALDINI ANGELO" u="1"/>
        <s v="Rasconi Francesco" u="1"/>
        <s v="CIUFFARDELLI DAVIDE" u="1"/>
        <s v="ZAMBON CRISTIAN" u="1"/>
        <s v="MANNI CARLOTTA" u="1"/>
        <s v="MARIANO EDOARDO" u="1"/>
        <s v="TESSITORE DALILA" u="1"/>
        <s v="GRANDI ARIANNA" u="1"/>
        <s v="Giannotti Massimo" u="1"/>
        <s v="CIUFFREDA AGNESE" u="1"/>
        <s v="SAM DOROTHY" u="1"/>
        <s v="Alessandro Federico" u="1"/>
        <s v="COMPAGNONE ALICE" u="1"/>
        <s v="PETILLO MICHEL" u="1"/>
        <s v="Piezzieriani Arianna" u="1"/>
        <s v="DOUAA ZOUHRI" u="1"/>
        <s v="Casari Alex" u="1"/>
        <s v="SAICOUC DIAEDDINE" u="1"/>
        <s v="HMIDANI JASMINE" u="1"/>
        <s v="Finelli Chris" u="1"/>
        <s v="COVEZZI ANDREA" u="1"/>
        <s v="COLUCCINI ELEONORA" u="1"/>
        <s v="VINAI GAIA" u="1"/>
        <s v="Capuano Luigi" u="1"/>
        <s v="Catelani Jose" u="1"/>
        <s v="Galli Giulia" u="1"/>
        <s v="GASPARINI ABEBE" u="1"/>
        <s v="Colombini Giulia" u="1"/>
        <s v="Golinelli Giona" u="1"/>
        <s v="BARTOLOZZI GIADA" u="1"/>
        <s v="MICHELINI FRANCESCO" u="1"/>
        <s v="LAMAZZI LEONARDO" u="1"/>
        <s v="PERINI GIULIA" u="1"/>
        <s v="CORTI RICCARDO" u="1"/>
        <s v="MALAGUTI ANDREA" u="1"/>
        <s v="BRANDOLI MATTEO" u="1"/>
        <s v="Basile Margot" u="1"/>
        <s v="FERRAGUTI ALICE" u="1"/>
        <s v="TAGLINI GREGORIO" u="1"/>
        <s v="Vigarani Matilde" u="1"/>
        <s v="MANICARDI MATTEO" u="1"/>
        <s v="BARILLI MIK" u="1"/>
        <s v="ANGHEL STEFAN" u="1"/>
        <s v="GUERZONI GIOELE" u="1"/>
        <s v="Pioppi Simone" u="1"/>
        <s v="Shpijati Susan" u="1"/>
        <s v="Djemaqui Akim" u="1"/>
        <s v="MANFREDI GIAMPIERO" u="1"/>
        <s v="FAVAROLO ALESSANDRO" u="1"/>
        <s v="TINTI PIETRO" u="1"/>
        <s v="ROLI SARA" u="1"/>
        <s v="Rossi Chiara" u="1"/>
        <s v="MOR MATTEO" u="1"/>
        <s v="MACHGHOUL AIUOP" u="1"/>
        <s v="PASINI CHIARA" u="1"/>
        <s v="LAZZARETTI FILIPPO" u="1"/>
        <s v="Gramazio Nadia" u="1"/>
        <s v="RAIMONDI FILIPPO" u="1"/>
        <s v="Tognin Chiara" u="1"/>
        <s v="Lugli Lisa" u="1"/>
        <s v="CONTI FABIOLA" u="1"/>
        <s v="Bellodi Emanuele" u="1"/>
        <s v="Trenti Andrea" u="1"/>
        <s v="AHIAMADI DEREK" u="1"/>
        <s v="Rizzolo Alessia" u="1"/>
        <s v="LODI GIADA" u="1"/>
        <s v="Serra Asia" u="1"/>
        <s v="CARTA GIACOMO" u="1"/>
        <s v="FEERRERI MATTIA" u="1"/>
        <s v="Calanca Pietro" u="1"/>
        <s v="Sogari Sara" u="1"/>
        <s v="NICA AYLIN" u="1"/>
        <s v="Ferracuti Alice" u="1"/>
        <s v="ZANETTINI ALICE" u="1"/>
        <s v="LOMBARDO FRANCESCO" u="1"/>
        <s v="BONFIGLIOLI GIANCARLO" u="1"/>
        <s v="CALDERONE SOFIA" u="1"/>
        <s v="Boschetti Giulio" u="1"/>
        <s v="BISCEGLIA FRANCESCA" u="1"/>
        <s v="Cioni Davide" u="1"/>
        <s v="Dell'Aquila Daniele" u="1"/>
        <s v="Annovi Davide" u="1"/>
        <s v="CASTAGNETTI ALESSANDRO" u="1"/>
        <s v="PACCHIONI SARA" u="1"/>
        <s v="MANGIONELLO RACHELE" u="1"/>
        <s v="RIZZELLO ROCCO" u="1"/>
        <s v="LODI GUADA" u="1"/>
        <s v="MAZZOLI CHIARA" u="1"/>
        <s v="VERONESI SILVIA" u="1"/>
        <s v="Marazzoli Giulia" u="1"/>
        <s v="TORRI FRANCESCA" u="1"/>
        <s v="Caroli  Alessandro" u="1"/>
        <s v="Sandrolini Gabriele" u="1"/>
        <s v="TEBALDI LORENZO" u="1"/>
        <s v="Galli M.Vittoria" u="1"/>
        <s v="BORALDI CAMILLA" u="1"/>
        <s v="Lamazzi Lorenzo" u="1"/>
        <s v="CASELGRANDI VITTORIA" u="1"/>
        <s v="DONATI PIETRO" u="1"/>
        <s v="Colombini Linda" u="1"/>
        <s v="DRAME ADAN MALICK" u="1"/>
        <s v="Colombini Emma" u="1"/>
        <s v="Morselli Gladia" u="1"/>
        <s v="Vacondio Francesca" u="1"/>
        <s v="BONONI MATTEO" u="1"/>
        <s v="Fontana  Gabriele" u="1"/>
        <s v="Bonucchi Gabriele" u="1"/>
        <s v="De Luca Francesco" u="1"/>
        <s v="SILVESTRI ILARIA" u="1"/>
        <s v="Zanasi Sofia" u="1"/>
        <s v="SILVESTRI ELIA" u="1"/>
        <s v="VINCENZI LUDOVICA" u="1"/>
        <s v="CHINI RICCARDO" u="1"/>
        <s v="Bisanti Alessandro" u="1"/>
        <s v="GIBERTONI NICOLE" u="1"/>
        <s v="MORANDI FRANCESCA" u="1"/>
        <s v="Serra Francesco" u="1"/>
        <s v="CALDARELLI SARA" u="1"/>
        <s v="MASOTTI FRANCESCA" u="1"/>
        <s v="GOZZOLI ENRICO" u="1"/>
        <s v="Cariani Simone" u="1"/>
        <s v="COSTANZINI  SAMUELE" u="1"/>
        <s v="Osti Giorgio" u="1"/>
        <s v="Ciliberti Loris" u="1"/>
        <s v="FILIPPIN VITTORIA" u="1"/>
        <s v="Melotti Martina" u="1"/>
        <s v="Marci Mattia" u="1"/>
        <s v="Pasini Laura" u="1"/>
        <s v="Sola Mattia" u="1"/>
        <s v="Gazzotti Giacomo" u="1"/>
        <s v="BERTARELLI  GIULIA" u="1"/>
        <s v="RINALDINI FRANCESCA" u="1"/>
        <s v="INGRAMI PAOLO" u="1"/>
        <s v="Graziano Rene'" u="1"/>
        <s v="Caroli Alessandro" u="1"/>
        <s v="AZZI MARGHERITA" u="1"/>
        <s v="MIZZI EMMA" u="1"/>
        <s v="Jemili Beya" u="1"/>
        <s v="Dell'Aquila Matteo" u="1"/>
        <s v="BRAGLIA MATTEO" u="1"/>
        <s v="Montorsi Luca" u="1"/>
        <s v="SCURANI SANDRA" u="1"/>
        <s v="BARTOLINI MARTINA" u="1"/>
        <s v="ZAGHOANI KHALIL" u="1"/>
        <s v="CORTESI SILVIA" u="1"/>
        <s v="BENINCASA MATTEO" u="1"/>
        <s v="Arduini Maurizio" u="1"/>
        <s v="BETTUZZI ZOE" u="1"/>
        <s v="Reggiani Alex" u="1"/>
        <s v="BURSI REBECCA" u="1"/>
        <s v="GHIDINI FRANCESCO" u="1"/>
        <s v="GUERRERO GIACOMO" u="1"/>
        <s v="DALLAVALLE CHIARA" u="1"/>
        <s v="GUERZE' MARCELLO" u="1"/>
        <s v="TONIONI ROLANDO" u="1"/>
        <s v="DE GIOVANNI DARIO" u="1"/>
        <s v="AMENDOLARA LAURA" u="1"/>
        <s v="MACHGHOUL YASMIN" u="1"/>
        <s v="MORANDI ALESSANDRA" u="1"/>
        <s v="Pierotti Filippo" u="1"/>
        <s v="SEVERI LUCA" u="1"/>
        <s v="Cataldo Valentina" u="1"/>
        <s v="Giacobazzi Francesca" u="1"/>
        <s v="FLISI  FRANCESCA" u="1"/>
        <s v="COZZA CESARE" u="1"/>
        <s v="FAVA ARIANNA" u="1"/>
        <s v="BATTELLI FILIPPO" u="1"/>
        <s v="COSTA NICOLO'" u="1"/>
        <s v="Serra Giulia" u="1"/>
        <s v="AGLIOLO GALLITTO LAURA" u="1"/>
        <s v="ZACCANTI SOFIA" u="1"/>
        <s v="POMPINI CORRADO" u="1"/>
        <s v="PANCALDI CHIARA" u="1"/>
        <s v="RICCI ALESSANDRO" u="1"/>
        <s v="CAVICCHIOLI NICCOLO'" u="1"/>
        <s v="SARACINO ALLEGRA" u="1"/>
        <s v="IMPERIALE  AURORA" u="1"/>
        <s v="Melotti Sofia" u="1"/>
        <s v="Barani Alessandro" u="1"/>
        <s v="FERRARI AMOROTTI FILIPPO" u="1"/>
        <s v="Lugli Sofia" u="1"/>
        <s v="CASSANI TIZIANA" u="1"/>
        <s v="Guerzoni Federico" u="1"/>
        <s v="ISIDORO ALICE" u="1"/>
        <s v="ESPOSITO ALESSANDRA" u="1"/>
        <s v="Deiana Matilde" u="1"/>
        <s v="Seminerio Riccardo" u="1"/>
        <s v="CINQUINA NOEMI" u="1"/>
        <s v="PALTRINIERI SARA" u="1"/>
        <s v="Munari Giovanni" u="1"/>
        <s v="KOZAK YAROSLAV" u="1"/>
        <s v="MORICONI CARMEN" u="1"/>
        <s v="GERVASIO NICOLO'" u="1"/>
        <s v="CASOLARI TOMMASO" u="1"/>
        <s v="Tesfamariam Thomas" u="1"/>
        <s v="Bertarini Benedetta" u="1"/>
        <s v="OUAHIDI LEILA" u="1"/>
        <s v="TADDEI ACHILLE" u="1"/>
        <s v="Morandi Marcello" u="1"/>
        <s v="Gianni Jessika" u="1"/>
        <s v=" " u="1"/>
        <s v="LUGLI ANNA" u="1"/>
        <s v="Cremonini Simone" u="1"/>
        <s v="RIZZELLO MATILDE" u="1"/>
        <s v="BASSI  RAUL" u="1"/>
        <s v="VECCHI SUSANNA" u="1"/>
        <s v="BRANDOLI NICOLO'" u="1"/>
        <s v="Kondratyuk Alla" u="1"/>
        <s v="GALLIERA NICOLA" u="1"/>
        <s v="BERTACCHINI GIULIA" u="1"/>
        <s v="GIBELLINI MARINA" u="1"/>
        <s v="Verdi Gianmarco" u="1"/>
        <s v="ROSSETTO EMMA" u="1"/>
        <s v="GIUSEPPINI MATTIA" u="1"/>
        <s v="BARANI MATTEO" u="1"/>
        <s v="Trentini Marco" u="1"/>
        <s v="FREDDI AURORA REBECCA" u="1"/>
        <s v="OFIDIANI PIETRO" u="1"/>
        <s v="Vivi Enrico" u="1"/>
        <s v="HAMAGHZAZ RAYAN" u="1"/>
        <s v="Ragazzi Elisa" u="1"/>
        <s v="GUIDETTI DINO" u="1"/>
        <s v="GAGLIONE DANIELE" u="1"/>
        <s v="ROTONDO ALESSIA" u="1"/>
        <s v="Barbieri Federico" u="1"/>
        <s v="TEBALDI MARTINA" u="1"/>
        <s v="Boncompagni Samuele" u="1"/>
        <s v="Baruffaldi Andrea" u="1"/>
        <s v="CASULA GIUSEPPE" u="1"/>
        <s v="MORANDI ALESSIA" u="1"/>
        <s v="CALANCA  PIETRO" u="1"/>
        <s v="DAOLIO VALENTINA" u="1"/>
        <s v="CERVI FRANCESCO" u="1"/>
        <s v="FIRARU MAHIAELA" u="1"/>
        <s v="Ezzanfari Yousra" u="1"/>
        <s v="Fregni Irene" u="1"/>
        <s v="Ferrari Erik" u="1"/>
        <s v="Broglia Elena" u="1"/>
        <s v="Mantovani Asia" u="1"/>
        <s v="PISANO MATTEO" u="1"/>
        <s v="EL KHATTABI MOHAMED" u="1"/>
        <s v="LUGLI CHIARA" u="1"/>
        <s v="Guidetti Mattia" u="1"/>
        <s v="MURA GEMINIANO" u="1"/>
        <s v="Guasconi Tomas" u="1"/>
        <s v="Bondi Illian" u="1"/>
        <s v="Marino Siria" u="1"/>
        <s v="Venturelli Monica" u="1"/>
        <s v="Ciliberti Martina" u="1"/>
        <s v="BISCOTTI ALESSIO" u="1"/>
        <s v="BACCARANI GIAN PAOLO" u="1"/>
        <s v="Vettor Gabriele" u="1"/>
        <s v="Comellini Tommaso" u="1"/>
        <s v="Malaguti Margherita" u="1"/>
        <s v="PAGLIARINI MATILDE" u="1"/>
        <s v="GIORDANO ROBERTO" u="1"/>
        <s v="CARIANI KAROL DAYANA" u="1"/>
        <s v="PLATI FABIO" u="1"/>
        <s v="COVELLO REBECCA" u="1"/>
        <s v="BOLAINA NATIVIDAD" u="1"/>
        <s v="CANNIZZO MATTEO" u="1"/>
        <s v="Flisi Francesca" u="1"/>
        <s v="Bazzani Chiara" u="1"/>
        <s v="KAVIDU PRAVIN" u="1"/>
        <s v="MACCHIA GIULIO" u="1"/>
        <s v="MORI  ALESSIO" u="1"/>
        <s v="Varini Mattia" u="1"/>
        <s v="Valdevit Gabriele" u="1"/>
        <s v="Polverino Nicolo'" u="1"/>
        <s v="FINO GRACE EMANUELA" u="1"/>
        <s v="PAGANO ALESSANDRO" u="1"/>
        <s v="(PMR 2.0) CATTINI ALBERTO" u="1"/>
        <s v="Cilea Andrea" u="1"/>
        <s v="SBRANA GINEVRA" u="1"/>
        <s v="CASTORINO LEONARDO" u="1"/>
        <s v="LODI DAVIDE" u="1"/>
        <s v="FERLITO  GIULIA" u="1"/>
        <s v="CASTAGNOLI ELENA" u="1"/>
        <s v="BENINCASA VERONICA" u="1"/>
        <s v="Reale Rocco" u="1"/>
        <s v="SAVI FEDERICO" u="1"/>
        <s v="COMETTI JACOPO" u="1"/>
        <s v="Perini Sara" u="1"/>
        <s v="GIORDANI TOMMASO" u="1"/>
        <s v="Bonfiglio Marta" u="1"/>
        <s v="CAPELLI VALENTINA" u="1"/>
        <s v="BORSARI SERENA" u="1"/>
        <s v="BRUNO LORENZO" u="1"/>
        <s v="BARALDINI STEFANO" u="1"/>
        <s v="Annovi Arianna" u="1"/>
        <s v="FRAU CATERINA" u="1"/>
        <s v="(PMR 2.0) VERONI EMILIO" u="1"/>
        <s v="Fuligni Giada" u="1"/>
        <s v="FERRARI MONICA" u="1"/>
        <s v="DE MARTINO ANNA" u="1"/>
        <s v="RUGGERI FEDERCICA" u="1"/>
        <s v="TSULIS ELIA" u="1"/>
        <s v="BOSCAINO ANNA" u="1"/>
        <s v="Schenetti Enrico" u="1"/>
        <s v="VENTURI  GIORGIA" u="1"/>
        <s v="Imperiale Aurora" u="1"/>
        <s v="LUPATO ANNA" u="1"/>
        <s v="OUAHIDI MIRIAM" u="1"/>
        <s v="DEGLI ESPOSTI GRETA" u="1"/>
        <s v="TOLLARI CLAUDIO" u="1"/>
        <s v="BORGHI LAURA" u="1"/>
        <s v="Potenza Riccardo" u="1"/>
        <s v="Benuzzi Anna" u="1"/>
        <s v="BELMESTIERI ALESSANDRA" u="1"/>
        <s v="Comellini Ludovica" u="1"/>
        <s v="Veroni Emilio" u="1"/>
        <s v="MALMUSI LUCA" u="1"/>
        <s v="BALDACCINI MARCO" u="1"/>
        <s v="CUCCINIELLO ROBERTO" u="1"/>
        <s v="FERRARI ANITA" u="1"/>
        <s v="VENTURELLI DEVID" u="1"/>
        <s v="Badiali Francesca" u="1"/>
        <s v="MINEO ELISA" u="1"/>
        <s v="Costanzini Jacopo" u="1"/>
        <s v="FRACCASCIA  RICCARDO" u="1"/>
        <s v="Zanasi Riccardo" u="1"/>
        <s v="CERBONE FRANCESCO" u="1"/>
        <s v="VENTURELLI BENIAMINO" u="1"/>
        <s v="ROSSI DAVIDE" u="1"/>
        <s v="VENTURI DEGLI ESPOSTI IRENE" u="1"/>
        <s v="SIGHINOLFI LICIA" u="1"/>
        <s v="ORLANDI  GIORGIA" u="1"/>
        <s v="COZZA EMANUELE" u="1"/>
        <s v="MORSELLI MARCO" u="1"/>
        <s v="MIHALI DAVIDE" u="1"/>
        <s v="BARANI DOMENICO" u="1"/>
        <s v="GALLI MARIA VITTORIA" u="1"/>
        <s v="FONZO MELISSA" u="1"/>
        <s v="Morelli Giada" u="1"/>
        <s v="VENTURELLI FRANCESCA" u="1"/>
        <s v="Vandelli Sara" u="1"/>
        <s v="Girotti Patrick" u="1"/>
        <s v="BASCHIERI STEFANO" u="1"/>
        <s v="VENTURELLI MANUEL" u="1"/>
        <s v="MALAGOLI GUYA" u="1"/>
        <s v="GAZZOTTI ALESSANDRO" u="1"/>
        <s v="BERNARDI CHIARA" u="1"/>
        <s v="SIGHINOLFI CHIARA" u="1"/>
        <s v="Setti Giulia" u="1"/>
        <s v="TEDESCHINI LUCA" u="1"/>
        <s v="FERRARI FRANCESCO" u="1"/>
        <s v="TAVERNARI MATTEO" u="1"/>
        <s v="LUCCARINI HARTUNG ALEXANDER" u="1"/>
        <s v="CASTAGNOLI FEDERICO" u="1"/>
        <s v="GIBERTONI CRISTIAN" u="1"/>
        <s v="BELMONTE CARMINE" u="1"/>
        <s v="BUA ROSALBA" u="1"/>
        <s v="Flandi Sebastiano" u="1"/>
        <s v="Gheduzzi Antonella" u="1"/>
        <s v="Auricchio Lucio" u="1"/>
        <s v="Diop Abdourahmane" u="1"/>
        <s v="Bianchi Sofia" u="1"/>
        <s v="Benedetti Francesco" u="1"/>
        <s v="VULLO ANNA" u="1"/>
        <s v="ROSSI PAOLO" u="1"/>
        <s v="(PMR 2.0) RUGGERI FEDERICA" u="1"/>
        <s v="BASSOLI FRANCESCO" u="1"/>
        <s v="CARIANI CARLOS DAVID" u="1"/>
        <s v="CHINI NICCOLO'" u="1"/>
        <s v="PARALUPPI ALICE" u="1"/>
        <s v="Vincenzi Federico" u="1"/>
        <s v="Zanarini Federico" u="1"/>
        <s v="BADIALI ALESSANDRO" u="1"/>
        <s v="BONDIOLI ENRICO" u="1"/>
        <s v="REGGIANINI ENRICO" u="1"/>
        <s v="MALAVOLTI GIADA" u="1"/>
        <s v="PRADELLI MADDALENA" u="1"/>
        <s v="PANINI MASSIMO" u="1"/>
        <s v="VASCOTTO GIACOMO" u="1"/>
        <s v="Orlandi Giorgia" u="1"/>
        <s v="SERAFINI GIADA" u="1"/>
        <s v="Scalise Raoul" u="1"/>
        <s v="RICCI ANTONIO" u="1"/>
        <s v="ANTEZZA SERENA" u="1"/>
        <s v="MELOTTI LAURA" u="1"/>
        <s v="COVILI MATTEO" u="1"/>
        <s v="BORTOLI ANNALISA" u="1"/>
        <s v="POLETTI PAOLA" u="1"/>
        <s v="BARTOLINI BEATRICE" u="1"/>
        <s v="SILVESTRI GREGORIO" u="1"/>
        <s v="PADOVANI THOMAS" u="1"/>
        <s v="VIENTARDI ANNA" u="1"/>
        <s v="Crepaldi Eleonora" u="1"/>
        <s v="FERRARI AGNESE" u="1"/>
        <s v="AGAZZANI MARCO" u="1"/>
        <s v="Farinola Nicolo'" u="1"/>
        <s v="SOLFANELLI FILIPPO" u="1"/>
        <s v="PASSUTI CHIARA" u="1"/>
        <s v="ORLANDINI GIULIA" u="1"/>
        <s v="SGARBI GIADA" u="1"/>
        <s v="Reggiani Massimo" u="1"/>
        <s v="Luppi Margherita" u="1"/>
        <s v="Stefani Omar" u="1"/>
        <s v="MANNI DILETTA" u="1"/>
        <s v="BALDINI MASSIMILIANO" u="1"/>
        <s v="GALLINI ANNA" u="1"/>
        <s v="Zanolini Alessandra" u="1"/>
        <s v="ALDINI FILIPPO" u="1"/>
        <s v="FERRARINI ELENA" u="1"/>
        <s v="Gianelli Giulia" u="1"/>
        <s v="COPPI LUCA" u="1"/>
        <s v="Magotti Ilaria" u="1"/>
        <s v="CACCIARI  GIORGIA" u="1"/>
        <s v="Barillaro Sofia" u="1"/>
        <s v="Mucci Gabriele" u="1"/>
        <s v="De Simone Laura" u="1"/>
        <s v="Masetti Chiara" u="1"/>
        <s v="Ferrari Thomas" u="1"/>
        <s v="El Haddaoui Khadija" u="1"/>
        <s v="GOZZOLI ANNA" u="1"/>
        <s v="Santunione Virginia" u="1"/>
        <s v="Vecchi Tommaso" u="1"/>
        <s v="Paroli Valentina" u="1"/>
        <s v="ROLI BENEDETTA" u="1"/>
        <s v="ABOU EL OUEFA ZITOUNI" u="1"/>
        <s v="Giangrande Giulia" u="1"/>
        <s v="AMENDOLARA GIUSEPPE" u="1"/>
        <s v="BRANDOLI LUCA" u="1"/>
        <s v="BRANDUZZI DARIO" u="1"/>
        <s v="Arcuri Gabriele" u="1"/>
        <s v="Bazzani Franco" u="1"/>
        <s v="Zoboli Leonardo" u="1"/>
        <s v="OLIVIERI FEDERICA" u="1"/>
        <s v="Lanaro Dino" u="1"/>
        <s v="PAVANI TOMMASO" u="1"/>
        <s v="Zecchini Alessio" u="1"/>
        <s v="Delasa Cristian" u="1"/>
        <s v="FRANCHINI MATTEO" u="1"/>
        <s v="NACCARATO DAVIDE" u="1"/>
        <s v="ALLAOUI MALAK" u="1"/>
        <s v="POWER WILLIAM" u="1"/>
        <s v="h h" u="1"/>
        <s v="MECHELLI ALESSIA" u="1"/>
        <s v="GAVIOLI VALENTINA" u="1"/>
        <s v="Caravella Mattia" u="1"/>
        <s v="ADANI ALICE" u="1"/>
        <s v="Marcone Francesco" u="1"/>
        <s v="Deiana Nicolo'" u="1"/>
        <s v="Trentini Andrea" u="1"/>
        <s v="VENTURELLI FRANCESCO" u="1"/>
        <s v="SIMONINI MATTIA" u="1"/>
        <s v="GALLI GENET" u="1"/>
        <s v="BERTARELLI IRENE" u="1"/>
        <s v="PARMIGGIANI ALESSANDRO" u="1"/>
        <s v="PELLICCIARI  JACOPO" u="1"/>
        <s v="Paltrinieri Enrico" u="1"/>
        <s v="GIACOBAZZI ALESSANDRO" u="1"/>
        <s v="SOLIERI GIOIALUNA" u="1"/>
        <s v="Berni Martina" u="1"/>
        <s v="Bonini Caterina" u="1"/>
        <s v="CHINI  RICCARDO" u="1"/>
        <s v="Ori Federico" u="1"/>
        <s v="GIANDINI FILIPPO" u="1"/>
        <s v="REGGIANINI FILIPPO" u="1"/>
        <s v="Ovi Leonardo" u="1"/>
        <s v="SANTI BORTOLOTTI MARCO" u="1"/>
        <s v="Bellini Samuele" u="1"/>
        <s v="CRAVEDI REBECCA" u="1"/>
        <s v="GARAGNANI DIEGO" u="1"/>
        <s v="Cerfogli Rossella" u="1"/>
        <s v="TADDIA ANNA" u="1"/>
        <s v="UCCELLARI ANDREA" u="1"/>
        <s v="Tamarozzi Stefania" u="1"/>
        <s v="Arcari Alfredo" u="1"/>
        <s v="VENTURI GIULIA" u="1"/>
        <s v="Verdelli Tommaso" u="1"/>
        <s v="Adami  Paolo Guido" u="1"/>
        <s v="Said Youssef" u="1"/>
        <s v="Gozzi Filippo" u="1"/>
        <s v="Borghi Bianca" u="1"/>
        <s v="Cinquina Nicole" u="1"/>
        <s v="De Feo  Thomas" u="1"/>
        <s v="PALMIOTTO SIMONE ANTONIO" u="1"/>
        <s v="Guidetti Gianluca" u="1"/>
        <s v="Rouchi Mohammed" u="1"/>
        <s v="Missaoui Lamya" u="1"/>
        <s v="Romani Carlotta" u="1"/>
        <s v="Zanni Carlo Alberto" u="1"/>
        <s v="SIGHINOLFI SOFIA" u="1"/>
        <s v="Bruno Andrea" u="1"/>
        <s v="Sgarbi Alice" u="1"/>
        <s v="VORFI KEVIN" u="1"/>
        <s v="GIUSTI SHARON" u="1"/>
        <s v="VITALE GIULIA MARIA" u="1"/>
        <s v="BRUSA FABIO" u="1"/>
        <s v="LAMI ANDREA" u="1"/>
        <s v="SPINELLI ANNACHIARA" u="1"/>
        <s v="DORELLI FEDERICO" u="1"/>
        <s v="Giusti Francesco" u="1"/>
        <s v="Lo Presti Giacomo" u="1"/>
        <s v="Bianchi Alessandro" u="1"/>
        <s v="Grandi Giulio" u="1"/>
        <s v="BONCOMPAGNI ARIANNA" u="1"/>
        <s v="CIONI FRANCESCO GIUSEPPE" u="1"/>
        <s v="PALMIERI LUCA" u="1"/>
        <s v="LOMBARDI  ALESSANDRO" u="1"/>
        <s v="ASCARI GIULIO" u="1"/>
        <s v="SAM MELANY" u="1"/>
        <s v="Mohamed Yusuuf Emanuele" u="1"/>
        <s v="MOHAMED YUUSUF EMANUELE" u="1"/>
        <s v="TESAURO PIER PAOLO" u="1"/>
        <s v="SOLA FRANCESCO" u="1"/>
        <s v="OFIDIANI ANNA" u="1"/>
        <s v="Garuti Andrea" u="1"/>
        <s v="Tinti Michael" u="1"/>
        <s v="Stefani Yuri" u="1"/>
        <s v="FORINI SEBASTIAN" u="1"/>
        <s v="Giovannelli Barbara" u="1"/>
        <s v="SPINELLI STEFANO" u="1"/>
        <s v="MALAVASI BENEDETTA" u="1"/>
        <s v="GIBELLINI  MARINA" u="1"/>
        <s v="AZZANI PAOLO" u="1"/>
        <s v="BYLYSHI AMBRA" u="1"/>
        <s v="CIONI  CHIARA FRANCESCA" u="1"/>
        <s v="LUGLI LARA" u="1"/>
        <s v="GAGLIONE SIMONE" u="1"/>
        <s v="Ruini Daniele" u="1"/>
        <s v="Costanzini Azzurra" u="1"/>
        <s v="Giovanelli Barbara" u="1"/>
        <s v="Mesini Federica" u="1"/>
        <s v="Qefalia Ema" u="1"/>
        <s v="STROZZI ENEA" u="1"/>
        <s v="BACCINI CATERINA" u="1"/>
        <s v="Zouhri Douaa" u="1"/>
        <s v="Rouchi Mohammed " u="1"/>
        <s v="Garuti Daria" u="1"/>
        <s v="DONINI DAVIDE" u="1"/>
        <s v="GAMBARI GIADA" u="1"/>
        <s v="Formica Rocco" u="1"/>
        <s v="CIANCIAFARA ELENA" u="1"/>
        <s v="PO REBECCA" u="1"/>
        <s v="BACCO LEONARDO" u="1"/>
        <s v="Chiapatti Riccardo" u="1"/>
        <s v="BERTACCHINI ALESSANDRA" u="1"/>
        <s v="SILENO AURORA" u="1"/>
        <s v="Mecchelli Alessia" u="1"/>
        <s v="MARTINELLI MARCO" u="1"/>
        <s v="VENTURI VIOLA" u="1"/>
        <s v="GIANGRANDE LAURA" u="1"/>
        <s v="Ugolini Sonia" u="1"/>
        <s v="SERAFINI LUCA" u="1"/>
        <s v="Fragano Ilaria" u="1"/>
        <s v="BARBATO  FRANCESCO" u="1"/>
        <s v="Parmeggiani Riccardo" u="1"/>
        <s v="VENTURELLI SARA" u="1"/>
        <s v="GORINI WILLIAM" u="1"/>
        <s v="SETTI PIETRO" u="1"/>
        <s v="VENTURELLI RICCARDO" u="1"/>
        <s v="Tavoni Filippo" u="1"/>
        <s v="CANDINI GIACOMO" u="1"/>
        <s v="Fregni Alessandro" u="1"/>
        <s v="Santoro Laura" u="1"/>
        <s v="Lugli Paolo" u="1"/>
        <s v="STEFANI MARCO" u="1"/>
        <s v="BERETTI BRYAN" u="1"/>
        <s v="PEDRAZZI SARA" u="1"/>
        <s v="Marra Giuseppe" u="1"/>
        <s v="COVELLO RACHELE" u="1"/>
        <s v="ROCCHETTI ALESSANDRO" u="1"/>
        <s v="GABRIELLI GIANLUCA" u="1"/>
        <s v="ZANELLA ENRICO" u="1"/>
        <s v="PARMIGGIANI LORENZO" u="1"/>
        <s v="MAHMOUDI HAMZA" u="1"/>
        <s v="CORSI FEDERICO" u="1"/>
        <s v="RUGGERI FEDERICA" u="1"/>
        <s v="PO MATTIA" u="1"/>
        <s v="Nebili Moez" u="1"/>
        <s v="Calabro Francesca" u="1"/>
        <s v="Cavalieri Daniela" u="1"/>
        <s v="Sala Cinzia" u="1"/>
        <s v="BONONI FEDERICA" u="1"/>
        <s v="GUIGLI ERICA" u="1"/>
        <s v="RIGHETTI EDOARDO" u="1"/>
        <s v="Amouiyah Ilyass" u="1"/>
        <s v="Adami Luca" u="1"/>
        <s v="Sola Davide" u="1"/>
        <s v="LUSUARDI CHIARA" u="1"/>
        <s v="De Feo Thomas" u="1"/>
        <s v="Focci Erika" u="1"/>
        <s v="Marini Micol" u="1"/>
        <s v="MELOTTI PAOLO" u="1"/>
        <s v="Rocchi Riccardo" u="1"/>
        <s v="Pastorelli Tommaso" u="1"/>
        <s v="Barbuti Serena" u="1"/>
        <s v="COSTA MARCELLO" u="1"/>
        <s v="DONINI GIACOMO" u="1"/>
        <s v="VENTURI   GIORGIA" u="1"/>
        <s v="GUADAGNO NICOLAS" u="1"/>
        <s v="GIUS  THOMAS" u="1"/>
        <s v="Bettelli Alessandro" u="1"/>
        <s v="SEGOVIA GABRIEL ANTONIO" u="1"/>
        <s v="CASOLARI ANNA" u="1"/>
        <s v="Beltrami Elia" u="1"/>
        <s v="SELMI ILARIA" u="1"/>
        <s v="PROCIDA CRISTIAN" u="1"/>
        <s v="FRIGIERI CARLOTTA" u="1"/>
        <s v="Franchini Asia" u="1"/>
        <s v="OLEANDRI SARA" u="1"/>
        <s v="Torquati Francesco" u="1"/>
        <s v="ZAMBELLI VINCENZO" u="1"/>
        <s v="Mucci Martina" u="1"/>
        <s v="MILANI RICCARDO" u="1"/>
        <s v="Magotti Simone" u="1"/>
        <s v="PANICOCOLO CARLO ALBERTO" u="1"/>
        <s v="FRIGIERI ALESSIO" u="1"/>
        <s v="CLO' MARTINA" u="1"/>
        <s v="Pellegrini Emma" u="1"/>
        <s v="MANFREDINI TOMMASO" u="1"/>
        <s v="CAPORALE MATILDE" u="1"/>
        <s v="Lauriola Martina" u="1"/>
        <s v="Gavioli Letizia" u="1"/>
        <s v="BETTATI MATTEO" u="1"/>
        <s v="Corti Giacomo" u="1"/>
        <s v="MURATORI GEMINIANO" u="1"/>
        <s v="Camilli Davide" u="1"/>
        <s v="ZOBOLI MAURO" u="1"/>
        <s v="CASALGRANDI FRANCESCA" u="1"/>
        <s v="COCCHI DYLAN" u="1"/>
        <s v="VERUCCHI ILARIA" u="1"/>
        <s v="SCALTRITI SILVIA" u="1"/>
        <s v="DEBBIA GIOVANNI" u="1"/>
        <s v="Benuzzi Lorenzo" u="1"/>
        <s v="BRUNO SERENA" u="1"/>
        <s v="BONDIOLI MONICA" u="1"/>
        <s v="Lancellotti Lidia" u="1"/>
        <s v="VANDELLI LUCA" u="1"/>
        <s v="SCALTRITI  SILVIA" u="1"/>
        <s v="Vallone Giosue" u="1"/>
        <s v="SORRENTINO GIORGIA" u="1"/>
        <s v="MONTAUTO ALESSANDRO" u="1"/>
        <s v="Warnakulsury Pravin" u="1"/>
        <s v="SOLMI BENEDETTA" u="1"/>
        <s v="Calanca Alessandro" u="1"/>
        <s v="VECCHI PIETRO" u="1"/>
        <s v="Venturelli Alessandro" u="1"/>
        <s v="Rabacchi Sofia" u="1"/>
        <s v="Sterni Antonella" u="1"/>
        <s v="GHABI AMIR" u="1"/>
        <s v="CINQUINA  ALESSIA" u="1"/>
        <s v="NOTARI ALICE" u="1"/>
        <s v="LOMARDI MATTIA" u="1"/>
        <s v="SEVERI EMANUELE" u="1"/>
        <s v="VASCHIERI CHIARA" u="1"/>
        <s v="Campadelli Nicolas" u="1"/>
        <s v="LUPPI GIULIA GAIA" u="1"/>
        <s v="CAPORALE AURORA" u="1"/>
        <s v="Barbieri Nicolo'" u="1"/>
        <s v="GAVIOLI MAICHAEL" u="1"/>
        <s v="Cuoco Francesco" u="1"/>
        <s v="CHETTA ANNACHIARA" u="1"/>
        <s v="ARTIOLI EMANUELE" u="1"/>
        <s v="Fino Grace" u="1"/>
        <s v="Bettuzzi Marlon" u="1"/>
        <s v="Costantini Cristian" u="1"/>
        <s v="DEL GAUDIO OROFINO TOMMASO" u="1"/>
        <s v="Costantini Samuele" u="1"/>
        <s v="COSTANZINI SAMUELE" u="1"/>
        <s v="Spinelli Anna" u="1"/>
        <s v="CALIA GIANLUCA" u="1"/>
        <s v="SOHI MANJOT" u="1"/>
        <s v="TADDEI AGATA" u="1"/>
        <s v="MATTIOLI ANNA" u="1"/>
        <s v="Trenti Elisa" u="1"/>
        <s v="GUALTIERI MARCO" u="1"/>
        <s v="Costa Matteo" u="1"/>
        <s v="Corradi Niccolo" u="1"/>
        <s v="Cerfogli Serena" u="1"/>
        <s v="Bregoli Matteo" u="1"/>
        <s v="ANDREOTTI GIORDANO" u="1"/>
        <s v="MINEO CHIARA" u="1"/>
        <s v="Malagnino Antonio" u="1"/>
        <s v="GYAMFI JAMES" u="1"/>
        <s v="Zaniboni Eleonora" u="1"/>
        <s v="FIORINI MATILDE" u="1"/>
        <s v="PASQUINUCCI RICCARDO" u="1"/>
        <s v="CIARDI EMANUELE" u="1"/>
        <s v="BARTOLINI LUCA" u="1"/>
        <s v="Romani Matilde" u="1"/>
        <s v="ACCARDO GIANMARCO" u="1"/>
        <s v="MENEGHEL LUCIA" u="1"/>
        <s v="ZANNI SILVESTRO" u="1"/>
        <s v="BARANI CHIARA" u="1"/>
        <s v="Ferrari Alessandro" u="1"/>
        <s v="Ronchetti Gianmarco" u="1"/>
        <s v="MARAZZI ALBERTO" u="1"/>
        <s v="Ragonese Salvatore" u="1"/>
        <s v="Gervasio Mattia" u="1"/>
        <s v="Vincenzi Francesca" u="1"/>
        <s v="CARTA EMANUELE" u="1"/>
        <s v="MAZZELLI ENRICO" u="1"/>
        <s v="Lhaou Youssef" u="1"/>
        <s v="Pinghini Paolo" u="1"/>
        <s v="Ligabue Anna Maria" u="1"/>
        <s v="MOSSINI LARA" u="1"/>
        <s v="Fontana Riccardo" u="1"/>
        <s v="Fontana Andrea" u="1"/>
        <s v="LODI GIULIA" u="1"/>
        <s v="CIUFFARDELLI MATTEO" u="1"/>
        <s v="Alessi Aurora" u="1"/>
        <s v="Zoboli Jacopo" u="1"/>
        <s v="PICCIOTTO LAURA" u="1"/>
        <s v="GAGGERO  DANIELA" u="1"/>
        <s v="CALO' MICHELE" u="1"/>
        <s v="PUGLIESE EMANUELE" u="1"/>
        <s v="Adami  Luca" u="1"/>
        <s v="MENABUE BEATRICE" u="1"/>
        <s v="LEONI MATTEO" u="1"/>
        <s v="Fanti Francesco" u="1"/>
        <s v="TADDIA EMMA" u="1"/>
        <s v="CAMPANILE CRESCENZO" u="1"/>
        <s v="Saracino Nicola" u="1"/>
        <s v="SCAGLIARINI EMANUELE" u="1"/>
        <s v="Logli Giorgia" u="1"/>
        <s v="Pierli Romano" u="1"/>
        <s v="RINALDINI GIULIA" u="1"/>
        <s v="Mazzoli Enrico" u="1"/>
        <s v="MARI LUCA" u="1"/>
        <s v="DALL'OLIO ZOE" u="1"/>
        <s v="CACCIARI GIORGIA" u="1"/>
        <s v="FOCCI ERICA" u="1"/>
        <s v="MORANDI GIANLUCA" u="1"/>
        <s v="Bertoni Alice" u="1"/>
        <s v="VECCHI SILVIA" u="1"/>
        <s v="BENEDETTI FABIO" u="1"/>
        <s v="CUOGHI COSTANTINO GIACOMO" u="1"/>
        <s v="LEONELLI VIOLA" u="1"/>
        <s v="LORENZINI ELISA" u="1"/>
        <s v="ZAMBELLI FRANCESCA" u="1"/>
        <s v="SERRI JOSHUA" u="1"/>
        <s v="BALBONI ANGELICA" u="1"/>
        <s v="TOMMASINI LISA" u="1"/>
        <s v="Feola Silvio" u="1"/>
        <s v="Cazzato Giulia" u="1"/>
        <s v="FERRETTI GIADA" u="1"/>
        <s v="FACCINI STEFANO" u="1"/>
        <s v="RAGAZZI RICCARDO" u="1"/>
        <s v="PUCCINI EMMA" u="1"/>
        <s v="BALDACCINI MARIACHIARA" u="1"/>
        <s v="CASOLARI CHIARA" u="1"/>
        <s v="GIUSEPPINI SILVIA" u="1"/>
        <s v="TIRONI ANNALISA" u="1"/>
        <s v="Ahiamadi Derek Dodzi" u="1"/>
        <s v="Orefice Marco" u="1"/>
        <s v="MANFREDI ALESSANDRO" u="1"/>
        <s v="Boncompagni Valentina" u="1"/>
        <s v="NARDI LORENA" u="1"/>
        <s v="VIANI MATTEO" u="1"/>
        <s v="VANDELLI MARTINA" u="1"/>
        <s v="Bianchi  Sofia" u="1"/>
        <s v="COLLINA SIMONE" u="1"/>
        <s v="GILLI CHIARA" u="1"/>
        <s v="Gaggero Daniela" u="1"/>
        <s v="ZUCCONI CAMILLA" u="1"/>
        <s v="Quaglieri Lucia" u="1"/>
        <s v="Marazzoli Mattia" u="1"/>
        <s v="Zauli Sajani Pietro" u="1"/>
        <s v="VECCHI GIULIA" u="1"/>
        <s v="BARILARO FRANCESCO" u="1"/>
        <s v="ROMANI MATTEO" u="1"/>
        <s v="GUERZONI AGNESE" u="1"/>
        <s v="SPEZZANI FABRIZIO" u="1"/>
        <s v="GUADAGNO NICHOLAS" u="1"/>
        <s v="SIRIANNI LEONARDO" u="1"/>
        <s v="TAMASSIA RICCARDO" u="1"/>
        <s v="VECCHI CHIARA" u="1"/>
        <s v="DESIANTE GIACOMO" u="1"/>
        <s v="CHINI  NICOLO'" u="1"/>
        <s v="Mantovani Lorenzo" u="1"/>
        <s v="MAGNANI FRANCESCO" u="1"/>
        <s v="Elloubab Salah Eddine" u="1"/>
        <s v="Cordazzo Giulia" u="1"/>
        <s v="MASELLA FRANCESCA" u="1"/>
        <s v="Cioni Chiara" u="1"/>
        <s v="Lelli Simone" u="1"/>
        <s v="NICOLINI DAVIDE" u="1"/>
        <s v="Balestri Giulia" u="1"/>
        <s v="Bortolani Arianna" u="1"/>
        <s v="CASONI LUCIANO" u="1"/>
        <s v="CESARI ELEONORA" u="1"/>
        <s v="CARIANI SEBASTIANO" u="1"/>
        <s v="Bottari Mattia" u="1"/>
        <s v="Baccarani Giampaolo" u="1"/>
        <s v="Veronesi Alessio" u="1"/>
        <s v="RAUTI FRANCESCO" u="1"/>
        <s v="MATTIOLI CHIARA" u="1"/>
        <s v="Paolini Federica" u="1"/>
        <s v="Borghi Samuele" u="1"/>
        <s v="Venturelli Rinaldo" u="1"/>
        <s v="Trenti Amedeo" u="1"/>
        <s v="CAVAZZA DANIELE" u="1"/>
        <s v="ZAGNONI DILETTA" u="1"/>
        <s v="ALDINI MICHELA" u="1"/>
        <s v="BIGONI FRANCESCO" u="1"/>
        <s v="TEBALDI GIULIA" u="1"/>
        <s v="Di Donna Arianna" u="1"/>
        <s v="BONORA FEDERICO" u="1"/>
        <s v="Fiocchi Davide" u="1"/>
        <s v="Zanasi Martina" u="1"/>
        <s v="Barbuti Stefano" u="1"/>
        <s v="CARICHINO MARCO" u="1"/>
        <s v="Ghelfi Luca" u="1"/>
        <s v="MENTO GIUSEPPE" u="1"/>
        <s v="VULLO CLARA" u="1"/>
        <s v="MINEO MARTINA" u="1"/>
        <s v="Savoia Laura" u="1"/>
        <s v="BULGARELLI CHIARA" u="1"/>
        <s v="FRANCESCONI MATILDE" u="1"/>
        <s v="PETROCCHI  CLAUDIO" u="1"/>
        <s v="Di Bitonto Ludovica" u="1"/>
        <s v="ROVINALTI GIULIA" u="1"/>
        <s v="Fontana Gabriele" u="1"/>
        <s v="Torre Ivan" u="1"/>
        <s v="Vaiani Chiara" u="1"/>
        <s v="RUGGI ILARIA" u="1"/>
        <s v="Gombia Enrico" u="1"/>
        <s v="METEORI BEATRICE" u="1"/>
        <s v="CECCARINI PAOLO" u="1"/>
        <s v="MONTORIO MARCO" u="1"/>
        <s v="SOLMI LEONARDO" u="1"/>
        <s v="PUGLIESE SARA" u="1"/>
        <s v="RICCO' LEONARDO" u="1"/>
        <s v="ANNOVI MARCO" u="1"/>
        <s v="Biagioni Alice" u="1"/>
        <s v="SERRI FILIPPO" u="1"/>
        <s v="Bianchi Tommaso" u="1"/>
        <s v="Luppi Valentina" u="1"/>
        <s v="Masetti Massimo" u="1"/>
        <s v="MELONCELLI ANDREA" u="1"/>
        <s v="NORI GIORGIA" u="1"/>
        <s v="(PMR 2.0) MORI ALESSIO" u="1"/>
        <s v="Maselli Alessandro" u="1"/>
        <s v="TROCINO SALVATORE" u="1"/>
        <s v="Ghirardini Margherita" u="1"/>
        <s v="FRASSINETI ANDREA" u="1"/>
        <s v="Andreoli Alice" u="1"/>
        <s v="BATTISTINI FEDERICO" u="1"/>
        <s v="VENTURI DEGLI ESPOSTI ELENA" u="1"/>
        <s v="BENAZZI LUCA" u="1"/>
        <s v="Petrocchi Claudio" u="1"/>
        <s v="PASINI ASIA" u="1"/>
        <s v="GABRIELLI FILIPPO" u="1"/>
        <s v="GHIDINI CECILIA" u="1"/>
        <s v="Codeluppi Filippo" u="1"/>
        <s v="Falvo Daniele" u="1"/>
        <s v="LEONELLI LUCA" u="1"/>
        <s v="VAGLIO ASIA" u="1"/>
        <s v="Carafa Leonardo" u="1"/>
        <s v="Volponi Filippo" u="1"/>
        <s v="COCCHI FRANCESCA" u="1"/>
        <s v="Vettor Giulia" u="1"/>
        <s v="Boni Andrea" u="1"/>
        <s v="ROCCI ANTONIO" u="1"/>
        <s v="VEGNA CHRISTIAN" u="1"/>
        <s v="Luppi Valerio" u="1"/>
        <s v="Pizzieriani Arianna" u="1"/>
        <s v="Magchghoul Aioup" u="1"/>
        <s v="SETTI MANUEL" u="1"/>
        <s v="PERROTTA ELEONORA" u="1"/>
        <s v="Tartari Alessandro" u="1"/>
        <s v="Ghimenti Camilla" u="1"/>
        <s v="MICHELINI GIORGIA" u="1"/>
        <s v="Botti Iacopo" u="1"/>
        <s v="MILANI GINEVRA" u="1"/>
        <s v="VERONESI ARIANNA" u="1"/>
        <s v="LAZARETTI FILIPPO" u="1"/>
        <s v="BOTTI JACOPO" u="1"/>
        <s v="SOLA MANUEL" u="1"/>
        <s v="STORCI MATTEO" u="1"/>
        <s v="CARTA DAMIANO" u="1"/>
        <s v="Zannoni Matteo" u="1"/>
        <s v="Menghini Monica" u="1"/>
        <s v="PRATIZZOLI ALBERTO" u="1"/>
        <s v="PERFETTI LUDOVICO" u="1"/>
        <s v="BURANI FILIPPO" u="1"/>
        <s v="UCCELLARI ALESSIO" u="1"/>
        <s v="Castelli Giacomo" u="1"/>
        <s v="ORLANDI GIACOMO" u="1"/>
        <s v="FERRAGUTI ANDREA" u="1"/>
        <s v="ZURRU FRANCESCO" u="1"/>
        <s v="FIORINI ALEXANDER" u="1"/>
        <s v="(doppio no usa)COVILI MATTEO" u="1"/>
        <s v="Zollo Sofia" u="1"/>
        <s v="Balestri Giacomo" u="1"/>
        <s v="Muzzarelli Silvia" u="1"/>
        <s v="Mazzanti Ethan" u="1"/>
        <s v="SAVOIA ENRICO" u="1"/>
        <s v="HAJJAAJ NOUR" u="1"/>
        <s v="Ferlito Giulia" u="1"/>
        <s v="DE FRANCESCO LUCA" u="1"/>
        <s v="MALAVOLTI MARTA" u="1"/>
        <s v="FARINA GIOVANNA" u="1"/>
        <s v="LODESANI ROBERTA" u="1"/>
        <s v="GOZZI GIULIA" u="1"/>
        <s v="Vancini Filippo" u="1"/>
        <s v="Rinaldi Filippo" u="1"/>
        <s v="SALVARANI GIULIA" u="1"/>
        <s v="GIACOBAZZI ARIANNA" u="1"/>
        <s v="Cassanelli Andrea" u="1"/>
        <s v="MORSIANI DAVIDE" u="1"/>
        <s v="Balzano Alessandro" u="1"/>
        <s v="Volponi Andrea" u="1"/>
        <s v="Cremonese Greta" u="1"/>
        <s v="MONARI ENRICO" u="1"/>
        <s v="Costantini Nicolo'" u="1"/>
        <s v="ANTIPODI SIMONE" u="1"/>
        <s v="ZANAGLIA NICOLE" u="1"/>
        <s v="Artioli Isabella" u="1"/>
        <s v="CADALORA SIMONE" u="1"/>
        <s v="CAPORALE TOMMASO" u="1"/>
        <s v="ORSINI ELENA" u="1"/>
        <s v="ROSSI GRETA" u="1"/>
        <s v="CUSMA DENISE" u="1"/>
        <s v="VOLPATO VITTORIO" u="1"/>
        <s v="Ricci Andrea" u="1"/>
        <s v="FRANCESCA CRISTINA" u="1"/>
        <s v="Bertoni Laura" u="1"/>
        <s v="FAVARONI GIADA" u="1"/>
        <s v="GALLIERA ANNA" u="1"/>
        <s v="VALLONE GIOSUE'" u="1"/>
        <s v="CATALANO SIMONE" u="1"/>
        <s v="FORNARO MATTEO" u="1"/>
        <s v="Gavioli Alessia" u="1"/>
      </sharedItems>
    </cacheField>
    <cacheField name="Anno" numFmtId="0">
      <sharedItems containsMixedTypes="1" containsNumber="1" containsInteger="1" minValue="0" maxValue="2020" count="81">
        <n v="2002"/>
        <n v="2003"/>
        <n v="2001"/>
        <n v="2000"/>
        <n v="2004"/>
        <n v="1980"/>
        <n v="1978"/>
        <n v="1972"/>
        <n v="1989"/>
        <n v="1979"/>
        <n v="1992"/>
        <n v="1973"/>
        <e v="#N/A"/>
        <n v="1967"/>
        <n v="1971"/>
        <n v="1975"/>
        <n v="1984"/>
        <n v="1962"/>
        <n v="1981"/>
        <n v="1982"/>
        <n v="1977"/>
        <n v="1974"/>
        <n v="1970"/>
        <n v="1983"/>
        <n v="1961"/>
        <n v="1959"/>
        <n v="1960"/>
        <n v="1968"/>
        <n v="1994"/>
        <n v="1976"/>
        <n v="1986"/>
        <n v="1963"/>
        <n v="1966"/>
        <n v="1965"/>
        <n v="1957"/>
        <n v="1995"/>
        <n v="1969"/>
        <n v="1951"/>
        <n v="1999"/>
        <n v="1987"/>
        <n v="1955"/>
        <n v="1958"/>
        <n v="1953"/>
        <n v="1996"/>
        <n v="1947"/>
        <n v="1990"/>
        <n v="1988"/>
        <n v="1956"/>
        <n v="1964"/>
        <n v="1997"/>
        <n v="1952"/>
        <n v="1948"/>
        <n v="1950"/>
        <n v="1944"/>
        <n v="1939"/>
        <n v="1985"/>
        <n v="1934"/>
        <n v="1943"/>
        <n v="2005"/>
        <n v="2006"/>
        <n v="2007"/>
        <n v="2008"/>
        <n v="2009"/>
        <n v="1998"/>
        <n v="1954"/>
        <n v="1946"/>
        <n v="1949"/>
        <n v="1942"/>
        <n v="1941"/>
        <n v="1940"/>
        <n v="1945"/>
        <n v="1937"/>
        <n v="1938"/>
        <n v="2010"/>
        <n v="2011"/>
        <n v="1991"/>
        <n v="1993"/>
        <s v="-"/>
        <n v="0" u="1"/>
        <n v="2020" u="1"/>
        <n v="1800" u="1"/>
      </sharedItems>
    </cacheField>
    <cacheField name="Genere" numFmtId="0">
      <sharedItems/>
    </cacheField>
    <cacheField name="Categoria" numFmtId="0">
      <sharedItems count="66">
        <s v="M-CadettI"/>
        <s v="M-AllievI"/>
        <s v="F-Allieve"/>
        <s v="F-Cadette"/>
        <s v="M-Ragazzi B"/>
        <s v="F-Ragazze B"/>
        <s v="F-35"/>
        <s v="F-45"/>
        <s v="F-25"/>
        <s v="F-40"/>
        <e v="#N/A"/>
        <s v="F-50"/>
        <s v="F-30"/>
        <s v="F-55"/>
        <s v="F-20"/>
        <s v="F-60"/>
        <s v="F-65"/>
        <s v="F- Juniores"/>
        <s v="F-70"/>
        <s v="F-75"/>
        <s v="M-Ragazzi A"/>
        <s v="F-Ragazze A"/>
        <s v="M-Esordienti"/>
        <s v="F-Esordienti"/>
        <s v="M-Pulcini"/>
        <s v="M- Juniores"/>
        <s v="M-50"/>
        <s v="M-55"/>
        <s v="M-60"/>
        <s v="M-65"/>
        <s v="M-70"/>
        <s v="M-75"/>
        <s v="F-Pulcini"/>
        <s v="M-Primi Passi"/>
        <s v="F-Primi Passi"/>
        <s v="M-30"/>
        <s v="M-35"/>
        <s v="M-45"/>
        <s v="M-40"/>
        <s v="M-25"/>
        <s v="M-20"/>
        <s v="-"/>
        <s v="C F" u="1"/>
        <s v="Am B/M" u="1"/>
        <s v="Am A/M" u="1"/>
        <s v="A F" u="1"/>
        <s v="J M" u="1"/>
        <s v="x" u="1"/>
        <s v="C M" u="1"/>
        <s v="R F" u="1"/>
        <s v="A M" u="1"/>
        <s v="." u="1"/>
        <s v="Es C/F" u="1"/>
        <s v="R M" u="1"/>
        <s v="Es B/F" u="1"/>
        <s v="Am F" u="1"/>
        <s v="Es A/F" u="1"/>
        <s v="S F" u="1"/>
        <s v="Es C/M" u="1"/>
        <s v="Es B/M" u="1"/>
        <s v="M-18" u="1"/>
        <s v="F-18" u="1"/>
        <s v="Am C/M" u="1"/>
        <s v="J F" u="1"/>
        <s v="S M" u="1"/>
        <s v="Es A/M" u="1"/>
      </sharedItems>
    </cacheField>
    <cacheField name="Congruenza categoria in Corsa" numFmtId="0">
      <sharedItems/>
    </cacheField>
    <cacheField name="Gruppo" numFmtId="0">
      <sharedItems/>
    </cacheField>
    <cacheField name="Ord" numFmtId="0">
      <sharedItems containsMixedTypes="1" containsNumber="1" containsInteger="1" minValue="3" maxValue="42" count="42">
        <n v="14"/>
        <n v="16"/>
        <n v="15"/>
        <n v="13"/>
        <n v="12"/>
        <n v="11"/>
        <n v="25"/>
        <n v="29"/>
        <n v="21"/>
        <n v="27"/>
        <e v="#N/A"/>
        <n v="31"/>
        <n v="23"/>
        <n v="33"/>
        <n v="19"/>
        <n v="35"/>
        <n v="37"/>
        <n v="17"/>
        <n v="39"/>
        <n v="41"/>
        <n v="10"/>
        <n v="9"/>
        <n v="8"/>
        <n v="7"/>
        <n v="6"/>
        <n v="18"/>
        <n v="32"/>
        <n v="34"/>
        <n v="36"/>
        <n v="38"/>
        <n v="40"/>
        <n v="42"/>
        <n v="5"/>
        <n v="4"/>
        <n v="3"/>
        <n v="24"/>
        <n v="26"/>
        <n v="30"/>
        <n v="28"/>
        <n v="22"/>
        <n v="20"/>
        <s v="-"/>
      </sharedItems>
    </cacheField>
    <cacheField name="Codice Uisp" numFmtId="0">
      <sharedItems/>
    </cacheField>
    <cacheField name="Società" numFmtId="0">
      <sharedItems containsMixedTypes="1" containsNumber="1" containsInteger="1" minValue="0" maxValue="0" count="104">
        <s v="CLUB GIO 22 RIVERA"/>
        <s v="POLISPORTIVA PROGRESSO A.S.D."/>
        <s v="A.S.D. ATLETICA CALENZANO"/>
        <s v="A.S.D. DORATLETICA"/>
        <s v="GRUPPO CITTA' DI GENOVA ASD"/>
        <s v="RUNNERS BARBERINO A.S.D."/>
        <s v="ATLETICA MDS PANARIAGROUP ASD"/>
        <s v="A.S.D. Atletica Blizzard"/>
        <s v="A.S.D. ATLETICA VENARIA REALE"/>
        <s v="POL. SCANDIANESE"/>
        <s v="DELTA ATLETICA SASSUOLO A.S.D."/>
        <s v="POL. MOLINELLA A.D"/>
        <s v="ATLETICA CFFSD COGOLETO"/>
        <s v="ATLETICA IMPRESA PO A.S.D."/>
        <s v="Polisportiva ZOLA A.S.D."/>
        <s v="A.S.D. ATLETICA VALLESAMOGGIA"/>
        <s v="POL. ATLETICO BORGO PANIGALE A.S.D."/>
        <s v="OLIMPIA VIGNOLA POL.TE ASD"/>
        <s v="A.S.D. LUMEGALTORENO"/>
        <s v="ROAD RUNNERS CLUB POVIGLIO ASD"/>
        <s v="ATLETICA CASTELNOVO MONTI"/>
        <s v="ASD SAMPOLESE BASKET &amp; VOLLEY"/>
        <s v="DURBANO GAS ENERGY RIVAROLO 77"/>
        <s v="A.S.D. GIORDANA LOMBARDI"/>
        <s v="A.S.D. SOCIETA' VICTORIA ATLETICA"/>
        <s v="JOGGING TEAM PATERLINI"/>
        <s v="A.S.D. GOLDEN CLUB RIMINI INTERNATIONAL"/>
        <s v="A.S.D. ATLETICA SETTIMESE"/>
        <s v="A.S.D. PONT DONNAS ATLETICA"/>
        <s v="G.S. LAMONE RUSSI ASD"/>
        <s v="SPILAMBERTESE POL.VA CIR. ARCI"/>
        <s v="ATLETICA CASTENASO A.S.D."/>
        <s v="A.S.D. ATLETICA MONTEROSA ARNAD MAURO E GIUSEPPE FOGU"/>
        <s v="ASD PRO AVIS CASTELNUOVO MAGRA"/>
        <s v="A.S.D. OLIMPIATLETICA"/>
        <s v="G. P. SALCUS - A.S.D."/>
        <s v="PODISTICA CORREGGIO A.S.D."/>
        <e v="#N/A"/>
        <s v="A.S.D. ATLETICA SINALUNGA"/>
        <s v="MODENA RUNNERS CLUB ASD"/>
        <s v="GS LE PANCHE CASTELQUARTO A.s.d"/>
        <s v="ASD ATHLETIC TEAM"/>
        <s v="S.D. BAUDENASCA"/>
        <s v="3'30 /KM ROAD &amp; TRAIL RUNNING TEAM A.S.D"/>
        <s v="SAN DONNINO DI LIGURIA"/>
        <s v="CRAL G.T.T."/>
        <s v="POL. PONTE NUOVO ASD"/>
        <s v="ASD POL. RUBIERA"/>
        <s v="ASD GPA LUGHESINA"/>
        <s v="A.S.D. LOLLI AUTO SPORT CLUB"/>
        <s v="ATLETICA PAVESE"/>
        <s v="POL. DIL. BAIRESE"/>
        <s v="A.S.D TEAM GRANAROLO"/>
        <s v="PODISTICA LIPPO-CALDERARA A.S.D."/>
        <s v="A.S.D. RUBATA' GROUP"/>
        <s v="UISP COMITATO TERR.LE MANTOVA"/>
        <s v="A.S.D. ATLETICA VALPELLICE"/>
        <s v="A.S.D. PODISTI COTIGNOLA"/>
        <s v="PODISTICA PONTELUNGO BOLOGNA A.S.D."/>
        <s v="GRUPPO SPORTIVO DRAGO AD"/>
        <s v="A.S.D. SPORTINSIEME"/>
        <s v="UISP COMITATO TERR.LE BOLOGNA"/>
        <s v="POL. DIL. SAN RAFEL"/>
        <s v="CRAL REGIONE PIEMONTE"/>
        <s v="ASD ATLETICA REGGIO"/>
        <s v="POL. L'ARENA MONTECCHIO A.S.D."/>
        <s v="ATLETICA VENTUROLI"/>
        <s v="PENTATHLON MODENA"/>
        <s v="ATLETICA CORRIFERRARA A.S.D."/>
        <s v="A.S.D. IL GREGGE RIBELLE"/>
        <s v="ASD FARO FORMIGNANA"/>
        <s v="NONANTOLA POL. A.D."/>
        <s v="LA PRIMAVERA ATLETICA"/>
        <s v="UISP COMITATO TERR.LE MODENA"/>
        <s v="A.S.D. PODISTICA NONE"/>
        <s v="A.S.D. U.S. SAN MICHELE"/>
        <s v="LA PATRIA S.G. 1879 ASD"/>
        <s v="PODISTICA SAMMAURESE A.S.D."/>
        <s v="G.S. ATLETICA 75 A.S.D."/>
        <s v="POLISPORTIVA PAVULLESE ASD"/>
        <s v="UISP COMITATO TERR.LE PAVIA"/>
        <s v="R.C.M ATLETICA CASINALBO ASD"/>
        <s v="MAIANO G.S."/>
        <s v="PODISTICA FORMIGINESE ASD"/>
        <s v="PODISTICA BIASOLA ASD"/>
        <s v="A.S.D. GUALTIERI 2000"/>
        <s v="SAN PATRIZIO A.S.D."/>
        <s v="TIGER SPORT RUNNING TEAM ASD"/>
        <s v="TRICOLORE SPORT MARATHON A.S.D."/>
        <s v="GRUPPO PODISTICO LA GUGLIA ASD"/>
        <s v="A.S.D. RICCIONE PODISMO"/>
        <s v="AVIS PAVIA"/>
        <s v="LEGA DEL CUORE - AVIS COMUNALE A.S.D."/>
        <s v="UISP COMITATO TERR.LE REGGIO EMILIA"/>
        <s v="ATLETICA DON BOSCO UNIVERSALE ASD"/>
        <s v="ATLETICA AVIS CASTEL SAN PIETRO A.S.D."/>
        <s v="A.S.D. MARATHON CREMONA"/>
        <s v="POL. DIL. ARCI FAVARO"/>
        <s v="GRUPPO PODISTICO PARCO ALPI APUANE"/>
        <s v="G.S. GABBI A.S.D."/>
        <s v="JOY RUNNER ASD"/>
        <s v="A.S.D. RUN8 TEAM"/>
        <s v="-"/>
        <n v="0" u="1"/>
      </sharedItems>
    </cacheField>
    <cacheField name="Regione" numFmtId="0">
      <sharedItems count="9">
        <s v="PIEMONTE "/>
        <s v="EMILIA ROMAGNA "/>
        <s v="TOSCANA "/>
        <s v="LIGURIA"/>
        <e v="#N/A"/>
        <s v="LOMBARDIA "/>
        <s v="-"/>
        <s v="No Uisp" u="1"/>
        <s v="ABRUZZO " u="1"/>
      </sharedItems>
    </cacheField>
    <cacheField name="Tempo" numFmtId="0">
      <sharedItems containsDate="1" containsMixedTypes="1" minDate="1899-12-30T00:00:00" maxDate="1899-12-31T00:00:00" count="469">
        <d v="1899-12-30T00:00:00"/>
        <s v="-"/>
        <d v="1899-12-30T00:10:54" u="1"/>
        <d v="1899-12-30T00:14:44" u="1"/>
        <d v="1899-12-30T00:16:39" u="1"/>
        <d v="1899-12-30T00:18:34" u="1"/>
        <d v="1899-12-30T00:22:24" u="1"/>
        <d v="1899-12-30T00:26:14" u="1"/>
        <d v="1899-12-30T00:30:04" u="1"/>
        <d v="1899-12-30T00:48:54" u="1"/>
        <d v="1899-12-30T00:52:44" u="1"/>
        <d v="1899-12-30T01:10:54" u="1"/>
        <d v="1899-12-30T01:16:39" u="1"/>
        <d v="1899-12-30T00:15:54" u="1"/>
        <d v="1899-12-30T00:19:44" u="1"/>
        <d v="1899-12-30T00:21:39" u="1"/>
        <d v="1899-12-30T00:23:34" u="1"/>
        <d v="1899-12-30T00:27:24" u="1"/>
        <d v="1899-12-30T00:31:14" u="1"/>
        <d v="1899-12-30T00:35:04" u="1"/>
        <d v="1899-12-30T00:53:54" u="1"/>
        <d v="1899-12-30T00:59:39" u="1"/>
        <d v="1899-12-30T01:15:54" u="1"/>
        <d v="1899-12-30T00:20:54" u="1"/>
        <d v="1899-12-30T00:24:44" u="1"/>
        <d v="1899-12-30T00:28:34" u="1"/>
        <d v="1899-12-30T00:32:24" u="1"/>
        <d v="1899-12-30T00:36:14" u="1"/>
        <d v="1899-12-30T00:40:04" u="1"/>
        <d v="1899-12-30T01:00:09" u="1"/>
        <d v="1899-12-30T00:07:04" u="1"/>
        <d v="1899-12-30T00:58:54" u="1"/>
        <d v="1899-12-30T01:20:54" u="1"/>
        <d v="1899-12-30T00:25:54" u="1"/>
        <d v="1899-12-30T00:29:44" u="1"/>
        <d v="1899-12-30T00:33:34" u="1"/>
        <d v="1899-12-30T00:37:24" u="1"/>
        <d v="1899-12-30T00:41:14" u="1"/>
        <d v="1899-12-30T00:45:04" u="1"/>
        <d v="1899-12-30T01:05:09" u="1"/>
        <d v="1899-12-30T00:04:24" u="1"/>
        <d v="1899-12-30T00:08:14" u="1"/>
        <d v="1899-12-30T00:10:09" u="1"/>
        <d v="1899-12-30T00:12:04" u="1"/>
        <d v="1899-12-30T00:04:48" u="1"/>
        <d v="1899-12-30T00:30:54" u="1"/>
        <d v="1899-12-30T00:34:44" u="1"/>
        <d v="1899-12-30T00:38:34" u="1"/>
        <d v="1899-12-30T00:42:24" u="1"/>
        <d v="1899-12-30T00:46:14" u="1"/>
        <d v="1899-12-30T00:48:09" u="1"/>
        <d v="1899-12-30T00:50:04" u="1"/>
        <d v="1899-12-30T01:04:24" u="1"/>
        <d v="1899-12-30T01:10:09" u="1"/>
        <d v="1899-12-30T00:09:24" u="1"/>
        <d v="1899-12-30T00:13:14" u="1"/>
        <d v="1899-12-30T00:15:09" u="1"/>
        <d v="1899-12-30T00:17:04" u="1"/>
        <d v="1899-12-30T00:35:54" u="1"/>
        <d v="1899-12-30T00:39:44" u="1"/>
        <d v="1899-12-30T00:43:34" u="1"/>
        <d v="1899-12-30T00:47:24" u="1"/>
        <d v="1899-12-30T00:51:14" u="1"/>
        <d v="1899-12-30T00:53:09" u="1"/>
        <d v="1899-12-30T00:55:04" u="1"/>
        <d v="1899-12-30T01:03:39" u="1"/>
        <d v="1899-12-30T01:09:24" u="1"/>
        <d v="1899-12-30T01:15:09" u="1"/>
        <d v="1899-12-30T00:06:44" u="1"/>
        <d v="1899-12-30T00:08:39" u="1"/>
        <d v="1899-12-30T00:10:34" u="1"/>
        <d v="1899-12-30T00:14:24" u="1"/>
        <d v="1899-12-30T00:18:14" u="1"/>
        <d v="1899-12-30T00:20:09" u="1"/>
        <d v="1899-12-30T00:22:04" u="1"/>
        <d v="1899-12-30T00:02:07" u="1"/>
        <d v="1899-12-30T00:40:54" u="1"/>
        <d v="1899-12-30T00:44:44" u="1"/>
        <d v="1899-12-30T00:46:39" u="1"/>
        <d v="1899-12-30T00:48:34" u="1"/>
        <d v="1899-12-30T00:52:24" u="1"/>
        <d v="1899-12-30T00:56:14" u="1"/>
        <d v="1899-12-30T01:02:54" u="1"/>
        <d v="1899-12-30T01:08:39" u="1"/>
        <d v="1899-12-30T01:14:24" u="1"/>
        <d v="1899-12-30T01:20:09" u="1"/>
        <d v="1899-12-30T00:07:54" u="1"/>
        <d v="1899-12-30T00:11:44" u="1"/>
        <d v="1899-12-30T00:13:39" u="1"/>
        <d v="1899-12-30T00:15:34" u="1"/>
        <d v="1899-12-30T00:19:24" u="1"/>
        <d v="1899-12-30T00:23:14" u="1"/>
        <d v="1899-12-30T00:27:04" u="1"/>
        <d v="1899-12-30T00:06:45" u="1"/>
        <d v="1899-12-30T00:45:54" u="1"/>
        <d v="1899-12-30T00:49:44" u="1"/>
        <d v="1899-12-30T00:53:34" u="1"/>
        <d v="1899-12-30T00:57:24" u="1"/>
        <d v="1899-12-30T01:07:54" u="1"/>
        <d v="1899-12-30T01:13:39" u="1"/>
        <d v="1899-12-30T01:19:24" u="1"/>
        <d v="1899-12-30T00:12:54" u="1"/>
        <d v="1899-12-30T00:16:44" u="1"/>
        <d v="1899-12-30T00:18:39" u="1"/>
        <d v="1899-12-30T00:20:34" u="1"/>
        <d v="1899-12-30T00:24:24" u="1"/>
        <d v="1899-12-30T00:28:14" u="1"/>
        <d v="1899-12-30T00:32:04" u="1"/>
        <d v="1899-12-30T00:50:54" u="1"/>
        <d v="1899-12-30T00:54:44" u="1"/>
        <d v="1899-12-30T00:56:39" u="1"/>
        <d v="1899-12-30T01:12:54" u="1"/>
        <d v="1899-12-30T01:18:39" u="1"/>
        <d v="1899-12-30T00:06:46" u="1"/>
        <d v="1899-12-30T00:17:54" u="1"/>
        <d v="1899-12-30T00:21:44" u="1"/>
        <d v="1899-12-30T00:23:39" u="1"/>
        <d v="1899-12-30T00:25:34" u="1"/>
        <d v="1899-12-30T00:29:24" u="1"/>
        <d v="1899-12-30T00:33:14" u="1"/>
        <d v="1899-12-30T00:37:04" u="1"/>
        <d v="1899-12-30T00:02:09" u="1"/>
        <d v="1899-12-30T00:55:54" u="1"/>
        <d v="1899-12-30T01:17:54" u="1"/>
        <d v="1899-12-30T00:22:54" u="1"/>
        <d v="1899-12-30T00:26:44" u="1"/>
        <d v="1899-12-30T00:30:34" u="1"/>
        <d v="1899-12-30T00:34:24" u="1"/>
        <d v="1899-12-30T00:38:14" u="1"/>
        <d v="1899-12-30T00:42:04" u="1"/>
        <d v="1899-12-30T01:02:09" u="1"/>
        <d v="1899-12-30T00:04:52" u="1"/>
        <d v="1899-12-30T00:07:09" u="1"/>
        <d v="1899-12-30T00:09:04" u="1"/>
        <d v="1899-12-30T00:27:54" u="1"/>
        <d v="1899-12-30T00:31:44" u="1"/>
        <d v="1899-12-30T00:35:34" u="1"/>
        <d v="1899-12-30T00:39:24" u="1"/>
        <d v="1899-12-30T00:43:14" u="1"/>
        <d v="1899-12-30T00:47:04" u="1"/>
        <d v="1899-12-30T01:01:24" u="1"/>
        <d v="1899-12-30T01:07:09" u="1"/>
        <d v="1899-12-30T00:10:14" u="1"/>
        <d v="1899-12-30T00:12:09" u="1"/>
        <d v="1899-12-30T00:14:04" u="1"/>
        <d v="1899-12-30T00:32:54" u="1"/>
        <d v="1899-12-30T00:36:44" u="1"/>
        <d v="1899-12-30T00:40:34" u="1"/>
        <d v="1899-12-30T00:44:24" u="1"/>
        <d v="1899-12-30T00:48:14" u="1"/>
        <d v="1899-12-30T00:52:04" u="1"/>
        <d v="1899-12-30T01:00:39" u="1"/>
        <d v="1899-12-30T01:06:24" u="1"/>
        <d v="1899-12-30T01:12:09" u="1"/>
        <d v="1899-12-30T00:02:11" u="1"/>
        <d v="1899-12-30T00:07:34" u="1"/>
        <d v="1899-12-30T00:11:24" u="1"/>
        <d v="1899-12-30T00:15:14" u="1"/>
        <d v="1899-12-30T00:17:09" u="1"/>
        <d v="1899-12-30T00:19:04" u="1"/>
        <d v="1899-12-30T00:02:35" u="1"/>
        <d v="1899-12-30T00:37:54" u="1"/>
        <d v="1899-12-30T00:41:44" u="1"/>
        <d v="1899-12-30T00:45:34" u="1"/>
        <d v="1899-12-30T00:49:24" u="1"/>
        <d v="1899-12-30T00:53:14" u="1"/>
        <d v="1899-12-30T01:05:39" u="1"/>
        <d v="1899-12-30T01:11:24" u="1"/>
        <d v="1899-12-30T01:17:09" u="1"/>
        <d v="1899-12-30T00:08:44" u="1"/>
        <d v="1899-12-30T00:10:39" u="1"/>
        <d v="1899-12-30T00:12:34" u="1"/>
        <d v="1899-12-30T00:16:24" u="1"/>
        <d v="1899-12-30T00:20:14" u="1"/>
        <d v="1899-12-30T00:22:09" u="1"/>
        <d v="1899-12-30T00:24:04" u="1"/>
        <d v="1899-12-30T00:02:12" u="1"/>
        <d v="1899-12-30T00:04:07" u="1"/>
        <d v="1899-12-30T00:42:54" u="1"/>
        <d v="1899-12-30T00:46:44" u="1"/>
        <d v="1899-12-30T00:50:34" u="1"/>
        <d v="1899-12-30T00:54:24" u="1"/>
        <d v="1899-12-30T01:04:54" u="1"/>
        <d v="1899-12-30T01:10:39" u="1"/>
        <d v="1899-12-30T01:16:24" u="1"/>
        <d v="1899-12-30T00:09:54" u="1"/>
        <d v="1899-12-30T00:13:44" u="1"/>
        <d v="1899-12-30T00:15:39" u="1"/>
        <d v="1899-12-30T00:17:34" u="1"/>
        <d v="1899-12-30T00:21:24" u="1"/>
        <d v="1899-12-30T00:25:14" u="1"/>
        <d v="1899-12-30T00:29:04" u="1"/>
        <d v="1899-12-30T00:06:50" u="1"/>
        <d v="1899-12-30T00:47:54" u="1"/>
        <d v="1899-12-30T00:51:44" u="1"/>
        <d v="1899-12-30T00:55:34" u="1"/>
        <d v="1899-12-30T00:59:24" u="1"/>
        <d v="1899-12-30T01:09:54" u="1"/>
        <d v="1899-12-30T01:15:39" u="1"/>
        <d v="1899-12-30T00:04:08" u="1"/>
        <d v="1899-12-30T00:14:54" u="1"/>
        <d v="1899-12-30T00:18:44" u="1"/>
        <d v="1899-12-30T00:20:39" u="1"/>
        <d v="1899-12-30T00:22:34" u="1"/>
        <d v="1899-12-30T00:26:24" u="1"/>
        <d v="1899-12-30T00:30:14" u="1"/>
        <d v="1899-12-30T00:34:04" u="1"/>
        <d v="1899-12-30T00:04:32" u="1"/>
        <d v="1899-12-30T00:52:54" u="1"/>
        <d v="1899-12-30T01:14:54" u="1"/>
        <d v="1899-12-30T01:20:39" u="1"/>
        <d v="1899-12-30T00:06:51" u="1"/>
        <d v="1899-12-30T00:19:54" u="1"/>
        <d v="1899-12-30T00:23:44" u="1"/>
        <d v="1899-12-30T00:27:34" u="1"/>
        <d v="1899-12-30T00:31:24" u="1"/>
        <d v="1899-12-30T00:35:14" u="1"/>
        <d v="1899-12-30T00:39:04" u="1"/>
        <d v="1899-12-30T00:57:54" u="1"/>
        <d v="1899-12-30T01:19:54" u="1"/>
        <d v="1899-12-30T00:24:54" u="1"/>
        <d v="1899-12-30T00:28:44" u="1"/>
        <d v="1899-12-30T00:32:34" u="1"/>
        <d v="1899-12-30T00:36:24" u="1"/>
        <d v="1899-12-30T00:40:14" u="1"/>
        <d v="1899-12-30T00:44:04" u="1"/>
        <d v="1899-12-30T01:04:09" u="1"/>
        <d v="1899-12-30T00:07:14" u="1"/>
        <d v="1899-12-30T00:09:09" u="1"/>
        <d v="1899-12-30T00:11:04" u="1"/>
        <d v="1899-12-30T00:29:54" u="1"/>
        <d v="1899-12-30T00:33:44" u="1"/>
        <d v="1899-12-30T00:37:34" u="1"/>
        <d v="1899-12-30T00:41:24" u="1"/>
        <d v="1899-12-30T00:45:14" u="1"/>
        <d v="1899-12-30T00:47:09" u="1"/>
        <d v="1899-12-30T00:49:04" u="1"/>
        <d v="1899-12-30T01:03:24" u="1"/>
        <d v="1899-12-30T01:09:09" u="1"/>
        <d v="1899-12-30T00:08:24" u="1"/>
        <d v="1899-12-30T00:12:14" u="1"/>
        <d v="1899-12-30T00:14:09" u="1"/>
        <d v="1899-12-30T00:16:04" u="1"/>
        <d v="1899-12-30T00:34:54" u="1"/>
        <d v="1899-12-30T00:38:44" u="1"/>
        <d v="1899-12-30T00:42:34" u="1"/>
        <d v="1899-12-30T00:46:24" u="1"/>
        <d v="1899-12-30T00:50:14" u="1"/>
        <d v="1899-12-30T00:54:04" u="1"/>
        <d v="1899-12-30T01:02:39" u="1"/>
        <d v="1899-12-30T01:08:24" u="1"/>
        <d v="1899-12-30T01:14:09" u="1"/>
        <d v="1899-12-30T00:02:16" u="1"/>
        <d v="1899-12-30T00:07:39" u="1"/>
        <d v="1899-12-30T00:09:34" u="1"/>
        <d v="1899-12-30T00:13:24" u="1"/>
        <d v="1899-12-30T00:17:14" u="1"/>
        <d v="1899-12-30T00:19:09" u="1"/>
        <d v="1899-12-30T00:21:04" u="1"/>
        <d v="1899-12-30T00:06:30" u="1"/>
        <d v="1899-12-30T00:39:54" u="1"/>
        <d v="1899-12-30T00:43:44" u="1"/>
        <d v="1899-12-30T00:47:34" u="1"/>
        <d v="1899-12-30T00:51:24" u="1"/>
        <d v="1899-12-30T00:55:14" u="1"/>
        <d v="1899-12-30T01:01:54" u="1"/>
        <d v="1899-12-30T01:07:39" u="1"/>
        <d v="1899-12-30T01:13:24" u="1"/>
        <d v="1899-12-30T01:19:09" u="1"/>
        <d v="1899-12-30T00:06:54" u="1"/>
        <d v="1899-12-30T00:10:44" u="1"/>
        <d v="1899-12-30T00:12:39" u="1"/>
        <d v="1899-12-30T00:14:34" u="1"/>
        <d v="1899-12-30T00:18:24" u="1"/>
        <d v="1899-12-30T00:22:14" u="1"/>
        <d v="1899-12-30T00:24:09" u="1"/>
        <d v="1899-12-30T00:26:04" u="1"/>
        <d v="1899-12-30T00:01:55" u="1"/>
        <d v="1899-12-30T00:02:17" u="1"/>
        <d v="1899-12-30T00:44:54" u="1"/>
        <d v="1899-12-30T00:48:44" u="1"/>
        <d v="1899-12-30T00:52:34" u="1"/>
        <d v="1899-12-30T01:06:54" u="1"/>
        <d v="1899-12-30T01:12:39" u="1"/>
        <d v="1899-12-30T01:18:24" u="1"/>
        <d v="1899-12-30T00:11:54" u="1"/>
        <d v="1899-12-30T00:15:44" u="1"/>
        <d v="1899-12-30T00:17:39" u="1"/>
        <d v="1899-12-30T00:19:34" u="1"/>
        <d v="1899-12-30T00:23:24" u="1"/>
        <d v="1899-12-30T00:27:14" u="1"/>
        <d v="1899-12-30T00:31:04" u="1"/>
        <d v="1899-12-30T00:49:54" u="1"/>
        <d v="1899-12-30T00:53:44" u="1"/>
        <d v="1899-12-30T00:55:39" u="1"/>
        <d v="1899-12-30T01:11:54" u="1"/>
        <d v="1899-12-30T01:17:39" u="1"/>
        <d v="1899-12-30T00:06:08" u="1"/>
        <d v="1899-12-30T00:16:54" u="1"/>
        <d v="1899-12-30T00:20:44" u="1"/>
        <d v="1899-12-30T00:22:39" u="1"/>
        <d v="1899-12-30T00:24:34" u="1"/>
        <d v="1899-12-30T00:28:24" u="1"/>
        <d v="1899-12-30T00:32:14" u="1"/>
        <d v="1899-12-30T00:36:04" u="1"/>
        <d v="1899-12-30T00:04:37" u="1"/>
        <d v="1899-12-30T00:54:54" u="1"/>
        <d v="1899-12-30T01:16:54" u="1"/>
        <d v="1899-12-30T00:21:54" u="1"/>
        <d v="1899-12-30T00:25:44" u="1"/>
        <d v="1899-12-30T00:29:34" u="1"/>
        <d v="1899-12-30T00:33:24" u="1"/>
        <d v="1899-12-30T00:37:14" u="1"/>
        <d v="1899-12-30T00:41:04" u="1"/>
        <d v="1899-12-30T01:01:09" u="1"/>
        <d v="1899-12-30T00:06:09" u="1"/>
        <d v="1899-12-30T00:08:04" u="1"/>
        <d v="1899-12-30T00:59:54" u="1"/>
        <d v="1899-12-30T00:26:54" u="1"/>
        <d v="1899-12-30T00:30:44" u="1"/>
        <d v="1899-12-30T00:34:34" u="1"/>
        <d v="1899-12-30T00:38:24" u="1"/>
        <d v="1899-12-30T00:42:14" u="1"/>
        <d v="1899-12-30T00:46:04" u="1"/>
        <d v="1899-12-30T01:00:24" u="1"/>
        <d v="1899-12-30T01:06:09" u="1"/>
        <d v="1899-12-30T00:09:14" u="1"/>
        <d v="1899-12-30T00:11:09" u="1"/>
        <d v="1899-12-30T00:13:04" u="1"/>
        <d v="1899-12-30T00:01:58" u="1"/>
        <d v="1899-12-30T00:02:20" u="1"/>
        <d v="1899-12-30T00:31:54" u="1"/>
        <d v="1899-12-30T00:35:44" u="1"/>
        <d v="1899-12-30T00:39:34" u="1"/>
        <d v="1899-12-30T00:43:24" u="1"/>
        <d v="1899-12-30T00:47:14" u="1"/>
        <d v="1899-12-30T00:51:04" u="1"/>
        <d v="1899-12-30T01:05:24" u="1"/>
        <d v="1899-12-30T01:11:09" u="1"/>
        <d v="1899-12-30T00:10:24" u="1"/>
        <d v="1899-12-30T00:14:14" u="1"/>
        <d v="1899-12-30T00:16:09" u="1"/>
        <d v="1899-12-30T00:18:04" u="1"/>
        <d v="1899-12-30T00:36:54" u="1"/>
        <d v="1899-12-30T00:40:44" u="1"/>
        <d v="1899-12-30T00:44:34" u="1"/>
        <d v="1899-12-30T00:48:24" u="1"/>
        <d v="1899-12-30T00:52:14" u="1"/>
        <d v="1899-12-30T00:56:04" u="1"/>
        <d v="1899-12-30T01:04:39" u="1"/>
        <d v="1899-12-30T01:10:24" u="1"/>
        <d v="1899-12-30T01:16:09" u="1"/>
        <d v="1899-12-30T00:07:44" u="1"/>
        <d v="1899-12-30T00:09:39" u="1"/>
        <d v="1899-12-30T00:11:34" u="1"/>
        <d v="1899-12-30T00:15:24" u="1"/>
        <d v="1899-12-30T00:19:14" u="1"/>
        <d v="1899-12-30T00:21:09" u="1"/>
        <d v="1899-12-30T00:23:04" u="1"/>
        <d v="1899-12-30T00:41:54" u="1"/>
        <d v="1899-12-30T00:45:44" u="1"/>
        <d v="1899-12-30T00:49:34" u="1"/>
        <d v="1899-12-30T00:53:24" u="1"/>
        <d v="1899-12-30T00:59:09" u="1"/>
        <d v="1899-12-30T01:03:54" u="1"/>
        <d v="1899-12-30T01:09:39" u="1"/>
        <d v="1899-12-30T01:15:24" u="1"/>
        <d v="1899-12-30T00:08:54" u="1"/>
        <d v="1899-12-30T00:12:44" u="1"/>
        <d v="1899-12-30T00:14:39" u="1"/>
        <d v="1899-12-30T00:16:34" u="1"/>
        <d v="1899-12-30T00:20:24" u="1"/>
        <d v="1899-12-30T00:24:14" u="1"/>
        <d v="1899-12-30T00:28:04" u="1"/>
        <d v="1899-12-30T00:46:54" u="1"/>
        <d v="1899-12-30T00:50:44" u="1"/>
        <d v="1899-12-30T00:54:34" u="1"/>
        <d v="1899-12-30T01:08:54" u="1"/>
        <d v="1899-12-30T01:14:39" u="1"/>
        <d v="1899-12-30T01:20:24" u="1"/>
        <d v="1899-12-30T00:06:36" u="1"/>
        <d v="1899-12-30T00:13:54" u="1"/>
        <d v="1899-12-30T00:17:44" u="1"/>
        <d v="1899-12-30T00:19:39" u="1"/>
        <d v="1899-12-30T00:21:34" u="1"/>
        <d v="1899-12-30T00:25:24" u="1"/>
        <d v="1899-12-30T00:29:14" u="1"/>
        <d v="1899-12-30T00:33:04" u="1"/>
        <d v="1899-12-30T00:51:54" u="1"/>
        <d v="1899-12-30T00:55:44" u="1"/>
        <d v="1899-12-30T00:57:39" u="1"/>
        <d v="1899-12-30T01:13:54" u="1"/>
        <d v="1899-12-30T01:19:39" u="1"/>
        <d v="1899-12-30T00:03:56" u="1"/>
        <d v="1899-12-30T00:04:18" u="1"/>
        <d v="1899-12-30T00:18:54" u="1"/>
        <d v="1899-12-30T00:22:44" u="1"/>
        <d v="1899-12-30T00:26:34" u="1"/>
        <d v="1899-12-30T00:30:24" u="1"/>
        <d v="1899-12-30T00:34:14" u="1"/>
        <d v="1899-12-30T00:38:04" u="1"/>
        <d v="1899-12-30T01:18:54" u="1"/>
        <d v="1899-12-30T00:02:00" u="1"/>
        <d v="1899-12-30T00:23:54" u="1"/>
        <d v="1899-12-30T00:27:44" u="1"/>
        <d v="1899-12-30T00:31:34" u="1"/>
        <d v="1899-12-30T00:35:24" u="1"/>
        <d v="1899-12-30T00:39:14" u="1"/>
        <d v="1899-12-30T00:43:04" u="1"/>
        <d v="1899-12-30T01:03:09" u="1"/>
        <d v="1899-12-30T00:05:52" u="1"/>
        <d v="1899-12-30T00:08:09" u="1"/>
        <d v="1899-12-30T00:10:04" u="1"/>
        <d v="1899-12-30T00:04:43" u="1"/>
        <d v="1899-12-30T00:28:54" u="1"/>
        <d v="1899-12-30T00:32:44" u="1"/>
        <d v="1899-12-30T00:36:34" u="1"/>
        <d v="1899-12-30T00:40:24" u="1"/>
        <d v="1899-12-30T00:44:14" u="1"/>
        <d v="1899-12-30T00:46:09" u="1"/>
        <d v="1899-12-30T00:48:04" u="1"/>
        <d v="1899-12-30T01:02:24" u="1"/>
        <d v="1899-12-30T01:08:09" u="1"/>
        <d v="1899-12-30T00:02:01" u="1"/>
        <d v="1899-12-30T00:07:24" u="1"/>
        <d v="1899-12-30T00:11:14" u="1"/>
        <d v="1899-12-30T00:13:09" u="1"/>
        <d v="1899-12-30T00:15:04" u="1"/>
        <d v="1899-12-30T00:33:54" u="1"/>
        <d v="1899-12-30T00:37:44" u="1"/>
        <d v="1899-12-30T00:41:34" u="1"/>
        <d v="1899-12-30T00:45:24" u="1"/>
        <d v="1899-12-30T00:49:14" u="1"/>
        <d v="1899-12-30T00:53:04" u="1"/>
        <d v="1899-12-30T01:01:39" u="1"/>
        <d v="1899-12-30T01:07:24" u="1"/>
        <d v="1899-12-30T01:13:09" u="1"/>
        <d v="1899-12-30T00:08:34" u="1"/>
        <d v="1899-12-30T00:12:24" u="1"/>
        <d v="1899-12-30T00:16:14" u="1"/>
        <d v="1899-12-30T00:18:09" u="1"/>
        <d v="1899-12-30T00:20:04" u="1"/>
        <d v="1899-12-30T00:38:54" u="1"/>
        <d v="1899-12-30T00:42:44" u="1"/>
        <d v="1899-12-30T00:46:34" u="1"/>
        <d v="1899-12-30T00:50:24" u="1"/>
        <d v="1899-12-30T00:54:14" u="1"/>
        <d v="1899-12-30T00:56:09" u="1"/>
        <d v="1899-12-30T01:00:54" u="1"/>
        <d v="1899-12-30T01:06:39" u="1"/>
        <d v="1899-12-30T01:12:24" u="1"/>
        <d v="1899-12-30T01:18:09" u="1"/>
        <d v="1899-12-30T00:04:21" u="1"/>
        <d v="1899-12-30T00:06:16" u="1"/>
        <d v="1899-12-30T00:09:44" u="1"/>
        <d v="1899-12-30T00:11:39" u="1"/>
        <d v="1899-12-30T00:13:34" u="1"/>
        <d v="1899-12-30T00:17:24" u="1"/>
        <d v="1899-12-30T00:21:14" u="1"/>
        <d v="1899-12-30T00:23:09" u="1"/>
        <d v="1899-12-30T00:25:04" u="1"/>
        <d v="1899-12-30T00:04:45" u="1"/>
        <d v="1899-12-30T00:43:54" u="1"/>
        <d v="1899-12-30T00:47:44" u="1"/>
        <d v="1899-12-30T00:51:34" u="1"/>
        <d v="1899-12-30T00:55:24" u="1"/>
        <d v="1899-12-30T01:05:54" u="1"/>
        <d v="1899-12-30T01:11:39" u="1"/>
        <d v="1899-12-30T01:17:24" u="1"/>
      </sharedItems>
    </cacheField>
    <cacheField name="Distanza" numFmtId="0">
      <sharedItems containsMixedTypes="1" containsNumber="1" containsInteger="1" minValue="400" maxValue="6500"/>
    </cacheField>
    <cacheField name="Velocita (min/km)" numFmtId="0">
      <sharedItems containsDate="1" containsMixedTypes="1" minDate="1899-12-30T00:00:00" maxDate="1899-12-31T00:00:00" count="834">
        <d v="1899-12-30T00:00:00"/>
        <e v="#VALUE!"/>
        <s v="-"/>
        <d v="1899-12-30T00:48:08" u="1"/>
        <d v="1899-12-30T01:48:08" u="1"/>
        <d v="1899-12-30T00:09:14" u="1"/>
        <d v="1899-12-30T00:32:04" u="1"/>
        <d v="1899-12-30T00:51:54" u="1"/>
        <d v="1899-12-30T00:04:58" u="1"/>
        <d v="1899-12-30T00:00:57" u="1"/>
        <d v="1899-12-30T00:27:48" u="1"/>
        <d v="1899-12-30T01:27:48" u="1"/>
        <d v="1899-12-30T00:11:44" u="1"/>
        <d v="1899-12-30T00:34:34" u="1"/>
        <d v="1899-12-30T00:57:24" u="1"/>
        <d v="1899-12-30T01:10:28" u="1"/>
        <d v="1899-12-30T00:02:26" u="1"/>
        <d v="1899-12-30T00:56:08" u="1"/>
        <d v="1899-12-30T00:17:14" u="1"/>
        <d v="1899-12-30T00:40:04" u="1"/>
        <d v="1899-12-30T00:05:11" u="1"/>
        <d v="1899-12-30T00:01:10" u="1"/>
        <d v="1899-12-30T00:35:48" u="1"/>
        <d v="1899-12-30T01:35:48" u="1"/>
        <d v="1899-12-30T00:19:44" u="1"/>
        <d v="1899-12-30T00:42:34" u="1"/>
        <d v="1899-12-30T00:18:28" u="1"/>
        <d v="1899-12-30T01:18:28" u="1"/>
        <d v="1899-12-30T01:02:24" u="1"/>
        <d v="1899-12-30T00:25:14" u="1"/>
        <d v="1899-12-30T00:48:04" u="1"/>
        <d v="1899-12-30T00:01:08" u="1"/>
        <d v="1899-12-30T01:01:08" u="1"/>
        <d v="1899-12-30T00:43:48" u="1"/>
        <d v="1899-12-30T01:43:48" u="1"/>
        <d v="1899-12-30T00:27:44" u="1"/>
        <d v="1899-12-30T00:50:34" u="1"/>
        <d v="1899-12-30T00:26:28" u="1"/>
        <d v="1899-12-30T01:26:28" u="1"/>
        <d v="1899-12-30T00:10:24" u="1"/>
        <d v="1899-12-30T01:10:24" u="1"/>
        <d v="1899-12-30T00:33:14" u="1"/>
        <d v="1899-12-30T00:56:04" u="1"/>
        <d v="1899-12-30T01:09:08" u="1"/>
        <d v="1899-12-30T00:51:48" u="1"/>
        <d v="1899-12-30T01:51:48" u="1"/>
        <d v="1899-12-30T00:12:54" u="1"/>
        <d v="1899-12-30T00:04:52" u="1"/>
        <d v="1899-12-30T00:35:44" u="1"/>
        <d v="1899-12-30T00:34:28" u="1"/>
        <d v="1899-12-30T01:34:28" u="1"/>
        <d v="1899-12-30T00:18:24" u="1"/>
        <d v="1899-12-30T00:41:14" u="1"/>
        <d v="1899-12-30T00:02:20" u="1"/>
        <d v="1899-12-30T00:17:08" u="1"/>
        <d v="1899-12-30T01:17:08" u="1"/>
        <d v="1899-12-30T00:01:04" u="1"/>
        <d v="1899-12-30T00:59:48" u="1"/>
        <d v="1899-12-30T00:20:54" u="1"/>
        <d v="1899-12-30T00:43:44" u="1"/>
        <d v="1899-12-30T00:42:28" u="1"/>
        <d v="1899-12-30T01:42:28" u="1"/>
        <d v="1899-12-30T00:26:24" u="1"/>
        <d v="1899-12-30T00:49:14" u="1"/>
        <d v="1899-12-30T00:33:10" u="1"/>
        <d v="1899-12-30T00:25:08" u="1"/>
        <d v="1899-12-30T01:25:08" u="1"/>
        <d v="1899-12-30T00:09:04" u="1"/>
        <d v="1899-12-30T00:01:02" u="1"/>
        <d v="1899-12-30T00:28:54" u="1"/>
        <d v="1899-12-30T00:51:44" u="1"/>
        <d v="1899-12-30T00:08:49" u="1"/>
        <d v="1899-12-30T00:04:48" u="1"/>
        <d v="1899-12-30T00:35:40" u="1"/>
        <d v="1899-12-30T01:04:48" u="1"/>
        <d v="1899-12-30T00:50:28" u="1"/>
        <d v="1899-12-30T01:50:28" u="1"/>
        <d v="1899-12-30T00:11:34" u="1"/>
        <d v="1899-12-30T00:34:24" u="1"/>
        <d v="1899-12-30T00:02:16" u="1"/>
        <d v="1899-12-30T00:33:08" u="1"/>
        <d v="1899-12-30T01:33:08" u="1"/>
        <d v="1899-12-30T00:17:04" u="1"/>
        <d v="1899-12-30T00:01:00" u="1"/>
        <d v="1899-12-30T00:36:54" u="1"/>
        <d v="1899-12-30T01:12:48" u="1"/>
        <d v="1899-12-30T00:00:45" u="1"/>
        <d v="1899-12-30T00:58:28" u="1"/>
        <d v="1899-12-30T00:19:34" u="1"/>
        <d v="1899-12-30T00:42:24" u="1"/>
        <d v="1899-12-30T00:41:08" u="1"/>
        <d v="1899-12-30T01:41:08" u="1"/>
        <d v="1899-12-30T00:02:14" u="1"/>
        <d v="1899-12-30T00:25:04" u="1"/>
        <d v="1899-12-30T00:44:54" u="1"/>
        <d v="1899-12-30T00:01:59" u="1"/>
        <d v="1899-12-30T00:20:48" u="1"/>
        <d v="1899-12-30T01:20:48" u="1"/>
        <d v="1899-12-30T00:00:43" u="1"/>
        <d v="1899-12-30T00:27:34" u="1"/>
        <d v="1899-12-30T00:19:32" u="1"/>
        <d v="1899-12-30T00:50:24" u="1"/>
        <d v="1899-12-30T00:30:19" u="1"/>
        <d v="1899-12-30T01:03:28" u="1"/>
        <d v="1899-12-30T00:53:09" u="1"/>
        <d v="1899-12-30T00:49:08" u="1"/>
        <d v="1899-12-30T01:49:08" u="1"/>
        <d v="1899-12-30T00:10:14" u="1"/>
        <d v="1899-12-30T00:02:12" u="1"/>
        <d v="1899-12-30T00:33:04" u="1"/>
        <d v="1899-12-30T00:52:54" u="1"/>
        <d v="1899-12-30T00:05:58" u="1"/>
        <d v="1899-12-30T00:28:48" u="1"/>
        <d v="1899-12-30T00:55:39" u="1"/>
        <d v="1899-12-30T01:28:48" u="1"/>
        <d v="1899-12-30T00:12:44" u="1"/>
        <d v="1899-12-30T00:35:34" u="1"/>
        <d v="1899-12-30T00:00:41" u="1"/>
        <d v="1899-12-30T01:11:28" u="1"/>
        <d v="1899-12-30T00:57:08" u="1"/>
        <d v="1899-12-30T00:18:14" u="1"/>
        <d v="1899-12-30T00:41:04" u="1"/>
        <d v="1899-12-30T00:36:48" u="1"/>
        <d v="1899-12-30T00:01:55" u="1"/>
        <d v="1899-12-30T01:36:48" u="1"/>
        <d v="1899-12-30T00:28:46" u="1"/>
        <d v="1899-12-30T00:20:44" u="1"/>
        <d v="1899-12-30T00:43:34" u="1"/>
        <d v="1899-12-30T00:04:40" u="1"/>
        <d v="1899-12-30T00:19:28" u="1"/>
        <d v="1899-12-30T01:19:28" u="1"/>
        <d v="1899-12-30T00:38:17" u="1"/>
        <d v="1899-12-30T00:26:14" u="1"/>
        <d v="1899-12-30T00:49:04" u="1"/>
        <d v="1899-12-30T00:06:09" u="1"/>
        <d v="1899-12-30T00:02:08" u="1"/>
        <d v="1899-12-30T01:02:08" u="1"/>
        <d v="1899-12-30T00:44:48" u="1"/>
        <d v="1899-12-30T01:44:48" u="1"/>
        <d v="1899-12-30T00:01:53" u="1"/>
        <d v="1899-12-30T00:28:44" u="1"/>
        <d v="1899-12-30T00:51:34" u="1"/>
        <d v="1899-12-30T00:27:28" u="1"/>
        <d v="1899-12-30T01:27:28" u="1"/>
        <d v="1899-12-30T00:11:24" u="1"/>
        <d v="1899-12-30T01:11:24" u="1"/>
        <d v="1899-12-30T00:34:14" u="1"/>
        <d v="1899-12-30T01:10:08" u="1"/>
        <d v="1899-12-30T00:02:06" u="1"/>
        <d v="1899-12-30T00:52:48" u="1"/>
        <d v="1899-12-30T00:13:54" u="1"/>
        <d v="1899-12-30T00:05:52" u="1"/>
        <d v="1899-12-30T00:36:44" u="1"/>
        <d v="1899-12-30T00:04:36" u="1"/>
        <d v="1899-12-30T00:35:28" u="1"/>
        <d v="1899-12-30T01:35:28" u="1"/>
        <d v="1899-12-30T00:19:24" u="1"/>
        <d v="1899-12-30T00:42:14" u="1"/>
        <d v="1899-12-30T00:18:08" u="1"/>
        <d v="1899-12-30T01:18:08" u="1"/>
        <d v="1899-12-30T00:21:54" u="1"/>
        <d v="1899-12-30T00:44:44" u="1"/>
        <d v="1899-12-30T00:32:41" u="1"/>
        <d v="1899-12-30T00:43:28" u="1"/>
        <d v="1899-12-30T01:43:28" u="1"/>
        <d v="1899-12-30T00:04:34" u="1"/>
        <d v="1899-12-30T00:27:24" u="1"/>
        <d v="1899-12-30T00:50:14" u="1"/>
        <d v="1899-12-30T00:26:08" u="1"/>
        <d v="1899-12-30T01:26:08" u="1"/>
        <d v="1899-12-30T00:10:04" u="1"/>
        <d v="1899-12-30T00:02:02" u="1"/>
        <d v="1899-12-30T00:29:54" u="1"/>
        <d v="1899-12-30T00:52:44" u="1"/>
        <d v="1899-12-30T00:01:47" u="1"/>
        <d v="1899-12-30T01:05:48" u="1"/>
        <d v="1899-12-30T00:51:28" u="1"/>
        <d v="1899-12-30T01:51:28" u="1"/>
        <d v="1899-12-30T00:12:34" u="1"/>
        <d v="1899-12-30T00:04:32" u="1"/>
        <d v="1899-12-30T00:35:24" u="1"/>
        <d v="1899-12-30T00:31:23" u="1"/>
        <d v="1899-12-30T00:34:08" u="1"/>
        <d v="1899-12-30T01:34:08" u="1"/>
        <d v="1899-12-30T00:18:04" u="1"/>
        <d v="1899-12-30T00:02:00" u="1"/>
        <d v="1899-12-30T00:37:54" u="1"/>
        <d v="1899-12-30T00:33:53" u="1"/>
        <d v="1899-12-30T00:13:48" u="1"/>
        <d v="1899-12-30T01:13:48" u="1"/>
        <d v="1899-12-30T00:01:45" u="1"/>
        <d v="1899-12-30T00:59:28" u="1"/>
        <d v="1899-12-30T00:20:34" u="1"/>
        <d v="1899-12-30T00:12:32" u="1"/>
        <d v="1899-12-30T00:43:24" u="1"/>
        <d v="1899-12-30T00:46:09" u="1"/>
        <d v="1899-12-30T00:42:08" u="1"/>
        <d v="1899-12-30T01:42:08" u="1"/>
        <d v="1899-12-30T00:26:04" u="1"/>
        <d v="1899-12-30T00:45:54" u="1"/>
        <d v="1899-12-30T00:29:50" u="1"/>
        <d v="1899-12-30T00:21:48" u="1"/>
        <d v="1899-12-30T01:21:48" u="1"/>
        <d v="1899-12-30T00:28:34" u="1"/>
        <d v="1899-12-30T00:51:24" u="1"/>
        <d v="1899-12-30T01:04:28" u="1"/>
        <d v="1899-12-30T00:50:08" u="1"/>
        <d v="1899-12-30T01:50:08" u="1"/>
        <d v="1899-12-30T00:11:14" u="1"/>
        <d v="1899-12-30T00:34:04" u="1"/>
        <d v="1899-12-30T00:53:54" u="1"/>
        <d v="1899-12-30T00:29:48" u="1"/>
        <d v="1899-12-30T00:56:39" u="1"/>
        <d v="1899-12-30T01:29:48" u="1"/>
        <d v="1899-12-30T00:13:44" u="1"/>
        <d v="1899-12-30T00:09:43" u="1"/>
        <d v="1899-12-30T00:36:34" u="1"/>
        <d v="1899-12-30T00:01:41" u="1"/>
        <d v="1899-12-30T00:59:24" u="1"/>
        <d v="1899-12-30T01:12:28" u="1"/>
        <d v="1899-12-30T00:58:08" u="1"/>
        <d v="1899-12-30T00:19:14" u="1"/>
        <d v="1899-12-30T00:42:04" u="1"/>
        <d v="1899-12-30T00:37:48" u="1"/>
        <d v="1899-12-30T01:37:48" u="1"/>
        <d v="1899-12-30T00:29:46" u="1"/>
        <d v="1899-12-30T00:21:44" u="1"/>
        <d v="1899-12-30T00:44:34" u="1"/>
        <d v="1899-12-30T00:05:40" u="1"/>
        <d v="1899-12-30T00:20:28" u="1"/>
        <d v="1899-12-30T01:20:28" u="1"/>
        <d v="1899-12-30T00:04:24" u="1"/>
        <d v="1899-12-30T01:04:24" u="1"/>
        <d v="1899-12-30T00:27:14" u="1"/>
        <d v="1899-12-30T00:50:04" u="1"/>
        <d v="1899-12-30T00:03:08" u="1"/>
        <d v="1899-12-30T01:07:09" u="1"/>
        <d v="1899-12-30T01:03:08" u="1"/>
        <d v="1899-12-30T00:45:48" u="1"/>
        <d v="1899-12-30T01:45:48" u="1"/>
        <d v="1899-12-30T00:06:54" u="1"/>
        <d v="1899-12-30T00:02:53" u="1"/>
        <d v="1899-12-30T00:29:44" u="1"/>
        <d v="1899-12-30T00:52:34" u="1"/>
        <d v="1899-12-30T00:28:28" u="1"/>
        <d v="1899-12-30T01:28:28" u="1"/>
        <d v="1899-12-30T00:12:24" u="1"/>
        <d v="1899-12-30T00:04:22" u="1"/>
        <d v="1899-12-30T00:35:14" u="1"/>
        <d v="1899-12-30T00:00:21" u="1"/>
        <d v="1899-12-30T01:11:08" u="1"/>
        <d v="1899-12-30T00:53:48" u="1"/>
        <d v="1899-12-30T00:14:54" u="1"/>
        <d v="1899-12-30T00:06:52" u="1"/>
        <d v="1899-12-30T00:37:44" u="1"/>
        <d v="1899-12-30T00:05:36" u="1"/>
        <d v="1899-12-30T00:36:28" u="1"/>
        <d v="1899-12-30T00:01:35" u="1"/>
        <d v="1899-12-30T00:32:27" u="1"/>
        <d v="1899-12-30T01:36:28" u="1"/>
        <d v="1899-12-30T00:20:24" u="1"/>
        <d v="1899-12-30T00:43:14" u="1"/>
        <d v="1899-12-30T00:00:19" u="1"/>
        <d v="1899-12-30T00:19:08" u="1"/>
        <d v="1899-12-30T01:19:08" u="1"/>
        <d v="1899-12-30T00:34:57" u="1"/>
        <d v="1899-12-30T00:22:54" u="1"/>
        <d v="1899-12-30T00:45:44" u="1"/>
        <d v="1899-12-30T00:06:50" u="1"/>
        <d v="1899-12-30T00:29:40" u="1"/>
        <d v="1899-12-30T00:44:28" u="1"/>
        <d v="1899-12-30T01:44:28" u="1"/>
        <d v="1899-12-30T00:28:24" u="1"/>
        <d v="1899-12-30T00:51:14" u="1"/>
        <d v="1899-12-30T00:04:18" u="1"/>
        <d v="1899-12-30T00:31:09" u="1"/>
        <d v="1899-12-30T00:27:08" u="1"/>
        <d v="1899-12-30T01:27:08" u="1"/>
        <d v="1899-12-30T00:11:04" u="1"/>
        <d v="1899-12-30T00:30:54" u="1"/>
        <d v="1899-12-30T00:53:44" u="1"/>
        <d v="1899-12-30T00:18:51" u="1"/>
        <d v="1899-12-30T01:06:48" u="1"/>
        <d v="1899-12-30T00:52:28" u="1"/>
        <d v="1899-12-30T01:52:28" u="1"/>
        <d v="1899-12-30T00:13:34" u="1"/>
        <d v="1899-12-30T00:05:32" u="1"/>
        <d v="1899-12-30T00:36:24" u="1"/>
        <d v="1899-12-30T00:01:31" u="1"/>
        <d v="1899-12-30T00:28:22" u="1"/>
        <d v="1899-12-30T00:35:08" u="1"/>
        <d v="1899-12-30T01:35:08" u="1"/>
        <d v="1899-12-30T00:19:04" u="1"/>
        <d v="1899-12-30T00:38:54" u="1"/>
        <d v="1899-12-30T00:14:48" u="1"/>
        <d v="1899-12-30T01:14:48" u="1"/>
        <d v="1899-12-30T00:06:46" u="1"/>
        <d v="1899-12-30T00:29:36" u="1"/>
        <d v="1899-12-30T00:21:34" u="1"/>
        <d v="1899-12-30T00:13:32" u="1"/>
        <d v="1899-12-30T00:44:24" u="1"/>
        <d v="1899-12-30T00:47:09" u="1"/>
        <d v="1899-12-30T00:43:08" u="1"/>
        <d v="1899-12-30T01:43:08" u="1"/>
        <d v="1899-12-30T00:04:14" u="1"/>
        <d v="1899-12-30T00:27:04" u="1"/>
        <d v="1899-12-30T00:46:54" u="1"/>
        <d v="1899-12-30T00:03:59" u="1"/>
        <d v="1899-12-30T00:22:48" u="1"/>
        <d v="1899-12-30T01:22:48" u="1"/>
        <d v="1899-12-30T00:06:44" u="1"/>
        <d v="1899-12-30T00:29:34" u="1"/>
        <d v="1899-12-30T00:52:24" u="1"/>
        <d v="1899-12-30T00:13:30" u="1"/>
        <d v="1899-12-30T01:05:28" u="1"/>
        <d v="1899-12-30T00:51:08" u="1"/>
        <d v="1899-12-30T01:51:08" u="1"/>
        <d v="1899-12-30T00:12:14" u="1"/>
        <d v="1899-12-30T00:35:04" u="1"/>
        <d v="1899-12-30T00:54:54" u="1"/>
        <d v="1899-12-30T00:30:48" u="1"/>
        <d v="1899-12-30T00:57:39" u="1"/>
        <d v="1899-12-30T01:30:48" u="1"/>
        <d v="1899-12-30T00:14:44" u="1"/>
        <d v="1899-12-30T00:37:34" u="1"/>
        <d v="1899-12-30T00:02:41" u="1"/>
        <d v="1899-12-30T01:13:28" u="1"/>
        <d v="1899-12-30T00:28:16" u="1"/>
        <d v="1899-12-30T00:59:08" u="1"/>
        <d v="1899-12-30T00:20:14" u="1"/>
        <d v="1899-12-30T00:43:04" u="1"/>
        <d v="1899-12-30T00:04:10" u="1"/>
        <d v="1899-12-30T00:38:48" u="1"/>
        <d v="1899-12-30T00:03:55" u="1"/>
        <d v="1899-12-30T01:38:48" u="1"/>
        <d v="1899-12-30T00:22:44" u="1"/>
        <d v="1899-12-30T00:45:34" u="1"/>
        <d v="1899-12-30T00:21:28" u="1"/>
        <d v="1899-12-30T01:21:28" u="1"/>
        <d v="1899-12-30T00:28:14" u="1"/>
        <d v="1899-12-30T00:51:04" u="1"/>
        <d v="1899-12-30T00:04:08" u="1"/>
        <d v="1899-12-30T01:04:08" u="1"/>
        <d v="1899-12-30T00:46:48" u="1"/>
        <d v="1899-12-30T01:46:48" u="1"/>
        <d v="1899-12-30T00:07:54" u="1"/>
        <d v="1899-12-30T00:30:44" u="1"/>
        <d v="1899-12-30T00:53:34" u="1"/>
        <d v="1899-12-30T00:29:28" u="1"/>
        <d v="1899-12-30T01:29:28" u="1"/>
        <d v="1899-12-30T00:13:24" u="1"/>
        <d v="1899-12-30T00:36:14" u="1"/>
        <d v="1899-12-30T00:01:21" u="1"/>
        <d v="1899-12-30T00:32:13" u="1"/>
        <d v="1899-12-30T01:12:08" u="1"/>
        <d v="1899-12-30T00:04:06" u="1"/>
        <d v="1899-12-30T00:31:58" u="1"/>
        <d v="1899-12-30T00:54:48" u="1"/>
        <d v="1899-12-30T00:15:54" u="1"/>
        <d v="1899-12-30T00:38:44" u="1"/>
        <d v="1899-12-30T00:06:36" u="1"/>
        <d v="1899-12-30T00:37:28" u="1"/>
        <d v="1899-12-30T00:02:35" u="1"/>
        <d v="1899-12-30T01:37:28" u="1"/>
        <d v="1899-12-30T00:21:24" u="1"/>
        <d v="1899-12-30T00:44:14" u="1"/>
        <d v="1899-12-30T00:01:19" u="1"/>
        <d v="1899-12-30T00:20:08" u="1"/>
        <d v="1899-12-30T01:20:08" u="1"/>
        <d v="1899-12-30T00:23:54" u="1"/>
        <d v="1899-12-30T00:46:44" u="1"/>
        <d v="1899-12-30T00:30:40" u="1"/>
        <d v="1899-12-30T00:45:28" u="1"/>
        <d v="1899-12-30T01:45:28" u="1"/>
        <d v="1899-12-30T00:29:24" u="1"/>
        <d v="1899-12-30T00:52:14" u="1"/>
        <d v="1899-12-30T00:28:08" u="1"/>
        <d v="1899-12-30T01:28:08" u="1"/>
        <d v="1899-12-30T00:12:04" u="1"/>
        <d v="1899-12-30T00:04:02" u="1"/>
        <d v="1899-12-30T00:31:54" u="1"/>
        <d v="1899-12-30T00:54:44" u="1"/>
        <d v="1899-12-30T01:07:48" u="1"/>
        <d v="1899-12-30T00:53:28" u="1"/>
        <d v="1899-12-30T00:14:34" u="1"/>
        <d v="1899-12-30T00:37:24" u="1"/>
        <d v="1899-12-30T00:36:08" u="1"/>
        <d v="1899-12-30T00:01:15" u="1"/>
        <d v="1899-12-30T01:36:08" u="1"/>
        <d v="1899-12-30T00:20:04" u="1"/>
        <d v="1899-12-30T00:04:00" u="1"/>
        <d v="1899-12-30T00:39:54" u="1"/>
        <d v="1899-12-30T00:31:52" u="1"/>
        <d v="1899-12-30T00:15:48" u="1"/>
        <d v="1899-12-30T01:15:48" u="1"/>
        <d v="1899-12-30T00:22:34" u="1"/>
        <d v="1899-12-30T00:45:24" u="1"/>
        <d v="1899-12-30T00:06:30" u="1"/>
        <d v="1899-12-30T00:02:29" u="1"/>
        <d v="1899-12-30T00:48:09" u="1"/>
        <d v="1899-12-30T00:44:08" u="1"/>
        <d v="1899-12-30T00:09:15" u="1"/>
        <d v="1899-12-30T01:44:08" u="1"/>
        <d v="1899-12-30T00:05:14" u="1"/>
        <d v="1899-12-30T00:28:04" u="1"/>
        <d v="1899-12-30T00:47:54" u="1"/>
        <d v="1899-12-30T00:00:58" u="1"/>
        <d v="1899-12-30T00:23:48" u="1"/>
        <d v="1899-12-30T01:23:48" u="1"/>
        <d v="1899-12-30T00:07:44" u="1"/>
        <d v="1899-12-30T00:30:34" u="1"/>
        <d v="1899-12-30T00:53:24" u="1"/>
        <d v="1899-12-30T00:06:28" u="1"/>
        <d v="1899-12-30T01:06:28" u="1"/>
        <d v="1899-12-30T00:56:09" u="1"/>
        <d v="1899-12-30T00:52:08" u="1"/>
        <d v="1899-12-30T01:52:08" u="1"/>
        <d v="1899-12-30T00:13:14" u="1"/>
        <d v="1899-12-30T00:36:04" u="1"/>
        <d v="1899-12-30T00:01:11" u="1"/>
        <d v="1899-12-30T00:55:54" u="1"/>
        <d v="1899-12-30T00:31:48" u="1"/>
        <d v="1899-12-30T01:31:48" u="1"/>
        <d v="1899-12-30T00:15:44" u="1"/>
        <d v="1899-12-30T00:38:34" u="1"/>
        <d v="1899-12-30T00:14:28" u="1"/>
        <d v="1899-12-30T01:14:28" u="1"/>
        <d v="1899-12-30T00:21:14" u="1"/>
        <d v="1899-12-30T00:13:12" u="1"/>
        <d v="1899-12-30T00:44:04" u="1"/>
        <d v="1899-12-30T00:05:10" u="1"/>
        <d v="1899-12-30T01:01:09" u="1"/>
        <d v="1899-12-30T00:39:48" u="1"/>
        <d v="1899-12-30T00:04:55" u="1"/>
        <d v="1899-12-30T01:39:48" u="1"/>
        <d v="1899-12-30T00:00:54" u="1"/>
        <d v="1899-12-30T00:23:44" u="1"/>
        <d v="1899-12-30T00:46:34" u="1"/>
        <d v="1899-12-30T00:22:28" u="1"/>
        <d v="1899-12-30T01:22:28" u="1"/>
        <d v="1899-12-30T01:06:24" u="1"/>
        <d v="1899-12-30T00:29:14" u="1"/>
        <d v="1899-12-30T00:52:04" u="1"/>
        <d v="1899-12-30T01:09:09" u="1"/>
        <d v="1899-12-30T01:05:08" u="1"/>
        <d v="1899-12-30T00:47:48" u="1"/>
        <d v="1899-12-30T01:47:48" u="1"/>
        <d v="1899-12-30T00:08:54" u="1"/>
        <d v="1899-12-30T01:08:54" u="1"/>
        <d v="1899-12-30T00:31:44" u="1"/>
        <d v="1899-12-30T00:54:34" u="1"/>
        <d v="1899-12-30T00:34:29" u="1"/>
        <d v="1899-12-30T00:30:28" u="1"/>
        <d v="1899-12-30T01:30:28" u="1"/>
        <d v="1899-12-30T00:14:24" u="1"/>
        <d v="1899-12-30T00:37:14" u="1"/>
        <d v="1899-12-30T01:13:08" u="1"/>
        <d v="1899-12-30T00:05:06" u="1"/>
        <d v="1899-12-30T00:55:48" u="1"/>
        <d v="1899-12-30T00:16:54" u="1"/>
        <d v="1899-12-30T00:39:44" u="1"/>
        <d v="1899-12-30T00:04:51" u="1"/>
        <d v="1899-12-30T00:38:28" u="1"/>
        <d v="1899-12-30T01:38:28" u="1"/>
        <d v="1899-12-30T00:22:24" u="1"/>
        <d v="1899-12-30T00:45:14" u="1"/>
        <d v="1899-12-30T00:29:10" u="1"/>
        <d v="1899-12-30T00:21:08" u="1"/>
        <d v="1899-12-30T01:21:08" u="1"/>
        <d v="1899-12-30T00:01:03" u="1"/>
        <d v="1899-12-30T00:24:54" u="1"/>
        <d v="1899-12-30T00:47:44" u="1"/>
        <d v="1899-12-30T00:31:40" u="1"/>
        <d v="1899-12-30T01:00:48" u="1"/>
        <d v="1899-12-30T00:46:28" u="1"/>
        <d v="1899-12-30T01:46:28" u="1"/>
        <d v="1899-12-30T00:07:34" u="1"/>
        <d v="1899-12-30T00:30:24" u="1"/>
        <d v="1899-12-30T00:53:14" u="1"/>
        <d v="1899-12-30T00:02:17" u="1"/>
        <d v="1899-12-30T00:29:08" u="1"/>
        <d v="1899-12-30T01:29:08" u="1"/>
        <d v="1899-12-30T00:13:04" u="1"/>
        <d v="1899-12-30T00:05:02" u="1"/>
        <d v="1899-12-30T00:32:54" u="1"/>
        <d v="1899-12-30T00:28:53" u="1"/>
        <d v="1899-12-30T00:55:44" u="1"/>
        <d v="1899-12-30T00:04:47" u="1"/>
        <d v="1899-12-30T01:08:48" u="1"/>
        <d v="1899-12-30T00:54:28" u="1"/>
        <d v="1899-12-30T00:15:34" u="1"/>
        <d v="1899-12-30T00:38:24" u="1"/>
        <d v="1899-12-30T00:30:22" u="1"/>
        <d v="1899-12-30T00:06:16" u="1"/>
        <d v="1899-12-30T00:37:08" u="1"/>
        <d v="1899-12-30T01:37:08" u="1"/>
        <d v="1899-12-30T00:21:04" u="1"/>
        <d v="1899-12-30T00:40:54" u="1"/>
        <d v="1899-12-30T00:16:48" u="1"/>
        <d v="1899-12-30T01:16:48" u="1"/>
        <d v="1899-12-30T00:04:45" u="1"/>
        <d v="1899-12-30T00:00:44" u="1"/>
        <d v="1899-12-30T00:23:34" u="1"/>
        <d v="1899-12-30T00:46:24" u="1"/>
        <d v="1899-12-30T00:34:21" u="1"/>
        <d v="1899-12-30T00:45:08" u="1"/>
        <d v="1899-12-30T01:45:08" u="1"/>
        <d v="1899-12-30T00:29:04" u="1"/>
        <d v="1899-12-30T00:13:00" u="1"/>
        <d v="1899-12-30T00:48:54" u="1"/>
        <d v="1899-12-30T00:36:51" u="1"/>
        <d v="1899-12-30T00:01:58" u="1"/>
        <d v="1899-12-30T00:24:48" u="1"/>
        <d v="1899-12-30T01:24:48" u="1"/>
        <d v="1899-12-30T00:08:44" u="1"/>
        <d v="1899-12-30T00:04:43" u="1"/>
        <d v="1899-12-30T00:00:42" u="1"/>
        <d v="1899-12-30T00:31:34" u="1"/>
        <d v="1899-12-30T00:54:24" u="1"/>
        <d v="1899-12-30T00:07:28" u="1"/>
        <d v="1899-12-30T01:07:28" u="1"/>
        <d v="1899-12-30T00:53:08" u="1"/>
        <d v="1899-12-30T00:14:14" u="1"/>
        <d v="1899-12-30T00:37:04" u="1"/>
        <d v="1899-12-30T00:02:11" u="1"/>
        <d v="1899-12-30T00:01:56" u="1"/>
        <d v="1899-12-30T00:32:48" u="1"/>
        <d v="1899-12-30T00:59:39" u="1"/>
        <d v="1899-12-30T01:32:48" u="1"/>
        <d v="1899-12-30T00:16:44" u="1"/>
        <d v="1899-12-30T00:08:42" u="1"/>
        <d v="1899-12-30T00:39:34" u="1"/>
        <d v="1899-12-30T00:35:33" u="1"/>
        <d v="1899-12-30T00:00:40" u="1"/>
        <d v="1899-12-30T00:15:28" u="1"/>
        <d v="1899-12-30T01:15:28" u="1"/>
        <d v="1899-12-30T00:30:16" u="1"/>
        <d v="1899-12-30T00:22:14" u="1"/>
        <d v="1899-12-30T00:45:04" u="1"/>
        <d v="1899-12-30T00:06:10" u="1"/>
        <d v="1899-12-30T00:02:09" u="1"/>
        <d v="1899-12-30T00:29:00" u="1"/>
        <d v="1899-12-30T00:40:48" u="1"/>
        <d v="1899-12-30T00:05:55" u="1"/>
        <d v="1899-12-30T01:40:48" u="1"/>
        <d v="1899-12-30T00:24:44" u="1"/>
        <d v="1899-12-30T00:47:34" u="1"/>
        <d v="1899-12-30T00:00:38" u="1"/>
        <d v="1899-12-30T00:31:30" u="1"/>
        <d v="1899-12-30T00:23:28" u="1"/>
        <d v="1899-12-30T01:23:28" u="1"/>
        <d v="1899-12-30T00:07:24" u="1"/>
        <d v="1899-12-30T00:30:14" u="1"/>
        <d v="1899-12-30T00:53:04" u="1"/>
        <d v="1899-12-30T00:06:08" u="1"/>
        <d v="1899-12-30T00:02:07" u="1"/>
        <d v="1899-12-30T01:06:08" u="1"/>
        <d v="1899-12-30T00:48:48" u="1"/>
        <d v="1899-12-30T01:48:48" u="1"/>
        <d v="1899-12-30T00:09:54" u="1"/>
        <d v="1899-12-30T00:32:44" u="1"/>
        <d v="1899-12-30T00:55:34" u="1"/>
        <d v="1899-12-30T00:04:37" u="1"/>
        <d v="1899-12-30T00:00:36" u="1"/>
        <d v="1899-12-30T00:31:28" u="1"/>
        <d v="1899-12-30T01:31:28" u="1"/>
        <d v="1899-12-30T00:15:24" u="1"/>
        <d v="1899-12-30T00:38:14" u="1"/>
        <d v="1899-12-30T00:14:08" u="1"/>
        <d v="1899-12-30T01:14:08" u="1"/>
        <d v="1899-12-30T00:06:06" u="1"/>
        <d v="1899-12-30T00:02:05" u="1"/>
        <d v="1899-12-30T00:29:57" u="1"/>
        <d v="1899-12-30T00:56:48" u="1"/>
        <d v="1899-12-30T00:17:54" u="1"/>
        <d v="1899-12-30T00:40:44" u="1"/>
        <d v="1899-12-30T00:05:51" u="1"/>
        <d v="1899-12-30T00:01:50" u="1"/>
        <d v="1899-12-30T00:08:36" u="1"/>
        <d v="1899-12-30T00:39:28" u="1"/>
        <d v="1899-12-30T01:39:28" u="1"/>
        <d v="1899-12-30T00:23:24" u="1"/>
        <d v="1899-12-30T00:46:14" u="1"/>
        <d v="1899-12-30T00:22:08" u="1"/>
        <d v="1899-12-30T01:22:08" u="1"/>
        <d v="1899-12-30T00:06:04" u="1"/>
        <d v="1899-12-30T00:25:54" u="1"/>
        <d v="1899-12-30T00:48:44" u="1"/>
        <d v="1899-12-30T00:01:48" u="1"/>
        <d v="1899-12-30T00:28:39" u="1"/>
        <d v="1899-12-30T01:01:48" u="1"/>
        <d v="1899-12-30T00:47:28" u="1"/>
        <d v="1899-12-30T01:47:28" u="1"/>
        <d v="1899-12-30T00:08:34" u="1"/>
        <d v="1899-12-30T00:31:24" u="1"/>
        <d v="1899-12-30T00:54:14" u="1"/>
        <d v="1899-12-30T00:30:08" u="1"/>
        <d v="1899-12-30T01:30:08" u="1"/>
        <d v="1899-12-30T00:14:04" u="1"/>
        <d v="1899-12-30T00:06:02" u="1"/>
        <d v="1899-12-30T00:02:01" u="1"/>
        <d v="1899-12-30T00:33:54" u="1"/>
        <d v="1899-12-30T00:05:47" u="1"/>
        <d v="1899-12-30T01:09:48" u="1"/>
        <d v="1899-12-30T00:55:28" u="1"/>
        <d v="1899-12-30T00:16:34" u="1"/>
        <d v="1899-12-30T00:39:24" u="1"/>
        <d v="1899-12-30T00:31:22" u="1"/>
        <d v="1899-12-30T00:07:16" u="1"/>
        <d v="1899-12-30T00:38:08" u="1"/>
        <d v="1899-12-30T00:34:07" u="1"/>
        <d v="1899-12-30T01:38:08" u="1"/>
        <d v="1899-12-30T00:22:04" u="1"/>
        <d v="1899-12-30T00:41:54" u="1"/>
        <d v="1899-12-30T00:17:48" u="1"/>
        <d v="1899-12-30T01:17:48" u="1"/>
        <d v="1899-12-30T00:36:37" u="1"/>
        <d v="1899-12-30T00:01:44" u="1"/>
        <d v="1899-12-30T00:24:34" u="1"/>
        <d v="1899-12-30T00:47:24" u="1"/>
        <d v="1899-12-30T01:00:28" u="1"/>
        <d v="1899-12-30T00:19:17" u="1"/>
        <d v="1899-12-30T00:46:08" u="1"/>
        <d v="1899-12-30T01:46:08" u="1"/>
        <d v="1899-12-30T00:07:14" u="1"/>
        <d v="1899-12-30T00:30:04" u="1"/>
        <d v="1899-12-30T00:49:54" u="1"/>
        <d v="1899-12-30T00:25:48" u="1"/>
        <d v="1899-12-30T01:25:48" u="1"/>
        <d v="1899-12-30T00:09:44" u="1"/>
        <d v="1899-12-30T00:05:43" u="1"/>
        <d v="1899-12-30T00:32:34" u="1"/>
        <d v="1899-12-30T00:55:24" u="1"/>
        <d v="1899-12-30T01:08:28" u="1"/>
        <d v="1899-12-30T00:54:08" u="1"/>
        <d v="1899-12-30T00:15:14" u="1"/>
        <d v="1899-12-30T00:38:04" u="1"/>
        <d v="1899-12-30T00:57:54" u="1"/>
        <d v="1899-12-30T00:37:49" u="1"/>
        <d v="1899-12-30T00:33:48" u="1"/>
        <d v="1899-12-30T01:33:48" u="1"/>
        <d v="1899-12-30T00:17:44" u="1"/>
        <d v="1899-12-30T00:13:43" u="1"/>
        <d v="1899-12-30T00:40:34" u="1"/>
        <d v="1899-12-30T00:28:31" u="1"/>
        <d v="1899-12-30T00:16:28" u="1"/>
        <d v="1899-12-30T01:16:28" u="1"/>
        <d v="1899-12-30T00:00:24" u="1"/>
        <d v="1899-12-30T00:31:16" u="1"/>
        <d v="1899-12-30T00:23:14" u="1"/>
        <d v="1899-12-30T00:46:04" u="1"/>
        <d v="1899-12-30T00:07:10" u="1"/>
        <d v="1899-12-30T00:41:48" u="1"/>
        <d v="1899-12-30T01:41:48" u="1"/>
        <d v="1899-12-30T00:25:44" u="1"/>
        <d v="1899-12-30T00:48:34" u="1"/>
        <d v="1899-12-30T00:01:38" u="1"/>
        <d v="1899-12-30T00:24:28" u="1"/>
        <d v="1899-12-30T01:24:28" u="1"/>
        <d v="1899-12-30T00:08:24" u="1"/>
        <d v="1899-12-30T00:04:23" u="1"/>
        <d v="1899-12-30T01:08:24" u="1"/>
        <d v="1899-12-30T00:00:22" u="1"/>
        <d v="1899-12-30T00:31:14" u="1"/>
        <d v="1899-12-30T00:54:04" u="1"/>
        <d v="1899-12-30T01:07:08" u="1"/>
        <d v="1899-12-30T00:49:48" u="1"/>
        <d v="1899-12-30T01:49:48" u="1"/>
        <d v="1899-12-30T00:10:54" u="1"/>
        <d v="1899-12-30T00:33:44" u="1"/>
        <d v="1899-12-30T00:13:39" u="1"/>
        <d v="1899-12-30T00:32:28" u="1"/>
        <d v="1899-12-30T01:32:28" u="1"/>
        <d v="1899-12-30T00:16:24" u="1"/>
        <d v="1899-12-30T00:39:14" u="1"/>
        <d v="1899-12-30T00:04:21" u="1"/>
        <d v="1899-12-30T00:00:20" u="1"/>
        <d v="1899-12-30T00:15:08" u="1"/>
        <d v="1899-12-30T01:15:08" u="1"/>
        <d v="1899-12-30T00:57:48" u="1"/>
        <d v="1899-12-30T00:18:54" u="1"/>
        <d v="1899-12-30T00:41:44" u="1"/>
        <d v="1899-12-30T00:06:51" u="1"/>
        <d v="1899-12-30T00:02:50" u="1"/>
        <d v="1899-12-30T00:25:40" u="1"/>
        <d v="1899-12-30T00:09:36" u="1"/>
        <d v="1899-12-30T00:40:28" u="1"/>
        <d v="1899-12-30T01:40:28" u="1"/>
        <d v="1899-12-30T00:24:24" u="1"/>
        <d v="1899-12-30T00:47:14" u="1"/>
        <d v="1899-12-30T00:00:18" u="1"/>
        <d v="1899-12-30T00:31:10" u="1"/>
        <d v="1899-12-30T00:23:08" u="1"/>
        <d v="1899-12-30T01:23:08" u="1"/>
        <d v="1899-12-30T00:07:04" u="1"/>
        <d v="1899-12-30T00:26:54" u="1"/>
        <d v="1899-12-30T00:49:44" u="1"/>
        <d v="1899-12-30T01:02:48" u="1"/>
        <d v="1899-12-30T00:48:28" u="1"/>
        <d v="1899-12-30T01:48:28" u="1"/>
        <d v="1899-12-30T00:09:34" u="1"/>
        <d v="1899-12-30T00:32:24" u="1"/>
        <d v="1899-12-30T00:55:14" u="1"/>
        <d v="1899-12-30T00:04:17" u="1"/>
        <d v="1899-12-30T00:31:08" u="1"/>
        <d v="1899-12-30T01:31:08" u="1"/>
        <d v="1899-12-30T00:15:04" u="1"/>
        <d v="1899-12-30T00:34:54" u="1"/>
        <d v="1899-12-30T01:10:48" u="1"/>
        <d v="1899-12-30T00:56:28" u="1"/>
        <d v="1899-12-30T00:17:34" u="1"/>
        <d v="1899-12-30T00:40:24" u="1"/>
        <d v="1899-12-30T00:32:22" u="1"/>
        <d v="1899-12-30T00:12:17" u="1"/>
        <d v="1899-12-30T00:08:16" u="1"/>
        <d v="1899-12-30T00:39:08" u="1"/>
        <d v="1899-12-30T01:39:08" u="1"/>
        <d v="1899-12-30T00:23:04" u="1"/>
        <d v="1899-12-30T00:42:54" u="1"/>
        <d v="1899-12-30T00:18:48" u="1"/>
        <d v="1899-12-30T01:18:48" u="1"/>
        <d v="1899-12-30T00:06:45" u="1"/>
        <d v="1899-12-30T00:25:34" u="1"/>
        <d v="1899-12-30T00:48:24" u="1"/>
        <d v="1899-12-30T00:09:30" u="1"/>
        <d v="1899-12-30T00:32:20" u="1"/>
        <d v="1899-12-30T01:01:28" u="1"/>
        <d v="1899-12-30T00:47:08" u="1"/>
        <d v="1899-12-30T01:47:08" u="1"/>
        <d v="1899-12-30T00:08:14" u="1"/>
        <d v="1899-12-30T00:31:04" u="1"/>
        <d v="1899-12-30T00:50:54" u="1"/>
        <d v="1899-12-30T00:34:50" u="1"/>
        <d v="1899-12-30T00:26:48" u="1"/>
        <d v="1899-12-30T01:26:48" u="1"/>
        <d v="1899-12-30T00:10:44" u="1"/>
        <d v="1899-12-30T00:33:34" u="1"/>
        <d v="1899-12-30T01:09:28" u="1"/>
        <d v="1899-12-30T00:01:26" u="1"/>
        <d v="1899-12-30T00:59:09" u="1"/>
        <d v="1899-12-30T00:55:08" u="1"/>
        <d v="1899-12-30T00:16:14" u="1"/>
        <d v="1899-12-30T00:39:04" u="1"/>
        <d v="1899-12-30T00:58:54" u="1"/>
        <d v="1899-12-30T00:03:56" u="1"/>
        <d v="1899-12-30T00:34:48" u="1"/>
        <d v="1899-12-30T00:30:47" u="1"/>
        <d v="1899-12-30T01:34:48" u="1"/>
        <d v="1899-12-30T00:18:44" u="1"/>
        <d v="1899-12-30T00:41:34" u="1"/>
        <d v="1899-12-30T00:17:28" u="1"/>
        <d v="1899-12-30T00:13:27" u="1"/>
        <d v="1899-12-30T01:17:28" u="1"/>
        <d v="1899-12-30T00:09:26" u="1"/>
        <d v="1899-12-30T00:05:25" u="1"/>
        <d v="1899-12-30T00:01:24" u="1"/>
        <d v="1899-12-30T00:32:16" u="1"/>
        <d v="1899-12-30T01:01:24" u="1"/>
        <d v="1899-12-30T00:24:14" u="1"/>
        <d v="1899-12-30T00:47:04" u="1"/>
        <d v="1899-12-30T01:00:08" u="1"/>
        <d v="1899-12-30T00:42:48" u="1"/>
        <d v="1899-12-30T01:42:48" u="1"/>
        <d v="1899-12-30T00:26:44" u="1"/>
        <d v="1899-12-30T00:49:34" u="1"/>
        <d v="1899-12-30T00:02:38" u="1"/>
        <d v="1899-12-30T00:29:29" u="1"/>
        <d v="1899-12-30T00:25:28" u="1"/>
        <d v="1899-12-30T01:25:28" u="1"/>
        <d v="1899-12-30T00:09:24" u="1"/>
        <d v="1899-12-30T01:09:24" u="1"/>
        <d v="1899-12-30T00:01:22" u="1"/>
        <d v="1899-12-30T00:32:14" u="1"/>
        <d v="1899-12-30T00:55:04" u="1"/>
        <d v="1899-12-30T00:04:07" u="1"/>
        <d v="1899-12-30T01:08:08" u="1"/>
        <d v="1899-12-30T00:27:58" u="1"/>
        <d v="1899-12-30T00:50:48" u="1"/>
        <d v="1899-12-30T01:50:48" u="1"/>
        <d v="1899-12-30T00:11:54" u="1"/>
        <d v="1899-12-30T00:34:44" u="1"/>
        <d v="1899-12-30T00:33:28" u="1"/>
        <d v="1899-12-30T01:33:28" u="1"/>
        <d v="1899-12-30T00:17:24" u="1"/>
        <d v="1899-12-30T00:40:14" u="1"/>
        <d v="1899-12-30T00:05:21" u="1"/>
        <d v="1899-12-30T00:16:08" u="1"/>
        <d v="1899-12-30T01:16:08" u="1"/>
        <d v="1899-12-30T00:58:48" u="1"/>
        <d v="1899-12-30T00:19:54" u="1"/>
        <d v="1899-12-30T00:42:44" u="1"/>
        <d v="1899-12-30T00:07:51" u="1"/>
        <d v="1899-12-30T00:03:50" u="1"/>
        <d v="1899-12-30T00:26:40" u="1"/>
        <d v="1899-12-30T00:41:28" u="1"/>
        <d v="1899-12-30T01:41:28" u="1"/>
        <d v="1899-12-30T00:25:24" u="1"/>
        <d v="1899-12-30T00:48:14" u="1"/>
        <d v="1899-12-30T00:24:08" u="1"/>
        <d v="1899-12-30T01:24:08" u="1"/>
        <d v="1899-12-30T00:08:04" u="1"/>
        <d v="1899-12-30T00:27:54" u="1"/>
        <d v="1899-12-30T00:50:44" u="1"/>
        <d v="1899-12-30T01:03:48" u="1"/>
        <d v="1899-12-30T00:49:28" u="1"/>
        <d v="1899-12-30T01:49:28" u="1"/>
        <d v="1899-12-30T00:10:34" u="1"/>
        <d v="1899-12-30T00:02:32" u="1"/>
        <d v="1899-12-30T00:33:24" u="1"/>
        <d v="1899-12-30T00:25:22" u="1"/>
        <d v="1899-12-30T00:56:14" u="1"/>
        <d v="1899-12-30T00:05:17" u="1"/>
        <d v="1899-12-30T00:32:08" u="1"/>
        <d v="1899-12-30T01:32:08" u="1"/>
        <d v="1899-12-30T00:16:04" u="1"/>
        <d v="1899-12-30T00:35:54" u="1"/>
        <d v="1899-12-30T01:11:48" u="1"/>
        <d v="1899-12-30T00:57:28" u="1"/>
        <d v="1899-12-30T00:18:34" u="1"/>
        <d v="1899-12-30T00:41:24" u="1"/>
        <d v="1899-12-30T00:29:21" u="1"/>
        <d v="1899-12-30T00:40:08" u="1"/>
        <d v="1899-12-30T01:40:08" u="1"/>
        <d v="1899-12-30T00:32:06" u="1"/>
        <d v="1899-12-30T00:24:04" u="1"/>
        <d v="1899-12-30T00:43:54" u="1"/>
        <d v="1899-12-30T00:31:51" u="1"/>
        <d v="1899-12-30T00:19:48" u="1"/>
        <d v="1899-12-30T00:46:39" u="1"/>
        <d v="1899-12-30T01:19:48" u="1"/>
        <d v="1899-12-30T00:34:36" u="1"/>
        <d v="1899-12-30T00:26:34" u="1"/>
        <d v="1899-12-30T00:49:24" u="1"/>
        <d v="1899-12-30T01:02:28" u="1"/>
      </sharedItems>
    </cacheField>
    <cacheField name="Velocita riferimento (min/km)" numFmtId="0">
      <sharedItems containsDate="1" containsMixedTypes="1" minDate="1899-12-30T00:00:00" maxDate="1899-12-31T00:00:00"/>
    </cacheField>
    <cacheField name="Delta Velocita riferimento (min/km)" numFmtId="0">
      <sharedItems containsDate="1" containsMixedTypes="1" minDate="1899-12-30T00:00:00" maxDate="1899-12-31T00:00:00"/>
    </cacheField>
    <cacheField name="Validità punteggio" numFmtId="0">
      <sharedItems/>
    </cacheField>
    <cacheField name="Classifica di Corsa" numFmtId="0">
      <sharedItems containsMixedTypes="1" containsNumber="1" containsInteger="1" minValue="1" maxValue="184"/>
    </cacheField>
    <cacheField name="Classifica di Categoria" numFmtId="0">
      <sharedItems containsMixedTypes="1" containsNumber="1" containsInteger="1" minValue="1" maxValue="2168" count="5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s v="Escluso"/>
        <n v="51"/>
        <n v="52"/>
        <n v="53"/>
        <n v="54"/>
        <s v="-"/>
        <n v="2168" u="1"/>
      </sharedItems>
    </cacheField>
    <cacheField name="Punteggio Uisp" numFmtId="0">
      <sharedItems containsMixedTypes="1" containsNumber="1" containsInteger="1" minValue="-8" maxValue="20" count="31"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0"/>
        <e v="#N/A"/>
        <s v="-"/>
        <n v="-7" u="1"/>
        <n v="-1" u="1"/>
        <n v="-3" u="1"/>
        <n v="-8" u="1"/>
        <n v="-4" u="1"/>
        <n v="-5" u="1"/>
        <n v="-2" u="1"/>
        <n v="-6" u="1"/>
      </sharedItems>
    </cacheField>
    <cacheField name="PuntiTotale" numFmtId="0" formula="#NAME? +'Punteggio Uisp'" databaseField="0"/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Vera" refreshedDate="42806.543489004631" createdVersion="5" refreshedVersion="4" minRefreshableVersion="3" recordCount="2501">
  <cacheSource type="worksheet">
    <worksheetSource ref="A2:AC2503" sheet="Arrivi"/>
  </cacheSource>
  <cacheFields count="30">
    <cacheField name="Codice Corsa" numFmtId="0">
      <sharedItems containsBlank="1"/>
    </cacheField>
    <cacheField name="Corsa" numFmtId="0">
      <sharedItems/>
    </cacheField>
    <cacheField name="Esclusione da classifica" numFmtId="0">
      <sharedItems containsBlank="1" containsMixedTypes="1" containsNumber="1" containsInteger="1" minValue="20" maxValue="815" count="10">
        <m/>
        <s v="X"/>
        <s v="-"/>
        <n v="791" u="1"/>
        <n v="20" u="1"/>
        <n v="35" u="1"/>
        <n v="519" u="1"/>
        <n v="531" u="1"/>
        <n v="815" u="1"/>
        <n v="337" u="1"/>
      </sharedItems>
    </cacheField>
    <cacheField name="Pettorale" numFmtId="0">
      <sharedItems containsBlank="1" containsMixedTypes="1" containsNumber="1" containsInteger="1" minValue="1" maxValue="981" count="934">
        <n v="519"/>
        <n v="874"/>
        <n v="71"/>
        <n v="205"/>
        <n v="626"/>
        <n v="929"/>
        <n v="502"/>
        <n v="203"/>
        <n v="20"/>
        <n v="60"/>
        <n v="172"/>
        <n v="810"/>
        <n v="73"/>
        <n v="531"/>
        <n v="789"/>
        <n v="474"/>
        <n v="495"/>
        <n v="893"/>
        <n v="825"/>
        <n v="793"/>
        <n v="151"/>
        <n v="133"/>
        <n v="757"/>
        <n v="758"/>
        <n v="170"/>
        <n v="815"/>
        <n v="886"/>
        <n v="483"/>
        <n v="140"/>
        <n v="142"/>
        <n v="726"/>
        <n v="790"/>
        <n v="68"/>
        <n v="277"/>
        <n v="918"/>
        <n v="278"/>
        <n v="834"/>
        <n v="477"/>
        <n v="82"/>
        <n v="211"/>
        <n v="824"/>
        <n v="37"/>
        <n v="40"/>
        <n v="147"/>
        <n v="175"/>
        <n v="35"/>
        <n v="791"/>
        <n v="84"/>
        <n v="903"/>
        <n v="109"/>
        <n v="501"/>
        <n v="469"/>
        <n v="854"/>
        <n v="840"/>
        <n v="442"/>
        <n v="473"/>
        <n v="555"/>
        <n v="219"/>
        <n v="768"/>
        <n v="478"/>
        <n v="182"/>
        <n v="355"/>
        <n v="177"/>
        <n v="335"/>
        <n v="905"/>
        <n v="141"/>
        <n v="885"/>
        <n v="139"/>
        <n v="644"/>
        <n v="728"/>
        <n v="108"/>
        <n v="70"/>
        <n v="156"/>
        <n v="45"/>
        <n v="259"/>
        <n v="770"/>
        <n v="118"/>
        <n v="794"/>
        <n v="137"/>
        <n v="90"/>
        <n v="767"/>
        <n v="356"/>
        <n v="353"/>
        <n v="18"/>
        <n v="487"/>
        <n v="76"/>
        <n v="67"/>
        <n v="88"/>
        <n v="727"/>
        <n v="72"/>
        <n v="155"/>
        <n v="246"/>
        <n v="69"/>
        <n v="9"/>
        <n v="154"/>
        <n v="34"/>
        <n v="481"/>
        <n v="30"/>
        <n v="29"/>
        <n v="79"/>
        <n v="100"/>
        <n v="323"/>
        <n v="607"/>
        <n v="99"/>
        <n v="64"/>
        <n v="947"/>
        <n v="7"/>
        <n v="921"/>
        <n v="44"/>
        <n v="518"/>
        <n v="194"/>
        <n v="538"/>
        <n v="827"/>
        <n v="769"/>
        <n v="880"/>
        <n v="16"/>
        <n v="107"/>
        <n v="112"/>
        <n v="934"/>
        <n v="472"/>
        <n v="866"/>
        <n v="132"/>
        <n v="89"/>
        <n v="87"/>
        <n v="106"/>
        <n v="258"/>
        <n v="252"/>
        <n v="134"/>
        <n v="322"/>
        <n v="19"/>
        <n v="842"/>
        <n v="248"/>
        <n v="819"/>
        <n v="143"/>
        <n v="38"/>
        <n v="910"/>
        <n v="836"/>
        <n v="31"/>
        <n v="845"/>
        <n v="536"/>
        <n v="902"/>
        <n v="103"/>
        <n v="950"/>
        <n v="98"/>
        <n v="12"/>
        <n v="164"/>
        <n v="467"/>
        <n v="628"/>
        <n v="110"/>
        <n v="6"/>
        <n v="91"/>
        <n v="244"/>
        <n v="260"/>
        <n v="21"/>
        <n v="249"/>
        <n v="115"/>
        <n v="463"/>
        <n v="755"/>
        <n v="158"/>
        <n v="262"/>
        <n v="981"/>
        <n v="977"/>
        <n v="850"/>
        <n v="491"/>
        <n v="432"/>
        <n v="308"/>
        <n v="564"/>
        <n v="195"/>
        <n v="738"/>
        <n v="896"/>
        <n v="621"/>
        <n v="129"/>
        <n v="256"/>
        <n v="673"/>
        <n v="633"/>
        <n v="385"/>
        <n v="642"/>
        <n v="714"/>
        <n v="609"/>
        <n v="936"/>
        <n v="3"/>
        <n v="62"/>
        <n v="939"/>
        <n v="500"/>
        <n v="527"/>
        <n v="797"/>
        <n v="431"/>
        <n v="394"/>
        <n v="614"/>
        <n v="567"/>
        <n v="705"/>
        <n v="492"/>
        <n v="906"/>
        <n v="737"/>
        <n v="570"/>
        <n v="204"/>
        <n v="104"/>
        <n v="713"/>
        <n v="575"/>
        <n v="619"/>
        <n v="426"/>
        <n v="388"/>
        <n v="856"/>
        <n v="227"/>
        <n v="694"/>
        <n v="358"/>
        <n v="176"/>
        <n v="701"/>
        <n v="270"/>
        <n v="634"/>
        <n v="285"/>
        <n v="622"/>
        <n v="171"/>
        <n v="521"/>
        <n v="470"/>
        <n v="591"/>
        <n v="150"/>
        <n v="188"/>
        <n v="376"/>
        <n v="597"/>
        <n v="512"/>
        <n v="774"/>
        <n v="4"/>
        <n v="745"/>
        <n v="612"/>
        <n v="914"/>
        <n v="286"/>
        <n v="329"/>
        <n v="599"/>
        <n v="27"/>
        <n v="964"/>
        <n v="198"/>
        <n v="904"/>
        <n v="742"/>
        <n v="273"/>
        <n v="702"/>
        <n v="723"/>
        <n v="145"/>
        <n v="319"/>
        <n v="753"/>
        <n v="593"/>
        <n v="796"/>
        <n v="136"/>
        <n v="717"/>
        <n v="632"/>
        <n v="553"/>
        <n v="801"/>
        <n v="603"/>
        <n v="583"/>
        <n v="192"/>
        <n v="372"/>
        <n v="55"/>
        <n v="625"/>
        <n v="114"/>
        <n v="245"/>
        <n v="304"/>
        <n v="806"/>
        <n v="386"/>
        <n v="207"/>
        <n v="476"/>
        <n v="453"/>
        <n v="86"/>
        <n v="504"/>
        <n v="746"/>
        <n v="590"/>
        <n v="645"/>
        <n v="289"/>
        <n v="377"/>
        <n v="159"/>
        <n v="420"/>
        <n v="423"/>
        <n v="775"/>
        <n v="173"/>
        <n v="342"/>
        <n v="428"/>
        <n v="237"/>
        <n v="350"/>
        <n v="522"/>
        <n v="963"/>
        <n v="152"/>
        <n v="287"/>
        <n v="605"/>
        <n v="367"/>
        <n v="146"/>
        <n v="613"/>
        <n v="778"/>
        <n v="384"/>
        <n v="529"/>
        <n v="931"/>
        <n v="95"/>
        <n v="282"/>
        <n v="933"/>
        <n v="39"/>
        <n v="281"/>
        <n v="85"/>
        <n v="312"/>
        <n v="222"/>
        <n v="636"/>
        <n v="586"/>
        <n v="242"/>
        <n v="664"/>
        <n v="193"/>
        <n v="616"/>
        <n v="218"/>
        <n v="604"/>
        <n v="191"/>
        <n v="254"/>
        <n v="225"/>
        <n v="199"/>
        <n v="627"/>
        <n v="844"/>
        <n v="860"/>
        <n v="875"/>
        <n v="606"/>
        <n v="466"/>
        <n v="441"/>
        <n v="924"/>
        <n v="396"/>
        <n v="25"/>
        <n v="585"/>
        <n v="925"/>
        <n v="417"/>
        <n v="788"/>
        <n v="464"/>
        <n v="435"/>
        <n v="786"/>
        <n v="160"/>
        <n v="239"/>
        <n v="513"/>
        <n v="486"/>
        <n v="274"/>
        <n v="765"/>
        <n v="261"/>
        <n v="766"/>
        <n v="948"/>
        <n v="520"/>
        <n v="832"/>
        <n v="231"/>
        <n v="17"/>
        <n v="849"/>
        <n v="102"/>
        <n v="339"/>
        <n v="534"/>
        <n v="730"/>
        <n v="811"/>
        <n v="101"/>
        <n v="579"/>
        <n v="540"/>
        <n v="846"/>
        <n v="59"/>
        <n v="247"/>
        <n v="243"/>
        <n v="179"/>
        <n v="22"/>
        <n v="863"/>
        <n v="855"/>
        <n v="400"/>
        <n v="263"/>
        <n v="438"/>
        <n v="303"/>
        <n v="870"/>
        <n v="482"/>
        <n v="867"/>
        <n v="411"/>
        <n v="26"/>
        <n v="547"/>
        <n v="457"/>
        <n v="475"/>
        <n v="23"/>
        <n v="488"/>
        <n v="404"/>
        <n v="240"/>
        <n v="890"/>
        <n v="881"/>
        <n v="458"/>
        <n v="138"/>
        <n v="135"/>
        <n v="197"/>
        <n v="958"/>
        <n v="541"/>
        <n v="267"/>
        <n v="887"/>
        <n v="871"/>
        <n v="813"/>
        <n v="250"/>
        <n v="275"/>
        <n v="535"/>
        <n v="449"/>
        <n v="872"/>
        <n v="927"/>
        <n v="941"/>
        <n v="266"/>
        <n v="543"/>
        <n v="974"/>
        <n v="828"/>
        <n v="546"/>
        <n v="418"/>
        <n v="370"/>
        <n v="907"/>
        <n v="951"/>
        <n v="954"/>
        <n v="926"/>
        <n v="920"/>
        <n v="952"/>
        <n v="949"/>
        <n v="340"/>
        <n v="729"/>
        <n v="821"/>
        <n v="795"/>
        <n v="407"/>
        <n v="833"/>
        <n v="406"/>
        <n v="822"/>
        <n v="444"/>
        <n v="879"/>
        <n v="946"/>
        <n v="316"/>
        <n v="725"/>
        <n v="468"/>
        <n v="334"/>
        <n v="884"/>
        <n v="41"/>
        <n v="656"/>
        <n v="917"/>
        <n v="447"/>
        <n v="413"/>
        <n v="831"/>
        <n v="214"/>
        <n v="461"/>
        <n v="889"/>
        <n v="77"/>
        <n v="450"/>
        <n v="864"/>
        <n v="113"/>
        <n v="568"/>
        <n v="578"/>
        <n v="820"/>
        <n v="838"/>
        <n v="409"/>
        <n v="365"/>
        <n v="803"/>
        <n v="922"/>
        <n v="206"/>
        <n v="853"/>
        <n v="928"/>
        <n v="291"/>
        <n v="268"/>
        <n v="233"/>
        <n v="848"/>
        <n v="883"/>
        <n v="414"/>
        <n v="455"/>
        <n v="359"/>
        <n v="97"/>
        <n v="397"/>
        <n v="965"/>
        <n v="956"/>
        <n v="785"/>
        <n v="957"/>
        <n v="868"/>
        <n v="971"/>
        <n v="454"/>
        <n v="953"/>
        <n v="228"/>
        <n v="761"/>
        <n v="861"/>
        <n v="823"/>
        <n v="888"/>
        <n v="14"/>
        <n v="830"/>
        <n v="11"/>
        <n v="10"/>
        <n v="434"/>
        <n v="187"/>
        <n v="847"/>
        <n v="976"/>
        <n v="980"/>
        <n v="419"/>
        <n v="544"/>
        <n v="345"/>
        <n v="341"/>
        <n v="532"/>
        <n v="168"/>
        <n v="424"/>
        <n v="297"/>
        <n v="392"/>
        <n v="321"/>
        <n v="178"/>
        <n v="375"/>
        <n v="471"/>
        <n v="651"/>
        <n v="772"/>
        <n v="754"/>
        <n v="557"/>
        <n v="389"/>
        <n v="433"/>
        <n v="347"/>
        <n v="276"/>
        <n v="210"/>
        <n v="526"/>
        <n v="548"/>
        <n v="601"/>
        <n v="162"/>
        <n v="121"/>
        <n v="479"/>
        <n v="688"/>
        <n v="641"/>
        <n v="647"/>
        <n v="508"/>
        <n v="837"/>
        <n v="858"/>
        <n v="229"/>
        <n v="966"/>
        <n v="573"/>
        <n v="556"/>
        <n v="898"/>
        <n v="695"/>
        <n v="357"/>
        <n v="660"/>
        <n v="343"/>
        <n v="83"/>
        <n v="891"/>
        <n v="589"/>
        <n v="317"/>
        <n v="687"/>
        <n v="739"/>
        <n v="638"/>
        <n v="572"/>
        <n v="748"/>
        <n v="181"/>
        <n v="731"/>
        <n v="509"/>
        <n v="378"/>
        <n v="677"/>
        <n v="908"/>
        <n v="265"/>
        <n v="499"/>
        <n v="943"/>
        <n v="721"/>
        <n v="693"/>
        <n v="959"/>
        <n v="306"/>
        <n v="105"/>
        <n v="223"/>
        <n v="128"/>
        <n v="32"/>
        <n v="961"/>
        <n v="710"/>
        <n v="217"/>
        <n v="808"/>
        <n v="945"/>
        <n v="675"/>
        <n v="280"/>
        <n v="525"/>
        <n v="779"/>
        <n v="857"/>
        <n v="294"/>
        <n v="935"/>
        <n v="629"/>
        <n v="296"/>
        <n v="131"/>
        <n v="215"/>
        <n v="938"/>
        <n v="354"/>
        <n v="652"/>
        <n v="582"/>
        <n v="620"/>
        <n v="183"/>
        <n v="144"/>
        <n v="387"/>
        <n v="318"/>
        <n v="374"/>
        <n v="750"/>
        <n v="741"/>
        <n v="668"/>
        <n v="740"/>
        <n v="196"/>
        <n v="295"/>
        <n v="422"/>
        <n v="234"/>
        <n v="123"/>
        <n v="780"/>
        <n v="324"/>
        <n v="149"/>
        <n v="716"/>
        <n v="743"/>
        <n v="676"/>
        <n v="305"/>
        <n v="221"/>
        <n v="309"/>
        <n v="528"/>
        <n v="776"/>
        <n v="271"/>
        <n v="818"/>
        <n v="505"/>
        <n v="119"/>
        <n v="190"/>
        <n v="608"/>
        <n v="202"/>
        <n v="782"/>
        <n v="81"/>
        <n v="180"/>
        <n v="517"/>
        <n v="744"/>
        <n v="777"/>
        <n v="576"/>
        <n v="157"/>
        <n v="978"/>
        <n v="383"/>
        <n v="5"/>
        <n v="511"/>
        <n v="562"/>
        <n v="807"/>
        <n v="238"/>
        <n v="736"/>
        <n v="659"/>
        <n v="781"/>
        <n v="127"/>
        <n v="751"/>
        <n v="328"/>
        <n v="314"/>
        <n v="514"/>
        <n v="362"/>
        <n v="325"/>
        <n v="610"/>
        <n v="611"/>
        <n v="122"/>
        <n v="166"/>
        <n v="805"/>
        <n v="153"/>
        <n v="932"/>
        <n v="909"/>
        <n v="421"/>
        <n v="804"/>
        <n v="209"/>
        <n v="516"/>
        <n v="733"/>
        <n v="272"/>
        <n v="944"/>
        <n v="523"/>
        <n v="635"/>
        <n v="216"/>
        <n v="565"/>
        <n v="116"/>
        <n v="208"/>
        <n v="685"/>
        <n v="427"/>
        <n v="942"/>
        <n v="696"/>
        <n v="596"/>
        <n v="732"/>
        <n v="800"/>
        <n v="425"/>
        <n v="327"/>
        <n v="200"/>
        <n v="292"/>
        <n v="330"/>
        <n v="236"/>
        <n v="326"/>
        <n v="161"/>
        <n v="299"/>
        <n v="235"/>
        <n v="184"/>
        <n v="213"/>
        <n v="201"/>
        <n v="351"/>
        <n v="876"/>
        <n v="368"/>
        <n v="882"/>
        <n v="93"/>
        <n v="8"/>
        <n v="403"/>
        <n v="398"/>
        <n v="436"/>
        <n v="724"/>
        <n v="762"/>
        <n v="539"/>
        <n v="74"/>
        <n v="439"/>
        <n v="443"/>
        <n v="33"/>
        <n v="843"/>
        <n v="401"/>
        <n v="94"/>
        <n v="56"/>
        <n v="452"/>
        <n v="919"/>
        <n v="460"/>
        <n v="923"/>
        <n v="873"/>
        <n v="851"/>
        <n v="865"/>
        <n v="657"/>
        <n v="812"/>
        <n v="65"/>
        <n v="802"/>
        <n v="756"/>
        <n v="763"/>
        <n v="75"/>
        <n v="658"/>
        <n v="814"/>
        <n v="405"/>
        <n v="96"/>
        <n v="451"/>
        <n v="969"/>
        <n v="940"/>
        <n v="654"/>
        <n v="348"/>
        <n v="58"/>
        <n v="408"/>
        <n v="975"/>
        <n v="955"/>
        <n v="51"/>
        <n v="967"/>
        <n v="916"/>
        <n v="57"/>
        <n v="43"/>
        <n v="930"/>
        <n v="15"/>
        <n v="416"/>
        <n v="440"/>
        <n v="302"/>
        <n v="364"/>
        <n v="301"/>
        <n v="437"/>
        <n v="489"/>
        <n v="50"/>
        <n v="760"/>
        <n v="869"/>
        <n v="937"/>
        <n v="251"/>
        <n v="338"/>
        <n v="913"/>
        <n v="574"/>
        <n v="524"/>
        <n v="561"/>
        <n v="446"/>
        <n v="279"/>
        <n v="257"/>
        <n v="894"/>
        <n v="445"/>
        <n v="288"/>
        <n v="708"/>
        <n v="503"/>
        <n v="165"/>
        <n v="549"/>
        <n v="496"/>
        <n v="61"/>
        <n v="637"/>
        <n v="671"/>
        <n v="771"/>
        <n v="498"/>
        <n v="680"/>
        <n v="552"/>
        <n v="631"/>
        <n v="700"/>
        <n v="648"/>
        <n v="602"/>
        <n v="550"/>
        <n v="320"/>
        <n v="699"/>
        <n v="13"/>
        <n v="494"/>
        <n v="600"/>
        <n v="1"/>
        <n v="667"/>
        <n v="167"/>
        <n v="484"/>
        <n v="63"/>
        <n v="709"/>
        <n v="630"/>
        <n v="379"/>
        <n v="28"/>
        <n v="559"/>
        <n v="581"/>
        <n v="558"/>
        <n v="148"/>
        <n v="510"/>
        <n v="690"/>
        <n v="566"/>
        <n v="230"/>
        <n v="410"/>
        <n v="315"/>
        <n v="232"/>
        <n v="551"/>
        <n v="653"/>
        <n v="672"/>
        <n v="52"/>
        <n v="594"/>
        <n v="399"/>
        <n v="684"/>
        <n v="402"/>
        <n v="42"/>
        <n v="752"/>
        <n v="852"/>
        <n v="972"/>
        <n v="897"/>
        <n v="670"/>
        <n v="563"/>
        <n v="859"/>
        <n v="899"/>
        <n v="686"/>
        <n v="346"/>
        <n v="283"/>
        <n v="674"/>
        <n v="390"/>
        <n v="646"/>
        <n v="704"/>
        <n v="241"/>
        <n v="707"/>
        <n v="617"/>
        <n v="640"/>
        <n v="577"/>
        <n v="269"/>
        <n v="300"/>
        <n v="679"/>
        <n v="749"/>
        <n v="360"/>
        <n v="691"/>
        <n v="697"/>
        <n v="900"/>
        <n v="331"/>
        <n v="598"/>
        <n v="220"/>
        <n v="395"/>
        <n v="226"/>
        <n v="712"/>
        <n v="643"/>
        <n v="361"/>
        <n v="960"/>
        <n v="666"/>
        <n v="391"/>
        <n v="333"/>
        <n v="649"/>
        <n v="393"/>
        <n v="892"/>
        <n v="125"/>
        <n v="639"/>
        <n v="681"/>
        <n v="2"/>
        <n v="554"/>
        <n v="662"/>
        <n v="298"/>
        <n v="682"/>
        <n v="47"/>
        <n v="313"/>
        <n v="126"/>
        <n v="669"/>
        <n v="979"/>
        <n v="665"/>
        <n v="515"/>
        <n v="816"/>
        <n v="584"/>
        <n v="862"/>
        <n v="560"/>
        <n v="571"/>
        <n v="587"/>
        <n v="661"/>
        <n v="901"/>
        <n v="163"/>
        <n v="293"/>
        <n v="715"/>
        <n v="54"/>
        <n v="968"/>
        <n v="595"/>
        <n v="290"/>
        <n v="186"/>
        <n v="722"/>
        <n v="46"/>
        <n v="689"/>
        <n v="692"/>
        <n v="915"/>
        <n v="623"/>
        <n v="706"/>
        <n v="185"/>
        <n v="592"/>
        <n v="718"/>
        <n v="66"/>
        <n v="663"/>
        <n v="711"/>
        <n v="80"/>
        <n v="970"/>
        <n v="720"/>
        <n v="588"/>
        <n v="36"/>
        <n v="380"/>
        <n v="580"/>
        <n v="284"/>
        <n v="169"/>
        <n v="117"/>
        <n v="624"/>
        <n v="911"/>
        <n v="698"/>
        <n v="703"/>
        <n v="829"/>
        <n v="212"/>
        <n v="759"/>
        <n v="683"/>
        <m/>
        <s v="-"/>
        <n v="352" u="1"/>
        <n v="224" u="1"/>
        <n v="485" u="1"/>
        <n v="120" u="1"/>
        <n v="456" u="1"/>
        <n v="459" u="1"/>
        <n v="264" u="1"/>
        <n v="363" u="1"/>
        <n v="48" u="1"/>
        <n v="462" u="1"/>
        <n v="332" u="1"/>
        <n v="430" u="1"/>
        <n v="366" u="1"/>
        <n v="465" u="1"/>
        <n v="336" u="1"/>
        <n v="369" u="1"/>
        <n v="337" u="1"/>
        <n v="371" u="1"/>
        <n v="307" u="1"/>
        <n v="49" u="1"/>
        <n v="373" u="1"/>
        <n v="124" u="1"/>
        <n v="310" u="1"/>
        <n v="92" u="1"/>
        <n v="344" u="1"/>
        <n v="412" u="1"/>
        <n v="253" u="1"/>
        <n v="381" u="1"/>
        <n v="349" u="1"/>
        <n v="382" u="1"/>
        <n v="189" u="1"/>
        <n v="415" u="1"/>
        <n v="448" u="1"/>
        <n v="255" u="1"/>
      </sharedItems>
    </cacheField>
    <cacheField name="Tempo Crono" numFmtId="0">
      <sharedItems containsBlank="1"/>
    </cacheField>
    <cacheField name="Categorie in Gara" numFmtId="0">
      <sharedItems/>
    </cacheField>
    <cacheField name="Cognome e Nome" numFmtId="0">
      <sharedItems count="1189">
        <s v="MATTA DAVIDE"/>
        <s v="GARUTI GIOELE"/>
        <s v="GAMBONE GABRIELE"/>
        <s v="OSLER NICOLO'"/>
        <s v="CUTRUPI MARCO"/>
        <s v="ROMANO PIETRO"/>
        <s v="ELLOUBAB SALAHEDDINE"/>
        <s v="MUSSINO DAVIDE"/>
        <s v="PIOMBO NICOLO' MARIA"/>
        <s v="COMPARINI MATTEO"/>
        <s v="TORTORA MAURO"/>
        <s v="ALMESMARI OMAR"/>
        <s v="GARRISI THEO"/>
        <s v="BRAGLIA DAVIDE"/>
        <s v="CAVINA YONAS"/>
        <s v="BIGNONE WILLIAM"/>
        <s v="EL MAHFOUDI AYMAN"/>
        <s v="CAVAZZI GIOSUE'"/>
        <s v="BOTTARI EDOARDO"/>
        <s v="SANTI TOMMASO"/>
        <s v="CAUSIN STEFANO"/>
        <s v="CELIBERTI GIORGIO"/>
        <s v="BORDONI TOMMASO"/>
        <s v="CATERINO ROBERTO"/>
        <s v="SCORZA DARIO"/>
        <s v="BERGIANTI GABRIELE"/>
        <s v="VARIGNANA JACOPO"/>
        <s v="PONE PIETRO"/>
        <s v="STANGHELLINI FRANCESCO"/>
        <s v="TURRINI SIMONE"/>
        <s v="BRUZZI EDOARDO"/>
        <s v="MOLINARI LORENZO"/>
        <s v="FISTI FEDERICO"/>
        <s v="MASOTTI SAMUELE"/>
        <s v="GOUANTOUO PRINCE"/>
        <s v="SCAVETTO RUBEN"/>
        <s v="FERRARI DAVIDE"/>
        <s v="CANEPA ANDREA"/>
        <s v="MANETTI ALESSIO"/>
        <s v="SERRATRICE MIRCO"/>
        <s v="BORJA OUSSAMA"/>
        <s v="BOCCARDI RICCARDO"/>
        <s v="BUZZETTI EMANUELE"/>
        <s v="BARDELLA LORENZO"/>
        <s v="VESCO LUCA"/>
        <s v="BIANCHI ELIA"/>
        <s v="POGGI ANTONIO"/>
        <s v="MANZINI SIMONE"/>
        <s v="BUCCI MIRCO"/>
        <s v="SESTAIONI ALESSIO"/>
        <s v="BERRETTI BRYAN"/>
        <s v="TRAORE' MAHAMMADOU"/>
        <s v="VECCHI FILIPPO"/>
        <s v="LUSUARDI FABIO"/>
        <s v="RIVI LORENZO"/>
        <s v="ANSELMO LUCA"/>
        <s v="SCRIVANI ANDREA"/>
        <s v="BERTOLOTTO LUCA"/>
        <s v="SUCCI CIMENTINI LUCA"/>
        <s v="CAROSIO SERGIO"/>
        <s v="BEVILACQUA MATTEO"/>
        <s v="NANNI JIMMY"/>
        <s v="ALFARONE GABRIELE"/>
        <s v="ANSALONI FEDERICO"/>
        <s v="ABATE OMAR"/>
        <s v="TONELLI GAMBETTI EDUARDO"/>
        <s v="TOMASI ALESSANDRA"/>
        <s v="MAZZETTI MATTEO"/>
        <s v="VERONESI REBECCA"/>
        <s v="SHAMI ELMAHDI"/>
        <s v="SCARPELLI FEDERICA"/>
        <s v="GAMBONE ALESSIA"/>
        <s v="FRASCONA' ALESSIA"/>
        <s v="CALAMINI LORENZO"/>
        <s v="PASQUINI FRANCESCA"/>
        <s v="ZANNI SARA"/>
        <s v="SEGLIE AZZURRA"/>
        <s v="TAROZZI DEMETRA"/>
        <s v="FORMENTI EMMA"/>
        <s v="PASQUALETTI ARIANNA"/>
        <s v="ROSSI EMANUELA"/>
        <s v="PAINI LISA"/>
        <s v="MANTOVANI CHIARA"/>
        <s v="MUSSIE ANNA"/>
        <s v="TAGLIAFICO AURORA"/>
        <s v="GIACHI ANNA"/>
        <s v="FISTI AURORA"/>
        <s v="NUTINI ALICE"/>
        <s v="SELMI ELENA"/>
        <s v="GARRISI EVA"/>
        <s v="FILIPOZZI KIMLEANG"/>
        <s v="CORBEDDU ALESSIA"/>
        <s v="FRANCHINI ANNA"/>
        <s v="CUPPINI EMMA"/>
        <s v="FAVARO' LIDIA"/>
        <s v="BERTI LINDA"/>
        <s v="MARTINO ALICE"/>
        <s v="ALIANI LUCIA"/>
        <s v="ALIANI IRENE"/>
        <s v="GUIDOTTI NOEMI"/>
        <s v="SABATELLI LUCIA"/>
        <s v="TURINO MARTINA"/>
        <s v="CAMANZI ANNA"/>
        <s v="SABATELLI ILARIA"/>
        <s v="FANCIULLACCI SAMANTHA"/>
        <s v="CAPPITELLI FRANCESCA"/>
        <s v="BIAGINI MATTIA"/>
        <s v="IOZZELLI ETTORE"/>
        <s v="CALAMINI LEONARDO"/>
        <s v="MARTELLI EDOARDO"/>
        <s v="GUIDONE SIMONE"/>
        <s v="LEMHAMDI LALAOUI NASSIM"/>
        <s v="CANEPARI CRISTOFER"/>
        <s v="SURIANI SAMUELE"/>
        <s v="PANCALDI EMANUELE"/>
        <s v="GHERARDI ALESSANDRO"/>
        <s v="SCARLINI TOMMASO"/>
        <s v="TRALLORI LORENZO"/>
        <s v="ZANIERI PIETRO"/>
        <s v="SANSEVERINATI SASHA"/>
        <s v="COLONNELLO DANIELE"/>
        <s v="BONORA FRANCESCO"/>
        <s v="NUTINI COSIMO"/>
        <s v="NENCINI GIACOMO"/>
        <s v="SCARLINI DAVIDE"/>
        <s v="PAGLIARANI ANDREA"/>
        <s v="LEPRI LORENZO"/>
        <s v="DALLOLIO GIACOMO"/>
        <s v="TURINO ALESSIO"/>
        <s v="PIOMBO FRANCESCO MARIA"/>
        <s v="MANGOLINI ALEX"/>
        <s v="FONTI DAVIDE"/>
        <s v="BEZZI ENRICO"/>
        <s v="VENTURI SIMONE"/>
        <s v="BRESCI PIETRO"/>
        <s v="CAMMELLI ALESSANDRO"/>
        <s v="FONTANI ANGELO"/>
        <s v="ASSORGIA ENRICO"/>
        <s v="MONTANARI FEDERICO"/>
        <s v="FERRETTI DAVIDE"/>
        <s v="BUCCI ANDREA"/>
        <s v="SANSONE MASSIMO"/>
        <s v="DE NOVELLIS EDOARDO"/>
        <s v="ROSSI VALERIA"/>
        <s v="DONATI MIRIAM"/>
        <s v="POLI GIOIA"/>
        <s v="TINCANI FRANCESCA"/>
        <s v="VERNETTI VIOLA"/>
        <s v="SFORZI GRETA"/>
        <s v="ANOBILE TIZIANA"/>
        <s v="PENNINELLA ALICE"/>
        <s v="BISCEGLIA MARILINA"/>
        <s v="PATRIGNANI TEHTENA"/>
        <s v="RERHAYE FIRDAOS"/>
        <s v="GIULIANELLI ROSA"/>
        <s v="PARIS SILVIA"/>
        <s v="PIAGNI REBECCA"/>
        <s v="ABEJE HABTE MARIAM DEBORAH"/>
        <s v="LIVANI BENEDETTA"/>
        <s v="SASSO ALLEGRA"/>
        <s v="VIGNALI MILA"/>
        <s v="PAGLIA MARGHERITA"/>
        <s v="PIERLI FIORENZA"/>
        <s v="BARTOLI RITA"/>
        <s v="BERTUCCELLI LUCIANA"/>
        <s v="SCIDA' FEDERICA"/>
        <s v="CAZZADORE ERICA"/>
        <s v="GUIOTTO CLAUDIA"/>
        <s v="ROSSI SIMONA"/>
        <e v="#N/A"/>
        <s v="SPORTELLI TIZIANA"/>
        <s v="TOMASZUN MONIKA"/>
        <s v="NANU ELENA"/>
        <s v="CASONI ELISA"/>
        <s v="AVERSA CLAUDIA"/>
        <s v="DI VITO LORENA ANTONIETTA"/>
        <s v="PAGU NATALIA"/>
        <s v="RICCHI LUCIA"/>
        <s v="CIOCCA MARIA"/>
        <s v="VIDILI ISABELLA"/>
        <s v="CIGARINI ILARIA"/>
        <s v="DALLAI ROSSELLA"/>
        <s v="GUALANDRI VALERIA"/>
        <s v="RINOLDI LINDA"/>
        <s v="SEMERARO TIZIANA"/>
        <s v="CASADIO MONICA"/>
        <s v="PICCININI GABRIELLA"/>
        <s v="SCIBILIA CARMELA"/>
        <s v="LEONCINI CLAUDIA"/>
        <s v="FAGGIN CARLA"/>
        <s v="MONGERA ANNAROSA"/>
        <s v="BENATTI ANTONELLA"/>
        <s v="AIELLO IRENE"/>
        <s v="RICCO' ROBERTA"/>
        <s v="GAVIOLI SIMONA"/>
        <s v="NEGRO DANIELA"/>
        <s v="SBODIO FRANCESCA"/>
        <s v="POPPI VANESSA"/>
        <s v="MATTIOLO CINZIA"/>
        <s v="RUFFILLI FRANCESCA"/>
        <s v="ROSSI ERIKA"/>
        <s v="LORUSSO MARIA"/>
        <s v="ZINI MILENA"/>
        <s v="FABBRO MARISA"/>
        <s v="LIGABUE ANNAMARIA"/>
        <s v="PIZZI MONICA"/>
        <s v="ZUCCHI RENATA"/>
        <s v="MANTOVI ROBERTA"/>
        <s v="LAMBERTINI PAOLA"/>
        <s v="CAROVANI ALESSANDRA"/>
        <s v="CASON ELISABETTA"/>
        <s v="TANESINI CHIARA"/>
        <s v="TORCHIO ALESSANDRA"/>
        <s v="BONETTI SONIA"/>
        <s v="BARONI BENEDETTA"/>
        <s v="TOMAINI ARIANNA"/>
        <s v="BRUSCIANO EMANUELA"/>
        <s v="CERNUSCO BARBARA"/>
        <s v="BERETTA ALESSANDRA"/>
        <s v="VERONESI ERIKA"/>
        <s v="VAGHI ANNAMARIA"/>
        <s v="CHIABODO BARBARA"/>
        <s v="RUBINI LORETTA"/>
        <s v="WIZA BARBARA ANNA"/>
        <s v="FRANCESCONI NADIA"/>
        <s v="FRANZESE SILVIA"/>
        <s v="CONGIU MARIA"/>
        <s v="IERACE TERESINA"/>
        <s v="VOLTOLIN SONIA"/>
        <s v="VELLA ELEONORA"/>
        <s v="FRIGO ORIELE"/>
        <s v="LATO FLORA"/>
        <s v="MAZZA MILVA"/>
        <s v="FANTI CLAUDIA"/>
        <s v="VUILLEMENOT NADEGE"/>
        <s v="MARCONI PAOLA"/>
        <s v="ZINI CHIARA"/>
        <s v="TRON ANITA"/>
        <s v="ZIVANOVIC NATASA"/>
        <s v="TESTONI DANIELA"/>
        <s v="TRISOLINI GIADA"/>
        <s v="BABINI GERMANA"/>
        <s v="DI LODOVICO FEDERICA"/>
        <s v="ROSSI CRISTINA"/>
        <s v="SPEZZATI NADIA"/>
        <s v="CASSIBBA MONICA"/>
        <s v="GONZALEZ HUESCA ROSA MARIA"/>
        <s v="BANDINI FEDERICA"/>
        <s v="PREARO STEFANIA"/>
        <s v="FORTUNA ELIANA CARMEN"/>
        <s v="POZZI SORAIA"/>
        <s v="CERBIONI LAURA"/>
        <s v="TRONCONI LOREDANA"/>
        <s v="UBERTI ISABELLA"/>
        <s v="CONGEDO SERENA"/>
        <s v="MUSETTI MARTINA"/>
        <s v="PIAZZA ANNA"/>
        <s v="GUSMEROLI ELIDE"/>
        <s v="RITONDO MARIA"/>
        <s v="BRUZZONE SOFIA"/>
        <s v="CONIGLIO MARIA ROSARIA"/>
        <s v="NARDI PATRIZIA"/>
        <s v="COMETTI ANGELA"/>
        <s v="DEMARIA ALESSANDRA"/>
        <s v="TIBISOIU CRISTINA"/>
        <s v="VERZELLESI MARIA PIA"/>
        <s v="GIORDANO SIMONETTA"/>
        <s v="CALDARULO FRANCESCA"/>
        <s v="MARANGON CINZIA"/>
        <s v="BOURGUIBA LEILA"/>
        <s v="LANCONELLI VALERIA"/>
        <s v="GARAU GIUSEPPINA"/>
        <s v="TRIPODI GIOVANNA"/>
        <s v="BUSUOLI GEORGINA"/>
        <s v="TASSINARI TIZIANA"/>
        <s v="PIDDIU MARIA BONARIA"/>
        <s v="LYCZKO ANNA MARTA"/>
        <s v="FIORE ALBAROSA"/>
        <s v="PANCALDI SANDRA"/>
        <s v="CONTRAFATTO ANTONELLA"/>
        <s v="DE SIMONE FRANCESCA"/>
        <s v="BUZZI GUENDALINA"/>
        <s v="VENTURINI LORENZA"/>
        <s v="AGOSTINO GRAZIA"/>
        <s v="GOLFARI CLAUDIA"/>
        <s v="CAPOZZOLI SUSI"/>
        <s v="DI SABATO ROSA"/>
        <s v="DANIELIS CLAUDIA"/>
        <s v="TAGLIENTE SARA"/>
        <s v="RICCI MONICA"/>
        <s v="AZZOLINA LUCIA"/>
        <s v="ZAFFINO SIMONA"/>
        <s v="BRUNETTI BARBARA"/>
        <s v="AVELLANEDA CARBAJAL IRMA MONICA"/>
        <s v="MOSCARDI DANIELA"/>
        <s v="VITETTA MARIA"/>
        <s v="CALLEGARI VENERINA MAGDA"/>
        <s v="SILORI CINZIA"/>
        <s v="SCANAVINI SARA"/>
        <s v="VUCCI GRAZIA"/>
        <s v="BEDESCHI SIMONA"/>
        <s v="GHERRA STEFANIA"/>
        <s v="LUONGO GIUSEPPINA"/>
        <s v="BELLANOVA MARIA"/>
        <s v="BILLI MARTA"/>
        <s v="FIORE MARIA ANTONIA"/>
        <s v="MOROLLI LUISA"/>
        <s v="CAVALLO MARILISA"/>
        <s v="MASIERO CRISTINA"/>
        <s v="PARODI DANIELE"/>
        <s v="MICHELETTI ANDREA"/>
        <s v="ALLAIRA FEDERICO"/>
        <s v="GARUTI TOBIA"/>
        <s v="CAMANZI ALESSANDRO"/>
        <s v="RONDANINI DAVIDE"/>
        <s v="MORETTI ELIA"/>
        <s v="NICCOLI GIULIO"/>
        <s v="ALGERI THOMAS"/>
        <s v="TRIZZINO DANIELE"/>
        <s v="RAIMONDI MATTEO"/>
        <s v="PASQUINI GIULIO"/>
        <s v="SAMMARCO CLAUDIO"/>
        <s v="LEONARDI LUCA"/>
        <s v="PIAGNI TOMMASO"/>
        <s v="BERTOLOTTI FEDERICO"/>
        <s v="GHIDONI SIMONE"/>
        <s v="MAZZOTTA ALESSANDRO"/>
        <s v="TAVELLA CHIARA"/>
        <s v="ED DANDAOUI SARA"/>
        <s v="TAGLIAFICO ARIANNA"/>
        <s v="BARTOLOMEI GIULIA"/>
        <s v="LOKMANE MAHA"/>
        <s v="SANTARELLI CATERINA"/>
        <s v="LOKMANE NIHADE"/>
        <s v="CIONI SARA ELISABETTA"/>
        <s v="MATTA ELISA"/>
        <s v="DELLA RAGIONE ALICE"/>
        <s v="LONGO MARTA"/>
        <s v="MALDINA ROSE"/>
        <s v="PANCIROLI CECILIA"/>
        <s v="SAMMARONE MARTINA"/>
        <s v="BERERA LAURA"/>
        <s v="DI DONATO GIADA"/>
        <s v="GIANNOTTI SILVIA"/>
        <s v="BACCARI ALESSIA"/>
        <s v="SAINI SATWINDER KAUR"/>
        <s v="MISSAGLIA MARTINA"/>
        <s v="MEDICI ELENA"/>
        <s v="NICOLINI NOA"/>
        <s v="COLORITO ALICE"/>
        <s v="D'ANGELO ROSA"/>
        <s v="ALUIGI CARLOTTA"/>
        <s v="ARCUDI CHEICK OMAR"/>
        <s v="RERHAYE HASSAN"/>
        <s v="BUDINI RICCARDO"/>
        <s v="VERONA GABRIELE"/>
        <s v="BRINTAZZOLI GIANLUCA"/>
        <s v="SCHIARATURA BRAYAN"/>
        <s v="DIARRA JEAN IBRAHIME"/>
        <s v="MONTANARI MATTEO"/>
        <s v="CUTAIA MARCO"/>
        <s v="PICCARDO ANDREA"/>
        <s v="CUCCINIELLO ALESSANDRO"/>
        <s v="GIORDANI SIMONE"/>
        <s v="TROTTO ALESSANDRO"/>
        <s v="ZANNI CARLO"/>
        <s v="FRANCHI ANDREA"/>
        <s v="BRIASCO GABRIELE"/>
        <s v="RERHAYE HOUSIEN"/>
        <s v="VILLANI FRANCESCO"/>
        <s v="CASONI ALESSANDRO"/>
        <s v="VALENTINO GABRIELE"/>
        <s v="ZANIBONI LORENZO"/>
        <s v="POZZI ANDREA"/>
        <s v="INCERTI PARENTI LUCA"/>
        <s v="FORMENTI ENEA"/>
        <s v="DALLOLIO GIOVANNI"/>
        <s v="IBBA GIULIO"/>
        <s v="TAGLIAVINI TOMMASO"/>
        <s v="MEDICI ENRICO"/>
        <s v="DAFIR ADAM"/>
        <s v="VENTURA SERGIO"/>
        <s v="DEGLI ESPOSTI STEFANO"/>
        <s v="BARILLI BEN"/>
        <s v="LAZZARI NICOLA"/>
        <s v="BARTOLOMEI IVAN"/>
        <s v="FERRARI GIACOMO"/>
        <s v="BUFFIGNANI LUCA"/>
        <s v="GAROFALO CRISTIAN"/>
        <s v="PIOVANELLI ALESSIO"/>
        <s v="GUZZON TOMMASO"/>
        <s v="BASTIANONI MATTEO"/>
        <s v="PELIZZARI MARCO"/>
        <s v="HASSEN ILYES"/>
        <s v="CIUFFREDA DAVIDE"/>
        <s v="ZANINI FEDERICO"/>
        <s v="CHIOZZI GIORGIO"/>
        <s v="D'AMICO RICCARDO"/>
        <s v="ANTIMI DAVID"/>
        <s v="DHARMARATHNAM PRAPPANJAN"/>
        <s v="PANCALDI ELIA"/>
        <s v="PERFETTI KEVIN"/>
        <s v="HOXHA GLEDIS"/>
        <s v="FERRARESI MATTEO"/>
        <s v="COSTANTINI MATTIA"/>
        <s v="BORGHI LEONARDO"/>
        <s v="GIANNOTTI MARGHERITA"/>
        <s v="BOLOGNESI MARTINA"/>
        <s v="ZAGNI MARIANNA"/>
        <s v="FERRARI SOFIA"/>
        <s v="DENTI CARLOTTA"/>
        <s v="FERRARI GIADA"/>
        <s v="BONORA ELENA"/>
        <s v="ROMDHANI SIRINE"/>
        <s v="PALMIERI MARTINA THI PHONG"/>
        <s v="BERTARELLI GIULIA"/>
        <s v="MONTERUCCIOLI LINA"/>
        <s v="CARPENITO MARIA SOLE"/>
        <s v="TONI ELISA"/>
        <s v="ANSALONI CLELIA"/>
        <s v="TESTONI LIVIA"/>
        <s v="CALAMAI GEMMA"/>
        <s v="GUGLIELMINI ALESSIA"/>
        <s v="GOUANTOUO MARIE ESTER"/>
        <s v="BEZZI ASIA"/>
        <s v="ORLANDINI MARCELLA"/>
        <s v="DEL RIO DIANA"/>
        <s v="TESTA ILENIA"/>
        <s v="PAGLIA ELISA"/>
        <s v="ZANARDI ELISA"/>
        <s v="GIACHI CHIARA"/>
        <s v="CATELLANI GRETA"/>
        <s v="CIARAVOLO MICHELA"/>
        <s v="TRALLORI SILVIA"/>
        <s v="FAVARO GIULIA"/>
        <s v="MISSAGLIA ANNA"/>
        <s v="BOCCOLARI ARIANNA"/>
        <s v="GOVI MATILDE"/>
        <s v="GASPARINI ELISABETTA"/>
        <s v="TONI IRENE"/>
        <s v="GUERRINI VERONICA"/>
        <s v="IOZZELLI GEMMA"/>
        <s v="QUARANTA ELEONORA"/>
        <s v="SPAGGIARI LISA"/>
        <s v="RASPANTI BIANCA"/>
        <s v="GIORGI NICOLO'"/>
        <s v="PULCINELLI CHRISTIAN"/>
        <s v="MARZOCCA MATTEO"/>
        <s v="NOTO CRISTIAN"/>
        <s v="SANDROLINI CESARE"/>
        <s v="ORLANDINI MATTHIAS"/>
        <s v="DE PIETRI SIMONE"/>
        <s v="POZZETTI LEONARDO"/>
        <s v="ROSSI GUIDO"/>
        <s v="AMAGHZAZ RAYAN"/>
        <s v="FIUMARA NICOLO'"/>
        <s v="SCOTTO DI CICCARIELLO FRANCESCO"/>
        <s v="DI LEMBO GABRIELE"/>
        <s v="SGARBI FRANCESCO"/>
        <s v="CUCCINIELLO GABRIELE"/>
        <s v="FERRI AMEDEO"/>
        <s v="DE PIETRI RICCARDO"/>
        <s v="JUZBASEV DANIEL"/>
        <s v="FRINO ALESSANDRO"/>
        <s v="DONDI DALL'OROLOGIO STEFANO"/>
        <s v="BRAMBILLA DAVIDE"/>
        <s v="BORGHI MAXIM"/>
        <s v="VENTUROLI EMANUELE"/>
        <s v="EYOME GREGORY JOSEPH"/>
        <s v="DAVOLI MATTIA"/>
        <s v="DIZDARI ARLIND"/>
        <s v="D'ALIMONTE ALESSANDRO"/>
        <s v="BERTANI STEFANO"/>
        <s v="CELEGATO MATTIA"/>
        <s v="NICOLINI VITTORIO"/>
        <s v="MASI SEBASTIANO"/>
        <s v="VALLI RICCARDO"/>
        <s v="CHIOZZI PAOLO"/>
        <s v="RUINI LEONARDO"/>
        <s v="DEL VILLANO ALESSIO"/>
        <s v="BORGHI MASSIMILIANO"/>
        <s v="SCHIAVELLO LUCA"/>
        <s v="LOLLI ALBERTO"/>
        <s v="LAGNA PIERCARLO"/>
        <s v="PREMOLI MARCO"/>
        <s v="MARTINA MARIO"/>
        <s v="ALFARONE GIUSEPPE"/>
        <s v="ROBERTO MASSIMO"/>
        <s v="FATTORI SAVERIO"/>
        <s v="ROMAGNOLI RICCARDO"/>
        <s v="BIANCO BRUNO"/>
        <s v="MAGNANI LORENZO"/>
        <s v="ANDREOSE LORENZO"/>
        <s v="MERISIO FRANCESCO"/>
        <s v="GIUSTI PAOLO"/>
        <s v="KARFI ANWAR"/>
        <s v="CESAREO MEMMO MARCIANO"/>
        <s v="SERRATRICE MATTIA"/>
        <s v="PISCOPO FRANCO"/>
        <s v="BADRI ISSAM"/>
        <s v="ACCALAI ADOLFO"/>
        <s v="MENEGHETTI MARIO"/>
        <s v="DI RENZONE CLAUDIO"/>
        <s v="DAGNINO CARLO"/>
        <s v="GASPARINI PIERPAOLO"/>
        <s v="GELOSINI CLAUDIO"/>
        <s v="GABBI CARLO"/>
        <s v="MANTEGAZZI ENRICO"/>
        <s v="GOVI MARCO"/>
        <s v="CORSINOTTI MEDARDO"/>
        <s v="GIANOTTI DIEGO"/>
        <s v="MELANI ROBERTO"/>
        <s v="MAGAGNOLI LUCIANO"/>
        <s v="SCRIVANI GIOVANNI"/>
        <s v="CUSCIANNA VITO"/>
        <s v="LO CONTE ANTONIO"/>
        <s v="PINCA GIUSEPPE"/>
        <s v="CASSI ROBERTO"/>
        <s v="CASTELLI GIORDANO"/>
        <s v="MANZINI ANDREA"/>
        <s v="ARBUSTI NICOLA"/>
        <s v="SPEROTTO MAURIZIO"/>
        <s v="RUSCELLI SERGIO"/>
        <s v="GALANTINI CARLO"/>
        <s v="CAVAZZUTI PAOLO"/>
        <s v="GHINI DANIELE"/>
        <s v="ARDO' PAOLO"/>
        <s v="ANGELILLO VINCENZO"/>
        <s v="PRETE CLAUDIO"/>
        <s v="CAMPINI LUIGI"/>
        <s v="CONSERVA MARIO"/>
        <s v="BALDINI DAVIDE"/>
        <s v="BENATTI BRUNO"/>
        <s v="#GIGLIOLI PIER MASSIMO"/>
        <s v="GRANDI MAURIZIO"/>
        <s v="VALLI STEFANO"/>
        <s v="GOZZI ETTORE"/>
        <s v="DI NUCCI JAN CARLO"/>
        <s v="POVOLO GIAN LUCA"/>
        <s v="SCARLINI DANIELE"/>
        <s v="CAPPELLO AGOSTINO"/>
        <s v="TOMASZUN MAREK"/>
        <s v="BECCARIA CLAUDIO"/>
        <s v="SUTERA ALBERTO"/>
        <s v="PERRICONE GAETANO"/>
        <s v="ZAGAMI MARCELLO"/>
        <s v="POLETTI SILVANO"/>
        <s v="PAGANI ADRIANO"/>
        <s v="CAVANI MARCO"/>
        <s v="MASTROMATTEO LUIGI"/>
        <s v="FACCIOLI PAOLO"/>
        <s v="ADAMI PAOLO GUIDO"/>
        <s v="IACOVELLI GIUSEPPE"/>
        <s v="PROMPICAI PAOLO EMANUELE"/>
        <s v="BONINI MARCO"/>
        <s v="IACOVELLI PIERO"/>
        <s v="BEGHELLI HENRI BERTO"/>
        <s v="TESTA LIVIO"/>
        <s v="GUALANDRI LEANDRO"/>
        <s v="MARCHESELLI FRANCO"/>
        <s v="RUPI RODOLFO"/>
        <s v="POLETTO LUCA"/>
        <s v="SILIMBANI RUGGERO"/>
        <s v="CAPITANI VALTER"/>
        <s v="FRANCO DARIO"/>
        <s v="LEVATI CESARE"/>
        <s v="VERNA MAURIZIO"/>
        <s v="CORONA MASSIMO"/>
        <s v="PANTALEO GIACOMO"/>
        <s v="RICCI DINO"/>
        <s v="BORSARI PIERLUIGI"/>
        <s v="PIVETTI MAURIZIO"/>
        <s v="GUIOTTO SEVERINO"/>
        <s v="IACOVELLI MICHELE"/>
        <s v="GOLFARI DANIELE"/>
        <s v="MIGLIACCIO SALVATORE"/>
        <s v="MAZZOLI MAURIZIO"/>
        <s v="BIANCHI WALTER"/>
        <s v="BISCUOLA DENIS MARCO"/>
        <s v="RIGHI MAURO"/>
        <s v="FRANCHINI ENZO"/>
        <s v="CENCI MAURIZIO"/>
        <s v="PETRUCCIOLI VALTER"/>
        <s v="BRUNETTI BATTISTA"/>
        <s v="SERRA SALVATORE"/>
        <s v="SPIRITO ADRIANO"/>
        <s v="MADLENA FULVIO"/>
        <s v="MAZZOLI ANDREA"/>
        <s v="BERTANI PAOLO"/>
        <s v="COMINATO SANDRO"/>
        <s v="BARABUFFI ALIBERTO"/>
        <s v="DRAGONE ROBERTO"/>
        <s v="CAMANZI MASSIMO"/>
        <s v="MUSSINO BRUNO"/>
        <s v="VENTURA MAURIZIO"/>
        <s v="MAGNI LUCA"/>
        <s v="ARCUDI FRANCESCO"/>
        <s v="CAPUZZO ENZO"/>
        <s v="RAMUNNI ANTONIO UBALDO"/>
        <s v="ZENGA SILVESTRO"/>
        <s v="MATTIOLO LUIGI"/>
        <s v="LESERRI TOMMASO"/>
        <s v="PAGLIA FAUSTO"/>
        <s v="D'ANGELO SALVATORE"/>
        <s v="ANOBILE PIETRO"/>
        <s v="TEMPESTA GIOVANNI"/>
        <s v="BELLINELLO LUCIANO"/>
        <s v="PIAZZA FRANCO"/>
        <s v="RUSSO DANTE"/>
        <s v="RAVAZZINI RUGGERO"/>
        <s v="SIDOLI GIULIANO"/>
        <s v="PERRI FRANCESCO"/>
        <s v="TIEZZI MASSIMO"/>
        <s v="PIGLIACAMPO ALESSANDRO"/>
        <s v="GIORDANO PIERO"/>
        <s v="DE VITA PASQUALE"/>
        <s v="MANISCALCO IGNAZIO"/>
        <s v="RUBINI LUIGI"/>
        <s v="CURTO PIETRO"/>
        <s v="CUPANE FRANCESCO"/>
        <s v="FARNETANI LIVIO"/>
        <s v="SALARO GABRIELE"/>
        <s v="MONUTTI LUIGI"/>
        <s v="DI DONA ANTONIO"/>
        <s v="ZAFFINO GIAMPAOLO"/>
        <s v="BERTINI LUCA GIOTTO"/>
        <s v="CANCELLIERE DOMENICO"/>
        <s v="MAESTRI PAOLO"/>
        <s v="SERRATRICE ALBERTO"/>
        <s v="TORCHETTI ROCCO"/>
        <s v="MASONI GIANCARLO"/>
        <s v="MENABUE GIOVANNI"/>
        <s v="MARTELLI MAURO"/>
        <s v="GALATI SALVATORE"/>
        <s v="NISTRI SANZIO"/>
        <s v="TROMBINI MARCO"/>
        <s v="DALLA VECCHIA ANGELO"/>
        <s v="BENEDETTO MARCO"/>
        <s v="SCAVINO GIOVANNI"/>
        <s v="FRACCHETTA VALERIO"/>
        <s v="ROSSI GIULIANO"/>
        <s v="FERRONI DORIANO"/>
        <s v="LONGAGNANI GIOVANNI"/>
        <s v="VASSALLI DARIO"/>
        <s v="MANINI ROBERTO"/>
        <s v="GATTA ATTILIO"/>
        <s v="PASOTTI NARDO"/>
        <s v="FRANCONE PAOLO"/>
        <s v="MASIERO LORETTO"/>
        <s v="GIORGI OSVALDO"/>
        <s v="VECCHIONE FRANCO"/>
        <s v="PAVANELLI GIOVANNI"/>
        <s v="D'AMELIO SAVINO"/>
        <s v="MAZZOTTA VINCENZO"/>
        <s v="MERANDI FRANCESCO"/>
        <s v="PALLADINO GERARDO"/>
        <s v="CAPUANO ANTONIO"/>
        <s v="STURARO NEVIO"/>
        <s v="MAZZETTO GIULIO"/>
        <s v="MAHBOUB SARA"/>
        <s v="GRANDI VITTORIA"/>
        <s v="VERONESE CRISTEL"/>
        <s v="PRIMICERI TERESA"/>
        <s v="PINZAUTI IRENE"/>
        <s v="CAPOBIANCO CRISTINA"/>
        <s v="CANOVI VIOLA"/>
        <s v="ARGENTO LIDIA"/>
        <s v="CASUBOLO GIULIA"/>
        <s v="CARPENITO ELEONORA"/>
        <s v="FAVA VALENTINA"/>
        <s v="MAESTRI LAURA"/>
        <s v="GELLI BEATRICE"/>
        <s v="DIARRA THI WAN CLAIRE"/>
        <s v="ROMDHANI CHIRAZ"/>
        <s v="BERTI EMMA"/>
        <s v="MEGLIOLI MARTINA"/>
        <s v="BRINTAZZOLI GRETA"/>
        <s v="RICCHIUTI ALICE"/>
        <s v="CHIRICI OLIVIA"/>
        <s v="COCCONI GIORGIA"/>
        <s v="GOUANTOUO TERESA"/>
        <s v="PAGLIA ALESSANDRA"/>
        <s v="LA ROSA ADELE"/>
        <s v="GAROFALO NOEMI"/>
        <s v="SACCANI VEZZANI SARA"/>
        <s v="CINELLI ELENA"/>
        <s v="PECCHI ALICE"/>
        <s v="BACCARI SOFIA"/>
        <s v="FIESOLI BIANCA"/>
        <s v="GUERRINI BEATRICE"/>
        <s v="ABEJE HABTEMARIAM THEOPHILUS"/>
        <s v="FICARRA DIEGO"/>
        <s v="GELLI LEONARDO"/>
        <s v="ZAMBELLI FABIO"/>
        <s v="BARILLI NICK"/>
        <s v="CASONI ROBERTO"/>
        <s v="RIDOLFI FILIPPO"/>
        <s v="CILLONI PIETRO"/>
        <s v="DE NARDI RICCARDO"/>
        <s v="GUZZON MATTEO"/>
        <s v="CASINI GIOVANNI"/>
        <s v="LAMBERTI JACOPO"/>
        <s v="COLLINI SIMONE"/>
        <s v="FINOCCHIO SIMONE"/>
        <s v="HASSEN ADBELRAHMEN"/>
        <s v="SCOTTO DI CICCARIELLO DIEGO"/>
        <s v="CASINI EDOARDO"/>
        <s v="VERONA ALESSANDRO"/>
        <s v="GHINI EMANUELE"/>
        <s v="CIABATTI SAMUELE"/>
        <s v="CALAMIA SAMUELE"/>
        <s v="SANTONI DAMIANO"/>
        <s v="EYOME MARY FRANCESCA IRENE"/>
        <s v="REVERBERI VANESSA"/>
        <s v="LAMANDA MILENA"/>
        <s v="MONTANARI MARTINA"/>
        <s v="TIPALDI GAIA"/>
        <s v="MONTANARI CHIARA"/>
        <s v="COMASTRI NICOLE"/>
        <s v="SCARAMUCCIA ELENA"/>
        <s v="CASINI DIAMANTE"/>
        <s v="DENOTTI NAYRA"/>
        <s v="CUTAIA GRETA"/>
        <s v="GUALANDRI EMMA"/>
        <s v="LEPRI CHIARA"/>
        <s v="BERERA ANNA"/>
        <s v="FIASCHI LORENZA"/>
        <s v="MARCHETTA ANGELO"/>
        <s v="GIARDIELLO ANTONIO"/>
        <s v="BEDIN MICHELE"/>
        <s v="PALOMBO SATURNINO"/>
        <s v="CATTANEO MAURO"/>
        <s v="OPPIOLI MARCO"/>
        <s v="FAVARON FULVIO"/>
        <s v="MONTERUCCIOLI FLAVIO"/>
        <s v="GELATTI MARCO"/>
        <s v="MORO MOHAMED"/>
        <s v="BENKACEM MOHAMED"/>
        <s v="SALARO FABIO"/>
        <s v="BOGGIO PAOLO"/>
        <s v="EL MAHFOUDI OSAMA"/>
        <s v="CRAPARO ATANAS"/>
        <s v="TREVE MATTIA"/>
        <s v="CAPITANI FILIPPO"/>
        <s v="LOCONTE VITO"/>
        <s v="GALLINARI LUCA"/>
        <s v="COTALI IVAN"/>
        <s v="CARESIO GIULIANO FRANCO"/>
        <s v="GIANNI ROBERTO"/>
        <s v="MANNI NICOLO'"/>
        <s v="MAZZI GIANLUCA"/>
        <s v="CASARI GIULIANO"/>
        <s v="BRACCO ALFONSO"/>
        <s v="CASCONE ROBERTO"/>
        <s v="MANNI FABRIZIO"/>
        <s v="D'ORO ANTONIO"/>
        <s v="CAVICCHINI STEFANO"/>
        <s v="ZANELLA MARCO"/>
        <s v="ASTOLFI ANDREA"/>
        <s v="BIGI PATRICK"/>
        <s v="SAVARESE LUCA"/>
        <s v="ROSSI CHRISTIAN"/>
        <s v="DREONI MARCO"/>
        <s v="NEGRINI ALBERTO"/>
        <s v="CAVALLINI ANDREA"/>
        <s v="CANDELA SAMUELE"/>
        <s v="ZANETTI FRANCESCO"/>
        <s v="AVIGNI NICOLA"/>
        <s v="PIASENTINI MARCO"/>
        <s v="BAUCHIERO MARCO"/>
        <s v="QEPURI EDUARD"/>
        <s v="GENTILE FABRIZIO"/>
        <s v="DELL' AERA GIUSEPPE"/>
        <s v="LAINO STEFANO"/>
        <s v="GHELFI MATTEO"/>
        <s v="MARANGONI MATTEO"/>
        <s v="MARCO SULEMAN"/>
        <s v="BUSSETTO ANDREA"/>
        <s v="TURRICELLI ERIK"/>
        <s v="CARPENITO GIACOMO"/>
        <s v="CASSI SAMUELE OSKAR"/>
        <s v="TROVO' PAOLO"/>
        <s v="BIANCHINI ELIA"/>
        <s v="FILIPPINI MASSIMO"/>
        <s v="CAGLIARI MANUEL"/>
        <s v="CALAMAI SIMONE"/>
        <s v="STANGHELLINI MATTEO"/>
        <s v="SEVERI RICCARDO"/>
        <s v="FRANCHI CLAUDIO"/>
        <s v="CORRADINI MARCO"/>
        <s v="CAMPADELLI VALERIO"/>
        <s v="BOCCARDO STEFANO"/>
        <s v="ROSI PAOLO"/>
        <s v="LORUSSO LEONARDO"/>
        <s v="FRANCIOSI JONATHAN"/>
        <s v="GUICCIARDI MICHELE"/>
        <s v="CANARELLI SIMONE"/>
        <s v="CATTINI ALBERTO"/>
        <s v="PISCIONERI RAFFAELE"/>
        <s v="NERI FABIO"/>
        <s v="MELETTI LUIGI"/>
        <s v="VALLINO DANIELE"/>
        <s v="MORI ALESSIO"/>
        <s v="PESCE MARIO VITO"/>
        <s v="GALIMBERTI FAUSTO"/>
        <s v="MATTIOLO MASSIMO"/>
        <s v="PULCINELLI MARCO"/>
        <s v="MONTANARI CESARE"/>
        <s v="CORSINI FABRIZIO"/>
        <s v="NADALINI STEFANO"/>
        <s v="QUAGLIERI DAVIDE"/>
        <s v="GIUTTARI GIANLUCA"/>
        <s v="LONGAGNANI MARCO"/>
        <s v="TIEZZI PAOLO"/>
        <s v="AHMAD ADAM"/>
        <s v="VISENTIN GIMMY"/>
        <s v="BRUNA SAMUELE"/>
        <s v="TERRANEO CLAUDIO"/>
        <s v="CHIEREGATO MAURO"/>
        <s v="POLLASTRI ENRICO"/>
        <s v="VERONESI ANDREA"/>
        <s v="RUBINI GREGORIO"/>
        <s v="STORNELLO DENIS"/>
        <s v="BERGONZINI SIMONE"/>
        <s v="PORRITIELLO LUIGI"/>
        <s v="GALLINARI CHRISTIAN"/>
        <s v="MEDICI MARCO"/>
        <s v="ROGGEBAND JONATHAN"/>
        <s v="ARMAROLI PAOLO"/>
        <s v="MASSAI FABIO"/>
        <s v="CROTTI MASSIMO"/>
        <s v="CUCCHI STEFANO"/>
        <s v="CAVUOTI LUIGI"/>
        <s v="ACCORSI ENRICO"/>
        <s v="LONGO FABIO"/>
        <s v="FAGGIOLI LORENZO"/>
        <s v="CAPIZZI FILIPPO"/>
        <s v="VOLPATTO SIMONE"/>
        <s v="TIEZZI ALESSANDRO"/>
        <s v="TINCANI SANDRO"/>
        <s v="BELMONTE NICOLA"/>
        <s v="MASSONE DAVIDE"/>
        <s v="BERGIANTI JHONNY"/>
        <s v="PRENDIN PAOLO"/>
        <s v="BRAMBILLA MASSIMILIANO"/>
        <s v="BARI MASSIMILIANO"/>
        <s v="GROSSI GINO"/>
        <s v="SCARABELLO OMAR"/>
        <s v="ABBATI ALESSIO"/>
        <s v="BERTELLI FILIPPO"/>
        <s v="PERNICE STEFANO"/>
        <s v="GRECO GIROLAMO"/>
        <s v="RIGHI GABRIELE"/>
        <s v="CECCHERINI SIMONE"/>
        <s v="CILLONI LUIGI"/>
        <s v="TUROLLA MARCO"/>
        <s v="GIORGI FULVIO"/>
        <s v="CEFOLA ARMANDO"/>
        <s v="ZACCARIA RICCARDO"/>
        <s v="CALAMINI MASSIMO"/>
        <s v="GAVIOLI DAVIDE"/>
        <s v="GORRASI GIANCARLO"/>
        <s v="GATTESCHI MARCO"/>
        <s v="TARQUINIO DENIS"/>
        <s v="MONTANARI ANDREA"/>
        <s v="CARIOTI RICCARDO"/>
        <s v="TOSATTI MARIO"/>
        <s v="SETTI ALBERTO"/>
        <s v="FIESOLI LEONARDO"/>
        <s v="AVANZI ALESSANDRO"/>
        <s v="PIRONDI FABIO"/>
        <s v="IPPOLITI GABRIELE"/>
        <s v="DE PIETRI GIULIANO"/>
        <s v="TAMAROZZI MARCO"/>
        <s v="SFRISO ANDREA"/>
        <s v="BOCCARDI MARCO"/>
        <s v="CERATO GIANNI"/>
        <s v="ONGARO FILIPPO"/>
        <s v="CASALINO ANTONIO"/>
        <s v="SCIBETTA ANTONINO"/>
        <s v="ROSSO RICCARDO"/>
        <s v="TONDINI DAVIDE"/>
        <s v="CAPONE MAURIZIO"/>
        <s v="MALAGOLI GIAN FRANCO"/>
        <s v="MARMO SAVERIO"/>
        <s v="DAVOLI GIOVANNI"/>
        <s v="STURARO CHRISTIAN"/>
        <s v="DEL CARLO FRANCESCO"/>
        <s v="FARSETTI ANDREA"/>
        <s v="-"/>
        <s v="Grossi Virginia" u="1"/>
        <s v="Masetti Mirko" u="1"/>
        <s v="Sighinolfi Anna" u="1"/>
        <s v="Giuseppini Tommaso" u="1"/>
        <s v="Benedetti Nicola" u="1"/>
        <s v="Ricci Alice" u="1"/>
        <s v="Bonucchi Simone" u="1"/>
        <s v="Scaglioni Enrico" u="1"/>
        <s v="Cappelli Agnese" u="1"/>
        <s v="Gottardi Giulia" u="1"/>
        <s v="Migliaccio Simone" u="1"/>
        <s v="Gaetti Moreno" u="1"/>
        <s v="Sala Simone" u="1"/>
        <s v="Rasconi Francesco" u="1"/>
        <s v="Giannotti Massimo" u="1"/>
        <s v="Alessandro Federico" u="1"/>
        <s v="Casari Alex" u="1"/>
        <s v="Finelli Chris" u="1"/>
        <s v="Capuano Luigi" u="1"/>
        <s v="Catelani Jose" u="1"/>
        <s v="Galli Giulia" u="1"/>
        <s v="Colombini Giulia" u="1"/>
        <s v="Golinelli Giona" u="1"/>
        <s v="Vigarani Matilde" u="1"/>
        <s v="Pioppi Simone" u="1"/>
        <s v="Shpijati Susan" u="1"/>
        <s v="Djemaqui Akim" u="1"/>
        <s v="Rossi Chiara" u="1"/>
        <s v="Gramazio Nadia" u="1"/>
        <s v="Tognin Chiara" u="1"/>
        <s v="Lugli Lisa" u="1"/>
        <s v="Trenti Andrea" u="1"/>
        <s v="Rizzolo Alessia" u="1"/>
        <s v="Serra Asia" u="1"/>
        <s v="Calanca Pietro" u="1"/>
        <s v="Sogari Sara" u="1"/>
        <s v="Ferracuti Alice" u="1"/>
        <s v="Boschetti Giulio" u="1"/>
        <s v="Cioni Davide" u="1"/>
        <s v="Marazzoli Giulia" u="1"/>
        <s v="Sandrolini Gabriele" u="1"/>
        <s v="Galli M.Vittoria" u="1"/>
        <s v="Colombini Linda" u="1"/>
        <s v="Colombini Emma" u="1"/>
        <s v="Morselli Gladia" u="1"/>
        <s v="Vacondio Francesca" u="1"/>
        <s v="Bonucchi Gabriele" u="1"/>
        <s v="De Luca Francesco" u="1"/>
        <s v="Zanasi Sofia" u="1"/>
        <s v="Bisanti Alessandro" u="1"/>
        <s v="Serra Francesco" u="1"/>
        <s v="Cariani Simone" u="1"/>
        <s v="Ciliberti Loris" u="1"/>
        <s v="Marci Mattia" u="1"/>
        <s v="Pasini Laura" u="1"/>
        <s v="Sola Mattia" u="1"/>
        <s v="Gazzotti Giacomo" u="1"/>
        <s v="Graziano Rene'" u="1"/>
        <s v="Caroli Alessandro" u="1"/>
        <s v="Jemili Beya" u="1"/>
        <s v="Montorsi Luca" u="1"/>
        <s v="Arduini Maurizio" u="1"/>
        <s v="Reggiani Alex" u="1"/>
        <s v="Pierotti Filippo" u="1"/>
        <s v="Cataldo Valentina" u="1"/>
        <s v="Giacobazzi Francesca" u="1"/>
        <s v="Serra Giulia" u="1"/>
        <s v="Melotti Sofia" u="1"/>
        <s v="Barani Alessandro" u="1"/>
        <s v="Lugli Sofia" u="1"/>
        <s v="Deiana Matilde" u="1"/>
        <s v="Seminerio Riccardo" u="1"/>
        <s v="Munari Giovanni" u="1"/>
        <s v="Bertarini Benedetta" u="1"/>
        <s v="Morandi Marcello" u="1"/>
        <s v="Gianni Jessika" u="1"/>
        <s v=" " u="1"/>
        <s v="Cremonini Simone" u="1"/>
        <s v="Kondratyuk Alla" u="1"/>
        <s v="Trentini Marco" u="1"/>
        <s v="Vivi Enrico" u="1"/>
        <s v="Ragazzi Elisa" u="1"/>
        <s v="Barbieri Federico" u="1"/>
        <s v="Boncompagni Samuele" u="1"/>
        <s v="Baruffaldi Andrea" u="1"/>
        <s v="Ezzanfari Yousra" u="1"/>
        <s v="Fregni Irene" u="1"/>
        <s v="Ferrari Erik" u="1"/>
        <s v="Broglia Elena" u="1"/>
        <s v="Guidetti Mattia" u="1"/>
        <s v="Guasconi Tomas" u="1"/>
        <s v="Venturelli Monica" u="1"/>
        <s v="Ciliberti Martina" u="1"/>
        <s v="Vettor Gabriele" u="1"/>
        <s v="Comellini Tommaso" u="1"/>
        <s v="Malaguti Margherita" u="1"/>
        <s v="Flisi Francesca" u="1"/>
        <s v="Bazzani Chiara" u="1"/>
        <s v="Varini Mattia" u="1"/>
        <s v="Valdevit Gabriele" u="1"/>
        <s v="Polverino Nicolo'" u="1"/>
        <s v="Cilea Andrea" u="1"/>
        <s v="Reale Rocco" u="1"/>
        <s v="Perini Sara" u="1"/>
        <s v="Bonfiglio Marta" u="1"/>
        <s v="Fuligni Giada" u="1"/>
        <s v="Schenetti Enrico" u="1"/>
        <s v="Imperiale Aurora" u="1"/>
        <s v="Potenza Riccardo" u="1"/>
        <s v="Benuzzi Anna" u="1"/>
        <s v="Comellini Ludovica" u="1"/>
        <s v="Veroni Emilio" u="1"/>
        <s v="Badiali Francesca" u="1"/>
        <s v="Zanasi Riccardo" u="1"/>
        <s v="Morelli Giada" u="1"/>
        <s v="Vandelli Sara" u="1"/>
        <s v="Setti Giulia" u="1"/>
        <s v="CASINI MARCO" u="1"/>
        <s v="Flandi Sebastiano" u="1"/>
        <s v="Gheduzzi Antonella" u="1"/>
        <s v="Auricchio Lucio" u="1"/>
        <s v="Bianchi Sofia" u="1"/>
        <s v="Benedetti Francesco" u="1"/>
        <s v="Vincenzi Federico" u="1"/>
        <s v="Zanarini Federico" u="1"/>
        <s v="Orlandi Giorgia" u="1"/>
        <s v="Scalise Raoul" u="1"/>
        <s v="Farinola Nicolo'" u="1"/>
        <s v="Reggiani Massimo" u="1"/>
        <s v="Luppi Margherita" u="1"/>
        <s v="Stefani Omar" u="1"/>
        <s v="Zanolini Alessandra" u="1"/>
        <s v="Gianelli Giulia" u="1"/>
        <s v="Magotti Ilaria" u="1"/>
        <s v="Barillaro Sofia" u="1"/>
        <s v="Mucci Gabriele" u="1"/>
        <s v="Masetti Chiara" u="1"/>
        <s v="Ferrari Thomas" u="1"/>
        <s v="El Haddaoui Khadija" u="1"/>
        <s v="Santunione Virginia" u="1"/>
        <s v="Vecchi Tommaso" u="1"/>
        <s v="Paroli Valentina" u="1"/>
        <s v="Giangrande Giulia" u="1"/>
        <s v="Arcuri Gabriele" u="1"/>
        <s v="Bazzani Franco" u="1"/>
        <s v="Lanaro Dino" u="1"/>
        <s v="Zecchini Alessio" u="1"/>
        <s v="Caravella Mattia" u="1"/>
        <s v="Marcone Francesco" u="1"/>
        <s v="Deiana Nicolo'" u="1"/>
        <s v="Trentini Andrea" u="1"/>
        <s v="Berni Martina" u="1"/>
        <s v="Bonini Caterina" u="1"/>
        <s v="Ori Federico" u="1"/>
        <s v="Ovi Leonardo" u="1"/>
        <s v="Bellini Samuele" u="1"/>
        <s v="Cerfogli Rossella" u="1"/>
        <s v="Tamarozzi Stefania" u="1"/>
        <s v="Arcari Alfredo" u="1"/>
        <s v="Verdelli Tommaso" u="1"/>
        <s v="Borghi Bianca" u="1"/>
        <s v="Cinquina Nicole" u="1"/>
        <s v="Guidetti Gianluca" u="1"/>
        <s v="Rouchi Mohammed" u="1"/>
        <s v="Missaoui Lamya" u="1"/>
        <s v="Romani Carlotta" u="1"/>
        <s v="Zanni Carlo Alberto" u="1"/>
        <s v="Bruno Andrea" u="1"/>
        <s v="Sgarbi Alice" u="1"/>
        <s v="Giusti Francesco" u="1"/>
        <s v="Lo Presti Giacomo" u="1"/>
        <s v="Bianchi Alessandro" u="1"/>
        <s v="Grandi Giulio" u="1"/>
        <s v="Mohamed Yusuuf Emanuele" u="1"/>
        <s v="Garuti Andrea" u="1"/>
        <s v="Tinti Michael" u="1"/>
        <s v="Ruini Daniele" u="1"/>
        <s v="Giovanelli Barbara" u="1"/>
        <s v="Qefalia Ema" u="1"/>
        <s v="Zouhri Douaa" u="1"/>
        <s v="Garuti Daria" u="1"/>
        <s v="Formica Rocco" u="1"/>
        <s v="Mecchelli Alessia" u="1"/>
        <s v="Ugolini Sonia" u="1"/>
        <s v="Fragano Ilaria" u="1"/>
        <s v="Parmeggiani Riccardo" u="1"/>
        <s v="Santoro Laura" u="1"/>
        <s v="Lugli Paolo" u="1"/>
        <s v="Marra Giuseppe" u="1"/>
        <s v="Nebili Moez" u="1"/>
        <s v="Cavalieri Daniela" u="1"/>
        <s v="Sala Cinzia" u="1"/>
        <s v="Adami Luca" u="1"/>
        <s v="Sola Davide" u="1"/>
        <s v="De Feo Thomas" u="1"/>
        <s v="Focci Erika" u="1"/>
        <s v="Marini Micol" u="1"/>
        <s v="Rocchi Riccardo" u="1"/>
        <s v="Pastorelli Tommaso" u="1"/>
        <s v="Barbuti Serena" u="1"/>
        <s v="Bettelli Alessandro" u="1"/>
        <s v="Franchini Asia" u="1"/>
        <s v="Mucci Martina" u="1"/>
        <s v="Pellegrini Emma" u="1"/>
        <s v="Corti Giacomo" u="1"/>
        <s v="Benuzzi Lorenzo" u="1"/>
        <s v="Lancellotti Lidia" u="1"/>
        <s v="Warnakulsury Pravin" u="1"/>
        <s v="Calanca Alessandro" u="1"/>
        <s v="Venturelli Alessandro" u="1"/>
        <s v="Rabacchi Sofia" u="1"/>
        <s v="Sterni Antonella" u="1"/>
        <s v="Campadelli Nicolas" u="1"/>
        <s v="Cuoco Francesco" u="1"/>
        <s v="Fino Grace" u="1"/>
        <s v="Bettuzzi Marlon" u="1"/>
        <s v="Costantini Cristian" u="1"/>
        <s v="Costantini Samuele" u="1"/>
        <s v="Trenti Elisa" u="1"/>
        <s v="Costa Matteo" u="1"/>
        <s v="Corradi Niccolo" u="1"/>
        <s v="Cerfogli Serena" u="1"/>
        <s v="Bregoli Matteo" u="1"/>
        <s v="Malagnino Antonio" u="1"/>
        <s v="Zaniboni Eleonora" u="1"/>
        <s v="Romani Matilde" u="1"/>
        <s v="Ronchetti Gianmarco" u="1"/>
        <s v="Ragonese Salvatore" u="1"/>
        <s v="Gervasio Mattia" u="1"/>
        <s v="Vincenzi Francesca" u="1"/>
        <s v="Lhaou Youssef" u="1"/>
        <s v="Pinghini Paolo" u="1"/>
        <s v="Ligabue Anna Maria" u="1"/>
        <s v="Fontana Andrea" u="1"/>
        <s v="Alessi Aurora" u="1"/>
        <s v="Zoboli Jacopo" u="1"/>
        <s v="Fanti Francesco" u="1"/>
        <s v="Saracino Nicola" u="1"/>
        <s v="Logli Giorgia" u="1"/>
        <s v="Pierli Romano" u="1"/>
        <s v="Mazzoli Enrico" u="1"/>
        <s v="Bertoni Alice" u="1"/>
        <s v="Feola Silvio" u="1"/>
        <s v="Ahiamadi Derek Dodzi" u="1"/>
        <s v="Orefice Marco" u="1"/>
        <s v="Boncompagni Valentina" u="1"/>
        <s v="Quaglieri Lucia" u="1"/>
        <s v="Marazzoli Mattia" u="1"/>
        <s v="Zauli Sajani Pietro" u="1"/>
        <s v="Cioni Chiara" u="1"/>
        <s v="Lelli Simone" u="1"/>
        <s v="Balestri Giulia" u="1"/>
        <s v="Bortolani Arianna" u="1"/>
        <s v="Bottari Mattia" u="1"/>
        <s v="Baccarani Giampaolo" u="1"/>
        <s v="Veronesi Alessio" u="1"/>
        <s v="Venturelli Rinaldo" u="1"/>
        <s v="Trenti Amedeo" u="1"/>
        <s v="Di Donna Arianna" u="1"/>
        <s v="Fiocchi Davide" u="1"/>
        <s v="Zanasi Martina" u="1"/>
        <s v="Barbuti Stefano" u="1"/>
        <s v="Savoia Laura" u="1"/>
        <s v="Di Bitonto Ludovica" u="1"/>
        <s v="Fontana Gabriele" u="1"/>
        <s v="Vaiani Chiara" u="1"/>
        <s v="Gombia Enrico" u="1"/>
        <s v="Bianchi Tommaso" u="1"/>
        <s v="Masetti Massimo" u="1"/>
        <s v="Maselli Alessandro" u="1"/>
        <s v="Ghirardini Margherita" u="1"/>
        <s v="Andreoli Alice" u="1"/>
        <s v="BENAZZI LUCA" u="1"/>
        <s v="Petrocchi Claudio" u="1"/>
        <s v="Falvo Daniele" u="1"/>
        <s v="Carafa Leonardo" u="1"/>
        <s v="Volponi Filippo" u="1"/>
        <s v="Vettor Giulia" u="1"/>
        <s v="Luppi Valerio" u="1"/>
        <s v="Pizzieriani Arianna" u="1"/>
        <s v="Magchghoul Aioup" u="1"/>
        <s v="Tartari Alessandro" u="1"/>
        <s v="Ghimenti Camilla" u="1"/>
        <s v="Zannoni Matteo" u="1"/>
        <s v="Menghini Monica" u="1"/>
        <s v="Balestri Giacomo" u="1"/>
        <s v="Muzzarelli Silvia" u="1"/>
        <s v="Ferlito Giulia" u="1"/>
        <s v="Vancini Filippo" u="1"/>
        <s v="Rinaldi Filippo" u="1"/>
        <s v="Cassanelli Andrea" u="1"/>
        <s v="Balzano Alessandro" u="1"/>
        <s v="Volponi Andrea" u="1"/>
        <s v="Cremonese Greta" u="1"/>
        <s v="Costantini Nicolo'" u="1"/>
        <s v="Artioli Isabella" u="1"/>
        <s v="Ricci Andrea" u="1"/>
        <s v="Bertoni Laura" u="1"/>
        <s v="Gavioli Alessia" u="1"/>
      </sharedItems>
    </cacheField>
    <cacheField name="Anno" numFmtId="0">
      <sharedItems containsMixedTypes="1" containsNumber="1" containsInteger="1" minValue="0" maxValue="2011" count="79">
        <n v="2002"/>
        <n v="2003"/>
        <n v="2001"/>
        <n v="2000"/>
        <n v="2004"/>
        <n v="1980"/>
        <n v="1978"/>
        <n v="1972"/>
        <n v="1989"/>
        <n v="1979"/>
        <n v="1992"/>
        <n v="1973"/>
        <e v="#N/A"/>
        <n v="1967"/>
        <n v="1971"/>
        <n v="1975"/>
        <n v="1984"/>
        <n v="1962"/>
        <n v="1981"/>
        <n v="1982"/>
        <n v="1977"/>
        <n v="1974"/>
        <n v="1970"/>
        <n v="1983"/>
        <n v="1961"/>
        <n v="1959"/>
        <n v="1960"/>
        <n v="1968"/>
        <n v="1994"/>
        <n v="1976"/>
        <n v="1986"/>
        <n v="1963"/>
        <n v="1966"/>
        <n v="1965"/>
        <n v="1957"/>
        <n v="1995"/>
        <n v="1969"/>
        <n v="1951"/>
        <n v="1999"/>
        <n v="1987"/>
        <n v="1955"/>
        <n v="1958"/>
        <n v="1953"/>
        <n v="1996"/>
        <n v="1947"/>
        <n v="1990"/>
        <n v="1988"/>
        <n v="1956"/>
        <n v="1964"/>
        <n v="1997"/>
        <n v="1952"/>
        <n v="1948"/>
        <n v="1950"/>
        <n v="1944"/>
        <n v="1939"/>
        <n v="1985"/>
        <n v="1934"/>
        <n v="1943"/>
        <n v="2005"/>
        <n v="2006"/>
        <n v="2007"/>
        <n v="2008"/>
        <n v="2009"/>
        <n v="1998"/>
        <n v="1954"/>
        <n v="1946"/>
        <n v="1949"/>
        <n v="1942"/>
        <n v="1941"/>
        <n v="1940"/>
        <n v="1945"/>
        <n v="1937"/>
        <n v="1938"/>
        <n v="2010"/>
        <n v="2011"/>
        <n v="1991"/>
        <n v="1993"/>
        <s v="-"/>
        <n v="0" u="1"/>
      </sharedItems>
    </cacheField>
    <cacheField name="Genere" numFmtId="0">
      <sharedItems containsMixedTypes="1" containsNumber="1" containsInteger="1" minValue="0" maxValue="0" count="5">
        <s v="M"/>
        <s v="F"/>
        <e v="#N/A"/>
        <s v="-"/>
        <n v="0" u="1"/>
      </sharedItems>
    </cacheField>
    <cacheField name="Categoria" numFmtId="0">
      <sharedItems count="44">
        <s v="M-CadettI"/>
        <s v="M-AllievI"/>
        <s v="F-Allieve"/>
        <s v="F-Cadette"/>
        <s v="M-Ragazzi B"/>
        <s v="F-Ragazze B"/>
        <s v="F-35"/>
        <s v="F-45"/>
        <s v="F-25"/>
        <s v="F-40"/>
        <e v="#N/A"/>
        <s v="F-50"/>
        <s v="F-30"/>
        <s v="F-55"/>
        <s v="F-20"/>
        <s v="F-60"/>
        <s v="F-65"/>
        <s v="F- Juniores"/>
        <s v="F-70"/>
        <s v="F-75"/>
        <s v="M-Ragazzi A"/>
        <s v="F-Ragazze A"/>
        <s v="M-Esordienti"/>
        <s v="F-Esordienti"/>
        <s v="M-Pulcini"/>
        <s v="M- Juniores"/>
        <s v="M-50"/>
        <s v="M-55"/>
        <s v="M-60"/>
        <s v="M-65"/>
        <s v="M-70"/>
        <s v="M-75"/>
        <s v="F-Pulcini"/>
        <s v="M-Primi Passi"/>
        <s v="F-Primi Passi"/>
        <s v="M-30"/>
        <s v="M-35"/>
        <s v="M-45"/>
        <s v="M-40"/>
        <s v="M-25"/>
        <s v="M-20"/>
        <s v="-"/>
        <s v="M-18" u="1"/>
        <s v="F-18" u="1"/>
      </sharedItems>
    </cacheField>
    <cacheField name="Congruenza categoria in Corsa" numFmtId="0">
      <sharedItems/>
    </cacheField>
    <cacheField name="Gruppo" numFmtId="0">
      <sharedItems containsBlank="1" count="6">
        <s v="Giovanile"/>
        <s v="Adulti"/>
        <e v="#N/A"/>
        <s v="-"/>
        <m u="1"/>
        <s v="Promozionale" u="1"/>
      </sharedItems>
    </cacheField>
    <cacheField name="Ord" numFmtId="0">
      <sharedItems containsMixedTypes="1" containsNumber="1" containsInteger="1" minValue="3" maxValue="42"/>
    </cacheField>
    <cacheField name="Codice Uisp" numFmtId="0">
      <sharedItems/>
    </cacheField>
    <cacheField name="Società" numFmtId="0">
      <sharedItems containsMixedTypes="1" containsNumber="1" containsInteger="1" minValue="0" maxValue="0" count="104">
        <s v="CLUB GIO 22 RIVERA"/>
        <s v="POLISPORTIVA PROGRESSO A.S.D."/>
        <s v="A.S.D. ATLETICA CALENZANO"/>
        <s v="A.S.D. DORATLETICA"/>
        <s v="GRUPPO CITTA' DI GENOVA ASD"/>
        <s v="RUNNERS BARBERINO A.S.D."/>
        <s v="ATLETICA MDS PANARIAGROUP ASD"/>
        <s v="A.S.D. Atletica Blizzard"/>
        <s v="A.S.D. ATLETICA VENARIA REALE"/>
        <s v="POL. SCANDIANESE"/>
        <s v="DELTA ATLETICA SASSUOLO A.S.D."/>
        <s v="POL. MOLINELLA A.D"/>
        <s v="ATLETICA CFFSD COGOLETO"/>
        <s v="ATLETICA IMPRESA PO A.S.D."/>
        <s v="Polisportiva ZOLA A.S.D."/>
        <s v="A.S.D. ATLETICA VALLESAMOGGIA"/>
        <s v="POL. ATLETICO BORGO PANIGALE A.S.D."/>
        <s v="OLIMPIA VIGNOLA POL.TE ASD"/>
        <s v="A.S.D. LUMEGALTORENO"/>
        <s v="ROAD RUNNERS CLUB POVIGLIO ASD"/>
        <s v="ATLETICA CASTELNOVO MONTI"/>
        <s v="ASD SAMPOLESE BASKET &amp; VOLLEY"/>
        <s v="DURBANO GAS ENERGY RIVAROLO 77"/>
        <s v="A.S.D. GIORDANA LOMBARDI"/>
        <s v="A.S.D. SOCIETA' VICTORIA ATLETICA"/>
        <s v="JOGGING TEAM PATERLINI"/>
        <s v="A.S.D. GOLDEN CLUB RIMINI INTERNATIONAL"/>
        <s v="A.S.D. ATLETICA SETTIMESE"/>
        <s v="A.S.D. PONT DONNAS ATLETICA"/>
        <s v="G.S. LAMONE RUSSI ASD"/>
        <s v="SPILAMBERTESE POL.VA CIR. ARCI"/>
        <s v="ATLETICA CASTENASO A.S.D."/>
        <s v="A.S.D. ATLETICA MONTEROSA ARNAD MAURO E GIUSEPPE FOGU"/>
        <s v="ASD PRO AVIS CASTELNUOVO MAGRA"/>
        <s v="A.S.D. OLIMPIATLETICA"/>
        <s v="G. P. SALCUS - A.S.D."/>
        <s v="PODISTICA CORREGGIO A.S.D."/>
        <e v="#N/A"/>
        <s v="A.S.D. ATLETICA SINALUNGA"/>
        <s v="MODENA RUNNERS CLUB ASD"/>
        <s v="GS LE PANCHE CASTELQUARTO A.s.d"/>
        <s v="ASD ATHLETIC TEAM"/>
        <s v="S.D. BAUDENASCA"/>
        <s v="3'30 /KM ROAD &amp; TRAIL RUNNING TEAM A.S.D"/>
        <s v="SAN DONNINO DI LIGURIA"/>
        <s v="CRAL G.T.T."/>
        <s v="POL. PONTE NUOVO ASD"/>
        <s v="ASD POL. RUBIERA"/>
        <s v="ASD GPA LUGHESINA"/>
        <s v="A.S.D. LOLLI AUTO SPORT CLUB"/>
        <s v="ATLETICA PAVESE"/>
        <s v="POL. DIL. BAIRESE"/>
        <s v="A.S.D TEAM GRANAROLO"/>
        <s v="PODISTICA LIPPO-CALDERARA A.S.D."/>
        <s v="A.S.D. RUBATA' GROUP"/>
        <s v="UISP COMITATO TERR.LE MANTOVA"/>
        <s v="A.S.D. ATLETICA VALPELLICE"/>
        <s v="A.S.D. PODISTI COTIGNOLA"/>
        <s v="PODISTICA PONTELUNGO BOLOGNA A.S.D."/>
        <s v="GRUPPO SPORTIVO DRAGO AD"/>
        <s v="A.S.D. SPORTINSIEME"/>
        <s v="UISP COMITATO TERR.LE BOLOGNA"/>
        <s v="POL. DIL. SAN RAFEL"/>
        <s v="CRAL REGIONE PIEMONTE"/>
        <s v="ASD ATLETICA REGGIO"/>
        <s v="POL. L'ARENA MONTECCHIO A.S.D."/>
        <s v="ATLETICA VENTUROLI"/>
        <s v="PENTATHLON MODENA"/>
        <s v="ATLETICA CORRIFERRARA A.S.D."/>
        <s v="A.S.D. IL GREGGE RIBELLE"/>
        <s v="ASD FARO FORMIGNANA"/>
        <s v="NONANTOLA POL. A.D."/>
        <s v="LA PRIMAVERA ATLETICA"/>
        <s v="UISP COMITATO TERR.LE MODENA"/>
        <s v="A.S.D. PODISTICA NONE"/>
        <s v="A.S.D. U.S. SAN MICHELE"/>
        <s v="LA PATRIA S.G. 1879 ASD"/>
        <s v="PODISTICA SAMMAURESE A.S.D."/>
        <s v="G.S. ATLETICA 75 A.S.D."/>
        <s v="POLISPORTIVA PAVULLESE ASD"/>
        <s v="UISP COMITATO TERR.LE PAVIA"/>
        <s v="R.C.M ATLETICA CASINALBO ASD"/>
        <s v="MAIANO G.S."/>
        <s v="PODISTICA FORMIGINESE ASD"/>
        <s v="PODISTICA BIASOLA ASD"/>
        <s v="A.S.D. GUALTIERI 2000"/>
        <s v="SAN PATRIZIO A.S.D."/>
        <s v="TIGER SPORT RUNNING TEAM ASD"/>
        <s v="TRICOLORE SPORT MARATHON A.S.D."/>
        <s v="GRUPPO PODISTICO LA GUGLIA ASD"/>
        <s v="A.S.D. RICCIONE PODISMO"/>
        <s v="AVIS PAVIA"/>
        <s v="LEGA DEL CUORE - AVIS COMUNALE A.S.D."/>
        <s v="UISP COMITATO TERR.LE REGGIO EMILIA"/>
        <s v="ATLETICA DON BOSCO UNIVERSALE ASD"/>
        <s v="ATLETICA AVIS CASTEL SAN PIETRO A.S.D."/>
        <s v="A.S.D. MARATHON CREMONA"/>
        <s v="POL. DIL. ARCI FAVARO"/>
        <s v="GRUPPO PODISTICO PARCO ALPI APUANE"/>
        <s v="G.S. GABBI A.S.D."/>
        <s v="JOY RUNNER ASD"/>
        <s v="A.S.D. RUN8 TEAM"/>
        <s v="-"/>
        <n v="0" u="1"/>
      </sharedItems>
    </cacheField>
    <cacheField name="Regione" numFmtId="0">
      <sharedItems count="9">
        <s v="PIEMONTE "/>
        <s v="EMILIA ROMAGNA "/>
        <s v="TOSCANA "/>
        <s v="LIGURIA"/>
        <e v="#N/A"/>
        <s v="LOMBARDIA "/>
        <s v="-"/>
        <s v="No Uisp" u="1"/>
        <s v="ABRUZZO " u="1"/>
      </sharedItems>
    </cacheField>
    <cacheField name="Tempo" numFmtId="0">
      <sharedItems containsDate="1" containsMixedTypes="1" minDate="1899-12-30T00:00:00" maxDate="1899-12-31T00:00:00" count="469">
        <d v="1899-12-30T00:00:00"/>
        <s v="-"/>
        <d v="1899-12-30T00:10:54" u="1"/>
        <d v="1899-12-30T00:14:44" u="1"/>
        <d v="1899-12-30T00:16:39" u="1"/>
        <d v="1899-12-30T00:18:34" u="1"/>
        <d v="1899-12-30T00:22:24" u="1"/>
        <d v="1899-12-30T00:26:14" u="1"/>
        <d v="1899-12-30T00:30:04" u="1"/>
        <d v="1899-12-30T00:48:54" u="1"/>
        <d v="1899-12-30T00:52:44" u="1"/>
        <d v="1899-12-30T01:10:54" u="1"/>
        <d v="1899-12-30T01:16:39" u="1"/>
        <d v="1899-12-30T00:15:54" u="1"/>
        <d v="1899-12-30T00:19:44" u="1"/>
        <d v="1899-12-30T00:21:39" u="1"/>
        <d v="1899-12-30T00:23:34" u="1"/>
        <d v="1899-12-30T00:27:24" u="1"/>
        <d v="1899-12-30T00:31:14" u="1"/>
        <d v="1899-12-30T00:35:04" u="1"/>
        <d v="1899-12-30T00:53:54" u="1"/>
        <d v="1899-12-30T00:59:39" u="1"/>
        <d v="1899-12-30T01:15:54" u="1"/>
        <d v="1899-12-30T00:20:54" u="1"/>
        <d v="1899-12-30T00:24:44" u="1"/>
        <d v="1899-12-30T00:28:34" u="1"/>
        <d v="1899-12-30T00:32:24" u="1"/>
        <d v="1899-12-30T00:36:14" u="1"/>
        <d v="1899-12-30T00:40:04" u="1"/>
        <d v="1899-12-30T01:00:09" u="1"/>
        <d v="1899-12-30T00:07:04" u="1"/>
        <d v="1899-12-30T00:58:54" u="1"/>
        <d v="1899-12-30T01:20:54" u="1"/>
        <d v="1899-12-30T00:25:54" u="1"/>
        <d v="1899-12-30T00:29:44" u="1"/>
        <d v="1899-12-30T00:33:34" u="1"/>
        <d v="1899-12-30T00:37:24" u="1"/>
        <d v="1899-12-30T00:41:14" u="1"/>
        <d v="1899-12-30T00:45:04" u="1"/>
        <d v="1899-12-30T01:05:09" u="1"/>
        <d v="1899-12-30T00:04:24" u="1"/>
        <d v="1899-12-30T00:08:14" u="1"/>
        <d v="1899-12-30T00:10:09" u="1"/>
        <d v="1899-12-30T00:12:04" u="1"/>
        <d v="1899-12-30T00:04:48" u="1"/>
        <d v="1899-12-30T00:30:54" u="1"/>
        <d v="1899-12-30T00:34:44" u="1"/>
        <d v="1899-12-30T00:38:34" u="1"/>
        <d v="1899-12-30T00:42:24" u="1"/>
        <d v="1899-12-30T00:46:14" u="1"/>
        <d v="1899-12-30T00:48:09" u="1"/>
        <d v="1899-12-30T00:50:04" u="1"/>
        <d v="1899-12-30T01:04:24" u="1"/>
        <d v="1899-12-30T01:10:09" u="1"/>
        <d v="1899-12-30T00:09:24" u="1"/>
        <d v="1899-12-30T00:13:14" u="1"/>
        <d v="1899-12-30T00:15:09" u="1"/>
        <d v="1899-12-30T00:17:04" u="1"/>
        <d v="1899-12-30T00:35:54" u="1"/>
        <d v="1899-12-30T00:39:44" u="1"/>
        <d v="1899-12-30T00:43:34" u="1"/>
        <d v="1899-12-30T00:47:24" u="1"/>
        <d v="1899-12-30T00:51:14" u="1"/>
        <d v="1899-12-30T00:53:09" u="1"/>
        <d v="1899-12-30T00:55:04" u="1"/>
        <d v="1899-12-30T01:03:39" u="1"/>
        <d v="1899-12-30T01:09:24" u="1"/>
        <d v="1899-12-30T01:15:09" u="1"/>
        <d v="1899-12-30T00:06:44" u="1"/>
        <d v="1899-12-30T00:08:39" u="1"/>
        <d v="1899-12-30T00:10:34" u="1"/>
        <d v="1899-12-30T00:14:24" u="1"/>
        <d v="1899-12-30T00:18:14" u="1"/>
        <d v="1899-12-30T00:20:09" u="1"/>
        <d v="1899-12-30T00:22:04" u="1"/>
        <d v="1899-12-30T00:02:07" u="1"/>
        <d v="1899-12-30T00:40:54" u="1"/>
        <d v="1899-12-30T00:44:44" u="1"/>
        <d v="1899-12-30T00:46:39" u="1"/>
        <d v="1899-12-30T00:48:34" u="1"/>
        <d v="1899-12-30T00:52:24" u="1"/>
        <d v="1899-12-30T00:56:14" u="1"/>
        <d v="1899-12-30T01:02:54" u="1"/>
        <d v="1899-12-30T01:08:39" u="1"/>
        <d v="1899-12-30T01:14:24" u="1"/>
        <d v="1899-12-30T01:20:09" u="1"/>
        <d v="1899-12-30T00:07:54" u="1"/>
        <d v="1899-12-30T00:11:44" u="1"/>
        <d v="1899-12-30T00:13:39" u="1"/>
        <d v="1899-12-30T00:15:34" u="1"/>
        <d v="1899-12-30T00:19:24" u="1"/>
        <d v="1899-12-30T00:23:14" u="1"/>
        <d v="1899-12-30T00:27:04" u="1"/>
        <d v="1899-12-30T00:06:45" u="1"/>
        <d v="1899-12-30T00:45:54" u="1"/>
        <d v="1899-12-30T00:49:44" u="1"/>
        <d v="1899-12-30T00:53:34" u="1"/>
        <d v="1899-12-30T00:57:24" u="1"/>
        <d v="1899-12-30T01:07:54" u="1"/>
        <d v="1899-12-30T01:13:39" u="1"/>
        <d v="1899-12-30T01:19:24" u="1"/>
        <d v="1899-12-30T00:12:54" u="1"/>
        <d v="1899-12-30T00:16:44" u="1"/>
        <d v="1899-12-30T00:18:39" u="1"/>
        <d v="1899-12-30T00:20:34" u="1"/>
        <d v="1899-12-30T00:24:24" u="1"/>
        <d v="1899-12-30T00:28:14" u="1"/>
        <d v="1899-12-30T00:32:04" u="1"/>
        <d v="1899-12-30T00:50:54" u="1"/>
        <d v="1899-12-30T00:54:44" u="1"/>
        <d v="1899-12-30T00:56:39" u="1"/>
        <d v="1899-12-30T01:12:54" u="1"/>
        <d v="1899-12-30T01:18:39" u="1"/>
        <d v="1899-12-30T00:06:46" u="1"/>
        <d v="1899-12-30T00:17:54" u="1"/>
        <d v="1899-12-30T00:21:44" u="1"/>
        <d v="1899-12-30T00:23:39" u="1"/>
        <d v="1899-12-30T00:25:34" u="1"/>
        <d v="1899-12-30T00:29:24" u="1"/>
        <d v="1899-12-30T00:33:14" u="1"/>
        <d v="1899-12-30T00:37:04" u="1"/>
        <d v="1899-12-30T00:02:09" u="1"/>
        <d v="1899-12-30T00:55:54" u="1"/>
        <d v="1899-12-30T01:17:54" u="1"/>
        <d v="1899-12-30T00:22:54" u="1"/>
        <d v="1899-12-30T00:26:44" u="1"/>
        <d v="1899-12-30T00:30:34" u="1"/>
        <d v="1899-12-30T00:34:24" u="1"/>
        <d v="1899-12-30T00:38:14" u="1"/>
        <d v="1899-12-30T00:42:04" u="1"/>
        <d v="1899-12-30T01:02:09" u="1"/>
        <d v="1899-12-30T00:04:52" u="1"/>
        <d v="1899-12-30T00:07:09" u="1"/>
        <d v="1899-12-30T00:09:04" u="1"/>
        <d v="1899-12-30T00:27:54" u="1"/>
        <d v="1899-12-30T00:31:44" u="1"/>
        <d v="1899-12-30T00:35:34" u="1"/>
        <d v="1899-12-30T00:39:24" u="1"/>
        <d v="1899-12-30T00:43:14" u="1"/>
        <d v="1899-12-30T00:47:04" u="1"/>
        <d v="1899-12-30T01:01:24" u="1"/>
        <d v="1899-12-30T01:07:09" u="1"/>
        <d v="1899-12-30T00:10:14" u="1"/>
        <d v="1899-12-30T00:12:09" u="1"/>
        <d v="1899-12-30T00:14:04" u="1"/>
        <d v="1899-12-30T00:32:54" u="1"/>
        <d v="1899-12-30T00:36:44" u="1"/>
        <d v="1899-12-30T00:40:34" u="1"/>
        <d v="1899-12-30T00:44:24" u="1"/>
        <d v="1899-12-30T00:48:14" u="1"/>
        <d v="1899-12-30T00:52:04" u="1"/>
        <d v="1899-12-30T01:00:39" u="1"/>
        <d v="1899-12-30T01:06:24" u="1"/>
        <d v="1899-12-30T01:12:09" u="1"/>
        <d v="1899-12-30T00:02:11" u="1"/>
        <d v="1899-12-30T00:07:34" u="1"/>
        <d v="1899-12-30T00:11:24" u="1"/>
        <d v="1899-12-30T00:15:14" u="1"/>
        <d v="1899-12-30T00:17:09" u="1"/>
        <d v="1899-12-30T00:19:04" u="1"/>
        <d v="1899-12-30T00:02:35" u="1"/>
        <d v="1899-12-30T00:37:54" u="1"/>
        <d v="1899-12-30T00:41:44" u="1"/>
        <d v="1899-12-30T00:45:34" u="1"/>
        <d v="1899-12-30T00:49:24" u="1"/>
        <d v="1899-12-30T00:53:14" u="1"/>
        <d v="1899-12-30T01:05:39" u="1"/>
        <d v="1899-12-30T01:11:24" u="1"/>
        <d v="1899-12-30T01:17:09" u="1"/>
        <d v="1899-12-30T00:08:44" u="1"/>
        <d v="1899-12-30T00:10:39" u="1"/>
        <d v="1899-12-30T00:12:34" u="1"/>
        <d v="1899-12-30T00:16:24" u="1"/>
        <d v="1899-12-30T00:20:14" u="1"/>
        <d v="1899-12-30T00:22:09" u="1"/>
        <d v="1899-12-30T00:24:04" u="1"/>
        <d v="1899-12-30T00:02:12" u="1"/>
        <d v="1899-12-30T00:04:07" u="1"/>
        <d v="1899-12-30T00:42:54" u="1"/>
        <d v="1899-12-30T00:46:44" u="1"/>
        <d v="1899-12-30T00:50:34" u="1"/>
        <d v="1899-12-30T00:54:24" u="1"/>
        <d v="1899-12-30T01:04:54" u="1"/>
        <d v="1899-12-30T01:10:39" u="1"/>
        <d v="1899-12-30T01:16:24" u="1"/>
        <d v="1899-12-30T00:09:54" u="1"/>
        <d v="1899-12-30T00:13:44" u="1"/>
        <d v="1899-12-30T00:15:39" u="1"/>
        <d v="1899-12-30T00:17:34" u="1"/>
        <d v="1899-12-30T00:21:24" u="1"/>
        <d v="1899-12-30T00:25:14" u="1"/>
        <d v="1899-12-30T00:29:04" u="1"/>
        <d v="1899-12-30T00:06:50" u="1"/>
        <d v="1899-12-30T00:47:54" u="1"/>
        <d v="1899-12-30T00:51:44" u="1"/>
        <d v="1899-12-30T00:55:34" u="1"/>
        <d v="1899-12-30T00:59:24" u="1"/>
        <d v="1899-12-30T01:09:54" u="1"/>
        <d v="1899-12-30T01:15:39" u="1"/>
        <d v="1899-12-30T00:04:08" u="1"/>
        <d v="1899-12-30T00:14:54" u="1"/>
        <d v="1899-12-30T00:18:44" u="1"/>
        <d v="1899-12-30T00:20:39" u="1"/>
        <d v="1899-12-30T00:22:34" u="1"/>
        <d v="1899-12-30T00:26:24" u="1"/>
        <d v="1899-12-30T00:30:14" u="1"/>
        <d v="1899-12-30T00:34:04" u="1"/>
        <d v="1899-12-30T00:04:32" u="1"/>
        <d v="1899-12-30T00:52:54" u="1"/>
        <d v="1899-12-30T01:14:54" u="1"/>
        <d v="1899-12-30T01:20:39" u="1"/>
        <d v="1899-12-30T00:06:51" u="1"/>
        <d v="1899-12-30T00:19:54" u="1"/>
        <d v="1899-12-30T00:23:44" u="1"/>
        <d v="1899-12-30T00:27:34" u="1"/>
        <d v="1899-12-30T00:31:24" u="1"/>
        <d v="1899-12-30T00:35:14" u="1"/>
        <d v="1899-12-30T00:39:04" u="1"/>
        <d v="1899-12-30T00:57:54" u="1"/>
        <d v="1899-12-30T01:19:54" u="1"/>
        <d v="1899-12-30T00:24:54" u="1"/>
        <d v="1899-12-30T00:28:44" u="1"/>
        <d v="1899-12-30T00:32:34" u="1"/>
        <d v="1899-12-30T00:36:24" u="1"/>
        <d v="1899-12-30T00:40:14" u="1"/>
        <d v="1899-12-30T00:44:04" u="1"/>
        <d v="1899-12-30T01:04:09" u="1"/>
        <d v="1899-12-30T00:07:14" u="1"/>
        <d v="1899-12-30T00:09:09" u="1"/>
        <d v="1899-12-30T00:11:04" u="1"/>
        <d v="1899-12-30T00:29:54" u="1"/>
        <d v="1899-12-30T00:33:44" u="1"/>
        <d v="1899-12-30T00:37:34" u="1"/>
        <d v="1899-12-30T00:41:24" u="1"/>
        <d v="1899-12-30T00:45:14" u="1"/>
        <d v="1899-12-30T00:47:09" u="1"/>
        <d v="1899-12-30T00:49:04" u="1"/>
        <d v="1899-12-30T01:03:24" u="1"/>
        <d v="1899-12-30T01:09:09" u="1"/>
        <d v="1899-12-30T00:08:24" u="1"/>
        <d v="1899-12-30T00:12:14" u="1"/>
        <d v="1899-12-30T00:14:09" u="1"/>
        <d v="1899-12-30T00:16:04" u="1"/>
        <d v="1899-12-30T00:34:54" u="1"/>
        <d v="1899-12-30T00:38:44" u="1"/>
        <d v="1899-12-30T00:42:34" u="1"/>
        <d v="1899-12-30T00:46:24" u="1"/>
        <d v="1899-12-30T00:50:14" u="1"/>
        <d v="1899-12-30T00:54:04" u="1"/>
        <d v="1899-12-30T01:02:39" u="1"/>
        <d v="1899-12-30T01:08:24" u="1"/>
        <d v="1899-12-30T01:14:09" u="1"/>
        <d v="1899-12-30T00:02:16" u="1"/>
        <d v="1899-12-30T00:07:39" u="1"/>
        <d v="1899-12-30T00:09:34" u="1"/>
        <d v="1899-12-30T00:13:24" u="1"/>
        <d v="1899-12-30T00:17:14" u="1"/>
        <d v="1899-12-30T00:19:09" u="1"/>
        <d v="1899-12-30T00:21:04" u="1"/>
        <d v="1899-12-30T00:06:30" u="1"/>
        <d v="1899-12-30T00:39:54" u="1"/>
        <d v="1899-12-30T00:43:44" u="1"/>
        <d v="1899-12-30T00:47:34" u="1"/>
        <d v="1899-12-30T00:51:24" u="1"/>
        <d v="1899-12-30T00:55:14" u="1"/>
        <d v="1899-12-30T01:01:54" u="1"/>
        <d v="1899-12-30T01:07:39" u="1"/>
        <d v="1899-12-30T01:13:24" u="1"/>
        <d v="1899-12-30T01:19:09" u="1"/>
        <d v="1899-12-30T00:06:54" u="1"/>
        <d v="1899-12-30T00:10:44" u="1"/>
        <d v="1899-12-30T00:12:39" u="1"/>
        <d v="1899-12-30T00:14:34" u="1"/>
        <d v="1899-12-30T00:18:24" u="1"/>
        <d v="1899-12-30T00:22:14" u="1"/>
        <d v="1899-12-30T00:24:09" u="1"/>
        <d v="1899-12-30T00:26:04" u="1"/>
        <d v="1899-12-30T00:01:55" u="1"/>
        <d v="1899-12-30T00:02:17" u="1"/>
        <d v="1899-12-30T00:44:54" u="1"/>
        <d v="1899-12-30T00:48:44" u="1"/>
        <d v="1899-12-30T00:52:34" u="1"/>
        <d v="1899-12-30T01:06:54" u="1"/>
        <d v="1899-12-30T01:12:39" u="1"/>
        <d v="1899-12-30T01:18:24" u="1"/>
        <d v="1899-12-30T00:11:54" u="1"/>
        <d v="1899-12-30T00:15:44" u="1"/>
        <d v="1899-12-30T00:17:39" u="1"/>
        <d v="1899-12-30T00:19:34" u="1"/>
        <d v="1899-12-30T00:23:24" u="1"/>
        <d v="1899-12-30T00:27:14" u="1"/>
        <d v="1899-12-30T00:31:04" u="1"/>
        <d v="1899-12-30T00:49:54" u="1"/>
        <d v="1899-12-30T00:53:44" u="1"/>
        <d v="1899-12-30T00:55:39" u="1"/>
        <d v="1899-12-30T01:11:54" u="1"/>
        <d v="1899-12-30T01:17:39" u="1"/>
        <d v="1899-12-30T00:06:08" u="1"/>
        <d v="1899-12-30T00:16:54" u="1"/>
        <d v="1899-12-30T00:20:44" u="1"/>
        <d v="1899-12-30T00:22:39" u="1"/>
        <d v="1899-12-30T00:24:34" u="1"/>
        <d v="1899-12-30T00:28:24" u="1"/>
        <d v="1899-12-30T00:32:14" u="1"/>
        <d v="1899-12-30T00:36:04" u="1"/>
        <d v="1899-12-30T00:04:37" u="1"/>
        <d v="1899-12-30T00:54:54" u="1"/>
        <d v="1899-12-30T01:16:54" u="1"/>
        <d v="1899-12-30T00:21:54" u="1"/>
        <d v="1899-12-30T00:25:44" u="1"/>
        <d v="1899-12-30T00:29:34" u="1"/>
        <d v="1899-12-30T00:33:24" u="1"/>
        <d v="1899-12-30T00:37:14" u="1"/>
        <d v="1899-12-30T00:41:04" u="1"/>
        <d v="1899-12-30T01:01:09" u="1"/>
        <d v="1899-12-30T00:06:09" u="1"/>
        <d v="1899-12-30T00:08:04" u="1"/>
        <d v="1899-12-30T00:59:54" u="1"/>
        <d v="1899-12-30T00:26:54" u="1"/>
        <d v="1899-12-30T00:30:44" u="1"/>
        <d v="1899-12-30T00:34:34" u="1"/>
        <d v="1899-12-30T00:38:24" u="1"/>
        <d v="1899-12-30T00:42:14" u="1"/>
        <d v="1899-12-30T00:46:04" u="1"/>
        <d v="1899-12-30T01:00:24" u="1"/>
        <d v="1899-12-30T01:06:09" u="1"/>
        <d v="1899-12-30T00:09:14" u="1"/>
        <d v="1899-12-30T00:11:09" u="1"/>
        <d v="1899-12-30T00:13:04" u="1"/>
        <d v="1899-12-30T00:01:58" u="1"/>
        <d v="1899-12-30T00:02:20" u="1"/>
        <d v="1899-12-30T00:31:54" u="1"/>
        <d v="1899-12-30T00:35:44" u="1"/>
        <d v="1899-12-30T00:39:34" u="1"/>
        <d v="1899-12-30T00:43:24" u="1"/>
        <d v="1899-12-30T00:47:14" u="1"/>
        <d v="1899-12-30T00:51:04" u="1"/>
        <d v="1899-12-30T01:05:24" u="1"/>
        <d v="1899-12-30T01:11:09" u="1"/>
        <d v="1899-12-30T00:10:24" u="1"/>
        <d v="1899-12-30T00:14:14" u="1"/>
        <d v="1899-12-30T00:16:09" u="1"/>
        <d v="1899-12-30T00:18:04" u="1"/>
        <d v="1899-12-30T00:36:54" u="1"/>
        <d v="1899-12-30T00:40:44" u="1"/>
        <d v="1899-12-30T00:44:34" u="1"/>
        <d v="1899-12-30T00:48:24" u="1"/>
        <d v="1899-12-30T00:52:14" u="1"/>
        <d v="1899-12-30T00:56:04" u="1"/>
        <d v="1899-12-30T01:04:39" u="1"/>
        <d v="1899-12-30T01:10:24" u="1"/>
        <d v="1899-12-30T01:16:09" u="1"/>
        <d v="1899-12-30T00:07:44" u="1"/>
        <d v="1899-12-30T00:09:39" u="1"/>
        <d v="1899-12-30T00:11:34" u="1"/>
        <d v="1899-12-30T00:15:24" u="1"/>
        <d v="1899-12-30T00:19:14" u="1"/>
        <d v="1899-12-30T00:21:09" u="1"/>
        <d v="1899-12-30T00:23:04" u="1"/>
        <d v="1899-12-30T00:41:54" u="1"/>
        <d v="1899-12-30T00:45:44" u="1"/>
        <d v="1899-12-30T00:49:34" u="1"/>
        <d v="1899-12-30T00:53:24" u="1"/>
        <d v="1899-12-30T00:59:09" u="1"/>
        <d v="1899-12-30T01:03:54" u="1"/>
        <d v="1899-12-30T01:09:39" u="1"/>
        <d v="1899-12-30T01:15:24" u="1"/>
        <d v="1899-12-30T00:08:54" u="1"/>
        <d v="1899-12-30T00:12:44" u="1"/>
        <d v="1899-12-30T00:14:39" u="1"/>
        <d v="1899-12-30T00:16:34" u="1"/>
        <d v="1899-12-30T00:20:24" u="1"/>
        <d v="1899-12-30T00:24:14" u="1"/>
        <d v="1899-12-30T00:28:04" u="1"/>
        <d v="1899-12-30T00:46:54" u="1"/>
        <d v="1899-12-30T00:50:44" u="1"/>
        <d v="1899-12-30T00:54:34" u="1"/>
        <d v="1899-12-30T01:08:54" u="1"/>
        <d v="1899-12-30T01:14:39" u="1"/>
        <d v="1899-12-30T01:20:24" u="1"/>
        <d v="1899-12-30T00:06:36" u="1"/>
        <d v="1899-12-30T00:13:54" u="1"/>
        <d v="1899-12-30T00:17:44" u="1"/>
        <d v="1899-12-30T00:19:39" u="1"/>
        <d v="1899-12-30T00:21:34" u="1"/>
        <d v="1899-12-30T00:25:24" u="1"/>
        <d v="1899-12-30T00:29:14" u="1"/>
        <d v="1899-12-30T00:33:04" u="1"/>
        <d v="1899-12-30T00:51:54" u="1"/>
        <d v="1899-12-30T00:55:44" u="1"/>
        <d v="1899-12-30T00:57:39" u="1"/>
        <d v="1899-12-30T01:13:54" u="1"/>
        <d v="1899-12-30T01:19:39" u="1"/>
        <d v="1899-12-30T00:03:56" u="1"/>
        <d v="1899-12-30T00:04:18" u="1"/>
        <d v="1899-12-30T00:18:54" u="1"/>
        <d v="1899-12-30T00:22:44" u="1"/>
        <d v="1899-12-30T00:26:34" u="1"/>
        <d v="1899-12-30T00:30:24" u="1"/>
        <d v="1899-12-30T00:34:14" u="1"/>
        <d v="1899-12-30T00:38:04" u="1"/>
        <d v="1899-12-30T01:18:54" u="1"/>
        <d v="1899-12-30T00:02:00" u="1"/>
        <d v="1899-12-30T00:23:54" u="1"/>
        <d v="1899-12-30T00:27:44" u="1"/>
        <d v="1899-12-30T00:31:34" u="1"/>
        <d v="1899-12-30T00:35:24" u="1"/>
        <d v="1899-12-30T00:39:14" u="1"/>
        <d v="1899-12-30T00:43:04" u="1"/>
        <d v="1899-12-30T01:03:09" u="1"/>
        <d v="1899-12-30T00:05:52" u="1"/>
        <d v="1899-12-30T00:08:09" u="1"/>
        <d v="1899-12-30T00:10:04" u="1"/>
        <d v="1899-12-30T00:04:43" u="1"/>
        <d v="1899-12-30T00:28:54" u="1"/>
        <d v="1899-12-30T00:32:44" u="1"/>
        <d v="1899-12-30T00:36:34" u="1"/>
        <d v="1899-12-30T00:40:24" u="1"/>
        <d v="1899-12-30T00:44:14" u="1"/>
        <d v="1899-12-30T00:46:09" u="1"/>
        <d v="1899-12-30T00:48:04" u="1"/>
        <d v="1899-12-30T01:02:24" u="1"/>
        <d v="1899-12-30T01:08:09" u="1"/>
        <d v="1899-12-30T00:02:01" u="1"/>
        <d v="1899-12-30T00:07:24" u="1"/>
        <d v="1899-12-30T00:11:14" u="1"/>
        <d v="1899-12-30T00:13:09" u="1"/>
        <d v="1899-12-30T00:15:04" u="1"/>
        <d v="1899-12-30T00:33:54" u="1"/>
        <d v="1899-12-30T00:37:44" u="1"/>
        <d v="1899-12-30T00:41:34" u="1"/>
        <d v="1899-12-30T00:45:24" u="1"/>
        <d v="1899-12-30T00:49:14" u="1"/>
        <d v="1899-12-30T00:53:04" u="1"/>
        <d v="1899-12-30T01:01:39" u="1"/>
        <d v="1899-12-30T01:07:24" u="1"/>
        <d v="1899-12-30T01:13:09" u="1"/>
        <d v="1899-12-30T00:08:34" u="1"/>
        <d v="1899-12-30T00:12:24" u="1"/>
        <d v="1899-12-30T00:16:14" u="1"/>
        <d v="1899-12-30T00:18:09" u="1"/>
        <d v="1899-12-30T00:20:04" u="1"/>
        <d v="1899-12-30T00:38:54" u="1"/>
        <d v="1899-12-30T00:42:44" u="1"/>
        <d v="1899-12-30T00:46:34" u="1"/>
        <d v="1899-12-30T00:50:24" u="1"/>
        <d v="1899-12-30T00:54:14" u="1"/>
        <d v="1899-12-30T00:56:09" u="1"/>
        <d v="1899-12-30T01:00:54" u="1"/>
        <d v="1899-12-30T01:06:39" u="1"/>
        <d v="1899-12-30T01:12:24" u="1"/>
        <d v="1899-12-30T01:18:09" u="1"/>
        <d v="1899-12-30T00:04:21" u="1"/>
        <d v="1899-12-30T00:06:16" u="1"/>
        <d v="1899-12-30T00:09:44" u="1"/>
        <d v="1899-12-30T00:11:39" u="1"/>
        <d v="1899-12-30T00:13:34" u="1"/>
        <d v="1899-12-30T00:17:24" u="1"/>
        <d v="1899-12-30T00:21:14" u="1"/>
        <d v="1899-12-30T00:23:09" u="1"/>
        <d v="1899-12-30T00:25:04" u="1"/>
        <d v="1899-12-30T00:04:45" u="1"/>
        <d v="1899-12-30T00:43:54" u="1"/>
        <d v="1899-12-30T00:47:44" u="1"/>
        <d v="1899-12-30T00:51:34" u="1"/>
        <d v="1899-12-30T00:55:24" u="1"/>
        <d v="1899-12-30T01:05:54" u="1"/>
        <d v="1899-12-30T01:11:39" u="1"/>
        <d v="1899-12-30T01:17:24" u="1"/>
      </sharedItems>
    </cacheField>
    <cacheField name="Distanza" numFmtId="0">
      <sharedItems containsMixedTypes="1" containsNumber="1" containsInteger="1" minValue="400" maxValue="6500"/>
    </cacheField>
    <cacheField name="Velocita (min/km)" numFmtId="0">
      <sharedItems containsDate="1" containsMixedTypes="1" minDate="1899-12-30T00:00:00" maxDate="1899-12-31T00:00:00" count="511">
        <d v="1899-12-30T00:00:00"/>
        <e v="#VALUE!"/>
        <s v="-"/>
        <d v="1899-12-30T00:09:14" u="1"/>
        <d v="1899-12-30T00:32:04" u="1"/>
        <d v="1899-12-30T00:51:54" u="1"/>
        <d v="1899-12-30T00:04:58" u="1"/>
        <d v="1899-12-30T00:00:57" u="1"/>
        <d v="1899-12-30T00:11:44" u="1"/>
        <d v="1899-12-30T00:34:34" u="1"/>
        <d v="1899-12-30T00:57:24" u="1"/>
        <d v="1899-12-30T00:02:26" u="1"/>
        <d v="1899-12-30T00:17:14" u="1"/>
        <d v="1899-12-30T00:40:04" u="1"/>
        <d v="1899-12-30T00:01:10" u="1"/>
        <d v="1899-12-30T00:19:44" u="1"/>
        <d v="1899-12-30T00:42:34" u="1"/>
        <d v="1899-12-30T01:02:24" u="1"/>
        <d v="1899-12-30T00:25:14" u="1"/>
        <d v="1899-12-30T00:48:04" u="1"/>
        <d v="1899-12-30T00:01:08" u="1"/>
        <d v="1899-12-30T00:27:44" u="1"/>
        <d v="1899-12-30T00:50:34" u="1"/>
        <d v="1899-12-30T00:10:24" u="1"/>
        <d v="1899-12-30T01:10:24" u="1"/>
        <d v="1899-12-30T00:33:14" u="1"/>
        <d v="1899-12-30T00:56:04" u="1"/>
        <d v="1899-12-30T00:12:54" u="1"/>
        <d v="1899-12-30T00:04:52" u="1"/>
        <d v="1899-12-30T00:35:44" u="1"/>
        <d v="1899-12-30T00:18:24" u="1"/>
        <d v="1899-12-30T00:41:14" u="1"/>
        <d v="1899-12-30T00:02:20" u="1"/>
        <d v="1899-12-30T00:01:04" u="1"/>
        <d v="1899-12-30T00:20:54" u="1"/>
        <d v="1899-12-30T00:43:44" u="1"/>
        <d v="1899-12-30T00:26:24" u="1"/>
        <d v="1899-12-30T00:49:14" u="1"/>
        <d v="1899-12-30T00:33:10" u="1"/>
        <d v="1899-12-30T00:09:04" u="1"/>
        <d v="1899-12-30T00:01:02" u="1"/>
        <d v="1899-12-30T00:28:54" u="1"/>
        <d v="1899-12-30T00:51:44" u="1"/>
        <d v="1899-12-30T00:04:48" u="1"/>
        <d v="1899-12-30T00:35:40" u="1"/>
        <d v="1899-12-30T00:11:34" u="1"/>
        <d v="1899-12-30T00:34:24" u="1"/>
        <d v="1899-12-30T00:02:16" u="1"/>
        <d v="1899-12-30T00:17:04" u="1"/>
        <d v="1899-12-30T00:01:00" u="1"/>
        <d v="1899-12-30T00:36:54" u="1"/>
        <d v="1899-12-30T00:00:45" u="1"/>
        <d v="1899-12-30T00:19:34" u="1"/>
        <d v="1899-12-30T00:42:24" u="1"/>
        <d v="1899-12-30T00:02:14" u="1"/>
        <d v="1899-12-30T00:25:04" u="1"/>
        <d v="1899-12-30T00:44:54" u="1"/>
        <d v="1899-12-30T00:01:59" u="1"/>
        <d v="1899-12-30T00:00:43" u="1"/>
        <d v="1899-12-30T00:27:34" u="1"/>
        <d v="1899-12-30T00:19:32" u="1"/>
        <d v="1899-12-30T00:50:24" u="1"/>
        <d v="1899-12-30T00:30:19" u="1"/>
        <d v="1899-12-30T00:53:09" u="1"/>
        <d v="1899-12-30T00:10:14" u="1"/>
        <d v="1899-12-30T00:02:12" u="1"/>
        <d v="1899-12-30T00:33:04" u="1"/>
        <d v="1899-12-30T00:52:54" u="1"/>
        <d v="1899-12-30T00:05:58" u="1"/>
        <d v="1899-12-30T00:55:39" u="1"/>
        <d v="1899-12-30T00:12:44" u="1"/>
        <d v="1899-12-30T00:35:34" u="1"/>
        <d v="1899-12-30T00:00:41" u="1"/>
        <d v="1899-12-30T00:18:14" u="1"/>
        <d v="1899-12-30T00:41:04" u="1"/>
        <d v="1899-12-30T00:01:55" u="1"/>
        <d v="1899-12-30T00:28:46" u="1"/>
        <d v="1899-12-30T00:20:44" u="1"/>
        <d v="1899-12-30T00:43:34" u="1"/>
        <d v="1899-12-30T00:38:17" u="1"/>
        <d v="1899-12-30T00:26:14" u="1"/>
        <d v="1899-12-30T00:49:04" u="1"/>
        <d v="1899-12-30T00:06:09" u="1"/>
        <d v="1899-12-30T00:02:08" u="1"/>
        <d v="1899-12-30T00:01:53" u="1"/>
        <d v="1899-12-30T00:28:44" u="1"/>
        <d v="1899-12-30T00:51:34" u="1"/>
        <d v="1899-12-30T00:11:24" u="1"/>
        <d v="1899-12-30T01:11:24" u="1"/>
        <d v="1899-12-30T00:34:14" u="1"/>
        <d v="1899-12-30T00:02:06" u="1"/>
        <d v="1899-12-30T00:13:54" u="1"/>
        <d v="1899-12-30T00:05:52" u="1"/>
        <d v="1899-12-30T00:36:44" u="1"/>
        <d v="1899-12-30T00:04:36" u="1"/>
        <d v="1899-12-30T00:19:24" u="1"/>
        <d v="1899-12-30T00:42:14" u="1"/>
        <d v="1899-12-30T00:21:54" u="1"/>
        <d v="1899-12-30T00:44:44" u="1"/>
        <d v="1899-12-30T00:32:41" u="1"/>
        <d v="1899-12-30T00:27:24" u="1"/>
        <d v="1899-12-30T00:50:14" u="1"/>
        <d v="1899-12-30T00:10:04" u="1"/>
        <d v="1899-12-30T00:02:02" u="1"/>
        <d v="1899-12-30T00:29:54" u="1"/>
        <d v="1899-12-30T00:52:44" u="1"/>
        <d v="1899-12-30T00:01:47" u="1"/>
        <d v="1899-12-30T00:12:34" u="1"/>
        <d v="1899-12-30T00:04:32" u="1"/>
        <d v="1899-12-30T00:35:24" u="1"/>
        <d v="1899-12-30T00:31:23" u="1"/>
        <d v="1899-12-30T00:18:04" u="1"/>
        <d v="1899-12-30T00:02:00" u="1"/>
        <d v="1899-12-30T00:37:54" u="1"/>
        <d v="1899-12-30T00:33:53" u="1"/>
        <d v="1899-12-30T00:01:45" u="1"/>
        <d v="1899-12-30T00:20:34" u="1"/>
        <d v="1899-12-30T00:43:24" u="1"/>
        <d v="1899-12-30T00:46:09" u="1"/>
        <d v="1899-12-30T00:26:04" u="1"/>
        <d v="1899-12-30T00:45:54" u="1"/>
        <d v="1899-12-30T00:29:50" u="1"/>
        <d v="1899-12-30T00:28:34" u="1"/>
        <d v="1899-12-30T00:51:24" u="1"/>
        <d v="1899-12-30T00:11:14" u="1"/>
        <d v="1899-12-30T00:34:04" u="1"/>
        <d v="1899-12-30T00:53:54" u="1"/>
        <d v="1899-12-30T00:56:39" u="1"/>
        <d v="1899-12-30T00:13:44" u="1"/>
        <d v="1899-12-30T00:36:34" u="1"/>
        <d v="1899-12-30T00:01:41" u="1"/>
        <d v="1899-12-30T00:59:24" u="1"/>
        <d v="1899-12-30T00:19:14" u="1"/>
        <d v="1899-12-30T00:42:04" u="1"/>
        <d v="1899-12-30T00:29:46" u="1"/>
        <d v="1899-12-30T00:21:44" u="1"/>
        <d v="1899-12-30T00:44:34" u="1"/>
        <d v="1899-12-30T00:05:40" u="1"/>
        <d v="1899-12-30T00:04:24" u="1"/>
        <d v="1899-12-30T01:04:24" u="1"/>
        <d v="1899-12-30T00:27:14" u="1"/>
        <d v="1899-12-30T00:50:04" u="1"/>
        <d v="1899-12-30T00:03:08" u="1"/>
        <d v="1899-12-30T01:07:09" u="1"/>
        <d v="1899-12-30T00:06:54" u="1"/>
        <d v="1899-12-30T00:02:53" u="1"/>
        <d v="1899-12-30T00:29:44" u="1"/>
        <d v="1899-12-30T00:52:34" u="1"/>
        <d v="1899-12-30T00:12:24" u="1"/>
        <d v="1899-12-30T00:35:14" u="1"/>
        <d v="1899-12-30T00:00:21" u="1"/>
        <d v="1899-12-30T00:14:54" u="1"/>
        <d v="1899-12-30T00:06:52" u="1"/>
        <d v="1899-12-30T00:37:44" u="1"/>
        <d v="1899-12-30T00:05:36" u="1"/>
        <d v="1899-12-30T00:01:35" u="1"/>
        <d v="1899-12-30T00:32:27" u="1"/>
        <d v="1899-12-30T00:20:24" u="1"/>
        <d v="1899-12-30T00:43:14" u="1"/>
        <d v="1899-12-30T00:00:19" u="1"/>
        <d v="1899-12-30T00:34:57" u="1"/>
        <d v="1899-12-30T00:22:54" u="1"/>
        <d v="1899-12-30T00:45:44" u="1"/>
        <d v="1899-12-30T00:06:50" u="1"/>
        <d v="1899-12-30T00:29:40" u="1"/>
        <d v="1899-12-30T00:28:24" u="1"/>
        <d v="1899-12-30T00:51:14" u="1"/>
        <d v="1899-12-30T00:04:18" u="1"/>
        <d v="1899-12-30T00:31:09" u="1"/>
        <d v="1899-12-30T00:11:04" u="1"/>
        <d v="1899-12-30T00:30:54" u="1"/>
        <d v="1899-12-30T00:53:44" u="1"/>
        <d v="1899-12-30T00:18:51" u="1"/>
        <d v="1899-12-30T00:13:34" u="1"/>
        <d v="1899-12-30T00:05:32" u="1"/>
        <d v="1899-12-30T00:36:24" u="1"/>
        <d v="1899-12-30T00:01:31" u="1"/>
        <d v="1899-12-30T00:28:22" u="1"/>
        <d v="1899-12-30T00:19:04" u="1"/>
        <d v="1899-12-30T00:38:54" u="1"/>
        <d v="1899-12-30T00:06:46" u="1"/>
        <d v="1899-12-30T00:29:36" u="1"/>
        <d v="1899-12-30T00:21:34" u="1"/>
        <d v="1899-12-30T00:44:24" u="1"/>
        <d v="1899-12-30T00:47:09" u="1"/>
        <d v="1899-12-30T00:27:04" u="1"/>
        <d v="1899-12-30T00:46:54" u="1"/>
        <d v="1899-12-30T00:03:59" u="1"/>
        <d v="1899-12-30T00:06:44" u="1"/>
        <d v="1899-12-30T00:29:34" u="1"/>
        <d v="1899-12-30T00:52:24" u="1"/>
        <d v="1899-12-30T00:12:14" u="1"/>
        <d v="1899-12-30T00:35:04" u="1"/>
        <d v="1899-12-30T00:54:54" u="1"/>
        <d v="1899-12-30T00:57:39" u="1"/>
        <d v="1899-12-30T00:14:44" u="1"/>
        <d v="1899-12-30T00:37:34" u="1"/>
        <d v="1899-12-30T00:02:41" u="1"/>
        <d v="1899-12-30T00:28:16" u="1"/>
        <d v="1899-12-30T00:20:14" u="1"/>
        <d v="1899-12-30T00:43:04" u="1"/>
        <d v="1899-12-30T00:04:10" u="1"/>
        <d v="1899-12-30T00:22:44" u="1"/>
        <d v="1899-12-30T00:45:34" u="1"/>
        <d v="1899-12-30T00:28:14" u="1"/>
        <d v="1899-12-30T00:51:04" u="1"/>
        <d v="1899-12-30T00:04:08" u="1"/>
        <d v="1899-12-30T00:07:54" u="1"/>
        <d v="1899-12-30T00:30:44" u="1"/>
        <d v="1899-12-30T00:53:34" u="1"/>
        <d v="1899-12-30T00:29:28" u="1"/>
        <d v="1899-12-30T00:13:24" u="1"/>
        <d v="1899-12-30T00:36:14" u="1"/>
        <d v="1899-12-30T00:01:21" u="1"/>
        <d v="1899-12-30T00:32:13" u="1"/>
        <d v="1899-12-30T00:04:06" u="1"/>
        <d v="1899-12-30T00:31:58" u="1"/>
        <d v="1899-12-30T00:15:54" u="1"/>
        <d v="1899-12-30T00:38:44" u="1"/>
        <d v="1899-12-30T00:06:36" u="1"/>
        <d v="1899-12-30T00:02:35" u="1"/>
        <d v="1899-12-30T00:21:24" u="1"/>
        <d v="1899-12-30T00:44:14" u="1"/>
        <d v="1899-12-30T00:01:19" u="1"/>
        <d v="1899-12-30T00:23:54" u="1"/>
        <d v="1899-12-30T00:46:44" u="1"/>
        <d v="1899-12-30T00:30:40" u="1"/>
        <d v="1899-12-30T00:29:24" u="1"/>
        <d v="1899-12-30T00:52:14" u="1"/>
        <d v="1899-12-30T00:12:04" u="1"/>
        <d v="1899-12-30T00:31:54" u="1"/>
        <d v="1899-12-30T00:54:44" u="1"/>
        <d v="1899-12-30T00:14:34" u="1"/>
        <d v="1899-12-30T00:37:24" u="1"/>
        <d v="1899-12-30T00:01:15" u="1"/>
        <d v="1899-12-30T00:20:04" u="1"/>
        <d v="1899-12-30T00:39:54" u="1"/>
        <d v="1899-12-30T00:31:52" u="1"/>
        <d v="1899-12-30T00:22:34" u="1"/>
        <d v="1899-12-30T00:45:24" u="1"/>
        <d v="1899-12-30T00:06:30" u="1"/>
        <d v="1899-12-30T00:02:29" u="1"/>
        <d v="1899-12-30T00:48:09" u="1"/>
        <d v="1899-12-30T00:05:14" u="1"/>
        <d v="1899-12-30T00:28:04" u="1"/>
        <d v="1899-12-30T00:47:54" u="1"/>
        <d v="1899-12-30T00:00:58" u="1"/>
        <d v="1899-12-30T00:07:44" u="1"/>
        <d v="1899-12-30T00:30:34" u="1"/>
        <d v="1899-12-30T00:53:24" u="1"/>
        <d v="1899-12-30T00:06:28" u="1"/>
        <d v="1899-12-30T00:56:09" u="1"/>
        <d v="1899-12-30T00:13:14" u="1"/>
        <d v="1899-12-30T00:36:04" u="1"/>
        <d v="1899-12-30T00:01:11" u="1"/>
        <d v="1899-12-30T00:55:54" u="1"/>
        <d v="1899-12-30T00:15:44" u="1"/>
        <d v="1899-12-30T00:38:34" u="1"/>
        <d v="1899-12-30T00:21:14" u="1"/>
        <d v="1899-12-30T00:44:04" u="1"/>
        <d v="1899-12-30T00:05:10" u="1"/>
        <d v="1899-12-30T01:01:09" u="1"/>
        <d v="1899-12-30T00:04:55" u="1"/>
        <d v="1899-12-30T00:00:54" u="1"/>
        <d v="1899-12-30T00:23:44" u="1"/>
        <d v="1899-12-30T00:46:34" u="1"/>
        <d v="1899-12-30T01:06:24" u="1"/>
        <d v="1899-12-30T00:29:14" u="1"/>
        <d v="1899-12-30T00:52:04" u="1"/>
        <d v="1899-12-30T01:09:09" u="1"/>
        <d v="1899-12-30T00:08:54" u="1"/>
        <d v="1899-12-30T01:08:54" u="1"/>
        <d v="1899-12-30T00:31:44" u="1"/>
        <d v="1899-12-30T00:54:34" u="1"/>
        <d v="1899-12-30T00:34:29" u="1"/>
        <d v="1899-12-30T00:30:28" u="1"/>
        <d v="1899-12-30T00:14:24" u="1"/>
        <d v="1899-12-30T00:37:14" u="1"/>
        <d v="1899-12-30T00:05:06" u="1"/>
        <d v="1899-12-30T00:16:54" u="1"/>
        <d v="1899-12-30T00:39:44" u="1"/>
        <d v="1899-12-30T00:04:51" u="1"/>
        <d v="1899-12-30T00:22:24" u="1"/>
        <d v="1899-12-30T00:45:14" u="1"/>
        <d v="1899-12-30T00:29:10" u="1"/>
        <d v="1899-12-30T00:01:03" u="1"/>
        <d v="1899-12-30T00:24:54" u="1"/>
        <d v="1899-12-30T00:47:44" u="1"/>
        <d v="1899-12-30T00:31:40" u="1"/>
        <d v="1899-12-30T00:07:34" u="1"/>
        <d v="1899-12-30T00:30:24" u="1"/>
        <d v="1899-12-30T00:53:14" u="1"/>
        <d v="1899-12-30T00:02:17" u="1"/>
        <d v="1899-12-30T00:13:04" u="1"/>
        <d v="1899-12-30T00:05:02" u="1"/>
        <d v="1899-12-30T00:32:54" u="1"/>
        <d v="1899-12-30T00:28:53" u="1"/>
        <d v="1899-12-30T00:55:44" u="1"/>
        <d v="1899-12-30T00:04:47" u="1"/>
        <d v="1899-12-30T00:15:34" u="1"/>
        <d v="1899-12-30T00:38:24" u="1"/>
        <d v="1899-12-30T00:30:22" u="1"/>
        <d v="1899-12-30T00:06:16" u="1"/>
        <d v="1899-12-30T00:21:04" u="1"/>
        <d v="1899-12-30T00:40:54" u="1"/>
        <d v="1899-12-30T00:04:45" u="1"/>
        <d v="1899-12-30T00:00:44" u="1"/>
        <d v="1899-12-30T00:23:34" u="1"/>
        <d v="1899-12-30T00:46:24" u="1"/>
        <d v="1899-12-30T00:34:21" u="1"/>
        <d v="1899-12-30T00:29:04" u="1"/>
        <d v="1899-12-30T00:48:54" u="1"/>
        <d v="1899-12-30T00:36:51" u="1"/>
        <d v="1899-12-30T00:01:58" u="1"/>
        <d v="1899-12-30T00:08:44" u="1"/>
        <d v="1899-12-30T00:04:43" u="1"/>
        <d v="1899-12-30T00:00:42" u="1"/>
        <d v="1899-12-30T00:31:34" u="1"/>
        <d v="1899-12-30T00:54:24" u="1"/>
        <d v="1899-12-30T00:07:28" u="1"/>
        <d v="1899-12-30T00:14:14" u="1"/>
        <d v="1899-12-30T00:37:04" u="1"/>
        <d v="1899-12-30T00:02:11" u="1"/>
        <d v="1899-12-30T00:01:56" u="1"/>
        <d v="1899-12-30T00:59:39" u="1"/>
        <d v="1899-12-30T00:16:44" u="1"/>
        <d v="1899-12-30T00:39:34" u="1"/>
        <d v="1899-12-30T00:35:33" u="1"/>
        <d v="1899-12-30T00:00:40" u="1"/>
        <d v="1899-12-30T00:30:16" u="1"/>
        <d v="1899-12-30T00:22:14" u="1"/>
        <d v="1899-12-30T00:45:04" u="1"/>
        <d v="1899-12-30T00:06:10" u="1"/>
        <d v="1899-12-30T00:02:09" u="1"/>
        <d v="1899-12-30T00:29:00" u="1"/>
        <d v="1899-12-30T00:05:55" u="1"/>
        <d v="1899-12-30T00:24:44" u="1"/>
        <d v="1899-12-30T00:47:34" u="1"/>
        <d v="1899-12-30T00:00:38" u="1"/>
        <d v="1899-12-30T00:31:30" u="1"/>
        <d v="1899-12-30T00:07:24" u="1"/>
        <d v="1899-12-30T00:30:14" u="1"/>
        <d v="1899-12-30T00:53:04" u="1"/>
        <d v="1899-12-30T00:06:08" u="1"/>
        <d v="1899-12-30T00:02:07" u="1"/>
        <d v="1899-12-30T00:09:54" u="1"/>
        <d v="1899-12-30T00:32:44" u="1"/>
        <d v="1899-12-30T00:55:34" u="1"/>
        <d v="1899-12-30T00:04:37" u="1"/>
        <d v="1899-12-30T00:00:36" u="1"/>
        <d v="1899-12-30T00:31:28" u="1"/>
        <d v="1899-12-30T00:15:24" u="1"/>
        <d v="1899-12-30T00:38:14" u="1"/>
        <d v="1899-12-30T00:06:06" u="1"/>
        <d v="1899-12-30T00:02:05" u="1"/>
        <d v="1899-12-30T00:29:57" u="1"/>
        <d v="1899-12-30T00:17:54" u="1"/>
        <d v="1899-12-30T00:40:44" u="1"/>
        <d v="1899-12-30T00:05:51" u="1"/>
        <d v="1899-12-30T00:01:50" u="1"/>
        <d v="1899-12-30T00:23:24" u="1"/>
        <d v="1899-12-30T00:46:14" u="1"/>
        <d v="1899-12-30T00:06:04" u="1"/>
        <d v="1899-12-30T00:25:54" u="1"/>
        <d v="1899-12-30T00:48:44" u="1"/>
        <d v="1899-12-30T00:01:48" u="1"/>
        <d v="1899-12-30T00:28:39" u="1"/>
        <d v="1899-12-30T00:08:34" u="1"/>
        <d v="1899-12-30T00:31:24" u="1"/>
        <d v="1899-12-30T00:54:14" u="1"/>
        <d v="1899-12-30T00:14:04" u="1"/>
        <d v="1899-12-30T00:06:02" u="1"/>
        <d v="1899-12-30T00:02:01" u="1"/>
        <d v="1899-12-30T00:33:54" u="1"/>
        <d v="1899-12-30T00:05:47" u="1"/>
        <d v="1899-12-30T00:16:34" u="1"/>
        <d v="1899-12-30T00:39:24" u="1"/>
        <d v="1899-12-30T00:31:22" u="1"/>
        <d v="1899-12-30T00:07:16" u="1"/>
        <d v="1899-12-30T00:34:07" u="1"/>
        <d v="1899-12-30T00:22:04" u="1"/>
        <d v="1899-12-30T00:41:54" u="1"/>
        <d v="1899-12-30T00:36:37" u="1"/>
        <d v="1899-12-30T00:01:44" u="1"/>
        <d v="1899-12-30T00:24:34" u="1"/>
        <d v="1899-12-30T00:47:24" u="1"/>
        <d v="1899-12-30T00:19:17" u="1"/>
        <d v="1899-12-30T00:07:14" u="1"/>
        <d v="1899-12-30T00:30:04" u="1"/>
        <d v="1899-12-30T00:49:54" u="1"/>
        <d v="1899-12-30T00:09:44" u="1"/>
        <d v="1899-12-30T00:05:43" u="1"/>
        <d v="1899-12-30T00:32:34" u="1"/>
        <d v="1899-12-30T00:55:24" u="1"/>
        <d v="1899-12-30T00:15:14" u="1"/>
        <d v="1899-12-30T00:38:04" u="1"/>
        <d v="1899-12-30T00:57:54" u="1"/>
        <d v="1899-12-30T00:37:49" u="1"/>
        <d v="1899-12-30T00:17:44" u="1"/>
        <d v="1899-12-30T00:40:34" u="1"/>
        <d v="1899-12-30T00:28:31" u="1"/>
        <d v="1899-12-30T00:00:24" u="1"/>
        <d v="1899-12-30T00:31:16" u="1"/>
        <d v="1899-12-30T00:23:14" u="1"/>
        <d v="1899-12-30T00:46:04" u="1"/>
        <d v="1899-12-30T00:07:10" u="1"/>
        <d v="1899-12-30T00:25:44" u="1"/>
        <d v="1899-12-30T00:48:34" u="1"/>
        <d v="1899-12-30T00:01:38" u="1"/>
        <d v="1899-12-30T00:08:24" u="1"/>
        <d v="1899-12-30T00:04:23" u="1"/>
        <d v="1899-12-30T01:08:24" u="1"/>
        <d v="1899-12-30T00:00:22" u="1"/>
        <d v="1899-12-30T00:31:14" u="1"/>
        <d v="1899-12-30T00:54:04" u="1"/>
        <d v="1899-12-30T00:10:54" u="1"/>
        <d v="1899-12-30T00:33:44" u="1"/>
        <d v="1899-12-30T00:16:24" u="1"/>
        <d v="1899-12-30T00:39:14" u="1"/>
        <d v="1899-12-30T00:04:21" u="1"/>
        <d v="1899-12-30T00:00:20" u="1"/>
        <d v="1899-12-30T00:18:54" u="1"/>
        <d v="1899-12-30T00:41:44" u="1"/>
        <d v="1899-12-30T00:06:51" u="1"/>
        <d v="1899-12-30T00:02:50" u="1"/>
        <d v="1899-12-30T00:25:40" u="1"/>
        <d v="1899-12-30T00:24:24" u="1"/>
        <d v="1899-12-30T00:47:14" u="1"/>
        <d v="1899-12-30T00:00:18" u="1"/>
        <d v="1899-12-30T00:31:10" u="1"/>
        <d v="1899-12-30T00:07:04" u="1"/>
        <d v="1899-12-30T00:26:54" u="1"/>
        <d v="1899-12-30T00:49:44" u="1"/>
        <d v="1899-12-30T00:09:34" u="1"/>
        <d v="1899-12-30T00:32:24" u="1"/>
        <d v="1899-12-30T00:55:14" u="1"/>
        <d v="1899-12-30T00:15:04" u="1"/>
        <d v="1899-12-30T00:34:54" u="1"/>
        <d v="1899-12-30T00:17:34" u="1"/>
        <d v="1899-12-30T00:40:24" u="1"/>
        <d v="1899-12-30T00:32:22" u="1"/>
        <d v="1899-12-30T00:23:04" u="1"/>
        <d v="1899-12-30T00:42:54" u="1"/>
        <d v="1899-12-30T00:06:45" u="1"/>
        <d v="1899-12-30T00:25:34" u="1"/>
        <d v="1899-12-30T00:48:24" u="1"/>
        <d v="1899-12-30T00:32:20" u="1"/>
        <d v="1899-12-30T00:08:14" u="1"/>
        <d v="1899-12-30T00:31:04" u="1"/>
        <d v="1899-12-30T00:50:54" u="1"/>
        <d v="1899-12-30T00:34:50" u="1"/>
        <d v="1899-12-30T00:10:44" u="1"/>
        <d v="1899-12-30T00:33:34" u="1"/>
        <d v="1899-12-30T00:01:26" u="1"/>
        <d v="1899-12-30T00:59:09" u="1"/>
        <d v="1899-12-30T00:16:14" u="1"/>
        <d v="1899-12-30T00:39:04" u="1"/>
        <d v="1899-12-30T00:58:54" u="1"/>
        <d v="1899-12-30T00:03:56" u="1"/>
        <d v="1899-12-30T00:30:47" u="1"/>
        <d v="1899-12-30T00:18:44" u="1"/>
        <d v="1899-12-30T00:41:34" u="1"/>
        <d v="1899-12-30T00:05:25" u="1"/>
        <d v="1899-12-30T00:01:24" u="1"/>
        <d v="1899-12-30T00:32:16" u="1"/>
        <d v="1899-12-30T01:01:24" u="1"/>
        <d v="1899-12-30T00:24:14" u="1"/>
        <d v="1899-12-30T00:47:04" u="1"/>
        <d v="1899-12-30T00:26:44" u="1"/>
        <d v="1899-12-30T00:49:34" u="1"/>
        <d v="1899-12-30T00:02:38" u="1"/>
        <d v="1899-12-30T00:29:29" u="1"/>
        <d v="1899-12-30T00:09:24" u="1"/>
        <d v="1899-12-30T01:09:24" u="1"/>
        <d v="1899-12-30T00:01:22" u="1"/>
        <d v="1899-12-30T00:32:14" u="1"/>
        <d v="1899-12-30T00:55:04" u="1"/>
        <d v="1899-12-30T00:04:07" u="1"/>
        <d v="1899-12-30T00:27:58" u="1"/>
        <d v="1899-12-30T00:11:54" u="1"/>
        <d v="1899-12-30T00:34:44" u="1"/>
        <d v="1899-12-30T00:17:24" u="1"/>
        <d v="1899-12-30T00:40:14" u="1"/>
        <d v="1899-12-30T00:05:21" u="1"/>
        <d v="1899-12-30T00:19:54" u="1"/>
        <d v="1899-12-30T00:42:44" u="1"/>
        <d v="1899-12-30T00:26:40" u="1"/>
        <d v="1899-12-30T00:25:24" u="1"/>
        <d v="1899-12-30T00:48:14" u="1"/>
        <d v="1899-12-30T00:08:04" u="1"/>
        <d v="1899-12-30T00:27:54" u="1"/>
        <d v="1899-12-30T00:50:44" u="1"/>
        <d v="1899-12-30T00:10:34" u="1"/>
        <d v="1899-12-30T00:02:32" u="1"/>
        <d v="1899-12-30T00:33:24" u="1"/>
        <d v="1899-12-30T00:25:22" u="1"/>
        <d v="1899-12-30T00:56:14" u="1"/>
        <d v="1899-12-30T00:05:17" u="1"/>
        <d v="1899-12-30T00:16:04" u="1"/>
        <d v="1899-12-30T00:35:54" u="1"/>
        <d v="1899-12-30T00:18:34" u="1"/>
        <d v="1899-12-30T00:41:24" u="1"/>
        <d v="1899-12-30T00:29:21" u="1"/>
        <d v="1899-12-30T00:32:06" u="1"/>
        <d v="1899-12-30T00:24:04" u="1"/>
        <d v="1899-12-30T00:43:54" u="1"/>
        <d v="1899-12-30T00:31:51" u="1"/>
        <d v="1899-12-30T00:46:39" u="1"/>
        <d v="1899-12-30T00:34:36" u="1"/>
        <d v="1899-12-30T00:26:34" u="1"/>
        <d v="1899-12-30T00:49:24" u="1"/>
      </sharedItems>
    </cacheField>
    <cacheField name="Velocita riferimento (min/km)" numFmtId="0">
      <sharedItems containsDate="1" containsMixedTypes="1" minDate="1899-12-30T00:00:00" maxDate="1899-12-31T00:00:00"/>
    </cacheField>
    <cacheField name="Delta Velocita riferimento (min/km)" numFmtId="0">
      <sharedItems containsDate="1" containsMixedTypes="1" minDate="1899-12-30T00:00:00" maxDate="1899-12-31T00:00:00"/>
    </cacheField>
    <cacheField name="Validità punteggio" numFmtId="0">
      <sharedItems/>
    </cacheField>
    <cacheField name="Classifica di Corsa" numFmtId="0">
      <sharedItems containsMixedTypes="1" containsNumber="1" containsInteger="1" minValue="1" maxValue="184"/>
    </cacheField>
    <cacheField name="Classifica di Categoria" numFmtId="0">
      <sharedItems containsMixedTypes="1" containsNumber="1" containsInteger="1" minValue="1" maxValue="2168" count="5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s v="Escluso"/>
        <n v="51"/>
        <n v="52"/>
        <n v="53"/>
        <n v="54"/>
        <s v="-"/>
        <n v="2168" u="1"/>
      </sharedItems>
    </cacheField>
    <cacheField name="Punteggio Uisp" numFmtId="0">
      <sharedItems containsMixedTypes="1" containsNumber="1" containsInteger="1" minValue="-8" maxValue="20" count="31"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0"/>
        <e v="#N/A"/>
        <s v="-"/>
        <n v="-7" u="1"/>
        <n v="-1" u="1"/>
        <n v="-3" u="1"/>
        <n v="-8" u="1"/>
        <n v="-4" u="1"/>
        <n v="-5" u="1"/>
        <n v="-2" u="1"/>
        <n v="-6" u="1"/>
      </sharedItems>
    </cacheField>
    <cacheField name="Presenza Società in Gruppo" numFmtId="0">
      <sharedItems containsMixedTypes="1" containsNumber="1" containsInteger="1" minValue="1" maxValue="50"/>
    </cacheField>
    <cacheField name="Bonus per gruppo" numFmtId="0">
      <sharedItems containsMixedTypes="1" containsNumber="1" containsInteger="1" minValue="0" maxValue="15"/>
    </cacheField>
    <cacheField name="Punteggio x gruppo" numFmtId="0">
      <sharedItems containsMixedTypes="1" containsNumber="1" containsInteger="1" minValue="0" maxValue="288"/>
    </cacheField>
    <cacheField name="Totale punteggio società" numFmtId="0">
      <sharedItems containsMixedTypes="1" containsNumber="1" containsInteger="1" minValue="-3" maxValue="347" count="140">
        <n v="37"/>
        <n v="142"/>
        <n v="153"/>
        <n v="87"/>
        <n v="36"/>
        <n v="79"/>
        <n v="34"/>
        <n v="0"/>
        <n v="89"/>
        <n v="17"/>
        <n v="141"/>
        <n v="35"/>
        <n v="9"/>
        <n v="49"/>
        <n v="4"/>
        <n v="3"/>
        <n v="21"/>
        <n v="67"/>
        <n v="2"/>
        <n v="105"/>
        <n v="50"/>
        <n v="14"/>
        <n v="41"/>
        <n v="88"/>
        <n v="19"/>
        <n v="210"/>
        <n v="47"/>
        <n v="81"/>
        <n v="20"/>
        <n v="18"/>
        <n v="104"/>
        <n v="103"/>
        <n v="31"/>
        <n v="8"/>
        <n v="1"/>
        <n v="25"/>
        <n v="7"/>
        <n v="30"/>
        <n v="43"/>
        <n v="16"/>
        <n v="38"/>
        <n v="54"/>
        <n v="122"/>
        <n v="91"/>
        <e v="#N/A"/>
        <n v="145"/>
        <n v="32"/>
        <n v="119"/>
        <n v="33"/>
        <n v="13"/>
        <n v="60"/>
        <n v="51"/>
        <n v="12"/>
        <n v="39"/>
        <n v="106"/>
        <n v="73"/>
        <n v="28"/>
        <n v="15"/>
        <n v="22"/>
        <n v="5"/>
        <n v="95"/>
        <n v="10"/>
        <n v="82"/>
        <n v="24"/>
        <n v="83"/>
        <n v="70"/>
        <n v="115"/>
        <n v="27"/>
        <n v="135"/>
        <n v="107"/>
        <n v="65"/>
        <n v="232"/>
        <n v="29"/>
        <n v="69"/>
        <n v="55"/>
        <n v="102"/>
        <n v="288"/>
        <n v="23"/>
        <n v="75"/>
        <n v="97"/>
        <n v="42"/>
        <n v="53"/>
        <n v="6"/>
        <n v="11"/>
        <n v="45"/>
        <n v="46"/>
        <s v="-"/>
        <n v="96" u="1"/>
        <n v="121" u="1"/>
        <n v="164" u="1"/>
        <n v="235" u="1"/>
        <n v="100" u="1"/>
        <n v="214" u="1"/>
        <n v="59" u="1"/>
        <n v="151" u="1"/>
        <n v="222" u="1"/>
        <n v="209" u="1"/>
        <n v="40" u="1"/>
        <n v="-1" u="1"/>
        <n v="167" u="1"/>
        <n v="-3" u="1"/>
        <n v="66" u="1"/>
        <n v="44" u="1"/>
        <n v="162" u="1"/>
        <n v="170" u="1"/>
        <n v="128" u="1"/>
        <n v="199" u="1"/>
        <n v="86" u="1"/>
        <n v="52" u="1"/>
        <n v="165" u="1"/>
        <n v="194" u="1"/>
        <n v="181" u="1"/>
        <n v="98" u="1"/>
        <n v="58" u="1"/>
        <n v="77" u="1"/>
        <n v="147" u="1"/>
        <n v="176" u="1"/>
        <n v="155" u="1"/>
        <n v="134" u="1"/>
        <n v="205" u="1"/>
        <n v="110" u="1"/>
        <n v="64" u="1"/>
        <n v="114" u="1"/>
        <n v="68" u="1"/>
        <n v="150" u="1"/>
        <n v="26" u="1"/>
        <n v="118" u="1"/>
        <n v="72" u="1"/>
        <n v="187" u="1"/>
        <n v="76" u="1"/>
        <n v="237" u="1"/>
        <n v="101" u="1"/>
        <n v="347" u="1"/>
        <n v="80" u="1"/>
        <n v="174" u="1"/>
        <n v="182" u="1"/>
        <n v="161" u="1"/>
        <n v="190" u="1"/>
        <n v="266" u="1"/>
        <n v="92" u="1"/>
      </sharedItems>
    </cacheField>
    <cacheField name="PuntiTotale" numFmtId="0" formula="'Bonus per gruppo'+'Punteggio Uisp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01">
  <r>
    <n v="1"/>
    <s v="ASTOLFI"/>
    <s v="ANDREA"/>
    <n v="1985"/>
    <s v="M"/>
    <s v="H041213"/>
    <x v="0"/>
    <s v="ok"/>
    <s v="ASTOLFI ANDREA"/>
    <s v="M-30"/>
    <x v="0"/>
    <n v="24"/>
    <n v="6500"/>
  </r>
  <r>
    <n v="2"/>
    <s v="BORTOLOTTI"/>
    <s v="ALBERTO"/>
    <n v="1974"/>
    <s v="M"/>
    <s v="H041213"/>
    <x v="0"/>
    <s v="ok"/>
    <s v="BORTOLOTTI ALBERTO"/>
    <s v="M-40"/>
    <x v="0"/>
    <n v="28"/>
    <n v="6500"/>
  </r>
  <r>
    <n v="3"/>
    <s v="CIGARINI"/>
    <s v="ILARIA"/>
    <n v="1974"/>
    <s v="F"/>
    <s v="H041213"/>
    <x v="0"/>
    <s v="ok"/>
    <s v="CIGARINI ILARIA"/>
    <s v="F-40"/>
    <x v="0"/>
    <n v="27"/>
    <n v="4000"/>
  </r>
  <r>
    <n v="4"/>
    <s v="RUBINI"/>
    <s v="LORETTA"/>
    <n v="1960"/>
    <s v="F"/>
    <s v="H010387"/>
    <x v="1"/>
    <s v="ok"/>
    <s v="RUBINI LORETTA"/>
    <s v="F-55"/>
    <x v="0"/>
    <n v="33"/>
    <n v="4000"/>
  </r>
  <r>
    <n v="5"/>
    <s v="ANOBILE"/>
    <s v="PIETRO"/>
    <n v="1957"/>
    <s v="M"/>
    <s v="H011308"/>
    <x v="2"/>
    <s v="ok"/>
    <s v="ANOBILE PIETRO"/>
    <s v="M-60"/>
    <x v="0"/>
    <n v="36"/>
    <n v="5000"/>
  </r>
  <r>
    <n v="6"/>
    <s v="ANOBILE"/>
    <s v="TIZIANA"/>
    <n v="2004"/>
    <s v="F"/>
    <s v="H041019"/>
    <x v="2"/>
    <s v="ok"/>
    <s v="ANOBILE TIZIANA"/>
    <s v="F-Ragazze B"/>
    <x v="1"/>
    <n v="11"/>
    <n v="1000"/>
  </r>
  <r>
    <n v="7"/>
    <s v="BIAGINI"/>
    <s v="MATTIA"/>
    <n v="2004"/>
    <s v="M"/>
    <s v="H011308"/>
    <x v="2"/>
    <s v="ok"/>
    <s v="BIAGINI MATTIA"/>
    <s v="M-Ragazzi B"/>
    <x v="1"/>
    <n v="12"/>
    <n v="1000"/>
  </r>
  <r>
    <n v="8"/>
    <s v="CAPOBIANCO"/>
    <s v="CRISTINA"/>
    <n v="2008"/>
    <s v="F"/>
    <s v="H011308"/>
    <x v="2"/>
    <s v="ok"/>
    <s v="CAPOBIANCO CRISTINA"/>
    <s v="F-Pulcini"/>
    <x v="1"/>
    <n v="5"/>
    <n v="400"/>
  </r>
  <r>
    <n v="9"/>
    <s v="CUPPINI"/>
    <s v="EMMA"/>
    <n v="2003"/>
    <s v="F"/>
    <s v="H011308"/>
    <x v="2"/>
    <s v="ok"/>
    <s v="CUPPINI EMMA"/>
    <s v="F-Cadette"/>
    <x v="1"/>
    <n v="13"/>
    <n v="2100"/>
  </r>
  <r>
    <n v="10"/>
    <s v="D'ALIMONTE"/>
    <s v="ALESSANDRO"/>
    <n v="2009"/>
    <s v="M"/>
    <s v="H011308"/>
    <x v="2"/>
    <s v="ok"/>
    <s v="D'ALIMONTE ALESSANDRO"/>
    <s v="M-Pulcini"/>
    <x v="1"/>
    <n v="6"/>
    <n v="400"/>
  </r>
  <r>
    <n v="11"/>
    <s v="DIZDARI"/>
    <s v="ARLIND"/>
    <n v="2009"/>
    <s v="M"/>
    <s v="H011308"/>
    <x v="2"/>
    <s v="ok"/>
    <s v="DIZDARI ARLIND"/>
    <s v="M-Pulcini"/>
    <x v="1"/>
    <n v="6"/>
    <n v="400"/>
  </r>
  <r>
    <n v="12"/>
    <s v="DONATI"/>
    <s v="MIRIAM"/>
    <n v="2004"/>
    <s v="F"/>
    <s v="H011308"/>
    <x v="2"/>
    <s v="ok"/>
    <s v="DONATI MIRIAM"/>
    <s v="F-Ragazze B"/>
    <x v="1"/>
    <n v="11"/>
    <n v="1000"/>
  </r>
  <r>
    <n v="13"/>
    <s v="D'ORO"/>
    <s v="ANTONIO"/>
    <n v="1977"/>
    <s v="M"/>
    <s v="H011308"/>
    <x v="2"/>
    <s v="ok"/>
    <s v="D'ORO ANTONIO"/>
    <s v="M-40"/>
    <x v="0"/>
    <n v="28"/>
    <n v="6500"/>
  </r>
  <r>
    <n v="14"/>
    <s v="EYOME"/>
    <s v="GREGORY JOSEPH"/>
    <n v="2009"/>
    <s v="M"/>
    <s v="H011308"/>
    <x v="2"/>
    <s v="ok"/>
    <s v="EYOME GREGORY JOSEPH"/>
    <s v="M-Pulcini"/>
    <x v="1"/>
    <n v="6"/>
    <n v="400"/>
  </r>
  <r>
    <n v="15"/>
    <s v="EYOME"/>
    <s v="MARY FRANCESCA IRENE"/>
    <n v="2010"/>
    <s v="F"/>
    <s v="H011308"/>
    <x v="2"/>
    <s v="ok"/>
    <s v="EYOME MARY FRANCESCA IRENE"/>
    <s v="F-Primi Passi"/>
    <x v="1"/>
    <n v="3"/>
    <n v="400"/>
  </r>
  <r>
    <n v="16"/>
    <s v="GHERARDI"/>
    <s v="ALESSANDRO"/>
    <n v="2004"/>
    <s v="M"/>
    <s v="H011308"/>
    <x v="2"/>
    <s v="ok"/>
    <s v="GHERARDI ALESSANDRO"/>
    <s v="M-Ragazzi B"/>
    <x v="1"/>
    <n v="12"/>
    <n v="1000"/>
  </r>
  <r>
    <n v="17"/>
    <s v="MALDINA"/>
    <s v="ROSE"/>
    <n v="2005"/>
    <s v="F"/>
    <s v="H011308"/>
    <x v="2"/>
    <s v="ok"/>
    <s v="MALDINA ROSE"/>
    <s v="F-Ragazze A"/>
    <x v="1"/>
    <n v="9"/>
    <n v="1000"/>
  </r>
  <r>
    <n v="18"/>
    <s v="MUSSIE"/>
    <s v="ANNA"/>
    <n v="2003"/>
    <s v="F"/>
    <s v="H011308"/>
    <x v="2"/>
    <s v="ok"/>
    <s v="MUSSIE ANNA"/>
    <s v="F-Cadette"/>
    <x v="1"/>
    <n v="13"/>
    <n v="2100"/>
  </r>
  <r>
    <n v="19"/>
    <s v="PIOMBO"/>
    <s v="FRANCESCO MARIA"/>
    <n v="2004"/>
    <s v="M"/>
    <s v="H011308"/>
    <x v="2"/>
    <s v="ok"/>
    <s v="PIOMBO FRANCESCO MARIA"/>
    <s v="M-Ragazzi B"/>
    <x v="1"/>
    <n v="12"/>
    <n v="1000"/>
  </r>
  <r>
    <n v="20"/>
    <s v="PIOMBO"/>
    <s v="NICOLO' MARIA"/>
    <n v="2003"/>
    <s v="M"/>
    <s v="H011308"/>
    <x v="2"/>
    <s v="ok"/>
    <s v="PIOMBO NICOLO' MARIA"/>
    <s v="M-CadettI"/>
    <x v="1"/>
    <n v="14"/>
    <n v="2100"/>
  </r>
  <r>
    <n v="21"/>
    <s v="RERHAYE"/>
    <s v="FIRDAOS"/>
    <n v="2004"/>
    <s v="F"/>
    <s v="H011308"/>
    <x v="2"/>
    <s v="ok"/>
    <s v="RERHAYE FIRDAOS"/>
    <s v="F-Ragazze B"/>
    <x v="1"/>
    <n v="11"/>
    <n v="1000"/>
  </r>
  <r>
    <n v="22"/>
    <s v="RERHAYE"/>
    <s v="HASSAN"/>
    <n v="2006"/>
    <s v="M"/>
    <s v="H011308"/>
    <x v="2"/>
    <s v="ok"/>
    <s v="RERHAYE HASSAN"/>
    <s v="M-Esordienti"/>
    <x v="1"/>
    <n v="8"/>
    <n v="800"/>
  </r>
  <r>
    <n v="23"/>
    <s v="RERHAYE"/>
    <s v="HOUSIEN"/>
    <n v="2006"/>
    <s v="M"/>
    <s v="H011308"/>
    <x v="2"/>
    <s v="ok"/>
    <s v="RERHAYE HOUSIEN"/>
    <s v="M-Esordienti"/>
    <x v="1"/>
    <n v="8"/>
    <n v="800"/>
  </r>
  <r>
    <n v="24"/>
    <s v="ROSSO"/>
    <s v="EMMA"/>
    <n v="2005"/>
    <s v="F"/>
    <s v="H011308"/>
    <x v="2"/>
    <s v="ok"/>
    <s v="ROSSO EMMA"/>
    <s v="F-Ragazze A"/>
    <x v="1"/>
    <n v="9"/>
    <n v="1000"/>
  </r>
  <r>
    <n v="25"/>
    <s v="TRIZZINO"/>
    <s v="DANIELE"/>
    <n v="2005"/>
    <s v="M"/>
    <s v="H011308"/>
    <x v="2"/>
    <s v="ok"/>
    <s v="TRIZZINO DANIELE"/>
    <s v="M-Ragazzi A"/>
    <x v="1"/>
    <n v="10"/>
    <n v="1000"/>
  </r>
  <r>
    <n v="26"/>
    <s v="TROTTO"/>
    <s v="ALESSANDRO"/>
    <n v="2006"/>
    <s v="M"/>
    <s v="H011308"/>
    <x v="2"/>
    <s v="ok"/>
    <s v="TROTTO ALESSANDRO"/>
    <s v="M-Esordienti"/>
    <x v="1"/>
    <n v="8"/>
    <n v="800"/>
  </r>
  <r>
    <n v="27"/>
    <s v="VELLA"/>
    <s v="ELEONORA"/>
    <n v="1999"/>
    <s v="F"/>
    <s v="H011308"/>
    <x v="2"/>
    <s v="ok"/>
    <s v="VELLA ELEONORA"/>
    <s v="F- Juniores"/>
    <x v="0"/>
    <n v="17"/>
    <n v="4000"/>
  </r>
  <r>
    <n v="28"/>
    <s v="ZANETTI"/>
    <s v="FRANCESCO"/>
    <n v="1991"/>
    <s v="M"/>
    <s v="H011308"/>
    <x v="2"/>
    <s v="ok"/>
    <s v="ZANETTI FRANCESCO"/>
    <s v="M-25"/>
    <x v="0"/>
    <n v="22"/>
    <n v="6500"/>
  </r>
  <r>
    <n v="29"/>
    <s v="ALIANI"/>
    <s v="IRENE"/>
    <n v="2002"/>
    <s v="F"/>
    <s v="L021869"/>
    <x v="3"/>
    <s v="ok"/>
    <s v="ALIANI IRENE"/>
    <s v="F-Cadette"/>
    <x v="1"/>
    <n v="13"/>
    <n v="2100"/>
  </r>
  <r>
    <n v="30"/>
    <s v="ALIANI"/>
    <s v="LUCIA"/>
    <n v="2002"/>
    <s v="F"/>
    <s v="L021869"/>
    <x v="3"/>
    <s v="ok"/>
    <s v="ALIANI LUCIA"/>
    <s v="F-Cadette"/>
    <x v="1"/>
    <n v="13"/>
    <n v="2100"/>
  </r>
  <r>
    <n v="31"/>
    <s v="ASSORGIA"/>
    <s v="ENRICO"/>
    <n v="2004"/>
    <s v="M"/>
    <s v="L021869"/>
    <x v="3"/>
    <s v="ok"/>
    <s v="ASSORGIA ENRICO"/>
    <s v="M-Ragazzi B"/>
    <x v="1"/>
    <n v="12"/>
    <n v="1000"/>
  </r>
  <r>
    <n v="32"/>
    <s v="BECCARIA"/>
    <s v="CLAUDIO"/>
    <n v="1955"/>
    <s v="M"/>
    <s v="L021869"/>
    <x v="3"/>
    <s v="ok"/>
    <s v="BECCARIA CLAUDIO"/>
    <s v="M-60"/>
    <x v="0"/>
    <n v="36"/>
    <n v="5000"/>
  </r>
  <r>
    <n v="33"/>
    <s v="BERTI"/>
    <s v="EMMA"/>
    <n v="2008"/>
    <s v="F"/>
    <s v="L021869"/>
    <x v="3"/>
    <s v="ok"/>
    <s v="BERTI EMMA"/>
    <s v="F-Pulcini"/>
    <x v="1"/>
    <n v="5"/>
    <n v="400"/>
  </r>
  <r>
    <n v="34"/>
    <s v="BERTI"/>
    <s v="LINDA"/>
    <n v="2003"/>
    <s v="F"/>
    <s v="L021869"/>
    <x v="3"/>
    <s v="ok"/>
    <s v="BERTI LINDA"/>
    <s v="F-Cadette"/>
    <x v="1"/>
    <n v="13"/>
    <n v="2100"/>
  </r>
  <r>
    <n v="35"/>
    <s v="BIANCHI"/>
    <s v="ELIA"/>
    <n v="2003"/>
    <s v="M"/>
    <s v="L021869"/>
    <x v="3"/>
    <s v="ok"/>
    <s v="BIANCHI ELIA"/>
    <s v="M-CadettI"/>
    <x v="1"/>
    <n v="14"/>
    <n v="2100"/>
  </r>
  <r>
    <n v="36"/>
    <s v="BOCCARDI"/>
    <s v="MARCO"/>
    <n v="1972"/>
    <s v="M"/>
    <s v="L021869"/>
    <x v="3"/>
    <s v="ok"/>
    <s v="BOCCARDI MARCO"/>
    <s v="M-45"/>
    <x v="0"/>
    <n v="30"/>
    <n v="6500"/>
  </r>
  <r>
    <n v="37"/>
    <s v="BOCCARDI"/>
    <s v="RICCARDO"/>
    <n v="2003"/>
    <s v="M"/>
    <s v="L021869"/>
    <x v="3"/>
    <s v="ok"/>
    <s v="BOCCARDI RICCARDO"/>
    <s v="M-CadettI"/>
    <x v="1"/>
    <n v="14"/>
    <n v="2100"/>
  </r>
  <r>
    <n v="38"/>
    <s v="BRESCI"/>
    <s v="PIETRO"/>
    <n v="2004"/>
    <s v="M"/>
    <s v="L021869"/>
    <x v="3"/>
    <s v="ok"/>
    <s v="BRESCI PIETRO"/>
    <s v="M-Ragazzi B"/>
    <x v="1"/>
    <n v="12"/>
    <n v="1000"/>
  </r>
  <r>
    <n v="39"/>
    <s v="BRUNETTI"/>
    <s v="BARBARA"/>
    <n v="1963"/>
    <s v="F"/>
    <s v="L021869"/>
    <x v="3"/>
    <s v="ok"/>
    <s v="BRUNETTI BARBARA"/>
    <s v="F-50"/>
    <x v="0"/>
    <n v="31"/>
    <n v="4000"/>
  </r>
  <r>
    <n v="40"/>
    <s v="BUZZETTI"/>
    <s v="EMANUELE"/>
    <n v="2003"/>
    <s v="M"/>
    <s v="L021869"/>
    <x v="3"/>
    <s v="ok"/>
    <s v="BUZZETTI EMANUELE"/>
    <s v="M-CadettI"/>
    <x v="1"/>
    <n v="14"/>
    <n v="2100"/>
  </r>
  <r>
    <n v="41"/>
    <s v="CALAMAI"/>
    <s v="GEMMA"/>
    <n v="2006"/>
    <s v="F"/>
    <s v="L021869"/>
    <x v="3"/>
    <s v="ok"/>
    <s v="CALAMAI GEMMA"/>
    <s v="F-Esordienti"/>
    <x v="1"/>
    <n v="7"/>
    <n v="800"/>
  </r>
  <r>
    <n v="42"/>
    <s v="CALAMAI"/>
    <s v="SIMONE"/>
    <n v="1975"/>
    <s v="M"/>
    <s v="L021869"/>
    <x v="3"/>
    <s v="ok"/>
    <s v="CALAMAI SIMONE"/>
    <s v="M-40"/>
    <x v="0"/>
    <n v="28"/>
    <n v="6500"/>
  </r>
  <r>
    <n v="43"/>
    <s v="CALAMIA"/>
    <s v="SAMUELE"/>
    <n v="2011"/>
    <s v="M"/>
    <s v="L021869"/>
    <x v="3"/>
    <s v="ok"/>
    <s v="CALAMIA SAMUELE"/>
    <s v="M-Primi Passi"/>
    <x v="1"/>
    <n v="4"/>
    <n v="400"/>
  </r>
  <r>
    <n v="44"/>
    <s v="CALAMINI"/>
    <s v="LEONARDO"/>
    <n v="2004"/>
    <s v="M"/>
    <s v="L021869"/>
    <x v="3"/>
    <s v="ok"/>
    <s v="CALAMINI LEONARDO"/>
    <s v="M-Ragazzi B"/>
    <x v="1"/>
    <n v="12"/>
    <n v="1000"/>
  </r>
  <r>
    <n v="45"/>
    <s v="CALAMINI"/>
    <s v="LORENZO"/>
    <n v="2001"/>
    <s v="M"/>
    <s v="L021869"/>
    <x v="3"/>
    <s v="ok"/>
    <s v="CALAMINI LORENZO"/>
    <s v="M-AllievI"/>
    <x v="1"/>
    <n v="16"/>
    <n v="2500"/>
  </r>
  <r>
    <n v="46"/>
    <s v="CALAMINI"/>
    <s v="MASSIMO"/>
    <n v="1970"/>
    <s v="M"/>
    <s v="L021869"/>
    <x v="3"/>
    <s v="ok"/>
    <s v="CALAMINI MASSIMO"/>
    <s v="M-45"/>
    <x v="0"/>
    <n v="30"/>
    <n v="6500"/>
  </r>
  <r>
    <n v="47"/>
    <s v="CAPIZZI"/>
    <s v="FILIPPO"/>
    <n v="1972"/>
    <s v="M"/>
    <s v="L021869"/>
    <x v="3"/>
    <s v="ok"/>
    <s v="CAPIZZI FILIPPO"/>
    <s v="M-45"/>
    <x v="0"/>
    <n v="30"/>
    <n v="6500"/>
  </r>
  <r>
    <n v="48"/>
    <s v="CAPIZZI"/>
    <s v="MARTINA"/>
    <n v="2005"/>
    <s v="F"/>
    <s v="L021869"/>
    <x v="3"/>
    <s v="ok"/>
    <s v="CAPIZZI MARTINA"/>
    <s v="F-Ragazze A"/>
    <x v="1"/>
    <n v="9"/>
    <n v="1000"/>
  </r>
  <r>
    <n v="49"/>
    <s v="CASATORI"/>
    <s v="MATTEO"/>
    <n v="2008"/>
    <s v="M"/>
    <s v="L021869"/>
    <x v="3"/>
    <s v="ok"/>
    <s v="CASATORI MATTEO"/>
    <s v="M-Pulcini"/>
    <x v="1"/>
    <n v="6"/>
    <n v="400"/>
  </r>
  <r>
    <n v="50"/>
    <s v="CASINI"/>
    <s v="DIAMANTE"/>
    <n v="2010"/>
    <s v="F"/>
    <s v="L021869"/>
    <x v="3"/>
    <s v="ok"/>
    <s v="CASINI DIAMANTE"/>
    <s v="F-Primi Passi"/>
    <x v="1"/>
    <n v="3"/>
    <n v="400"/>
  </r>
  <r>
    <n v="51"/>
    <s v="CASINI"/>
    <s v="EDOARDO"/>
    <n v="2011"/>
    <s v="M"/>
    <s v="L021869"/>
    <x v="3"/>
    <s v="ok"/>
    <s v="CASINI EDOARDO"/>
    <s v="M-Primi Passi"/>
    <x v="1"/>
    <n v="4"/>
    <n v="400"/>
  </r>
  <r>
    <n v="52"/>
    <s v="CASSI"/>
    <s v="SAMUELE OSKAR"/>
    <n v="1997"/>
    <s v="M"/>
    <s v="L021869"/>
    <x v="3"/>
    <s v="ok"/>
    <s v="CASSI SAMUELE OSKAR"/>
    <s v="M-20"/>
    <x v="0"/>
    <n v="20"/>
    <n v="6500"/>
  </r>
  <r>
    <n v="53"/>
    <s v="CATALANO"/>
    <s v="ANDREA"/>
    <n v="2002"/>
    <s v="M"/>
    <s v="L021869"/>
    <x v="3"/>
    <s v="ok"/>
    <s v="CATALANO ANDREA"/>
    <s v="M-CadettI"/>
    <x v="1"/>
    <n v="14"/>
    <n v="2100"/>
  </r>
  <r>
    <n v="54"/>
    <s v="CECCHERINI"/>
    <s v="SIMONE"/>
    <n v="1970"/>
    <s v="M"/>
    <s v="L021869"/>
    <x v="3"/>
    <s v="ok"/>
    <s v="CECCHERINI SIMONE"/>
    <s v="M-45"/>
    <x v="0"/>
    <n v="30"/>
    <n v="6500"/>
  </r>
  <r>
    <n v="55"/>
    <s v="CERBIONI"/>
    <s v="LAURA"/>
    <n v="1972"/>
    <s v="F"/>
    <s v="L021869"/>
    <x v="3"/>
    <s v="ok"/>
    <s v="CERBIONI LAURA"/>
    <s v="F-45"/>
    <x v="0"/>
    <n v="29"/>
    <n v="4000"/>
  </r>
  <r>
    <n v="56"/>
    <s v="CHIRICI"/>
    <s v="OLIVIA"/>
    <n v="2008"/>
    <s v="F"/>
    <s v="L021869"/>
    <x v="3"/>
    <s v="ok"/>
    <s v="CHIRICI OLIVIA"/>
    <s v="F-Pulcini"/>
    <x v="1"/>
    <n v="5"/>
    <n v="400"/>
  </r>
  <r>
    <n v="57"/>
    <s v="CIABATTI"/>
    <s v="SAMUELE"/>
    <n v="2010"/>
    <s v="M"/>
    <s v="L021869"/>
    <x v="3"/>
    <s v="ok"/>
    <s v="CIABATTI SAMUELE"/>
    <s v="M-Primi Passi"/>
    <x v="1"/>
    <n v="4"/>
    <n v="400"/>
  </r>
  <r>
    <n v="58"/>
    <s v="COLLINI"/>
    <s v="SIMONE"/>
    <n v="2010"/>
    <s v="M"/>
    <s v="L021869"/>
    <x v="3"/>
    <s v="ok"/>
    <s v="COLLINI SIMONE"/>
    <s v="M-Primi Passi"/>
    <x v="1"/>
    <n v="4"/>
    <n v="400"/>
  </r>
  <r>
    <n v="59"/>
    <s v="COLORITO"/>
    <s v="ALICE"/>
    <n v="2005"/>
    <s v="F"/>
    <s v="L021869"/>
    <x v="3"/>
    <s v="ok"/>
    <s v="COLORITO ALICE"/>
    <s v="F-Ragazze A"/>
    <x v="1"/>
    <n v="9"/>
    <n v="1000"/>
  </r>
  <r>
    <n v="60"/>
    <s v="COMPARINI"/>
    <s v="MATTEO"/>
    <n v="2003"/>
    <s v="M"/>
    <s v="L021869"/>
    <x v="3"/>
    <s v="ok"/>
    <s v="COMPARINI MATTEO"/>
    <s v="M-CadettI"/>
    <x v="1"/>
    <n v="14"/>
    <n v="2100"/>
  </r>
  <r>
    <n v="61"/>
    <s v="CRAPARO"/>
    <s v="ATANAS"/>
    <n v="1992"/>
    <s v="M"/>
    <s v="L021869"/>
    <x v="3"/>
    <s v="ok"/>
    <s v="CRAPARO ATANAS"/>
    <s v="M-25"/>
    <x v="0"/>
    <n v="22"/>
    <n v="6500"/>
  </r>
  <r>
    <n v="62"/>
    <s v="DALLAI"/>
    <s v="ROSSELLA"/>
    <n v="1970"/>
    <s v="F"/>
    <s v="L021869"/>
    <x v="3"/>
    <s v="ok"/>
    <s v="DALLAI ROSSELLA"/>
    <s v="F-45"/>
    <x v="0"/>
    <n v="29"/>
    <n v="4000"/>
  </r>
  <r>
    <n v="63"/>
    <s v="DREONI"/>
    <s v="MARCO"/>
    <n v="1995"/>
    <s v="M"/>
    <s v="L021869"/>
    <x v="3"/>
    <s v="ok"/>
    <s v="DREONI MARCO"/>
    <s v="M-20"/>
    <x v="0"/>
    <n v="20"/>
    <n v="6500"/>
  </r>
  <r>
    <n v="64"/>
    <s v="FANCIULLACCI"/>
    <s v="SAMANTHA"/>
    <n v="2003"/>
    <s v="F"/>
    <s v="L021869"/>
    <x v="3"/>
    <s v="ok"/>
    <s v="FANCIULLACCI SAMANTHA"/>
    <s v="F-Cadette"/>
    <x v="1"/>
    <n v="13"/>
    <n v="2100"/>
  </r>
  <r>
    <n v="65"/>
    <s v="FIESOLI"/>
    <s v="BIANCA"/>
    <n v="2009"/>
    <s v="F"/>
    <s v="L021869"/>
    <x v="3"/>
    <s v="ok"/>
    <s v="FIESOLI BIANCA"/>
    <s v="F-Pulcini"/>
    <x v="1"/>
    <n v="5"/>
    <n v="400"/>
  </r>
  <r>
    <n v="66"/>
    <s v="FIESOLI"/>
    <s v="LEONARDO"/>
    <n v="1974"/>
    <s v="M"/>
    <s v="L021869"/>
    <x v="3"/>
    <s v="ok"/>
    <s v="FIESOLI LEONARDO"/>
    <s v="M-40"/>
    <x v="0"/>
    <n v="28"/>
    <n v="6500"/>
  </r>
  <r>
    <n v="67"/>
    <s v="FISTI"/>
    <s v="AURORA"/>
    <n v="2002"/>
    <s v="F"/>
    <s v="L021869"/>
    <x v="3"/>
    <s v="ok"/>
    <s v="FISTI AURORA"/>
    <s v="F-Cadette"/>
    <x v="1"/>
    <n v="13"/>
    <n v="2100"/>
  </r>
  <r>
    <n v="68"/>
    <s v="FISTI"/>
    <s v="FEDERICO"/>
    <n v="2003"/>
    <s v="M"/>
    <s v="L021869"/>
    <x v="3"/>
    <s v="ok"/>
    <s v="FISTI FEDERICO"/>
    <s v="M-CadettI"/>
    <x v="1"/>
    <n v="14"/>
    <n v="2100"/>
  </r>
  <r>
    <n v="69"/>
    <s v="FRANCHINI"/>
    <s v="ANNA"/>
    <n v="2003"/>
    <s v="F"/>
    <s v="L021869"/>
    <x v="3"/>
    <s v="ok"/>
    <s v="FRANCHINI ANNA"/>
    <s v="F-Cadette"/>
    <x v="1"/>
    <n v="13"/>
    <n v="2100"/>
  </r>
  <r>
    <n v="70"/>
    <s v="GAMBONE"/>
    <s v="ALESSIA"/>
    <n v="2000"/>
    <s v="F"/>
    <s v="L021869"/>
    <x v="3"/>
    <s v="ok"/>
    <s v="GAMBONE ALESSIA"/>
    <s v="F-Allieve"/>
    <x v="1"/>
    <n v="15"/>
    <n v="2500"/>
  </r>
  <r>
    <n v="71"/>
    <s v="GAMBONE"/>
    <s v="GABRIELE"/>
    <n v="2003"/>
    <s v="M"/>
    <s v="L021869"/>
    <x v="3"/>
    <s v="ok"/>
    <s v="GAMBONE GABRIELE"/>
    <s v="M-CadettI"/>
    <x v="1"/>
    <n v="14"/>
    <n v="2100"/>
  </r>
  <r>
    <n v="72"/>
    <s v="GARRISI"/>
    <s v="EVA"/>
    <n v="2003"/>
    <s v="F"/>
    <s v="L021869"/>
    <x v="3"/>
    <s v="ok"/>
    <s v="GARRISI EVA"/>
    <s v="F-Cadette"/>
    <x v="1"/>
    <n v="13"/>
    <n v="2100"/>
  </r>
  <r>
    <n v="73"/>
    <s v="GARRISI"/>
    <s v="THEO"/>
    <n v="2002"/>
    <s v="M"/>
    <s v="L021869"/>
    <x v="3"/>
    <s v="ok"/>
    <s v="GARRISI THEO"/>
    <s v="M-CadettI"/>
    <x v="1"/>
    <n v="14"/>
    <n v="2100"/>
  </r>
  <r>
    <n v="74"/>
    <s v="GELLI"/>
    <s v="BEATRICE"/>
    <n v="2008"/>
    <s v="F"/>
    <s v="L021869"/>
    <x v="3"/>
    <s v="ok"/>
    <s v="GELLI BEATRICE"/>
    <s v="F-Pulcini"/>
    <x v="1"/>
    <n v="5"/>
    <n v="400"/>
  </r>
  <r>
    <n v="75"/>
    <s v="GELLI"/>
    <s v="LEONARDO"/>
    <n v="2010"/>
    <s v="M"/>
    <s v="L021869"/>
    <x v="3"/>
    <s v="ok"/>
    <s v="GELLI LEONARDO"/>
    <s v="M-Primi Passi"/>
    <x v="1"/>
    <n v="4"/>
    <n v="400"/>
  </r>
  <r>
    <n v="76"/>
    <s v="GIACHI"/>
    <s v="ANNA"/>
    <n v="2002"/>
    <s v="F"/>
    <s v="L021869"/>
    <x v="3"/>
    <s v="ok"/>
    <s v="GIACHI ANNA"/>
    <s v="F-Cadette"/>
    <x v="1"/>
    <n v="13"/>
    <n v="2100"/>
  </r>
  <r>
    <n v="77"/>
    <s v="GIACHI"/>
    <s v="CHIARA"/>
    <n v="2006"/>
    <s v="F"/>
    <s v="L021869"/>
    <x v="3"/>
    <s v="ok"/>
    <s v="GIACHI CHIARA"/>
    <s v="F-Esordienti"/>
    <x v="1"/>
    <n v="7"/>
    <n v="800"/>
  </r>
  <r>
    <n v="78"/>
    <s v="GLIONNA"/>
    <s v="LINDA"/>
    <n v="2003"/>
    <s v="F"/>
    <s v="L021869"/>
    <x v="3"/>
    <s v="ok"/>
    <s v="GLIONNA LINDA"/>
    <s v="F-Cadette"/>
    <x v="1"/>
    <n v="13"/>
    <n v="2100"/>
  </r>
  <r>
    <n v="79"/>
    <s v="GUIDOTTI"/>
    <s v="NOEMI"/>
    <n v="2003"/>
    <s v="F"/>
    <s v="L021869"/>
    <x v="3"/>
    <s v="ok"/>
    <s v="GUIDOTTI NOEMI"/>
    <s v="F-Cadette"/>
    <x v="1"/>
    <n v="13"/>
    <n v="2100"/>
  </r>
  <r>
    <n v="80"/>
    <s v="IPPOLITI"/>
    <s v="GABRIELE"/>
    <n v="1997"/>
    <s v="M"/>
    <s v="L021869"/>
    <x v="3"/>
    <s v="ok"/>
    <s v="IPPOLITI GABRIELE"/>
    <s v="M-20"/>
    <x v="0"/>
    <n v="20"/>
    <n v="6500"/>
  </r>
  <r>
    <n v="81"/>
    <s v="MAGNI"/>
    <s v="LUCA"/>
    <n v="1963"/>
    <s v="M"/>
    <s v="L021869"/>
    <x v="3"/>
    <s v="ok"/>
    <s v="MAGNI LUCA"/>
    <s v="M-50"/>
    <x v="0"/>
    <n v="32"/>
    <n v="5000"/>
  </r>
  <r>
    <n v="82"/>
    <s v="MANETTI"/>
    <s v="ALESSIO"/>
    <n v="2002"/>
    <s v="M"/>
    <s v="L021869"/>
    <x v="3"/>
    <s v="ok"/>
    <s v="MANETTI ALESSIO"/>
    <s v="M-CadettI"/>
    <x v="1"/>
    <n v="14"/>
    <n v="2100"/>
  </r>
  <r>
    <n v="83"/>
    <s v="MANZINI"/>
    <s v="ANDREA"/>
    <n v="1999"/>
    <s v="M"/>
    <s v="L021869"/>
    <x v="3"/>
    <s v="ok"/>
    <s v="MANZINI ANDREA"/>
    <s v="M- Juniores"/>
    <x v="0"/>
    <n v="18"/>
    <n v="5000"/>
  </r>
  <r>
    <n v="84"/>
    <s v="MANZINI"/>
    <s v="SIMONE"/>
    <n v="2003"/>
    <s v="M"/>
    <s v="L021869"/>
    <x v="3"/>
    <s v="ok"/>
    <s v="MANZINI SIMONE"/>
    <s v="M-CadettI"/>
    <x v="1"/>
    <n v="14"/>
    <n v="2100"/>
  </r>
  <r>
    <n v="85"/>
    <s v="MOSCARDI"/>
    <s v="DANIELA"/>
    <n v="1968"/>
    <s v="F"/>
    <s v="L021869"/>
    <x v="3"/>
    <s v="ok"/>
    <s v="MOSCARDI DANIELA"/>
    <s v="F-45"/>
    <x v="0"/>
    <n v="29"/>
    <n v="4000"/>
  </r>
  <r>
    <n v="86"/>
    <s v="NARDI"/>
    <s v="PATRIZIA"/>
    <n v="1963"/>
    <s v="F"/>
    <s v="L021869"/>
    <x v="3"/>
    <s v="ok"/>
    <s v="NARDI PATRIZIA"/>
    <s v="F-50"/>
    <x v="0"/>
    <n v="31"/>
    <n v="4000"/>
  </r>
  <r>
    <n v="87"/>
    <s v="NENCINI"/>
    <s v="GIACOMO"/>
    <n v="2004"/>
    <s v="M"/>
    <s v="L021869"/>
    <x v="3"/>
    <s v="ok"/>
    <s v="NENCINI GIACOMO"/>
    <s v="M-Ragazzi B"/>
    <x v="1"/>
    <n v="12"/>
    <n v="1000"/>
  </r>
  <r>
    <n v="88"/>
    <s v="NUTINI"/>
    <s v="ALICE"/>
    <n v="2002"/>
    <s v="F"/>
    <s v="L021869"/>
    <x v="3"/>
    <s v="ok"/>
    <s v="NUTINI ALICE"/>
    <s v="F-Cadette"/>
    <x v="1"/>
    <n v="13"/>
    <n v="2100"/>
  </r>
  <r>
    <n v="89"/>
    <s v="NUTINI"/>
    <s v="COSIMO"/>
    <n v="2004"/>
    <s v="M"/>
    <s v="L021869"/>
    <x v="3"/>
    <s v="ok"/>
    <s v="NUTINI COSIMO"/>
    <s v="M-Ragazzi B"/>
    <x v="1"/>
    <n v="12"/>
    <n v="1000"/>
  </r>
  <r>
    <n v="90"/>
    <s v="PASQUALETTI"/>
    <s v="ARIANNA"/>
    <n v="2002"/>
    <s v="F"/>
    <s v="L021869"/>
    <x v="3"/>
    <s v="ok"/>
    <s v="PASQUALETTI ARIANNA"/>
    <s v="F-Cadette"/>
    <x v="1"/>
    <n v="13"/>
    <n v="2100"/>
  </r>
  <r>
    <n v="91"/>
    <s v="PENNINELLA"/>
    <s v="ALICE"/>
    <n v="2004"/>
    <s v="F"/>
    <s v="L021869"/>
    <x v="3"/>
    <s v="ok"/>
    <s v="PENNINELLA ALICE"/>
    <s v="F-Ragazze B"/>
    <x v="1"/>
    <n v="11"/>
    <n v="1000"/>
  </r>
  <r>
    <n v="92"/>
    <s v="PINZAUTI"/>
    <s v="ELISA"/>
    <n v="2005"/>
    <s v="F"/>
    <s v="L021869"/>
    <x v="3"/>
    <s v="ok"/>
    <s v="PINZAUTI ELISA"/>
    <s v="F-Ragazze A"/>
    <x v="1"/>
    <n v="9"/>
    <n v="1000"/>
  </r>
  <r>
    <n v="93"/>
    <s v="PINZAUTI"/>
    <s v="IRENE"/>
    <n v="2008"/>
    <s v="F"/>
    <s v="L021869"/>
    <x v="3"/>
    <s v="ok"/>
    <s v="PINZAUTI IRENE"/>
    <s v="F-Pulcini"/>
    <x v="1"/>
    <n v="5"/>
    <n v="400"/>
  </r>
  <r>
    <n v="94"/>
    <s v="RICCHIUTI"/>
    <s v="ALICE"/>
    <n v="2009"/>
    <s v="F"/>
    <s v="L021869"/>
    <x v="3"/>
    <s v="ok"/>
    <s v="RICCHIUTI ALICE"/>
    <s v="F-Pulcini"/>
    <x v="1"/>
    <n v="5"/>
    <n v="400"/>
  </r>
  <r>
    <n v="95"/>
    <s v="RICCI"/>
    <s v="MONICA"/>
    <n v="1965"/>
    <s v="F"/>
    <s v="L021869"/>
    <x v="3"/>
    <s v="ok"/>
    <s v="RICCI MONICA"/>
    <s v="F-50"/>
    <x v="0"/>
    <n v="31"/>
    <n v="4000"/>
  </r>
  <r>
    <n v="96"/>
    <s v="RIDOLFI"/>
    <s v="FILIPPO"/>
    <n v="2010"/>
    <s v="M"/>
    <s v="L021869"/>
    <x v="3"/>
    <s v="ok"/>
    <s v="RIDOLFI FILIPPO"/>
    <s v="M-Primi Passi"/>
    <x v="1"/>
    <n v="4"/>
    <n v="400"/>
  </r>
  <r>
    <n v="97"/>
    <s v="ROSSI"/>
    <s v="GUIDO"/>
    <n v="2008"/>
    <s v="M"/>
    <s v="L021869"/>
    <x v="3"/>
    <s v="ok"/>
    <s v="ROSSI GUIDO"/>
    <s v="M-Pulcini"/>
    <x v="1"/>
    <n v="6"/>
    <n v="400"/>
  </r>
  <r>
    <n v="98"/>
    <s v="ROSSI"/>
    <s v="VALERIA"/>
    <n v="2004"/>
    <s v="F"/>
    <s v="L021869"/>
    <x v="3"/>
    <s v="ok"/>
    <s v="ROSSI VALERIA"/>
    <s v="F-Ragazze B"/>
    <x v="1"/>
    <n v="11"/>
    <n v="1000"/>
  </r>
  <r>
    <n v="99"/>
    <s v="SABATELLI"/>
    <s v="ILARIA"/>
    <n v="2003"/>
    <s v="F"/>
    <s v="L021869"/>
    <x v="3"/>
    <s v="ok"/>
    <s v="SABATELLI ILARIA"/>
    <s v="F-Cadette"/>
    <x v="1"/>
    <n v="13"/>
    <n v="2100"/>
  </r>
  <r>
    <n v="100"/>
    <s v="SABATELLI"/>
    <s v="LUCIA"/>
    <n v="2002"/>
    <s v="F"/>
    <s v="L021869"/>
    <x v="3"/>
    <s v="ok"/>
    <s v="SABATELLI LUCIA"/>
    <s v="F-Cadette"/>
    <x v="1"/>
    <n v="13"/>
    <n v="2100"/>
  </r>
  <r>
    <n v="101"/>
    <s v="SAINI"/>
    <s v="SATWINDER KAUR"/>
    <n v="2005"/>
    <s v="F"/>
    <s v="L021869"/>
    <x v="3"/>
    <s v="ok"/>
    <s v="SAINI SATWINDER KAUR"/>
    <s v="F-Ragazze A"/>
    <x v="1"/>
    <n v="9"/>
    <n v="1000"/>
  </r>
  <r>
    <n v="102"/>
    <s v="SAMMARONE"/>
    <s v="MARTINA"/>
    <n v="2005"/>
    <s v="F"/>
    <s v="L021869"/>
    <x v="3"/>
    <s v="ok"/>
    <s v="SAMMARONE MARTINA"/>
    <s v="F-Ragazze A"/>
    <x v="1"/>
    <n v="9"/>
    <n v="1000"/>
  </r>
  <r>
    <n v="103"/>
    <s v="SANSONE"/>
    <s v="MASSIMO"/>
    <n v="2004"/>
    <s v="M"/>
    <s v="L021869"/>
    <x v="3"/>
    <s v="ok"/>
    <s v="SANSONE MASSIMO"/>
    <s v="M-Ragazzi B"/>
    <x v="1"/>
    <n v="12"/>
    <n v="1000"/>
  </r>
  <r>
    <n v="104"/>
    <s v="SBODIO"/>
    <s v="FRANCESCA"/>
    <n v="1974"/>
    <s v="F"/>
    <s v="L021869"/>
    <x v="3"/>
    <s v="ok"/>
    <s v="SBODIO FRANCESCA"/>
    <s v="F-40"/>
    <x v="0"/>
    <n v="27"/>
    <n v="4000"/>
  </r>
  <r>
    <n v="105"/>
    <s v="SCARLINI"/>
    <s v="DANIELE"/>
    <n v="1967"/>
    <s v="M"/>
    <s v="L021869"/>
    <x v="3"/>
    <s v="ok"/>
    <s v="SCARLINI DANIELE"/>
    <s v="M-50"/>
    <x v="0"/>
    <n v="32"/>
    <n v="5000"/>
  </r>
  <r>
    <n v="106"/>
    <s v="SCARLINI"/>
    <s v="DAVIDE"/>
    <n v="2004"/>
    <s v="M"/>
    <s v="L021869"/>
    <x v="3"/>
    <s v="ok"/>
    <s v="SCARLINI DAVIDE"/>
    <s v="M-Ragazzi B"/>
    <x v="1"/>
    <n v="12"/>
    <n v="1000"/>
  </r>
  <r>
    <n v="107"/>
    <s v="SCARLINI"/>
    <s v="TOMMASO"/>
    <n v="2004"/>
    <s v="M"/>
    <s v="L021869"/>
    <x v="3"/>
    <s v="ok"/>
    <s v="SCARLINI TOMMASO"/>
    <s v="M-Ragazzi B"/>
    <x v="1"/>
    <n v="12"/>
    <n v="1000"/>
  </r>
  <r>
    <n v="108"/>
    <s v="SCARPELLI"/>
    <s v="FEDERICA"/>
    <n v="2000"/>
    <s v="F"/>
    <s v="L021869"/>
    <x v="3"/>
    <s v="ok"/>
    <s v="SCARPELLI FEDERICA"/>
    <s v="F-Allieve"/>
    <x v="1"/>
    <n v="15"/>
    <n v="2500"/>
  </r>
  <r>
    <n v="109"/>
    <s v="SESTAIONI"/>
    <s v="ALESSIO"/>
    <n v="2003"/>
    <s v="M"/>
    <s v="L021869"/>
    <x v="3"/>
    <s v="ok"/>
    <s v="SESTAIONI ALESSIO"/>
    <s v="M-CadettI"/>
    <x v="1"/>
    <n v="14"/>
    <n v="2100"/>
  </r>
  <r>
    <n v="110"/>
    <s v="SFORZI"/>
    <s v="GRETA"/>
    <n v="2004"/>
    <s v="F"/>
    <s v="L021869"/>
    <x v="3"/>
    <s v="ok"/>
    <s v="SFORZI GRETA"/>
    <s v="F-Ragazze B"/>
    <x v="1"/>
    <n v="11"/>
    <n v="1000"/>
  </r>
  <r>
    <n v="111"/>
    <s v="SURACE"/>
    <s v="PETRA"/>
    <n v="2003"/>
    <s v="F"/>
    <s v="L021869"/>
    <x v="3"/>
    <s v="ok"/>
    <s v="SURACE PETRA"/>
    <s v="F-Cadette"/>
    <x v="1"/>
    <n v="13"/>
    <n v="2100"/>
  </r>
  <r>
    <n v="112"/>
    <s v="TRALLORI"/>
    <s v="LORENZO"/>
    <n v="2004"/>
    <s v="M"/>
    <s v="L021869"/>
    <x v="3"/>
    <s v="ok"/>
    <s v="TRALLORI LORENZO"/>
    <s v="M-Ragazzi B"/>
    <x v="1"/>
    <n v="12"/>
    <n v="1000"/>
  </r>
  <r>
    <n v="113"/>
    <s v="TRALLORI"/>
    <s v="SILVIA"/>
    <n v="2007"/>
    <s v="F"/>
    <s v="L021869"/>
    <x v="3"/>
    <s v="ok"/>
    <s v="TRALLORI SILVIA"/>
    <s v="F-Esordienti"/>
    <x v="1"/>
    <n v="7"/>
    <n v="800"/>
  </r>
  <r>
    <n v="114"/>
    <s v="UBERTI"/>
    <s v="ISABELLA"/>
    <n v="1969"/>
    <s v="F"/>
    <s v="L021869"/>
    <x v="3"/>
    <s v="ok"/>
    <s v="UBERTI ISABELLA"/>
    <s v="F-45"/>
    <x v="0"/>
    <n v="29"/>
    <n v="4000"/>
  </r>
  <r>
    <n v="115"/>
    <s v="PARIS"/>
    <s v="SILVIA"/>
    <n v="2004"/>
    <s v="F"/>
    <s v="A140466"/>
    <x v="4"/>
    <s v="ok"/>
    <s v="PARIS SILVIA"/>
    <s v="F-Ragazze B"/>
    <x v="1"/>
    <n v="11"/>
    <n v="1000"/>
  </r>
  <r>
    <n v="116"/>
    <s v="BENEDETTO"/>
    <s v="MARCO"/>
    <n v="1942"/>
    <s v="M"/>
    <s v="A120494"/>
    <x v="5"/>
    <s v="ok"/>
    <s v="BENEDETTO MARCO"/>
    <s v="M-75"/>
    <x v="0"/>
    <n v="42"/>
    <n v="5000"/>
  </r>
  <r>
    <n v="117"/>
    <s v="ROSSO"/>
    <s v="RICCARDO"/>
    <n v="1980"/>
    <s v="M"/>
    <s v="A120494"/>
    <x v="5"/>
    <s v="ok"/>
    <s v="ROSSO RICCARDO"/>
    <s v="M-35"/>
    <x v="0"/>
    <n v="26"/>
    <n v="6500"/>
  </r>
  <r>
    <n v="118"/>
    <s v="SEGLIE"/>
    <s v="AZZURRA"/>
    <n v="2002"/>
    <s v="F"/>
    <s v="A120494"/>
    <x v="5"/>
    <s v="ok"/>
    <s v="SEGLIE AZZURRA"/>
    <s v="F-Cadette"/>
    <x v="1"/>
    <n v="13"/>
    <n v="2100"/>
  </r>
  <r>
    <n v="119"/>
    <s v="BARABUFFI"/>
    <s v="ALIBERTO"/>
    <n v="1956"/>
    <s v="M"/>
    <s v="L090562"/>
    <x v="6"/>
    <s v="ok"/>
    <s v="BARABUFFI ALIBERTO"/>
    <s v="M-60"/>
    <x v="0"/>
    <n v="36"/>
    <n v="5000"/>
  </r>
  <r>
    <n v="120"/>
    <s v="CENCINI"/>
    <s v="LUCA"/>
    <n v="1976"/>
    <s v="M"/>
    <s v="L090562"/>
    <x v="6"/>
    <s v="ok"/>
    <s v="CENCINI LUCA"/>
    <s v="M-40"/>
    <x v="0"/>
    <n v="28"/>
    <n v="6500"/>
  </r>
  <r>
    <n v="121"/>
    <s v="DI RENZONE"/>
    <s v="CLAUDIO"/>
    <n v="1963"/>
    <s v="M"/>
    <s v="L090562"/>
    <x v="6"/>
    <s v="ok"/>
    <s v="DI RENZONE CLAUDIO"/>
    <s v="M-50"/>
    <x v="0"/>
    <n v="32"/>
    <n v="5000"/>
  </r>
  <r>
    <n v="122"/>
    <s v="FARNETANI"/>
    <s v="LIVIO"/>
    <n v="1955"/>
    <s v="M"/>
    <s v="L090562"/>
    <x v="6"/>
    <s v="ok"/>
    <s v="FARNETANI LIVIO"/>
    <s v="M-60"/>
    <x v="0"/>
    <n v="36"/>
    <n v="5000"/>
  </r>
  <r>
    <n v="123"/>
    <s v="FRANCINI"/>
    <s v="SERGIO"/>
    <n v="1956"/>
    <s v="M"/>
    <s v="L090562"/>
    <x v="6"/>
    <s v="ok"/>
    <s v="FRANCINI SERGIO"/>
    <s v="M-60"/>
    <x v="0"/>
    <n v="36"/>
    <n v="5000"/>
  </r>
  <r>
    <n v="124"/>
    <s v="GRILLI"/>
    <s v="GRAZIANO"/>
    <n v="1957"/>
    <s v="M"/>
    <s v="L090562"/>
    <x v="6"/>
    <s v="ok"/>
    <s v="GRILLI GRAZIANO"/>
    <s v="M-60"/>
    <x v="0"/>
    <n v="36"/>
    <n v="5000"/>
  </r>
  <r>
    <n v="125"/>
    <s v="MASSAI"/>
    <s v="FABIO"/>
    <n v="1971"/>
    <s v="M"/>
    <s v="L090562"/>
    <x v="6"/>
    <s v="ok"/>
    <s v="MASSAI FABIO"/>
    <s v="M-45"/>
    <x v="0"/>
    <n v="30"/>
    <n v="6500"/>
  </r>
  <r>
    <n v="126"/>
    <s v="TIEZZI"/>
    <s v="ALESSANDRO"/>
    <n v="1985"/>
    <s v="M"/>
    <s v="L090562"/>
    <x v="6"/>
    <s v="ok"/>
    <s v="TIEZZI ALESSANDRO"/>
    <s v="M-30"/>
    <x v="0"/>
    <n v="24"/>
    <n v="6500"/>
  </r>
  <r>
    <n v="127"/>
    <s v="TIEZZI"/>
    <s v="MASSIMO"/>
    <n v="1956"/>
    <s v="M"/>
    <s v="L090562"/>
    <x v="6"/>
    <s v="ok"/>
    <s v="TIEZZI MASSIMO"/>
    <s v="M-60"/>
    <x v="0"/>
    <n v="36"/>
    <n v="5000"/>
  </r>
  <r>
    <n v="128"/>
    <s v="TOMASZUN"/>
    <s v="MAREK"/>
    <n v="1965"/>
    <s v="M"/>
    <s v="L090562"/>
    <x v="6"/>
    <s v="ok"/>
    <s v="TOMASZUN MAREK"/>
    <s v="M-50"/>
    <x v="0"/>
    <n v="32"/>
    <n v="5000"/>
  </r>
  <r>
    <n v="129"/>
    <s v="TOMASZUN"/>
    <s v="MONIKA"/>
    <n v="1971"/>
    <s v="F"/>
    <s v="L090562"/>
    <x v="6"/>
    <s v="ok"/>
    <s v="TOMASZUN MONIKA"/>
    <s v="F-45"/>
    <x v="0"/>
    <n v="29"/>
    <n v="4000"/>
  </r>
  <r>
    <n v="130"/>
    <s v="ANCAROLA"/>
    <s v="CHIARA"/>
    <n v="2003"/>
    <s v="F"/>
    <s v="H011554"/>
    <x v="7"/>
    <s v="ok"/>
    <s v="ANCAROLA CHIARA"/>
    <s v="F-Cadette"/>
    <x v="1"/>
    <n v="13"/>
    <n v="2100"/>
  </r>
  <r>
    <n v="131"/>
    <s v="BEGHELLI"/>
    <s v="HENRI BERTO"/>
    <n v="1998"/>
    <s v="M"/>
    <s v="H011554"/>
    <x v="7"/>
    <s v="ok"/>
    <s v="BEGHELLI HENRI BERTO"/>
    <s v="M- Juniores"/>
    <x v="0"/>
    <n v="18"/>
    <n v="5000"/>
  </r>
  <r>
    <n v="132"/>
    <s v="BONORA"/>
    <s v="FRANCESCO"/>
    <n v="2004"/>
    <s v="M"/>
    <s v="H011554"/>
    <x v="7"/>
    <s v="ok"/>
    <s v="BONORA FRANCESCO"/>
    <s v="M-Ragazzi B"/>
    <x v="1"/>
    <n v="12"/>
    <n v="1000"/>
  </r>
  <r>
    <n v="133"/>
    <s v="CELIBERTI"/>
    <s v="GIORGIO"/>
    <n v="2002"/>
    <s v="M"/>
    <s v="H011554"/>
    <x v="7"/>
    <s v="ok"/>
    <s v="CELIBERTI GIORGIO"/>
    <s v="M-CadettI"/>
    <x v="1"/>
    <n v="14"/>
    <n v="2100"/>
  </r>
  <r>
    <n v="134"/>
    <s v="DALLOLIO"/>
    <s v="GIACOMO"/>
    <n v="2004"/>
    <s v="M"/>
    <s v="H011554"/>
    <x v="7"/>
    <s v="ok"/>
    <s v="DALLOLIO GIACOMO"/>
    <s v="M-Ragazzi B"/>
    <x v="1"/>
    <n v="12"/>
    <n v="1000"/>
  </r>
  <r>
    <n v="135"/>
    <s v="DALLOLIO"/>
    <s v="GIOVANNI"/>
    <n v="2007"/>
    <s v="M"/>
    <s v="H011554"/>
    <x v="7"/>
    <s v="ok"/>
    <s v="DALLOLIO GIOVANNI"/>
    <s v="M-Esordienti"/>
    <x v="1"/>
    <n v="8"/>
    <n v="800"/>
  </r>
  <r>
    <n v="136"/>
    <s v="DI LODOVICO"/>
    <s v="FEDERICA"/>
    <n v="1996"/>
    <s v="F"/>
    <s v="H011554"/>
    <x v="7"/>
    <s v="ok"/>
    <s v="DI LODOVICO FEDERICA"/>
    <s v="F-20"/>
    <x v="0"/>
    <n v="19"/>
    <n v="4000"/>
  </r>
  <r>
    <n v="137"/>
    <s v="FORMENTI"/>
    <s v="EMMA"/>
    <n v="2003"/>
    <s v="F"/>
    <s v="H011554"/>
    <x v="7"/>
    <s v="ok"/>
    <s v="FORMENTI EMMA"/>
    <s v="F-Cadette"/>
    <x v="1"/>
    <n v="13"/>
    <n v="2100"/>
  </r>
  <r>
    <n v="138"/>
    <s v="FORMENTI"/>
    <s v="ENEA"/>
    <n v="2007"/>
    <s v="M"/>
    <s v="H011554"/>
    <x v="7"/>
    <s v="ok"/>
    <s v="FORMENTI ENEA"/>
    <s v="M-Esordienti"/>
    <x v="1"/>
    <n v="8"/>
    <n v="800"/>
  </r>
  <r>
    <n v="139"/>
    <s v="MAZZETTI"/>
    <s v="MATTEO"/>
    <n v="2001"/>
    <s v="M"/>
    <s v="H011554"/>
    <x v="7"/>
    <s v="ok"/>
    <s v="MAZZETTI MATTEO"/>
    <s v="M-AllievI"/>
    <x v="1"/>
    <n v="16"/>
    <n v="2500"/>
  </r>
  <r>
    <n v="140"/>
    <s v="STANGHELLINI"/>
    <s v="FRANCESCO"/>
    <n v="2002"/>
    <s v="M"/>
    <s v="H011554"/>
    <x v="7"/>
    <s v="ok"/>
    <s v="STANGHELLINI FRANCESCO"/>
    <s v="M-CadettI"/>
    <x v="1"/>
    <n v="14"/>
    <n v="2100"/>
  </r>
  <r>
    <n v="141"/>
    <s v="TONELLI GAMBETTI"/>
    <s v="EDUARDO"/>
    <n v="2001"/>
    <s v="M"/>
    <s v="H011554"/>
    <x v="7"/>
    <s v="ok"/>
    <s v="TONELLI GAMBETTI EDUARDO"/>
    <s v="M-AllievI"/>
    <x v="1"/>
    <n v="16"/>
    <n v="2500"/>
  </r>
  <r>
    <n v="142"/>
    <s v="TURRINI"/>
    <s v="SIMONE"/>
    <n v="2003"/>
    <s v="M"/>
    <s v="H011554"/>
    <x v="7"/>
    <s v="ok"/>
    <s v="TURRINI SIMONE"/>
    <s v="M-CadettI"/>
    <x v="1"/>
    <n v="14"/>
    <n v="2100"/>
  </r>
  <r>
    <n v="143"/>
    <s v="VENTURI"/>
    <s v="SIMONE"/>
    <n v="2004"/>
    <s v="M"/>
    <s v="H011554"/>
    <x v="7"/>
    <s v="ok"/>
    <s v="VENTURI SIMONE"/>
    <s v="M-Ragazzi B"/>
    <x v="1"/>
    <n v="12"/>
    <n v="1000"/>
  </r>
  <r>
    <n v="144"/>
    <s v="FRANCO"/>
    <s v="DARIO"/>
    <n v="1958"/>
    <s v="M"/>
    <s v="A160276"/>
    <x v="8"/>
    <s v="ok"/>
    <s v="FRANCO DARIO"/>
    <s v="M-55"/>
    <x v="0"/>
    <n v="34"/>
    <n v="5000"/>
  </r>
  <r>
    <n v="145"/>
    <s v="TRON"/>
    <s v="ANITA"/>
    <n v="1955"/>
    <s v="F"/>
    <s v="A160276"/>
    <x v="8"/>
    <s v="ok"/>
    <s v="TRON ANITA"/>
    <s v="F-60"/>
    <x v="0"/>
    <n v="35"/>
    <n v="4000"/>
  </r>
  <r>
    <n v="146"/>
    <s v="AGOSTINO"/>
    <s v="GRAZIA"/>
    <n v="1963"/>
    <s v="F"/>
    <s v="A130534"/>
    <x v="9"/>
    <s v="ok"/>
    <s v="AGOSTINO GRAZIA"/>
    <s v="F-50"/>
    <x v="0"/>
    <n v="31"/>
    <n v="4000"/>
  </r>
  <r>
    <n v="147"/>
    <s v="BARDELLA"/>
    <s v="LORENZO"/>
    <n v="2003"/>
    <s v="M"/>
    <s v="A130534"/>
    <x v="9"/>
    <s v="ok"/>
    <s v="BARDELLA LORENZO"/>
    <s v="M-CadettI"/>
    <x v="1"/>
    <n v="14"/>
    <n v="2100"/>
  </r>
  <r>
    <n v="148"/>
    <s v="BAUCHIERO"/>
    <s v="MARCO"/>
    <n v="1997"/>
    <s v="M"/>
    <s v="A130534"/>
    <x v="9"/>
    <s v="ok"/>
    <s v="BAUCHIERO MARCO"/>
    <s v="M-20"/>
    <x v="0"/>
    <n v="20"/>
    <n v="6500"/>
  </r>
  <r>
    <n v="149"/>
    <s v="BISCUOLA"/>
    <s v="DENIS MARCO"/>
    <n v="1965"/>
    <s v="M"/>
    <s v="A130534"/>
    <x v="9"/>
    <s v="ok"/>
    <s v="BISCUOLA DENIS MARCO"/>
    <s v="M-50"/>
    <x v="0"/>
    <n v="32"/>
    <n v="5000"/>
  </r>
  <r>
    <n v="150"/>
    <s v="BRUSCIANO"/>
    <s v="EMANUELA"/>
    <n v="1970"/>
    <s v="F"/>
    <s v="A130534"/>
    <x v="9"/>
    <s v="ok"/>
    <s v="BRUSCIANO EMANUELA"/>
    <s v="F-45"/>
    <x v="0"/>
    <n v="29"/>
    <n v="4000"/>
  </r>
  <r>
    <n v="151"/>
    <s v="CAUSIN"/>
    <s v="STEFANO"/>
    <n v="2002"/>
    <s v="M"/>
    <s v="A130534"/>
    <x v="9"/>
    <s v="ok"/>
    <s v="CAUSIN STEFANO"/>
    <s v="M-CadettI"/>
    <x v="1"/>
    <n v="14"/>
    <n v="2100"/>
  </r>
  <r>
    <n v="152"/>
    <s v="CONTRAFATTO"/>
    <s v="ANTONELLA"/>
    <n v="1964"/>
    <s v="F"/>
    <s v="A130534"/>
    <x v="9"/>
    <s v="ok"/>
    <s v="CONTRAFATTO ANTONELLA"/>
    <s v="F-50"/>
    <x v="0"/>
    <n v="31"/>
    <n v="4000"/>
  </r>
  <r>
    <n v="153"/>
    <s v="DI DONA"/>
    <s v="ANTONIO"/>
    <n v="1964"/>
    <s v="M"/>
    <s v="A130534"/>
    <x v="9"/>
    <s v="ok"/>
    <s v="DI DONA ANTONIO"/>
    <s v="M-50"/>
    <x v="0"/>
    <n v="32"/>
    <n v="5000"/>
  </r>
  <r>
    <n v="154"/>
    <s v="FAVARO'"/>
    <s v="LIDIA"/>
    <n v="2002"/>
    <s v="F"/>
    <s v="A130534"/>
    <x v="9"/>
    <s v="ok"/>
    <s v="FAVARO' LIDIA"/>
    <s v="F-Cadette"/>
    <x v="1"/>
    <n v="13"/>
    <n v="2100"/>
  </r>
  <r>
    <n v="155"/>
    <s v="FILIPOZZI"/>
    <s v="KIMLEANG"/>
    <n v="2003"/>
    <s v="F"/>
    <s v="A130534"/>
    <x v="9"/>
    <s v="ok"/>
    <s v="FILIPOZZI KIMLEANG"/>
    <s v="F-Cadette"/>
    <x v="1"/>
    <n v="13"/>
    <n v="2100"/>
  </r>
  <r>
    <n v="156"/>
    <s v="FRASCONA'"/>
    <s v="ALESSIA"/>
    <n v="2001"/>
    <s v="F"/>
    <s v="A130534"/>
    <x v="9"/>
    <s v="ok"/>
    <s v="FRASCONA' ALESSIA"/>
    <s v="F-Allieve"/>
    <x v="1"/>
    <n v="15"/>
    <n v="2500"/>
  </r>
  <r>
    <n v="157"/>
    <s v="LESERRI"/>
    <s v="TOMMASO"/>
    <n v="1965"/>
    <s v="M"/>
    <s v="A130534"/>
    <x v="9"/>
    <s v="ok"/>
    <s v="LESERRI TOMMASO"/>
    <s v="M-50"/>
    <x v="0"/>
    <n v="32"/>
    <n v="5000"/>
  </r>
  <r>
    <n v="158"/>
    <s v="LIVANI"/>
    <s v="BENEDETTA"/>
    <n v="2004"/>
    <s v="F"/>
    <s v="A130534"/>
    <x v="9"/>
    <s v="ok"/>
    <s v="LIVANI BENEDETTA"/>
    <s v="F-Ragazze B"/>
    <x v="1"/>
    <n v="11"/>
    <n v="1000"/>
  </r>
  <r>
    <n v="159"/>
    <s v="MARANGON"/>
    <s v="CINZIA"/>
    <n v="1971"/>
    <s v="F"/>
    <s v="A130534"/>
    <x v="9"/>
    <s v="ok"/>
    <s v="MARANGON CINZIA"/>
    <s v="F-45"/>
    <x v="0"/>
    <n v="29"/>
    <n v="4000"/>
  </r>
  <r>
    <n v="160"/>
    <s v="MAZZOTTA"/>
    <s v="ALESSANDRO"/>
    <n v="2005"/>
    <s v="M"/>
    <s v="A130534"/>
    <x v="9"/>
    <s v="ok"/>
    <s v="MAZZOTTA ALESSANDRO"/>
    <s v="M-Ragazzi A"/>
    <x v="1"/>
    <n v="10"/>
    <n v="1000"/>
  </r>
  <r>
    <n v="161"/>
    <s v="MAZZOTTA"/>
    <s v="VINCENZO"/>
    <n v="1958"/>
    <s v="M"/>
    <s v="A130534"/>
    <x v="9"/>
    <s v="ok"/>
    <s v="MAZZOTTA VINCENZO"/>
    <s v="M-55"/>
    <x v="0"/>
    <n v="34"/>
    <n v="5000"/>
  </r>
  <r>
    <n v="162"/>
    <s v="MENEGHETTI"/>
    <s v="MARIO"/>
    <n v="1956"/>
    <s v="M"/>
    <s v="A130534"/>
    <x v="9"/>
    <s v="ok"/>
    <s v="MENEGHETTI MARIO"/>
    <s v="M-60"/>
    <x v="0"/>
    <n v="36"/>
    <n v="5000"/>
  </r>
  <r>
    <n v="163"/>
    <s v="PERNICE"/>
    <s v="STEFANO"/>
    <n v="1992"/>
    <s v="M"/>
    <s v="A130534"/>
    <x v="9"/>
    <s v="ok"/>
    <s v="PERNICE STEFANO"/>
    <s v="M-25"/>
    <x v="0"/>
    <n v="22"/>
    <n v="6500"/>
  </r>
  <r>
    <n v="164"/>
    <s v="POLI"/>
    <s v="GIOIA"/>
    <n v="2004"/>
    <s v="F"/>
    <s v="A130534"/>
    <x v="9"/>
    <s v="ok"/>
    <s v="POLI GIOIA"/>
    <s v="F-Ragazze B"/>
    <x v="1"/>
    <n v="11"/>
    <n v="1000"/>
  </r>
  <r>
    <n v="165"/>
    <s v="SALARO"/>
    <s v="FABIO"/>
    <n v="1991"/>
    <s v="M"/>
    <s v="A130534"/>
    <x v="9"/>
    <s v="ok"/>
    <s v="SALARO FABIO"/>
    <s v="M-25"/>
    <x v="0"/>
    <n v="22"/>
    <n v="6500"/>
  </r>
  <r>
    <n v="166"/>
    <s v="SALARO"/>
    <s v="GABRIELE"/>
    <n v="1963"/>
    <s v="M"/>
    <s v="A130534"/>
    <x v="9"/>
    <s v="ok"/>
    <s v="SALARO GABRIELE"/>
    <s v="M-50"/>
    <x v="0"/>
    <n v="32"/>
    <n v="5000"/>
  </r>
  <r>
    <n v="167"/>
    <s v="SAVARESE"/>
    <s v="LUCA"/>
    <n v="1997"/>
    <s v="M"/>
    <s v="A130534"/>
    <x v="9"/>
    <s v="ok"/>
    <s v="SAVARESE LUCA"/>
    <s v="M-20"/>
    <x v="0"/>
    <n v="20"/>
    <n v="6500"/>
  </r>
  <r>
    <n v="168"/>
    <s v="SCHIAVELLO"/>
    <s v="LUCA"/>
    <n v="1999"/>
    <s v="M"/>
    <s v="A130534"/>
    <x v="9"/>
    <s v="ok"/>
    <s v="SCHIAVELLO LUCA"/>
    <s v="M- Juniores"/>
    <x v="0"/>
    <n v="18"/>
    <n v="5000"/>
  </r>
  <r>
    <n v="169"/>
    <s v="SCIBETTA"/>
    <s v="ANTONINO"/>
    <n v="1968"/>
    <s v="M"/>
    <s v="A130534"/>
    <x v="9"/>
    <s v="ok"/>
    <s v="SCIBETTA ANTONINO"/>
    <s v="M-45"/>
    <x v="0"/>
    <n v="30"/>
    <n v="6500"/>
  </r>
  <r>
    <n v="170"/>
    <s v="SCORZA"/>
    <s v="DARIO"/>
    <n v="2003"/>
    <s v="M"/>
    <s v="A130534"/>
    <x v="9"/>
    <s v="ok"/>
    <s v="SCORZA DARIO"/>
    <s v="M-CadettI"/>
    <x v="1"/>
    <n v="14"/>
    <n v="2100"/>
  </r>
  <r>
    <n v="171"/>
    <s v="TORCHIO"/>
    <s v="ALESSANDRA"/>
    <n v="1995"/>
    <s v="F"/>
    <s v="A130534"/>
    <x v="9"/>
    <s v="ok"/>
    <s v="TORCHIO ALESSANDRA"/>
    <s v="F-20"/>
    <x v="0"/>
    <n v="19"/>
    <n v="4000"/>
  </r>
  <r>
    <n v="172"/>
    <s v="TORTORA"/>
    <s v="MAURO"/>
    <n v="2002"/>
    <s v="M"/>
    <s v="A130534"/>
    <x v="9"/>
    <s v="ok"/>
    <s v="TORTORA MAURO"/>
    <s v="M-CadettI"/>
    <x v="1"/>
    <n v="14"/>
    <n v="2100"/>
  </r>
  <r>
    <n v="173"/>
    <s v="TRIPODI"/>
    <s v="GIOVANNA"/>
    <n v="1975"/>
    <s v="F"/>
    <s v="A130534"/>
    <x v="9"/>
    <s v="ok"/>
    <s v="TRIPODI GIOVANNA"/>
    <s v="F-40"/>
    <x v="0"/>
    <n v="27"/>
    <n v="4000"/>
  </r>
  <r>
    <n v="174"/>
    <s v="VERTERAMO"/>
    <s v="CARLO"/>
    <n v="1968"/>
    <s v="M"/>
    <s v="A130534"/>
    <x v="9"/>
    <s v="ok"/>
    <s v="VERTERAMO CARLO"/>
    <s v="M-45"/>
    <x v="0"/>
    <n v="30"/>
    <n v="6500"/>
  </r>
  <r>
    <n v="175"/>
    <s v="VESCO"/>
    <s v="LUCA"/>
    <n v="2003"/>
    <s v="M"/>
    <s v="A130534"/>
    <x v="9"/>
    <s v="ok"/>
    <s v="VESCO LUCA"/>
    <s v="M-CadettI"/>
    <x v="1"/>
    <n v="14"/>
    <n v="2100"/>
  </r>
  <r>
    <n v="176"/>
    <s v="ZUCCHI"/>
    <s v="RENATA"/>
    <n v="1965"/>
    <s v="F"/>
    <s v="A130534"/>
    <x v="9"/>
    <s v="ok"/>
    <s v="ZUCCHI RENATA"/>
    <s v="F-50"/>
    <x v="0"/>
    <n v="31"/>
    <n v="4000"/>
  </r>
  <r>
    <n v="177"/>
    <s v="ALFARONE"/>
    <s v="GABRIELE"/>
    <n v="2000"/>
    <s v="M"/>
    <s v="A130646"/>
    <x v="10"/>
    <s v="ok"/>
    <s v="ALFARONE GABRIELE"/>
    <s v="M-AllievI"/>
    <x v="1"/>
    <n v="16"/>
    <n v="2500"/>
  </r>
  <r>
    <n v="178"/>
    <s v="ALFARONE"/>
    <s v="GIUSEPPE"/>
    <n v="1961"/>
    <s v="M"/>
    <s v="A130646"/>
    <x v="10"/>
    <s v="ok"/>
    <s v="ALFARONE GIUSEPPE"/>
    <s v="M-55"/>
    <x v="0"/>
    <n v="34"/>
    <n v="5000"/>
  </r>
  <r>
    <n v="179"/>
    <s v="ARCUDI"/>
    <s v="CHEICK OMAR"/>
    <n v="2006"/>
    <s v="M"/>
    <s v="A130646"/>
    <x v="10"/>
    <s v="ok"/>
    <s v="ARCUDI CHEICK OMAR"/>
    <s v="M-Esordienti"/>
    <x v="1"/>
    <n v="8"/>
    <n v="800"/>
  </r>
  <r>
    <n v="180"/>
    <s v="ARCUDI"/>
    <s v="FRANCESCO"/>
    <n v="1963"/>
    <s v="M"/>
    <s v="A130646"/>
    <x v="10"/>
    <s v="ok"/>
    <s v="ARCUDI FRANCESCO"/>
    <s v="M-50"/>
    <x v="0"/>
    <n v="32"/>
    <n v="5000"/>
  </r>
  <r>
    <n v="181"/>
    <s v="ARDO'"/>
    <s v="PAOLO"/>
    <n v="1956"/>
    <s v="M"/>
    <s v="A130646"/>
    <x v="10"/>
    <s v="ok"/>
    <s v="ARDO' PAOLO"/>
    <s v="M-60"/>
    <x v="0"/>
    <n v="36"/>
    <n v="5000"/>
  </r>
  <r>
    <n v="182"/>
    <s v="BEVILACQUA"/>
    <s v="MATTEO"/>
    <n v="2000"/>
    <s v="M"/>
    <s v="A130646"/>
    <x v="10"/>
    <s v="ok"/>
    <s v="BEVILACQUA MATTEO"/>
    <s v="M-AllievI"/>
    <x v="1"/>
    <n v="16"/>
    <n v="2500"/>
  </r>
  <r>
    <n v="183"/>
    <s v="CAPITANI"/>
    <s v="VALTER"/>
    <n v="1965"/>
    <s v="M"/>
    <s v="A130646"/>
    <x v="10"/>
    <s v="ok"/>
    <s v="CAPITANI VALTER"/>
    <s v="M-50"/>
    <x v="0"/>
    <n v="32"/>
    <n v="5000"/>
  </r>
  <r>
    <n v="184"/>
    <s v="CAPUANO"/>
    <s v="ANTONIO"/>
    <n v="1949"/>
    <s v="M"/>
    <s v="A130646"/>
    <x v="10"/>
    <s v="ok"/>
    <s v="CAPUANO ANTONIO"/>
    <s v="M-65"/>
    <x v="0"/>
    <n v="38"/>
    <n v="5000"/>
  </r>
  <r>
    <n v="185"/>
    <s v="CARIOTI"/>
    <s v="RICCARDO"/>
    <n v="1970"/>
    <s v="M"/>
    <s v="A130646"/>
    <x v="10"/>
    <s v="ok"/>
    <s v="CARIOTI RICCARDO"/>
    <s v="M-45"/>
    <x v="0"/>
    <n v="30"/>
    <n v="6500"/>
  </r>
  <r>
    <n v="186"/>
    <s v="CEFOLA"/>
    <s v="ARMANDO"/>
    <n v="1984"/>
    <s v="M"/>
    <s v="A130646"/>
    <x v="10"/>
    <s v="ok"/>
    <s v="CEFOLA ARMANDO"/>
    <s v="M-30"/>
    <x v="0"/>
    <n v="24"/>
    <n v="6500"/>
  </r>
  <r>
    <n v="187"/>
    <s v="CELEGATO"/>
    <s v="MATTIA"/>
    <n v="2008"/>
    <s v="M"/>
    <s v="A130646"/>
    <x v="10"/>
    <s v="ok"/>
    <s v="CELEGATO MATTIA"/>
    <s v="M-Pulcini"/>
    <x v="1"/>
    <n v="6"/>
    <n v="400"/>
  </r>
  <r>
    <n v="188"/>
    <s v="CERNUSCO"/>
    <s v="BARBARA"/>
    <n v="1969"/>
    <s v="F"/>
    <s v="A130646"/>
    <x v="10"/>
    <s v="ok"/>
    <s v="CERNUSCO BARBARA"/>
    <s v="F-45"/>
    <x v="0"/>
    <n v="29"/>
    <n v="4000"/>
  </r>
  <r>
    <n v="189"/>
    <s v="D'AURIA"/>
    <s v="EDOARDO"/>
    <n v="2006"/>
    <s v="M"/>
    <s v="A130646"/>
    <x v="10"/>
    <s v="ok"/>
    <s v="D'AURIA EDOARDO"/>
    <s v="M-Esordienti"/>
    <x v="1"/>
    <n v="8"/>
    <n v="800"/>
  </r>
  <r>
    <n v="190"/>
    <s v="DRAGONE"/>
    <s v="ROBERTO"/>
    <n v="1961"/>
    <s v="M"/>
    <s v="A130646"/>
    <x v="10"/>
    <s v="ok"/>
    <s v="DRAGONE ROBERTO"/>
    <s v="M-55"/>
    <x v="0"/>
    <n v="34"/>
    <n v="5000"/>
  </r>
  <r>
    <n v="191"/>
    <s v="FIORE"/>
    <s v="MARIA ANTONIA"/>
    <n v="1947"/>
    <s v="F"/>
    <s v="A130646"/>
    <x v="10"/>
    <s v="ok"/>
    <s v="FIORE MARIA ANTONIA"/>
    <s v="F-70"/>
    <x v="0"/>
    <n v="39"/>
    <n v="4000"/>
  </r>
  <r>
    <n v="192"/>
    <s v="FORTUNA"/>
    <s v="ELIANA CARMEN"/>
    <n v="1988"/>
    <s v="F"/>
    <s v="A130646"/>
    <x v="10"/>
    <s v="ok"/>
    <s v="FORTUNA ELIANA CARMEN"/>
    <s v="F-25"/>
    <x v="0"/>
    <n v="21"/>
    <n v="4000"/>
  </r>
  <r>
    <n v="193"/>
    <s v="GHERRA"/>
    <s v="STEFANIA"/>
    <n v="1970"/>
    <s v="F"/>
    <s v="A130646"/>
    <x v="10"/>
    <s v="ok"/>
    <s v="GHERRA STEFANIA"/>
    <s v="F-45"/>
    <x v="0"/>
    <n v="29"/>
    <n v="4000"/>
  </r>
  <r>
    <n v="194"/>
    <s v="GUIDONE"/>
    <s v="SIMONE"/>
    <n v="2004"/>
    <s v="M"/>
    <s v="A130646"/>
    <x v="10"/>
    <s v="ok"/>
    <s v="GUIDONE SIMONE"/>
    <s v="M-Ragazzi B"/>
    <x v="1"/>
    <n v="12"/>
    <n v="1000"/>
  </r>
  <r>
    <n v="195"/>
    <s v="GUIOTTO"/>
    <s v="CLAUDIA"/>
    <n v="1992"/>
    <s v="F"/>
    <s v="A130646"/>
    <x v="10"/>
    <s v="ok"/>
    <s v="GUIOTTO CLAUDIA"/>
    <s v="F-25"/>
    <x v="0"/>
    <n v="21"/>
    <n v="4000"/>
  </r>
  <r>
    <n v="196"/>
    <s v="GUIOTTO"/>
    <s v="SEVERINO"/>
    <n v="1946"/>
    <s v="M"/>
    <s v="A130646"/>
    <x v="10"/>
    <s v="ok"/>
    <s v="GUIOTTO SEVERINO"/>
    <s v="M-70"/>
    <x v="0"/>
    <n v="40"/>
    <n v="5000"/>
  </r>
  <r>
    <n v="197"/>
    <s v="IBBA"/>
    <s v="GIULIO"/>
    <n v="2006"/>
    <s v="M"/>
    <s v="A130646"/>
    <x v="10"/>
    <s v="ok"/>
    <s v="IBBA GIULIO"/>
    <s v="M-Esordienti"/>
    <x v="1"/>
    <n v="8"/>
    <n v="800"/>
  </r>
  <r>
    <n v="198"/>
    <s v="LATO"/>
    <s v="FLORA"/>
    <n v="1971"/>
    <s v="F"/>
    <s v="A130646"/>
    <x v="10"/>
    <s v="ok"/>
    <s v="LATO FLORA"/>
    <s v="F-45"/>
    <x v="0"/>
    <n v="29"/>
    <n v="4000"/>
  </r>
  <r>
    <n v="199"/>
    <s v="MASIERO"/>
    <s v="CRISTINA"/>
    <n v="1980"/>
    <s v="F"/>
    <s v="A130646"/>
    <x v="10"/>
    <s v="ok"/>
    <s v="MASIERO CRISTINA"/>
    <s v="F-35"/>
    <x v="0"/>
    <n v="25"/>
    <n v="4000"/>
  </r>
  <r>
    <n v="200"/>
    <s v="MASIERO"/>
    <s v="LORETTO"/>
    <n v="1945"/>
    <s v="M"/>
    <s v="A130646"/>
    <x v="10"/>
    <s v="ok"/>
    <s v="MASIERO LORETTO"/>
    <s v="M-70"/>
    <x v="0"/>
    <n v="40"/>
    <n v="5000"/>
  </r>
  <r>
    <n v="201"/>
    <s v="MAZZETTO"/>
    <s v="GIULIO"/>
    <n v="1938"/>
    <s v="M"/>
    <s v="A130646"/>
    <x v="10"/>
    <s v="ok"/>
    <s v="MAZZETTO GIULIO"/>
    <s v="M-75"/>
    <x v="0"/>
    <n v="42"/>
    <n v="5000"/>
  </r>
  <r>
    <n v="202"/>
    <s v="MUSSINO"/>
    <s v="BRUNO"/>
    <n v="1961"/>
    <s v="M"/>
    <s v="A130646"/>
    <x v="10"/>
    <s v="ok"/>
    <s v="MUSSINO BRUNO"/>
    <s v="M-55"/>
    <x v="0"/>
    <n v="34"/>
    <n v="5000"/>
  </r>
  <r>
    <n v="203"/>
    <s v="MUSSINO"/>
    <s v="DAVIDE"/>
    <n v="2002"/>
    <s v="M"/>
    <s v="A130646"/>
    <x v="10"/>
    <s v="ok"/>
    <s v="MUSSINO DAVIDE"/>
    <s v="M-CadettI"/>
    <x v="1"/>
    <n v="14"/>
    <n v="2100"/>
  </r>
  <r>
    <n v="204"/>
    <s v="NEGRO"/>
    <s v="DANIELA"/>
    <n v="1973"/>
    <s v="F"/>
    <s v="A130646"/>
    <x v="10"/>
    <s v="ok"/>
    <s v="NEGRO DANIELA"/>
    <s v="F-40"/>
    <x v="0"/>
    <n v="27"/>
    <n v="4000"/>
  </r>
  <r>
    <n v="205"/>
    <s v="OSLER"/>
    <s v="NICOLO'"/>
    <n v="2002"/>
    <s v="M"/>
    <s v="A130646"/>
    <x v="10"/>
    <s v="ok"/>
    <s v="OSLER NICOLO'"/>
    <s v="M-CadettI"/>
    <x v="1"/>
    <n v="14"/>
    <n v="2100"/>
  </r>
  <r>
    <n v="206"/>
    <s v="QUARANTA"/>
    <s v="ELEONORA"/>
    <n v="2006"/>
    <s v="F"/>
    <s v="A130646"/>
    <x v="10"/>
    <s v="ok"/>
    <s v="QUARANTA ELEONORA"/>
    <s v="F-Esordienti"/>
    <x v="1"/>
    <n v="7"/>
    <n v="800"/>
  </r>
  <r>
    <n v="207"/>
    <s v="RITONDO"/>
    <s v="MARIA"/>
    <n v="1964"/>
    <s v="F"/>
    <s v="A130646"/>
    <x v="10"/>
    <s v="ok"/>
    <s v="RITONDO MARIA"/>
    <s v="F-50"/>
    <x v="0"/>
    <n v="31"/>
    <n v="4000"/>
  </r>
  <r>
    <n v="208"/>
    <s v="SCAVINO"/>
    <s v="GIOVANNI"/>
    <n v="1951"/>
    <s v="M"/>
    <s v="A130646"/>
    <x v="10"/>
    <s v="ok"/>
    <s v="SCAVINO GIOVANNI"/>
    <s v="M-65"/>
    <x v="0"/>
    <n v="38"/>
    <n v="5000"/>
  </r>
  <r>
    <n v="209"/>
    <s v="SERRATRICE"/>
    <s v="ALBERTO"/>
    <n v="1967"/>
    <s v="M"/>
    <s v="A130646"/>
    <x v="10"/>
    <s v="ok"/>
    <s v="SERRATRICE ALBERTO"/>
    <s v="M-50"/>
    <x v="0"/>
    <n v="32"/>
    <n v="5000"/>
  </r>
  <r>
    <n v="210"/>
    <s v="SERRATRICE"/>
    <s v="MATTIA"/>
    <n v="1999"/>
    <s v="M"/>
    <s v="A130646"/>
    <x v="10"/>
    <s v="ok"/>
    <s v="SERRATRICE MATTIA"/>
    <s v="M- Juniores"/>
    <x v="0"/>
    <n v="18"/>
    <n v="5000"/>
  </r>
  <r>
    <n v="211"/>
    <s v="SERRATRICE"/>
    <s v="MIRCO"/>
    <n v="2002"/>
    <s v="M"/>
    <s v="A130646"/>
    <x v="10"/>
    <s v="ok"/>
    <s v="SERRATRICE MIRCO"/>
    <s v="M-CadettI"/>
    <x v="1"/>
    <n v="14"/>
    <n v="2100"/>
  </r>
  <r>
    <n v="212"/>
    <s v="STURARO"/>
    <s v="CHRISTIAN"/>
    <n v="1975"/>
    <s v="M"/>
    <s v="A130646"/>
    <x v="10"/>
    <s v="ok"/>
    <s v="STURARO CHRISTIAN"/>
    <s v="M-40"/>
    <x v="0"/>
    <n v="28"/>
    <n v="6500"/>
  </r>
  <r>
    <n v="213"/>
    <s v="STURARO"/>
    <s v="NEVIO"/>
    <n v="1944"/>
    <s v="M"/>
    <s v="A130646"/>
    <x v="10"/>
    <s v="ok"/>
    <s v="STURARO NEVIO"/>
    <s v="M-70"/>
    <x v="0"/>
    <n v="40"/>
    <n v="5000"/>
  </r>
  <r>
    <n v="214"/>
    <s v="TESTA"/>
    <s v="ILENIA"/>
    <n v="2006"/>
    <s v="F"/>
    <s v="A130646"/>
    <x v="10"/>
    <s v="ok"/>
    <s v="TESTA ILENIA"/>
    <s v="F-Esordienti"/>
    <x v="1"/>
    <n v="7"/>
    <n v="800"/>
  </r>
  <r>
    <n v="215"/>
    <s v="TESTA"/>
    <s v="LIVIO"/>
    <n v="1967"/>
    <s v="M"/>
    <s v="A130646"/>
    <x v="10"/>
    <s v="ok"/>
    <s v="TESTA LIVIO"/>
    <s v="M-50"/>
    <x v="0"/>
    <n v="32"/>
    <n v="5000"/>
  </r>
  <r>
    <n v="216"/>
    <s v="TROMBINI"/>
    <s v="MARCO"/>
    <n v="1954"/>
    <s v="M"/>
    <s v="A130646"/>
    <x v="10"/>
    <s v="ok"/>
    <s v="TROMBINI MARCO"/>
    <s v="M-60"/>
    <x v="0"/>
    <n v="36"/>
    <n v="5000"/>
  </r>
  <r>
    <n v="217"/>
    <s v="ZAGAMI"/>
    <s v="MARCELLO"/>
    <n v="1967"/>
    <s v="M"/>
    <s v="A130646"/>
    <x v="10"/>
    <s v="ok"/>
    <s v="ZAGAMI MARCELLO"/>
    <s v="M-50"/>
    <x v="0"/>
    <n v="32"/>
    <n v="5000"/>
  </r>
  <r>
    <n v="218"/>
    <s v="BELLANOVA"/>
    <s v="MARIA"/>
    <n v="1934"/>
    <s v="F"/>
    <s v="A050294"/>
    <x v="11"/>
    <s v="ok"/>
    <s v="BELLANOVA MARIA"/>
    <s v="F-75"/>
    <x v="0"/>
    <n v="41"/>
    <n v="4000"/>
  </r>
  <r>
    <n v="219"/>
    <s v="BERTOLOTTO"/>
    <s v="LUCA"/>
    <n v="2000"/>
    <s v="M"/>
    <s v="A050294"/>
    <x v="11"/>
    <s v="ok"/>
    <s v="BERTOLOTTO LUCA"/>
    <s v="M-AllievI"/>
    <x v="1"/>
    <n v="16"/>
    <n v="2500"/>
  </r>
  <r>
    <n v="220"/>
    <s v="BRUNA"/>
    <s v="SAMUELE"/>
    <n v="1997"/>
    <s v="M"/>
    <s v="A050294"/>
    <x v="11"/>
    <s v="ok"/>
    <s v="BRUNA SAMUELE"/>
    <s v="M-20"/>
    <x v="0"/>
    <n v="20"/>
    <n v="6500"/>
  </r>
  <r>
    <n v="221"/>
    <s v="BRUNETTI"/>
    <s v="BATTISTA"/>
    <n v="1943"/>
    <s v="M"/>
    <s v="A050294"/>
    <x v="11"/>
    <s v="ok"/>
    <s v="BRUNETTI BATTISTA"/>
    <s v="M-70"/>
    <x v="0"/>
    <n v="40"/>
    <n v="5000"/>
  </r>
  <r>
    <n v="222"/>
    <s v="CALLEGARI"/>
    <s v="VENERINA MAGDA"/>
    <n v="1939"/>
    <s v="F"/>
    <s v="A050294"/>
    <x v="11"/>
    <s v="ok"/>
    <s v="CALLEGARI VENERINA MAGDA"/>
    <s v="F-75"/>
    <x v="0"/>
    <n v="41"/>
    <n v="4000"/>
  </r>
  <r>
    <n v="223"/>
    <s v="CAPPELLO"/>
    <s v="AGOSTINO"/>
    <n v="1955"/>
    <s v="M"/>
    <s v="A050294"/>
    <x v="11"/>
    <s v="ok"/>
    <s v="CAPPELLO AGOSTINO"/>
    <s v="M-60"/>
    <x v="0"/>
    <n v="36"/>
    <n v="5000"/>
  </r>
  <r>
    <n v="224"/>
    <s v="CARBOTTA"/>
    <s v="VERONICA"/>
    <n v="1976"/>
    <s v="F"/>
    <s v="A050294"/>
    <x v="11"/>
    <s v="ok"/>
    <s v="CARBOTTA VERONICA"/>
    <s v="F-40"/>
    <x v="0"/>
    <n v="27"/>
    <n v="4000"/>
  </r>
  <r>
    <n v="225"/>
    <s v="CAVALLO"/>
    <s v="MARILISA"/>
    <n v="1979"/>
    <s v="F"/>
    <s v="A050294"/>
    <x v="11"/>
    <s v="ok"/>
    <s v="CAVALLO MARILISA"/>
    <s v="F-35"/>
    <x v="0"/>
    <n v="25"/>
    <n v="4000"/>
  </r>
  <r>
    <n v="226"/>
    <s v="CHIEREGATO"/>
    <s v="MAURO"/>
    <n v="1976"/>
    <s v="M"/>
    <s v="A050294"/>
    <x v="11"/>
    <s v="ok"/>
    <s v="CHIEREGATO MAURO"/>
    <s v="M-40"/>
    <x v="0"/>
    <n v="28"/>
    <n v="6500"/>
  </r>
  <r>
    <n v="227"/>
    <s v="FABBRO"/>
    <s v="MARISA"/>
    <n v="1966"/>
    <s v="F"/>
    <s v="A050294"/>
    <x v="11"/>
    <s v="ok"/>
    <s v="FABBRO MARISA"/>
    <s v="F-50"/>
    <x v="0"/>
    <n v="31"/>
    <n v="4000"/>
  </r>
  <r>
    <n v="228"/>
    <s v="FRINO"/>
    <s v="ALESSANDRO"/>
    <n v="2008"/>
    <s v="M"/>
    <s v="A050294"/>
    <x v="11"/>
    <s v="ok"/>
    <s v="FRINO ALESSANDRO"/>
    <s v="M-Pulcini"/>
    <x v="1"/>
    <n v="6"/>
    <n v="400"/>
  </r>
  <r>
    <n v="229"/>
    <s v="GIANOTTI"/>
    <s v="DIEGO"/>
    <n v="1998"/>
    <s v="M"/>
    <s v="A050294"/>
    <x v="11"/>
    <s v="ok"/>
    <s v="GIANOTTI DIEGO"/>
    <s v="M- Juniores"/>
    <x v="0"/>
    <n v="18"/>
    <n v="5000"/>
  </r>
  <r>
    <n v="230"/>
    <s v="LAINO"/>
    <s v="STEFANO"/>
    <n v="1997"/>
    <s v="M"/>
    <s v="A050294"/>
    <x v="11"/>
    <s v="ok"/>
    <s v="LAINO STEFANO"/>
    <s v="M-20"/>
    <x v="0"/>
    <n v="20"/>
    <n v="6500"/>
  </r>
  <r>
    <n v="231"/>
    <s v="LONGO"/>
    <s v="MARTA"/>
    <n v="2005"/>
    <s v="F"/>
    <s v="A050294"/>
    <x v="11"/>
    <s v="ok"/>
    <s v="LONGO MARTA"/>
    <s v="F-Ragazze A"/>
    <x v="1"/>
    <n v="9"/>
    <n v="1000"/>
  </r>
  <r>
    <n v="232"/>
    <s v="MARCO"/>
    <s v="SULEMAN"/>
    <n v="1994"/>
    <s v="M"/>
    <s v="A050294"/>
    <x v="11"/>
    <s v="ok"/>
    <s v="MARCO SULEMAN"/>
    <s v="M-20"/>
    <x v="0"/>
    <n v="20"/>
    <n v="6500"/>
  </r>
  <r>
    <n v="233"/>
    <s v="MARZOCCA"/>
    <s v="MATTEO"/>
    <n v="2009"/>
    <s v="M"/>
    <s v="A050294"/>
    <x v="11"/>
    <s v="ok"/>
    <s v="MARZOCCA MATTEO"/>
    <s v="M-Pulcini"/>
    <x v="1"/>
    <n v="6"/>
    <n v="400"/>
  </r>
  <r>
    <n v="234"/>
    <s v="MIGLIACCIO"/>
    <s v="SALVATORE"/>
    <n v="1952"/>
    <s v="M"/>
    <s v="A050294"/>
    <x v="11"/>
    <s v="ok"/>
    <s v="MIGLIACCIO SALVATORE"/>
    <s v="M-65"/>
    <x v="0"/>
    <n v="38"/>
    <n v="5000"/>
  </r>
  <r>
    <n v="235"/>
    <s v="PALLADINO"/>
    <s v="GERARDO"/>
    <n v="1940"/>
    <s v="M"/>
    <s v="A050294"/>
    <x v="11"/>
    <s v="ok"/>
    <s v="PALLADINO GERARDO"/>
    <s v="M-75"/>
    <x v="0"/>
    <n v="42"/>
    <n v="5000"/>
  </r>
  <r>
    <n v="236"/>
    <s v="PAVANELLI"/>
    <s v="GIOVANNI"/>
    <n v="1945"/>
    <s v="M"/>
    <s v="A050294"/>
    <x v="11"/>
    <s v="ok"/>
    <s v="PAVANELLI GIOVANNI"/>
    <s v="M-70"/>
    <x v="0"/>
    <n v="40"/>
    <n v="5000"/>
  </r>
  <r>
    <n v="237"/>
    <s v="PIDDIU"/>
    <s v="MARIA BONARIA"/>
    <n v="1948"/>
    <s v="F"/>
    <s v="A050294"/>
    <x v="11"/>
    <s v="ok"/>
    <s v="PIDDIU MARIA BONARIA"/>
    <s v="F-65"/>
    <x v="0"/>
    <n v="37"/>
    <n v="4000"/>
  </r>
  <r>
    <n v="238"/>
    <s v="RUSSO"/>
    <s v="DANTE"/>
    <n v="1952"/>
    <s v="M"/>
    <s v="A050294"/>
    <x v="11"/>
    <s v="ok"/>
    <s v="RUSSO DANTE"/>
    <s v="M-65"/>
    <x v="0"/>
    <n v="38"/>
    <n v="5000"/>
  </r>
  <r>
    <n v="239"/>
    <s v="TAVELLA"/>
    <s v="CHIARA"/>
    <n v="2005"/>
    <s v="F"/>
    <s v="A050294"/>
    <x v="11"/>
    <s v="ok"/>
    <s v="TAVELLA CHIARA"/>
    <s v="F-Ragazze A"/>
    <x v="1"/>
    <n v="9"/>
    <n v="1000"/>
  </r>
  <r>
    <n v="240"/>
    <s v="VALENTINO"/>
    <s v="GABRIELE"/>
    <n v="2007"/>
    <s v="M"/>
    <s v="A050294"/>
    <x v="11"/>
    <s v="ok"/>
    <s v="VALENTINO GABRIELE"/>
    <s v="M-Esordienti"/>
    <x v="1"/>
    <n v="8"/>
    <n v="800"/>
  </r>
  <r>
    <n v="241"/>
    <s v="VALLINO"/>
    <s v="DANIELE"/>
    <n v="1971"/>
    <s v="M"/>
    <s v="A050294"/>
    <x v="11"/>
    <s v="ok"/>
    <s v="VALLINO DANIELE"/>
    <s v="M-45"/>
    <x v="0"/>
    <n v="30"/>
    <n v="6500"/>
  </r>
  <r>
    <n v="242"/>
    <s v="VUCCI"/>
    <s v="GRAZIA"/>
    <n v="1947"/>
    <s v="F"/>
    <s v="A050294"/>
    <x v="11"/>
    <s v="ok"/>
    <s v="VUCCI GRAZIA"/>
    <s v="F-70"/>
    <x v="0"/>
    <n v="39"/>
    <n v="4000"/>
  </r>
  <r>
    <n v="243"/>
    <s v="ALUIGI"/>
    <s v="CARLOTTA"/>
    <n v="2005"/>
    <s v="F"/>
    <s v="H110754"/>
    <x v="12"/>
    <s v="ok"/>
    <s v="ALUIGI CARLOTTA"/>
    <s v="F-Ragazze A"/>
    <x v="1"/>
    <n v="9"/>
    <n v="1000"/>
  </r>
  <r>
    <n v="244"/>
    <s v="BISCEGLIA"/>
    <s v="MARILINA"/>
    <n v="2004"/>
    <s v="F"/>
    <s v="H110754"/>
    <x v="12"/>
    <s v="ok"/>
    <s v="BISCEGLIA MARILINA"/>
    <s v="F-Ragazze B"/>
    <x v="1"/>
    <n v="11"/>
    <n v="1000"/>
  </r>
  <r>
    <n v="245"/>
    <s v="CONGEDO"/>
    <s v="SERENA"/>
    <n v="1989"/>
    <s v="F"/>
    <s v="H110754"/>
    <x v="12"/>
    <s v="ok"/>
    <s v="CONGEDO SERENA"/>
    <s v="F-25"/>
    <x v="0"/>
    <n v="21"/>
    <n v="4000"/>
  </r>
  <r>
    <n v="246"/>
    <s v="CORBEDDU"/>
    <s v="ALESSIA"/>
    <n v="2003"/>
    <s v="F"/>
    <s v="H110754"/>
    <x v="12"/>
    <s v="ok"/>
    <s v="CORBEDDU ALESSIA"/>
    <s v="F-Cadette"/>
    <x v="1"/>
    <n v="13"/>
    <n v="2100"/>
  </r>
  <r>
    <n v="247"/>
    <s v="D'ANGELO"/>
    <s v="ROSA"/>
    <n v="2005"/>
    <s v="F"/>
    <s v="H110754"/>
    <x v="12"/>
    <s v="ok"/>
    <s v="D'ANGELO ROSA"/>
    <s v="F-Ragazze A"/>
    <x v="1"/>
    <n v="9"/>
    <n v="1000"/>
  </r>
  <r>
    <n v="248"/>
    <s v="FONTI"/>
    <s v="DAVIDE"/>
    <n v="2004"/>
    <s v="M"/>
    <s v="H110754"/>
    <x v="12"/>
    <s v="ok"/>
    <s v="FONTI DAVIDE"/>
    <s v="M-Ragazzi B"/>
    <x v="1"/>
    <n v="12"/>
    <n v="1000"/>
  </r>
  <r>
    <n v="249"/>
    <s v="GIULIANELLI"/>
    <s v="ROSA"/>
    <n v="2004"/>
    <s v="F"/>
    <s v="H110754"/>
    <x v="12"/>
    <s v="ok"/>
    <s v="GIULIANELLI ROSA"/>
    <s v="F-Ragazze B"/>
    <x v="1"/>
    <n v="11"/>
    <n v="1000"/>
  </r>
  <r>
    <n v="250"/>
    <s v="LAZZARI"/>
    <s v="NICOLA"/>
    <n v="2006"/>
    <s v="M"/>
    <s v="H110754"/>
    <x v="12"/>
    <s v="ok"/>
    <s v="LAZZARI NICOLA"/>
    <s v="M-Esordienti"/>
    <x v="1"/>
    <n v="8"/>
    <n v="800"/>
  </r>
  <r>
    <n v="251"/>
    <s v="LEPRI"/>
    <s v="CHIARA"/>
    <n v="2010"/>
    <s v="F"/>
    <s v="H110754"/>
    <x v="12"/>
    <s v="ok"/>
    <s v="LEPRI CHIARA"/>
    <s v="F-Primi Passi"/>
    <x v="1"/>
    <n v="3"/>
    <n v="400"/>
  </r>
  <r>
    <n v="252"/>
    <s v="LEPRI"/>
    <s v="LORENZO"/>
    <n v="2004"/>
    <s v="M"/>
    <s v="H110754"/>
    <x v="12"/>
    <s v="ok"/>
    <s v="LEPRI LORENZO"/>
    <s v="M-Ragazzi B"/>
    <x v="1"/>
    <n v="12"/>
    <n v="1000"/>
  </r>
  <r>
    <n v="253"/>
    <s v="MELONI"/>
    <s v="ALESSANDRA"/>
    <n v="1969"/>
    <s v="F"/>
    <s v="H110754"/>
    <x v="12"/>
    <s v="ok"/>
    <s v="MELONI ALESSANDRA"/>
    <s v="F-45"/>
    <x v="0"/>
    <n v="29"/>
    <n v="4000"/>
  </r>
  <r>
    <n v="254"/>
    <s v="MOROLLI"/>
    <s v="LUISA"/>
    <n v="1950"/>
    <s v="F"/>
    <s v="H110754"/>
    <x v="12"/>
    <s v="ok"/>
    <s v="MOROLLI LUISA"/>
    <s v="F-65"/>
    <x v="0"/>
    <n v="37"/>
    <n v="4000"/>
  </r>
  <r>
    <n v="255"/>
    <s v="MORONI"/>
    <s v="FEDERICA"/>
    <n v="1972"/>
    <s v="F"/>
    <s v="H110754"/>
    <x v="12"/>
    <s v="ok"/>
    <s v="MORONI FEDERICA"/>
    <s v="F-45"/>
    <x v="0"/>
    <n v="29"/>
    <n v="4000"/>
  </r>
  <r>
    <n v="256"/>
    <s v="NANU"/>
    <s v="ELENA"/>
    <n v="1978"/>
    <s v="F"/>
    <s v="H110754"/>
    <x v="12"/>
    <s v="ok"/>
    <s v="NANU ELENA"/>
    <s v="F-35"/>
    <x v="0"/>
    <n v="25"/>
    <n v="4000"/>
  </r>
  <r>
    <n v="257"/>
    <s v="OPPIOLI"/>
    <s v="MARCO"/>
    <n v="1977"/>
    <s v="M"/>
    <s v="H110754"/>
    <x v="12"/>
    <s v="ok"/>
    <s v="OPPIOLI MARCO"/>
    <s v="M-40"/>
    <x v="0"/>
    <n v="28"/>
    <n v="6500"/>
  </r>
  <r>
    <n v="258"/>
    <s v="PAGLIARANI"/>
    <s v="ANDREA"/>
    <n v="2004"/>
    <s v="M"/>
    <s v="H110754"/>
    <x v="12"/>
    <s v="ok"/>
    <s v="PAGLIARANI ANDREA"/>
    <s v="M-Ragazzi B"/>
    <x v="1"/>
    <n v="12"/>
    <n v="1000"/>
  </r>
  <r>
    <n v="259"/>
    <s v="PASQUINI"/>
    <s v="FRANCESCA"/>
    <n v="2000"/>
    <s v="F"/>
    <s v="H110754"/>
    <x v="12"/>
    <s v="ok"/>
    <s v="PASQUINI FRANCESCA"/>
    <s v="F-Allieve"/>
    <x v="1"/>
    <n v="15"/>
    <n v="2500"/>
  </r>
  <r>
    <n v="260"/>
    <s v="PATRIGNANI"/>
    <s v="TEHTENA"/>
    <n v="2004"/>
    <s v="F"/>
    <s v="H110754"/>
    <x v="12"/>
    <s v="ok"/>
    <s v="PATRIGNANI TEHTENA"/>
    <s v="F-Ragazze B"/>
    <x v="1"/>
    <n v="11"/>
    <n v="1000"/>
  </r>
  <r>
    <n v="261"/>
    <s v="SANTARELLI"/>
    <s v="CATERINA"/>
    <n v="2005"/>
    <s v="F"/>
    <s v="H110754"/>
    <x v="12"/>
    <s v="ok"/>
    <s v="SANTARELLI CATERINA"/>
    <s v="F-Ragazze A"/>
    <x v="1"/>
    <n v="9"/>
    <n v="1000"/>
  </r>
  <r>
    <n v="262"/>
    <s v="SASSO"/>
    <s v="ALLEGRA"/>
    <n v="2004"/>
    <s v="F"/>
    <s v="H110754"/>
    <x v="12"/>
    <s v="ok"/>
    <s v="SASSO ALLEGRA"/>
    <s v="F-Ragazze B"/>
    <x v="1"/>
    <n v="11"/>
    <n v="1000"/>
  </r>
  <r>
    <n v="263"/>
    <s v="SCHIARATURA"/>
    <s v="BRAYAN"/>
    <n v="2006"/>
    <s v="M"/>
    <s v="H110754"/>
    <x v="12"/>
    <s v="ok"/>
    <s v="SCHIARATURA BRAYAN"/>
    <s v="M-Esordienti"/>
    <x v="1"/>
    <n v="8"/>
    <n v="800"/>
  </r>
  <r>
    <n v="264"/>
    <s v="VILLA"/>
    <s v="BARBARA"/>
    <n v="1971"/>
    <s v="F"/>
    <s v="H110754"/>
    <x v="12"/>
    <s v="ok"/>
    <s v="VILLA BARBARA"/>
    <s v="F-45"/>
    <x v="0"/>
    <n v="29"/>
    <n v="4000"/>
  </r>
  <r>
    <n v="265"/>
    <s v="BENATTI"/>
    <s v="BRUNO"/>
    <n v="1961"/>
    <s v="M"/>
    <s v="H080950"/>
    <x v="13"/>
    <s v="ok"/>
    <s v="BENATTI BRUNO"/>
    <s v="M-55"/>
    <x v="0"/>
    <n v="34"/>
    <n v="5000"/>
  </r>
  <r>
    <n v="266"/>
    <s v="BASTIANONI"/>
    <s v="MATTEO"/>
    <n v="2006"/>
    <s v="M"/>
    <s v="L090197"/>
    <x v="14"/>
    <s v="ok"/>
    <s v="BASTIANONI MATTEO"/>
    <s v="M-Esordienti"/>
    <x v="1"/>
    <n v="8"/>
    <n v="800"/>
  </r>
  <r>
    <n v="267"/>
    <s v="DAFIR"/>
    <s v="ADAM"/>
    <n v="2006"/>
    <s v="M"/>
    <s v="L090197"/>
    <x v="14"/>
    <s v="ok"/>
    <s v="DAFIR ADAM"/>
    <s v="M-Esordienti"/>
    <x v="1"/>
    <n v="8"/>
    <n v="800"/>
  </r>
  <r>
    <n v="268"/>
    <s v="PULCINELLI"/>
    <s v="CHRISTIAN"/>
    <n v="2008"/>
    <s v="M"/>
    <s v="L090197"/>
    <x v="14"/>
    <s v="ok"/>
    <s v="PULCINELLI CHRISTIAN"/>
    <s v="M-Pulcini"/>
    <x v="1"/>
    <n v="6"/>
    <n v="400"/>
  </r>
  <r>
    <n v="269"/>
    <s v="PULCINELLI"/>
    <s v="MARCO"/>
    <n v="1976"/>
    <s v="M"/>
    <s v="L090197"/>
    <x v="14"/>
    <s v="ok"/>
    <s v="PULCINELLI MARCO"/>
    <s v="M-40"/>
    <x v="0"/>
    <n v="28"/>
    <n v="6500"/>
  </r>
  <r>
    <n v="270"/>
    <s v="LAMBERTINI"/>
    <s v="PAOLA"/>
    <n v="1957"/>
    <s v="F"/>
    <s v="H011305"/>
    <x v="15"/>
    <s v="ok"/>
    <s v="LAMBERTINI PAOLA"/>
    <s v="F-60"/>
    <x v="0"/>
    <n v="35"/>
    <n v="4000"/>
  </r>
  <r>
    <n v="271"/>
    <s v="MAZZOLI"/>
    <s v="ANDREA"/>
    <n v="1955"/>
    <s v="M"/>
    <s v="H011305"/>
    <x v="15"/>
    <s v="ok"/>
    <s v="MAZZOLI ANDREA"/>
    <s v="M-60"/>
    <x v="0"/>
    <n v="36"/>
    <n v="5000"/>
  </r>
  <r>
    <n v="272"/>
    <s v="MENABUE"/>
    <s v="GIOVANNI"/>
    <n v="1948"/>
    <s v="M"/>
    <s v="H011305"/>
    <x v="15"/>
    <s v="ok"/>
    <s v="MENABUE GIOVANNI"/>
    <s v="M-65"/>
    <x v="0"/>
    <n v="38"/>
    <n v="5000"/>
  </r>
  <r>
    <n v="273"/>
    <s v="VUILLEMENOT"/>
    <s v="NADEGE"/>
    <n v="1973"/>
    <s v="F"/>
    <s v="H011305"/>
    <x v="15"/>
    <s v="ok"/>
    <s v="VUILLEMENOT NADEGE"/>
    <s v="F-40"/>
    <x v="0"/>
    <n v="27"/>
    <n v="4000"/>
  </r>
  <r>
    <n v="274"/>
    <s v="BARTOLOMEI"/>
    <s v="GIULIA"/>
    <n v="2005"/>
    <s v="F"/>
    <s v="H011309"/>
    <x v="16"/>
    <s v="ok"/>
    <s v="BARTOLOMEI GIULIA"/>
    <s v="F-Ragazze A"/>
    <x v="1"/>
    <n v="9"/>
    <n v="1000"/>
  </r>
  <r>
    <n v="275"/>
    <s v="BARTOLOMEI"/>
    <s v="IVAN"/>
    <n v="2007"/>
    <s v="M"/>
    <s v="H011309"/>
    <x v="16"/>
    <s v="ok"/>
    <s v="BARTOLOMEI IVAN"/>
    <s v="M-Esordienti"/>
    <x v="1"/>
    <n v="8"/>
    <n v="800"/>
  </r>
  <r>
    <n v="276"/>
    <s v="CESAREO"/>
    <s v="MEMMO MARCIANO"/>
    <n v="1959"/>
    <s v="M"/>
    <s v="H011309"/>
    <x v="16"/>
    <s v="ok"/>
    <s v="CESAREO MEMMO MARCIANO"/>
    <s v="M-55"/>
    <x v="0"/>
    <n v="34"/>
    <n v="5000"/>
  </r>
  <r>
    <n v="277"/>
    <s v="MASOTTI"/>
    <s v="SAMUELE"/>
    <n v="2003"/>
    <s v="M"/>
    <s v="H011309"/>
    <x v="16"/>
    <s v="ok"/>
    <s v="MASOTTI SAMUELE"/>
    <s v="M-CadettI"/>
    <x v="1"/>
    <n v="14"/>
    <n v="2100"/>
  </r>
  <r>
    <n v="278"/>
    <s v="SCAVETTO"/>
    <s v="RUBEN"/>
    <n v="2003"/>
    <s v="M"/>
    <s v="H011309"/>
    <x v="16"/>
    <s v="ok"/>
    <s v="SCAVETTO RUBEN"/>
    <s v="M-CadettI"/>
    <x v="1"/>
    <n v="14"/>
    <n v="2100"/>
  </r>
  <r>
    <n v="279"/>
    <s v="CATTANEO"/>
    <s v="MAURO"/>
    <n v="1976"/>
    <s v="M"/>
    <s v="D040326"/>
    <x v="17"/>
    <s v="ok"/>
    <s v="CATTANEO MAURO"/>
    <s v="M-40"/>
    <x v="0"/>
    <n v="28"/>
    <n v="6500"/>
  </r>
  <r>
    <n v="280"/>
    <s v="ANDILORO"/>
    <s v="GIOVANNI"/>
    <n v="1956"/>
    <s v="M"/>
    <s v="A120653"/>
    <x v="18"/>
    <s v="ok"/>
    <s v="ANDILORO GIOVANNI"/>
    <s v="M-60"/>
    <x v="0"/>
    <n v="36"/>
    <n v="5000"/>
  </r>
  <r>
    <n v="281"/>
    <s v="AVELLANEDA CARBAJAL"/>
    <s v="IRMA MONICA"/>
    <n v="1976"/>
    <s v="F"/>
    <s v="A120653"/>
    <x v="18"/>
    <s v="ok"/>
    <s v="AVELLANEDA CARBAJAL IRMA MONICA"/>
    <s v="F-40"/>
    <x v="0"/>
    <n v="27"/>
    <n v="4000"/>
  </r>
  <r>
    <n v="282"/>
    <s v="AZZOLINA"/>
    <s v="LUCIA"/>
    <n v="1958"/>
    <s v="F"/>
    <s v="A120653"/>
    <x v="18"/>
    <s v="ok"/>
    <s v="AZZOLINA LUCIA"/>
    <s v="F-55"/>
    <x v="0"/>
    <n v="33"/>
    <n v="4000"/>
  </r>
  <r>
    <n v="283"/>
    <s v="CANARELLI"/>
    <s v="SIMONE"/>
    <n v="1996"/>
    <s v="M"/>
    <s v="A120653"/>
    <x v="18"/>
    <s v="ok"/>
    <s v="CANARELLI SIMONE"/>
    <s v="M-20"/>
    <x v="0"/>
    <n v="20"/>
    <n v="6500"/>
  </r>
  <r>
    <n v="284"/>
    <s v="CASALINO"/>
    <s v="ANTONIO"/>
    <n v="1978"/>
    <s v="M"/>
    <s v="A120653"/>
    <x v="18"/>
    <s v="ok"/>
    <s v="CASALINO ANTONIO"/>
    <s v="M-35"/>
    <x v="0"/>
    <n v="26"/>
    <n v="6500"/>
  </r>
  <r>
    <n v="285"/>
    <s v="CASON"/>
    <s v="ELISABETTA"/>
    <n v="1966"/>
    <s v="F"/>
    <s v="A120653"/>
    <x v="18"/>
    <s v="ok"/>
    <s v="CASON ELISABETTA"/>
    <s v="F-50"/>
    <x v="0"/>
    <n v="31"/>
    <n v="4000"/>
  </r>
  <r>
    <n v="286"/>
    <s v="CONGIU"/>
    <s v="MARIA"/>
    <n v="1971"/>
    <s v="F"/>
    <s v="A120653"/>
    <x v="18"/>
    <s v="ok"/>
    <s v="CONGIU MARIA"/>
    <s v="F-45"/>
    <x v="0"/>
    <n v="29"/>
    <n v="4000"/>
  </r>
  <r>
    <n v="287"/>
    <s v="DE SIMONE"/>
    <s v="FRANCESCA"/>
    <n v="1958"/>
    <s v="F"/>
    <s v="A120653"/>
    <x v="18"/>
    <s v="ok"/>
    <s v="DE SIMONE FRANCESCA"/>
    <s v="F-55"/>
    <x v="0"/>
    <n v="33"/>
    <n v="4000"/>
  </r>
  <r>
    <n v="288"/>
    <s v="GELATTI"/>
    <s v="MARCO"/>
    <n v="1997"/>
    <s v="M"/>
    <s v="A120653"/>
    <x v="18"/>
    <s v="ok"/>
    <s v="GELATTI MARCO"/>
    <s v="M-20"/>
    <x v="0"/>
    <n v="20"/>
    <n v="6500"/>
  </r>
  <r>
    <n v="289"/>
    <s v="GIORDANO"/>
    <s v="SIMONETTA"/>
    <n v="1966"/>
    <s v="F"/>
    <s v="A120653"/>
    <x v="18"/>
    <s v="ok"/>
    <s v="GIORDANO SIMONETTA"/>
    <s v="F-50"/>
    <x v="0"/>
    <n v="31"/>
    <n v="4000"/>
  </r>
  <r>
    <n v="290"/>
    <s v="GIORGI"/>
    <s v="FULVIO"/>
    <n v="1973"/>
    <s v="M"/>
    <s v="A120653"/>
    <x v="18"/>
    <s v="ok"/>
    <s v="GIORGI FULVIO"/>
    <s v="M-40"/>
    <x v="0"/>
    <n v="28"/>
    <n v="6500"/>
  </r>
  <r>
    <n v="291"/>
    <s v="GIORGI"/>
    <s v="NICOLO'"/>
    <n v="2008"/>
    <s v="M"/>
    <s v="A120653"/>
    <x v="18"/>
    <s v="ok"/>
    <s v="GIORGI NICOLO'"/>
    <s v="M-Pulcini"/>
    <x v="1"/>
    <n v="6"/>
    <n v="400"/>
  </r>
  <r>
    <n v="292"/>
    <s v="GIORGI"/>
    <s v="OSVALDO"/>
    <n v="1937"/>
    <s v="M"/>
    <s v="A120653"/>
    <x v="18"/>
    <s v="ok"/>
    <s v="GIORGI OSVALDO"/>
    <s v="M-75"/>
    <x v="0"/>
    <n v="42"/>
    <n v="5000"/>
  </r>
  <r>
    <n v="293"/>
    <s v="GRECO"/>
    <s v="GIROLAMO"/>
    <n v="1985"/>
    <s v="M"/>
    <s v="A120653"/>
    <x v="18"/>
    <s v="ok"/>
    <s v="GRECO GIROLAMO"/>
    <s v="M-30"/>
    <x v="0"/>
    <n v="24"/>
    <n v="6500"/>
  </r>
  <r>
    <n v="294"/>
    <s v="IACOVELLI"/>
    <s v="GIUSEPPE"/>
    <n v="1946"/>
    <s v="M"/>
    <s v="A120653"/>
    <x v="18"/>
    <s v="ok"/>
    <s v="IACOVELLI GIUSEPPE"/>
    <s v="M-70"/>
    <x v="0"/>
    <n v="40"/>
    <n v="5000"/>
  </r>
  <r>
    <n v="295"/>
    <s v="IACOVELLI"/>
    <s v="MICHELE"/>
    <n v="1949"/>
    <s v="M"/>
    <s v="A120653"/>
    <x v="18"/>
    <s v="ok"/>
    <s v="IACOVELLI MICHELE"/>
    <s v="M-65"/>
    <x v="0"/>
    <n v="38"/>
    <n v="5000"/>
  </r>
  <r>
    <n v="296"/>
    <s v="IACOVELLI"/>
    <s v="PIERO"/>
    <n v="1956"/>
    <s v="M"/>
    <s v="A120653"/>
    <x v="18"/>
    <s v="ok"/>
    <s v="IACOVELLI PIERO"/>
    <s v="M-60"/>
    <x v="0"/>
    <n v="36"/>
    <n v="5000"/>
  </r>
  <r>
    <n v="297"/>
    <s v="LAGNA"/>
    <s v="PIERCARLO"/>
    <n v="1963"/>
    <s v="M"/>
    <s v="A120653"/>
    <x v="18"/>
    <s v="ok"/>
    <s v="LAGNA PIERCARLO"/>
    <s v="M-50"/>
    <x v="0"/>
    <n v="32"/>
    <n v="5000"/>
  </r>
  <r>
    <n v="298"/>
    <s v="LONGO"/>
    <s v="FABIO"/>
    <n v="1976"/>
    <s v="M"/>
    <s v="A120653"/>
    <x v="18"/>
    <s v="ok"/>
    <s v="LONGO FABIO"/>
    <s v="M-40"/>
    <x v="0"/>
    <n v="28"/>
    <n v="6500"/>
  </r>
  <r>
    <n v="299"/>
    <s v="MERANDI"/>
    <s v="FRANCESCO"/>
    <n v="1951"/>
    <s v="M"/>
    <s v="A120653"/>
    <x v="18"/>
    <s v="ok"/>
    <s v="MERANDI FRANCESCO"/>
    <s v="M-65"/>
    <x v="0"/>
    <n v="38"/>
    <n v="5000"/>
  </r>
  <r>
    <n v="300"/>
    <s v="MONTANARI"/>
    <s v="CESARE"/>
    <n v="1971"/>
    <s v="M"/>
    <s v="A120653"/>
    <x v="18"/>
    <s v="ok"/>
    <s v="MONTANARI CESARE"/>
    <s v="M-45"/>
    <x v="0"/>
    <n v="30"/>
    <n v="6500"/>
  </r>
  <r>
    <n v="301"/>
    <s v="MONTANARI"/>
    <s v="CHIARA"/>
    <n v="2010"/>
    <s v="F"/>
    <s v="A120653"/>
    <x v="18"/>
    <s v="ok"/>
    <s v="MONTANARI CHIARA"/>
    <s v="F-Primi Passi"/>
    <x v="1"/>
    <n v="3"/>
    <n v="400"/>
  </r>
  <r>
    <n v="302"/>
    <s v="MONTANARI"/>
    <s v="MARTINA"/>
    <n v="2010"/>
    <s v="F"/>
    <s v="A120653"/>
    <x v="18"/>
    <s v="ok"/>
    <s v="MONTANARI MARTINA"/>
    <s v="F-Primi Passi"/>
    <x v="1"/>
    <n v="3"/>
    <n v="400"/>
  </r>
  <r>
    <n v="303"/>
    <s v="MONTANARI"/>
    <s v="MATTEO"/>
    <n v="2006"/>
    <s v="M"/>
    <s v="A120653"/>
    <x v="18"/>
    <s v="ok"/>
    <s v="MONTANARI MATTEO"/>
    <s v="M-Esordienti"/>
    <x v="1"/>
    <n v="8"/>
    <n v="800"/>
  </r>
  <r>
    <n v="304"/>
    <s v="MUSETTI"/>
    <s v="MARTINA"/>
    <n v="1990"/>
    <s v="F"/>
    <s v="A120653"/>
    <x v="18"/>
    <s v="ok"/>
    <s v="MUSETTI MARTINA"/>
    <s v="F-25"/>
    <x v="0"/>
    <n v="21"/>
    <n v="4000"/>
  </r>
  <r>
    <n v="305"/>
    <s v="PETRUCCIOLI"/>
    <s v="VALTER"/>
    <n v="1961"/>
    <s v="M"/>
    <s v="A120653"/>
    <x v="18"/>
    <s v="ok"/>
    <s v="PETRUCCIOLI VALTER"/>
    <s v="M-55"/>
    <x v="0"/>
    <n v="34"/>
    <n v="5000"/>
  </r>
  <r>
    <n v="306"/>
    <s v="POVOLO"/>
    <s v="GIAN LUCA"/>
    <n v="1965"/>
    <s v="M"/>
    <s v="A120653"/>
    <x v="18"/>
    <s v="ok"/>
    <s v="POVOLO GIAN LUCA"/>
    <s v="M-50"/>
    <x v="0"/>
    <n v="32"/>
    <n v="5000"/>
  </r>
  <r>
    <n v="307"/>
    <s v="RIU"/>
    <s v="ANDREA"/>
    <n v="1968"/>
    <s v="M"/>
    <s v="A120653"/>
    <x v="18"/>
    <s v="ok"/>
    <s v="RIU ANDREA"/>
    <s v="M-45"/>
    <x v="0"/>
    <n v="30"/>
    <n v="6500"/>
  </r>
  <r>
    <n v="308"/>
    <s v="SCIDA'"/>
    <s v="FEDERICA"/>
    <n v="1989"/>
    <s v="F"/>
    <s v="A120653"/>
    <x v="18"/>
    <s v="ok"/>
    <s v="SCIDA' FEDERICA"/>
    <s v="F-25"/>
    <x v="0"/>
    <n v="21"/>
    <n v="4000"/>
  </r>
  <r>
    <n v="309"/>
    <s v="SERRA"/>
    <s v="SALVATORE"/>
    <n v="1958"/>
    <s v="M"/>
    <s v="A120653"/>
    <x v="18"/>
    <s v="ok"/>
    <s v="SERRA SALVATORE"/>
    <s v="M-55"/>
    <x v="0"/>
    <n v="34"/>
    <n v="5000"/>
  </r>
  <r>
    <n v="310"/>
    <s v="SGARAMELLA"/>
    <s v="GIAN LUCA"/>
    <n v="1976"/>
    <s v="M"/>
    <s v="A120653"/>
    <x v="18"/>
    <s v="ok"/>
    <s v="SGARAMELLA GIAN LUCA"/>
    <s v="M-40"/>
    <x v="0"/>
    <n v="28"/>
    <n v="6500"/>
  </r>
  <r>
    <n v="311"/>
    <s v="VISENTIN"/>
    <s v="ALESSANDRO"/>
    <n v="1972"/>
    <s v="M"/>
    <s v="A120653"/>
    <x v="18"/>
    <s v="ok"/>
    <s v="VISENTIN ALESSANDRO"/>
    <s v="M-45"/>
    <x v="0"/>
    <n v="30"/>
    <n v="6500"/>
  </r>
  <r>
    <n v="312"/>
    <s v="VITETTA"/>
    <s v="MARIA"/>
    <n v="1967"/>
    <s v="F"/>
    <s v="A120653"/>
    <x v="18"/>
    <s v="ok"/>
    <s v="VITETTA MARIA"/>
    <s v="F-50"/>
    <x v="0"/>
    <n v="31"/>
    <n v="4000"/>
  </r>
  <r>
    <n v="313"/>
    <s v="VOLPATTO"/>
    <s v="SIMONE"/>
    <n v="1968"/>
    <s v="M"/>
    <s v="A120653"/>
    <x v="18"/>
    <s v="ok"/>
    <s v="VOLPATTO SIMONE"/>
    <s v="M-45"/>
    <x v="0"/>
    <n v="30"/>
    <n v="6500"/>
  </r>
  <r>
    <n v="314"/>
    <s v="DE VITA"/>
    <s v="PASQUALE"/>
    <n v="1941"/>
    <s v="M"/>
    <s v="H075301"/>
    <x v="19"/>
    <s v="ok"/>
    <s v="DE VITA PASQUALE"/>
    <s v="M-75"/>
    <x v="0"/>
    <n v="42"/>
    <n v="5000"/>
  </r>
  <r>
    <n v="315"/>
    <s v="MARANGONI"/>
    <s v="MATTEO"/>
    <n v="1980"/>
    <s v="M"/>
    <s v="H075301"/>
    <x v="19"/>
    <s v="ok"/>
    <s v="MARANGONI MATTEO"/>
    <s v="M-35"/>
    <x v="0"/>
    <n v="26"/>
    <n v="6500"/>
  </r>
  <r>
    <n v="316"/>
    <s v="MONTERUCCIOLI"/>
    <s v="LINA"/>
    <n v="2007"/>
    <s v="F"/>
    <s v="H075301"/>
    <x v="19"/>
    <s v="ok"/>
    <s v="MONTERUCCIOLI LINA"/>
    <s v="F-Esordienti"/>
    <x v="1"/>
    <n v="7"/>
    <n v="800"/>
  </r>
  <r>
    <n v="317"/>
    <s v="RUSCELLI"/>
    <s v="SERGIO"/>
    <n v="1956"/>
    <s v="M"/>
    <s v="H075301"/>
    <x v="19"/>
    <s v="ok"/>
    <s v="RUSCELLI SERGIO"/>
    <s v="M-60"/>
    <x v="0"/>
    <n v="36"/>
    <n v="5000"/>
  </r>
  <r>
    <n v="318"/>
    <s v="VERNA"/>
    <s v="MAURIZIO"/>
    <n v="1958"/>
    <s v="M"/>
    <s v="H075301"/>
    <x v="19"/>
    <s v="ok"/>
    <s v="VERNA MAURIZIO"/>
    <s v="M-55"/>
    <x v="0"/>
    <n v="34"/>
    <n v="5000"/>
  </r>
  <r>
    <n v="319"/>
    <s v="ZIVANOVIC"/>
    <s v="NATASA"/>
    <n v="1983"/>
    <s v="F"/>
    <s v="H075301"/>
    <x v="19"/>
    <s v="ok"/>
    <s v="ZIVANOVIC NATASA"/>
    <s v="F-30"/>
    <x v="0"/>
    <n v="23"/>
    <n v="4000"/>
  </r>
  <r>
    <n v="320"/>
    <s v="CASCONE"/>
    <s v="ROBERTO"/>
    <n v="1974"/>
    <s v="M"/>
    <s v="A160160"/>
    <x v="20"/>
    <s v="ok"/>
    <s v="CASCONE ROBERTO"/>
    <s v="M-40"/>
    <x v="0"/>
    <n v="28"/>
    <n v="6500"/>
  </r>
  <r>
    <n v="321"/>
    <s v="MARTINA"/>
    <s v="MARIO"/>
    <n v="1961"/>
    <s v="M"/>
    <s v="A160160"/>
    <x v="20"/>
    <s v="ok"/>
    <s v="MARTINA MARIO"/>
    <s v="M-55"/>
    <x v="0"/>
    <n v="34"/>
    <n v="5000"/>
  </r>
  <r>
    <n v="322"/>
    <s v="TURINO"/>
    <s v="ALESSIO"/>
    <n v="2004"/>
    <s v="M"/>
    <s v="A140529"/>
    <x v="21"/>
    <s v="ok"/>
    <s v="TURINO ALESSIO"/>
    <s v="M-Ragazzi B"/>
    <x v="1"/>
    <n v="12"/>
    <n v="1000"/>
  </r>
  <r>
    <n v="323"/>
    <s v="TURINO"/>
    <s v="MARTINA"/>
    <n v="2003"/>
    <s v="F"/>
    <s v="A140529"/>
    <x v="21"/>
    <s v="ok"/>
    <s v="TURINO MARTINA"/>
    <s v="F-Cadette"/>
    <x v="1"/>
    <n v="13"/>
    <n v="2100"/>
  </r>
  <r>
    <n v="324"/>
    <s v="BIANCHI"/>
    <s v="WALTER"/>
    <n v="1946"/>
    <s v="M"/>
    <s v="H110789"/>
    <x v="22"/>
    <s v="ok"/>
    <s v="BIANCHI WALTER"/>
    <s v="M-70"/>
    <x v="0"/>
    <n v="40"/>
    <n v="5000"/>
  </r>
  <r>
    <n v="325"/>
    <s v="CURTO"/>
    <s v="PIETRO"/>
    <n v="1962"/>
    <s v="M"/>
    <s v="A050192"/>
    <x v="23"/>
    <s v="ok"/>
    <s v="CURTO PIETRO"/>
    <s v="M-55"/>
    <x v="0"/>
    <n v="34"/>
    <n v="5000"/>
  </r>
  <r>
    <n v="326"/>
    <s v="D'AMELIO"/>
    <s v="SAVINO"/>
    <n v="1957"/>
    <s v="M"/>
    <s v="A050192"/>
    <x v="23"/>
    <s v="ok"/>
    <s v="D'AMELIO SAVINO"/>
    <s v="M-60"/>
    <x v="0"/>
    <n v="36"/>
    <n v="5000"/>
  </r>
  <r>
    <n v="327"/>
    <s v="FRANCONE"/>
    <s v="PAOLO"/>
    <n v="1946"/>
    <s v="M"/>
    <s v="A050192"/>
    <x v="23"/>
    <s v="ok"/>
    <s v="FRANCONE PAOLO"/>
    <s v="M-70"/>
    <x v="0"/>
    <n v="40"/>
    <n v="5000"/>
  </r>
  <r>
    <n v="328"/>
    <s v="GIORDANO"/>
    <s v="PIERO"/>
    <n v="1960"/>
    <s v="M"/>
    <s v="A050192"/>
    <x v="23"/>
    <s v="ok"/>
    <s v="GIORDANO PIERO"/>
    <s v="M-55"/>
    <x v="0"/>
    <n v="34"/>
    <n v="5000"/>
  </r>
  <r>
    <n v="329"/>
    <s v="IERACE"/>
    <s v="TERESINA"/>
    <n v="1963"/>
    <s v="F"/>
    <s v="A050192"/>
    <x v="23"/>
    <s v="ok"/>
    <s v="IERACE TERESINA"/>
    <s v="F-50"/>
    <x v="0"/>
    <n v="31"/>
    <n v="4000"/>
  </r>
  <r>
    <n v="330"/>
    <s v="VECCHIONE"/>
    <s v="FRANCO"/>
    <n v="1949"/>
    <s v="M"/>
    <s v="A050192"/>
    <x v="23"/>
    <s v="ok"/>
    <s v="VECCHIONE FRANCO"/>
    <s v="M-65"/>
    <x v="0"/>
    <n v="38"/>
    <n v="5000"/>
  </r>
  <r>
    <n v="331"/>
    <s v="AHMAD"/>
    <s v="ADAM"/>
    <n v="1992"/>
    <s v="M"/>
    <s v="D070312"/>
    <x v="24"/>
    <s v="ok"/>
    <s v="AHMAD ADAM"/>
    <s v="M-25"/>
    <x v="0"/>
    <n v="22"/>
    <n v="6500"/>
  </r>
  <r>
    <n v="332"/>
    <s v="ERCOLE"/>
    <s v="CAROLINA"/>
    <n v="2000"/>
    <s v="F"/>
    <s v="D070312"/>
    <x v="24"/>
    <s v="ok"/>
    <s v="ERCOLE CAROLINA"/>
    <s v="F-Allieve"/>
    <x v="1"/>
    <n v="15"/>
    <n v="2500"/>
  </r>
  <r>
    <n v="333"/>
    <s v="GALLINARI"/>
    <s v="CHRISTIAN"/>
    <n v="1981"/>
    <s v="M"/>
    <s v="D070312"/>
    <x v="24"/>
    <s v="ok"/>
    <s v="GALLINARI CHRISTIAN"/>
    <s v="M-35"/>
    <x v="0"/>
    <n v="26"/>
    <n v="6500"/>
  </r>
  <r>
    <n v="334"/>
    <s v="ANSALONI"/>
    <s v="CLELIA"/>
    <n v="2007"/>
    <s v="F"/>
    <s v="H011219"/>
    <x v="25"/>
    <s v="ok"/>
    <s v="ANSALONI CLELIA"/>
    <s v="F-Esordienti"/>
    <x v="1"/>
    <n v="7"/>
    <n v="800"/>
  </r>
  <r>
    <n v="335"/>
    <s v="ANSALONI"/>
    <s v="FEDERICO"/>
    <n v="2001"/>
    <s v="M"/>
    <s v="H011219"/>
    <x v="25"/>
    <s v="ok"/>
    <s v="ANSALONI FEDERICO"/>
    <s v="M-AllievI"/>
    <x v="1"/>
    <n v="16"/>
    <n v="2500"/>
  </r>
  <r>
    <n v="336"/>
    <s v="ARDIZZONI"/>
    <s v="FEDERICO"/>
    <n v="1981"/>
    <s v="M"/>
    <s v="H011219"/>
    <x v="25"/>
    <s v="ok"/>
    <s v="ARDIZZONI FEDERICO"/>
    <s v="M-35"/>
    <x v="0"/>
    <n v="26"/>
    <n v="6500"/>
  </r>
  <r>
    <n v="337"/>
    <s v="BENAZZI"/>
    <s v="LUCA"/>
    <n v="2002"/>
    <s v="M"/>
    <s v="H011219"/>
    <x v="25"/>
    <s v="ok"/>
    <s v="BENAZZI LUCA"/>
    <s v="M-CadettI"/>
    <x v="1"/>
    <n v="14"/>
    <n v="2100"/>
  </r>
  <r>
    <n v="338"/>
    <s v="BERERA"/>
    <s v="ANNA"/>
    <n v="2011"/>
    <s v="F"/>
    <s v="H011219"/>
    <x v="25"/>
    <s v="ok"/>
    <s v="BERERA ANNA"/>
    <s v="F-Primi Passi"/>
    <x v="1"/>
    <n v="3"/>
    <n v="400"/>
  </r>
  <r>
    <n v="339"/>
    <s v="BERERA"/>
    <s v="LAURA"/>
    <n v="2005"/>
    <s v="F"/>
    <s v="H011219"/>
    <x v="25"/>
    <s v="ok"/>
    <s v="BERERA LAURA"/>
    <s v="F-Ragazze A"/>
    <x v="1"/>
    <n v="9"/>
    <n v="1000"/>
  </r>
  <r>
    <n v="340"/>
    <s v="BORGHI"/>
    <s v="LEONARDO"/>
    <n v="2006"/>
    <s v="M"/>
    <s v="H011219"/>
    <x v="25"/>
    <s v="ok"/>
    <s v="BORGHI LEONARDO"/>
    <s v="M-Esordienti"/>
    <x v="1"/>
    <n v="8"/>
    <n v="800"/>
  </r>
  <r>
    <n v="341"/>
    <s v="BORGHI"/>
    <s v="MASSIMILIANO"/>
    <n v="2008"/>
    <s v="M"/>
    <s v="H011219"/>
    <x v="25"/>
    <s v="ok"/>
    <s v="BORGHI MASSIMILIANO"/>
    <s v="M-Pulcini"/>
    <x v="1"/>
    <n v="6"/>
    <n v="400"/>
  </r>
  <r>
    <n v="342"/>
    <s v="BUSUOLI"/>
    <s v="GEORGINA"/>
    <n v="1972"/>
    <s v="F"/>
    <s v="H011219"/>
    <x v="25"/>
    <s v="ok"/>
    <s v="BUSUOLI GEORGINA"/>
    <s v="F-45"/>
    <x v="0"/>
    <n v="29"/>
    <n v="4000"/>
  </r>
  <r>
    <n v="343"/>
    <s v="CASTELLI"/>
    <s v="GIORDANO"/>
    <n v="1962"/>
    <s v="M"/>
    <s v="H011219"/>
    <x v="25"/>
    <s v="ok"/>
    <s v="CASTELLI GIORDANO"/>
    <s v="M-55"/>
    <x v="0"/>
    <n v="34"/>
    <n v="5000"/>
  </r>
  <r>
    <n v="344"/>
    <s v="DE CARLO"/>
    <s v="RAFFAELE"/>
    <n v="2007"/>
    <s v="M"/>
    <s v="H011219"/>
    <x v="25"/>
    <s v="ok"/>
    <s v="DE CARLO RAFFAELE"/>
    <s v="M-Esordienti"/>
    <x v="1"/>
    <n v="8"/>
    <n v="800"/>
  </r>
  <r>
    <n v="345"/>
    <s v="DEL VILLANO"/>
    <s v="ALESSIO"/>
    <n v="2009"/>
    <s v="M"/>
    <s v="H011219"/>
    <x v="25"/>
    <s v="ok"/>
    <s v="DEL VILLANO ALESSIO"/>
    <s v="M-Pulcini"/>
    <x v="1"/>
    <n v="6"/>
    <n v="400"/>
  </r>
  <r>
    <n v="346"/>
    <s v="GUICCIARDI"/>
    <s v="MICHELE"/>
    <n v="1969"/>
    <s v="M"/>
    <s v="H011219"/>
    <x v="25"/>
    <s v="ok"/>
    <s v="GUICCIARDI MICHELE"/>
    <s v="M-45"/>
    <x v="0"/>
    <n v="30"/>
    <n v="6500"/>
  </r>
  <r>
    <n v="347"/>
    <s v="KARFI"/>
    <s v="ANWAR"/>
    <n v="1999"/>
    <s v="M"/>
    <s v="H011219"/>
    <x v="25"/>
    <s v="ok"/>
    <s v="KARFI ANWAR"/>
    <s v="M- Juniores"/>
    <x v="0"/>
    <n v="18"/>
    <n v="5000"/>
  </r>
  <r>
    <n v="348"/>
    <s v="LAMBERTI"/>
    <s v="JACOPO"/>
    <n v="2010"/>
    <s v="M"/>
    <s v="H011219"/>
    <x v="25"/>
    <s v="ok"/>
    <s v="LAMBERTI JACOPO"/>
    <s v="M-Primi Passi"/>
    <x v="1"/>
    <n v="4"/>
    <n v="400"/>
  </r>
  <r>
    <n v="349"/>
    <s v="LEONE"/>
    <s v="BENJAMIN"/>
    <n v="2002"/>
    <s v="M"/>
    <s v="H011219"/>
    <x v="25"/>
    <s v="ok"/>
    <s v="LEONE BENJAMIN"/>
    <s v="M-CadettI"/>
    <x v="1"/>
    <n v="14"/>
    <n v="2100"/>
  </r>
  <r>
    <n v="350"/>
    <s v="LYCZKO"/>
    <s v="ANNA MARTA"/>
    <n v="1977"/>
    <s v="F"/>
    <s v="H011219"/>
    <x v="25"/>
    <s v="ok"/>
    <s v="LYCZKO ANNA MARTA"/>
    <s v="F-40"/>
    <x v="0"/>
    <n v="27"/>
    <n v="4000"/>
  </r>
  <r>
    <n v="351"/>
    <s v="MAHBOUB"/>
    <s v="SARA"/>
    <n v="2008"/>
    <s v="F"/>
    <s v="H011219"/>
    <x v="25"/>
    <s v="ok"/>
    <s v="MAHBOUB SARA"/>
    <s v="F-Pulcini"/>
    <x v="1"/>
    <n v="5"/>
    <n v="400"/>
  </r>
  <r>
    <n v="352"/>
    <s v="MALPIGHI"/>
    <s v="ANDREA"/>
    <n v="1963"/>
    <s v="M"/>
    <s v="H011219"/>
    <x v="25"/>
    <s v="ok"/>
    <s v="MALPIGHI ANDREA"/>
    <s v="M-50"/>
    <x v="0"/>
    <n v="32"/>
    <n v="5000"/>
  </r>
  <r>
    <n v="353"/>
    <s v="MANTOVANI"/>
    <s v="CHIARA"/>
    <n v="2002"/>
    <s v="F"/>
    <s v="H011219"/>
    <x v="25"/>
    <s v="ok"/>
    <s v="MANTOVANI CHIARA"/>
    <s v="F-Cadette"/>
    <x v="1"/>
    <n v="13"/>
    <n v="2100"/>
  </r>
  <r>
    <n v="354"/>
    <s v="MARCHESELLI"/>
    <s v="FRANCO"/>
    <n v="1958"/>
    <s v="M"/>
    <s v="H011219"/>
    <x v="25"/>
    <s v="ok"/>
    <s v="MARCHESELLI FRANCO"/>
    <s v="M-55"/>
    <x v="0"/>
    <n v="34"/>
    <n v="5000"/>
  </r>
  <r>
    <n v="355"/>
    <s v="NANNI"/>
    <s v="JIMMY"/>
    <n v="2001"/>
    <s v="M"/>
    <s v="H011219"/>
    <x v="25"/>
    <s v="ok"/>
    <s v="NANNI JIMMY"/>
    <s v="M-AllievI"/>
    <x v="1"/>
    <n v="16"/>
    <n v="2500"/>
  </r>
  <r>
    <n v="356"/>
    <s v="PAINI"/>
    <s v="LISA"/>
    <n v="2002"/>
    <s v="F"/>
    <s v="H011219"/>
    <x v="25"/>
    <s v="ok"/>
    <s v="PAINI LISA"/>
    <s v="F-Cadette"/>
    <x v="1"/>
    <n v="13"/>
    <n v="2100"/>
  </r>
  <r>
    <n v="357"/>
    <s v="PINCA"/>
    <s v="GIUSEPPE"/>
    <n v="1964"/>
    <s v="M"/>
    <s v="H011219"/>
    <x v="25"/>
    <s v="ok"/>
    <s v="PINCA GIUSEPPE"/>
    <s v="M-50"/>
    <x v="0"/>
    <n v="32"/>
    <n v="5000"/>
  </r>
  <r>
    <n v="358"/>
    <s v="PIZZI"/>
    <s v="MONICA"/>
    <n v="1968"/>
    <s v="F"/>
    <s v="H011219"/>
    <x v="25"/>
    <s v="ok"/>
    <s v="PIZZI MONICA"/>
    <s v="F-45"/>
    <x v="0"/>
    <n v="29"/>
    <n v="4000"/>
  </r>
  <r>
    <n v="359"/>
    <s v="POZZETTI"/>
    <s v="LEONARDO"/>
    <n v="2008"/>
    <s v="M"/>
    <s v="H011219"/>
    <x v="25"/>
    <s v="ok"/>
    <s v="POZZETTI LEONARDO"/>
    <s v="M-Pulcini"/>
    <x v="1"/>
    <n v="6"/>
    <n v="400"/>
  </r>
  <r>
    <n v="360"/>
    <s v="QUAGLIERI"/>
    <s v="DAVIDE"/>
    <n v="1988"/>
    <s v="M"/>
    <s v="H011219"/>
    <x v="25"/>
    <s v="ok"/>
    <s v="QUAGLIERI DAVIDE"/>
    <s v="M-25"/>
    <x v="0"/>
    <n v="22"/>
    <n v="6500"/>
  </r>
  <r>
    <n v="361"/>
    <s v="RUBINI"/>
    <s v="GREGORIO"/>
    <n v="1994"/>
    <s v="M"/>
    <s v="H011219"/>
    <x v="25"/>
    <s v="ok"/>
    <s v="RUBINI GREGORIO"/>
    <s v="M-20"/>
    <x v="0"/>
    <n v="20"/>
    <n v="6500"/>
  </r>
  <r>
    <n v="362"/>
    <s v="RUBINI"/>
    <s v="LUIGI"/>
    <n v="1951"/>
    <s v="M"/>
    <s v="H011219"/>
    <x v="25"/>
    <s v="ok"/>
    <s v="RUBINI LUIGI"/>
    <s v="M-65"/>
    <x v="0"/>
    <n v="38"/>
    <n v="5000"/>
  </r>
  <r>
    <n v="363"/>
    <s v="TAGLIOLINI"/>
    <s v="SAMUELE"/>
    <n v="2000"/>
    <s v="M"/>
    <s v="H011219"/>
    <x v="25"/>
    <s v="ok"/>
    <s v="TAGLIOLINI SAMUELE"/>
    <s v="M-AllievI"/>
    <x v="1"/>
    <n v="16"/>
    <n v="2500"/>
  </r>
  <r>
    <n v="364"/>
    <s v="TIPALDI"/>
    <s v="GAIA"/>
    <n v="2010"/>
    <s v="F"/>
    <s v="H011219"/>
    <x v="25"/>
    <s v="ok"/>
    <s v="TIPALDI GAIA"/>
    <s v="F-Primi Passi"/>
    <x v="1"/>
    <n v="3"/>
    <n v="400"/>
  </r>
  <r>
    <n v="365"/>
    <s v="TONI"/>
    <s v="IRENE"/>
    <n v="2007"/>
    <s v="F"/>
    <s v="H011219"/>
    <x v="25"/>
    <s v="ok"/>
    <s v="TONI IRENE"/>
    <s v="F-Esordienti"/>
    <x v="1"/>
    <n v="7"/>
    <n v="800"/>
  </r>
  <r>
    <n v="366"/>
    <s v="TONINI"/>
    <s v="FRANCESCO"/>
    <n v="2000"/>
    <s v="M"/>
    <s v="H011219"/>
    <x v="25"/>
    <s v="ok"/>
    <s v="TONINI FRANCESCO"/>
    <s v="M-AllievI"/>
    <x v="1"/>
    <n v="16"/>
    <n v="2500"/>
  </r>
  <r>
    <n v="367"/>
    <s v="VENTURINI"/>
    <s v="LORENZA"/>
    <n v="1957"/>
    <s v="F"/>
    <s v="H011219"/>
    <x v="25"/>
    <s v="ok"/>
    <s v="VENTURINI LORENZA"/>
    <s v="F-60"/>
    <x v="0"/>
    <n v="35"/>
    <n v="4000"/>
  </r>
  <r>
    <n v="368"/>
    <s v="VERONESE"/>
    <s v="CRISTEL"/>
    <n v="2008"/>
    <s v="F"/>
    <s v="H011219"/>
    <x v="25"/>
    <s v="ok"/>
    <s v="VERONESE CRISTEL"/>
    <s v="F-Pulcini"/>
    <x v="1"/>
    <n v="5"/>
    <n v="400"/>
  </r>
  <r>
    <n v="369"/>
    <s v="CASULA"/>
    <s v="GIUSEPPE"/>
    <n v="1978"/>
    <s v="M"/>
    <s v="H080292"/>
    <x v="26"/>
    <s v="ok"/>
    <s v="CASULA GIUSEPPE"/>
    <s v="M-35"/>
    <x v="0"/>
    <n v="26"/>
    <n v="6500"/>
  </r>
  <r>
    <n v="370"/>
    <s v="D'AMICO"/>
    <s v="RICCARDO"/>
    <n v="2006"/>
    <s v="M"/>
    <s v="H080292"/>
    <x v="26"/>
    <s v="ok"/>
    <s v="D'AMICO RICCARDO"/>
    <s v="M-Esordienti"/>
    <x v="1"/>
    <n v="8"/>
    <n v="800"/>
  </r>
  <r>
    <n v="371"/>
    <s v="LOMBARDO"/>
    <s v="GASPARE"/>
    <n v="1964"/>
    <s v="M"/>
    <s v="H080292"/>
    <x v="26"/>
    <s v="ok"/>
    <s v="LOMBARDO GASPARE"/>
    <s v="M-50"/>
    <x v="0"/>
    <n v="32"/>
    <n v="5000"/>
  </r>
  <r>
    <n v="372"/>
    <s v="POZZI"/>
    <s v="SORAIA"/>
    <n v="1961"/>
    <s v="F"/>
    <s v="H080292"/>
    <x v="26"/>
    <s v="ok"/>
    <s v="POZZI SORAIA"/>
    <s v="F-55"/>
    <x v="0"/>
    <n v="33"/>
    <n v="4000"/>
  </r>
  <r>
    <n v="373"/>
    <s v="AZZALIN"/>
    <s v="LUIGINO"/>
    <n v="1949"/>
    <s v="M"/>
    <s v="A130746"/>
    <x v="27"/>
    <s v="ok"/>
    <s v="AZZALIN LUIGINO"/>
    <s v="M-65"/>
    <x v="0"/>
    <n v="38"/>
    <n v="5000"/>
  </r>
  <r>
    <n v="374"/>
    <s v="CORONA"/>
    <s v="MASSIMO"/>
    <n v="1963"/>
    <s v="M"/>
    <s v="A130746"/>
    <x v="27"/>
    <s v="ok"/>
    <s v="CORONA MASSIMO"/>
    <s v="M-50"/>
    <x v="0"/>
    <n v="32"/>
    <n v="5000"/>
  </r>
  <r>
    <n v="375"/>
    <s v="ROBERTO"/>
    <s v="MASSIMO"/>
    <n v="1963"/>
    <s v="M"/>
    <s v="A130746"/>
    <x v="27"/>
    <s v="ok"/>
    <s v="ROBERTO MASSIMO"/>
    <s v="M-50"/>
    <x v="0"/>
    <n v="32"/>
    <n v="5000"/>
  </r>
  <r>
    <n v="376"/>
    <s v="BERETTA"/>
    <s v="ALESSANDRA"/>
    <n v="1966"/>
    <s v="F"/>
    <s v="D060103"/>
    <x v="28"/>
    <s v="ok"/>
    <s v="BERETTA ALESSANDRA"/>
    <s v="F-50"/>
    <x v="0"/>
    <n v="31"/>
    <n v="4000"/>
  </r>
  <r>
    <n v="377"/>
    <s v="CALDARULO"/>
    <s v="FRANCESCA"/>
    <n v="1947"/>
    <s v="F"/>
    <s v="D060103"/>
    <x v="28"/>
    <s v="ok"/>
    <s v="CALDARULO FRANCESCA"/>
    <s v="F-70"/>
    <x v="0"/>
    <n v="39"/>
    <n v="4000"/>
  </r>
  <r>
    <n v="378"/>
    <s v="CAMPINI"/>
    <s v="LUIGI"/>
    <n v="1952"/>
    <s v="M"/>
    <s v="D060103"/>
    <x v="28"/>
    <s v="ok"/>
    <s v="CAMPINI LUIGI"/>
    <s v="M-65"/>
    <x v="0"/>
    <n v="38"/>
    <n v="5000"/>
  </r>
  <r>
    <n v="379"/>
    <s v="CANDELA"/>
    <s v="SAMUELE"/>
    <n v="1993"/>
    <s v="M"/>
    <s v="D060103"/>
    <x v="28"/>
    <s v="ok"/>
    <s v="CANDELA SAMUELE"/>
    <s v="M-20"/>
    <x v="0"/>
    <n v="20"/>
    <n v="6500"/>
  </r>
  <r>
    <n v="380"/>
    <s v="CERATO"/>
    <s v="GIANNI"/>
    <n v="1969"/>
    <s v="M"/>
    <s v="D060103"/>
    <x v="28"/>
    <s v="ok"/>
    <s v="CERATO GIANNI"/>
    <s v="M-45"/>
    <x v="0"/>
    <n v="30"/>
    <n v="6500"/>
  </r>
  <r>
    <n v="381"/>
    <s v="CESARETTI"/>
    <s v="VERONICA"/>
    <n v="1967"/>
    <s v="F"/>
    <s v="D060103"/>
    <x v="28"/>
    <s v="ok"/>
    <s v="CESARETTI VERONICA"/>
    <s v="F-50"/>
    <x v="0"/>
    <n v="31"/>
    <n v="4000"/>
  </r>
  <r>
    <n v="382"/>
    <s v="COLOMBO"/>
    <s v="FRANCESCA"/>
    <n v="1974"/>
    <s v="F"/>
    <s v="D060103"/>
    <x v="28"/>
    <s v="ok"/>
    <s v="COLOMBO FRANCESCA"/>
    <s v="F-40"/>
    <x v="0"/>
    <n v="27"/>
    <n v="4000"/>
  </r>
  <r>
    <n v="383"/>
    <s v="D'ANGELO"/>
    <s v="SALVATORE"/>
    <n v="1954"/>
    <s v="M"/>
    <s v="D060103"/>
    <x v="28"/>
    <s v="ok"/>
    <s v="D'ANGELO SALVATORE"/>
    <s v="M-60"/>
    <x v="0"/>
    <n v="36"/>
    <n v="5000"/>
  </r>
  <r>
    <n v="384"/>
    <s v="DI SABATO"/>
    <s v="ROSA"/>
    <n v="1959"/>
    <s v="F"/>
    <s v="D060103"/>
    <x v="28"/>
    <s v="ok"/>
    <s v="DI SABATO ROSA"/>
    <s v="F-55"/>
    <x v="0"/>
    <n v="33"/>
    <n v="4000"/>
  </r>
  <r>
    <n v="385"/>
    <s v="DI VITO"/>
    <s v="LORENA ANTONIETTA"/>
    <n v="1962"/>
    <s v="F"/>
    <s v="D060103"/>
    <x v="28"/>
    <s v="ok"/>
    <s v="DI VITO LORENA ANTONIETTA"/>
    <s v="F-55"/>
    <x v="0"/>
    <n v="33"/>
    <n v="4000"/>
  </r>
  <r>
    <n v="386"/>
    <s v="GUSMEROLI"/>
    <s v="ELIDE"/>
    <n v="1956"/>
    <s v="F"/>
    <s v="D060103"/>
    <x v="28"/>
    <s v="ok"/>
    <s v="GUSMEROLI ELIDE"/>
    <s v="F-60"/>
    <x v="0"/>
    <n v="35"/>
    <n v="4000"/>
  </r>
  <r>
    <n v="387"/>
    <s v="LEVATI"/>
    <s v="CESARE"/>
    <n v="1959"/>
    <s v="M"/>
    <s v="D060103"/>
    <x v="28"/>
    <s v="ok"/>
    <s v="LEVATI CESARE"/>
    <s v="M-55"/>
    <x v="0"/>
    <n v="34"/>
    <n v="5000"/>
  </r>
  <r>
    <n v="388"/>
    <s v="LORUSSO"/>
    <s v="MARIA"/>
    <n v="1968"/>
    <s v="F"/>
    <s v="D060103"/>
    <x v="28"/>
    <s v="ok"/>
    <s v="LORUSSO MARIA"/>
    <s v="F-45"/>
    <x v="0"/>
    <n v="29"/>
    <n v="4000"/>
  </r>
  <r>
    <n v="389"/>
    <s v="MERISIO"/>
    <s v="FRANCESCO"/>
    <n v="1967"/>
    <s v="M"/>
    <s v="D060103"/>
    <x v="28"/>
    <s v="ok"/>
    <s v="MERISIO FRANCESCO"/>
    <s v="M-50"/>
    <x v="0"/>
    <n v="32"/>
    <n v="5000"/>
  </r>
  <r>
    <n v="390"/>
    <s v="PISCIONERI"/>
    <s v="RAFFAELE"/>
    <n v="1983"/>
    <s v="M"/>
    <s v="D060103"/>
    <x v="28"/>
    <s v="ok"/>
    <s v="PISCIONERI RAFFAELE"/>
    <s v="M-30"/>
    <x v="0"/>
    <n v="24"/>
    <n v="6500"/>
  </r>
  <r>
    <n v="391"/>
    <s v="PORRITIELLO"/>
    <s v="LUIGI"/>
    <n v="1985"/>
    <s v="M"/>
    <s v="D060103"/>
    <x v="28"/>
    <s v="ok"/>
    <s v="PORRITIELLO LUIGI"/>
    <s v="M-30"/>
    <x v="0"/>
    <n v="24"/>
    <n v="6500"/>
  </r>
  <r>
    <n v="392"/>
    <s v="PREMOLI"/>
    <s v="MARCO"/>
    <n v="1966"/>
    <s v="M"/>
    <s v="D060103"/>
    <x v="28"/>
    <s v="ok"/>
    <s v="PREMOLI MARCO"/>
    <s v="M-50"/>
    <x v="0"/>
    <n v="32"/>
    <n v="5000"/>
  </r>
  <r>
    <n v="393"/>
    <s v="ROGGEBAND"/>
    <s v="JONATHAN"/>
    <n v="1991"/>
    <s v="M"/>
    <s v="D060103"/>
    <x v="28"/>
    <s v="ok"/>
    <s v="ROGGEBAND JONATHAN"/>
    <s v="M-25"/>
    <x v="0"/>
    <n v="22"/>
    <n v="6500"/>
  </r>
  <r>
    <n v="394"/>
    <s v="SCIBILIA"/>
    <s v="CARMELA"/>
    <n v="1970"/>
    <s v="F"/>
    <s v="D060103"/>
    <x v="28"/>
    <s v="ok"/>
    <s v="SCIBILIA CARMELA"/>
    <s v="F-45"/>
    <x v="0"/>
    <n v="29"/>
    <n v="4000"/>
  </r>
  <r>
    <n v="395"/>
    <s v="TERRANEO"/>
    <s v="CLAUDIO"/>
    <n v="1973"/>
    <s v="M"/>
    <s v="D060103"/>
    <x v="28"/>
    <s v="ok"/>
    <s v="TERRANEO CLAUDIO"/>
    <s v="M-40"/>
    <x v="0"/>
    <n v="28"/>
    <n v="6500"/>
  </r>
  <r>
    <n v="396"/>
    <s v="ALGERI"/>
    <s v="THOMAS"/>
    <n v="2005"/>
    <s v="M"/>
    <s v="H080416"/>
    <x v="29"/>
    <s v="ok"/>
    <s v="ALGERI THOMAS"/>
    <s v="M-Ragazzi A"/>
    <x v="1"/>
    <n v="10"/>
    <n v="1000"/>
  </r>
  <r>
    <n v="397"/>
    <s v="AMAGHZAZ"/>
    <s v="RAYAN"/>
    <n v="2008"/>
    <s v="M"/>
    <s v="H080416"/>
    <x v="29"/>
    <s v="ok"/>
    <s v="AMAGHZAZ RAYAN"/>
    <s v="M-Pulcini"/>
    <x v="1"/>
    <n v="6"/>
    <n v="400"/>
  </r>
  <r>
    <n v="398"/>
    <s v="ARGENTO"/>
    <s v="LIDIA"/>
    <n v="2009"/>
    <s v="F"/>
    <s v="H080416"/>
    <x v="29"/>
    <s v="ok"/>
    <s v="ARGENTO LIDIA"/>
    <s v="F-Pulcini"/>
    <x v="1"/>
    <n v="5"/>
    <n v="400"/>
  </r>
  <r>
    <n v="399"/>
    <s v="BIANCHINI"/>
    <s v="ELIA"/>
    <n v="1970"/>
    <s v="M"/>
    <s v="H080416"/>
    <x v="29"/>
    <s v="ok"/>
    <s v="BIANCHINI ELIA"/>
    <s v="M-45"/>
    <x v="0"/>
    <n v="30"/>
    <n v="6500"/>
  </r>
  <r>
    <n v="400"/>
    <s v="BRINTAZZOLI"/>
    <s v="GIANLUCA"/>
    <n v="2006"/>
    <s v="M"/>
    <s v="H080416"/>
    <x v="29"/>
    <s v="ok"/>
    <s v="BRINTAZZOLI GIANLUCA"/>
    <s v="M-Esordienti"/>
    <x v="1"/>
    <n v="8"/>
    <n v="800"/>
  </r>
  <r>
    <n v="401"/>
    <s v="BRINTAZZOLI"/>
    <s v="GRETA"/>
    <n v="2008"/>
    <s v="F"/>
    <s v="H080416"/>
    <x v="29"/>
    <s v="ok"/>
    <s v="BRINTAZZOLI GRETA"/>
    <s v="F-Pulcini"/>
    <x v="1"/>
    <n v="5"/>
    <n v="400"/>
  </r>
  <r>
    <n v="402"/>
    <s v="CAGLIARI"/>
    <s v="MANUEL"/>
    <n v="1990"/>
    <s v="M"/>
    <s v="H080416"/>
    <x v="29"/>
    <s v="ok"/>
    <s v="CAGLIARI MANUEL"/>
    <s v="M-25"/>
    <x v="0"/>
    <n v="22"/>
    <n v="6500"/>
  </r>
  <r>
    <n v="403"/>
    <s v="CANOVI"/>
    <s v="VIOLA"/>
    <n v="2008"/>
    <s v="F"/>
    <s v="H080416"/>
    <x v="29"/>
    <s v="ok"/>
    <s v="CANOVI VIOLA"/>
    <s v="F-Pulcini"/>
    <x v="1"/>
    <n v="5"/>
    <n v="400"/>
  </r>
  <r>
    <n v="404"/>
    <s v="CASONI"/>
    <s v="ALESSANDRO"/>
    <n v="2007"/>
    <s v="M"/>
    <s v="H080416"/>
    <x v="29"/>
    <s v="ok"/>
    <s v="CASONI ALESSANDRO"/>
    <s v="M-Esordienti"/>
    <x v="1"/>
    <n v="8"/>
    <n v="800"/>
  </r>
  <r>
    <n v="405"/>
    <s v="CASONI"/>
    <s v="ROBERTO"/>
    <n v="2010"/>
    <s v="M"/>
    <s v="H080416"/>
    <x v="29"/>
    <s v="ok"/>
    <s v="CASONI ROBERTO"/>
    <s v="M-Primi Passi"/>
    <x v="1"/>
    <n v="4"/>
    <n v="400"/>
  </r>
  <r>
    <n v="406"/>
    <s v="FERRARI"/>
    <s v="GIADA"/>
    <n v="2007"/>
    <s v="F"/>
    <s v="H080416"/>
    <x v="29"/>
    <s v="ok"/>
    <s v="FERRARI GIADA"/>
    <s v="F-Esordienti"/>
    <x v="1"/>
    <n v="7"/>
    <n v="800"/>
  </r>
  <r>
    <n v="407"/>
    <s v="FERRARI"/>
    <s v="SOFIA"/>
    <n v="2007"/>
    <s v="F"/>
    <s v="H080416"/>
    <x v="29"/>
    <s v="ok"/>
    <s v="FERRARI SOFIA"/>
    <s v="F-Esordienti"/>
    <x v="1"/>
    <n v="7"/>
    <n v="800"/>
  </r>
  <r>
    <n v="408"/>
    <s v="FINOCCHIO"/>
    <s v="SIMONE"/>
    <n v="2011"/>
    <s v="M"/>
    <s v="H080416"/>
    <x v="29"/>
    <s v="ok"/>
    <s v="FINOCCHIO SIMONE"/>
    <s v="M-Primi Passi"/>
    <x v="1"/>
    <n v="4"/>
    <n v="400"/>
  </r>
  <r>
    <n v="409"/>
    <s v="GASPARINI"/>
    <s v="ELISABETTA"/>
    <n v="2007"/>
    <s v="F"/>
    <s v="H080416"/>
    <x v="29"/>
    <s v="ok"/>
    <s v="GASPARINI ELISABETTA"/>
    <s v="F-Esordienti"/>
    <x v="1"/>
    <n v="7"/>
    <n v="800"/>
  </r>
  <r>
    <n v="410"/>
    <s v="GHELFI"/>
    <s v="MATTEO"/>
    <n v="1981"/>
    <s v="M"/>
    <s v="H080416"/>
    <x v="29"/>
    <s v="ok"/>
    <s v="GHELFI MATTEO"/>
    <s v="M-35"/>
    <x v="0"/>
    <n v="26"/>
    <n v="6500"/>
  </r>
  <r>
    <n v="411"/>
    <s v="GIORDANI"/>
    <s v="SIMONE"/>
    <n v="2006"/>
    <s v="M"/>
    <s v="H080416"/>
    <x v="29"/>
    <s v="ok"/>
    <s v="GIORDANI SIMONE"/>
    <s v="M-Esordienti"/>
    <x v="1"/>
    <n v="8"/>
    <n v="800"/>
  </r>
  <r>
    <n v="412"/>
    <s v="IGNACIO"/>
    <s v="ANTONIO"/>
    <n v="2007"/>
    <s v="M"/>
    <s v="H080416"/>
    <x v="29"/>
    <s v="ok"/>
    <s v="IGNACIO ANTONIO"/>
    <s v="M-Esordienti"/>
    <x v="1"/>
    <n v="8"/>
    <n v="800"/>
  </r>
  <r>
    <n v="413"/>
    <s v="ORLANDINI"/>
    <s v="MARCELLA"/>
    <n v="2007"/>
    <s v="F"/>
    <s v="H080416"/>
    <x v="29"/>
    <s v="ok"/>
    <s v="ORLANDINI MARCELLA"/>
    <s v="F-Esordienti"/>
    <x v="1"/>
    <n v="7"/>
    <n v="800"/>
  </r>
  <r>
    <n v="414"/>
    <s v="ORLANDINI"/>
    <s v="MATTHIAS"/>
    <n v="2009"/>
    <s v="M"/>
    <s v="H080416"/>
    <x v="29"/>
    <s v="ok"/>
    <s v="ORLANDINI MATTHIAS"/>
    <s v="M-Pulcini"/>
    <x v="1"/>
    <n v="6"/>
    <n v="400"/>
  </r>
  <r>
    <n v="415"/>
    <s v="RANCATI"/>
    <s v="MATTIA"/>
    <n v="2006"/>
    <s v="M"/>
    <s v="H080019"/>
    <x v="29"/>
    <s v="ok"/>
    <s v="RANCATI MATTIA"/>
    <s v="M-Esordienti"/>
    <x v="1"/>
    <n v="8"/>
    <n v="800"/>
  </r>
  <r>
    <n v="416"/>
    <s v="REVERBERI"/>
    <s v="VANESSA"/>
    <n v="2010"/>
    <s v="F"/>
    <s v="H080416"/>
    <x v="29"/>
    <s v="ok"/>
    <s v="REVERBERI VANESSA"/>
    <s v="F-Primi Passi"/>
    <x v="1"/>
    <n v="3"/>
    <n v="400"/>
  </r>
  <r>
    <n v="417"/>
    <s v="SAMMARCO"/>
    <s v="CLAUDIO"/>
    <n v="2005"/>
    <s v="M"/>
    <s v="H080416"/>
    <x v="29"/>
    <s v="ok"/>
    <s v="SAMMARCO CLAUDIO"/>
    <s v="M-Ragazzi A"/>
    <x v="1"/>
    <n v="10"/>
    <n v="1000"/>
  </r>
  <r>
    <n v="418"/>
    <s v="CHIOZZI"/>
    <s v="GIORGIO"/>
    <n v="2006"/>
    <s v="M"/>
    <s v="H021069"/>
    <x v="30"/>
    <s v="ok"/>
    <s v="CHIOZZI GIORGIO"/>
    <s v="M-Esordienti"/>
    <x v="1"/>
    <n v="8"/>
    <n v="800"/>
  </r>
  <r>
    <n v="419"/>
    <s v="CHIOZZI"/>
    <s v="PAOLO"/>
    <n v="2008"/>
    <s v="M"/>
    <s v="H021069"/>
    <x v="30"/>
    <s v="ok"/>
    <s v="CHIOZZI PAOLO"/>
    <s v="M-Pulcini"/>
    <x v="1"/>
    <n v="6"/>
    <n v="400"/>
  </r>
  <r>
    <n v="420"/>
    <s v="BOURGUIBA"/>
    <s v="LEILA"/>
    <n v="1973"/>
    <s v="F"/>
    <s v="H075225"/>
    <x v="31"/>
    <s v="ok"/>
    <s v="BOURGUIBA LEILA"/>
    <s v="F-40"/>
    <x v="0"/>
    <n v="27"/>
    <n v="4000"/>
  </r>
  <r>
    <n v="421"/>
    <s v="CANCELLIERE"/>
    <s v="DOMENICO"/>
    <n v="1949"/>
    <s v="M"/>
    <s v="H075225"/>
    <x v="31"/>
    <s v="ok"/>
    <s v="CANCELLIERE DOMENICO"/>
    <s v="M-65"/>
    <x v="0"/>
    <n v="38"/>
    <n v="5000"/>
  </r>
  <r>
    <n v="422"/>
    <s v="GOLFARI"/>
    <s v="DANIELE"/>
    <n v="1960"/>
    <s v="M"/>
    <s v="H075225"/>
    <x v="31"/>
    <s v="ok"/>
    <s v="GOLFARI DANIELE"/>
    <s v="M-55"/>
    <x v="0"/>
    <n v="34"/>
    <n v="5000"/>
  </r>
  <r>
    <n v="423"/>
    <s v="LANCONELLI"/>
    <s v="VALERIA"/>
    <n v="1970"/>
    <s v="F"/>
    <s v="H075225"/>
    <x v="31"/>
    <s v="ok"/>
    <s v="LANCONELLI VALERIA"/>
    <s v="F-45"/>
    <x v="0"/>
    <n v="29"/>
    <n v="4000"/>
  </r>
  <r>
    <n v="424"/>
    <s v="LOLLI"/>
    <s v="ALBERTO"/>
    <n v="1966"/>
    <s v="M"/>
    <s v="H075225"/>
    <x v="31"/>
    <s v="ok"/>
    <s v="LOLLI ALBERTO"/>
    <s v="M-50"/>
    <x v="0"/>
    <n v="32"/>
    <n v="5000"/>
  </r>
  <r>
    <n v="425"/>
    <s v="PASOTTI"/>
    <s v="NARDO"/>
    <n v="1948"/>
    <s v="M"/>
    <s v="H075225"/>
    <x v="31"/>
    <s v="ok"/>
    <s v="PASOTTI NARDO"/>
    <s v="M-65"/>
    <x v="0"/>
    <n v="38"/>
    <n v="5000"/>
  </r>
  <r>
    <n v="426"/>
    <s v="ROSSI"/>
    <s v="ERIKA"/>
    <n v="1986"/>
    <s v="F"/>
    <s v="H075225"/>
    <x v="31"/>
    <s v="ok"/>
    <s v="ROSSI ERIKA"/>
    <s v="F-30"/>
    <x v="0"/>
    <n v="23"/>
    <n v="4000"/>
  </r>
  <r>
    <n v="427"/>
    <s v="ROSSI"/>
    <s v="GIULIANO"/>
    <n v="1952"/>
    <s v="M"/>
    <s v="H075225"/>
    <x v="31"/>
    <s v="ok"/>
    <s v="ROSSI GIULIANO"/>
    <s v="M-65"/>
    <x v="0"/>
    <n v="38"/>
    <n v="5000"/>
  </r>
  <r>
    <n v="428"/>
    <s v="TASSINARI"/>
    <s v="TIZIANA"/>
    <n v="1956"/>
    <s v="F"/>
    <s v="H075225"/>
    <x v="31"/>
    <s v="ok"/>
    <s v="TASSINARI TIZIANA"/>
    <s v="F-60"/>
    <x v="0"/>
    <n v="35"/>
    <n v="4000"/>
  </r>
  <r>
    <n v="429"/>
    <s v="BONAZZI"/>
    <s v="MASSIMO"/>
    <n v="1974"/>
    <s v="M"/>
    <s v="H080291"/>
    <x v="32"/>
    <s v="ok"/>
    <s v="BONAZZI MASSIMO"/>
    <s v="M-40"/>
    <x v="0"/>
    <n v="28"/>
    <n v="6500"/>
  </r>
  <r>
    <n v="430"/>
    <s v="CARNEVALI"/>
    <s v="PAOLO"/>
    <n v="1966"/>
    <s v="M"/>
    <s v="H080291"/>
    <x v="32"/>
    <s v="ok"/>
    <s v="CARNEVALI PAOLO"/>
    <s v="M-50"/>
    <x v="0"/>
    <n v="32"/>
    <n v="5000"/>
  </r>
  <r>
    <n v="431"/>
    <s v="PICCININI"/>
    <s v="GABRIELLA"/>
    <n v="1980"/>
    <s v="F"/>
    <s v="H080291"/>
    <x v="32"/>
    <s v="ok"/>
    <s v="PICCININI GABRIELLA"/>
    <s v="F-35"/>
    <x v="0"/>
    <n v="25"/>
    <n v="4000"/>
  </r>
  <r>
    <n v="432"/>
    <s v="BERTUCCELLI"/>
    <s v="LUCIANA"/>
    <n v="1972"/>
    <s v="F"/>
    <s v="C035314"/>
    <x v="33"/>
    <s v="ok"/>
    <s v="BERTUCCELLI LUCIANA"/>
    <s v="F-45"/>
    <x v="0"/>
    <n v="29"/>
    <n v="4000"/>
  </r>
  <r>
    <n v="433"/>
    <s v="GIUSTI"/>
    <s v="PAOLO"/>
    <n v="1966"/>
    <s v="M"/>
    <s v="C035314"/>
    <x v="33"/>
    <s v="ok"/>
    <s v="GIUSTI PAOLO"/>
    <s v="M-50"/>
    <x v="0"/>
    <n v="32"/>
    <n v="5000"/>
  </r>
  <r>
    <n v="434"/>
    <s v="BERTANI"/>
    <s v="STEFANO"/>
    <n v="2008"/>
    <s v="M"/>
    <s v="H080382"/>
    <x v="34"/>
    <s v="ok"/>
    <s v="BERTANI STEFANO"/>
    <s v="M-Pulcini"/>
    <x v="1"/>
    <n v="6"/>
    <n v="400"/>
  </r>
  <r>
    <n v="435"/>
    <s v="BERTOLOTTI"/>
    <s v="FEDERICO"/>
    <n v="2005"/>
    <s v="M"/>
    <s v="H080382"/>
    <x v="34"/>
    <s v="ok"/>
    <s v="BERTOLOTTI FEDERICO"/>
    <s v="M-Ragazzi A"/>
    <x v="1"/>
    <n v="10"/>
    <n v="1000"/>
  </r>
  <r>
    <n v="436"/>
    <s v="CASUBOLO"/>
    <s v="GIULIA"/>
    <n v="2008"/>
    <s v="F"/>
    <s v="H080382"/>
    <x v="34"/>
    <s v="ok"/>
    <s v="CASUBOLO GIULIA"/>
    <s v="F-Pulcini"/>
    <x v="1"/>
    <n v="5"/>
    <n v="400"/>
  </r>
  <r>
    <n v="437"/>
    <s v="COMASTRI"/>
    <s v="NICOLE"/>
    <n v="2010"/>
    <s v="F"/>
    <s v="H080382"/>
    <x v="34"/>
    <s v="ok"/>
    <s v="COMASTRI NICOLE"/>
    <s v="F-Primi Passi"/>
    <x v="1"/>
    <n v="3"/>
    <n v="400"/>
  </r>
  <r>
    <n v="438"/>
    <s v="DIARRA"/>
    <s v="JEAN IBRAHIME"/>
    <n v="2006"/>
    <s v="M"/>
    <s v="H080382"/>
    <x v="34"/>
    <s v="ok"/>
    <s v="DIARRA JEAN IBRAHIME"/>
    <s v="M-Esordienti"/>
    <x v="1"/>
    <n v="8"/>
    <n v="800"/>
  </r>
  <r>
    <n v="439"/>
    <s v="DIARRA"/>
    <s v="THI WAN CLAIRE"/>
    <n v="2009"/>
    <s v="F"/>
    <s v="H080382"/>
    <x v="34"/>
    <s v="ok"/>
    <s v="DIARRA THI WAN CLAIRE"/>
    <s v="F-Pulcini"/>
    <x v="1"/>
    <n v="5"/>
    <n v="400"/>
  </r>
  <r>
    <n v="440"/>
    <s v="LAMANDA"/>
    <s v="MILENA"/>
    <n v="2010"/>
    <s v="F"/>
    <s v="H080382"/>
    <x v="34"/>
    <s v="ok"/>
    <s v="LAMANDA MILENA"/>
    <s v="F-Primi Passi"/>
    <x v="1"/>
    <n v="3"/>
    <n v="400"/>
  </r>
  <r>
    <n v="441"/>
    <s v="MORETTI"/>
    <s v="ELIA"/>
    <n v="2005"/>
    <s v="M"/>
    <s v="H080382"/>
    <x v="34"/>
    <s v="ok"/>
    <s v="MORETTI ELIA"/>
    <s v="M-Ragazzi A"/>
    <x v="1"/>
    <n v="10"/>
    <n v="1000"/>
  </r>
  <r>
    <n v="442"/>
    <s v="RIVI"/>
    <s v="LORENZO"/>
    <n v="2001"/>
    <s v="M"/>
    <s v="H080382"/>
    <x v="34"/>
    <s v="ok"/>
    <s v="RIVI LORENZO"/>
    <s v="M-AllievI"/>
    <x v="1"/>
    <n v="16"/>
    <n v="2500"/>
  </r>
  <r>
    <n v="443"/>
    <s v="ROMDHANI"/>
    <s v="CHIRAZ"/>
    <n v="2009"/>
    <s v="F"/>
    <s v="H080382"/>
    <x v="34"/>
    <s v="ok"/>
    <s v="ROMDHANI CHIRAZ"/>
    <s v="F-Pulcini"/>
    <x v="1"/>
    <n v="5"/>
    <n v="400"/>
  </r>
  <r>
    <n v="444"/>
    <s v="ROMDHANI"/>
    <s v="SIRINE"/>
    <n v="2006"/>
    <s v="F"/>
    <s v="H080382"/>
    <x v="34"/>
    <s v="ok"/>
    <s v="ROMDHANI SIRINE"/>
    <s v="F-Esordienti"/>
    <x v="1"/>
    <n v="7"/>
    <n v="800"/>
  </r>
  <r>
    <n v="445"/>
    <s v="MONTERUCCIOLI"/>
    <s v="FLAVIO"/>
    <n v="1972"/>
    <s v="M"/>
    <s v="H100338"/>
    <x v="35"/>
    <s v="ok"/>
    <s v="MONTERUCCIOLI FLAVIO"/>
    <s v="M-45"/>
    <x v="0"/>
    <n v="30"/>
    <n v="6500"/>
  </r>
  <r>
    <n v="446"/>
    <s v="PALOMBO"/>
    <s v="SATURNINO"/>
    <n v="1980"/>
    <s v="M"/>
    <s v="H100338"/>
    <x v="35"/>
    <s v="ok"/>
    <s v="PALOMBO SATURNINO"/>
    <s v="M-35"/>
    <x v="0"/>
    <n v="26"/>
    <n v="6500"/>
  </r>
  <r>
    <n v="447"/>
    <s v="BEZZI"/>
    <s v="ASIA"/>
    <n v="2007"/>
    <s v="F"/>
    <s v="H080682"/>
    <x v="36"/>
    <s v="ok"/>
    <s v="BEZZI ASIA"/>
    <s v="F-Esordienti"/>
    <x v="1"/>
    <n v="7"/>
    <n v="800"/>
  </r>
  <r>
    <n v="448"/>
    <s v="BUFFIGNANI"/>
    <s v="ELISA"/>
    <n v="2009"/>
    <s v="F"/>
    <s v="H080682"/>
    <x v="36"/>
    <s v="ok"/>
    <s v="BUFFIGNANI ELISA"/>
    <s v="F-Pulcini"/>
    <x v="1"/>
    <n v="5"/>
    <n v="400"/>
  </r>
  <r>
    <n v="449"/>
    <s v="BUFFIGNANI"/>
    <s v="LUCA"/>
    <n v="2006"/>
    <s v="M"/>
    <s v="H080682"/>
    <x v="36"/>
    <s v="ok"/>
    <s v="BUFFIGNANI LUCA"/>
    <s v="M-Esordienti"/>
    <x v="1"/>
    <n v="8"/>
    <n v="800"/>
  </r>
  <r>
    <n v="450"/>
    <s v="CATELLANI"/>
    <s v="GRETA"/>
    <n v="2006"/>
    <s v="F"/>
    <s v="H080682"/>
    <x v="36"/>
    <s v="ok"/>
    <s v="CATELLANI GRETA"/>
    <s v="F-Esordienti"/>
    <x v="1"/>
    <n v="7"/>
    <n v="800"/>
  </r>
  <r>
    <n v="451"/>
    <s v="CILLONI"/>
    <s v="PIETRO"/>
    <n v="2010"/>
    <s v="M"/>
    <s v="H080682"/>
    <x v="36"/>
    <s v="ok"/>
    <s v="CILLONI PIETRO"/>
    <s v="M-Primi Passi"/>
    <x v="1"/>
    <n v="4"/>
    <n v="400"/>
  </r>
  <r>
    <n v="452"/>
    <s v="COCCONI"/>
    <s v="GIORGIA"/>
    <n v="2008"/>
    <s v="F"/>
    <s v="H080682"/>
    <x v="36"/>
    <s v="ok"/>
    <s v="COCCONI GIORGIA"/>
    <s v="F-Pulcini"/>
    <x v="1"/>
    <n v="5"/>
    <n v="400"/>
  </r>
  <r>
    <n v="453"/>
    <s v="CONIGLIO"/>
    <s v="MARIA ROSARIA"/>
    <n v="1974"/>
    <s v="F"/>
    <s v="H080682"/>
    <x v="36"/>
    <s v="ok"/>
    <s v="CONIGLIO MARIA ROSARIA"/>
    <s v="F-40"/>
    <x v="0"/>
    <n v="27"/>
    <n v="4000"/>
  </r>
  <r>
    <n v="454"/>
    <s v="DE PIETRI"/>
    <s v="RICCARDO"/>
    <n v="2008"/>
    <s v="M"/>
    <s v="H080682"/>
    <x v="36"/>
    <s v="ok"/>
    <s v="DE PIETRI RICCARDO"/>
    <s v="M-Pulcini"/>
    <x v="1"/>
    <n v="6"/>
    <n v="400"/>
  </r>
  <r>
    <n v="455"/>
    <s v="DE PIETRI"/>
    <s v="SIMONE"/>
    <n v="2008"/>
    <s v="M"/>
    <s v="H080682"/>
    <x v="36"/>
    <s v="ok"/>
    <s v="DE PIETRI SIMONE"/>
    <s v="M-Pulcini"/>
    <x v="1"/>
    <n v="6"/>
    <n v="400"/>
  </r>
  <r>
    <n v="456"/>
    <s v="FERRETTI"/>
    <s v="FRANCESCO"/>
    <n v="1990"/>
    <s v="M"/>
    <s v="H080682"/>
    <x v="36"/>
    <s v="ok"/>
    <s v="FERRETTI FRANCESCO"/>
    <s v="M-25"/>
    <x v="0"/>
    <n v="22"/>
    <n v="6500"/>
  </r>
  <r>
    <n v="457"/>
    <s v="FRANCHI"/>
    <s v="ANDREA"/>
    <n v="2007"/>
    <s v="M"/>
    <s v="H080682"/>
    <x v="36"/>
    <s v="ok"/>
    <s v="FRANCHI ANDREA"/>
    <s v="M-Esordienti"/>
    <x v="1"/>
    <n v="8"/>
    <n v="800"/>
  </r>
  <r>
    <n v="458"/>
    <s v="INCERTI PARENTI"/>
    <s v="LUCA"/>
    <n v="2007"/>
    <s v="M"/>
    <s v="H080682"/>
    <x v="36"/>
    <s v="ok"/>
    <s v="INCERTI PARENTI LUCA"/>
    <s v="M-Esordienti"/>
    <x v="1"/>
    <n v="8"/>
    <n v="800"/>
  </r>
  <r>
    <n v="459"/>
    <s v="OVI"/>
    <s v="SOFIA"/>
    <n v="2005"/>
    <s v="F"/>
    <s v="H080682"/>
    <x v="36"/>
    <s v="ok"/>
    <s v="OVI SOFIA"/>
    <s v="F-Ragazze A"/>
    <x v="1"/>
    <n v="9"/>
    <n v="1000"/>
  </r>
  <r>
    <n v="460"/>
    <s v="PAGLIA"/>
    <s v="ALESSANDRA"/>
    <n v="2009"/>
    <s v="F"/>
    <s v="H080682"/>
    <x v="36"/>
    <s v="ok"/>
    <s v="PAGLIA ALESSANDRA"/>
    <s v="F-Pulcini"/>
    <x v="1"/>
    <n v="5"/>
    <n v="400"/>
  </r>
  <r>
    <n v="461"/>
    <s v="PAGLIA"/>
    <s v="ELISA"/>
    <n v="2006"/>
    <s v="F"/>
    <s v="H080682"/>
    <x v="36"/>
    <s v="ok"/>
    <s v="PAGLIA ELISA"/>
    <s v="F-Esordienti"/>
    <x v="1"/>
    <n v="7"/>
    <n v="800"/>
  </r>
  <r>
    <n v="462"/>
    <s v="PASTORINO"/>
    <s v="ANGELICA"/>
    <n v="2010"/>
    <s v="F"/>
    <s v="H080682"/>
    <x v="36"/>
    <s v="ok"/>
    <s v="PASTORINO ANGELICA"/>
    <s v="F-Primi Passi"/>
    <x v="1"/>
    <n v="3"/>
    <n v="400"/>
  </r>
  <r>
    <n v="463"/>
    <s v="PIAGNI"/>
    <s v="REBECCA"/>
    <n v="2004"/>
    <s v="F"/>
    <s v="H080682"/>
    <x v="36"/>
    <s v="ok"/>
    <s v="PIAGNI REBECCA"/>
    <s v="F-Ragazze B"/>
    <x v="1"/>
    <n v="11"/>
    <n v="1000"/>
  </r>
  <r>
    <n v="464"/>
    <s v="PIAGNI"/>
    <s v="TOMMASO"/>
    <n v="2005"/>
    <s v="M"/>
    <s v="H080682"/>
    <x v="36"/>
    <s v="ok"/>
    <s v="PIAGNI TOMMASO"/>
    <s v="M-Ragazzi A"/>
    <x v="1"/>
    <n v="10"/>
    <n v="1000"/>
  </r>
  <r>
    <n v="465"/>
    <s v="PINELLI"/>
    <s v="DAVIDE"/>
    <n v="2004"/>
    <s v="M"/>
    <s v="H080682"/>
    <x v="36"/>
    <s v="ok"/>
    <s v="PINELLI DAVIDE"/>
    <s v="M-Ragazzi B"/>
    <x v="1"/>
    <n v="12"/>
    <n v="1000"/>
  </r>
  <r>
    <n v="466"/>
    <s v="RONDANINI"/>
    <s v="DAVIDE"/>
    <n v="2005"/>
    <s v="M"/>
    <s v="H080682"/>
    <x v="36"/>
    <s v="ok"/>
    <s v="RONDANINI DAVIDE"/>
    <s v="M-Ragazzi A"/>
    <x v="1"/>
    <n v="10"/>
    <n v="1000"/>
  </r>
  <r>
    <n v="467"/>
    <s v="TINCANI"/>
    <s v="FRANCESCA"/>
    <n v="2004"/>
    <s v="F"/>
    <s v="H080682"/>
    <x v="36"/>
    <s v="ok"/>
    <s v="TINCANI FRANCESCA"/>
    <s v="F-Ragazze B"/>
    <x v="1"/>
    <n v="11"/>
    <n v="1000"/>
  </r>
  <r>
    <n v="468"/>
    <s v="TONI"/>
    <s v="ELISA"/>
    <n v="2006"/>
    <s v="F"/>
    <s v="H080682"/>
    <x v="36"/>
    <s v="ok"/>
    <s v="TONI ELISA"/>
    <s v="F-Esordienti"/>
    <x v="1"/>
    <n v="7"/>
    <n v="800"/>
  </r>
  <r>
    <n v="469"/>
    <s v="TRAORE'"/>
    <s v="MAHAMMADOU"/>
    <n v="2001"/>
    <s v="M"/>
    <s v="H080682"/>
    <x v="36"/>
    <s v="ok"/>
    <s v="TRAORE' MAHAMMADOU"/>
    <s v="M-AllievI"/>
    <x v="1"/>
    <n v="16"/>
    <n v="2500"/>
  </r>
  <r>
    <n v="470"/>
    <s v="BARONI"/>
    <s v="BENEDETTA"/>
    <n v="1994"/>
    <s v="F"/>
    <s v="H011635"/>
    <x v="37"/>
    <s v="ok"/>
    <s v="BARONI BENEDETTA"/>
    <s v="F-20"/>
    <x v="0"/>
    <n v="19"/>
    <n v="4000"/>
  </r>
  <r>
    <n v="471"/>
    <s v="FATTORI"/>
    <s v="SAVERIO"/>
    <n v="1967"/>
    <s v="M"/>
    <s v="H011635"/>
    <x v="37"/>
    <s v="ok"/>
    <s v="FATTORI SAVERIO"/>
    <s v="M-50"/>
    <x v="0"/>
    <n v="32"/>
    <n v="5000"/>
  </r>
  <r>
    <n v="472"/>
    <s v="SANSEVERINATI"/>
    <s v="SASHA"/>
    <n v="2004"/>
    <s v="M"/>
    <s v="H011635"/>
    <x v="37"/>
    <s v="ok"/>
    <s v="SANSEVERINATI SASHA"/>
    <s v="M-Ragazzi B"/>
    <x v="1"/>
    <n v="12"/>
    <n v="1000"/>
  </r>
  <r>
    <n v="473"/>
    <s v="ANSELMO"/>
    <s v="LUCA"/>
    <n v="2001"/>
    <s v="M"/>
    <s v="C010535"/>
    <x v="38"/>
    <s v="ok"/>
    <s v="ANSELMO LUCA"/>
    <s v="M-AllievI"/>
    <x v="1"/>
    <n v="16"/>
    <n v="2500"/>
  </r>
  <r>
    <n v="474"/>
    <s v="BIGNONE"/>
    <s v="WILLIAM"/>
    <n v="2003"/>
    <s v="M"/>
    <s v="C010535"/>
    <x v="38"/>
    <s v="ok"/>
    <s v="BIGNONE WILLIAM"/>
    <s v="M-CadettI"/>
    <x v="1"/>
    <n v="14"/>
    <n v="2100"/>
  </r>
  <r>
    <n v="475"/>
    <s v="BRIASCO"/>
    <s v="GABRIELE"/>
    <n v="2007"/>
    <s v="M"/>
    <s v="C010535"/>
    <x v="38"/>
    <s v="ok"/>
    <s v="BRIASCO GABRIELE"/>
    <s v="M-Esordienti"/>
    <x v="1"/>
    <n v="8"/>
    <n v="800"/>
  </r>
  <r>
    <n v="476"/>
    <s v="BRUZZONE"/>
    <s v="SOFIA"/>
    <n v="1997"/>
    <s v="F"/>
    <s v="C010535"/>
    <x v="38"/>
    <s v="ok"/>
    <s v="BRUZZONE SOFIA"/>
    <s v="F-20"/>
    <x v="0"/>
    <n v="19"/>
    <n v="4000"/>
  </r>
  <r>
    <n v="477"/>
    <s v="CANEPA"/>
    <s v="ANDREA"/>
    <n v="2002"/>
    <s v="M"/>
    <s v="C010535"/>
    <x v="38"/>
    <s v="ok"/>
    <s v="CANEPA ANDREA"/>
    <s v="M-CadettI"/>
    <x v="1"/>
    <n v="14"/>
    <n v="2100"/>
  </r>
  <r>
    <n v="478"/>
    <s v="CAROSIO"/>
    <s v="SERGIO"/>
    <n v="2001"/>
    <s v="M"/>
    <s v="C010535"/>
    <x v="38"/>
    <s v="ok"/>
    <s v="CAROSIO SERGIO"/>
    <s v="M-AllievI"/>
    <x v="1"/>
    <n v="16"/>
    <n v="2500"/>
  </r>
  <r>
    <n v="479"/>
    <s v="DAGNINO"/>
    <s v="CARLO"/>
    <n v="1999"/>
    <s v="M"/>
    <s v="C010535"/>
    <x v="38"/>
    <s v="ok"/>
    <s v="DAGNINO CARLO"/>
    <s v="M- Juniores"/>
    <x v="0"/>
    <n v="18"/>
    <n v="5000"/>
  </r>
  <r>
    <n v="480"/>
    <s v="DI MOLFETTA"/>
    <s v="ANDREA"/>
    <n v="2000"/>
    <s v="M"/>
    <s v="C010535"/>
    <x v="38"/>
    <s v="ok"/>
    <s v="DI MOLFETTA ANDREA"/>
    <s v="M-AllievI"/>
    <x v="1"/>
    <n v="16"/>
    <n v="2500"/>
  </r>
  <r>
    <n v="481"/>
    <s v="MARTINO"/>
    <s v="ALICE"/>
    <n v="2003"/>
    <s v="F"/>
    <s v="C010535"/>
    <x v="38"/>
    <s v="ok"/>
    <s v="MARTINO ALICE"/>
    <s v="F-Cadette"/>
    <x v="1"/>
    <n v="13"/>
    <n v="2100"/>
  </r>
  <r>
    <n v="482"/>
    <s v="PICCARDO"/>
    <s v="ANDREA"/>
    <n v="2006"/>
    <s v="M"/>
    <s v="C010535"/>
    <x v="38"/>
    <s v="ok"/>
    <s v="PICCARDO ANDREA"/>
    <s v="M-Esordienti"/>
    <x v="1"/>
    <n v="8"/>
    <n v="800"/>
  </r>
  <r>
    <n v="483"/>
    <s v="PONE"/>
    <s v="PIETRO"/>
    <n v="2003"/>
    <s v="M"/>
    <s v="C010535"/>
    <x v="38"/>
    <s v="ok"/>
    <s v="PONE PIETRO"/>
    <s v="M-CadettI"/>
    <x v="1"/>
    <n v="14"/>
    <n v="2100"/>
  </r>
  <r>
    <n v="484"/>
    <s v="ROSSI"/>
    <s v="CHRISTIAN"/>
    <n v="1995"/>
    <s v="M"/>
    <s v="C010535"/>
    <x v="38"/>
    <s v="ok"/>
    <s v="ROSSI CHRISTIAN"/>
    <s v="M-20"/>
    <x v="0"/>
    <n v="20"/>
    <n v="6500"/>
  </r>
  <r>
    <n v="485"/>
    <s v="SERRA"/>
    <s v="MATILDE"/>
    <n v="2001"/>
    <s v="F"/>
    <s v="C010535"/>
    <x v="38"/>
    <s v="ok"/>
    <s v="SERRA MATILDE"/>
    <s v="F-Allieve"/>
    <x v="1"/>
    <n v="15"/>
    <n v="2500"/>
  </r>
  <r>
    <n v="486"/>
    <s v="TAGLIAFICO"/>
    <s v="ARIANNA"/>
    <n v="2005"/>
    <s v="F"/>
    <s v="C010535"/>
    <x v="38"/>
    <s v="ok"/>
    <s v="TAGLIAFICO ARIANNA"/>
    <s v="F-Ragazze A"/>
    <x v="1"/>
    <n v="9"/>
    <n v="1000"/>
  </r>
  <r>
    <n v="487"/>
    <s v="TAGLIAFICO"/>
    <s v="AURORA"/>
    <n v="2003"/>
    <s v="F"/>
    <s v="C010535"/>
    <x v="38"/>
    <s v="ok"/>
    <s v="TAGLIAFICO AURORA"/>
    <s v="F-Cadette"/>
    <x v="1"/>
    <n v="13"/>
    <n v="2100"/>
  </r>
  <r>
    <n v="488"/>
    <s v="VILLANI"/>
    <s v="FRANCESCO"/>
    <n v="2007"/>
    <s v="M"/>
    <s v="H020704"/>
    <x v="39"/>
    <s v="ok"/>
    <s v="VILLANI FRANCESCO"/>
    <s v="M-Esordienti"/>
    <x v="1"/>
    <n v="8"/>
    <n v="800"/>
  </r>
  <r>
    <n v="489"/>
    <s v="SCARAMUCCIA"/>
    <s v="ELENA"/>
    <n v="2010"/>
    <s v="F"/>
    <s v="C011298"/>
    <x v="40"/>
    <s v="ok"/>
    <s v="SCARAMUCCIA ELENA"/>
    <s v="F-Primi Passi"/>
    <x v="1"/>
    <n v="3"/>
    <n v="400"/>
  </r>
  <r>
    <n v="490"/>
    <s v="SCARAMUCCIA"/>
    <s v="GIULIA"/>
    <n v="2006"/>
    <s v="F"/>
    <s v="C011298"/>
    <x v="40"/>
    <s v="ok"/>
    <s v="SCARAMUCCIA GIULIA"/>
    <s v="F-Esordienti"/>
    <x v="1"/>
    <n v="7"/>
    <n v="800"/>
  </r>
  <r>
    <n v="491"/>
    <s v="BARTOLI"/>
    <s v="RITA"/>
    <n v="1978"/>
    <s v="F"/>
    <s v="H080979"/>
    <x v="41"/>
    <s v="ok"/>
    <s v="BARTOLI RITA"/>
    <s v="F-35"/>
    <x v="0"/>
    <n v="25"/>
    <n v="4000"/>
  </r>
  <r>
    <n v="492"/>
    <s v="BENATTI"/>
    <s v="ANTONELLA"/>
    <n v="1968"/>
    <s v="F"/>
    <s v="H080979"/>
    <x v="41"/>
    <s v="ok"/>
    <s v="BENATTI ANTONELLA"/>
    <s v="F-45"/>
    <x v="0"/>
    <n v="29"/>
    <n v="4000"/>
  </r>
  <r>
    <n v="493"/>
    <s v="CAVICCHINI"/>
    <s v="SARA"/>
    <n v="2005"/>
    <s v="F"/>
    <s v="H080979"/>
    <x v="41"/>
    <s v="ok"/>
    <s v="CAVICCHINI SARA"/>
    <s v="F-Ragazze A"/>
    <x v="1"/>
    <n v="9"/>
    <n v="1000"/>
  </r>
  <r>
    <n v="494"/>
    <s v="CAVICCHINI"/>
    <s v="STEFANO"/>
    <n v="1970"/>
    <s v="M"/>
    <s v="H080979"/>
    <x v="41"/>
    <s v="ok"/>
    <s v="CAVICCHINI STEFANO"/>
    <s v="M-45"/>
    <x v="0"/>
    <n v="30"/>
    <n v="6500"/>
  </r>
  <r>
    <n v="495"/>
    <s v="EL MAHFOUDI"/>
    <s v="AYMAN"/>
    <n v="2003"/>
    <s v="M"/>
    <s v="H080979"/>
    <x v="41"/>
    <s v="ok"/>
    <s v="EL MAHFOUDI AYMAN"/>
    <s v="M-CadettI"/>
    <x v="1"/>
    <n v="14"/>
    <n v="2100"/>
  </r>
  <r>
    <n v="496"/>
    <s v="EL MAHFOUDI"/>
    <s v="OSAMA"/>
    <n v="1997"/>
    <s v="M"/>
    <s v="H080979"/>
    <x v="41"/>
    <s v="ok"/>
    <s v="EL MAHFOUDI OSAMA"/>
    <s v="M-20"/>
    <x v="0"/>
    <n v="20"/>
    <n v="6500"/>
  </r>
  <r>
    <n v="497"/>
    <s v="GALLINARI"/>
    <s v="DANIEL"/>
    <n v="1986"/>
    <s v="M"/>
    <s v="H080019"/>
    <x v="41"/>
    <s v="ok"/>
    <s v="GALLINARI DANIEL"/>
    <s v="M-30"/>
    <x v="0"/>
    <n v="24"/>
    <n v="6500"/>
  </r>
  <r>
    <n v="498"/>
    <s v="GALLINARI"/>
    <s v="LUCA"/>
    <n v="1991"/>
    <s v="M"/>
    <s v="H080979"/>
    <x v="41"/>
    <s v="ok"/>
    <s v="GALLINARI LUCA"/>
    <s v="M-25"/>
    <x v="0"/>
    <n v="22"/>
    <n v="6500"/>
  </r>
  <r>
    <n v="499"/>
    <s v="GIGLIOLI"/>
    <s v="PIER MASSIMO"/>
    <n v="1964"/>
    <s v="M"/>
    <s v="H080979"/>
    <x v="41"/>
    <s v="ok"/>
    <s v="GIGLIOLI PIER MASSIMO"/>
    <s v="M-50"/>
    <x v="0"/>
    <n v="32"/>
    <n v="5000"/>
  </r>
  <r>
    <n v="500"/>
    <s v="RINOLDI"/>
    <s v="LINDA"/>
    <n v="1983"/>
    <s v="F"/>
    <s v="H080979"/>
    <x v="41"/>
    <s v="ok"/>
    <s v="RINOLDI LINDA"/>
    <s v="F-30"/>
    <x v="0"/>
    <n v="23"/>
    <n v="4000"/>
  </r>
  <r>
    <n v="501"/>
    <s v="BERRETTI"/>
    <s v="BRYAN"/>
    <n v="2001"/>
    <s v="M"/>
    <s v="H040265"/>
    <x v="42"/>
    <s v="ok"/>
    <s v="BERRETTI BRYAN"/>
    <s v="M-AllievI"/>
    <x v="1"/>
    <n v="16"/>
    <n v="2500"/>
  </r>
  <r>
    <n v="502"/>
    <s v="ELLOUBAB"/>
    <s v="SALAHEDDINE"/>
    <n v="2002"/>
    <s v="M"/>
    <s v="H040265"/>
    <x v="42"/>
    <s v="ok"/>
    <s v="ELLOUBAB SALAHEDDINE"/>
    <s v="M-CadettI"/>
    <x v="1"/>
    <n v="14"/>
    <n v="2100"/>
  </r>
  <r>
    <n v="503"/>
    <s v="BENKACEM"/>
    <s v="MOHAMED"/>
    <n v="1983"/>
    <s v="M"/>
    <s v="D070102"/>
    <x v="43"/>
    <s v="ok"/>
    <s v="BENKACEM MOHAMED"/>
    <s v="M-30"/>
    <x v="0"/>
    <n v="24"/>
    <n v="6500"/>
  </r>
  <r>
    <n v="504"/>
    <s v="COMETTI"/>
    <s v="ANGELA"/>
    <n v="1952"/>
    <s v="F"/>
    <s v="D070102"/>
    <x v="43"/>
    <s v="ok"/>
    <s v="COMETTI ANGELA"/>
    <s v="F-65"/>
    <x v="0"/>
    <n v="37"/>
    <n v="4000"/>
  </r>
  <r>
    <n v="505"/>
    <s v="COMINATO"/>
    <s v="SANDRO"/>
    <n v="1962"/>
    <s v="M"/>
    <s v="D070102"/>
    <x v="43"/>
    <s v="ok"/>
    <s v="COMINATO SANDRO"/>
    <s v="M-55"/>
    <x v="0"/>
    <n v="34"/>
    <n v="5000"/>
  </r>
  <r>
    <n v="506"/>
    <s v="INVERNIZZI"/>
    <s v="CARILLA"/>
    <n v="1947"/>
    <s v="F"/>
    <s v="D070102"/>
    <x v="43"/>
    <s v="ok"/>
    <s v="INVERNIZZI CARILLA"/>
    <s v="F-70"/>
    <x v="0"/>
    <n v="39"/>
    <n v="4000"/>
  </r>
  <r>
    <n v="507"/>
    <s v="LEGNARI"/>
    <s v="DAVIDE"/>
    <n v="1964"/>
    <s v="M"/>
    <s v="D070102"/>
    <x v="43"/>
    <s v="ok"/>
    <s v="LEGNARI DAVIDE"/>
    <s v="M-50"/>
    <x v="0"/>
    <n v="32"/>
    <n v="5000"/>
  </r>
  <r>
    <n v="508"/>
    <s v="MANTEGAZZI"/>
    <s v="ENRICO"/>
    <n v="1956"/>
    <s v="M"/>
    <s v="D070102"/>
    <x v="43"/>
    <s v="ok"/>
    <s v="MANTEGAZZI ENRICO"/>
    <s v="M-60"/>
    <x v="0"/>
    <n v="36"/>
    <n v="5000"/>
  </r>
  <r>
    <n v="509"/>
    <s v="PRETE"/>
    <s v="CLAUDIO"/>
    <n v="1955"/>
    <s v="M"/>
    <s v="D070102"/>
    <x v="43"/>
    <s v="ok"/>
    <s v="PRETE CLAUDIO"/>
    <s v="M-60"/>
    <x v="0"/>
    <n v="36"/>
    <n v="5000"/>
  </r>
  <r>
    <n v="510"/>
    <s v="QEPURI"/>
    <s v="EDUARD"/>
    <n v="1976"/>
    <s v="M"/>
    <s v="D070102"/>
    <x v="43"/>
    <s v="ok"/>
    <s v="QEPURI EDUARD"/>
    <s v="M-40"/>
    <x v="0"/>
    <n v="28"/>
    <n v="6500"/>
  </r>
  <r>
    <n v="511"/>
    <s v="TEMPESTA"/>
    <s v="GIOVANNI"/>
    <n v="1960"/>
    <s v="M"/>
    <s v="D070102"/>
    <x v="43"/>
    <s v="ok"/>
    <s v="TEMPESTA GIOVANNI"/>
    <s v="M-55"/>
    <x v="0"/>
    <n v="34"/>
    <n v="5000"/>
  </r>
  <r>
    <n v="512"/>
    <s v="VAGHI"/>
    <s v="ANNAMARIA"/>
    <n v="1951"/>
    <s v="F"/>
    <s v="D070102"/>
    <x v="43"/>
    <s v="ok"/>
    <s v="VAGHI ANNAMARIA"/>
    <s v="F-65"/>
    <x v="0"/>
    <n v="37"/>
    <n v="4000"/>
  </r>
  <r>
    <n v="513"/>
    <s v="ED DANDAOUI"/>
    <s v="SARA"/>
    <n v="2005"/>
    <s v="F"/>
    <s v="A120138"/>
    <x v="44"/>
    <s v="ok"/>
    <s v="ED DANDAOUI SARA"/>
    <s v="F-Ragazze A"/>
    <x v="1"/>
    <n v="9"/>
    <n v="1000"/>
  </r>
  <r>
    <n v="514"/>
    <s v="MANISCALCO"/>
    <s v="IGNAZIO"/>
    <n v="1956"/>
    <s v="M"/>
    <s v="A120138"/>
    <x v="44"/>
    <s v="ok"/>
    <s v="MANISCALCO IGNAZIO"/>
    <s v="M-60"/>
    <x v="0"/>
    <n v="36"/>
    <n v="5000"/>
  </r>
  <r>
    <n v="515"/>
    <s v="MASSONE"/>
    <s v="DAVIDE"/>
    <n v="1970"/>
    <s v="M"/>
    <s v="A120138"/>
    <x v="44"/>
    <s v="ok"/>
    <s v="MASSONE DAVIDE"/>
    <s v="M-45"/>
    <x v="0"/>
    <n v="30"/>
    <n v="6500"/>
  </r>
  <r>
    <n v="516"/>
    <s v="TORCHETTI"/>
    <s v="ROCCO"/>
    <n v="1951"/>
    <s v="M"/>
    <s v="A120138"/>
    <x v="44"/>
    <s v="ok"/>
    <s v="TORCHETTI ROCCO"/>
    <s v="M-65"/>
    <x v="0"/>
    <n v="38"/>
    <n v="5000"/>
  </r>
  <r>
    <n v="517"/>
    <s v="CAPUZZO"/>
    <s v="ENZO"/>
    <n v="1943"/>
    <s v="M"/>
    <s v="D070113"/>
    <x v="45"/>
    <s v="ok"/>
    <s v="CAPUZZO ENZO"/>
    <s v="M-70"/>
    <x v="0"/>
    <n v="40"/>
    <n v="5000"/>
  </r>
  <r>
    <n v="518"/>
    <s v="MARTELLI"/>
    <s v="EDOARDO"/>
    <n v="2004"/>
    <s v="M"/>
    <s v="A130567"/>
    <x v="46"/>
    <s v="ok"/>
    <s v="MARTELLI EDOARDO"/>
    <s v="M-Ragazzi B"/>
    <x v="1"/>
    <n v="12"/>
    <n v="1000"/>
  </r>
  <r>
    <n v="519"/>
    <s v="MATTA"/>
    <s v="DAVIDE"/>
    <n v="2002"/>
    <s v="M"/>
    <s v="A130567"/>
    <x v="46"/>
    <s v="ok"/>
    <s v="MATTA DAVIDE"/>
    <s v="M-CadettI"/>
    <x v="1"/>
    <n v="14"/>
    <n v="2100"/>
  </r>
  <r>
    <n v="520"/>
    <s v="MATTA"/>
    <s v="ELISA"/>
    <n v="2005"/>
    <s v="F"/>
    <s v="A130567"/>
    <x v="46"/>
    <s v="ok"/>
    <s v="MATTA ELISA"/>
    <s v="F-Ragazze A"/>
    <x v="1"/>
    <n v="9"/>
    <n v="1000"/>
  </r>
  <r>
    <n v="521"/>
    <s v="BONETTI"/>
    <s v="SONIA"/>
    <n v="1967"/>
    <s v="F"/>
    <s v="A050423"/>
    <x v="47"/>
    <s v="ok"/>
    <s v="BONETTI SONIA"/>
    <s v="F-50"/>
    <x v="0"/>
    <n v="31"/>
    <n v="4000"/>
  </r>
  <r>
    <n v="522"/>
    <s v="FIORE"/>
    <s v="ALBAROSA"/>
    <n v="1957"/>
    <s v="F"/>
    <s v="A050423"/>
    <x v="47"/>
    <s v="ok"/>
    <s v="FIORE ALBAROSA"/>
    <s v="F-60"/>
    <x v="0"/>
    <n v="35"/>
    <n v="4000"/>
  </r>
  <r>
    <n v="523"/>
    <s v="GALATI"/>
    <s v="SALVATORE"/>
    <n v="1952"/>
    <s v="M"/>
    <s v="A050423"/>
    <x v="47"/>
    <s v="ok"/>
    <s v="GALATI SALVATORE"/>
    <s v="M-65"/>
    <x v="0"/>
    <n v="38"/>
    <n v="5000"/>
  </r>
  <r>
    <n v="524"/>
    <s v="GIARDIELLO"/>
    <s v="ANTONIO"/>
    <n v="1982"/>
    <s v="M"/>
    <s v="A050423"/>
    <x v="47"/>
    <s v="ok"/>
    <s v="GIARDIELLO ANTONIO"/>
    <s v="M-35"/>
    <x v="0"/>
    <n v="26"/>
    <n v="6500"/>
  </r>
  <r>
    <n v="525"/>
    <s v="MASTROMATTEO"/>
    <s v="LUIGI"/>
    <n v="1961"/>
    <s v="M"/>
    <s v="A050423"/>
    <x v="47"/>
    <s v="ok"/>
    <s v="MASTROMATTEO LUIGI"/>
    <s v="M-55"/>
    <x v="0"/>
    <n v="34"/>
    <n v="5000"/>
  </r>
  <r>
    <n v="526"/>
    <s v="PISCOPO"/>
    <s v="FRANCO"/>
    <n v="1967"/>
    <s v="M"/>
    <s v="A050423"/>
    <x v="47"/>
    <s v="ok"/>
    <s v="PISCOPO FRANCO"/>
    <s v="M-50"/>
    <x v="0"/>
    <n v="32"/>
    <n v="5000"/>
  </r>
  <r>
    <n v="527"/>
    <s v="SEMERARO"/>
    <s v="TIZIANA"/>
    <n v="1961"/>
    <s v="F"/>
    <s v="A050423"/>
    <x v="47"/>
    <s v="ok"/>
    <s v="SEMERARO TIZIANA"/>
    <s v="F-55"/>
    <x v="0"/>
    <n v="33"/>
    <n v="4000"/>
  </r>
  <r>
    <n v="528"/>
    <s v="SPIRITO"/>
    <s v="ADRIANO"/>
    <n v="1963"/>
    <s v="M"/>
    <s v="A050423"/>
    <x v="47"/>
    <s v="ok"/>
    <s v="SPIRITO ADRIANO"/>
    <s v="M-50"/>
    <x v="0"/>
    <n v="32"/>
    <n v="5000"/>
  </r>
  <r>
    <n v="529"/>
    <s v="DANIELIS"/>
    <s v="CLAUDIA"/>
    <n v="1944"/>
    <s v="F"/>
    <s v="A050657"/>
    <x v="48"/>
    <s v="ok"/>
    <s v="DANIELIS CLAUDIA"/>
    <s v="F-70"/>
    <x v="0"/>
    <n v="39"/>
    <n v="4000"/>
  </r>
  <r>
    <n v="530"/>
    <s v="BONINI"/>
    <s v="LUCA"/>
    <n v="2001"/>
    <s v="M"/>
    <s v="H041255"/>
    <x v="49"/>
    <s v="ok"/>
    <s v="BONINI LUCA"/>
    <s v="M-AllievI"/>
    <x v="1"/>
    <n v="16"/>
    <n v="2500"/>
  </r>
  <r>
    <n v="531"/>
    <s v="BRAGLIA"/>
    <s v="DAVIDE"/>
    <n v="2003"/>
    <s v="M"/>
    <s v="H041255"/>
    <x v="49"/>
    <s v="ok"/>
    <s v="BRAGLIA DAVIDE"/>
    <s v="M-CadettI"/>
    <x v="1"/>
    <n v="14"/>
    <n v="2100"/>
  </r>
  <r>
    <n v="532"/>
    <s v="CASINI"/>
    <s v="MARCO"/>
    <n v="1999"/>
    <s v="M"/>
    <s v="H041255"/>
    <x v="49"/>
    <s v="ok"/>
    <s v="CASINI MARCO"/>
    <s v="M- Juniores"/>
    <x v="0"/>
    <n v="18"/>
    <n v="5000"/>
  </r>
  <r>
    <n v="533"/>
    <s v="CASINI"/>
    <s v="SARA"/>
    <n v="2005"/>
    <s v="F"/>
    <s v="H041255"/>
    <x v="49"/>
    <s v="ok"/>
    <s v="CASINI SARA"/>
    <s v="F-Ragazze A"/>
    <x v="1"/>
    <n v="9"/>
    <n v="1000"/>
  </r>
  <r>
    <n v="534"/>
    <s v="DI DONATO"/>
    <s v="GIADA"/>
    <n v="2005"/>
    <s v="F"/>
    <s v="H041255"/>
    <x v="49"/>
    <s v="ok"/>
    <s v="DI DONATO GIADA"/>
    <s v="F-Ragazze A"/>
    <x v="1"/>
    <n v="9"/>
    <n v="1000"/>
  </r>
  <r>
    <n v="535"/>
    <s v="FERRARI"/>
    <s v="GIACOMO"/>
    <n v="2006"/>
    <s v="M"/>
    <s v="H041255"/>
    <x v="49"/>
    <s v="ok"/>
    <s v="FERRARI GIACOMO"/>
    <s v="M-Esordienti"/>
    <x v="1"/>
    <n v="8"/>
    <n v="800"/>
  </r>
  <r>
    <n v="536"/>
    <s v="FERRETTI"/>
    <s v="DAVIDE"/>
    <n v="2004"/>
    <s v="M"/>
    <s v="H041255"/>
    <x v="49"/>
    <s v="ok"/>
    <s v="FERRETTI DAVIDE"/>
    <s v="M-Ragazzi B"/>
    <x v="1"/>
    <n v="12"/>
    <n v="1000"/>
  </r>
  <r>
    <n v="537"/>
    <s v="FERRI"/>
    <s v="LARA"/>
    <n v="2005"/>
    <s v="F"/>
    <s v="H041255"/>
    <x v="49"/>
    <s v="ok"/>
    <s v="FERRI LARA"/>
    <s v="F-Ragazze A"/>
    <x v="1"/>
    <n v="9"/>
    <n v="1000"/>
  </r>
  <r>
    <n v="538"/>
    <s v="LEMHAMDI LALAOUI"/>
    <s v="NASSIM"/>
    <n v="2004"/>
    <s v="M"/>
    <s v="H041255"/>
    <x v="49"/>
    <s v="ok"/>
    <s v="LEMHAMDI LALAOUI NASSIM"/>
    <s v="M-Ragazzi B"/>
    <x v="1"/>
    <n v="12"/>
    <n v="1000"/>
  </r>
  <r>
    <n v="539"/>
    <s v="MAESTRI"/>
    <s v="LAURA"/>
    <n v="2008"/>
    <s v="F"/>
    <s v="H041255"/>
    <x v="49"/>
    <s v="ok"/>
    <s v="MAESTRI LAURA"/>
    <s v="F-Pulcini"/>
    <x v="1"/>
    <n v="5"/>
    <n v="400"/>
  </r>
  <r>
    <n v="540"/>
    <s v="MEDICI"/>
    <s v="ELENA"/>
    <n v="2005"/>
    <s v="F"/>
    <s v="H041255"/>
    <x v="49"/>
    <s v="ok"/>
    <s v="MEDICI ELENA"/>
    <s v="F-Ragazze A"/>
    <x v="1"/>
    <n v="9"/>
    <n v="1000"/>
  </r>
  <r>
    <n v="541"/>
    <s v="MEDICI"/>
    <s v="ENRICO"/>
    <n v="2007"/>
    <s v="M"/>
    <s v="H041255"/>
    <x v="49"/>
    <s v="ok"/>
    <s v="MEDICI ENRICO"/>
    <s v="M-Esordienti"/>
    <x v="1"/>
    <n v="8"/>
    <n v="800"/>
  </r>
  <r>
    <n v="542"/>
    <s v="PELIZZARI"/>
    <s v="ALESSIA"/>
    <n v="2005"/>
    <s v="F"/>
    <s v="H041255"/>
    <x v="49"/>
    <s v="ok"/>
    <s v="PELIZZARI ALESSIA"/>
    <s v="F-Ragazze A"/>
    <x v="1"/>
    <n v="9"/>
    <n v="1000"/>
  </r>
  <r>
    <n v="543"/>
    <s v="PELIZZARI"/>
    <s v="MARCO"/>
    <n v="2007"/>
    <s v="M"/>
    <s v="H041255"/>
    <x v="49"/>
    <s v="ok"/>
    <s v="PELIZZARI MARCO"/>
    <s v="M-Esordienti"/>
    <x v="1"/>
    <n v="8"/>
    <n v="800"/>
  </r>
  <r>
    <n v="544"/>
    <s v="RUINI"/>
    <s v="LEONARDO"/>
    <n v="2009"/>
    <s v="M"/>
    <s v="H041255"/>
    <x v="49"/>
    <s v="ok"/>
    <s v="RUINI LEONARDO"/>
    <s v="M-Pulcini"/>
    <x v="1"/>
    <n v="6"/>
    <n v="400"/>
  </r>
  <r>
    <n v="545"/>
    <s v="VELLANI"/>
    <s v="REBECCA"/>
    <n v="2005"/>
    <s v="F"/>
    <s v="H041255"/>
    <x v="49"/>
    <s v="ok"/>
    <s v="VELLANI REBECCA"/>
    <s v="F-Ragazze A"/>
    <x v="1"/>
    <n v="9"/>
    <n v="1000"/>
  </r>
  <r>
    <n v="546"/>
    <s v="ZANINI"/>
    <s v="FEDERICO"/>
    <n v="2006"/>
    <s v="M"/>
    <s v="H041255"/>
    <x v="49"/>
    <s v="ok"/>
    <s v="ZANINI FEDERICO"/>
    <s v="M-Esordienti"/>
    <x v="1"/>
    <n v="8"/>
    <n v="800"/>
  </r>
  <r>
    <n v="547"/>
    <s v="ZANNI"/>
    <s v="CARLO"/>
    <n v="2007"/>
    <s v="M"/>
    <s v="H041255"/>
    <x v="49"/>
    <s v="ok"/>
    <s v="ZANNI CARLO"/>
    <s v="M-Esordienti"/>
    <x v="1"/>
    <n v="8"/>
    <n v="800"/>
  </r>
  <r>
    <n v="548"/>
    <s v="BADRI"/>
    <s v="ISSAM"/>
    <n v="1998"/>
    <s v="M"/>
    <s v="A140541"/>
    <x v="50"/>
    <s v="ok"/>
    <s v="BADRI ISSAM"/>
    <s v="M- Juniores"/>
    <x v="0"/>
    <n v="18"/>
    <n v="5000"/>
  </r>
  <r>
    <n v="549"/>
    <s v="BOGGIO"/>
    <s v="PAOLO"/>
    <n v="1989"/>
    <s v="M"/>
    <s v="A140541"/>
    <x v="50"/>
    <s v="ok"/>
    <s v="BOGGIO PAOLO"/>
    <s v="M-25"/>
    <x v="0"/>
    <n v="22"/>
    <n v="6500"/>
  </r>
  <r>
    <n v="550"/>
    <s v="BRACCO"/>
    <s v="ALFONSO"/>
    <n v="1978"/>
    <s v="M"/>
    <s v="A140541"/>
    <x v="50"/>
    <s v="ok"/>
    <s v="BRACCO ALFONSO"/>
    <s v="M-35"/>
    <x v="0"/>
    <n v="26"/>
    <n v="6500"/>
  </r>
  <r>
    <n v="551"/>
    <s v="BUSSETTO"/>
    <s v="ANDREA"/>
    <n v="1993"/>
    <s v="M"/>
    <s v="A140541"/>
    <x v="50"/>
    <s v="ok"/>
    <s v="BUSSETTO ANDREA"/>
    <s v="M-20"/>
    <x v="0"/>
    <n v="20"/>
    <n v="6500"/>
  </r>
  <r>
    <n v="552"/>
    <s v="CARESIO"/>
    <s v="GIULIANO FRANCO"/>
    <n v="1983"/>
    <s v="M"/>
    <s v="A140541"/>
    <x v="50"/>
    <s v="ok"/>
    <s v="CARESIO GIULIANO FRANCO"/>
    <s v="M-30"/>
    <x v="0"/>
    <n v="24"/>
    <n v="6500"/>
  </r>
  <r>
    <n v="553"/>
    <s v="CASSIBBA"/>
    <s v="MONICA"/>
    <n v="1974"/>
    <s v="F"/>
    <s v="A140541"/>
    <x v="50"/>
    <s v="ok"/>
    <s v="CASSIBBA MONICA"/>
    <s v="F-40"/>
    <x v="0"/>
    <n v="27"/>
    <n v="4000"/>
  </r>
  <r>
    <n v="554"/>
    <s v="CAVUOTI"/>
    <s v="LUIGI"/>
    <n v="1972"/>
    <s v="M"/>
    <s v="A140541"/>
    <x v="50"/>
    <s v="ok"/>
    <s v="CAVUOTI LUIGI"/>
    <s v="M-45"/>
    <x v="0"/>
    <n v="30"/>
    <n v="6500"/>
  </r>
  <r>
    <n v="555"/>
    <s v="SCRIVANI"/>
    <s v="ANDREA"/>
    <n v="2001"/>
    <s v="M"/>
    <s v="A140541"/>
    <x v="50"/>
    <s v="ok"/>
    <s v="SCRIVANI ANDREA"/>
    <s v="M-AllievI"/>
    <x v="1"/>
    <n v="16"/>
    <n v="2500"/>
  </r>
  <r>
    <n v="556"/>
    <s v="SCRIVANI"/>
    <s v="GIOVANNI"/>
    <n v="1966"/>
    <s v="M"/>
    <s v="A140541"/>
    <x v="50"/>
    <s v="ok"/>
    <s v="SCRIVANI GIOVANNI"/>
    <s v="M-50"/>
    <x v="0"/>
    <n v="32"/>
    <n v="5000"/>
  </r>
  <r>
    <n v="557"/>
    <s v="ANDREOSE"/>
    <s v="LORENZO"/>
    <n v="1957"/>
    <s v="M"/>
    <s v="H020398"/>
    <x v="51"/>
    <s v="ok"/>
    <s v="ANDREOSE LORENZO"/>
    <s v="M-60"/>
    <x v="0"/>
    <n v="36"/>
    <n v="5000"/>
  </r>
  <r>
    <n v="558"/>
    <s v="ASTOLFI"/>
    <s v="ANDREA"/>
    <n v="1981"/>
    <s v="M"/>
    <s v="H020398"/>
    <x v="51"/>
    <s v="ok"/>
    <s v="ASTOLFI ANDREA"/>
    <s v="M-35"/>
    <x v="0"/>
    <n v="26"/>
    <n v="6500"/>
  </r>
  <r>
    <n v="559"/>
    <s v="AVIGNI"/>
    <s v="NICOLA"/>
    <n v="1974"/>
    <s v="M"/>
    <s v="H020398"/>
    <x v="51"/>
    <s v="ok"/>
    <s v="AVIGNI NICOLA"/>
    <s v="M-40"/>
    <x v="0"/>
    <n v="28"/>
    <n v="6500"/>
  </r>
  <r>
    <n v="560"/>
    <s v="BARI"/>
    <s v="MASSIMILIANO"/>
    <n v="1972"/>
    <s v="M"/>
    <s v="H020398"/>
    <x v="51"/>
    <s v="ok"/>
    <s v="BARI MASSIMILIANO"/>
    <s v="M-45"/>
    <x v="0"/>
    <n v="30"/>
    <n v="6500"/>
  </r>
  <r>
    <n v="561"/>
    <s v="BEDIN"/>
    <s v="MICHELE"/>
    <n v="1972"/>
    <s v="M"/>
    <s v="H020398"/>
    <x v="51"/>
    <s v="ok"/>
    <s v="BEDIN MICHELE"/>
    <s v="M-45"/>
    <x v="0"/>
    <n v="30"/>
    <n v="6500"/>
  </r>
  <r>
    <n v="562"/>
    <s v="BELLINELLO"/>
    <s v="LUCIANO"/>
    <n v="1950"/>
    <s v="M"/>
    <s v="H020398"/>
    <x v="51"/>
    <s v="ok"/>
    <s v="BELLINELLO LUCIANO"/>
    <s v="M-65"/>
    <x v="0"/>
    <n v="38"/>
    <n v="5000"/>
  </r>
  <r>
    <n v="563"/>
    <s v="BOCCARDO"/>
    <s v="STEFANO"/>
    <n v="1972"/>
    <s v="M"/>
    <s v="H020398"/>
    <x v="51"/>
    <s v="ok"/>
    <s v="BOCCARDO STEFANO"/>
    <s v="M-45"/>
    <x v="0"/>
    <n v="30"/>
    <n v="6500"/>
  </r>
  <r>
    <n v="564"/>
    <s v="CAZZADORE"/>
    <s v="ERICA"/>
    <n v="1979"/>
    <s v="F"/>
    <s v="H020398"/>
    <x v="51"/>
    <s v="ok"/>
    <s v="CAZZADORE ERICA"/>
    <s v="F-35"/>
    <x v="0"/>
    <n v="25"/>
    <n v="4000"/>
  </r>
  <r>
    <n v="565"/>
    <s v="DALLA VECCHIA"/>
    <s v="ANGELO"/>
    <n v="1944"/>
    <s v="M"/>
    <s v="H020398"/>
    <x v="51"/>
    <s v="ok"/>
    <s v="DALLA VECCHIA ANGELO"/>
    <s v="M-70"/>
    <x v="0"/>
    <n v="40"/>
    <n v="5000"/>
  </r>
  <r>
    <n v="566"/>
    <s v="DELL' AERA"/>
    <s v="GIUSEPPE"/>
    <n v="1982"/>
    <s v="M"/>
    <s v="H020398"/>
    <x v="51"/>
    <s v="ok"/>
    <s v="DELL' AERA GIUSEPPE"/>
    <s v="M-35"/>
    <x v="0"/>
    <n v="26"/>
    <n v="6500"/>
  </r>
  <r>
    <n v="567"/>
    <s v="FAGGIN"/>
    <s v="CARLA"/>
    <n v="1960"/>
    <s v="F"/>
    <s v="H020398"/>
    <x v="51"/>
    <s v="ok"/>
    <s v="FAGGIN CARLA"/>
    <s v="F-55"/>
    <x v="0"/>
    <n v="33"/>
    <n v="4000"/>
  </r>
  <r>
    <n v="568"/>
    <s v="FAVARO"/>
    <s v="GIULIA"/>
    <n v="2007"/>
    <s v="F"/>
    <s v="H020398"/>
    <x v="51"/>
    <s v="ok"/>
    <s v="FAVARO GIULIA"/>
    <s v="F-Esordienti"/>
    <x v="1"/>
    <n v="7"/>
    <n v="800"/>
  </r>
  <r>
    <n v="569"/>
    <s v="GARBO"/>
    <s v="RICCARDO"/>
    <n v="1962"/>
    <s v="M"/>
    <s v="H020398"/>
    <x v="51"/>
    <s v="ok"/>
    <s v="GARBO RICCARDO"/>
    <s v="M-55"/>
    <x v="0"/>
    <n v="34"/>
    <n v="5000"/>
  </r>
  <r>
    <n v="570"/>
    <s v="GAVIOLI"/>
    <s v="SIMONA"/>
    <n v="1977"/>
    <s v="F"/>
    <s v="H020398"/>
    <x v="51"/>
    <s v="ok"/>
    <s v="GAVIOLI SIMONA"/>
    <s v="F-40"/>
    <x v="0"/>
    <n v="27"/>
    <n v="4000"/>
  </r>
  <r>
    <n v="571"/>
    <s v="GROSSI"/>
    <s v="GINO"/>
    <n v="1969"/>
    <s v="M"/>
    <s v="H020398"/>
    <x v="51"/>
    <s v="ok"/>
    <s v="GROSSI GINO"/>
    <s v="M-45"/>
    <x v="0"/>
    <n v="30"/>
    <n v="6500"/>
  </r>
  <r>
    <n v="572"/>
    <s v="LUNARDI"/>
    <s v="NICOLA"/>
    <n v="1962"/>
    <s v="M"/>
    <s v="H020398"/>
    <x v="51"/>
    <s v="ok"/>
    <s v="LUNARDI NICOLA"/>
    <s v="M-55"/>
    <x v="0"/>
    <n v="34"/>
    <n v="5000"/>
  </r>
  <r>
    <n v="573"/>
    <s v="MAGAGNOLI"/>
    <s v="LUCIANO"/>
    <n v="1956"/>
    <s v="M"/>
    <s v="H020398"/>
    <x v="51"/>
    <s v="ok"/>
    <s v="MAGAGNOLI LUCIANO"/>
    <s v="M-60"/>
    <x v="0"/>
    <n v="36"/>
    <n v="5000"/>
  </r>
  <r>
    <n v="574"/>
    <s v="MARCHETTA"/>
    <s v="ANGELO"/>
    <n v="1986"/>
    <s v="M"/>
    <s v="H020398"/>
    <x v="51"/>
    <s v="ok"/>
    <s v="MARCHETTA ANGELO"/>
    <s v="M-30"/>
    <x v="0"/>
    <n v="24"/>
    <n v="6500"/>
  </r>
  <r>
    <n v="575"/>
    <s v="MATTIOLO"/>
    <s v="CINZIA"/>
    <n v="1977"/>
    <s v="F"/>
    <s v="H020398"/>
    <x v="51"/>
    <s v="ok"/>
    <s v="MATTIOLO CINZIA"/>
    <s v="F-40"/>
    <x v="0"/>
    <n v="27"/>
    <n v="4000"/>
  </r>
  <r>
    <n v="576"/>
    <s v="MATTIOLO"/>
    <s v="LUIGI"/>
    <n v="1948"/>
    <s v="M"/>
    <s v="H020398"/>
    <x v="51"/>
    <s v="ok"/>
    <s v="MATTIOLO LUIGI"/>
    <s v="M-65"/>
    <x v="0"/>
    <n v="38"/>
    <n v="5000"/>
  </r>
  <r>
    <n v="577"/>
    <s v="MATTIOLO"/>
    <s v="MASSIMO"/>
    <n v="1979"/>
    <s v="M"/>
    <s v="H020398"/>
    <x v="51"/>
    <s v="ok"/>
    <s v="MATTIOLO MASSIMO"/>
    <s v="M-35"/>
    <x v="0"/>
    <n v="26"/>
    <n v="6500"/>
  </r>
  <r>
    <n v="578"/>
    <s v="MISSAGLIA"/>
    <s v="ANNA"/>
    <n v="2007"/>
    <s v="F"/>
    <s v="H020398"/>
    <x v="51"/>
    <s v="ok"/>
    <s v="MISSAGLIA ANNA"/>
    <s v="F-Esordienti"/>
    <x v="1"/>
    <n v="7"/>
    <n v="800"/>
  </r>
  <r>
    <n v="579"/>
    <s v="MISSAGLIA"/>
    <s v="MARTINA"/>
    <n v="2005"/>
    <s v="F"/>
    <s v="H020398"/>
    <x v="51"/>
    <s v="ok"/>
    <s v="MISSAGLIA MARTINA"/>
    <s v="F-Ragazze A"/>
    <x v="1"/>
    <n v="9"/>
    <n v="1000"/>
  </r>
  <r>
    <n v="580"/>
    <s v="ONGARO"/>
    <s v="FILIPPO"/>
    <n v="1973"/>
    <s v="M"/>
    <s v="H020398"/>
    <x v="51"/>
    <s v="ok"/>
    <s v="ONGARO FILIPPO"/>
    <s v="M-40"/>
    <x v="0"/>
    <n v="28"/>
    <n v="6500"/>
  </r>
  <r>
    <n v="581"/>
    <s v="PIASENTINI"/>
    <s v="MARCO"/>
    <n v="1989"/>
    <s v="M"/>
    <s v="H020398"/>
    <x v="51"/>
    <s v="ok"/>
    <s v="PIASENTINI MARCO"/>
    <s v="M-25"/>
    <x v="0"/>
    <n v="22"/>
    <n v="6500"/>
  </r>
  <r>
    <n v="582"/>
    <s v="POLETTO"/>
    <s v="LUCA"/>
    <n v="1963"/>
    <s v="M"/>
    <s v="H020398"/>
    <x v="51"/>
    <s v="ok"/>
    <s v="POLETTO LUCA"/>
    <s v="M-50"/>
    <x v="0"/>
    <n v="32"/>
    <n v="5000"/>
  </r>
  <r>
    <n v="583"/>
    <s v="PREARO"/>
    <s v="STEFANIA"/>
    <n v="1965"/>
    <s v="F"/>
    <s v="H020398"/>
    <x v="51"/>
    <s v="ok"/>
    <s v="PREARO STEFANIA"/>
    <s v="F-50"/>
    <x v="0"/>
    <n v="31"/>
    <n v="4000"/>
  </r>
  <r>
    <n v="584"/>
    <s v="PRENDIN"/>
    <s v="PAOLO"/>
    <n v="1968"/>
    <s v="M"/>
    <s v="H020398"/>
    <x v="51"/>
    <s v="ok"/>
    <s v="PRENDIN PAOLO"/>
    <s v="M-45"/>
    <x v="0"/>
    <n v="30"/>
    <n v="6500"/>
  </r>
  <r>
    <n v="585"/>
    <s v="RAIMONDI"/>
    <s v="MATTEO"/>
    <n v="2005"/>
    <s v="M"/>
    <s v="H020398"/>
    <x v="51"/>
    <s v="ok"/>
    <s v="RAIMONDI MATTEO"/>
    <s v="M-Ragazzi A"/>
    <x v="1"/>
    <n v="10"/>
    <n v="1000"/>
  </r>
  <r>
    <n v="586"/>
    <s v="SCANAVINI"/>
    <s v="SARA"/>
    <n v="1979"/>
    <s v="F"/>
    <s v="H020398"/>
    <x v="51"/>
    <s v="ok"/>
    <s v="SCANAVINI SARA"/>
    <s v="F-35"/>
    <x v="0"/>
    <n v="25"/>
    <n v="4000"/>
  </r>
  <r>
    <n v="587"/>
    <s v="SCARABELLO"/>
    <s v="OMAR"/>
    <n v="1976"/>
    <s v="M"/>
    <s v="H020398"/>
    <x v="51"/>
    <s v="ok"/>
    <s v="SCARABELLO OMAR"/>
    <s v="M-40"/>
    <x v="0"/>
    <n v="28"/>
    <n v="6500"/>
  </r>
  <r>
    <n v="588"/>
    <s v="SFRISO"/>
    <s v="ANDREA"/>
    <n v="1970"/>
    <s v="M"/>
    <s v="H020398"/>
    <x v="51"/>
    <s v="ok"/>
    <s v="SFRISO ANDREA"/>
    <s v="M-45"/>
    <x v="0"/>
    <n v="30"/>
    <n v="6500"/>
  </r>
  <r>
    <n v="589"/>
    <s v="SPEROTTO"/>
    <s v="MAURIZIO"/>
    <n v="1957"/>
    <s v="M"/>
    <s v="H020398"/>
    <x v="51"/>
    <s v="ok"/>
    <s v="SPEROTTO MAURIZIO"/>
    <s v="M-60"/>
    <x v="0"/>
    <n v="36"/>
    <n v="5000"/>
  </r>
  <r>
    <n v="590"/>
    <s v="TIBISOIU"/>
    <s v="CRISTINA"/>
    <n v="1982"/>
    <s v="F"/>
    <s v="H020398"/>
    <x v="51"/>
    <s v="ok"/>
    <s v="TIBISOIU CRISTINA"/>
    <s v="F-35"/>
    <x v="0"/>
    <n v="25"/>
    <n v="4000"/>
  </r>
  <r>
    <n v="591"/>
    <s v="TOMAINI"/>
    <s v="ARIANNA"/>
    <n v="1978"/>
    <s v="F"/>
    <s v="H020398"/>
    <x v="51"/>
    <s v="ok"/>
    <s v="TOMAINI ARIANNA"/>
    <s v="F-35"/>
    <x v="0"/>
    <n v="25"/>
    <n v="4000"/>
  </r>
  <r>
    <n v="592"/>
    <s v="TOSATTI"/>
    <s v="MARIO"/>
    <n v="1974"/>
    <s v="M"/>
    <s v="H020398"/>
    <x v="51"/>
    <s v="ok"/>
    <s v="TOSATTI MARIO"/>
    <s v="M-40"/>
    <x v="0"/>
    <n v="28"/>
    <n v="6500"/>
  </r>
  <r>
    <n v="593"/>
    <s v="TRISOLINI"/>
    <s v="GIADA"/>
    <n v="1983"/>
    <s v="F"/>
    <s v="H020398"/>
    <x v="51"/>
    <s v="ok"/>
    <s v="TRISOLINI GIADA"/>
    <s v="F-30"/>
    <x v="0"/>
    <n v="23"/>
    <n v="4000"/>
  </r>
  <r>
    <n v="594"/>
    <s v="TROVO'"/>
    <s v="PAOLO"/>
    <n v="1968"/>
    <s v="M"/>
    <s v="H020398"/>
    <x v="51"/>
    <s v="ok"/>
    <s v="TROVO' PAOLO"/>
    <s v="M-45"/>
    <x v="0"/>
    <n v="30"/>
    <n v="6500"/>
  </r>
  <r>
    <n v="595"/>
    <s v="TUROLLA"/>
    <s v="MARCO"/>
    <n v="1979"/>
    <s v="M"/>
    <s v="H020398"/>
    <x v="51"/>
    <s v="ok"/>
    <s v="TUROLLA MARCO"/>
    <s v="M-35"/>
    <x v="0"/>
    <n v="26"/>
    <n v="6500"/>
  </r>
  <r>
    <n v="596"/>
    <s v="VASSALLI"/>
    <s v="DARIO"/>
    <n v="1948"/>
    <s v="M"/>
    <s v="H020398"/>
    <x v="51"/>
    <s v="ok"/>
    <s v="VASSALLI DARIO"/>
    <s v="M-65"/>
    <x v="0"/>
    <n v="38"/>
    <n v="5000"/>
  </r>
  <r>
    <n v="597"/>
    <s v="VERONESI"/>
    <s v="ERIKA"/>
    <n v="1977"/>
    <s v="F"/>
    <s v="H020398"/>
    <x v="51"/>
    <s v="ok"/>
    <s v="VERONESI ERIKA"/>
    <s v="F-40"/>
    <x v="0"/>
    <n v="27"/>
    <n v="4000"/>
  </r>
  <r>
    <n v="598"/>
    <s v="VISENTIN"/>
    <s v="GIMMY"/>
    <n v="1979"/>
    <s v="M"/>
    <s v="H020398"/>
    <x v="51"/>
    <s v="ok"/>
    <s v="VISENTIN GIMMY"/>
    <s v="M-35"/>
    <x v="0"/>
    <n v="26"/>
    <n v="6500"/>
  </r>
  <r>
    <n v="599"/>
    <s v="VOLTOLIN"/>
    <s v="SONIA"/>
    <n v="1981"/>
    <s v="F"/>
    <s v="H020398"/>
    <x v="51"/>
    <s v="ok"/>
    <s v="VOLTOLIN SONIA"/>
    <s v="F-35"/>
    <x v="0"/>
    <n v="25"/>
    <n v="4000"/>
  </r>
  <r>
    <n v="600"/>
    <s v="ZANELLA"/>
    <s v="MARCO"/>
    <n v="1989"/>
    <s v="M"/>
    <s v="H020398"/>
    <x v="51"/>
    <s v="ok"/>
    <s v="ZANELLA MARCO"/>
    <s v="M-25"/>
    <x v="0"/>
    <n v="22"/>
    <n v="6500"/>
  </r>
  <r>
    <n v="601"/>
    <s v="ACCALAI"/>
    <s v="ADOLFO"/>
    <n v="1950"/>
    <s v="M"/>
    <s v="H110402"/>
    <x v="52"/>
    <s v="ok"/>
    <s v="ACCALAI ADOLFO"/>
    <s v="M-65"/>
    <x v="0"/>
    <n v="38"/>
    <n v="5000"/>
  </r>
  <r>
    <n v="602"/>
    <s v="CASARI"/>
    <s v="GIULIANO"/>
    <n v="1974"/>
    <s v="M"/>
    <s v="H010498"/>
    <x v="53"/>
    <s v="ok"/>
    <s v="CASARI GIULIANO"/>
    <s v="M-40"/>
    <x v="0"/>
    <n v="28"/>
    <n v="6500"/>
  </r>
  <r>
    <n v="603"/>
    <s v="BANDINI"/>
    <s v="FEDERICA"/>
    <n v="1990"/>
    <s v="F"/>
    <s v="H070205"/>
    <x v="54"/>
    <s v="ok"/>
    <s v="BANDINI FEDERICA"/>
    <s v="F-25"/>
    <x v="0"/>
    <n v="21"/>
    <n v="4000"/>
  </r>
  <r>
    <n v="604"/>
    <s v="BILLI"/>
    <s v="MARTA"/>
    <n v="1943"/>
    <s v="F"/>
    <s v="H070205"/>
    <x v="54"/>
    <s v="ok"/>
    <s v="BILLI MARTA"/>
    <s v="F-70"/>
    <x v="0"/>
    <n v="39"/>
    <n v="4000"/>
  </r>
  <r>
    <n v="605"/>
    <s v="BUZZI"/>
    <s v="GUENDALINA"/>
    <n v="1972"/>
    <s v="F"/>
    <s v="H070205"/>
    <x v="54"/>
    <s v="ok"/>
    <s v="BUZZI GUENDALINA"/>
    <s v="F-45"/>
    <x v="0"/>
    <n v="29"/>
    <n v="4000"/>
  </r>
  <r>
    <n v="606"/>
    <s v="CAMANZI"/>
    <s v="ALESSANDRO"/>
    <n v="2005"/>
    <s v="M"/>
    <s v="H070205"/>
    <x v="54"/>
    <s v="ok"/>
    <s v="CAMANZI ALESSANDRO"/>
    <s v="M-Ragazzi A"/>
    <x v="1"/>
    <n v="10"/>
    <n v="1000"/>
  </r>
  <r>
    <n v="607"/>
    <s v="CAMANZI"/>
    <s v="ANNA"/>
    <n v="2002"/>
    <s v="F"/>
    <s v="H070205"/>
    <x v="54"/>
    <s v="ok"/>
    <s v="CAMANZI ANNA"/>
    <s v="F-Cadette"/>
    <x v="1"/>
    <n v="13"/>
    <n v="2100"/>
  </r>
  <r>
    <n v="608"/>
    <s v="CAMANZI"/>
    <s v="MASSIMO"/>
    <n v="1966"/>
    <s v="M"/>
    <s v="H070205"/>
    <x v="54"/>
    <s v="ok"/>
    <s v="CAMANZI MASSIMO"/>
    <s v="M-50"/>
    <x v="0"/>
    <n v="32"/>
    <n v="5000"/>
  </r>
  <r>
    <n v="609"/>
    <s v="CIOCCA"/>
    <s v="MARIA"/>
    <n v="1981"/>
    <s v="F"/>
    <s v="H070205"/>
    <x v="54"/>
    <s v="ok"/>
    <s v="CIOCCA MARIA"/>
    <s v="F-35"/>
    <x v="0"/>
    <n v="25"/>
    <n v="4000"/>
  </r>
  <r>
    <n v="610"/>
    <s v="CUPANE"/>
    <s v="FRANCESCO"/>
    <n v="1946"/>
    <s v="M"/>
    <s v="H070205"/>
    <x v="54"/>
    <s v="ok"/>
    <s v="CUPANE FRANCESCO"/>
    <s v="M-70"/>
    <x v="0"/>
    <n v="40"/>
    <n v="5000"/>
  </r>
  <r>
    <n v="611"/>
    <s v="FABBRI"/>
    <s v="IVO"/>
    <n v="1948"/>
    <s v="M"/>
    <s v="H070205"/>
    <x v="54"/>
    <s v="ok"/>
    <s v="FABBRI IVO"/>
    <s v="M-65"/>
    <x v="0"/>
    <n v="38"/>
    <n v="5000"/>
  </r>
  <r>
    <n v="612"/>
    <s v="FRANCESCONI"/>
    <s v="NADIA"/>
    <n v="1966"/>
    <s v="F"/>
    <s v="H070205"/>
    <x v="54"/>
    <s v="ok"/>
    <s v="FRANCESCONI NADIA"/>
    <s v="F-50"/>
    <x v="0"/>
    <n v="31"/>
    <n v="4000"/>
  </r>
  <r>
    <n v="613"/>
    <s v="GOLFARI"/>
    <s v="CLAUDIA"/>
    <n v="1963"/>
    <s v="F"/>
    <s v="H070205"/>
    <x v="54"/>
    <s v="ok"/>
    <s v="GOLFARI CLAUDIA"/>
    <s v="F-50"/>
    <x v="0"/>
    <n v="31"/>
    <n v="4000"/>
  </r>
  <r>
    <n v="614"/>
    <s v="LEONCINI"/>
    <s v="CLAUDIA"/>
    <n v="1983"/>
    <s v="F"/>
    <s v="H070205"/>
    <x v="54"/>
    <s v="ok"/>
    <s v="LEONCINI CLAUDIA"/>
    <s v="F-30"/>
    <x v="0"/>
    <n v="23"/>
    <n v="4000"/>
  </r>
  <r>
    <n v="615"/>
    <s v="LORUSSO"/>
    <s v="MICHELA"/>
    <n v="1991"/>
    <s v="F"/>
    <s v="H070205"/>
    <x v="54"/>
    <s v="ok"/>
    <s v="LORUSSO MICHELA"/>
    <s v="F-25"/>
    <x v="0"/>
    <n v="21"/>
    <n v="4000"/>
  </r>
  <r>
    <n v="616"/>
    <s v="LUONGO"/>
    <s v="GIUSEPPINA"/>
    <n v="1950"/>
    <s v="F"/>
    <s v="H070205"/>
    <x v="54"/>
    <s v="ok"/>
    <s v="LUONGO GIUSEPPINA"/>
    <s v="F-65"/>
    <x v="0"/>
    <n v="37"/>
    <n v="4000"/>
  </r>
  <r>
    <n v="617"/>
    <s v="PESCE"/>
    <s v="MARIO VITO"/>
    <n v="1975"/>
    <s v="M"/>
    <s v="H070205"/>
    <x v="54"/>
    <s v="ok"/>
    <s v="PESCE MARIO VITO"/>
    <s v="M-40"/>
    <x v="0"/>
    <n v="28"/>
    <n v="6500"/>
  </r>
  <r>
    <n v="618"/>
    <s v="RAGAZZINI"/>
    <s v="ALICE"/>
    <n v="2001"/>
    <s v="F"/>
    <s v="H070205"/>
    <x v="54"/>
    <s v="ok"/>
    <s v="RAGAZZINI ALICE"/>
    <s v="F-Allieve"/>
    <x v="1"/>
    <n v="15"/>
    <n v="2500"/>
  </r>
  <r>
    <n v="619"/>
    <s v="RUFFILLI"/>
    <s v="FRANCESCA"/>
    <n v="1967"/>
    <s v="F"/>
    <s v="H070205"/>
    <x v="54"/>
    <s v="ok"/>
    <s v="RUFFILLI FRANCESCA"/>
    <s v="F-50"/>
    <x v="0"/>
    <n v="31"/>
    <n v="4000"/>
  </r>
  <r>
    <n v="620"/>
    <s v="SILIMBANI"/>
    <s v="RUGGERO"/>
    <n v="1966"/>
    <s v="M"/>
    <s v="H070205"/>
    <x v="54"/>
    <s v="ok"/>
    <s v="SILIMBANI RUGGERO"/>
    <s v="M-50"/>
    <x v="0"/>
    <n v="32"/>
    <n v="5000"/>
  </r>
  <r>
    <n v="621"/>
    <s v="SPORTELLI"/>
    <s v="TIZIANA"/>
    <n v="1967"/>
    <s v="F"/>
    <s v="H070205"/>
    <x v="54"/>
    <s v="ok"/>
    <s v="SPORTELLI TIZIANA"/>
    <s v="F-50"/>
    <x v="0"/>
    <n v="31"/>
    <n v="4000"/>
  </r>
  <r>
    <n v="622"/>
    <s v="TANESINI"/>
    <s v="CHIARA"/>
    <n v="1976"/>
    <s v="F"/>
    <s v="H070205"/>
    <x v="54"/>
    <s v="ok"/>
    <s v="TANESINI CHIARA"/>
    <s v="F-40"/>
    <x v="0"/>
    <n v="27"/>
    <n v="4000"/>
  </r>
  <r>
    <n v="623"/>
    <s v="TARQUINIO"/>
    <s v="DENIS"/>
    <n v="1983"/>
    <s v="M"/>
    <s v="H070205"/>
    <x v="54"/>
    <s v="ok"/>
    <s v="TARQUINIO DENIS"/>
    <s v="M-30"/>
    <x v="0"/>
    <n v="24"/>
    <n v="6500"/>
  </r>
  <r>
    <n v="624"/>
    <s v="TONDINI"/>
    <s v="DAVIDE"/>
    <n v="1971"/>
    <s v="M"/>
    <s v="H070205"/>
    <x v="54"/>
    <s v="ok"/>
    <s v="TONDINI DAVIDE"/>
    <s v="M-45"/>
    <x v="0"/>
    <n v="30"/>
    <n v="6500"/>
  </r>
  <r>
    <n v="625"/>
    <s v="TRONCONI"/>
    <s v="LOREDANA"/>
    <n v="1956"/>
    <s v="F"/>
    <s v="H070205"/>
    <x v="54"/>
    <s v="ok"/>
    <s v="TRONCONI LOREDANA"/>
    <s v="F-60"/>
    <x v="0"/>
    <n v="35"/>
    <n v="4000"/>
  </r>
  <r>
    <n v="626"/>
    <s v="CUTRUPI"/>
    <s v="MARCO"/>
    <n v="2003"/>
    <s v="M"/>
    <s v="C010103"/>
    <x v="55"/>
    <s v="ok"/>
    <s v="CUTRUPI MARCO"/>
    <s v="M-CadettI"/>
    <x v="1"/>
    <n v="14"/>
    <n v="2100"/>
  </r>
  <r>
    <n v="627"/>
    <s v="PARODI"/>
    <s v="DANIELE"/>
    <n v="2005"/>
    <s v="M"/>
    <s v="C010103"/>
    <x v="55"/>
    <s v="ok"/>
    <s v="PARODI DANIELE"/>
    <s v="M-Ragazzi A"/>
    <x v="1"/>
    <n v="10"/>
    <n v="1000"/>
  </r>
  <r>
    <n v="628"/>
    <s v="VERNETTI"/>
    <s v="VIOLA"/>
    <n v="2004"/>
    <s v="F"/>
    <s v="C010103"/>
    <x v="55"/>
    <s v="ok"/>
    <s v="VERNETTI VIOLA"/>
    <s v="F-Ragazze B"/>
    <x v="1"/>
    <n v="11"/>
    <n v="1000"/>
  </r>
  <r>
    <n v="629"/>
    <s v="BONINI"/>
    <s v="MARCO"/>
    <n v="1965"/>
    <s v="M"/>
    <s v="H041302"/>
    <x v="56"/>
    <s v="ok"/>
    <s v="BONINI MARCO"/>
    <s v="M-50"/>
    <x v="0"/>
    <n v="32"/>
    <n v="5000"/>
  </r>
  <r>
    <n v="630"/>
    <s v="CAVALLINI"/>
    <s v="ANDREA"/>
    <n v="1987"/>
    <s v="M"/>
    <s v="L120491"/>
    <x v="57"/>
    <s v="ok"/>
    <s v="CAVALLINI ANDREA"/>
    <s v="M-30"/>
    <x v="0"/>
    <n v="24"/>
    <n v="6500"/>
  </r>
  <r>
    <n v="631"/>
    <s v="GIANNI"/>
    <s v="ROBERTO"/>
    <n v="1978"/>
    <s v="M"/>
    <s v="L120491"/>
    <x v="57"/>
    <s v="ok"/>
    <s v="GIANNI ROBERTO"/>
    <s v="M-35"/>
    <x v="0"/>
    <n v="26"/>
    <n v="6500"/>
  </r>
  <r>
    <n v="632"/>
    <s v="SPEZZATI"/>
    <s v="NADIA"/>
    <n v="1947"/>
    <s v="F"/>
    <s v="H070349"/>
    <x v="58"/>
    <s v="ok"/>
    <s v="SPEZZATI NADIA"/>
    <s v="F-70"/>
    <x v="0"/>
    <n v="39"/>
    <n v="4000"/>
  </r>
  <r>
    <n v="633"/>
    <s v="AVERSA"/>
    <s v="CLAUDIA"/>
    <n v="1984"/>
    <s v="F"/>
    <s v="L020281"/>
    <x v="59"/>
    <s v="ok"/>
    <s v="AVERSA CLAUDIA"/>
    <s v="F-30"/>
    <x v="0"/>
    <n v="23"/>
    <n v="4000"/>
  </r>
  <r>
    <n v="634"/>
    <s v="CAROVANI"/>
    <s v="ALESSANDRA"/>
    <n v="1968"/>
    <s v="F"/>
    <s v="L020281"/>
    <x v="59"/>
    <s v="ok"/>
    <s v="CAROVANI ALESSANDRA"/>
    <s v="F-45"/>
    <x v="0"/>
    <n v="29"/>
    <n v="4000"/>
  </r>
  <r>
    <n v="635"/>
    <s v="NISTRI"/>
    <s v="SANZIO"/>
    <n v="1943"/>
    <s v="M"/>
    <s v="L020281"/>
    <x v="59"/>
    <s v="ok"/>
    <s v="NISTRI SANZIO"/>
    <s v="M-70"/>
    <x v="0"/>
    <n v="40"/>
    <n v="5000"/>
  </r>
  <r>
    <n v="636"/>
    <s v="SILORI"/>
    <s v="CINZIA"/>
    <n v="1963"/>
    <s v="F"/>
    <s v="L020281"/>
    <x v="59"/>
    <s v="ok"/>
    <s v="SILORI CINZIA"/>
    <s v="F-50"/>
    <x v="0"/>
    <n v="31"/>
    <n v="4000"/>
  </r>
  <r>
    <n v="637"/>
    <s v="TREVE"/>
    <s v="MATTIA"/>
    <n v="1970"/>
    <s v="M"/>
    <s v="L020281"/>
    <x v="59"/>
    <s v="ok"/>
    <s v="TREVE MATTIA"/>
    <s v="M-45"/>
    <x v="0"/>
    <n v="30"/>
    <n v="6500"/>
  </r>
  <r>
    <n v="638"/>
    <s v="VURRO"/>
    <s v="GIUSEPPE"/>
    <n v="1959"/>
    <s v="M"/>
    <s v="L020281"/>
    <x v="59"/>
    <s v="ok"/>
    <s v="VURRO GIUSEPPE"/>
    <s v="M-55"/>
    <x v="0"/>
    <n v="34"/>
    <n v="5000"/>
  </r>
  <r>
    <n v="639"/>
    <s v="CROTTI"/>
    <s v="MASSIMO"/>
    <n v="1972"/>
    <s v="M"/>
    <s v="H080300"/>
    <x v="60"/>
    <s v="ok"/>
    <s v="CROTTI MASSIMO"/>
    <s v="M-45"/>
    <x v="0"/>
    <n v="30"/>
    <n v="6500"/>
  </r>
  <r>
    <n v="640"/>
    <s v="GALIMBERTI"/>
    <s v="FAUSTO"/>
    <n v="1971"/>
    <s v="M"/>
    <s v="H080300"/>
    <x v="60"/>
    <s v="ok"/>
    <s v="GALIMBERTI FAUSTO"/>
    <s v="M-45"/>
    <x v="0"/>
    <n v="30"/>
    <n v="6500"/>
  </r>
  <r>
    <n v="641"/>
    <s v="GELOSINI"/>
    <s v="CLAUDIO"/>
    <n v="1960"/>
    <s v="M"/>
    <s v="H080300"/>
    <x v="60"/>
    <s v="ok"/>
    <s v="GELOSINI CLAUDIO"/>
    <s v="M-55"/>
    <x v="0"/>
    <n v="34"/>
    <n v="5000"/>
  </r>
  <r>
    <n v="642"/>
    <s v="PAGU"/>
    <s v="NATALIA"/>
    <n v="1981"/>
    <s v="F"/>
    <s v="H080300"/>
    <x v="60"/>
    <s v="ok"/>
    <s v="PAGU NATALIA"/>
    <s v="F-35"/>
    <x v="0"/>
    <n v="25"/>
    <n v="4000"/>
  </r>
  <r>
    <n v="643"/>
    <s v="VERONESI"/>
    <s v="ANDREA"/>
    <n v="1972"/>
    <s v="M"/>
    <s v="H080300"/>
    <x v="60"/>
    <s v="ok"/>
    <s v="VERONESI ANDREA"/>
    <s v="M-45"/>
    <x v="0"/>
    <n v="30"/>
    <n v="6500"/>
  </r>
  <r>
    <n v="644"/>
    <s v="VERONESI"/>
    <s v="REBECCA"/>
    <n v="2000"/>
    <s v="F"/>
    <s v="H080300"/>
    <x v="60"/>
    <s v="ok"/>
    <s v="VERONESI REBECCA"/>
    <s v="F-Allieve"/>
    <x v="1"/>
    <n v="15"/>
    <n v="2500"/>
  </r>
  <r>
    <n v="645"/>
    <s v="VERZELLESI"/>
    <s v="MARIA PIA"/>
    <n v="1953"/>
    <s v="F"/>
    <s v="H080300"/>
    <x v="60"/>
    <s v="ok"/>
    <s v="VERZELLESI MARIA PIA"/>
    <s v="F-60"/>
    <x v="0"/>
    <n v="35"/>
    <n v="4000"/>
  </r>
  <r>
    <n v="646"/>
    <s v="NERI"/>
    <s v="FABIO"/>
    <n v="1970"/>
    <s v="M"/>
    <s v="H041426"/>
    <x v="61"/>
    <s v="ok"/>
    <s v="NERI FABIO"/>
    <s v="M-45"/>
    <x v="0"/>
    <n v="30"/>
    <n v="6500"/>
  </r>
  <r>
    <n v="647"/>
    <s v="GABBI"/>
    <s v="CARLO"/>
    <n v="1961"/>
    <s v="M"/>
    <s v="H040383"/>
    <x v="62"/>
    <s v="ok"/>
    <s v="GABBI CARLO"/>
    <s v="M-55"/>
    <x v="0"/>
    <n v="34"/>
    <n v="5000"/>
  </r>
  <r>
    <n v="648"/>
    <s v="MAZZI"/>
    <s v="GIANLUCA"/>
    <n v="1970"/>
    <s v="M"/>
    <s v="H040383"/>
    <x v="62"/>
    <s v="ok"/>
    <s v="MAZZI GIANLUCA"/>
    <s v="M-45"/>
    <x v="0"/>
    <n v="30"/>
    <n v="6500"/>
  </r>
  <r>
    <n v="649"/>
    <s v="MEDICI"/>
    <s v="MARCO"/>
    <n v="1977"/>
    <s v="M"/>
    <s v="H040383"/>
    <x v="62"/>
    <s v="ok"/>
    <s v="MEDICI MARCO"/>
    <s v="M-40"/>
    <x v="0"/>
    <n v="28"/>
    <n v="6500"/>
  </r>
  <r>
    <n v="650"/>
    <s v="PRATIZZOLI"/>
    <s v="ALBERTO"/>
    <n v="1976"/>
    <s v="M"/>
    <s v="H040383"/>
    <x v="62"/>
    <s v="ok"/>
    <s v="PRATIZZOLI ALBERTO"/>
    <s v="M-40"/>
    <x v="0"/>
    <n v="28"/>
    <n v="6500"/>
  </r>
  <r>
    <n v="651"/>
    <s v="ROMAGNOLI"/>
    <s v="RICCARDO"/>
    <n v="1998"/>
    <s v="M"/>
    <s v="H040383"/>
    <x v="62"/>
    <s v="ok"/>
    <s v="ROMAGNOLI RICCARDO"/>
    <s v="M- Juniores"/>
    <x v="0"/>
    <n v="18"/>
    <n v="5000"/>
  </r>
  <r>
    <n v="652"/>
    <s v="RUPI"/>
    <s v="RODOLFO"/>
    <n v="1961"/>
    <s v="M"/>
    <s v="H040383"/>
    <x v="62"/>
    <s v="ok"/>
    <s v="RUPI RODOLFO"/>
    <s v="M-55"/>
    <x v="0"/>
    <n v="34"/>
    <n v="5000"/>
  </r>
  <r>
    <n v="653"/>
    <s v="TURRICELLI"/>
    <s v="ERIK"/>
    <n v="1997"/>
    <s v="M"/>
    <s v="H040383"/>
    <x v="62"/>
    <s v="ok"/>
    <s v="TURRICELLI ERIK"/>
    <s v="M-20"/>
    <x v="0"/>
    <n v="20"/>
    <n v="6500"/>
  </r>
  <r>
    <n v="654"/>
    <s v="CASINI"/>
    <s v="GIOVANNI"/>
    <n v="2010"/>
    <s v="M"/>
    <s v="H041109"/>
    <x v="63"/>
    <s v="ok"/>
    <s v="CASINI GIOVANNI"/>
    <s v="M-Primi Passi"/>
    <x v="1"/>
    <n v="4"/>
    <n v="400"/>
  </r>
  <r>
    <n v="655"/>
    <s v="FINTI"/>
    <s v="AMIRA"/>
    <n v="2007"/>
    <s v="F"/>
    <s v="H041109"/>
    <x v="63"/>
    <s v="ok"/>
    <s v="FINTI AMIRA"/>
    <s v="F-Esordienti"/>
    <x v="1"/>
    <n v="7"/>
    <n v="800"/>
  </r>
  <r>
    <n v="656"/>
    <s v="GUGLIELMINI"/>
    <s v="ALESSIA"/>
    <n v="2007"/>
    <s v="F"/>
    <s v="H041109"/>
    <x v="63"/>
    <s v="ok"/>
    <s v="GUGLIELMINI ALESSIA"/>
    <s v="F-Esordienti"/>
    <x v="1"/>
    <n v="7"/>
    <n v="800"/>
  </r>
  <r>
    <n v="657"/>
    <s v="PECCHI"/>
    <s v="ALICE"/>
    <n v="2008"/>
    <s v="F"/>
    <s v="H041109"/>
    <x v="63"/>
    <s v="ok"/>
    <s v="PECCHI ALICE"/>
    <s v="F-Pulcini"/>
    <x v="1"/>
    <n v="5"/>
    <n v="400"/>
  </r>
  <r>
    <n v="658"/>
    <s v="ZAMBELLI"/>
    <s v="FABIO"/>
    <n v="2010"/>
    <s v="M"/>
    <s v="H041109"/>
    <x v="63"/>
    <s v="ok"/>
    <s v="ZAMBELLI FABIO"/>
    <s v="M-Primi Passi"/>
    <x v="1"/>
    <n v="4"/>
    <n v="400"/>
  </r>
  <r>
    <n v="659"/>
    <s v="SIDOLI"/>
    <s v="GIULIANO"/>
    <n v="1944"/>
    <s v="M"/>
    <s v="H080731"/>
    <x v="64"/>
    <s v="ok"/>
    <s v="SIDOLI GIULIANO"/>
    <s v="M-70"/>
    <x v="0"/>
    <n v="40"/>
    <n v="5000"/>
  </r>
  <r>
    <n v="660"/>
    <s v="CASSI"/>
    <s v="ROBERTO"/>
    <n v="1957"/>
    <s v="M"/>
    <s v="L020280"/>
    <x v="65"/>
    <s v="ok"/>
    <s v="CASSI ROBERTO"/>
    <s v="M-60"/>
    <x v="0"/>
    <n v="36"/>
    <n v="5000"/>
  </r>
  <r>
    <n v="661"/>
    <s v="ABBATI"/>
    <s v="ALESSIO"/>
    <n v="1973"/>
    <s v="M"/>
    <s v="H041354"/>
    <x v="66"/>
    <s v="ok"/>
    <s v="ABBATI ALESSIO"/>
    <s v="M-40"/>
    <x v="0"/>
    <n v="28"/>
    <n v="6500"/>
  </r>
  <r>
    <n v="662"/>
    <s v="ACCORSI"/>
    <s v="ENRICO"/>
    <n v="1977"/>
    <s v="M"/>
    <s v="H041354"/>
    <x v="66"/>
    <s v="ok"/>
    <s v="ACCORSI ENRICO"/>
    <s v="M-40"/>
    <x v="0"/>
    <n v="28"/>
    <n v="6500"/>
  </r>
  <r>
    <n v="663"/>
    <s v="AVANZI"/>
    <s v="ALESSANDRO"/>
    <n v="1980"/>
    <s v="M"/>
    <s v="H041354"/>
    <x v="66"/>
    <s v="ok"/>
    <s v="AVANZI ALESSANDRO"/>
    <s v="M-35"/>
    <x v="0"/>
    <n v="26"/>
    <n v="6500"/>
  </r>
  <r>
    <n v="664"/>
    <s v="BEDESCHI"/>
    <s v="SIMONA"/>
    <n v="1985"/>
    <s v="F"/>
    <s v="H041354"/>
    <x v="66"/>
    <s v="ok"/>
    <s v="BEDESCHI SIMONA"/>
    <s v="F-30"/>
    <x v="0"/>
    <n v="23"/>
    <n v="4000"/>
  </r>
  <r>
    <n v="665"/>
    <s v="BELMONTE"/>
    <s v="NICOLA"/>
    <n v="1979"/>
    <s v="M"/>
    <s v="H041354"/>
    <x v="66"/>
    <s v="ok"/>
    <s v="BELMONTE NICOLA"/>
    <s v="M-35"/>
    <x v="0"/>
    <n v="26"/>
    <n v="6500"/>
  </r>
  <r>
    <n v="666"/>
    <s v="BERGONZINI"/>
    <s v="SIMONE"/>
    <n v="1976"/>
    <s v="M"/>
    <s v="H041354"/>
    <x v="66"/>
    <s v="ok"/>
    <s v="BERGONZINI SIMONE"/>
    <s v="M-40"/>
    <x v="0"/>
    <n v="28"/>
    <n v="6500"/>
  </r>
  <r>
    <n v="667"/>
    <s v="BIGI"/>
    <s v="PATRICK"/>
    <n v="1980"/>
    <s v="M"/>
    <s v="H041354"/>
    <x v="66"/>
    <s v="ok"/>
    <s v="BIGI PATRICK"/>
    <s v="M-35"/>
    <x v="0"/>
    <n v="26"/>
    <n v="6500"/>
  </r>
  <r>
    <n v="668"/>
    <s v="BORSARI"/>
    <s v="PIERLUIGI"/>
    <n v="1967"/>
    <s v="M"/>
    <s v="H041354"/>
    <x v="66"/>
    <s v="ok"/>
    <s v="BORSARI PIERLUIGI"/>
    <s v="M-50"/>
    <x v="0"/>
    <n v="32"/>
    <n v="5000"/>
  </r>
  <r>
    <n v="669"/>
    <s v="BRANDUZZI"/>
    <s v="DARIO"/>
    <n v="1974"/>
    <s v="M"/>
    <s v="H041354"/>
    <x v="66"/>
    <s v="ok"/>
    <s v="BRANDUZZI DARIO"/>
    <s v="M-40"/>
    <x v="0"/>
    <n v="28"/>
    <n v="6500"/>
  </r>
  <r>
    <n v="670"/>
    <s v="CAMPADELLI"/>
    <s v="VALERIO"/>
    <n v="1977"/>
    <s v="M"/>
    <s v="H041354"/>
    <x v="66"/>
    <s v="ok"/>
    <s v="CAMPADELLI VALERIO"/>
    <s v="M-40"/>
    <x v="0"/>
    <n v="28"/>
    <n v="6500"/>
  </r>
  <r>
    <n v="671"/>
    <s v="CAPITANI"/>
    <s v="FILIPPO"/>
    <n v="1985"/>
    <s v="M"/>
    <s v="H041354"/>
    <x v="66"/>
    <s v="ok"/>
    <s v="CAPITANI FILIPPO"/>
    <s v="M-30"/>
    <x v="0"/>
    <n v="24"/>
    <n v="6500"/>
  </r>
  <r>
    <n v="672"/>
    <s v="CARPENITO"/>
    <s v="GIACOMO"/>
    <n v="1973"/>
    <s v="M"/>
    <s v="H041354"/>
    <x v="66"/>
    <s v="ok"/>
    <s v="CARPENITO GIACOMO"/>
    <s v="M-40"/>
    <x v="0"/>
    <n v="28"/>
    <n v="6500"/>
  </r>
  <r>
    <n v="673"/>
    <s v="CASONI"/>
    <s v="ELISA"/>
    <n v="1975"/>
    <s v="F"/>
    <s v="H041354"/>
    <x v="66"/>
    <s v="ok"/>
    <s v="CASONI ELISA"/>
    <s v="F-40"/>
    <x v="0"/>
    <n v="27"/>
    <n v="4000"/>
  </r>
  <r>
    <n v="674"/>
    <s v="CATTINI"/>
    <s v="ALBERTO"/>
    <n v="1977"/>
    <s v="M"/>
    <s v="H041354"/>
    <x v="66"/>
    <s v="ok"/>
    <s v="CATTINI ALBERTO"/>
    <s v="M-40"/>
    <x v="0"/>
    <n v="28"/>
    <n v="6500"/>
  </r>
  <r>
    <n v="675"/>
    <s v="CAVANI"/>
    <s v="MARCO"/>
    <n v="1967"/>
    <s v="M"/>
    <s v="H041354"/>
    <x v="66"/>
    <s v="ok"/>
    <s v="CAVANI MARCO"/>
    <s v="M-50"/>
    <x v="0"/>
    <n v="32"/>
    <n v="5000"/>
  </r>
  <r>
    <n v="676"/>
    <s v="CENCI"/>
    <s v="MAURIZIO"/>
    <n v="1963"/>
    <s v="M"/>
    <s v="H041354"/>
    <x v="66"/>
    <s v="ok"/>
    <s v="CENCI MAURIZIO"/>
    <s v="M-50"/>
    <x v="0"/>
    <n v="32"/>
    <n v="5000"/>
  </r>
  <r>
    <n v="677"/>
    <s v="CONSERVA"/>
    <s v="MARIO"/>
    <n v="1961"/>
    <s v="M"/>
    <s v="H041354"/>
    <x v="66"/>
    <s v="ok"/>
    <s v="CONSERVA MARIO"/>
    <s v="M-55"/>
    <x v="0"/>
    <n v="34"/>
    <n v="5000"/>
  </r>
  <r>
    <n v="678"/>
    <s v="COPPOLA"/>
    <s v="DOMENICO"/>
    <n v="1968"/>
    <s v="M"/>
    <s v="H041354"/>
    <x v="66"/>
    <s v="ok"/>
    <s v="COPPOLA DOMENICO"/>
    <s v="M-45"/>
    <x v="0"/>
    <n v="30"/>
    <n v="6500"/>
  </r>
  <r>
    <n v="679"/>
    <s v="CORSINI"/>
    <s v="FABRIZIO"/>
    <n v="1977"/>
    <s v="M"/>
    <s v="H041354"/>
    <x v="66"/>
    <s v="ok"/>
    <s v="CORSINI FABRIZIO"/>
    <s v="M-40"/>
    <x v="0"/>
    <n v="28"/>
    <n v="6500"/>
  </r>
  <r>
    <n v="680"/>
    <s v="COTALI"/>
    <s v="IVAN"/>
    <n v="1976"/>
    <s v="M"/>
    <s v="H041354"/>
    <x v="66"/>
    <s v="ok"/>
    <s v="COTALI IVAN"/>
    <s v="M-40"/>
    <x v="0"/>
    <n v="28"/>
    <n v="6500"/>
  </r>
  <r>
    <n v="681"/>
    <s v="CUCCHI"/>
    <s v="STEFANO"/>
    <n v="1968"/>
    <s v="M"/>
    <s v="H041354"/>
    <x v="66"/>
    <s v="ok"/>
    <s v="CUCCHI STEFANO"/>
    <s v="M-45"/>
    <x v="0"/>
    <n v="30"/>
    <n v="6500"/>
  </r>
  <r>
    <n v="682"/>
    <s v="FAGGIOLI"/>
    <s v="LORENZO"/>
    <n v="1972"/>
    <s v="M"/>
    <s v="H041354"/>
    <x v="66"/>
    <s v="ok"/>
    <s v="FAGGIOLI LORENZO"/>
    <s v="M-45"/>
    <x v="0"/>
    <n v="30"/>
    <n v="6500"/>
  </r>
  <r>
    <n v="683"/>
    <s v="FARSETTI"/>
    <s v="ANDREA"/>
    <n v="1968"/>
    <s v="M"/>
    <s v="H041354"/>
    <x v="66"/>
    <s v="ok"/>
    <s v="FARSETTI ANDREA"/>
    <s v="M-45"/>
    <x v="0"/>
    <n v="30"/>
    <n v="6500"/>
  </r>
  <r>
    <n v="684"/>
    <s v="FILIPPINI"/>
    <s v="MASSIMO"/>
    <n v="1968"/>
    <s v="M"/>
    <s v="H041354"/>
    <x v="66"/>
    <s v="ok"/>
    <s v="FILIPPINI MASSIMO"/>
    <s v="M-45"/>
    <x v="0"/>
    <n v="30"/>
    <n v="6500"/>
  </r>
  <r>
    <n v="685"/>
    <s v="FRACCHETTA"/>
    <s v="VALERIO"/>
    <n v="1961"/>
    <s v="M"/>
    <s v="H041354"/>
    <x v="66"/>
    <s v="ok"/>
    <s v="FRACCHETTA VALERIO"/>
    <s v="M-55"/>
    <x v="0"/>
    <n v="34"/>
    <n v="5000"/>
  </r>
  <r>
    <n v="686"/>
    <s v="FRANCIOSI"/>
    <s v="JONATHAN"/>
    <n v="1977"/>
    <s v="M"/>
    <s v="H041354"/>
    <x v="66"/>
    <s v="ok"/>
    <s v="FRANCIOSI JONATHAN"/>
    <s v="M-40"/>
    <x v="0"/>
    <n v="28"/>
    <n v="6500"/>
  </r>
  <r>
    <n v="687"/>
    <s v="GALANTINI"/>
    <s v="CARLO"/>
    <n v="1967"/>
    <s v="M"/>
    <s v="H041354"/>
    <x v="66"/>
    <s v="ok"/>
    <s v="GALANTINI CARLO"/>
    <s v="M-50"/>
    <x v="0"/>
    <n v="32"/>
    <n v="5000"/>
  </r>
  <r>
    <n v="688"/>
    <s v="GASPARINI"/>
    <s v="PIERPAOLO"/>
    <n v="1964"/>
    <s v="M"/>
    <s v="H041354"/>
    <x v="66"/>
    <s v="ok"/>
    <s v="GASPARINI PIERPAOLO"/>
    <s v="M-50"/>
    <x v="0"/>
    <n v="32"/>
    <n v="5000"/>
  </r>
  <r>
    <n v="689"/>
    <s v="GAVIOLI"/>
    <s v="DAVIDE"/>
    <n v="1983"/>
    <s v="M"/>
    <s v="H041354"/>
    <x v="66"/>
    <s v="ok"/>
    <s v="GAVIOLI DAVIDE"/>
    <s v="M-30"/>
    <x v="0"/>
    <n v="24"/>
    <n v="6500"/>
  </r>
  <r>
    <n v="690"/>
    <s v="GENTILE"/>
    <s v="FABRIZIO"/>
    <n v="1972"/>
    <s v="M"/>
    <s v="H041354"/>
    <x v="66"/>
    <s v="ok"/>
    <s v="GENTILE FABRIZIO"/>
    <s v="M-45"/>
    <x v="0"/>
    <n v="30"/>
    <n v="6500"/>
  </r>
  <r>
    <n v="691"/>
    <s v="GIUTTARI"/>
    <s v="GIANLUCA"/>
    <n v="1971"/>
    <s v="M"/>
    <s v="H041354"/>
    <x v="66"/>
    <s v="ok"/>
    <s v="GIUTTARI GIANLUCA"/>
    <s v="M-45"/>
    <x v="0"/>
    <n v="30"/>
    <n v="6500"/>
  </r>
  <r>
    <n v="692"/>
    <s v="GORRASI"/>
    <s v="GIANCARLO"/>
    <n v="1979"/>
    <s v="M"/>
    <s v="H041354"/>
    <x v="66"/>
    <s v="ok"/>
    <s v="GORRASI GIANCARLO"/>
    <s v="M-35"/>
    <x v="0"/>
    <n v="26"/>
    <n v="6500"/>
  </r>
  <r>
    <n v="693"/>
    <s v="GOZZI"/>
    <s v="ETTORE"/>
    <n v="1958"/>
    <s v="M"/>
    <s v="H041354"/>
    <x v="66"/>
    <s v="ok"/>
    <s v="GOZZI ETTORE"/>
    <s v="M-55"/>
    <x v="0"/>
    <n v="34"/>
    <n v="5000"/>
  </r>
  <r>
    <n v="694"/>
    <s v="LIGABUE"/>
    <s v="ANNAMARIA"/>
    <n v="1962"/>
    <s v="F"/>
    <s v="H041354"/>
    <x v="66"/>
    <s v="ok"/>
    <s v="LIGABUE ANNAMARIA"/>
    <s v="F-55"/>
    <x v="0"/>
    <n v="33"/>
    <n v="4000"/>
  </r>
  <r>
    <n v="695"/>
    <s v="LO CONTE"/>
    <s v="ANTONIO"/>
    <n v="1962"/>
    <s v="M"/>
    <s v="H041354"/>
    <x v="66"/>
    <s v="ok"/>
    <s v="LO CONTE ANTONIO"/>
    <s v="M-55"/>
    <x v="0"/>
    <n v="34"/>
    <n v="5000"/>
  </r>
  <r>
    <n v="696"/>
    <s v="LONGAGNANI"/>
    <s v="GIOVANNI"/>
    <n v="1955"/>
    <s v="M"/>
    <s v="H041354"/>
    <x v="66"/>
    <s v="ok"/>
    <s v="LONGAGNANI GIOVANNI"/>
    <s v="M-60"/>
    <x v="0"/>
    <n v="36"/>
    <n v="5000"/>
  </r>
  <r>
    <n v="697"/>
    <s v="LONGAGNANI"/>
    <s v="MARCO"/>
    <n v="1978"/>
    <s v="M"/>
    <s v="H041354"/>
    <x v="66"/>
    <s v="ok"/>
    <s v="LONGAGNANI MARCO"/>
    <s v="M-35"/>
    <x v="0"/>
    <n v="26"/>
    <n v="6500"/>
  </r>
  <r>
    <n v="698"/>
    <s v="MALAGOLI"/>
    <s v="GIAN FRANCO"/>
    <n v="1969"/>
    <s v="M"/>
    <s v="H041354"/>
    <x v="66"/>
    <s v="ok"/>
    <s v="MALAGOLI GIAN FRANCO"/>
    <s v="M-45"/>
    <x v="0"/>
    <n v="30"/>
    <n v="6500"/>
  </r>
  <r>
    <n v="699"/>
    <s v="MANNI"/>
    <s v="FABRIZIO"/>
    <n v="1981"/>
    <s v="M"/>
    <s v="H041354"/>
    <x v="66"/>
    <s v="ok"/>
    <s v="MANNI FABRIZIO"/>
    <s v="M-35"/>
    <x v="0"/>
    <n v="26"/>
    <n v="6500"/>
  </r>
  <r>
    <n v="700"/>
    <s v="MANNI"/>
    <s v="NICOLO'"/>
    <n v="1988"/>
    <s v="M"/>
    <s v="H041354"/>
    <x v="66"/>
    <s v="ok"/>
    <s v="MANNI NICOLO'"/>
    <s v="M-25"/>
    <x v="0"/>
    <n v="22"/>
    <n v="6500"/>
  </r>
  <r>
    <n v="701"/>
    <s v="MANTOVI"/>
    <s v="ROBERTA"/>
    <n v="1966"/>
    <s v="F"/>
    <s v="H041354"/>
    <x v="66"/>
    <s v="ok"/>
    <s v="MANTOVI ROBERTA"/>
    <s v="F-50"/>
    <x v="0"/>
    <n v="31"/>
    <n v="4000"/>
  </r>
  <r>
    <n v="702"/>
    <s v="MARCONI"/>
    <s v="PAOLA"/>
    <n v="1968"/>
    <s v="F"/>
    <s v="H041354"/>
    <x v="66"/>
    <s v="ok"/>
    <s v="MARCONI PAOLA"/>
    <s v="F-45"/>
    <x v="0"/>
    <n v="29"/>
    <n v="4000"/>
  </r>
  <r>
    <n v="703"/>
    <s v="MARMO"/>
    <s v="SAVERIO"/>
    <n v="1976"/>
    <s v="M"/>
    <s v="H041354"/>
    <x v="66"/>
    <s v="ok"/>
    <s v="MARMO SAVERIO"/>
    <s v="M-40"/>
    <x v="0"/>
    <n v="28"/>
    <n v="6500"/>
  </r>
  <r>
    <n v="704"/>
    <s v="MELETTI"/>
    <s v="LUIGI"/>
    <n v="1968"/>
    <s v="M"/>
    <s v="H041354"/>
    <x v="66"/>
    <s v="ok"/>
    <s v="MELETTI LUIGI"/>
    <s v="M-45"/>
    <x v="0"/>
    <n v="30"/>
    <n v="6500"/>
  </r>
  <r>
    <n v="705"/>
    <s v="MONGERA"/>
    <s v="ANNAROSA"/>
    <n v="1973"/>
    <s v="F"/>
    <s v="H041354"/>
    <x v="66"/>
    <s v="ok"/>
    <s v="MONGERA ANNAROSA"/>
    <s v="F-40"/>
    <x v="0"/>
    <n v="27"/>
    <n v="4000"/>
  </r>
  <r>
    <n v="706"/>
    <s v="MONTANARI"/>
    <s v="ANDREA"/>
    <n v="1981"/>
    <s v="M"/>
    <s v="H041354"/>
    <x v="66"/>
    <s v="ok"/>
    <s v="MONTANARI ANDREA"/>
    <s v="M-35"/>
    <x v="0"/>
    <n v="26"/>
    <n v="6500"/>
  </r>
  <r>
    <n v="707"/>
    <s v="MORI"/>
    <s v="ALESSIO"/>
    <n v="1985"/>
    <s v="M"/>
    <s v="H041354"/>
    <x v="66"/>
    <s v="ok"/>
    <s v="MORI ALESSIO"/>
    <s v="M-30"/>
    <x v="0"/>
    <n v="24"/>
    <n v="6500"/>
  </r>
  <r>
    <n v="708"/>
    <s v="MORO"/>
    <s v="MOHAMED"/>
    <n v="1984"/>
    <s v="M"/>
    <s v="H041354"/>
    <x v="66"/>
    <s v="ok"/>
    <s v="MORO MOHAMED"/>
    <s v="M-30"/>
    <x v="0"/>
    <n v="24"/>
    <n v="6500"/>
  </r>
  <r>
    <n v="709"/>
    <s v="NEGRINI"/>
    <s v="ALBERTO"/>
    <n v="1971"/>
    <s v="M"/>
    <s v="H041354"/>
    <x v="66"/>
    <s v="ok"/>
    <s v="NEGRINI ALBERTO"/>
    <s v="M-45"/>
    <x v="0"/>
    <n v="30"/>
    <n v="6500"/>
  </r>
  <r>
    <n v="710"/>
    <s v="PERRICONE"/>
    <s v="GAETANO"/>
    <n v="1959"/>
    <s v="M"/>
    <s v="H041354"/>
    <x v="66"/>
    <s v="ok"/>
    <s v="PERRICONE GAETANO"/>
    <s v="M-55"/>
    <x v="0"/>
    <n v="34"/>
    <n v="5000"/>
  </r>
  <r>
    <n v="711"/>
    <s v="PIRONDI"/>
    <s v="FABIO"/>
    <n v="1980"/>
    <s v="M"/>
    <s v="H041354"/>
    <x v="66"/>
    <s v="ok"/>
    <s v="PIRONDI FABIO"/>
    <s v="M-35"/>
    <x v="0"/>
    <n v="26"/>
    <n v="6500"/>
  </r>
  <r>
    <n v="712"/>
    <s v="POLLASTRI"/>
    <s v="ENRICO"/>
    <n v="1972"/>
    <s v="M"/>
    <s v="H041354"/>
    <x v="66"/>
    <s v="ok"/>
    <s v="POLLASTRI ENRICO"/>
    <s v="M-45"/>
    <x v="0"/>
    <n v="30"/>
    <n v="6500"/>
  </r>
  <r>
    <n v="713"/>
    <s v="POPPI"/>
    <s v="VANESSA"/>
    <n v="1989"/>
    <s v="F"/>
    <s v="H041354"/>
    <x v="66"/>
    <s v="ok"/>
    <s v="POPPI VANESSA"/>
    <s v="F-25"/>
    <x v="0"/>
    <n v="21"/>
    <n v="4000"/>
  </r>
  <r>
    <n v="714"/>
    <s v="RICCHI"/>
    <s v="LUCIA"/>
    <n v="1982"/>
    <s v="F"/>
    <s v="H041354"/>
    <x v="66"/>
    <s v="ok"/>
    <s v="RICCHI LUCIA"/>
    <s v="F-35"/>
    <x v="0"/>
    <n v="25"/>
    <n v="4000"/>
  </r>
  <r>
    <n v="715"/>
    <s v="RIGHI"/>
    <s v="GABRIELE"/>
    <n v="1990"/>
    <s v="M"/>
    <s v="H041354"/>
    <x v="66"/>
    <s v="ok"/>
    <s v="RIGHI GABRIELE"/>
    <s v="M-25"/>
    <x v="0"/>
    <n v="22"/>
    <n v="6500"/>
  </r>
  <r>
    <n v="716"/>
    <s v="RIGHI"/>
    <s v="MAURO"/>
    <n v="1962"/>
    <s v="M"/>
    <s v="H041354"/>
    <x v="66"/>
    <s v="ok"/>
    <s v="RIGHI MAURO"/>
    <s v="M-55"/>
    <x v="0"/>
    <n v="34"/>
    <n v="5000"/>
  </r>
  <r>
    <n v="717"/>
    <s v="ROSSI"/>
    <s v="CRISTINA"/>
    <n v="1962"/>
    <s v="F"/>
    <s v="H041354"/>
    <x v="66"/>
    <s v="ok"/>
    <s v="ROSSI CRISTINA"/>
    <s v="F-55"/>
    <x v="0"/>
    <n v="33"/>
    <n v="4000"/>
  </r>
  <r>
    <n v="718"/>
    <s v="SETTI"/>
    <s v="ALBERTO"/>
    <n v="1976"/>
    <s v="M"/>
    <s v="H041354"/>
    <x v="66"/>
    <s v="ok"/>
    <s v="SETTI ALBERTO"/>
    <s v="M-40"/>
    <x v="0"/>
    <n v="28"/>
    <n v="6500"/>
  </r>
  <r>
    <n v="719"/>
    <s v="STRADI"/>
    <s v="GIANLUCA"/>
    <n v="1963"/>
    <s v="M"/>
    <s v="H041354"/>
    <x v="66"/>
    <s v="ok"/>
    <s v="STRADI GIANLUCA"/>
    <s v="M-50"/>
    <x v="0"/>
    <n v="32"/>
    <n v="5000"/>
  </r>
  <r>
    <n v="720"/>
    <s v="TAMAROZZI"/>
    <s v="MARCO"/>
    <n v="1972"/>
    <s v="M"/>
    <s v="H041354"/>
    <x v="66"/>
    <s v="ok"/>
    <s v="TAMAROZZI MARCO"/>
    <s v="M-45"/>
    <x v="0"/>
    <n v="30"/>
    <n v="6500"/>
  </r>
  <r>
    <n v="721"/>
    <s v="VALLI"/>
    <s v="STEFANO"/>
    <n v="1964"/>
    <s v="M"/>
    <s v="H041354"/>
    <x v="66"/>
    <s v="ok"/>
    <s v="VALLI STEFANO"/>
    <s v="M-50"/>
    <x v="0"/>
    <n v="32"/>
    <n v="5000"/>
  </r>
  <r>
    <n v="722"/>
    <s v="ZACCARIA"/>
    <s v="RICCARDO"/>
    <n v="1971"/>
    <s v="M"/>
    <s v="H041354"/>
    <x v="66"/>
    <s v="ok"/>
    <s v="ZACCARIA RICCARDO"/>
    <s v="M-45"/>
    <x v="0"/>
    <n v="30"/>
    <n v="6500"/>
  </r>
  <r>
    <n v="723"/>
    <s v="ZINI"/>
    <s v="CHIARA"/>
    <n v="1987"/>
    <s v="F"/>
    <s v="H041354"/>
    <x v="66"/>
    <s v="ok"/>
    <s v="ZINI CHIARA"/>
    <s v="F-30"/>
    <x v="0"/>
    <n v="23"/>
    <n v="4000"/>
  </r>
  <r>
    <n v="724"/>
    <s v="CARPENITO"/>
    <s v="ELEONORA"/>
    <n v="2008"/>
    <s v="F"/>
    <s v="H040237"/>
    <x v="67"/>
    <s v="ok"/>
    <s v="CARPENITO ELEONORA"/>
    <s v="F-Pulcini"/>
    <x v="1"/>
    <n v="5"/>
    <n v="400"/>
  </r>
  <r>
    <n v="725"/>
    <s v="CARPENITO"/>
    <s v="MARIA SOLE"/>
    <n v="2006"/>
    <s v="F"/>
    <s v="H040237"/>
    <x v="67"/>
    <s v="ok"/>
    <s v="CARPENITO MARIA SOLE"/>
    <s v="F-Esordienti"/>
    <x v="1"/>
    <n v="7"/>
    <n v="800"/>
  </r>
  <r>
    <n v="726"/>
    <s v="BRUZZI"/>
    <s v="EDOARDO"/>
    <n v="2003"/>
    <s v="M"/>
    <s v="H040444"/>
    <x v="68"/>
    <s v="ok"/>
    <s v="BRUZZI EDOARDO"/>
    <s v="M-CadettI"/>
    <x v="1"/>
    <n v="14"/>
    <n v="2100"/>
  </r>
  <r>
    <n v="727"/>
    <s v="SELMI"/>
    <s v="ELENA"/>
    <n v="2002"/>
    <s v="F"/>
    <s v="H040444"/>
    <x v="68"/>
    <s v="ok"/>
    <s v="SELMI ELENA"/>
    <s v="F-Cadette"/>
    <x v="1"/>
    <n v="13"/>
    <n v="2100"/>
  </r>
  <r>
    <n v="728"/>
    <s v="SHAMI"/>
    <s v="ELMAHDI"/>
    <n v="2001"/>
    <s v="M"/>
    <s v="H040444"/>
    <x v="68"/>
    <s v="ok"/>
    <s v="SHAMI ELMAHDI"/>
    <s v="M-AllievI"/>
    <x v="1"/>
    <n v="16"/>
    <n v="2500"/>
  </r>
  <r>
    <n v="729"/>
    <s v="GIANNOTTI"/>
    <s v="MARGHERITA"/>
    <n v="2006"/>
    <s v="F"/>
    <s v="H040796"/>
    <x v="69"/>
    <s v="ok"/>
    <s v="GIANNOTTI MARGHERITA"/>
    <s v="F-Esordienti"/>
    <x v="1"/>
    <n v="7"/>
    <n v="800"/>
  </r>
  <r>
    <n v="730"/>
    <s v="GIANNOTTI"/>
    <s v="SILVIA"/>
    <n v="2005"/>
    <s v="F"/>
    <s v="H040796"/>
    <x v="69"/>
    <s v="ok"/>
    <s v="GIANNOTTI SILVIA"/>
    <s v="F-Ragazze A"/>
    <x v="1"/>
    <n v="9"/>
    <n v="1000"/>
  </r>
  <r>
    <n v="731"/>
    <s v="ANGELILLO"/>
    <s v="VINCENZO"/>
    <n v="1964"/>
    <s v="M"/>
    <s v="H080563"/>
    <x v="70"/>
    <s v="ok"/>
    <s v="ANGELILLO VINCENZO"/>
    <s v="M-50"/>
    <x v="0"/>
    <n v="32"/>
    <n v="5000"/>
  </r>
  <r>
    <n v="732"/>
    <s v="MANINI"/>
    <s v="ROBERTO"/>
    <n v="1959"/>
    <s v="M"/>
    <s v="H080563"/>
    <x v="70"/>
    <s v="ok"/>
    <s v="MANINI ROBERTO"/>
    <s v="M-55"/>
    <x v="0"/>
    <n v="34"/>
    <n v="5000"/>
  </r>
  <r>
    <n v="733"/>
    <s v="MASONI"/>
    <s v="GIANCARLO"/>
    <n v="1940"/>
    <s v="M"/>
    <s v="H080563"/>
    <x v="70"/>
    <s v="ok"/>
    <s v="MASONI GIANCARLO"/>
    <s v="M-75"/>
    <x v="0"/>
    <n v="42"/>
    <n v="5000"/>
  </r>
  <r>
    <n v="734"/>
    <s v="PRANDI"/>
    <s v="GIOVANNI"/>
    <n v="1966"/>
    <s v="M"/>
    <s v="H080563"/>
    <x v="70"/>
    <s v="ok"/>
    <s v="PRANDI GIOVANNI"/>
    <s v="M-50"/>
    <x v="0"/>
    <n v="32"/>
    <n v="5000"/>
  </r>
  <r>
    <n v="735"/>
    <s v="RASULO"/>
    <s v="PASQUALE"/>
    <n v="1956"/>
    <s v="M"/>
    <s v="H080563"/>
    <x v="70"/>
    <s v="ok"/>
    <s v="RASULO PASQUALE"/>
    <s v="M-60"/>
    <x v="0"/>
    <n v="36"/>
    <n v="5000"/>
  </r>
  <r>
    <n v="736"/>
    <s v="RAVAZZINI"/>
    <s v="RUGGERO"/>
    <n v="1958"/>
    <s v="M"/>
    <s v="H080312"/>
    <x v="71"/>
    <s v="ok"/>
    <s v="RAVAZZINI RUGGERO"/>
    <s v="M-55"/>
    <x v="0"/>
    <n v="34"/>
    <n v="5000"/>
  </r>
  <r>
    <n v="737"/>
    <s v="RICCO'"/>
    <s v="ROBERTA"/>
    <n v="1976"/>
    <s v="F"/>
    <s v="H080312"/>
    <x v="71"/>
    <s v="ok"/>
    <s v="RICCO' ROBERTA"/>
    <s v="F-40"/>
    <x v="0"/>
    <n v="27"/>
    <n v="4000"/>
  </r>
  <r>
    <n v="738"/>
    <s v="ROSSI"/>
    <s v="SIMONA"/>
    <n v="1973"/>
    <s v="F"/>
    <s v="H080312"/>
    <x v="71"/>
    <s v="ok"/>
    <s v="ROSSI SIMONA"/>
    <s v="F-40"/>
    <x v="0"/>
    <n v="27"/>
    <n v="4000"/>
  </r>
  <r>
    <n v="739"/>
    <s v="CAVAZZUTI"/>
    <s v="PAOLO"/>
    <n v="1965"/>
    <s v="M"/>
    <s v="H040644"/>
    <x v="72"/>
    <s v="ok"/>
    <s v="CAVAZZUTI PAOLO"/>
    <s v="M-50"/>
    <x v="0"/>
    <n v="32"/>
    <n v="5000"/>
  </r>
  <r>
    <n v="740"/>
    <s v="PIVETTI"/>
    <s v="MAURIZIO"/>
    <n v="1956"/>
    <s v="M"/>
    <s v="H040644"/>
    <x v="72"/>
    <s v="ok"/>
    <s v="PIVETTI MAURIZIO"/>
    <s v="M-60"/>
    <x v="0"/>
    <n v="36"/>
    <n v="5000"/>
  </r>
  <r>
    <n v="741"/>
    <s v="RICCI"/>
    <s v="DINO"/>
    <n v="1951"/>
    <s v="M"/>
    <s v="H040644"/>
    <x v="72"/>
    <s v="ok"/>
    <s v="RICCI DINO"/>
    <s v="M-65"/>
    <x v="0"/>
    <n v="38"/>
    <n v="5000"/>
  </r>
  <r>
    <n v="742"/>
    <s v="FANTI"/>
    <s v="CLAUDIA"/>
    <n v="1962"/>
    <s v="F"/>
    <s v="H011729"/>
    <x v="73"/>
    <s v="ok"/>
    <s v="FANTI CLAUDIA"/>
    <s v="F-55"/>
    <x v="0"/>
    <n v="33"/>
    <n v="4000"/>
  </r>
  <r>
    <n v="743"/>
    <s v="FRANCHINI"/>
    <s v="ENZO"/>
    <n v="1949"/>
    <s v="M"/>
    <s v="H011729"/>
    <x v="73"/>
    <s v="ok"/>
    <s v="FRANCHINI ENZO"/>
    <s v="M-65"/>
    <x v="0"/>
    <n v="38"/>
    <n v="5000"/>
  </r>
  <r>
    <n v="744"/>
    <s v="RAMUNNI"/>
    <s v="ANTONIO UBALDO"/>
    <n v="1953"/>
    <s v="M"/>
    <s v="H011729"/>
    <x v="73"/>
    <s v="ok"/>
    <s v="RAMUNNI ANTONIO UBALDO"/>
    <s v="M-60"/>
    <x v="0"/>
    <n v="36"/>
    <n v="5000"/>
  </r>
  <r>
    <n v="745"/>
    <s v="WIZA"/>
    <s v="BARBARA ANNA"/>
    <n v="1960"/>
    <s v="F"/>
    <s v="H011729"/>
    <x v="73"/>
    <s v="ok"/>
    <s v="WIZA BARBARA ANNA"/>
    <s v="F-55"/>
    <x v="0"/>
    <n v="33"/>
    <n v="4000"/>
  </r>
  <r>
    <n v="746"/>
    <s v="DEMARIA"/>
    <s v="ALESSANDRA"/>
    <n v="1964"/>
    <s v="F"/>
    <s v="H011725"/>
    <x v="74"/>
    <s v="ok"/>
    <s v="DEMARIA ALESSANDRA"/>
    <s v="F-50"/>
    <x v="0"/>
    <n v="31"/>
    <n v="4000"/>
  </r>
  <r>
    <n v="747"/>
    <s v="GANASSI"/>
    <s v="MARCO"/>
    <n v="1945"/>
    <s v="M"/>
    <s v="H011725"/>
    <x v="74"/>
    <s v="ok"/>
    <s v="GANASSI MARCO"/>
    <s v="M-70"/>
    <x v="0"/>
    <n v="40"/>
    <n v="5000"/>
  </r>
  <r>
    <n v="748"/>
    <s v="GHINI"/>
    <s v="DANIELE"/>
    <n v="1966"/>
    <s v="M"/>
    <s v="H011725"/>
    <x v="74"/>
    <s v="ok"/>
    <s v="GHINI DANIELE"/>
    <s v="M-50"/>
    <x v="0"/>
    <n v="32"/>
    <n v="5000"/>
  </r>
  <r>
    <n v="749"/>
    <s v="NADALINI"/>
    <s v="STEFANO"/>
    <n v="1969"/>
    <s v="M"/>
    <s v="H011725"/>
    <x v="74"/>
    <s v="ok"/>
    <s v="NADALINI STEFANO"/>
    <s v="M-45"/>
    <x v="0"/>
    <n v="30"/>
    <n v="6500"/>
  </r>
  <r>
    <n v="750"/>
    <s v="PANTALEO"/>
    <s v="GIACOMO"/>
    <n v="1963"/>
    <s v="M"/>
    <s v="H011725"/>
    <x v="74"/>
    <s v="ok"/>
    <s v="PANTALEO GIACOMO"/>
    <s v="M-50"/>
    <x v="0"/>
    <n v="32"/>
    <n v="5000"/>
  </r>
  <r>
    <n v="751"/>
    <s v="PIGLIACAMPO"/>
    <s v="ALESSANDRO"/>
    <n v="1942"/>
    <s v="M"/>
    <s v="H011725"/>
    <x v="74"/>
    <s v="ok"/>
    <s v="PIGLIACAMPO ALESSANDRO"/>
    <s v="M-75"/>
    <x v="0"/>
    <n v="42"/>
    <n v="5000"/>
  </r>
  <r>
    <n v="752"/>
    <s v="STANGHELLINI"/>
    <s v="MATTEO"/>
    <n v="1977"/>
    <s v="M"/>
    <s v="H011725"/>
    <x v="74"/>
    <s v="ok"/>
    <s v="STANGHELLINI MATTEO"/>
    <s v="M-40"/>
    <x v="0"/>
    <n v="28"/>
    <n v="6500"/>
  </r>
  <r>
    <n v="753"/>
    <s v="TESTONI"/>
    <s v="DANIELA"/>
    <n v="1958"/>
    <s v="F"/>
    <s v="H011725"/>
    <x v="74"/>
    <s v="ok"/>
    <s v="TESTONI DANIELA"/>
    <s v="F-55"/>
    <x v="0"/>
    <n v="33"/>
    <n v="4000"/>
  </r>
  <r>
    <n v="754"/>
    <s v="MAGNANI"/>
    <s v="LORENZO"/>
    <n v="1959"/>
    <s v="M"/>
    <s v="H035237"/>
    <x v="75"/>
    <s v="ok"/>
    <s v="MAGNANI LORENZO"/>
    <s v="M-55"/>
    <x v="0"/>
    <n v="34"/>
    <n v="5000"/>
  </r>
  <r>
    <n v="755"/>
    <s v="ABEJE HABTE MARIAM"/>
    <s v="DEBORAH"/>
    <n v="2004"/>
    <s v="F"/>
    <s v="H010172"/>
    <x v="76"/>
    <s v="ok"/>
    <s v="ABEJE HABTE MARIAM DEBORAH"/>
    <s v="F-Ragazze B"/>
    <x v="1"/>
    <n v="11"/>
    <n v="1000"/>
  </r>
  <r>
    <n v="756"/>
    <s v="ABEJE HABTEMARIAM"/>
    <s v="THEOPHILUS"/>
    <n v="2010"/>
    <s v="M"/>
    <s v="H010172"/>
    <x v="76"/>
    <s v="ok"/>
    <s v="ABEJE HABTEMARIAM THEOPHILUS"/>
    <s v="M-Primi Passi"/>
    <x v="1"/>
    <n v="4"/>
    <n v="400"/>
  </r>
  <r>
    <n v="757"/>
    <s v="BORDONI"/>
    <s v="TOMMASO"/>
    <n v="2002"/>
    <s v="M"/>
    <s v="H010172"/>
    <x v="76"/>
    <s v="ok"/>
    <s v="BORDONI TOMMASO"/>
    <s v="M-CadettI"/>
    <x v="1"/>
    <n v="14"/>
    <n v="2100"/>
  </r>
  <r>
    <n v="758"/>
    <s v="CATERINO"/>
    <s v="ROBERTO"/>
    <n v="2003"/>
    <s v="M"/>
    <s v="H010172"/>
    <x v="76"/>
    <s v="ok"/>
    <s v="CATERINO ROBERTO"/>
    <s v="M-CadettI"/>
    <x v="1"/>
    <n v="14"/>
    <n v="2100"/>
  </r>
  <r>
    <n v="759"/>
    <s v="DEL CARLO"/>
    <s v="FRANCESCO"/>
    <n v="1984"/>
    <s v="M"/>
    <s v="H010172"/>
    <x v="76"/>
    <s v="ok"/>
    <s v="DEL CARLO FRANCESCO"/>
    <s v="M-30"/>
    <x v="0"/>
    <n v="24"/>
    <n v="6500"/>
  </r>
  <r>
    <n v="760"/>
    <s v="DENOTTI"/>
    <s v="NAYRA"/>
    <n v="2010"/>
    <s v="F"/>
    <s v="H010172"/>
    <x v="76"/>
    <s v="ok"/>
    <s v="DENOTTI NAYRA"/>
    <s v="F-Primi Passi"/>
    <x v="1"/>
    <n v="3"/>
    <n v="400"/>
  </r>
  <r>
    <n v="761"/>
    <s v="DONDI DALL'OROLOGIO"/>
    <s v="STEFANO"/>
    <n v="2009"/>
    <s v="M"/>
    <s v="H010172"/>
    <x v="76"/>
    <s v="ok"/>
    <s v="DONDI DALL'OROLOGIO STEFANO"/>
    <s v="M-Pulcini"/>
    <x v="1"/>
    <n v="6"/>
    <n v="400"/>
  </r>
  <r>
    <n v="762"/>
    <s v="FAVA"/>
    <s v="VALENTINA"/>
    <n v="2009"/>
    <s v="F"/>
    <s v="H010172"/>
    <x v="76"/>
    <s v="ok"/>
    <s v="FAVA VALENTINA"/>
    <s v="F-Pulcini"/>
    <x v="1"/>
    <n v="5"/>
    <n v="400"/>
  </r>
  <r>
    <n v="763"/>
    <s v="FICARRA"/>
    <s v="DIEGO"/>
    <n v="2010"/>
    <s v="M"/>
    <s v="H010172"/>
    <x v="76"/>
    <s v="ok"/>
    <s v="FICARRA DIEGO"/>
    <s v="M-Primi Passi"/>
    <x v="1"/>
    <n v="4"/>
    <n v="400"/>
  </r>
  <r>
    <n v="764"/>
    <s v="GRISOLIA"/>
    <s v="GIULIO SAVERIO"/>
    <n v="2010"/>
    <s v="M"/>
    <s v="H010172"/>
    <x v="76"/>
    <s v="ok"/>
    <s v="GRISOLIA GIULIO SAVERIO"/>
    <s v="M-Primi Passi"/>
    <x v="1"/>
    <n v="4"/>
    <n v="400"/>
  </r>
  <r>
    <n v="765"/>
    <s v="LOKMANE"/>
    <s v="MAHA"/>
    <n v="2005"/>
    <s v="F"/>
    <s v="H010172"/>
    <x v="76"/>
    <s v="ok"/>
    <s v="LOKMANE MAHA"/>
    <s v="F-Ragazze A"/>
    <x v="1"/>
    <n v="9"/>
    <n v="1000"/>
  </r>
  <r>
    <n v="766"/>
    <s v="LOKMANE"/>
    <s v="NIHADE"/>
    <n v="2005"/>
    <s v="F"/>
    <s v="H010172"/>
    <x v="76"/>
    <s v="ok"/>
    <s v="LOKMANE NIHADE"/>
    <s v="F-Ragazze A"/>
    <x v="1"/>
    <n v="9"/>
    <n v="1000"/>
  </r>
  <r>
    <n v="767"/>
    <s v="ROSSI"/>
    <s v="EMANUELA"/>
    <n v="2003"/>
    <s v="F"/>
    <s v="H010172"/>
    <x v="76"/>
    <s v="ok"/>
    <s v="ROSSI EMANUELA"/>
    <s v="F-Cadette"/>
    <x v="1"/>
    <n v="13"/>
    <n v="2100"/>
  </r>
  <r>
    <n v="768"/>
    <s v="SUCCI CIMENTINI"/>
    <s v="LUCA"/>
    <n v="2001"/>
    <s v="M"/>
    <s v="H010172"/>
    <x v="76"/>
    <s v="ok"/>
    <s v="SUCCI CIMENTINI LUCA"/>
    <s v="M-AllievI"/>
    <x v="1"/>
    <n v="16"/>
    <n v="2500"/>
  </r>
  <r>
    <n v="769"/>
    <s v="SURIANI"/>
    <s v="SAMUELE"/>
    <n v="2004"/>
    <s v="M"/>
    <s v="H010172"/>
    <x v="76"/>
    <s v="ok"/>
    <s v="SURIANI SAMUELE"/>
    <s v="M-Ragazzi B"/>
    <x v="1"/>
    <n v="12"/>
    <n v="1000"/>
  </r>
  <r>
    <n v="770"/>
    <s v="ZANNI"/>
    <s v="SARA"/>
    <n v="2001"/>
    <s v="F"/>
    <s v="H010172"/>
    <x v="76"/>
    <s v="ok"/>
    <s v="ZANNI SARA"/>
    <s v="F-Allieve"/>
    <x v="1"/>
    <n v="15"/>
    <n v="2500"/>
  </r>
  <r>
    <n v="771"/>
    <s v="LOCONTE"/>
    <s v="VITO"/>
    <n v="1982"/>
    <s v="M"/>
    <s v="C030517"/>
    <x v="77"/>
    <s v="ok"/>
    <s v="LOCONTE VITO"/>
    <s v="M-35"/>
    <x v="0"/>
    <n v="26"/>
    <n v="6500"/>
  </r>
  <r>
    <n v="772"/>
    <s v="BIANCO"/>
    <s v="BRUNO"/>
    <n v="1954"/>
    <s v="M"/>
    <s v="A140358"/>
    <x v="78"/>
    <s v="ok"/>
    <s v="BIANCO BRUNO"/>
    <s v="M-60"/>
    <x v="0"/>
    <n v="36"/>
    <n v="5000"/>
  </r>
  <r>
    <n v="773"/>
    <s v="CERICOLA"/>
    <s v="MICHELANTONIO"/>
    <n v="1944"/>
    <s v="M"/>
    <s v="A140358"/>
    <x v="78"/>
    <s v="ok"/>
    <s v="CERICOLA MICHELANTONIO"/>
    <s v="M-70"/>
    <x v="0"/>
    <n v="40"/>
    <n v="5000"/>
  </r>
  <r>
    <n v="774"/>
    <s v="CHIABODO"/>
    <s v="BARBARA"/>
    <n v="1979"/>
    <s v="F"/>
    <s v="A140358"/>
    <x v="78"/>
    <s v="ok"/>
    <s v="CHIABODO BARBARA"/>
    <s v="F-35"/>
    <x v="0"/>
    <n v="25"/>
    <n v="4000"/>
  </r>
  <r>
    <n v="775"/>
    <s v="GARAU"/>
    <s v="GIUSEPPINA"/>
    <n v="1962"/>
    <s v="F"/>
    <s v="A140358"/>
    <x v="78"/>
    <s v="ok"/>
    <s v="GARAU GIUSEPPINA"/>
    <s v="F-55"/>
    <x v="0"/>
    <n v="33"/>
    <n v="4000"/>
  </r>
  <r>
    <n v="776"/>
    <s v="MADLENA"/>
    <s v="FULVIO"/>
    <n v="1954"/>
    <s v="M"/>
    <s v="A140358"/>
    <x v="78"/>
    <s v="ok"/>
    <s v="MADLENA FULVIO"/>
    <s v="M-60"/>
    <x v="0"/>
    <n v="36"/>
    <n v="5000"/>
  </r>
  <r>
    <n v="777"/>
    <s v="ZENGA"/>
    <s v="SILVESTRO"/>
    <n v="1961"/>
    <s v="M"/>
    <s v="A140358"/>
    <x v="78"/>
    <s v="ok"/>
    <s v="ZENGA SILVESTRO"/>
    <s v="M-55"/>
    <x v="0"/>
    <n v="34"/>
    <n v="5000"/>
  </r>
  <r>
    <n v="778"/>
    <s v="CAPOZZOLI"/>
    <s v="SUSI"/>
    <n v="1950"/>
    <s v="F"/>
    <s v="H010224"/>
    <x v="79"/>
    <s v="ok"/>
    <s v="CAPOZZOLI SUSI"/>
    <s v="F-65"/>
    <x v="0"/>
    <n v="37"/>
    <n v="4000"/>
  </r>
  <r>
    <n v="779"/>
    <s v="FACCIOLI"/>
    <s v="PAOLO"/>
    <n v="1946"/>
    <s v="M"/>
    <s v="H010224"/>
    <x v="79"/>
    <s v="ok"/>
    <s v="FACCIOLI PAOLO"/>
    <s v="M-70"/>
    <x v="0"/>
    <n v="40"/>
    <n v="5000"/>
  </r>
  <r>
    <n v="780"/>
    <s v="MAZZOLI"/>
    <s v="MAURIZIO"/>
    <n v="1949"/>
    <s v="M"/>
    <s v="H010224"/>
    <x v="79"/>
    <s v="ok"/>
    <s v="MAZZOLI MAURIZIO"/>
    <s v="M-65"/>
    <x v="0"/>
    <n v="38"/>
    <n v="5000"/>
  </r>
  <r>
    <n v="781"/>
    <s v="PERRI"/>
    <s v="FRANCESCO"/>
    <n v="1950"/>
    <s v="M"/>
    <s v="H010224"/>
    <x v="79"/>
    <s v="ok"/>
    <s v="PERRI FRANCESCO"/>
    <s v="M-65"/>
    <x v="0"/>
    <n v="38"/>
    <n v="5000"/>
  </r>
  <r>
    <n v="782"/>
    <s v="VENTURA"/>
    <s v="MAURIZIO"/>
    <n v="1951"/>
    <s v="M"/>
    <s v="H010224"/>
    <x v="79"/>
    <s v="ok"/>
    <s v="VENTURA MAURIZIO"/>
    <s v="M-65"/>
    <x v="0"/>
    <n v="38"/>
    <n v="5000"/>
  </r>
  <r>
    <n v="783"/>
    <s v="BEDENGHI"/>
    <s v="ALESSANDRO"/>
    <n v="2005"/>
    <s v="M"/>
    <s v="H080264"/>
    <x v="80"/>
    <s v="ok"/>
    <s v="BEDENGHI ALESSANDRO"/>
    <s v="M-Ragazzi A"/>
    <x v="1"/>
    <n v="10"/>
    <n v="1000"/>
  </r>
  <r>
    <n v="784"/>
    <s v="BEDENGHI"/>
    <s v="MATTEO DIMITRI"/>
    <n v="2003"/>
    <s v="M"/>
    <s v="H080264"/>
    <x v="80"/>
    <s v="ok"/>
    <s v="BEDENGHI MATTEO DIMITRI"/>
    <s v="M-CadettI"/>
    <x v="1"/>
    <n v="14"/>
    <n v="2100"/>
  </r>
  <r>
    <n v="785"/>
    <s v="DI LEMBO"/>
    <s v="GABRIELE"/>
    <n v="2009"/>
    <s v="M"/>
    <s v="H080264"/>
    <x v="80"/>
    <s v="ok"/>
    <s v="DI LEMBO GABRIELE"/>
    <s v="M-Pulcini"/>
    <x v="1"/>
    <n v="6"/>
    <n v="400"/>
  </r>
  <r>
    <n v="786"/>
    <s v="GHIDONI"/>
    <s v="SIMONE"/>
    <n v="2005"/>
    <s v="M"/>
    <s v="H080264"/>
    <x v="80"/>
    <s v="ok"/>
    <s v="GHIDONI SIMONE"/>
    <s v="M-Ragazzi A"/>
    <x v="1"/>
    <n v="10"/>
    <n v="1000"/>
  </r>
  <r>
    <n v="787"/>
    <s v="HARRAR"/>
    <s v="OOMAR"/>
    <n v="2000"/>
    <s v="M"/>
    <s v="H080264"/>
    <x v="80"/>
    <s v="ok"/>
    <s v="HARRAR OOMAR"/>
    <s v="M-AllievI"/>
    <x v="1"/>
    <n v="16"/>
    <n v="2500"/>
  </r>
  <r>
    <n v="788"/>
    <s v="LEONARDI"/>
    <s v="LUCA"/>
    <n v="2005"/>
    <s v="M"/>
    <s v="H080264"/>
    <x v="80"/>
    <s v="ok"/>
    <s v="LEONARDI LUCA"/>
    <s v="M-Ragazzi A"/>
    <x v="1"/>
    <n v="10"/>
    <n v="1000"/>
  </r>
  <r>
    <n v="789"/>
    <s v="CAVINA"/>
    <s v="YONAS"/>
    <n v="2003"/>
    <s v="M"/>
    <s v="H011973"/>
    <x v="81"/>
    <s v="ok"/>
    <s v="CAVINA YONAS"/>
    <s v="M-CadettI"/>
    <x v="1"/>
    <n v="14"/>
    <n v="2100"/>
  </r>
  <r>
    <n v="790"/>
    <s v="MOLINARI"/>
    <s v="LORENZO"/>
    <n v="2002"/>
    <s v="M"/>
    <s v="H011973"/>
    <x v="81"/>
    <s v="ok"/>
    <s v="MOLINARI LORENZO"/>
    <s v="M-CadettI"/>
    <x v="1"/>
    <n v="14"/>
    <n v="2100"/>
  </r>
  <r>
    <n v="791"/>
    <s v="POGGI"/>
    <s v="ANTONIO"/>
    <n v="2003"/>
    <s v="M"/>
    <s v="H011973"/>
    <x v="81"/>
    <s v="ok"/>
    <s v="POGGI ANTONIO"/>
    <s v="M-CadettI"/>
    <x v="1"/>
    <n v="14"/>
    <n v="2100"/>
  </r>
  <r>
    <n v="792"/>
    <s v="RAMBALDI"/>
    <s v="ENRICO"/>
    <n v="2003"/>
    <s v="M"/>
    <s v="H011973"/>
    <x v="81"/>
    <s v="ok"/>
    <s v="RAMBALDI ENRICO"/>
    <s v="M-CadettI"/>
    <x v="1"/>
    <n v="14"/>
    <n v="2100"/>
  </r>
  <r>
    <n v="793"/>
    <s v="SANTI"/>
    <s v="TOMMASO"/>
    <n v="2003"/>
    <s v="M"/>
    <s v="H011973"/>
    <x v="81"/>
    <s v="ok"/>
    <s v="SANTI TOMMASO"/>
    <s v="M-CadettI"/>
    <x v="1"/>
    <n v="14"/>
    <n v="2100"/>
  </r>
  <r>
    <n v="794"/>
    <s v="TAROZZI"/>
    <s v="DEMETRA"/>
    <n v="2003"/>
    <s v="F"/>
    <s v="H011973"/>
    <x v="81"/>
    <s v="ok"/>
    <s v="TAROZZI DEMETRA"/>
    <s v="F-Cadette"/>
    <x v="1"/>
    <n v="13"/>
    <n v="2100"/>
  </r>
  <r>
    <n v="795"/>
    <s v="ZAGNI"/>
    <s v="MARIANNA"/>
    <n v="2006"/>
    <s v="F"/>
    <s v="H011973"/>
    <x v="81"/>
    <s v="ok"/>
    <s v="ZAGNI MARIANNA"/>
    <s v="F-Esordienti"/>
    <x v="1"/>
    <n v="7"/>
    <n v="800"/>
  </r>
  <r>
    <n v="796"/>
    <s v="BABINI"/>
    <s v="GERMANA"/>
    <n v="1953"/>
    <s v="F"/>
    <s v="H070281"/>
    <x v="82"/>
    <s v="ok"/>
    <s v="BABINI GERMANA"/>
    <s v="F-60"/>
    <x v="0"/>
    <n v="35"/>
    <n v="4000"/>
  </r>
  <r>
    <n v="797"/>
    <s v="CASADIO"/>
    <s v="MONICA"/>
    <n v="1959"/>
    <s v="F"/>
    <s v="H070281"/>
    <x v="82"/>
    <s v="ok"/>
    <s v="CASADIO MONICA"/>
    <s v="F-55"/>
    <x v="0"/>
    <n v="33"/>
    <n v="4000"/>
  </r>
  <r>
    <n v="798"/>
    <s v="DORIA"/>
    <s v="LORENZO"/>
    <n v="2009"/>
    <s v="M"/>
    <s v="H070281"/>
    <x v="82"/>
    <s v="ok"/>
    <s v="DORIA LORENZO"/>
    <s v="M-Pulcini"/>
    <x v="1"/>
    <n v="6"/>
    <n v="400"/>
  </r>
  <r>
    <n v="799"/>
    <s v="DORIA"/>
    <s v="NOEMI"/>
    <n v="2011"/>
    <s v="F"/>
    <s v="H070281"/>
    <x v="82"/>
    <s v="ok"/>
    <s v="DORIA NOEMI"/>
    <s v="F-Primi Passi"/>
    <x v="1"/>
    <n v="3"/>
    <n v="400"/>
  </r>
  <r>
    <n v="800"/>
    <s v="GATTA"/>
    <s v="ATTILIO"/>
    <n v="1946"/>
    <s v="M"/>
    <s v="H070281"/>
    <x v="82"/>
    <s v="ok"/>
    <s v="GATTA ATTILIO"/>
    <s v="M-70"/>
    <x v="0"/>
    <n v="40"/>
    <n v="5000"/>
  </r>
  <r>
    <n v="801"/>
    <s v="GONZALEZ HUESCA"/>
    <s v="ROSA MARIA"/>
    <n v="1966"/>
    <s v="F"/>
    <s v="H070281"/>
    <x v="82"/>
    <s v="ok"/>
    <s v="GONZALEZ HUESCA ROSA MARIA"/>
    <s v="F-50"/>
    <x v="0"/>
    <n v="31"/>
    <n v="4000"/>
  </r>
  <r>
    <n v="802"/>
    <s v="GUERRINI"/>
    <s v="BEATRICE"/>
    <n v="2009"/>
    <s v="F"/>
    <s v="H070281"/>
    <x v="82"/>
    <s v="ok"/>
    <s v="GUERRINI BEATRICE"/>
    <s v="F-Pulcini"/>
    <x v="1"/>
    <n v="5"/>
    <n v="400"/>
  </r>
  <r>
    <n v="803"/>
    <s v="GUERRINI"/>
    <s v="VERONICA"/>
    <n v="2006"/>
    <s v="F"/>
    <s v="H070281"/>
    <x v="82"/>
    <s v="ok"/>
    <s v="GUERRINI VERONICA"/>
    <s v="F-Esordienti"/>
    <x v="1"/>
    <n v="7"/>
    <n v="800"/>
  </r>
  <r>
    <n v="804"/>
    <s v="MAESTRI"/>
    <s v="PAOLO"/>
    <n v="1951"/>
    <s v="M"/>
    <s v="H070281"/>
    <x v="82"/>
    <s v="ok"/>
    <s v="MAESTRI PAOLO"/>
    <s v="M-65"/>
    <x v="0"/>
    <n v="38"/>
    <n v="5000"/>
  </r>
  <r>
    <n v="805"/>
    <s v="MONUTTI"/>
    <s v="LUIGI"/>
    <n v="1954"/>
    <s v="M"/>
    <s v="H070281"/>
    <x v="82"/>
    <s v="ok"/>
    <s v="MONUTTI LUIGI"/>
    <s v="M-60"/>
    <x v="0"/>
    <n v="36"/>
    <n v="5000"/>
  </r>
  <r>
    <n v="806"/>
    <s v="PIAZZA"/>
    <s v="ANNA"/>
    <n v="1974"/>
    <s v="F"/>
    <s v="H070281"/>
    <x v="82"/>
    <s v="ok"/>
    <s v="PIAZZA ANNA"/>
    <s v="F-40"/>
    <x v="0"/>
    <n v="27"/>
    <n v="4000"/>
  </r>
  <r>
    <n v="807"/>
    <s v="PIAZZA"/>
    <s v="FRANCO"/>
    <n v="1966"/>
    <s v="M"/>
    <s v="H070281"/>
    <x v="82"/>
    <s v="ok"/>
    <s v="PIAZZA FRANCO"/>
    <s v="M-50"/>
    <x v="0"/>
    <n v="32"/>
    <n v="5000"/>
  </r>
  <r>
    <n v="808"/>
    <s v="POLETTI"/>
    <s v="SILVANO"/>
    <n v="1952"/>
    <s v="M"/>
    <s v="H070281"/>
    <x v="82"/>
    <s v="ok"/>
    <s v="POLETTI SILVANO"/>
    <s v="M-65"/>
    <x v="0"/>
    <n v="38"/>
    <n v="5000"/>
  </r>
  <r>
    <n v="809"/>
    <s v="SALIMBENI"/>
    <s v="VALERIO"/>
    <n v="1960"/>
    <s v="M"/>
    <s v="H070281"/>
    <x v="82"/>
    <s v="ok"/>
    <s v="SALIMBENI VALERIO"/>
    <s v="M-55"/>
    <x v="0"/>
    <n v="34"/>
    <n v="5000"/>
  </r>
  <r>
    <n v="810"/>
    <s v="ALMESMARI"/>
    <s v="OMAR"/>
    <n v="2003"/>
    <s v="M"/>
    <s v="H080274"/>
    <x v="83"/>
    <s v="ok"/>
    <s v="ALMESMARI OMAR"/>
    <s v="M-CadettI"/>
    <x v="1"/>
    <n v="14"/>
    <n v="2100"/>
  </r>
  <r>
    <n v="811"/>
    <s v="BACCARI"/>
    <s v="ALESSIA"/>
    <n v="2005"/>
    <s v="F"/>
    <s v="H080274"/>
    <x v="83"/>
    <s v="ok"/>
    <s v="BACCARI ALESSIA"/>
    <s v="F-Ragazze A"/>
    <x v="1"/>
    <n v="9"/>
    <n v="1000"/>
  </r>
  <r>
    <n v="812"/>
    <s v="BACCARI"/>
    <s v="SOFIA"/>
    <n v="2009"/>
    <s v="F"/>
    <s v="H080274"/>
    <x v="83"/>
    <s v="ok"/>
    <s v="BACCARI SOFIA"/>
    <s v="F-Pulcini"/>
    <x v="1"/>
    <n v="5"/>
    <n v="400"/>
  </r>
  <r>
    <n v="813"/>
    <s v="BARILLI"/>
    <s v="BEN"/>
    <n v="2007"/>
    <s v="M"/>
    <s v="H080274"/>
    <x v="83"/>
    <s v="ok"/>
    <s v="BARILLI BEN"/>
    <s v="M-Esordienti"/>
    <x v="1"/>
    <n v="8"/>
    <n v="800"/>
  </r>
  <r>
    <n v="814"/>
    <s v="BARILLI"/>
    <s v="NICK"/>
    <n v="2010"/>
    <s v="M"/>
    <s v="H080274"/>
    <x v="83"/>
    <s v="ok"/>
    <s v="BARILLI NICK"/>
    <s v="M-Primi Passi"/>
    <x v="1"/>
    <n v="4"/>
    <n v="400"/>
  </r>
  <r>
    <n v="815"/>
    <s v="BERGIANTI"/>
    <s v="GABRIELE"/>
    <n v="2002"/>
    <s v="M"/>
    <s v="H080274"/>
    <x v="83"/>
    <s v="ok"/>
    <s v="BERGIANTI GABRIELE"/>
    <s v="M-CadettI"/>
    <x v="1"/>
    <n v="14"/>
    <n v="2100"/>
  </r>
  <r>
    <n v="816"/>
    <s v="BERGIANTI"/>
    <s v="JHONNY"/>
    <n v="1995"/>
    <s v="M"/>
    <s v="H080274"/>
    <x v="83"/>
    <s v="ok"/>
    <s v="BERGIANTI JHONNY"/>
    <s v="M-20"/>
    <x v="0"/>
    <n v="20"/>
    <n v="6500"/>
  </r>
  <r>
    <n v="817"/>
    <s v="BERNABEI"/>
    <s v="GABRIELE"/>
    <n v="2009"/>
    <s v="M"/>
    <s v="H080274"/>
    <x v="83"/>
    <s v="ok"/>
    <s v="BERNABEI GABRIELE"/>
    <s v="M-Pulcini"/>
    <x v="1"/>
    <n v="6"/>
    <n v="400"/>
  </r>
  <r>
    <n v="818"/>
    <s v="BERTANI"/>
    <s v="PAOLO"/>
    <n v="1958"/>
    <s v="M"/>
    <s v="H080274"/>
    <x v="83"/>
    <s v="ok"/>
    <s v="BERTANI PAOLO"/>
    <s v="M-55"/>
    <x v="0"/>
    <n v="34"/>
    <n v="5000"/>
  </r>
  <r>
    <n v="819"/>
    <s v="BEZZI"/>
    <s v="ENRICO"/>
    <n v="2004"/>
    <s v="M"/>
    <s v="H080274"/>
    <x v="83"/>
    <s v="ok"/>
    <s v="BEZZI ENRICO"/>
    <s v="M-Ragazzi B"/>
    <x v="1"/>
    <n v="12"/>
    <n v="1000"/>
  </r>
  <r>
    <n v="820"/>
    <s v="BOCCOLARI"/>
    <s v="ARIANNA"/>
    <n v="2006"/>
    <s v="F"/>
    <s v="H080274"/>
    <x v="83"/>
    <s v="ok"/>
    <s v="BOCCOLARI ARIANNA"/>
    <s v="F-Esordienti"/>
    <x v="1"/>
    <n v="7"/>
    <n v="800"/>
  </r>
  <r>
    <n v="821"/>
    <s v="BOLOGNESI"/>
    <s v="MARTINA"/>
    <n v="2006"/>
    <s v="F"/>
    <s v="H080274"/>
    <x v="83"/>
    <s v="ok"/>
    <s v="BOLOGNESI MARTINA"/>
    <s v="F-Esordienti"/>
    <x v="1"/>
    <n v="7"/>
    <n v="800"/>
  </r>
  <r>
    <n v="822"/>
    <s v="BONORA"/>
    <s v="ELENA"/>
    <n v="2007"/>
    <s v="F"/>
    <s v="H080274"/>
    <x v="83"/>
    <s v="ok"/>
    <s v="BONORA ELENA"/>
    <s v="F-Esordienti"/>
    <x v="1"/>
    <n v="7"/>
    <n v="800"/>
  </r>
  <r>
    <n v="823"/>
    <s v="BORGHI"/>
    <s v="MAXIM"/>
    <n v="2008"/>
    <s v="M"/>
    <s v="H080274"/>
    <x v="83"/>
    <s v="ok"/>
    <s v="BORGHI MAXIM"/>
    <s v="M-Pulcini"/>
    <x v="1"/>
    <n v="6"/>
    <n v="400"/>
  </r>
  <r>
    <n v="824"/>
    <s v="BORJA"/>
    <s v="OUSSAMA"/>
    <n v="2003"/>
    <s v="M"/>
    <s v="H080274"/>
    <x v="83"/>
    <s v="ok"/>
    <s v="BORJA OUSSAMA"/>
    <s v="M-CadettI"/>
    <x v="1"/>
    <n v="14"/>
    <n v="2100"/>
  </r>
  <r>
    <n v="825"/>
    <s v="BOTTARI"/>
    <s v="EDOARDO"/>
    <n v="2002"/>
    <s v="M"/>
    <s v="H080274"/>
    <x v="83"/>
    <s v="ok"/>
    <s v="BOTTARI EDOARDO"/>
    <s v="M-CadettI"/>
    <x v="1"/>
    <n v="14"/>
    <n v="2100"/>
  </r>
  <r>
    <n v="826"/>
    <s v="BURANI"/>
    <s v="CHIARA"/>
    <n v="2005"/>
    <s v="F"/>
    <s v="H080274"/>
    <x v="83"/>
    <s v="ok"/>
    <s v="BURANI CHIARA"/>
    <s v="F-Ragazze A"/>
    <x v="1"/>
    <n v="9"/>
    <n v="1000"/>
  </r>
  <r>
    <n v="827"/>
    <s v="CANEPARI"/>
    <s v="CRISTOFER"/>
    <n v="2004"/>
    <s v="M"/>
    <s v="H080274"/>
    <x v="83"/>
    <s v="ok"/>
    <s v="CANEPARI CRISTOFER"/>
    <s v="M-Ragazzi B"/>
    <x v="1"/>
    <n v="12"/>
    <n v="1000"/>
  </r>
  <r>
    <n v="828"/>
    <s v="CIUFFREDA"/>
    <s v="DAVIDE"/>
    <n v="2007"/>
    <s v="M"/>
    <s v="H080274"/>
    <x v="83"/>
    <s v="ok"/>
    <s v="CIUFFREDA DAVIDE"/>
    <s v="M-Esordienti"/>
    <x v="1"/>
    <n v="8"/>
    <n v="800"/>
  </r>
  <r>
    <n v="829"/>
    <s v="DAVOLI"/>
    <s v="GIOVANNI"/>
    <n v="1980"/>
    <s v="M"/>
    <s v="H080274"/>
    <x v="83"/>
    <s v="ok"/>
    <s v="DAVOLI GIOVANNI"/>
    <s v="M-35"/>
    <x v="0"/>
    <n v="26"/>
    <n v="6500"/>
  </r>
  <r>
    <n v="830"/>
    <s v="DAVOLI"/>
    <s v="MATTIA"/>
    <n v="2009"/>
    <s v="M"/>
    <s v="H080274"/>
    <x v="83"/>
    <s v="ok"/>
    <s v="DAVOLI MATTIA"/>
    <s v="M-Pulcini"/>
    <x v="1"/>
    <n v="6"/>
    <n v="400"/>
  </r>
  <r>
    <n v="831"/>
    <s v="DEL RIO"/>
    <s v="DIANA"/>
    <n v="2006"/>
    <s v="F"/>
    <s v="H080274"/>
    <x v="83"/>
    <s v="ok"/>
    <s v="DEL RIO DIANA"/>
    <s v="F-Esordienti"/>
    <x v="1"/>
    <n v="7"/>
    <n v="800"/>
  </r>
  <r>
    <n v="832"/>
    <s v="DELLA RAGIONE"/>
    <s v="ALICE"/>
    <n v="2005"/>
    <s v="F"/>
    <s v="H080274"/>
    <x v="83"/>
    <s v="ok"/>
    <s v="DELLA RAGIONE ALICE"/>
    <s v="F-Ragazze A"/>
    <x v="1"/>
    <n v="9"/>
    <n v="1000"/>
  </r>
  <r>
    <n v="833"/>
    <s v="DENTI"/>
    <s v="CARLOTTA"/>
    <n v="2006"/>
    <s v="F"/>
    <s v="H080274"/>
    <x v="83"/>
    <s v="ok"/>
    <s v="DENTI CARLOTTA"/>
    <s v="F-Esordienti"/>
    <x v="1"/>
    <n v="7"/>
    <n v="800"/>
  </r>
  <r>
    <n v="834"/>
    <s v="FERRARI"/>
    <s v="DAVIDE"/>
    <n v="2003"/>
    <s v="M"/>
    <s v="H080274"/>
    <x v="83"/>
    <s v="ok"/>
    <s v="FERRARI DAVIDE"/>
    <s v="M-CadettI"/>
    <x v="1"/>
    <n v="14"/>
    <n v="2100"/>
  </r>
  <r>
    <n v="835"/>
    <s v="FERRI"/>
    <s v="MATTEO"/>
    <n v="2008"/>
    <s v="M"/>
    <s v="H080274"/>
    <x v="83"/>
    <s v="ok"/>
    <s v="FERRI MATTEO"/>
    <s v="M-Pulcini"/>
    <x v="1"/>
    <n v="6"/>
    <n v="400"/>
  </r>
  <r>
    <n v="836"/>
    <s v="FONTANI"/>
    <s v="ANGELO"/>
    <n v="2004"/>
    <s v="M"/>
    <s v="H080274"/>
    <x v="83"/>
    <s v="ok"/>
    <s v="FONTANI ANGELO"/>
    <s v="M-Ragazzi B"/>
    <x v="1"/>
    <n v="12"/>
    <n v="1000"/>
  </r>
  <r>
    <n v="837"/>
    <s v="GOVI"/>
    <s v="MARCO"/>
    <n v="1966"/>
    <s v="M"/>
    <s v="H080274"/>
    <x v="83"/>
    <s v="ok"/>
    <s v="GOVI MARCO"/>
    <s v="M-50"/>
    <x v="0"/>
    <n v="32"/>
    <n v="5000"/>
  </r>
  <r>
    <n v="838"/>
    <s v="GOVI"/>
    <s v="MATILDE"/>
    <n v="2007"/>
    <s v="F"/>
    <s v="H080274"/>
    <x v="83"/>
    <s v="ok"/>
    <s v="GOVI MATILDE"/>
    <s v="F-Esordienti"/>
    <x v="1"/>
    <n v="7"/>
    <n v="800"/>
  </r>
  <r>
    <n v="839"/>
    <s v="GUIDETTI"/>
    <s v="ADAM"/>
    <n v="2006"/>
    <s v="M"/>
    <s v="H080274"/>
    <x v="83"/>
    <s v="ok"/>
    <s v="GUIDETTI ADAM"/>
    <s v="M-Esordienti"/>
    <x v="1"/>
    <n v="8"/>
    <n v="800"/>
  </r>
  <r>
    <n v="840"/>
    <s v="LUSUARDI"/>
    <s v="FABIO"/>
    <n v="2001"/>
    <s v="M"/>
    <s v="H080274"/>
    <x v="83"/>
    <s v="ok"/>
    <s v="LUSUARDI FABIO"/>
    <s v="M-AllievI"/>
    <x v="1"/>
    <n v="16"/>
    <n v="2500"/>
  </r>
  <r>
    <n v="841"/>
    <s v="MAMMI"/>
    <s v="SARA"/>
    <n v="2007"/>
    <s v="F"/>
    <s v="H080274"/>
    <x v="83"/>
    <s v="ok"/>
    <s v="MAMMI SARA"/>
    <s v="F-Esordienti"/>
    <x v="1"/>
    <n v="7"/>
    <n v="800"/>
  </r>
  <r>
    <n v="842"/>
    <s v="MANGOLINI"/>
    <s v="ALEX"/>
    <n v="2004"/>
    <s v="M"/>
    <s v="H080274"/>
    <x v="83"/>
    <s v="ok"/>
    <s v="MANGOLINI ALEX"/>
    <s v="M-Ragazzi B"/>
    <x v="1"/>
    <n v="12"/>
    <n v="1000"/>
  </r>
  <r>
    <n v="843"/>
    <s v="MEGLIOLI"/>
    <s v="MARTINA"/>
    <n v="2008"/>
    <s v="F"/>
    <s v="H080274"/>
    <x v="83"/>
    <s v="ok"/>
    <s v="MEGLIOLI MARTINA"/>
    <s v="F-Pulcini"/>
    <x v="1"/>
    <n v="5"/>
    <n v="400"/>
  </r>
  <r>
    <n v="844"/>
    <s v="MICHELETTI"/>
    <s v="ANDREA"/>
    <n v="2005"/>
    <s v="M"/>
    <s v="H080274"/>
    <x v="83"/>
    <s v="ok"/>
    <s v="MICHELETTI ANDREA"/>
    <s v="M-Ragazzi A"/>
    <x v="1"/>
    <n v="10"/>
    <n v="1000"/>
  </r>
  <r>
    <n v="845"/>
    <s v="MONTANARI"/>
    <s v="FEDERICO"/>
    <n v="2004"/>
    <s v="M"/>
    <s v="H080274"/>
    <x v="83"/>
    <s v="ok"/>
    <s v="MONTANARI FEDERICO"/>
    <s v="M-Ragazzi B"/>
    <x v="1"/>
    <n v="12"/>
    <n v="1000"/>
  </r>
  <r>
    <n v="846"/>
    <s v="NICOLINI"/>
    <s v="NOA"/>
    <n v="2005"/>
    <s v="F"/>
    <s v="H080274"/>
    <x v="83"/>
    <s v="ok"/>
    <s v="NICOLINI NOA"/>
    <s v="F-Ragazze A"/>
    <x v="1"/>
    <n v="9"/>
    <n v="1000"/>
  </r>
  <r>
    <n v="847"/>
    <s v="NICOLINI"/>
    <s v="VITTORIO"/>
    <n v="2009"/>
    <s v="M"/>
    <s v="H080274"/>
    <x v="83"/>
    <s v="ok"/>
    <s v="NICOLINI VITTORIO"/>
    <s v="M-Pulcini"/>
    <x v="1"/>
    <n v="6"/>
    <n v="400"/>
  </r>
  <r>
    <n v="848"/>
    <s v="NOTO"/>
    <s v="CRISTIAN"/>
    <n v="2008"/>
    <s v="M"/>
    <s v="H080274"/>
    <x v="83"/>
    <s v="ok"/>
    <s v="NOTO CRISTIAN"/>
    <s v="M-Pulcini"/>
    <x v="1"/>
    <n v="6"/>
    <n v="400"/>
  </r>
  <r>
    <n v="849"/>
    <s v="PANCIROLI"/>
    <s v="CECILIA"/>
    <n v="2005"/>
    <s v="F"/>
    <s v="H080274"/>
    <x v="83"/>
    <s v="ok"/>
    <s v="PANCIROLI CECILIA"/>
    <s v="F-Ragazze A"/>
    <x v="1"/>
    <n v="9"/>
    <n v="1000"/>
  </r>
  <r>
    <n v="850"/>
    <s v="PIERLI"/>
    <s v="FIORENZA"/>
    <n v="1980"/>
    <s v="F"/>
    <s v="H080274"/>
    <x v="83"/>
    <s v="ok"/>
    <s v="PIERLI FIORENZA"/>
    <s v="F-35"/>
    <x v="0"/>
    <n v="25"/>
    <n v="4000"/>
  </r>
  <r>
    <n v="851"/>
    <s v="SACCANI VEZZANI"/>
    <s v="SARA"/>
    <n v="2008"/>
    <s v="F"/>
    <s v="H080274"/>
    <x v="83"/>
    <s v="ok"/>
    <s v="SACCANI VEZZANI SARA"/>
    <s v="F-Pulcini"/>
    <x v="1"/>
    <n v="5"/>
    <n v="400"/>
  </r>
  <r>
    <n v="852"/>
    <s v="SEVERI"/>
    <s v="RICCARDO"/>
    <n v="1993"/>
    <s v="M"/>
    <s v="H080274"/>
    <x v="83"/>
    <s v="ok"/>
    <s v="SEVERI RICCARDO"/>
    <s v="M-20"/>
    <x v="0"/>
    <n v="20"/>
    <n v="6500"/>
  </r>
  <r>
    <n v="853"/>
    <s v="SPAGGIARI"/>
    <s v="LISA"/>
    <n v="2006"/>
    <s v="F"/>
    <s v="H080274"/>
    <x v="83"/>
    <s v="ok"/>
    <s v="SPAGGIARI LISA"/>
    <s v="F-Esordienti"/>
    <x v="1"/>
    <n v="7"/>
    <n v="800"/>
  </r>
  <r>
    <n v="854"/>
    <s v="VECCHI"/>
    <s v="FILIPPO"/>
    <n v="2000"/>
    <s v="M"/>
    <s v="H080274"/>
    <x v="83"/>
    <s v="ok"/>
    <s v="VECCHI FILIPPO"/>
    <s v="M-AllievI"/>
    <x v="1"/>
    <n v="16"/>
    <n v="2500"/>
  </r>
  <r>
    <n v="855"/>
    <s v="VERONA"/>
    <s v="GABRIELE"/>
    <n v="2006"/>
    <s v="M"/>
    <s v="H080274"/>
    <x v="83"/>
    <s v="ok"/>
    <s v="VERONA GABRIELE"/>
    <s v="M-Esordienti"/>
    <x v="1"/>
    <n v="8"/>
    <n v="800"/>
  </r>
  <r>
    <n v="856"/>
    <s v="ZINI"/>
    <s v="MILENA"/>
    <n v="1963"/>
    <s v="F"/>
    <s v="H080274"/>
    <x v="83"/>
    <s v="ok"/>
    <s v="ZINI MILENA"/>
    <s v="F-50"/>
    <x v="0"/>
    <n v="31"/>
    <n v="4000"/>
  </r>
  <r>
    <n v="857"/>
    <s v="ADAMI"/>
    <s v="PAOLO GUIDO"/>
    <n v="1964"/>
    <s v="M"/>
    <s v="H041304"/>
    <x v="84"/>
    <s v="ok"/>
    <s v="ADAMI PAOLO GUIDO"/>
    <s v="M-50"/>
    <x v="0"/>
    <n v="32"/>
    <n v="5000"/>
  </r>
  <r>
    <n v="858"/>
    <s v="CORSINOTTI"/>
    <s v="MEDARDO"/>
    <n v="1960"/>
    <s v="M"/>
    <s v="H041304"/>
    <x v="84"/>
    <s v="ok"/>
    <s v="CORSINOTTI MEDARDO"/>
    <s v="M-55"/>
    <x v="0"/>
    <n v="34"/>
    <n v="5000"/>
  </r>
  <r>
    <n v="859"/>
    <s v="ROSI"/>
    <s v="PAOLO"/>
    <n v="1973"/>
    <s v="M"/>
    <s v="H041304"/>
    <x v="84"/>
    <s v="ok"/>
    <s v="ROSI PAOLO"/>
    <s v="M-40"/>
    <x v="0"/>
    <n v="28"/>
    <n v="6500"/>
  </r>
  <r>
    <n v="860"/>
    <s v="ALLAIRA"/>
    <s v="FEDERICO"/>
    <n v="2005"/>
    <s v="M"/>
    <s v="H010289"/>
    <x v="85"/>
    <s v="ok"/>
    <s v="ALLAIRA FEDERICO"/>
    <s v="M-Ragazzi A"/>
    <x v="1"/>
    <n v="10"/>
    <n v="1000"/>
  </r>
  <r>
    <n v="861"/>
    <s v="BRAMBILLA"/>
    <s v="DAVIDE"/>
    <n v="2008"/>
    <s v="M"/>
    <s v="H010289"/>
    <x v="85"/>
    <s v="ok"/>
    <s v="BRAMBILLA DAVIDE"/>
    <s v="M-Pulcini"/>
    <x v="1"/>
    <n v="6"/>
    <n v="400"/>
  </r>
  <r>
    <n v="862"/>
    <s v="BRAMBILLA"/>
    <s v="MASSIMILIANO"/>
    <n v="1974"/>
    <s v="M"/>
    <s v="H010289"/>
    <x v="85"/>
    <s v="ok"/>
    <s v="BRAMBILLA MASSIMILIANO"/>
    <s v="M-40"/>
    <x v="0"/>
    <n v="28"/>
    <n v="6500"/>
  </r>
  <r>
    <n v="863"/>
    <s v="BUDINI"/>
    <s v="RICCARDO"/>
    <n v="2006"/>
    <s v="M"/>
    <s v="H010289"/>
    <x v="85"/>
    <s v="ok"/>
    <s v="BUDINI RICCARDO"/>
    <s v="M-Esordienti"/>
    <x v="1"/>
    <n v="8"/>
    <n v="800"/>
  </r>
  <r>
    <n v="864"/>
    <s v="CIARAVOLO"/>
    <s v="MICHELA"/>
    <n v="2006"/>
    <s v="F"/>
    <s v="H010289"/>
    <x v="85"/>
    <s v="ok"/>
    <s v="CIARAVOLO MICHELA"/>
    <s v="F-Esordienti"/>
    <x v="1"/>
    <n v="7"/>
    <n v="800"/>
  </r>
  <r>
    <n v="865"/>
    <s v="CINELLI"/>
    <s v="ELENA"/>
    <n v="2008"/>
    <s v="F"/>
    <s v="H010289"/>
    <x v="85"/>
    <s v="ok"/>
    <s v="CINELLI ELENA"/>
    <s v="F-Pulcini"/>
    <x v="1"/>
    <n v="5"/>
    <n v="400"/>
  </r>
  <r>
    <n v="866"/>
    <s v="COLONNELLO"/>
    <s v="DANIELE"/>
    <n v="2004"/>
    <s v="M"/>
    <s v="H010289"/>
    <x v="85"/>
    <s v="ok"/>
    <s v="COLONNELLO DANIELE"/>
    <s v="M-Ragazzi B"/>
    <x v="1"/>
    <n v="12"/>
    <n v="1000"/>
  </r>
  <r>
    <n v="867"/>
    <s v="CUCCINIELLO"/>
    <s v="ALESSANDRO"/>
    <n v="2006"/>
    <s v="M"/>
    <s v="H010289"/>
    <x v="85"/>
    <s v="ok"/>
    <s v="CUCCINIELLO ALESSANDRO"/>
    <s v="M-Esordienti"/>
    <x v="1"/>
    <n v="8"/>
    <n v="800"/>
  </r>
  <r>
    <n v="868"/>
    <s v="CUCCINIELLO"/>
    <s v="GABRIELE"/>
    <n v="2008"/>
    <s v="M"/>
    <s v="H010289"/>
    <x v="85"/>
    <s v="ok"/>
    <s v="CUCCINIELLO GABRIELE"/>
    <s v="M-Pulcini"/>
    <x v="1"/>
    <n v="6"/>
    <n v="400"/>
  </r>
  <r>
    <n v="869"/>
    <s v="CUTAIA"/>
    <s v="GRETA"/>
    <n v="2010"/>
    <s v="F"/>
    <s v="H010289"/>
    <x v="85"/>
    <s v="ok"/>
    <s v="CUTAIA GRETA"/>
    <s v="F-Primi Passi"/>
    <x v="1"/>
    <n v="3"/>
    <n v="400"/>
  </r>
  <r>
    <n v="870"/>
    <s v="CUTAIA"/>
    <s v="MARCO"/>
    <n v="2006"/>
    <s v="M"/>
    <s v="H010289"/>
    <x v="85"/>
    <s v="ok"/>
    <s v="CUTAIA MARCO"/>
    <s v="M-Esordienti"/>
    <x v="1"/>
    <n v="8"/>
    <n v="800"/>
  </r>
  <r>
    <n v="871"/>
    <s v="DEGLI ESPOSTI"/>
    <s v="STEFANO"/>
    <n v="2007"/>
    <s v="M"/>
    <s v="H010289"/>
    <x v="85"/>
    <s v="ok"/>
    <s v="DEGLI ESPOSTI STEFANO"/>
    <s v="M-Esordienti"/>
    <x v="1"/>
    <n v="8"/>
    <n v="800"/>
  </r>
  <r>
    <n v="872"/>
    <s v="GAROFALO"/>
    <s v="CRISTIAN"/>
    <n v="2007"/>
    <s v="M"/>
    <s v="H010289"/>
    <x v="85"/>
    <s v="ok"/>
    <s v="GAROFALO CRISTIAN"/>
    <s v="M-Esordienti"/>
    <x v="1"/>
    <n v="8"/>
    <n v="800"/>
  </r>
  <r>
    <n v="873"/>
    <s v="GAROFALO"/>
    <s v="NOEMI"/>
    <n v="2009"/>
    <s v="F"/>
    <s v="H010289"/>
    <x v="85"/>
    <s v="ok"/>
    <s v="GAROFALO NOEMI"/>
    <s v="F-Pulcini"/>
    <x v="1"/>
    <n v="5"/>
    <n v="400"/>
  </r>
  <r>
    <n v="874"/>
    <s v="GARUTI"/>
    <s v="GIOELE"/>
    <n v="2002"/>
    <s v="M"/>
    <s v="H010289"/>
    <x v="85"/>
    <s v="ok"/>
    <s v="GARUTI GIOELE"/>
    <s v="M-CadettI"/>
    <x v="1"/>
    <n v="14"/>
    <n v="2100"/>
  </r>
  <r>
    <n v="875"/>
    <s v="GARUTI"/>
    <s v="TOBIA"/>
    <n v="2005"/>
    <s v="M"/>
    <s v="H010289"/>
    <x v="85"/>
    <s v="ok"/>
    <s v="GARUTI TOBIA"/>
    <s v="M-Ragazzi A"/>
    <x v="1"/>
    <n v="10"/>
    <n v="1000"/>
  </r>
  <r>
    <n v="876"/>
    <s v="GRANDI"/>
    <s v="VITTORIA"/>
    <n v="2008"/>
    <s v="F"/>
    <s v="H010289"/>
    <x v="85"/>
    <s v="ok"/>
    <s v="GRANDI VITTORIA"/>
    <s v="F-Pulcini"/>
    <x v="1"/>
    <n v="5"/>
    <n v="400"/>
  </r>
  <r>
    <n v="877"/>
    <s v="MELOTTI"/>
    <s v="CHRISTIAN"/>
    <n v="2008"/>
    <s v="M"/>
    <s v="H010289"/>
    <x v="85"/>
    <s v="ok"/>
    <s v="MELOTTI CHRISTIAN"/>
    <s v="M-Pulcini"/>
    <x v="1"/>
    <n v="6"/>
    <n v="400"/>
  </r>
  <r>
    <n v="878"/>
    <s v="MICCICHE'"/>
    <s v="MATTEO"/>
    <n v="2004"/>
    <s v="M"/>
    <s v="H010289"/>
    <x v="85"/>
    <s v="ok"/>
    <s v="MICCICHE' MATTEO"/>
    <s v="M-Ragazzi B"/>
    <x v="1"/>
    <n v="12"/>
    <n v="1000"/>
  </r>
  <r>
    <n v="879"/>
    <s v="PALMIERI"/>
    <s v="MARTINA THI PHONG"/>
    <n v="2007"/>
    <s v="F"/>
    <s v="H010289"/>
    <x v="85"/>
    <s v="ok"/>
    <s v="PALMIERI MARTINA THI PHONG"/>
    <s v="F-Esordienti"/>
    <x v="1"/>
    <n v="7"/>
    <n v="800"/>
  </r>
  <r>
    <n v="880"/>
    <s v="PANCALDI"/>
    <s v="EMANUELE"/>
    <n v="2004"/>
    <s v="M"/>
    <s v="H010289"/>
    <x v="85"/>
    <s v="ok"/>
    <s v="PANCALDI EMANUELE"/>
    <s v="M-Ragazzi B"/>
    <x v="1"/>
    <n v="12"/>
    <n v="1000"/>
  </r>
  <r>
    <n v="881"/>
    <s v="POZZI"/>
    <s v="ANDREA"/>
    <n v="2006"/>
    <s v="M"/>
    <s v="H010289"/>
    <x v="85"/>
    <s v="ok"/>
    <s v="POZZI ANDREA"/>
    <s v="M-Esordienti"/>
    <x v="1"/>
    <n v="8"/>
    <n v="800"/>
  </r>
  <r>
    <n v="882"/>
    <s v="PRIMICERI"/>
    <s v="TERESA"/>
    <n v="2008"/>
    <s v="F"/>
    <s v="H010289"/>
    <x v="85"/>
    <s v="ok"/>
    <s v="PRIMICERI TERESA"/>
    <s v="F-Pulcini"/>
    <x v="1"/>
    <n v="5"/>
    <n v="400"/>
  </r>
  <r>
    <n v="883"/>
    <s v="SANDROLINI"/>
    <s v="CESARE"/>
    <n v="2009"/>
    <s v="M"/>
    <s v="H010289"/>
    <x v="85"/>
    <s v="ok"/>
    <s v="SANDROLINI CESARE"/>
    <s v="M-Pulcini"/>
    <x v="1"/>
    <n v="6"/>
    <n v="400"/>
  </r>
  <r>
    <n v="884"/>
    <s v="TESTONI"/>
    <s v="LIVIA"/>
    <n v="2006"/>
    <s v="F"/>
    <s v="H010289"/>
    <x v="85"/>
    <s v="ok"/>
    <s v="TESTONI LIVIA"/>
    <s v="F-Esordienti"/>
    <x v="1"/>
    <n v="7"/>
    <n v="800"/>
  </r>
  <r>
    <n v="885"/>
    <s v="TOMASI"/>
    <s v="ALESSANDRA"/>
    <n v="2000"/>
    <s v="F"/>
    <s v="H010289"/>
    <x v="85"/>
    <s v="ok"/>
    <s v="TOMASI ALESSANDRA"/>
    <s v="F-Allieve"/>
    <x v="1"/>
    <n v="15"/>
    <n v="2500"/>
  </r>
  <r>
    <n v="886"/>
    <s v="VARIGNANA"/>
    <s v="JACOPO"/>
    <n v="2003"/>
    <s v="M"/>
    <s v="H010289"/>
    <x v="85"/>
    <s v="ok"/>
    <s v="VARIGNANA JACOPO"/>
    <s v="M-CadettI"/>
    <x v="1"/>
    <n v="14"/>
    <n v="2100"/>
  </r>
  <r>
    <n v="887"/>
    <s v="VENTURA"/>
    <s v="SERGIO"/>
    <n v="2006"/>
    <s v="M"/>
    <s v="H010289"/>
    <x v="85"/>
    <s v="ok"/>
    <s v="VENTURA SERGIO"/>
    <s v="M-Esordienti"/>
    <x v="1"/>
    <n v="8"/>
    <n v="800"/>
  </r>
  <r>
    <n v="888"/>
    <s v="VENTUROLI"/>
    <s v="EMANUELE"/>
    <n v="2008"/>
    <s v="M"/>
    <s v="H010289"/>
    <x v="85"/>
    <s v="ok"/>
    <s v="VENTUROLI EMANUELE"/>
    <s v="M-Pulcini"/>
    <x v="1"/>
    <n v="6"/>
    <n v="400"/>
  </r>
  <r>
    <n v="889"/>
    <s v="ZANARDI"/>
    <s v="ELISA"/>
    <n v="2006"/>
    <s v="F"/>
    <s v="H010289"/>
    <x v="85"/>
    <s v="ok"/>
    <s v="ZANARDI ELISA"/>
    <s v="F-Esordienti"/>
    <x v="1"/>
    <n v="7"/>
    <n v="800"/>
  </r>
  <r>
    <n v="890"/>
    <s v="ZANIBONI"/>
    <s v="LORENZO"/>
    <n v="2006"/>
    <s v="M"/>
    <s v="H010289"/>
    <x v="85"/>
    <s v="ok"/>
    <s v="ZANIBONI LORENZO"/>
    <s v="M-Esordienti"/>
    <x v="1"/>
    <n v="8"/>
    <n v="800"/>
  </r>
  <r>
    <n v="891"/>
    <s v="ARBUSTI"/>
    <s v="NICOLA"/>
    <n v="1964"/>
    <s v="M"/>
    <s v="H010105"/>
    <x v="86"/>
    <s v="ok"/>
    <s v="ARBUSTI NICOLA"/>
    <s v="M-50"/>
    <x v="0"/>
    <n v="32"/>
    <n v="5000"/>
  </r>
  <r>
    <n v="892"/>
    <s v="ARMAROLI"/>
    <s v="PAOLO"/>
    <n v="1978"/>
    <s v="M"/>
    <s v="H010105"/>
    <x v="86"/>
    <s v="ok"/>
    <s v="ARMAROLI PAOLO"/>
    <s v="M-35"/>
    <x v="0"/>
    <n v="26"/>
    <n v="6500"/>
  </r>
  <r>
    <n v="893"/>
    <s v="CAVAZZI"/>
    <s v="GIOSUE'"/>
    <n v="2003"/>
    <s v="M"/>
    <s v="H010105"/>
    <x v="86"/>
    <s v="ok"/>
    <s v="CAVAZZI GIOSUE'"/>
    <s v="M-CadettI"/>
    <x v="1"/>
    <n v="14"/>
    <n v="2100"/>
  </r>
  <r>
    <n v="894"/>
    <s v="FAVARON"/>
    <s v="FULVIO"/>
    <n v="1992"/>
    <s v="M"/>
    <s v="H010105"/>
    <x v="86"/>
    <s v="ok"/>
    <s v="FAVARON FULVIO"/>
    <s v="M-25"/>
    <x v="0"/>
    <n v="22"/>
    <n v="6500"/>
  </r>
  <r>
    <n v="895"/>
    <s v="MONTECALVO"/>
    <s v="DANIELE"/>
    <n v="1997"/>
    <s v="M"/>
    <s v="H010105"/>
    <x v="86"/>
    <s v="ok"/>
    <s v="MONTECALVO DANIELE"/>
    <s v="M-20"/>
    <x v="0"/>
    <n v="20"/>
    <n v="6500"/>
  </r>
  <r>
    <n v="896"/>
    <s v="POLETTI"/>
    <s v="PAOLA"/>
    <n v="1976"/>
    <s v="F"/>
    <s v="H010105"/>
    <x v="86"/>
    <s v="ok"/>
    <s v="POLETTI PAOLA"/>
    <s v="F-40"/>
    <x v="0"/>
    <n v="27"/>
    <n v="4000"/>
  </r>
  <r>
    <n v="897"/>
    <s v="CORRADINI"/>
    <s v="MARCO"/>
    <n v="1992"/>
    <s v="M"/>
    <s v="H041040"/>
    <x v="87"/>
    <s v="ok"/>
    <s v="CORRADINI MARCO"/>
    <s v="M-25"/>
    <x v="0"/>
    <n v="22"/>
    <n v="6500"/>
  </r>
  <r>
    <n v="898"/>
    <s v="CUSCIANNA"/>
    <s v="VITO"/>
    <n v="1960"/>
    <s v="M"/>
    <s v="H041040"/>
    <x v="87"/>
    <s v="ok"/>
    <s v="CUSCIANNA VITO"/>
    <s v="M-55"/>
    <x v="0"/>
    <n v="34"/>
    <n v="5000"/>
  </r>
  <r>
    <n v="899"/>
    <s v="LORUSSO"/>
    <s v="LEONARDO"/>
    <n v="1989"/>
    <s v="M"/>
    <s v="H041040"/>
    <x v="87"/>
    <s v="ok"/>
    <s v="LORUSSO LEONARDO"/>
    <s v="M-25"/>
    <x v="0"/>
    <n v="22"/>
    <n v="6500"/>
  </r>
  <r>
    <n v="900"/>
    <s v="TIEZZI"/>
    <s v="PAOLO"/>
    <n v="1987"/>
    <s v="M"/>
    <s v="H041040"/>
    <x v="87"/>
    <s v="ok"/>
    <s v="TIEZZI PAOLO"/>
    <s v="M-30"/>
    <x v="0"/>
    <n v="24"/>
    <n v="6500"/>
  </r>
  <r>
    <n v="901"/>
    <s v="BERTELLI"/>
    <s v="FILIPPO"/>
    <n v="1969"/>
    <s v="M"/>
    <s v="H080875"/>
    <x v="88"/>
    <s v="ok"/>
    <s v="BERTELLI FILIPPO"/>
    <s v="M-45"/>
    <x v="0"/>
    <n v="30"/>
    <n v="6500"/>
  </r>
  <r>
    <n v="902"/>
    <s v="BUCCI"/>
    <s v="ANDREA"/>
    <n v="2004"/>
    <s v="M"/>
    <s v="H080875"/>
    <x v="88"/>
    <s v="ok"/>
    <s v="BUCCI ANDREA"/>
    <s v="M-Ragazzi B"/>
    <x v="1"/>
    <n v="12"/>
    <n v="1000"/>
  </r>
  <r>
    <n v="903"/>
    <s v="BUCCI"/>
    <s v="MIRCO"/>
    <n v="2002"/>
    <s v="M"/>
    <s v="H080875"/>
    <x v="88"/>
    <s v="ok"/>
    <s v="BUCCI MIRCO"/>
    <s v="M-CadettI"/>
    <x v="1"/>
    <n v="14"/>
    <n v="2100"/>
  </r>
  <r>
    <n v="904"/>
    <s v="MAZZA"/>
    <s v="MILVA"/>
    <n v="1961"/>
    <s v="F"/>
    <s v="H080875"/>
    <x v="88"/>
    <s v="ok"/>
    <s v="MAZZA MILVA"/>
    <s v="F-55"/>
    <x v="0"/>
    <n v="33"/>
    <n v="4000"/>
  </r>
  <r>
    <n v="905"/>
    <s v="ABATE"/>
    <s v="OMAR"/>
    <n v="2001"/>
    <s v="M"/>
    <s v="L022825"/>
    <x v="89"/>
    <s v="ok"/>
    <s v="ABATE OMAR"/>
    <s v="M-AllievI"/>
    <x v="1"/>
    <n v="16"/>
    <n v="2500"/>
  </r>
  <r>
    <n v="906"/>
    <s v="AIELLO"/>
    <s v="IRENE"/>
    <n v="1994"/>
    <s v="F"/>
    <s v="L022825"/>
    <x v="89"/>
    <s v="ok"/>
    <s v="AIELLO IRENE"/>
    <s v="F-20"/>
    <x v="0"/>
    <n v="19"/>
    <n v="4000"/>
  </r>
  <r>
    <n v="907"/>
    <s v="ANTIMI"/>
    <s v="DAVID"/>
    <n v="2006"/>
    <s v="M"/>
    <s v="L022825"/>
    <x v="89"/>
    <s v="ok"/>
    <s v="ANTIMI DAVID"/>
    <s v="M-Esordienti"/>
    <x v="1"/>
    <n v="8"/>
    <n v="800"/>
  </r>
  <r>
    <n v="908"/>
    <s v="BALDINI"/>
    <s v="DAVIDE"/>
    <n v="1999"/>
    <s v="M"/>
    <s v="L022825"/>
    <x v="89"/>
    <s v="ok"/>
    <s v="BALDINI DAVIDE"/>
    <s v="M- Juniores"/>
    <x v="0"/>
    <n v="18"/>
    <n v="5000"/>
  </r>
  <r>
    <n v="909"/>
    <s v="BERTINI"/>
    <s v="LUCA GIOTTO"/>
    <n v="1957"/>
    <s v="M"/>
    <s v="L022825"/>
    <x v="89"/>
    <s v="ok"/>
    <s v="BERTINI LUCA GIOTTO"/>
    <s v="M-60"/>
    <x v="0"/>
    <n v="36"/>
    <n v="5000"/>
  </r>
  <r>
    <n v="910"/>
    <s v="CAMMELLI"/>
    <s v="ALESSANDRO"/>
    <n v="2004"/>
    <s v="M"/>
    <s v="L022825"/>
    <x v="89"/>
    <s v="ok"/>
    <s v="CAMMELLI ALESSANDRO"/>
    <s v="M-Ragazzi B"/>
    <x v="1"/>
    <n v="12"/>
    <n v="1000"/>
  </r>
  <r>
    <n v="911"/>
    <s v="CAPONE"/>
    <s v="MAURIZIO"/>
    <n v="1970"/>
    <s v="M"/>
    <s v="L022825"/>
    <x v="89"/>
    <s v="ok"/>
    <s v="CAPONE MAURIZIO"/>
    <s v="M-45"/>
    <x v="0"/>
    <n v="30"/>
    <n v="6500"/>
  </r>
  <r>
    <n v="912"/>
    <s v="CONSIGLI"/>
    <s v="GUIDO"/>
    <n v="2007"/>
    <s v="M"/>
    <s v="L022825"/>
    <x v="89"/>
    <s v="ok"/>
    <s v="CONSIGLI GUIDO"/>
    <s v="M-Esordienti"/>
    <x v="1"/>
    <n v="8"/>
    <n v="800"/>
  </r>
  <r>
    <n v="913"/>
    <s v="FIASCHI"/>
    <s v="LORENZA"/>
    <n v="2011"/>
    <s v="F"/>
    <s v="L022825"/>
    <x v="89"/>
    <s v="ok"/>
    <s v="FIASCHI LORENZA"/>
    <s v="F-Primi Passi"/>
    <x v="1"/>
    <n v="3"/>
    <n v="400"/>
  </r>
  <r>
    <n v="914"/>
    <s v="FRANZESE"/>
    <s v="SILVIA"/>
    <n v="1980"/>
    <s v="F"/>
    <s v="L022825"/>
    <x v="89"/>
    <s v="ok"/>
    <s v="FRANZESE SILVIA"/>
    <s v="F-35"/>
    <x v="0"/>
    <n v="25"/>
    <n v="4000"/>
  </r>
  <r>
    <n v="915"/>
    <s v="GATTESCHI"/>
    <s v="MARCO"/>
    <n v="1997"/>
    <s v="M"/>
    <s v="L022825"/>
    <x v="89"/>
    <s v="ok"/>
    <s v="GATTESCHI MARCO"/>
    <s v="M-20"/>
    <x v="0"/>
    <n v="20"/>
    <n v="6500"/>
  </r>
  <r>
    <n v="916"/>
    <s v="GHINI"/>
    <s v="EMANUELE"/>
    <n v="2010"/>
    <s v="M"/>
    <s v="L022825"/>
    <x v="89"/>
    <s v="ok"/>
    <s v="GHINI EMANUELE"/>
    <s v="M-Primi Passi"/>
    <x v="1"/>
    <n v="4"/>
    <n v="400"/>
  </r>
  <r>
    <n v="917"/>
    <s v="GOUANTOUO"/>
    <s v="MARIE ESTER"/>
    <n v="2007"/>
    <s v="F"/>
    <s v="L022825"/>
    <x v="89"/>
    <s v="ok"/>
    <s v="GOUANTOUO MARIE ESTER"/>
    <s v="F-Esordienti"/>
    <x v="1"/>
    <n v="7"/>
    <n v="800"/>
  </r>
  <r>
    <n v="918"/>
    <s v="GOUANTOUO"/>
    <s v="PRINCE"/>
    <n v="2003"/>
    <s v="M"/>
    <s v="L022825"/>
    <x v="89"/>
    <s v="ok"/>
    <s v="GOUANTOUO PRINCE"/>
    <s v="M-CadettI"/>
    <x v="1"/>
    <n v="14"/>
    <n v="2100"/>
  </r>
  <r>
    <n v="919"/>
    <s v="GOUANTOUO"/>
    <s v="TERESA"/>
    <n v="2009"/>
    <s v="F"/>
    <s v="L022825"/>
    <x v="89"/>
    <s v="ok"/>
    <s v="GOUANTOUO TERESA"/>
    <s v="F-Pulcini"/>
    <x v="1"/>
    <n v="5"/>
    <n v="400"/>
  </r>
  <r>
    <n v="920"/>
    <s v="HOXHA"/>
    <s v="GLEDIS"/>
    <n v="2007"/>
    <s v="M"/>
    <s v="L022825"/>
    <x v="89"/>
    <s v="ok"/>
    <s v="HOXHA GLEDIS"/>
    <s v="M-Esordienti"/>
    <x v="1"/>
    <n v="8"/>
    <n v="800"/>
  </r>
  <r>
    <n v="921"/>
    <s v="IOZZELLI"/>
    <s v="ETTORE"/>
    <n v="2004"/>
    <s v="M"/>
    <s v="L022825"/>
    <x v="89"/>
    <s v="ok"/>
    <s v="IOZZELLI ETTORE"/>
    <s v="M-Ragazzi B"/>
    <x v="1"/>
    <n v="12"/>
    <n v="1000"/>
  </r>
  <r>
    <n v="922"/>
    <s v="IOZZELLI"/>
    <s v="GEMMA"/>
    <n v="2007"/>
    <s v="F"/>
    <s v="L022825"/>
    <x v="89"/>
    <s v="ok"/>
    <s v="IOZZELLI GEMMA"/>
    <s v="F-Esordienti"/>
    <x v="1"/>
    <n v="7"/>
    <n v="800"/>
  </r>
  <r>
    <n v="923"/>
    <s v="LA ROSA"/>
    <s v="ADELE"/>
    <n v="2008"/>
    <s v="F"/>
    <s v="L022825"/>
    <x v="89"/>
    <s v="ok"/>
    <s v="LA ROSA ADELE"/>
    <s v="F-Pulcini"/>
    <x v="1"/>
    <n v="5"/>
    <n v="400"/>
  </r>
  <r>
    <n v="924"/>
    <s v="NICCOLI"/>
    <s v="GIULIO"/>
    <n v="2005"/>
    <s v="M"/>
    <s v="L022825"/>
    <x v="89"/>
    <s v="ok"/>
    <s v="NICCOLI GIULIO"/>
    <s v="M-Ragazzi A"/>
    <x v="1"/>
    <n v="10"/>
    <n v="1000"/>
  </r>
  <r>
    <n v="925"/>
    <s v="PASQUINI"/>
    <s v="GIULIO"/>
    <n v="2005"/>
    <s v="M"/>
    <s v="L022825"/>
    <x v="89"/>
    <s v="ok"/>
    <s v="PASQUINI GIULIO"/>
    <s v="M-Ragazzi A"/>
    <x v="1"/>
    <n v="10"/>
    <n v="1000"/>
  </r>
  <r>
    <n v="926"/>
    <s v="PERFETTI"/>
    <s v="KEVIN"/>
    <n v="2007"/>
    <s v="M"/>
    <s v="L022825"/>
    <x v="89"/>
    <s v="ok"/>
    <s v="PERFETTI KEVIN"/>
    <s v="M-Esordienti"/>
    <x v="1"/>
    <n v="8"/>
    <n v="800"/>
  </r>
  <r>
    <n v="927"/>
    <s v="PIOVANELLI"/>
    <s v="ALESSIO"/>
    <n v="2006"/>
    <s v="M"/>
    <s v="L022825"/>
    <x v="89"/>
    <s v="ok"/>
    <s v="PIOVANELLI ALESSIO"/>
    <s v="M-Esordienti"/>
    <x v="1"/>
    <n v="8"/>
    <n v="800"/>
  </r>
  <r>
    <n v="928"/>
    <s v="RASPANTI"/>
    <s v="BIANCA"/>
    <n v="2007"/>
    <s v="F"/>
    <s v="L022825"/>
    <x v="89"/>
    <s v="ok"/>
    <s v="RASPANTI BIANCA"/>
    <s v="F-Esordienti"/>
    <x v="1"/>
    <n v="7"/>
    <n v="800"/>
  </r>
  <r>
    <n v="929"/>
    <s v="ROMANO"/>
    <s v="PIETRO"/>
    <n v="2002"/>
    <s v="M"/>
    <s v="L022825"/>
    <x v="89"/>
    <s v="ok"/>
    <s v="ROMANO PIETRO"/>
    <s v="M-CadettI"/>
    <x v="1"/>
    <n v="14"/>
    <n v="2100"/>
  </r>
  <r>
    <n v="930"/>
    <s v="SANTONI"/>
    <s v="DAMIANO"/>
    <n v="2011"/>
    <s v="M"/>
    <s v="L022825"/>
    <x v="89"/>
    <s v="ok"/>
    <s v="SANTONI DAMIANO"/>
    <s v="M-Primi Passi"/>
    <x v="1"/>
    <n v="4"/>
    <n v="400"/>
  </r>
  <r>
    <n v="931"/>
    <s v="TAGLIENTE"/>
    <s v="SARA"/>
    <n v="1967"/>
    <s v="F"/>
    <s v="L022825"/>
    <x v="89"/>
    <s v="ok"/>
    <s v="TAGLIENTE SARA"/>
    <s v="F-50"/>
    <x v="0"/>
    <n v="31"/>
    <n v="4000"/>
  </r>
  <r>
    <n v="932"/>
    <s v="ZAFFINO"/>
    <s v="GIAMPAOLO"/>
    <n v="1952"/>
    <s v="M"/>
    <s v="L022825"/>
    <x v="89"/>
    <s v="ok"/>
    <s v="ZAFFINO GIAMPAOLO"/>
    <s v="M-65"/>
    <x v="0"/>
    <n v="38"/>
    <n v="5000"/>
  </r>
  <r>
    <n v="933"/>
    <s v="ZAFFINO"/>
    <s v="SIMONA"/>
    <n v="1979"/>
    <s v="F"/>
    <s v="L022825"/>
    <x v="89"/>
    <s v="ok"/>
    <s v="ZAFFINO SIMONA"/>
    <s v="F-35"/>
    <x v="0"/>
    <n v="25"/>
    <n v="4000"/>
  </r>
  <r>
    <n v="934"/>
    <s v="ZANIERI"/>
    <s v="PIETRO"/>
    <n v="2004"/>
    <s v="M"/>
    <s v="L022825"/>
    <x v="89"/>
    <s v="ok"/>
    <s v="ZANIERI PIETRO"/>
    <s v="M-Ragazzi B"/>
    <x v="1"/>
    <n v="12"/>
    <n v="1000"/>
  </r>
  <r>
    <n v="935"/>
    <s v="PROMPICAI"/>
    <s v="PAOLO EMANUELE"/>
    <n v="1967"/>
    <s v="M"/>
    <s v="A160308"/>
    <x v="90"/>
    <s v="ok"/>
    <s v="PROMPICAI PAOLO EMANUELE"/>
    <s v="M-50"/>
    <x v="0"/>
    <n v="32"/>
    <n v="5000"/>
  </r>
  <r>
    <n v="936"/>
    <s v="VIDILI"/>
    <s v="ISABELLA"/>
    <n v="1977"/>
    <s v="F"/>
    <s v="A160308"/>
    <x v="90"/>
    <s v="ok"/>
    <s v="VIDILI ISABELLA"/>
    <s v="F-40"/>
    <x v="0"/>
    <n v="27"/>
    <n v="4000"/>
  </r>
  <r>
    <n v="937"/>
    <s v="GUALANDRI"/>
    <s v="EMMA"/>
    <n v="2011"/>
    <s v="F"/>
    <s v="H080590"/>
    <x v="91"/>
    <s v="ok"/>
    <s v="GUALANDRI EMMA"/>
    <s v="F-Primi Passi"/>
    <x v="1"/>
    <n v="3"/>
    <n v="400"/>
  </r>
  <r>
    <n v="938"/>
    <s v="GUALANDRI"/>
    <s v="LEANDRO"/>
    <n v="1950"/>
    <s v="M"/>
    <s v="H080590"/>
    <x v="91"/>
    <s v="ok"/>
    <s v="GUALANDRI LEANDRO"/>
    <s v="M-65"/>
    <x v="0"/>
    <n v="38"/>
    <n v="5000"/>
  </r>
  <r>
    <n v="939"/>
    <s v="GUALANDRI"/>
    <s v="VALERIA"/>
    <n v="1979"/>
    <s v="F"/>
    <s v="H080590"/>
    <x v="91"/>
    <s v="ok"/>
    <s v="GUALANDRI VALERIA"/>
    <s v="F-35"/>
    <x v="0"/>
    <n v="25"/>
    <n v="4000"/>
  </r>
  <r>
    <n v="940"/>
    <s v="GUZZON"/>
    <s v="MATTEO"/>
    <n v="2010"/>
    <s v="M"/>
    <s v="H080590"/>
    <x v="91"/>
    <s v="ok"/>
    <s v="GUZZON MATTEO"/>
    <s v="M-Primi Passi"/>
    <x v="1"/>
    <n v="4"/>
    <n v="400"/>
  </r>
  <r>
    <n v="941"/>
    <s v="GUZZON"/>
    <s v="TOMMASO"/>
    <n v="2007"/>
    <s v="M"/>
    <s v="H080590"/>
    <x v="91"/>
    <s v="ok"/>
    <s v="GUZZON TOMMASO"/>
    <s v="M-Esordienti"/>
    <x v="1"/>
    <n v="8"/>
    <n v="800"/>
  </r>
  <r>
    <n v="942"/>
    <s v="FERRONI"/>
    <s v="DORIANO"/>
    <n v="1950"/>
    <s v="M"/>
    <s v="H075259"/>
    <x v="92"/>
    <s v="ok"/>
    <s v="FERRONI DORIANO"/>
    <s v="M-65"/>
    <x v="0"/>
    <n v="38"/>
    <n v="5000"/>
  </r>
  <r>
    <n v="943"/>
    <s v="GRANDI"/>
    <s v="MAURIZIO"/>
    <n v="1960"/>
    <s v="M"/>
    <s v="H075259"/>
    <x v="92"/>
    <s v="ok"/>
    <s v="GRANDI MAURIZIO"/>
    <s v="M-55"/>
    <x v="0"/>
    <n v="34"/>
    <n v="5000"/>
  </r>
  <r>
    <n v="944"/>
    <s v="MARTELLI"/>
    <s v="MAURO"/>
    <n v="1954"/>
    <s v="M"/>
    <s v="H075259"/>
    <x v="92"/>
    <s v="ok"/>
    <s v="MARTELLI MAURO"/>
    <s v="M-60"/>
    <x v="0"/>
    <n v="36"/>
    <n v="5000"/>
  </r>
  <r>
    <n v="945"/>
    <s v="PAGANI"/>
    <s v="ADRIANO"/>
    <n v="1953"/>
    <s v="M"/>
    <s v="H075259"/>
    <x v="92"/>
    <s v="ok"/>
    <s v="PAGANI ADRIANO"/>
    <s v="M-60"/>
    <x v="0"/>
    <n v="36"/>
    <n v="5000"/>
  </r>
  <r>
    <n v="946"/>
    <s v="BERTARELLI"/>
    <s v="GIULIA"/>
    <n v="2006"/>
    <s v="F"/>
    <s v="H040447"/>
    <x v="93"/>
    <s v="ok"/>
    <s v="BERTARELLI GIULIA"/>
    <s v="F-Esordienti"/>
    <x v="1"/>
    <n v="7"/>
    <n v="800"/>
  </r>
  <r>
    <n v="947"/>
    <s v="CAPPITELLI"/>
    <s v="FRANCESCA"/>
    <n v="2003"/>
    <s v="F"/>
    <s v="H040447"/>
    <x v="93"/>
    <s v="ok"/>
    <s v="CAPPITELLI FRANCESCA"/>
    <s v="F-Cadette"/>
    <x v="1"/>
    <n v="13"/>
    <n v="2100"/>
  </r>
  <r>
    <n v="948"/>
    <s v="CIONI"/>
    <s v="SARA ELISABETTA"/>
    <n v="2005"/>
    <s v="F"/>
    <s v="H040447"/>
    <x v="93"/>
    <s v="ok"/>
    <s v="CIONI SARA ELISABETTA"/>
    <s v="F-Ragazze A"/>
    <x v="1"/>
    <n v="9"/>
    <n v="1000"/>
  </r>
  <r>
    <n v="949"/>
    <s v="COSTANTINI"/>
    <s v="MATTIA"/>
    <n v="2007"/>
    <s v="M"/>
    <s v="H040447"/>
    <x v="93"/>
    <s v="ok"/>
    <s v="COSTANTINI MATTIA"/>
    <s v="M-Esordienti"/>
    <x v="1"/>
    <n v="8"/>
    <n v="800"/>
  </r>
  <r>
    <n v="950"/>
    <s v="DE NOVELLIS"/>
    <s v="EDOARDO"/>
    <n v="2004"/>
    <s v="M"/>
    <s v="H040447"/>
    <x v="93"/>
    <s v="ok"/>
    <s v="DE NOVELLIS EDOARDO"/>
    <s v="M-Ragazzi B"/>
    <x v="1"/>
    <n v="12"/>
    <n v="1000"/>
  </r>
  <r>
    <n v="951"/>
    <s v="DHARMARATHNAM"/>
    <s v="PRAPPANJAN"/>
    <n v="2007"/>
    <s v="M"/>
    <s v="H040447"/>
    <x v="93"/>
    <s v="ok"/>
    <s v="DHARMARATHNAM PRAPPANJAN"/>
    <s v="M-Esordienti"/>
    <x v="1"/>
    <n v="8"/>
    <n v="800"/>
  </r>
  <r>
    <n v="952"/>
    <s v="FERRARESI"/>
    <s v="MATTEO"/>
    <n v="2007"/>
    <s v="M"/>
    <s v="H040447"/>
    <x v="93"/>
    <s v="ok"/>
    <s v="FERRARESI MATTEO"/>
    <s v="M-Esordienti"/>
    <x v="1"/>
    <n v="8"/>
    <n v="800"/>
  </r>
  <r>
    <n v="953"/>
    <s v="JUZBASEV"/>
    <s v="DANIEL"/>
    <n v="2009"/>
    <s v="M"/>
    <s v="H040447"/>
    <x v="93"/>
    <s v="ok"/>
    <s v="JUZBASEV DANIEL"/>
    <s v="M-Pulcini"/>
    <x v="1"/>
    <n v="6"/>
    <n v="400"/>
  </r>
  <r>
    <n v="954"/>
    <s v="PANCALDI"/>
    <s v="ELIA"/>
    <n v="2007"/>
    <s v="M"/>
    <s v="H040447"/>
    <x v="93"/>
    <s v="ok"/>
    <s v="PANCALDI ELIA"/>
    <s v="M-Esordienti"/>
    <x v="1"/>
    <n v="8"/>
    <n v="800"/>
  </r>
  <r>
    <n v="955"/>
    <s v="SCOTTO DI CICCARIELLO"/>
    <s v="DIEGO"/>
    <n v="2011"/>
    <s v="M"/>
    <s v="H040447"/>
    <x v="93"/>
    <s v="ok"/>
    <s v="SCOTTO DI CICCARIELLO DIEGO"/>
    <s v="M-Primi Passi"/>
    <x v="1"/>
    <n v="4"/>
    <n v="400"/>
  </r>
  <r>
    <n v="956"/>
    <s v="SCOTTO DI CICCARIELLO"/>
    <s v="FRANCESCO"/>
    <n v="2009"/>
    <s v="M"/>
    <s v="H040447"/>
    <x v="93"/>
    <s v="ok"/>
    <s v="SCOTTO DI CICCARIELLO FRANCESCO"/>
    <s v="M-Pulcini"/>
    <x v="1"/>
    <n v="6"/>
    <n v="400"/>
  </r>
  <r>
    <n v="957"/>
    <s v="SGARBI"/>
    <s v="FRANCESCO"/>
    <n v="2009"/>
    <s v="M"/>
    <s v="H040447"/>
    <x v="93"/>
    <s v="ok"/>
    <s v="SGARBI FRANCESCO"/>
    <s v="M-Pulcini"/>
    <x v="1"/>
    <n v="6"/>
    <n v="400"/>
  </r>
  <r>
    <n v="958"/>
    <s v="TAGLIAVINI"/>
    <s v="TOMMASO"/>
    <n v="2006"/>
    <s v="M"/>
    <s v="H040447"/>
    <x v="93"/>
    <s v="ok"/>
    <s v="TAGLIAVINI TOMMASO"/>
    <s v="M-Esordienti"/>
    <x v="1"/>
    <n v="8"/>
    <n v="800"/>
  </r>
  <r>
    <n v="959"/>
    <s v="DI NUCCI"/>
    <s v="JAN CARLO"/>
    <n v="1957"/>
    <s v="M"/>
    <s v="A130798"/>
    <x v="94"/>
    <s v="ok"/>
    <s v="DI NUCCI JAN CARLO"/>
    <s v="M-60"/>
    <x v="0"/>
    <n v="36"/>
    <n v="5000"/>
  </r>
  <r>
    <n v="960"/>
    <s v="STORNELLO"/>
    <s v="DENIS"/>
    <n v="1982"/>
    <s v="M"/>
    <s v="A130798"/>
    <x v="94"/>
    <s v="ok"/>
    <s v="STORNELLO DENIS"/>
    <s v="M-35"/>
    <x v="0"/>
    <n v="26"/>
    <n v="6500"/>
  </r>
  <r>
    <n v="961"/>
    <s v="SUTERA"/>
    <s v="ALBERTO"/>
    <n v="1956"/>
    <s v="M"/>
    <s v="H080960"/>
    <x v="95"/>
    <s v="ok"/>
    <s v="SUTERA ALBERTO"/>
    <s v="M-60"/>
    <x v="0"/>
    <n v="36"/>
    <n v="5000"/>
  </r>
  <r>
    <n v="962"/>
    <s v="ALBERTINI"/>
    <s v="LUCA"/>
    <n v="1965"/>
    <s v="M"/>
    <s v="H010019"/>
    <x v="96"/>
    <s v="ok"/>
    <s v="ALBERTINI LUCA"/>
    <s v="M-50"/>
    <x v="0"/>
    <n v="32"/>
    <n v="5000"/>
  </r>
  <r>
    <n v="963"/>
    <s v="PANCALDI"/>
    <s v="SANDRA"/>
    <n v="1963"/>
    <s v="F"/>
    <s v="H010019"/>
    <x v="96"/>
    <s v="ok"/>
    <s v="PANCALDI SANDRA"/>
    <s v="F-50"/>
    <x v="0"/>
    <n v="31"/>
    <n v="4000"/>
  </r>
  <r>
    <n v="964"/>
    <s v="FRIGO"/>
    <s v="ORIELE"/>
    <n v="1961"/>
    <s v="F"/>
    <s v="D050019"/>
    <x v="97"/>
    <s v="ok"/>
    <s v="FRIGO ORIELE"/>
    <s v="F-55"/>
    <x v="0"/>
    <n v="33"/>
    <n v="4000"/>
  </r>
  <r>
    <n v="965"/>
    <s v="FIUMARA"/>
    <s v="NICOLO'"/>
    <n v="2009"/>
    <s v="M"/>
    <s v="H040019"/>
    <x v="98"/>
    <s v="ok"/>
    <s v="FIUMARA NICOLO'"/>
    <s v="M-Pulcini"/>
    <x v="1"/>
    <n v="6"/>
    <n v="400"/>
  </r>
  <r>
    <n v="966"/>
    <s v="MELANI"/>
    <s v="ROBERTO"/>
    <n v="1957"/>
    <s v="M"/>
    <s v="D070019"/>
    <x v="99"/>
    <s v="ok"/>
    <s v="MELANI ROBERTO"/>
    <s v="M-60"/>
    <x v="0"/>
    <n v="36"/>
    <n v="5000"/>
  </r>
  <r>
    <n v="967"/>
    <s v="VERONA"/>
    <s v="ALESSANDRO"/>
    <n v="2011"/>
    <s v="M"/>
    <s v="H080019"/>
    <x v="100"/>
    <s v="ok"/>
    <s v="VERONA ALESSANDRO"/>
    <s v="M-Primi Passi"/>
    <x v="1"/>
    <n v="4"/>
    <n v="400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m/>
    <m/>
    <m/>
    <m/>
    <m/>
    <x v="101"/>
    <s v="-"/>
    <s v=" "/>
    <s v="-"/>
    <x v="2"/>
    <s v="-"/>
    <s v="-"/>
  </r>
  <r>
    <s v="-"/>
    <s v="-"/>
    <s v="-"/>
    <s v="-"/>
    <s v="-"/>
    <s v="-"/>
    <x v="102"/>
    <s v="-"/>
    <s v="-"/>
    <s v="-"/>
    <x v="2"/>
    <s v="-"/>
    <s v="-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01">
  <r>
    <x v="0"/>
    <s v="ASTOLFI"/>
    <s v="ANDREA"/>
    <x v="0"/>
    <s v="M"/>
    <s v="H041213"/>
    <x v="0"/>
    <s v="ok"/>
    <x v="0"/>
    <x v="0"/>
    <s v="Adulti"/>
    <n v="24"/>
    <n v="6500"/>
    <x v="0"/>
  </r>
  <r>
    <x v="1"/>
    <s v="BORTOLOTTI"/>
    <s v="ALBERTO"/>
    <x v="1"/>
    <s v="M"/>
    <s v="H041213"/>
    <x v="0"/>
    <s v="ok"/>
    <x v="1"/>
    <x v="1"/>
    <s v="Adulti"/>
    <n v="28"/>
    <n v="6500"/>
    <x v="0"/>
  </r>
  <r>
    <x v="2"/>
    <s v="CIGARINI"/>
    <s v="ILARIA"/>
    <x v="1"/>
    <s v="F"/>
    <s v="H041213"/>
    <x v="0"/>
    <s v="ok"/>
    <x v="2"/>
    <x v="2"/>
    <s v="Adulti"/>
    <n v="27"/>
    <n v="4000"/>
    <x v="1"/>
  </r>
  <r>
    <x v="3"/>
    <s v="RUBINI"/>
    <s v="LORETTA"/>
    <x v="2"/>
    <s v="F"/>
    <s v="H010387"/>
    <x v="1"/>
    <s v="ok"/>
    <x v="3"/>
    <x v="3"/>
    <s v="Adulti"/>
    <n v="33"/>
    <n v="4000"/>
    <x v="1"/>
  </r>
  <r>
    <x v="4"/>
    <s v="ANOBILE"/>
    <s v="PIETRO"/>
    <x v="3"/>
    <s v="M"/>
    <s v="H011308"/>
    <x v="2"/>
    <s v="ok"/>
    <x v="4"/>
    <x v="4"/>
    <s v="Adulti"/>
    <n v="36"/>
    <n v="5000"/>
    <x v="2"/>
  </r>
  <r>
    <x v="5"/>
    <s v="ANOBILE"/>
    <s v="TIZIANA"/>
    <x v="4"/>
    <s v="F"/>
    <s v="H041019"/>
    <x v="2"/>
    <s v="ok"/>
    <x v="5"/>
    <x v="5"/>
    <s v="Giovanile"/>
    <n v="11"/>
    <n v="1000"/>
    <x v="3"/>
  </r>
  <r>
    <x v="6"/>
    <s v="BIAGINI"/>
    <s v="MATTIA"/>
    <x v="4"/>
    <s v="M"/>
    <s v="H011308"/>
    <x v="2"/>
    <s v="ok"/>
    <x v="6"/>
    <x v="6"/>
    <s v="Giovanile"/>
    <n v="12"/>
    <n v="1000"/>
    <x v="4"/>
  </r>
  <r>
    <x v="7"/>
    <s v="CAPOBIANCO"/>
    <s v="CRISTINA"/>
    <x v="5"/>
    <s v="F"/>
    <s v="H011308"/>
    <x v="2"/>
    <s v="ok"/>
    <x v="7"/>
    <x v="7"/>
    <s v="Giovanile"/>
    <n v="5"/>
    <n v="400"/>
    <x v="5"/>
  </r>
  <r>
    <x v="8"/>
    <s v="CUPPINI"/>
    <s v="EMMA"/>
    <x v="6"/>
    <s v="F"/>
    <s v="H011308"/>
    <x v="2"/>
    <s v="ok"/>
    <x v="8"/>
    <x v="8"/>
    <s v="Giovanile"/>
    <n v="13"/>
    <n v="2100"/>
    <x v="6"/>
  </r>
  <r>
    <x v="9"/>
    <s v="D'ALIMONTE"/>
    <s v="ALESSANDRO"/>
    <x v="7"/>
    <s v="M"/>
    <s v="H011308"/>
    <x v="2"/>
    <s v="ok"/>
    <x v="9"/>
    <x v="9"/>
    <s v="Giovanile"/>
    <n v="6"/>
    <n v="400"/>
    <x v="7"/>
  </r>
  <r>
    <x v="10"/>
    <s v="DIZDARI"/>
    <s v="ARLIND"/>
    <x v="7"/>
    <s v="M"/>
    <s v="H011308"/>
    <x v="2"/>
    <s v="ok"/>
    <x v="10"/>
    <x v="9"/>
    <s v="Giovanile"/>
    <n v="6"/>
    <n v="400"/>
    <x v="7"/>
  </r>
  <r>
    <x v="11"/>
    <s v="DONATI"/>
    <s v="MIRIAM"/>
    <x v="4"/>
    <s v="F"/>
    <s v="H011308"/>
    <x v="2"/>
    <s v="ok"/>
    <x v="11"/>
    <x v="5"/>
    <s v="Giovanile"/>
    <n v="11"/>
    <n v="1000"/>
    <x v="3"/>
  </r>
  <r>
    <x v="12"/>
    <s v="D'ORO"/>
    <s v="ANTONIO"/>
    <x v="8"/>
    <s v="M"/>
    <s v="H011308"/>
    <x v="2"/>
    <s v="ok"/>
    <x v="12"/>
    <x v="1"/>
    <s v="Adulti"/>
    <n v="28"/>
    <n v="6500"/>
    <x v="0"/>
  </r>
  <r>
    <x v="13"/>
    <s v="EYOME"/>
    <s v="GREGORY JOSEPH"/>
    <x v="7"/>
    <s v="M"/>
    <s v="H011308"/>
    <x v="2"/>
    <s v="ok"/>
    <x v="13"/>
    <x v="9"/>
    <s v="Giovanile"/>
    <n v="6"/>
    <n v="400"/>
    <x v="7"/>
  </r>
  <r>
    <x v="14"/>
    <s v="EYOME"/>
    <s v="MARY FRANCESCA IRENE"/>
    <x v="9"/>
    <s v="F"/>
    <s v="H011308"/>
    <x v="2"/>
    <s v="ok"/>
    <x v="14"/>
    <x v="10"/>
    <s v="Giovanile"/>
    <n v="3"/>
    <n v="400"/>
    <x v="8"/>
  </r>
  <r>
    <x v="15"/>
    <s v="GHERARDI"/>
    <s v="ALESSANDRO"/>
    <x v="4"/>
    <s v="M"/>
    <s v="H011308"/>
    <x v="2"/>
    <s v="ok"/>
    <x v="15"/>
    <x v="6"/>
    <s v="Giovanile"/>
    <n v="12"/>
    <n v="1000"/>
    <x v="4"/>
  </r>
  <r>
    <x v="16"/>
    <s v="MALDINA"/>
    <s v="ROSE"/>
    <x v="10"/>
    <s v="F"/>
    <s v="H011308"/>
    <x v="2"/>
    <s v="ok"/>
    <x v="16"/>
    <x v="11"/>
    <s v="Giovanile"/>
    <n v="9"/>
    <n v="1000"/>
    <x v="9"/>
  </r>
  <r>
    <x v="17"/>
    <s v="MUSSIE"/>
    <s v="ANNA"/>
    <x v="6"/>
    <s v="F"/>
    <s v="H011308"/>
    <x v="2"/>
    <s v="ok"/>
    <x v="17"/>
    <x v="8"/>
    <s v="Giovanile"/>
    <n v="13"/>
    <n v="2100"/>
    <x v="6"/>
  </r>
  <r>
    <x v="18"/>
    <s v="PIOMBO"/>
    <s v="FRANCESCO MARIA"/>
    <x v="4"/>
    <s v="M"/>
    <s v="H011308"/>
    <x v="2"/>
    <s v="ok"/>
    <x v="18"/>
    <x v="6"/>
    <s v="Giovanile"/>
    <n v="12"/>
    <n v="1000"/>
    <x v="4"/>
  </r>
  <r>
    <x v="19"/>
    <s v="PIOMBO"/>
    <s v="NICOLO' MARIA"/>
    <x v="6"/>
    <s v="M"/>
    <s v="H011308"/>
    <x v="2"/>
    <s v="ok"/>
    <x v="19"/>
    <x v="12"/>
    <s v="Giovanile"/>
    <n v="14"/>
    <n v="2100"/>
    <x v="10"/>
  </r>
  <r>
    <x v="20"/>
    <s v="RERHAYE"/>
    <s v="FIRDAOS"/>
    <x v="4"/>
    <s v="F"/>
    <s v="H011308"/>
    <x v="2"/>
    <s v="ok"/>
    <x v="20"/>
    <x v="5"/>
    <s v="Giovanile"/>
    <n v="11"/>
    <n v="1000"/>
    <x v="3"/>
  </r>
  <r>
    <x v="21"/>
    <s v="RERHAYE"/>
    <s v="HASSAN"/>
    <x v="11"/>
    <s v="M"/>
    <s v="H011308"/>
    <x v="2"/>
    <s v="ok"/>
    <x v="21"/>
    <x v="13"/>
    <s v="Giovanile"/>
    <n v="8"/>
    <n v="800"/>
    <x v="11"/>
  </r>
  <r>
    <x v="22"/>
    <s v="RERHAYE"/>
    <s v="HOUSIEN"/>
    <x v="11"/>
    <s v="M"/>
    <s v="H011308"/>
    <x v="2"/>
    <s v="ok"/>
    <x v="22"/>
    <x v="13"/>
    <s v="Giovanile"/>
    <n v="8"/>
    <n v="800"/>
    <x v="11"/>
  </r>
  <r>
    <x v="23"/>
    <s v="#ROSSO"/>
    <s v="EMMA"/>
    <x v="10"/>
    <s v="F"/>
    <s v="H011308"/>
    <x v="2"/>
    <s v="ok"/>
    <x v="23"/>
    <x v="11"/>
    <s v="Giovanile"/>
    <n v="9"/>
    <n v="1000"/>
    <x v="9"/>
  </r>
  <r>
    <x v="24"/>
    <s v="TRIZZINO"/>
    <s v="DANIELE"/>
    <x v="10"/>
    <s v="M"/>
    <s v="H011308"/>
    <x v="2"/>
    <s v="ok"/>
    <x v="24"/>
    <x v="14"/>
    <s v="Giovanile"/>
    <n v="10"/>
    <n v="1000"/>
    <x v="12"/>
  </r>
  <r>
    <x v="25"/>
    <s v="TROTTO"/>
    <s v="ALESSANDRO"/>
    <x v="11"/>
    <s v="M"/>
    <s v="H011308"/>
    <x v="2"/>
    <s v="ok"/>
    <x v="25"/>
    <x v="13"/>
    <s v="Giovanile"/>
    <n v="8"/>
    <n v="800"/>
    <x v="11"/>
  </r>
  <r>
    <x v="26"/>
    <s v="VELLA"/>
    <s v="ELEONORA"/>
    <x v="12"/>
    <s v="F"/>
    <s v="H011308"/>
    <x v="2"/>
    <s v="ok"/>
    <x v="26"/>
    <x v="15"/>
    <s v="Adulti"/>
    <n v="17"/>
    <n v="4000"/>
    <x v="1"/>
  </r>
  <r>
    <x v="27"/>
    <s v="ZANETTI"/>
    <s v="FRANCESCO"/>
    <x v="13"/>
    <s v="M"/>
    <s v="H011308"/>
    <x v="2"/>
    <s v="ok"/>
    <x v="27"/>
    <x v="16"/>
    <s v="Adulti"/>
    <n v="22"/>
    <n v="6500"/>
    <x v="0"/>
  </r>
  <r>
    <x v="28"/>
    <s v="ALIANI"/>
    <s v="IRENE"/>
    <x v="14"/>
    <s v="F"/>
    <s v="L021869"/>
    <x v="3"/>
    <s v="ok"/>
    <x v="28"/>
    <x v="8"/>
    <s v="Giovanile"/>
    <n v="13"/>
    <n v="2100"/>
    <x v="6"/>
  </r>
  <r>
    <x v="29"/>
    <s v="ALIANI"/>
    <s v="LUCIA"/>
    <x v="14"/>
    <s v="F"/>
    <s v="L021869"/>
    <x v="3"/>
    <s v="ok"/>
    <x v="29"/>
    <x v="8"/>
    <s v="Giovanile"/>
    <n v="13"/>
    <n v="2100"/>
    <x v="6"/>
  </r>
  <r>
    <x v="30"/>
    <s v="ASSORGIA"/>
    <s v="ENRICO"/>
    <x v="4"/>
    <s v="M"/>
    <s v="L021869"/>
    <x v="3"/>
    <s v="ok"/>
    <x v="30"/>
    <x v="6"/>
    <s v="Giovanile"/>
    <n v="12"/>
    <n v="1000"/>
    <x v="4"/>
  </r>
  <r>
    <x v="31"/>
    <s v="BECCARIA"/>
    <s v="CLAUDIO"/>
    <x v="15"/>
    <s v="M"/>
    <s v="L021869"/>
    <x v="3"/>
    <s v="ok"/>
    <x v="31"/>
    <x v="4"/>
    <s v="Adulti"/>
    <n v="36"/>
    <n v="5000"/>
    <x v="2"/>
  </r>
  <r>
    <x v="32"/>
    <s v="BERTI"/>
    <s v="EMMA"/>
    <x v="5"/>
    <s v="F"/>
    <s v="L021869"/>
    <x v="3"/>
    <s v="ok"/>
    <x v="32"/>
    <x v="7"/>
    <s v="Giovanile"/>
    <n v="5"/>
    <n v="400"/>
    <x v="5"/>
  </r>
  <r>
    <x v="33"/>
    <s v="BERTI"/>
    <s v="LINDA"/>
    <x v="6"/>
    <s v="F"/>
    <s v="L021869"/>
    <x v="3"/>
    <s v="ok"/>
    <x v="33"/>
    <x v="8"/>
    <s v="Giovanile"/>
    <n v="13"/>
    <n v="2100"/>
    <x v="6"/>
  </r>
  <r>
    <x v="34"/>
    <s v="BIANCHI"/>
    <s v="ELIA"/>
    <x v="6"/>
    <s v="M"/>
    <s v="L021869"/>
    <x v="3"/>
    <s v="ok"/>
    <x v="34"/>
    <x v="12"/>
    <s v="Giovanile"/>
    <n v="14"/>
    <n v="2100"/>
    <x v="10"/>
  </r>
  <r>
    <x v="35"/>
    <s v="BOCCARDI"/>
    <s v="MARCO"/>
    <x v="16"/>
    <s v="M"/>
    <s v="L021869"/>
    <x v="3"/>
    <s v="ok"/>
    <x v="35"/>
    <x v="17"/>
    <s v="Adulti"/>
    <n v="30"/>
    <n v="6500"/>
    <x v="0"/>
  </r>
  <r>
    <x v="36"/>
    <s v="BOCCARDI"/>
    <s v="RICCARDO"/>
    <x v="6"/>
    <s v="M"/>
    <s v="L021869"/>
    <x v="3"/>
    <s v="ok"/>
    <x v="36"/>
    <x v="12"/>
    <s v="Giovanile"/>
    <n v="14"/>
    <n v="2100"/>
    <x v="10"/>
  </r>
  <r>
    <x v="37"/>
    <s v="BRESCI"/>
    <s v="PIETRO"/>
    <x v="4"/>
    <s v="M"/>
    <s v="L021869"/>
    <x v="3"/>
    <s v="ok"/>
    <x v="37"/>
    <x v="6"/>
    <s v="Giovanile"/>
    <n v="12"/>
    <n v="1000"/>
    <x v="4"/>
  </r>
  <r>
    <x v="38"/>
    <s v="BRUNETTI"/>
    <s v="BARBARA"/>
    <x v="17"/>
    <s v="F"/>
    <s v="L021869"/>
    <x v="3"/>
    <s v="ok"/>
    <x v="38"/>
    <x v="18"/>
    <s v="Adulti"/>
    <n v="31"/>
    <n v="4000"/>
    <x v="1"/>
  </r>
  <r>
    <x v="39"/>
    <s v="BUZZETTI"/>
    <s v="EMANUELE"/>
    <x v="6"/>
    <s v="M"/>
    <s v="L021869"/>
    <x v="3"/>
    <s v="ok"/>
    <x v="39"/>
    <x v="12"/>
    <s v="Giovanile"/>
    <n v="14"/>
    <n v="2100"/>
    <x v="10"/>
  </r>
  <r>
    <x v="40"/>
    <s v="CALAMAI"/>
    <s v="GEMMA"/>
    <x v="11"/>
    <s v="F"/>
    <s v="L021869"/>
    <x v="3"/>
    <s v="ok"/>
    <x v="40"/>
    <x v="19"/>
    <s v="Giovanile"/>
    <n v="7"/>
    <n v="800"/>
    <x v="13"/>
  </r>
  <r>
    <x v="41"/>
    <s v="CALAMAI"/>
    <s v="SIMONE"/>
    <x v="18"/>
    <s v="M"/>
    <s v="L021869"/>
    <x v="3"/>
    <s v="ok"/>
    <x v="41"/>
    <x v="1"/>
    <s v="Adulti"/>
    <n v="28"/>
    <n v="6500"/>
    <x v="0"/>
  </r>
  <r>
    <x v="42"/>
    <s v="CALAMIA"/>
    <s v="SAMUELE"/>
    <x v="19"/>
    <s v="M"/>
    <s v="L021869"/>
    <x v="3"/>
    <s v="ok"/>
    <x v="42"/>
    <x v="20"/>
    <s v="Giovanile"/>
    <n v="4"/>
    <n v="400"/>
    <x v="14"/>
  </r>
  <r>
    <x v="43"/>
    <s v="CALAMINI"/>
    <s v="LEONARDO"/>
    <x v="4"/>
    <s v="M"/>
    <s v="L021869"/>
    <x v="3"/>
    <s v="ok"/>
    <x v="43"/>
    <x v="6"/>
    <s v="Giovanile"/>
    <n v="12"/>
    <n v="1000"/>
    <x v="4"/>
  </r>
  <r>
    <x v="44"/>
    <s v="CALAMINI"/>
    <s v="LORENZO"/>
    <x v="20"/>
    <s v="M"/>
    <s v="L021869"/>
    <x v="3"/>
    <s v="ok"/>
    <x v="44"/>
    <x v="21"/>
    <s v="Giovanile"/>
    <n v="16"/>
    <n v="2500"/>
    <x v="15"/>
  </r>
  <r>
    <x v="45"/>
    <s v="CALAMINI"/>
    <s v="MASSIMO"/>
    <x v="21"/>
    <s v="M"/>
    <s v="L021869"/>
    <x v="3"/>
    <s v="ok"/>
    <x v="45"/>
    <x v="17"/>
    <s v="Adulti"/>
    <n v="30"/>
    <n v="6500"/>
    <x v="0"/>
  </r>
  <r>
    <x v="46"/>
    <s v="CAPIZZI"/>
    <s v="FILIPPO"/>
    <x v="16"/>
    <s v="M"/>
    <s v="L021869"/>
    <x v="3"/>
    <s v="ok"/>
    <x v="46"/>
    <x v="17"/>
    <s v="Adulti"/>
    <n v="30"/>
    <n v="6500"/>
    <x v="0"/>
  </r>
  <r>
    <x v="47"/>
    <s v="CAPIZZI"/>
    <s v="MARTINA"/>
    <x v="10"/>
    <s v="F"/>
    <s v="L021869"/>
    <x v="3"/>
    <s v="ok"/>
    <x v="47"/>
    <x v="11"/>
    <s v="Giovanile"/>
    <n v="9"/>
    <n v="1000"/>
    <x v="9"/>
  </r>
  <r>
    <x v="48"/>
    <s v="#CASATORI"/>
    <s v="MATTEO"/>
    <x v="5"/>
    <s v="M"/>
    <s v="L021869"/>
    <x v="3"/>
    <s v="ok"/>
    <x v="48"/>
    <x v="9"/>
    <s v="Giovanile"/>
    <n v="6"/>
    <n v="400"/>
    <x v="7"/>
  </r>
  <r>
    <x v="49"/>
    <s v="CASINI"/>
    <s v="DIAMANTE"/>
    <x v="9"/>
    <s v="F"/>
    <s v="L021869"/>
    <x v="3"/>
    <s v="ok"/>
    <x v="49"/>
    <x v="10"/>
    <s v="Giovanile"/>
    <n v="3"/>
    <n v="400"/>
    <x v="8"/>
  </r>
  <r>
    <x v="50"/>
    <s v="CASINI"/>
    <s v="EDOARDO"/>
    <x v="19"/>
    <s v="M"/>
    <s v="L021869"/>
    <x v="3"/>
    <s v="ok"/>
    <x v="50"/>
    <x v="20"/>
    <s v="Giovanile"/>
    <n v="4"/>
    <n v="400"/>
    <x v="14"/>
  </r>
  <r>
    <x v="51"/>
    <s v="CASSI"/>
    <s v="SAMUELE OSKAR"/>
    <x v="22"/>
    <s v="M"/>
    <s v="L021869"/>
    <x v="3"/>
    <s v="ok"/>
    <x v="51"/>
    <x v="22"/>
    <s v="Adulti"/>
    <n v="20"/>
    <n v="6500"/>
    <x v="0"/>
  </r>
  <r>
    <x v="52"/>
    <s v="#CATALANO"/>
    <s v="ANDREA"/>
    <x v="14"/>
    <s v="M"/>
    <s v="L021869"/>
    <x v="3"/>
    <s v="ok"/>
    <x v="52"/>
    <x v="12"/>
    <s v="Giovanile"/>
    <n v="14"/>
    <n v="2100"/>
    <x v="10"/>
  </r>
  <r>
    <x v="53"/>
    <s v="CECCHERINI"/>
    <s v="SIMONE"/>
    <x v="21"/>
    <s v="M"/>
    <s v="L021869"/>
    <x v="3"/>
    <s v="ok"/>
    <x v="53"/>
    <x v="17"/>
    <s v="Adulti"/>
    <n v="30"/>
    <n v="6500"/>
    <x v="0"/>
  </r>
  <r>
    <x v="54"/>
    <s v="CERBIONI"/>
    <s v="LAURA"/>
    <x v="16"/>
    <s v="F"/>
    <s v="L021869"/>
    <x v="3"/>
    <s v="ok"/>
    <x v="54"/>
    <x v="23"/>
    <s v="Adulti"/>
    <n v="29"/>
    <n v="4000"/>
    <x v="1"/>
  </r>
  <r>
    <x v="55"/>
    <s v="CHIRICI"/>
    <s v="OLIVIA"/>
    <x v="5"/>
    <s v="F"/>
    <s v="L021869"/>
    <x v="3"/>
    <s v="ok"/>
    <x v="55"/>
    <x v="7"/>
    <s v="Giovanile"/>
    <n v="5"/>
    <n v="400"/>
    <x v="5"/>
  </r>
  <r>
    <x v="56"/>
    <s v="CIABATTI"/>
    <s v="SAMUELE"/>
    <x v="9"/>
    <s v="M"/>
    <s v="L021869"/>
    <x v="3"/>
    <s v="ok"/>
    <x v="56"/>
    <x v="20"/>
    <s v="Giovanile"/>
    <n v="4"/>
    <n v="400"/>
    <x v="14"/>
  </r>
  <r>
    <x v="57"/>
    <s v="COLLINI"/>
    <s v="SIMONE"/>
    <x v="9"/>
    <s v="M"/>
    <s v="L021869"/>
    <x v="3"/>
    <s v="ok"/>
    <x v="57"/>
    <x v="20"/>
    <s v="Giovanile"/>
    <n v="4"/>
    <n v="400"/>
    <x v="14"/>
  </r>
  <r>
    <x v="58"/>
    <s v="COLORITO"/>
    <s v="ALICE"/>
    <x v="10"/>
    <s v="F"/>
    <s v="L021869"/>
    <x v="3"/>
    <s v="ok"/>
    <x v="58"/>
    <x v="11"/>
    <s v="Giovanile"/>
    <n v="9"/>
    <n v="1000"/>
    <x v="9"/>
  </r>
  <r>
    <x v="59"/>
    <s v="COMPARINI"/>
    <s v="MATTEO"/>
    <x v="6"/>
    <s v="M"/>
    <s v="L021869"/>
    <x v="3"/>
    <s v="ok"/>
    <x v="59"/>
    <x v="12"/>
    <s v="Giovanile"/>
    <n v="14"/>
    <n v="2100"/>
    <x v="10"/>
  </r>
  <r>
    <x v="60"/>
    <s v="CRAPARO"/>
    <s v="ATANAS"/>
    <x v="23"/>
    <s v="M"/>
    <s v="L021869"/>
    <x v="3"/>
    <s v="ok"/>
    <x v="60"/>
    <x v="16"/>
    <s v="Adulti"/>
    <n v="22"/>
    <n v="6500"/>
    <x v="0"/>
  </r>
  <r>
    <x v="61"/>
    <s v="DALLAI"/>
    <s v="ROSSELLA"/>
    <x v="21"/>
    <s v="F"/>
    <s v="L021869"/>
    <x v="3"/>
    <s v="ok"/>
    <x v="61"/>
    <x v="23"/>
    <s v="Adulti"/>
    <n v="29"/>
    <n v="4000"/>
    <x v="1"/>
  </r>
  <r>
    <x v="62"/>
    <s v="DREONI"/>
    <s v="MARCO"/>
    <x v="24"/>
    <s v="M"/>
    <s v="L021869"/>
    <x v="3"/>
    <s v="ok"/>
    <x v="62"/>
    <x v="22"/>
    <s v="Adulti"/>
    <n v="20"/>
    <n v="6500"/>
    <x v="0"/>
  </r>
  <r>
    <x v="63"/>
    <s v="FANCIULLACCI"/>
    <s v="SAMANTHA"/>
    <x v="6"/>
    <s v="F"/>
    <s v="L021869"/>
    <x v="3"/>
    <s v="ok"/>
    <x v="63"/>
    <x v="8"/>
    <s v="Giovanile"/>
    <n v="13"/>
    <n v="2100"/>
    <x v="6"/>
  </r>
  <r>
    <x v="64"/>
    <s v="FIESOLI"/>
    <s v="BIANCA"/>
    <x v="7"/>
    <s v="F"/>
    <s v="L021869"/>
    <x v="3"/>
    <s v="ok"/>
    <x v="64"/>
    <x v="7"/>
    <s v="Giovanile"/>
    <n v="5"/>
    <n v="400"/>
    <x v="5"/>
  </r>
  <r>
    <x v="65"/>
    <s v="FIESOLI"/>
    <s v="LEONARDO"/>
    <x v="1"/>
    <s v="M"/>
    <s v="L021869"/>
    <x v="3"/>
    <s v="ok"/>
    <x v="65"/>
    <x v="1"/>
    <s v="Adulti"/>
    <n v="28"/>
    <n v="6500"/>
    <x v="0"/>
  </r>
  <r>
    <x v="66"/>
    <s v="FISTI"/>
    <s v="AURORA"/>
    <x v="14"/>
    <s v="F"/>
    <s v="L021869"/>
    <x v="3"/>
    <s v="ok"/>
    <x v="66"/>
    <x v="8"/>
    <s v="Giovanile"/>
    <n v="13"/>
    <n v="2100"/>
    <x v="6"/>
  </r>
  <r>
    <x v="67"/>
    <s v="FISTI"/>
    <s v="FEDERICO"/>
    <x v="6"/>
    <s v="M"/>
    <s v="L021869"/>
    <x v="3"/>
    <s v="ok"/>
    <x v="67"/>
    <x v="12"/>
    <s v="Giovanile"/>
    <n v="14"/>
    <n v="2100"/>
    <x v="10"/>
  </r>
  <r>
    <x v="68"/>
    <s v="FRANCHINI"/>
    <s v="ANNA"/>
    <x v="6"/>
    <s v="F"/>
    <s v="L021869"/>
    <x v="3"/>
    <s v="ok"/>
    <x v="68"/>
    <x v="8"/>
    <s v="Giovanile"/>
    <n v="13"/>
    <n v="2100"/>
    <x v="6"/>
  </r>
  <r>
    <x v="69"/>
    <s v="GAMBONE"/>
    <s v="ALESSIA"/>
    <x v="25"/>
    <s v="F"/>
    <s v="L021869"/>
    <x v="3"/>
    <s v="ok"/>
    <x v="69"/>
    <x v="24"/>
    <s v="Giovanile"/>
    <n v="15"/>
    <n v="2500"/>
    <x v="15"/>
  </r>
  <r>
    <x v="70"/>
    <s v="GAMBONE"/>
    <s v="GABRIELE"/>
    <x v="6"/>
    <s v="M"/>
    <s v="L021869"/>
    <x v="3"/>
    <s v="ok"/>
    <x v="70"/>
    <x v="12"/>
    <s v="Giovanile"/>
    <n v="14"/>
    <n v="2100"/>
    <x v="10"/>
  </r>
  <r>
    <x v="71"/>
    <s v="GARRISI"/>
    <s v="EVA"/>
    <x v="6"/>
    <s v="F"/>
    <s v="L021869"/>
    <x v="3"/>
    <s v="ok"/>
    <x v="71"/>
    <x v="8"/>
    <s v="Giovanile"/>
    <n v="13"/>
    <n v="2100"/>
    <x v="6"/>
  </r>
  <r>
    <x v="72"/>
    <s v="GARRISI"/>
    <s v="THEO"/>
    <x v="14"/>
    <s v="M"/>
    <s v="L021869"/>
    <x v="3"/>
    <s v="ok"/>
    <x v="72"/>
    <x v="12"/>
    <s v="Giovanile"/>
    <n v="14"/>
    <n v="2100"/>
    <x v="10"/>
  </r>
  <r>
    <x v="73"/>
    <s v="GELLI"/>
    <s v="BEATRICE"/>
    <x v="5"/>
    <s v="F"/>
    <s v="L021869"/>
    <x v="3"/>
    <s v="ok"/>
    <x v="73"/>
    <x v="7"/>
    <s v="Giovanile"/>
    <n v="5"/>
    <n v="400"/>
    <x v="5"/>
  </r>
  <r>
    <x v="74"/>
    <s v="GELLI"/>
    <s v="LEONARDO"/>
    <x v="9"/>
    <s v="M"/>
    <s v="L021869"/>
    <x v="3"/>
    <s v="ok"/>
    <x v="74"/>
    <x v="20"/>
    <s v="Giovanile"/>
    <n v="4"/>
    <n v="400"/>
    <x v="14"/>
  </r>
  <r>
    <x v="75"/>
    <s v="GIACHI"/>
    <s v="ANNA"/>
    <x v="14"/>
    <s v="F"/>
    <s v="L021869"/>
    <x v="3"/>
    <s v="ok"/>
    <x v="75"/>
    <x v="8"/>
    <s v="Giovanile"/>
    <n v="13"/>
    <n v="2100"/>
    <x v="6"/>
  </r>
  <r>
    <x v="76"/>
    <s v="GIACHI"/>
    <s v="CHIARA"/>
    <x v="11"/>
    <s v="F"/>
    <s v="L021869"/>
    <x v="3"/>
    <s v="ok"/>
    <x v="76"/>
    <x v="19"/>
    <s v="Giovanile"/>
    <n v="7"/>
    <n v="800"/>
    <x v="13"/>
  </r>
  <r>
    <x v="77"/>
    <s v="#GLIONNA"/>
    <s v="LINDA"/>
    <x v="6"/>
    <s v="F"/>
    <s v="L021869"/>
    <x v="3"/>
    <s v="ok"/>
    <x v="77"/>
    <x v="8"/>
    <s v="Giovanile"/>
    <n v="13"/>
    <n v="2100"/>
    <x v="6"/>
  </r>
  <r>
    <x v="78"/>
    <s v="GUIDOTTI"/>
    <s v="NOEMI"/>
    <x v="6"/>
    <s v="F"/>
    <s v="L021869"/>
    <x v="3"/>
    <s v="ok"/>
    <x v="78"/>
    <x v="8"/>
    <s v="Giovanile"/>
    <n v="13"/>
    <n v="2100"/>
    <x v="6"/>
  </r>
  <r>
    <x v="79"/>
    <s v="IPPOLITI"/>
    <s v="GABRIELE"/>
    <x v="22"/>
    <s v="M"/>
    <s v="L021869"/>
    <x v="3"/>
    <s v="ok"/>
    <x v="79"/>
    <x v="22"/>
    <s v="Adulti"/>
    <n v="20"/>
    <n v="6500"/>
    <x v="0"/>
  </r>
  <r>
    <x v="80"/>
    <s v="MAGNI"/>
    <s v="LUCA"/>
    <x v="17"/>
    <s v="M"/>
    <s v="L021869"/>
    <x v="3"/>
    <s v="ok"/>
    <x v="80"/>
    <x v="25"/>
    <s v="Adulti"/>
    <n v="32"/>
    <n v="5000"/>
    <x v="2"/>
  </r>
  <r>
    <x v="81"/>
    <s v="MANETTI"/>
    <s v="ALESSIO"/>
    <x v="14"/>
    <s v="M"/>
    <s v="L021869"/>
    <x v="3"/>
    <s v="ok"/>
    <x v="81"/>
    <x v="12"/>
    <s v="Giovanile"/>
    <n v="14"/>
    <n v="2100"/>
    <x v="10"/>
  </r>
  <r>
    <x v="82"/>
    <s v="MANZINI"/>
    <s v="ANDREA"/>
    <x v="12"/>
    <s v="M"/>
    <s v="L021869"/>
    <x v="3"/>
    <s v="ok"/>
    <x v="82"/>
    <x v="26"/>
    <s v="Adulti"/>
    <n v="18"/>
    <n v="5000"/>
    <x v="2"/>
  </r>
  <r>
    <x v="83"/>
    <s v="MANZINI"/>
    <s v="SIMONE"/>
    <x v="6"/>
    <s v="M"/>
    <s v="L021869"/>
    <x v="3"/>
    <s v="ok"/>
    <x v="83"/>
    <x v="12"/>
    <s v="Giovanile"/>
    <n v="14"/>
    <n v="2100"/>
    <x v="10"/>
  </r>
  <r>
    <x v="84"/>
    <s v="MOSCARDI"/>
    <s v="DANIELA"/>
    <x v="26"/>
    <s v="F"/>
    <s v="L021869"/>
    <x v="3"/>
    <s v="ok"/>
    <x v="84"/>
    <x v="23"/>
    <s v="Adulti"/>
    <n v="29"/>
    <n v="4000"/>
    <x v="1"/>
  </r>
  <r>
    <x v="85"/>
    <s v="NARDI"/>
    <s v="PATRIZIA"/>
    <x v="17"/>
    <s v="F"/>
    <s v="L021869"/>
    <x v="3"/>
    <s v="ok"/>
    <x v="85"/>
    <x v="18"/>
    <s v="Adulti"/>
    <n v="31"/>
    <n v="4000"/>
    <x v="1"/>
  </r>
  <r>
    <x v="86"/>
    <s v="NENCINI"/>
    <s v="GIACOMO"/>
    <x v="4"/>
    <s v="M"/>
    <s v="L021869"/>
    <x v="3"/>
    <s v="ok"/>
    <x v="86"/>
    <x v="6"/>
    <s v="Giovanile"/>
    <n v="12"/>
    <n v="1000"/>
    <x v="4"/>
  </r>
  <r>
    <x v="87"/>
    <s v="NUTINI"/>
    <s v="ALICE"/>
    <x v="14"/>
    <s v="F"/>
    <s v="L021869"/>
    <x v="3"/>
    <s v="ok"/>
    <x v="87"/>
    <x v="8"/>
    <s v="Giovanile"/>
    <n v="13"/>
    <n v="2100"/>
    <x v="6"/>
  </r>
  <r>
    <x v="88"/>
    <s v="NUTINI"/>
    <s v="COSIMO"/>
    <x v="4"/>
    <s v="M"/>
    <s v="L021869"/>
    <x v="3"/>
    <s v="ok"/>
    <x v="88"/>
    <x v="6"/>
    <s v="Giovanile"/>
    <n v="12"/>
    <n v="1000"/>
    <x v="4"/>
  </r>
  <r>
    <x v="89"/>
    <s v="PASQUALETTI"/>
    <s v="ARIANNA"/>
    <x v="14"/>
    <s v="F"/>
    <s v="L021869"/>
    <x v="3"/>
    <s v="ok"/>
    <x v="89"/>
    <x v="8"/>
    <s v="Giovanile"/>
    <n v="13"/>
    <n v="2100"/>
    <x v="6"/>
  </r>
  <r>
    <x v="90"/>
    <s v="PENNINELLA"/>
    <s v="ALICE"/>
    <x v="4"/>
    <s v="F"/>
    <s v="L021869"/>
    <x v="3"/>
    <s v="ok"/>
    <x v="90"/>
    <x v="5"/>
    <s v="Giovanile"/>
    <n v="11"/>
    <n v="1000"/>
    <x v="3"/>
  </r>
  <r>
    <x v="91"/>
    <s v="PINZAUTI"/>
    <s v="ELISA"/>
    <x v="10"/>
    <s v="F"/>
    <s v="L021869"/>
    <x v="3"/>
    <s v="ok"/>
    <x v="91"/>
    <x v="11"/>
    <s v="Giovanile"/>
    <n v="9"/>
    <n v="1000"/>
    <x v="9"/>
  </r>
  <r>
    <x v="92"/>
    <s v="PINZAUTI"/>
    <s v="IRENE"/>
    <x v="5"/>
    <s v="F"/>
    <s v="L021869"/>
    <x v="3"/>
    <s v="ok"/>
    <x v="92"/>
    <x v="7"/>
    <s v="Giovanile"/>
    <n v="5"/>
    <n v="400"/>
    <x v="5"/>
  </r>
  <r>
    <x v="93"/>
    <s v="RICCHIUTI"/>
    <s v="ALICE"/>
    <x v="7"/>
    <s v="F"/>
    <s v="L021869"/>
    <x v="3"/>
    <s v="ok"/>
    <x v="93"/>
    <x v="7"/>
    <s v="Giovanile"/>
    <n v="5"/>
    <n v="400"/>
    <x v="5"/>
  </r>
  <r>
    <x v="94"/>
    <s v="RICCI"/>
    <s v="MONICA"/>
    <x v="27"/>
    <s v="F"/>
    <s v="L021869"/>
    <x v="3"/>
    <s v="ok"/>
    <x v="94"/>
    <x v="18"/>
    <s v="Adulti"/>
    <n v="31"/>
    <n v="4000"/>
    <x v="1"/>
  </r>
  <r>
    <x v="95"/>
    <s v="RIDOLFI"/>
    <s v="FILIPPO"/>
    <x v="9"/>
    <s v="M"/>
    <s v="L021869"/>
    <x v="3"/>
    <s v="ok"/>
    <x v="95"/>
    <x v="20"/>
    <s v="Giovanile"/>
    <n v="4"/>
    <n v="400"/>
    <x v="14"/>
  </r>
  <r>
    <x v="96"/>
    <s v="ROSSI"/>
    <s v="GUIDO"/>
    <x v="5"/>
    <s v="M"/>
    <s v="L021869"/>
    <x v="3"/>
    <s v="ok"/>
    <x v="96"/>
    <x v="9"/>
    <s v="Giovanile"/>
    <n v="6"/>
    <n v="400"/>
    <x v="7"/>
  </r>
  <r>
    <x v="97"/>
    <s v="ROSSI"/>
    <s v="VALERIA"/>
    <x v="4"/>
    <s v="F"/>
    <s v="L021869"/>
    <x v="3"/>
    <s v="ok"/>
    <x v="97"/>
    <x v="5"/>
    <s v="Giovanile"/>
    <n v="11"/>
    <n v="1000"/>
    <x v="3"/>
  </r>
  <r>
    <x v="98"/>
    <s v="SABATELLI"/>
    <s v="ILARIA"/>
    <x v="6"/>
    <s v="F"/>
    <s v="L021869"/>
    <x v="3"/>
    <s v="ok"/>
    <x v="98"/>
    <x v="8"/>
    <s v="Giovanile"/>
    <n v="13"/>
    <n v="2100"/>
    <x v="6"/>
  </r>
  <r>
    <x v="99"/>
    <s v="SABATELLI"/>
    <s v="LUCIA"/>
    <x v="14"/>
    <s v="F"/>
    <s v="L021869"/>
    <x v="3"/>
    <s v="ok"/>
    <x v="99"/>
    <x v="8"/>
    <s v="Giovanile"/>
    <n v="13"/>
    <n v="2100"/>
    <x v="6"/>
  </r>
  <r>
    <x v="100"/>
    <s v="SAINI"/>
    <s v="SATWINDER KAUR"/>
    <x v="10"/>
    <s v="F"/>
    <s v="L021869"/>
    <x v="3"/>
    <s v="ok"/>
    <x v="100"/>
    <x v="11"/>
    <s v="Giovanile"/>
    <n v="9"/>
    <n v="1000"/>
    <x v="9"/>
  </r>
  <r>
    <x v="101"/>
    <s v="SAMMARONE"/>
    <s v="MARTINA"/>
    <x v="10"/>
    <s v="F"/>
    <s v="L021869"/>
    <x v="3"/>
    <s v="ok"/>
    <x v="101"/>
    <x v="11"/>
    <s v="Giovanile"/>
    <n v="9"/>
    <n v="1000"/>
    <x v="9"/>
  </r>
  <r>
    <x v="102"/>
    <s v="SANSONE"/>
    <s v="MASSIMO"/>
    <x v="4"/>
    <s v="M"/>
    <s v="L021869"/>
    <x v="3"/>
    <s v="ok"/>
    <x v="102"/>
    <x v="6"/>
    <s v="Giovanile"/>
    <n v="12"/>
    <n v="1000"/>
    <x v="4"/>
  </r>
  <r>
    <x v="103"/>
    <s v="SBODIO"/>
    <s v="FRANCESCA"/>
    <x v="1"/>
    <s v="F"/>
    <s v="L021869"/>
    <x v="3"/>
    <s v="ok"/>
    <x v="103"/>
    <x v="2"/>
    <s v="Adulti"/>
    <n v="27"/>
    <n v="4000"/>
    <x v="1"/>
  </r>
  <r>
    <x v="104"/>
    <s v="SCARLINI"/>
    <s v="DANIELE"/>
    <x v="28"/>
    <s v="M"/>
    <s v="L021869"/>
    <x v="3"/>
    <s v="ok"/>
    <x v="104"/>
    <x v="25"/>
    <s v="Adulti"/>
    <n v="32"/>
    <n v="5000"/>
    <x v="2"/>
  </r>
  <r>
    <x v="105"/>
    <s v="SCARLINI"/>
    <s v="DAVIDE"/>
    <x v="4"/>
    <s v="M"/>
    <s v="L021869"/>
    <x v="3"/>
    <s v="ok"/>
    <x v="105"/>
    <x v="6"/>
    <s v="Giovanile"/>
    <n v="12"/>
    <n v="1000"/>
    <x v="4"/>
  </r>
  <r>
    <x v="106"/>
    <s v="SCARLINI"/>
    <s v="TOMMASO"/>
    <x v="4"/>
    <s v="M"/>
    <s v="L021869"/>
    <x v="3"/>
    <s v="ok"/>
    <x v="106"/>
    <x v="6"/>
    <s v="Giovanile"/>
    <n v="12"/>
    <n v="1000"/>
    <x v="4"/>
  </r>
  <r>
    <x v="107"/>
    <s v="SCARPELLI"/>
    <s v="FEDERICA"/>
    <x v="25"/>
    <s v="F"/>
    <s v="L021869"/>
    <x v="3"/>
    <s v="ok"/>
    <x v="107"/>
    <x v="24"/>
    <s v="Giovanile"/>
    <n v="15"/>
    <n v="2500"/>
    <x v="15"/>
  </r>
  <r>
    <x v="108"/>
    <s v="SESTAIONI"/>
    <s v="ALESSIO"/>
    <x v="6"/>
    <s v="M"/>
    <s v="L021869"/>
    <x v="3"/>
    <s v="ok"/>
    <x v="108"/>
    <x v="12"/>
    <s v="Giovanile"/>
    <n v="14"/>
    <n v="2100"/>
    <x v="10"/>
  </r>
  <r>
    <x v="109"/>
    <s v="SFORZI"/>
    <s v="GRETA"/>
    <x v="4"/>
    <s v="F"/>
    <s v="L021869"/>
    <x v="3"/>
    <s v="ok"/>
    <x v="109"/>
    <x v="5"/>
    <s v="Giovanile"/>
    <n v="11"/>
    <n v="1000"/>
    <x v="3"/>
  </r>
  <r>
    <x v="110"/>
    <s v="SURACE"/>
    <s v="PETRA"/>
    <x v="6"/>
    <s v="F"/>
    <s v="L021869"/>
    <x v="3"/>
    <s v="ok"/>
    <x v="110"/>
    <x v="8"/>
    <s v="Giovanile"/>
    <n v="13"/>
    <n v="2100"/>
    <x v="6"/>
  </r>
  <r>
    <x v="111"/>
    <s v="TRALLORI"/>
    <s v="LORENZO"/>
    <x v="4"/>
    <s v="M"/>
    <s v="L021869"/>
    <x v="3"/>
    <s v="ok"/>
    <x v="111"/>
    <x v="6"/>
    <s v="Giovanile"/>
    <n v="12"/>
    <n v="1000"/>
    <x v="4"/>
  </r>
  <r>
    <x v="112"/>
    <s v="TRALLORI"/>
    <s v="SILVIA"/>
    <x v="29"/>
    <s v="F"/>
    <s v="L021869"/>
    <x v="3"/>
    <s v="ok"/>
    <x v="112"/>
    <x v="19"/>
    <s v="Giovanile"/>
    <n v="7"/>
    <n v="800"/>
    <x v="13"/>
  </r>
  <r>
    <x v="113"/>
    <s v="UBERTI"/>
    <s v="ISABELLA"/>
    <x v="30"/>
    <s v="F"/>
    <s v="L021869"/>
    <x v="3"/>
    <s v="ok"/>
    <x v="113"/>
    <x v="23"/>
    <s v="Adulti"/>
    <n v="29"/>
    <n v="4000"/>
    <x v="1"/>
  </r>
  <r>
    <x v="114"/>
    <s v="PARIS"/>
    <s v="SILVIA"/>
    <x v="4"/>
    <s v="F"/>
    <s v="A140466"/>
    <x v="4"/>
    <s v="ok"/>
    <x v="114"/>
    <x v="5"/>
    <s v="Giovanile"/>
    <n v="11"/>
    <n v="1000"/>
    <x v="3"/>
  </r>
  <r>
    <x v="115"/>
    <s v="BENEDETTO"/>
    <s v="MARCO"/>
    <x v="31"/>
    <s v="M"/>
    <s v="A120494"/>
    <x v="5"/>
    <s v="ok"/>
    <x v="115"/>
    <x v="27"/>
    <s v="Adulti"/>
    <n v="42"/>
    <n v="5000"/>
    <x v="2"/>
  </r>
  <r>
    <x v="116"/>
    <s v="ROSSO"/>
    <s v="RICCARDO"/>
    <x v="32"/>
    <s v="M"/>
    <s v="A120494"/>
    <x v="5"/>
    <s v="ok"/>
    <x v="116"/>
    <x v="28"/>
    <s v="Adulti"/>
    <n v="26"/>
    <n v="6500"/>
    <x v="0"/>
  </r>
  <r>
    <x v="117"/>
    <s v="SEGLIE"/>
    <s v="AZZURRA"/>
    <x v="14"/>
    <s v="F"/>
    <s v="A120494"/>
    <x v="5"/>
    <s v="ok"/>
    <x v="117"/>
    <x v="8"/>
    <s v="Giovanile"/>
    <n v="13"/>
    <n v="2100"/>
    <x v="6"/>
  </r>
  <r>
    <x v="118"/>
    <s v="BARABUFFI"/>
    <s v="ALIBERTO"/>
    <x v="33"/>
    <s v="M"/>
    <s v="L090562"/>
    <x v="6"/>
    <s v="ok"/>
    <x v="118"/>
    <x v="4"/>
    <s v="Adulti"/>
    <n v="36"/>
    <n v="5000"/>
    <x v="2"/>
  </r>
  <r>
    <x v="119"/>
    <s v="CENCINI"/>
    <s v="LUCA"/>
    <x v="34"/>
    <s v="M"/>
    <s v="L090562"/>
    <x v="6"/>
    <s v="ok"/>
    <x v="119"/>
    <x v="1"/>
    <s v="Adulti"/>
    <n v="28"/>
    <n v="6500"/>
    <x v="0"/>
  </r>
  <r>
    <x v="120"/>
    <s v="DI RENZONE"/>
    <s v="CLAUDIO"/>
    <x v="17"/>
    <s v="M"/>
    <s v="L090562"/>
    <x v="6"/>
    <s v="ok"/>
    <x v="120"/>
    <x v="25"/>
    <s v="Adulti"/>
    <n v="32"/>
    <n v="5000"/>
    <x v="2"/>
  </r>
  <r>
    <x v="121"/>
    <s v="FARNETANI"/>
    <s v="LIVIO"/>
    <x v="15"/>
    <s v="M"/>
    <s v="L090562"/>
    <x v="6"/>
    <s v="ok"/>
    <x v="121"/>
    <x v="4"/>
    <s v="Adulti"/>
    <n v="36"/>
    <n v="5000"/>
    <x v="2"/>
  </r>
  <r>
    <x v="122"/>
    <s v="FRANCINI"/>
    <s v="SERGIO"/>
    <x v="33"/>
    <s v="M"/>
    <s v="L090562"/>
    <x v="6"/>
    <s v="ok"/>
    <x v="122"/>
    <x v="4"/>
    <s v="Adulti"/>
    <n v="36"/>
    <n v="5000"/>
    <x v="2"/>
  </r>
  <r>
    <x v="123"/>
    <s v="GRILLI"/>
    <s v="GRAZIANO"/>
    <x v="3"/>
    <s v="M"/>
    <s v="L090562"/>
    <x v="6"/>
    <s v="ok"/>
    <x v="123"/>
    <x v="4"/>
    <s v="Adulti"/>
    <n v="36"/>
    <n v="5000"/>
    <x v="2"/>
  </r>
  <r>
    <x v="124"/>
    <s v="MASSAI"/>
    <s v="FABIO"/>
    <x v="35"/>
    <s v="M"/>
    <s v="L090562"/>
    <x v="6"/>
    <s v="ok"/>
    <x v="124"/>
    <x v="17"/>
    <s v="Adulti"/>
    <n v="30"/>
    <n v="6500"/>
    <x v="0"/>
  </r>
  <r>
    <x v="125"/>
    <s v="TIEZZI"/>
    <s v="ALESSANDRO"/>
    <x v="0"/>
    <s v="M"/>
    <s v="L090562"/>
    <x v="6"/>
    <s v="ok"/>
    <x v="125"/>
    <x v="0"/>
    <s v="Adulti"/>
    <n v="24"/>
    <n v="6500"/>
    <x v="0"/>
  </r>
  <r>
    <x v="126"/>
    <s v="TIEZZI"/>
    <s v="MASSIMO"/>
    <x v="33"/>
    <s v="M"/>
    <s v="L090562"/>
    <x v="6"/>
    <s v="ok"/>
    <x v="126"/>
    <x v="4"/>
    <s v="Adulti"/>
    <n v="36"/>
    <n v="5000"/>
    <x v="2"/>
  </r>
  <r>
    <x v="127"/>
    <s v="TOMASZUN"/>
    <s v="MAREK"/>
    <x v="27"/>
    <s v="M"/>
    <s v="L090562"/>
    <x v="6"/>
    <s v="ok"/>
    <x v="127"/>
    <x v="25"/>
    <s v="Adulti"/>
    <n v="32"/>
    <n v="5000"/>
    <x v="2"/>
  </r>
  <r>
    <x v="128"/>
    <s v="TOMASZUN"/>
    <s v="MONIKA"/>
    <x v="35"/>
    <s v="F"/>
    <s v="L090562"/>
    <x v="6"/>
    <s v="ok"/>
    <x v="128"/>
    <x v="23"/>
    <s v="Adulti"/>
    <n v="29"/>
    <n v="4000"/>
    <x v="1"/>
  </r>
  <r>
    <x v="129"/>
    <s v="ANCAROLA"/>
    <s v="CHIARA"/>
    <x v="6"/>
    <s v="F"/>
    <s v="H011554"/>
    <x v="7"/>
    <s v="ok"/>
    <x v="129"/>
    <x v="8"/>
    <s v="Giovanile"/>
    <n v="13"/>
    <n v="2100"/>
    <x v="6"/>
  </r>
  <r>
    <x v="130"/>
    <s v="BEGHELLI"/>
    <s v="HENRI BERTO"/>
    <x v="36"/>
    <s v="M"/>
    <s v="H011554"/>
    <x v="7"/>
    <s v="ok"/>
    <x v="130"/>
    <x v="26"/>
    <s v="Adulti"/>
    <n v="18"/>
    <n v="5000"/>
    <x v="2"/>
  </r>
  <r>
    <x v="131"/>
    <s v="BONORA"/>
    <s v="FRANCESCO"/>
    <x v="4"/>
    <s v="M"/>
    <s v="H011554"/>
    <x v="7"/>
    <s v="ok"/>
    <x v="131"/>
    <x v="6"/>
    <s v="Giovanile"/>
    <n v="12"/>
    <n v="1000"/>
    <x v="4"/>
  </r>
  <r>
    <x v="132"/>
    <s v="CELIBERTI"/>
    <s v="GIORGIO"/>
    <x v="14"/>
    <s v="M"/>
    <s v="H011554"/>
    <x v="7"/>
    <s v="ok"/>
    <x v="132"/>
    <x v="12"/>
    <s v="Giovanile"/>
    <n v="14"/>
    <n v="2100"/>
    <x v="10"/>
  </r>
  <r>
    <x v="133"/>
    <s v="DALLOLIO"/>
    <s v="GIACOMO"/>
    <x v="4"/>
    <s v="M"/>
    <s v="H011554"/>
    <x v="7"/>
    <s v="ok"/>
    <x v="133"/>
    <x v="6"/>
    <s v="Giovanile"/>
    <n v="12"/>
    <n v="1000"/>
    <x v="4"/>
  </r>
  <r>
    <x v="134"/>
    <s v="DALLOLIO"/>
    <s v="GIOVANNI"/>
    <x v="29"/>
    <s v="M"/>
    <s v="H011554"/>
    <x v="7"/>
    <s v="ok"/>
    <x v="134"/>
    <x v="13"/>
    <s v="Giovanile"/>
    <n v="8"/>
    <n v="800"/>
    <x v="11"/>
  </r>
  <r>
    <x v="135"/>
    <s v="DI LODOVICO"/>
    <s v="FEDERICA"/>
    <x v="37"/>
    <s v="F"/>
    <s v="H011554"/>
    <x v="7"/>
    <s v="ok"/>
    <x v="135"/>
    <x v="29"/>
    <s v="Adulti"/>
    <n v="19"/>
    <n v="4000"/>
    <x v="1"/>
  </r>
  <r>
    <x v="136"/>
    <s v="FORMENTI"/>
    <s v="EMMA"/>
    <x v="6"/>
    <s v="F"/>
    <s v="H011554"/>
    <x v="7"/>
    <s v="ok"/>
    <x v="136"/>
    <x v="8"/>
    <s v="Giovanile"/>
    <n v="13"/>
    <n v="2100"/>
    <x v="6"/>
  </r>
  <r>
    <x v="137"/>
    <s v="FORMENTI"/>
    <s v="ENEA"/>
    <x v="29"/>
    <s v="M"/>
    <s v="H011554"/>
    <x v="7"/>
    <s v="ok"/>
    <x v="137"/>
    <x v="13"/>
    <s v="Giovanile"/>
    <n v="8"/>
    <n v="800"/>
    <x v="11"/>
  </r>
  <r>
    <x v="138"/>
    <s v="MAZZETTI"/>
    <s v="MATTEO"/>
    <x v="20"/>
    <s v="M"/>
    <s v="H011554"/>
    <x v="7"/>
    <s v="ok"/>
    <x v="138"/>
    <x v="21"/>
    <s v="Giovanile"/>
    <n v="16"/>
    <n v="2500"/>
    <x v="15"/>
  </r>
  <r>
    <x v="139"/>
    <s v="STANGHELLINI"/>
    <s v="FRANCESCO"/>
    <x v="14"/>
    <s v="M"/>
    <s v="H011554"/>
    <x v="7"/>
    <s v="ok"/>
    <x v="139"/>
    <x v="12"/>
    <s v="Giovanile"/>
    <n v="14"/>
    <n v="2100"/>
    <x v="10"/>
  </r>
  <r>
    <x v="140"/>
    <s v="TONELLI GAMBETTI"/>
    <s v="EDUARDO"/>
    <x v="20"/>
    <s v="M"/>
    <s v="H011554"/>
    <x v="7"/>
    <s v="ok"/>
    <x v="140"/>
    <x v="21"/>
    <s v="Giovanile"/>
    <n v="16"/>
    <n v="2500"/>
    <x v="15"/>
  </r>
  <r>
    <x v="141"/>
    <s v="TURRINI"/>
    <s v="SIMONE"/>
    <x v="6"/>
    <s v="M"/>
    <s v="H011554"/>
    <x v="7"/>
    <s v="ok"/>
    <x v="141"/>
    <x v="12"/>
    <s v="Giovanile"/>
    <n v="14"/>
    <n v="2100"/>
    <x v="10"/>
  </r>
  <r>
    <x v="142"/>
    <s v="VENTURI"/>
    <s v="SIMONE"/>
    <x v="4"/>
    <s v="M"/>
    <s v="H011554"/>
    <x v="7"/>
    <s v="ok"/>
    <x v="142"/>
    <x v="6"/>
    <s v="Giovanile"/>
    <n v="12"/>
    <n v="1000"/>
    <x v="4"/>
  </r>
  <r>
    <x v="143"/>
    <s v="FRANCO"/>
    <s v="DARIO"/>
    <x v="38"/>
    <s v="M"/>
    <s v="A160276"/>
    <x v="8"/>
    <s v="ok"/>
    <x v="143"/>
    <x v="30"/>
    <s v="Adulti"/>
    <n v="34"/>
    <n v="5000"/>
    <x v="2"/>
  </r>
  <r>
    <x v="144"/>
    <s v="TRON"/>
    <s v="ANITA"/>
    <x v="15"/>
    <s v="F"/>
    <s v="A160276"/>
    <x v="8"/>
    <s v="ok"/>
    <x v="144"/>
    <x v="31"/>
    <s v="Adulti"/>
    <n v="35"/>
    <n v="4000"/>
    <x v="1"/>
  </r>
  <r>
    <x v="145"/>
    <s v="AGOSTINO"/>
    <s v="GRAZIA"/>
    <x v="17"/>
    <s v="F"/>
    <s v="A130534"/>
    <x v="9"/>
    <s v="ok"/>
    <x v="145"/>
    <x v="18"/>
    <s v="Adulti"/>
    <n v="31"/>
    <n v="4000"/>
    <x v="1"/>
  </r>
  <r>
    <x v="146"/>
    <s v="BARDELLA"/>
    <s v="LORENZO"/>
    <x v="6"/>
    <s v="M"/>
    <s v="A130534"/>
    <x v="9"/>
    <s v="ok"/>
    <x v="146"/>
    <x v="12"/>
    <s v="Giovanile"/>
    <n v="14"/>
    <n v="2100"/>
    <x v="10"/>
  </r>
  <r>
    <x v="147"/>
    <s v="BAUCHIERO"/>
    <s v="MARCO"/>
    <x v="22"/>
    <s v="M"/>
    <s v="A130534"/>
    <x v="9"/>
    <s v="ok"/>
    <x v="147"/>
    <x v="22"/>
    <s v="Adulti"/>
    <n v="20"/>
    <n v="6500"/>
    <x v="0"/>
  </r>
  <r>
    <x v="148"/>
    <s v="BISCUOLA"/>
    <s v="DENIS MARCO"/>
    <x v="27"/>
    <s v="M"/>
    <s v="A130534"/>
    <x v="9"/>
    <s v="ok"/>
    <x v="148"/>
    <x v="25"/>
    <s v="Adulti"/>
    <n v="32"/>
    <n v="5000"/>
    <x v="2"/>
  </r>
  <r>
    <x v="149"/>
    <s v="BRUSCIANO"/>
    <s v="EMANUELA"/>
    <x v="21"/>
    <s v="F"/>
    <s v="A130534"/>
    <x v="9"/>
    <s v="ok"/>
    <x v="149"/>
    <x v="23"/>
    <s v="Adulti"/>
    <n v="29"/>
    <n v="4000"/>
    <x v="1"/>
  </r>
  <r>
    <x v="150"/>
    <s v="CAUSIN"/>
    <s v="STEFANO"/>
    <x v="14"/>
    <s v="M"/>
    <s v="A130534"/>
    <x v="9"/>
    <s v="ok"/>
    <x v="150"/>
    <x v="12"/>
    <s v="Giovanile"/>
    <n v="14"/>
    <n v="2100"/>
    <x v="10"/>
  </r>
  <r>
    <x v="151"/>
    <s v="CONTRAFATTO"/>
    <s v="ANTONELLA"/>
    <x v="39"/>
    <s v="F"/>
    <s v="A130534"/>
    <x v="9"/>
    <s v="ok"/>
    <x v="151"/>
    <x v="18"/>
    <s v="Adulti"/>
    <n v="31"/>
    <n v="4000"/>
    <x v="1"/>
  </r>
  <r>
    <x v="152"/>
    <s v="DI DONA"/>
    <s v="ANTONIO"/>
    <x v="39"/>
    <s v="M"/>
    <s v="A130534"/>
    <x v="9"/>
    <s v="ok"/>
    <x v="152"/>
    <x v="25"/>
    <s v="Adulti"/>
    <n v="32"/>
    <n v="5000"/>
    <x v="2"/>
  </r>
  <r>
    <x v="153"/>
    <s v="FAVARO'"/>
    <s v="LIDIA"/>
    <x v="14"/>
    <s v="F"/>
    <s v="A130534"/>
    <x v="9"/>
    <s v="ok"/>
    <x v="153"/>
    <x v="8"/>
    <s v="Giovanile"/>
    <n v="13"/>
    <n v="2100"/>
    <x v="6"/>
  </r>
  <r>
    <x v="154"/>
    <s v="FILIPOZZI"/>
    <s v="KIMLEANG"/>
    <x v="6"/>
    <s v="F"/>
    <s v="A130534"/>
    <x v="9"/>
    <s v="ok"/>
    <x v="154"/>
    <x v="8"/>
    <s v="Giovanile"/>
    <n v="13"/>
    <n v="2100"/>
    <x v="6"/>
  </r>
  <r>
    <x v="155"/>
    <s v="FRASCONA'"/>
    <s v="ALESSIA"/>
    <x v="20"/>
    <s v="F"/>
    <s v="A130534"/>
    <x v="9"/>
    <s v="ok"/>
    <x v="155"/>
    <x v="24"/>
    <s v="Giovanile"/>
    <n v="15"/>
    <n v="2500"/>
    <x v="15"/>
  </r>
  <r>
    <x v="156"/>
    <s v="LESERRI"/>
    <s v="TOMMASO"/>
    <x v="27"/>
    <s v="M"/>
    <s v="A130534"/>
    <x v="9"/>
    <s v="ok"/>
    <x v="156"/>
    <x v="25"/>
    <s v="Adulti"/>
    <n v="32"/>
    <n v="5000"/>
    <x v="2"/>
  </r>
  <r>
    <x v="157"/>
    <s v="LIVANI"/>
    <s v="BENEDETTA"/>
    <x v="4"/>
    <s v="F"/>
    <s v="A130534"/>
    <x v="9"/>
    <s v="ok"/>
    <x v="157"/>
    <x v="5"/>
    <s v="Giovanile"/>
    <n v="11"/>
    <n v="1000"/>
    <x v="3"/>
  </r>
  <r>
    <x v="158"/>
    <s v="MARANGON"/>
    <s v="CINZIA"/>
    <x v="35"/>
    <s v="F"/>
    <s v="A130534"/>
    <x v="9"/>
    <s v="ok"/>
    <x v="158"/>
    <x v="23"/>
    <s v="Adulti"/>
    <n v="29"/>
    <n v="4000"/>
    <x v="1"/>
  </r>
  <r>
    <x v="159"/>
    <s v="MAZZOTTA"/>
    <s v="ALESSANDRO"/>
    <x v="10"/>
    <s v="M"/>
    <s v="A130534"/>
    <x v="9"/>
    <s v="ok"/>
    <x v="159"/>
    <x v="14"/>
    <s v="Giovanile"/>
    <n v="10"/>
    <n v="1000"/>
    <x v="12"/>
  </r>
  <r>
    <x v="160"/>
    <s v="MAZZOTTA"/>
    <s v="VINCENZO"/>
    <x v="38"/>
    <s v="M"/>
    <s v="A130534"/>
    <x v="9"/>
    <s v="ok"/>
    <x v="160"/>
    <x v="30"/>
    <s v="Adulti"/>
    <n v="34"/>
    <n v="5000"/>
    <x v="2"/>
  </r>
  <r>
    <x v="161"/>
    <s v="MENEGHETTI"/>
    <s v="MARIO"/>
    <x v="33"/>
    <s v="M"/>
    <s v="A130534"/>
    <x v="9"/>
    <s v="ok"/>
    <x v="161"/>
    <x v="4"/>
    <s v="Adulti"/>
    <n v="36"/>
    <n v="5000"/>
    <x v="2"/>
  </r>
  <r>
    <x v="162"/>
    <s v="PERNICE"/>
    <s v="STEFANO"/>
    <x v="23"/>
    <s v="M"/>
    <s v="A130534"/>
    <x v="9"/>
    <s v="ok"/>
    <x v="162"/>
    <x v="16"/>
    <s v="Adulti"/>
    <n v="22"/>
    <n v="6500"/>
    <x v="0"/>
  </r>
  <r>
    <x v="163"/>
    <s v="POLI"/>
    <s v="GIOIA"/>
    <x v="4"/>
    <s v="F"/>
    <s v="A130534"/>
    <x v="9"/>
    <s v="ok"/>
    <x v="163"/>
    <x v="5"/>
    <s v="Giovanile"/>
    <n v="11"/>
    <n v="1000"/>
    <x v="3"/>
  </r>
  <r>
    <x v="164"/>
    <s v="SALARO"/>
    <s v="FABIO"/>
    <x v="13"/>
    <s v="M"/>
    <s v="A130534"/>
    <x v="9"/>
    <s v="ok"/>
    <x v="164"/>
    <x v="16"/>
    <s v="Adulti"/>
    <n v="22"/>
    <n v="6500"/>
    <x v="0"/>
  </r>
  <r>
    <x v="165"/>
    <s v="SALARO"/>
    <s v="GABRIELE"/>
    <x v="17"/>
    <s v="M"/>
    <s v="A130534"/>
    <x v="9"/>
    <s v="ok"/>
    <x v="165"/>
    <x v="25"/>
    <s v="Adulti"/>
    <n v="32"/>
    <n v="5000"/>
    <x v="2"/>
  </r>
  <r>
    <x v="166"/>
    <s v="SAVARESE"/>
    <s v="LUCA"/>
    <x v="22"/>
    <s v="M"/>
    <s v="A130534"/>
    <x v="9"/>
    <s v="ok"/>
    <x v="166"/>
    <x v="22"/>
    <s v="Adulti"/>
    <n v="20"/>
    <n v="6500"/>
    <x v="0"/>
  </r>
  <r>
    <x v="167"/>
    <s v="SCHIAVELLO"/>
    <s v="LUCA"/>
    <x v="12"/>
    <s v="M"/>
    <s v="A130534"/>
    <x v="9"/>
    <s v="ok"/>
    <x v="167"/>
    <x v="26"/>
    <s v="Adulti"/>
    <n v="18"/>
    <n v="5000"/>
    <x v="2"/>
  </r>
  <r>
    <x v="168"/>
    <s v="SCIBETTA"/>
    <s v="ANTONINO"/>
    <x v="26"/>
    <s v="M"/>
    <s v="A130534"/>
    <x v="9"/>
    <s v="ok"/>
    <x v="168"/>
    <x v="17"/>
    <s v="Adulti"/>
    <n v="30"/>
    <n v="6500"/>
    <x v="0"/>
  </r>
  <r>
    <x v="169"/>
    <s v="SCORZA"/>
    <s v="DARIO"/>
    <x v="6"/>
    <s v="M"/>
    <s v="A130534"/>
    <x v="9"/>
    <s v="ok"/>
    <x v="169"/>
    <x v="12"/>
    <s v="Giovanile"/>
    <n v="14"/>
    <n v="2100"/>
    <x v="10"/>
  </r>
  <r>
    <x v="170"/>
    <s v="TORCHIO"/>
    <s v="ALESSANDRA"/>
    <x v="24"/>
    <s v="F"/>
    <s v="A130534"/>
    <x v="9"/>
    <s v="ok"/>
    <x v="170"/>
    <x v="29"/>
    <s v="Adulti"/>
    <n v="19"/>
    <n v="4000"/>
    <x v="1"/>
  </r>
  <r>
    <x v="171"/>
    <s v="TORTORA"/>
    <s v="MAURO"/>
    <x v="14"/>
    <s v="M"/>
    <s v="A130534"/>
    <x v="9"/>
    <s v="ok"/>
    <x v="171"/>
    <x v="12"/>
    <s v="Giovanile"/>
    <n v="14"/>
    <n v="2100"/>
    <x v="10"/>
  </r>
  <r>
    <x v="172"/>
    <s v="TRIPODI"/>
    <s v="GIOVANNA"/>
    <x v="18"/>
    <s v="F"/>
    <s v="A130534"/>
    <x v="9"/>
    <s v="ok"/>
    <x v="172"/>
    <x v="2"/>
    <s v="Adulti"/>
    <n v="27"/>
    <n v="4000"/>
    <x v="1"/>
  </r>
  <r>
    <x v="173"/>
    <s v="VERTERAMO"/>
    <s v="CARLO"/>
    <x v="26"/>
    <s v="M"/>
    <s v="A130534"/>
    <x v="9"/>
    <s v="ok"/>
    <x v="173"/>
    <x v="17"/>
    <s v="Adulti"/>
    <n v="30"/>
    <n v="6500"/>
    <x v="0"/>
  </r>
  <r>
    <x v="174"/>
    <s v="VESCO"/>
    <s v="LUCA"/>
    <x v="6"/>
    <s v="M"/>
    <s v="A130534"/>
    <x v="9"/>
    <s v="ok"/>
    <x v="174"/>
    <x v="12"/>
    <s v="Giovanile"/>
    <n v="14"/>
    <n v="2100"/>
    <x v="10"/>
  </r>
  <r>
    <x v="175"/>
    <s v="ZUCCHI"/>
    <s v="RENATA"/>
    <x v="27"/>
    <s v="F"/>
    <s v="A130534"/>
    <x v="9"/>
    <s v="ok"/>
    <x v="175"/>
    <x v="18"/>
    <s v="Adulti"/>
    <n v="31"/>
    <n v="4000"/>
    <x v="1"/>
  </r>
  <r>
    <x v="176"/>
    <s v="ALFARONE"/>
    <s v="GABRIELE"/>
    <x v="25"/>
    <s v="M"/>
    <s v="A130646"/>
    <x v="10"/>
    <s v="ok"/>
    <x v="176"/>
    <x v="21"/>
    <s v="Giovanile"/>
    <n v="16"/>
    <n v="2500"/>
    <x v="15"/>
  </r>
  <r>
    <x v="177"/>
    <s v="ALFARONE"/>
    <s v="GIUSEPPE"/>
    <x v="40"/>
    <s v="M"/>
    <s v="A130646"/>
    <x v="10"/>
    <s v="ok"/>
    <x v="177"/>
    <x v="30"/>
    <s v="Adulti"/>
    <n v="34"/>
    <n v="5000"/>
    <x v="2"/>
  </r>
  <r>
    <x v="178"/>
    <s v="ARCUDI"/>
    <s v="CHEICK OMAR"/>
    <x v="11"/>
    <s v="M"/>
    <s v="A130646"/>
    <x v="10"/>
    <s v="ok"/>
    <x v="178"/>
    <x v="13"/>
    <s v="Giovanile"/>
    <n v="8"/>
    <n v="800"/>
    <x v="11"/>
  </r>
  <r>
    <x v="179"/>
    <s v="ARCUDI"/>
    <s v="FRANCESCO"/>
    <x v="17"/>
    <s v="M"/>
    <s v="A130646"/>
    <x v="10"/>
    <s v="ok"/>
    <x v="179"/>
    <x v="25"/>
    <s v="Adulti"/>
    <n v="32"/>
    <n v="5000"/>
    <x v="2"/>
  </r>
  <r>
    <x v="180"/>
    <s v="ARDO'"/>
    <s v="PAOLO"/>
    <x v="33"/>
    <s v="M"/>
    <s v="A130646"/>
    <x v="10"/>
    <s v="ok"/>
    <x v="180"/>
    <x v="4"/>
    <s v="Adulti"/>
    <n v="36"/>
    <n v="5000"/>
    <x v="2"/>
  </r>
  <r>
    <x v="181"/>
    <s v="BEVILACQUA"/>
    <s v="MATTEO"/>
    <x v="25"/>
    <s v="M"/>
    <s v="A130646"/>
    <x v="10"/>
    <s v="ok"/>
    <x v="181"/>
    <x v="21"/>
    <s v="Giovanile"/>
    <n v="16"/>
    <n v="2500"/>
    <x v="15"/>
  </r>
  <r>
    <x v="182"/>
    <s v="CAPITANI"/>
    <s v="VALTER"/>
    <x v="27"/>
    <s v="M"/>
    <s v="A130646"/>
    <x v="10"/>
    <s v="ok"/>
    <x v="182"/>
    <x v="25"/>
    <s v="Adulti"/>
    <n v="32"/>
    <n v="5000"/>
    <x v="2"/>
  </r>
  <r>
    <x v="183"/>
    <s v="CAPUANO"/>
    <s v="ANTONIO"/>
    <x v="41"/>
    <s v="M"/>
    <s v="A130646"/>
    <x v="10"/>
    <s v="ok"/>
    <x v="183"/>
    <x v="32"/>
    <s v="Adulti"/>
    <n v="38"/>
    <n v="5000"/>
    <x v="2"/>
  </r>
  <r>
    <x v="184"/>
    <s v="CARIOTI"/>
    <s v="RICCARDO"/>
    <x v="21"/>
    <s v="M"/>
    <s v="A130646"/>
    <x v="10"/>
    <s v="ok"/>
    <x v="184"/>
    <x v="17"/>
    <s v="Adulti"/>
    <n v="30"/>
    <n v="6500"/>
    <x v="0"/>
  </r>
  <r>
    <x v="185"/>
    <s v="CEFOLA"/>
    <s v="ARMANDO"/>
    <x v="42"/>
    <s v="M"/>
    <s v="A130646"/>
    <x v="10"/>
    <s v="ok"/>
    <x v="185"/>
    <x v="0"/>
    <s v="Adulti"/>
    <n v="24"/>
    <n v="6500"/>
    <x v="0"/>
  </r>
  <r>
    <x v="186"/>
    <s v="CELEGATO"/>
    <s v="MATTIA"/>
    <x v="5"/>
    <s v="M"/>
    <s v="A130646"/>
    <x v="10"/>
    <s v="ok"/>
    <x v="186"/>
    <x v="9"/>
    <s v="Giovanile"/>
    <n v="6"/>
    <n v="400"/>
    <x v="7"/>
  </r>
  <r>
    <x v="187"/>
    <s v="CERNUSCO"/>
    <s v="BARBARA"/>
    <x v="30"/>
    <s v="F"/>
    <s v="A130646"/>
    <x v="10"/>
    <s v="ok"/>
    <x v="187"/>
    <x v="23"/>
    <s v="Adulti"/>
    <n v="29"/>
    <n v="4000"/>
    <x v="1"/>
  </r>
  <r>
    <x v="188"/>
    <s v="#D'AURIA"/>
    <s v="EDOARDO"/>
    <x v="11"/>
    <s v="M"/>
    <s v="A130646"/>
    <x v="10"/>
    <s v="ok"/>
    <x v="188"/>
    <x v="13"/>
    <s v="Giovanile"/>
    <n v="8"/>
    <n v="800"/>
    <x v="11"/>
  </r>
  <r>
    <x v="189"/>
    <s v="DRAGONE"/>
    <s v="ROBERTO"/>
    <x v="40"/>
    <s v="M"/>
    <s v="A130646"/>
    <x v="10"/>
    <s v="ok"/>
    <x v="189"/>
    <x v="30"/>
    <s v="Adulti"/>
    <n v="34"/>
    <n v="5000"/>
    <x v="2"/>
  </r>
  <r>
    <x v="190"/>
    <s v="FIORE"/>
    <s v="MARIA ANTONIA"/>
    <x v="43"/>
    <s v="F"/>
    <s v="A130646"/>
    <x v="10"/>
    <s v="ok"/>
    <x v="190"/>
    <x v="33"/>
    <s v="Adulti"/>
    <n v="39"/>
    <n v="4000"/>
    <x v="1"/>
  </r>
  <r>
    <x v="191"/>
    <s v="FORTUNA"/>
    <s v="ELIANA CARMEN"/>
    <x v="44"/>
    <s v="F"/>
    <s v="A130646"/>
    <x v="10"/>
    <s v="ok"/>
    <x v="191"/>
    <x v="34"/>
    <s v="Adulti"/>
    <n v="21"/>
    <n v="4000"/>
    <x v="1"/>
  </r>
  <r>
    <x v="192"/>
    <s v="GHERRA"/>
    <s v="STEFANIA"/>
    <x v="21"/>
    <s v="F"/>
    <s v="A130646"/>
    <x v="10"/>
    <s v="ok"/>
    <x v="192"/>
    <x v="23"/>
    <s v="Adulti"/>
    <n v="29"/>
    <n v="4000"/>
    <x v="1"/>
  </r>
  <r>
    <x v="193"/>
    <s v="GUIDONE"/>
    <s v="SIMONE"/>
    <x v="4"/>
    <s v="M"/>
    <s v="A130646"/>
    <x v="10"/>
    <s v="ok"/>
    <x v="193"/>
    <x v="6"/>
    <s v="Giovanile"/>
    <n v="12"/>
    <n v="1000"/>
    <x v="4"/>
  </r>
  <r>
    <x v="194"/>
    <s v="GUIOTTO"/>
    <s v="CLAUDIA"/>
    <x v="23"/>
    <s v="F"/>
    <s v="A130646"/>
    <x v="10"/>
    <s v="ok"/>
    <x v="194"/>
    <x v="34"/>
    <s v="Adulti"/>
    <n v="21"/>
    <n v="4000"/>
    <x v="1"/>
  </r>
  <r>
    <x v="195"/>
    <s v="GUIOTTO"/>
    <s v="SEVERINO"/>
    <x v="45"/>
    <s v="M"/>
    <s v="A130646"/>
    <x v="10"/>
    <s v="ok"/>
    <x v="195"/>
    <x v="35"/>
    <s v="Adulti"/>
    <n v="40"/>
    <n v="5000"/>
    <x v="2"/>
  </r>
  <r>
    <x v="196"/>
    <s v="IBBA"/>
    <s v="GIULIO"/>
    <x v="11"/>
    <s v="M"/>
    <s v="A130646"/>
    <x v="10"/>
    <s v="ok"/>
    <x v="196"/>
    <x v="13"/>
    <s v="Giovanile"/>
    <n v="8"/>
    <n v="800"/>
    <x v="11"/>
  </r>
  <r>
    <x v="197"/>
    <s v="LATO"/>
    <s v="FLORA"/>
    <x v="35"/>
    <s v="F"/>
    <s v="A130646"/>
    <x v="10"/>
    <s v="ok"/>
    <x v="197"/>
    <x v="23"/>
    <s v="Adulti"/>
    <n v="29"/>
    <n v="4000"/>
    <x v="1"/>
  </r>
  <r>
    <x v="198"/>
    <s v="MASIERO"/>
    <s v="CRISTINA"/>
    <x v="32"/>
    <s v="F"/>
    <s v="A130646"/>
    <x v="10"/>
    <s v="ok"/>
    <x v="198"/>
    <x v="36"/>
    <s v="Adulti"/>
    <n v="25"/>
    <n v="4000"/>
    <x v="1"/>
  </r>
  <r>
    <x v="199"/>
    <s v="MASIERO"/>
    <s v="LORETTO"/>
    <x v="46"/>
    <s v="M"/>
    <s v="A130646"/>
    <x v="10"/>
    <s v="ok"/>
    <x v="199"/>
    <x v="35"/>
    <s v="Adulti"/>
    <n v="40"/>
    <n v="5000"/>
    <x v="2"/>
  </r>
  <r>
    <x v="200"/>
    <s v="MAZZETTO"/>
    <s v="GIULIO"/>
    <x v="47"/>
    <s v="M"/>
    <s v="A130646"/>
    <x v="10"/>
    <s v="ok"/>
    <x v="200"/>
    <x v="27"/>
    <s v="Adulti"/>
    <n v="42"/>
    <n v="5000"/>
    <x v="2"/>
  </r>
  <r>
    <x v="201"/>
    <s v="MUSSINO"/>
    <s v="BRUNO"/>
    <x v="40"/>
    <s v="M"/>
    <s v="A130646"/>
    <x v="10"/>
    <s v="ok"/>
    <x v="201"/>
    <x v="30"/>
    <s v="Adulti"/>
    <n v="34"/>
    <n v="5000"/>
    <x v="2"/>
  </r>
  <r>
    <x v="202"/>
    <s v="MUSSINO"/>
    <s v="DAVIDE"/>
    <x v="14"/>
    <s v="M"/>
    <s v="A130646"/>
    <x v="10"/>
    <s v="ok"/>
    <x v="202"/>
    <x v="12"/>
    <s v="Giovanile"/>
    <n v="14"/>
    <n v="2100"/>
    <x v="10"/>
  </r>
  <r>
    <x v="203"/>
    <s v="NEGRO"/>
    <s v="DANIELA"/>
    <x v="48"/>
    <s v="F"/>
    <s v="A130646"/>
    <x v="10"/>
    <s v="ok"/>
    <x v="203"/>
    <x v="2"/>
    <s v="Adulti"/>
    <n v="27"/>
    <n v="4000"/>
    <x v="1"/>
  </r>
  <r>
    <x v="204"/>
    <s v="OSLER"/>
    <s v="NICOLO'"/>
    <x v="14"/>
    <s v="M"/>
    <s v="A130646"/>
    <x v="10"/>
    <s v="ok"/>
    <x v="204"/>
    <x v="12"/>
    <s v="Giovanile"/>
    <n v="14"/>
    <n v="2100"/>
    <x v="10"/>
  </r>
  <r>
    <x v="205"/>
    <s v="QUARANTA"/>
    <s v="ELEONORA"/>
    <x v="11"/>
    <s v="F"/>
    <s v="A130646"/>
    <x v="10"/>
    <s v="ok"/>
    <x v="205"/>
    <x v="19"/>
    <s v="Giovanile"/>
    <n v="7"/>
    <n v="800"/>
    <x v="13"/>
  </r>
  <r>
    <x v="206"/>
    <s v="RITONDO"/>
    <s v="MARIA"/>
    <x v="39"/>
    <s v="F"/>
    <s v="A130646"/>
    <x v="10"/>
    <s v="ok"/>
    <x v="206"/>
    <x v="18"/>
    <s v="Adulti"/>
    <n v="31"/>
    <n v="4000"/>
    <x v="1"/>
  </r>
  <r>
    <x v="207"/>
    <s v="SCAVINO"/>
    <s v="GIOVANNI"/>
    <x v="49"/>
    <s v="M"/>
    <s v="A130646"/>
    <x v="10"/>
    <s v="ok"/>
    <x v="207"/>
    <x v="32"/>
    <s v="Adulti"/>
    <n v="38"/>
    <n v="5000"/>
    <x v="2"/>
  </r>
  <r>
    <x v="208"/>
    <s v="SERRATRICE"/>
    <s v="ALBERTO"/>
    <x v="28"/>
    <s v="M"/>
    <s v="A130646"/>
    <x v="10"/>
    <s v="ok"/>
    <x v="208"/>
    <x v="25"/>
    <s v="Adulti"/>
    <n v="32"/>
    <n v="5000"/>
    <x v="2"/>
  </r>
  <r>
    <x v="209"/>
    <s v="SERRATRICE"/>
    <s v="MATTIA"/>
    <x v="12"/>
    <s v="M"/>
    <s v="A130646"/>
    <x v="10"/>
    <s v="ok"/>
    <x v="209"/>
    <x v="26"/>
    <s v="Adulti"/>
    <n v="18"/>
    <n v="5000"/>
    <x v="2"/>
  </r>
  <r>
    <x v="210"/>
    <s v="SERRATRICE"/>
    <s v="MIRCO"/>
    <x v="14"/>
    <s v="M"/>
    <s v="A130646"/>
    <x v="10"/>
    <s v="ok"/>
    <x v="210"/>
    <x v="12"/>
    <s v="Giovanile"/>
    <n v="14"/>
    <n v="2100"/>
    <x v="10"/>
  </r>
  <r>
    <x v="211"/>
    <s v="STURARO"/>
    <s v="CHRISTIAN"/>
    <x v="18"/>
    <s v="M"/>
    <s v="A130646"/>
    <x v="10"/>
    <s v="ok"/>
    <x v="211"/>
    <x v="1"/>
    <s v="Adulti"/>
    <n v="28"/>
    <n v="6500"/>
    <x v="0"/>
  </r>
  <r>
    <x v="212"/>
    <s v="STURARO"/>
    <s v="NEVIO"/>
    <x v="50"/>
    <s v="M"/>
    <s v="A130646"/>
    <x v="10"/>
    <s v="ok"/>
    <x v="212"/>
    <x v="35"/>
    <s v="Adulti"/>
    <n v="40"/>
    <n v="5000"/>
    <x v="2"/>
  </r>
  <r>
    <x v="213"/>
    <s v="TESTA"/>
    <s v="ILENIA"/>
    <x v="11"/>
    <s v="F"/>
    <s v="A130646"/>
    <x v="10"/>
    <s v="ok"/>
    <x v="213"/>
    <x v="19"/>
    <s v="Giovanile"/>
    <n v="7"/>
    <n v="800"/>
    <x v="13"/>
  </r>
  <r>
    <x v="214"/>
    <s v="TESTA"/>
    <s v="LIVIO"/>
    <x v="28"/>
    <s v="M"/>
    <s v="A130646"/>
    <x v="10"/>
    <s v="ok"/>
    <x v="214"/>
    <x v="25"/>
    <s v="Adulti"/>
    <n v="32"/>
    <n v="5000"/>
    <x v="2"/>
  </r>
  <r>
    <x v="215"/>
    <s v="TROMBINI"/>
    <s v="MARCO"/>
    <x v="51"/>
    <s v="M"/>
    <s v="A130646"/>
    <x v="10"/>
    <s v="ok"/>
    <x v="215"/>
    <x v="4"/>
    <s v="Adulti"/>
    <n v="36"/>
    <n v="5000"/>
    <x v="2"/>
  </r>
  <r>
    <x v="216"/>
    <s v="ZAGAMI"/>
    <s v="MARCELLO"/>
    <x v="28"/>
    <s v="M"/>
    <s v="A130646"/>
    <x v="10"/>
    <s v="ok"/>
    <x v="216"/>
    <x v="25"/>
    <s v="Adulti"/>
    <n v="32"/>
    <n v="5000"/>
    <x v="2"/>
  </r>
  <r>
    <x v="217"/>
    <s v="BELLANOVA"/>
    <s v="MARIA"/>
    <x v="52"/>
    <s v="F"/>
    <s v="A050294"/>
    <x v="11"/>
    <s v="ok"/>
    <x v="217"/>
    <x v="37"/>
    <s v="Adulti"/>
    <n v="41"/>
    <n v="4000"/>
    <x v="1"/>
  </r>
  <r>
    <x v="218"/>
    <s v="BERTOLOTTO"/>
    <s v="LUCA"/>
    <x v="25"/>
    <s v="M"/>
    <s v="A050294"/>
    <x v="11"/>
    <s v="ok"/>
    <x v="218"/>
    <x v="21"/>
    <s v="Giovanile"/>
    <n v="16"/>
    <n v="2500"/>
    <x v="15"/>
  </r>
  <r>
    <x v="219"/>
    <s v="BRUNA"/>
    <s v="SAMUELE"/>
    <x v="22"/>
    <s v="M"/>
    <s v="A050294"/>
    <x v="11"/>
    <s v="ok"/>
    <x v="219"/>
    <x v="22"/>
    <s v="Adulti"/>
    <n v="20"/>
    <n v="6500"/>
    <x v="0"/>
  </r>
  <r>
    <x v="220"/>
    <s v="BRUNETTI"/>
    <s v="BATTISTA"/>
    <x v="53"/>
    <s v="M"/>
    <s v="A050294"/>
    <x v="11"/>
    <s v="ok"/>
    <x v="220"/>
    <x v="35"/>
    <s v="Adulti"/>
    <n v="40"/>
    <n v="5000"/>
    <x v="2"/>
  </r>
  <r>
    <x v="221"/>
    <s v="CALLEGARI"/>
    <s v="VENERINA MAGDA"/>
    <x v="54"/>
    <s v="F"/>
    <s v="A050294"/>
    <x v="11"/>
    <s v="ok"/>
    <x v="221"/>
    <x v="37"/>
    <s v="Adulti"/>
    <n v="41"/>
    <n v="4000"/>
    <x v="1"/>
  </r>
  <r>
    <x v="222"/>
    <s v="CAPPELLO"/>
    <s v="AGOSTINO"/>
    <x v="15"/>
    <s v="M"/>
    <s v="A050294"/>
    <x v="11"/>
    <s v="ok"/>
    <x v="222"/>
    <x v="4"/>
    <s v="Adulti"/>
    <n v="36"/>
    <n v="5000"/>
    <x v="2"/>
  </r>
  <r>
    <x v="223"/>
    <s v="CARBOTTA"/>
    <s v="VERONICA"/>
    <x v="34"/>
    <s v="F"/>
    <s v="A050294"/>
    <x v="11"/>
    <s v="ok"/>
    <x v="223"/>
    <x v="2"/>
    <s v="Adulti"/>
    <n v="27"/>
    <n v="4000"/>
    <x v="1"/>
  </r>
  <r>
    <x v="224"/>
    <s v="CAVALLO"/>
    <s v="MARILISA"/>
    <x v="55"/>
    <s v="F"/>
    <s v="A050294"/>
    <x v="11"/>
    <s v="ok"/>
    <x v="224"/>
    <x v="36"/>
    <s v="Adulti"/>
    <n v="25"/>
    <n v="4000"/>
    <x v="1"/>
  </r>
  <r>
    <x v="225"/>
    <s v="CHIEREGATO"/>
    <s v="MAURO"/>
    <x v="34"/>
    <s v="M"/>
    <s v="A050294"/>
    <x v="11"/>
    <s v="ok"/>
    <x v="225"/>
    <x v="1"/>
    <s v="Adulti"/>
    <n v="28"/>
    <n v="6500"/>
    <x v="0"/>
  </r>
  <r>
    <x v="226"/>
    <s v="FABBRO"/>
    <s v="MARISA"/>
    <x v="56"/>
    <s v="F"/>
    <s v="A050294"/>
    <x v="11"/>
    <s v="ok"/>
    <x v="226"/>
    <x v="18"/>
    <s v="Adulti"/>
    <n v="31"/>
    <n v="4000"/>
    <x v="1"/>
  </r>
  <r>
    <x v="227"/>
    <s v="FRINO"/>
    <s v="ALESSANDRO"/>
    <x v="5"/>
    <s v="M"/>
    <s v="A050294"/>
    <x v="11"/>
    <s v="ok"/>
    <x v="227"/>
    <x v="9"/>
    <s v="Giovanile"/>
    <n v="6"/>
    <n v="400"/>
    <x v="7"/>
  </r>
  <r>
    <x v="228"/>
    <s v="GIANOTTI"/>
    <s v="DIEGO"/>
    <x v="36"/>
    <s v="M"/>
    <s v="A050294"/>
    <x v="11"/>
    <s v="ok"/>
    <x v="228"/>
    <x v="26"/>
    <s v="Adulti"/>
    <n v="18"/>
    <n v="5000"/>
    <x v="2"/>
  </r>
  <r>
    <x v="229"/>
    <s v="LAINO"/>
    <s v="STEFANO"/>
    <x v="22"/>
    <s v="M"/>
    <s v="A050294"/>
    <x v="11"/>
    <s v="ok"/>
    <x v="229"/>
    <x v="22"/>
    <s v="Adulti"/>
    <n v="20"/>
    <n v="6500"/>
    <x v="0"/>
  </r>
  <r>
    <x v="230"/>
    <s v="LONGO"/>
    <s v="MARTA"/>
    <x v="10"/>
    <s v="F"/>
    <s v="A050294"/>
    <x v="11"/>
    <s v="ok"/>
    <x v="230"/>
    <x v="11"/>
    <s v="Giovanile"/>
    <n v="9"/>
    <n v="1000"/>
    <x v="9"/>
  </r>
  <r>
    <x v="231"/>
    <s v="MARCO"/>
    <s v="SULEMAN"/>
    <x v="57"/>
    <s v="M"/>
    <s v="A050294"/>
    <x v="11"/>
    <s v="ok"/>
    <x v="231"/>
    <x v="22"/>
    <s v="Adulti"/>
    <n v="20"/>
    <n v="6500"/>
    <x v="0"/>
  </r>
  <r>
    <x v="232"/>
    <s v="MARZOCCA"/>
    <s v="MATTEO"/>
    <x v="7"/>
    <s v="M"/>
    <s v="A050294"/>
    <x v="11"/>
    <s v="ok"/>
    <x v="232"/>
    <x v="9"/>
    <s v="Giovanile"/>
    <n v="6"/>
    <n v="400"/>
    <x v="7"/>
  </r>
  <r>
    <x v="233"/>
    <s v="MIGLIACCIO"/>
    <s v="SALVATORE"/>
    <x v="58"/>
    <s v="M"/>
    <s v="A050294"/>
    <x v="11"/>
    <s v="ok"/>
    <x v="233"/>
    <x v="32"/>
    <s v="Adulti"/>
    <n v="38"/>
    <n v="5000"/>
    <x v="2"/>
  </r>
  <r>
    <x v="234"/>
    <s v="PALLADINO"/>
    <s v="GERARDO"/>
    <x v="59"/>
    <s v="M"/>
    <s v="A050294"/>
    <x v="11"/>
    <s v="ok"/>
    <x v="234"/>
    <x v="27"/>
    <s v="Adulti"/>
    <n v="42"/>
    <n v="5000"/>
    <x v="2"/>
  </r>
  <r>
    <x v="235"/>
    <s v="PAVANELLI"/>
    <s v="GIOVANNI"/>
    <x v="46"/>
    <s v="M"/>
    <s v="A050294"/>
    <x v="11"/>
    <s v="ok"/>
    <x v="235"/>
    <x v="35"/>
    <s v="Adulti"/>
    <n v="40"/>
    <n v="5000"/>
    <x v="2"/>
  </r>
  <r>
    <x v="236"/>
    <s v="PIDDIU"/>
    <s v="MARIA BONARIA"/>
    <x v="60"/>
    <s v="F"/>
    <s v="A050294"/>
    <x v="11"/>
    <s v="ok"/>
    <x v="236"/>
    <x v="38"/>
    <s v="Adulti"/>
    <n v="37"/>
    <n v="4000"/>
    <x v="1"/>
  </r>
  <r>
    <x v="237"/>
    <s v="RUSSO"/>
    <s v="DANTE"/>
    <x v="58"/>
    <s v="M"/>
    <s v="A050294"/>
    <x v="11"/>
    <s v="ok"/>
    <x v="237"/>
    <x v="32"/>
    <s v="Adulti"/>
    <n v="38"/>
    <n v="5000"/>
    <x v="2"/>
  </r>
  <r>
    <x v="238"/>
    <s v="TAVELLA"/>
    <s v="CHIARA"/>
    <x v="10"/>
    <s v="F"/>
    <s v="A050294"/>
    <x v="11"/>
    <s v="ok"/>
    <x v="238"/>
    <x v="11"/>
    <s v="Giovanile"/>
    <n v="9"/>
    <n v="1000"/>
    <x v="9"/>
  </r>
  <r>
    <x v="239"/>
    <s v="VALENTINO"/>
    <s v="GABRIELE"/>
    <x v="29"/>
    <s v="M"/>
    <s v="A050294"/>
    <x v="11"/>
    <s v="ok"/>
    <x v="239"/>
    <x v="13"/>
    <s v="Giovanile"/>
    <n v="8"/>
    <n v="800"/>
    <x v="11"/>
  </r>
  <r>
    <x v="240"/>
    <s v="VALLINO"/>
    <s v="DANIELE"/>
    <x v="35"/>
    <s v="M"/>
    <s v="A050294"/>
    <x v="11"/>
    <s v="ok"/>
    <x v="240"/>
    <x v="17"/>
    <s v="Adulti"/>
    <n v="30"/>
    <n v="6500"/>
    <x v="0"/>
  </r>
  <r>
    <x v="241"/>
    <s v="VUCCI"/>
    <s v="GRAZIA"/>
    <x v="43"/>
    <s v="F"/>
    <s v="A050294"/>
    <x v="11"/>
    <s v="ok"/>
    <x v="241"/>
    <x v="33"/>
    <s v="Adulti"/>
    <n v="39"/>
    <n v="4000"/>
    <x v="1"/>
  </r>
  <r>
    <x v="242"/>
    <s v="ALUIGI"/>
    <s v="CARLOTTA"/>
    <x v="10"/>
    <s v="F"/>
    <s v="H110754"/>
    <x v="12"/>
    <s v="ok"/>
    <x v="242"/>
    <x v="11"/>
    <s v="Giovanile"/>
    <n v="9"/>
    <n v="1000"/>
    <x v="9"/>
  </r>
  <r>
    <x v="243"/>
    <s v="BISCEGLIA"/>
    <s v="MARILINA"/>
    <x v="4"/>
    <s v="F"/>
    <s v="H110754"/>
    <x v="12"/>
    <s v="ok"/>
    <x v="243"/>
    <x v="5"/>
    <s v="Giovanile"/>
    <n v="11"/>
    <n v="1000"/>
    <x v="3"/>
  </r>
  <r>
    <x v="244"/>
    <s v="CONGEDO"/>
    <s v="SERENA"/>
    <x v="61"/>
    <s v="F"/>
    <s v="H110754"/>
    <x v="12"/>
    <s v="ok"/>
    <x v="244"/>
    <x v="34"/>
    <s v="Adulti"/>
    <n v="21"/>
    <n v="4000"/>
    <x v="1"/>
  </r>
  <r>
    <x v="245"/>
    <s v="CORBEDDU"/>
    <s v="ALESSIA"/>
    <x v="6"/>
    <s v="F"/>
    <s v="H110754"/>
    <x v="12"/>
    <s v="ok"/>
    <x v="245"/>
    <x v="8"/>
    <s v="Giovanile"/>
    <n v="13"/>
    <n v="2100"/>
    <x v="6"/>
  </r>
  <r>
    <x v="246"/>
    <s v="D'ANGELO"/>
    <s v="ROSA"/>
    <x v="10"/>
    <s v="F"/>
    <s v="H110754"/>
    <x v="12"/>
    <s v="ok"/>
    <x v="246"/>
    <x v="11"/>
    <s v="Giovanile"/>
    <n v="9"/>
    <n v="1000"/>
    <x v="9"/>
  </r>
  <r>
    <x v="247"/>
    <s v="FONTI"/>
    <s v="DAVIDE"/>
    <x v="4"/>
    <s v="M"/>
    <s v="H110754"/>
    <x v="12"/>
    <s v="ok"/>
    <x v="247"/>
    <x v="6"/>
    <s v="Giovanile"/>
    <n v="12"/>
    <n v="1000"/>
    <x v="4"/>
  </r>
  <r>
    <x v="248"/>
    <s v="GIULIANELLI"/>
    <s v="ROSA"/>
    <x v="4"/>
    <s v="F"/>
    <s v="H110754"/>
    <x v="12"/>
    <s v="ok"/>
    <x v="248"/>
    <x v="5"/>
    <s v="Giovanile"/>
    <n v="11"/>
    <n v="1000"/>
    <x v="3"/>
  </r>
  <r>
    <x v="249"/>
    <s v="LAZZARI"/>
    <s v="NICOLA"/>
    <x v="11"/>
    <s v="M"/>
    <s v="H110754"/>
    <x v="12"/>
    <s v="ok"/>
    <x v="249"/>
    <x v="13"/>
    <s v="Giovanile"/>
    <n v="8"/>
    <n v="800"/>
    <x v="11"/>
  </r>
  <r>
    <x v="250"/>
    <s v="LEPRI"/>
    <s v="CHIARA"/>
    <x v="9"/>
    <s v="F"/>
    <s v="H110754"/>
    <x v="12"/>
    <s v="ok"/>
    <x v="250"/>
    <x v="10"/>
    <s v="Giovanile"/>
    <n v="3"/>
    <n v="400"/>
    <x v="8"/>
  </r>
  <r>
    <x v="251"/>
    <s v="LEPRI"/>
    <s v="LORENZO"/>
    <x v="4"/>
    <s v="M"/>
    <s v="H110754"/>
    <x v="12"/>
    <s v="ok"/>
    <x v="251"/>
    <x v="6"/>
    <s v="Giovanile"/>
    <n v="12"/>
    <n v="1000"/>
    <x v="4"/>
  </r>
  <r>
    <x v="252"/>
    <s v="#MELONI"/>
    <s v="ALESSANDRA"/>
    <x v="30"/>
    <s v="F"/>
    <s v="H110754"/>
    <x v="12"/>
    <s v="ok"/>
    <x v="252"/>
    <x v="23"/>
    <s v="Adulti"/>
    <n v="29"/>
    <n v="4000"/>
    <x v="1"/>
  </r>
  <r>
    <x v="253"/>
    <s v="MOROLLI"/>
    <s v="LUISA"/>
    <x v="62"/>
    <s v="F"/>
    <s v="H110754"/>
    <x v="12"/>
    <s v="ok"/>
    <x v="253"/>
    <x v="38"/>
    <s v="Adulti"/>
    <n v="37"/>
    <n v="4000"/>
    <x v="1"/>
  </r>
  <r>
    <x v="254"/>
    <s v="#MORONI"/>
    <s v="FEDERICA"/>
    <x v="16"/>
    <s v="F"/>
    <s v="H110754"/>
    <x v="12"/>
    <s v="ok"/>
    <x v="254"/>
    <x v="23"/>
    <s v="Adulti"/>
    <n v="29"/>
    <n v="4000"/>
    <x v="1"/>
  </r>
  <r>
    <x v="255"/>
    <s v="NANU"/>
    <s v="ELENA"/>
    <x v="63"/>
    <s v="F"/>
    <s v="H110754"/>
    <x v="12"/>
    <s v="ok"/>
    <x v="255"/>
    <x v="36"/>
    <s v="Adulti"/>
    <n v="25"/>
    <n v="4000"/>
    <x v="1"/>
  </r>
  <r>
    <x v="256"/>
    <s v="OPPIOLI"/>
    <s v="MARCO"/>
    <x v="8"/>
    <s v="M"/>
    <s v="H110754"/>
    <x v="12"/>
    <s v="ok"/>
    <x v="256"/>
    <x v="1"/>
    <s v="Adulti"/>
    <n v="28"/>
    <n v="6500"/>
    <x v="0"/>
  </r>
  <r>
    <x v="257"/>
    <s v="PAGLIARANI"/>
    <s v="ANDREA"/>
    <x v="4"/>
    <s v="M"/>
    <s v="H110754"/>
    <x v="12"/>
    <s v="ok"/>
    <x v="257"/>
    <x v="6"/>
    <s v="Giovanile"/>
    <n v="12"/>
    <n v="1000"/>
    <x v="4"/>
  </r>
  <r>
    <x v="258"/>
    <s v="PASQUINI"/>
    <s v="FRANCESCA"/>
    <x v="25"/>
    <s v="F"/>
    <s v="H110754"/>
    <x v="12"/>
    <s v="ok"/>
    <x v="258"/>
    <x v="24"/>
    <s v="Giovanile"/>
    <n v="15"/>
    <n v="2500"/>
    <x v="15"/>
  </r>
  <r>
    <x v="259"/>
    <s v="PATRIGNANI"/>
    <s v="TEHTENA"/>
    <x v="4"/>
    <s v="F"/>
    <s v="H110754"/>
    <x v="12"/>
    <s v="ok"/>
    <x v="259"/>
    <x v="5"/>
    <s v="Giovanile"/>
    <n v="11"/>
    <n v="1000"/>
    <x v="3"/>
  </r>
  <r>
    <x v="260"/>
    <s v="SANTARELLI"/>
    <s v="CATERINA"/>
    <x v="10"/>
    <s v="F"/>
    <s v="H110754"/>
    <x v="12"/>
    <s v="ok"/>
    <x v="260"/>
    <x v="11"/>
    <s v="Giovanile"/>
    <n v="9"/>
    <n v="1000"/>
    <x v="9"/>
  </r>
  <r>
    <x v="261"/>
    <s v="SASSO"/>
    <s v="ALLEGRA"/>
    <x v="4"/>
    <s v="F"/>
    <s v="H110754"/>
    <x v="12"/>
    <s v="ok"/>
    <x v="261"/>
    <x v="5"/>
    <s v="Giovanile"/>
    <n v="11"/>
    <n v="1000"/>
    <x v="3"/>
  </r>
  <r>
    <x v="262"/>
    <s v="SCHIARATURA"/>
    <s v="BRAYAN"/>
    <x v="11"/>
    <s v="M"/>
    <s v="H110754"/>
    <x v="12"/>
    <s v="ok"/>
    <x v="262"/>
    <x v="13"/>
    <s v="Giovanile"/>
    <n v="8"/>
    <n v="800"/>
    <x v="11"/>
  </r>
  <r>
    <x v="263"/>
    <s v="#VILLA"/>
    <s v="BARBARA"/>
    <x v="35"/>
    <s v="F"/>
    <s v="H110754"/>
    <x v="12"/>
    <s v="ok"/>
    <x v="263"/>
    <x v="23"/>
    <s v="Adulti"/>
    <n v="29"/>
    <n v="4000"/>
    <x v="1"/>
  </r>
  <r>
    <x v="264"/>
    <s v="BENATTI"/>
    <s v="BRUNO"/>
    <x v="40"/>
    <s v="M"/>
    <s v="H080950"/>
    <x v="13"/>
    <s v="ok"/>
    <x v="264"/>
    <x v="30"/>
    <s v="Adulti"/>
    <n v="34"/>
    <n v="5000"/>
    <x v="2"/>
  </r>
  <r>
    <x v="265"/>
    <s v="BASTIANONI"/>
    <s v="MATTEO"/>
    <x v="11"/>
    <s v="M"/>
    <s v="L090197"/>
    <x v="14"/>
    <s v="ok"/>
    <x v="265"/>
    <x v="13"/>
    <s v="Giovanile"/>
    <n v="8"/>
    <n v="800"/>
    <x v="11"/>
  </r>
  <r>
    <x v="266"/>
    <s v="DAFIR"/>
    <s v="ADAM"/>
    <x v="11"/>
    <s v="M"/>
    <s v="L090197"/>
    <x v="14"/>
    <s v="ok"/>
    <x v="266"/>
    <x v="13"/>
    <s v="Giovanile"/>
    <n v="8"/>
    <n v="800"/>
    <x v="11"/>
  </r>
  <r>
    <x v="267"/>
    <s v="PULCINELLI"/>
    <s v="CHRISTIAN"/>
    <x v="5"/>
    <s v="M"/>
    <s v="L090197"/>
    <x v="14"/>
    <s v="ok"/>
    <x v="267"/>
    <x v="9"/>
    <s v="Giovanile"/>
    <n v="6"/>
    <n v="400"/>
    <x v="7"/>
  </r>
  <r>
    <x v="268"/>
    <s v="PULCINELLI"/>
    <s v="MARCO"/>
    <x v="34"/>
    <s v="M"/>
    <s v="L090197"/>
    <x v="14"/>
    <s v="ok"/>
    <x v="268"/>
    <x v="1"/>
    <s v="Adulti"/>
    <n v="28"/>
    <n v="6500"/>
    <x v="0"/>
  </r>
  <r>
    <x v="269"/>
    <s v="LAMBERTINI"/>
    <s v="PAOLA"/>
    <x v="3"/>
    <s v="F"/>
    <s v="H011305"/>
    <x v="15"/>
    <s v="ok"/>
    <x v="269"/>
    <x v="31"/>
    <s v="Adulti"/>
    <n v="35"/>
    <n v="4000"/>
    <x v="1"/>
  </r>
  <r>
    <x v="270"/>
    <s v="MAZZOLI"/>
    <s v="ANDREA"/>
    <x v="15"/>
    <s v="M"/>
    <s v="H011305"/>
    <x v="15"/>
    <s v="ok"/>
    <x v="270"/>
    <x v="4"/>
    <s v="Adulti"/>
    <n v="36"/>
    <n v="5000"/>
    <x v="2"/>
  </r>
  <r>
    <x v="271"/>
    <s v="MENABUE"/>
    <s v="GIOVANNI"/>
    <x v="60"/>
    <s v="M"/>
    <s v="H011305"/>
    <x v="15"/>
    <s v="ok"/>
    <x v="271"/>
    <x v="32"/>
    <s v="Adulti"/>
    <n v="38"/>
    <n v="5000"/>
    <x v="2"/>
  </r>
  <r>
    <x v="272"/>
    <s v="VUILLEMENOT"/>
    <s v="NADEGE"/>
    <x v="48"/>
    <s v="F"/>
    <s v="H011305"/>
    <x v="15"/>
    <s v="ok"/>
    <x v="272"/>
    <x v="2"/>
    <s v="Adulti"/>
    <n v="27"/>
    <n v="4000"/>
    <x v="1"/>
  </r>
  <r>
    <x v="273"/>
    <s v="BARTOLOMEI"/>
    <s v="GIULIA"/>
    <x v="10"/>
    <s v="F"/>
    <s v="H011309"/>
    <x v="16"/>
    <s v="ok"/>
    <x v="273"/>
    <x v="11"/>
    <s v="Giovanile"/>
    <n v="9"/>
    <n v="1000"/>
    <x v="9"/>
  </r>
  <r>
    <x v="274"/>
    <s v="BARTOLOMEI"/>
    <s v="IVAN"/>
    <x v="29"/>
    <s v="M"/>
    <s v="H011309"/>
    <x v="16"/>
    <s v="ok"/>
    <x v="274"/>
    <x v="13"/>
    <s v="Giovanile"/>
    <n v="8"/>
    <n v="800"/>
    <x v="11"/>
  </r>
  <r>
    <x v="275"/>
    <s v="CESAREO"/>
    <s v="MEMMO MARCIANO"/>
    <x v="64"/>
    <s v="M"/>
    <s v="H011309"/>
    <x v="16"/>
    <s v="ok"/>
    <x v="275"/>
    <x v="30"/>
    <s v="Adulti"/>
    <n v="34"/>
    <n v="5000"/>
    <x v="2"/>
  </r>
  <r>
    <x v="276"/>
    <s v="MASOTTI"/>
    <s v="SAMUELE"/>
    <x v="6"/>
    <s v="M"/>
    <s v="H011309"/>
    <x v="16"/>
    <s v="ok"/>
    <x v="276"/>
    <x v="12"/>
    <s v="Giovanile"/>
    <n v="14"/>
    <n v="2100"/>
    <x v="10"/>
  </r>
  <r>
    <x v="277"/>
    <s v="SCAVETTO"/>
    <s v="RUBEN"/>
    <x v="6"/>
    <s v="M"/>
    <s v="H011309"/>
    <x v="16"/>
    <s v="ok"/>
    <x v="277"/>
    <x v="12"/>
    <s v="Giovanile"/>
    <n v="14"/>
    <n v="2100"/>
    <x v="10"/>
  </r>
  <r>
    <x v="278"/>
    <s v="CATTANEO"/>
    <s v="MAURO"/>
    <x v="34"/>
    <s v="M"/>
    <s v="D040326"/>
    <x v="17"/>
    <s v="ok"/>
    <x v="278"/>
    <x v="1"/>
    <s v="Adulti"/>
    <n v="28"/>
    <n v="6500"/>
    <x v="0"/>
  </r>
  <r>
    <x v="279"/>
    <s v="ANDILORO"/>
    <s v="GIOVANNI"/>
    <x v="33"/>
    <s v="M"/>
    <s v="A120653"/>
    <x v="18"/>
    <s v="ok"/>
    <x v="279"/>
    <x v="4"/>
    <s v="Adulti"/>
    <n v="36"/>
    <n v="5000"/>
    <x v="2"/>
  </r>
  <r>
    <x v="280"/>
    <s v="AVELLANEDA CARBAJAL"/>
    <s v="IRMA MONICA"/>
    <x v="34"/>
    <s v="F"/>
    <s v="A120653"/>
    <x v="18"/>
    <s v="ok"/>
    <x v="280"/>
    <x v="2"/>
    <s v="Adulti"/>
    <n v="27"/>
    <n v="4000"/>
    <x v="1"/>
  </r>
  <r>
    <x v="281"/>
    <s v="AZZOLINA"/>
    <s v="LUCIA"/>
    <x v="38"/>
    <s v="F"/>
    <s v="A120653"/>
    <x v="18"/>
    <s v="ok"/>
    <x v="281"/>
    <x v="3"/>
    <s v="Adulti"/>
    <n v="33"/>
    <n v="4000"/>
    <x v="1"/>
  </r>
  <r>
    <x v="282"/>
    <s v="CANARELLI"/>
    <s v="SIMONE"/>
    <x v="37"/>
    <s v="M"/>
    <s v="A120653"/>
    <x v="18"/>
    <s v="ok"/>
    <x v="282"/>
    <x v="22"/>
    <s v="Adulti"/>
    <n v="20"/>
    <n v="6500"/>
    <x v="0"/>
  </r>
  <r>
    <x v="283"/>
    <s v="CASALINO"/>
    <s v="ANTONIO"/>
    <x v="63"/>
    <s v="M"/>
    <s v="A120653"/>
    <x v="18"/>
    <s v="ok"/>
    <x v="283"/>
    <x v="28"/>
    <s v="Adulti"/>
    <n v="26"/>
    <n v="6500"/>
    <x v="0"/>
  </r>
  <r>
    <x v="284"/>
    <s v="CASON"/>
    <s v="ELISABETTA"/>
    <x v="56"/>
    <s v="F"/>
    <s v="A120653"/>
    <x v="18"/>
    <s v="ok"/>
    <x v="284"/>
    <x v="18"/>
    <s v="Adulti"/>
    <n v="31"/>
    <n v="4000"/>
    <x v="1"/>
  </r>
  <r>
    <x v="285"/>
    <s v="CONGIU"/>
    <s v="MARIA"/>
    <x v="35"/>
    <s v="F"/>
    <s v="A120653"/>
    <x v="18"/>
    <s v="ok"/>
    <x v="285"/>
    <x v="23"/>
    <s v="Adulti"/>
    <n v="29"/>
    <n v="4000"/>
    <x v="1"/>
  </r>
  <r>
    <x v="286"/>
    <s v="DE SIMONE"/>
    <s v="FRANCESCA"/>
    <x v="38"/>
    <s v="F"/>
    <s v="A120653"/>
    <x v="18"/>
    <s v="ok"/>
    <x v="286"/>
    <x v="3"/>
    <s v="Adulti"/>
    <n v="33"/>
    <n v="4000"/>
    <x v="1"/>
  </r>
  <r>
    <x v="287"/>
    <s v="GELATTI"/>
    <s v="MARCO"/>
    <x v="22"/>
    <s v="M"/>
    <s v="A120653"/>
    <x v="18"/>
    <s v="ok"/>
    <x v="287"/>
    <x v="22"/>
    <s v="Adulti"/>
    <n v="20"/>
    <n v="6500"/>
    <x v="0"/>
  </r>
  <r>
    <x v="288"/>
    <s v="GIORDANO"/>
    <s v="SIMONETTA"/>
    <x v="56"/>
    <s v="F"/>
    <s v="A120653"/>
    <x v="18"/>
    <s v="ok"/>
    <x v="288"/>
    <x v="18"/>
    <s v="Adulti"/>
    <n v="31"/>
    <n v="4000"/>
    <x v="1"/>
  </r>
  <r>
    <x v="289"/>
    <s v="GIORGI"/>
    <s v="FULVIO"/>
    <x v="48"/>
    <s v="M"/>
    <s v="A120653"/>
    <x v="18"/>
    <s v="ok"/>
    <x v="289"/>
    <x v="1"/>
    <s v="Adulti"/>
    <n v="28"/>
    <n v="6500"/>
    <x v="0"/>
  </r>
  <r>
    <x v="290"/>
    <s v="GIORGI"/>
    <s v="NICOLO'"/>
    <x v="5"/>
    <s v="M"/>
    <s v="A120653"/>
    <x v="18"/>
    <s v="ok"/>
    <x v="290"/>
    <x v="9"/>
    <s v="Giovanile"/>
    <n v="6"/>
    <n v="400"/>
    <x v="7"/>
  </r>
  <r>
    <x v="291"/>
    <s v="GIORGI"/>
    <s v="OSVALDO"/>
    <x v="65"/>
    <s v="M"/>
    <s v="A120653"/>
    <x v="18"/>
    <s v="ok"/>
    <x v="291"/>
    <x v="27"/>
    <s v="Adulti"/>
    <n v="42"/>
    <n v="5000"/>
    <x v="2"/>
  </r>
  <r>
    <x v="292"/>
    <s v="GRECO"/>
    <s v="GIROLAMO"/>
    <x v="0"/>
    <s v="M"/>
    <s v="A120653"/>
    <x v="18"/>
    <s v="ok"/>
    <x v="292"/>
    <x v="0"/>
    <s v="Adulti"/>
    <n v="24"/>
    <n v="6500"/>
    <x v="0"/>
  </r>
  <r>
    <x v="293"/>
    <s v="IACOVELLI"/>
    <s v="GIUSEPPE"/>
    <x v="45"/>
    <s v="M"/>
    <s v="A120653"/>
    <x v="18"/>
    <s v="ok"/>
    <x v="293"/>
    <x v="35"/>
    <s v="Adulti"/>
    <n v="40"/>
    <n v="5000"/>
    <x v="2"/>
  </r>
  <r>
    <x v="294"/>
    <s v="IACOVELLI"/>
    <s v="MICHELE"/>
    <x v="41"/>
    <s v="M"/>
    <s v="A120653"/>
    <x v="18"/>
    <s v="ok"/>
    <x v="294"/>
    <x v="32"/>
    <s v="Adulti"/>
    <n v="38"/>
    <n v="5000"/>
    <x v="2"/>
  </r>
  <r>
    <x v="295"/>
    <s v="IACOVELLI"/>
    <s v="PIERO"/>
    <x v="33"/>
    <s v="M"/>
    <s v="A120653"/>
    <x v="18"/>
    <s v="ok"/>
    <x v="295"/>
    <x v="4"/>
    <s v="Adulti"/>
    <n v="36"/>
    <n v="5000"/>
    <x v="2"/>
  </r>
  <r>
    <x v="296"/>
    <s v="LAGNA"/>
    <s v="PIERCARLO"/>
    <x v="17"/>
    <s v="M"/>
    <s v="A120653"/>
    <x v="18"/>
    <s v="ok"/>
    <x v="296"/>
    <x v="25"/>
    <s v="Adulti"/>
    <n v="32"/>
    <n v="5000"/>
    <x v="2"/>
  </r>
  <r>
    <x v="297"/>
    <s v="LONGO"/>
    <s v="FABIO"/>
    <x v="34"/>
    <s v="M"/>
    <s v="A120653"/>
    <x v="18"/>
    <s v="ok"/>
    <x v="297"/>
    <x v="1"/>
    <s v="Adulti"/>
    <n v="28"/>
    <n v="6500"/>
    <x v="0"/>
  </r>
  <r>
    <x v="298"/>
    <s v="MERANDI"/>
    <s v="FRANCESCO"/>
    <x v="49"/>
    <s v="M"/>
    <s v="A120653"/>
    <x v="18"/>
    <s v="ok"/>
    <x v="298"/>
    <x v="32"/>
    <s v="Adulti"/>
    <n v="38"/>
    <n v="5000"/>
    <x v="2"/>
  </r>
  <r>
    <x v="299"/>
    <s v="MONTANARI"/>
    <s v="CESARE"/>
    <x v="35"/>
    <s v="M"/>
    <s v="A120653"/>
    <x v="18"/>
    <s v="ok"/>
    <x v="299"/>
    <x v="17"/>
    <s v="Adulti"/>
    <n v="30"/>
    <n v="6500"/>
    <x v="0"/>
  </r>
  <r>
    <x v="300"/>
    <s v="MONTANARI"/>
    <s v="CHIARA"/>
    <x v="9"/>
    <s v="F"/>
    <s v="A120653"/>
    <x v="18"/>
    <s v="ok"/>
    <x v="300"/>
    <x v="10"/>
    <s v="Giovanile"/>
    <n v="3"/>
    <n v="400"/>
    <x v="8"/>
  </r>
  <r>
    <x v="301"/>
    <s v="MONTANARI"/>
    <s v="MARTINA"/>
    <x v="9"/>
    <s v="F"/>
    <s v="A120653"/>
    <x v="18"/>
    <s v="ok"/>
    <x v="301"/>
    <x v="10"/>
    <s v="Giovanile"/>
    <n v="3"/>
    <n v="400"/>
    <x v="8"/>
  </r>
  <r>
    <x v="302"/>
    <s v="MONTANARI"/>
    <s v="MATTEO"/>
    <x v="11"/>
    <s v="M"/>
    <s v="A120653"/>
    <x v="18"/>
    <s v="ok"/>
    <x v="302"/>
    <x v="13"/>
    <s v="Giovanile"/>
    <n v="8"/>
    <n v="800"/>
    <x v="11"/>
  </r>
  <r>
    <x v="303"/>
    <s v="MUSETTI"/>
    <s v="MARTINA"/>
    <x v="66"/>
    <s v="F"/>
    <s v="A120653"/>
    <x v="18"/>
    <s v="ok"/>
    <x v="303"/>
    <x v="34"/>
    <s v="Adulti"/>
    <n v="21"/>
    <n v="4000"/>
    <x v="1"/>
  </r>
  <r>
    <x v="304"/>
    <s v="PETRUCCIOLI"/>
    <s v="VALTER"/>
    <x v="40"/>
    <s v="M"/>
    <s v="A120653"/>
    <x v="18"/>
    <s v="ok"/>
    <x v="304"/>
    <x v="30"/>
    <s v="Adulti"/>
    <n v="34"/>
    <n v="5000"/>
    <x v="2"/>
  </r>
  <r>
    <x v="305"/>
    <s v="POVOLO"/>
    <s v="GIAN LUCA"/>
    <x v="27"/>
    <s v="M"/>
    <s v="A120653"/>
    <x v="18"/>
    <s v="ok"/>
    <x v="305"/>
    <x v="25"/>
    <s v="Adulti"/>
    <n v="32"/>
    <n v="5000"/>
    <x v="2"/>
  </r>
  <r>
    <x v="306"/>
    <s v="RIU"/>
    <s v="ANDREA"/>
    <x v="26"/>
    <s v="M"/>
    <s v="A120653"/>
    <x v="18"/>
    <s v="ok"/>
    <x v="306"/>
    <x v="17"/>
    <s v="Adulti"/>
    <n v="30"/>
    <n v="6500"/>
    <x v="0"/>
  </r>
  <r>
    <x v="307"/>
    <s v="SCIDA'"/>
    <s v="FEDERICA"/>
    <x v="61"/>
    <s v="F"/>
    <s v="A120653"/>
    <x v="18"/>
    <s v="ok"/>
    <x v="307"/>
    <x v="34"/>
    <s v="Adulti"/>
    <n v="21"/>
    <n v="4000"/>
    <x v="1"/>
  </r>
  <r>
    <x v="308"/>
    <s v="SERRA"/>
    <s v="SALVATORE"/>
    <x v="38"/>
    <s v="M"/>
    <s v="A120653"/>
    <x v="18"/>
    <s v="ok"/>
    <x v="308"/>
    <x v="30"/>
    <s v="Adulti"/>
    <n v="34"/>
    <n v="5000"/>
    <x v="2"/>
  </r>
  <r>
    <x v="309"/>
    <s v="#SGARAMELLA"/>
    <s v="GIAN LUCA"/>
    <x v="34"/>
    <s v="M"/>
    <s v="A120653"/>
    <x v="18"/>
    <s v="ok"/>
    <x v="309"/>
    <x v="1"/>
    <s v="Adulti"/>
    <n v="28"/>
    <n v="6500"/>
    <x v="0"/>
  </r>
  <r>
    <x v="310"/>
    <s v="VISENTIN"/>
    <s v="ALESSANDRO"/>
    <x v="16"/>
    <s v="M"/>
    <s v="A120653"/>
    <x v="18"/>
    <s v="ok"/>
    <x v="310"/>
    <x v="17"/>
    <s v="Adulti"/>
    <n v="30"/>
    <n v="6500"/>
    <x v="0"/>
  </r>
  <r>
    <x v="311"/>
    <s v="VITETTA"/>
    <s v="MARIA"/>
    <x v="28"/>
    <s v="F"/>
    <s v="A120653"/>
    <x v="18"/>
    <s v="ok"/>
    <x v="311"/>
    <x v="18"/>
    <s v="Adulti"/>
    <n v="31"/>
    <n v="4000"/>
    <x v="1"/>
  </r>
  <r>
    <x v="312"/>
    <s v="VOLPATTO"/>
    <s v="SIMONE"/>
    <x v="26"/>
    <s v="M"/>
    <s v="A120653"/>
    <x v="18"/>
    <s v="ok"/>
    <x v="312"/>
    <x v="17"/>
    <s v="Adulti"/>
    <n v="30"/>
    <n v="6500"/>
    <x v="0"/>
  </r>
  <r>
    <x v="313"/>
    <s v="DE VITA"/>
    <s v="PASQUALE"/>
    <x v="67"/>
    <s v="M"/>
    <s v="H075301"/>
    <x v="19"/>
    <s v="ok"/>
    <x v="313"/>
    <x v="27"/>
    <s v="Adulti"/>
    <n v="42"/>
    <n v="5000"/>
    <x v="2"/>
  </r>
  <r>
    <x v="314"/>
    <s v="MARANGONI"/>
    <s v="MATTEO"/>
    <x v="32"/>
    <s v="M"/>
    <s v="H075301"/>
    <x v="19"/>
    <s v="ok"/>
    <x v="314"/>
    <x v="28"/>
    <s v="Adulti"/>
    <n v="26"/>
    <n v="6500"/>
    <x v="0"/>
  </r>
  <r>
    <x v="315"/>
    <s v="MONTERUCCIOLI"/>
    <s v="LINA"/>
    <x v="29"/>
    <s v="F"/>
    <s v="H075301"/>
    <x v="19"/>
    <s v="ok"/>
    <x v="315"/>
    <x v="19"/>
    <s v="Giovanile"/>
    <n v="7"/>
    <n v="800"/>
    <x v="13"/>
  </r>
  <r>
    <x v="316"/>
    <s v="RUSCELLI"/>
    <s v="SERGIO"/>
    <x v="33"/>
    <s v="M"/>
    <s v="H075301"/>
    <x v="19"/>
    <s v="ok"/>
    <x v="316"/>
    <x v="4"/>
    <s v="Adulti"/>
    <n v="36"/>
    <n v="5000"/>
    <x v="2"/>
  </r>
  <r>
    <x v="317"/>
    <s v="VERNA"/>
    <s v="MAURIZIO"/>
    <x v="38"/>
    <s v="M"/>
    <s v="H075301"/>
    <x v="19"/>
    <s v="ok"/>
    <x v="317"/>
    <x v="30"/>
    <s v="Adulti"/>
    <n v="34"/>
    <n v="5000"/>
    <x v="2"/>
  </r>
  <r>
    <x v="318"/>
    <s v="ZIVANOVIC"/>
    <s v="NATASA"/>
    <x v="68"/>
    <s v="F"/>
    <s v="H075301"/>
    <x v="19"/>
    <s v="ok"/>
    <x v="318"/>
    <x v="39"/>
    <s v="Adulti"/>
    <n v="23"/>
    <n v="4000"/>
    <x v="1"/>
  </r>
  <r>
    <x v="319"/>
    <s v="CASCONE"/>
    <s v="ROBERTO"/>
    <x v="1"/>
    <s v="M"/>
    <s v="A160160"/>
    <x v="20"/>
    <s v="ok"/>
    <x v="319"/>
    <x v="1"/>
    <s v="Adulti"/>
    <n v="28"/>
    <n v="6500"/>
    <x v="0"/>
  </r>
  <r>
    <x v="320"/>
    <s v="MARTINA"/>
    <s v="MARIO"/>
    <x v="40"/>
    <s v="M"/>
    <s v="A160160"/>
    <x v="20"/>
    <s v="ok"/>
    <x v="320"/>
    <x v="30"/>
    <s v="Adulti"/>
    <n v="34"/>
    <n v="5000"/>
    <x v="2"/>
  </r>
  <r>
    <x v="321"/>
    <s v="TURINO"/>
    <s v="ALESSIO"/>
    <x v="4"/>
    <s v="M"/>
    <s v="A140529"/>
    <x v="21"/>
    <s v="ok"/>
    <x v="321"/>
    <x v="6"/>
    <s v="Giovanile"/>
    <n v="12"/>
    <n v="1000"/>
    <x v="4"/>
  </r>
  <r>
    <x v="322"/>
    <s v="TURINO"/>
    <s v="MARTINA"/>
    <x v="6"/>
    <s v="F"/>
    <s v="A140529"/>
    <x v="21"/>
    <s v="ok"/>
    <x v="322"/>
    <x v="8"/>
    <s v="Giovanile"/>
    <n v="13"/>
    <n v="2100"/>
    <x v="6"/>
  </r>
  <r>
    <x v="323"/>
    <s v="BIANCHI"/>
    <s v="WALTER"/>
    <x v="45"/>
    <s v="M"/>
    <s v="H110789"/>
    <x v="22"/>
    <s v="ok"/>
    <x v="323"/>
    <x v="35"/>
    <s v="Adulti"/>
    <n v="40"/>
    <n v="5000"/>
    <x v="2"/>
  </r>
  <r>
    <x v="324"/>
    <s v="CURTO"/>
    <s v="PIETRO"/>
    <x v="69"/>
    <s v="M"/>
    <s v="A050192"/>
    <x v="23"/>
    <s v="ok"/>
    <x v="324"/>
    <x v="30"/>
    <s v="Adulti"/>
    <n v="34"/>
    <n v="5000"/>
    <x v="2"/>
  </r>
  <r>
    <x v="325"/>
    <s v="D'AMELIO"/>
    <s v="SAVINO"/>
    <x v="3"/>
    <s v="M"/>
    <s v="A050192"/>
    <x v="23"/>
    <s v="ok"/>
    <x v="325"/>
    <x v="4"/>
    <s v="Adulti"/>
    <n v="36"/>
    <n v="5000"/>
    <x v="2"/>
  </r>
  <r>
    <x v="326"/>
    <s v="FRANCONE"/>
    <s v="PAOLO"/>
    <x v="45"/>
    <s v="M"/>
    <s v="A050192"/>
    <x v="23"/>
    <s v="ok"/>
    <x v="326"/>
    <x v="35"/>
    <s v="Adulti"/>
    <n v="40"/>
    <n v="5000"/>
    <x v="2"/>
  </r>
  <r>
    <x v="327"/>
    <s v="GIORDANO"/>
    <s v="PIERO"/>
    <x v="2"/>
    <s v="M"/>
    <s v="A050192"/>
    <x v="23"/>
    <s v="ok"/>
    <x v="327"/>
    <x v="30"/>
    <s v="Adulti"/>
    <n v="34"/>
    <n v="5000"/>
    <x v="2"/>
  </r>
  <r>
    <x v="328"/>
    <s v="IERACE"/>
    <s v="TERESINA"/>
    <x v="17"/>
    <s v="F"/>
    <s v="A050192"/>
    <x v="23"/>
    <s v="ok"/>
    <x v="328"/>
    <x v="18"/>
    <s v="Adulti"/>
    <n v="31"/>
    <n v="4000"/>
    <x v="1"/>
  </r>
  <r>
    <x v="329"/>
    <s v="VECCHIONE"/>
    <s v="FRANCO"/>
    <x v="41"/>
    <s v="M"/>
    <s v="A050192"/>
    <x v="23"/>
    <s v="ok"/>
    <x v="329"/>
    <x v="32"/>
    <s v="Adulti"/>
    <n v="38"/>
    <n v="5000"/>
    <x v="2"/>
  </r>
  <r>
    <x v="330"/>
    <s v="AHMAD"/>
    <s v="ADAM"/>
    <x v="23"/>
    <s v="M"/>
    <s v="D070312"/>
    <x v="24"/>
    <s v="ok"/>
    <x v="330"/>
    <x v="16"/>
    <s v="Adulti"/>
    <n v="22"/>
    <n v="6500"/>
    <x v="0"/>
  </r>
  <r>
    <x v="331"/>
    <s v="#ERCOLE"/>
    <s v="CAROLINA"/>
    <x v="25"/>
    <s v="F"/>
    <s v="D070312"/>
    <x v="24"/>
    <s v="ok"/>
    <x v="331"/>
    <x v="24"/>
    <s v="Giovanile"/>
    <n v="15"/>
    <n v="2500"/>
    <x v="15"/>
  </r>
  <r>
    <x v="332"/>
    <s v="GALLINARI"/>
    <s v="CHRISTIAN"/>
    <x v="70"/>
    <s v="M"/>
    <s v="D070312"/>
    <x v="24"/>
    <s v="ok"/>
    <x v="332"/>
    <x v="28"/>
    <s v="Adulti"/>
    <n v="26"/>
    <n v="6500"/>
    <x v="0"/>
  </r>
  <r>
    <x v="333"/>
    <s v="ANSALONI"/>
    <s v="CLELIA"/>
    <x v="29"/>
    <s v="F"/>
    <s v="H011219"/>
    <x v="25"/>
    <s v="ok"/>
    <x v="333"/>
    <x v="19"/>
    <s v="Giovanile"/>
    <n v="7"/>
    <n v="800"/>
    <x v="13"/>
  </r>
  <r>
    <x v="334"/>
    <s v="ANSALONI"/>
    <s v="FEDERICO"/>
    <x v="20"/>
    <s v="M"/>
    <s v="H011219"/>
    <x v="25"/>
    <s v="ok"/>
    <x v="334"/>
    <x v="21"/>
    <s v="Giovanile"/>
    <n v="16"/>
    <n v="2500"/>
    <x v="15"/>
  </r>
  <r>
    <x v="335"/>
    <s v="ARDIZZONI"/>
    <s v="FEDERICO"/>
    <x v="70"/>
    <s v="M"/>
    <s v="H011219"/>
    <x v="25"/>
    <s v="ok"/>
    <x v="335"/>
    <x v="28"/>
    <s v="Adulti"/>
    <n v="26"/>
    <n v="6500"/>
    <x v="0"/>
  </r>
  <r>
    <x v="336"/>
    <s v="BENAZZI"/>
    <s v="LUCA"/>
    <x v="14"/>
    <s v="M"/>
    <s v="H011219"/>
    <x v="25"/>
    <s v="ok"/>
    <x v="336"/>
    <x v="12"/>
    <s v="Giovanile"/>
    <n v="14"/>
    <n v="2100"/>
    <x v="10"/>
  </r>
  <r>
    <x v="337"/>
    <s v="BERERA"/>
    <s v="ANNA"/>
    <x v="19"/>
    <s v="F"/>
    <s v="H011219"/>
    <x v="25"/>
    <s v="ok"/>
    <x v="337"/>
    <x v="10"/>
    <s v="Giovanile"/>
    <n v="3"/>
    <n v="400"/>
    <x v="8"/>
  </r>
  <r>
    <x v="338"/>
    <s v="BERERA"/>
    <s v="LAURA"/>
    <x v="10"/>
    <s v="F"/>
    <s v="H011219"/>
    <x v="25"/>
    <s v="ok"/>
    <x v="338"/>
    <x v="11"/>
    <s v="Giovanile"/>
    <n v="9"/>
    <n v="1000"/>
    <x v="9"/>
  </r>
  <r>
    <x v="339"/>
    <s v="BORGHI"/>
    <s v="LEONARDO"/>
    <x v="11"/>
    <s v="M"/>
    <s v="H011219"/>
    <x v="25"/>
    <s v="ok"/>
    <x v="339"/>
    <x v="13"/>
    <s v="Giovanile"/>
    <n v="8"/>
    <n v="800"/>
    <x v="11"/>
  </r>
  <r>
    <x v="340"/>
    <s v="BORGHI"/>
    <s v="MASSIMILIANO"/>
    <x v="5"/>
    <s v="M"/>
    <s v="H011219"/>
    <x v="25"/>
    <s v="ok"/>
    <x v="340"/>
    <x v="9"/>
    <s v="Giovanile"/>
    <n v="6"/>
    <n v="400"/>
    <x v="7"/>
  </r>
  <r>
    <x v="341"/>
    <s v="BUSUOLI"/>
    <s v="GEORGINA"/>
    <x v="16"/>
    <s v="F"/>
    <s v="H011219"/>
    <x v="25"/>
    <s v="ok"/>
    <x v="341"/>
    <x v="23"/>
    <s v="Adulti"/>
    <n v="29"/>
    <n v="4000"/>
    <x v="1"/>
  </r>
  <r>
    <x v="342"/>
    <s v="CASTELLI"/>
    <s v="GIORDANO"/>
    <x v="69"/>
    <s v="M"/>
    <s v="H011219"/>
    <x v="25"/>
    <s v="ok"/>
    <x v="342"/>
    <x v="30"/>
    <s v="Adulti"/>
    <n v="34"/>
    <n v="5000"/>
    <x v="2"/>
  </r>
  <r>
    <x v="343"/>
    <s v="DE CARLO"/>
    <s v="RAFFAELE"/>
    <x v="29"/>
    <s v="M"/>
    <s v="H011219"/>
    <x v="25"/>
    <s v="ok"/>
    <x v="343"/>
    <x v="13"/>
    <s v="Giovanile"/>
    <n v="8"/>
    <n v="800"/>
    <x v="11"/>
  </r>
  <r>
    <x v="344"/>
    <s v="DEL VILLANO"/>
    <s v="ALESSIO"/>
    <x v="7"/>
    <s v="M"/>
    <s v="H011219"/>
    <x v="25"/>
    <s v="ok"/>
    <x v="344"/>
    <x v="9"/>
    <s v="Giovanile"/>
    <n v="6"/>
    <n v="400"/>
    <x v="7"/>
  </r>
  <r>
    <x v="345"/>
    <s v="GUICCIARDI"/>
    <s v="MICHELE"/>
    <x v="30"/>
    <s v="M"/>
    <s v="H011219"/>
    <x v="25"/>
    <s v="ok"/>
    <x v="345"/>
    <x v="17"/>
    <s v="Adulti"/>
    <n v="30"/>
    <n v="6500"/>
    <x v="0"/>
  </r>
  <r>
    <x v="346"/>
    <s v="KARFI"/>
    <s v="ANWAR"/>
    <x v="12"/>
    <s v="M"/>
    <s v="H011219"/>
    <x v="25"/>
    <s v="ok"/>
    <x v="346"/>
    <x v="26"/>
    <s v="Adulti"/>
    <n v="18"/>
    <n v="5000"/>
    <x v="2"/>
  </r>
  <r>
    <x v="347"/>
    <s v="LAMBERTI"/>
    <s v="JACOPO"/>
    <x v="9"/>
    <s v="M"/>
    <s v="H011219"/>
    <x v="25"/>
    <s v="ok"/>
    <x v="347"/>
    <x v="20"/>
    <s v="Giovanile"/>
    <n v="4"/>
    <n v="400"/>
    <x v="14"/>
  </r>
  <r>
    <x v="348"/>
    <s v="LEONE"/>
    <s v="BENJAMIN"/>
    <x v="14"/>
    <s v="M"/>
    <s v="H011219"/>
    <x v="25"/>
    <s v="ok"/>
    <x v="348"/>
    <x v="12"/>
    <s v="Giovanile"/>
    <n v="14"/>
    <n v="2100"/>
    <x v="10"/>
  </r>
  <r>
    <x v="349"/>
    <s v="LYCZKO"/>
    <s v="ANNA MARTA"/>
    <x v="8"/>
    <s v="F"/>
    <s v="H011219"/>
    <x v="25"/>
    <s v="ok"/>
    <x v="349"/>
    <x v="2"/>
    <s v="Adulti"/>
    <n v="27"/>
    <n v="4000"/>
    <x v="1"/>
  </r>
  <r>
    <x v="350"/>
    <s v="MAHBOUB"/>
    <s v="SARA"/>
    <x v="5"/>
    <s v="F"/>
    <s v="H011219"/>
    <x v="25"/>
    <s v="ok"/>
    <x v="350"/>
    <x v="7"/>
    <s v="Giovanile"/>
    <n v="5"/>
    <n v="400"/>
    <x v="5"/>
  </r>
  <r>
    <x v="351"/>
    <s v="MALPIGHI"/>
    <s v="ANDREA"/>
    <x v="17"/>
    <s v="M"/>
    <s v="H011219"/>
    <x v="25"/>
    <s v="ok"/>
    <x v="351"/>
    <x v="25"/>
    <s v="Adulti"/>
    <n v="32"/>
    <n v="5000"/>
    <x v="2"/>
  </r>
  <r>
    <x v="352"/>
    <s v="MANTOVANI"/>
    <s v="CHIARA"/>
    <x v="14"/>
    <s v="F"/>
    <s v="H011219"/>
    <x v="25"/>
    <s v="ok"/>
    <x v="352"/>
    <x v="8"/>
    <s v="Giovanile"/>
    <n v="13"/>
    <n v="2100"/>
    <x v="6"/>
  </r>
  <r>
    <x v="353"/>
    <s v="MARCHESELLI"/>
    <s v="FRANCO"/>
    <x v="38"/>
    <s v="M"/>
    <s v="H011219"/>
    <x v="25"/>
    <s v="ok"/>
    <x v="353"/>
    <x v="30"/>
    <s v="Adulti"/>
    <n v="34"/>
    <n v="5000"/>
    <x v="2"/>
  </r>
  <r>
    <x v="354"/>
    <s v="NANNI"/>
    <s v="JIMMY"/>
    <x v="20"/>
    <s v="M"/>
    <s v="H011219"/>
    <x v="25"/>
    <s v="ok"/>
    <x v="354"/>
    <x v="21"/>
    <s v="Giovanile"/>
    <n v="16"/>
    <n v="2500"/>
    <x v="15"/>
  </r>
  <r>
    <x v="355"/>
    <s v="PAINI"/>
    <s v="LISA"/>
    <x v="14"/>
    <s v="F"/>
    <s v="H011219"/>
    <x v="25"/>
    <s v="ok"/>
    <x v="355"/>
    <x v="8"/>
    <s v="Giovanile"/>
    <n v="13"/>
    <n v="2100"/>
    <x v="6"/>
  </r>
  <r>
    <x v="356"/>
    <s v="PINCA"/>
    <s v="GIUSEPPE"/>
    <x v="39"/>
    <s v="M"/>
    <s v="H011219"/>
    <x v="25"/>
    <s v="ok"/>
    <x v="356"/>
    <x v="25"/>
    <s v="Adulti"/>
    <n v="32"/>
    <n v="5000"/>
    <x v="2"/>
  </r>
  <r>
    <x v="357"/>
    <s v="PIZZI"/>
    <s v="MONICA"/>
    <x v="26"/>
    <s v="F"/>
    <s v="H011219"/>
    <x v="25"/>
    <s v="ok"/>
    <x v="357"/>
    <x v="23"/>
    <s v="Adulti"/>
    <n v="29"/>
    <n v="4000"/>
    <x v="1"/>
  </r>
  <r>
    <x v="358"/>
    <s v="POZZETTI"/>
    <s v="LEONARDO"/>
    <x v="5"/>
    <s v="M"/>
    <s v="H011219"/>
    <x v="25"/>
    <s v="ok"/>
    <x v="358"/>
    <x v="9"/>
    <s v="Giovanile"/>
    <n v="6"/>
    <n v="400"/>
    <x v="7"/>
  </r>
  <r>
    <x v="359"/>
    <s v="QUAGLIERI"/>
    <s v="DAVIDE"/>
    <x v="44"/>
    <s v="M"/>
    <s v="H011219"/>
    <x v="25"/>
    <s v="ok"/>
    <x v="359"/>
    <x v="16"/>
    <s v="Adulti"/>
    <n v="22"/>
    <n v="6500"/>
    <x v="0"/>
  </r>
  <r>
    <x v="360"/>
    <s v="RUBINI"/>
    <s v="GREGORIO"/>
    <x v="57"/>
    <s v="M"/>
    <s v="H011219"/>
    <x v="25"/>
    <s v="ok"/>
    <x v="360"/>
    <x v="22"/>
    <s v="Adulti"/>
    <n v="20"/>
    <n v="6500"/>
    <x v="0"/>
  </r>
  <r>
    <x v="361"/>
    <s v="RUBINI"/>
    <s v="LUIGI"/>
    <x v="49"/>
    <s v="M"/>
    <s v="H011219"/>
    <x v="25"/>
    <s v="ok"/>
    <x v="361"/>
    <x v="32"/>
    <s v="Adulti"/>
    <n v="38"/>
    <n v="5000"/>
    <x v="2"/>
  </r>
  <r>
    <x v="362"/>
    <s v="TAGLIOLINI"/>
    <s v="SAMUELE"/>
    <x v="25"/>
    <s v="M"/>
    <s v="H011219"/>
    <x v="25"/>
    <s v="ok"/>
    <x v="362"/>
    <x v="21"/>
    <s v="Giovanile"/>
    <n v="16"/>
    <n v="2500"/>
    <x v="15"/>
  </r>
  <r>
    <x v="363"/>
    <s v="TIPALDI"/>
    <s v="GAIA"/>
    <x v="9"/>
    <s v="F"/>
    <s v="H011219"/>
    <x v="25"/>
    <s v="ok"/>
    <x v="363"/>
    <x v="10"/>
    <s v="Giovanile"/>
    <n v="3"/>
    <n v="400"/>
    <x v="8"/>
  </r>
  <r>
    <x v="364"/>
    <s v="TONI"/>
    <s v="IRENE"/>
    <x v="29"/>
    <s v="F"/>
    <s v="H011219"/>
    <x v="25"/>
    <s v="ok"/>
    <x v="364"/>
    <x v="19"/>
    <s v="Giovanile"/>
    <n v="7"/>
    <n v="800"/>
    <x v="13"/>
  </r>
  <r>
    <x v="365"/>
    <s v="TONINI"/>
    <s v="FRANCESCO"/>
    <x v="25"/>
    <s v="M"/>
    <s v="H011219"/>
    <x v="25"/>
    <s v="ok"/>
    <x v="365"/>
    <x v="21"/>
    <s v="Giovanile"/>
    <n v="16"/>
    <n v="2500"/>
    <x v="15"/>
  </r>
  <r>
    <x v="366"/>
    <s v="VENTURINI"/>
    <s v="LORENZA"/>
    <x v="3"/>
    <s v="F"/>
    <s v="H011219"/>
    <x v="25"/>
    <s v="ok"/>
    <x v="366"/>
    <x v="31"/>
    <s v="Adulti"/>
    <n v="35"/>
    <n v="4000"/>
    <x v="1"/>
  </r>
  <r>
    <x v="367"/>
    <s v="VERONESE"/>
    <s v="CRISTEL"/>
    <x v="5"/>
    <s v="F"/>
    <s v="H011219"/>
    <x v="25"/>
    <s v="ok"/>
    <x v="367"/>
    <x v="7"/>
    <s v="Giovanile"/>
    <n v="5"/>
    <n v="400"/>
    <x v="5"/>
  </r>
  <r>
    <x v="368"/>
    <s v="CASULA"/>
    <s v="GIUSEPPE"/>
    <x v="63"/>
    <s v="M"/>
    <s v="H080292"/>
    <x v="26"/>
    <s v="ok"/>
    <x v="368"/>
    <x v="28"/>
    <s v="Adulti"/>
    <n v="26"/>
    <n v="6500"/>
    <x v="0"/>
  </r>
  <r>
    <x v="369"/>
    <s v="D'AMICO"/>
    <s v="RICCARDO"/>
    <x v="11"/>
    <s v="M"/>
    <s v="H080292"/>
    <x v="26"/>
    <s v="ok"/>
    <x v="369"/>
    <x v="13"/>
    <s v="Giovanile"/>
    <n v="8"/>
    <n v="800"/>
    <x v="11"/>
  </r>
  <r>
    <x v="370"/>
    <s v="LOMBARDO"/>
    <s v="GASPARE"/>
    <x v="39"/>
    <s v="M"/>
    <s v="H080292"/>
    <x v="26"/>
    <s v="ok"/>
    <x v="370"/>
    <x v="25"/>
    <s v="Adulti"/>
    <n v="32"/>
    <n v="5000"/>
    <x v="2"/>
  </r>
  <r>
    <x v="371"/>
    <s v="POZZI"/>
    <s v="SORAIA"/>
    <x v="40"/>
    <s v="F"/>
    <s v="H080292"/>
    <x v="26"/>
    <s v="ok"/>
    <x v="371"/>
    <x v="3"/>
    <s v="Adulti"/>
    <n v="33"/>
    <n v="4000"/>
    <x v="1"/>
  </r>
  <r>
    <x v="372"/>
    <s v="#AZZALIN"/>
    <s v="LUIGINO"/>
    <x v="41"/>
    <s v="M"/>
    <s v="A130746"/>
    <x v="27"/>
    <s v="ok"/>
    <x v="372"/>
    <x v="32"/>
    <s v="Adulti"/>
    <n v="38"/>
    <n v="5000"/>
    <x v="2"/>
  </r>
  <r>
    <x v="373"/>
    <s v="CORONA"/>
    <s v="MASSIMO"/>
    <x v="17"/>
    <s v="M"/>
    <s v="A130746"/>
    <x v="27"/>
    <s v="ok"/>
    <x v="373"/>
    <x v="25"/>
    <s v="Adulti"/>
    <n v="32"/>
    <n v="5000"/>
    <x v="2"/>
  </r>
  <r>
    <x v="374"/>
    <s v="ROBERTO"/>
    <s v="MASSIMO"/>
    <x v="17"/>
    <s v="M"/>
    <s v="A130746"/>
    <x v="27"/>
    <s v="ok"/>
    <x v="374"/>
    <x v="25"/>
    <s v="Adulti"/>
    <n v="32"/>
    <n v="5000"/>
    <x v="2"/>
  </r>
  <r>
    <x v="375"/>
    <s v="BERETTA"/>
    <s v="ALESSANDRA"/>
    <x v="56"/>
    <s v="F"/>
    <s v="D060103"/>
    <x v="28"/>
    <s v="ok"/>
    <x v="375"/>
    <x v="18"/>
    <s v="Adulti"/>
    <n v="31"/>
    <n v="4000"/>
    <x v="1"/>
  </r>
  <r>
    <x v="376"/>
    <s v="CALDARULO"/>
    <s v="FRANCESCA"/>
    <x v="43"/>
    <s v="F"/>
    <s v="D060103"/>
    <x v="28"/>
    <s v="ok"/>
    <x v="376"/>
    <x v="33"/>
    <s v="Adulti"/>
    <n v="39"/>
    <n v="4000"/>
    <x v="1"/>
  </r>
  <r>
    <x v="377"/>
    <s v="CAMPINI"/>
    <s v="LUIGI"/>
    <x v="58"/>
    <s v="M"/>
    <s v="D060103"/>
    <x v="28"/>
    <s v="ok"/>
    <x v="377"/>
    <x v="32"/>
    <s v="Adulti"/>
    <n v="38"/>
    <n v="5000"/>
    <x v="2"/>
  </r>
  <r>
    <x v="378"/>
    <s v="CANDELA"/>
    <s v="SAMUELE"/>
    <x v="71"/>
    <s v="M"/>
    <s v="D060103"/>
    <x v="28"/>
    <s v="ok"/>
    <x v="378"/>
    <x v="22"/>
    <s v="Adulti"/>
    <n v="20"/>
    <n v="6500"/>
    <x v="0"/>
  </r>
  <r>
    <x v="379"/>
    <s v="CERATO"/>
    <s v="GIANNI"/>
    <x v="30"/>
    <s v="M"/>
    <s v="D060103"/>
    <x v="28"/>
    <s v="ok"/>
    <x v="379"/>
    <x v="17"/>
    <s v="Adulti"/>
    <n v="30"/>
    <n v="6500"/>
    <x v="0"/>
  </r>
  <r>
    <x v="380"/>
    <s v="CESARETTI"/>
    <s v="VERONICA"/>
    <x v="28"/>
    <s v="F"/>
    <s v="D060103"/>
    <x v="28"/>
    <s v="ok"/>
    <x v="380"/>
    <x v="18"/>
    <s v="Adulti"/>
    <n v="31"/>
    <n v="4000"/>
    <x v="1"/>
  </r>
  <r>
    <x v="381"/>
    <s v="COLOMBO"/>
    <s v="FRANCESCA"/>
    <x v="1"/>
    <s v="F"/>
    <s v="D060103"/>
    <x v="28"/>
    <s v="ok"/>
    <x v="381"/>
    <x v="2"/>
    <s v="Adulti"/>
    <n v="27"/>
    <n v="4000"/>
    <x v="1"/>
  </r>
  <r>
    <x v="382"/>
    <s v="D'ANGELO"/>
    <s v="SALVATORE"/>
    <x v="51"/>
    <s v="M"/>
    <s v="D060103"/>
    <x v="28"/>
    <s v="ok"/>
    <x v="382"/>
    <x v="4"/>
    <s v="Adulti"/>
    <n v="36"/>
    <n v="5000"/>
    <x v="2"/>
  </r>
  <r>
    <x v="383"/>
    <s v="DI SABATO"/>
    <s v="ROSA"/>
    <x v="64"/>
    <s v="F"/>
    <s v="D060103"/>
    <x v="28"/>
    <s v="ok"/>
    <x v="383"/>
    <x v="3"/>
    <s v="Adulti"/>
    <n v="33"/>
    <n v="4000"/>
    <x v="1"/>
  </r>
  <r>
    <x v="384"/>
    <s v="DI VITO"/>
    <s v="LORENA ANTONIETTA"/>
    <x v="69"/>
    <s v="F"/>
    <s v="D060103"/>
    <x v="28"/>
    <s v="ok"/>
    <x v="384"/>
    <x v="3"/>
    <s v="Adulti"/>
    <n v="33"/>
    <n v="4000"/>
    <x v="1"/>
  </r>
  <r>
    <x v="385"/>
    <s v="GUSMEROLI"/>
    <s v="ELIDE"/>
    <x v="33"/>
    <s v="F"/>
    <s v="D060103"/>
    <x v="28"/>
    <s v="ok"/>
    <x v="385"/>
    <x v="31"/>
    <s v="Adulti"/>
    <n v="35"/>
    <n v="4000"/>
    <x v="1"/>
  </r>
  <r>
    <x v="386"/>
    <s v="LEVATI"/>
    <s v="CESARE"/>
    <x v="64"/>
    <s v="M"/>
    <s v="D060103"/>
    <x v="28"/>
    <s v="ok"/>
    <x v="386"/>
    <x v="30"/>
    <s v="Adulti"/>
    <n v="34"/>
    <n v="5000"/>
    <x v="2"/>
  </r>
  <r>
    <x v="387"/>
    <s v="LORUSSO"/>
    <s v="MARIA"/>
    <x v="26"/>
    <s v="F"/>
    <s v="D060103"/>
    <x v="28"/>
    <s v="ok"/>
    <x v="387"/>
    <x v="23"/>
    <s v="Adulti"/>
    <n v="29"/>
    <n v="4000"/>
    <x v="1"/>
  </r>
  <r>
    <x v="388"/>
    <s v="MERISIO"/>
    <s v="FRANCESCO"/>
    <x v="28"/>
    <s v="M"/>
    <s v="D060103"/>
    <x v="28"/>
    <s v="ok"/>
    <x v="388"/>
    <x v="25"/>
    <s v="Adulti"/>
    <n v="32"/>
    <n v="5000"/>
    <x v="2"/>
  </r>
  <r>
    <x v="389"/>
    <s v="PISCIONERI"/>
    <s v="RAFFAELE"/>
    <x v="68"/>
    <s v="M"/>
    <s v="D060103"/>
    <x v="28"/>
    <s v="ok"/>
    <x v="389"/>
    <x v="0"/>
    <s v="Adulti"/>
    <n v="24"/>
    <n v="6500"/>
    <x v="0"/>
  </r>
  <r>
    <x v="390"/>
    <s v="PORRITIELLO"/>
    <s v="LUIGI"/>
    <x v="0"/>
    <s v="M"/>
    <s v="D060103"/>
    <x v="28"/>
    <s v="ok"/>
    <x v="390"/>
    <x v="0"/>
    <s v="Adulti"/>
    <n v="24"/>
    <n v="6500"/>
    <x v="0"/>
  </r>
  <r>
    <x v="391"/>
    <s v="PREMOLI"/>
    <s v="MARCO"/>
    <x v="56"/>
    <s v="M"/>
    <s v="D060103"/>
    <x v="28"/>
    <s v="ok"/>
    <x v="391"/>
    <x v="25"/>
    <s v="Adulti"/>
    <n v="32"/>
    <n v="5000"/>
    <x v="2"/>
  </r>
  <r>
    <x v="392"/>
    <s v="ROGGEBAND"/>
    <s v="JONATHAN"/>
    <x v="13"/>
    <s v="M"/>
    <s v="D060103"/>
    <x v="28"/>
    <s v="ok"/>
    <x v="392"/>
    <x v="16"/>
    <s v="Adulti"/>
    <n v="22"/>
    <n v="6500"/>
    <x v="0"/>
  </r>
  <r>
    <x v="393"/>
    <s v="SCIBILIA"/>
    <s v="CARMELA"/>
    <x v="21"/>
    <s v="F"/>
    <s v="D060103"/>
    <x v="28"/>
    <s v="ok"/>
    <x v="393"/>
    <x v="23"/>
    <s v="Adulti"/>
    <n v="29"/>
    <n v="4000"/>
    <x v="1"/>
  </r>
  <r>
    <x v="394"/>
    <s v="TERRANEO"/>
    <s v="CLAUDIO"/>
    <x v="48"/>
    <s v="M"/>
    <s v="D060103"/>
    <x v="28"/>
    <s v="ok"/>
    <x v="394"/>
    <x v="1"/>
    <s v="Adulti"/>
    <n v="28"/>
    <n v="6500"/>
    <x v="0"/>
  </r>
  <r>
    <x v="395"/>
    <s v="ALGERI"/>
    <s v="THOMAS"/>
    <x v="10"/>
    <s v="M"/>
    <s v="H080416"/>
    <x v="29"/>
    <s v="ok"/>
    <x v="395"/>
    <x v="14"/>
    <s v="Giovanile"/>
    <n v="10"/>
    <n v="1000"/>
    <x v="12"/>
  </r>
  <r>
    <x v="396"/>
    <s v="AMAGHZAZ"/>
    <s v="RAYAN"/>
    <x v="5"/>
    <s v="M"/>
    <s v="H080416"/>
    <x v="29"/>
    <s v="ok"/>
    <x v="396"/>
    <x v="9"/>
    <s v="Giovanile"/>
    <n v="6"/>
    <n v="400"/>
    <x v="7"/>
  </r>
  <r>
    <x v="397"/>
    <s v="ARGENTO"/>
    <s v="LIDIA"/>
    <x v="7"/>
    <s v="F"/>
    <s v="H080416"/>
    <x v="29"/>
    <s v="ok"/>
    <x v="397"/>
    <x v="7"/>
    <s v="Giovanile"/>
    <n v="5"/>
    <n v="400"/>
    <x v="5"/>
  </r>
  <r>
    <x v="398"/>
    <s v="BIANCHINI"/>
    <s v="ELIA"/>
    <x v="21"/>
    <s v="M"/>
    <s v="H080416"/>
    <x v="29"/>
    <s v="ok"/>
    <x v="398"/>
    <x v="17"/>
    <s v="Adulti"/>
    <n v="30"/>
    <n v="6500"/>
    <x v="0"/>
  </r>
  <r>
    <x v="399"/>
    <s v="BRINTAZZOLI"/>
    <s v="GIANLUCA"/>
    <x v="11"/>
    <s v="M"/>
    <s v="H080416"/>
    <x v="29"/>
    <s v="ok"/>
    <x v="399"/>
    <x v="13"/>
    <s v="Giovanile"/>
    <n v="8"/>
    <n v="800"/>
    <x v="11"/>
  </r>
  <r>
    <x v="400"/>
    <s v="BRINTAZZOLI"/>
    <s v="GRETA"/>
    <x v="5"/>
    <s v="F"/>
    <s v="H080416"/>
    <x v="29"/>
    <s v="ok"/>
    <x v="400"/>
    <x v="7"/>
    <s v="Giovanile"/>
    <n v="5"/>
    <n v="400"/>
    <x v="5"/>
  </r>
  <r>
    <x v="401"/>
    <s v="CAGLIARI"/>
    <s v="MANUEL"/>
    <x v="66"/>
    <s v="M"/>
    <s v="H080416"/>
    <x v="29"/>
    <s v="ok"/>
    <x v="401"/>
    <x v="16"/>
    <s v="Adulti"/>
    <n v="22"/>
    <n v="6500"/>
    <x v="0"/>
  </r>
  <r>
    <x v="402"/>
    <s v="CANOVI"/>
    <s v="VIOLA"/>
    <x v="5"/>
    <s v="F"/>
    <s v="H080416"/>
    <x v="29"/>
    <s v="ok"/>
    <x v="402"/>
    <x v="7"/>
    <s v="Giovanile"/>
    <n v="5"/>
    <n v="400"/>
    <x v="5"/>
  </r>
  <r>
    <x v="403"/>
    <s v="CASONI"/>
    <s v="ALESSANDRO"/>
    <x v="29"/>
    <s v="M"/>
    <s v="H080416"/>
    <x v="29"/>
    <s v="ok"/>
    <x v="403"/>
    <x v="13"/>
    <s v="Giovanile"/>
    <n v="8"/>
    <n v="800"/>
    <x v="11"/>
  </r>
  <r>
    <x v="404"/>
    <s v="CASONI"/>
    <s v="ROBERTO"/>
    <x v="9"/>
    <s v="M"/>
    <s v="H080416"/>
    <x v="29"/>
    <s v="ok"/>
    <x v="404"/>
    <x v="20"/>
    <s v="Giovanile"/>
    <n v="4"/>
    <n v="400"/>
    <x v="14"/>
  </r>
  <r>
    <x v="405"/>
    <s v="FERRARI"/>
    <s v="GIADA"/>
    <x v="29"/>
    <s v="F"/>
    <s v="H080416"/>
    <x v="29"/>
    <s v="ok"/>
    <x v="405"/>
    <x v="19"/>
    <s v="Giovanile"/>
    <n v="7"/>
    <n v="800"/>
    <x v="13"/>
  </r>
  <r>
    <x v="406"/>
    <s v="FERRARI"/>
    <s v="SOFIA"/>
    <x v="29"/>
    <s v="F"/>
    <s v="H080416"/>
    <x v="29"/>
    <s v="ok"/>
    <x v="406"/>
    <x v="19"/>
    <s v="Giovanile"/>
    <n v="7"/>
    <n v="800"/>
    <x v="13"/>
  </r>
  <r>
    <x v="407"/>
    <s v="FINOCCHIO"/>
    <s v="SIMONE"/>
    <x v="19"/>
    <s v="M"/>
    <s v="H080416"/>
    <x v="29"/>
    <s v="ok"/>
    <x v="407"/>
    <x v="20"/>
    <s v="Giovanile"/>
    <n v="4"/>
    <n v="400"/>
    <x v="14"/>
  </r>
  <r>
    <x v="408"/>
    <s v="GASPARINI"/>
    <s v="ELISABETTA"/>
    <x v="29"/>
    <s v="F"/>
    <s v="H080416"/>
    <x v="29"/>
    <s v="ok"/>
    <x v="408"/>
    <x v="19"/>
    <s v="Giovanile"/>
    <n v="7"/>
    <n v="800"/>
    <x v="13"/>
  </r>
  <r>
    <x v="409"/>
    <s v="GHELFI"/>
    <s v="MATTEO"/>
    <x v="70"/>
    <s v="M"/>
    <s v="H080416"/>
    <x v="29"/>
    <s v="ok"/>
    <x v="409"/>
    <x v="28"/>
    <s v="Adulti"/>
    <n v="26"/>
    <n v="6500"/>
    <x v="0"/>
  </r>
  <r>
    <x v="410"/>
    <s v="#GIORDANI"/>
    <s v="SIMONE"/>
    <x v="11"/>
    <s v="M"/>
    <s v="H080416"/>
    <x v="29"/>
    <s v="ok"/>
    <x v="410"/>
    <x v="13"/>
    <s v="Giovanile"/>
    <n v="8"/>
    <n v="800"/>
    <x v="11"/>
  </r>
  <r>
    <x v="411"/>
    <s v="IGNACIO"/>
    <s v="ANTONIO"/>
    <x v="29"/>
    <s v="M"/>
    <s v="H080416"/>
    <x v="29"/>
    <s v="ok"/>
    <x v="411"/>
    <x v="13"/>
    <s v="Giovanile"/>
    <n v="8"/>
    <n v="800"/>
    <x v="11"/>
  </r>
  <r>
    <x v="412"/>
    <s v="ORLANDINI"/>
    <s v="MARCELLA"/>
    <x v="29"/>
    <s v="F"/>
    <s v="H080416"/>
    <x v="29"/>
    <s v="ok"/>
    <x v="412"/>
    <x v="19"/>
    <s v="Giovanile"/>
    <n v="7"/>
    <n v="800"/>
    <x v="13"/>
  </r>
  <r>
    <x v="413"/>
    <s v="ORLANDINI"/>
    <s v="MATTHIAS"/>
    <x v="7"/>
    <s v="M"/>
    <s v="H080416"/>
    <x v="29"/>
    <s v="ok"/>
    <x v="413"/>
    <x v="9"/>
    <s v="Giovanile"/>
    <n v="6"/>
    <n v="400"/>
    <x v="7"/>
  </r>
  <r>
    <x v="414"/>
    <s v="#RANCATI"/>
    <s v="MATTIA"/>
    <x v="11"/>
    <s v="M"/>
    <s v="H080019"/>
    <x v="29"/>
    <s v="ok"/>
    <x v="414"/>
    <x v="13"/>
    <s v="Giovanile"/>
    <n v="8"/>
    <n v="800"/>
    <x v="11"/>
  </r>
  <r>
    <x v="415"/>
    <s v="REVERBERI"/>
    <s v="VANESSA"/>
    <x v="9"/>
    <s v="F"/>
    <s v="H080416"/>
    <x v="29"/>
    <s v="ok"/>
    <x v="415"/>
    <x v="10"/>
    <s v="Giovanile"/>
    <n v="3"/>
    <n v="400"/>
    <x v="8"/>
  </r>
  <r>
    <x v="416"/>
    <s v="SAMMARCO"/>
    <s v="CLAUDIO"/>
    <x v="10"/>
    <s v="M"/>
    <s v="H080416"/>
    <x v="29"/>
    <s v="ok"/>
    <x v="416"/>
    <x v="14"/>
    <s v="Giovanile"/>
    <n v="10"/>
    <n v="1000"/>
    <x v="12"/>
  </r>
  <r>
    <x v="417"/>
    <s v="CHIOZZI"/>
    <s v="GIORGIO"/>
    <x v="11"/>
    <s v="M"/>
    <s v="H021069"/>
    <x v="30"/>
    <s v="ok"/>
    <x v="417"/>
    <x v="13"/>
    <s v="Giovanile"/>
    <n v="8"/>
    <n v="800"/>
    <x v="11"/>
  </r>
  <r>
    <x v="418"/>
    <s v="CHIOZZI"/>
    <s v="PAOLO"/>
    <x v="5"/>
    <s v="M"/>
    <s v="H021069"/>
    <x v="30"/>
    <s v="ok"/>
    <x v="418"/>
    <x v="9"/>
    <s v="Giovanile"/>
    <n v="6"/>
    <n v="400"/>
    <x v="7"/>
  </r>
  <r>
    <x v="419"/>
    <s v="BOURGUIBA"/>
    <s v="LEILA"/>
    <x v="48"/>
    <s v="F"/>
    <s v="H075225"/>
    <x v="31"/>
    <s v="ok"/>
    <x v="419"/>
    <x v="2"/>
    <s v="Adulti"/>
    <n v="27"/>
    <n v="4000"/>
    <x v="1"/>
  </r>
  <r>
    <x v="420"/>
    <s v="CANCELLIERE"/>
    <s v="DOMENICO"/>
    <x v="41"/>
    <s v="M"/>
    <s v="H075225"/>
    <x v="31"/>
    <s v="ok"/>
    <x v="420"/>
    <x v="32"/>
    <s v="Adulti"/>
    <n v="38"/>
    <n v="5000"/>
    <x v="2"/>
  </r>
  <r>
    <x v="421"/>
    <s v="GOLFARI"/>
    <s v="DANIELE"/>
    <x v="2"/>
    <s v="M"/>
    <s v="H075225"/>
    <x v="31"/>
    <s v="ok"/>
    <x v="421"/>
    <x v="30"/>
    <s v="Adulti"/>
    <n v="34"/>
    <n v="5000"/>
    <x v="2"/>
  </r>
  <r>
    <x v="422"/>
    <s v="LANCONELLI"/>
    <s v="VALERIA"/>
    <x v="21"/>
    <s v="F"/>
    <s v="H075225"/>
    <x v="31"/>
    <s v="ok"/>
    <x v="422"/>
    <x v="23"/>
    <s v="Adulti"/>
    <n v="29"/>
    <n v="4000"/>
    <x v="1"/>
  </r>
  <r>
    <x v="423"/>
    <s v="LOLLI"/>
    <s v="ALBERTO"/>
    <x v="56"/>
    <s v="M"/>
    <s v="H075225"/>
    <x v="31"/>
    <s v="ok"/>
    <x v="423"/>
    <x v="25"/>
    <s v="Adulti"/>
    <n v="32"/>
    <n v="5000"/>
    <x v="2"/>
  </r>
  <r>
    <x v="424"/>
    <s v="PASOTTI"/>
    <s v="NARDO"/>
    <x v="60"/>
    <s v="M"/>
    <s v="H075225"/>
    <x v="31"/>
    <s v="ok"/>
    <x v="424"/>
    <x v="32"/>
    <s v="Adulti"/>
    <n v="38"/>
    <n v="5000"/>
    <x v="2"/>
  </r>
  <r>
    <x v="425"/>
    <s v="ROSSI"/>
    <s v="ERIKA"/>
    <x v="72"/>
    <s v="F"/>
    <s v="H075225"/>
    <x v="31"/>
    <s v="ok"/>
    <x v="425"/>
    <x v="39"/>
    <s v="Adulti"/>
    <n v="23"/>
    <n v="4000"/>
    <x v="1"/>
  </r>
  <r>
    <x v="426"/>
    <s v="ROSSI"/>
    <s v="GIULIANO"/>
    <x v="58"/>
    <s v="M"/>
    <s v="H075225"/>
    <x v="31"/>
    <s v="ok"/>
    <x v="426"/>
    <x v="32"/>
    <s v="Adulti"/>
    <n v="38"/>
    <n v="5000"/>
    <x v="2"/>
  </r>
  <r>
    <x v="427"/>
    <s v="TASSINARI"/>
    <s v="TIZIANA"/>
    <x v="33"/>
    <s v="F"/>
    <s v="H075225"/>
    <x v="31"/>
    <s v="ok"/>
    <x v="427"/>
    <x v="31"/>
    <s v="Adulti"/>
    <n v="35"/>
    <n v="4000"/>
    <x v="1"/>
  </r>
  <r>
    <x v="428"/>
    <s v="#BONAZZI"/>
    <s v="MASSIMO"/>
    <x v="1"/>
    <s v="M"/>
    <s v="H080291"/>
    <x v="32"/>
    <s v="ok"/>
    <x v="428"/>
    <x v="1"/>
    <s v="Adulti"/>
    <n v="28"/>
    <n v="6500"/>
    <x v="0"/>
  </r>
  <r>
    <x v="429"/>
    <s v="CARNEVALI"/>
    <s v="PAOLO"/>
    <x v="56"/>
    <s v="M"/>
    <s v="H080291"/>
    <x v="32"/>
    <s v="ok"/>
    <x v="429"/>
    <x v="25"/>
    <s v="Adulti"/>
    <n v="32"/>
    <n v="5000"/>
    <x v="2"/>
  </r>
  <r>
    <x v="430"/>
    <s v="PICCININI"/>
    <s v="GABRIELLA"/>
    <x v="32"/>
    <s v="F"/>
    <s v="H080291"/>
    <x v="32"/>
    <s v="ok"/>
    <x v="430"/>
    <x v="36"/>
    <s v="Adulti"/>
    <n v="25"/>
    <n v="4000"/>
    <x v="1"/>
  </r>
  <r>
    <x v="431"/>
    <s v="BERTUCCELLI"/>
    <s v="LUCIANA"/>
    <x v="16"/>
    <s v="F"/>
    <s v="C035314"/>
    <x v="33"/>
    <s v="ok"/>
    <x v="431"/>
    <x v="23"/>
    <s v="Adulti"/>
    <n v="29"/>
    <n v="4000"/>
    <x v="1"/>
  </r>
  <r>
    <x v="432"/>
    <s v="GIUSTI"/>
    <s v="PAOLO"/>
    <x v="56"/>
    <s v="M"/>
    <s v="C035314"/>
    <x v="33"/>
    <s v="ok"/>
    <x v="432"/>
    <x v="25"/>
    <s v="Adulti"/>
    <n v="32"/>
    <n v="5000"/>
    <x v="2"/>
  </r>
  <r>
    <x v="433"/>
    <s v="BERTANI"/>
    <s v="STEFANO"/>
    <x v="5"/>
    <s v="M"/>
    <s v="H080382"/>
    <x v="34"/>
    <s v="ok"/>
    <x v="433"/>
    <x v="9"/>
    <s v="Giovanile"/>
    <n v="6"/>
    <n v="400"/>
    <x v="7"/>
  </r>
  <r>
    <x v="434"/>
    <s v="BERTOLOTTI"/>
    <s v="FEDERICO"/>
    <x v="10"/>
    <s v="M"/>
    <s v="H080382"/>
    <x v="34"/>
    <s v="ok"/>
    <x v="434"/>
    <x v="14"/>
    <s v="Giovanile"/>
    <n v="10"/>
    <n v="1000"/>
    <x v="12"/>
  </r>
  <r>
    <x v="435"/>
    <s v="CASUBOLO"/>
    <s v="GIULIA"/>
    <x v="5"/>
    <s v="F"/>
    <s v="H080382"/>
    <x v="34"/>
    <s v="ok"/>
    <x v="435"/>
    <x v="7"/>
    <s v="Giovanile"/>
    <n v="5"/>
    <n v="400"/>
    <x v="5"/>
  </r>
  <r>
    <x v="436"/>
    <s v="COMASTRI"/>
    <s v="NICOLE"/>
    <x v="9"/>
    <s v="F"/>
    <s v="H080382"/>
    <x v="34"/>
    <s v="ok"/>
    <x v="436"/>
    <x v="10"/>
    <s v="Giovanile"/>
    <n v="3"/>
    <n v="400"/>
    <x v="8"/>
  </r>
  <r>
    <x v="437"/>
    <s v="DIARRA"/>
    <s v="JEAN IBRAHIME"/>
    <x v="11"/>
    <s v="M"/>
    <s v="H080382"/>
    <x v="34"/>
    <s v="ok"/>
    <x v="437"/>
    <x v="13"/>
    <s v="Giovanile"/>
    <n v="8"/>
    <n v="800"/>
    <x v="11"/>
  </r>
  <r>
    <x v="438"/>
    <s v="DIARRA"/>
    <s v="THI WAN CLAIRE"/>
    <x v="7"/>
    <s v="F"/>
    <s v="H080382"/>
    <x v="34"/>
    <s v="ok"/>
    <x v="438"/>
    <x v="7"/>
    <s v="Giovanile"/>
    <n v="5"/>
    <n v="400"/>
    <x v="5"/>
  </r>
  <r>
    <x v="439"/>
    <s v="LAMANDA"/>
    <s v="MILENA"/>
    <x v="9"/>
    <s v="F"/>
    <s v="H080382"/>
    <x v="34"/>
    <s v="ok"/>
    <x v="439"/>
    <x v="10"/>
    <s v="Giovanile"/>
    <n v="3"/>
    <n v="400"/>
    <x v="8"/>
  </r>
  <r>
    <x v="440"/>
    <s v="MORETTI"/>
    <s v="ELIA"/>
    <x v="10"/>
    <s v="M"/>
    <s v="H080382"/>
    <x v="34"/>
    <s v="ok"/>
    <x v="440"/>
    <x v="14"/>
    <s v="Giovanile"/>
    <n v="10"/>
    <n v="1000"/>
    <x v="12"/>
  </r>
  <r>
    <x v="441"/>
    <s v="RIVI"/>
    <s v="LORENZO"/>
    <x v="20"/>
    <s v="M"/>
    <s v="H080382"/>
    <x v="34"/>
    <s v="ok"/>
    <x v="441"/>
    <x v="21"/>
    <s v="Giovanile"/>
    <n v="16"/>
    <n v="2500"/>
    <x v="15"/>
  </r>
  <r>
    <x v="442"/>
    <s v="ROMDHANI"/>
    <s v="CHIRAZ"/>
    <x v="7"/>
    <s v="F"/>
    <s v="H080382"/>
    <x v="34"/>
    <s v="ok"/>
    <x v="442"/>
    <x v="7"/>
    <s v="Giovanile"/>
    <n v="5"/>
    <n v="400"/>
    <x v="5"/>
  </r>
  <r>
    <x v="443"/>
    <s v="ROMDHANI"/>
    <s v="SIRINE"/>
    <x v="11"/>
    <s v="F"/>
    <s v="H080382"/>
    <x v="34"/>
    <s v="ok"/>
    <x v="443"/>
    <x v="19"/>
    <s v="Giovanile"/>
    <n v="7"/>
    <n v="800"/>
    <x v="13"/>
  </r>
  <r>
    <x v="444"/>
    <s v="MONTERUCCIOLI"/>
    <s v="FLAVIO"/>
    <x v="16"/>
    <s v="M"/>
    <s v="H100338"/>
    <x v="35"/>
    <s v="ok"/>
    <x v="444"/>
    <x v="17"/>
    <s v="Adulti"/>
    <n v="30"/>
    <n v="6500"/>
    <x v="0"/>
  </r>
  <r>
    <x v="445"/>
    <s v="PALOMBO"/>
    <s v="SATURNINO"/>
    <x v="32"/>
    <s v="M"/>
    <s v="H100338"/>
    <x v="35"/>
    <s v="ok"/>
    <x v="445"/>
    <x v="28"/>
    <s v="Adulti"/>
    <n v="26"/>
    <n v="6500"/>
    <x v="0"/>
  </r>
  <r>
    <x v="446"/>
    <s v="BEZZI"/>
    <s v="ASIA"/>
    <x v="29"/>
    <s v="F"/>
    <s v="H080682"/>
    <x v="36"/>
    <s v="ok"/>
    <x v="446"/>
    <x v="19"/>
    <s v="Giovanile"/>
    <n v="7"/>
    <n v="800"/>
    <x v="13"/>
  </r>
  <r>
    <x v="447"/>
    <s v="BUFFIGNANI"/>
    <s v="ELISA"/>
    <x v="7"/>
    <s v="F"/>
    <s v="H080682"/>
    <x v="36"/>
    <s v="ok"/>
    <x v="447"/>
    <x v="7"/>
    <s v="Giovanile"/>
    <n v="5"/>
    <n v="400"/>
    <x v="5"/>
  </r>
  <r>
    <x v="448"/>
    <s v="BUFFIGNANI"/>
    <s v="LUCA"/>
    <x v="11"/>
    <s v="M"/>
    <s v="H080682"/>
    <x v="36"/>
    <s v="ok"/>
    <x v="448"/>
    <x v="13"/>
    <s v="Giovanile"/>
    <n v="8"/>
    <n v="800"/>
    <x v="11"/>
  </r>
  <r>
    <x v="449"/>
    <s v="CATELLANI"/>
    <s v="GRETA"/>
    <x v="11"/>
    <s v="F"/>
    <s v="H080682"/>
    <x v="36"/>
    <s v="ok"/>
    <x v="449"/>
    <x v="19"/>
    <s v="Giovanile"/>
    <n v="7"/>
    <n v="800"/>
    <x v="13"/>
  </r>
  <r>
    <x v="450"/>
    <s v="CILLONI"/>
    <s v="PIETRO"/>
    <x v="9"/>
    <s v="M"/>
    <s v="H080682"/>
    <x v="36"/>
    <s v="ok"/>
    <x v="450"/>
    <x v="20"/>
    <s v="Giovanile"/>
    <n v="4"/>
    <n v="400"/>
    <x v="14"/>
  </r>
  <r>
    <x v="451"/>
    <s v="COCCONI"/>
    <s v="GIORGIA"/>
    <x v="5"/>
    <s v="F"/>
    <s v="H080682"/>
    <x v="36"/>
    <s v="ok"/>
    <x v="451"/>
    <x v="7"/>
    <s v="Giovanile"/>
    <n v="5"/>
    <n v="400"/>
    <x v="5"/>
  </r>
  <r>
    <x v="452"/>
    <s v="CONIGLIO"/>
    <s v="MARIA ROSARIA"/>
    <x v="1"/>
    <s v="F"/>
    <s v="H080682"/>
    <x v="36"/>
    <s v="ok"/>
    <x v="452"/>
    <x v="2"/>
    <s v="Adulti"/>
    <n v="27"/>
    <n v="4000"/>
    <x v="1"/>
  </r>
  <r>
    <x v="453"/>
    <s v="DE PIETRI"/>
    <s v="RICCARDO"/>
    <x v="5"/>
    <s v="M"/>
    <s v="H080682"/>
    <x v="36"/>
    <s v="ok"/>
    <x v="453"/>
    <x v="9"/>
    <s v="Giovanile"/>
    <n v="6"/>
    <n v="400"/>
    <x v="7"/>
  </r>
  <r>
    <x v="454"/>
    <s v="DE PIETRI"/>
    <s v="SIMONE"/>
    <x v="5"/>
    <s v="M"/>
    <s v="H080682"/>
    <x v="36"/>
    <s v="ok"/>
    <x v="454"/>
    <x v="9"/>
    <s v="Giovanile"/>
    <n v="6"/>
    <n v="400"/>
    <x v="7"/>
  </r>
  <r>
    <x v="455"/>
    <s v="FERRETTI"/>
    <s v="FRANCESCO"/>
    <x v="66"/>
    <s v="M"/>
    <s v="H080682"/>
    <x v="36"/>
    <s v="ok"/>
    <x v="455"/>
    <x v="16"/>
    <s v="Adulti"/>
    <n v="22"/>
    <n v="6500"/>
    <x v="0"/>
  </r>
  <r>
    <x v="456"/>
    <s v="FRANCHI"/>
    <s v="ANDREA"/>
    <x v="29"/>
    <s v="M"/>
    <s v="H080682"/>
    <x v="36"/>
    <s v="ok"/>
    <x v="456"/>
    <x v="13"/>
    <s v="Giovanile"/>
    <n v="8"/>
    <n v="800"/>
    <x v="11"/>
  </r>
  <r>
    <x v="457"/>
    <s v="INCERTI PARENTI"/>
    <s v="LUCA"/>
    <x v="29"/>
    <s v="M"/>
    <s v="H080682"/>
    <x v="36"/>
    <s v="ok"/>
    <x v="457"/>
    <x v="13"/>
    <s v="Giovanile"/>
    <n v="8"/>
    <n v="800"/>
    <x v="11"/>
  </r>
  <r>
    <x v="458"/>
    <s v="OVI"/>
    <s v="SOFIA"/>
    <x v="10"/>
    <s v="F"/>
    <s v="H080682"/>
    <x v="36"/>
    <s v="ok"/>
    <x v="458"/>
    <x v="11"/>
    <s v="Giovanile"/>
    <n v="9"/>
    <n v="1000"/>
    <x v="9"/>
  </r>
  <r>
    <x v="459"/>
    <s v="PAGLIA"/>
    <s v="ALESSANDRA"/>
    <x v="7"/>
    <s v="F"/>
    <s v="H080682"/>
    <x v="36"/>
    <s v="ok"/>
    <x v="459"/>
    <x v="7"/>
    <s v="Giovanile"/>
    <n v="5"/>
    <n v="400"/>
    <x v="5"/>
  </r>
  <r>
    <x v="460"/>
    <s v="PAGLIA"/>
    <s v="ELISA"/>
    <x v="11"/>
    <s v="F"/>
    <s v="H080682"/>
    <x v="36"/>
    <s v="ok"/>
    <x v="460"/>
    <x v="19"/>
    <s v="Giovanile"/>
    <n v="7"/>
    <n v="800"/>
    <x v="13"/>
  </r>
  <r>
    <x v="461"/>
    <s v="PASTORINO"/>
    <s v="ANGELICA"/>
    <x v="9"/>
    <s v="F"/>
    <s v="H080682"/>
    <x v="36"/>
    <s v="ok"/>
    <x v="461"/>
    <x v="10"/>
    <s v="Giovanile"/>
    <n v="3"/>
    <n v="400"/>
    <x v="8"/>
  </r>
  <r>
    <x v="462"/>
    <s v="PIAGNI"/>
    <s v="REBECCA"/>
    <x v="4"/>
    <s v="F"/>
    <s v="H080682"/>
    <x v="36"/>
    <s v="ok"/>
    <x v="462"/>
    <x v="5"/>
    <s v="Giovanile"/>
    <n v="11"/>
    <n v="1000"/>
    <x v="3"/>
  </r>
  <r>
    <x v="463"/>
    <s v="PIAGNI"/>
    <s v="TOMMASO"/>
    <x v="10"/>
    <s v="M"/>
    <s v="H080682"/>
    <x v="36"/>
    <s v="ok"/>
    <x v="463"/>
    <x v="14"/>
    <s v="Giovanile"/>
    <n v="10"/>
    <n v="1000"/>
    <x v="12"/>
  </r>
  <r>
    <x v="464"/>
    <s v="PINELLI"/>
    <s v="DAVIDE"/>
    <x v="4"/>
    <s v="M"/>
    <s v="H080682"/>
    <x v="36"/>
    <s v="ok"/>
    <x v="464"/>
    <x v="6"/>
    <s v="Giovanile"/>
    <n v="12"/>
    <n v="1000"/>
    <x v="4"/>
  </r>
  <r>
    <x v="465"/>
    <s v="RONDANINI"/>
    <s v="DAVIDE"/>
    <x v="10"/>
    <s v="M"/>
    <s v="H080682"/>
    <x v="36"/>
    <s v="ok"/>
    <x v="465"/>
    <x v="14"/>
    <s v="Giovanile"/>
    <n v="10"/>
    <n v="1000"/>
    <x v="12"/>
  </r>
  <r>
    <x v="466"/>
    <s v="TINCANI"/>
    <s v="FRANCESCA"/>
    <x v="4"/>
    <s v="F"/>
    <s v="H080682"/>
    <x v="36"/>
    <s v="ok"/>
    <x v="466"/>
    <x v="5"/>
    <s v="Giovanile"/>
    <n v="11"/>
    <n v="1000"/>
    <x v="3"/>
  </r>
  <r>
    <x v="467"/>
    <s v="TONI"/>
    <s v="ELISA"/>
    <x v="11"/>
    <s v="F"/>
    <s v="H080682"/>
    <x v="36"/>
    <s v="ok"/>
    <x v="467"/>
    <x v="19"/>
    <s v="Giovanile"/>
    <n v="7"/>
    <n v="800"/>
    <x v="13"/>
  </r>
  <r>
    <x v="468"/>
    <s v="TRAORE'"/>
    <s v="MAHAMMADOU"/>
    <x v="20"/>
    <s v="M"/>
    <s v="H080682"/>
    <x v="36"/>
    <s v="ok"/>
    <x v="468"/>
    <x v="21"/>
    <s v="Giovanile"/>
    <n v="16"/>
    <n v="2500"/>
    <x v="15"/>
  </r>
  <r>
    <x v="469"/>
    <s v="BARONI"/>
    <s v="BENEDETTA"/>
    <x v="57"/>
    <s v="F"/>
    <s v="H011635"/>
    <x v="37"/>
    <s v="ok"/>
    <x v="469"/>
    <x v="29"/>
    <s v="Adulti"/>
    <n v="19"/>
    <n v="4000"/>
    <x v="1"/>
  </r>
  <r>
    <x v="470"/>
    <s v="FATTORI"/>
    <s v="SAVERIO"/>
    <x v="28"/>
    <s v="M"/>
    <s v="H011635"/>
    <x v="37"/>
    <s v="ok"/>
    <x v="470"/>
    <x v="25"/>
    <s v="Adulti"/>
    <n v="32"/>
    <n v="5000"/>
    <x v="2"/>
  </r>
  <r>
    <x v="471"/>
    <s v="SANSEVERINATI"/>
    <s v="SASHA"/>
    <x v="4"/>
    <s v="M"/>
    <s v="H011635"/>
    <x v="37"/>
    <s v="ok"/>
    <x v="471"/>
    <x v="6"/>
    <s v="Giovanile"/>
    <n v="12"/>
    <n v="1000"/>
    <x v="4"/>
  </r>
  <r>
    <x v="472"/>
    <s v="ANSELMO"/>
    <s v="LUCA"/>
    <x v="20"/>
    <s v="M"/>
    <s v="C010535"/>
    <x v="38"/>
    <s v="ok"/>
    <x v="472"/>
    <x v="21"/>
    <s v="Giovanile"/>
    <n v="16"/>
    <n v="2500"/>
    <x v="15"/>
  </r>
  <r>
    <x v="473"/>
    <s v="BIGNONE"/>
    <s v="WILLIAM"/>
    <x v="6"/>
    <s v="M"/>
    <s v="C010535"/>
    <x v="38"/>
    <s v="ok"/>
    <x v="473"/>
    <x v="12"/>
    <s v="Giovanile"/>
    <n v="14"/>
    <n v="2100"/>
    <x v="10"/>
  </r>
  <r>
    <x v="474"/>
    <s v="BRIASCO"/>
    <s v="GABRIELE"/>
    <x v="29"/>
    <s v="M"/>
    <s v="C010535"/>
    <x v="38"/>
    <s v="ok"/>
    <x v="474"/>
    <x v="13"/>
    <s v="Giovanile"/>
    <n v="8"/>
    <n v="800"/>
    <x v="11"/>
  </r>
  <r>
    <x v="475"/>
    <s v="BRUZZONE"/>
    <s v="SOFIA"/>
    <x v="22"/>
    <s v="F"/>
    <s v="C010535"/>
    <x v="38"/>
    <s v="ok"/>
    <x v="475"/>
    <x v="29"/>
    <s v="Adulti"/>
    <n v="19"/>
    <n v="4000"/>
    <x v="1"/>
  </r>
  <r>
    <x v="476"/>
    <s v="CANEPA"/>
    <s v="ANDREA"/>
    <x v="14"/>
    <s v="M"/>
    <s v="C010535"/>
    <x v="38"/>
    <s v="ok"/>
    <x v="476"/>
    <x v="12"/>
    <s v="Giovanile"/>
    <n v="14"/>
    <n v="2100"/>
    <x v="10"/>
  </r>
  <r>
    <x v="477"/>
    <s v="CAROSIO"/>
    <s v="SERGIO"/>
    <x v="20"/>
    <s v="M"/>
    <s v="C010535"/>
    <x v="38"/>
    <s v="ok"/>
    <x v="477"/>
    <x v="21"/>
    <s v="Giovanile"/>
    <n v="16"/>
    <n v="2500"/>
    <x v="15"/>
  </r>
  <r>
    <x v="478"/>
    <s v="DAGNINO"/>
    <s v="CARLO"/>
    <x v="12"/>
    <s v="M"/>
    <s v="C010535"/>
    <x v="38"/>
    <s v="ok"/>
    <x v="478"/>
    <x v="26"/>
    <s v="Adulti"/>
    <n v="18"/>
    <n v="5000"/>
    <x v="2"/>
  </r>
  <r>
    <x v="479"/>
    <s v="#DI MOLFETTA"/>
    <s v="ANDREA"/>
    <x v="25"/>
    <s v="M"/>
    <s v="C010535"/>
    <x v="38"/>
    <s v="ok"/>
    <x v="479"/>
    <x v="21"/>
    <s v="Giovanile"/>
    <n v="16"/>
    <n v="2500"/>
    <x v="15"/>
  </r>
  <r>
    <x v="480"/>
    <s v="MARTINO"/>
    <s v="ALICE"/>
    <x v="6"/>
    <s v="F"/>
    <s v="C010535"/>
    <x v="38"/>
    <s v="ok"/>
    <x v="480"/>
    <x v="8"/>
    <s v="Giovanile"/>
    <n v="13"/>
    <n v="2100"/>
    <x v="6"/>
  </r>
  <r>
    <x v="481"/>
    <s v="PICCARDO"/>
    <s v="ANDREA"/>
    <x v="11"/>
    <s v="M"/>
    <s v="C010535"/>
    <x v="38"/>
    <s v="ok"/>
    <x v="481"/>
    <x v="13"/>
    <s v="Giovanile"/>
    <n v="8"/>
    <n v="800"/>
    <x v="11"/>
  </r>
  <r>
    <x v="482"/>
    <s v="PONE"/>
    <s v="PIETRO"/>
    <x v="6"/>
    <s v="M"/>
    <s v="C010535"/>
    <x v="38"/>
    <s v="ok"/>
    <x v="482"/>
    <x v="12"/>
    <s v="Giovanile"/>
    <n v="14"/>
    <n v="2100"/>
    <x v="10"/>
  </r>
  <r>
    <x v="483"/>
    <s v="ROSSI"/>
    <s v="CHRISTIAN"/>
    <x v="24"/>
    <s v="M"/>
    <s v="C010535"/>
    <x v="38"/>
    <s v="ok"/>
    <x v="483"/>
    <x v="22"/>
    <s v="Adulti"/>
    <n v="20"/>
    <n v="6500"/>
    <x v="0"/>
  </r>
  <r>
    <x v="484"/>
    <s v="SERRA"/>
    <s v="MATILDE"/>
    <x v="20"/>
    <s v="F"/>
    <s v="C010535"/>
    <x v="38"/>
    <s v="ok"/>
    <x v="484"/>
    <x v="24"/>
    <s v="Giovanile"/>
    <n v="15"/>
    <n v="2500"/>
    <x v="15"/>
  </r>
  <r>
    <x v="485"/>
    <s v="TAGLIAFICO"/>
    <s v="ARIANNA"/>
    <x v="10"/>
    <s v="F"/>
    <s v="C010535"/>
    <x v="38"/>
    <s v="ok"/>
    <x v="485"/>
    <x v="11"/>
    <s v="Giovanile"/>
    <n v="9"/>
    <n v="1000"/>
    <x v="9"/>
  </r>
  <r>
    <x v="486"/>
    <s v="TAGLIAFICO"/>
    <s v="AURORA"/>
    <x v="6"/>
    <s v="F"/>
    <s v="C010535"/>
    <x v="38"/>
    <s v="ok"/>
    <x v="486"/>
    <x v="8"/>
    <s v="Giovanile"/>
    <n v="13"/>
    <n v="2100"/>
    <x v="6"/>
  </r>
  <r>
    <x v="487"/>
    <s v="VILLANI"/>
    <s v="FRANCESCO"/>
    <x v="29"/>
    <s v="M"/>
    <s v="H020704"/>
    <x v="39"/>
    <s v="ok"/>
    <x v="487"/>
    <x v="13"/>
    <s v="Giovanile"/>
    <n v="8"/>
    <n v="800"/>
    <x v="11"/>
  </r>
  <r>
    <x v="488"/>
    <s v="SCARAMUCCIA"/>
    <s v="ELENA"/>
    <x v="9"/>
    <s v="F"/>
    <s v="C011298"/>
    <x v="40"/>
    <s v="ok"/>
    <x v="488"/>
    <x v="10"/>
    <s v="Giovanile"/>
    <n v="3"/>
    <n v="400"/>
    <x v="8"/>
  </r>
  <r>
    <x v="489"/>
    <s v="SCARAMUCCIA"/>
    <s v="GIULIA"/>
    <x v="11"/>
    <s v="F"/>
    <s v="C011298"/>
    <x v="40"/>
    <s v="ok"/>
    <x v="489"/>
    <x v="19"/>
    <s v="Giovanile"/>
    <n v="7"/>
    <n v="800"/>
    <x v="13"/>
  </r>
  <r>
    <x v="490"/>
    <s v="BARTOLI"/>
    <s v="RITA"/>
    <x v="63"/>
    <s v="F"/>
    <s v="H080979"/>
    <x v="41"/>
    <s v="ok"/>
    <x v="490"/>
    <x v="36"/>
    <s v="Adulti"/>
    <n v="25"/>
    <n v="4000"/>
    <x v="1"/>
  </r>
  <r>
    <x v="491"/>
    <s v="BENATTI"/>
    <s v="ANTONELLA"/>
    <x v="26"/>
    <s v="F"/>
    <s v="H080979"/>
    <x v="41"/>
    <s v="ok"/>
    <x v="491"/>
    <x v="23"/>
    <s v="Adulti"/>
    <n v="29"/>
    <n v="4000"/>
    <x v="1"/>
  </r>
  <r>
    <x v="492"/>
    <s v="CAVICCHINI"/>
    <s v="SARA"/>
    <x v="10"/>
    <s v="F"/>
    <s v="H080979"/>
    <x v="41"/>
    <s v="ok"/>
    <x v="492"/>
    <x v="11"/>
    <s v="Giovanile"/>
    <n v="9"/>
    <n v="1000"/>
    <x v="9"/>
  </r>
  <r>
    <x v="493"/>
    <s v="CAVICCHINI"/>
    <s v="STEFANO"/>
    <x v="21"/>
    <s v="M"/>
    <s v="H080979"/>
    <x v="41"/>
    <s v="ok"/>
    <x v="493"/>
    <x v="17"/>
    <s v="Adulti"/>
    <n v="30"/>
    <n v="6500"/>
    <x v="0"/>
  </r>
  <r>
    <x v="494"/>
    <s v="EL MAHFOUDI"/>
    <s v="AYMAN"/>
    <x v="6"/>
    <s v="M"/>
    <s v="H080979"/>
    <x v="41"/>
    <s v="ok"/>
    <x v="494"/>
    <x v="12"/>
    <s v="Giovanile"/>
    <n v="14"/>
    <n v="2100"/>
    <x v="10"/>
  </r>
  <r>
    <x v="495"/>
    <s v="EL MAHFOUDI"/>
    <s v="OSAMA"/>
    <x v="22"/>
    <s v="M"/>
    <s v="H080979"/>
    <x v="41"/>
    <s v="ok"/>
    <x v="495"/>
    <x v="22"/>
    <s v="Adulti"/>
    <n v="20"/>
    <n v="6500"/>
    <x v="0"/>
  </r>
  <r>
    <x v="496"/>
    <s v="GALLINARI"/>
    <s v="DANIEL"/>
    <x v="72"/>
    <s v="M"/>
    <s v="H080019"/>
    <x v="41"/>
    <s v="ok"/>
    <x v="496"/>
    <x v="0"/>
    <s v="Adulti"/>
    <n v="24"/>
    <n v="6500"/>
    <x v="0"/>
  </r>
  <r>
    <x v="497"/>
    <s v="GALLINARI"/>
    <s v="LUCA"/>
    <x v="13"/>
    <s v="M"/>
    <s v="H080979"/>
    <x v="41"/>
    <s v="ok"/>
    <x v="497"/>
    <x v="16"/>
    <s v="Adulti"/>
    <n v="22"/>
    <n v="6500"/>
    <x v="0"/>
  </r>
  <r>
    <x v="498"/>
    <s v="#GIGLIOLI"/>
    <s v="PIER MASSIMO"/>
    <x v="39"/>
    <s v="M"/>
    <s v="H080979"/>
    <x v="41"/>
    <s v="ok"/>
    <x v="498"/>
    <x v="25"/>
    <s v="Adulti"/>
    <n v="32"/>
    <n v="5000"/>
    <x v="2"/>
  </r>
  <r>
    <x v="499"/>
    <s v="RINOLDI"/>
    <s v="LINDA"/>
    <x v="68"/>
    <s v="F"/>
    <s v="H080979"/>
    <x v="41"/>
    <s v="ok"/>
    <x v="499"/>
    <x v="39"/>
    <s v="Adulti"/>
    <n v="23"/>
    <n v="4000"/>
    <x v="1"/>
  </r>
  <r>
    <x v="500"/>
    <s v="BERRETTI"/>
    <s v="BRYAN"/>
    <x v="20"/>
    <s v="M"/>
    <s v="H040265"/>
    <x v="42"/>
    <s v="ok"/>
    <x v="500"/>
    <x v="21"/>
    <s v="Giovanile"/>
    <n v="16"/>
    <n v="2500"/>
    <x v="15"/>
  </r>
  <r>
    <x v="501"/>
    <s v="ELLOUBAB"/>
    <s v="SALAHEDDINE"/>
    <x v="14"/>
    <s v="M"/>
    <s v="H040265"/>
    <x v="42"/>
    <s v="ok"/>
    <x v="501"/>
    <x v="12"/>
    <s v="Giovanile"/>
    <n v="14"/>
    <n v="2100"/>
    <x v="10"/>
  </r>
  <r>
    <x v="502"/>
    <s v="BENKACEM"/>
    <s v="MOHAMED"/>
    <x v="68"/>
    <s v="M"/>
    <s v="D070102"/>
    <x v="43"/>
    <s v="ok"/>
    <x v="502"/>
    <x v="0"/>
    <s v="Adulti"/>
    <n v="24"/>
    <n v="6500"/>
    <x v="0"/>
  </r>
  <r>
    <x v="503"/>
    <s v="COMETTI"/>
    <s v="ANGELA"/>
    <x v="58"/>
    <s v="F"/>
    <s v="D070102"/>
    <x v="43"/>
    <s v="ok"/>
    <x v="503"/>
    <x v="38"/>
    <s v="Adulti"/>
    <n v="37"/>
    <n v="4000"/>
    <x v="1"/>
  </r>
  <r>
    <x v="504"/>
    <s v="COMINATO"/>
    <s v="SANDRO"/>
    <x v="69"/>
    <s v="M"/>
    <s v="D070102"/>
    <x v="43"/>
    <s v="ok"/>
    <x v="504"/>
    <x v="30"/>
    <s v="Adulti"/>
    <n v="34"/>
    <n v="5000"/>
    <x v="2"/>
  </r>
  <r>
    <x v="505"/>
    <s v="#INVERNIZZI"/>
    <s v="CARILLA"/>
    <x v="43"/>
    <s v="F"/>
    <s v="D070102"/>
    <x v="43"/>
    <s v="ok"/>
    <x v="505"/>
    <x v="33"/>
    <s v="Adulti"/>
    <n v="39"/>
    <n v="4000"/>
    <x v="1"/>
  </r>
  <r>
    <x v="506"/>
    <s v="#LEGNARI"/>
    <s v="DAVIDE"/>
    <x v="39"/>
    <s v="M"/>
    <s v="D070102"/>
    <x v="43"/>
    <s v="ok"/>
    <x v="506"/>
    <x v="25"/>
    <s v="Adulti"/>
    <n v="32"/>
    <n v="5000"/>
    <x v="2"/>
  </r>
  <r>
    <x v="507"/>
    <s v="MANTEGAZZI"/>
    <s v="ENRICO"/>
    <x v="33"/>
    <s v="M"/>
    <s v="D070102"/>
    <x v="43"/>
    <s v="ok"/>
    <x v="507"/>
    <x v="4"/>
    <s v="Adulti"/>
    <n v="36"/>
    <n v="5000"/>
    <x v="2"/>
  </r>
  <r>
    <x v="508"/>
    <s v="PRETE"/>
    <s v="CLAUDIO"/>
    <x v="15"/>
    <s v="M"/>
    <s v="D070102"/>
    <x v="43"/>
    <s v="ok"/>
    <x v="508"/>
    <x v="4"/>
    <s v="Adulti"/>
    <n v="36"/>
    <n v="5000"/>
    <x v="2"/>
  </r>
  <r>
    <x v="509"/>
    <s v="QEPURI"/>
    <s v="EDUARD"/>
    <x v="34"/>
    <s v="M"/>
    <s v="D070102"/>
    <x v="43"/>
    <s v="ok"/>
    <x v="509"/>
    <x v="1"/>
    <s v="Adulti"/>
    <n v="28"/>
    <n v="6500"/>
    <x v="0"/>
  </r>
  <r>
    <x v="510"/>
    <s v="TEMPESTA"/>
    <s v="GIOVANNI"/>
    <x v="2"/>
    <s v="M"/>
    <s v="D070102"/>
    <x v="43"/>
    <s v="ok"/>
    <x v="510"/>
    <x v="30"/>
    <s v="Adulti"/>
    <n v="34"/>
    <n v="5000"/>
    <x v="2"/>
  </r>
  <r>
    <x v="511"/>
    <s v="VAGHI"/>
    <s v="ANNAMARIA"/>
    <x v="49"/>
    <s v="F"/>
    <s v="D070102"/>
    <x v="43"/>
    <s v="ok"/>
    <x v="511"/>
    <x v="38"/>
    <s v="Adulti"/>
    <n v="37"/>
    <n v="4000"/>
    <x v="1"/>
  </r>
  <r>
    <x v="512"/>
    <s v="ED DANDAOUI"/>
    <s v="SARA"/>
    <x v="10"/>
    <s v="F"/>
    <s v="A120138"/>
    <x v="44"/>
    <s v="ok"/>
    <x v="512"/>
    <x v="11"/>
    <s v="Giovanile"/>
    <n v="9"/>
    <n v="1000"/>
    <x v="9"/>
  </r>
  <r>
    <x v="513"/>
    <s v="MANISCALCO"/>
    <s v="IGNAZIO"/>
    <x v="33"/>
    <s v="M"/>
    <s v="A120138"/>
    <x v="44"/>
    <s v="ok"/>
    <x v="513"/>
    <x v="4"/>
    <s v="Adulti"/>
    <n v="36"/>
    <n v="5000"/>
    <x v="2"/>
  </r>
  <r>
    <x v="514"/>
    <s v="MASSONE"/>
    <s v="DAVIDE"/>
    <x v="21"/>
    <s v="M"/>
    <s v="A120138"/>
    <x v="44"/>
    <s v="ok"/>
    <x v="514"/>
    <x v="17"/>
    <s v="Adulti"/>
    <n v="30"/>
    <n v="6500"/>
    <x v="0"/>
  </r>
  <r>
    <x v="515"/>
    <s v="TORCHETTI"/>
    <s v="ROCCO"/>
    <x v="49"/>
    <s v="M"/>
    <s v="A120138"/>
    <x v="44"/>
    <s v="ok"/>
    <x v="515"/>
    <x v="32"/>
    <s v="Adulti"/>
    <n v="38"/>
    <n v="5000"/>
    <x v="2"/>
  </r>
  <r>
    <x v="516"/>
    <s v="CAPUZZO"/>
    <s v="ENZO"/>
    <x v="53"/>
    <s v="M"/>
    <s v="D070113"/>
    <x v="45"/>
    <s v="ok"/>
    <x v="516"/>
    <x v="35"/>
    <s v="Adulti"/>
    <n v="40"/>
    <n v="5000"/>
    <x v="2"/>
  </r>
  <r>
    <x v="517"/>
    <s v="MARTELLI"/>
    <s v="EDOARDO"/>
    <x v="4"/>
    <s v="M"/>
    <s v="A130567"/>
    <x v="46"/>
    <s v="ok"/>
    <x v="517"/>
    <x v="6"/>
    <s v="Giovanile"/>
    <n v="12"/>
    <n v="1000"/>
    <x v="4"/>
  </r>
  <r>
    <x v="518"/>
    <s v="MATTA"/>
    <s v="DAVIDE"/>
    <x v="14"/>
    <s v="M"/>
    <s v="A130567"/>
    <x v="46"/>
    <s v="ok"/>
    <x v="518"/>
    <x v="12"/>
    <s v="Giovanile"/>
    <n v="14"/>
    <n v="2100"/>
    <x v="10"/>
  </r>
  <r>
    <x v="519"/>
    <s v="MATTA"/>
    <s v="ELISA"/>
    <x v="10"/>
    <s v="F"/>
    <s v="A130567"/>
    <x v="46"/>
    <s v="ok"/>
    <x v="519"/>
    <x v="11"/>
    <s v="Giovanile"/>
    <n v="9"/>
    <n v="1000"/>
    <x v="9"/>
  </r>
  <r>
    <x v="520"/>
    <s v="BONETTI"/>
    <s v="SONIA"/>
    <x v="28"/>
    <s v="F"/>
    <s v="A050423"/>
    <x v="47"/>
    <s v="ok"/>
    <x v="520"/>
    <x v="18"/>
    <s v="Adulti"/>
    <n v="31"/>
    <n v="4000"/>
    <x v="1"/>
  </r>
  <r>
    <x v="521"/>
    <s v="FIORE"/>
    <s v="ALBAROSA"/>
    <x v="3"/>
    <s v="F"/>
    <s v="A050423"/>
    <x v="47"/>
    <s v="ok"/>
    <x v="521"/>
    <x v="31"/>
    <s v="Adulti"/>
    <n v="35"/>
    <n v="4000"/>
    <x v="1"/>
  </r>
  <r>
    <x v="522"/>
    <s v="GALATI"/>
    <s v="SALVATORE"/>
    <x v="58"/>
    <s v="M"/>
    <s v="A050423"/>
    <x v="47"/>
    <s v="ok"/>
    <x v="522"/>
    <x v="32"/>
    <s v="Adulti"/>
    <n v="38"/>
    <n v="5000"/>
    <x v="2"/>
  </r>
  <r>
    <x v="523"/>
    <s v="GIARDIELLO"/>
    <s v="ANTONIO"/>
    <x v="73"/>
    <s v="M"/>
    <s v="A050423"/>
    <x v="47"/>
    <s v="ok"/>
    <x v="523"/>
    <x v="28"/>
    <s v="Adulti"/>
    <n v="26"/>
    <n v="6500"/>
    <x v="0"/>
  </r>
  <r>
    <x v="524"/>
    <s v="MASTROMATTEO"/>
    <s v="LUIGI"/>
    <x v="40"/>
    <s v="M"/>
    <s v="A050423"/>
    <x v="47"/>
    <s v="ok"/>
    <x v="524"/>
    <x v="30"/>
    <s v="Adulti"/>
    <n v="34"/>
    <n v="5000"/>
    <x v="2"/>
  </r>
  <r>
    <x v="525"/>
    <s v="PISCOPO"/>
    <s v="FRANCO"/>
    <x v="28"/>
    <s v="M"/>
    <s v="A050423"/>
    <x v="47"/>
    <s v="ok"/>
    <x v="525"/>
    <x v="25"/>
    <s v="Adulti"/>
    <n v="32"/>
    <n v="5000"/>
    <x v="2"/>
  </r>
  <r>
    <x v="526"/>
    <s v="SEMERARO"/>
    <s v="TIZIANA"/>
    <x v="40"/>
    <s v="F"/>
    <s v="A050423"/>
    <x v="47"/>
    <s v="ok"/>
    <x v="526"/>
    <x v="3"/>
    <s v="Adulti"/>
    <n v="33"/>
    <n v="4000"/>
    <x v="1"/>
  </r>
  <r>
    <x v="527"/>
    <s v="SPIRITO"/>
    <s v="ADRIANO"/>
    <x v="17"/>
    <s v="M"/>
    <s v="A050423"/>
    <x v="47"/>
    <s v="ok"/>
    <x v="527"/>
    <x v="25"/>
    <s v="Adulti"/>
    <n v="32"/>
    <n v="5000"/>
    <x v="2"/>
  </r>
  <r>
    <x v="528"/>
    <s v="DANIELIS"/>
    <s v="CLAUDIA"/>
    <x v="50"/>
    <s v="F"/>
    <s v="A050657"/>
    <x v="48"/>
    <s v="ok"/>
    <x v="528"/>
    <x v="33"/>
    <s v="Adulti"/>
    <n v="39"/>
    <n v="4000"/>
    <x v="1"/>
  </r>
  <r>
    <x v="529"/>
    <s v="#BONINI"/>
    <s v="LUCA"/>
    <x v="20"/>
    <s v="M"/>
    <s v="H041255"/>
    <x v="49"/>
    <s v="ok"/>
    <x v="529"/>
    <x v="21"/>
    <s v="Giovanile"/>
    <n v="16"/>
    <n v="2500"/>
    <x v="15"/>
  </r>
  <r>
    <x v="530"/>
    <s v="BRAGLIA"/>
    <s v="DAVIDE"/>
    <x v="6"/>
    <s v="M"/>
    <s v="H041255"/>
    <x v="49"/>
    <s v="ok"/>
    <x v="530"/>
    <x v="12"/>
    <s v="Giovanile"/>
    <n v="14"/>
    <n v="2100"/>
    <x v="10"/>
  </r>
  <r>
    <x v="531"/>
    <s v="CASINI"/>
    <s v="MARCO"/>
    <x v="12"/>
    <s v="M"/>
    <s v="H041255"/>
    <x v="49"/>
    <s v="ok"/>
    <x v="531"/>
    <x v="26"/>
    <s v="Adulti"/>
    <n v="18"/>
    <n v="5000"/>
    <x v="2"/>
  </r>
  <r>
    <x v="532"/>
    <s v="CASINI"/>
    <s v="SARA"/>
    <x v="10"/>
    <s v="F"/>
    <s v="H041255"/>
    <x v="49"/>
    <s v="ok"/>
    <x v="532"/>
    <x v="11"/>
    <s v="Giovanile"/>
    <n v="9"/>
    <n v="1000"/>
    <x v="9"/>
  </r>
  <r>
    <x v="533"/>
    <s v="DI DONATO"/>
    <s v="GIADA"/>
    <x v="10"/>
    <s v="F"/>
    <s v="H041255"/>
    <x v="49"/>
    <s v="ok"/>
    <x v="533"/>
    <x v="11"/>
    <s v="Giovanile"/>
    <n v="9"/>
    <n v="1000"/>
    <x v="9"/>
  </r>
  <r>
    <x v="534"/>
    <s v="FERRARI"/>
    <s v="GIACOMO"/>
    <x v="11"/>
    <s v="M"/>
    <s v="H041255"/>
    <x v="49"/>
    <s v="ok"/>
    <x v="534"/>
    <x v="13"/>
    <s v="Giovanile"/>
    <n v="8"/>
    <n v="800"/>
    <x v="11"/>
  </r>
  <r>
    <x v="535"/>
    <s v="FERRETTI"/>
    <s v="DAVIDE"/>
    <x v="4"/>
    <s v="M"/>
    <s v="H041255"/>
    <x v="49"/>
    <s v="ok"/>
    <x v="535"/>
    <x v="6"/>
    <s v="Giovanile"/>
    <n v="12"/>
    <n v="1000"/>
    <x v="4"/>
  </r>
  <r>
    <x v="536"/>
    <s v="FERRI"/>
    <s v="LARA"/>
    <x v="10"/>
    <s v="F"/>
    <s v="H041255"/>
    <x v="49"/>
    <s v="ok"/>
    <x v="536"/>
    <x v="11"/>
    <s v="Giovanile"/>
    <n v="9"/>
    <n v="1000"/>
    <x v="9"/>
  </r>
  <r>
    <x v="537"/>
    <s v="LEMHAMDI LALAOUI"/>
    <s v="NASSIM"/>
    <x v="4"/>
    <s v="M"/>
    <s v="H041255"/>
    <x v="49"/>
    <s v="ok"/>
    <x v="537"/>
    <x v="6"/>
    <s v="Giovanile"/>
    <n v="12"/>
    <n v="1000"/>
    <x v="4"/>
  </r>
  <r>
    <x v="538"/>
    <s v="MAESTRI"/>
    <s v="LAURA"/>
    <x v="5"/>
    <s v="F"/>
    <s v="H041255"/>
    <x v="49"/>
    <s v="ok"/>
    <x v="538"/>
    <x v="7"/>
    <s v="Giovanile"/>
    <n v="5"/>
    <n v="400"/>
    <x v="5"/>
  </r>
  <r>
    <x v="539"/>
    <s v="MEDICI"/>
    <s v="ELENA"/>
    <x v="10"/>
    <s v="F"/>
    <s v="H041255"/>
    <x v="49"/>
    <s v="ok"/>
    <x v="539"/>
    <x v="11"/>
    <s v="Giovanile"/>
    <n v="9"/>
    <n v="1000"/>
    <x v="9"/>
  </r>
  <r>
    <x v="540"/>
    <s v="MEDICI"/>
    <s v="ENRICO"/>
    <x v="29"/>
    <s v="M"/>
    <s v="H041255"/>
    <x v="49"/>
    <s v="ok"/>
    <x v="540"/>
    <x v="13"/>
    <s v="Giovanile"/>
    <n v="8"/>
    <n v="800"/>
    <x v="11"/>
  </r>
  <r>
    <x v="541"/>
    <s v="PELIZZARI"/>
    <s v="ALESSIA"/>
    <x v="10"/>
    <s v="F"/>
    <s v="H041255"/>
    <x v="49"/>
    <s v="ok"/>
    <x v="541"/>
    <x v="11"/>
    <s v="Giovanile"/>
    <n v="9"/>
    <n v="1000"/>
    <x v="9"/>
  </r>
  <r>
    <x v="542"/>
    <s v="PELIZZARI"/>
    <s v="MARCO"/>
    <x v="29"/>
    <s v="M"/>
    <s v="H041255"/>
    <x v="49"/>
    <s v="ok"/>
    <x v="542"/>
    <x v="13"/>
    <s v="Giovanile"/>
    <n v="8"/>
    <n v="800"/>
    <x v="11"/>
  </r>
  <r>
    <x v="543"/>
    <s v="RUINI"/>
    <s v="LEONARDO"/>
    <x v="7"/>
    <s v="M"/>
    <s v="H041255"/>
    <x v="49"/>
    <s v="ok"/>
    <x v="543"/>
    <x v="9"/>
    <s v="Giovanile"/>
    <n v="6"/>
    <n v="400"/>
    <x v="7"/>
  </r>
  <r>
    <x v="544"/>
    <s v="VELLANI"/>
    <s v="REBECCA"/>
    <x v="10"/>
    <s v="F"/>
    <s v="H041255"/>
    <x v="49"/>
    <s v="ok"/>
    <x v="544"/>
    <x v="11"/>
    <s v="Giovanile"/>
    <n v="9"/>
    <n v="1000"/>
    <x v="9"/>
  </r>
  <r>
    <x v="545"/>
    <s v="ZANINI"/>
    <s v="FEDERICO"/>
    <x v="11"/>
    <s v="M"/>
    <s v="H041255"/>
    <x v="49"/>
    <s v="ok"/>
    <x v="545"/>
    <x v="13"/>
    <s v="Giovanile"/>
    <n v="8"/>
    <n v="800"/>
    <x v="11"/>
  </r>
  <r>
    <x v="546"/>
    <s v="ZANNI"/>
    <s v="CARLO"/>
    <x v="29"/>
    <s v="M"/>
    <s v="H041255"/>
    <x v="49"/>
    <s v="ok"/>
    <x v="546"/>
    <x v="13"/>
    <s v="Giovanile"/>
    <n v="8"/>
    <n v="800"/>
    <x v="11"/>
  </r>
  <r>
    <x v="547"/>
    <s v="BADRI"/>
    <s v="ISSAM"/>
    <x v="36"/>
    <s v="M"/>
    <s v="A140541"/>
    <x v="50"/>
    <s v="ok"/>
    <x v="547"/>
    <x v="26"/>
    <s v="Adulti"/>
    <n v="18"/>
    <n v="5000"/>
    <x v="2"/>
  </r>
  <r>
    <x v="548"/>
    <s v="BOGGIO"/>
    <s v="PAOLO"/>
    <x v="61"/>
    <s v="M"/>
    <s v="A140541"/>
    <x v="50"/>
    <s v="ok"/>
    <x v="548"/>
    <x v="16"/>
    <s v="Adulti"/>
    <n v="22"/>
    <n v="6500"/>
    <x v="0"/>
  </r>
  <r>
    <x v="549"/>
    <s v="BRACCO"/>
    <s v="ALFONSO"/>
    <x v="63"/>
    <s v="M"/>
    <s v="A140541"/>
    <x v="50"/>
    <s v="ok"/>
    <x v="549"/>
    <x v="28"/>
    <s v="Adulti"/>
    <n v="26"/>
    <n v="6500"/>
    <x v="0"/>
  </r>
  <r>
    <x v="550"/>
    <s v="BUSSETTO"/>
    <s v="ANDREA"/>
    <x v="71"/>
    <s v="M"/>
    <s v="A140541"/>
    <x v="50"/>
    <s v="ok"/>
    <x v="550"/>
    <x v="22"/>
    <s v="Adulti"/>
    <n v="20"/>
    <n v="6500"/>
    <x v="0"/>
  </r>
  <r>
    <x v="551"/>
    <s v="CARESIO"/>
    <s v="GIULIANO FRANCO"/>
    <x v="68"/>
    <s v="M"/>
    <s v="A140541"/>
    <x v="50"/>
    <s v="ok"/>
    <x v="551"/>
    <x v="0"/>
    <s v="Adulti"/>
    <n v="24"/>
    <n v="6500"/>
    <x v="0"/>
  </r>
  <r>
    <x v="552"/>
    <s v="CASSIBBA"/>
    <s v="MONICA"/>
    <x v="1"/>
    <s v="F"/>
    <s v="A140541"/>
    <x v="50"/>
    <s v="ok"/>
    <x v="552"/>
    <x v="2"/>
    <s v="Adulti"/>
    <n v="27"/>
    <n v="4000"/>
    <x v="1"/>
  </r>
  <r>
    <x v="553"/>
    <s v="CAVUOTI"/>
    <s v="LUIGI"/>
    <x v="16"/>
    <s v="M"/>
    <s v="A140541"/>
    <x v="50"/>
    <s v="ok"/>
    <x v="553"/>
    <x v="17"/>
    <s v="Adulti"/>
    <n v="30"/>
    <n v="6500"/>
    <x v="0"/>
  </r>
  <r>
    <x v="554"/>
    <s v="SCRIVANI"/>
    <s v="ANDREA"/>
    <x v="20"/>
    <s v="M"/>
    <s v="A140541"/>
    <x v="50"/>
    <s v="ok"/>
    <x v="554"/>
    <x v="21"/>
    <s v="Giovanile"/>
    <n v="16"/>
    <n v="2500"/>
    <x v="15"/>
  </r>
  <r>
    <x v="555"/>
    <s v="SCRIVANI"/>
    <s v="GIOVANNI"/>
    <x v="56"/>
    <s v="M"/>
    <s v="A140541"/>
    <x v="50"/>
    <s v="ok"/>
    <x v="555"/>
    <x v="25"/>
    <s v="Adulti"/>
    <n v="32"/>
    <n v="5000"/>
    <x v="2"/>
  </r>
  <r>
    <x v="556"/>
    <s v="ANDREOSE"/>
    <s v="LORENZO"/>
    <x v="3"/>
    <s v="M"/>
    <s v="H020398"/>
    <x v="51"/>
    <s v="ok"/>
    <x v="556"/>
    <x v="4"/>
    <s v="Adulti"/>
    <n v="36"/>
    <n v="5000"/>
    <x v="2"/>
  </r>
  <r>
    <x v="557"/>
    <s v="ASTOLFI"/>
    <s v="ANDREA"/>
    <x v="70"/>
    <s v="M"/>
    <s v="H020398"/>
    <x v="51"/>
    <s v="ok"/>
    <x v="0"/>
    <x v="28"/>
    <s v="Adulti"/>
    <n v="26"/>
    <n v="6500"/>
    <x v="0"/>
  </r>
  <r>
    <x v="558"/>
    <s v="AVIGNI"/>
    <s v="NICOLA"/>
    <x v="1"/>
    <s v="M"/>
    <s v="H020398"/>
    <x v="51"/>
    <s v="ok"/>
    <x v="557"/>
    <x v="1"/>
    <s v="Adulti"/>
    <n v="28"/>
    <n v="6500"/>
    <x v="0"/>
  </r>
  <r>
    <x v="559"/>
    <s v="BARI"/>
    <s v="MASSIMILIANO"/>
    <x v="16"/>
    <s v="M"/>
    <s v="H020398"/>
    <x v="51"/>
    <s v="ok"/>
    <x v="558"/>
    <x v="17"/>
    <s v="Adulti"/>
    <n v="30"/>
    <n v="6500"/>
    <x v="0"/>
  </r>
  <r>
    <x v="560"/>
    <s v="BEDIN"/>
    <s v="MICHELE"/>
    <x v="16"/>
    <s v="M"/>
    <s v="H020398"/>
    <x v="51"/>
    <s v="ok"/>
    <x v="559"/>
    <x v="17"/>
    <s v="Adulti"/>
    <n v="30"/>
    <n v="6500"/>
    <x v="0"/>
  </r>
  <r>
    <x v="561"/>
    <s v="BELLINELLO"/>
    <s v="LUCIANO"/>
    <x v="62"/>
    <s v="M"/>
    <s v="H020398"/>
    <x v="51"/>
    <s v="ok"/>
    <x v="560"/>
    <x v="32"/>
    <s v="Adulti"/>
    <n v="38"/>
    <n v="5000"/>
    <x v="2"/>
  </r>
  <r>
    <x v="562"/>
    <s v="BOCCARDO"/>
    <s v="STEFANO"/>
    <x v="16"/>
    <s v="M"/>
    <s v="H020398"/>
    <x v="51"/>
    <s v="ok"/>
    <x v="561"/>
    <x v="17"/>
    <s v="Adulti"/>
    <n v="30"/>
    <n v="6500"/>
    <x v="0"/>
  </r>
  <r>
    <x v="563"/>
    <s v="CAZZADORE"/>
    <s v="ERICA"/>
    <x v="55"/>
    <s v="F"/>
    <s v="H020398"/>
    <x v="51"/>
    <s v="ok"/>
    <x v="562"/>
    <x v="36"/>
    <s v="Adulti"/>
    <n v="25"/>
    <n v="4000"/>
    <x v="1"/>
  </r>
  <r>
    <x v="564"/>
    <s v="DALLA VECCHIA"/>
    <s v="ANGELO"/>
    <x v="50"/>
    <s v="M"/>
    <s v="H020398"/>
    <x v="51"/>
    <s v="ok"/>
    <x v="563"/>
    <x v="35"/>
    <s v="Adulti"/>
    <n v="40"/>
    <n v="5000"/>
    <x v="2"/>
  </r>
  <r>
    <x v="565"/>
    <s v="DELL' AERA"/>
    <s v="GIUSEPPE"/>
    <x v="73"/>
    <s v="M"/>
    <s v="H020398"/>
    <x v="51"/>
    <s v="ok"/>
    <x v="564"/>
    <x v="28"/>
    <s v="Adulti"/>
    <n v="26"/>
    <n v="6500"/>
    <x v="0"/>
  </r>
  <r>
    <x v="566"/>
    <s v="FAGGIN"/>
    <s v="CARLA"/>
    <x v="2"/>
    <s v="F"/>
    <s v="H020398"/>
    <x v="51"/>
    <s v="ok"/>
    <x v="565"/>
    <x v="3"/>
    <s v="Adulti"/>
    <n v="33"/>
    <n v="4000"/>
    <x v="1"/>
  </r>
  <r>
    <x v="567"/>
    <s v="FAVARO"/>
    <s v="GIULIA"/>
    <x v="29"/>
    <s v="F"/>
    <s v="H020398"/>
    <x v="51"/>
    <s v="ok"/>
    <x v="566"/>
    <x v="19"/>
    <s v="Giovanile"/>
    <n v="7"/>
    <n v="800"/>
    <x v="13"/>
  </r>
  <r>
    <x v="568"/>
    <s v="GARBO"/>
    <s v="RICCARDO"/>
    <x v="69"/>
    <s v="M"/>
    <s v="H020398"/>
    <x v="51"/>
    <s v="ok"/>
    <x v="567"/>
    <x v="30"/>
    <s v="Adulti"/>
    <n v="34"/>
    <n v="5000"/>
    <x v="2"/>
  </r>
  <r>
    <x v="569"/>
    <s v="GAVIOLI"/>
    <s v="SIMONA"/>
    <x v="8"/>
    <s v="F"/>
    <s v="H020398"/>
    <x v="51"/>
    <s v="ok"/>
    <x v="568"/>
    <x v="2"/>
    <s v="Adulti"/>
    <n v="27"/>
    <n v="4000"/>
    <x v="1"/>
  </r>
  <r>
    <x v="570"/>
    <s v="GROSSI"/>
    <s v="GINO"/>
    <x v="30"/>
    <s v="M"/>
    <s v="H020398"/>
    <x v="51"/>
    <s v="ok"/>
    <x v="569"/>
    <x v="17"/>
    <s v="Adulti"/>
    <n v="30"/>
    <n v="6500"/>
    <x v="0"/>
  </r>
  <r>
    <x v="571"/>
    <s v="LUNARDI"/>
    <s v="NICOLA"/>
    <x v="69"/>
    <s v="M"/>
    <s v="H020398"/>
    <x v="51"/>
    <s v="ok"/>
    <x v="570"/>
    <x v="30"/>
    <s v="Adulti"/>
    <n v="34"/>
    <n v="5000"/>
    <x v="2"/>
  </r>
  <r>
    <x v="572"/>
    <s v="MAGAGNOLI"/>
    <s v="LUCIANO"/>
    <x v="33"/>
    <s v="M"/>
    <s v="H020398"/>
    <x v="51"/>
    <s v="ok"/>
    <x v="571"/>
    <x v="4"/>
    <s v="Adulti"/>
    <n v="36"/>
    <n v="5000"/>
    <x v="2"/>
  </r>
  <r>
    <x v="573"/>
    <s v="MARCHETTA"/>
    <s v="ANGELO"/>
    <x v="72"/>
    <s v="M"/>
    <s v="H020398"/>
    <x v="51"/>
    <s v="ok"/>
    <x v="572"/>
    <x v="0"/>
    <s v="Adulti"/>
    <n v="24"/>
    <n v="6500"/>
    <x v="0"/>
  </r>
  <r>
    <x v="574"/>
    <s v="MATTIOLO"/>
    <s v="CINZIA"/>
    <x v="8"/>
    <s v="F"/>
    <s v="H020398"/>
    <x v="51"/>
    <s v="ok"/>
    <x v="573"/>
    <x v="2"/>
    <s v="Adulti"/>
    <n v="27"/>
    <n v="4000"/>
    <x v="1"/>
  </r>
  <r>
    <x v="575"/>
    <s v="MATTIOLO"/>
    <s v="LUIGI"/>
    <x v="60"/>
    <s v="M"/>
    <s v="H020398"/>
    <x v="51"/>
    <s v="ok"/>
    <x v="574"/>
    <x v="32"/>
    <s v="Adulti"/>
    <n v="38"/>
    <n v="5000"/>
    <x v="2"/>
  </r>
  <r>
    <x v="576"/>
    <s v="MATTIOLO"/>
    <s v="MASSIMO"/>
    <x v="55"/>
    <s v="M"/>
    <s v="H020398"/>
    <x v="51"/>
    <s v="ok"/>
    <x v="575"/>
    <x v="28"/>
    <s v="Adulti"/>
    <n v="26"/>
    <n v="6500"/>
    <x v="0"/>
  </r>
  <r>
    <x v="577"/>
    <s v="MISSAGLIA"/>
    <s v="ANNA"/>
    <x v="29"/>
    <s v="F"/>
    <s v="H020398"/>
    <x v="51"/>
    <s v="ok"/>
    <x v="576"/>
    <x v="19"/>
    <s v="Giovanile"/>
    <n v="7"/>
    <n v="800"/>
    <x v="13"/>
  </r>
  <r>
    <x v="578"/>
    <s v="MISSAGLIA"/>
    <s v="MARTINA"/>
    <x v="10"/>
    <s v="F"/>
    <s v="H020398"/>
    <x v="51"/>
    <s v="ok"/>
    <x v="577"/>
    <x v="11"/>
    <s v="Giovanile"/>
    <n v="9"/>
    <n v="1000"/>
    <x v="9"/>
  </r>
  <r>
    <x v="579"/>
    <s v="ONGARO"/>
    <s v="FILIPPO"/>
    <x v="48"/>
    <s v="M"/>
    <s v="H020398"/>
    <x v="51"/>
    <s v="ok"/>
    <x v="578"/>
    <x v="1"/>
    <s v="Adulti"/>
    <n v="28"/>
    <n v="6500"/>
    <x v="0"/>
  </r>
  <r>
    <x v="580"/>
    <s v="PIASENTINI"/>
    <s v="MARCO"/>
    <x v="61"/>
    <s v="M"/>
    <s v="H020398"/>
    <x v="51"/>
    <s v="ok"/>
    <x v="579"/>
    <x v="16"/>
    <s v="Adulti"/>
    <n v="22"/>
    <n v="6500"/>
    <x v="0"/>
  </r>
  <r>
    <x v="581"/>
    <s v="POLETTO"/>
    <s v="LUCA"/>
    <x v="17"/>
    <s v="M"/>
    <s v="H020398"/>
    <x v="51"/>
    <s v="ok"/>
    <x v="580"/>
    <x v="25"/>
    <s v="Adulti"/>
    <n v="32"/>
    <n v="5000"/>
    <x v="2"/>
  </r>
  <r>
    <x v="582"/>
    <s v="PREARO"/>
    <s v="STEFANIA"/>
    <x v="27"/>
    <s v="F"/>
    <s v="H020398"/>
    <x v="51"/>
    <s v="ok"/>
    <x v="581"/>
    <x v="18"/>
    <s v="Adulti"/>
    <n v="31"/>
    <n v="4000"/>
    <x v="1"/>
  </r>
  <r>
    <x v="583"/>
    <s v="PRENDIN"/>
    <s v="PAOLO"/>
    <x v="26"/>
    <s v="M"/>
    <s v="H020398"/>
    <x v="51"/>
    <s v="ok"/>
    <x v="582"/>
    <x v="17"/>
    <s v="Adulti"/>
    <n v="30"/>
    <n v="6500"/>
    <x v="0"/>
  </r>
  <r>
    <x v="584"/>
    <s v="RAIMONDI"/>
    <s v="MATTEO"/>
    <x v="10"/>
    <s v="M"/>
    <s v="H020398"/>
    <x v="51"/>
    <s v="ok"/>
    <x v="583"/>
    <x v="14"/>
    <s v="Giovanile"/>
    <n v="10"/>
    <n v="1000"/>
    <x v="12"/>
  </r>
  <r>
    <x v="585"/>
    <s v="SCANAVINI"/>
    <s v="SARA"/>
    <x v="55"/>
    <s v="F"/>
    <s v="H020398"/>
    <x v="51"/>
    <s v="ok"/>
    <x v="584"/>
    <x v="36"/>
    <s v="Adulti"/>
    <n v="25"/>
    <n v="4000"/>
    <x v="1"/>
  </r>
  <r>
    <x v="586"/>
    <s v="SCARABELLO"/>
    <s v="OMAR"/>
    <x v="34"/>
    <s v="M"/>
    <s v="H020398"/>
    <x v="51"/>
    <s v="ok"/>
    <x v="585"/>
    <x v="1"/>
    <s v="Adulti"/>
    <n v="28"/>
    <n v="6500"/>
    <x v="0"/>
  </r>
  <r>
    <x v="587"/>
    <s v="SFRISO"/>
    <s v="ANDREA"/>
    <x v="21"/>
    <s v="M"/>
    <s v="H020398"/>
    <x v="51"/>
    <s v="ok"/>
    <x v="586"/>
    <x v="17"/>
    <s v="Adulti"/>
    <n v="30"/>
    <n v="6500"/>
    <x v="0"/>
  </r>
  <r>
    <x v="588"/>
    <s v="SPEROTTO"/>
    <s v="MAURIZIO"/>
    <x v="3"/>
    <s v="M"/>
    <s v="H020398"/>
    <x v="51"/>
    <s v="ok"/>
    <x v="587"/>
    <x v="4"/>
    <s v="Adulti"/>
    <n v="36"/>
    <n v="5000"/>
    <x v="2"/>
  </r>
  <r>
    <x v="589"/>
    <s v="TIBISOIU"/>
    <s v="CRISTINA"/>
    <x v="73"/>
    <s v="F"/>
    <s v="H020398"/>
    <x v="51"/>
    <s v="ok"/>
    <x v="588"/>
    <x v="36"/>
    <s v="Adulti"/>
    <n v="25"/>
    <n v="4000"/>
    <x v="1"/>
  </r>
  <r>
    <x v="590"/>
    <s v="TOMAINI"/>
    <s v="ARIANNA"/>
    <x v="63"/>
    <s v="F"/>
    <s v="H020398"/>
    <x v="51"/>
    <s v="ok"/>
    <x v="589"/>
    <x v="36"/>
    <s v="Adulti"/>
    <n v="25"/>
    <n v="4000"/>
    <x v="1"/>
  </r>
  <r>
    <x v="591"/>
    <s v="TOSATTI"/>
    <s v="MARIO"/>
    <x v="1"/>
    <s v="M"/>
    <s v="H020398"/>
    <x v="51"/>
    <s v="ok"/>
    <x v="590"/>
    <x v="1"/>
    <s v="Adulti"/>
    <n v="28"/>
    <n v="6500"/>
    <x v="0"/>
  </r>
  <r>
    <x v="592"/>
    <s v="TRISOLINI"/>
    <s v="GIADA"/>
    <x v="68"/>
    <s v="F"/>
    <s v="H020398"/>
    <x v="51"/>
    <s v="ok"/>
    <x v="591"/>
    <x v="39"/>
    <s v="Adulti"/>
    <n v="23"/>
    <n v="4000"/>
    <x v="1"/>
  </r>
  <r>
    <x v="593"/>
    <s v="TROVO'"/>
    <s v="PAOLO"/>
    <x v="26"/>
    <s v="M"/>
    <s v="H020398"/>
    <x v="51"/>
    <s v="ok"/>
    <x v="592"/>
    <x v="17"/>
    <s v="Adulti"/>
    <n v="30"/>
    <n v="6500"/>
    <x v="0"/>
  </r>
  <r>
    <x v="594"/>
    <s v="TUROLLA"/>
    <s v="MARCO"/>
    <x v="55"/>
    <s v="M"/>
    <s v="H020398"/>
    <x v="51"/>
    <s v="ok"/>
    <x v="593"/>
    <x v="28"/>
    <s v="Adulti"/>
    <n v="26"/>
    <n v="6500"/>
    <x v="0"/>
  </r>
  <r>
    <x v="595"/>
    <s v="VASSALLI"/>
    <s v="DARIO"/>
    <x v="60"/>
    <s v="M"/>
    <s v="H020398"/>
    <x v="51"/>
    <s v="ok"/>
    <x v="594"/>
    <x v="32"/>
    <s v="Adulti"/>
    <n v="38"/>
    <n v="5000"/>
    <x v="2"/>
  </r>
  <r>
    <x v="596"/>
    <s v="VERONESI"/>
    <s v="ERIKA"/>
    <x v="8"/>
    <s v="F"/>
    <s v="H020398"/>
    <x v="51"/>
    <s v="ok"/>
    <x v="595"/>
    <x v="2"/>
    <s v="Adulti"/>
    <n v="27"/>
    <n v="4000"/>
    <x v="1"/>
  </r>
  <r>
    <x v="597"/>
    <s v="VISENTIN"/>
    <s v="GIMMY"/>
    <x v="55"/>
    <s v="M"/>
    <s v="H020398"/>
    <x v="51"/>
    <s v="ok"/>
    <x v="596"/>
    <x v="28"/>
    <s v="Adulti"/>
    <n v="26"/>
    <n v="6500"/>
    <x v="0"/>
  </r>
  <r>
    <x v="598"/>
    <s v="VOLTOLIN"/>
    <s v="SONIA"/>
    <x v="70"/>
    <s v="F"/>
    <s v="H020398"/>
    <x v="51"/>
    <s v="ok"/>
    <x v="597"/>
    <x v="36"/>
    <s v="Adulti"/>
    <n v="25"/>
    <n v="4000"/>
    <x v="1"/>
  </r>
  <r>
    <x v="599"/>
    <s v="ZANELLA"/>
    <s v="MARCO"/>
    <x v="61"/>
    <s v="M"/>
    <s v="H020398"/>
    <x v="51"/>
    <s v="ok"/>
    <x v="598"/>
    <x v="16"/>
    <s v="Adulti"/>
    <n v="22"/>
    <n v="6500"/>
    <x v="0"/>
  </r>
  <r>
    <x v="600"/>
    <s v="ACCALAI"/>
    <s v="ADOLFO"/>
    <x v="62"/>
    <s v="M"/>
    <s v="H110402"/>
    <x v="52"/>
    <s v="ok"/>
    <x v="599"/>
    <x v="32"/>
    <s v="Adulti"/>
    <n v="38"/>
    <n v="5000"/>
    <x v="2"/>
  </r>
  <r>
    <x v="601"/>
    <s v="CASARI"/>
    <s v="GIULIANO"/>
    <x v="1"/>
    <s v="M"/>
    <s v="H010498"/>
    <x v="53"/>
    <s v="ok"/>
    <x v="600"/>
    <x v="1"/>
    <s v="Adulti"/>
    <n v="28"/>
    <n v="6500"/>
    <x v="0"/>
  </r>
  <r>
    <x v="602"/>
    <s v="BANDINI"/>
    <s v="FEDERICA"/>
    <x v="66"/>
    <s v="F"/>
    <s v="H070205"/>
    <x v="54"/>
    <s v="ok"/>
    <x v="601"/>
    <x v="34"/>
    <s v="Adulti"/>
    <n v="21"/>
    <n v="4000"/>
    <x v="1"/>
  </r>
  <r>
    <x v="603"/>
    <s v="BILLI"/>
    <s v="MARTA"/>
    <x v="53"/>
    <s v="F"/>
    <s v="H070205"/>
    <x v="54"/>
    <s v="ok"/>
    <x v="602"/>
    <x v="33"/>
    <s v="Adulti"/>
    <n v="39"/>
    <n v="4000"/>
    <x v="1"/>
  </r>
  <r>
    <x v="604"/>
    <s v="BUZZI"/>
    <s v="GUENDALINA"/>
    <x v="16"/>
    <s v="F"/>
    <s v="H070205"/>
    <x v="54"/>
    <s v="ok"/>
    <x v="603"/>
    <x v="23"/>
    <s v="Adulti"/>
    <n v="29"/>
    <n v="4000"/>
    <x v="1"/>
  </r>
  <r>
    <x v="605"/>
    <s v="CAMANZI"/>
    <s v="ALESSANDRO"/>
    <x v="10"/>
    <s v="M"/>
    <s v="H070205"/>
    <x v="54"/>
    <s v="ok"/>
    <x v="604"/>
    <x v="14"/>
    <s v="Giovanile"/>
    <n v="10"/>
    <n v="1000"/>
    <x v="12"/>
  </r>
  <r>
    <x v="606"/>
    <s v="CAMANZI"/>
    <s v="ANNA"/>
    <x v="14"/>
    <s v="F"/>
    <s v="H070205"/>
    <x v="54"/>
    <s v="ok"/>
    <x v="605"/>
    <x v="8"/>
    <s v="Giovanile"/>
    <n v="13"/>
    <n v="2100"/>
    <x v="6"/>
  </r>
  <r>
    <x v="607"/>
    <s v="CAMANZI"/>
    <s v="MASSIMO"/>
    <x v="56"/>
    <s v="M"/>
    <s v="H070205"/>
    <x v="54"/>
    <s v="ok"/>
    <x v="606"/>
    <x v="25"/>
    <s v="Adulti"/>
    <n v="32"/>
    <n v="5000"/>
    <x v="2"/>
  </r>
  <r>
    <x v="608"/>
    <s v="CIOCCA"/>
    <s v="MARIA"/>
    <x v="70"/>
    <s v="F"/>
    <s v="H070205"/>
    <x v="54"/>
    <s v="ok"/>
    <x v="607"/>
    <x v="36"/>
    <s v="Adulti"/>
    <n v="25"/>
    <n v="4000"/>
    <x v="1"/>
  </r>
  <r>
    <x v="609"/>
    <s v="CUPANE"/>
    <s v="FRANCESCO"/>
    <x v="45"/>
    <s v="M"/>
    <s v="H070205"/>
    <x v="54"/>
    <s v="ok"/>
    <x v="608"/>
    <x v="35"/>
    <s v="Adulti"/>
    <n v="40"/>
    <n v="5000"/>
    <x v="2"/>
  </r>
  <r>
    <x v="610"/>
    <s v="FABBRI"/>
    <s v="IVO"/>
    <x v="60"/>
    <s v="M"/>
    <s v="H070205"/>
    <x v="54"/>
    <s v="ok"/>
    <x v="609"/>
    <x v="32"/>
    <s v="Adulti"/>
    <n v="38"/>
    <n v="5000"/>
    <x v="2"/>
  </r>
  <r>
    <x v="611"/>
    <s v="FRANCESCONI"/>
    <s v="NADIA"/>
    <x v="56"/>
    <s v="F"/>
    <s v="H070205"/>
    <x v="54"/>
    <s v="ok"/>
    <x v="610"/>
    <x v="18"/>
    <s v="Adulti"/>
    <n v="31"/>
    <n v="4000"/>
    <x v="1"/>
  </r>
  <r>
    <x v="612"/>
    <s v="GOLFARI"/>
    <s v="CLAUDIA"/>
    <x v="17"/>
    <s v="F"/>
    <s v="H070205"/>
    <x v="54"/>
    <s v="ok"/>
    <x v="611"/>
    <x v="18"/>
    <s v="Adulti"/>
    <n v="31"/>
    <n v="4000"/>
    <x v="1"/>
  </r>
  <r>
    <x v="613"/>
    <s v="LEONCINI"/>
    <s v="CLAUDIA"/>
    <x v="68"/>
    <s v="F"/>
    <s v="H070205"/>
    <x v="54"/>
    <s v="ok"/>
    <x v="612"/>
    <x v="39"/>
    <s v="Adulti"/>
    <n v="23"/>
    <n v="4000"/>
    <x v="1"/>
  </r>
  <r>
    <x v="614"/>
    <s v="LORUSSO"/>
    <s v="MICHELA"/>
    <x v="13"/>
    <s v="F"/>
    <s v="H070205"/>
    <x v="54"/>
    <s v="ok"/>
    <x v="613"/>
    <x v="34"/>
    <s v="Adulti"/>
    <n v="21"/>
    <n v="4000"/>
    <x v="1"/>
  </r>
  <r>
    <x v="615"/>
    <s v="LUONGO"/>
    <s v="GIUSEPPINA"/>
    <x v="62"/>
    <s v="F"/>
    <s v="H070205"/>
    <x v="54"/>
    <s v="ok"/>
    <x v="614"/>
    <x v="38"/>
    <s v="Adulti"/>
    <n v="37"/>
    <n v="4000"/>
    <x v="1"/>
  </r>
  <r>
    <x v="616"/>
    <s v="PESCE"/>
    <s v="MARIO VITO"/>
    <x v="18"/>
    <s v="M"/>
    <s v="H070205"/>
    <x v="54"/>
    <s v="ok"/>
    <x v="615"/>
    <x v="1"/>
    <s v="Adulti"/>
    <n v="28"/>
    <n v="6500"/>
    <x v="0"/>
  </r>
  <r>
    <x v="617"/>
    <s v="RAGAZZINI"/>
    <s v="ALICE"/>
    <x v="20"/>
    <s v="F"/>
    <s v="H070205"/>
    <x v="54"/>
    <s v="ok"/>
    <x v="616"/>
    <x v="24"/>
    <s v="Giovanile"/>
    <n v="15"/>
    <n v="2500"/>
    <x v="15"/>
  </r>
  <r>
    <x v="618"/>
    <s v="RUFFILLI"/>
    <s v="FRANCESCA"/>
    <x v="28"/>
    <s v="F"/>
    <s v="H070205"/>
    <x v="54"/>
    <s v="ok"/>
    <x v="617"/>
    <x v="18"/>
    <s v="Adulti"/>
    <n v="31"/>
    <n v="4000"/>
    <x v="1"/>
  </r>
  <r>
    <x v="619"/>
    <s v="SILIMBANI"/>
    <s v="RUGGERO"/>
    <x v="56"/>
    <s v="M"/>
    <s v="H070205"/>
    <x v="54"/>
    <s v="ok"/>
    <x v="618"/>
    <x v="25"/>
    <s v="Adulti"/>
    <n v="32"/>
    <n v="5000"/>
    <x v="2"/>
  </r>
  <r>
    <x v="620"/>
    <s v="SPORTELLI"/>
    <s v="TIZIANA"/>
    <x v="28"/>
    <s v="F"/>
    <s v="H070205"/>
    <x v="54"/>
    <s v="ok"/>
    <x v="619"/>
    <x v="18"/>
    <s v="Adulti"/>
    <n v="31"/>
    <n v="4000"/>
    <x v="1"/>
  </r>
  <r>
    <x v="621"/>
    <s v="TANESINI"/>
    <s v="CHIARA"/>
    <x v="34"/>
    <s v="F"/>
    <s v="H070205"/>
    <x v="54"/>
    <s v="ok"/>
    <x v="620"/>
    <x v="2"/>
    <s v="Adulti"/>
    <n v="27"/>
    <n v="4000"/>
    <x v="1"/>
  </r>
  <r>
    <x v="622"/>
    <s v="TARQUINIO"/>
    <s v="DENIS"/>
    <x v="68"/>
    <s v="M"/>
    <s v="H070205"/>
    <x v="54"/>
    <s v="ok"/>
    <x v="621"/>
    <x v="0"/>
    <s v="Adulti"/>
    <n v="24"/>
    <n v="6500"/>
    <x v="0"/>
  </r>
  <r>
    <x v="623"/>
    <s v="TONDINI"/>
    <s v="DAVIDE"/>
    <x v="35"/>
    <s v="M"/>
    <s v="H070205"/>
    <x v="54"/>
    <s v="ok"/>
    <x v="622"/>
    <x v="17"/>
    <s v="Adulti"/>
    <n v="30"/>
    <n v="6500"/>
    <x v="0"/>
  </r>
  <r>
    <x v="624"/>
    <s v="TRONCONI"/>
    <s v="LOREDANA"/>
    <x v="33"/>
    <s v="F"/>
    <s v="H070205"/>
    <x v="54"/>
    <s v="ok"/>
    <x v="623"/>
    <x v="31"/>
    <s v="Adulti"/>
    <n v="35"/>
    <n v="4000"/>
    <x v="1"/>
  </r>
  <r>
    <x v="625"/>
    <s v="CUTRUPI"/>
    <s v="MARCO"/>
    <x v="6"/>
    <s v="M"/>
    <s v="C010103"/>
    <x v="55"/>
    <s v="ok"/>
    <x v="624"/>
    <x v="12"/>
    <s v="Giovanile"/>
    <n v="14"/>
    <n v="2100"/>
    <x v="10"/>
  </r>
  <r>
    <x v="626"/>
    <s v="PARODI"/>
    <s v="DANIELE"/>
    <x v="10"/>
    <s v="M"/>
    <s v="C010103"/>
    <x v="55"/>
    <s v="ok"/>
    <x v="625"/>
    <x v="14"/>
    <s v="Giovanile"/>
    <n v="10"/>
    <n v="1000"/>
    <x v="12"/>
  </r>
  <r>
    <x v="627"/>
    <s v="VERNETTI"/>
    <s v="VIOLA"/>
    <x v="4"/>
    <s v="F"/>
    <s v="C010103"/>
    <x v="55"/>
    <s v="ok"/>
    <x v="626"/>
    <x v="5"/>
    <s v="Giovanile"/>
    <n v="11"/>
    <n v="1000"/>
    <x v="3"/>
  </r>
  <r>
    <x v="628"/>
    <s v="BONINI"/>
    <s v="MARCO"/>
    <x v="27"/>
    <s v="M"/>
    <s v="H041302"/>
    <x v="56"/>
    <s v="ok"/>
    <x v="627"/>
    <x v="25"/>
    <s v="Adulti"/>
    <n v="32"/>
    <n v="5000"/>
    <x v="2"/>
  </r>
  <r>
    <x v="629"/>
    <s v="CAVALLINI"/>
    <s v="ANDREA"/>
    <x v="74"/>
    <s v="M"/>
    <s v="L120491"/>
    <x v="57"/>
    <s v="ok"/>
    <x v="628"/>
    <x v="0"/>
    <s v="Adulti"/>
    <n v="24"/>
    <n v="6500"/>
    <x v="0"/>
  </r>
  <r>
    <x v="630"/>
    <s v="GIANNI"/>
    <s v="ROBERTO"/>
    <x v="63"/>
    <s v="M"/>
    <s v="L120491"/>
    <x v="57"/>
    <s v="ok"/>
    <x v="629"/>
    <x v="28"/>
    <s v="Adulti"/>
    <n v="26"/>
    <n v="6500"/>
    <x v="0"/>
  </r>
  <r>
    <x v="631"/>
    <s v="SPEZZATI"/>
    <s v="NADIA"/>
    <x v="43"/>
    <s v="F"/>
    <s v="H070349"/>
    <x v="58"/>
    <s v="ok"/>
    <x v="630"/>
    <x v="33"/>
    <s v="Adulti"/>
    <n v="39"/>
    <n v="4000"/>
    <x v="1"/>
  </r>
  <r>
    <x v="632"/>
    <s v="AVERSA"/>
    <s v="CLAUDIA"/>
    <x v="42"/>
    <s v="F"/>
    <s v="L020281"/>
    <x v="59"/>
    <s v="ok"/>
    <x v="631"/>
    <x v="39"/>
    <s v="Adulti"/>
    <n v="23"/>
    <n v="4000"/>
    <x v="1"/>
  </r>
  <r>
    <x v="633"/>
    <s v="CAROVANI"/>
    <s v="ALESSANDRA"/>
    <x v="26"/>
    <s v="F"/>
    <s v="L020281"/>
    <x v="59"/>
    <s v="ok"/>
    <x v="632"/>
    <x v="23"/>
    <s v="Adulti"/>
    <n v="29"/>
    <n v="4000"/>
    <x v="1"/>
  </r>
  <r>
    <x v="634"/>
    <s v="NISTRI"/>
    <s v="SANZIO"/>
    <x v="53"/>
    <s v="M"/>
    <s v="L020281"/>
    <x v="59"/>
    <s v="ok"/>
    <x v="633"/>
    <x v="35"/>
    <s v="Adulti"/>
    <n v="40"/>
    <n v="5000"/>
    <x v="2"/>
  </r>
  <r>
    <x v="635"/>
    <s v="SILORI"/>
    <s v="CINZIA"/>
    <x v="17"/>
    <s v="F"/>
    <s v="L020281"/>
    <x v="59"/>
    <s v="ok"/>
    <x v="634"/>
    <x v="18"/>
    <s v="Adulti"/>
    <n v="31"/>
    <n v="4000"/>
    <x v="1"/>
  </r>
  <r>
    <x v="636"/>
    <s v="TREVE"/>
    <s v="MATTIA"/>
    <x v="21"/>
    <s v="M"/>
    <s v="L020281"/>
    <x v="59"/>
    <s v="ok"/>
    <x v="635"/>
    <x v="17"/>
    <s v="Adulti"/>
    <n v="30"/>
    <n v="6500"/>
    <x v="0"/>
  </r>
  <r>
    <x v="637"/>
    <s v="VURRO"/>
    <s v="GIUSEPPE"/>
    <x v="64"/>
    <s v="M"/>
    <s v="L020281"/>
    <x v="59"/>
    <s v="ok"/>
    <x v="636"/>
    <x v="30"/>
    <s v="Adulti"/>
    <n v="34"/>
    <n v="5000"/>
    <x v="2"/>
  </r>
  <r>
    <x v="638"/>
    <s v="CROTTI"/>
    <s v="MASSIMO"/>
    <x v="16"/>
    <s v="M"/>
    <s v="H080300"/>
    <x v="60"/>
    <s v="ok"/>
    <x v="637"/>
    <x v="17"/>
    <s v="Adulti"/>
    <n v="30"/>
    <n v="6500"/>
    <x v="0"/>
  </r>
  <r>
    <x v="639"/>
    <s v="GALIMBERTI"/>
    <s v="FAUSTO"/>
    <x v="35"/>
    <s v="M"/>
    <s v="H080300"/>
    <x v="60"/>
    <s v="ok"/>
    <x v="638"/>
    <x v="17"/>
    <s v="Adulti"/>
    <n v="30"/>
    <n v="6500"/>
    <x v="0"/>
  </r>
  <r>
    <x v="640"/>
    <s v="GELOSINI"/>
    <s v="CLAUDIO"/>
    <x v="2"/>
    <s v="M"/>
    <s v="H080300"/>
    <x v="60"/>
    <s v="ok"/>
    <x v="639"/>
    <x v="30"/>
    <s v="Adulti"/>
    <n v="34"/>
    <n v="5000"/>
    <x v="2"/>
  </r>
  <r>
    <x v="641"/>
    <s v="PAGU"/>
    <s v="NATALIA"/>
    <x v="70"/>
    <s v="F"/>
    <s v="H080300"/>
    <x v="60"/>
    <s v="ok"/>
    <x v="640"/>
    <x v="36"/>
    <s v="Adulti"/>
    <n v="25"/>
    <n v="4000"/>
    <x v="1"/>
  </r>
  <r>
    <x v="642"/>
    <s v="VERONESI"/>
    <s v="ANDREA"/>
    <x v="16"/>
    <s v="M"/>
    <s v="H080300"/>
    <x v="60"/>
    <s v="ok"/>
    <x v="641"/>
    <x v="17"/>
    <s v="Adulti"/>
    <n v="30"/>
    <n v="6500"/>
    <x v="0"/>
  </r>
  <r>
    <x v="643"/>
    <s v="VERONESI"/>
    <s v="REBECCA"/>
    <x v="25"/>
    <s v="F"/>
    <s v="H080300"/>
    <x v="60"/>
    <s v="ok"/>
    <x v="642"/>
    <x v="24"/>
    <s v="Giovanile"/>
    <n v="15"/>
    <n v="2500"/>
    <x v="15"/>
  </r>
  <r>
    <x v="644"/>
    <s v="VERZELLESI"/>
    <s v="MARIA PIA"/>
    <x v="75"/>
    <s v="F"/>
    <s v="H080300"/>
    <x v="60"/>
    <s v="ok"/>
    <x v="643"/>
    <x v="31"/>
    <s v="Adulti"/>
    <n v="35"/>
    <n v="4000"/>
    <x v="1"/>
  </r>
  <r>
    <x v="645"/>
    <s v="NERI"/>
    <s v="FABIO"/>
    <x v="21"/>
    <s v="M"/>
    <s v="H041426"/>
    <x v="61"/>
    <s v="ok"/>
    <x v="644"/>
    <x v="17"/>
    <s v="Adulti"/>
    <n v="30"/>
    <n v="6500"/>
    <x v="0"/>
  </r>
  <r>
    <x v="646"/>
    <s v="GABBI"/>
    <s v="CARLO"/>
    <x v="40"/>
    <s v="M"/>
    <s v="H040383"/>
    <x v="62"/>
    <s v="ok"/>
    <x v="645"/>
    <x v="30"/>
    <s v="Adulti"/>
    <n v="34"/>
    <n v="5000"/>
    <x v="2"/>
  </r>
  <r>
    <x v="647"/>
    <s v="MAZZI"/>
    <s v="GIANLUCA"/>
    <x v="21"/>
    <s v="M"/>
    <s v="H040383"/>
    <x v="62"/>
    <s v="ok"/>
    <x v="646"/>
    <x v="17"/>
    <s v="Adulti"/>
    <n v="30"/>
    <n v="6500"/>
    <x v="0"/>
  </r>
  <r>
    <x v="648"/>
    <s v="MEDICI"/>
    <s v="MARCO"/>
    <x v="8"/>
    <s v="M"/>
    <s v="H040383"/>
    <x v="62"/>
    <s v="ok"/>
    <x v="647"/>
    <x v="1"/>
    <s v="Adulti"/>
    <n v="28"/>
    <n v="6500"/>
    <x v="0"/>
  </r>
  <r>
    <x v="649"/>
    <s v="PRATIZZOLI"/>
    <s v="ALBERTO"/>
    <x v="34"/>
    <s v="M"/>
    <s v="H040383"/>
    <x v="62"/>
    <s v="ok"/>
    <x v="648"/>
    <x v="1"/>
    <s v="Adulti"/>
    <n v="28"/>
    <n v="6500"/>
    <x v="0"/>
  </r>
  <r>
    <x v="650"/>
    <s v="ROMAGNOLI"/>
    <s v="RICCARDO"/>
    <x v="36"/>
    <s v="M"/>
    <s v="H040383"/>
    <x v="62"/>
    <s v="ok"/>
    <x v="649"/>
    <x v="26"/>
    <s v="Adulti"/>
    <n v="18"/>
    <n v="5000"/>
    <x v="2"/>
  </r>
  <r>
    <x v="651"/>
    <s v="RUPI"/>
    <s v="RODOLFO"/>
    <x v="40"/>
    <s v="M"/>
    <s v="H040383"/>
    <x v="62"/>
    <s v="ok"/>
    <x v="650"/>
    <x v="30"/>
    <s v="Adulti"/>
    <n v="34"/>
    <n v="5000"/>
    <x v="2"/>
  </r>
  <r>
    <x v="652"/>
    <s v="TURRICELLI"/>
    <s v="ERIK"/>
    <x v="22"/>
    <s v="M"/>
    <s v="H040383"/>
    <x v="62"/>
    <s v="ok"/>
    <x v="651"/>
    <x v="22"/>
    <s v="Adulti"/>
    <n v="20"/>
    <n v="6500"/>
    <x v="0"/>
  </r>
  <r>
    <x v="653"/>
    <s v="CASINI"/>
    <s v="GIOVANNI"/>
    <x v="9"/>
    <s v="M"/>
    <s v="H041109"/>
    <x v="63"/>
    <s v="ok"/>
    <x v="652"/>
    <x v="20"/>
    <s v="Giovanile"/>
    <n v="4"/>
    <n v="400"/>
    <x v="14"/>
  </r>
  <r>
    <x v="654"/>
    <s v="FINTI"/>
    <s v="AMIRA"/>
    <x v="29"/>
    <s v="F"/>
    <s v="H041109"/>
    <x v="63"/>
    <s v="ok"/>
    <x v="653"/>
    <x v="19"/>
    <s v="Giovanile"/>
    <n v="7"/>
    <n v="800"/>
    <x v="13"/>
  </r>
  <r>
    <x v="655"/>
    <s v="GUGLIELMINI"/>
    <s v="ALESSIA"/>
    <x v="29"/>
    <s v="F"/>
    <s v="H041109"/>
    <x v="63"/>
    <s v="ok"/>
    <x v="654"/>
    <x v="19"/>
    <s v="Giovanile"/>
    <n v="7"/>
    <n v="800"/>
    <x v="13"/>
  </r>
  <r>
    <x v="656"/>
    <s v="PECCHI"/>
    <s v="ALICE"/>
    <x v="5"/>
    <s v="F"/>
    <s v="H041109"/>
    <x v="63"/>
    <s v="ok"/>
    <x v="655"/>
    <x v="7"/>
    <s v="Giovanile"/>
    <n v="5"/>
    <n v="400"/>
    <x v="5"/>
  </r>
  <r>
    <x v="657"/>
    <s v="ZAMBELLI"/>
    <s v="FABIO"/>
    <x v="9"/>
    <s v="M"/>
    <s v="H041109"/>
    <x v="63"/>
    <s v="ok"/>
    <x v="656"/>
    <x v="20"/>
    <s v="Giovanile"/>
    <n v="4"/>
    <n v="400"/>
    <x v="14"/>
  </r>
  <r>
    <x v="658"/>
    <s v="SIDOLI"/>
    <s v="GIULIANO"/>
    <x v="50"/>
    <s v="M"/>
    <s v="H080731"/>
    <x v="64"/>
    <s v="ok"/>
    <x v="657"/>
    <x v="35"/>
    <s v="Adulti"/>
    <n v="40"/>
    <n v="5000"/>
    <x v="2"/>
  </r>
  <r>
    <x v="659"/>
    <s v="CASSI"/>
    <s v="ROBERTO"/>
    <x v="3"/>
    <s v="M"/>
    <s v="L020280"/>
    <x v="65"/>
    <s v="ok"/>
    <x v="658"/>
    <x v="4"/>
    <s v="Adulti"/>
    <n v="36"/>
    <n v="5000"/>
    <x v="2"/>
  </r>
  <r>
    <x v="660"/>
    <s v="ABBATI"/>
    <s v="ALESSIO"/>
    <x v="48"/>
    <s v="M"/>
    <s v="H041354"/>
    <x v="66"/>
    <s v="ok"/>
    <x v="659"/>
    <x v="1"/>
    <s v="Adulti"/>
    <n v="28"/>
    <n v="6500"/>
    <x v="0"/>
  </r>
  <r>
    <x v="661"/>
    <s v="ACCORSI"/>
    <s v="ENRICO"/>
    <x v="8"/>
    <s v="M"/>
    <s v="H041354"/>
    <x v="66"/>
    <s v="ok"/>
    <x v="660"/>
    <x v="1"/>
    <s v="Adulti"/>
    <n v="28"/>
    <n v="6500"/>
    <x v="0"/>
  </r>
  <r>
    <x v="662"/>
    <s v="AVANZI"/>
    <s v="ALESSANDRO"/>
    <x v="32"/>
    <s v="M"/>
    <s v="H041354"/>
    <x v="66"/>
    <s v="ok"/>
    <x v="661"/>
    <x v="28"/>
    <s v="Adulti"/>
    <n v="26"/>
    <n v="6500"/>
    <x v="0"/>
  </r>
  <r>
    <x v="663"/>
    <s v="BEDESCHI"/>
    <s v="SIMONA"/>
    <x v="0"/>
    <s v="F"/>
    <s v="H041354"/>
    <x v="66"/>
    <s v="ok"/>
    <x v="662"/>
    <x v="39"/>
    <s v="Adulti"/>
    <n v="23"/>
    <n v="4000"/>
    <x v="1"/>
  </r>
  <r>
    <x v="664"/>
    <s v="BELMONTE"/>
    <s v="NICOLA"/>
    <x v="55"/>
    <s v="M"/>
    <s v="H041354"/>
    <x v="66"/>
    <s v="ok"/>
    <x v="663"/>
    <x v="28"/>
    <s v="Adulti"/>
    <n v="26"/>
    <n v="6500"/>
    <x v="0"/>
  </r>
  <r>
    <x v="665"/>
    <s v="BERGONZINI"/>
    <s v="SIMONE"/>
    <x v="34"/>
    <s v="M"/>
    <s v="H041354"/>
    <x v="66"/>
    <s v="ok"/>
    <x v="664"/>
    <x v="1"/>
    <s v="Adulti"/>
    <n v="28"/>
    <n v="6500"/>
    <x v="0"/>
  </r>
  <r>
    <x v="666"/>
    <s v="BIGI"/>
    <s v="PATRICK"/>
    <x v="32"/>
    <s v="M"/>
    <s v="H041354"/>
    <x v="66"/>
    <s v="ok"/>
    <x v="665"/>
    <x v="28"/>
    <s v="Adulti"/>
    <n v="26"/>
    <n v="6500"/>
    <x v="0"/>
  </r>
  <r>
    <x v="667"/>
    <s v="BORSARI"/>
    <s v="PIERLUIGI"/>
    <x v="28"/>
    <s v="M"/>
    <s v="H041354"/>
    <x v="66"/>
    <s v="ok"/>
    <x v="666"/>
    <x v="25"/>
    <s v="Adulti"/>
    <n v="32"/>
    <n v="5000"/>
    <x v="2"/>
  </r>
  <r>
    <x v="668"/>
    <s v="BRANDUZZI"/>
    <s v="DARIO"/>
    <x v="1"/>
    <s v="M"/>
    <s v="H041354"/>
    <x v="66"/>
    <s v="ok"/>
    <x v="667"/>
    <x v="1"/>
    <s v="Adulti"/>
    <n v="28"/>
    <n v="6500"/>
    <x v="0"/>
  </r>
  <r>
    <x v="669"/>
    <s v="CAMPADELLI"/>
    <s v="VALERIO"/>
    <x v="8"/>
    <s v="M"/>
    <s v="H041354"/>
    <x v="66"/>
    <s v="ok"/>
    <x v="668"/>
    <x v="1"/>
    <s v="Adulti"/>
    <n v="28"/>
    <n v="6500"/>
    <x v="0"/>
  </r>
  <r>
    <x v="670"/>
    <s v="CAPITANI"/>
    <s v="FILIPPO"/>
    <x v="0"/>
    <s v="M"/>
    <s v="H041354"/>
    <x v="66"/>
    <s v="ok"/>
    <x v="669"/>
    <x v="0"/>
    <s v="Adulti"/>
    <n v="24"/>
    <n v="6500"/>
    <x v="0"/>
  </r>
  <r>
    <x v="671"/>
    <s v="CARPENITO"/>
    <s v="GIACOMO"/>
    <x v="48"/>
    <s v="M"/>
    <s v="H041354"/>
    <x v="66"/>
    <s v="ok"/>
    <x v="670"/>
    <x v="1"/>
    <s v="Adulti"/>
    <n v="28"/>
    <n v="6500"/>
    <x v="0"/>
  </r>
  <r>
    <x v="672"/>
    <s v="CASONI"/>
    <s v="ELISA"/>
    <x v="18"/>
    <s v="F"/>
    <s v="H041354"/>
    <x v="66"/>
    <s v="ok"/>
    <x v="671"/>
    <x v="2"/>
    <s v="Adulti"/>
    <n v="27"/>
    <n v="4000"/>
    <x v="1"/>
  </r>
  <r>
    <x v="673"/>
    <s v="CATTINI"/>
    <s v="ALBERTO"/>
    <x v="8"/>
    <s v="M"/>
    <s v="H041354"/>
    <x v="66"/>
    <s v="ok"/>
    <x v="672"/>
    <x v="1"/>
    <s v="Adulti"/>
    <n v="28"/>
    <n v="6500"/>
    <x v="0"/>
  </r>
  <r>
    <x v="674"/>
    <s v="CAVANI"/>
    <s v="MARCO"/>
    <x v="28"/>
    <s v="M"/>
    <s v="H041354"/>
    <x v="66"/>
    <s v="ok"/>
    <x v="673"/>
    <x v="25"/>
    <s v="Adulti"/>
    <n v="32"/>
    <n v="5000"/>
    <x v="2"/>
  </r>
  <r>
    <x v="675"/>
    <s v="CENCI"/>
    <s v="MAURIZIO"/>
    <x v="17"/>
    <s v="M"/>
    <s v="H041354"/>
    <x v="66"/>
    <s v="ok"/>
    <x v="674"/>
    <x v="25"/>
    <s v="Adulti"/>
    <n v="32"/>
    <n v="5000"/>
    <x v="2"/>
  </r>
  <r>
    <x v="676"/>
    <s v="CONSERVA"/>
    <s v="MARIO"/>
    <x v="40"/>
    <s v="M"/>
    <s v="H041354"/>
    <x v="66"/>
    <s v="ok"/>
    <x v="675"/>
    <x v="30"/>
    <s v="Adulti"/>
    <n v="34"/>
    <n v="5000"/>
    <x v="2"/>
  </r>
  <r>
    <x v="677"/>
    <s v="COPPOLA"/>
    <s v="DOMENICO"/>
    <x v="26"/>
    <s v="M"/>
    <s v="H041354"/>
    <x v="66"/>
    <s v="ok"/>
    <x v="676"/>
    <x v="17"/>
    <s v="Adulti"/>
    <n v="30"/>
    <n v="6500"/>
    <x v="0"/>
  </r>
  <r>
    <x v="678"/>
    <s v="CORSINI"/>
    <s v="FABRIZIO"/>
    <x v="8"/>
    <s v="M"/>
    <s v="H041354"/>
    <x v="66"/>
    <s v="ok"/>
    <x v="677"/>
    <x v="1"/>
    <s v="Adulti"/>
    <n v="28"/>
    <n v="6500"/>
    <x v="0"/>
  </r>
  <r>
    <x v="679"/>
    <s v="COTALI"/>
    <s v="IVAN"/>
    <x v="34"/>
    <s v="M"/>
    <s v="H041354"/>
    <x v="66"/>
    <s v="ok"/>
    <x v="678"/>
    <x v="1"/>
    <s v="Adulti"/>
    <n v="28"/>
    <n v="6500"/>
    <x v="0"/>
  </r>
  <r>
    <x v="680"/>
    <s v="CUCCHI"/>
    <s v="STEFANO"/>
    <x v="26"/>
    <s v="M"/>
    <s v="H041354"/>
    <x v="66"/>
    <s v="ok"/>
    <x v="679"/>
    <x v="17"/>
    <s v="Adulti"/>
    <n v="30"/>
    <n v="6500"/>
    <x v="0"/>
  </r>
  <r>
    <x v="681"/>
    <s v="FAGGIOLI"/>
    <s v="LORENZO"/>
    <x v="16"/>
    <s v="M"/>
    <s v="H041354"/>
    <x v="66"/>
    <s v="ok"/>
    <x v="680"/>
    <x v="17"/>
    <s v="Adulti"/>
    <n v="30"/>
    <n v="6500"/>
    <x v="0"/>
  </r>
  <r>
    <x v="682"/>
    <s v="FARSETTI"/>
    <s v="ANDREA"/>
    <x v="26"/>
    <s v="M"/>
    <s v="H041354"/>
    <x v="66"/>
    <s v="ok"/>
    <x v="681"/>
    <x v="17"/>
    <s v="Adulti"/>
    <n v="30"/>
    <n v="6500"/>
    <x v="0"/>
  </r>
  <r>
    <x v="683"/>
    <s v="FILIPPINI"/>
    <s v="MASSIMO"/>
    <x v="26"/>
    <s v="M"/>
    <s v="H041354"/>
    <x v="66"/>
    <s v="ok"/>
    <x v="682"/>
    <x v="17"/>
    <s v="Adulti"/>
    <n v="30"/>
    <n v="6500"/>
    <x v="0"/>
  </r>
  <r>
    <x v="684"/>
    <s v="FRACCHETTA"/>
    <s v="VALERIO"/>
    <x v="40"/>
    <s v="M"/>
    <s v="H041354"/>
    <x v="66"/>
    <s v="ok"/>
    <x v="683"/>
    <x v="30"/>
    <s v="Adulti"/>
    <n v="34"/>
    <n v="5000"/>
    <x v="2"/>
  </r>
  <r>
    <x v="685"/>
    <s v="FRANCIOSI"/>
    <s v="JONATHAN"/>
    <x v="8"/>
    <s v="M"/>
    <s v="H041354"/>
    <x v="66"/>
    <s v="ok"/>
    <x v="684"/>
    <x v="1"/>
    <s v="Adulti"/>
    <n v="28"/>
    <n v="6500"/>
    <x v="0"/>
  </r>
  <r>
    <x v="686"/>
    <s v="GALANTINI"/>
    <s v="CARLO"/>
    <x v="28"/>
    <s v="M"/>
    <s v="H041354"/>
    <x v="66"/>
    <s v="ok"/>
    <x v="685"/>
    <x v="25"/>
    <s v="Adulti"/>
    <n v="32"/>
    <n v="5000"/>
    <x v="2"/>
  </r>
  <r>
    <x v="687"/>
    <s v="GASPARINI"/>
    <s v="PIERPAOLO"/>
    <x v="39"/>
    <s v="M"/>
    <s v="H041354"/>
    <x v="66"/>
    <s v="ok"/>
    <x v="686"/>
    <x v="25"/>
    <s v="Adulti"/>
    <n v="32"/>
    <n v="5000"/>
    <x v="2"/>
  </r>
  <r>
    <x v="688"/>
    <s v="GAVIOLI"/>
    <s v="DAVIDE"/>
    <x v="68"/>
    <s v="M"/>
    <s v="H041354"/>
    <x v="66"/>
    <s v="ok"/>
    <x v="687"/>
    <x v="0"/>
    <s v="Adulti"/>
    <n v="24"/>
    <n v="6500"/>
    <x v="0"/>
  </r>
  <r>
    <x v="689"/>
    <s v="GENTILE"/>
    <s v="FABRIZIO"/>
    <x v="16"/>
    <s v="M"/>
    <s v="H041354"/>
    <x v="66"/>
    <s v="ok"/>
    <x v="688"/>
    <x v="17"/>
    <s v="Adulti"/>
    <n v="30"/>
    <n v="6500"/>
    <x v="0"/>
  </r>
  <r>
    <x v="690"/>
    <s v="GIUTTARI"/>
    <s v="GIANLUCA"/>
    <x v="35"/>
    <s v="M"/>
    <s v="H041354"/>
    <x v="66"/>
    <s v="ok"/>
    <x v="689"/>
    <x v="17"/>
    <s v="Adulti"/>
    <n v="30"/>
    <n v="6500"/>
    <x v="0"/>
  </r>
  <r>
    <x v="691"/>
    <s v="GORRASI"/>
    <s v="GIANCARLO"/>
    <x v="55"/>
    <s v="M"/>
    <s v="H041354"/>
    <x v="66"/>
    <s v="ok"/>
    <x v="690"/>
    <x v="28"/>
    <s v="Adulti"/>
    <n v="26"/>
    <n v="6500"/>
    <x v="0"/>
  </r>
  <r>
    <x v="692"/>
    <s v="GOZZI"/>
    <s v="ETTORE"/>
    <x v="38"/>
    <s v="M"/>
    <s v="H041354"/>
    <x v="66"/>
    <s v="ok"/>
    <x v="691"/>
    <x v="30"/>
    <s v="Adulti"/>
    <n v="34"/>
    <n v="5000"/>
    <x v="2"/>
  </r>
  <r>
    <x v="693"/>
    <s v="LIGABUE"/>
    <s v="ANNAMARIA"/>
    <x v="69"/>
    <s v="F"/>
    <s v="H041354"/>
    <x v="66"/>
    <s v="ok"/>
    <x v="692"/>
    <x v="3"/>
    <s v="Adulti"/>
    <n v="33"/>
    <n v="4000"/>
    <x v="1"/>
  </r>
  <r>
    <x v="694"/>
    <s v="LO CONTE"/>
    <s v="ANTONIO"/>
    <x v="69"/>
    <s v="M"/>
    <s v="H041354"/>
    <x v="66"/>
    <s v="ok"/>
    <x v="693"/>
    <x v="30"/>
    <s v="Adulti"/>
    <n v="34"/>
    <n v="5000"/>
    <x v="2"/>
  </r>
  <r>
    <x v="695"/>
    <s v="LONGAGNANI"/>
    <s v="GIOVANNI"/>
    <x v="15"/>
    <s v="M"/>
    <s v="H041354"/>
    <x v="66"/>
    <s v="ok"/>
    <x v="694"/>
    <x v="4"/>
    <s v="Adulti"/>
    <n v="36"/>
    <n v="5000"/>
    <x v="2"/>
  </r>
  <r>
    <x v="696"/>
    <s v="LONGAGNANI"/>
    <s v="MARCO"/>
    <x v="63"/>
    <s v="M"/>
    <s v="H041354"/>
    <x v="66"/>
    <s v="ok"/>
    <x v="695"/>
    <x v="28"/>
    <s v="Adulti"/>
    <n v="26"/>
    <n v="6500"/>
    <x v="0"/>
  </r>
  <r>
    <x v="697"/>
    <s v="MALAGOLI"/>
    <s v="GIAN FRANCO"/>
    <x v="30"/>
    <s v="M"/>
    <s v="H041354"/>
    <x v="66"/>
    <s v="ok"/>
    <x v="696"/>
    <x v="17"/>
    <s v="Adulti"/>
    <n v="30"/>
    <n v="6500"/>
    <x v="0"/>
  </r>
  <r>
    <x v="698"/>
    <s v="MANNI"/>
    <s v="FABRIZIO"/>
    <x v="70"/>
    <s v="M"/>
    <s v="H041354"/>
    <x v="66"/>
    <s v="ok"/>
    <x v="697"/>
    <x v="28"/>
    <s v="Adulti"/>
    <n v="26"/>
    <n v="6500"/>
    <x v="0"/>
  </r>
  <r>
    <x v="699"/>
    <s v="MANNI"/>
    <s v="NICOLO'"/>
    <x v="44"/>
    <s v="M"/>
    <s v="H041354"/>
    <x v="66"/>
    <s v="ok"/>
    <x v="698"/>
    <x v="16"/>
    <s v="Adulti"/>
    <n v="22"/>
    <n v="6500"/>
    <x v="0"/>
  </r>
  <r>
    <x v="700"/>
    <s v="MANTOVI"/>
    <s v="ROBERTA"/>
    <x v="56"/>
    <s v="F"/>
    <s v="H041354"/>
    <x v="66"/>
    <s v="ok"/>
    <x v="699"/>
    <x v="18"/>
    <s v="Adulti"/>
    <n v="31"/>
    <n v="4000"/>
    <x v="1"/>
  </r>
  <r>
    <x v="701"/>
    <s v="MARCONI"/>
    <s v="PAOLA"/>
    <x v="26"/>
    <s v="F"/>
    <s v="H041354"/>
    <x v="66"/>
    <s v="ok"/>
    <x v="700"/>
    <x v="23"/>
    <s v="Adulti"/>
    <n v="29"/>
    <n v="4000"/>
    <x v="1"/>
  </r>
  <r>
    <x v="702"/>
    <s v="MARMO"/>
    <s v="SAVERIO"/>
    <x v="34"/>
    <s v="M"/>
    <s v="H041354"/>
    <x v="66"/>
    <s v="ok"/>
    <x v="701"/>
    <x v="1"/>
    <s v="Adulti"/>
    <n v="28"/>
    <n v="6500"/>
    <x v="0"/>
  </r>
  <r>
    <x v="703"/>
    <s v="MELETTI"/>
    <s v="LUIGI"/>
    <x v="26"/>
    <s v="M"/>
    <s v="H041354"/>
    <x v="66"/>
    <s v="ok"/>
    <x v="702"/>
    <x v="17"/>
    <s v="Adulti"/>
    <n v="30"/>
    <n v="6500"/>
    <x v="0"/>
  </r>
  <r>
    <x v="704"/>
    <s v="MONGERA"/>
    <s v="ANNAROSA"/>
    <x v="48"/>
    <s v="F"/>
    <s v="H041354"/>
    <x v="66"/>
    <s v="ok"/>
    <x v="703"/>
    <x v="2"/>
    <s v="Adulti"/>
    <n v="27"/>
    <n v="4000"/>
    <x v="1"/>
  </r>
  <r>
    <x v="705"/>
    <s v="MONTANARI"/>
    <s v="ANDREA"/>
    <x v="70"/>
    <s v="M"/>
    <s v="H041354"/>
    <x v="66"/>
    <s v="ok"/>
    <x v="704"/>
    <x v="28"/>
    <s v="Adulti"/>
    <n v="26"/>
    <n v="6500"/>
    <x v="0"/>
  </r>
  <r>
    <x v="706"/>
    <s v="MORI"/>
    <s v="ALESSIO"/>
    <x v="0"/>
    <s v="M"/>
    <s v="H041354"/>
    <x v="66"/>
    <s v="ok"/>
    <x v="705"/>
    <x v="0"/>
    <s v="Adulti"/>
    <n v="24"/>
    <n v="6500"/>
    <x v="0"/>
  </r>
  <r>
    <x v="707"/>
    <s v="MORO"/>
    <s v="MOHAMED"/>
    <x v="42"/>
    <s v="M"/>
    <s v="H041354"/>
    <x v="66"/>
    <s v="ok"/>
    <x v="706"/>
    <x v="0"/>
    <s v="Adulti"/>
    <n v="24"/>
    <n v="6500"/>
    <x v="0"/>
  </r>
  <r>
    <x v="708"/>
    <s v="NEGRINI"/>
    <s v="ALBERTO"/>
    <x v="35"/>
    <s v="M"/>
    <s v="H041354"/>
    <x v="66"/>
    <s v="ok"/>
    <x v="707"/>
    <x v="17"/>
    <s v="Adulti"/>
    <n v="30"/>
    <n v="6500"/>
    <x v="0"/>
  </r>
  <r>
    <x v="709"/>
    <s v="PERRICONE"/>
    <s v="GAETANO"/>
    <x v="64"/>
    <s v="M"/>
    <s v="H041354"/>
    <x v="66"/>
    <s v="ok"/>
    <x v="708"/>
    <x v="30"/>
    <s v="Adulti"/>
    <n v="34"/>
    <n v="5000"/>
    <x v="2"/>
  </r>
  <r>
    <x v="710"/>
    <s v="PIRONDI"/>
    <s v="FABIO"/>
    <x v="32"/>
    <s v="M"/>
    <s v="H041354"/>
    <x v="66"/>
    <s v="ok"/>
    <x v="709"/>
    <x v="28"/>
    <s v="Adulti"/>
    <n v="26"/>
    <n v="6500"/>
    <x v="0"/>
  </r>
  <r>
    <x v="711"/>
    <s v="POLLASTRI"/>
    <s v="ENRICO"/>
    <x v="16"/>
    <s v="M"/>
    <s v="H041354"/>
    <x v="66"/>
    <s v="ok"/>
    <x v="710"/>
    <x v="17"/>
    <s v="Adulti"/>
    <n v="30"/>
    <n v="6500"/>
    <x v="0"/>
  </r>
  <r>
    <x v="712"/>
    <s v="POPPI"/>
    <s v="VANESSA"/>
    <x v="61"/>
    <s v="F"/>
    <s v="H041354"/>
    <x v="66"/>
    <s v="ok"/>
    <x v="711"/>
    <x v="34"/>
    <s v="Adulti"/>
    <n v="21"/>
    <n v="4000"/>
    <x v="1"/>
  </r>
  <r>
    <x v="713"/>
    <s v="RICCHI"/>
    <s v="LUCIA"/>
    <x v="73"/>
    <s v="F"/>
    <s v="H041354"/>
    <x v="66"/>
    <s v="ok"/>
    <x v="712"/>
    <x v="36"/>
    <s v="Adulti"/>
    <n v="25"/>
    <n v="4000"/>
    <x v="1"/>
  </r>
  <r>
    <x v="714"/>
    <s v="RIGHI"/>
    <s v="GABRIELE"/>
    <x v="66"/>
    <s v="M"/>
    <s v="H041354"/>
    <x v="66"/>
    <s v="ok"/>
    <x v="713"/>
    <x v="16"/>
    <s v="Adulti"/>
    <n v="22"/>
    <n v="6500"/>
    <x v="0"/>
  </r>
  <r>
    <x v="715"/>
    <s v="RIGHI"/>
    <s v="MAURO"/>
    <x v="69"/>
    <s v="M"/>
    <s v="H041354"/>
    <x v="66"/>
    <s v="ok"/>
    <x v="714"/>
    <x v="30"/>
    <s v="Adulti"/>
    <n v="34"/>
    <n v="5000"/>
    <x v="2"/>
  </r>
  <r>
    <x v="716"/>
    <s v="ROSSI"/>
    <s v="CRISTINA"/>
    <x v="69"/>
    <s v="F"/>
    <s v="H041354"/>
    <x v="66"/>
    <s v="ok"/>
    <x v="715"/>
    <x v="3"/>
    <s v="Adulti"/>
    <n v="33"/>
    <n v="4000"/>
    <x v="1"/>
  </r>
  <r>
    <x v="717"/>
    <s v="SETTI"/>
    <s v="ALBERTO"/>
    <x v="34"/>
    <s v="M"/>
    <s v="H041354"/>
    <x v="66"/>
    <s v="ok"/>
    <x v="716"/>
    <x v="1"/>
    <s v="Adulti"/>
    <n v="28"/>
    <n v="6500"/>
    <x v="0"/>
  </r>
  <r>
    <x v="718"/>
    <s v="STRADI"/>
    <s v="GIANLUCA"/>
    <x v="17"/>
    <s v="M"/>
    <s v="H041354"/>
    <x v="66"/>
    <s v="ok"/>
    <x v="717"/>
    <x v="25"/>
    <s v="Adulti"/>
    <n v="32"/>
    <n v="5000"/>
    <x v="2"/>
  </r>
  <r>
    <x v="719"/>
    <s v="TAMAROZZI"/>
    <s v="MARCO"/>
    <x v="16"/>
    <s v="M"/>
    <s v="H041354"/>
    <x v="66"/>
    <s v="ok"/>
    <x v="718"/>
    <x v="17"/>
    <s v="Adulti"/>
    <n v="30"/>
    <n v="6500"/>
    <x v="0"/>
  </r>
  <r>
    <x v="720"/>
    <s v="VALLI"/>
    <s v="STEFANO"/>
    <x v="39"/>
    <s v="M"/>
    <s v="H041354"/>
    <x v="66"/>
    <s v="ok"/>
    <x v="719"/>
    <x v="25"/>
    <s v="Adulti"/>
    <n v="32"/>
    <n v="5000"/>
    <x v="2"/>
  </r>
  <r>
    <x v="721"/>
    <s v="ZACCARIA"/>
    <s v="RICCARDO"/>
    <x v="35"/>
    <s v="M"/>
    <s v="H041354"/>
    <x v="66"/>
    <s v="ok"/>
    <x v="720"/>
    <x v="17"/>
    <s v="Adulti"/>
    <n v="30"/>
    <n v="6500"/>
    <x v="0"/>
  </r>
  <r>
    <x v="722"/>
    <s v="ZINI"/>
    <s v="CHIARA"/>
    <x v="74"/>
    <s v="F"/>
    <s v="H041354"/>
    <x v="66"/>
    <s v="ok"/>
    <x v="721"/>
    <x v="39"/>
    <s v="Adulti"/>
    <n v="23"/>
    <n v="4000"/>
    <x v="1"/>
  </r>
  <r>
    <x v="723"/>
    <s v="CARPENITO"/>
    <s v="ELEONORA"/>
    <x v="5"/>
    <s v="F"/>
    <s v="H040237"/>
    <x v="67"/>
    <s v="ok"/>
    <x v="722"/>
    <x v="7"/>
    <s v="Giovanile"/>
    <n v="5"/>
    <n v="400"/>
    <x v="5"/>
  </r>
  <r>
    <x v="724"/>
    <s v="CARPENITO"/>
    <s v="MARIA SOLE"/>
    <x v="11"/>
    <s v="F"/>
    <s v="H040237"/>
    <x v="67"/>
    <s v="ok"/>
    <x v="723"/>
    <x v="19"/>
    <s v="Giovanile"/>
    <n v="7"/>
    <n v="800"/>
    <x v="13"/>
  </r>
  <r>
    <x v="725"/>
    <s v="BRUZZI"/>
    <s v="EDOARDO"/>
    <x v="6"/>
    <s v="M"/>
    <s v="H040444"/>
    <x v="68"/>
    <s v="ok"/>
    <x v="724"/>
    <x v="12"/>
    <s v="Giovanile"/>
    <n v="14"/>
    <n v="2100"/>
    <x v="10"/>
  </r>
  <r>
    <x v="726"/>
    <s v="SELMI"/>
    <s v="ELENA"/>
    <x v="14"/>
    <s v="F"/>
    <s v="H040444"/>
    <x v="68"/>
    <s v="ok"/>
    <x v="725"/>
    <x v="8"/>
    <s v="Giovanile"/>
    <n v="13"/>
    <n v="2100"/>
    <x v="6"/>
  </r>
  <r>
    <x v="727"/>
    <s v="SHAMI"/>
    <s v="ELMAHDI"/>
    <x v="20"/>
    <s v="M"/>
    <s v="H040444"/>
    <x v="68"/>
    <s v="ok"/>
    <x v="726"/>
    <x v="21"/>
    <s v="Giovanile"/>
    <n v="16"/>
    <n v="2500"/>
    <x v="15"/>
  </r>
  <r>
    <x v="728"/>
    <s v="GIANNOTTI"/>
    <s v="MARGHERITA"/>
    <x v="11"/>
    <s v="F"/>
    <s v="H040796"/>
    <x v="69"/>
    <s v="ok"/>
    <x v="727"/>
    <x v="19"/>
    <s v="Giovanile"/>
    <n v="7"/>
    <n v="800"/>
    <x v="13"/>
  </r>
  <r>
    <x v="729"/>
    <s v="GIANNOTTI"/>
    <s v="SILVIA"/>
    <x v="10"/>
    <s v="F"/>
    <s v="H040796"/>
    <x v="69"/>
    <s v="ok"/>
    <x v="728"/>
    <x v="11"/>
    <s v="Giovanile"/>
    <n v="9"/>
    <n v="1000"/>
    <x v="9"/>
  </r>
  <r>
    <x v="730"/>
    <s v="ANGELILLO"/>
    <s v="VINCENZO"/>
    <x v="39"/>
    <s v="M"/>
    <s v="H080563"/>
    <x v="70"/>
    <s v="ok"/>
    <x v="729"/>
    <x v="25"/>
    <s v="Adulti"/>
    <n v="32"/>
    <n v="5000"/>
    <x v="2"/>
  </r>
  <r>
    <x v="731"/>
    <s v="MANINI"/>
    <s v="ROBERTO"/>
    <x v="64"/>
    <s v="M"/>
    <s v="H080563"/>
    <x v="70"/>
    <s v="ok"/>
    <x v="730"/>
    <x v="30"/>
    <s v="Adulti"/>
    <n v="34"/>
    <n v="5000"/>
    <x v="2"/>
  </r>
  <r>
    <x v="732"/>
    <s v="MASONI"/>
    <s v="GIANCARLO"/>
    <x v="59"/>
    <s v="M"/>
    <s v="H080563"/>
    <x v="70"/>
    <s v="ok"/>
    <x v="731"/>
    <x v="27"/>
    <s v="Adulti"/>
    <n v="42"/>
    <n v="5000"/>
    <x v="2"/>
  </r>
  <r>
    <x v="733"/>
    <s v="PRANDI"/>
    <s v="GIOVANNI"/>
    <x v="56"/>
    <s v="M"/>
    <s v="H080563"/>
    <x v="70"/>
    <s v="ok"/>
    <x v="732"/>
    <x v="25"/>
    <s v="Adulti"/>
    <n v="32"/>
    <n v="5000"/>
    <x v="2"/>
  </r>
  <r>
    <x v="734"/>
    <s v="RASULO"/>
    <s v="PASQUALE"/>
    <x v="33"/>
    <s v="M"/>
    <s v="H080563"/>
    <x v="70"/>
    <s v="ok"/>
    <x v="733"/>
    <x v="4"/>
    <s v="Adulti"/>
    <n v="36"/>
    <n v="5000"/>
    <x v="2"/>
  </r>
  <r>
    <x v="735"/>
    <s v="RAVAZZINI"/>
    <s v="RUGGERO"/>
    <x v="38"/>
    <s v="M"/>
    <s v="H080312"/>
    <x v="71"/>
    <s v="ok"/>
    <x v="734"/>
    <x v="30"/>
    <s v="Adulti"/>
    <n v="34"/>
    <n v="5000"/>
    <x v="2"/>
  </r>
  <r>
    <x v="736"/>
    <s v="RICCO'"/>
    <s v="ROBERTA"/>
    <x v="34"/>
    <s v="F"/>
    <s v="H080312"/>
    <x v="71"/>
    <s v="ok"/>
    <x v="735"/>
    <x v="2"/>
    <s v="Adulti"/>
    <n v="27"/>
    <n v="4000"/>
    <x v="1"/>
  </r>
  <r>
    <x v="737"/>
    <s v="ROSSI"/>
    <s v="SIMONA"/>
    <x v="48"/>
    <s v="F"/>
    <s v="H080312"/>
    <x v="71"/>
    <s v="ok"/>
    <x v="736"/>
    <x v="2"/>
    <s v="Adulti"/>
    <n v="27"/>
    <n v="4000"/>
    <x v="1"/>
  </r>
  <r>
    <x v="738"/>
    <s v="CAVAZZUTI"/>
    <s v="PAOLO"/>
    <x v="27"/>
    <s v="M"/>
    <s v="H040644"/>
    <x v="72"/>
    <s v="ok"/>
    <x v="737"/>
    <x v="25"/>
    <s v="Adulti"/>
    <n v="32"/>
    <n v="5000"/>
    <x v="2"/>
  </r>
  <r>
    <x v="739"/>
    <s v="PIVETTI"/>
    <s v="MAURIZIO"/>
    <x v="33"/>
    <s v="M"/>
    <s v="H040644"/>
    <x v="72"/>
    <s v="ok"/>
    <x v="738"/>
    <x v="4"/>
    <s v="Adulti"/>
    <n v="36"/>
    <n v="5000"/>
    <x v="2"/>
  </r>
  <r>
    <x v="740"/>
    <s v="RICCI"/>
    <s v="DINO"/>
    <x v="49"/>
    <s v="M"/>
    <s v="H040644"/>
    <x v="72"/>
    <s v="ok"/>
    <x v="739"/>
    <x v="32"/>
    <s v="Adulti"/>
    <n v="38"/>
    <n v="5000"/>
    <x v="2"/>
  </r>
  <r>
    <x v="741"/>
    <s v="FANTI"/>
    <s v="CLAUDIA"/>
    <x v="69"/>
    <s v="F"/>
    <s v="H011729"/>
    <x v="73"/>
    <s v="ok"/>
    <x v="740"/>
    <x v="3"/>
    <s v="Adulti"/>
    <n v="33"/>
    <n v="4000"/>
    <x v="1"/>
  </r>
  <r>
    <x v="742"/>
    <s v="FRANCHINI"/>
    <s v="ENZO"/>
    <x v="41"/>
    <s v="M"/>
    <s v="H011729"/>
    <x v="73"/>
    <s v="ok"/>
    <x v="741"/>
    <x v="32"/>
    <s v="Adulti"/>
    <n v="38"/>
    <n v="5000"/>
    <x v="2"/>
  </r>
  <r>
    <x v="743"/>
    <s v="RAMUNNI"/>
    <s v="ANTONIO UBALDO"/>
    <x v="75"/>
    <s v="M"/>
    <s v="H011729"/>
    <x v="73"/>
    <s v="ok"/>
    <x v="742"/>
    <x v="4"/>
    <s v="Adulti"/>
    <n v="36"/>
    <n v="5000"/>
    <x v="2"/>
  </r>
  <r>
    <x v="744"/>
    <s v="WIZA"/>
    <s v="BARBARA ANNA"/>
    <x v="2"/>
    <s v="F"/>
    <s v="H011729"/>
    <x v="73"/>
    <s v="ok"/>
    <x v="743"/>
    <x v="3"/>
    <s v="Adulti"/>
    <n v="33"/>
    <n v="4000"/>
    <x v="1"/>
  </r>
  <r>
    <x v="745"/>
    <s v="DEMARIA"/>
    <s v="ALESSANDRA"/>
    <x v="39"/>
    <s v="F"/>
    <s v="H011725"/>
    <x v="74"/>
    <s v="ok"/>
    <x v="744"/>
    <x v="18"/>
    <s v="Adulti"/>
    <n v="31"/>
    <n v="4000"/>
    <x v="1"/>
  </r>
  <r>
    <x v="746"/>
    <s v="GANASSI"/>
    <s v="MARCO"/>
    <x v="46"/>
    <s v="M"/>
    <s v="H011725"/>
    <x v="74"/>
    <s v="ok"/>
    <x v="745"/>
    <x v="35"/>
    <s v="Adulti"/>
    <n v="40"/>
    <n v="5000"/>
    <x v="2"/>
  </r>
  <r>
    <x v="747"/>
    <s v="GHINI"/>
    <s v="DANIELE"/>
    <x v="56"/>
    <s v="M"/>
    <s v="H011725"/>
    <x v="74"/>
    <s v="ok"/>
    <x v="746"/>
    <x v="25"/>
    <s v="Adulti"/>
    <n v="32"/>
    <n v="5000"/>
    <x v="2"/>
  </r>
  <r>
    <x v="748"/>
    <s v="NADALINI"/>
    <s v="STEFANO"/>
    <x v="30"/>
    <s v="M"/>
    <s v="H011725"/>
    <x v="74"/>
    <s v="ok"/>
    <x v="747"/>
    <x v="17"/>
    <s v="Adulti"/>
    <n v="30"/>
    <n v="6500"/>
    <x v="0"/>
  </r>
  <r>
    <x v="749"/>
    <s v="PANTALEO"/>
    <s v="GIACOMO"/>
    <x v="17"/>
    <s v="M"/>
    <s v="H011725"/>
    <x v="74"/>
    <s v="ok"/>
    <x v="748"/>
    <x v="25"/>
    <s v="Adulti"/>
    <n v="32"/>
    <n v="5000"/>
    <x v="2"/>
  </r>
  <r>
    <x v="750"/>
    <s v="PIGLIACAMPO"/>
    <s v="ALESSANDRO"/>
    <x v="31"/>
    <s v="M"/>
    <s v="H011725"/>
    <x v="74"/>
    <s v="ok"/>
    <x v="749"/>
    <x v="27"/>
    <s v="Adulti"/>
    <n v="42"/>
    <n v="5000"/>
    <x v="2"/>
  </r>
  <r>
    <x v="751"/>
    <s v="STANGHELLINI"/>
    <s v="MATTEO"/>
    <x v="8"/>
    <s v="M"/>
    <s v="H011725"/>
    <x v="74"/>
    <s v="ok"/>
    <x v="750"/>
    <x v="1"/>
    <s v="Adulti"/>
    <n v="28"/>
    <n v="6500"/>
    <x v="0"/>
  </r>
  <r>
    <x v="752"/>
    <s v="TESTONI"/>
    <s v="DANIELA"/>
    <x v="38"/>
    <s v="F"/>
    <s v="H011725"/>
    <x v="74"/>
    <s v="ok"/>
    <x v="751"/>
    <x v="3"/>
    <s v="Adulti"/>
    <n v="33"/>
    <n v="4000"/>
    <x v="1"/>
  </r>
  <r>
    <x v="753"/>
    <s v="MAGNANI"/>
    <s v="LORENZO"/>
    <x v="64"/>
    <s v="M"/>
    <s v="H035237"/>
    <x v="75"/>
    <s v="ok"/>
    <x v="752"/>
    <x v="30"/>
    <s v="Adulti"/>
    <n v="34"/>
    <n v="5000"/>
    <x v="2"/>
  </r>
  <r>
    <x v="754"/>
    <s v="ABEJE HABTE MARIAM"/>
    <s v="DEBORAH"/>
    <x v="4"/>
    <s v="F"/>
    <s v="H010172"/>
    <x v="76"/>
    <s v="ok"/>
    <x v="753"/>
    <x v="5"/>
    <s v="Giovanile"/>
    <n v="11"/>
    <n v="1000"/>
    <x v="3"/>
  </r>
  <r>
    <x v="755"/>
    <s v="ABEJE HABTEMARIAM"/>
    <s v="THEOPHILUS"/>
    <x v="9"/>
    <s v="M"/>
    <s v="H010172"/>
    <x v="76"/>
    <s v="ok"/>
    <x v="754"/>
    <x v="20"/>
    <s v="Giovanile"/>
    <n v="4"/>
    <n v="400"/>
    <x v="14"/>
  </r>
  <r>
    <x v="756"/>
    <s v="BORDONI"/>
    <s v="TOMMASO"/>
    <x v="14"/>
    <s v="M"/>
    <s v="H010172"/>
    <x v="76"/>
    <s v="ok"/>
    <x v="755"/>
    <x v="12"/>
    <s v="Giovanile"/>
    <n v="14"/>
    <n v="2100"/>
    <x v="10"/>
  </r>
  <r>
    <x v="757"/>
    <s v="CATERINO"/>
    <s v="ROBERTO"/>
    <x v="6"/>
    <s v="M"/>
    <s v="H010172"/>
    <x v="76"/>
    <s v="ok"/>
    <x v="756"/>
    <x v="12"/>
    <s v="Giovanile"/>
    <n v="14"/>
    <n v="2100"/>
    <x v="10"/>
  </r>
  <r>
    <x v="758"/>
    <s v="DEL CARLO"/>
    <s v="FRANCESCO"/>
    <x v="42"/>
    <s v="M"/>
    <s v="H010172"/>
    <x v="76"/>
    <s v="ok"/>
    <x v="757"/>
    <x v="0"/>
    <s v="Adulti"/>
    <n v="24"/>
    <n v="6500"/>
    <x v="0"/>
  </r>
  <r>
    <x v="759"/>
    <s v="DENOTTI"/>
    <s v="NAYRA"/>
    <x v="9"/>
    <s v="F"/>
    <s v="H010172"/>
    <x v="76"/>
    <s v="ok"/>
    <x v="758"/>
    <x v="10"/>
    <s v="Giovanile"/>
    <n v="3"/>
    <n v="400"/>
    <x v="8"/>
  </r>
  <r>
    <x v="760"/>
    <s v="DONDI DALL'OROLOGIO"/>
    <s v="STEFANO"/>
    <x v="7"/>
    <s v="M"/>
    <s v="H010172"/>
    <x v="76"/>
    <s v="ok"/>
    <x v="759"/>
    <x v="9"/>
    <s v="Giovanile"/>
    <n v="6"/>
    <n v="400"/>
    <x v="7"/>
  </r>
  <r>
    <x v="761"/>
    <s v="FAVA"/>
    <s v="VALENTINA"/>
    <x v="7"/>
    <s v="F"/>
    <s v="H010172"/>
    <x v="76"/>
    <s v="ok"/>
    <x v="760"/>
    <x v="7"/>
    <s v="Giovanile"/>
    <n v="5"/>
    <n v="400"/>
    <x v="5"/>
  </r>
  <r>
    <x v="762"/>
    <s v="FICARRA"/>
    <s v="DIEGO"/>
    <x v="9"/>
    <s v="M"/>
    <s v="H010172"/>
    <x v="76"/>
    <s v="ok"/>
    <x v="761"/>
    <x v="20"/>
    <s v="Giovanile"/>
    <n v="4"/>
    <n v="400"/>
    <x v="14"/>
  </r>
  <r>
    <x v="763"/>
    <s v="GRISOLIA"/>
    <s v="GIULIO SAVERIO"/>
    <x v="9"/>
    <s v="M"/>
    <s v="H010172"/>
    <x v="76"/>
    <s v="ok"/>
    <x v="762"/>
    <x v="20"/>
    <s v="Giovanile"/>
    <n v="4"/>
    <n v="400"/>
    <x v="14"/>
  </r>
  <r>
    <x v="764"/>
    <s v="LOKMANE"/>
    <s v="MAHA"/>
    <x v="10"/>
    <s v="F"/>
    <s v="H010172"/>
    <x v="76"/>
    <s v="ok"/>
    <x v="763"/>
    <x v="11"/>
    <s v="Giovanile"/>
    <n v="9"/>
    <n v="1000"/>
    <x v="9"/>
  </r>
  <r>
    <x v="765"/>
    <s v="LOKMANE"/>
    <s v="NIHADE"/>
    <x v="10"/>
    <s v="F"/>
    <s v="H010172"/>
    <x v="76"/>
    <s v="ok"/>
    <x v="764"/>
    <x v="11"/>
    <s v="Giovanile"/>
    <n v="9"/>
    <n v="1000"/>
    <x v="9"/>
  </r>
  <r>
    <x v="766"/>
    <s v="ROSSI"/>
    <s v="EMANUELA"/>
    <x v="6"/>
    <s v="F"/>
    <s v="H010172"/>
    <x v="76"/>
    <s v="ok"/>
    <x v="765"/>
    <x v="8"/>
    <s v="Giovanile"/>
    <n v="13"/>
    <n v="2100"/>
    <x v="6"/>
  </r>
  <r>
    <x v="767"/>
    <s v="SUCCI CIMENTINI"/>
    <s v="LUCA"/>
    <x v="20"/>
    <s v="M"/>
    <s v="H010172"/>
    <x v="76"/>
    <s v="ok"/>
    <x v="766"/>
    <x v="21"/>
    <s v="Giovanile"/>
    <n v="16"/>
    <n v="2500"/>
    <x v="15"/>
  </r>
  <r>
    <x v="768"/>
    <s v="SURIANI"/>
    <s v="SAMUELE"/>
    <x v="4"/>
    <s v="M"/>
    <s v="H010172"/>
    <x v="76"/>
    <s v="ok"/>
    <x v="767"/>
    <x v="6"/>
    <s v="Giovanile"/>
    <n v="12"/>
    <n v="1000"/>
    <x v="4"/>
  </r>
  <r>
    <x v="769"/>
    <s v="ZANNI"/>
    <s v="SARA"/>
    <x v="20"/>
    <s v="F"/>
    <s v="H010172"/>
    <x v="76"/>
    <s v="ok"/>
    <x v="768"/>
    <x v="24"/>
    <s v="Giovanile"/>
    <n v="15"/>
    <n v="2500"/>
    <x v="15"/>
  </r>
  <r>
    <x v="770"/>
    <s v="LOCONTE"/>
    <s v="VITO"/>
    <x v="73"/>
    <s v="M"/>
    <s v="C030517"/>
    <x v="77"/>
    <s v="ok"/>
    <x v="769"/>
    <x v="28"/>
    <s v="Adulti"/>
    <n v="26"/>
    <n v="6500"/>
    <x v="0"/>
  </r>
  <r>
    <x v="771"/>
    <s v="BIANCO"/>
    <s v="BRUNO"/>
    <x v="51"/>
    <s v="M"/>
    <s v="A140358"/>
    <x v="78"/>
    <s v="ok"/>
    <x v="770"/>
    <x v="4"/>
    <s v="Adulti"/>
    <n v="36"/>
    <n v="5000"/>
    <x v="2"/>
  </r>
  <r>
    <x v="772"/>
    <s v="CERICOLA"/>
    <s v="MICHELANTONIO"/>
    <x v="50"/>
    <s v="M"/>
    <s v="A140358"/>
    <x v="78"/>
    <s v="ok"/>
    <x v="771"/>
    <x v="35"/>
    <s v="Adulti"/>
    <n v="40"/>
    <n v="5000"/>
    <x v="2"/>
  </r>
  <r>
    <x v="773"/>
    <s v="CHIABODO"/>
    <s v="BARBARA"/>
    <x v="55"/>
    <s v="F"/>
    <s v="A140358"/>
    <x v="78"/>
    <s v="ok"/>
    <x v="772"/>
    <x v="36"/>
    <s v="Adulti"/>
    <n v="25"/>
    <n v="4000"/>
    <x v="1"/>
  </r>
  <r>
    <x v="774"/>
    <s v="GARAU"/>
    <s v="GIUSEPPINA"/>
    <x v="69"/>
    <s v="F"/>
    <s v="A140358"/>
    <x v="78"/>
    <s v="ok"/>
    <x v="773"/>
    <x v="3"/>
    <s v="Adulti"/>
    <n v="33"/>
    <n v="4000"/>
    <x v="1"/>
  </r>
  <r>
    <x v="775"/>
    <s v="MADLENA"/>
    <s v="FULVIO"/>
    <x v="51"/>
    <s v="M"/>
    <s v="A140358"/>
    <x v="78"/>
    <s v="ok"/>
    <x v="774"/>
    <x v="4"/>
    <s v="Adulti"/>
    <n v="36"/>
    <n v="5000"/>
    <x v="2"/>
  </r>
  <r>
    <x v="776"/>
    <s v="ZENGA"/>
    <s v="SILVESTRO"/>
    <x v="40"/>
    <s v="M"/>
    <s v="A140358"/>
    <x v="78"/>
    <s v="ok"/>
    <x v="775"/>
    <x v="30"/>
    <s v="Adulti"/>
    <n v="34"/>
    <n v="5000"/>
    <x v="2"/>
  </r>
  <r>
    <x v="777"/>
    <s v="CAPOZZOLI"/>
    <s v="SUSI"/>
    <x v="62"/>
    <s v="F"/>
    <s v="H010224"/>
    <x v="79"/>
    <s v="ok"/>
    <x v="776"/>
    <x v="38"/>
    <s v="Adulti"/>
    <n v="37"/>
    <n v="4000"/>
    <x v="1"/>
  </r>
  <r>
    <x v="778"/>
    <s v="FACCIOLI"/>
    <s v="PAOLO"/>
    <x v="45"/>
    <s v="M"/>
    <s v="H010224"/>
    <x v="79"/>
    <s v="ok"/>
    <x v="777"/>
    <x v="35"/>
    <s v="Adulti"/>
    <n v="40"/>
    <n v="5000"/>
    <x v="2"/>
  </r>
  <r>
    <x v="779"/>
    <s v="MAZZOLI"/>
    <s v="MAURIZIO"/>
    <x v="41"/>
    <s v="M"/>
    <s v="H010224"/>
    <x v="79"/>
    <s v="ok"/>
    <x v="778"/>
    <x v="32"/>
    <s v="Adulti"/>
    <n v="38"/>
    <n v="5000"/>
    <x v="2"/>
  </r>
  <r>
    <x v="780"/>
    <s v="PERRI"/>
    <s v="FRANCESCO"/>
    <x v="62"/>
    <s v="M"/>
    <s v="H010224"/>
    <x v="79"/>
    <s v="ok"/>
    <x v="779"/>
    <x v="32"/>
    <s v="Adulti"/>
    <n v="38"/>
    <n v="5000"/>
    <x v="2"/>
  </r>
  <r>
    <x v="781"/>
    <s v="VENTURA"/>
    <s v="MAURIZIO"/>
    <x v="49"/>
    <s v="M"/>
    <s v="H010224"/>
    <x v="79"/>
    <s v="ok"/>
    <x v="780"/>
    <x v="32"/>
    <s v="Adulti"/>
    <n v="38"/>
    <n v="5000"/>
    <x v="2"/>
  </r>
  <r>
    <x v="782"/>
    <s v="BEDENGHI"/>
    <s v="ALESSANDRO"/>
    <x v="10"/>
    <s v="M"/>
    <s v="H080264"/>
    <x v="80"/>
    <s v="ok"/>
    <x v="781"/>
    <x v="14"/>
    <s v="Giovanile"/>
    <n v="10"/>
    <n v="1000"/>
    <x v="12"/>
  </r>
  <r>
    <x v="783"/>
    <s v="BEDENGHI"/>
    <s v="MATTEO DIMITRI"/>
    <x v="6"/>
    <s v="M"/>
    <s v="H080264"/>
    <x v="80"/>
    <s v="ok"/>
    <x v="782"/>
    <x v="12"/>
    <s v="Giovanile"/>
    <n v="14"/>
    <n v="2100"/>
    <x v="10"/>
  </r>
  <r>
    <x v="784"/>
    <s v="DI LEMBO"/>
    <s v="GABRIELE"/>
    <x v="7"/>
    <s v="M"/>
    <s v="H080264"/>
    <x v="80"/>
    <s v="ok"/>
    <x v="783"/>
    <x v="9"/>
    <s v="Giovanile"/>
    <n v="6"/>
    <n v="400"/>
    <x v="7"/>
  </r>
  <r>
    <x v="785"/>
    <s v="GHIDONI"/>
    <s v="SIMONE"/>
    <x v="10"/>
    <s v="M"/>
    <s v="H080264"/>
    <x v="80"/>
    <s v="ok"/>
    <x v="784"/>
    <x v="14"/>
    <s v="Giovanile"/>
    <n v="10"/>
    <n v="1000"/>
    <x v="12"/>
  </r>
  <r>
    <x v="786"/>
    <s v="HARRAR"/>
    <s v="OOMAR"/>
    <x v="25"/>
    <s v="M"/>
    <s v="H080264"/>
    <x v="80"/>
    <s v="ok"/>
    <x v="785"/>
    <x v="21"/>
    <s v="Giovanile"/>
    <n v="16"/>
    <n v="2500"/>
    <x v="15"/>
  </r>
  <r>
    <x v="787"/>
    <s v="LEONARDI"/>
    <s v="LUCA"/>
    <x v="10"/>
    <s v="M"/>
    <s v="H080264"/>
    <x v="80"/>
    <s v="ok"/>
    <x v="786"/>
    <x v="14"/>
    <s v="Giovanile"/>
    <n v="10"/>
    <n v="1000"/>
    <x v="12"/>
  </r>
  <r>
    <x v="788"/>
    <s v="CAVINA"/>
    <s v="YONAS"/>
    <x v="6"/>
    <s v="M"/>
    <s v="H011973"/>
    <x v="81"/>
    <s v="ok"/>
    <x v="787"/>
    <x v="12"/>
    <s v="Giovanile"/>
    <n v="14"/>
    <n v="2100"/>
    <x v="10"/>
  </r>
  <r>
    <x v="789"/>
    <s v="MOLINARI"/>
    <s v="LORENZO"/>
    <x v="14"/>
    <s v="M"/>
    <s v="H011973"/>
    <x v="81"/>
    <s v="ok"/>
    <x v="788"/>
    <x v="12"/>
    <s v="Giovanile"/>
    <n v="14"/>
    <n v="2100"/>
    <x v="10"/>
  </r>
  <r>
    <x v="790"/>
    <s v="POGGI"/>
    <s v="ANTONIO"/>
    <x v="6"/>
    <s v="M"/>
    <s v="H011973"/>
    <x v="81"/>
    <s v="ok"/>
    <x v="789"/>
    <x v="12"/>
    <s v="Giovanile"/>
    <n v="14"/>
    <n v="2100"/>
    <x v="10"/>
  </r>
  <r>
    <x v="791"/>
    <s v="#RAMBALDI"/>
    <s v="ENRICO"/>
    <x v="6"/>
    <s v="M"/>
    <s v="H011973"/>
    <x v="81"/>
    <s v="ok"/>
    <x v="790"/>
    <x v="12"/>
    <s v="Giovanile"/>
    <n v="14"/>
    <n v="2100"/>
    <x v="10"/>
  </r>
  <r>
    <x v="792"/>
    <s v="SANTI"/>
    <s v="TOMMASO"/>
    <x v="6"/>
    <s v="M"/>
    <s v="H011973"/>
    <x v="81"/>
    <s v="ok"/>
    <x v="791"/>
    <x v="12"/>
    <s v="Giovanile"/>
    <n v="14"/>
    <n v="2100"/>
    <x v="10"/>
  </r>
  <r>
    <x v="793"/>
    <s v="TAROZZI"/>
    <s v="DEMETRA"/>
    <x v="6"/>
    <s v="F"/>
    <s v="H011973"/>
    <x v="81"/>
    <s v="ok"/>
    <x v="792"/>
    <x v="8"/>
    <s v="Giovanile"/>
    <n v="13"/>
    <n v="2100"/>
    <x v="6"/>
  </r>
  <r>
    <x v="794"/>
    <s v="ZAGNI"/>
    <s v="MARIANNA"/>
    <x v="11"/>
    <s v="F"/>
    <s v="H011973"/>
    <x v="81"/>
    <s v="ok"/>
    <x v="793"/>
    <x v="19"/>
    <s v="Giovanile"/>
    <n v="7"/>
    <n v="800"/>
    <x v="13"/>
  </r>
  <r>
    <x v="795"/>
    <s v="BABINI"/>
    <s v="GERMANA"/>
    <x v="75"/>
    <s v="F"/>
    <s v="H070281"/>
    <x v="82"/>
    <s v="ok"/>
    <x v="794"/>
    <x v="31"/>
    <s v="Adulti"/>
    <n v="35"/>
    <n v="4000"/>
    <x v="1"/>
  </r>
  <r>
    <x v="796"/>
    <s v="CASADIO"/>
    <s v="MONICA"/>
    <x v="64"/>
    <s v="F"/>
    <s v="H070281"/>
    <x v="82"/>
    <s v="ok"/>
    <x v="795"/>
    <x v="3"/>
    <s v="Adulti"/>
    <n v="33"/>
    <n v="4000"/>
    <x v="1"/>
  </r>
  <r>
    <x v="797"/>
    <s v="DORIA"/>
    <s v="LORENZO"/>
    <x v="7"/>
    <s v="M"/>
    <s v="H070281"/>
    <x v="82"/>
    <s v="ok"/>
    <x v="796"/>
    <x v="9"/>
    <s v="Giovanile"/>
    <n v="6"/>
    <n v="400"/>
    <x v="7"/>
  </r>
  <r>
    <x v="798"/>
    <s v="DORIA"/>
    <s v="NOEMI"/>
    <x v="19"/>
    <s v="F"/>
    <s v="H070281"/>
    <x v="82"/>
    <s v="ok"/>
    <x v="797"/>
    <x v="10"/>
    <s v="Giovanile"/>
    <n v="3"/>
    <n v="400"/>
    <x v="8"/>
  </r>
  <r>
    <x v="799"/>
    <s v="GATTA"/>
    <s v="ATTILIO"/>
    <x v="45"/>
    <s v="M"/>
    <s v="H070281"/>
    <x v="82"/>
    <s v="ok"/>
    <x v="798"/>
    <x v="35"/>
    <s v="Adulti"/>
    <n v="40"/>
    <n v="5000"/>
    <x v="2"/>
  </r>
  <r>
    <x v="800"/>
    <s v="GONZALEZ HUESCA"/>
    <s v="ROSA MARIA"/>
    <x v="56"/>
    <s v="F"/>
    <s v="H070281"/>
    <x v="82"/>
    <s v="ok"/>
    <x v="799"/>
    <x v="18"/>
    <s v="Adulti"/>
    <n v="31"/>
    <n v="4000"/>
    <x v="1"/>
  </r>
  <r>
    <x v="801"/>
    <s v="GUERRINI"/>
    <s v="BEATRICE"/>
    <x v="7"/>
    <s v="F"/>
    <s v="H070281"/>
    <x v="82"/>
    <s v="ok"/>
    <x v="800"/>
    <x v="7"/>
    <s v="Giovanile"/>
    <n v="5"/>
    <n v="400"/>
    <x v="5"/>
  </r>
  <r>
    <x v="802"/>
    <s v="GUERRINI"/>
    <s v="VERONICA"/>
    <x v="11"/>
    <s v="F"/>
    <s v="H070281"/>
    <x v="82"/>
    <s v="ok"/>
    <x v="801"/>
    <x v="19"/>
    <s v="Giovanile"/>
    <n v="7"/>
    <n v="800"/>
    <x v="13"/>
  </r>
  <r>
    <x v="803"/>
    <s v="MAESTRI"/>
    <s v="PAOLO"/>
    <x v="49"/>
    <s v="M"/>
    <s v="H070281"/>
    <x v="82"/>
    <s v="ok"/>
    <x v="802"/>
    <x v="32"/>
    <s v="Adulti"/>
    <n v="38"/>
    <n v="5000"/>
    <x v="2"/>
  </r>
  <r>
    <x v="804"/>
    <s v="MONUTTI"/>
    <s v="LUIGI"/>
    <x v="51"/>
    <s v="M"/>
    <s v="H070281"/>
    <x v="82"/>
    <s v="ok"/>
    <x v="803"/>
    <x v="4"/>
    <s v="Adulti"/>
    <n v="36"/>
    <n v="5000"/>
    <x v="2"/>
  </r>
  <r>
    <x v="805"/>
    <s v="PIAZZA"/>
    <s v="ANNA"/>
    <x v="1"/>
    <s v="F"/>
    <s v="H070281"/>
    <x v="82"/>
    <s v="ok"/>
    <x v="804"/>
    <x v="2"/>
    <s v="Adulti"/>
    <n v="27"/>
    <n v="4000"/>
    <x v="1"/>
  </r>
  <r>
    <x v="806"/>
    <s v="PIAZZA"/>
    <s v="FRANCO"/>
    <x v="56"/>
    <s v="M"/>
    <s v="H070281"/>
    <x v="82"/>
    <s v="ok"/>
    <x v="805"/>
    <x v="25"/>
    <s v="Adulti"/>
    <n v="32"/>
    <n v="5000"/>
    <x v="2"/>
  </r>
  <r>
    <x v="807"/>
    <s v="POLETTI"/>
    <s v="SILVANO"/>
    <x v="58"/>
    <s v="M"/>
    <s v="H070281"/>
    <x v="82"/>
    <s v="ok"/>
    <x v="806"/>
    <x v="32"/>
    <s v="Adulti"/>
    <n v="38"/>
    <n v="5000"/>
    <x v="2"/>
  </r>
  <r>
    <x v="808"/>
    <s v="SALIMBENI"/>
    <s v="VALERIO"/>
    <x v="2"/>
    <s v="M"/>
    <s v="H070281"/>
    <x v="82"/>
    <s v="ok"/>
    <x v="807"/>
    <x v="30"/>
    <s v="Adulti"/>
    <n v="34"/>
    <n v="5000"/>
    <x v="2"/>
  </r>
  <r>
    <x v="809"/>
    <s v="ALMESMARI"/>
    <s v="OMAR"/>
    <x v="6"/>
    <s v="M"/>
    <s v="H080274"/>
    <x v="83"/>
    <s v="ok"/>
    <x v="808"/>
    <x v="12"/>
    <s v="Giovanile"/>
    <n v="14"/>
    <n v="2100"/>
    <x v="10"/>
  </r>
  <r>
    <x v="810"/>
    <s v="BACCARI"/>
    <s v="ALESSIA"/>
    <x v="10"/>
    <s v="F"/>
    <s v="H080274"/>
    <x v="83"/>
    <s v="ok"/>
    <x v="809"/>
    <x v="11"/>
    <s v="Giovanile"/>
    <n v="9"/>
    <n v="1000"/>
    <x v="9"/>
  </r>
  <r>
    <x v="811"/>
    <s v="BACCARI"/>
    <s v="SOFIA"/>
    <x v="7"/>
    <s v="F"/>
    <s v="H080274"/>
    <x v="83"/>
    <s v="ok"/>
    <x v="810"/>
    <x v="7"/>
    <s v="Giovanile"/>
    <n v="5"/>
    <n v="400"/>
    <x v="5"/>
  </r>
  <r>
    <x v="812"/>
    <s v="BARILLI"/>
    <s v="BEN"/>
    <x v="29"/>
    <s v="M"/>
    <s v="H080274"/>
    <x v="83"/>
    <s v="ok"/>
    <x v="811"/>
    <x v="13"/>
    <s v="Giovanile"/>
    <n v="8"/>
    <n v="800"/>
    <x v="11"/>
  </r>
  <r>
    <x v="813"/>
    <s v="BARILLI"/>
    <s v="NICK"/>
    <x v="9"/>
    <s v="M"/>
    <s v="H080274"/>
    <x v="83"/>
    <s v="ok"/>
    <x v="812"/>
    <x v="20"/>
    <s v="Giovanile"/>
    <n v="4"/>
    <n v="400"/>
    <x v="14"/>
  </r>
  <r>
    <x v="814"/>
    <s v="BERGIANTI"/>
    <s v="GABRIELE"/>
    <x v="14"/>
    <s v="M"/>
    <s v="H080274"/>
    <x v="83"/>
    <s v="ok"/>
    <x v="813"/>
    <x v="12"/>
    <s v="Giovanile"/>
    <n v="14"/>
    <n v="2100"/>
    <x v="10"/>
  </r>
  <r>
    <x v="815"/>
    <s v="BERGIANTI"/>
    <s v="JHONNY"/>
    <x v="24"/>
    <s v="M"/>
    <s v="H080274"/>
    <x v="83"/>
    <s v="ok"/>
    <x v="814"/>
    <x v="22"/>
    <s v="Adulti"/>
    <n v="20"/>
    <n v="6500"/>
    <x v="0"/>
  </r>
  <r>
    <x v="816"/>
    <s v="BERNABEI"/>
    <s v="GABRIELE"/>
    <x v="7"/>
    <s v="M"/>
    <s v="H080274"/>
    <x v="83"/>
    <s v="ok"/>
    <x v="815"/>
    <x v="9"/>
    <s v="Giovanile"/>
    <n v="6"/>
    <n v="400"/>
    <x v="7"/>
  </r>
  <r>
    <x v="817"/>
    <s v="BERTANI"/>
    <s v="PAOLO"/>
    <x v="38"/>
    <s v="M"/>
    <s v="H080274"/>
    <x v="83"/>
    <s v="ok"/>
    <x v="816"/>
    <x v="30"/>
    <s v="Adulti"/>
    <n v="34"/>
    <n v="5000"/>
    <x v="2"/>
  </r>
  <r>
    <x v="818"/>
    <s v="BEZZI"/>
    <s v="ENRICO"/>
    <x v="4"/>
    <s v="M"/>
    <s v="H080274"/>
    <x v="83"/>
    <s v="ok"/>
    <x v="817"/>
    <x v="6"/>
    <s v="Giovanile"/>
    <n v="12"/>
    <n v="1000"/>
    <x v="4"/>
  </r>
  <r>
    <x v="819"/>
    <s v="BOCCOLARI"/>
    <s v="ARIANNA"/>
    <x v="11"/>
    <s v="F"/>
    <s v="H080274"/>
    <x v="83"/>
    <s v="ok"/>
    <x v="818"/>
    <x v="19"/>
    <s v="Giovanile"/>
    <n v="7"/>
    <n v="800"/>
    <x v="13"/>
  </r>
  <r>
    <x v="820"/>
    <s v="BOLOGNESI"/>
    <s v="MARTINA"/>
    <x v="11"/>
    <s v="F"/>
    <s v="H080274"/>
    <x v="83"/>
    <s v="ok"/>
    <x v="819"/>
    <x v="19"/>
    <s v="Giovanile"/>
    <n v="7"/>
    <n v="800"/>
    <x v="13"/>
  </r>
  <r>
    <x v="821"/>
    <s v="BONORA"/>
    <s v="ELENA"/>
    <x v="29"/>
    <s v="F"/>
    <s v="H080274"/>
    <x v="83"/>
    <s v="ok"/>
    <x v="820"/>
    <x v="19"/>
    <s v="Giovanile"/>
    <n v="7"/>
    <n v="800"/>
    <x v="13"/>
  </r>
  <r>
    <x v="822"/>
    <s v="BORGHI"/>
    <s v="MAXIM"/>
    <x v="5"/>
    <s v="M"/>
    <s v="H080274"/>
    <x v="83"/>
    <s v="ok"/>
    <x v="821"/>
    <x v="9"/>
    <s v="Giovanile"/>
    <n v="6"/>
    <n v="400"/>
    <x v="7"/>
  </r>
  <r>
    <x v="823"/>
    <s v="BORJA"/>
    <s v="OUSSAMA"/>
    <x v="6"/>
    <s v="M"/>
    <s v="H080274"/>
    <x v="83"/>
    <s v="ok"/>
    <x v="822"/>
    <x v="12"/>
    <s v="Giovanile"/>
    <n v="14"/>
    <n v="2100"/>
    <x v="10"/>
  </r>
  <r>
    <x v="824"/>
    <s v="BOTTARI"/>
    <s v="EDOARDO"/>
    <x v="14"/>
    <s v="M"/>
    <s v="H080274"/>
    <x v="83"/>
    <s v="ok"/>
    <x v="823"/>
    <x v="12"/>
    <s v="Giovanile"/>
    <n v="14"/>
    <n v="2100"/>
    <x v="10"/>
  </r>
  <r>
    <x v="825"/>
    <s v="#BURANI"/>
    <s v="CHIARA"/>
    <x v="10"/>
    <s v="F"/>
    <s v="H080274"/>
    <x v="83"/>
    <s v="ok"/>
    <x v="824"/>
    <x v="11"/>
    <s v="Giovanile"/>
    <n v="9"/>
    <n v="1000"/>
    <x v="9"/>
  </r>
  <r>
    <x v="826"/>
    <s v="CANEPARI"/>
    <s v="CRISTOFER"/>
    <x v="4"/>
    <s v="M"/>
    <s v="H080274"/>
    <x v="83"/>
    <s v="ok"/>
    <x v="825"/>
    <x v="6"/>
    <s v="Giovanile"/>
    <n v="12"/>
    <n v="1000"/>
    <x v="4"/>
  </r>
  <r>
    <x v="827"/>
    <s v="CIUFFREDA"/>
    <s v="DAVIDE"/>
    <x v="29"/>
    <s v="M"/>
    <s v="H080274"/>
    <x v="83"/>
    <s v="ok"/>
    <x v="826"/>
    <x v="13"/>
    <s v="Giovanile"/>
    <n v="8"/>
    <n v="800"/>
    <x v="11"/>
  </r>
  <r>
    <x v="828"/>
    <s v="DAVOLI"/>
    <s v="GIOVANNI"/>
    <x v="32"/>
    <s v="M"/>
    <s v="H080274"/>
    <x v="83"/>
    <s v="ok"/>
    <x v="827"/>
    <x v="28"/>
    <s v="Adulti"/>
    <n v="26"/>
    <n v="6500"/>
    <x v="0"/>
  </r>
  <r>
    <x v="829"/>
    <s v="DAVOLI"/>
    <s v="MATTIA"/>
    <x v="7"/>
    <s v="M"/>
    <s v="H080274"/>
    <x v="83"/>
    <s v="ok"/>
    <x v="828"/>
    <x v="9"/>
    <s v="Giovanile"/>
    <n v="6"/>
    <n v="400"/>
    <x v="7"/>
  </r>
  <r>
    <x v="830"/>
    <s v="DEL RIO"/>
    <s v="DIANA"/>
    <x v="11"/>
    <s v="F"/>
    <s v="H080274"/>
    <x v="83"/>
    <s v="ok"/>
    <x v="829"/>
    <x v="19"/>
    <s v="Giovanile"/>
    <n v="7"/>
    <n v="800"/>
    <x v="13"/>
  </r>
  <r>
    <x v="831"/>
    <s v="DELLA RAGIONE"/>
    <s v="ALICE"/>
    <x v="10"/>
    <s v="F"/>
    <s v="H080274"/>
    <x v="83"/>
    <s v="ok"/>
    <x v="830"/>
    <x v="11"/>
    <s v="Giovanile"/>
    <n v="9"/>
    <n v="1000"/>
    <x v="9"/>
  </r>
  <r>
    <x v="832"/>
    <s v="DENTI"/>
    <s v="CARLOTTA"/>
    <x v="11"/>
    <s v="F"/>
    <s v="H080274"/>
    <x v="83"/>
    <s v="ok"/>
    <x v="831"/>
    <x v="19"/>
    <s v="Giovanile"/>
    <n v="7"/>
    <n v="800"/>
    <x v="13"/>
  </r>
  <r>
    <x v="833"/>
    <s v="FERRARI"/>
    <s v="DAVIDE"/>
    <x v="6"/>
    <s v="M"/>
    <s v="H080274"/>
    <x v="83"/>
    <s v="ok"/>
    <x v="832"/>
    <x v="12"/>
    <s v="Giovanile"/>
    <n v="14"/>
    <n v="2100"/>
    <x v="10"/>
  </r>
  <r>
    <x v="834"/>
    <s v="FERRI"/>
    <s v="MATTEO"/>
    <x v="5"/>
    <s v="M"/>
    <s v="H080274"/>
    <x v="83"/>
    <s v="ok"/>
    <x v="833"/>
    <x v="9"/>
    <s v="Giovanile"/>
    <n v="6"/>
    <n v="400"/>
    <x v="7"/>
  </r>
  <r>
    <x v="835"/>
    <s v="FONTANI"/>
    <s v="ANGELO"/>
    <x v="4"/>
    <s v="M"/>
    <s v="H080274"/>
    <x v="83"/>
    <s v="ok"/>
    <x v="834"/>
    <x v="6"/>
    <s v="Giovanile"/>
    <n v="12"/>
    <n v="1000"/>
    <x v="4"/>
  </r>
  <r>
    <x v="836"/>
    <s v="GOVI"/>
    <s v="MARCO"/>
    <x v="56"/>
    <s v="M"/>
    <s v="H080274"/>
    <x v="83"/>
    <s v="ok"/>
    <x v="835"/>
    <x v="25"/>
    <s v="Adulti"/>
    <n v="32"/>
    <n v="5000"/>
    <x v="2"/>
  </r>
  <r>
    <x v="837"/>
    <s v="GOVI"/>
    <s v="MATILDE"/>
    <x v="29"/>
    <s v="F"/>
    <s v="H080274"/>
    <x v="83"/>
    <s v="ok"/>
    <x v="836"/>
    <x v="19"/>
    <s v="Giovanile"/>
    <n v="7"/>
    <n v="800"/>
    <x v="13"/>
  </r>
  <r>
    <x v="838"/>
    <s v="#GUIDETTI"/>
    <s v="ADAM"/>
    <x v="11"/>
    <s v="M"/>
    <s v="H080274"/>
    <x v="83"/>
    <s v="ok"/>
    <x v="837"/>
    <x v="13"/>
    <s v="Giovanile"/>
    <n v="8"/>
    <n v="800"/>
    <x v="11"/>
  </r>
  <r>
    <x v="839"/>
    <s v="LUSUARDI"/>
    <s v="FABIO"/>
    <x v="20"/>
    <s v="M"/>
    <s v="H080274"/>
    <x v="83"/>
    <s v="ok"/>
    <x v="838"/>
    <x v="21"/>
    <s v="Giovanile"/>
    <n v="16"/>
    <n v="2500"/>
    <x v="15"/>
  </r>
  <r>
    <x v="840"/>
    <s v="MAMMI"/>
    <s v="SARA"/>
    <x v="29"/>
    <s v="F"/>
    <s v="H080274"/>
    <x v="83"/>
    <s v="ok"/>
    <x v="839"/>
    <x v="19"/>
    <s v="Giovanile"/>
    <n v="7"/>
    <n v="800"/>
    <x v="13"/>
  </r>
  <r>
    <x v="841"/>
    <s v="MANGOLINI"/>
    <s v="ALEX"/>
    <x v="4"/>
    <s v="M"/>
    <s v="H080274"/>
    <x v="83"/>
    <s v="ok"/>
    <x v="840"/>
    <x v="6"/>
    <s v="Giovanile"/>
    <n v="12"/>
    <n v="1000"/>
    <x v="4"/>
  </r>
  <r>
    <x v="842"/>
    <s v="MEGLIOLI"/>
    <s v="MARTINA"/>
    <x v="5"/>
    <s v="F"/>
    <s v="H080274"/>
    <x v="83"/>
    <s v="ok"/>
    <x v="841"/>
    <x v="7"/>
    <s v="Giovanile"/>
    <n v="5"/>
    <n v="400"/>
    <x v="5"/>
  </r>
  <r>
    <x v="843"/>
    <s v="MICHELETTI"/>
    <s v="ANDREA"/>
    <x v="10"/>
    <s v="M"/>
    <s v="H080274"/>
    <x v="83"/>
    <s v="ok"/>
    <x v="842"/>
    <x v="14"/>
    <s v="Giovanile"/>
    <n v="10"/>
    <n v="1000"/>
    <x v="12"/>
  </r>
  <r>
    <x v="844"/>
    <s v="MONTANARI"/>
    <s v="FEDERICO"/>
    <x v="4"/>
    <s v="M"/>
    <s v="H080274"/>
    <x v="83"/>
    <s v="ok"/>
    <x v="843"/>
    <x v="6"/>
    <s v="Giovanile"/>
    <n v="12"/>
    <n v="1000"/>
    <x v="4"/>
  </r>
  <r>
    <x v="845"/>
    <s v="NICOLINI"/>
    <s v="NOA"/>
    <x v="10"/>
    <s v="F"/>
    <s v="H080274"/>
    <x v="83"/>
    <s v="ok"/>
    <x v="844"/>
    <x v="11"/>
    <s v="Giovanile"/>
    <n v="9"/>
    <n v="1000"/>
    <x v="9"/>
  </r>
  <r>
    <x v="846"/>
    <s v="NICOLINI"/>
    <s v="VITTORIO"/>
    <x v="7"/>
    <s v="M"/>
    <s v="H080274"/>
    <x v="83"/>
    <s v="ok"/>
    <x v="845"/>
    <x v="9"/>
    <s v="Giovanile"/>
    <n v="6"/>
    <n v="400"/>
    <x v="7"/>
  </r>
  <r>
    <x v="847"/>
    <s v="NOTO"/>
    <s v="CRISTIAN"/>
    <x v="5"/>
    <s v="M"/>
    <s v="H080274"/>
    <x v="83"/>
    <s v="ok"/>
    <x v="846"/>
    <x v="9"/>
    <s v="Giovanile"/>
    <n v="6"/>
    <n v="400"/>
    <x v="7"/>
  </r>
  <r>
    <x v="848"/>
    <s v="PANCIROLI"/>
    <s v="CECILIA"/>
    <x v="10"/>
    <s v="F"/>
    <s v="H080274"/>
    <x v="83"/>
    <s v="ok"/>
    <x v="847"/>
    <x v="11"/>
    <s v="Giovanile"/>
    <n v="9"/>
    <n v="1000"/>
    <x v="9"/>
  </r>
  <r>
    <x v="849"/>
    <s v="PIERLI"/>
    <s v="FIORENZA"/>
    <x v="32"/>
    <s v="F"/>
    <s v="H080274"/>
    <x v="83"/>
    <s v="ok"/>
    <x v="848"/>
    <x v="36"/>
    <s v="Adulti"/>
    <n v="25"/>
    <n v="4000"/>
    <x v="1"/>
  </r>
  <r>
    <x v="850"/>
    <s v="SACCANI VEZZANI"/>
    <s v="SARA"/>
    <x v="5"/>
    <s v="F"/>
    <s v="H080274"/>
    <x v="83"/>
    <s v="ok"/>
    <x v="849"/>
    <x v="7"/>
    <s v="Giovanile"/>
    <n v="5"/>
    <n v="400"/>
    <x v="5"/>
  </r>
  <r>
    <x v="851"/>
    <s v="SEVERI"/>
    <s v="RICCARDO"/>
    <x v="71"/>
    <s v="M"/>
    <s v="H080274"/>
    <x v="83"/>
    <s v="ok"/>
    <x v="850"/>
    <x v="22"/>
    <s v="Adulti"/>
    <n v="20"/>
    <n v="6500"/>
    <x v="0"/>
  </r>
  <r>
    <x v="852"/>
    <s v="SPAGGIARI"/>
    <s v="LISA"/>
    <x v="11"/>
    <s v="F"/>
    <s v="H080274"/>
    <x v="83"/>
    <s v="ok"/>
    <x v="851"/>
    <x v="19"/>
    <s v="Giovanile"/>
    <n v="7"/>
    <n v="800"/>
    <x v="13"/>
  </r>
  <r>
    <x v="853"/>
    <s v="VECCHI"/>
    <s v="FILIPPO"/>
    <x v="25"/>
    <s v="M"/>
    <s v="H080274"/>
    <x v="83"/>
    <s v="ok"/>
    <x v="852"/>
    <x v="21"/>
    <s v="Giovanile"/>
    <n v="16"/>
    <n v="2500"/>
    <x v="15"/>
  </r>
  <r>
    <x v="854"/>
    <s v="VERONA"/>
    <s v="GABRIELE"/>
    <x v="11"/>
    <s v="M"/>
    <s v="H080274"/>
    <x v="83"/>
    <s v="ok"/>
    <x v="853"/>
    <x v="13"/>
    <s v="Giovanile"/>
    <n v="8"/>
    <n v="800"/>
    <x v="11"/>
  </r>
  <r>
    <x v="855"/>
    <s v="ZINI"/>
    <s v="MILENA"/>
    <x v="17"/>
    <s v="F"/>
    <s v="H080274"/>
    <x v="83"/>
    <s v="ok"/>
    <x v="854"/>
    <x v="18"/>
    <s v="Adulti"/>
    <n v="31"/>
    <n v="4000"/>
    <x v="1"/>
  </r>
  <r>
    <x v="856"/>
    <s v="ADAMI"/>
    <s v="PAOLO GUIDO"/>
    <x v="39"/>
    <s v="M"/>
    <s v="H041304"/>
    <x v="84"/>
    <s v="ok"/>
    <x v="855"/>
    <x v="25"/>
    <s v="Adulti"/>
    <n v="32"/>
    <n v="5000"/>
    <x v="2"/>
  </r>
  <r>
    <x v="857"/>
    <s v="CORSINOTTI"/>
    <s v="MEDARDO"/>
    <x v="2"/>
    <s v="M"/>
    <s v="H041304"/>
    <x v="84"/>
    <s v="ok"/>
    <x v="856"/>
    <x v="30"/>
    <s v="Adulti"/>
    <n v="34"/>
    <n v="5000"/>
    <x v="2"/>
  </r>
  <r>
    <x v="858"/>
    <s v="ROSI"/>
    <s v="PAOLO"/>
    <x v="48"/>
    <s v="M"/>
    <s v="H041304"/>
    <x v="84"/>
    <s v="ok"/>
    <x v="857"/>
    <x v="1"/>
    <s v="Adulti"/>
    <n v="28"/>
    <n v="6500"/>
    <x v="0"/>
  </r>
  <r>
    <x v="859"/>
    <s v="ALLAIRA"/>
    <s v="FEDERICO"/>
    <x v="10"/>
    <s v="M"/>
    <s v="H010289"/>
    <x v="85"/>
    <s v="ok"/>
    <x v="858"/>
    <x v="14"/>
    <s v="Giovanile"/>
    <n v="10"/>
    <n v="1000"/>
    <x v="12"/>
  </r>
  <r>
    <x v="860"/>
    <s v="BRAMBILLA"/>
    <s v="DAVIDE"/>
    <x v="5"/>
    <s v="M"/>
    <s v="H010289"/>
    <x v="85"/>
    <s v="ok"/>
    <x v="859"/>
    <x v="9"/>
    <s v="Giovanile"/>
    <n v="6"/>
    <n v="400"/>
    <x v="7"/>
  </r>
  <r>
    <x v="861"/>
    <s v="BRAMBILLA"/>
    <s v="MASSIMILIANO"/>
    <x v="1"/>
    <s v="M"/>
    <s v="H010289"/>
    <x v="85"/>
    <s v="ok"/>
    <x v="860"/>
    <x v="1"/>
    <s v="Adulti"/>
    <n v="28"/>
    <n v="6500"/>
    <x v="0"/>
  </r>
  <r>
    <x v="862"/>
    <s v="BUDINI"/>
    <s v="RICCARDO"/>
    <x v="11"/>
    <s v="M"/>
    <s v="H010289"/>
    <x v="85"/>
    <s v="ok"/>
    <x v="861"/>
    <x v="13"/>
    <s v="Giovanile"/>
    <n v="8"/>
    <n v="800"/>
    <x v="11"/>
  </r>
  <r>
    <x v="863"/>
    <s v="CIARAVOLO"/>
    <s v="MICHELA"/>
    <x v="11"/>
    <s v="F"/>
    <s v="H010289"/>
    <x v="85"/>
    <s v="ok"/>
    <x v="862"/>
    <x v="19"/>
    <s v="Giovanile"/>
    <n v="7"/>
    <n v="800"/>
    <x v="13"/>
  </r>
  <r>
    <x v="864"/>
    <s v="CINELLI"/>
    <s v="ELENA"/>
    <x v="5"/>
    <s v="F"/>
    <s v="H010289"/>
    <x v="85"/>
    <s v="ok"/>
    <x v="863"/>
    <x v="7"/>
    <s v="Giovanile"/>
    <n v="5"/>
    <n v="400"/>
    <x v="5"/>
  </r>
  <r>
    <x v="865"/>
    <s v="COLONNELLO"/>
    <s v="DANIELE"/>
    <x v="4"/>
    <s v="M"/>
    <s v="H010289"/>
    <x v="85"/>
    <s v="ok"/>
    <x v="864"/>
    <x v="6"/>
    <s v="Giovanile"/>
    <n v="12"/>
    <n v="1000"/>
    <x v="4"/>
  </r>
  <r>
    <x v="866"/>
    <s v="CUCCINIELLO"/>
    <s v="ALESSANDRO"/>
    <x v="11"/>
    <s v="M"/>
    <s v="H010289"/>
    <x v="85"/>
    <s v="ok"/>
    <x v="865"/>
    <x v="13"/>
    <s v="Giovanile"/>
    <n v="8"/>
    <n v="800"/>
    <x v="11"/>
  </r>
  <r>
    <x v="867"/>
    <s v="CUCCINIELLO"/>
    <s v="GABRIELE"/>
    <x v="5"/>
    <s v="M"/>
    <s v="H010289"/>
    <x v="85"/>
    <s v="ok"/>
    <x v="866"/>
    <x v="9"/>
    <s v="Giovanile"/>
    <n v="6"/>
    <n v="400"/>
    <x v="7"/>
  </r>
  <r>
    <x v="868"/>
    <s v="CUTAIA"/>
    <s v="GRETA"/>
    <x v="9"/>
    <s v="F"/>
    <s v="H010289"/>
    <x v="85"/>
    <s v="ok"/>
    <x v="867"/>
    <x v="10"/>
    <s v="Giovanile"/>
    <n v="3"/>
    <n v="400"/>
    <x v="8"/>
  </r>
  <r>
    <x v="869"/>
    <s v="CUTAIA"/>
    <s v="MARCO"/>
    <x v="11"/>
    <s v="M"/>
    <s v="H010289"/>
    <x v="85"/>
    <s v="ok"/>
    <x v="868"/>
    <x v="13"/>
    <s v="Giovanile"/>
    <n v="8"/>
    <n v="800"/>
    <x v="11"/>
  </r>
  <r>
    <x v="870"/>
    <s v="DEGLI ESPOSTI"/>
    <s v="STEFANO"/>
    <x v="29"/>
    <s v="M"/>
    <s v="H010289"/>
    <x v="85"/>
    <s v="ok"/>
    <x v="869"/>
    <x v="13"/>
    <s v="Giovanile"/>
    <n v="8"/>
    <n v="800"/>
    <x v="11"/>
  </r>
  <r>
    <x v="871"/>
    <s v="GAROFALO"/>
    <s v="CRISTIAN"/>
    <x v="29"/>
    <s v="M"/>
    <s v="H010289"/>
    <x v="85"/>
    <s v="ok"/>
    <x v="870"/>
    <x v="13"/>
    <s v="Giovanile"/>
    <n v="8"/>
    <n v="800"/>
    <x v="11"/>
  </r>
  <r>
    <x v="872"/>
    <s v="GAROFALO"/>
    <s v="NOEMI"/>
    <x v="7"/>
    <s v="F"/>
    <s v="H010289"/>
    <x v="85"/>
    <s v="ok"/>
    <x v="871"/>
    <x v="7"/>
    <s v="Giovanile"/>
    <n v="5"/>
    <n v="400"/>
    <x v="5"/>
  </r>
  <r>
    <x v="873"/>
    <s v="GARUTI"/>
    <s v="GIOELE"/>
    <x v="14"/>
    <s v="M"/>
    <s v="H010289"/>
    <x v="85"/>
    <s v="ok"/>
    <x v="872"/>
    <x v="12"/>
    <s v="Giovanile"/>
    <n v="14"/>
    <n v="2100"/>
    <x v="10"/>
  </r>
  <r>
    <x v="874"/>
    <s v="GARUTI"/>
    <s v="TOBIA"/>
    <x v="10"/>
    <s v="M"/>
    <s v="H010289"/>
    <x v="85"/>
    <s v="ok"/>
    <x v="873"/>
    <x v="14"/>
    <s v="Giovanile"/>
    <n v="10"/>
    <n v="1000"/>
    <x v="12"/>
  </r>
  <r>
    <x v="875"/>
    <s v="GRANDI"/>
    <s v="VITTORIA"/>
    <x v="5"/>
    <s v="F"/>
    <s v="H010289"/>
    <x v="85"/>
    <s v="ok"/>
    <x v="874"/>
    <x v="7"/>
    <s v="Giovanile"/>
    <n v="5"/>
    <n v="400"/>
    <x v="5"/>
  </r>
  <r>
    <x v="876"/>
    <s v="MELOTTI"/>
    <s v="CHRISTIAN"/>
    <x v="5"/>
    <s v="M"/>
    <s v="H010289"/>
    <x v="85"/>
    <s v="ok"/>
    <x v="875"/>
    <x v="9"/>
    <s v="Giovanile"/>
    <n v="6"/>
    <n v="400"/>
    <x v="7"/>
  </r>
  <r>
    <x v="877"/>
    <s v="#MICCICHE'"/>
    <s v="MATTEO"/>
    <x v="4"/>
    <s v="M"/>
    <s v="H010289"/>
    <x v="85"/>
    <s v="ok"/>
    <x v="876"/>
    <x v="6"/>
    <s v="Giovanile"/>
    <n v="12"/>
    <n v="1000"/>
    <x v="4"/>
  </r>
  <r>
    <x v="878"/>
    <s v="PALMIERI"/>
    <s v="MARTINA THI PHONG"/>
    <x v="29"/>
    <s v="F"/>
    <s v="H010289"/>
    <x v="85"/>
    <s v="ok"/>
    <x v="877"/>
    <x v="19"/>
    <s v="Giovanile"/>
    <n v="7"/>
    <n v="800"/>
    <x v="13"/>
  </r>
  <r>
    <x v="879"/>
    <s v="PANCALDI"/>
    <s v="EMANUELE"/>
    <x v="4"/>
    <s v="M"/>
    <s v="H010289"/>
    <x v="85"/>
    <s v="ok"/>
    <x v="878"/>
    <x v="6"/>
    <s v="Giovanile"/>
    <n v="12"/>
    <n v="1000"/>
    <x v="4"/>
  </r>
  <r>
    <x v="880"/>
    <s v="POZZI"/>
    <s v="ANDREA"/>
    <x v="11"/>
    <s v="M"/>
    <s v="H010289"/>
    <x v="85"/>
    <s v="ok"/>
    <x v="879"/>
    <x v="13"/>
    <s v="Giovanile"/>
    <n v="8"/>
    <n v="800"/>
    <x v="11"/>
  </r>
  <r>
    <x v="881"/>
    <s v="PRIMICERI"/>
    <s v="TERESA"/>
    <x v="5"/>
    <s v="F"/>
    <s v="H010289"/>
    <x v="85"/>
    <s v="ok"/>
    <x v="880"/>
    <x v="7"/>
    <s v="Giovanile"/>
    <n v="5"/>
    <n v="400"/>
    <x v="5"/>
  </r>
  <r>
    <x v="882"/>
    <s v="SANDROLINI"/>
    <s v="CESARE"/>
    <x v="7"/>
    <s v="M"/>
    <s v="H010289"/>
    <x v="85"/>
    <s v="ok"/>
    <x v="881"/>
    <x v="9"/>
    <s v="Giovanile"/>
    <n v="6"/>
    <n v="400"/>
    <x v="7"/>
  </r>
  <r>
    <x v="883"/>
    <s v="TESTONI"/>
    <s v="LIVIA"/>
    <x v="11"/>
    <s v="F"/>
    <s v="H010289"/>
    <x v="85"/>
    <s v="ok"/>
    <x v="882"/>
    <x v="19"/>
    <s v="Giovanile"/>
    <n v="7"/>
    <n v="800"/>
    <x v="13"/>
  </r>
  <r>
    <x v="884"/>
    <s v="TOMASI"/>
    <s v="ALESSANDRA"/>
    <x v="25"/>
    <s v="F"/>
    <s v="H010289"/>
    <x v="85"/>
    <s v="ok"/>
    <x v="883"/>
    <x v="24"/>
    <s v="Giovanile"/>
    <n v="15"/>
    <n v="2500"/>
    <x v="15"/>
  </r>
  <r>
    <x v="885"/>
    <s v="VARIGNANA"/>
    <s v="JACOPO"/>
    <x v="6"/>
    <s v="M"/>
    <s v="H010289"/>
    <x v="85"/>
    <s v="ok"/>
    <x v="884"/>
    <x v="12"/>
    <s v="Giovanile"/>
    <n v="14"/>
    <n v="2100"/>
    <x v="10"/>
  </r>
  <r>
    <x v="886"/>
    <s v="VENTURA"/>
    <s v="SERGIO"/>
    <x v="11"/>
    <s v="M"/>
    <s v="H010289"/>
    <x v="85"/>
    <s v="ok"/>
    <x v="885"/>
    <x v="13"/>
    <s v="Giovanile"/>
    <n v="8"/>
    <n v="800"/>
    <x v="11"/>
  </r>
  <r>
    <x v="887"/>
    <s v="VENTUROLI"/>
    <s v="EMANUELE"/>
    <x v="5"/>
    <s v="M"/>
    <s v="H010289"/>
    <x v="85"/>
    <s v="ok"/>
    <x v="886"/>
    <x v="9"/>
    <s v="Giovanile"/>
    <n v="6"/>
    <n v="400"/>
    <x v="7"/>
  </r>
  <r>
    <x v="888"/>
    <s v="ZANARDI"/>
    <s v="ELISA"/>
    <x v="11"/>
    <s v="F"/>
    <s v="H010289"/>
    <x v="85"/>
    <s v="ok"/>
    <x v="887"/>
    <x v="19"/>
    <s v="Giovanile"/>
    <n v="7"/>
    <n v="800"/>
    <x v="13"/>
  </r>
  <r>
    <x v="889"/>
    <s v="ZANIBONI"/>
    <s v="LORENZO"/>
    <x v="11"/>
    <s v="M"/>
    <s v="H010289"/>
    <x v="85"/>
    <s v="ok"/>
    <x v="888"/>
    <x v="13"/>
    <s v="Giovanile"/>
    <n v="8"/>
    <n v="800"/>
    <x v="11"/>
  </r>
  <r>
    <x v="890"/>
    <s v="ARBUSTI"/>
    <s v="NICOLA"/>
    <x v="39"/>
    <s v="M"/>
    <s v="H010105"/>
    <x v="86"/>
    <s v="ok"/>
    <x v="889"/>
    <x v="25"/>
    <s v="Adulti"/>
    <n v="32"/>
    <n v="5000"/>
    <x v="2"/>
  </r>
  <r>
    <x v="891"/>
    <s v="ARMAROLI"/>
    <s v="PAOLO"/>
    <x v="63"/>
    <s v="M"/>
    <s v="H010105"/>
    <x v="86"/>
    <s v="ok"/>
    <x v="890"/>
    <x v="28"/>
    <s v="Adulti"/>
    <n v="26"/>
    <n v="6500"/>
    <x v="0"/>
  </r>
  <r>
    <x v="892"/>
    <s v="CAVAZZI"/>
    <s v="GIOSUE'"/>
    <x v="6"/>
    <s v="M"/>
    <s v="H010105"/>
    <x v="86"/>
    <s v="ok"/>
    <x v="891"/>
    <x v="12"/>
    <s v="Giovanile"/>
    <n v="14"/>
    <n v="2100"/>
    <x v="10"/>
  </r>
  <r>
    <x v="893"/>
    <s v="FAVARON"/>
    <s v="FULVIO"/>
    <x v="23"/>
    <s v="M"/>
    <s v="H010105"/>
    <x v="86"/>
    <s v="ok"/>
    <x v="892"/>
    <x v="16"/>
    <s v="Adulti"/>
    <n v="22"/>
    <n v="6500"/>
    <x v="0"/>
  </r>
  <r>
    <x v="894"/>
    <s v="MONTECALVO"/>
    <s v="DANIELE"/>
    <x v="22"/>
    <s v="M"/>
    <s v="H010105"/>
    <x v="86"/>
    <s v="ok"/>
    <x v="893"/>
    <x v="22"/>
    <s v="Adulti"/>
    <n v="20"/>
    <n v="6500"/>
    <x v="0"/>
  </r>
  <r>
    <x v="895"/>
    <s v="POLETTI"/>
    <s v="PAOLA"/>
    <x v="34"/>
    <s v="F"/>
    <s v="H010105"/>
    <x v="86"/>
    <s v="ok"/>
    <x v="894"/>
    <x v="2"/>
    <s v="Adulti"/>
    <n v="27"/>
    <n v="4000"/>
    <x v="1"/>
  </r>
  <r>
    <x v="896"/>
    <s v="CORRADINI"/>
    <s v="MARCO"/>
    <x v="23"/>
    <s v="M"/>
    <s v="H041040"/>
    <x v="87"/>
    <s v="ok"/>
    <x v="895"/>
    <x v="16"/>
    <s v="Adulti"/>
    <n v="22"/>
    <n v="6500"/>
    <x v="0"/>
  </r>
  <r>
    <x v="897"/>
    <s v="CUSCIANNA"/>
    <s v="VITO"/>
    <x v="2"/>
    <s v="M"/>
    <s v="H041040"/>
    <x v="87"/>
    <s v="ok"/>
    <x v="896"/>
    <x v="30"/>
    <s v="Adulti"/>
    <n v="34"/>
    <n v="5000"/>
    <x v="2"/>
  </r>
  <r>
    <x v="898"/>
    <s v="LORUSSO"/>
    <s v="LEONARDO"/>
    <x v="61"/>
    <s v="M"/>
    <s v="H041040"/>
    <x v="87"/>
    <s v="ok"/>
    <x v="897"/>
    <x v="16"/>
    <s v="Adulti"/>
    <n v="22"/>
    <n v="6500"/>
    <x v="0"/>
  </r>
  <r>
    <x v="899"/>
    <s v="TIEZZI"/>
    <s v="PAOLO"/>
    <x v="74"/>
    <s v="M"/>
    <s v="H041040"/>
    <x v="87"/>
    <s v="ok"/>
    <x v="898"/>
    <x v="0"/>
    <s v="Adulti"/>
    <n v="24"/>
    <n v="6500"/>
    <x v="0"/>
  </r>
  <r>
    <x v="900"/>
    <s v="BERTELLI"/>
    <s v="FILIPPO"/>
    <x v="30"/>
    <s v="M"/>
    <s v="H080875"/>
    <x v="88"/>
    <s v="ok"/>
    <x v="899"/>
    <x v="17"/>
    <s v="Adulti"/>
    <n v="30"/>
    <n v="6500"/>
    <x v="0"/>
  </r>
  <r>
    <x v="901"/>
    <s v="BUCCI"/>
    <s v="ANDREA"/>
    <x v="4"/>
    <s v="M"/>
    <s v="H080875"/>
    <x v="88"/>
    <s v="ok"/>
    <x v="900"/>
    <x v="6"/>
    <s v="Giovanile"/>
    <n v="12"/>
    <n v="1000"/>
    <x v="4"/>
  </r>
  <r>
    <x v="902"/>
    <s v="BUCCI"/>
    <s v="MIRCO"/>
    <x v="14"/>
    <s v="M"/>
    <s v="H080875"/>
    <x v="88"/>
    <s v="ok"/>
    <x v="901"/>
    <x v="12"/>
    <s v="Giovanile"/>
    <n v="14"/>
    <n v="2100"/>
    <x v="10"/>
  </r>
  <r>
    <x v="903"/>
    <s v="MAZZA"/>
    <s v="MILVA"/>
    <x v="40"/>
    <s v="F"/>
    <s v="H080875"/>
    <x v="88"/>
    <s v="ok"/>
    <x v="902"/>
    <x v="3"/>
    <s v="Adulti"/>
    <n v="33"/>
    <n v="4000"/>
    <x v="1"/>
  </r>
  <r>
    <x v="904"/>
    <s v="ABATE"/>
    <s v="OMAR"/>
    <x v="20"/>
    <s v="M"/>
    <s v="L022825"/>
    <x v="89"/>
    <s v="ok"/>
    <x v="903"/>
    <x v="21"/>
    <s v="Giovanile"/>
    <n v="16"/>
    <n v="2500"/>
    <x v="15"/>
  </r>
  <r>
    <x v="905"/>
    <s v="AIELLO"/>
    <s v="IRENE"/>
    <x v="57"/>
    <s v="F"/>
    <s v="L022825"/>
    <x v="89"/>
    <s v="ok"/>
    <x v="904"/>
    <x v="29"/>
    <s v="Adulti"/>
    <n v="19"/>
    <n v="4000"/>
    <x v="1"/>
  </r>
  <r>
    <x v="906"/>
    <s v="ANTIMI"/>
    <s v="DAVID"/>
    <x v="11"/>
    <s v="M"/>
    <s v="L022825"/>
    <x v="89"/>
    <s v="ok"/>
    <x v="905"/>
    <x v="13"/>
    <s v="Giovanile"/>
    <n v="8"/>
    <n v="800"/>
    <x v="11"/>
  </r>
  <r>
    <x v="907"/>
    <s v="BALDINI"/>
    <s v="DAVIDE"/>
    <x v="12"/>
    <s v="M"/>
    <s v="L022825"/>
    <x v="89"/>
    <s v="ok"/>
    <x v="906"/>
    <x v="26"/>
    <s v="Adulti"/>
    <n v="18"/>
    <n v="5000"/>
    <x v="2"/>
  </r>
  <r>
    <x v="908"/>
    <s v="BERTINI"/>
    <s v="LUCA GIOTTO"/>
    <x v="3"/>
    <s v="M"/>
    <s v="L022825"/>
    <x v="89"/>
    <s v="ok"/>
    <x v="907"/>
    <x v="4"/>
    <s v="Adulti"/>
    <n v="36"/>
    <n v="5000"/>
    <x v="2"/>
  </r>
  <r>
    <x v="909"/>
    <s v="CAMMELLI"/>
    <s v="ALESSANDRO"/>
    <x v="4"/>
    <s v="M"/>
    <s v="L022825"/>
    <x v="89"/>
    <s v="ok"/>
    <x v="908"/>
    <x v="6"/>
    <s v="Giovanile"/>
    <n v="12"/>
    <n v="1000"/>
    <x v="4"/>
  </r>
  <r>
    <x v="910"/>
    <s v="CAPONE"/>
    <s v="MAURIZIO"/>
    <x v="21"/>
    <s v="M"/>
    <s v="L022825"/>
    <x v="89"/>
    <s v="ok"/>
    <x v="909"/>
    <x v="17"/>
    <s v="Adulti"/>
    <n v="30"/>
    <n v="6500"/>
    <x v="0"/>
  </r>
  <r>
    <x v="911"/>
    <s v="CONSIGLI"/>
    <s v="GUIDO"/>
    <x v="29"/>
    <s v="M"/>
    <s v="L022825"/>
    <x v="89"/>
    <s v="ok"/>
    <x v="910"/>
    <x v="13"/>
    <s v="Giovanile"/>
    <n v="8"/>
    <n v="800"/>
    <x v="11"/>
  </r>
  <r>
    <x v="912"/>
    <s v="FIASCHI"/>
    <s v="LORENZA"/>
    <x v="19"/>
    <s v="F"/>
    <s v="L022825"/>
    <x v="89"/>
    <s v="ok"/>
    <x v="911"/>
    <x v="10"/>
    <s v="Giovanile"/>
    <n v="3"/>
    <n v="400"/>
    <x v="8"/>
  </r>
  <r>
    <x v="913"/>
    <s v="FRANZESE"/>
    <s v="SILVIA"/>
    <x v="32"/>
    <s v="F"/>
    <s v="L022825"/>
    <x v="89"/>
    <s v="ok"/>
    <x v="912"/>
    <x v="36"/>
    <s v="Adulti"/>
    <n v="25"/>
    <n v="4000"/>
    <x v="1"/>
  </r>
  <r>
    <x v="914"/>
    <s v="GATTESCHI"/>
    <s v="MARCO"/>
    <x v="22"/>
    <s v="M"/>
    <s v="L022825"/>
    <x v="89"/>
    <s v="ok"/>
    <x v="913"/>
    <x v="22"/>
    <s v="Adulti"/>
    <n v="20"/>
    <n v="6500"/>
    <x v="0"/>
  </r>
  <r>
    <x v="915"/>
    <s v="GHINI"/>
    <s v="EMANUELE"/>
    <x v="9"/>
    <s v="M"/>
    <s v="L022825"/>
    <x v="89"/>
    <s v="ok"/>
    <x v="914"/>
    <x v="20"/>
    <s v="Giovanile"/>
    <n v="4"/>
    <n v="400"/>
    <x v="14"/>
  </r>
  <r>
    <x v="916"/>
    <s v="GOUANTOUO"/>
    <s v="MARIE ESTER"/>
    <x v="29"/>
    <s v="F"/>
    <s v="L022825"/>
    <x v="89"/>
    <s v="ok"/>
    <x v="915"/>
    <x v="19"/>
    <s v="Giovanile"/>
    <n v="7"/>
    <n v="800"/>
    <x v="13"/>
  </r>
  <r>
    <x v="917"/>
    <s v="GOUANTOUO"/>
    <s v="PRINCE"/>
    <x v="6"/>
    <s v="M"/>
    <s v="L022825"/>
    <x v="89"/>
    <s v="ok"/>
    <x v="916"/>
    <x v="12"/>
    <s v="Giovanile"/>
    <n v="14"/>
    <n v="2100"/>
    <x v="10"/>
  </r>
  <r>
    <x v="918"/>
    <s v="GOUANTOUO"/>
    <s v="TERESA"/>
    <x v="7"/>
    <s v="F"/>
    <s v="L022825"/>
    <x v="89"/>
    <s v="ok"/>
    <x v="917"/>
    <x v="7"/>
    <s v="Giovanile"/>
    <n v="5"/>
    <n v="400"/>
    <x v="5"/>
  </r>
  <r>
    <x v="919"/>
    <s v="HOXHA"/>
    <s v="GLEDIS"/>
    <x v="29"/>
    <s v="M"/>
    <s v="L022825"/>
    <x v="89"/>
    <s v="ok"/>
    <x v="918"/>
    <x v="13"/>
    <s v="Giovanile"/>
    <n v="8"/>
    <n v="800"/>
    <x v="11"/>
  </r>
  <r>
    <x v="920"/>
    <s v="IOZZELLI"/>
    <s v="ETTORE"/>
    <x v="4"/>
    <s v="M"/>
    <s v="L022825"/>
    <x v="89"/>
    <s v="ok"/>
    <x v="919"/>
    <x v="6"/>
    <s v="Giovanile"/>
    <n v="12"/>
    <n v="1000"/>
    <x v="4"/>
  </r>
  <r>
    <x v="921"/>
    <s v="IOZZELLI"/>
    <s v="GEMMA"/>
    <x v="29"/>
    <s v="F"/>
    <s v="L022825"/>
    <x v="89"/>
    <s v="ok"/>
    <x v="920"/>
    <x v="19"/>
    <s v="Giovanile"/>
    <n v="7"/>
    <n v="800"/>
    <x v="13"/>
  </r>
  <r>
    <x v="922"/>
    <s v="LA ROSA"/>
    <s v="ADELE"/>
    <x v="5"/>
    <s v="F"/>
    <s v="L022825"/>
    <x v="89"/>
    <s v="ok"/>
    <x v="921"/>
    <x v="7"/>
    <s v="Giovanile"/>
    <n v="5"/>
    <n v="400"/>
    <x v="5"/>
  </r>
  <r>
    <x v="923"/>
    <s v="NICCOLI"/>
    <s v="GIULIO"/>
    <x v="10"/>
    <s v="M"/>
    <s v="L022825"/>
    <x v="89"/>
    <s v="ok"/>
    <x v="922"/>
    <x v="14"/>
    <s v="Giovanile"/>
    <n v="10"/>
    <n v="1000"/>
    <x v="12"/>
  </r>
  <r>
    <x v="924"/>
    <s v="PASQUINI"/>
    <s v="GIULIO"/>
    <x v="10"/>
    <s v="M"/>
    <s v="L022825"/>
    <x v="89"/>
    <s v="ok"/>
    <x v="923"/>
    <x v="14"/>
    <s v="Giovanile"/>
    <n v="10"/>
    <n v="1000"/>
    <x v="12"/>
  </r>
  <r>
    <x v="925"/>
    <s v="PERFETTI"/>
    <s v="KEVIN"/>
    <x v="29"/>
    <s v="M"/>
    <s v="L022825"/>
    <x v="89"/>
    <s v="ok"/>
    <x v="924"/>
    <x v="13"/>
    <s v="Giovanile"/>
    <n v="8"/>
    <n v="800"/>
    <x v="11"/>
  </r>
  <r>
    <x v="926"/>
    <s v="PIOVANELLI"/>
    <s v="ALESSIO"/>
    <x v="11"/>
    <s v="M"/>
    <s v="L022825"/>
    <x v="89"/>
    <s v="ok"/>
    <x v="925"/>
    <x v="13"/>
    <s v="Giovanile"/>
    <n v="8"/>
    <n v="800"/>
    <x v="11"/>
  </r>
  <r>
    <x v="927"/>
    <s v="RASPANTI"/>
    <s v="BIANCA"/>
    <x v="29"/>
    <s v="F"/>
    <s v="L022825"/>
    <x v="89"/>
    <s v="ok"/>
    <x v="926"/>
    <x v="19"/>
    <s v="Giovanile"/>
    <n v="7"/>
    <n v="800"/>
    <x v="13"/>
  </r>
  <r>
    <x v="928"/>
    <s v="ROMANO"/>
    <s v="PIETRO"/>
    <x v="14"/>
    <s v="M"/>
    <s v="L022825"/>
    <x v="89"/>
    <s v="ok"/>
    <x v="927"/>
    <x v="12"/>
    <s v="Giovanile"/>
    <n v="14"/>
    <n v="2100"/>
    <x v="10"/>
  </r>
  <r>
    <x v="929"/>
    <s v="SANTONI"/>
    <s v="DAMIANO"/>
    <x v="19"/>
    <s v="M"/>
    <s v="L022825"/>
    <x v="89"/>
    <s v="ok"/>
    <x v="928"/>
    <x v="20"/>
    <s v="Giovanile"/>
    <n v="4"/>
    <n v="400"/>
    <x v="14"/>
  </r>
  <r>
    <x v="930"/>
    <s v="TAGLIENTE"/>
    <s v="SARA"/>
    <x v="28"/>
    <s v="F"/>
    <s v="L022825"/>
    <x v="89"/>
    <s v="ok"/>
    <x v="929"/>
    <x v="18"/>
    <s v="Adulti"/>
    <n v="31"/>
    <n v="4000"/>
    <x v="1"/>
  </r>
  <r>
    <x v="931"/>
    <s v="ZAFFINO"/>
    <s v="GIAMPAOLO"/>
    <x v="58"/>
    <s v="M"/>
    <s v="L022825"/>
    <x v="89"/>
    <s v="ok"/>
    <x v="930"/>
    <x v="32"/>
    <s v="Adulti"/>
    <n v="38"/>
    <n v="5000"/>
    <x v="2"/>
  </r>
  <r>
    <x v="932"/>
    <s v="ZAFFINO"/>
    <s v="SIMONA"/>
    <x v="55"/>
    <s v="F"/>
    <s v="L022825"/>
    <x v="89"/>
    <s v="ok"/>
    <x v="931"/>
    <x v="36"/>
    <s v="Adulti"/>
    <n v="25"/>
    <n v="4000"/>
    <x v="1"/>
  </r>
  <r>
    <x v="933"/>
    <s v="ZANIERI"/>
    <s v="PIETRO"/>
    <x v="4"/>
    <s v="M"/>
    <s v="L022825"/>
    <x v="89"/>
    <s v="ok"/>
    <x v="932"/>
    <x v="6"/>
    <s v="Giovanile"/>
    <n v="12"/>
    <n v="1000"/>
    <x v="4"/>
  </r>
  <r>
    <x v="934"/>
    <s v="PROMPICAI"/>
    <s v="PAOLO EMANUELE"/>
    <x v="28"/>
    <s v="M"/>
    <s v="A160308"/>
    <x v="90"/>
    <s v="ok"/>
    <x v="933"/>
    <x v="25"/>
    <s v="Adulti"/>
    <n v="32"/>
    <n v="5000"/>
    <x v="2"/>
  </r>
  <r>
    <x v="935"/>
    <s v="VIDILI"/>
    <s v="ISABELLA"/>
    <x v="8"/>
    <s v="F"/>
    <s v="A160308"/>
    <x v="90"/>
    <s v="ok"/>
    <x v="934"/>
    <x v="2"/>
    <s v="Adulti"/>
    <n v="27"/>
    <n v="4000"/>
    <x v="1"/>
  </r>
  <r>
    <x v="936"/>
    <s v="GUALANDRI"/>
    <s v="EMMA"/>
    <x v="19"/>
    <s v="F"/>
    <s v="H080590"/>
    <x v="91"/>
    <s v="ok"/>
    <x v="935"/>
    <x v="10"/>
    <s v="Giovanile"/>
    <n v="3"/>
    <n v="400"/>
    <x v="8"/>
  </r>
  <r>
    <x v="937"/>
    <s v="GUALANDRI"/>
    <s v="LEANDRO"/>
    <x v="62"/>
    <s v="M"/>
    <s v="H080590"/>
    <x v="91"/>
    <s v="ok"/>
    <x v="936"/>
    <x v="32"/>
    <s v="Adulti"/>
    <n v="38"/>
    <n v="5000"/>
    <x v="2"/>
  </r>
  <r>
    <x v="938"/>
    <s v="GUALANDRI"/>
    <s v="VALERIA"/>
    <x v="55"/>
    <s v="F"/>
    <s v="H080590"/>
    <x v="91"/>
    <s v="ok"/>
    <x v="937"/>
    <x v="36"/>
    <s v="Adulti"/>
    <n v="25"/>
    <n v="4000"/>
    <x v="1"/>
  </r>
  <r>
    <x v="939"/>
    <s v="GUZZON"/>
    <s v="MATTEO"/>
    <x v="9"/>
    <s v="M"/>
    <s v="H080590"/>
    <x v="91"/>
    <s v="ok"/>
    <x v="938"/>
    <x v="20"/>
    <s v="Giovanile"/>
    <n v="4"/>
    <n v="400"/>
    <x v="14"/>
  </r>
  <r>
    <x v="940"/>
    <s v="GUZZON"/>
    <s v="TOMMASO"/>
    <x v="29"/>
    <s v="M"/>
    <s v="H080590"/>
    <x v="91"/>
    <s v="ok"/>
    <x v="939"/>
    <x v="13"/>
    <s v="Giovanile"/>
    <n v="8"/>
    <n v="800"/>
    <x v="11"/>
  </r>
  <r>
    <x v="941"/>
    <s v="FERRONI"/>
    <s v="DORIANO"/>
    <x v="62"/>
    <s v="M"/>
    <s v="H075259"/>
    <x v="92"/>
    <s v="ok"/>
    <x v="940"/>
    <x v="32"/>
    <s v="Adulti"/>
    <n v="38"/>
    <n v="5000"/>
    <x v="2"/>
  </r>
  <r>
    <x v="942"/>
    <s v="GRANDI"/>
    <s v="MAURIZIO"/>
    <x v="2"/>
    <s v="M"/>
    <s v="H075259"/>
    <x v="92"/>
    <s v="ok"/>
    <x v="941"/>
    <x v="30"/>
    <s v="Adulti"/>
    <n v="34"/>
    <n v="5000"/>
    <x v="2"/>
  </r>
  <r>
    <x v="943"/>
    <s v="MARTELLI"/>
    <s v="MAURO"/>
    <x v="51"/>
    <s v="M"/>
    <s v="H075259"/>
    <x v="92"/>
    <s v="ok"/>
    <x v="942"/>
    <x v="4"/>
    <s v="Adulti"/>
    <n v="36"/>
    <n v="5000"/>
    <x v="2"/>
  </r>
  <r>
    <x v="944"/>
    <s v="PAGANI"/>
    <s v="ADRIANO"/>
    <x v="75"/>
    <s v="M"/>
    <s v="H075259"/>
    <x v="92"/>
    <s v="ok"/>
    <x v="943"/>
    <x v="4"/>
    <s v="Adulti"/>
    <n v="36"/>
    <n v="5000"/>
    <x v="2"/>
  </r>
  <r>
    <x v="945"/>
    <s v="BERTARELLI"/>
    <s v="GIULIA"/>
    <x v="11"/>
    <s v="F"/>
    <s v="H040447"/>
    <x v="93"/>
    <s v="ok"/>
    <x v="944"/>
    <x v="19"/>
    <s v="Giovanile"/>
    <n v="7"/>
    <n v="800"/>
    <x v="13"/>
  </r>
  <r>
    <x v="946"/>
    <s v="CAPPITELLI"/>
    <s v="FRANCESCA"/>
    <x v="6"/>
    <s v="F"/>
    <s v="H040447"/>
    <x v="93"/>
    <s v="ok"/>
    <x v="945"/>
    <x v="8"/>
    <s v="Giovanile"/>
    <n v="13"/>
    <n v="2100"/>
    <x v="6"/>
  </r>
  <r>
    <x v="947"/>
    <s v="CIONI"/>
    <s v="SARA ELISABETTA"/>
    <x v="10"/>
    <s v="F"/>
    <s v="H040447"/>
    <x v="93"/>
    <s v="ok"/>
    <x v="946"/>
    <x v="11"/>
    <s v="Giovanile"/>
    <n v="9"/>
    <n v="1000"/>
    <x v="9"/>
  </r>
  <r>
    <x v="948"/>
    <s v="COSTANTINI"/>
    <s v="MATTIA"/>
    <x v="29"/>
    <s v="M"/>
    <s v="H040447"/>
    <x v="93"/>
    <s v="ok"/>
    <x v="947"/>
    <x v="13"/>
    <s v="Giovanile"/>
    <n v="8"/>
    <n v="800"/>
    <x v="11"/>
  </r>
  <r>
    <x v="949"/>
    <s v="DE NOVELLIS"/>
    <s v="EDOARDO"/>
    <x v="4"/>
    <s v="M"/>
    <s v="H040447"/>
    <x v="93"/>
    <s v="ok"/>
    <x v="948"/>
    <x v="6"/>
    <s v="Giovanile"/>
    <n v="12"/>
    <n v="1000"/>
    <x v="4"/>
  </r>
  <r>
    <x v="950"/>
    <s v="DHARMARATHNAM"/>
    <s v="PRAPPANJAN"/>
    <x v="29"/>
    <s v="M"/>
    <s v="H040447"/>
    <x v="93"/>
    <s v="ok"/>
    <x v="949"/>
    <x v="13"/>
    <s v="Giovanile"/>
    <n v="8"/>
    <n v="800"/>
    <x v="11"/>
  </r>
  <r>
    <x v="951"/>
    <s v="FERRARESI"/>
    <s v="MATTEO"/>
    <x v="29"/>
    <s v="M"/>
    <s v="H040447"/>
    <x v="93"/>
    <s v="ok"/>
    <x v="950"/>
    <x v="13"/>
    <s v="Giovanile"/>
    <n v="8"/>
    <n v="800"/>
    <x v="11"/>
  </r>
  <r>
    <x v="952"/>
    <s v="JUZBASEV"/>
    <s v="DANIEL"/>
    <x v="7"/>
    <s v="M"/>
    <s v="H040447"/>
    <x v="93"/>
    <s v="ok"/>
    <x v="951"/>
    <x v="9"/>
    <s v="Giovanile"/>
    <n v="6"/>
    <n v="400"/>
    <x v="7"/>
  </r>
  <r>
    <x v="953"/>
    <s v="PANCALDI"/>
    <s v="ELIA"/>
    <x v="29"/>
    <s v="M"/>
    <s v="H040447"/>
    <x v="93"/>
    <s v="ok"/>
    <x v="952"/>
    <x v="13"/>
    <s v="Giovanile"/>
    <n v="8"/>
    <n v="800"/>
    <x v="11"/>
  </r>
  <r>
    <x v="954"/>
    <s v="SCOTTO DI CICCARIELLO"/>
    <s v="DIEGO"/>
    <x v="19"/>
    <s v="M"/>
    <s v="H040447"/>
    <x v="93"/>
    <s v="ok"/>
    <x v="953"/>
    <x v="20"/>
    <s v="Giovanile"/>
    <n v="4"/>
    <n v="400"/>
    <x v="14"/>
  </r>
  <r>
    <x v="955"/>
    <s v="SCOTTO DI CICCARIELLO"/>
    <s v="FRANCESCO"/>
    <x v="7"/>
    <s v="M"/>
    <s v="H040447"/>
    <x v="93"/>
    <s v="ok"/>
    <x v="954"/>
    <x v="9"/>
    <s v="Giovanile"/>
    <n v="6"/>
    <n v="400"/>
    <x v="7"/>
  </r>
  <r>
    <x v="956"/>
    <s v="SGARBI"/>
    <s v="FRANCESCO"/>
    <x v="7"/>
    <s v="M"/>
    <s v="H040447"/>
    <x v="93"/>
    <s v="ok"/>
    <x v="955"/>
    <x v="9"/>
    <s v="Giovanile"/>
    <n v="6"/>
    <n v="400"/>
    <x v="7"/>
  </r>
  <r>
    <x v="957"/>
    <s v="TAGLIAVINI"/>
    <s v="TOMMASO"/>
    <x v="11"/>
    <s v="M"/>
    <s v="H040447"/>
    <x v="93"/>
    <s v="ok"/>
    <x v="956"/>
    <x v="13"/>
    <s v="Giovanile"/>
    <n v="8"/>
    <n v="800"/>
    <x v="11"/>
  </r>
  <r>
    <x v="958"/>
    <s v="DI NUCCI"/>
    <s v="JAN CARLO"/>
    <x v="3"/>
    <s v="M"/>
    <s v="A130798"/>
    <x v="94"/>
    <s v="ok"/>
    <x v="957"/>
    <x v="4"/>
    <s v="Adulti"/>
    <n v="36"/>
    <n v="5000"/>
    <x v="2"/>
  </r>
  <r>
    <x v="959"/>
    <s v="STORNELLO"/>
    <s v="DENIS"/>
    <x v="73"/>
    <s v="M"/>
    <s v="A130798"/>
    <x v="94"/>
    <s v="ok"/>
    <x v="958"/>
    <x v="28"/>
    <s v="Adulti"/>
    <n v="26"/>
    <n v="6500"/>
    <x v="0"/>
  </r>
  <r>
    <x v="960"/>
    <s v="SUTERA"/>
    <s v="ALBERTO"/>
    <x v="33"/>
    <s v="M"/>
    <s v="H080960"/>
    <x v="95"/>
    <s v="ok"/>
    <x v="959"/>
    <x v="4"/>
    <s v="Adulti"/>
    <n v="36"/>
    <n v="5000"/>
    <x v="2"/>
  </r>
  <r>
    <x v="961"/>
    <s v="ALBERTINI"/>
    <s v="LUCA"/>
    <x v="27"/>
    <s v="M"/>
    <s v="H010019"/>
    <x v="96"/>
    <s v="ok"/>
    <x v="960"/>
    <x v="25"/>
    <s v="Adulti"/>
    <n v="32"/>
    <n v="5000"/>
    <x v="2"/>
  </r>
  <r>
    <x v="962"/>
    <s v="PANCALDI"/>
    <s v="SANDRA"/>
    <x v="17"/>
    <s v="F"/>
    <s v="H010019"/>
    <x v="96"/>
    <s v="ok"/>
    <x v="961"/>
    <x v="18"/>
    <s v="Adulti"/>
    <n v="31"/>
    <n v="4000"/>
    <x v="1"/>
  </r>
  <r>
    <x v="963"/>
    <s v="FRIGO"/>
    <s v="ORIELE"/>
    <x v="40"/>
    <s v="F"/>
    <s v="D050019"/>
    <x v="97"/>
    <s v="ok"/>
    <x v="962"/>
    <x v="3"/>
    <s v="Adulti"/>
    <n v="33"/>
    <n v="4000"/>
    <x v="1"/>
  </r>
  <r>
    <x v="964"/>
    <s v="FIUMARA"/>
    <s v="NICOLO'"/>
    <x v="7"/>
    <s v="M"/>
    <s v="H040019"/>
    <x v="98"/>
    <s v="ok"/>
    <x v="963"/>
    <x v="9"/>
    <s v="Giovanile"/>
    <n v="6"/>
    <n v="400"/>
    <x v="7"/>
  </r>
  <r>
    <x v="965"/>
    <s v="MELANI"/>
    <s v="ROBERTO"/>
    <x v="3"/>
    <s v="M"/>
    <s v="D070019"/>
    <x v="99"/>
    <s v="ok"/>
    <x v="964"/>
    <x v="4"/>
    <s v="Adulti"/>
    <n v="36"/>
    <n v="5000"/>
    <x v="2"/>
  </r>
  <r>
    <x v="966"/>
    <s v="VERONA"/>
    <s v="ALESSANDRO"/>
    <x v="19"/>
    <s v="M"/>
    <s v="H080019"/>
    <x v="100"/>
    <s v="ok"/>
    <x v="965"/>
    <x v="20"/>
    <s v="Giovanile"/>
    <n v="4"/>
    <n v="400"/>
    <x v="14"/>
  </r>
  <r>
    <x v="967"/>
    <s v="CILLONI"/>
    <s v="LUIGI"/>
    <x v="48"/>
    <s v="M"/>
    <s v="H080682"/>
    <x v="36"/>
    <s v="ok"/>
    <x v="966"/>
    <x v="1"/>
    <s v="Adulti"/>
    <n v="28"/>
    <n v="6500"/>
    <x v="0"/>
  </r>
  <r>
    <x v="968"/>
    <s v="DE NARDI"/>
    <s v="RICCARDO"/>
    <x v="9"/>
    <s v="M"/>
    <s v="H080682"/>
    <x v="36"/>
    <s v="ok"/>
    <x v="967"/>
    <x v="20"/>
    <s v="Giovanile"/>
    <n v="4"/>
    <n v="400"/>
    <x v="14"/>
  </r>
  <r>
    <x v="969"/>
    <s v="DE PIETRI"/>
    <s v="GIULIANO"/>
    <x v="21"/>
    <s v="M"/>
    <s v="H080682"/>
    <x v="36"/>
    <s v="ok"/>
    <x v="968"/>
    <x v="17"/>
    <s v="Adulti"/>
    <n v="30"/>
    <n v="6500"/>
    <x v="0"/>
  </r>
  <r>
    <x v="970"/>
    <s v="FERRI"/>
    <s v="AMEDEO"/>
    <x v="5"/>
    <s v="M"/>
    <s v="H080682"/>
    <x v="36"/>
    <s v="ok"/>
    <x v="969"/>
    <x v="9"/>
    <s v="Giovanile"/>
    <n v="6"/>
    <n v="400"/>
    <x v="7"/>
  </r>
  <r>
    <x v="971"/>
    <s v="FRANCHI"/>
    <s v="CLAUDIO"/>
    <x v="8"/>
    <s v="M"/>
    <s v="H080682"/>
    <x v="36"/>
    <s v="ok"/>
    <x v="970"/>
    <x v="1"/>
    <s v="Adulti"/>
    <n v="28"/>
    <n v="6500"/>
    <x v="0"/>
  </r>
  <r>
    <x v="972"/>
    <s v="HASSEN"/>
    <s v="SARA"/>
    <x v="10"/>
    <s v="F"/>
    <s v="H080682"/>
    <x v="36"/>
    <s v="ok"/>
    <x v="971"/>
    <x v="11"/>
    <s v="Giovanile"/>
    <n v="9"/>
    <n v="1000"/>
    <x v="9"/>
  </r>
  <r>
    <x v="973"/>
    <s v="HASSEN"/>
    <s v="ILYES"/>
    <x v="29"/>
    <s v="M"/>
    <s v="H080682"/>
    <x v="36"/>
    <s v="ok"/>
    <x v="972"/>
    <x v="13"/>
    <s v="Giovanile"/>
    <n v="8"/>
    <n v="800"/>
    <x v="11"/>
  </r>
  <r>
    <x v="974"/>
    <s v="HASSEN"/>
    <s v="ADBELRAHMEN"/>
    <x v="9"/>
    <s v="M"/>
    <s v="H080682"/>
    <x v="36"/>
    <s v="ok"/>
    <x v="973"/>
    <x v="20"/>
    <s v="Giovanile"/>
    <n v="4"/>
    <n v="400"/>
    <x v="14"/>
  </r>
  <r>
    <x v="975"/>
    <s v="MASI"/>
    <s v="SEBASTIANO"/>
    <x v="7"/>
    <s v="M"/>
    <s v="H080682"/>
    <x v="36"/>
    <s v="ok"/>
    <x v="974"/>
    <x v="9"/>
    <s v="Giovanile"/>
    <n v="6"/>
    <n v="400"/>
    <x v="7"/>
  </r>
  <r>
    <x v="976"/>
    <s v="PAGLIA"/>
    <s v="MARGHERITA"/>
    <x v="4"/>
    <s v="F"/>
    <s v="H080682"/>
    <x v="36"/>
    <s v="ok"/>
    <x v="975"/>
    <x v="5"/>
    <s v="Giovanile"/>
    <n v="11"/>
    <n v="1000"/>
    <x v="3"/>
  </r>
  <r>
    <x v="977"/>
    <s v="PAGLIA"/>
    <s v="FAUSTO"/>
    <x v="56"/>
    <s v="M"/>
    <s v="H080682"/>
    <x v="36"/>
    <s v="ok"/>
    <x v="976"/>
    <x v="25"/>
    <s v="Adulti"/>
    <n v="32"/>
    <n v="5000"/>
    <x v="2"/>
  </r>
  <r>
    <x v="978"/>
    <s v="TINCANI"/>
    <s v="SANDRO"/>
    <x v="26"/>
    <s v="M"/>
    <s v="H080682"/>
    <x v="36"/>
    <s v="ok"/>
    <x v="977"/>
    <x v="17"/>
    <s v="Adulti"/>
    <n v="30"/>
    <n v="6500"/>
    <x v="0"/>
  </r>
  <r>
    <x v="979"/>
    <s v="VALLI"/>
    <s v="RICCARDO"/>
    <x v="5"/>
    <s v="M"/>
    <s v="H080682"/>
    <x v="36"/>
    <s v="ok"/>
    <x v="978"/>
    <x v="9"/>
    <s v="Giovanile"/>
    <n v="6"/>
    <n v="400"/>
    <x v="7"/>
  </r>
  <r>
    <x v="980"/>
    <s v="VIGNALI"/>
    <s v="MILA"/>
    <x v="4"/>
    <s v="F"/>
    <s v="H080682"/>
    <x v="36"/>
    <s v="ok"/>
    <x v="979"/>
    <x v="5"/>
    <s v="Giovanile"/>
    <n v="11"/>
    <n v="1000"/>
    <x v="3"/>
  </r>
  <r>
    <x v="981"/>
    <s v="ZANNI"/>
    <s v="FILIPPO"/>
    <x v="7"/>
    <s v="M"/>
    <s v="H080682"/>
    <x v="36"/>
    <s v="ok"/>
    <x v="980"/>
    <x v="9"/>
    <s v="Giovanile"/>
    <n v="6"/>
    <n v="400"/>
    <x v="7"/>
  </r>
  <r>
    <x v="982"/>
    <s v="FANTINI"/>
    <s v="IDEO"/>
    <x v="41"/>
    <s v="M"/>
    <s v="H080682"/>
    <x v="36"/>
    <s v="ok"/>
    <x v="981"/>
    <x v="32"/>
    <s v="Adulti"/>
    <n v="38"/>
    <n v="5000"/>
    <x v="2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m/>
    <m/>
    <x v="76"/>
    <m/>
    <m/>
    <x v="101"/>
    <s v="-"/>
    <x v="982"/>
    <x v="40"/>
    <s v="-"/>
    <s v="-"/>
    <s v="-"/>
    <x v="16"/>
  </r>
  <r>
    <x v="983"/>
    <s v="-"/>
    <s v="-"/>
    <x v="77"/>
    <s v="-"/>
    <s v="-"/>
    <x v="102"/>
    <s v="-"/>
    <x v="983"/>
    <x v="40"/>
    <s v="-"/>
    <s v="-"/>
    <s v="-"/>
    <x v="1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01">
  <r>
    <x v="0"/>
    <x v="0"/>
    <x v="0"/>
    <x v="0"/>
    <m/>
    <s v="M-CadettI"/>
    <x v="0"/>
    <x v="0"/>
    <s v="M"/>
    <x v="0"/>
    <s v="ok"/>
    <s v="Giovanile"/>
    <x v="0"/>
    <s v="A130567"/>
    <x v="0"/>
    <x v="0"/>
    <x v="0"/>
    <n v="2100"/>
    <x v="0"/>
    <d v="1899-12-30T00:00:00"/>
    <d v="1899-12-30T00:00:00"/>
    <s v="ok"/>
    <n v="1"/>
    <x v="0"/>
    <x v="0"/>
  </r>
  <r>
    <x v="0"/>
    <x v="0"/>
    <x v="0"/>
    <x v="1"/>
    <m/>
    <s v="M-CadettI"/>
    <x v="1"/>
    <x v="0"/>
    <s v="M"/>
    <x v="0"/>
    <s v="ok"/>
    <s v="Giovanile"/>
    <x v="0"/>
    <s v="H010289"/>
    <x v="1"/>
    <x v="1"/>
    <x v="0"/>
    <n v="2100"/>
    <x v="0"/>
    <d v="1899-12-30T00:00:00"/>
    <d v="1899-12-30T00:00:00"/>
    <s v="ok"/>
    <n v="2"/>
    <x v="1"/>
    <x v="1"/>
  </r>
  <r>
    <x v="0"/>
    <x v="0"/>
    <x v="0"/>
    <x v="2"/>
    <m/>
    <s v="M-CadettI"/>
    <x v="2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3"/>
    <x v="2"/>
    <x v="2"/>
  </r>
  <r>
    <x v="0"/>
    <x v="0"/>
    <x v="0"/>
    <x v="3"/>
    <m/>
    <s v="M-CadettI"/>
    <x v="3"/>
    <x v="0"/>
    <s v="M"/>
    <x v="0"/>
    <s v="ok"/>
    <s v="Giovanile"/>
    <x v="0"/>
    <s v="A130646"/>
    <x v="3"/>
    <x v="0"/>
    <x v="0"/>
    <n v="2100"/>
    <x v="0"/>
    <d v="1899-12-30T00:00:00"/>
    <d v="1899-12-30T00:00:00"/>
    <s v="ok"/>
    <n v="4"/>
    <x v="3"/>
    <x v="3"/>
  </r>
  <r>
    <x v="0"/>
    <x v="0"/>
    <x v="0"/>
    <x v="4"/>
    <m/>
    <s v="M-CadettI"/>
    <x v="4"/>
    <x v="1"/>
    <s v="M"/>
    <x v="0"/>
    <s v="ok"/>
    <s v="Giovanile"/>
    <x v="0"/>
    <s v="C010103"/>
    <x v="4"/>
    <x v="3"/>
    <x v="0"/>
    <n v="2100"/>
    <x v="0"/>
    <d v="1899-12-30T00:00:00"/>
    <d v="1899-12-30T00:00:00"/>
    <s v="ok"/>
    <n v="5"/>
    <x v="4"/>
    <x v="4"/>
  </r>
  <r>
    <x v="0"/>
    <x v="0"/>
    <x v="0"/>
    <x v="5"/>
    <m/>
    <s v="M-CadettI"/>
    <x v="5"/>
    <x v="0"/>
    <s v="M"/>
    <x v="0"/>
    <s v="ok"/>
    <s v="Giovanile"/>
    <x v="0"/>
    <s v="L022825"/>
    <x v="5"/>
    <x v="2"/>
    <x v="0"/>
    <n v="2100"/>
    <x v="0"/>
    <d v="1899-12-30T00:00:00"/>
    <d v="1899-12-30T00:00:00"/>
    <s v="ok"/>
    <n v="6"/>
    <x v="5"/>
    <x v="5"/>
  </r>
  <r>
    <x v="0"/>
    <x v="0"/>
    <x v="0"/>
    <x v="6"/>
    <m/>
    <s v="M-CadettI"/>
    <x v="6"/>
    <x v="0"/>
    <s v="M"/>
    <x v="0"/>
    <s v="ok"/>
    <s v="Giovanile"/>
    <x v="0"/>
    <s v="H040265"/>
    <x v="6"/>
    <x v="1"/>
    <x v="0"/>
    <n v="2100"/>
    <x v="0"/>
    <d v="1899-12-30T00:00:00"/>
    <d v="1899-12-30T00:00:00"/>
    <s v="ok"/>
    <n v="7"/>
    <x v="6"/>
    <x v="6"/>
  </r>
  <r>
    <x v="0"/>
    <x v="0"/>
    <x v="0"/>
    <x v="7"/>
    <m/>
    <s v="M-CadettI"/>
    <x v="7"/>
    <x v="0"/>
    <s v="M"/>
    <x v="0"/>
    <s v="ok"/>
    <s v="Giovanile"/>
    <x v="0"/>
    <s v="A130646"/>
    <x v="3"/>
    <x v="0"/>
    <x v="0"/>
    <n v="2100"/>
    <x v="0"/>
    <d v="1899-12-30T00:00:00"/>
    <d v="1899-12-30T00:00:00"/>
    <s v="ok"/>
    <n v="8"/>
    <x v="7"/>
    <x v="7"/>
  </r>
  <r>
    <x v="0"/>
    <x v="0"/>
    <x v="0"/>
    <x v="8"/>
    <m/>
    <s v="M-CadettI"/>
    <x v="8"/>
    <x v="1"/>
    <s v="M"/>
    <x v="0"/>
    <s v="ok"/>
    <s v="Giovanile"/>
    <x v="0"/>
    <s v="H011308"/>
    <x v="7"/>
    <x v="1"/>
    <x v="0"/>
    <n v="2100"/>
    <x v="0"/>
    <d v="1899-12-30T00:00:00"/>
    <d v="1899-12-30T00:00:00"/>
    <s v="ok"/>
    <n v="9"/>
    <x v="8"/>
    <x v="8"/>
  </r>
  <r>
    <x v="0"/>
    <x v="0"/>
    <x v="0"/>
    <x v="9"/>
    <m/>
    <s v="M-CadettI"/>
    <x v="9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10"/>
    <x v="9"/>
    <x v="9"/>
  </r>
  <r>
    <x v="0"/>
    <x v="0"/>
    <x v="0"/>
    <x v="10"/>
    <m/>
    <s v="M-CadettI"/>
    <x v="10"/>
    <x v="0"/>
    <s v="M"/>
    <x v="0"/>
    <s v="ok"/>
    <s v="Giovanile"/>
    <x v="0"/>
    <s v="A130534"/>
    <x v="8"/>
    <x v="0"/>
    <x v="0"/>
    <n v="2100"/>
    <x v="0"/>
    <d v="1899-12-30T00:00:00"/>
    <d v="1899-12-30T00:00:00"/>
    <s v="ok"/>
    <n v="11"/>
    <x v="10"/>
    <x v="10"/>
  </r>
  <r>
    <x v="0"/>
    <x v="0"/>
    <x v="0"/>
    <x v="11"/>
    <m/>
    <s v="M-CadettI"/>
    <x v="11"/>
    <x v="1"/>
    <s v="M"/>
    <x v="0"/>
    <s v="ok"/>
    <s v="Giovanile"/>
    <x v="0"/>
    <s v="H080274"/>
    <x v="9"/>
    <x v="1"/>
    <x v="0"/>
    <n v="2100"/>
    <x v="0"/>
    <d v="1899-12-30T00:00:00"/>
    <d v="1899-12-30T00:00:00"/>
    <s v="ok"/>
    <n v="12"/>
    <x v="11"/>
    <x v="11"/>
  </r>
  <r>
    <x v="0"/>
    <x v="0"/>
    <x v="0"/>
    <x v="12"/>
    <m/>
    <s v="M-CadettI"/>
    <x v="12"/>
    <x v="0"/>
    <s v="M"/>
    <x v="0"/>
    <s v="ok"/>
    <s v="Giovanile"/>
    <x v="0"/>
    <s v="L021869"/>
    <x v="2"/>
    <x v="2"/>
    <x v="0"/>
    <n v="2100"/>
    <x v="0"/>
    <d v="1899-12-30T00:00:00"/>
    <d v="1899-12-30T00:00:00"/>
    <s v="ok"/>
    <n v="13"/>
    <x v="12"/>
    <x v="12"/>
  </r>
  <r>
    <x v="0"/>
    <x v="0"/>
    <x v="0"/>
    <x v="13"/>
    <m/>
    <s v="M-CadettI"/>
    <x v="13"/>
    <x v="1"/>
    <s v="M"/>
    <x v="0"/>
    <s v="ok"/>
    <s v="Giovanile"/>
    <x v="0"/>
    <s v="H041255"/>
    <x v="10"/>
    <x v="1"/>
    <x v="0"/>
    <n v="2100"/>
    <x v="0"/>
    <d v="1899-12-30T00:00:00"/>
    <d v="1899-12-30T00:00:00"/>
    <s v="ok"/>
    <n v="14"/>
    <x v="13"/>
    <x v="13"/>
  </r>
  <r>
    <x v="0"/>
    <x v="0"/>
    <x v="0"/>
    <x v="14"/>
    <m/>
    <s v="M-CadettI"/>
    <x v="14"/>
    <x v="1"/>
    <s v="M"/>
    <x v="0"/>
    <s v="ok"/>
    <s v="Giovanile"/>
    <x v="0"/>
    <s v="H011973"/>
    <x v="11"/>
    <x v="1"/>
    <x v="0"/>
    <n v="2100"/>
    <x v="0"/>
    <d v="1899-12-30T00:00:00"/>
    <d v="1899-12-30T00:00:00"/>
    <s v="ok"/>
    <n v="15"/>
    <x v="14"/>
    <x v="14"/>
  </r>
  <r>
    <x v="0"/>
    <x v="0"/>
    <x v="0"/>
    <x v="15"/>
    <m/>
    <s v="M-CadettI"/>
    <x v="15"/>
    <x v="1"/>
    <s v="M"/>
    <x v="0"/>
    <s v="ok"/>
    <s v="Giovanile"/>
    <x v="0"/>
    <s v="C010535"/>
    <x v="12"/>
    <x v="3"/>
    <x v="0"/>
    <n v="2100"/>
    <x v="0"/>
    <d v="1899-12-30T00:00:00"/>
    <d v="1899-12-30T00:00:00"/>
    <s v="ok"/>
    <n v="16"/>
    <x v="15"/>
    <x v="15"/>
  </r>
  <r>
    <x v="0"/>
    <x v="0"/>
    <x v="0"/>
    <x v="16"/>
    <m/>
    <s v="M-CadettI"/>
    <x v="16"/>
    <x v="1"/>
    <s v="M"/>
    <x v="0"/>
    <s v="ok"/>
    <s v="Giovanile"/>
    <x v="0"/>
    <s v="H080979"/>
    <x v="13"/>
    <x v="1"/>
    <x v="0"/>
    <n v="2100"/>
    <x v="0"/>
    <d v="1899-12-30T00:00:00"/>
    <d v="1899-12-30T00:00:00"/>
    <s v="ok"/>
    <n v="17"/>
    <x v="16"/>
    <x v="16"/>
  </r>
  <r>
    <x v="0"/>
    <x v="0"/>
    <x v="0"/>
    <x v="17"/>
    <m/>
    <s v="M-CadettI"/>
    <x v="17"/>
    <x v="1"/>
    <s v="M"/>
    <x v="0"/>
    <s v="ok"/>
    <s v="Giovanile"/>
    <x v="0"/>
    <s v="H010105"/>
    <x v="14"/>
    <x v="1"/>
    <x v="0"/>
    <n v="2100"/>
    <x v="0"/>
    <d v="1899-12-30T00:00:00"/>
    <d v="1899-12-30T00:00:00"/>
    <s v="ok"/>
    <n v="18"/>
    <x v="17"/>
    <x v="17"/>
  </r>
  <r>
    <x v="0"/>
    <x v="0"/>
    <x v="0"/>
    <x v="18"/>
    <m/>
    <s v="M-CadettI"/>
    <x v="18"/>
    <x v="0"/>
    <s v="M"/>
    <x v="0"/>
    <s v="ok"/>
    <s v="Giovanile"/>
    <x v="0"/>
    <s v="H080274"/>
    <x v="9"/>
    <x v="1"/>
    <x v="0"/>
    <n v="2100"/>
    <x v="0"/>
    <d v="1899-12-30T00:00:00"/>
    <d v="1899-12-30T00:00:00"/>
    <s v="ok"/>
    <n v="19"/>
    <x v="18"/>
    <x v="18"/>
  </r>
  <r>
    <x v="0"/>
    <x v="0"/>
    <x v="0"/>
    <x v="19"/>
    <m/>
    <s v="M-CadettI"/>
    <x v="19"/>
    <x v="1"/>
    <s v="M"/>
    <x v="0"/>
    <s v="ok"/>
    <s v="Giovanile"/>
    <x v="0"/>
    <s v="H011973"/>
    <x v="11"/>
    <x v="1"/>
    <x v="0"/>
    <n v="2100"/>
    <x v="0"/>
    <d v="1899-12-30T00:00:00"/>
    <d v="1899-12-30T00:00:00"/>
    <s v="ok"/>
    <n v="20"/>
    <x v="19"/>
    <x v="19"/>
  </r>
  <r>
    <x v="0"/>
    <x v="0"/>
    <x v="0"/>
    <x v="20"/>
    <m/>
    <s v="M-CadettI"/>
    <x v="20"/>
    <x v="0"/>
    <s v="M"/>
    <x v="0"/>
    <s v="ok"/>
    <s v="Giovanile"/>
    <x v="0"/>
    <s v="A130534"/>
    <x v="8"/>
    <x v="0"/>
    <x v="0"/>
    <n v="2100"/>
    <x v="0"/>
    <d v="1899-12-30T00:00:00"/>
    <d v="1899-12-30T00:00:00"/>
    <s v="ok"/>
    <n v="21"/>
    <x v="20"/>
    <x v="19"/>
  </r>
  <r>
    <x v="0"/>
    <x v="0"/>
    <x v="0"/>
    <x v="21"/>
    <m/>
    <s v="M-CadettI"/>
    <x v="21"/>
    <x v="0"/>
    <s v="M"/>
    <x v="0"/>
    <s v="ok"/>
    <s v="Giovanile"/>
    <x v="0"/>
    <s v="H011554"/>
    <x v="15"/>
    <x v="1"/>
    <x v="0"/>
    <n v="2100"/>
    <x v="0"/>
    <d v="1899-12-30T00:00:00"/>
    <d v="1899-12-30T00:00:00"/>
    <s v="ok"/>
    <n v="22"/>
    <x v="21"/>
    <x v="19"/>
  </r>
  <r>
    <x v="0"/>
    <x v="0"/>
    <x v="0"/>
    <x v="22"/>
    <m/>
    <s v="M-CadettI"/>
    <x v="22"/>
    <x v="0"/>
    <s v="M"/>
    <x v="0"/>
    <s v="ok"/>
    <s v="Giovanile"/>
    <x v="0"/>
    <s v="H010172"/>
    <x v="16"/>
    <x v="1"/>
    <x v="0"/>
    <n v="2100"/>
    <x v="0"/>
    <d v="1899-12-30T00:00:00"/>
    <d v="1899-12-30T00:00:00"/>
    <s v="ok"/>
    <n v="23"/>
    <x v="22"/>
    <x v="19"/>
  </r>
  <r>
    <x v="0"/>
    <x v="0"/>
    <x v="0"/>
    <x v="23"/>
    <m/>
    <s v="M-CadettI"/>
    <x v="23"/>
    <x v="1"/>
    <s v="M"/>
    <x v="0"/>
    <s v="ok"/>
    <s v="Giovanile"/>
    <x v="0"/>
    <s v="H010172"/>
    <x v="16"/>
    <x v="1"/>
    <x v="0"/>
    <n v="2100"/>
    <x v="0"/>
    <d v="1899-12-30T00:00:00"/>
    <d v="1899-12-30T00:00:00"/>
    <s v="ok"/>
    <n v="24"/>
    <x v="23"/>
    <x v="19"/>
  </r>
  <r>
    <x v="0"/>
    <x v="0"/>
    <x v="0"/>
    <x v="24"/>
    <m/>
    <s v="M-CadettI"/>
    <x v="24"/>
    <x v="1"/>
    <s v="M"/>
    <x v="0"/>
    <s v="ok"/>
    <s v="Giovanile"/>
    <x v="0"/>
    <s v="A130534"/>
    <x v="8"/>
    <x v="0"/>
    <x v="0"/>
    <n v="2100"/>
    <x v="0"/>
    <d v="1899-12-30T00:00:00"/>
    <d v="1899-12-30T00:00:00"/>
    <s v="ok"/>
    <n v="25"/>
    <x v="24"/>
    <x v="19"/>
  </r>
  <r>
    <x v="0"/>
    <x v="0"/>
    <x v="0"/>
    <x v="25"/>
    <m/>
    <s v="M-CadettI"/>
    <x v="25"/>
    <x v="0"/>
    <s v="M"/>
    <x v="0"/>
    <s v="ok"/>
    <s v="Giovanile"/>
    <x v="0"/>
    <s v="H080274"/>
    <x v="9"/>
    <x v="1"/>
    <x v="0"/>
    <n v="2100"/>
    <x v="0"/>
    <d v="1899-12-30T00:00:00"/>
    <d v="1899-12-30T00:00:00"/>
    <s v="ok"/>
    <n v="26"/>
    <x v="25"/>
    <x v="19"/>
  </r>
  <r>
    <x v="0"/>
    <x v="0"/>
    <x v="0"/>
    <x v="26"/>
    <m/>
    <s v="M-CadettI"/>
    <x v="26"/>
    <x v="1"/>
    <s v="M"/>
    <x v="0"/>
    <s v="ok"/>
    <s v="Giovanile"/>
    <x v="0"/>
    <s v="H010289"/>
    <x v="1"/>
    <x v="1"/>
    <x v="0"/>
    <n v="2100"/>
    <x v="0"/>
    <d v="1899-12-30T00:00:00"/>
    <d v="1899-12-30T00:00:00"/>
    <s v="ok"/>
    <n v="27"/>
    <x v="26"/>
    <x v="19"/>
  </r>
  <r>
    <x v="0"/>
    <x v="0"/>
    <x v="0"/>
    <x v="27"/>
    <m/>
    <s v="M-CadettI"/>
    <x v="27"/>
    <x v="1"/>
    <s v="M"/>
    <x v="0"/>
    <s v="ok"/>
    <s v="Giovanile"/>
    <x v="0"/>
    <s v="C010535"/>
    <x v="12"/>
    <x v="3"/>
    <x v="0"/>
    <n v="2100"/>
    <x v="0"/>
    <d v="1899-12-30T00:00:00"/>
    <d v="1899-12-30T00:00:00"/>
    <s v="ok"/>
    <n v="28"/>
    <x v="27"/>
    <x v="19"/>
  </r>
  <r>
    <x v="0"/>
    <x v="0"/>
    <x v="0"/>
    <x v="28"/>
    <m/>
    <s v="M-CadettI"/>
    <x v="28"/>
    <x v="0"/>
    <s v="M"/>
    <x v="0"/>
    <s v="ok"/>
    <s v="Giovanile"/>
    <x v="0"/>
    <s v="H011554"/>
    <x v="15"/>
    <x v="1"/>
    <x v="0"/>
    <n v="2100"/>
    <x v="0"/>
    <d v="1899-12-30T00:00:00"/>
    <d v="1899-12-30T00:00:00"/>
    <s v="ok"/>
    <n v="29"/>
    <x v="28"/>
    <x v="19"/>
  </r>
  <r>
    <x v="0"/>
    <x v="0"/>
    <x v="0"/>
    <x v="29"/>
    <m/>
    <s v="M-CadettI"/>
    <x v="29"/>
    <x v="1"/>
    <s v="M"/>
    <x v="0"/>
    <s v="ok"/>
    <s v="Giovanile"/>
    <x v="0"/>
    <s v="H011554"/>
    <x v="15"/>
    <x v="1"/>
    <x v="0"/>
    <n v="2100"/>
    <x v="0"/>
    <d v="1899-12-30T00:00:00"/>
    <d v="1899-12-30T00:00:00"/>
    <s v="ok"/>
    <n v="30"/>
    <x v="29"/>
    <x v="19"/>
  </r>
  <r>
    <x v="0"/>
    <x v="0"/>
    <x v="0"/>
    <x v="30"/>
    <m/>
    <s v="M-CadettI"/>
    <x v="30"/>
    <x v="1"/>
    <s v="M"/>
    <x v="0"/>
    <s v="ok"/>
    <s v="Giovanile"/>
    <x v="0"/>
    <s v="H040444"/>
    <x v="17"/>
    <x v="1"/>
    <x v="0"/>
    <n v="2100"/>
    <x v="0"/>
    <d v="1899-12-30T00:00:00"/>
    <d v="1899-12-30T00:00:00"/>
    <s v="ok"/>
    <n v="31"/>
    <x v="30"/>
    <x v="19"/>
  </r>
  <r>
    <x v="0"/>
    <x v="0"/>
    <x v="0"/>
    <x v="31"/>
    <m/>
    <s v="M-CadettI"/>
    <x v="31"/>
    <x v="0"/>
    <s v="M"/>
    <x v="0"/>
    <s v="ok"/>
    <s v="Giovanile"/>
    <x v="0"/>
    <s v="H011973"/>
    <x v="11"/>
    <x v="1"/>
    <x v="0"/>
    <n v="2100"/>
    <x v="0"/>
    <d v="1899-12-30T00:00:00"/>
    <d v="1899-12-30T00:00:00"/>
    <s v="ok"/>
    <n v="32"/>
    <x v="31"/>
    <x v="19"/>
  </r>
  <r>
    <x v="0"/>
    <x v="0"/>
    <x v="0"/>
    <x v="32"/>
    <m/>
    <s v="M-CadettI"/>
    <x v="32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33"/>
    <x v="32"/>
    <x v="19"/>
  </r>
  <r>
    <x v="0"/>
    <x v="0"/>
    <x v="0"/>
    <x v="33"/>
    <m/>
    <s v="M-CadettI"/>
    <x v="33"/>
    <x v="1"/>
    <s v="M"/>
    <x v="0"/>
    <s v="ok"/>
    <s v="Giovanile"/>
    <x v="0"/>
    <s v="H011309"/>
    <x v="18"/>
    <x v="1"/>
    <x v="0"/>
    <n v="2100"/>
    <x v="0"/>
    <d v="1899-12-30T00:00:00"/>
    <d v="1899-12-30T00:00:00"/>
    <s v="ok"/>
    <n v="34"/>
    <x v="33"/>
    <x v="19"/>
  </r>
  <r>
    <x v="0"/>
    <x v="0"/>
    <x v="0"/>
    <x v="34"/>
    <m/>
    <s v="M-CadettI"/>
    <x v="34"/>
    <x v="1"/>
    <s v="M"/>
    <x v="0"/>
    <s v="ok"/>
    <s v="Giovanile"/>
    <x v="0"/>
    <s v="L022825"/>
    <x v="5"/>
    <x v="2"/>
    <x v="0"/>
    <n v="2100"/>
    <x v="0"/>
    <d v="1899-12-30T00:00:00"/>
    <d v="1899-12-30T00:00:00"/>
    <s v="ok"/>
    <n v="35"/>
    <x v="34"/>
    <x v="19"/>
  </r>
  <r>
    <x v="0"/>
    <x v="0"/>
    <x v="0"/>
    <x v="35"/>
    <m/>
    <s v="M-CadettI"/>
    <x v="35"/>
    <x v="1"/>
    <s v="M"/>
    <x v="0"/>
    <s v="ok"/>
    <s v="Giovanile"/>
    <x v="0"/>
    <s v="H011309"/>
    <x v="18"/>
    <x v="1"/>
    <x v="0"/>
    <n v="2100"/>
    <x v="0"/>
    <d v="1899-12-30T00:00:00"/>
    <d v="1899-12-30T00:00:00"/>
    <s v="ok"/>
    <n v="36"/>
    <x v="35"/>
    <x v="19"/>
  </r>
  <r>
    <x v="0"/>
    <x v="0"/>
    <x v="0"/>
    <x v="36"/>
    <m/>
    <s v="M-CadettI"/>
    <x v="36"/>
    <x v="1"/>
    <s v="M"/>
    <x v="0"/>
    <s v="ok"/>
    <s v="Giovanile"/>
    <x v="0"/>
    <s v="H080274"/>
    <x v="9"/>
    <x v="1"/>
    <x v="0"/>
    <n v="2100"/>
    <x v="0"/>
    <d v="1899-12-30T00:00:00"/>
    <d v="1899-12-30T00:00:00"/>
    <s v="ok"/>
    <n v="37"/>
    <x v="36"/>
    <x v="19"/>
  </r>
  <r>
    <x v="0"/>
    <x v="0"/>
    <x v="0"/>
    <x v="37"/>
    <m/>
    <s v="M-CadettI"/>
    <x v="37"/>
    <x v="0"/>
    <s v="M"/>
    <x v="0"/>
    <s v="ok"/>
    <s v="Giovanile"/>
    <x v="0"/>
    <s v="C010535"/>
    <x v="12"/>
    <x v="3"/>
    <x v="0"/>
    <n v="2100"/>
    <x v="0"/>
    <d v="1899-12-30T00:00:00"/>
    <d v="1899-12-30T00:00:00"/>
    <s v="ok"/>
    <n v="38"/>
    <x v="37"/>
    <x v="19"/>
  </r>
  <r>
    <x v="0"/>
    <x v="0"/>
    <x v="0"/>
    <x v="38"/>
    <m/>
    <s v="M-CadettI"/>
    <x v="38"/>
    <x v="0"/>
    <s v="M"/>
    <x v="0"/>
    <s v="ok"/>
    <s v="Giovanile"/>
    <x v="0"/>
    <s v="L021869"/>
    <x v="2"/>
    <x v="2"/>
    <x v="0"/>
    <n v="2100"/>
    <x v="0"/>
    <d v="1899-12-30T00:00:00"/>
    <d v="1899-12-30T00:00:00"/>
    <s v="ok"/>
    <n v="39"/>
    <x v="38"/>
    <x v="19"/>
  </r>
  <r>
    <x v="0"/>
    <x v="0"/>
    <x v="0"/>
    <x v="39"/>
    <m/>
    <s v="M-CadettI"/>
    <x v="39"/>
    <x v="0"/>
    <s v="M"/>
    <x v="0"/>
    <s v="ok"/>
    <s v="Giovanile"/>
    <x v="0"/>
    <s v="A130646"/>
    <x v="3"/>
    <x v="0"/>
    <x v="0"/>
    <n v="2100"/>
    <x v="0"/>
    <d v="1899-12-30T00:00:00"/>
    <d v="1899-12-30T00:00:00"/>
    <s v="ok"/>
    <n v="40"/>
    <x v="39"/>
    <x v="19"/>
  </r>
  <r>
    <x v="0"/>
    <x v="0"/>
    <x v="0"/>
    <x v="40"/>
    <m/>
    <s v="M-CadettI"/>
    <x v="40"/>
    <x v="1"/>
    <s v="M"/>
    <x v="0"/>
    <s v="ok"/>
    <s v="Giovanile"/>
    <x v="0"/>
    <s v="H080274"/>
    <x v="9"/>
    <x v="1"/>
    <x v="0"/>
    <n v="2100"/>
    <x v="0"/>
    <d v="1899-12-30T00:00:00"/>
    <d v="1899-12-30T00:00:00"/>
    <s v="ok"/>
    <n v="41"/>
    <x v="40"/>
    <x v="19"/>
  </r>
  <r>
    <x v="0"/>
    <x v="0"/>
    <x v="0"/>
    <x v="41"/>
    <m/>
    <s v="M-CadettI"/>
    <x v="41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42"/>
    <x v="41"/>
    <x v="19"/>
  </r>
  <r>
    <x v="0"/>
    <x v="0"/>
    <x v="0"/>
    <x v="42"/>
    <m/>
    <s v="M-CadettI"/>
    <x v="42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43"/>
    <x v="42"/>
    <x v="19"/>
  </r>
  <r>
    <x v="0"/>
    <x v="0"/>
    <x v="0"/>
    <x v="43"/>
    <m/>
    <s v="M-CadettI"/>
    <x v="43"/>
    <x v="1"/>
    <s v="M"/>
    <x v="0"/>
    <s v="ok"/>
    <s v="Giovanile"/>
    <x v="0"/>
    <s v="A130534"/>
    <x v="8"/>
    <x v="0"/>
    <x v="0"/>
    <n v="2100"/>
    <x v="0"/>
    <d v="1899-12-30T00:00:00"/>
    <d v="1899-12-30T00:00:00"/>
    <s v="ok"/>
    <n v="44"/>
    <x v="43"/>
    <x v="19"/>
  </r>
  <r>
    <x v="0"/>
    <x v="0"/>
    <x v="0"/>
    <x v="44"/>
    <m/>
    <s v="M-CadettI"/>
    <x v="44"/>
    <x v="1"/>
    <s v="M"/>
    <x v="0"/>
    <s v="ok"/>
    <s v="Giovanile"/>
    <x v="0"/>
    <s v="A130534"/>
    <x v="8"/>
    <x v="0"/>
    <x v="0"/>
    <n v="2100"/>
    <x v="0"/>
    <d v="1899-12-30T00:00:00"/>
    <d v="1899-12-30T00:00:00"/>
    <s v="ok"/>
    <n v="45"/>
    <x v="44"/>
    <x v="19"/>
  </r>
  <r>
    <x v="0"/>
    <x v="0"/>
    <x v="0"/>
    <x v="45"/>
    <m/>
    <s v="M-CadettI"/>
    <x v="45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46"/>
    <x v="45"/>
    <x v="19"/>
  </r>
  <r>
    <x v="0"/>
    <x v="0"/>
    <x v="0"/>
    <x v="46"/>
    <m/>
    <s v="M-CadettI"/>
    <x v="46"/>
    <x v="1"/>
    <s v="M"/>
    <x v="0"/>
    <s v="ok"/>
    <s v="Giovanile"/>
    <x v="0"/>
    <s v="H011973"/>
    <x v="11"/>
    <x v="1"/>
    <x v="0"/>
    <n v="2100"/>
    <x v="0"/>
    <d v="1899-12-30T00:00:00"/>
    <d v="1899-12-30T00:00:00"/>
    <s v="ok"/>
    <n v="47"/>
    <x v="46"/>
    <x v="19"/>
  </r>
  <r>
    <x v="0"/>
    <x v="0"/>
    <x v="0"/>
    <x v="47"/>
    <m/>
    <s v="M-CadettI"/>
    <x v="47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48"/>
    <x v="47"/>
    <x v="19"/>
  </r>
  <r>
    <x v="0"/>
    <x v="0"/>
    <x v="0"/>
    <x v="48"/>
    <m/>
    <s v="M-CadettI"/>
    <x v="48"/>
    <x v="0"/>
    <s v="M"/>
    <x v="0"/>
    <s v="ok"/>
    <s v="Giovanile"/>
    <x v="0"/>
    <s v="H080875"/>
    <x v="19"/>
    <x v="1"/>
    <x v="0"/>
    <n v="2100"/>
    <x v="0"/>
    <d v="1899-12-30T00:00:00"/>
    <d v="1899-12-30T00:00:00"/>
    <s v="ok"/>
    <n v="49"/>
    <x v="48"/>
    <x v="19"/>
  </r>
  <r>
    <x v="0"/>
    <x v="0"/>
    <x v="0"/>
    <x v="49"/>
    <m/>
    <s v="M-CadettI"/>
    <x v="49"/>
    <x v="1"/>
    <s v="M"/>
    <x v="0"/>
    <s v="ok"/>
    <s v="Giovanile"/>
    <x v="0"/>
    <s v="L021869"/>
    <x v="2"/>
    <x v="2"/>
    <x v="0"/>
    <n v="2100"/>
    <x v="0"/>
    <d v="1899-12-30T00:00:00"/>
    <d v="1899-12-30T00:00:00"/>
    <s v="ok"/>
    <n v="50"/>
    <x v="49"/>
    <x v="19"/>
  </r>
  <r>
    <x v="1"/>
    <x v="1"/>
    <x v="0"/>
    <x v="50"/>
    <m/>
    <s v="M-AllievI + F-Allieve"/>
    <x v="50"/>
    <x v="2"/>
    <s v="M"/>
    <x v="1"/>
    <s v="ok"/>
    <s v="Giovanile"/>
    <x v="1"/>
    <s v="H040265"/>
    <x v="6"/>
    <x v="1"/>
    <x v="0"/>
    <n v="2500"/>
    <x v="0"/>
    <d v="1899-12-30T00:00:00"/>
    <d v="1899-12-30T00:00:00"/>
    <s v="ok"/>
    <n v="1"/>
    <x v="0"/>
    <x v="0"/>
  </r>
  <r>
    <x v="1"/>
    <x v="1"/>
    <x v="0"/>
    <x v="51"/>
    <m/>
    <s v="M-AllievI + F-Allieve"/>
    <x v="51"/>
    <x v="2"/>
    <s v="M"/>
    <x v="1"/>
    <s v="ok"/>
    <s v="Giovanile"/>
    <x v="1"/>
    <s v="H080682"/>
    <x v="20"/>
    <x v="1"/>
    <x v="0"/>
    <n v="2500"/>
    <x v="0"/>
    <d v="1899-12-30T00:00:00"/>
    <d v="1899-12-30T00:00:00"/>
    <s v="ok"/>
    <n v="2"/>
    <x v="1"/>
    <x v="1"/>
  </r>
  <r>
    <x v="1"/>
    <x v="1"/>
    <x v="0"/>
    <x v="52"/>
    <m/>
    <s v="M-AllievI + F-Allieve"/>
    <x v="52"/>
    <x v="3"/>
    <s v="M"/>
    <x v="1"/>
    <s v="ok"/>
    <s v="Giovanile"/>
    <x v="1"/>
    <s v="H080274"/>
    <x v="9"/>
    <x v="1"/>
    <x v="0"/>
    <n v="2500"/>
    <x v="0"/>
    <d v="1899-12-30T00:00:00"/>
    <d v="1899-12-30T00:00:00"/>
    <s v="ok"/>
    <n v="3"/>
    <x v="2"/>
    <x v="2"/>
  </r>
  <r>
    <x v="1"/>
    <x v="1"/>
    <x v="0"/>
    <x v="53"/>
    <m/>
    <s v="M-AllievI + F-Allieve"/>
    <x v="53"/>
    <x v="2"/>
    <s v="M"/>
    <x v="1"/>
    <s v="ok"/>
    <s v="Giovanile"/>
    <x v="1"/>
    <s v="H080274"/>
    <x v="9"/>
    <x v="1"/>
    <x v="0"/>
    <n v="2500"/>
    <x v="0"/>
    <d v="1899-12-30T00:00:00"/>
    <d v="1899-12-30T00:00:00"/>
    <s v="ok"/>
    <n v="4"/>
    <x v="3"/>
    <x v="3"/>
  </r>
  <r>
    <x v="1"/>
    <x v="1"/>
    <x v="0"/>
    <x v="54"/>
    <m/>
    <s v="M-AllievI + F-Allieve"/>
    <x v="54"/>
    <x v="2"/>
    <s v="M"/>
    <x v="1"/>
    <s v="ok"/>
    <s v="Giovanile"/>
    <x v="1"/>
    <s v="H080382"/>
    <x v="21"/>
    <x v="1"/>
    <x v="0"/>
    <n v="2500"/>
    <x v="0"/>
    <d v="1899-12-30T00:00:00"/>
    <d v="1899-12-30T00:00:00"/>
    <s v="ok"/>
    <n v="5"/>
    <x v="4"/>
    <x v="4"/>
  </r>
  <r>
    <x v="1"/>
    <x v="1"/>
    <x v="0"/>
    <x v="55"/>
    <m/>
    <s v="M-AllievI + F-Allieve"/>
    <x v="55"/>
    <x v="2"/>
    <s v="M"/>
    <x v="1"/>
    <s v="ok"/>
    <s v="Giovanile"/>
    <x v="1"/>
    <s v="C010535"/>
    <x v="12"/>
    <x v="3"/>
    <x v="0"/>
    <n v="2500"/>
    <x v="0"/>
    <d v="1899-12-30T00:00:00"/>
    <d v="1899-12-30T00:00:00"/>
    <s v="ok"/>
    <n v="6"/>
    <x v="5"/>
    <x v="5"/>
  </r>
  <r>
    <x v="1"/>
    <x v="1"/>
    <x v="0"/>
    <x v="56"/>
    <m/>
    <s v="M-AllievI + F-Allieve"/>
    <x v="56"/>
    <x v="2"/>
    <s v="M"/>
    <x v="1"/>
    <s v="ok"/>
    <s v="Giovanile"/>
    <x v="1"/>
    <s v="A140541"/>
    <x v="22"/>
    <x v="0"/>
    <x v="0"/>
    <n v="2500"/>
    <x v="0"/>
    <d v="1899-12-30T00:00:00"/>
    <d v="1899-12-30T00:00:00"/>
    <s v="ok"/>
    <n v="7"/>
    <x v="6"/>
    <x v="6"/>
  </r>
  <r>
    <x v="1"/>
    <x v="1"/>
    <x v="0"/>
    <x v="57"/>
    <m/>
    <s v="M-AllievI + F-Allieve"/>
    <x v="57"/>
    <x v="3"/>
    <s v="M"/>
    <x v="1"/>
    <s v="ok"/>
    <s v="Giovanile"/>
    <x v="1"/>
    <s v="A050294"/>
    <x v="23"/>
    <x v="0"/>
    <x v="0"/>
    <n v="2500"/>
    <x v="0"/>
    <d v="1899-12-30T00:00:00"/>
    <d v="1899-12-30T00:00:00"/>
    <s v="ok"/>
    <n v="8"/>
    <x v="7"/>
    <x v="7"/>
  </r>
  <r>
    <x v="1"/>
    <x v="1"/>
    <x v="0"/>
    <x v="58"/>
    <m/>
    <s v="M-AllievI + F-Allieve"/>
    <x v="58"/>
    <x v="2"/>
    <s v="M"/>
    <x v="1"/>
    <s v="ok"/>
    <s v="Giovanile"/>
    <x v="1"/>
    <s v="H010172"/>
    <x v="16"/>
    <x v="1"/>
    <x v="0"/>
    <n v="2500"/>
    <x v="0"/>
    <d v="1899-12-30T00:00:00"/>
    <d v="1899-12-30T00:00:00"/>
    <s v="ok"/>
    <n v="9"/>
    <x v="8"/>
    <x v="8"/>
  </r>
  <r>
    <x v="1"/>
    <x v="1"/>
    <x v="0"/>
    <x v="59"/>
    <m/>
    <s v="M-AllievI + F-Allieve"/>
    <x v="59"/>
    <x v="2"/>
    <s v="M"/>
    <x v="1"/>
    <s v="ok"/>
    <s v="Giovanile"/>
    <x v="1"/>
    <s v="C010535"/>
    <x v="12"/>
    <x v="3"/>
    <x v="0"/>
    <n v="2500"/>
    <x v="0"/>
    <d v="1899-12-30T00:00:00"/>
    <d v="1899-12-30T00:00:00"/>
    <s v="ok"/>
    <n v="10"/>
    <x v="9"/>
    <x v="9"/>
  </r>
  <r>
    <x v="1"/>
    <x v="1"/>
    <x v="0"/>
    <x v="60"/>
    <m/>
    <s v="M-AllievI + F-Allieve"/>
    <x v="60"/>
    <x v="3"/>
    <s v="M"/>
    <x v="1"/>
    <s v="ok"/>
    <s v="Giovanile"/>
    <x v="1"/>
    <s v="A130646"/>
    <x v="3"/>
    <x v="0"/>
    <x v="0"/>
    <n v="2500"/>
    <x v="0"/>
    <d v="1899-12-30T00:00:00"/>
    <d v="1899-12-30T00:00:00"/>
    <s v="ok"/>
    <n v="11"/>
    <x v="10"/>
    <x v="10"/>
  </r>
  <r>
    <x v="1"/>
    <x v="1"/>
    <x v="0"/>
    <x v="61"/>
    <m/>
    <s v="M-AllievI + F-Allieve"/>
    <x v="61"/>
    <x v="2"/>
    <s v="M"/>
    <x v="1"/>
    <s v="ok"/>
    <s v="Giovanile"/>
    <x v="1"/>
    <s v="H011219"/>
    <x v="24"/>
    <x v="1"/>
    <x v="0"/>
    <n v="2500"/>
    <x v="0"/>
    <d v="1899-12-30T00:00:00"/>
    <d v="1899-12-30T00:00:00"/>
    <s v="ok"/>
    <n v="12"/>
    <x v="11"/>
    <x v="11"/>
  </r>
  <r>
    <x v="1"/>
    <x v="1"/>
    <x v="0"/>
    <x v="62"/>
    <m/>
    <s v="M-AllievI + F-Allieve"/>
    <x v="62"/>
    <x v="3"/>
    <s v="M"/>
    <x v="1"/>
    <s v="ok"/>
    <s v="Giovanile"/>
    <x v="1"/>
    <s v="A130646"/>
    <x v="3"/>
    <x v="0"/>
    <x v="0"/>
    <n v="2500"/>
    <x v="0"/>
    <d v="1899-12-30T00:00:00"/>
    <d v="1899-12-30T00:00:00"/>
    <s v="ok"/>
    <n v="13"/>
    <x v="12"/>
    <x v="12"/>
  </r>
  <r>
    <x v="1"/>
    <x v="1"/>
    <x v="0"/>
    <x v="63"/>
    <m/>
    <s v="M-AllievI + F-Allieve"/>
    <x v="63"/>
    <x v="2"/>
    <s v="M"/>
    <x v="1"/>
    <s v="ok"/>
    <s v="Giovanile"/>
    <x v="1"/>
    <s v="H011219"/>
    <x v="24"/>
    <x v="1"/>
    <x v="0"/>
    <n v="2500"/>
    <x v="0"/>
    <d v="1899-12-30T00:00:00"/>
    <d v="1899-12-30T00:00:00"/>
    <s v="ok"/>
    <n v="14"/>
    <x v="13"/>
    <x v="13"/>
  </r>
  <r>
    <x v="1"/>
    <x v="1"/>
    <x v="0"/>
    <x v="64"/>
    <m/>
    <s v="M-AllievI + F-Allieve"/>
    <x v="64"/>
    <x v="2"/>
    <s v="M"/>
    <x v="1"/>
    <s v="ok"/>
    <s v="Giovanile"/>
    <x v="1"/>
    <s v="L022825"/>
    <x v="5"/>
    <x v="2"/>
    <x v="0"/>
    <n v="2500"/>
    <x v="0"/>
    <d v="1899-12-30T00:00:00"/>
    <d v="1899-12-30T00:00:00"/>
    <s v="ok"/>
    <n v="15"/>
    <x v="14"/>
    <x v="14"/>
  </r>
  <r>
    <x v="1"/>
    <x v="1"/>
    <x v="0"/>
    <x v="65"/>
    <m/>
    <s v="M-AllievI + F-Allieve"/>
    <x v="65"/>
    <x v="2"/>
    <s v="M"/>
    <x v="1"/>
    <s v="ok"/>
    <s v="Giovanile"/>
    <x v="1"/>
    <s v="H011554"/>
    <x v="15"/>
    <x v="1"/>
    <x v="0"/>
    <n v="2500"/>
    <x v="0"/>
    <d v="1899-12-30T00:00:00"/>
    <d v="1899-12-30T00:00:00"/>
    <s v="ok"/>
    <n v="16"/>
    <x v="15"/>
    <x v="15"/>
  </r>
  <r>
    <x v="1"/>
    <x v="1"/>
    <x v="0"/>
    <x v="66"/>
    <m/>
    <s v="M-AllievI + F-Allieve"/>
    <x v="66"/>
    <x v="3"/>
    <s v="F"/>
    <x v="2"/>
    <s v="ok"/>
    <s v="Giovanile"/>
    <x v="2"/>
    <s v="H010289"/>
    <x v="1"/>
    <x v="1"/>
    <x v="0"/>
    <n v="2500"/>
    <x v="0"/>
    <d v="1899-12-30T00:00:00"/>
    <d v="1899-12-30T00:00:00"/>
    <s v="ok"/>
    <n v="17"/>
    <x v="0"/>
    <x v="0"/>
  </r>
  <r>
    <x v="1"/>
    <x v="1"/>
    <x v="0"/>
    <x v="67"/>
    <m/>
    <s v="M-AllievI + F-Allieve"/>
    <x v="67"/>
    <x v="2"/>
    <s v="M"/>
    <x v="1"/>
    <s v="ok"/>
    <s v="Giovanile"/>
    <x v="1"/>
    <s v="H011554"/>
    <x v="15"/>
    <x v="1"/>
    <x v="0"/>
    <n v="2500"/>
    <x v="0"/>
    <d v="1899-12-30T00:00:00"/>
    <d v="1899-12-30T00:00:00"/>
    <s v="ok"/>
    <n v="18"/>
    <x v="16"/>
    <x v="16"/>
  </r>
  <r>
    <x v="1"/>
    <x v="1"/>
    <x v="0"/>
    <x v="68"/>
    <m/>
    <s v="M-AllievI + F-Allieve"/>
    <x v="68"/>
    <x v="3"/>
    <s v="F"/>
    <x v="2"/>
    <s v="ok"/>
    <s v="Giovanile"/>
    <x v="2"/>
    <s v="H080300"/>
    <x v="25"/>
    <x v="1"/>
    <x v="0"/>
    <n v="2500"/>
    <x v="0"/>
    <d v="1899-12-30T00:00:00"/>
    <d v="1899-12-30T00:00:00"/>
    <s v="ok"/>
    <n v="19"/>
    <x v="1"/>
    <x v="1"/>
  </r>
  <r>
    <x v="1"/>
    <x v="1"/>
    <x v="0"/>
    <x v="69"/>
    <m/>
    <s v="M-AllievI + F-Allieve"/>
    <x v="69"/>
    <x v="2"/>
    <s v="M"/>
    <x v="1"/>
    <s v="ok"/>
    <s v="Giovanile"/>
    <x v="1"/>
    <s v="H040444"/>
    <x v="17"/>
    <x v="1"/>
    <x v="0"/>
    <n v="2500"/>
    <x v="0"/>
    <d v="1899-12-30T00:00:00"/>
    <d v="1899-12-30T00:00:00"/>
    <s v="ok"/>
    <n v="20"/>
    <x v="17"/>
    <x v="17"/>
  </r>
  <r>
    <x v="1"/>
    <x v="1"/>
    <x v="0"/>
    <x v="70"/>
    <m/>
    <s v="M-AllievI + F-Allieve"/>
    <x v="70"/>
    <x v="3"/>
    <s v="F"/>
    <x v="2"/>
    <s v="ok"/>
    <s v="Giovanile"/>
    <x v="2"/>
    <s v="L021869"/>
    <x v="2"/>
    <x v="2"/>
    <x v="0"/>
    <n v="2500"/>
    <x v="0"/>
    <d v="1899-12-30T00:00:00"/>
    <d v="1899-12-30T00:00:00"/>
    <s v="ok"/>
    <n v="21"/>
    <x v="2"/>
    <x v="2"/>
  </r>
  <r>
    <x v="1"/>
    <x v="1"/>
    <x v="0"/>
    <x v="71"/>
    <m/>
    <s v="M-AllievI + F-Allieve"/>
    <x v="71"/>
    <x v="3"/>
    <s v="F"/>
    <x v="2"/>
    <s v="ok"/>
    <s v="Giovanile"/>
    <x v="2"/>
    <s v="L021869"/>
    <x v="2"/>
    <x v="2"/>
    <x v="0"/>
    <n v="2500"/>
    <x v="0"/>
    <d v="1899-12-30T00:00:00"/>
    <d v="1899-12-30T00:00:00"/>
    <s v="ok"/>
    <n v="22"/>
    <x v="3"/>
    <x v="3"/>
  </r>
  <r>
    <x v="1"/>
    <x v="1"/>
    <x v="0"/>
    <x v="72"/>
    <m/>
    <s v="M-AllievI + F-Allieve"/>
    <x v="72"/>
    <x v="2"/>
    <s v="F"/>
    <x v="2"/>
    <s v="ok"/>
    <s v="Giovanile"/>
    <x v="2"/>
    <s v="A130534"/>
    <x v="8"/>
    <x v="0"/>
    <x v="0"/>
    <n v="2500"/>
    <x v="0"/>
    <d v="1899-12-30T00:00:00"/>
    <d v="1899-12-30T00:00:00"/>
    <s v="ok"/>
    <n v="23"/>
    <x v="4"/>
    <x v="4"/>
  </r>
  <r>
    <x v="1"/>
    <x v="1"/>
    <x v="0"/>
    <x v="73"/>
    <m/>
    <s v="M-AllievI + F-Allieve"/>
    <x v="73"/>
    <x v="2"/>
    <s v="M"/>
    <x v="1"/>
    <s v="ok"/>
    <s v="Giovanile"/>
    <x v="1"/>
    <s v="L021869"/>
    <x v="2"/>
    <x v="2"/>
    <x v="0"/>
    <n v="2500"/>
    <x v="0"/>
    <d v="1899-12-30T00:00:00"/>
    <d v="1899-12-30T00:00:00"/>
    <s v="ok"/>
    <n v="24"/>
    <x v="18"/>
    <x v="18"/>
  </r>
  <r>
    <x v="1"/>
    <x v="1"/>
    <x v="0"/>
    <x v="74"/>
    <m/>
    <s v="M-AllievI + F-Allieve"/>
    <x v="74"/>
    <x v="3"/>
    <s v="F"/>
    <x v="2"/>
    <s v="ok"/>
    <s v="Giovanile"/>
    <x v="2"/>
    <s v="H110754"/>
    <x v="26"/>
    <x v="1"/>
    <x v="0"/>
    <n v="2500"/>
    <x v="0"/>
    <d v="1899-12-30T00:00:00"/>
    <d v="1899-12-30T00:00:00"/>
    <s v="ok"/>
    <n v="25"/>
    <x v="5"/>
    <x v="5"/>
  </r>
  <r>
    <x v="1"/>
    <x v="1"/>
    <x v="0"/>
    <x v="75"/>
    <m/>
    <s v="M-AllievI + F-Allieve"/>
    <x v="75"/>
    <x v="2"/>
    <s v="F"/>
    <x v="2"/>
    <s v="ok"/>
    <s v="Giovanile"/>
    <x v="2"/>
    <s v="H010172"/>
    <x v="16"/>
    <x v="1"/>
    <x v="0"/>
    <n v="2500"/>
    <x v="0"/>
    <d v="1899-12-30T00:00:00"/>
    <d v="1899-12-30T00:00:00"/>
    <s v="ok"/>
    <n v="26"/>
    <x v="6"/>
    <x v="6"/>
  </r>
  <r>
    <x v="2"/>
    <x v="2"/>
    <x v="0"/>
    <x v="76"/>
    <m/>
    <s v="F-Cadette"/>
    <x v="76"/>
    <x v="0"/>
    <s v="F"/>
    <x v="3"/>
    <s v="ok"/>
    <s v="Giovanile"/>
    <x v="3"/>
    <s v="A120494"/>
    <x v="27"/>
    <x v="0"/>
    <x v="0"/>
    <n v="2100"/>
    <x v="0"/>
    <d v="1899-12-30T00:00:00"/>
    <d v="1899-12-30T00:00:00"/>
    <s v="ok"/>
    <n v="1"/>
    <x v="0"/>
    <x v="0"/>
  </r>
  <r>
    <x v="2"/>
    <x v="2"/>
    <x v="0"/>
    <x v="77"/>
    <m/>
    <s v="F-Cadette"/>
    <x v="77"/>
    <x v="1"/>
    <s v="F"/>
    <x v="3"/>
    <s v="ok"/>
    <s v="Giovanile"/>
    <x v="3"/>
    <s v="H011973"/>
    <x v="11"/>
    <x v="1"/>
    <x v="0"/>
    <n v="2100"/>
    <x v="0"/>
    <d v="1899-12-30T00:00:00"/>
    <d v="1899-12-30T00:00:00"/>
    <s v="ok"/>
    <n v="2"/>
    <x v="1"/>
    <x v="1"/>
  </r>
  <r>
    <x v="2"/>
    <x v="2"/>
    <x v="0"/>
    <x v="78"/>
    <m/>
    <s v="F-Cadette"/>
    <x v="78"/>
    <x v="1"/>
    <s v="F"/>
    <x v="3"/>
    <s v="ok"/>
    <s v="Giovanile"/>
    <x v="3"/>
    <s v="H011554"/>
    <x v="15"/>
    <x v="1"/>
    <x v="0"/>
    <n v="2100"/>
    <x v="0"/>
    <d v="1899-12-30T00:00:00"/>
    <d v="1899-12-30T00:00:00"/>
    <s v="ok"/>
    <n v="3"/>
    <x v="2"/>
    <x v="2"/>
  </r>
  <r>
    <x v="2"/>
    <x v="2"/>
    <x v="0"/>
    <x v="79"/>
    <m/>
    <s v="F-Cadette"/>
    <x v="79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4"/>
    <x v="3"/>
    <x v="3"/>
  </r>
  <r>
    <x v="2"/>
    <x v="2"/>
    <x v="0"/>
    <x v="80"/>
    <m/>
    <s v="F-Cadette"/>
    <x v="80"/>
    <x v="1"/>
    <s v="F"/>
    <x v="3"/>
    <s v="ok"/>
    <s v="Giovanile"/>
    <x v="3"/>
    <s v="H010172"/>
    <x v="16"/>
    <x v="1"/>
    <x v="0"/>
    <n v="2100"/>
    <x v="0"/>
    <d v="1899-12-30T00:00:00"/>
    <d v="1899-12-30T00:00:00"/>
    <s v="ok"/>
    <n v="5"/>
    <x v="4"/>
    <x v="4"/>
  </r>
  <r>
    <x v="2"/>
    <x v="2"/>
    <x v="0"/>
    <x v="81"/>
    <m/>
    <s v="F-Cadette"/>
    <x v="81"/>
    <x v="0"/>
    <s v="F"/>
    <x v="3"/>
    <s v="ok"/>
    <s v="Giovanile"/>
    <x v="3"/>
    <s v="H011219"/>
    <x v="24"/>
    <x v="1"/>
    <x v="0"/>
    <n v="2100"/>
    <x v="0"/>
    <d v="1899-12-30T00:00:00"/>
    <d v="1899-12-30T00:00:00"/>
    <s v="ok"/>
    <n v="6"/>
    <x v="5"/>
    <x v="5"/>
  </r>
  <r>
    <x v="2"/>
    <x v="2"/>
    <x v="0"/>
    <x v="82"/>
    <m/>
    <s v="F-Cadette"/>
    <x v="82"/>
    <x v="0"/>
    <s v="F"/>
    <x v="3"/>
    <s v="ok"/>
    <s v="Giovanile"/>
    <x v="3"/>
    <s v="H011219"/>
    <x v="24"/>
    <x v="1"/>
    <x v="0"/>
    <n v="2100"/>
    <x v="0"/>
    <d v="1899-12-30T00:00:00"/>
    <d v="1899-12-30T00:00:00"/>
    <s v="ok"/>
    <n v="7"/>
    <x v="6"/>
    <x v="6"/>
  </r>
  <r>
    <x v="2"/>
    <x v="2"/>
    <x v="0"/>
    <x v="83"/>
    <m/>
    <s v="F-Cadette"/>
    <x v="83"/>
    <x v="1"/>
    <s v="F"/>
    <x v="3"/>
    <s v="ok"/>
    <s v="Giovanile"/>
    <x v="3"/>
    <s v="H011308"/>
    <x v="7"/>
    <x v="1"/>
    <x v="0"/>
    <n v="2100"/>
    <x v="0"/>
    <d v="1899-12-30T00:00:00"/>
    <d v="1899-12-30T00:00:00"/>
    <s v="ok"/>
    <n v="8"/>
    <x v="7"/>
    <x v="7"/>
  </r>
  <r>
    <x v="2"/>
    <x v="2"/>
    <x v="0"/>
    <x v="84"/>
    <m/>
    <s v="F-Cadette"/>
    <x v="84"/>
    <x v="1"/>
    <s v="F"/>
    <x v="3"/>
    <s v="ok"/>
    <s v="Giovanile"/>
    <x v="3"/>
    <s v="C010535"/>
    <x v="12"/>
    <x v="3"/>
    <x v="0"/>
    <n v="2100"/>
    <x v="0"/>
    <d v="1899-12-30T00:00:00"/>
    <d v="1899-12-30T00:00:00"/>
    <s v="ok"/>
    <n v="9"/>
    <x v="8"/>
    <x v="8"/>
  </r>
  <r>
    <x v="2"/>
    <x v="2"/>
    <x v="0"/>
    <x v="85"/>
    <m/>
    <s v="F-Cadette"/>
    <x v="85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10"/>
    <x v="9"/>
    <x v="9"/>
  </r>
  <r>
    <x v="2"/>
    <x v="2"/>
    <x v="0"/>
    <x v="86"/>
    <m/>
    <s v="F-Cadette"/>
    <x v="86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11"/>
    <x v="10"/>
    <x v="10"/>
  </r>
  <r>
    <x v="2"/>
    <x v="2"/>
    <x v="0"/>
    <x v="87"/>
    <m/>
    <s v="F-Cadette"/>
    <x v="87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12"/>
    <x v="11"/>
    <x v="11"/>
  </r>
  <r>
    <x v="2"/>
    <x v="2"/>
    <x v="0"/>
    <x v="88"/>
    <m/>
    <s v="F-Cadette"/>
    <x v="88"/>
    <x v="0"/>
    <s v="F"/>
    <x v="3"/>
    <s v="ok"/>
    <s v="Giovanile"/>
    <x v="3"/>
    <s v="H040444"/>
    <x v="17"/>
    <x v="1"/>
    <x v="0"/>
    <n v="2100"/>
    <x v="0"/>
    <d v="1899-12-30T00:00:00"/>
    <d v="1899-12-30T00:00:00"/>
    <s v="ok"/>
    <n v="13"/>
    <x v="12"/>
    <x v="12"/>
  </r>
  <r>
    <x v="2"/>
    <x v="2"/>
    <x v="0"/>
    <x v="89"/>
    <m/>
    <s v="F-Cadette"/>
    <x v="89"/>
    <x v="1"/>
    <s v="F"/>
    <x v="3"/>
    <s v="ok"/>
    <s v="Giovanile"/>
    <x v="3"/>
    <s v="L021869"/>
    <x v="2"/>
    <x v="2"/>
    <x v="0"/>
    <n v="2100"/>
    <x v="0"/>
    <d v="1899-12-30T00:00:00"/>
    <d v="1899-12-30T00:00:00"/>
    <s v="ok"/>
    <n v="14"/>
    <x v="13"/>
    <x v="13"/>
  </r>
  <r>
    <x v="2"/>
    <x v="2"/>
    <x v="0"/>
    <x v="90"/>
    <m/>
    <s v="F-Cadette"/>
    <x v="90"/>
    <x v="1"/>
    <s v="F"/>
    <x v="3"/>
    <s v="ok"/>
    <s v="Giovanile"/>
    <x v="3"/>
    <s v="A130534"/>
    <x v="8"/>
    <x v="0"/>
    <x v="0"/>
    <n v="2100"/>
    <x v="0"/>
    <d v="1899-12-30T00:00:00"/>
    <d v="1899-12-30T00:00:00"/>
    <s v="ok"/>
    <n v="15"/>
    <x v="14"/>
    <x v="14"/>
  </r>
  <r>
    <x v="2"/>
    <x v="2"/>
    <x v="0"/>
    <x v="91"/>
    <m/>
    <s v="F-Cadette"/>
    <x v="91"/>
    <x v="1"/>
    <s v="F"/>
    <x v="3"/>
    <s v="ok"/>
    <s v="Giovanile"/>
    <x v="3"/>
    <s v="H110754"/>
    <x v="26"/>
    <x v="1"/>
    <x v="0"/>
    <n v="2100"/>
    <x v="0"/>
    <d v="1899-12-30T00:00:00"/>
    <d v="1899-12-30T00:00:00"/>
    <s v="ok"/>
    <n v="16"/>
    <x v="15"/>
    <x v="15"/>
  </r>
  <r>
    <x v="2"/>
    <x v="2"/>
    <x v="0"/>
    <x v="92"/>
    <m/>
    <s v="F-Cadette"/>
    <x v="92"/>
    <x v="1"/>
    <s v="F"/>
    <x v="3"/>
    <s v="ok"/>
    <s v="Giovanile"/>
    <x v="3"/>
    <s v="L021869"/>
    <x v="2"/>
    <x v="2"/>
    <x v="0"/>
    <n v="2100"/>
    <x v="0"/>
    <d v="1899-12-30T00:00:00"/>
    <d v="1899-12-30T00:00:00"/>
    <s v="ok"/>
    <n v="17"/>
    <x v="16"/>
    <x v="16"/>
  </r>
  <r>
    <x v="2"/>
    <x v="2"/>
    <x v="0"/>
    <x v="93"/>
    <m/>
    <s v="F-Cadette"/>
    <x v="93"/>
    <x v="1"/>
    <s v="F"/>
    <x v="3"/>
    <s v="ok"/>
    <s v="Giovanile"/>
    <x v="3"/>
    <s v="H011308"/>
    <x v="7"/>
    <x v="1"/>
    <x v="0"/>
    <n v="2100"/>
    <x v="0"/>
    <d v="1899-12-30T00:00:00"/>
    <d v="1899-12-30T00:00:00"/>
    <s v="ok"/>
    <n v="18"/>
    <x v="17"/>
    <x v="17"/>
  </r>
  <r>
    <x v="2"/>
    <x v="2"/>
    <x v="0"/>
    <x v="94"/>
    <m/>
    <s v="F-Cadette"/>
    <x v="94"/>
    <x v="0"/>
    <s v="F"/>
    <x v="3"/>
    <s v="ok"/>
    <s v="Giovanile"/>
    <x v="3"/>
    <s v="A130534"/>
    <x v="8"/>
    <x v="0"/>
    <x v="0"/>
    <n v="2100"/>
    <x v="0"/>
    <d v="1899-12-30T00:00:00"/>
    <d v="1899-12-30T00:00:00"/>
    <s v="ok"/>
    <n v="19"/>
    <x v="18"/>
    <x v="18"/>
  </r>
  <r>
    <x v="2"/>
    <x v="2"/>
    <x v="0"/>
    <x v="95"/>
    <m/>
    <s v="F-Cadette"/>
    <x v="95"/>
    <x v="1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0"/>
    <x v="19"/>
    <x v="19"/>
  </r>
  <r>
    <x v="2"/>
    <x v="2"/>
    <x v="0"/>
    <x v="96"/>
    <m/>
    <s v="F-Cadette"/>
    <x v="96"/>
    <x v="1"/>
    <s v="F"/>
    <x v="3"/>
    <s v="ok"/>
    <s v="Giovanile"/>
    <x v="3"/>
    <s v="C010535"/>
    <x v="12"/>
    <x v="3"/>
    <x v="0"/>
    <n v="2100"/>
    <x v="0"/>
    <d v="1899-12-30T00:00:00"/>
    <d v="1899-12-30T00:00:00"/>
    <s v="ok"/>
    <n v="21"/>
    <x v="20"/>
    <x v="19"/>
  </r>
  <r>
    <x v="2"/>
    <x v="2"/>
    <x v="0"/>
    <x v="97"/>
    <m/>
    <s v="F-Cadette"/>
    <x v="97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2"/>
    <x v="21"/>
    <x v="19"/>
  </r>
  <r>
    <x v="2"/>
    <x v="2"/>
    <x v="0"/>
    <x v="98"/>
    <m/>
    <s v="F-Cadette"/>
    <x v="98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3"/>
    <x v="22"/>
    <x v="19"/>
  </r>
  <r>
    <x v="2"/>
    <x v="2"/>
    <x v="0"/>
    <x v="99"/>
    <m/>
    <s v="F-Cadette"/>
    <x v="99"/>
    <x v="1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4"/>
    <x v="23"/>
    <x v="19"/>
  </r>
  <r>
    <x v="2"/>
    <x v="2"/>
    <x v="0"/>
    <x v="100"/>
    <m/>
    <s v="F-Cadette"/>
    <x v="100"/>
    <x v="0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5"/>
    <x v="24"/>
    <x v="19"/>
  </r>
  <r>
    <x v="2"/>
    <x v="2"/>
    <x v="0"/>
    <x v="101"/>
    <m/>
    <s v="F-Cadette"/>
    <x v="101"/>
    <x v="1"/>
    <s v="F"/>
    <x v="3"/>
    <s v="ok"/>
    <s v="Giovanile"/>
    <x v="3"/>
    <s v="A140529"/>
    <x v="28"/>
    <x v="0"/>
    <x v="0"/>
    <n v="2100"/>
    <x v="0"/>
    <d v="1899-12-30T00:00:00"/>
    <d v="1899-12-30T00:00:00"/>
    <s v="ok"/>
    <n v="26"/>
    <x v="25"/>
    <x v="19"/>
  </r>
  <r>
    <x v="2"/>
    <x v="2"/>
    <x v="0"/>
    <x v="102"/>
    <m/>
    <s v="F-Cadette"/>
    <x v="102"/>
    <x v="0"/>
    <s v="F"/>
    <x v="3"/>
    <s v="ok"/>
    <s v="Giovanile"/>
    <x v="3"/>
    <s v="H070205"/>
    <x v="29"/>
    <x v="1"/>
    <x v="0"/>
    <n v="2100"/>
    <x v="0"/>
    <d v="1899-12-30T00:00:00"/>
    <d v="1899-12-30T00:00:00"/>
    <s v="ok"/>
    <n v="27"/>
    <x v="26"/>
    <x v="19"/>
  </r>
  <r>
    <x v="2"/>
    <x v="2"/>
    <x v="0"/>
    <x v="103"/>
    <m/>
    <s v="F-Cadette"/>
    <x v="103"/>
    <x v="1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8"/>
    <x v="27"/>
    <x v="19"/>
  </r>
  <r>
    <x v="2"/>
    <x v="2"/>
    <x v="0"/>
    <x v="104"/>
    <m/>
    <s v="F-Cadette"/>
    <x v="104"/>
    <x v="1"/>
    <s v="F"/>
    <x v="3"/>
    <s v="ok"/>
    <s v="Giovanile"/>
    <x v="3"/>
    <s v="L021869"/>
    <x v="2"/>
    <x v="2"/>
    <x v="0"/>
    <n v="2100"/>
    <x v="0"/>
    <d v="1899-12-30T00:00:00"/>
    <d v="1899-12-30T00:00:00"/>
    <s v="ok"/>
    <n v="29"/>
    <x v="28"/>
    <x v="19"/>
  </r>
  <r>
    <x v="2"/>
    <x v="2"/>
    <x v="0"/>
    <x v="105"/>
    <m/>
    <s v="F-Cadette"/>
    <x v="105"/>
    <x v="1"/>
    <s v="F"/>
    <x v="3"/>
    <s v="ok"/>
    <s v="Giovanile"/>
    <x v="3"/>
    <s v="H040447"/>
    <x v="30"/>
    <x v="1"/>
    <x v="0"/>
    <n v="2100"/>
    <x v="0"/>
    <d v="1899-12-30T00:00:00"/>
    <d v="1899-12-30T00:00:00"/>
    <s v="ok"/>
    <n v="30"/>
    <x v="29"/>
    <x v="19"/>
  </r>
  <r>
    <x v="3"/>
    <x v="3"/>
    <x v="0"/>
    <x v="106"/>
    <m/>
    <s v="M-Ragazzi B"/>
    <x v="106"/>
    <x v="4"/>
    <s v="M"/>
    <x v="4"/>
    <s v="ok"/>
    <s v="Giovanile"/>
    <x v="4"/>
    <s v="H011308"/>
    <x v="7"/>
    <x v="1"/>
    <x v="0"/>
    <n v="1000"/>
    <x v="0"/>
    <d v="1899-12-30T00:00:00"/>
    <d v="1899-12-30T00:00:00"/>
    <s v="ok"/>
    <n v="1"/>
    <x v="0"/>
    <x v="0"/>
  </r>
  <r>
    <x v="3"/>
    <x v="3"/>
    <x v="0"/>
    <x v="107"/>
    <m/>
    <s v="M-Ragazzi B"/>
    <x v="107"/>
    <x v="4"/>
    <s v="M"/>
    <x v="4"/>
    <s v="ok"/>
    <s v="Giovanile"/>
    <x v="4"/>
    <s v="L022825"/>
    <x v="5"/>
    <x v="2"/>
    <x v="0"/>
    <n v="1000"/>
    <x v="0"/>
    <d v="1899-12-30T00:00:00"/>
    <d v="1899-12-30T00:00:00"/>
    <s v="ok"/>
    <n v="2"/>
    <x v="1"/>
    <x v="1"/>
  </r>
  <r>
    <x v="3"/>
    <x v="3"/>
    <x v="0"/>
    <x v="108"/>
    <m/>
    <s v="M-Ragazzi B"/>
    <x v="108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3"/>
    <x v="2"/>
    <x v="2"/>
  </r>
  <r>
    <x v="3"/>
    <x v="3"/>
    <x v="0"/>
    <x v="109"/>
    <m/>
    <s v="M-Ragazzi B"/>
    <x v="109"/>
    <x v="4"/>
    <s v="M"/>
    <x v="4"/>
    <s v="ok"/>
    <s v="Giovanile"/>
    <x v="4"/>
    <s v="A130567"/>
    <x v="0"/>
    <x v="0"/>
    <x v="0"/>
    <n v="1000"/>
    <x v="0"/>
    <d v="1899-12-30T00:00:00"/>
    <d v="1899-12-30T00:00:00"/>
    <s v="ok"/>
    <n v="4"/>
    <x v="3"/>
    <x v="3"/>
  </r>
  <r>
    <x v="3"/>
    <x v="3"/>
    <x v="0"/>
    <x v="110"/>
    <m/>
    <s v="M-Ragazzi B"/>
    <x v="110"/>
    <x v="4"/>
    <s v="M"/>
    <x v="4"/>
    <s v="ok"/>
    <s v="Giovanile"/>
    <x v="4"/>
    <s v="A130646"/>
    <x v="3"/>
    <x v="0"/>
    <x v="0"/>
    <n v="1000"/>
    <x v="0"/>
    <d v="1899-12-30T00:00:00"/>
    <d v="1899-12-30T00:00:00"/>
    <s v="ok"/>
    <n v="5"/>
    <x v="4"/>
    <x v="4"/>
  </r>
  <r>
    <x v="3"/>
    <x v="3"/>
    <x v="0"/>
    <x v="111"/>
    <m/>
    <s v="M-Ragazzi B"/>
    <x v="111"/>
    <x v="4"/>
    <s v="M"/>
    <x v="4"/>
    <s v="ok"/>
    <s v="Giovanile"/>
    <x v="4"/>
    <s v="H041255"/>
    <x v="10"/>
    <x v="1"/>
    <x v="0"/>
    <n v="1000"/>
    <x v="0"/>
    <d v="1899-12-30T00:00:00"/>
    <d v="1899-12-30T00:00:00"/>
    <s v="ok"/>
    <n v="6"/>
    <x v="5"/>
    <x v="5"/>
  </r>
  <r>
    <x v="3"/>
    <x v="3"/>
    <x v="0"/>
    <x v="112"/>
    <m/>
    <s v="M-Ragazzi B"/>
    <x v="112"/>
    <x v="4"/>
    <s v="M"/>
    <x v="4"/>
    <s v="ok"/>
    <s v="Giovanile"/>
    <x v="4"/>
    <s v="H080274"/>
    <x v="9"/>
    <x v="1"/>
    <x v="0"/>
    <n v="1000"/>
    <x v="0"/>
    <d v="1899-12-30T00:00:00"/>
    <d v="1899-12-30T00:00:00"/>
    <s v="ok"/>
    <n v="7"/>
    <x v="6"/>
    <x v="6"/>
  </r>
  <r>
    <x v="3"/>
    <x v="3"/>
    <x v="0"/>
    <x v="113"/>
    <m/>
    <s v="M-Ragazzi B"/>
    <x v="113"/>
    <x v="4"/>
    <s v="M"/>
    <x v="4"/>
    <s v="ok"/>
    <s v="Giovanile"/>
    <x v="4"/>
    <s v="H010172"/>
    <x v="16"/>
    <x v="1"/>
    <x v="0"/>
    <n v="1000"/>
    <x v="0"/>
    <d v="1899-12-30T00:00:00"/>
    <d v="1899-12-30T00:00:00"/>
    <s v="ok"/>
    <n v="8"/>
    <x v="7"/>
    <x v="7"/>
  </r>
  <r>
    <x v="3"/>
    <x v="3"/>
    <x v="0"/>
    <x v="114"/>
    <m/>
    <s v="M-Ragazzi B"/>
    <x v="114"/>
    <x v="4"/>
    <s v="M"/>
    <x v="4"/>
    <s v="ok"/>
    <s v="Giovanile"/>
    <x v="4"/>
    <s v="H010289"/>
    <x v="1"/>
    <x v="1"/>
    <x v="0"/>
    <n v="1000"/>
    <x v="0"/>
    <d v="1899-12-30T00:00:00"/>
    <d v="1899-12-30T00:00:00"/>
    <s v="ok"/>
    <n v="9"/>
    <x v="8"/>
    <x v="8"/>
  </r>
  <r>
    <x v="3"/>
    <x v="3"/>
    <x v="0"/>
    <x v="115"/>
    <m/>
    <s v="M-Ragazzi B"/>
    <x v="115"/>
    <x v="4"/>
    <s v="M"/>
    <x v="4"/>
    <s v="ok"/>
    <s v="Giovanile"/>
    <x v="4"/>
    <s v="H011308"/>
    <x v="7"/>
    <x v="1"/>
    <x v="0"/>
    <n v="1000"/>
    <x v="0"/>
    <d v="1899-12-30T00:00:00"/>
    <d v="1899-12-30T00:00:00"/>
    <s v="ok"/>
    <n v="10"/>
    <x v="9"/>
    <x v="9"/>
  </r>
  <r>
    <x v="3"/>
    <x v="3"/>
    <x v="0"/>
    <x v="116"/>
    <m/>
    <s v="M-Ragazzi B"/>
    <x v="116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11"/>
    <x v="10"/>
    <x v="10"/>
  </r>
  <r>
    <x v="3"/>
    <x v="3"/>
    <x v="0"/>
    <x v="117"/>
    <m/>
    <s v="M-Ragazzi B"/>
    <x v="117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12"/>
    <x v="11"/>
    <x v="11"/>
  </r>
  <r>
    <x v="3"/>
    <x v="3"/>
    <x v="0"/>
    <x v="118"/>
    <m/>
    <s v="M-Ragazzi B"/>
    <x v="118"/>
    <x v="4"/>
    <s v="M"/>
    <x v="4"/>
    <s v="ok"/>
    <s v="Giovanile"/>
    <x v="4"/>
    <s v="L022825"/>
    <x v="5"/>
    <x v="2"/>
    <x v="0"/>
    <n v="1000"/>
    <x v="0"/>
    <d v="1899-12-30T00:00:00"/>
    <d v="1899-12-30T00:00:00"/>
    <s v="ok"/>
    <n v="13"/>
    <x v="12"/>
    <x v="12"/>
  </r>
  <r>
    <x v="3"/>
    <x v="3"/>
    <x v="0"/>
    <x v="119"/>
    <m/>
    <s v="M-Ragazzi B"/>
    <x v="119"/>
    <x v="4"/>
    <s v="M"/>
    <x v="4"/>
    <s v="ok"/>
    <s v="Giovanile"/>
    <x v="4"/>
    <s v="H011635"/>
    <x v="31"/>
    <x v="1"/>
    <x v="0"/>
    <n v="1000"/>
    <x v="0"/>
    <d v="1899-12-30T00:00:00"/>
    <d v="1899-12-30T00:00:00"/>
    <s v="ok"/>
    <n v="14"/>
    <x v="13"/>
    <x v="13"/>
  </r>
  <r>
    <x v="3"/>
    <x v="3"/>
    <x v="0"/>
    <x v="120"/>
    <m/>
    <s v="M-Ragazzi B"/>
    <x v="120"/>
    <x v="4"/>
    <s v="M"/>
    <x v="4"/>
    <s v="ok"/>
    <s v="Giovanile"/>
    <x v="4"/>
    <s v="H010289"/>
    <x v="1"/>
    <x v="1"/>
    <x v="0"/>
    <n v="1000"/>
    <x v="0"/>
    <d v="1899-12-30T00:00:00"/>
    <d v="1899-12-30T00:00:00"/>
    <s v="ok"/>
    <n v="15"/>
    <x v="14"/>
    <x v="14"/>
  </r>
  <r>
    <x v="3"/>
    <x v="3"/>
    <x v="0"/>
    <x v="121"/>
    <m/>
    <s v="M-Ragazzi B"/>
    <x v="121"/>
    <x v="4"/>
    <s v="M"/>
    <x v="4"/>
    <s v="ok"/>
    <s v="Giovanile"/>
    <x v="4"/>
    <s v="H011554"/>
    <x v="15"/>
    <x v="1"/>
    <x v="0"/>
    <n v="1000"/>
    <x v="0"/>
    <d v="1899-12-30T00:00:00"/>
    <d v="1899-12-30T00:00:00"/>
    <s v="ok"/>
    <n v="16"/>
    <x v="15"/>
    <x v="15"/>
  </r>
  <r>
    <x v="3"/>
    <x v="3"/>
    <x v="0"/>
    <x v="122"/>
    <m/>
    <s v="M-Ragazzi B"/>
    <x v="122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17"/>
    <x v="16"/>
    <x v="16"/>
  </r>
  <r>
    <x v="3"/>
    <x v="3"/>
    <x v="0"/>
    <x v="123"/>
    <m/>
    <s v="M-Ragazzi B"/>
    <x v="123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18"/>
    <x v="17"/>
    <x v="17"/>
  </r>
  <r>
    <x v="3"/>
    <x v="3"/>
    <x v="0"/>
    <x v="124"/>
    <m/>
    <s v="M-Ragazzi B"/>
    <x v="124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19"/>
    <x v="18"/>
    <x v="18"/>
  </r>
  <r>
    <x v="3"/>
    <x v="3"/>
    <x v="0"/>
    <x v="125"/>
    <m/>
    <s v="M-Ragazzi B"/>
    <x v="125"/>
    <x v="4"/>
    <s v="M"/>
    <x v="4"/>
    <s v="ok"/>
    <s v="Giovanile"/>
    <x v="4"/>
    <s v="H110754"/>
    <x v="26"/>
    <x v="1"/>
    <x v="0"/>
    <n v="1000"/>
    <x v="0"/>
    <d v="1899-12-30T00:00:00"/>
    <d v="1899-12-30T00:00:00"/>
    <s v="ok"/>
    <n v="20"/>
    <x v="19"/>
    <x v="19"/>
  </r>
  <r>
    <x v="3"/>
    <x v="3"/>
    <x v="0"/>
    <x v="126"/>
    <m/>
    <s v="M-Ragazzi B"/>
    <x v="126"/>
    <x v="4"/>
    <s v="M"/>
    <x v="4"/>
    <s v="ok"/>
    <s v="Giovanile"/>
    <x v="4"/>
    <s v="H110754"/>
    <x v="26"/>
    <x v="1"/>
    <x v="0"/>
    <n v="1000"/>
    <x v="0"/>
    <d v="1899-12-30T00:00:00"/>
    <d v="1899-12-30T00:00:00"/>
    <s v="ok"/>
    <n v="21"/>
    <x v="20"/>
    <x v="19"/>
  </r>
  <r>
    <x v="3"/>
    <x v="3"/>
    <x v="0"/>
    <x v="127"/>
    <m/>
    <s v="M-Ragazzi B"/>
    <x v="127"/>
    <x v="4"/>
    <s v="M"/>
    <x v="4"/>
    <s v="ok"/>
    <s v="Giovanile"/>
    <x v="4"/>
    <s v="H011554"/>
    <x v="15"/>
    <x v="1"/>
    <x v="0"/>
    <n v="1000"/>
    <x v="0"/>
    <d v="1899-12-30T00:00:00"/>
    <d v="1899-12-30T00:00:00"/>
    <s v="ok"/>
    <n v="22"/>
    <x v="21"/>
    <x v="19"/>
  </r>
  <r>
    <x v="3"/>
    <x v="3"/>
    <x v="0"/>
    <x v="128"/>
    <m/>
    <s v="M-Ragazzi B"/>
    <x v="128"/>
    <x v="4"/>
    <s v="M"/>
    <x v="4"/>
    <s v="ok"/>
    <s v="Giovanile"/>
    <x v="4"/>
    <s v="A140529"/>
    <x v="28"/>
    <x v="0"/>
    <x v="0"/>
    <n v="1000"/>
    <x v="0"/>
    <d v="1899-12-30T00:00:00"/>
    <d v="1899-12-30T00:00:00"/>
    <s v="ok"/>
    <n v="23"/>
    <x v="22"/>
    <x v="19"/>
  </r>
  <r>
    <x v="3"/>
    <x v="3"/>
    <x v="0"/>
    <x v="129"/>
    <m/>
    <s v="M-Ragazzi B"/>
    <x v="129"/>
    <x v="4"/>
    <s v="M"/>
    <x v="4"/>
    <s v="ok"/>
    <s v="Giovanile"/>
    <x v="4"/>
    <s v="H011308"/>
    <x v="7"/>
    <x v="1"/>
    <x v="0"/>
    <n v="1000"/>
    <x v="0"/>
    <d v="1899-12-30T00:00:00"/>
    <d v="1899-12-30T00:00:00"/>
    <s v="ok"/>
    <n v="24"/>
    <x v="23"/>
    <x v="19"/>
  </r>
  <r>
    <x v="3"/>
    <x v="3"/>
    <x v="0"/>
    <x v="130"/>
    <m/>
    <s v="M-Ragazzi B"/>
    <x v="130"/>
    <x v="4"/>
    <s v="M"/>
    <x v="4"/>
    <s v="ok"/>
    <s v="Giovanile"/>
    <x v="4"/>
    <s v="H080274"/>
    <x v="9"/>
    <x v="1"/>
    <x v="0"/>
    <n v="1000"/>
    <x v="0"/>
    <d v="1899-12-30T00:00:00"/>
    <d v="1899-12-30T00:00:00"/>
    <s v="ok"/>
    <n v="25"/>
    <x v="24"/>
    <x v="19"/>
  </r>
  <r>
    <x v="3"/>
    <x v="3"/>
    <x v="0"/>
    <x v="131"/>
    <m/>
    <s v="M-Ragazzi B"/>
    <x v="131"/>
    <x v="4"/>
    <s v="M"/>
    <x v="4"/>
    <s v="ok"/>
    <s v="Giovanile"/>
    <x v="4"/>
    <s v="H110754"/>
    <x v="26"/>
    <x v="1"/>
    <x v="0"/>
    <n v="1000"/>
    <x v="0"/>
    <d v="1899-12-30T00:00:00"/>
    <d v="1899-12-30T00:00:00"/>
    <s v="ok"/>
    <n v="26"/>
    <x v="25"/>
    <x v="19"/>
  </r>
  <r>
    <x v="3"/>
    <x v="3"/>
    <x v="0"/>
    <x v="132"/>
    <m/>
    <s v="M-Ragazzi B"/>
    <x v="132"/>
    <x v="4"/>
    <s v="M"/>
    <x v="4"/>
    <s v="ok"/>
    <s v="Giovanile"/>
    <x v="4"/>
    <s v="H080274"/>
    <x v="9"/>
    <x v="1"/>
    <x v="0"/>
    <n v="1000"/>
    <x v="0"/>
    <d v="1899-12-30T00:00:00"/>
    <d v="1899-12-30T00:00:00"/>
    <s v="ok"/>
    <n v="27"/>
    <x v="26"/>
    <x v="19"/>
  </r>
  <r>
    <x v="3"/>
    <x v="3"/>
    <x v="0"/>
    <x v="133"/>
    <m/>
    <s v="M-Ragazzi B"/>
    <x v="133"/>
    <x v="4"/>
    <s v="M"/>
    <x v="4"/>
    <s v="ok"/>
    <s v="Giovanile"/>
    <x v="4"/>
    <s v="H011554"/>
    <x v="15"/>
    <x v="1"/>
    <x v="0"/>
    <n v="1000"/>
    <x v="0"/>
    <d v="1899-12-30T00:00:00"/>
    <d v="1899-12-30T00:00:00"/>
    <s v="ok"/>
    <n v="28"/>
    <x v="27"/>
    <x v="19"/>
  </r>
  <r>
    <x v="3"/>
    <x v="3"/>
    <x v="0"/>
    <x v="134"/>
    <m/>
    <s v="M-Ragazzi B"/>
    <x v="134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29"/>
    <x v="28"/>
    <x v="19"/>
  </r>
  <r>
    <x v="3"/>
    <x v="3"/>
    <x v="0"/>
    <x v="135"/>
    <m/>
    <s v="M-Ragazzi B"/>
    <x v="135"/>
    <x v="4"/>
    <s v="M"/>
    <x v="4"/>
    <s v="ok"/>
    <s v="Giovanile"/>
    <x v="4"/>
    <s v="L022825"/>
    <x v="5"/>
    <x v="2"/>
    <x v="0"/>
    <n v="1000"/>
    <x v="0"/>
    <d v="1899-12-30T00:00:00"/>
    <d v="1899-12-30T00:00:00"/>
    <s v="ok"/>
    <n v="30"/>
    <x v="29"/>
    <x v="19"/>
  </r>
  <r>
    <x v="3"/>
    <x v="3"/>
    <x v="0"/>
    <x v="136"/>
    <m/>
    <s v="M-Ragazzi B"/>
    <x v="136"/>
    <x v="4"/>
    <s v="M"/>
    <x v="4"/>
    <s v="ok"/>
    <s v="Giovanile"/>
    <x v="4"/>
    <s v="H080274"/>
    <x v="9"/>
    <x v="1"/>
    <x v="0"/>
    <n v="1000"/>
    <x v="0"/>
    <d v="1899-12-30T00:00:00"/>
    <d v="1899-12-30T00:00:00"/>
    <s v="ok"/>
    <n v="31"/>
    <x v="30"/>
    <x v="19"/>
  </r>
  <r>
    <x v="3"/>
    <x v="3"/>
    <x v="0"/>
    <x v="137"/>
    <m/>
    <s v="M-Ragazzi B"/>
    <x v="137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32"/>
    <x v="31"/>
    <x v="19"/>
  </r>
  <r>
    <x v="3"/>
    <x v="3"/>
    <x v="0"/>
    <x v="138"/>
    <m/>
    <s v="M-Ragazzi B"/>
    <x v="138"/>
    <x v="4"/>
    <s v="M"/>
    <x v="4"/>
    <s v="ok"/>
    <s v="Giovanile"/>
    <x v="4"/>
    <s v="H080274"/>
    <x v="9"/>
    <x v="1"/>
    <x v="0"/>
    <n v="1000"/>
    <x v="0"/>
    <d v="1899-12-30T00:00:00"/>
    <d v="1899-12-30T00:00:00"/>
    <s v="ok"/>
    <n v="33"/>
    <x v="32"/>
    <x v="19"/>
  </r>
  <r>
    <x v="3"/>
    <x v="3"/>
    <x v="0"/>
    <x v="139"/>
    <m/>
    <s v="M-Ragazzi B"/>
    <x v="139"/>
    <x v="4"/>
    <s v="M"/>
    <x v="4"/>
    <s v="ok"/>
    <s v="Giovanile"/>
    <x v="4"/>
    <s v="H041255"/>
    <x v="10"/>
    <x v="1"/>
    <x v="0"/>
    <n v="1000"/>
    <x v="0"/>
    <d v="1899-12-30T00:00:00"/>
    <d v="1899-12-30T00:00:00"/>
    <s v="ok"/>
    <n v="34"/>
    <x v="33"/>
    <x v="19"/>
  </r>
  <r>
    <x v="3"/>
    <x v="3"/>
    <x v="0"/>
    <x v="140"/>
    <m/>
    <s v="M-Ragazzi B"/>
    <x v="140"/>
    <x v="4"/>
    <s v="M"/>
    <x v="4"/>
    <s v="ok"/>
    <s v="Giovanile"/>
    <x v="4"/>
    <s v="H080875"/>
    <x v="19"/>
    <x v="1"/>
    <x v="0"/>
    <n v="1000"/>
    <x v="0"/>
    <d v="1899-12-30T00:00:00"/>
    <d v="1899-12-30T00:00:00"/>
    <s v="ok"/>
    <n v="35"/>
    <x v="34"/>
    <x v="19"/>
  </r>
  <r>
    <x v="3"/>
    <x v="3"/>
    <x v="0"/>
    <x v="141"/>
    <m/>
    <s v="M-Ragazzi B"/>
    <x v="141"/>
    <x v="4"/>
    <s v="M"/>
    <x v="4"/>
    <s v="ok"/>
    <s v="Giovanile"/>
    <x v="4"/>
    <s v="L021869"/>
    <x v="2"/>
    <x v="2"/>
    <x v="0"/>
    <n v="1000"/>
    <x v="0"/>
    <d v="1899-12-30T00:00:00"/>
    <d v="1899-12-30T00:00:00"/>
    <s v="ok"/>
    <n v="36"/>
    <x v="35"/>
    <x v="19"/>
  </r>
  <r>
    <x v="3"/>
    <x v="3"/>
    <x v="0"/>
    <x v="142"/>
    <m/>
    <s v="M-Ragazzi B"/>
    <x v="142"/>
    <x v="4"/>
    <s v="M"/>
    <x v="4"/>
    <s v="ok"/>
    <s v="Giovanile"/>
    <x v="4"/>
    <s v="H040447"/>
    <x v="30"/>
    <x v="1"/>
    <x v="0"/>
    <n v="1000"/>
    <x v="0"/>
    <d v="1899-12-30T00:00:00"/>
    <d v="1899-12-30T00:00:00"/>
    <s v="ok"/>
    <n v="37"/>
    <x v="36"/>
    <x v="19"/>
  </r>
  <r>
    <x v="4"/>
    <x v="4"/>
    <x v="0"/>
    <x v="143"/>
    <m/>
    <s v="F-Ragazze B"/>
    <x v="143"/>
    <x v="4"/>
    <s v="F"/>
    <x v="5"/>
    <s v="ok"/>
    <s v="Giovanile"/>
    <x v="5"/>
    <s v="L021869"/>
    <x v="2"/>
    <x v="2"/>
    <x v="0"/>
    <n v="1000"/>
    <x v="0"/>
    <d v="1899-12-30T00:00:00"/>
    <d v="1899-12-30T00:00:00"/>
    <s v="ok"/>
    <n v="1"/>
    <x v="0"/>
    <x v="0"/>
  </r>
  <r>
    <x v="4"/>
    <x v="4"/>
    <x v="0"/>
    <x v="144"/>
    <m/>
    <s v="F-Ragazze B"/>
    <x v="144"/>
    <x v="4"/>
    <s v="F"/>
    <x v="5"/>
    <s v="ok"/>
    <s v="Giovanile"/>
    <x v="5"/>
    <s v="H011308"/>
    <x v="7"/>
    <x v="1"/>
    <x v="0"/>
    <n v="1000"/>
    <x v="0"/>
    <d v="1899-12-30T00:00:00"/>
    <d v="1899-12-30T00:00:00"/>
    <s v="ok"/>
    <n v="2"/>
    <x v="1"/>
    <x v="1"/>
  </r>
  <r>
    <x v="4"/>
    <x v="4"/>
    <x v="0"/>
    <x v="145"/>
    <m/>
    <s v="F-Ragazze B"/>
    <x v="145"/>
    <x v="4"/>
    <s v="F"/>
    <x v="5"/>
    <s v="ok"/>
    <s v="Giovanile"/>
    <x v="5"/>
    <s v="A130534"/>
    <x v="8"/>
    <x v="0"/>
    <x v="0"/>
    <n v="1000"/>
    <x v="0"/>
    <d v="1899-12-30T00:00:00"/>
    <d v="1899-12-30T00:00:00"/>
    <s v="ok"/>
    <n v="3"/>
    <x v="2"/>
    <x v="2"/>
  </r>
  <r>
    <x v="4"/>
    <x v="4"/>
    <x v="0"/>
    <x v="146"/>
    <m/>
    <s v="F-Ragazze B"/>
    <x v="146"/>
    <x v="4"/>
    <s v="F"/>
    <x v="5"/>
    <s v="ok"/>
    <s v="Giovanile"/>
    <x v="5"/>
    <s v="H080682"/>
    <x v="20"/>
    <x v="1"/>
    <x v="0"/>
    <n v="1000"/>
    <x v="0"/>
    <d v="1899-12-30T00:00:00"/>
    <d v="1899-12-30T00:00:00"/>
    <s v="ok"/>
    <n v="4"/>
    <x v="3"/>
    <x v="3"/>
  </r>
  <r>
    <x v="4"/>
    <x v="4"/>
    <x v="0"/>
    <x v="147"/>
    <m/>
    <s v="F-Ragazze B"/>
    <x v="147"/>
    <x v="4"/>
    <s v="F"/>
    <x v="5"/>
    <s v="ok"/>
    <s v="Giovanile"/>
    <x v="5"/>
    <s v="C010103"/>
    <x v="4"/>
    <x v="3"/>
    <x v="0"/>
    <n v="1000"/>
    <x v="0"/>
    <d v="1899-12-30T00:00:00"/>
    <d v="1899-12-30T00:00:00"/>
    <s v="ok"/>
    <n v="5"/>
    <x v="4"/>
    <x v="4"/>
  </r>
  <r>
    <x v="4"/>
    <x v="4"/>
    <x v="0"/>
    <x v="148"/>
    <m/>
    <s v="F-Ragazze B"/>
    <x v="148"/>
    <x v="4"/>
    <s v="F"/>
    <x v="5"/>
    <s v="ok"/>
    <s v="Giovanile"/>
    <x v="5"/>
    <s v="L021869"/>
    <x v="2"/>
    <x v="2"/>
    <x v="0"/>
    <n v="1000"/>
    <x v="0"/>
    <d v="1899-12-30T00:00:00"/>
    <d v="1899-12-30T00:00:00"/>
    <s v="ok"/>
    <n v="6"/>
    <x v="5"/>
    <x v="5"/>
  </r>
  <r>
    <x v="4"/>
    <x v="4"/>
    <x v="0"/>
    <x v="149"/>
    <m/>
    <s v="F-Ragazze B"/>
    <x v="149"/>
    <x v="4"/>
    <s v="F"/>
    <x v="5"/>
    <s v="ok"/>
    <s v="Giovanile"/>
    <x v="5"/>
    <s v="H041019"/>
    <x v="7"/>
    <x v="1"/>
    <x v="0"/>
    <n v="1000"/>
    <x v="0"/>
    <d v="1899-12-30T00:00:00"/>
    <d v="1899-12-30T00:00:00"/>
    <s v="ok"/>
    <n v="7"/>
    <x v="6"/>
    <x v="6"/>
  </r>
  <r>
    <x v="4"/>
    <x v="4"/>
    <x v="0"/>
    <x v="150"/>
    <m/>
    <s v="F-Ragazze B"/>
    <x v="150"/>
    <x v="4"/>
    <s v="F"/>
    <x v="5"/>
    <s v="ok"/>
    <s v="Giovanile"/>
    <x v="5"/>
    <s v="L021869"/>
    <x v="2"/>
    <x v="2"/>
    <x v="0"/>
    <n v="1000"/>
    <x v="0"/>
    <d v="1899-12-30T00:00:00"/>
    <d v="1899-12-30T00:00:00"/>
    <s v="ok"/>
    <n v="8"/>
    <x v="7"/>
    <x v="7"/>
  </r>
  <r>
    <x v="4"/>
    <x v="4"/>
    <x v="0"/>
    <x v="151"/>
    <m/>
    <s v="F-Ragazze B"/>
    <x v="151"/>
    <x v="4"/>
    <s v="F"/>
    <x v="5"/>
    <s v="ok"/>
    <s v="Giovanile"/>
    <x v="5"/>
    <s v="H110754"/>
    <x v="26"/>
    <x v="1"/>
    <x v="0"/>
    <n v="1000"/>
    <x v="0"/>
    <d v="1899-12-30T00:00:00"/>
    <d v="1899-12-30T00:00:00"/>
    <s v="ok"/>
    <n v="9"/>
    <x v="8"/>
    <x v="8"/>
  </r>
  <r>
    <x v="4"/>
    <x v="4"/>
    <x v="0"/>
    <x v="152"/>
    <m/>
    <s v="F-Ragazze B"/>
    <x v="152"/>
    <x v="4"/>
    <s v="F"/>
    <x v="5"/>
    <s v="ok"/>
    <s v="Giovanile"/>
    <x v="5"/>
    <s v="H110754"/>
    <x v="26"/>
    <x v="1"/>
    <x v="0"/>
    <n v="1000"/>
    <x v="0"/>
    <d v="1899-12-30T00:00:00"/>
    <d v="1899-12-30T00:00:00"/>
    <s v="ok"/>
    <n v="10"/>
    <x v="9"/>
    <x v="9"/>
  </r>
  <r>
    <x v="4"/>
    <x v="4"/>
    <x v="0"/>
    <x v="153"/>
    <m/>
    <s v="F-Ragazze B"/>
    <x v="153"/>
    <x v="4"/>
    <s v="F"/>
    <x v="5"/>
    <s v="ok"/>
    <s v="Giovanile"/>
    <x v="5"/>
    <s v="H011308"/>
    <x v="7"/>
    <x v="1"/>
    <x v="0"/>
    <n v="1000"/>
    <x v="0"/>
    <d v="1899-12-30T00:00:00"/>
    <d v="1899-12-30T00:00:00"/>
    <s v="ok"/>
    <n v="11"/>
    <x v="10"/>
    <x v="10"/>
  </r>
  <r>
    <x v="4"/>
    <x v="4"/>
    <x v="0"/>
    <x v="154"/>
    <m/>
    <s v="F-Ragazze B"/>
    <x v="154"/>
    <x v="4"/>
    <s v="F"/>
    <x v="5"/>
    <s v="ok"/>
    <s v="Giovanile"/>
    <x v="5"/>
    <s v="H110754"/>
    <x v="26"/>
    <x v="1"/>
    <x v="0"/>
    <n v="1000"/>
    <x v="0"/>
    <d v="1899-12-30T00:00:00"/>
    <d v="1899-12-30T00:00:00"/>
    <s v="ok"/>
    <n v="12"/>
    <x v="11"/>
    <x v="11"/>
  </r>
  <r>
    <x v="4"/>
    <x v="4"/>
    <x v="0"/>
    <x v="155"/>
    <m/>
    <s v="F-Ragazze B"/>
    <x v="155"/>
    <x v="4"/>
    <s v="F"/>
    <x v="5"/>
    <s v="ok"/>
    <s v="Giovanile"/>
    <x v="5"/>
    <s v="A140466"/>
    <x v="32"/>
    <x v="0"/>
    <x v="0"/>
    <n v="1000"/>
    <x v="0"/>
    <d v="1899-12-30T00:00:00"/>
    <d v="1899-12-30T00:00:00"/>
    <s v="ok"/>
    <n v="13"/>
    <x v="12"/>
    <x v="12"/>
  </r>
  <r>
    <x v="4"/>
    <x v="4"/>
    <x v="0"/>
    <x v="156"/>
    <m/>
    <s v="F-Ragazze B"/>
    <x v="156"/>
    <x v="4"/>
    <s v="F"/>
    <x v="5"/>
    <s v="ok"/>
    <s v="Giovanile"/>
    <x v="5"/>
    <s v="H080682"/>
    <x v="20"/>
    <x v="1"/>
    <x v="0"/>
    <n v="1000"/>
    <x v="0"/>
    <d v="1899-12-30T00:00:00"/>
    <d v="1899-12-30T00:00:00"/>
    <s v="ok"/>
    <n v="14"/>
    <x v="13"/>
    <x v="13"/>
  </r>
  <r>
    <x v="4"/>
    <x v="4"/>
    <x v="0"/>
    <x v="157"/>
    <m/>
    <s v="F-Ragazze B"/>
    <x v="157"/>
    <x v="4"/>
    <s v="F"/>
    <x v="5"/>
    <s v="ok"/>
    <s v="Giovanile"/>
    <x v="5"/>
    <s v="H010172"/>
    <x v="16"/>
    <x v="1"/>
    <x v="0"/>
    <n v="1000"/>
    <x v="0"/>
    <d v="1899-12-30T00:00:00"/>
    <d v="1899-12-30T00:00:00"/>
    <s v="ok"/>
    <n v="15"/>
    <x v="14"/>
    <x v="14"/>
  </r>
  <r>
    <x v="4"/>
    <x v="4"/>
    <x v="0"/>
    <x v="158"/>
    <m/>
    <s v="F-Ragazze B"/>
    <x v="158"/>
    <x v="4"/>
    <s v="F"/>
    <x v="5"/>
    <s v="ok"/>
    <s v="Giovanile"/>
    <x v="5"/>
    <s v="A130534"/>
    <x v="8"/>
    <x v="0"/>
    <x v="0"/>
    <n v="1000"/>
    <x v="0"/>
    <d v="1899-12-30T00:00:00"/>
    <d v="1899-12-30T00:00:00"/>
    <s v="ok"/>
    <n v="16"/>
    <x v="15"/>
    <x v="15"/>
  </r>
  <r>
    <x v="4"/>
    <x v="4"/>
    <x v="0"/>
    <x v="159"/>
    <m/>
    <s v="F-Ragazze B"/>
    <x v="159"/>
    <x v="4"/>
    <s v="F"/>
    <x v="5"/>
    <s v="ok"/>
    <s v="Giovanile"/>
    <x v="5"/>
    <s v="H110754"/>
    <x v="26"/>
    <x v="1"/>
    <x v="0"/>
    <n v="1000"/>
    <x v="0"/>
    <d v="1899-12-30T00:00:00"/>
    <d v="1899-12-30T00:00:00"/>
    <s v="ok"/>
    <n v="17"/>
    <x v="16"/>
    <x v="16"/>
  </r>
  <r>
    <x v="4"/>
    <x v="4"/>
    <x v="0"/>
    <x v="160"/>
    <m/>
    <s v="F-Ragazze B"/>
    <x v="160"/>
    <x v="4"/>
    <s v="F"/>
    <x v="5"/>
    <s v="ok"/>
    <s v="Giovanile"/>
    <x v="5"/>
    <s v="H080682"/>
    <x v="20"/>
    <x v="1"/>
    <x v="0"/>
    <n v="1000"/>
    <x v="0"/>
    <d v="1899-12-30T00:00:00"/>
    <d v="1899-12-30T00:00:00"/>
    <s v="ok"/>
    <n v="18"/>
    <x v="17"/>
    <x v="17"/>
  </r>
  <r>
    <x v="4"/>
    <x v="4"/>
    <x v="0"/>
    <x v="161"/>
    <m/>
    <s v="F-Ragazze B"/>
    <x v="161"/>
    <x v="4"/>
    <s v="F"/>
    <x v="5"/>
    <s v="ok"/>
    <s v="Giovanile"/>
    <x v="5"/>
    <s v="H080682"/>
    <x v="20"/>
    <x v="1"/>
    <x v="0"/>
    <n v="1000"/>
    <x v="0"/>
    <d v="1899-12-30T00:00:00"/>
    <d v="1899-12-30T00:00:00"/>
    <s v="ok"/>
    <n v="19"/>
    <x v="18"/>
    <x v="18"/>
  </r>
  <r>
    <x v="5"/>
    <x v="5"/>
    <x v="0"/>
    <x v="162"/>
    <m/>
    <s v="F- Juniores + F-20 + F-25 + F-30 + F-35 + F-40 + F-45 + F-50 + F-55 + F-60 + F-65 + F-70 + F-75"/>
    <x v="162"/>
    <x v="5"/>
    <s v="F"/>
    <x v="6"/>
    <s v="ok"/>
    <s v="Adulti"/>
    <x v="6"/>
    <s v="H080274"/>
    <x v="9"/>
    <x v="1"/>
    <x v="0"/>
    <n v="4000"/>
    <x v="0"/>
    <d v="1899-12-30T00:00:00"/>
    <d v="1899-12-30T00:00:00"/>
    <s v="ok"/>
    <n v="1"/>
    <x v="0"/>
    <x v="0"/>
  </r>
  <r>
    <x v="5"/>
    <x v="5"/>
    <x v="0"/>
    <x v="163"/>
    <m/>
    <s v="F- Juniores + F-20 + F-25 + F-30 + F-35 + F-40 + F-45 + F-50 + F-55 + F-60 + F-65 + F-70 + F-75"/>
    <x v="163"/>
    <x v="6"/>
    <s v="F"/>
    <x v="6"/>
    <s v="ok"/>
    <s v="Adulti"/>
    <x v="6"/>
    <s v="H080979"/>
    <x v="13"/>
    <x v="1"/>
    <x v="0"/>
    <n v="4000"/>
    <x v="0"/>
    <d v="1899-12-30T00:00:00"/>
    <d v="1899-12-30T00:00:00"/>
    <s v="ok"/>
    <n v="2"/>
    <x v="1"/>
    <x v="1"/>
  </r>
  <r>
    <x v="5"/>
    <x v="5"/>
    <x v="0"/>
    <x v="164"/>
    <m/>
    <s v="F- Juniores + F-20 + F-25 + F-30 + F-35 + F-40 + F-45 + F-50 + F-55 + F-60 + F-65 + F-70 + F-75"/>
    <x v="164"/>
    <x v="7"/>
    <s v="F"/>
    <x v="7"/>
    <s v="ok"/>
    <s v="Adulti"/>
    <x v="7"/>
    <s v="C035314"/>
    <x v="33"/>
    <x v="3"/>
    <x v="0"/>
    <n v="4000"/>
    <x v="0"/>
    <d v="1899-12-30T00:00:00"/>
    <d v="1899-12-30T00:00:00"/>
    <s v="ok"/>
    <n v="3"/>
    <x v="0"/>
    <x v="0"/>
  </r>
  <r>
    <x v="5"/>
    <x v="5"/>
    <x v="0"/>
    <x v="165"/>
    <m/>
    <s v="F- Juniores + F-20 + F-25 + F-30 + F-35 + F-40 + F-45 + F-50 + F-55 + F-60 + F-65 + F-70 + F-75"/>
    <x v="165"/>
    <x v="8"/>
    <s v="F"/>
    <x v="8"/>
    <s v="ok"/>
    <s v="Adulti"/>
    <x v="8"/>
    <s v="A120653"/>
    <x v="34"/>
    <x v="0"/>
    <x v="0"/>
    <n v="4000"/>
    <x v="0"/>
    <d v="1899-12-30T00:00:00"/>
    <d v="1899-12-30T00:00:00"/>
    <s v="ok"/>
    <n v="4"/>
    <x v="0"/>
    <x v="0"/>
  </r>
  <r>
    <x v="5"/>
    <x v="5"/>
    <x v="0"/>
    <x v="166"/>
    <m/>
    <s v="F- Juniores + F-20 + F-25 + F-30 + F-35 + F-40 + F-45 + F-50 + F-55 + F-60 + F-65 + F-70 + F-75"/>
    <x v="166"/>
    <x v="9"/>
    <s v="F"/>
    <x v="6"/>
    <s v="ok"/>
    <s v="Adulti"/>
    <x v="6"/>
    <s v="H020398"/>
    <x v="35"/>
    <x v="1"/>
    <x v="0"/>
    <n v="4000"/>
    <x v="0"/>
    <d v="1899-12-30T00:00:00"/>
    <d v="1899-12-30T00:00:00"/>
    <s v="ok"/>
    <n v="5"/>
    <x v="2"/>
    <x v="2"/>
  </r>
  <r>
    <x v="5"/>
    <x v="5"/>
    <x v="0"/>
    <x v="167"/>
    <m/>
    <s v="F- Juniores + F-20 + F-25 + F-30 + F-35 + F-40 + F-45 + F-50 + F-55 + F-60 + F-65 + F-70 + F-75"/>
    <x v="167"/>
    <x v="10"/>
    <s v="F"/>
    <x v="8"/>
    <s v="ok"/>
    <s v="Adulti"/>
    <x v="8"/>
    <s v="A130646"/>
    <x v="3"/>
    <x v="0"/>
    <x v="0"/>
    <n v="4000"/>
    <x v="0"/>
    <d v="1899-12-30T00:00:00"/>
    <d v="1899-12-30T00:00:00"/>
    <s v="ok"/>
    <n v="6"/>
    <x v="1"/>
    <x v="1"/>
  </r>
  <r>
    <x v="5"/>
    <x v="5"/>
    <x v="0"/>
    <x v="168"/>
    <m/>
    <s v="F- Juniores + F-20 + F-25 + F-30 + F-35 + F-40 + F-45 + F-50 + F-55 + F-60 + F-65 + F-70 + F-75"/>
    <x v="168"/>
    <x v="11"/>
    <s v="F"/>
    <x v="9"/>
    <s v="ok"/>
    <s v="Adulti"/>
    <x v="9"/>
    <s v="H080312"/>
    <x v="36"/>
    <x v="1"/>
    <x v="0"/>
    <n v="4000"/>
    <x v="0"/>
    <d v="1899-12-30T00:00:00"/>
    <d v="1899-12-30T00:00:00"/>
    <s v="ok"/>
    <n v="7"/>
    <x v="0"/>
    <x v="0"/>
  </r>
  <r>
    <x v="5"/>
    <x v="5"/>
    <x v="1"/>
    <x v="169"/>
    <m/>
    <s v="F- Juniores + F-20 + F-25 + F-30 + F-35 + F-40 + F-45 + F-50 + F-55 + F-60 + F-65 + F-70 + F-75"/>
    <x v="169"/>
    <x v="12"/>
    <e v="#N/A"/>
    <x v="10"/>
    <s v="Verifica"/>
    <e v="#N/A"/>
    <x v="10"/>
    <e v="#N/A"/>
    <x v="37"/>
    <x v="4"/>
    <x v="0"/>
    <e v="#N/A"/>
    <x v="1"/>
    <d v="1899-12-30T00:00:00"/>
    <e v="#VALUE!"/>
    <e v="#N/A"/>
    <s v="Escluso"/>
    <x v="50"/>
    <x v="20"/>
  </r>
  <r>
    <x v="5"/>
    <x v="5"/>
    <x v="0"/>
    <x v="170"/>
    <m/>
    <s v="F- Juniores + F-20 + F-25 + F-30 + F-35 + F-40 + F-45 + F-50 + F-55 + F-60 + F-65 + F-70 + F-75"/>
    <x v="170"/>
    <x v="13"/>
    <s v="F"/>
    <x v="11"/>
    <s v="ok"/>
    <s v="Adulti"/>
    <x v="11"/>
    <s v="H070205"/>
    <x v="29"/>
    <x v="1"/>
    <x v="0"/>
    <n v="4000"/>
    <x v="0"/>
    <d v="1899-12-30T00:00:00"/>
    <d v="1899-12-30T00:00:00"/>
    <s v="ok"/>
    <n v="9"/>
    <x v="0"/>
    <x v="0"/>
  </r>
  <r>
    <x v="5"/>
    <x v="5"/>
    <x v="0"/>
    <x v="171"/>
    <m/>
    <s v="F- Juniores + F-20 + F-25 + F-30 + F-35 + F-40 + F-45 + F-50 + F-55 + F-60 + F-65 + F-70 + F-75"/>
    <x v="171"/>
    <x v="14"/>
    <s v="F"/>
    <x v="7"/>
    <s v="ok"/>
    <s v="Adulti"/>
    <x v="7"/>
    <s v="L090562"/>
    <x v="38"/>
    <x v="2"/>
    <x v="0"/>
    <n v="4000"/>
    <x v="0"/>
    <d v="1899-12-30T00:00:00"/>
    <d v="1899-12-30T00:00:00"/>
    <s v="ok"/>
    <n v="10"/>
    <x v="1"/>
    <x v="1"/>
  </r>
  <r>
    <x v="5"/>
    <x v="5"/>
    <x v="0"/>
    <x v="172"/>
    <m/>
    <s v="F- Juniores + F-20 + F-25 + F-30 + F-35 + F-40 + F-45 + F-50 + F-55 + F-60 + F-65 + F-70 + F-75"/>
    <x v="172"/>
    <x v="6"/>
    <s v="F"/>
    <x v="6"/>
    <s v="ok"/>
    <s v="Adulti"/>
    <x v="6"/>
    <s v="H110754"/>
    <x v="26"/>
    <x v="1"/>
    <x v="0"/>
    <n v="4000"/>
    <x v="0"/>
    <d v="1899-12-30T00:00:00"/>
    <d v="1899-12-30T00:00:00"/>
    <s v="ok"/>
    <n v="11"/>
    <x v="3"/>
    <x v="3"/>
  </r>
  <r>
    <x v="5"/>
    <x v="5"/>
    <x v="0"/>
    <x v="173"/>
    <m/>
    <s v="F- Juniores + F-20 + F-25 + F-30 + F-35 + F-40 + F-45 + F-50 + F-55 + F-60 + F-65 + F-70 + F-75"/>
    <x v="173"/>
    <x v="15"/>
    <s v="F"/>
    <x v="9"/>
    <s v="ok"/>
    <s v="Adulti"/>
    <x v="9"/>
    <s v="H041354"/>
    <x v="39"/>
    <x v="1"/>
    <x v="0"/>
    <n v="4000"/>
    <x v="0"/>
    <d v="1899-12-30T00:00:00"/>
    <d v="1899-12-30T00:00:00"/>
    <s v="ok"/>
    <n v="12"/>
    <x v="1"/>
    <x v="1"/>
  </r>
  <r>
    <x v="5"/>
    <x v="5"/>
    <x v="0"/>
    <x v="174"/>
    <m/>
    <s v="F- Juniores + F-20 + F-25 + F-30 + F-35 + F-40 + F-45 + F-50 + F-55 + F-60 + F-65 + F-70 + F-75"/>
    <x v="174"/>
    <x v="16"/>
    <s v="F"/>
    <x v="12"/>
    <s v="ok"/>
    <s v="Adulti"/>
    <x v="12"/>
    <s v="L020281"/>
    <x v="40"/>
    <x v="2"/>
    <x v="0"/>
    <n v="4000"/>
    <x v="0"/>
    <d v="1899-12-30T00:00:00"/>
    <d v="1899-12-30T00:00:00"/>
    <s v="ok"/>
    <n v="13"/>
    <x v="0"/>
    <x v="0"/>
  </r>
  <r>
    <x v="5"/>
    <x v="5"/>
    <x v="0"/>
    <x v="175"/>
    <m/>
    <s v="F- Juniores + F-20 + F-25 + F-30 + F-35 + F-40 + F-45 + F-50 + F-55 + F-60 + F-65 + F-70 + F-75"/>
    <x v="175"/>
    <x v="17"/>
    <s v="F"/>
    <x v="13"/>
    <s v="ok"/>
    <s v="Adulti"/>
    <x v="13"/>
    <s v="D060103"/>
    <x v="41"/>
    <x v="5"/>
    <x v="0"/>
    <n v="4000"/>
    <x v="0"/>
    <d v="1899-12-30T00:00:00"/>
    <d v="1899-12-30T00:00:00"/>
    <s v="ok"/>
    <n v="14"/>
    <x v="0"/>
    <x v="0"/>
  </r>
  <r>
    <x v="5"/>
    <x v="5"/>
    <x v="0"/>
    <x v="176"/>
    <m/>
    <s v="F- Juniores + F-20 + F-25 + F-30 + F-35 + F-40 + F-45 + F-50 + F-55 + F-60 + F-65 + F-70 + F-75"/>
    <x v="176"/>
    <x v="18"/>
    <s v="F"/>
    <x v="6"/>
    <s v="ok"/>
    <s v="Adulti"/>
    <x v="6"/>
    <s v="H080300"/>
    <x v="25"/>
    <x v="1"/>
    <x v="0"/>
    <n v="4000"/>
    <x v="0"/>
    <d v="1899-12-30T00:00:00"/>
    <d v="1899-12-30T00:00:00"/>
    <s v="ok"/>
    <n v="15"/>
    <x v="4"/>
    <x v="4"/>
  </r>
  <r>
    <x v="5"/>
    <x v="5"/>
    <x v="0"/>
    <x v="177"/>
    <m/>
    <s v="F- Juniores + F-20 + F-25 + F-30 + F-35 + F-40 + F-45 + F-50 + F-55 + F-60 + F-65 + F-70 + F-75"/>
    <x v="177"/>
    <x v="19"/>
    <s v="F"/>
    <x v="6"/>
    <s v="ok"/>
    <s v="Adulti"/>
    <x v="6"/>
    <s v="H041354"/>
    <x v="39"/>
    <x v="1"/>
    <x v="0"/>
    <n v="4000"/>
    <x v="0"/>
    <d v="1899-12-30T00:00:00"/>
    <d v="1899-12-30T00:00:00"/>
    <s v="ok"/>
    <n v="16"/>
    <x v="5"/>
    <x v="5"/>
  </r>
  <r>
    <x v="5"/>
    <x v="5"/>
    <x v="0"/>
    <x v="178"/>
    <m/>
    <s v="F- Juniores + F-20 + F-25 + F-30 + F-35 + F-40 + F-45 + F-50 + F-55 + F-60 + F-65 + F-70 + F-75"/>
    <x v="178"/>
    <x v="18"/>
    <s v="F"/>
    <x v="6"/>
    <s v="ok"/>
    <s v="Adulti"/>
    <x v="6"/>
    <s v="H070205"/>
    <x v="29"/>
    <x v="1"/>
    <x v="0"/>
    <n v="4000"/>
    <x v="0"/>
    <d v="1899-12-30T00:00:00"/>
    <d v="1899-12-30T00:00:00"/>
    <s v="ok"/>
    <n v="17"/>
    <x v="6"/>
    <x v="6"/>
  </r>
  <r>
    <x v="5"/>
    <x v="5"/>
    <x v="0"/>
    <x v="179"/>
    <m/>
    <s v="F- Juniores + F-20 + F-25 + F-30 + F-35 + F-40 + F-45 + F-50 + F-55 + F-60 + F-65 + F-70 + F-75"/>
    <x v="179"/>
    <x v="20"/>
    <s v="F"/>
    <x v="9"/>
    <s v="ok"/>
    <s v="Adulti"/>
    <x v="9"/>
    <s v="A160308"/>
    <x v="42"/>
    <x v="0"/>
    <x v="0"/>
    <n v="4000"/>
    <x v="0"/>
    <d v="1899-12-30T00:00:00"/>
    <d v="1899-12-30T00:00:00"/>
    <s v="ok"/>
    <n v="18"/>
    <x v="2"/>
    <x v="2"/>
  </r>
  <r>
    <x v="5"/>
    <x v="5"/>
    <x v="0"/>
    <x v="180"/>
    <m/>
    <s v="F- Juniores + F-20 + F-25 + F-30 + F-35 + F-40 + F-45 + F-50 + F-55 + F-60 + F-65 + F-70 + F-75"/>
    <x v="180"/>
    <x v="21"/>
    <s v="F"/>
    <x v="9"/>
    <s v="ok"/>
    <s v="Adulti"/>
    <x v="9"/>
    <s v="H041213"/>
    <x v="43"/>
    <x v="1"/>
    <x v="0"/>
    <n v="4000"/>
    <x v="0"/>
    <d v="1899-12-30T00:00:00"/>
    <d v="1899-12-30T00:00:00"/>
    <s v="ok"/>
    <n v="19"/>
    <x v="3"/>
    <x v="3"/>
  </r>
  <r>
    <x v="5"/>
    <x v="5"/>
    <x v="0"/>
    <x v="181"/>
    <m/>
    <s v="F- Juniores + F-20 + F-25 + F-30 + F-35 + F-40 + F-45 + F-50 + F-55 + F-60 + F-65 + F-70 + F-75"/>
    <x v="181"/>
    <x v="22"/>
    <s v="F"/>
    <x v="7"/>
    <s v="ok"/>
    <s v="Adulti"/>
    <x v="7"/>
    <s v="L021869"/>
    <x v="2"/>
    <x v="2"/>
    <x v="0"/>
    <n v="4000"/>
    <x v="0"/>
    <d v="1899-12-30T00:00:00"/>
    <d v="1899-12-30T00:00:00"/>
    <s v="ok"/>
    <n v="20"/>
    <x v="2"/>
    <x v="2"/>
  </r>
  <r>
    <x v="5"/>
    <x v="5"/>
    <x v="0"/>
    <x v="182"/>
    <m/>
    <s v="F- Juniores + F-20 + F-25 + F-30 + F-35 + F-40 + F-45 + F-50 + F-55 + F-60 + F-65 + F-70 + F-75"/>
    <x v="182"/>
    <x v="9"/>
    <s v="F"/>
    <x v="6"/>
    <s v="ok"/>
    <s v="Adulti"/>
    <x v="6"/>
    <s v="H080590"/>
    <x v="44"/>
    <x v="1"/>
    <x v="0"/>
    <n v="4000"/>
    <x v="0"/>
    <d v="1899-12-30T00:00:00"/>
    <d v="1899-12-30T00:00:00"/>
    <s v="ok"/>
    <n v="21"/>
    <x v="7"/>
    <x v="7"/>
  </r>
  <r>
    <x v="5"/>
    <x v="5"/>
    <x v="0"/>
    <x v="183"/>
    <m/>
    <s v="F- Juniores + F-20 + F-25 + F-30 + F-35 + F-40 + F-45 + F-50 + F-55 + F-60 + F-65 + F-70 + F-75"/>
    <x v="183"/>
    <x v="23"/>
    <s v="F"/>
    <x v="12"/>
    <s v="ok"/>
    <s v="Adulti"/>
    <x v="12"/>
    <s v="H080979"/>
    <x v="13"/>
    <x v="1"/>
    <x v="0"/>
    <n v="4000"/>
    <x v="0"/>
    <d v="1899-12-30T00:00:00"/>
    <d v="1899-12-30T00:00:00"/>
    <s v="ok"/>
    <n v="22"/>
    <x v="1"/>
    <x v="1"/>
  </r>
  <r>
    <x v="5"/>
    <x v="5"/>
    <x v="0"/>
    <x v="184"/>
    <m/>
    <s v="F- Juniores + F-20 + F-25 + F-30 + F-35 + F-40 + F-45 + F-50 + F-55 + F-60 + F-65 + F-70 + F-75"/>
    <x v="184"/>
    <x v="24"/>
    <s v="F"/>
    <x v="13"/>
    <s v="ok"/>
    <s v="Adulti"/>
    <x v="13"/>
    <s v="A050423"/>
    <x v="45"/>
    <x v="0"/>
    <x v="0"/>
    <n v="4000"/>
    <x v="0"/>
    <d v="1899-12-30T00:00:00"/>
    <d v="1899-12-30T00:00:00"/>
    <s v="ok"/>
    <n v="23"/>
    <x v="1"/>
    <x v="1"/>
  </r>
  <r>
    <x v="5"/>
    <x v="5"/>
    <x v="0"/>
    <x v="185"/>
    <m/>
    <s v="F- Juniores + F-20 + F-25 + F-30 + F-35 + F-40 + F-45 + F-50 + F-55 + F-60 + F-65 + F-70 + F-75"/>
    <x v="185"/>
    <x v="25"/>
    <s v="F"/>
    <x v="13"/>
    <s v="ok"/>
    <s v="Adulti"/>
    <x v="13"/>
    <s v="H070281"/>
    <x v="46"/>
    <x v="1"/>
    <x v="0"/>
    <n v="4000"/>
    <x v="0"/>
    <d v="1899-12-30T00:00:00"/>
    <d v="1899-12-30T00:00:00"/>
    <s v="ok"/>
    <n v="24"/>
    <x v="2"/>
    <x v="2"/>
  </r>
  <r>
    <x v="5"/>
    <x v="5"/>
    <x v="0"/>
    <x v="186"/>
    <m/>
    <s v="F- Juniores + F-20 + F-25 + F-30 + F-35 + F-40 + F-45 + F-50 + F-55 + F-60 + F-65 + F-70 + F-75"/>
    <x v="186"/>
    <x v="5"/>
    <s v="F"/>
    <x v="6"/>
    <s v="ok"/>
    <s v="Adulti"/>
    <x v="6"/>
    <s v="H080291"/>
    <x v="47"/>
    <x v="1"/>
    <x v="0"/>
    <n v="4000"/>
    <x v="0"/>
    <d v="1899-12-30T00:00:00"/>
    <d v="1899-12-30T00:00:00"/>
    <s v="ok"/>
    <n v="25"/>
    <x v="8"/>
    <x v="8"/>
  </r>
  <r>
    <x v="5"/>
    <x v="5"/>
    <x v="0"/>
    <x v="187"/>
    <m/>
    <s v="F- Juniores + F-20 + F-25 + F-30 + F-35 + F-40 + F-45 + F-50 + F-55 + F-60 + F-65 + F-70 + F-75"/>
    <x v="187"/>
    <x v="22"/>
    <s v="F"/>
    <x v="7"/>
    <s v="ok"/>
    <s v="Adulti"/>
    <x v="7"/>
    <s v="D060103"/>
    <x v="41"/>
    <x v="5"/>
    <x v="0"/>
    <n v="4000"/>
    <x v="0"/>
    <d v="1899-12-30T00:00:00"/>
    <d v="1899-12-30T00:00:00"/>
    <s v="ok"/>
    <n v="26"/>
    <x v="3"/>
    <x v="3"/>
  </r>
  <r>
    <x v="5"/>
    <x v="5"/>
    <x v="0"/>
    <x v="188"/>
    <m/>
    <s v="F- Juniores + F-20 + F-25 + F-30 + F-35 + F-40 + F-45 + F-50 + F-55 + F-60 + F-65 + F-70 + F-75"/>
    <x v="188"/>
    <x v="23"/>
    <s v="F"/>
    <x v="12"/>
    <s v="ok"/>
    <s v="Adulti"/>
    <x v="12"/>
    <s v="H070205"/>
    <x v="29"/>
    <x v="1"/>
    <x v="0"/>
    <n v="4000"/>
    <x v="0"/>
    <d v="1899-12-30T00:00:00"/>
    <d v="1899-12-30T00:00:00"/>
    <s v="ok"/>
    <n v="27"/>
    <x v="2"/>
    <x v="2"/>
  </r>
  <r>
    <x v="5"/>
    <x v="5"/>
    <x v="0"/>
    <x v="189"/>
    <m/>
    <s v="F- Juniores + F-20 + F-25 + F-30 + F-35 + F-40 + F-45 + F-50 + F-55 + F-60 + F-65 + F-70 + F-75"/>
    <x v="189"/>
    <x v="26"/>
    <s v="F"/>
    <x v="13"/>
    <s v="ok"/>
    <s v="Adulti"/>
    <x v="13"/>
    <s v="H020398"/>
    <x v="35"/>
    <x v="1"/>
    <x v="0"/>
    <n v="4000"/>
    <x v="0"/>
    <d v="1899-12-30T00:00:00"/>
    <d v="1899-12-30T00:00:00"/>
    <s v="ok"/>
    <n v="28"/>
    <x v="3"/>
    <x v="3"/>
  </r>
  <r>
    <x v="5"/>
    <x v="5"/>
    <x v="0"/>
    <x v="190"/>
    <m/>
    <s v="F- Juniores + F-20 + F-25 + F-30 + F-35 + F-40 + F-45 + F-50 + F-55 + F-60 + F-65 + F-70 + F-75"/>
    <x v="190"/>
    <x v="11"/>
    <s v="F"/>
    <x v="9"/>
    <s v="ok"/>
    <s v="Adulti"/>
    <x v="9"/>
    <s v="H041354"/>
    <x v="39"/>
    <x v="1"/>
    <x v="0"/>
    <n v="4000"/>
    <x v="0"/>
    <d v="1899-12-30T00:00:00"/>
    <d v="1899-12-30T00:00:00"/>
    <s v="ok"/>
    <n v="29"/>
    <x v="4"/>
    <x v="4"/>
  </r>
  <r>
    <x v="5"/>
    <x v="5"/>
    <x v="0"/>
    <x v="191"/>
    <m/>
    <s v="F- Juniores + F-20 + F-25 + F-30 + F-35 + F-40 + F-45 + F-50 + F-55 + F-60 + F-65 + F-70 + F-75"/>
    <x v="191"/>
    <x v="27"/>
    <s v="F"/>
    <x v="7"/>
    <s v="ok"/>
    <s v="Adulti"/>
    <x v="7"/>
    <s v="H080979"/>
    <x v="13"/>
    <x v="1"/>
    <x v="0"/>
    <n v="4000"/>
    <x v="0"/>
    <d v="1899-12-30T00:00:00"/>
    <d v="1899-12-30T00:00:00"/>
    <s v="ok"/>
    <n v="30"/>
    <x v="4"/>
    <x v="4"/>
  </r>
  <r>
    <x v="5"/>
    <x v="5"/>
    <x v="0"/>
    <x v="192"/>
    <m/>
    <s v="F- Juniores + F-20 + F-25 + F-30 + F-35 + F-40 + F-45 + F-50 + F-55 + F-60 + F-65 + F-70 + F-75"/>
    <x v="192"/>
    <x v="28"/>
    <s v="F"/>
    <x v="14"/>
    <s v="ok"/>
    <s v="Adulti"/>
    <x v="14"/>
    <s v="L022825"/>
    <x v="5"/>
    <x v="2"/>
    <x v="0"/>
    <n v="4000"/>
    <x v="0"/>
    <d v="1899-12-30T00:00:00"/>
    <d v="1899-12-30T00:00:00"/>
    <s v="ok"/>
    <n v="31"/>
    <x v="0"/>
    <x v="0"/>
  </r>
  <r>
    <x v="5"/>
    <x v="5"/>
    <x v="0"/>
    <x v="193"/>
    <m/>
    <s v="F- Juniores + F-20 + F-25 + F-30 + F-35 + F-40 + F-45 + F-50 + F-55 + F-60 + F-65 + F-70 + F-75"/>
    <x v="193"/>
    <x v="29"/>
    <s v="F"/>
    <x v="9"/>
    <s v="ok"/>
    <s v="Adulti"/>
    <x v="9"/>
    <s v="H080312"/>
    <x v="36"/>
    <x v="1"/>
    <x v="0"/>
    <n v="4000"/>
    <x v="0"/>
    <d v="1899-12-30T00:00:00"/>
    <d v="1899-12-30T00:00:00"/>
    <s v="ok"/>
    <n v="32"/>
    <x v="5"/>
    <x v="5"/>
  </r>
  <r>
    <x v="5"/>
    <x v="5"/>
    <x v="0"/>
    <x v="194"/>
    <m/>
    <s v="F- Juniores + F-20 + F-25 + F-30 + F-35 + F-40 + F-45 + F-50 + F-55 + F-60 + F-65 + F-70 + F-75"/>
    <x v="194"/>
    <x v="20"/>
    <s v="F"/>
    <x v="9"/>
    <s v="ok"/>
    <s v="Adulti"/>
    <x v="9"/>
    <s v="H020398"/>
    <x v="35"/>
    <x v="1"/>
    <x v="0"/>
    <n v="4000"/>
    <x v="0"/>
    <d v="1899-12-30T00:00:00"/>
    <d v="1899-12-30T00:00:00"/>
    <s v="ok"/>
    <n v="33"/>
    <x v="6"/>
    <x v="6"/>
  </r>
  <r>
    <x v="5"/>
    <x v="5"/>
    <x v="0"/>
    <x v="195"/>
    <m/>
    <s v="F- Juniores + F-20 + F-25 + F-30 + F-35 + F-40 + F-45 + F-50 + F-55 + F-60 + F-65 + F-70 + F-75"/>
    <x v="195"/>
    <x v="11"/>
    <s v="F"/>
    <x v="9"/>
    <s v="ok"/>
    <s v="Adulti"/>
    <x v="9"/>
    <s v="A130646"/>
    <x v="3"/>
    <x v="0"/>
    <x v="0"/>
    <n v="4000"/>
    <x v="0"/>
    <d v="1899-12-30T00:00:00"/>
    <d v="1899-12-30T00:00:00"/>
    <s v="ok"/>
    <n v="34"/>
    <x v="7"/>
    <x v="7"/>
  </r>
  <r>
    <x v="5"/>
    <x v="5"/>
    <x v="0"/>
    <x v="196"/>
    <m/>
    <s v="F- Juniores + F-20 + F-25 + F-30 + F-35 + F-40 + F-45 + F-50 + F-55 + F-60 + F-65 + F-70 + F-75"/>
    <x v="196"/>
    <x v="21"/>
    <s v="F"/>
    <x v="9"/>
    <s v="ok"/>
    <s v="Adulti"/>
    <x v="9"/>
    <s v="L021869"/>
    <x v="2"/>
    <x v="2"/>
    <x v="0"/>
    <n v="4000"/>
    <x v="0"/>
    <d v="1899-12-30T00:00:00"/>
    <d v="1899-12-30T00:00:00"/>
    <s v="ok"/>
    <n v="35"/>
    <x v="8"/>
    <x v="8"/>
  </r>
  <r>
    <x v="5"/>
    <x v="5"/>
    <x v="0"/>
    <x v="197"/>
    <m/>
    <s v="F- Juniores + F-20 + F-25 + F-30 + F-35 + F-40 + F-45 + F-50 + F-55 + F-60 + F-65 + F-70 + F-75"/>
    <x v="197"/>
    <x v="8"/>
    <s v="F"/>
    <x v="8"/>
    <s v="ok"/>
    <s v="Adulti"/>
    <x v="8"/>
    <s v="H041354"/>
    <x v="39"/>
    <x v="1"/>
    <x v="0"/>
    <n v="4000"/>
    <x v="0"/>
    <d v="1899-12-30T00:00:00"/>
    <d v="1899-12-30T00:00:00"/>
    <s v="ok"/>
    <n v="36"/>
    <x v="2"/>
    <x v="2"/>
  </r>
  <r>
    <x v="5"/>
    <x v="5"/>
    <x v="0"/>
    <x v="198"/>
    <m/>
    <s v="F- Juniores + F-20 + F-25 + F-30 + F-35 + F-40 + F-45 + F-50 + F-55 + F-60 + F-65 + F-70 + F-75"/>
    <x v="198"/>
    <x v="20"/>
    <s v="F"/>
    <x v="9"/>
    <s v="ok"/>
    <s v="Adulti"/>
    <x v="9"/>
    <s v="H020398"/>
    <x v="35"/>
    <x v="1"/>
    <x v="0"/>
    <n v="4000"/>
    <x v="0"/>
    <d v="1899-12-30T00:00:00"/>
    <d v="1899-12-30T00:00:00"/>
    <s v="ok"/>
    <n v="37"/>
    <x v="9"/>
    <x v="9"/>
  </r>
  <r>
    <x v="5"/>
    <x v="5"/>
    <x v="0"/>
    <x v="199"/>
    <m/>
    <s v="F- Juniores + F-20 + F-25 + F-30 + F-35 + F-40 + F-45 + F-50 + F-55 + F-60 + F-65 + F-70 + F-75"/>
    <x v="199"/>
    <x v="13"/>
    <s v="F"/>
    <x v="11"/>
    <s v="ok"/>
    <s v="Adulti"/>
    <x v="11"/>
    <s v="H070205"/>
    <x v="29"/>
    <x v="1"/>
    <x v="0"/>
    <n v="4000"/>
    <x v="0"/>
    <d v="1899-12-30T00:00:00"/>
    <d v="1899-12-30T00:00:00"/>
    <s v="ok"/>
    <n v="38"/>
    <x v="1"/>
    <x v="1"/>
  </r>
  <r>
    <x v="5"/>
    <x v="5"/>
    <x v="0"/>
    <x v="200"/>
    <m/>
    <s v="F- Juniores + F-20 + F-25 + F-30 + F-35 + F-40 + F-45 + F-50 + F-55 + F-60 + F-65 + F-70 + F-75"/>
    <x v="200"/>
    <x v="30"/>
    <s v="F"/>
    <x v="12"/>
    <s v="ok"/>
    <s v="Adulti"/>
    <x v="12"/>
    <s v="H075225"/>
    <x v="48"/>
    <x v="1"/>
    <x v="0"/>
    <n v="4000"/>
    <x v="0"/>
    <d v="1899-12-30T00:00:00"/>
    <d v="1899-12-30T00:00:00"/>
    <s v="ok"/>
    <n v="39"/>
    <x v="3"/>
    <x v="3"/>
  </r>
  <r>
    <x v="5"/>
    <x v="5"/>
    <x v="0"/>
    <x v="201"/>
    <m/>
    <s v="F- Juniores + F-20 + F-25 + F-30 + F-35 + F-40 + F-45 + F-50 + F-55 + F-60 + F-65 + F-70 + F-75"/>
    <x v="201"/>
    <x v="27"/>
    <s v="F"/>
    <x v="7"/>
    <s v="ok"/>
    <s v="Adulti"/>
    <x v="7"/>
    <s v="D060103"/>
    <x v="41"/>
    <x v="5"/>
    <x v="0"/>
    <n v="4000"/>
    <x v="0"/>
    <d v="1899-12-30T00:00:00"/>
    <d v="1899-12-30T00:00:00"/>
    <s v="ok"/>
    <n v="40"/>
    <x v="5"/>
    <x v="5"/>
  </r>
  <r>
    <x v="5"/>
    <x v="5"/>
    <x v="0"/>
    <x v="202"/>
    <m/>
    <s v="F- Juniores + F-20 + F-25 + F-30 + F-35 + F-40 + F-45 + F-50 + F-55 + F-60 + F-65 + F-70 + F-75"/>
    <x v="202"/>
    <x v="31"/>
    <s v="F"/>
    <x v="11"/>
    <s v="ok"/>
    <s v="Adulti"/>
    <x v="11"/>
    <s v="H080274"/>
    <x v="9"/>
    <x v="1"/>
    <x v="0"/>
    <n v="4000"/>
    <x v="0"/>
    <d v="1899-12-30T00:00:00"/>
    <d v="1899-12-30T00:00:00"/>
    <s v="ok"/>
    <n v="41"/>
    <x v="2"/>
    <x v="2"/>
  </r>
  <r>
    <x v="5"/>
    <x v="5"/>
    <x v="0"/>
    <x v="203"/>
    <m/>
    <s v="F- Juniores + F-20 + F-25 + F-30 + F-35 + F-40 + F-45 + F-50 + F-55 + F-60 + F-65 + F-70 + F-75"/>
    <x v="203"/>
    <x v="32"/>
    <s v="F"/>
    <x v="11"/>
    <s v="ok"/>
    <s v="Adulti"/>
    <x v="11"/>
    <s v="A050294"/>
    <x v="23"/>
    <x v="0"/>
    <x v="0"/>
    <n v="4000"/>
    <x v="0"/>
    <d v="1899-12-30T00:00:00"/>
    <d v="1899-12-30T00:00:00"/>
    <s v="ok"/>
    <n v="42"/>
    <x v="3"/>
    <x v="3"/>
  </r>
  <r>
    <x v="5"/>
    <x v="5"/>
    <x v="0"/>
    <x v="204"/>
    <m/>
    <s v="F- Juniores + F-20 + F-25 + F-30 + F-35 + F-40 + F-45 + F-50 + F-55 + F-60 + F-65 + F-70 + F-75"/>
    <x v="204"/>
    <x v="17"/>
    <s v="F"/>
    <x v="13"/>
    <s v="ok"/>
    <s v="Adulti"/>
    <x v="13"/>
    <s v="H041354"/>
    <x v="39"/>
    <x v="1"/>
    <x v="0"/>
    <n v="4000"/>
    <x v="0"/>
    <d v="1899-12-30T00:00:00"/>
    <d v="1899-12-30T00:00:00"/>
    <s v="ok"/>
    <n v="43"/>
    <x v="4"/>
    <x v="4"/>
  </r>
  <r>
    <x v="5"/>
    <x v="5"/>
    <x v="0"/>
    <x v="205"/>
    <m/>
    <s v="F- Juniores + F-20 + F-25 + F-30 + F-35 + F-40 + F-45 + F-50 + F-55 + F-60 + F-65 + F-70 + F-75"/>
    <x v="205"/>
    <x v="27"/>
    <s v="F"/>
    <x v="7"/>
    <s v="ok"/>
    <s v="Adulti"/>
    <x v="7"/>
    <s v="H011219"/>
    <x v="24"/>
    <x v="1"/>
    <x v="0"/>
    <n v="4000"/>
    <x v="0"/>
    <d v="1899-12-30T00:00:00"/>
    <d v="1899-12-30T00:00:00"/>
    <s v="ok"/>
    <n v="44"/>
    <x v="6"/>
    <x v="6"/>
  </r>
  <r>
    <x v="5"/>
    <x v="5"/>
    <x v="0"/>
    <x v="206"/>
    <m/>
    <s v="F- Juniores + F-20 + F-25 + F-30 + F-35 + F-40 + F-45 + F-50 + F-55 + F-60 + F-65 + F-70 + F-75"/>
    <x v="206"/>
    <x v="33"/>
    <s v="F"/>
    <x v="11"/>
    <s v="ok"/>
    <s v="Adulti"/>
    <x v="11"/>
    <s v="A130534"/>
    <x v="8"/>
    <x v="0"/>
    <x v="0"/>
    <n v="4000"/>
    <x v="0"/>
    <d v="1899-12-30T00:00:00"/>
    <d v="1899-12-30T00:00:00"/>
    <s v="ok"/>
    <n v="45"/>
    <x v="4"/>
    <x v="4"/>
  </r>
  <r>
    <x v="5"/>
    <x v="5"/>
    <x v="0"/>
    <x v="207"/>
    <m/>
    <s v="F- Juniores + F-20 + F-25 + F-30 + F-35 + F-40 + F-45 + F-50 + F-55 + F-60 + F-65 + F-70 + F-75"/>
    <x v="207"/>
    <x v="32"/>
    <s v="F"/>
    <x v="11"/>
    <s v="ok"/>
    <s v="Adulti"/>
    <x v="11"/>
    <s v="H041354"/>
    <x v="39"/>
    <x v="1"/>
    <x v="0"/>
    <n v="4000"/>
    <x v="0"/>
    <d v="1899-12-30T00:00:00"/>
    <d v="1899-12-30T00:00:00"/>
    <s v="ok"/>
    <n v="46"/>
    <x v="5"/>
    <x v="5"/>
  </r>
  <r>
    <x v="5"/>
    <x v="5"/>
    <x v="0"/>
    <x v="208"/>
    <m/>
    <s v="F- Juniores + F-20 + F-25 + F-30 + F-35 + F-40 + F-45 + F-50 + F-55 + F-60 + F-65 + F-70 + F-75"/>
    <x v="208"/>
    <x v="34"/>
    <s v="F"/>
    <x v="15"/>
    <s v="ok"/>
    <s v="Adulti"/>
    <x v="15"/>
    <s v="H011305"/>
    <x v="49"/>
    <x v="1"/>
    <x v="0"/>
    <n v="4000"/>
    <x v="0"/>
    <d v="1899-12-30T00:00:00"/>
    <d v="1899-12-30T00:00:00"/>
    <s v="ok"/>
    <n v="47"/>
    <x v="0"/>
    <x v="0"/>
  </r>
  <r>
    <x v="5"/>
    <x v="5"/>
    <x v="0"/>
    <x v="209"/>
    <m/>
    <s v="F- Juniores + F-20 + F-25 + F-30 + F-35 + F-40 + F-45 + F-50 + F-55 + F-60 + F-65 + F-70 + F-75"/>
    <x v="209"/>
    <x v="27"/>
    <s v="F"/>
    <x v="7"/>
    <s v="ok"/>
    <s v="Adulti"/>
    <x v="7"/>
    <s v="L020281"/>
    <x v="40"/>
    <x v="2"/>
    <x v="0"/>
    <n v="4000"/>
    <x v="0"/>
    <d v="1899-12-30T00:00:00"/>
    <d v="1899-12-30T00:00:00"/>
    <s v="ok"/>
    <n v="48"/>
    <x v="7"/>
    <x v="7"/>
  </r>
  <r>
    <x v="5"/>
    <x v="5"/>
    <x v="0"/>
    <x v="210"/>
    <m/>
    <s v="F- Juniores + F-20 + F-25 + F-30 + F-35 + F-40 + F-45 + F-50 + F-55 + F-60 + F-65 + F-70 + F-75"/>
    <x v="210"/>
    <x v="32"/>
    <s v="F"/>
    <x v="11"/>
    <s v="ok"/>
    <s v="Adulti"/>
    <x v="11"/>
    <s v="A120653"/>
    <x v="34"/>
    <x v="0"/>
    <x v="0"/>
    <n v="4000"/>
    <x v="0"/>
    <d v="1899-12-30T00:00:00"/>
    <d v="1899-12-30T00:00:00"/>
    <s v="ok"/>
    <n v="49"/>
    <x v="6"/>
    <x v="6"/>
  </r>
  <r>
    <x v="5"/>
    <x v="5"/>
    <x v="0"/>
    <x v="211"/>
    <m/>
    <s v="F- Juniores + F-20 + F-25 + F-30 + F-35 + F-40 + F-45 + F-50 + F-55 + F-60 + F-65 + F-70 + F-75"/>
    <x v="211"/>
    <x v="29"/>
    <s v="F"/>
    <x v="9"/>
    <s v="ok"/>
    <s v="Adulti"/>
    <x v="9"/>
    <s v="H070205"/>
    <x v="29"/>
    <x v="1"/>
    <x v="0"/>
    <n v="4000"/>
    <x v="0"/>
    <d v="1899-12-30T00:00:00"/>
    <d v="1899-12-30T00:00:00"/>
    <s v="ok"/>
    <n v="50"/>
    <x v="10"/>
    <x v="10"/>
  </r>
  <r>
    <x v="5"/>
    <x v="5"/>
    <x v="0"/>
    <x v="212"/>
    <m/>
    <s v="F- Juniores + F-20 + F-25 + F-30 + F-35 + F-40 + F-45 + F-50 + F-55 + F-60 + F-65 + F-70 + F-75"/>
    <x v="212"/>
    <x v="35"/>
    <s v="F"/>
    <x v="14"/>
    <s v="ok"/>
    <s v="Adulti"/>
    <x v="14"/>
    <s v="A130534"/>
    <x v="8"/>
    <x v="0"/>
    <x v="0"/>
    <n v="4000"/>
    <x v="0"/>
    <d v="1899-12-30T00:00:00"/>
    <d v="1899-12-30T00:00:00"/>
    <s v="ok"/>
    <n v="51"/>
    <x v="1"/>
    <x v="1"/>
  </r>
  <r>
    <x v="5"/>
    <x v="5"/>
    <x v="0"/>
    <x v="213"/>
    <m/>
    <s v="F- Juniores + F-20 + F-25 + F-30 + F-35 + F-40 + F-45 + F-50 + F-55 + F-60 + F-65 + F-70 + F-75"/>
    <x v="213"/>
    <x v="13"/>
    <s v="F"/>
    <x v="11"/>
    <s v="ok"/>
    <s v="Adulti"/>
    <x v="11"/>
    <s v="A050423"/>
    <x v="45"/>
    <x v="0"/>
    <x v="0"/>
    <n v="4000"/>
    <x v="0"/>
    <d v="1899-12-30T00:00:00"/>
    <d v="1899-12-30T00:00:00"/>
    <s v="ok"/>
    <n v="52"/>
    <x v="7"/>
    <x v="7"/>
  </r>
  <r>
    <x v="5"/>
    <x v="5"/>
    <x v="0"/>
    <x v="214"/>
    <m/>
    <s v="F- Juniores + F-20 + F-25 + F-30 + F-35 + F-40 + F-45 + F-50 + F-55 + F-60 + F-65 + F-70 + F-75"/>
    <x v="214"/>
    <x v="28"/>
    <s v="F"/>
    <x v="14"/>
    <s v="ok"/>
    <s v="Adulti"/>
    <x v="14"/>
    <s v="H011635"/>
    <x v="31"/>
    <x v="1"/>
    <x v="0"/>
    <n v="4000"/>
    <x v="0"/>
    <d v="1899-12-30T00:00:00"/>
    <d v="1899-12-30T00:00:00"/>
    <s v="ok"/>
    <n v="53"/>
    <x v="2"/>
    <x v="2"/>
  </r>
  <r>
    <x v="5"/>
    <x v="5"/>
    <x v="0"/>
    <x v="215"/>
    <m/>
    <s v="F- Juniores + F-20 + F-25 + F-30 + F-35 + F-40 + F-45 + F-50 + F-55 + F-60 + F-65 + F-70 + F-75"/>
    <x v="215"/>
    <x v="6"/>
    <s v="F"/>
    <x v="6"/>
    <s v="ok"/>
    <s v="Adulti"/>
    <x v="6"/>
    <s v="H020398"/>
    <x v="35"/>
    <x v="1"/>
    <x v="0"/>
    <n v="4000"/>
    <x v="0"/>
    <d v="1899-12-30T00:00:00"/>
    <d v="1899-12-30T00:00:00"/>
    <s v="ok"/>
    <n v="54"/>
    <x v="9"/>
    <x v="9"/>
  </r>
  <r>
    <x v="5"/>
    <x v="5"/>
    <x v="0"/>
    <x v="216"/>
    <m/>
    <s v="F- Juniores + F-20 + F-25 + F-30 + F-35 + F-40 + F-45 + F-50 + F-55 + F-60 + F-65 + F-70 + F-75"/>
    <x v="216"/>
    <x v="22"/>
    <s v="F"/>
    <x v="7"/>
    <s v="ok"/>
    <s v="Adulti"/>
    <x v="7"/>
    <s v="A130534"/>
    <x v="8"/>
    <x v="0"/>
    <x v="0"/>
    <n v="4000"/>
    <x v="0"/>
    <d v="1899-12-30T00:00:00"/>
    <d v="1899-12-30T00:00:00"/>
    <s v="ok"/>
    <n v="55"/>
    <x v="8"/>
    <x v="8"/>
  </r>
  <r>
    <x v="5"/>
    <x v="5"/>
    <x v="0"/>
    <x v="217"/>
    <m/>
    <s v="F- Juniores + F-20 + F-25 + F-30 + F-35 + F-40 + F-45 + F-50 + F-55 + F-60 + F-65 + F-70 + F-75"/>
    <x v="217"/>
    <x v="36"/>
    <s v="F"/>
    <x v="7"/>
    <s v="ok"/>
    <s v="Adulti"/>
    <x v="7"/>
    <s v="A130646"/>
    <x v="3"/>
    <x v="0"/>
    <x v="0"/>
    <n v="4000"/>
    <x v="0"/>
    <d v="1899-12-30T00:00:00"/>
    <d v="1899-12-30T00:00:00"/>
    <s v="ok"/>
    <n v="56"/>
    <x v="9"/>
    <x v="9"/>
  </r>
  <r>
    <x v="5"/>
    <x v="5"/>
    <x v="0"/>
    <x v="218"/>
    <m/>
    <s v="F- Juniores + F-20 + F-25 + F-30 + F-35 + F-40 + F-45 + F-50 + F-55 + F-60 + F-65 + F-70 + F-75"/>
    <x v="218"/>
    <x v="32"/>
    <s v="F"/>
    <x v="11"/>
    <s v="ok"/>
    <s v="Adulti"/>
    <x v="11"/>
    <s v="D060103"/>
    <x v="41"/>
    <x v="5"/>
    <x v="0"/>
    <n v="4000"/>
    <x v="0"/>
    <d v="1899-12-30T00:00:00"/>
    <d v="1899-12-30T00:00:00"/>
    <s v="ok"/>
    <n v="57"/>
    <x v="8"/>
    <x v="8"/>
  </r>
  <r>
    <x v="5"/>
    <x v="5"/>
    <x v="0"/>
    <x v="219"/>
    <m/>
    <s v="F- Juniores + F-20 + F-25 + F-30 + F-35 + F-40 + F-45 + F-50 + F-55 + F-60 + F-65 + F-70 + F-75"/>
    <x v="219"/>
    <x v="20"/>
    <s v="F"/>
    <x v="9"/>
    <s v="ok"/>
    <s v="Adulti"/>
    <x v="9"/>
    <s v="H020398"/>
    <x v="35"/>
    <x v="1"/>
    <x v="0"/>
    <n v="4000"/>
    <x v="0"/>
    <d v="1899-12-30T00:00:00"/>
    <d v="1899-12-30T00:00:00"/>
    <s v="ok"/>
    <n v="58"/>
    <x v="11"/>
    <x v="11"/>
  </r>
  <r>
    <x v="5"/>
    <x v="5"/>
    <x v="0"/>
    <x v="220"/>
    <m/>
    <s v="F- Juniores + F-20 + F-25 + F-30 + F-35 + F-40 + F-45 + F-50 + F-55 + F-60 + F-65 + F-70 + F-75"/>
    <x v="220"/>
    <x v="37"/>
    <s v="F"/>
    <x v="16"/>
    <s v="ok"/>
    <s v="Adulti"/>
    <x v="16"/>
    <s v="D070102"/>
    <x v="50"/>
    <x v="5"/>
    <x v="0"/>
    <n v="4000"/>
    <x v="0"/>
    <d v="1899-12-30T00:00:00"/>
    <d v="1899-12-30T00:00:00"/>
    <s v="ok"/>
    <n v="59"/>
    <x v="0"/>
    <x v="0"/>
  </r>
  <r>
    <x v="5"/>
    <x v="5"/>
    <x v="0"/>
    <x v="221"/>
    <m/>
    <s v="F- Juniores + F-20 + F-25 + F-30 + F-35 + F-40 + F-45 + F-50 + F-55 + F-60 + F-65 + F-70 + F-75"/>
    <x v="221"/>
    <x v="9"/>
    <s v="F"/>
    <x v="6"/>
    <s v="ok"/>
    <s v="Adulti"/>
    <x v="6"/>
    <s v="A140358"/>
    <x v="51"/>
    <x v="0"/>
    <x v="0"/>
    <n v="4000"/>
    <x v="0"/>
    <d v="1899-12-30T00:00:00"/>
    <d v="1899-12-30T00:00:00"/>
    <s v="ok"/>
    <n v="60"/>
    <x v="10"/>
    <x v="10"/>
  </r>
  <r>
    <x v="5"/>
    <x v="5"/>
    <x v="0"/>
    <x v="222"/>
    <m/>
    <s v="F- Juniores + F-20 + F-25 + F-30 + F-35 + F-40 + F-45 + F-50 + F-55 + F-60 + F-65 + F-70 + F-75"/>
    <x v="222"/>
    <x v="26"/>
    <s v="F"/>
    <x v="13"/>
    <s v="ok"/>
    <s v="Adulti"/>
    <x v="13"/>
    <s v="H010387"/>
    <x v="52"/>
    <x v="1"/>
    <x v="0"/>
    <n v="4000"/>
    <x v="0"/>
    <d v="1899-12-30T00:00:00"/>
    <d v="1899-12-30T00:00:00"/>
    <s v="ok"/>
    <n v="61"/>
    <x v="5"/>
    <x v="5"/>
  </r>
  <r>
    <x v="5"/>
    <x v="5"/>
    <x v="0"/>
    <x v="223"/>
    <m/>
    <s v="F- Juniores + F-20 + F-25 + F-30 + F-35 + F-40 + F-45 + F-50 + F-55 + F-60 + F-65 + F-70 + F-75"/>
    <x v="223"/>
    <x v="26"/>
    <s v="F"/>
    <x v="13"/>
    <s v="ok"/>
    <s v="Adulti"/>
    <x v="13"/>
    <s v="H011729"/>
    <x v="53"/>
    <x v="1"/>
    <x v="0"/>
    <n v="4000"/>
    <x v="0"/>
    <d v="1899-12-30T00:00:00"/>
    <d v="1899-12-30T00:00:00"/>
    <s v="ok"/>
    <n v="62"/>
    <x v="6"/>
    <x v="6"/>
  </r>
  <r>
    <x v="5"/>
    <x v="5"/>
    <x v="0"/>
    <x v="224"/>
    <m/>
    <s v="F- Juniores + F-20 + F-25 + F-30 + F-35 + F-40 + F-45 + F-50 + F-55 + F-60 + F-65 + F-70 + F-75"/>
    <x v="224"/>
    <x v="32"/>
    <s v="F"/>
    <x v="11"/>
    <s v="ok"/>
    <s v="Adulti"/>
    <x v="11"/>
    <s v="H070205"/>
    <x v="29"/>
    <x v="1"/>
    <x v="0"/>
    <n v="4000"/>
    <x v="0"/>
    <d v="1899-12-30T00:00:00"/>
    <d v="1899-12-30T00:00:00"/>
    <s v="ok"/>
    <n v="63"/>
    <x v="9"/>
    <x v="9"/>
  </r>
  <r>
    <x v="5"/>
    <x v="5"/>
    <x v="0"/>
    <x v="225"/>
    <m/>
    <s v="F- Juniores + F-20 + F-25 + F-30 + F-35 + F-40 + F-45 + F-50 + F-55 + F-60 + F-65 + F-70 + F-75"/>
    <x v="225"/>
    <x v="5"/>
    <s v="F"/>
    <x v="6"/>
    <s v="ok"/>
    <s v="Adulti"/>
    <x v="6"/>
    <s v="L022825"/>
    <x v="5"/>
    <x v="2"/>
    <x v="0"/>
    <n v="4000"/>
    <x v="0"/>
    <d v="1899-12-30T00:00:00"/>
    <d v="1899-12-30T00:00:00"/>
    <s v="ok"/>
    <n v="64"/>
    <x v="11"/>
    <x v="11"/>
  </r>
  <r>
    <x v="5"/>
    <x v="5"/>
    <x v="0"/>
    <x v="226"/>
    <m/>
    <s v="F- Juniores + F-20 + F-25 + F-30 + F-35 + F-40 + F-45 + F-50 + F-55 + F-60 + F-65 + F-70 + F-75"/>
    <x v="226"/>
    <x v="14"/>
    <s v="F"/>
    <x v="7"/>
    <s v="ok"/>
    <s v="Adulti"/>
    <x v="7"/>
    <s v="A120653"/>
    <x v="34"/>
    <x v="0"/>
    <x v="0"/>
    <n v="4000"/>
    <x v="0"/>
    <d v="1899-12-30T00:00:00"/>
    <d v="1899-12-30T00:00:00"/>
    <s v="ok"/>
    <n v="65"/>
    <x v="10"/>
    <x v="10"/>
  </r>
  <r>
    <x v="5"/>
    <x v="5"/>
    <x v="0"/>
    <x v="227"/>
    <m/>
    <s v="F- Juniores + F-20 + F-25 + F-30 + F-35 + F-40 + F-45 + F-50 + F-55 + F-60 + F-65 + F-70 + F-75"/>
    <x v="227"/>
    <x v="31"/>
    <s v="F"/>
    <x v="11"/>
    <s v="ok"/>
    <s v="Adulti"/>
    <x v="11"/>
    <s v="A050192"/>
    <x v="54"/>
    <x v="0"/>
    <x v="0"/>
    <n v="4000"/>
    <x v="0"/>
    <d v="1899-12-30T00:00:00"/>
    <d v="1899-12-30T00:00:00"/>
    <s v="ok"/>
    <n v="66"/>
    <x v="10"/>
    <x v="10"/>
  </r>
  <r>
    <x v="5"/>
    <x v="5"/>
    <x v="0"/>
    <x v="228"/>
    <m/>
    <s v="F- Juniores + F-20 + F-25 + F-30 + F-35 + F-40 + F-45 + F-50 + F-55 + F-60 + F-65 + F-70 + F-75"/>
    <x v="228"/>
    <x v="18"/>
    <s v="F"/>
    <x v="6"/>
    <s v="ok"/>
    <s v="Adulti"/>
    <x v="6"/>
    <s v="H020398"/>
    <x v="35"/>
    <x v="1"/>
    <x v="0"/>
    <n v="4000"/>
    <x v="0"/>
    <d v="1899-12-30T00:00:00"/>
    <d v="1899-12-30T00:00:00"/>
    <s v="ok"/>
    <n v="67"/>
    <x v="12"/>
    <x v="12"/>
  </r>
  <r>
    <x v="5"/>
    <x v="5"/>
    <x v="0"/>
    <x v="229"/>
    <m/>
    <s v="F- Juniores + F-20 + F-25 + F-30 + F-35 + F-40 + F-45 + F-50 + F-55 + F-60 + F-65 + F-70 + F-75"/>
    <x v="229"/>
    <x v="38"/>
    <s v="F"/>
    <x v="17"/>
    <s v="ok"/>
    <s v="Adulti"/>
    <x v="17"/>
    <s v="H011308"/>
    <x v="7"/>
    <x v="1"/>
    <x v="0"/>
    <n v="4000"/>
    <x v="0"/>
    <d v="1899-12-30T00:00:00"/>
    <d v="1899-12-30T00:00:00"/>
    <s v="ok"/>
    <n v="68"/>
    <x v="0"/>
    <x v="0"/>
  </r>
  <r>
    <x v="5"/>
    <x v="5"/>
    <x v="0"/>
    <x v="230"/>
    <m/>
    <s v="F- Juniores + F-20 + F-25 + F-30 + F-35 + F-40 + F-45 + F-50 + F-55 + F-60 + F-65 + F-70 + F-75"/>
    <x v="230"/>
    <x v="24"/>
    <s v="F"/>
    <x v="13"/>
    <s v="ok"/>
    <s v="Adulti"/>
    <x v="13"/>
    <s v="D050019"/>
    <x v="55"/>
    <x v="5"/>
    <x v="0"/>
    <n v="4000"/>
    <x v="0"/>
    <d v="1899-12-30T00:00:00"/>
    <d v="1899-12-30T00:00:00"/>
    <s v="ok"/>
    <n v="69"/>
    <x v="7"/>
    <x v="7"/>
  </r>
  <r>
    <x v="5"/>
    <x v="5"/>
    <x v="0"/>
    <x v="231"/>
    <m/>
    <s v="F- Juniores + F-20 + F-25 + F-30 + F-35 + F-40 + F-45 + F-50 + F-55 + F-60 + F-65 + F-70 + F-75"/>
    <x v="231"/>
    <x v="14"/>
    <s v="F"/>
    <x v="7"/>
    <s v="ok"/>
    <s v="Adulti"/>
    <x v="7"/>
    <s v="A130646"/>
    <x v="3"/>
    <x v="0"/>
    <x v="0"/>
    <n v="4000"/>
    <x v="0"/>
    <d v="1899-12-30T00:00:00"/>
    <d v="1899-12-30T00:00:00"/>
    <s v="ok"/>
    <n v="70"/>
    <x v="11"/>
    <x v="11"/>
  </r>
  <r>
    <x v="5"/>
    <x v="5"/>
    <x v="0"/>
    <x v="232"/>
    <m/>
    <s v="F- Juniores + F-20 + F-25 + F-30 + F-35 + F-40 + F-45 + F-50 + F-55 + F-60 + F-65 + F-70 + F-75"/>
    <x v="232"/>
    <x v="24"/>
    <s v="F"/>
    <x v="13"/>
    <s v="ok"/>
    <s v="Adulti"/>
    <x v="13"/>
    <s v="H080875"/>
    <x v="19"/>
    <x v="1"/>
    <x v="0"/>
    <n v="4000"/>
    <x v="0"/>
    <d v="1899-12-30T00:00:00"/>
    <d v="1899-12-30T00:00:00"/>
    <s v="ok"/>
    <n v="71"/>
    <x v="8"/>
    <x v="8"/>
  </r>
  <r>
    <x v="5"/>
    <x v="5"/>
    <x v="0"/>
    <x v="233"/>
    <m/>
    <s v="F- Juniores + F-20 + F-25 + F-30 + F-35 + F-40 + F-45 + F-50 + F-55 + F-60 + F-65 + F-70 + F-75"/>
    <x v="233"/>
    <x v="17"/>
    <s v="F"/>
    <x v="13"/>
    <s v="ok"/>
    <s v="Adulti"/>
    <x v="13"/>
    <s v="H011729"/>
    <x v="53"/>
    <x v="1"/>
    <x v="0"/>
    <n v="4000"/>
    <x v="0"/>
    <d v="1899-12-30T00:00:00"/>
    <d v="1899-12-30T00:00:00"/>
    <s v="ok"/>
    <n v="72"/>
    <x v="9"/>
    <x v="9"/>
  </r>
  <r>
    <x v="5"/>
    <x v="5"/>
    <x v="0"/>
    <x v="234"/>
    <m/>
    <s v="F- Juniores + F-20 + F-25 + F-30 + F-35 + F-40 + F-45 + F-50 + F-55 + F-60 + F-65 + F-70 + F-75"/>
    <x v="234"/>
    <x v="11"/>
    <s v="F"/>
    <x v="9"/>
    <s v="ok"/>
    <s v="Adulti"/>
    <x v="9"/>
    <s v="H011305"/>
    <x v="49"/>
    <x v="1"/>
    <x v="0"/>
    <n v="4000"/>
    <x v="0"/>
    <d v="1899-12-30T00:00:00"/>
    <d v="1899-12-30T00:00:00"/>
    <s v="ok"/>
    <n v="73"/>
    <x v="12"/>
    <x v="12"/>
  </r>
  <r>
    <x v="5"/>
    <x v="5"/>
    <x v="0"/>
    <x v="235"/>
    <m/>
    <s v="F- Juniores + F-20 + F-25 + F-30 + F-35 + F-40 + F-45 + F-50 + F-55 + F-60 + F-65 + F-70 + F-75"/>
    <x v="235"/>
    <x v="27"/>
    <s v="F"/>
    <x v="7"/>
    <s v="ok"/>
    <s v="Adulti"/>
    <x v="7"/>
    <s v="H041354"/>
    <x v="39"/>
    <x v="1"/>
    <x v="0"/>
    <n v="4000"/>
    <x v="0"/>
    <d v="1899-12-30T00:00:00"/>
    <d v="1899-12-30T00:00:00"/>
    <s v="ok"/>
    <n v="74"/>
    <x v="12"/>
    <x v="12"/>
  </r>
  <r>
    <x v="5"/>
    <x v="5"/>
    <x v="0"/>
    <x v="236"/>
    <m/>
    <s v="F- Juniores + F-20 + F-25 + F-30 + F-35 + F-40 + F-45 + F-50 + F-55 + F-60 + F-65 + F-70 + F-75"/>
    <x v="236"/>
    <x v="39"/>
    <s v="F"/>
    <x v="12"/>
    <s v="ok"/>
    <s v="Adulti"/>
    <x v="12"/>
    <s v="H041354"/>
    <x v="39"/>
    <x v="1"/>
    <x v="0"/>
    <n v="4000"/>
    <x v="0"/>
    <d v="1899-12-30T00:00:00"/>
    <d v="1899-12-30T00:00:00"/>
    <s v="ok"/>
    <n v="75"/>
    <x v="4"/>
    <x v="4"/>
  </r>
  <r>
    <x v="5"/>
    <x v="5"/>
    <x v="0"/>
    <x v="237"/>
    <m/>
    <s v="F- Juniores + F-20 + F-25 + F-30 + F-35 + F-40 + F-45 + F-50 + F-55 + F-60 + F-65 + F-70 + F-75"/>
    <x v="237"/>
    <x v="40"/>
    <s v="F"/>
    <x v="15"/>
    <s v="ok"/>
    <s v="Adulti"/>
    <x v="15"/>
    <s v="A160276"/>
    <x v="56"/>
    <x v="0"/>
    <x v="0"/>
    <n v="4000"/>
    <x v="0"/>
    <d v="1899-12-30T00:00:00"/>
    <d v="1899-12-30T00:00:00"/>
    <s v="ok"/>
    <n v="76"/>
    <x v="1"/>
    <x v="1"/>
  </r>
  <r>
    <x v="5"/>
    <x v="5"/>
    <x v="0"/>
    <x v="238"/>
    <m/>
    <s v="F- Juniores + F-20 + F-25 + F-30 + F-35 + F-40 + F-45 + F-50 + F-55 + F-60 + F-65 + F-70 + F-75"/>
    <x v="238"/>
    <x v="23"/>
    <s v="F"/>
    <x v="12"/>
    <s v="ok"/>
    <s v="Adulti"/>
    <x v="12"/>
    <s v="H075301"/>
    <x v="57"/>
    <x v="1"/>
    <x v="0"/>
    <n v="4000"/>
    <x v="0"/>
    <d v="1899-12-30T00:00:00"/>
    <d v="1899-12-30T00:00:00"/>
    <s v="ok"/>
    <n v="77"/>
    <x v="5"/>
    <x v="5"/>
  </r>
  <r>
    <x v="5"/>
    <x v="5"/>
    <x v="0"/>
    <x v="239"/>
    <m/>
    <s v="F- Juniores + F-20 + F-25 + F-30 + F-35 + F-40 + F-45 + F-50 + F-55 + F-60 + F-65 + F-70 + F-75"/>
    <x v="239"/>
    <x v="41"/>
    <s v="F"/>
    <x v="13"/>
    <s v="ok"/>
    <s v="Adulti"/>
    <x v="13"/>
    <s v="H011725"/>
    <x v="58"/>
    <x v="1"/>
    <x v="0"/>
    <n v="4000"/>
    <x v="0"/>
    <d v="1899-12-30T00:00:00"/>
    <d v="1899-12-30T00:00:00"/>
    <s v="ok"/>
    <n v="78"/>
    <x v="10"/>
    <x v="10"/>
  </r>
  <r>
    <x v="5"/>
    <x v="5"/>
    <x v="0"/>
    <x v="240"/>
    <m/>
    <s v="F- Juniores + F-20 + F-25 + F-30 + F-35 + F-40 + F-45 + F-50 + F-55 + F-60 + F-65 + F-70 + F-75"/>
    <x v="240"/>
    <x v="23"/>
    <s v="F"/>
    <x v="12"/>
    <s v="ok"/>
    <s v="Adulti"/>
    <x v="12"/>
    <s v="H020398"/>
    <x v="35"/>
    <x v="1"/>
    <x v="0"/>
    <n v="4000"/>
    <x v="0"/>
    <d v="1899-12-30T00:00:00"/>
    <d v="1899-12-30T00:00:00"/>
    <s v="ok"/>
    <n v="79"/>
    <x v="6"/>
    <x v="6"/>
  </r>
  <r>
    <x v="5"/>
    <x v="5"/>
    <x v="0"/>
    <x v="241"/>
    <m/>
    <s v="F- Juniores + F-20 + F-25 + F-30 + F-35 + F-40 + F-45 + F-50 + F-55 + F-60 + F-65 + F-70 + F-75"/>
    <x v="241"/>
    <x v="42"/>
    <s v="F"/>
    <x v="15"/>
    <s v="ok"/>
    <s v="Adulti"/>
    <x v="15"/>
    <s v="H070281"/>
    <x v="46"/>
    <x v="1"/>
    <x v="0"/>
    <n v="4000"/>
    <x v="0"/>
    <d v="1899-12-30T00:00:00"/>
    <d v="1899-12-30T00:00:00"/>
    <s v="ok"/>
    <n v="80"/>
    <x v="2"/>
    <x v="2"/>
  </r>
  <r>
    <x v="5"/>
    <x v="5"/>
    <x v="0"/>
    <x v="242"/>
    <m/>
    <s v="F- Juniores + F-20 + F-25 + F-30 + F-35 + F-40 + F-45 + F-50 + F-55 + F-60 + F-65 + F-70 + F-75"/>
    <x v="242"/>
    <x v="43"/>
    <s v="F"/>
    <x v="14"/>
    <s v="ok"/>
    <s v="Adulti"/>
    <x v="14"/>
    <s v="H011554"/>
    <x v="15"/>
    <x v="1"/>
    <x v="0"/>
    <n v="4000"/>
    <x v="0"/>
    <d v="1899-12-30T00:00:00"/>
    <d v="1899-12-30T00:00:00"/>
    <s v="ok"/>
    <n v="81"/>
    <x v="3"/>
    <x v="3"/>
  </r>
  <r>
    <x v="5"/>
    <x v="5"/>
    <x v="0"/>
    <x v="243"/>
    <m/>
    <s v="F- Juniores + F-20 + F-25 + F-30 + F-35 + F-40 + F-45 + F-50 + F-55 + F-60 + F-65 + F-70 + F-75"/>
    <x v="243"/>
    <x v="17"/>
    <s v="F"/>
    <x v="13"/>
    <s v="ok"/>
    <s v="Adulti"/>
    <x v="13"/>
    <s v="H041354"/>
    <x v="39"/>
    <x v="1"/>
    <x v="0"/>
    <n v="4000"/>
    <x v="0"/>
    <d v="1899-12-30T00:00:00"/>
    <d v="1899-12-30T00:00:00"/>
    <s v="ok"/>
    <n v="82"/>
    <x v="11"/>
    <x v="11"/>
  </r>
  <r>
    <x v="5"/>
    <x v="5"/>
    <x v="0"/>
    <x v="244"/>
    <m/>
    <s v="F- Juniores + F-20 + F-25 + F-30 + F-35 + F-40 + F-45 + F-50 + F-55 + F-60 + F-65 + F-70 + F-75"/>
    <x v="244"/>
    <x v="44"/>
    <s v="F"/>
    <x v="18"/>
    <s v="ok"/>
    <s v="Adulti"/>
    <x v="18"/>
    <s v="H070349"/>
    <x v="59"/>
    <x v="1"/>
    <x v="0"/>
    <n v="4000"/>
    <x v="0"/>
    <d v="1899-12-30T00:00:00"/>
    <d v="1899-12-30T00:00:00"/>
    <s v="ok"/>
    <n v="83"/>
    <x v="0"/>
    <x v="0"/>
  </r>
  <r>
    <x v="5"/>
    <x v="5"/>
    <x v="0"/>
    <x v="245"/>
    <m/>
    <s v="F- Juniores + F-20 + F-25 + F-30 + F-35 + F-40 + F-45 + F-50 + F-55 + F-60 + F-65 + F-70 + F-75"/>
    <x v="245"/>
    <x v="21"/>
    <s v="F"/>
    <x v="9"/>
    <s v="ok"/>
    <s v="Adulti"/>
    <x v="9"/>
    <s v="A140541"/>
    <x v="22"/>
    <x v="0"/>
    <x v="0"/>
    <n v="4000"/>
    <x v="0"/>
    <d v="1899-12-30T00:00:00"/>
    <d v="1899-12-30T00:00:00"/>
    <s v="ok"/>
    <n v="84"/>
    <x v="13"/>
    <x v="13"/>
  </r>
  <r>
    <x v="5"/>
    <x v="5"/>
    <x v="0"/>
    <x v="246"/>
    <m/>
    <s v="F- Juniores + F-20 + F-25 + F-30 + F-35 + F-40 + F-45 + F-50 + F-55 + F-60 + F-65 + F-70 + F-75"/>
    <x v="246"/>
    <x v="32"/>
    <s v="F"/>
    <x v="11"/>
    <s v="ok"/>
    <s v="Adulti"/>
    <x v="11"/>
    <s v="H070281"/>
    <x v="46"/>
    <x v="1"/>
    <x v="0"/>
    <n v="4000"/>
    <x v="0"/>
    <d v="1899-12-30T00:00:00"/>
    <d v="1899-12-30T00:00:00"/>
    <s v="ok"/>
    <n v="85"/>
    <x v="11"/>
    <x v="11"/>
  </r>
  <r>
    <x v="5"/>
    <x v="5"/>
    <x v="0"/>
    <x v="247"/>
    <m/>
    <s v="F- Juniores + F-20 + F-25 + F-30 + F-35 + F-40 + F-45 + F-50 + F-55 + F-60 + F-65 + F-70 + F-75"/>
    <x v="247"/>
    <x v="45"/>
    <s v="F"/>
    <x v="8"/>
    <s v="ok"/>
    <s v="Adulti"/>
    <x v="8"/>
    <s v="H070205"/>
    <x v="29"/>
    <x v="1"/>
    <x v="0"/>
    <n v="4000"/>
    <x v="0"/>
    <d v="1899-12-30T00:00:00"/>
    <d v="1899-12-30T00:00:00"/>
    <s v="ok"/>
    <n v="86"/>
    <x v="3"/>
    <x v="3"/>
  </r>
  <r>
    <x v="5"/>
    <x v="5"/>
    <x v="0"/>
    <x v="248"/>
    <m/>
    <s v="F- Juniores + F-20 + F-25 + F-30 + F-35 + F-40 + F-45 + F-50 + F-55 + F-60 + F-65 + F-70 + F-75"/>
    <x v="248"/>
    <x v="33"/>
    <s v="F"/>
    <x v="11"/>
    <s v="ok"/>
    <s v="Adulti"/>
    <x v="11"/>
    <s v="H020398"/>
    <x v="35"/>
    <x v="1"/>
    <x v="0"/>
    <n v="4000"/>
    <x v="0"/>
    <d v="1899-12-30T00:00:00"/>
    <d v="1899-12-30T00:00:00"/>
    <s v="ok"/>
    <n v="87"/>
    <x v="12"/>
    <x v="12"/>
  </r>
  <r>
    <x v="5"/>
    <x v="5"/>
    <x v="0"/>
    <x v="249"/>
    <m/>
    <s v="F- Juniores + F-20 + F-25 + F-30 + F-35 + F-40 + F-45 + F-50 + F-55 + F-60 + F-65 + F-70 + F-75"/>
    <x v="249"/>
    <x v="46"/>
    <s v="F"/>
    <x v="8"/>
    <s v="ok"/>
    <s v="Adulti"/>
    <x v="8"/>
    <s v="A130646"/>
    <x v="3"/>
    <x v="0"/>
    <x v="0"/>
    <n v="4000"/>
    <x v="0"/>
    <d v="1899-12-30T00:00:00"/>
    <d v="1899-12-30T00:00:00"/>
    <s v="ok"/>
    <n v="88"/>
    <x v="4"/>
    <x v="4"/>
  </r>
  <r>
    <x v="5"/>
    <x v="5"/>
    <x v="0"/>
    <x v="250"/>
    <m/>
    <s v="F- Juniores + F-20 + F-25 + F-30 + F-35 + F-40 + F-45 + F-50 + F-55 + F-60 + F-65 + F-70 + F-75"/>
    <x v="250"/>
    <x v="24"/>
    <s v="F"/>
    <x v="13"/>
    <s v="ok"/>
    <s v="Adulti"/>
    <x v="13"/>
    <s v="H080292"/>
    <x v="60"/>
    <x v="1"/>
    <x v="0"/>
    <n v="4000"/>
    <x v="0"/>
    <d v="1899-12-30T00:00:00"/>
    <d v="1899-12-30T00:00:00"/>
    <s v="ok"/>
    <n v="89"/>
    <x v="12"/>
    <x v="12"/>
  </r>
  <r>
    <x v="5"/>
    <x v="5"/>
    <x v="0"/>
    <x v="251"/>
    <m/>
    <s v="F- Juniores + F-20 + F-25 + F-30 + F-35 + F-40 + F-45 + F-50 + F-55 + F-60 + F-65 + F-70 + F-75"/>
    <x v="251"/>
    <x v="7"/>
    <s v="F"/>
    <x v="7"/>
    <s v="ok"/>
    <s v="Adulti"/>
    <x v="7"/>
    <s v="L021869"/>
    <x v="2"/>
    <x v="2"/>
    <x v="0"/>
    <n v="4000"/>
    <x v="0"/>
    <d v="1899-12-30T00:00:00"/>
    <d v="1899-12-30T00:00:00"/>
    <s v="ok"/>
    <n v="90"/>
    <x v="13"/>
    <x v="13"/>
  </r>
  <r>
    <x v="5"/>
    <x v="5"/>
    <x v="0"/>
    <x v="252"/>
    <m/>
    <s v="F- Juniores + F-20 + F-25 + F-30 + F-35 + F-40 + F-45 + F-50 + F-55 + F-60 + F-65 + F-70 + F-75"/>
    <x v="252"/>
    <x v="47"/>
    <s v="F"/>
    <x v="15"/>
    <s v="ok"/>
    <s v="Adulti"/>
    <x v="15"/>
    <s v="H070205"/>
    <x v="29"/>
    <x v="1"/>
    <x v="0"/>
    <n v="4000"/>
    <x v="0"/>
    <d v="1899-12-30T00:00:00"/>
    <d v="1899-12-30T00:00:00"/>
    <s v="ok"/>
    <n v="91"/>
    <x v="3"/>
    <x v="3"/>
  </r>
  <r>
    <x v="5"/>
    <x v="5"/>
    <x v="0"/>
    <x v="253"/>
    <m/>
    <s v="F- Juniores + F-20 + F-25 + F-30 + F-35 + F-40 + F-45 + F-50 + F-55 + F-60 + F-65 + F-70 + F-75"/>
    <x v="253"/>
    <x v="36"/>
    <s v="F"/>
    <x v="7"/>
    <s v="ok"/>
    <s v="Adulti"/>
    <x v="7"/>
    <s v="L021869"/>
    <x v="2"/>
    <x v="2"/>
    <x v="0"/>
    <n v="4000"/>
    <x v="0"/>
    <d v="1899-12-30T00:00:00"/>
    <d v="1899-12-30T00:00:00"/>
    <s v="ok"/>
    <n v="92"/>
    <x v="14"/>
    <x v="14"/>
  </r>
  <r>
    <x v="5"/>
    <x v="5"/>
    <x v="0"/>
    <x v="254"/>
    <m/>
    <s v="F- Juniores + F-20 + F-25 + F-30 + F-35 + F-40 + F-45 + F-50 + F-55 + F-60 + F-65 + F-70 + F-75"/>
    <x v="254"/>
    <x v="8"/>
    <s v="F"/>
    <x v="8"/>
    <s v="ok"/>
    <s v="Adulti"/>
    <x v="8"/>
    <s v="H110754"/>
    <x v="26"/>
    <x v="1"/>
    <x v="0"/>
    <n v="4000"/>
    <x v="0"/>
    <d v="1899-12-30T00:00:00"/>
    <d v="1899-12-30T00:00:00"/>
    <s v="ok"/>
    <n v="93"/>
    <x v="5"/>
    <x v="5"/>
  </r>
  <r>
    <x v="5"/>
    <x v="5"/>
    <x v="0"/>
    <x v="255"/>
    <m/>
    <s v="F- Juniores + F-20 + F-25 + F-30 + F-35 + F-40 + F-45 + F-50 + F-55 + F-60 + F-65 + F-70 + F-75"/>
    <x v="255"/>
    <x v="45"/>
    <s v="F"/>
    <x v="8"/>
    <s v="ok"/>
    <s v="Adulti"/>
    <x v="8"/>
    <s v="A120653"/>
    <x v="34"/>
    <x v="0"/>
    <x v="0"/>
    <n v="4000"/>
    <x v="0"/>
    <d v="1899-12-30T00:00:00"/>
    <d v="1899-12-30T00:00:00"/>
    <s v="ok"/>
    <n v="94"/>
    <x v="6"/>
    <x v="6"/>
  </r>
  <r>
    <x v="5"/>
    <x v="5"/>
    <x v="0"/>
    <x v="256"/>
    <m/>
    <s v="F- Juniores + F-20 + F-25 + F-30 + F-35 + F-40 + F-45 + F-50 + F-55 + F-60 + F-65 + F-70 + F-75"/>
    <x v="256"/>
    <x v="21"/>
    <s v="F"/>
    <x v="9"/>
    <s v="ok"/>
    <s v="Adulti"/>
    <x v="9"/>
    <s v="H070281"/>
    <x v="46"/>
    <x v="1"/>
    <x v="0"/>
    <n v="4000"/>
    <x v="0"/>
    <d v="1899-12-30T00:00:00"/>
    <d v="1899-12-30T00:00:00"/>
    <s v="ok"/>
    <n v="95"/>
    <x v="14"/>
    <x v="14"/>
  </r>
  <r>
    <x v="5"/>
    <x v="5"/>
    <x v="0"/>
    <x v="257"/>
    <m/>
    <s v="F- Juniores + F-20 + F-25 + F-30 + F-35 + F-40 + F-45 + F-50 + F-55 + F-60 + F-65 + F-70 + F-75"/>
    <x v="257"/>
    <x v="47"/>
    <s v="F"/>
    <x v="15"/>
    <s v="ok"/>
    <s v="Adulti"/>
    <x v="15"/>
    <s v="D060103"/>
    <x v="41"/>
    <x v="5"/>
    <x v="0"/>
    <n v="4000"/>
    <x v="0"/>
    <d v="1899-12-30T00:00:00"/>
    <d v="1899-12-30T00:00:00"/>
    <s v="ok"/>
    <n v="96"/>
    <x v="4"/>
    <x v="4"/>
  </r>
  <r>
    <x v="5"/>
    <x v="5"/>
    <x v="0"/>
    <x v="258"/>
    <m/>
    <s v="F- Juniores + F-20 + F-25 + F-30 + F-35 + F-40 + F-45 + F-50 + F-55 + F-60 + F-65 + F-70 + F-75"/>
    <x v="258"/>
    <x v="48"/>
    <s v="F"/>
    <x v="11"/>
    <s v="ok"/>
    <s v="Adulti"/>
    <x v="11"/>
    <s v="A130646"/>
    <x v="3"/>
    <x v="0"/>
    <x v="0"/>
    <n v="4000"/>
    <x v="0"/>
    <d v="1899-12-30T00:00:00"/>
    <d v="1899-12-30T00:00:00"/>
    <s v="ok"/>
    <n v="97"/>
    <x v="13"/>
    <x v="13"/>
  </r>
  <r>
    <x v="5"/>
    <x v="5"/>
    <x v="0"/>
    <x v="259"/>
    <m/>
    <s v="F- Juniores + F-20 + F-25 + F-30 + F-35 + F-40 + F-45 + F-50 + F-55 + F-60 + F-65 + F-70 + F-75"/>
    <x v="259"/>
    <x v="49"/>
    <s v="F"/>
    <x v="14"/>
    <s v="ok"/>
    <s v="Adulti"/>
    <x v="14"/>
    <s v="C010535"/>
    <x v="12"/>
    <x v="3"/>
    <x v="0"/>
    <n v="4000"/>
    <x v="0"/>
    <d v="1899-12-30T00:00:00"/>
    <d v="1899-12-30T00:00:00"/>
    <s v="ok"/>
    <n v="98"/>
    <x v="4"/>
    <x v="4"/>
  </r>
  <r>
    <x v="5"/>
    <x v="5"/>
    <x v="0"/>
    <x v="260"/>
    <m/>
    <s v="F- Juniores + F-20 + F-25 + F-30 + F-35 + F-40 + F-45 + F-50 + F-55 + F-60 + F-65 + F-70 + F-75"/>
    <x v="260"/>
    <x v="21"/>
    <s v="F"/>
    <x v="9"/>
    <s v="ok"/>
    <s v="Adulti"/>
    <x v="9"/>
    <s v="H080682"/>
    <x v="20"/>
    <x v="1"/>
    <x v="0"/>
    <n v="4000"/>
    <x v="0"/>
    <d v="1899-12-30T00:00:00"/>
    <d v="1899-12-30T00:00:00"/>
    <s v="ok"/>
    <n v="99"/>
    <x v="15"/>
    <x v="15"/>
  </r>
  <r>
    <x v="5"/>
    <x v="5"/>
    <x v="0"/>
    <x v="261"/>
    <m/>
    <s v="F- Juniores + F-20 + F-25 + F-30 + F-35 + F-40 + F-45 + F-50 + F-55 + F-60 + F-65 + F-70 + F-75"/>
    <x v="261"/>
    <x v="31"/>
    <s v="F"/>
    <x v="11"/>
    <s v="ok"/>
    <s v="Adulti"/>
    <x v="11"/>
    <s v="L021869"/>
    <x v="2"/>
    <x v="2"/>
    <x v="0"/>
    <n v="4000"/>
    <x v="0"/>
    <d v="1899-12-30T00:00:00"/>
    <d v="1899-12-30T00:00:00"/>
    <s v="ok"/>
    <n v="100"/>
    <x v="14"/>
    <x v="14"/>
  </r>
  <r>
    <x v="5"/>
    <x v="5"/>
    <x v="0"/>
    <x v="262"/>
    <m/>
    <s v="F- Juniores + F-20 + F-25 + F-30 + F-35 + F-40 + F-45 + F-50 + F-55 + F-60 + F-65 + F-70 + F-75"/>
    <x v="262"/>
    <x v="50"/>
    <s v="F"/>
    <x v="16"/>
    <s v="ok"/>
    <s v="Adulti"/>
    <x v="16"/>
    <s v="D070102"/>
    <x v="50"/>
    <x v="5"/>
    <x v="0"/>
    <n v="4000"/>
    <x v="0"/>
    <d v="1899-12-30T00:00:00"/>
    <d v="1899-12-30T00:00:00"/>
    <s v="ok"/>
    <n v="101"/>
    <x v="1"/>
    <x v="1"/>
  </r>
  <r>
    <x v="5"/>
    <x v="5"/>
    <x v="0"/>
    <x v="263"/>
    <m/>
    <s v="F- Juniores + F-20 + F-25 + F-30 + F-35 + F-40 + F-45 + F-50 + F-55 + F-60 + F-65 + F-70 + F-75"/>
    <x v="263"/>
    <x v="48"/>
    <s v="F"/>
    <x v="11"/>
    <s v="ok"/>
    <s v="Adulti"/>
    <x v="11"/>
    <s v="H011725"/>
    <x v="58"/>
    <x v="1"/>
    <x v="0"/>
    <n v="4000"/>
    <x v="0"/>
    <d v="1899-12-30T00:00:00"/>
    <d v="1899-12-30T00:00:00"/>
    <s v="ok"/>
    <n v="102"/>
    <x v="15"/>
    <x v="15"/>
  </r>
  <r>
    <x v="5"/>
    <x v="5"/>
    <x v="0"/>
    <x v="264"/>
    <m/>
    <s v="F- Juniores + F-20 + F-25 + F-30 + F-35 + F-40 + F-45 + F-50 + F-55 + F-60 + F-65 + F-70 + F-75"/>
    <x v="264"/>
    <x v="19"/>
    <s v="F"/>
    <x v="6"/>
    <s v="ok"/>
    <s v="Adulti"/>
    <x v="6"/>
    <s v="H020398"/>
    <x v="35"/>
    <x v="1"/>
    <x v="0"/>
    <n v="4000"/>
    <x v="0"/>
    <d v="1899-12-30T00:00:00"/>
    <d v="1899-12-30T00:00:00"/>
    <s v="ok"/>
    <n v="103"/>
    <x v="13"/>
    <x v="13"/>
  </r>
  <r>
    <x v="5"/>
    <x v="5"/>
    <x v="0"/>
    <x v="265"/>
    <m/>
    <s v="F- Juniores + F-20 + F-25 + F-30 + F-35 + F-40 + F-45 + F-50 + F-55 + F-60 + F-65 + F-70 + F-75"/>
    <x v="265"/>
    <x v="42"/>
    <s v="F"/>
    <x v="15"/>
    <s v="ok"/>
    <s v="Adulti"/>
    <x v="15"/>
    <s v="H080300"/>
    <x v="25"/>
    <x v="1"/>
    <x v="0"/>
    <n v="4000"/>
    <x v="0"/>
    <d v="1899-12-30T00:00:00"/>
    <d v="1899-12-30T00:00:00"/>
    <s v="ok"/>
    <n v="104"/>
    <x v="5"/>
    <x v="5"/>
  </r>
  <r>
    <x v="5"/>
    <x v="5"/>
    <x v="0"/>
    <x v="266"/>
    <m/>
    <s v="F- Juniores + F-20 + F-25 + F-30 + F-35 + F-40 + F-45 + F-50 + F-55 + F-60 + F-65 + F-70 + F-75"/>
    <x v="266"/>
    <x v="32"/>
    <s v="F"/>
    <x v="11"/>
    <s v="ok"/>
    <s v="Adulti"/>
    <x v="11"/>
    <s v="A120653"/>
    <x v="34"/>
    <x v="0"/>
    <x v="0"/>
    <n v="4000"/>
    <x v="0"/>
    <d v="1899-12-30T00:00:00"/>
    <d v="1899-12-30T00:00:00"/>
    <s v="ok"/>
    <n v="105"/>
    <x v="16"/>
    <x v="16"/>
  </r>
  <r>
    <x v="5"/>
    <x v="5"/>
    <x v="0"/>
    <x v="267"/>
    <m/>
    <s v="F- Juniores + F-20 + F-25 + F-30 + F-35 + F-40 + F-45 + F-50 + F-55 + F-60 + F-65 + F-70 + F-75"/>
    <x v="267"/>
    <x v="44"/>
    <s v="F"/>
    <x v="18"/>
    <s v="ok"/>
    <s v="Adulti"/>
    <x v="18"/>
    <s v="D060103"/>
    <x v="41"/>
    <x v="5"/>
    <x v="0"/>
    <n v="4000"/>
    <x v="0"/>
    <d v="1899-12-30T00:00:00"/>
    <d v="1899-12-30T00:00:00"/>
    <s v="ok"/>
    <n v="106"/>
    <x v="1"/>
    <x v="1"/>
  </r>
  <r>
    <x v="5"/>
    <x v="5"/>
    <x v="0"/>
    <x v="268"/>
    <m/>
    <s v="F- Juniores + F-20 + F-25 + F-30 + F-35 + F-40 + F-45 + F-50 + F-55 + F-60 + F-65 + F-70 + F-75"/>
    <x v="268"/>
    <x v="14"/>
    <s v="F"/>
    <x v="7"/>
    <s v="ok"/>
    <s v="Adulti"/>
    <x v="7"/>
    <s v="A130534"/>
    <x v="8"/>
    <x v="0"/>
    <x v="0"/>
    <n v="4000"/>
    <x v="0"/>
    <d v="1899-12-30T00:00:00"/>
    <d v="1899-12-30T00:00:00"/>
    <s v="ok"/>
    <n v="107"/>
    <x v="15"/>
    <x v="15"/>
  </r>
  <r>
    <x v="5"/>
    <x v="5"/>
    <x v="0"/>
    <x v="269"/>
    <m/>
    <s v="F- Juniores + F-20 + F-25 + F-30 + F-35 + F-40 + F-45 + F-50 + F-55 + F-60 + F-65 + F-70 + F-75"/>
    <x v="269"/>
    <x v="11"/>
    <s v="F"/>
    <x v="9"/>
    <s v="ok"/>
    <s v="Adulti"/>
    <x v="9"/>
    <s v="H075225"/>
    <x v="48"/>
    <x v="1"/>
    <x v="0"/>
    <n v="4000"/>
    <x v="0"/>
    <d v="1899-12-30T00:00:00"/>
    <d v="1899-12-30T00:00:00"/>
    <s v="ok"/>
    <n v="108"/>
    <x v="16"/>
    <x v="16"/>
  </r>
  <r>
    <x v="5"/>
    <x v="5"/>
    <x v="0"/>
    <x v="270"/>
    <m/>
    <s v="F- Juniores + F-20 + F-25 + F-30 + F-35 + F-40 + F-45 + F-50 + F-55 + F-60 + F-65 + F-70 + F-75"/>
    <x v="270"/>
    <x v="22"/>
    <s v="F"/>
    <x v="7"/>
    <s v="ok"/>
    <s v="Adulti"/>
    <x v="7"/>
    <s v="H075225"/>
    <x v="48"/>
    <x v="1"/>
    <x v="0"/>
    <n v="4000"/>
    <x v="0"/>
    <d v="1899-12-30T00:00:00"/>
    <d v="1899-12-30T00:00:00"/>
    <s v="ok"/>
    <n v="109"/>
    <x v="16"/>
    <x v="16"/>
  </r>
  <r>
    <x v="5"/>
    <x v="5"/>
    <x v="0"/>
    <x v="271"/>
    <m/>
    <s v="F- Juniores + F-20 + F-25 + F-30 + F-35 + F-40 + F-45 + F-50 + F-55 + F-60 + F-65 + F-70 + F-75"/>
    <x v="271"/>
    <x v="17"/>
    <s v="F"/>
    <x v="13"/>
    <s v="ok"/>
    <s v="Adulti"/>
    <x v="13"/>
    <s v="A140358"/>
    <x v="51"/>
    <x v="0"/>
    <x v="0"/>
    <n v="4000"/>
    <x v="0"/>
    <d v="1899-12-30T00:00:00"/>
    <d v="1899-12-30T00:00:00"/>
    <s v="ok"/>
    <n v="110"/>
    <x v="13"/>
    <x v="13"/>
  </r>
  <r>
    <x v="5"/>
    <x v="5"/>
    <x v="0"/>
    <x v="272"/>
    <m/>
    <s v="F- Juniores + F-20 + F-25 + F-30 + F-35 + F-40 + F-45 + F-50 + F-55 + F-60 + F-65 + F-70 + F-75"/>
    <x v="272"/>
    <x v="15"/>
    <s v="F"/>
    <x v="9"/>
    <s v="ok"/>
    <s v="Adulti"/>
    <x v="9"/>
    <s v="A130534"/>
    <x v="8"/>
    <x v="0"/>
    <x v="0"/>
    <n v="4000"/>
    <x v="0"/>
    <d v="1899-12-30T00:00:00"/>
    <d v="1899-12-30T00:00:00"/>
    <s v="ok"/>
    <n v="111"/>
    <x v="17"/>
    <x v="17"/>
  </r>
  <r>
    <x v="5"/>
    <x v="5"/>
    <x v="0"/>
    <x v="273"/>
    <m/>
    <s v="F- Juniores + F-20 + F-25 + F-30 + F-35 + F-40 + F-45 + F-50 + F-55 + F-60 + F-65 + F-70 + F-75"/>
    <x v="273"/>
    <x v="7"/>
    <s v="F"/>
    <x v="7"/>
    <s v="ok"/>
    <s v="Adulti"/>
    <x v="7"/>
    <s v="H011219"/>
    <x v="24"/>
    <x v="1"/>
    <x v="0"/>
    <n v="4000"/>
    <x v="0"/>
    <d v="1899-12-30T00:00:00"/>
    <d v="1899-12-30T00:00:00"/>
    <s v="ok"/>
    <n v="112"/>
    <x v="17"/>
    <x v="17"/>
  </r>
  <r>
    <x v="5"/>
    <x v="5"/>
    <x v="0"/>
    <x v="274"/>
    <m/>
    <s v="F- Juniores + F-20 + F-25 + F-30 + F-35 + F-40 + F-45 + F-50 + F-55 + F-60 + F-65 + F-70 + F-75"/>
    <x v="274"/>
    <x v="47"/>
    <s v="F"/>
    <x v="15"/>
    <s v="ok"/>
    <s v="Adulti"/>
    <x v="15"/>
    <s v="H075225"/>
    <x v="48"/>
    <x v="1"/>
    <x v="0"/>
    <n v="4000"/>
    <x v="0"/>
    <d v="1899-12-30T00:00:00"/>
    <d v="1899-12-30T00:00:00"/>
    <s v="ok"/>
    <n v="113"/>
    <x v="6"/>
    <x v="6"/>
  </r>
  <r>
    <x v="5"/>
    <x v="5"/>
    <x v="0"/>
    <x v="275"/>
    <m/>
    <s v="F- Juniores + F-20 + F-25 + F-30 + F-35 + F-40 + F-45 + F-50 + F-55 + F-60 + F-65 + F-70 + F-75"/>
    <x v="275"/>
    <x v="51"/>
    <s v="F"/>
    <x v="16"/>
    <s v="ok"/>
    <s v="Adulti"/>
    <x v="16"/>
    <s v="A050294"/>
    <x v="23"/>
    <x v="0"/>
    <x v="0"/>
    <n v="4000"/>
    <x v="0"/>
    <d v="1899-12-30T00:00:00"/>
    <d v="1899-12-30T00:00:00"/>
    <s v="ok"/>
    <n v="114"/>
    <x v="2"/>
    <x v="2"/>
  </r>
  <r>
    <x v="5"/>
    <x v="5"/>
    <x v="0"/>
    <x v="276"/>
    <m/>
    <s v="F- Juniores + F-20 + F-25 + F-30 + F-35 + F-40 + F-45 + F-50 + F-55 + F-60 + F-65 + F-70 + F-75"/>
    <x v="276"/>
    <x v="20"/>
    <s v="F"/>
    <x v="9"/>
    <s v="ok"/>
    <s v="Adulti"/>
    <x v="9"/>
    <s v="H011219"/>
    <x v="24"/>
    <x v="1"/>
    <x v="0"/>
    <n v="4000"/>
    <x v="0"/>
    <d v="1899-12-30T00:00:00"/>
    <d v="1899-12-30T00:00:00"/>
    <s v="ok"/>
    <n v="115"/>
    <x v="18"/>
    <x v="18"/>
  </r>
  <r>
    <x v="5"/>
    <x v="5"/>
    <x v="0"/>
    <x v="277"/>
    <m/>
    <s v="F- Juniores + F-20 + F-25 + F-30 + F-35 + F-40 + F-45 + F-50 + F-55 + F-60 + F-65 + F-70 + F-75"/>
    <x v="277"/>
    <x v="34"/>
    <s v="F"/>
    <x v="15"/>
    <s v="ok"/>
    <s v="Adulti"/>
    <x v="15"/>
    <s v="A050423"/>
    <x v="45"/>
    <x v="0"/>
    <x v="0"/>
    <n v="4000"/>
    <x v="0"/>
    <d v="1899-12-30T00:00:00"/>
    <d v="1899-12-30T00:00:00"/>
    <s v="ok"/>
    <n v="116"/>
    <x v="7"/>
    <x v="7"/>
  </r>
  <r>
    <x v="5"/>
    <x v="5"/>
    <x v="0"/>
    <x v="278"/>
    <m/>
    <s v="F- Juniores + F-20 + F-25 + F-30 + F-35 + F-40 + F-45 + F-50 + F-55 + F-60 + F-65 + F-70 + F-75"/>
    <x v="278"/>
    <x v="31"/>
    <s v="F"/>
    <x v="11"/>
    <s v="ok"/>
    <s v="Adulti"/>
    <x v="11"/>
    <s v="H010019"/>
    <x v="61"/>
    <x v="1"/>
    <x v="0"/>
    <n v="4000"/>
    <x v="0"/>
    <d v="1899-12-30T00:00:00"/>
    <d v="1899-12-30T00:00:00"/>
    <s v="ok"/>
    <n v="117"/>
    <x v="17"/>
    <x v="17"/>
  </r>
  <r>
    <x v="5"/>
    <x v="5"/>
    <x v="0"/>
    <x v="279"/>
    <m/>
    <s v="F- Juniores + F-20 + F-25 + F-30 + F-35 + F-40 + F-45 + F-50 + F-55 + F-60 + F-65 + F-70 + F-75"/>
    <x v="279"/>
    <x v="48"/>
    <s v="F"/>
    <x v="11"/>
    <s v="ok"/>
    <s v="Adulti"/>
    <x v="11"/>
    <s v="A130534"/>
    <x v="8"/>
    <x v="0"/>
    <x v="0"/>
    <n v="4000"/>
    <x v="0"/>
    <d v="1899-12-30T00:00:00"/>
    <d v="1899-12-30T00:00:00"/>
    <s v="ok"/>
    <n v="118"/>
    <x v="18"/>
    <x v="18"/>
  </r>
  <r>
    <x v="5"/>
    <x v="5"/>
    <x v="0"/>
    <x v="280"/>
    <m/>
    <s v="F- Juniores + F-20 + F-25 + F-30 + F-35 + F-40 + F-45 + F-50 + F-55 + F-60 + F-65 + F-70 + F-75"/>
    <x v="280"/>
    <x v="41"/>
    <s v="F"/>
    <x v="13"/>
    <s v="ok"/>
    <s v="Adulti"/>
    <x v="13"/>
    <s v="A120653"/>
    <x v="34"/>
    <x v="0"/>
    <x v="0"/>
    <n v="4000"/>
    <x v="0"/>
    <d v="1899-12-30T00:00:00"/>
    <d v="1899-12-30T00:00:00"/>
    <s v="ok"/>
    <n v="119"/>
    <x v="14"/>
    <x v="14"/>
  </r>
  <r>
    <x v="5"/>
    <x v="5"/>
    <x v="0"/>
    <x v="281"/>
    <m/>
    <s v="F- Juniores + F-20 + F-25 + F-30 + F-35 + F-40 + F-45 + F-50 + F-55 + F-60 + F-65 + F-70 + F-75"/>
    <x v="281"/>
    <x v="7"/>
    <s v="F"/>
    <x v="7"/>
    <s v="ok"/>
    <s v="Adulti"/>
    <x v="7"/>
    <s v="H070205"/>
    <x v="29"/>
    <x v="1"/>
    <x v="0"/>
    <n v="4000"/>
    <x v="0"/>
    <d v="1899-12-30T00:00:00"/>
    <d v="1899-12-30T00:00:00"/>
    <s v="ok"/>
    <n v="120"/>
    <x v="18"/>
    <x v="18"/>
  </r>
  <r>
    <x v="5"/>
    <x v="5"/>
    <x v="0"/>
    <x v="282"/>
    <m/>
    <s v="F- Juniores + F-20 + F-25 + F-30 + F-35 + F-40 + F-45 + F-50 + F-55 + F-60 + F-65 + F-70 + F-75"/>
    <x v="282"/>
    <x v="34"/>
    <s v="F"/>
    <x v="15"/>
    <s v="ok"/>
    <s v="Adulti"/>
    <x v="15"/>
    <s v="H011219"/>
    <x v="24"/>
    <x v="1"/>
    <x v="0"/>
    <n v="4000"/>
    <x v="0"/>
    <d v="1899-12-30T00:00:00"/>
    <d v="1899-12-30T00:00:00"/>
    <s v="ok"/>
    <n v="121"/>
    <x v="8"/>
    <x v="8"/>
  </r>
  <r>
    <x v="5"/>
    <x v="5"/>
    <x v="0"/>
    <x v="283"/>
    <m/>
    <s v="F- Juniores + F-20 + F-25 + F-30 + F-35 + F-40 + F-45 + F-50 + F-55 + F-60 + F-65 + F-70 + F-75"/>
    <x v="283"/>
    <x v="31"/>
    <s v="F"/>
    <x v="11"/>
    <s v="ok"/>
    <s v="Adulti"/>
    <x v="11"/>
    <s v="A130534"/>
    <x v="8"/>
    <x v="0"/>
    <x v="0"/>
    <n v="4000"/>
    <x v="0"/>
    <d v="1899-12-30T00:00:00"/>
    <d v="1899-12-30T00:00:00"/>
    <s v="ok"/>
    <n v="122"/>
    <x v="19"/>
    <x v="19"/>
  </r>
  <r>
    <x v="5"/>
    <x v="5"/>
    <x v="0"/>
    <x v="284"/>
    <m/>
    <s v="F- Juniores + F-20 + F-25 + F-30 + F-35 + F-40 + F-45 + F-50 + F-55 + F-60 + F-65 + F-70 + F-75"/>
    <x v="284"/>
    <x v="31"/>
    <s v="F"/>
    <x v="11"/>
    <s v="ok"/>
    <s v="Adulti"/>
    <x v="11"/>
    <s v="H070205"/>
    <x v="29"/>
    <x v="1"/>
    <x v="0"/>
    <n v="4000"/>
    <x v="0"/>
    <d v="1899-12-30T00:00:00"/>
    <d v="1899-12-30T00:00:00"/>
    <s v="ok"/>
    <n v="123"/>
    <x v="20"/>
    <x v="19"/>
  </r>
  <r>
    <x v="5"/>
    <x v="5"/>
    <x v="0"/>
    <x v="285"/>
    <m/>
    <s v="F- Juniores + F-20 + F-25 + F-30 + F-35 + F-40 + F-45 + F-50 + F-55 + F-60 + F-65 + F-70 + F-75"/>
    <x v="285"/>
    <x v="52"/>
    <s v="F"/>
    <x v="16"/>
    <s v="ok"/>
    <s v="Adulti"/>
    <x v="16"/>
    <s v="H010224"/>
    <x v="62"/>
    <x v="1"/>
    <x v="0"/>
    <n v="4000"/>
    <x v="0"/>
    <d v="1899-12-30T00:00:00"/>
    <d v="1899-12-30T00:00:00"/>
    <s v="ok"/>
    <n v="124"/>
    <x v="3"/>
    <x v="3"/>
  </r>
  <r>
    <x v="5"/>
    <x v="5"/>
    <x v="0"/>
    <x v="286"/>
    <m/>
    <s v="F- Juniores + F-20 + F-25 + F-30 + F-35 + F-40 + F-45 + F-50 + F-55 + F-60 + F-65 + F-70 + F-75"/>
    <x v="286"/>
    <x v="25"/>
    <s v="F"/>
    <x v="13"/>
    <s v="ok"/>
    <s v="Adulti"/>
    <x v="13"/>
    <s v="D060103"/>
    <x v="41"/>
    <x v="5"/>
    <x v="0"/>
    <n v="4000"/>
    <x v="0"/>
    <d v="1899-12-30T00:00:00"/>
    <d v="1899-12-30T00:00:00"/>
    <s v="ok"/>
    <n v="125"/>
    <x v="15"/>
    <x v="15"/>
  </r>
  <r>
    <x v="5"/>
    <x v="5"/>
    <x v="0"/>
    <x v="287"/>
    <m/>
    <s v="F- Juniores + F-20 + F-25 + F-30 + F-35 + F-40 + F-45 + F-50 + F-55 + F-60 + F-65 + F-70 + F-75"/>
    <x v="287"/>
    <x v="53"/>
    <s v="F"/>
    <x v="18"/>
    <s v="ok"/>
    <s v="Adulti"/>
    <x v="18"/>
    <s v="A050657"/>
    <x v="63"/>
    <x v="0"/>
    <x v="0"/>
    <n v="4000"/>
    <x v="0"/>
    <d v="1899-12-30T00:00:00"/>
    <d v="1899-12-30T00:00:00"/>
    <s v="ok"/>
    <n v="126"/>
    <x v="2"/>
    <x v="2"/>
  </r>
  <r>
    <x v="5"/>
    <x v="5"/>
    <x v="0"/>
    <x v="288"/>
    <m/>
    <s v="F- Juniores + F-20 + F-25 + F-30 + F-35 + F-40 + F-45 + F-50 + F-55 + F-60 + F-65 + F-70 + F-75"/>
    <x v="288"/>
    <x v="13"/>
    <s v="F"/>
    <x v="11"/>
    <s v="ok"/>
    <s v="Adulti"/>
    <x v="11"/>
    <s v="L022825"/>
    <x v="5"/>
    <x v="2"/>
    <x v="0"/>
    <n v="4000"/>
    <x v="0"/>
    <d v="1899-12-30T00:00:00"/>
    <d v="1899-12-30T00:00:00"/>
    <s v="ok"/>
    <n v="127"/>
    <x v="21"/>
    <x v="19"/>
  </r>
  <r>
    <x v="5"/>
    <x v="5"/>
    <x v="0"/>
    <x v="289"/>
    <m/>
    <s v="F- Juniores + F-20 + F-25 + F-30 + F-35 + F-40 + F-45 + F-50 + F-55 + F-60 + F-65 + F-70 + F-75"/>
    <x v="289"/>
    <x v="33"/>
    <s v="F"/>
    <x v="11"/>
    <s v="ok"/>
    <s v="Adulti"/>
    <x v="11"/>
    <s v="L021869"/>
    <x v="2"/>
    <x v="2"/>
    <x v="0"/>
    <n v="4000"/>
    <x v="0"/>
    <d v="1899-12-30T00:00:00"/>
    <d v="1899-12-30T00:00:00"/>
    <s v="ok"/>
    <n v="128"/>
    <x v="22"/>
    <x v="19"/>
  </r>
  <r>
    <x v="5"/>
    <x v="5"/>
    <x v="0"/>
    <x v="290"/>
    <m/>
    <s v="F- Juniores + F-20 + F-25 + F-30 + F-35 + F-40 + F-45 + F-50 + F-55 + F-60 + F-65 + F-70 + F-75"/>
    <x v="290"/>
    <x v="41"/>
    <s v="F"/>
    <x v="13"/>
    <s v="ok"/>
    <s v="Adulti"/>
    <x v="13"/>
    <s v="A120653"/>
    <x v="34"/>
    <x v="0"/>
    <x v="0"/>
    <n v="4000"/>
    <x v="0"/>
    <d v="1899-12-30T00:00:00"/>
    <d v="1899-12-30T00:00:00"/>
    <s v="ok"/>
    <n v="129"/>
    <x v="16"/>
    <x v="16"/>
  </r>
  <r>
    <x v="5"/>
    <x v="5"/>
    <x v="0"/>
    <x v="291"/>
    <m/>
    <s v="F- Juniores + F-20 + F-25 + F-30 + F-35 + F-40 + F-45 + F-50 + F-55 + F-60 + F-65 + F-70 + F-75"/>
    <x v="291"/>
    <x v="9"/>
    <s v="F"/>
    <x v="6"/>
    <s v="ok"/>
    <s v="Adulti"/>
    <x v="6"/>
    <s v="L022825"/>
    <x v="5"/>
    <x v="2"/>
    <x v="0"/>
    <n v="4000"/>
    <x v="0"/>
    <d v="1899-12-30T00:00:00"/>
    <d v="1899-12-30T00:00:00"/>
    <s v="ok"/>
    <n v="130"/>
    <x v="14"/>
    <x v="14"/>
  </r>
  <r>
    <x v="5"/>
    <x v="5"/>
    <x v="0"/>
    <x v="292"/>
    <m/>
    <s v="F- Juniores + F-20 + F-25 + F-30 + F-35 + F-40 + F-45 + F-50 + F-55 + F-60 + F-65 + F-70 + F-75"/>
    <x v="292"/>
    <x v="31"/>
    <s v="F"/>
    <x v="11"/>
    <s v="ok"/>
    <s v="Adulti"/>
    <x v="11"/>
    <s v="L021869"/>
    <x v="2"/>
    <x v="2"/>
    <x v="0"/>
    <n v="4000"/>
    <x v="0"/>
    <d v="1899-12-30T00:00:00"/>
    <d v="1899-12-30T00:00:00"/>
    <s v="ok"/>
    <n v="131"/>
    <x v="23"/>
    <x v="19"/>
  </r>
  <r>
    <x v="5"/>
    <x v="5"/>
    <x v="0"/>
    <x v="293"/>
    <m/>
    <s v="F- Juniores + F-20 + F-25 + F-30 + F-35 + F-40 + F-45 + F-50 + F-55 + F-60 + F-65 + F-70 + F-75"/>
    <x v="293"/>
    <x v="29"/>
    <s v="F"/>
    <x v="9"/>
    <s v="ok"/>
    <s v="Adulti"/>
    <x v="9"/>
    <s v="A120653"/>
    <x v="34"/>
    <x v="0"/>
    <x v="0"/>
    <n v="4000"/>
    <x v="0"/>
    <d v="1899-12-30T00:00:00"/>
    <d v="1899-12-30T00:00:00"/>
    <s v="ok"/>
    <n v="132"/>
    <x v="19"/>
    <x v="19"/>
  </r>
  <r>
    <x v="5"/>
    <x v="5"/>
    <x v="0"/>
    <x v="294"/>
    <m/>
    <s v="F- Juniores + F-20 + F-25 + F-30 + F-35 + F-40 + F-45 + F-50 + F-55 + F-60 + F-65 + F-70 + F-75"/>
    <x v="294"/>
    <x v="27"/>
    <s v="F"/>
    <x v="7"/>
    <s v="ok"/>
    <s v="Adulti"/>
    <x v="7"/>
    <s v="L021869"/>
    <x v="2"/>
    <x v="2"/>
    <x v="0"/>
    <n v="4000"/>
    <x v="0"/>
    <d v="1899-12-30T00:00:00"/>
    <d v="1899-12-30T00:00:00"/>
    <s v="ok"/>
    <n v="133"/>
    <x v="19"/>
    <x v="19"/>
  </r>
  <r>
    <x v="5"/>
    <x v="5"/>
    <x v="0"/>
    <x v="295"/>
    <m/>
    <s v="F- Juniores + F-20 + F-25 + F-30 + F-35 + F-40 + F-45 + F-50 + F-55 + F-60 + F-65 + F-70 + F-75"/>
    <x v="295"/>
    <x v="13"/>
    <s v="F"/>
    <x v="11"/>
    <s v="ok"/>
    <s v="Adulti"/>
    <x v="11"/>
    <s v="A120653"/>
    <x v="34"/>
    <x v="0"/>
    <x v="0"/>
    <n v="4000"/>
    <x v="0"/>
    <d v="1899-12-30T00:00:00"/>
    <d v="1899-12-30T00:00:00"/>
    <s v="ok"/>
    <n v="134"/>
    <x v="24"/>
    <x v="19"/>
  </r>
  <r>
    <x v="5"/>
    <x v="5"/>
    <x v="0"/>
    <x v="296"/>
    <m/>
    <s v="F- Juniores + F-20 + F-25 + F-30 + F-35 + F-40 + F-45 + F-50 + F-55 + F-60 + F-65 + F-70 + F-75"/>
    <x v="296"/>
    <x v="54"/>
    <s v="F"/>
    <x v="19"/>
    <s v="ok"/>
    <s v="Adulti"/>
    <x v="19"/>
    <s v="A050294"/>
    <x v="23"/>
    <x v="0"/>
    <x v="0"/>
    <n v="4000"/>
    <x v="0"/>
    <d v="1899-12-30T00:00:00"/>
    <d v="1899-12-30T00:00:00"/>
    <s v="ok"/>
    <n v="135"/>
    <x v="0"/>
    <x v="0"/>
  </r>
  <r>
    <x v="5"/>
    <x v="5"/>
    <x v="0"/>
    <x v="297"/>
    <m/>
    <s v="F- Juniores + F-20 + F-25 + F-30 + F-35 + F-40 + F-45 + F-50 + F-55 + F-60 + F-65 + F-70 + F-75"/>
    <x v="297"/>
    <x v="31"/>
    <s v="F"/>
    <x v="11"/>
    <s v="ok"/>
    <s v="Adulti"/>
    <x v="11"/>
    <s v="L020281"/>
    <x v="40"/>
    <x v="2"/>
    <x v="0"/>
    <n v="4000"/>
    <x v="0"/>
    <d v="1899-12-30T00:00:00"/>
    <d v="1899-12-30T00:00:00"/>
    <s v="ok"/>
    <n v="136"/>
    <x v="25"/>
    <x v="19"/>
  </r>
  <r>
    <x v="5"/>
    <x v="5"/>
    <x v="0"/>
    <x v="298"/>
    <m/>
    <s v="F- Juniores + F-20 + F-25 + F-30 + F-35 + F-40 + F-45 + F-50 + F-55 + F-60 + F-65 + F-70 + F-75"/>
    <x v="298"/>
    <x v="9"/>
    <s v="F"/>
    <x v="6"/>
    <s v="ok"/>
    <s v="Adulti"/>
    <x v="6"/>
    <s v="H020398"/>
    <x v="35"/>
    <x v="1"/>
    <x v="0"/>
    <n v="4000"/>
    <x v="0"/>
    <d v="1899-12-30T00:00:00"/>
    <d v="1899-12-30T00:00:00"/>
    <s v="ok"/>
    <n v="137"/>
    <x v="15"/>
    <x v="15"/>
  </r>
  <r>
    <x v="5"/>
    <x v="5"/>
    <x v="0"/>
    <x v="299"/>
    <m/>
    <s v="F- Juniores + F-20 + F-25 + F-30 + F-35 + F-40 + F-45 + F-50 + F-55 + F-60 + F-65 + F-70 + F-75"/>
    <x v="299"/>
    <x v="44"/>
    <s v="F"/>
    <x v="18"/>
    <s v="ok"/>
    <s v="Adulti"/>
    <x v="18"/>
    <s v="A050294"/>
    <x v="23"/>
    <x v="0"/>
    <x v="0"/>
    <n v="4000"/>
    <x v="0"/>
    <d v="1899-12-30T00:00:00"/>
    <d v="1899-12-30T00:00:00"/>
    <s v="ok"/>
    <n v="138"/>
    <x v="3"/>
    <x v="3"/>
  </r>
  <r>
    <x v="5"/>
    <x v="5"/>
    <x v="0"/>
    <x v="300"/>
    <m/>
    <s v="F- Juniores + F-20 + F-25 + F-30 + F-35 + F-40 + F-45 + F-50 + F-55 + F-60 + F-65 + F-70 + F-75"/>
    <x v="300"/>
    <x v="55"/>
    <s v="F"/>
    <x v="12"/>
    <s v="ok"/>
    <s v="Adulti"/>
    <x v="12"/>
    <s v="H041354"/>
    <x v="39"/>
    <x v="1"/>
    <x v="0"/>
    <n v="4000"/>
    <x v="0"/>
    <d v="1899-12-30T00:00:00"/>
    <d v="1899-12-30T00:00:00"/>
    <s v="ok"/>
    <n v="139"/>
    <x v="7"/>
    <x v="7"/>
  </r>
  <r>
    <x v="5"/>
    <x v="5"/>
    <x v="0"/>
    <x v="301"/>
    <m/>
    <s v="F- Juniores + F-20 + F-25 + F-30 + F-35 + F-40 + F-45 + F-50 + F-55 + F-60 + F-65 + F-70 + F-75"/>
    <x v="301"/>
    <x v="22"/>
    <s v="F"/>
    <x v="7"/>
    <s v="ok"/>
    <s v="Adulti"/>
    <x v="7"/>
    <s v="A130646"/>
    <x v="3"/>
    <x v="0"/>
    <x v="0"/>
    <n v="4000"/>
    <x v="0"/>
    <d v="1899-12-30T00:00:00"/>
    <d v="1899-12-30T00:00:00"/>
    <s v="ok"/>
    <n v="140"/>
    <x v="20"/>
    <x v="19"/>
  </r>
  <r>
    <x v="5"/>
    <x v="5"/>
    <x v="0"/>
    <x v="302"/>
    <m/>
    <s v="F- Juniores + F-20 + F-25 + F-30 + F-35 + F-40 + F-45 + F-50 + F-55 + F-60 + F-65 + F-70 + F-75"/>
    <x v="302"/>
    <x v="52"/>
    <s v="F"/>
    <x v="16"/>
    <s v="ok"/>
    <s v="Adulti"/>
    <x v="16"/>
    <s v="H070205"/>
    <x v="29"/>
    <x v="1"/>
    <x v="0"/>
    <n v="4000"/>
    <x v="0"/>
    <d v="1899-12-30T00:00:00"/>
    <d v="1899-12-30T00:00:00"/>
    <s v="ok"/>
    <n v="141"/>
    <x v="4"/>
    <x v="4"/>
  </r>
  <r>
    <x v="5"/>
    <x v="5"/>
    <x v="0"/>
    <x v="303"/>
    <m/>
    <s v="F- Juniores + F-20 + F-25 + F-30 + F-35 + F-40 + F-45 + F-50 + F-55 + F-60 + F-65 + F-70 + F-75"/>
    <x v="303"/>
    <x v="56"/>
    <s v="F"/>
    <x v="19"/>
    <s v="ok"/>
    <s v="Adulti"/>
    <x v="19"/>
    <s v="A050294"/>
    <x v="23"/>
    <x v="0"/>
    <x v="0"/>
    <n v="4000"/>
    <x v="0"/>
    <d v="1899-12-30T00:00:00"/>
    <d v="1899-12-30T00:00:00"/>
    <s v="ok"/>
    <n v="142"/>
    <x v="1"/>
    <x v="1"/>
  </r>
  <r>
    <x v="5"/>
    <x v="5"/>
    <x v="0"/>
    <x v="304"/>
    <m/>
    <s v="F- Juniores + F-20 + F-25 + F-30 + F-35 + F-40 + F-45 + F-50 + F-55 + F-60 + F-65 + F-70 + F-75"/>
    <x v="304"/>
    <x v="57"/>
    <s v="F"/>
    <x v="18"/>
    <s v="ok"/>
    <s v="Adulti"/>
    <x v="18"/>
    <s v="H070205"/>
    <x v="29"/>
    <x v="1"/>
    <x v="0"/>
    <n v="4000"/>
    <x v="0"/>
    <d v="1899-12-30T00:00:00"/>
    <d v="1899-12-30T00:00:00"/>
    <s v="ok"/>
    <n v="143"/>
    <x v="4"/>
    <x v="20"/>
  </r>
  <r>
    <x v="5"/>
    <x v="5"/>
    <x v="0"/>
    <x v="305"/>
    <m/>
    <s v="F- Juniores + F-20 + F-25 + F-30 + F-35 + F-40 + F-45 + F-50 + F-55 + F-60 + F-65 + F-70 + F-75"/>
    <x v="305"/>
    <x v="44"/>
    <s v="F"/>
    <x v="18"/>
    <s v="ok"/>
    <s v="Adulti"/>
    <x v="18"/>
    <s v="A130646"/>
    <x v="3"/>
    <x v="0"/>
    <x v="0"/>
    <n v="4000"/>
    <x v="0"/>
    <d v="1899-12-30T00:00:00"/>
    <d v="1899-12-30T00:00:00"/>
    <s v="ok"/>
    <n v="144"/>
    <x v="5"/>
    <x v="20"/>
  </r>
  <r>
    <x v="5"/>
    <x v="5"/>
    <x v="0"/>
    <x v="306"/>
    <m/>
    <s v="F- Juniores + F-20 + F-25 + F-30 + F-35 + F-40 + F-45 + F-50 + F-55 + F-60 + F-65 + F-70 + F-75"/>
    <x v="306"/>
    <x v="52"/>
    <s v="F"/>
    <x v="16"/>
    <s v="ok"/>
    <s v="Adulti"/>
    <x v="16"/>
    <s v="H110754"/>
    <x v="26"/>
    <x v="1"/>
    <x v="0"/>
    <n v="4000"/>
    <x v="0"/>
    <d v="1899-12-30T00:00:00"/>
    <d v="1899-12-30T00:00:00"/>
    <s v="ok"/>
    <n v="145"/>
    <x v="5"/>
    <x v="20"/>
  </r>
  <r>
    <x v="5"/>
    <x v="5"/>
    <x v="0"/>
    <x v="307"/>
    <m/>
    <s v="F- Juniores + F-20 + F-25 + F-30 + F-35 + F-40 + F-45 + F-50 + F-55 + F-60 + F-65 + F-70 + F-75"/>
    <x v="307"/>
    <x v="9"/>
    <s v="F"/>
    <x v="6"/>
    <s v="ok"/>
    <s v="Adulti"/>
    <x v="6"/>
    <s v="A050294"/>
    <x v="23"/>
    <x v="0"/>
    <x v="0"/>
    <n v="4000"/>
    <x v="0"/>
    <d v="1899-12-30T00:00:00"/>
    <d v="1899-12-30T00:00:00"/>
    <s v="ok"/>
    <n v="146"/>
    <x v="16"/>
    <x v="20"/>
  </r>
  <r>
    <x v="5"/>
    <x v="5"/>
    <x v="0"/>
    <x v="308"/>
    <m/>
    <s v="F- Juniores + F-20 + F-25 + F-30 + F-35 + F-40 + F-45 + F-50 + F-55 + F-60 + F-65 + F-70 + F-75"/>
    <x v="308"/>
    <x v="5"/>
    <s v="F"/>
    <x v="6"/>
    <s v="ok"/>
    <s v="Adulti"/>
    <x v="6"/>
    <s v="A130646"/>
    <x v="3"/>
    <x v="0"/>
    <x v="0"/>
    <n v="4000"/>
    <x v="0"/>
    <d v="1899-12-30T00:00:00"/>
    <d v="1899-12-30T00:00:00"/>
    <s v="ok"/>
    <n v="147"/>
    <x v="17"/>
    <x v="20"/>
  </r>
  <r>
    <x v="6"/>
    <x v="6"/>
    <x v="0"/>
    <x v="309"/>
    <m/>
    <s v="M-Ragazzi A"/>
    <x v="309"/>
    <x v="58"/>
    <s v="M"/>
    <x v="20"/>
    <s v="ok"/>
    <s v="Giovanile"/>
    <x v="20"/>
    <s v="C010103"/>
    <x v="4"/>
    <x v="3"/>
    <x v="0"/>
    <n v="1000"/>
    <x v="0"/>
    <d v="1899-12-30T00:00:00"/>
    <d v="1899-12-30T00:00:00"/>
    <s v="ok"/>
    <n v="1"/>
    <x v="0"/>
    <x v="0"/>
  </r>
  <r>
    <x v="6"/>
    <x v="6"/>
    <x v="0"/>
    <x v="310"/>
    <m/>
    <s v="M-Ragazzi A"/>
    <x v="310"/>
    <x v="58"/>
    <s v="M"/>
    <x v="20"/>
    <s v="ok"/>
    <s v="Giovanile"/>
    <x v="20"/>
    <s v="H080274"/>
    <x v="9"/>
    <x v="1"/>
    <x v="0"/>
    <n v="1000"/>
    <x v="0"/>
    <d v="1899-12-30T00:00:00"/>
    <d v="1899-12-30T00:00:00"/>
    <s v="ok"/>
    <n v="2"/>
    <x v="1"/>
    <x v="1"/>
  </r>
  <r>
    <x v="6"/>
    <x v="6"/>
    <x v="0"/>
    <x v="311"/>
    <m/>
    <s v="M-Ragazzi A"/>
    <x v="311"/>
    <x v="58"/>
    <s v="M"/>
    <x v="20"/>
    <s v="ok"/>
    <s v="Giovanile"/>
    <x v="20"/>
    <s v="H010289"/>
    <x v="1"/>
    <x v="1"/>
    <x v="0"/>
    <n v="1000"/>
    <x v="0"/>
    <d v="1899-12-30T00:00:00"/>
    <d v="1899-12-30T00:00:00"/>
    <s v="ok"/>
    <n v="3"/>
    <x v="2"/>
    <x v="2"/>
  </r>
  <r>
    <x v="6"/>
    <x v="6"/>
    <x v="0"/>
    <x v="312"/>
    <m/>
    <s v="M-Ragazzi A"/>
    <x v="312"/>
    <x v="58"/>
    <s v="M"/>
    <x v="20"/>
    <s v="ok"/>
    <s v="Giovanile"/>
    <x v="20"/>
    <s v="H010289"/>
    <x v="1"/>
    <x v="1"/>
    <x v="0"/>
    <n v="1000"/>
    <x v="0"/>
    <d v="1899-12-30T00:00:00"/>
    <d v="1899-12-30T00:00:00"/>
    <s v="ok"/>
    <n v="4"/>
    <x v="3"/>
    <x v="3"/>
  </r>
  <r>
    <x v="6"/>
    <x v="6"/>
    <x v="0"/>
    <x v="313"/>
    <m/>
    <s v="M-Ragazzi A"/>
    <x v="313"/>
    <x v="58"/>
    <s v="M"/>
    <x v="20"/>
    <s v="ok"/>
    <s v="Giovanile"/>
    <x v="20"/>
    <s v="H070205"/>
    <x v="29"/>
    <x v="1"/>
    <x v="0"/>
    <n v="1000"/>
    <x v="0"/>
    <d v="1899-12-30T00:00:00"/>
    <d v="1899-12-30T00:00:00"/>
    <s v="ok"/>
    <n v="5"/>
    <x v="4"/>
    <x v="4"/>
  </r>
  <r>
    <x v="6"/>
    <x v="6"/>
    <x v="0"/>
    <x v="314"/>
    <m/>
    <s v="M-Ragazzi A"/>
    <x v="314"/>
    <x v="58"/>
    <s v="M"/>
    <x v="20"/>
    <s v="ok"/>
    <s v="Giovanile"/>
    <x v="20"/>
    <s v="H080682"/>
    <x v="20"/>
    <x v="1"/>
    <x v="0"/>
    <n v="1000"/>
    <x v="0"/>
    <d v="1899-12-30T00:00:00"/>
    <d v="1899-12-30T00:00:00"/>
    <s v="ok"/>
    <n v="6"/>
    <x v="5"/>
    <x v="5"/>
  </r>
  <r>
    <x v="6"/>
    <x v="6"/>
    <x v="0"/>
    <x v="315"/>
    <m/>
    <s v="M-Ragazzi A"/>
    <x v="315"/>
    <x v="58"/>
    <s v="M"/>
    <x v="20"/>
    <s v="ok"/>
    <s v="Giovanile"/>
    <x v="20"/>
    <s v="H080382"/>
    <x v="21"/>
    <x v="1"/>
    <x v="0"/>
    <n v="1000"/>
    <x v="0"/>
    <d v="1899-12-30T00:00:00"/>
    <d v="1899-12-30T00:00:00"/>
    <s v="ok"/>
    <n v="7"/>
    <x v="6"/>
    <x v="6"/>
  </r>
  <r>
    <x v="6"/>
    <x v="6"/>
    <x v="0"/>
    <x v="316"/>
    <m/>
    <s v="M-Ragazzi A"/>
    <x v="316"/>
    <x v="58"/>
    <s v="M"/>
    <x v="20"/>
    <s v="ok"/>
    <s v="Giovanile"/>
    <x v="20"/>
    <s v="L022825"/>
    <x v="5"/>
    <x v="2"/>
    <x v="0"/>
    <n v="1000"/>
    <x v="0"/>
    <d v="1899-12-30T00:00:00"/>
    <d v="1899-12-30T00:00:00"/>
    <s v="ok"/>
    <n v="8"/>
    <x v="7"/>
    <x v="7"/>
  </r>
  <r>
    <x v="6"/>
    <x v="6"/>
    <x v="0"/>
    <x v="317"/>
    <m/>
    <s v="M-Ragazzi A"/>
    <x v="317"/>
    <x v="58"/>
    <s v="M"/>
    <x v="20"/>
    <s v="ok"/>
    <s v="Giovanile"/>
    <x v="20"/>
    <s v="H080416"/>
    <x v="64"/>
    <x v="1"/>
    <x v="0"/>
    <n v="1000"/>
    <x v="0"/>
    <d v="1899-12-30T00:00:00"/>
    <d v="1899-12-30T00:00:00"/>
    <s v="ok"/>
    <n v="9"/>
    <x v="8"/>
    <x v="8"/>
  </r>
  <r>
    <x v="6"/>
    <x v="6"/>
    <x v="0"/>
    <x v="318"/>
    <m/>
    <s v="M-Ragazzi A"/>
    <x v="318"/>
    <x v="58"/>
    <s v="M"/>
    <x v="20"/>
    <s v="ok"/>
    <s v="Giovanile"/>
    <x v="20"/>
    <s v="H011308"/>
    <x v="7"/>
    <x v="1"/>
    <x v="0"/>
    <n v="1000"/>
    <x v="0"/>
    <d v="1899-12-30T00:00:00"/>
    <d v="1899-12-30T00:00:00"/>
    <s v="ok"/>
    <n v="10"/>
    <x v="9"/>
    <x v="9"/>
  </r>
  <r>
    <x v="6"/>
    <x v="6"/>
    <x v="0"/>
    <x v="319"/>
    <m/>
    <s v="M-Ragazzi A"/>
    <x v="319"/>
    <x v="58"/>
    <s v="M"/>
    <x v="20"/>
    <s v="ok"/>
    <s v="Giovanile"/>
    <x v="20"/>
    <s v="H020398"/>
    <x v="35"/>
    <x v="1"/>
    <x v="0"/>
    <n v="1000"/>
    <x v="0"/>
    <d v="1899-12-30T00:00:00"/>
    <d v="1899-12-30T00:00:00"/>
    <s v="ok"/>
    <n v="11"/>
    <x v="10"/>
    <x v="10"/>
  </r>
  <r>
    <x v="6"/>
    <x v="6"/>
    <x v="0"/>
    <x v="320"/>
    <m/>
    <s v="M-Ragazzi A"/>
    <x v="320"/>
    <x v="58"/>
    <s v="M"/>
    <x v="20"/>
    <s v="ok"/>
    <s v="Giovanile"/>
    <x v="20"/>
    <s v="L022825"/>
    <x v="5"/>
    <x v="2"/>
    <x v="0"/>
    <n v="1000"/>
    <x v="0"/>
    <d v="1899-12-30T00:00:00"/>
    <d v="1899-12-30T00:00:00"/>
    <s v="ok"/>
    <n v="12"/>
    <x v="11"/>
    <x v="11"/>
  </r>
  <r>
    <x v="6"/>
    <x v="6"/>
    <x v="0"/>
    <x v="321"/>
    <m/>
    <s v="M-Ragazzi A"/>
    <x v="321"/>
    <x v="58"/>
    <s v="M"/>
    <x v="20"/>
    <s v="ok"/>
    <s v="Giovanile"/>
    <x v="20"/>
    <s v="H080416"/>
    <x v="64"/>
    <x v="1"/>
    <x v="0"/>
    <n v="1000"/>
    <x v="0"/>
    <d v="1899-12-30T00:00:00"/>
    <d v="1899-12-30T00:00:00"/>
    <s v="ok"/>
    <n v="13"/>
    <x v="12"/>
    <x v="12"/>
  </r>
  <r>
    <x v="6"/>
    <x v="6"/>
    <x v="0"/>
    <x v="322"/>
    <m/>
    <s v="M-Ragazzi A"/>
    <x v="322"/>
    <x v="58"/>
    <s v="M"/>
    <x v="20"/>
    <s v="ok"/>
    <s v="Giovanile"/>
    <x v="20"/>
    <s v="H080264"/>
    <x v="65"/>
    <x v="1"/>
    <x v="0"/>
    <n v="1000"/>
    <x v="0"/>
    <d v="1899-12-30T00:00:00"/>
    <d v="1899-12-30T00:00:00"/>
    <s v="ok"/>
    <n v="14"/>
    <x v="13"/>
    <x v="13"/>
  </r>
  <r>
    <x v="6"/>
    <x v="6"/>
    <x v="0"/>
    <x v="323"/>
    <m/>
    <s v="M-Ragazzi A"/>
    <x v="323"/>
    <x v="58"/>
    <s v="M"/>
    <x v="20"/>
    <s v="ok"/>
    <s v="Giovanile"/>
    <x v="20"/>
    <s v="H080682"/>
    <x v="20"/>
    <x v="1"/>
    <x v="0"/>
    <n v="1000"/>
    <x v="0"/>
    <d v="1899-12-30T00:00:00"/>
    <d v="1899-12-30T00:00:00"/>
    <s v="ok"/>
    <n v="15"/>
    <x v="14"/>
    <x v="14"/>
  </r>
  <r>
    <x v="6"/>
    <x v="6"/>
    <x v="0"/>
    <x v="324"/>
    <m/>
    <s v="M-Ragazzi A"/>
    <x v="324"/>
    <x v="58"/>
    <s v="M"/>
    <x v="20"/>
    <s v="ok"/>
    <s v="Giovanile"/>
    <x v="20"/>
    <s v="H080382"/>
    <x v="21"/>
    <x v="1"/>
    <x v="0"/>
    <n v="1000"/>
    <x v="0"/>
    <d v="1899-12-30T00:00:00"/>
    <d v="1899-12-30T00:00:00"/>
    <s v="ok"/>
    <n v="16"/>
    <x v="15"/>
    <x v="15"/>
  </r>
  <r>
    <x v="6"/>
    <x v="6"/>
    <x v="0"/>
    <x v="325"/>
    <m/>
    <s v="M-Ragazzi A"/>
    <x v="325"/>
    <x v="58"/>
    <s v="M"/>
    <x v="20"/>
    <s v="ok"/>
    <s v="Giovanile"/>
    <x v="20"/>
    <s v="H080264"/>
    <x v="65"/>
    <x v="1"/>
    <x v="0"/>
    <n v="1000"/>
    <x v="0"/>
    <d v="1899-12-30T00:00:00"/>
    <d v="1899-12-30T00:00:00"/>
    <s v="ok"/>
    <n v="17"/>
    <x v="16"/>
    <x v="16"/>
  </r>
  <r>
    <x v="6"/>
    <x v="6"/>
    <x v="0"/>
    <x v="326"/>
    <m/>
    <s v="M-Ragazzi A"/>
    <x v="326"/>
    <x v="58"/>
    <s v="M"/>
    <x v="20"/>
    <s v="ok"/>
    <s v="Giovanile"/>
    <x v="20"/>
    <s v="A130534"/>
    <x v="8"/>
    <x v="0"/>
    <x v="0"/>
    <n v="1000"/>
    <x v="0"/>
    <d v="1899-12-30T00:00:00"/>
    <d v="1899-12-30T00:00:00"/>
    <s v="ok"/>
    <n v="18"/>
    <x v="17"/>
    <x v="17"/>
  </r>
  <r>
    <x v="7"/>
    <x v="7"/>
    <x v="0"/>
    <x v="327"/>
    <m/>
    <s v="F-Ragazze A"/>
    <x v="327"/>
    <x v="58"/>
    <s v="F"/>
    <x v="21"/>
    <s v="ok"/>
    <s v="Giovanile"/>
    <x v="21"/>
    <s v="A050294"/>
    <x v="23"/>
    <x v="0"/>
    <x v="0"/>
    <n v="1000"/>
    <x v="0"/>
    <d v="1899-12-30T00:00:00"/>
    <d v="1899-12-30T00:00:00"/>
    <s v="ok"/>
    <n v="1"/>
    <x v="0"/>
    <x v="0"/>
  </r>
  <r>
    <x v="7"/>
    <x v="7"/>
    <x v="0"/>
    <x v="328"/>
    <m/>
    <s v="F-Ragazze A"/>
    <x v="328"/>
    <x v="58"/>
    <s v="F"/>
    <x v="21"/>
    <s v="ok"/>
    <s v="Giovanile"/>
    <x v="21"/>
    <s v="A120138"/>
    <x v="66"/>
    <x v="0"/>
    <x v="0"/>
    <n v="1000"/>
    <x v="0"/>
    <d v="1899-12-30T00:00:00"/>
    <d v="1899-12-30T00:00:00"/>
    <s v="ok"/>
    <n v="2"/>
    <x v="1"/>
    <x v="1"/>
  </r>
  <r>
    <x v="7"/>
    <x v="7"/>
    <x v="0"/>
    <x v="329"/>
    <m/>
    <s v="F-Ragazze A"/>
    <x v="329"/>
    <x v="58"/>
    <s v="F"/>
    <x v="21"/>
    <s v="ok"/>
    <s v="Giovanile"/>
    <x v="21"/>
    <s v="C010535"/>
    <x v="12"/>
    <x v="3"/>
    <x v="0"/>
    <n v="1000"/>
    <x v="0"/>
    <d v="1899-12-30T00:00:00"/>
    <d v="1899-12-30T00:00:00"/>
    <s v="ok"/>
    <n v="3"/>
    <x v="2"/>
    <x v="2"/>
  </r>
  <r>
    <x v="7"/>
    <x v="7"/>
    <x v="0"/>
    <x v="330"/>
    <m/>
    <s v="F-Ragazze A"/>
    <x v="330"/>
    <x v="58"/>
    <s v="F"/>
    <x v="21"/>
    <s v="ok"/>
    <s v="Giovanile"/>
    <x v="21"/>
    <s v="H011309"/>
    <x v="18"/>
    <x v="1"/>
    <x v="0"/>
    <n v="1000"/>
    <x v="0"/>
    <d v="1899-12-30T00:00:00"/>
    <d v="1899-12-30T00:00:00"/>
    <s v="ok"/>
    <n v="4"/>
    <x v="3"/>
    <x v="3"/>
  </r>
  <r>
    <x v="7"/>
    <x v="7"/>
    <x v="0"/>
    <x v="331"/>
    <m/>
    <s v="F-Ragazze A"/>
    <x v="331"/>
    <x v="58"/>
    <s v="F"/>
    <x v="21"/>
    <s v="ok"/>
    <s v="Giovanile"/>
    <x v="21"/>
    <s v="H010172"/>
    <x v="16"/>
    <x v="1"/>
    <x v="0"/>
    <n v="1000"/>
    <x v="0"/>
    <d v="1899-12-30T00:00:00"/>
    <d v="1899-12-30T00:00:00"/>
    <s v="ok"/>
    <n v="5"/>
    <x v="4"/>
    <x v="4"/>
  </r>
  <r>
    <x v="7"/>
    <x v="7"/>
    <x v="0"/>
    <x v="332"/>
    <m/>
    <s v="F-Ragazze A"/>
    <x v="332"/>
    <x v="58"/>
    <s v="F"/>
    <x v="21"/>
    <s v="ok"/>
    <s v="Giovanile"/>
    <x v="21"/>
    <s v="H110754"/>
    <x v="26"/>
    <x v="1"/>
    <x v="0"/>
    <n v="1000"/>
    <x v="0"/>
    <d v="1899-12-30T00:00:00"/>
    <d v="1899-12-30T00:00:00"/>
    <s v="ok"/>
    <n v="6"/>
    <x v="5"/>
    <x v="5"/>
  </r>
  <r>
    <x v="7"/>
    <x v="7"/>
    <x v="0"/>
    <x v="333"/>
    <m/>
    <s v="F-Ragazze A"/>
    <x v="333"/>
    <x v="58"/>
    <s v="F"/>
    <x v="21"/>
    <s v="ok"/>
    <s v="Giovanile"/>
    <x v="21"/>
    <s v="H010172"/>
    <x v="16"/>
    <x v="1"/>
    <x v="0"/>
    <n v="1000"/>
    <x v="0"/>
    <d v="1899-12-30T00:00:00"/>
    <d v="1899-12-30T00:00:00"/>
    <s v="ok"/>
    <n v="7"/>
    <x v="6"/>
    <x v="6"/>
  </r>
  <r>
    <x v="7"/>
    <x v="7"/>
    <x v="0"/>
    <x v="334"/>
    <m/>
    <s v="F-Ragazze A"/>
    <x v="334"/>
    <x v="58"/>
    <s v="F"/>
    <x v="21"/>
    <s v="ok"/>
    <s v="Giovanile"/>
    <x v="21"/>
    <s v="H040447"/>
    <x v="30"/>
    <x v="1"/>
    <x v="0"/>
    <n v="1000"/>
    <x v="0"/>
    <d v="1899-12-30T00:00:00"/>
    <d v="1899-12-30T00:00:00"/>
    <s v="ok"/>
    <n v="8"/>
    <x v="7"/>
    <x v="7"/>
  </r>
  <r>
    <x v="7"/>
    <x v="7"/>
    <x v="0"/>
    <x v="335"/>
    <m/>
    <s v="F-Ragazze A"/>
    <x v="335"/>
    <x v="58"/>
    <s v="F"/>
    <x v="21"/>
    <s v="ok"/>
    <s v="Giovanile"/>
    <x v="21"/>
    <s v="A130567"/>
    <x v="0"/>
    <x v="0"/>
    <x v="0"/>
    <n v="1000"/>
    <x v="0"/>
    <d v="1899-12-30T00:00:00"/>
    <d v="1899-12-30T00:00:00"/>
    <s v="ok"/>
    <n v="9"/>
    <x v="8"/>
    <x v="8"/>
  </r>
  <r>
    <x v="7"/>
    <x v="7"/>
    <x v="0"/>
    <x v="336"/>
    <m/>
    <s v="F-Ragazze A"/>
    <x v="336"/>
    <x v="58"/>
    <s v="F"/>
    <x v="21"/>
    <s v="ok"/>
    <s v="Giovanile"/>
    <x v="21"/>
    <s v="H080274"/>
    <x v="9"/>
    <x v="1"/>
    <x v="0"/>
    <n v="1000"/>
    <x v="0"/>
    <d v="1899-12-30T00:00:00"/>
    <d v="1899-12-30T00:00:00"/>
    <s v="ok"/>
    <n v="10"/>
    <x v="9"/>
    <x v="9"/>
  </r>
  <r>
    <x v="7"/>
    <x v="7"/>
    <x v="0"/>
    <x v="337"/>
    <m/>
    <s v="F-Ragazze A"/>
    <x v="337"/>
    <x v="58"/>
    <s v="F"/>
    <x v="21"/>
    <s v="ok"/>
    <s v="Giovanile"/>
    <x v="21"/>
    <s v="A050294"/>
    <x v="23"/>
    <x v="0"/>
    <x v="0"/>
    <n v="1000"/>
    <x v="0"/>
    <d v="1899-12-30T00:00:00"/>
    <d v="1899-12-30T00:00:00"/>
    <s v="ok"/>
    <n v="11"/>
    <x v="10"/>
    <x v="10"/>
  </r>
  <r>
    <x v="7"/>
    <x v="7"/>
    <x v="0"/>
    <x v="338"/>
    <m/>
    <s v="F-Ragazze A"/>
    <x v="338"/>
    <x v="58"/>
    <s v="F"/>
    <x v="21"/>
    <s v="ok"/>
    <s v="Giovanile"/>
    <x v="21"/>
    <s v="H011308"/>
    <x v="7"/>
    <x v="1"/>
    <x v="0"/>
    <n v="1000"/>
    <x v="0"/>
    <d v="1899-12-30T00:00:00"/>
    <d v="1899-12-30T00:00:00"/>
    <s v="ok"/>
    <n v="12"/>
    <x v="11"/>
    <x v="11"/>
  </r>
  <r>
    <x v="7"/>
    <x v="7"/>
    <x v="0"/>
    <x v="339"/>
    <m/>
    <s v="F-Ragazze A"/>
    <x v="339"/>
    <x v="58"/>
    <s v="F"/>
    <x v="21"/>
    <s v="ok"/>
    <s v="Giovanile"/>
    <x v="21"/>
    <s v="H080274"/>
    <x v="9"/>
    <x v="1"/>
    <x v="0"/>
    <n v="1000"/>
    <x v="0"/>
    <d v="1899-12-30T00:00:00"/>
    <d v="1899-12-30T00:00:00"/>
    <s v="ok"/>
    <n v="13"/>
    <x v="12"/>
    <x v="12"/>
  </r>
  <r>
    <x v="7"/>
    <x v="7"/>
    <x v="0"/>
    <x v="340"/>
    <m/>
    <s v="F-Ragazze A"/>
    <x v="340"/>
    <x v="58"/>
    <s v="F"/>
    <x v="21"/>
    <s v="ok"/>
    <s v="Giovanile"/>
    <x v="21"/>
    <s v="L021869"/>
    <x v="2"/>
    <x v="2"/>
    <x v="0"/>
    <n v="1000"/>
    <x v="0"/>
    <d v="1899-12-30T00:00:00"/>
    <d v="1899-12-30T00:00:00"/>
    <s v="ok"/>
    <n v="14"/>
    <x v="13"/>
    <x v="13"/>
  </r>
  <r>
    <x v="7"/>
    <x v="7"/>
    <x v="0"/>
    <x v="341"/>
    <m/>
    <s v="F-Ragazze A"/>
    <x v="341"/>
    <x v="58"/>
    <s v="F"/>
    <x v="21"/>
    <s v="ok"/>
    <s v="Giovanile"/>
    <x v="21"/>
    <s v="H011219"/>
    <x v="24"/>
    <x v="1"/>
    <x v="0"/>
    <n v="1000"/>
    <x v="0"/>
    <d v="1899-12-30T00:00:00"/>
    <d v="1899-12-30T00:00:00"/>
    <s v="ok"/>
    <n v="15"/>
    <x v="14"/>
    <x v="14"/>
  </r>
  <r>
    <x v="7"/>
    <x v="7"/>
    <x v="0"/>
    <x v="342"/>
    <m/>
    <s v="F-Ragazze A"/>
    <x v="342"/>
    <x v="58"/>
    <s v="F"/>
    <x v="21"/>
    <s v="ok"/>
    <s v="Giovanile"/>
    <x v="21"/>
    <s v="H041255"/>
    <x v="10"/>
    <x v="1"/>
    <x v="0"/>
    <n v="1000"/>
    <x v="0"/>
    <d v="1899-12-30T00:00:00"/>
    <d v="1899-12-30T00:00:00"/>
    <s v="ok"/>
    <n v="16"/>
    <x v="15"/>
    <x v="15"/>
  </r>
  <r>
    <x v="7"/>
    <x v="7"/>
    <x v="0"/>
    <x v="343"/>
    <m/>
    <s v="F-Ragazze A"/>
    <x v="343"/>
    <x v="58"/>
    <s v="F"/>
    <x v="21"/>
    <s v="ok"/>
    <s v="Giovanile"/>
    <x v="21"/>
    <s v="H040796"/>
    <x v="67"/>
    <x v="1"/>
    <x v="0"/>
    <n v="1000"/>
    <x v="0"/>
    <d v="1899-12-30T00:00:00"/>
    <d v="1899-12-30T00:00:00"/>
    <s v="ok"/>
    <n v="17"/>
    <x v="16"/>
    <x v="16"/>
  </r>
  <r>
    <x v="7"/>
    <x v="7"/>
    <x v="0"/>
    <x v="344"/>
    <m/>
    <s v="F-Ragazze A"/>
    <x v="344"/>
    <x v="58"/>
    <s v="F"/>
    <x v="21"/>
    <s v="ok"/>
    <s v="Giovanile"/>
    <x v="21"/>
    <s v="H080274"/>
    <x v="9"/>
    <x v="1"/>
    <x v="0"/>
    <n v="1000"/>
    <x v="0"/>
    <d v="1899-12-30T00:00:00"/>
    <d v="1899-12-30T00:00:00"/>
    <s v="ok"/>
    <n v="18"/>
    <x v="17"/>
    <x v="17"/>
  </r>
  <r>
    <x v="7"/>
    <x v="7"/>
    <x v="0"/>
    <x v="345"/>
    <m/>
    <s v="F-Ragazze A"/>
    <x v="345"/>
    <x v="58"/>
    <s v="F"/>
    <x v="21"/>
    <s v="ok"/>
    <s v="Giovanile"/>
    <x v="21"/>
    <s v="L021869"/>
    <x v="2"/>
    <x v="2"/>
    <x v="0"/>
    <n v="1000"/>
    <x v="0"/>
    <d v="1899-12-30T00:00:00"/>
    <d v="1899-12-30T00:00:00"/>
    <s v="ok"/>
    <n v="19"/>
    <x v="18"/>
    <x v="18"/>
  </r>
  <r>
    <x v="7"/>
    <x v="7"/>
    <x v="0"/>
    <x v="346"/>
    <m/>
    <s v="F-Ragazze A"/>
    <x v="346"/>
    <x v="58"/>
    <s v="F"/>
    <x v="21"/>
    <s v="ok"/>
    <s v="Giovanile"/>
    <x v="21"/>
    <s v="H020398"/>
    <x v="35"/>
    <x v="1"/>
    <x v="0"/>
    <n v="1000"/>
    <x v="0"/>
    <d v="1899-12-30T00:00:00"/>
    <d v="1899-12-30T00:00:00"/>
    <s v="ok"/>
    <n v="20"/>
    <x v="19"/>
    <x v="19"/>
  </r>
  <r>
    <x v="7"/>
    <x v="7"/>
    <x v="0"/>
    <x v="347"/>
    <m/>
    <s v="F-Ragazze A"/>
    <x v="347"/>
    <x v="58"/>
    <s v="F"/>
    <x v="21"/>
    <s v="ok"/>
    <s v="Giovanile"/>
    <x v="21"/>
    <s v="H041255"/>
    <x v="10"/>
    <x v="1"/>
    <x v="0"/>
    <n v="1000"/>
    <x v="0"/>
    <d v="1899-12-30T00:00:00"/>
    <d v="1899-12-30T00:00:00"/>
    <s v="ok"/>
    <n v="21"/>
    <x v="20"/>
    <x v="19"/>
  </r>
  <r>
    <x v="7"/>
    <x v="7"/>
    <x v="0"/>
    <x v="348"/>
    <m/>
    <s v="F-Ragazze A"/>
    <x v="348"/>
    <x v="58"/>
    <s v="F"/>
    <x v="21"/>
    <s v="ok"/>
    <s v="Giovanile"/>
    <x v="21"/>
    <s v="H080274"/>
    <x v="9"/>
    <x v="1"/>
    <x v="0"/>
    <n v="1000"/>
    <x v="0"/>
    <d v="1899-12-30T00:00:00"/>
    <d v="1899-12-30T00:00:00"/>
    <s v="ok"/>
    <n v="22"/>
    <x v="21"/>
    <x v="19"/>
  </r>
  <r>
    <x v="7"/>
    <x v="7"/>
    <x v="0"/>
    <x v="349"/>
    <m/>
    <s v="F-Ragazze A"/>
    <x v="349"/>
    <x v="58"/>
    <s v="F"/>
    <x v="21"/>
    <s v="ok"/>
    <s v="Giovanile"/>
    <x v="21"/>
    <s v="L021869"/>
    <x v="2"/>
    <x v="2"/>
    <x v="0"/>
    <n v="1000"/>
    <x v="0"/>
    <d v="1899-12-30T00:00:00"/>
    <d v="1899-12-30T00:00:00"/>
    <s v="ok"/>
    <n v="23"/>
    <x v="22"/>
    <x v="19"/>
  </r>
  <r>
    <x v="7"/>
    <x v="7"/>
    <x v="0"/>
    <x v="350"/>
    <m/>
    <s v="F-Ragazze A"/>
    <x v="350"/>
    <x v="58"/>
    <s v="F"/>
    <x v="21"/>
    <s v="ok"/>
    <s v="Giovanile"/>
    <x v="21"/>
    <s v="H110754"/>
    <x v="26"/>
    <x v="1"/>
    <x v="0"/>
    <n v="1000"/>
    <x v="0"/>
    <d v="1899-12-30T00:00:00"/>
    <d v="1899-12-30T00:00:00"/>
    <s v="ok"/>
    <n v="24"/>
    <x v="23"/>
    <x v="19"/>
  </r>
  <r>
    <x v="7"/>
    <x v="7"/>
    <x v="0"/>
    <x v="351"/>
    <m/>
    <s v="F-Ragazze A"/>
    <x v="351"/>
    <x v="58"/>
    <s v="F"/>
    <x v="21"/>
    <s v="ok"/>
    <s v="Giovanile"/>
    <x v="21"/>
    <s v="H110754"/>
    <x v="26"/>
    <x v="1"/>
    <x v="0"/>
    <n v="1000"/>
    <x v="0"/>
    <d v="1899-12-30T00:00:00"/>
    <d v="1899-12-30T00:00:00"/>
    <s v="ok"/>
    <n v="25"/>
    <x v="24"/>
    <x v="19"/>
  </r>
  <r>
    <x v="8"/>
    <x v="8"/>
    <x v="0"/>
    <x v="352"/>
    <m/>
    <s v="M-Esordienti"/>
    <x v="352"/>
    <x v="59"/>
    <s v="M"/>
    <x v="22"/>
    <s v="ok"/>
    <s v="Giovanile"/>
    <x v="22"/>
    <s v="A130646"/>
    <x v="3"/>
    <x v="0"/>
    <x v="0"/>
    <n v="800"/>
    <x v="0"/>
    <d v="1899-12-30T00:00:00"/>
    <d v="1899-12-30T00:00:00"/>
    <s v="ok"/>
    <n v="1"/>
    <x v="0"/>
    <x v="0"/>
  </r>
  <r>
    <x v="8"/>
    <x v="8"/>
    <x v="0"/>
    <x v="353"/>
    <m/>
    <s v="M-Esordienti"/>
    <x v="353"/>
    <x v="59"/>
    <s v="M"/>
    <x v="22"/>
    <s v="ok"/>
    <s v="Giovanile"/>
    <x v="22"/>
    <s v="H011308"/>
    <x v="7"/>
    <x v="1"/>
    <x v="0"/>
    <n v="800"/>
    <x v="0"/>
    <d v="1899-12-30T00:00:00"/>
    <d v="1899-12-30T00:00:00"/>
    <s v="ok"/>
    <n v="2"/>
    <x v="1"/>
    <x v="1"/>
  </r>
  <r>
    <x v="8"/>
    <x v="8"/>
    <x v="0"/>
    <x v="354"/>
    <m/>
    <s v="M-Esordienti"/>
    <x v="354"/>
    <x v="59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3"/>
    <x v="2"/>
    <x v="2"/>
  </r>
  <r>
    <x v="8"/>
    <x v="8"/>
    <x v="0"/>
    <x v="355"/>
    <m/>
    <s v="M-Esordienti"/>
    <x v="355"/>
    <x v="59"/>
    <s v="M"/>
    <x v="22"/>
    <s v="ok"/>
    <s v="Giovanile"/>
    <x v="22"/>
    <s v="H080274"/>
    <x v="9"/>
    <x v="1"/>
    <x v="0"/>
    <n v="800"/>
    <x v="0"/>
    <d v="1899-12-30T00:00:00"/>
    <d v="1899-12-30T00:00:00"/>
    <s v="ok"/>
    <n v="4"/>
    <x v="3"/>
    <x v="3"/>
  </r>
  <r>
    <x v="8"/>
    <x v="8"/>
    <x v="0"/>
    <x v="356"/>
    <m/>
    <s v="M-Esordienti"/>
    <x v="356"/>
    <x v="59"/>
    <s v="M"/>
    <x v="22"/>
    <s v="ok"/>
    <s v="Giovanile"/>
    <x v="22"/>
    <s v="H080416"/>
    <x v="64"/>
    <x v="1"/>
    <x v="0"/>
    <n v="800"/>
    <x v="0"/>
    <d v="1899-12-30T00:00:00"/>
    <d v="1899-12-30T00:00:00"/>
    <s v="ok"/>
    <n v="5"/>
    <x v="4"/>
    <x v="4"/>
  </r>
  <r>
    <x v="8"/>
    <x v="8"/>
    <x v="0"/>
    <x v="357"/>
    <m/>
    <s v="M-Esordienti"/>
    <x v="357"/>
    <x v="59"/>
    <s v="M"/>
    <x v="22"/>
    <s v="ok"/>
    <s v="Giovanile"/>
    <x v="22"/>
    <s v="H110754"/>
    <x v="26"/>
    <x v="1"/>
    <x v="0"/>
    <n v="800"/>
    <x v="0"/>
    <d v="1899-12-30T00:00:00"/>
    <d v="1899-12-30T00:00:00"/>
    <s v="ok"/>
    <n v="6"/>
    <x v="5"/>
    <x v="5"/>
  </r>
  <r>
    <x v="8"/>
    <x v="8"/>
    <x v="0"/>
    <x v="358"/>
    <m/>
    <s v="M-Esordienti"/>
    <x v="358"/>
    <x v="59"/>
    <s v="M"/>
    <x v="22"/>
    <s v="ok"/>
    <s v="Giovanile"/>
    <x v="22"/>
    <s v="H080382"/>
    <x v="21"/>
    <x v="1"/>
    <x v="0"/>
    <n v="800"/>
    <x v="0"/>
    <d v="1899-12-30T00:00:00"/>
    <d v="1899-12-30T00:00:00"/>
    <s v="ok"/>
    <n v="7"/>
    <x v="6"/>
    <x v="6"/>
  </r>
  <r>
    <x v="8"/>
    <x v="8"/>
    <x v="0"/>
    <x v="359"/>
    <m/>
    <s v="M-Esordienti"/>
    <x v="359"/>
    <x v="59"/>
    <s v="M"/>
    <x v="22"/>
    <s v="ok"/>
    <s v="Giovanile"/>
    <x v="22"/>
    <s v="A120653"/>
    <x v="34"/>
    <x v="0"/>
    <x v="0"/>
    <n v="800"/>
    <x v="0"/>
    <d v="1899-12-30T00:00:00"/>
    <d v="1899-12-30T00:00:00"/>
    <s v="ok"/>
    <n v="8"/>
    <x v="7"/>
    <x v="7"/>
  </r>
  <r>
    <x v="8"/>
    <x v="8"/>
    <x v="0"/>
    <x v="360"/>
    <m/>
    <s v="M-Esordienti"/>
    <x v="360"/>
    <x v="59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9"/>
    <x v="8"/>
    <x v="8"/>
  </r>
  <r>
    <x v="8"/>
    <x v="8"/>
    <x v="0"/>
    <x v="361"/>
    <m/>
    <s v="M-Esordienti"/>
    <x v="361"/>
    <x v="59"/>
    <s v="M"/>
    <x v="22"/>
    <s v="ok"/>
    <s v="Giovanile"/>
    <x v="22"/>
    <s v="C010535"/>
    <x v="12"/>
    <x v="3"/>
    <x v="0"/>
    <n v="800"/>
    <x v="0"/>
    <d v="1899-12-30T00:00:00"/>
    <d v="1899-12-30T00:00:00"/>
    <s v="ok"/>
    <n v="10"/>
    <x v="9"/>
    <x v="9"/>
  </r>
  <r>
    <x v="8"/>
    <x v="8"/>
    <x v="0"/>
    <x v="362"/>
    <m/>
    <s v="M-Esordienti"/>
    <x v="362"/>
    <x v="59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11"/>
    <x v="10"/>
    <x v="10"/>
  </r>
  <r>
    <x v="8"/>
    <x v="8"/>
    <x v="0"/>
    <x v="363"/>
    <m/>
    <s v="M-Esordienti"/>
    <x v="363"/>
    <x v="59"/>
    <s v="M"/>
    <x v="22"/>
    <s v="ok"/>
    <s v="Giovanile"/>
    <x v="22"/>
    <s v="H080416"/>
    <x v="64"/>
    <x v="1"/>
    <x v="0"/>
    <n v="800"/>
    <x v="0"/>
    <d v="1899-12-30T00:00:00"/>
    <d v="1899-12-30T00:00:00"/>
    <s v="ok"/>
    <n v="12"/>
    <x v="11"/>
    <x v="11"/>
  </r>
  <r>
    <x v="8"/>
    <x v="8"/>
    <x v="0"/>
    <x v="364"/>
    <m/>
    <s v="M-Esordienti"/>
    <x v="364"/>
    <x v="59"/>
    <s v="M"/>
    <x v="22"/>
    <s v="ok"/>
    <s v="Giovanile"/>
    <x v="22"/>
    <s v="H011308"/>
    <x v="7"/>
    <x v="1"/>
    <x v="0"/>
    <n v="800"/>
    <x v="0"/>
    <d v="1899-12-30T00:00:00"/>
    <d v="1899-12-30T00:00:00"/>
    <s v="ok"/>
    <n v="13"/>
    <x v="12"/>
    <x v="12"/>
  </r>
  <r>
    <x v="8"/>
    <x v="8"/>
    <x v="0"/>
    <x v="365"/>
    <m/>
    <s v="M-Esordienti"/>
    <x v="365"/>
    <x v="60"/>
    <s v="M"/>
    <x v="22"/>
    <s v="ok"/>
    <s v="Giovanile"/>
    <x v="22"/>
    <s v="H041255"/>
    <x v="10"/>
    <x v="1"/>
    <x v="0"/>
    <n v="800"/>
    <x v="0"/>
    <d v="1899-12-30T00:00:00"/>
    <d v="1899-12-30T00:00:00"/>
    <s v="ok"/>
    <n v="14"/>
    <x v="13"/>
    <x v="13"/>
  </r>
  <r>
    <x v="8"/>
    <x v="8"/>
    <x v="0"/>
    <x v="366"/>
    <m/>
    <s v="M-Esordienti"/>
    <x v="366"/>
    <x v="60"/>
    <s v="M"/>
    <x v="22"/>
    <s v="ok"/>
    <s v="Giovanile"/>
    <x v="22"/>
    <s v="H080682"/>
    <x v="20"/>
    <x v="1"/>
    <x v="0"/>
    <n v="800"/>
    <x v="0"/>
    <d v="1899-12-30T00:00:00"/>
    <d v="1899-12-30T00:00:00"/>
    <s v="ok"/>
    <n v="15"/>
    <x v="14"/>
    <x v="14"/>
  </r>
  <r>
    <x v="8"/>
    <x v="8"/>
    <x v="0"/>
    <x v="367"/>
    <m/>
    <s v="M-Esordienti"/>
    <x v="367"/>
    <x v="60"/>
    <s v="M"/>
    <x v="22"/>
    <s v="ok"/>
    <s v="Giovanile"/>
    <x v="22"/>
    <s v="C010535"/>
    <x v="12"/>
    <x v="3"/>
    <x v="0"/>
    <n v="800"/>
    <x v="0"/>
    <d v="1899-12-30T00:00:00"/>
    <d v="1899-12-30T00:00:00"/>
    <s v="ok"/>
    <n v="16"/>
    <x v="15"/>
    <x v="15"/>
  </r>
  <r>
    <x v="8"/>
    <x v="8"/>
    <x v="0"/>
    <x v="368"/>
    <m/>
    <s v="M-Esordienti"/>
    <x v="368"/>
    <x v="59"/>
    <s v="M"/>
    <x v="22"/>
    <s v="ok"/>
    <s v="Giovanile"/>
    <x v="22"/>
    <s v="H011308"/>
    <x v="7"/>
    <x v="1"/>
    <x v="0"/>
    <n v="800"/>
    <x v="0"/>
    <d v="1899-12-30T00:00:00"/>
    <d v="1899-12-30T00:00:00"/>
    <s v="ok"/>
    <n v="17"/>
    <x v="16"/>
    <x v="16"/>
  </r>
  <r>
    <x v="8"/>
    <x v="8"/>
    <x v="0"/>
    <x v="369"/>
    <m/>
    <s v="M-Esordienti"/>
    <x v="369"/>
    <x v="60"/>
    <s v="M"/>
    <x v="22"/>
    <s v="ok"/>
    <s v="Giovanile"/>
    <x v="22"/>
    <s v="H020704"/>
    <x v="68"/>
    <x v="1"/>
    <x v="0"/>
    <n v="800"/>
    <x v="0"/>
    <d v="1899-12-30T00:00:00"/>
    <d v="1899-12-30T00:00:00"/>
    <s v="ok"/>
    <n v="18"/>
    <x v="17"/>
    <x v="17"/>
  </r>
  <r>
    <x v="8"/>
    <x v="8"/>
    <x v="0"/>
    <x v="370"/>
    <m/>
    <s v="M-Esordienti"/>
    <x v="370"/>
    <x v="60"/>
    <s v="M"/>
    <x v="22"/>
    <s v="ok"/>
    <s v="Giovanile"/>
    <x v="22"/>
    <s v="H080416"/>
    <x v="64"/>
    <x v="1"/>
    <x v="0"/>
    <n v="800"/>
    <x v="0"/>
    <d v="1899-12-30T00:00:00"/>
    <d v="1899-12-30T00:00:00"/>
    <s v="ok"/>
    <n v="19"/>
    <x v="18"/>
    <x v="18"/>
  </r>
  <r>
    <x v="8"/>
    <x v="8"/>
    <x v="0"/>
    <x v="371"/>
    <m/>
    <s v="M-Esordienti"/>
    <x v="371"/>
    <x v="60"/>
    <s v="M"/>
    <x v="22"/>
    <s v="ok"/>
    <s v="Giovanile"/>
    <x v="22"/>
    <s v="A050294"/>
    <x v="23"/>
    <x v="0"/>
    <x v="0"/>
    <n v="800"/>
    <x v="0"/>
    <d v="1899-12-30T00:00:00"/>
    <d v="1899-12-30T00:00:00"/>
    <s v="ok"/>
    <n v="20"/>
    <x v="19"/>
    <x v="19"/>
  </r>
  <r>
    <x v="8"/>
    <x v="8"/>
    <x v="0"/>
    <x v="372"/>
    <m/>
    <s v="M-Esordienti"/>
    <x v="372"/>
    <x v="59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21"/>
    <x v="20"/>
    <x v="19"/>
  </r>
  <r>
    <x v="8"/>
    <x v="8"/>
    <x v="0"/>
    <x v="373"/>
    <m/>
    <s v="M-Esordienti"/>
    <x v="373"/>
    <x v="59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22"/>
    <x v="21"/>
    <x v="19"/>
  </r>
  <r>
    <x v="8"/>
    <x v="8"/>
    <x v="0"/>
    <x v="374"/>
    <m/>
    <s v="M-Esordienti"/>
    <x v="374"/>
    <x v="60"/>
    <s v="M"/>
    <x v="22"/>
    <s v="ok"/>
    <s v="Giovanile"/>
    <x v="22"/>
    <s v="H080682"/>
    <x v="20"/>
    <x v="1"/>
    <x v="0"/>
    <n v="800"/>
    <x v="0"/>
    <d v="1899-12-30T00:00:00"/>
    <d v="1899-12-30T00:00:00"/>
    <s v="ok"/>
    <n v="23"/>
    <x v="22"/>
    <x v="19"/>
  </r>
  <r>
    <x v="8"/>
    <x v="8"/>
    <x v="0"/>
    <x v="375"/>
    <m/>
    <s v="M-Esordienti"/>
    <x v="375"/>
    <x v="60"/>
    <s v="M"/>
    <x v="22"/>
    <s v="ok"/>
    <s v="Giovanile"/>
    <x v="22"/>
    <s v="H011554"/>
    <x v="15"/>
    <x v="1"/>
    <x v="0"/>
    <n v="800"/>
    <x v="0"/>
    <d v="1899-12-30T00:00:00"/>
    <d v="1899-12-30T00:00:00"/>
    <s v="ok"/>
    <n v="24"/>
    <x v="23"/>
    <x v="19"/>
  </r>
  <r>
    <x v="8"/>
    <x v="8"/>
    <x v="0"/>
    <x v="376"/>
    <m/>
    <s v="M-Esordienti"/>
    <x v="376"/>
    <x v="60"/>
    <s v="M"/>
    <x v="22"/>
    <s v="ok"/>
    <s v="Giovanile"/>
    <x v="22"/>
    <s v="H011554"/>
    <x v="15"/>
    <x v="1"/>
    <x v="0"/>
    <n v="800"/>
    <x v="0"/>
    <d v="1899-12-30T00:00:00"/>
    <d v="1899-12-30T00:00:00"/>
    <s v="ok"/>
    <n v="25"/>
    <x v="24"/>
    <x v="19"/>
  </r>
  <r>
    <x v="8"/>
    <x v="8"/>
    <x v="0"/>
    <x v="377"/>
    <m/>
    <s v="M-Esordienti"/>
    <x v="377"/>
    <x v="59"/>
    <s v="M"/>
    <x v="22"/>
    <s v="ok"/>
    <s v="Giovanile"/>
    <x v="22"/>
    <s v="A130646"/>
    <x v="3"/>
    <x v="0"/>
    <x v="0"/>
    <n v="800"/>
    <x v="0"/>
    <d v="1899-12-30T00:00:00"/>
    <d v="1899-12-30T00:00:00"/>
    <s v="ok"/>
    <n v="26"/>
    <x v="25"/>
    <x v="19"/>
  </r>
  <r>
    <x v="8"/>
    <x v="8"/>
    <x v="0"/>
    <x v="378"/>
    <m/>
    <s v="M-Esordienti"/>
    <x v="378"/>
    <x v="59"/>
    <s v="M"/>
    <x v="22"/>
    <s v="ok"/>
    <s v="Giovanile"/>
    <x v="22"/>
    <s v="H040447"/>
    <x v="30"/>
    <x v="1"/>
    <x v="0"/>
    <n v="800"/>
    <x v="0"/>
    <d v="1899-12-30T00:00:00"/>
    <d v="1899-12-30T00:00:00"/>
    <s v="ok"/>
    <n v="27"/>
    <x v="26"/>
    <x v="19"/>
  </r>
  <r>
    <x v="8"/>
    <x v="8"/>
    <x v="0"/>
    <x v="379"/>
    <m/>
    <s v="M-Esordienti"/>
    <x v="379"/>
    <x v="60"/>
    <s v="M"/>
    <x v="22"/>
    <s v="ok"/>
    <s v="Giovanile"/>
    <x v="22"/>
    <s v="H041255"/>
    <x v="10"/>
    <x v="1"/>
    <x v="0"/>
    <n v="800"/>
    <x v="0"/>
    <d v="1899-12-30T00:00:00"/>
    <d v="1899-12-30T00:00:00"/>
    <s v="ok"/>
    <n v="28"/>
    <x v="27"/>
    <x v="19"/>
  </r>
  <r>
    <x v="8"/>
    <x v="8"/>
    <x v="0"/>
    <x v="380"/>
    <m/>
    <s v="M-Esordienti"/>
    <x v="380"/>
    <x v="59"/>
    <s v="M"/>
    <x v="22"/>
    <s v="ok"/>
    <s v="Giovanile"/>
    <x v="22"/>
    <s v="L090197"/>
    <x v="69"/>
    <x v="2"/>
    <x v="0"/>
    <n v="800"/>
    <x v="0"/>
    <d v="1899-12-30T00:00:00"/>
    <d v="1899-12-30T00:00:00"/>
    <s v="ok"/>
    <n v="29"/>
    <x v="28"/>
    <x v="19"/>
  </r>
  <r>
    <x v="8"/>
    <x v="8"/>
    <x v="0"/>
    <x v="381"/>
    <m/>
    <s v="M-Esordienti"/>
    <x v="381"/>
    <x v="59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30"/>
    <x v="29"/>
    <x v="19"/>
  </r>
  <r>
    <x v="8"/>
    <x v="8"/>
    <x v="0"/>
    <x v="382"/>
    <m/>
    <s v="M-Esordienti"/>
    <x v="382"/>
    <x v="60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31"/>
    <x v="30"/>
    <x v="19"/>
  </r>
  <r>
    <x v="8"/>
    <x v="8"/>
    <x v="0"/>
    <x v="383"/>
    <m/>
    <s v="M-Esordienti"/>
    <x v="383"/>
    <x v="60"/>
    <s v="M"/>
    <x v="22"/>
    <s v="ok"/>
    <s v="Giovanile"/>
    <x v="22"/>
    <s v="H080274"/>
    <x v="9"/>
    <x v="1"/>
    <x v="0"/>
    <n v="800"/>
    <x v="0"/>
    <d v="1899-12-30T00:00:00"/>
    <d v="1899-12-30T00:00:00"/>
    <s v="ok"/>
    <n v="32"/>
    <x v="31"/>
    <x v="19"/>
  </r>
  <r>
    <x v="8"/>
    <x v="8"/>
    <x v="0"/>
    <x v="384"/>
    <m/>
    <s v="M-Esordienti"/>
    <x v="384"/>
    <x v="59"/>
    <s v="M"/>
    <x v="22"/>
    <s v="ok"/>
    <s v="Giovanile"/>
    <x v="22"/>
    <s v="H110754"/>
    <x v="26"/>
    <x v="1"/>
    <x v="0"/>
    <n v="800"/>
    <x v="0"/>
    <d v="1899-12-30T00:00:00"/>
    <d v="1899-12-30T00:00:00"/>
    <s v="ok"/>
    <n v="33"/>
    <x v="32"/>
    <x v="19"/>
  </r>
  <r>
    <x v="8"/>
    <x v="8"/>
    <x v="0"/>
    <x v="385"/>
    <m/>
    <s v="M-Esordienti"/>
    <x v="385"/>
    <x v="60"/>
    <s v="M"/>
    <x v="22"/>
    <s v="ok"/>
    <s v="Giovanile"/>
    <x v="22"/>
    <s v="H011309"/>
    <x v="18"/>
    <x v="1"/>
    <x v="0"/>
    <n v="800"/>
    <x v="0"/>
    <d v="1899-12-30T00:00:00"/>
    <d v="1899-12-30T00:00:00"/>
    <s v="ok"/>
    <n v="34"/>
    <x v="33"/>
    <x v="19"/>
  </r>
  <r>
    <x v="8"/>
    <x v="8"/>
    <x v="0"/>
    <x v="386"/>
    <m/>
    <s v="M-Esordienti"/>
    <x v="386"/>
    <x v="59"/>
    <s v="M"/>
    <x v="22"/>
    <s v="ok"/>
    <s v="Giovanile"/>
    <x v="22"/>
    <s v="H041255"/>
    <x v="10"/>
    <x v="1"/>
    <x v="0"/>
    <n v="800"/>
    <x v="0"/>
    <d v="1899-12-30T00:00:00"/>
    <d v="1899-12-30T00:00:00"/>
    <s v="ok"/>
    <n v="35"/>
    <x v="34"/>
    <x v="19"/>
  </r>
  <r>
    <x v="8"/>
    <x v="8"/>
    <x v="0"/>
    <x v="387"/>
    <m/>
    <s v="M-Esordienti"/>
    <x v="387"/>
    <x v="59"/>
    <s v="M"/>
    <x v="22"/>
    <s v="ok"/>
    <s v="Giovanile"/>
    <x v="22"/>
    <s v="H080682"/>
    <x v="20"/>
    <x v="1"/>
    <x v="0"/>
    <n v="800"/>
    <x v="0"/>
    <d v="1899-12-30T00:00:00"/>
    <d v="1899-12-30T00:00:00"/>
    <s v="ok"/>
    <n v="36"/>
    <x v="35"/>
    <x v="19"/>
  </r>
  <r>
    <x v="8"/>
    <x v="8"/>
    <x v="0"/>
    <x v="388"/>
    <m/>
    <s v="M-Esordienti"/>
    <x v="388"/>
    <x v="60"/>
    <s v="M"/>
    <x v="22"/>
    <s v="ok"/>
    <s v="Giovanile"/>
    <x v="22"/>
    <s v="H010289"/>
    <x v="1"/>
    <x v="1"/>
    <x v="0"/>
    <n v="800"/>
    <x v="0"/>
    <d v="1899-12-30T00:00:00"/>
    <d v="1899-12-30T00:00:00"/>
    <s v="ok"/>
    <n v="37"/>
    <x v="36"/>
    <x v="19"/>
  </r>
  <r>
    <x v="8"/>
    <x v="8"/>
    <x v="0"/>
    <x v="389"/>
    <m/>
    <s v="M-Esordienti"/>
    <x v="389"/>
    <x v="59"/>
    <s v="M"/>
    <x v="22"/>
    <s v="ok"/>
    <s v="Giovanile"/>
    <x v="22"/>
    <s v="L022825"/>
    <x v="5"/>
    <x v="2"/>
    <x v="0"/>
    <n v="800"/>
    <x v="0"/>
    <d v="1899-12-30T00:00:00"/>
    <d v="1899-12-30T00:00:00"/>
    <s v="ok"/>
    <n v="38"/>
    <x v="37"/>
    <x v="19"/>
  </r>
  <r>
    <x v="8"/>
    <x v="8"/>
    <x v="0"/>
    <x v="390"/>
    <m/>
    <s v="M-Esordienti"/>
    <x v="390"/>
    <x v="60"/>
    <s v="M"/>
    <x v="22"/>
    <s v="ok"/>
    <s v="Giovanile"/>
    <x v="22"/>
    <s v="H080590"/>
    <x v="44"/>
    <x v="1"/>
    <x v="0"/>
    <n v="800"/>
    <x v="0"/>
    <d v="1899-12-30T00:00:00"/>
    <d v="1899-12-30T00:00:00"/>
    <s v="ok"/>
    <n v="39"/>
    <x v="38"/>
    <x v="19"/>
  </r>
  <r>
    <x v="8"/>
    <x v="8"/>
    <x v="0"/>
    <x v="391"/>
    <m/>
    <s v="M-Esordienti"/>
    <x v="391"/>
    <x v="59"/>
    <s v="M"/>
    <x v="22"/>
    <s v="ok"/>
    <s v="Giovanile"/>
    <x v="22"/>
    <s v="L090197"/>
    <x v="69"/>
    <x v="2"/>
    <x v="0"/>
    <n v="800"/>
    <x v="0"/>
    <d v="1899-12-30T00:00:00"/>
    <d v="1899-12-30T00:00:00"/>
    <s v="ok"/>
    <n v="40"/>
    <x v="39"/>
    <x v="19"/>
  </r>
  <r>
    <x v="8"/>
    <x v="8"/>
    <x v="0"/>
    <x v="392"/>
    <m/>
    <s v="M-Esordienti"/>
    <x v="392"/>
    <x v="60"/>
    <s v="M"/>
    <x v="22"/>
    <s v="ok"/>
    <s v="Giovanile"/>
    <x v="22"/>
    <s v="H041255"/>
    <x v="10"/>
    <x v="1"/>
    <x v="0"/>
    <n v="800"/>
    <x v="0"/>
    <d v="1899-12-30T00:00:00"/>
    <d v="1899-12-30T00:00:00"/>
    <s v="ok"/>
    <n v="41"/>
    <x v="40"/>
    <x v="19"/>
  </r>
  <r>
    <x v="8"/>
    <x v="8"/>
    <x v="0"/>
    <x v="393"/>
    <m/>
    <s v="M-Esordienti"/>
    <x v="393"/>
    <x v="60"/>
    <s v="M"/>
    <x v="22"/>
    <s v="ok"/>
    <s v="Giovanile"/>
    <x v="22"/>
    <s v="H080682"/>
    <x v="20"/>
    <x v="1"/>
    <x v="0"/>
    <n v="800"/>
    <x v="0"/>
    <d v="1899-12-30T00:00:00"/>
    <d v="1899-12-30T00:00:00"/>
    <s v="ok"/>
    <n v="42"/>
    <x v="41"/>
    <x v="19"/>
  </r>
  <r>
    <x v="8"/>
    <x v="8"/>
    <x v="0"/>
    <x v="394"/>
    <m/>
    <s v="M-Esordienti"/>
    <x v="394"/>
    <x v="60"/>
    <s v="M"/>
    <x v="22"/>
    <s v="ok"/>
    <s v="Giovanile"/>
    <x v="22"/>
    <s v="H080274"/>
    <x v="9"/>
    <x v="1"/>
    <x v="0"/>
    <n v="800"/>
    <x v="0"/>
    <d v="1899-12-30T00:00:00"/>
    <d v="1899-12-30T00:00:00"/>
    <s v="ok"/>
    <n v="43"/>
    <x v="42"/>
    <x v="19"/>
  </r>
  <r>
    <x v="8"/>
    <x v="8"/>
    <x v="0"/>
    <x v="395"/>
    <m/>
    <s v="M-Esordienti"/>
    <x v="395"/>
    <x v="59"/>
    <s v="M"/>
    <x v="22"/>
    <s v="ok"/>
    <s v="Giovanile"/>
    <x v="22"/>
    <s v="H041255"/>
    <x v="10"/>
    <x v="1"/>
    <x v="0"/>
    <n v="800"/>
    <x v="0"/>
    <d v="1899-12-30T00:00:00"/>
    <d v="1899-12-30T00:00:00"/>
    <s v="ok"/>
    <n v="44"/>
    <x v="43"/>
    <x v="19"/>
  </r>
  <r>
    <x v="8"/>
    <x v="8"/>
    <x v="0"/>
    <x v="396"/>
    <m/>
    <s v="M-Esordienti"/>
    <x v="396"/>
    <x v="59"/>
    <s v="M"/>
    <x v="22"/>
    <s v="ok"/>
    <s v="Giovanile"/>
    <x v="22"/>
    <s v="H021069"/>
    <x v="70"/>
    <x v="1"/>
    <x v="0"/>
    <n v="800"/>
    <x v="0"/>
    <d v="1899-12-30T00:00:00"/>
    <d v="1899-12-30T00:00:00"/>
    <s v="ok"/>
    <n v="45"/>
    <x v="44"/>
    <x v="19"/>
  </r>
  <r>
    <x v="8"/>
    <x v="8"/>
    <x v="0"/>
    <x v="397"/>
    <m/>
    <s v="M-Esordienti"/>
    <x v="397"/>
    <x v="59"/>
    <s v="M"/>
    <x v="22"/>
    <s v="ok"/>
    <s v="Giovanile"/>
    <x v="22"/>
    <s v="H080292"/>
    <x v="60"/>
    <x v="1"/>
    <x v="0"/>
    <n v="800"/>
    <x v="0"/>
    <d v="1899-12-30T00:00:00"/>
    <d v="1899-12-30T00:00:00"/>
    <s v="ok"/>
    <n v="46"/>
    <x v="45"/>
    <x v="19"/>
  </r>
  <r>
    <x v="8"/>
    <x v="8"/>
    <x v="0"/>
    <x v="398"/>
    <m/>
    <s v="M-Esordienti"/>
    <x v="398"/>
    <x v="59"/>
    <s v="M"/>
    <x v="22"/>
    <s v="ok"/>
    <s v="Giovanile"/>
    <x v="22"/>
    <s v="L022825"/>
    <x v="5"/>
    <x v="2"/>
    <x v="0"/>
    <n v="800"/>
    <x v="0"/>
    <d v="1899-12-30T00:00:00"/>
    <d v="1899-12-30T00:00:00"/>
    <s v="ok"/>
    <n v="47"/>
    <x v="46"/>
    <x v="19"/>
  </r>
  <r>
    <x v="8"/>
    <x v="8"/>
    <x v="0"/>
    <x v="399"/>
    <m/>
    <s v="M-Esordienti"/>
    <x v="399"/>
    <x v="60"/>
    <s v="M"/>
    <x v="22"/>
    <s v="ok"/>
    <s v="Giovanile"/>
    <x v="22"/>
    <s v="H040447"/>
    <x v="30"/>
    <x v="1"/>
    <x v="0"/>
    <n v="800"/>
    <x v="0"/>
    <d v="1899-12-30T00:00:00"/>
    <d v="1899-12-30T00:00:00"/>
    <s v="ok"/>
    <n v="48"/>
    <x v="47"/>
    <x v="19"/>
  </r>
  <r>
    <x v="8"/>
    <x v="8"/>
    <x v="0"/>
    <x v="400"/>
    <m/>
    <s v="M-Esordienti"/>
    <x v="400"/>
    <x v="60"/>
    <s v="M"/>
    <x v="22"/>
    <s v="ok"/>
    <s v="Giovanile"/>
    <x v="22"/>
    <s v="H040447"/>
    <x v="30"/>
    <x v="1"/>
    <x v="0"/>
    <n v="800"/>
    <x v="0"/>
    <d v="1899-12-30T00:00:00"/>
    <d v="1899-12-30T00:00:00"/>
    <s v="ok"/>
    <n v="49"/>
    <x v="48"/>
    <x v="19"/>
  </r>
  <r>
    <x v="8"/>
    <x v="8"/>
    <x v="0"/>
    <x v="401"/>
    <m/>
    <s v="M-Esordienti"/>
    <x v="401"/>
    <x v="60"/>
    <s v="M"/>
    <x v="22"/>
    <s v="ok"/>
    <s v="Giovanile"/>
    <x v="22"/>
    <s v="L022825"/>
    <x v="5"/>
    <x v="2"/>
    <x v="0"/>
    <n v="800"/>
    <x v="0"/>
    <d v="1899-12-30T00:00:00"/>
    <d v="1899-12-30T00:00:00"/>
    <s v="ok"/>
    <n v="50"/>
    <x v="49"/>
    <x v="19"/>
  </r>
  <r>
    <x v="8"/>
    <x v="8"/>
    <x v="0"/>
    <x v="402"/>
    <m/>
    <s v="M-Esordienti"/>
    <x v="402"/>
    <x v="60"/>
    <s v="M"/>
    <x v="22"/>
    <s v="ok"/>
    <s v="Giovanile"/>
    <x v="22"/>
    <s v="L022825"/>
    <x v="5"/>
    <x v="2"/>
    <x v="0"/>
    <n v="800"/>
    <x v="0"/>
    <d v="1899-12-30T00:00:00"/>
    <d v="1899-12-30T00:00:00"/>
    <s v="ok"/>
    <n v="51"/>
    <x v="51"/>
    <x v="19"/>
  </r>
  <r>
    <x v="8"/>
    <x v="8"/>
    <x v="0"/>
    <x v="403"/>
    <m/>
    <s v="M-Esordienti"/>
    <x v="403"/>
    <x v="60"/>
    <s v="M"/>
    <x v="22"/>
    <s v="ok"/>
    <s v="Giovanile"/>
    <x v="22"/>
    <s v="H040447"/>
    <x v="30"/>
    <x v="1"/>
    <x v="0"/>
    <n v="800"/>
    <x v="0"/>
    <d v="1899-12-30T00:00:00"/>
    <d v="1899-12-30T00:00:00"/>
    <s v="ok"/>
    <n v="52"/>
    <x v="52"/>
    <x v="19"/>
  </r>
  <r>
    <x v="8"/>
    <x v="8"/>
    <x v="0"/>
    <x v="404"/>
    <m/>
    <s v="M-Esordienti"/>
    <x v="404"/>
    <x v="60"/>
    <s v="M"/>
    <x v="22"/>
    <s v="ok"/>
    <s v="Giovanile"/>
    <x v="22"/>
    <s v="H040447"/>
    <x v="30"/>
    <x v="1"/>
    <x v="0"/>
    <n v="800"/>
    <x v="0"/>
    <d v="1899-12-30T00:00:00"/>
    <d v="1899-12-30T00:00:00"/>
    <s v="ok"/>
    <n v="53"/>
    <x v="53"/>
    <x v="19"/>
  </r>
  <r>
    <x v="8"/>
    <x v="8"/>
    <x v="0"/>
    <x v="405"/>
    <m/>
    <s v="M-Esordienti"/>
    <x v="405"/>
    <x v="59"/>
    <s v="M"/>
    <x v="22"/>
    <s v="ok"/>
    <s v="Giovanile"/>
    <x v="22"/>
    <s v="H011219"/>
    <x v="24"/>
    <x v="1"/>
    <x v="0"/>
    <n v="800"/>
    <x v="0"/>
    <d v="1899-12-30T00:00:00"/>
    <d v="1899-12-30T00:00:00"/>
    <s v="ok"/>
    <n v="54"/>
    <x v="54"/>
    <x v="19"/>
  </r>
  <r>
    <x v="9"/>
    <x v="9"/>
    <x v="0"/>
    <x v="406"/>
    <m/>
    <s v="F-Esordienti"/>
    <x v="406"/>
    <x v="59"/>
    <s v="F"/>
    <x v="23"/>
    <s v="ok"/>
    <s v="Giovanile"/>
    <x v="23"/>
    <s v="H040796"/>
    <x v="67"/>
    <x v="1"/>
    <x v="0"/>
    <n v="800"/>
    <x v="0"/>
    <d v="1899-12-30T00:00:00"/>
    <d v="1899-12-30T00:00:00"/>
    <s v="ok"/>
    <n v="1"/>
    <x v="0"/>
    <x v="0"/>
  </r>
  <r>
    <x v="9"/>
    <x v="9"/>
    <x v="0"/>
    <x v="407"/>
    <m/>
    <s v="F-Esordienti"/>
    <x v="407"/>
    <x v="59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2"/>
    <x v="1"/>
    <x v="1"/>
  </r>
  <r>
    <x v="9"/>
    <x v="9"/>
    <x v="0"/>
    <x v="408"/>
    <m/>
    <s v="F-Esordienti"/>
    <x v="408"/>
    <x v="59"/>
    <s v="F"/>
    <x v="23"/>
    <s v="ok"/>
    <s v="Giovanile"/>
    <x v="23"/>
    <s v="H011973"/>
    <x v="11"/>
    <x v="1"/>
    <x v="0"/>
    <n v="800"/>
    <x v="0"/>
    <d v="1899-12-30T00:00:00"/>
    <d v="1899-12-30T00:00:00"/>
    <s v="ok"/>
    <n v="3"/>
    <x v="2"/>
    <x v="2"/>
  </r>
  <r>
    <x v="9"/>
    <x v="9"/>
    <x v="0"/>
    <x v="409"/>
    <m/>
    <s v="F-Esordienti"/>
    <x v="409"/>
    <x v="60"/>
    <s v="F"/>
    <x v="23"/>
    <s v="ok"/>
    <s v="Giovanile"/>
    <x v="23"/>
    <s v="H080416"/>
    <x v="64"/>
    <x v="1"/>
    <x v="0"/>
    <n v="800"/>
    <x v="0"/>
    <d v="1899-12-30T00:00:00"/>
    <d v="1899-12-30T00:00:00"/>
    <s v="ok"/>
    <n v="4"/>
    <x v="3"/>
    <x v="3"/>
  </r>
  <r>
    <x v="9"/>
    <x v="9"/>
    <x v="0"/>
    <x v="410"/>
    <m/>
    <s v="F-Esordienti"/>
    <x v="410"/>
    <x v="59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5"/>
    <x v="4"/>
    <x v="4"/>
  </r>
  <r>
    <x v="9"/>
    <x v="9"/>
    <x v="0"/>
    <x v="411"/>
    <m/>
    <s v="F-Esordienti"/>
    <x v="411"/>
    <x v="60"/>
    <s v="F"/>
    <x v="23"/>
    <s v="ok"/>
    <s v="Giovanile"/>
    <x v="23"/>
    <s v="H080416"/>
    <x v="64"/>
    <x v="1"/>
    <x v="0"/>
    <n v="800"/>
    <x v="0"/>
    <d v="1899-12-30T00:00:00"/>
    <d v="1899-12-30T00:00:00"/>
    <s v="ok"/>
    <n v="6"/>
    <x v="5"/>
    <x v="5"/>
  </r>
  <r>
    <x v="9"/>
    <x v="9"/>
    <x v="0"/>
    <x v="412"/>
    <m/>
    <s v="F-Esordienti"/>
    <x v="412"/>
    <x v="60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7"/>
    <x v="6"/>
    <x v="6"/>
  </r>
  <r>
    <x v="9"/>
    <x v="9"/>
    <x v="0"/>
    <x v="413"/>
    <m/>
    <s v="F-Esordienti"/>
    <x v="413"/>
    <x v="59"/>
    <s v="F"/>
    <x v="23"/>
    <s v="ok"/>
    <s v="Giovanile"/>
    <x v="23"/>
    <s v="H080382"/>
    <x v="21"/>
    <x v="1"/>
    <x v="0"/>
    <n v="800"/>
    <x v="0"/>
    <d v="1899-12-30T00:00:00"/>
    <d v="1899-12-30T00:00:00"/>
    <s v="ok"/>
    <n v="8"/>
    <x v="7"/>
    <x v="7"/>
  </r>
  <r>
    <x v="9"/>
    <x v="9"/>
    <x v="0"/>
    <x v="414"/>
    <m/>
    <s v="F-Esordienti"/>
    <x v="414"/>
    <x v="60"/>
    <s v="F"/>
    <x v="23"/>
    <s v="ok"/>
    <s v="Giovanile"/>
    <x v="23"/>
    <s v="H010289"/>
    <x v="1"/>
    <x v="1"/>
    <x v="0"/>
    <n v="800"/>
    <x v="0"/>
    <d v="1899-12-30T00:00:00"/>
    <d v="1899-12-30T00:00:00"/>
    <s v="ok"/>
    <n v="9"/>
    <x v="8"/>
    <x v="8"/>
  </r>
  <r>
    <x v="9"/>
    <x v="9"/>
    <x v="0"/>
    <x v="415"/>
    <m/>
    <s v="F-Esordienti"/>
    <x v="415"/>
    <x v="59"/>
    <s v="F"/>
    <x v="23"/>
    <s v="ok"/>
    <s v="Giovanile"/>
    <x v="23"/>
    <s v="H040447"/>
    <x v="30"/>
    <x v="1"/>
    <x v="0"/>
    <n v="800"/>
    <x v="0"/>
    <d v="1899-12-30T00:00:00"/>
    <d v="1899-12-30T00:00:00"/>
    <s v="ok"/>
    <n v="10"/>
    <x v="9"/>
    <x v="9"/>
  </r>
  <r>
    <x v="9"/>
    <x v="9"/>
    <x v="0"/>
    <x v="416"/>
    <m/>
    <s v="F-Esordienti"/>
    <x v="416"/>
    <x v="60"/>
    <s v="F"/>
    <x v="23"/>
    <s v="ok"/>
    <s v="Giovanile"/>
    <x v="23"/>
    <s v="H075301"/>
    <x v="57"/>
    <x v="1"/>
    <x v="0"/>
    <n v="800"/>
    <x v="0"/>
    <d v="1899-12-30T00:00:00"/>
    <d v="1899-12-30T00:00:00"/>
    <s v="ok"/>
    <n v="11"/>
    <x v="10"/>
    <x v="10"/>
  </r>
  <r>
    <x v="9"/>
    <x v="9"/>
    <x v="0"/>
    <x v="417"/>
    <m/>
    <s v="F-Esordienti"/>
    <x v="417"/>
    <x v="59"/>
    <s v="F"/>
    <x v="23"/>
    <s v="ok"/>
    <s v="Giovanile"/>
    <x v="23"/>
    <s v="H040237"/>
    <x v="71"/>
    <x v="1"/>
    <x v="0"/>
    <n v="800"/>
    <x v="0"/>
    <d v="1899-12-30T00:00:00"/>
    <d v="1899-12-30T00:00:00"/>
    <s v="ok"/>
    <n v="12"/>
    <x v="11"/>
    <x v="11"/>
  </r>
  <r>
    <x v="9"/>
    <x v="9"/>
    <x v="0"/>
    <x v="418"/>
    <m/>
    <s v="F-Esordienti"/>
    <x v="418"/>
    <x v="59"/>
    <s v="F"/>
    <x v="23"/>
    <s v="ok"/>
    <s v="Giovanile"/>
    <x v="23"/>
    <s v="H080682"/>
    <x v="20"/>
    <x v="1"/>
    <x v="0"/>
    <n v="800"/>
    <x v="0"/>
    <d v="1899-12-30T00:00:00"/>
    <d v="1899-12-30T00:00:00"/>
    <s v="ok"/>
    <n v="13"/>
    <x v="12"/>
    <x v="12"/>
  </r>
  <r>
    <x v="9"/>
    <x v="9"/>
    <x v="0"/>
    <x v="419"/>
    <m/>
    <s v="F-Esordienti"/>
    <x v="419"/>
    <x v="60"/>
    <s v="F"/>
    <x v="23"/>
    <s v="ok"/>
    <s v="Giovanile"/>
    <x v="23"/>
    <s v="H011219"/>
    <x v="24"/>
    <x v="1"/>
    <x v="0"/>
    <n v="800"/>
    <x v="0"/>
    <d v="1899-12-30T00:00:00"/>
    <d v="1899-12-30T00:00:00"/>
    <s v="ok"/>
    <n v="14"/>
    <x v="13"/>
    <x v="13"/>
  </r>
  <r>
    <x v="9"/>
    <x v="9"/>
    <x v="0"/>
    <x v="420"/>
    <m/>
    <s v="F-Esordienti"/>
    <x v="420"/>
    <x v="59"/>
    <s v="F"/>
    <x v="23"/>
    <s v="ok"/>
    <s v="Giovanile"/>
    <x v="23"/>
    <s v="H010289"/>
    <x v="1"/>
    <x v="1"/>
    <x v="0"/>
    <n v="800"/>
    <x v="0"/>
    <d v="1899-12-30T00:00:00"/>
    <d v="1899-12-30T00:00:00"/>
    <s v="ok"/>
    <n v="15"/>
    <x v="14"/>
    <x v="14"/>
  </r>
  <r>
    <x v="9"/>
    <x v="9"/>
    <x v="0"/>
    <x v="421"/>
    <m/>
    <s v="F-Esordienti"/>
    <x v="421"/>
    <x v="59"/>
    <s v="F"/>
    <x v="23"/>
    <s v="ok"/>
    <s v="Giovanile"/>
    <x v="23"/>
    <s v="L021869"/>
    <x v="2"/>
    <x v="2"/>
    <x v="0"/>
    <n v="800"/>
    <x v="0"/>
    <d v="1899-12-30T00:00:00"/>
    <d v="1899-12-30T00:00:00"/>
    <s v="ok"/>
    <n v="16"/>
    <x v="15"/>
    <x v="15"/>
  </r>
  <r>
    <x v="9"/>
    <x v="9"/>
    <x v="0"/>
    <x v="422"/>
    <m/>
    <s v="F-Esordienti"/>
    <x v="422"/>
    <x v="60"/>
    <s v="F"/>
    <x v="23"/>
    <s v="ok"/>
    <s v="Giovanile"/>
    <x v="23"/>
    <s v="H041109"/>
    <x v="72"/>
    <x v="1"/>
    <x v="0"/>
    <n v="800"/>
    <x v="0"/>
    <d v="1899-12-30T00:00:00"/>
    <d v="1899-12-30T00:00:00"/>
    <s v="ok"/>
    <n v="17"/>
    <x v="16"/>
    <x v="16"/>
  </r>
  <r>
    <x v="9"/>
    <x v="9"/>
    <x v="0"/>
    <x v="423"/>
    <m/>
    <s v="F-Esordienti"/>
    <x v="423"/>
    <x v="60"/>
    <s v="F"/>
    <x v="23"/>
    <s v="ok"/>
    <s v="Giovanile"/>
    <x v="23"/>
    <s v="L022825"/>
    <x v="5"/>
    <x v="2"/>
    <x v="0"/>
    <n v="800"/>
    <x v="0"/>
    <d v="1899-12-30T00:00:00"/>
    <d v="1899-12-30T00:00:00"/>
    <s v="ok"/>
    <n v="18"/>
    <x v="17"/>
    <x v="17"/>
  </r>
  <r>
    <x v="9"/>
    <x v="9"/>
    <x v="0"/>
    <x v="424"/>
    <m/>
    <s v="F-Esordienti"/>
    <x v="424"/>
    <x v="60"/>
    <s v="F"/>
    <x v="23"/>
    <s v="ok"/>
    <s v="Giovanile"/>
    <x v="23"/>
    <s v="H080682"/>
    <x v="20"/>
    <x v="1"/>
    <x v="0"/>
    <n v="800"/>
    <x v="0"/>
    <d v="1899-12-30T00:00:00"/>
    <d v="1899-12-30T00:00:00"/>
    <s v="ok"/>
    <n v="19"/>
    <x v="18"/>
    <x v="18"/>
  </r>
  <r>
    <x v="9"/>
    <x v="9"/>
    <x v="0"/>
    <x v="425"/>
    <m/>
    <s v="F-Esordienti"/>
    <x v="425"/>
    <x v="60"/>
    <s v="F"/>
    <x v="23"/>
    <s v="ok"/>
    <s v="Giovanile"/>
    <x v="23"/>
    <s v="H080416"/>
    <x v="64"/>
    <x v="1"/>
    <x v="0"/>
    <n v="800"/>
    <x v="0"/>
    <d v="1899-12-30T00:00:00"/>
    <d v="1899-12-30T00:00:00"/>
    <s v="ok"/>
    <n v="20"/>
    <x v="19"/>
    <x v="19"/>
  </r>
  <r>
    <x v="9"/>
    <x v="9"/>
    <x v="0"/>
    <x v="426"/>
    <m/>
    <s v="F-Esordienti"/>
    <x v="426"/>
    <x v="59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21"/>
    <x v="20"/>
    <x v="19"/>
  </r>
  <r>
    <x v="9"/>
    <x v="9"/>
    <x v="0"/>
    <x v="427"/>
    <m/>
    <s v="F-Esordienti"/>
    <x v="427"/>
    <x v="59"/>
    <s v="F"/>
    <x v="23"/>
    <s v="ok"/>
    <s v="Giovanile"/>
    <x v="23"/>
    <s v="A130646"/>
    <x v="3"/>
    <x v="0"/>
    <x v="0"/>
    <n v="800"/>
    <x v="0"/>
    <d v="1899-12-30T00:00:00"/>
    <d v="1899-12-30T00:00:00"/>
    <s v="ok"/>
    <n v="22"/>
    <x v="21"/>
    <x v="19"/>
  </r>
  <r>
    <x v="9"/>
    <x v="9"/>
    <x v="0"/>
    <x v="428"/>
    <m/>
    <s v="F-Esordienti"/>
    <x v="428"/>
    <x v="59"/>
    <s v="F"/>
    <x v="23"/>
    <s v="ok"/>
    <s v="Giovanile"/>
    <x v="23"/>
    <s v="H080682"/>
    <x v="20"/>
    <x v="1"/>
    <x v="0"/>
    <n v="800"/>
    <x v="0"/>
    <d v="1899-12-30T00:00:00"/>
    <d v="1899-12-30T00:00:00"/>
    <s v="ok"/>
    <n v="23"/>
    <x v="22"/>
    <x v="19"/>
  </r>
  <r>
    <x v="9"/>
    <x v="9"/>
    <x v="0"/>
    <x v="429"/>
    <m/>
    <s v="F-Esordienti"/>
    <x v="429"/>
    <x v="59"/>
    <s v="F"/>
    <x v="23"/>
    <s v="ok"/>
    <s v="Giovanile"/>
    <x v="23"/>
    <s v="H010289"/>
    <x v="1"/>
    <x v="1"/>
    <x v="0"/>
    <n v="800"/>
    <x v="0"/>
    <d v="1899-12-30T00:00:00"/>
    <d v="1899-12-30T00:00:00"/>
    <s v="ok"/>
    <n v="24"/>
    <x v="23"/>
    <x v="19"/>
  </r>
  <r>
    <x v="9"/>
    <x v="9"/>
    <x v="0"/>
    <x v="430"/>
    <m/>
    <s v="F-Esordienti"/>
    <x v="430"/>
    <x v="59"/>
    <s v="F"/>
    <x v="23"/>
    <s v="ok"/>
    <s v="Giovanile"/>
    <x v="23"/>
    <s v="L021869"/>
    <x v="2"/>
    <x v="2"/>
    <x v="0"/>
    <n v="800"/>
    <x v="0"/>
    <d v="1899-12-30T00:00:00"/>
    <d v="1899-12-30T00:00:00"/>
    <s v="ok"/>
    <n v="25"/>
    <x v="24"/>
    <x v="19"/>
  </r>
  <r>
    <x v="9"/>
    <x v="9"/>
    <x v="0"/>
    <x v="431"/>
    <m/>
    <s v="F-Esordienti"/>
    <x v="431"/>
    <x v="59"/>
    <s v="F"/>
    <x v="23"/>
    <s v="ok"/>
    <s v="Giovanile"/>
    <x v="23"/>
    <s v="H080682"/>
    <x v="20"/>
    <x v="1"/>
    <x v="0"/>
    <n v="800"/>
    <x v="0"/>
    <d v="1899-12-30T00:00:00"/>
    <d v="1899-12-30T00:00:00"/>
    <s v="ok"/>
    <n v="26"/>
    <x v="25"/>
    <x v="19"/>
  </r>
  <r>
    <x v="9"/>
    <x v="9"/>
    <x v="0"/>
    <x v="432"/>
    <m/>
    <s v="F-Esordienti"/>
    <x v="432"/>
    <x v="59"/>
    <s v="F"/>
    <x v="23"/>
    <s v="ok"/>
    <s v="Giovanile"/>
    <x v="23"/>
    <s v="H010289"/>
    <x v="1"/>
    <x v="1"/>
    <x v="0"/>
    <n v="800"/>
    <x v="0"/>
    <d v="1899-12-30T00:00:00"/>
    <d v="1899-12-30T00:00:00"/>
    <s v="ok"/>
    <n v="27"/>
    <x v="26"/>
    <x v="19"/>
  </r>
  <r>
    <x v="9"/>
    <x v="9"/>
    <x v="0"/>
    <x v="433"/>
    <m/>
    <s v="F-Esordienti"/>
    <x v="433"/>
    <x v="60"/>
    <s v="F"/>
    <x v="23"/>
    <s v="ok"/>
    <s v="Giovanile"/>
    <x v="23"/>
    <s v="L021869"/>
    <x v="2"/>
    <x v="2"/>
    <x v="0"/>
    <n v="800"/>
    <x v="0"/>
    <d v="1899-12-30T00:00:00"/>
    <d v="1899-12-30T00:00:00"/>
    <s v="ok"/>
    <n v="28"/>
    <x v="27"/>
    <x v="19"/>
  </r>
  <r>
    <x v="9"/>
    <x v="9"/>
    <x v="0"/>
    <x v="434"/>
    <m/>
    <s v="F-Esordienti"/>
    <x v="434"/>
    <x v="60"/>
    <s v="F"/>
    <x v="23"/>
    <s v="ok"/>
    <s v="Giovanile"/>
    <x v="23"/>
    <s v="H020398"/>
    <x v="35"/>
    <x v="1"/>
    <x v="0"/>
    <n v="800"/>
    <x v="0"/>
    <d v="1899-12-30T00:00:00"/>
    <d v="1899-12-30T00:00:00"/>
    <s v="ok"/>
    <n v="29"/>
    <x v="28"/>
    <x v="19"/>
  </r>
  <r>
    <x v="9"/>
    <x v="9"/>
    <x v="0"/>
    <x v="435"/>
    <m/>
    <s v="F-Esordienti"/>
    <x v="435"/>
    <x v="60"/>
    <s v="F"/>
    <x v="23"/>
    <s v="ok"/>
    <s v="Giovanile"/>
    <x v="23"/>
    <s v="H020398"/>
    <x v="35"/>
    <x v="1"/>
    <x v="0"/>
    <n v="800"/>
    <x v="0"/>
    <d v="1899-12-30T00:00:00"/>
    <d v="1899-12-30T00:00:00"/>
    <s v="ok"/>
    <n v="30"/>
    <x v="29"/>
    <x v="19"/>
  </r>
  <r>
    <x v="9"/>
    <x v="9"/>
    <x v="0"/>
    <x v="436"/>
    <m/>
    <s v="F-Esordienti"/>
    <x v="436"/>
    <x v="59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31"/>
    <x v="30"/>
    <x v="19"/>
  </r>
  <r>
    <x v="9"/>
    <x v="9"/>
    <x v="0"/>
    <x v="437"/>
    <m/>
    <s v="F-Esordienti"/>
    <x v="437"/>
    <x v="60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32"/>
    <x v="31"/>
    <x v="19"/>
  </r>
  <r>
    <x v="9"/>
    <x v="9"/>
    <x v="0"/>
    <x v="438"/>
    <m/>
    <s v="F-Esordienti"/>
    <x v="438"/>
    <x v="60"/>
    <s v="F"/>
    <x v="23"/>
    <s v="ok"/>
    <s v="Giovanile"/>
    <x v="23"/>
    <s v="H080416"/>
    <x v="64"/>
    <x v="1"/>
    <x v="0"/>
    <n v="800"/>
    <x v="0"/>
    <d v="1899-12-30T00:00:00"/>
    <d v="1899-12-30T00:00:00"/>
    <s v="ok"/>
    <n v="33"/>
    <x v="32"/>
    <x v="19"/>
  </r>
  <r>
    <x v="9"/>
    <x v="9"/>
    <x v="0"/>
    <x v="439"/>
    <m/>
    <s v="F-Esordienti"/>
    <x v="439"/>
    <x v="60"/>
    <s v="F"/>
    <x v="23"/>
    <s v="ok"/>
    <s v="Giovanile"/>
    <x v="23"/>
    <s v="H011219"/>
    <x v="24"/>
    <x v="1"/>
    <x v="0"/>
    <n v="800"/>
    <x v="0"/>
    <d v="1899-12-30T00:00:00"/>
    <d v="1899-12-30T00:00:00"/>
    <s v="ok"/>
    <n v="34"/>
    <x v="33"/>
    <x v="19"/>
  </r>
  <r>
    <x v="9"/>
    <x v="9"/>
    <x v="0"/>
    <x v="440"/>
    <m/>
    <s v="F-Esordienti"/>
    <x v="440"/>
    <x v="59"/>
    <s v="F"/>
    <x v="23"/>
    <s v="ok"/>
    <s v="Giovanile"/>
    <x v="23"/>
    <s v="H070281"/>
    <x v="46"/>
    <x v="1"/>
    <x v="0"/>
    <n v="800"/>
    <x v="0"/>
    <d v="1899-12-30T00:00:00"/>
    <d v="1899-12-30T00:00:00"/>
    <s v="ok"/>
    <n v="35"/>
    <x v="34"/>
    <x v="19"/>
  </r>
  <r>
    <x v="9"/>
    <x v="9"/>
    <x v="0"/>
    <x v="441"/>
    <m/>
    <s v="F-Esordienti"/>
    <x v="441"/>
    <x v="60"/>
    <s v="F"/>
    <x v="23"/>
    <s v="ok"/>
    <s v="Giovanile"/>
    <x v="23"/>
    <s v="L022825"/>
    <x v="5"/>
    <x v="2"/>
    <x v="0"/>
    <n v="800"/>
    <x v="0"/>
    <d v="1899-12-30T00:00:00"/>
    <d v="1899-12-30T00:00:00"/>
    <s v="ok"/>
    <n v="36"/>
    <x v="35"/>
    <x v="19"/>
  </r>
  <r>
    <x v="9"/>
    <x v="9"/>
    <x v="0"/>
    <x v="442"/>
    <m/>
    <s v="F-Esordienti"/>
    <x v="442"/>
    <x v="59"/>
    <s v="F"/>
    <x v="23"/>
    <s v="ok"/>
    <s v="Giovanile"/>
    <x v="23"/>
    <s v="A130646"/>
    <x v="3"/>
    <x v="0"/>
    <x v="0"/>
    <n v="800"/>
    <x v="0"/>
    <d v="1899-12-30T00:00:00"/>
    <d v="1899-12-30T00:00:00"/>
    <s v="ok"/>
    <n v="37"/>
    <x v="36"/>
    <x v="19"/>
  </r>
  <r>
    <x v="9"/>
    <x v="9"/>
    <x v="0"/>
    <x v="443"/>
    <m/>
    <s v="F-Esordienti"/>
    <x v="443"/>
    <x v="59"/>
    <s v="F"/>
    <x v="23"/>
    <s v="ok"/>
    <s v="Giovanile"/>
    <x v="23"/>
    <s v="H080274"/>
    <x v="9"/>
    <x v="1"/>
    <x v="0"/>
    <n v="800"/>
    <x v="0"/>
    <d v="1899-12-30T00:00:00"/>
    <d v="1899-12-30T00:00:00"/>
    <s v="ok"/>
    <n v="38"/>
    <x v="37"/>
    <x v="19"/>
  </r>
  <r>
    <x v="9"/>
    <x v="9"/>
    <x v="0"/>
    <x v="444"/>
    <m/>
    <s v="F-Esordienti"/>
    <x v="444"/>
    <x v="60"/>
    <s v="F"/>
    <x v="23"/>
    <s v="ok"/>
    <s v="Giovanile"/>
    <x v="23"/>
    <s v="L022825"/>
    <x v="5"/>
    <x v="2"/>
    <x v="0"/>
    <n v="800"/>
    <x v="0"/>
    <d v="1899-12-30T00:00:00"/>
    <d v="1899-12-30T00:00:00"/>
    <s v="ok"/>
    <n v="39"/>
    <x v="38"/>
    <x v="19"/>
  </r>
  <r>
    <x v="10"/>
    <x v="10"/>
    <x v="0"/>
    <x v="445"/>
    <m/>
    <s v="M-Pulcini"/>
    <x v="445"/>
    <x v="61"/>
    <s v="M"/>
    <x v="24"/>
    <s v="ok"/>
    <s v="Giovanile"/>
    <x v="24"/>
    <s v="A120653"/>
    <x v="34"/>
    <x v="0"/>
    <x v="0"/>
    <n v="400"/>
    <x v="0"/>
    <d v="1899-12-30T00:00:00"/>
    <d v="1899-12-30T00:00:00"/>
    <s v="ok"/>
    <n v="1"/>
    <x v="0"/>
    <x v="0"/>
  </r>
  <r>
    <x v="10"/>
    <x v="10"/>
    <x v="0"/>
    <x v="446"/>
    <m/>
    <s v="M-Pulcini"/>
    <x v="446"/>
    <x v="61"/>
    <s v="M"/>
    <x v="24"/>
    <s v="ok"/>
    <s v="Giovanile"/>
    <x v="24"/>
    <s v="L090197"/>
    <x v="69"/>
    <x v="2"/>
    <x v="0"/>
    <n v="400"/>
    <x v="0"/>
    <d v="1899-12-30T00:00:00"/>
    <d v="1899-12-30T00:00:00"/>
    <s v="ok"/>
    <n v="2"/>
    <x v="1"/>
    <x v="1"/>
  </r>
  <r>
    <x v="10"/>
    <x v="10"/>
    <x v="0"/>
    <x v="447"/>
    <m/>
    <s v="M-Pulcini"/>
    <x v="447"/>
    <x v="62"/>
    <s v="M"/>
    <x v="24"/>
    <s v="ok"/>
    <s v="Giovanile"/>
    <x v="24"/>
    <s v="A050294"/>
    <x v="23"/>
    <x v="0"/>
    <x v="0"/>
    <n v="400"/>
    <x v="0"/>
    <d v="1899-12-30T00:00:00"/>
    <d v="1899-12-30T00:00:00"/>
    <s v="ok"/>
    <n v="3"/>
    <x v="2"/>
    <x v="2"/>
  </r>
  <r>
    <x v="10"/>
    <x v="10"/>
    <x v="0"/>
    <x v="448"/>
    <m/>
    <s v="M-Pulcini"/>
    <x v="448"/>
    <x v="61"/>
    <s v="M"/>
    <x v="24"/>
    <s v="ok"/>
    <s v="Giovanile"/>
    <x v="24"/>
    <s v="H080274"/>
    <x v="9"/>
    <x v="1"/>
    <x v="0"/>
    <n v="400"/>
    <x v="0"/>
    <d v="1899-12-30T00:00:00"/>
    <d v="1899-12-30T00:00:00"/>
    <s v="ok"/>
    <n v="4"/>
    <x v="3"/>
    <x v="3"/>
  </r>
  <r>
    <x v="10"/>
    <x v="10"/>
    <x v="0"/>
    <x v="449"/>
    <m/>
    <s v="M-Pulcini"/>
    <x v="449"/>
    <x v="62"/>
    <s v="M"/>
    <x v="24"/>
    <s v="ok"/>
    <s v="Giovanile"/>
    <x v="24"/>
    <s v="H010289"/>
    <x v="1"/>
    <x v="1"/>
    <x v="0"/>
    <n v="400"/>
    <x v="0"/>
    <d v="1899-12-30T00:00:00"/>
    <d v="1899-12-30T00:00:00"/>
    <s v="ok"/>
    <n v="5"/>
    <x v="4"/>
    <x v="4"/>
  </r>
  <r>
    <x v="10"/>
    <x v="10"/>
    <x v="0"/>
    <x v="450"/>
    <m/>
    <s v="M-Pulcini"/>
    <x v="450"/>
    <x v="62"/>
    <s v="M"/>
    <x v="24"/>
    <s v="ok"/>
    <s v="Giovanile"/>
    <x v="24"/>
    <s v="H080416"/>
    <x v="64"/>
    <x v="1"/>
    <x v="0"/>
    <n v="400"/>
    <x v="0"/>
    <d v="1899-12-30T00:00:00"/>
    <d v="1899-12-30T00:00:00"/>
    <s v="ok"/>
    <n v="6"/>
    <x v="5"/>
    <x v="5"/>
  </r>
  <r>
    <x v="10"/>
    <x v="10"/>
    <x v="0"/>
    <x v="451"/>
    <m/>
    <s v="M-Pulcini"/>
    <x v="451"/>
    <x v="61"/>
    <s v="M"/>
    <x v="24"/>
    <s v="ok"/>
    <s v="Giovanile"/>
    <x v="24"/>
    <s v="H080682"/>
    <x v="20"/>
    <x v="1"/>
    <x v="0"/>
    <n v="400"/>
    <x v="0"/>
    <d v="1899-12-30T00:00:00"/>
    <d v="1899-12-30T00:00:00"/>
    <s v="ok"/>
    <n v="7"/>
    <x v="6"/>
    <x v="6"/>
  </r>
  <r>
    <x v="10"/>
    <x v="10"/>
    <x v="0"/>
    <x v="452"/>
    <m/>
    <s v="M-Pulcini"/>
    <x v="452"/>
    <x v="61"/>
    <s v="M"/>
    <x v="24"/>
    <s v="ok"/>
    <s v="Giovanile"/>
    <x v="24"/>
    <s v="H011219"/>
    <x v="24"/>
    <x v="1"/>
    <x v="0"/>
    <n v="400"/>
    <x v="0"/>
    <d v="1899-12-30T00:00:00"/>
    <d v="1899-12-30T00:00:00"/>
    <s v="ok"/>
    <n v="8"/>
    <x v="7"/>
    <x v="7"/>
  </r>
  <r>
    <x v="10"/>
    <x v="10"/>
    <x v="0"/>
    <x v="453"/>
    <m/>
    <s v="M-Pulcini"/>
    <x v="453"/>
    <x v="61"/>
    <s v="M"/>
    <x v="24"/>
    <s v="ok"/>
    <s v="Giovanile"/>
    <x v="24"/>
    <s v="L021869"/>
    <x v="2"/>
    <x v="2"/>
    <x v="0"/>
    <n v="400"/>
    <x v="0"/>
    <d v="1899-12-30T00:00:00"/>
    <d v="1899-12-30T00:00:00"/>
    <s v="ok"/>
    <n v="9"/>
    <x v="8"/>
    <x v="8"/>
  </r>
  <r>
    <x v="10"/>
    <x v="10"/>
    <x v="0"/>
    <x v="454"/>
    <m/>
    <s v="M-Pulcini"/>
    <x v="454"/>
    <x v="61"/>
    <s v="M"/>
    <x v="24"/>
    <s v="ok"/>
    <s v="Giovanile"/>
    <x v="24"/>
    <s v="H080416"/>
    <x v="64"/>
    <x v="1"/>
    <x v="0"/>
    <n v="400"/>
    <x v="0"/>
    <d v="1899-12-30T00:00:00"/>
    <d v="1899-12-30T00:00:00"/>
    <s v="ok"/>
    <n v="10"/>
    <x v="9"/>
    <x v="9"/>
  </r>
  <r>
    <x v="10"/>
    <x v="10"/>
    <x v="0"/>
    <x v="455"/>
    <m/>
    <s v="M-Pulcini"/>
    <x v="455"/>
    <x v="62"/>
    <s v="M"/>
    <x v="24"/>
    <s v="ok"/>
    <s v="Giovanile"/>
    <x v="24"/>
    <s v="H040019"/>
    <x v="73"/>
    <x v="1"/>
    <x v="0"/>
    <n v="400"/>
    <x v="0"/>
    <d v="1899-12-30T00:00:00"/>
    <d v="1899-12-30T00:00:00"/>
    <s v="ok"/>
    <n v="11"/>
    <x v="10"/>
    <x v="10"/>
  </r>
  <r>
    <x v="10"/>
    <x v="10"/>
    <x v="0"/>
    <x v="456"/>
    <m/>
    <s v="M-Pulcini"/>
    <x v="456"/>
    <x v="62"/>
    <s v="M"/>
    <x v="24"/>
    <s v="ok"/>
    <s v="Giovanile"/>
    <x v="24"/>
    <s v="H040447"/>
    <x v="30"/>
    <x v="1"/>
    <x v="0"/>
    <n v="400"/>
    <x v="0"/>
    <d v="1899-12-30T00:00:00"/>
    <d v="1899-12-30T00:00:00"/>
    <s v="ok"/>
    <n v="12"/>
    <x v="11"/>
    <x v="11"/>
  </r>
  <r>
    <x v="10"/>
    <x v="10"/>
    <x v="0"/>
    <x v="457"/>
    <m/>
    <s v="M-Pulcini"/>
    <x v="457"/>
    <x v="62"/>
    <s v="M"/>
    <x v="24"/>
    <s v="ok"/>
    <s v="Giovanile"/>
    <x v="24"/>
    <s v="H080264"/>
    <x v="65"/>
    <x v="1"/>
    <x v="0"/>
    <n v="400"/>
    <x v="0"/>
    <d v="1899-12-30T00:00:00"/>
    <d v="1899-12-30T00:00:00"/>
    <s v="ok"/>
    <n v="13"/>
    <x v="12"/>
    <x v="12"/>
  </r>
  <r>
    <x v="10"/>
    <x v="10"/>
    <x v="0"/>
    <x v="458"/>
    <m/>
    <s v="M-Pulcini"/>
    <x v="458"/>
    <x v="62"/>
    <s v="M"/>
    <x v="24"/>
    <s v="ok"/>
    <s v="Giovanile"/>
    <x v="24"/>
    <s v="H040447"/>
    <x v="30"/>
    <x v="1"/>
    <x v="0"/>
    <n v="400"/>
    <x v="0"/>
    <d v="1899-12-30T00:00:00"/>
    <d v="1899-12-30T00:00:00"/>
    <s v="ok"/>
    <n v="14"/>
    <x v="13"/>
    <x v="13"/>
  </r>
  <r>
    <x v="10"/>
    <x v="10"/>
    <x v="0"/>
    <x v="459"/>
    <m/>
    <s v="M-Pulcini"/>
    <x v="459"/>
    <x v="61"/>
    <s v="M"/>
    <x v="24"/>
    <s v="ok"/>
    <s v="Giovanile"/>
    <x v="24"/>
    <s v="H010289"/>
    <x v="1"/>
    <x v="1"/>
    <x v="0"/>
    <n v="400"/>
    <x v="0"/>
    <d v="1899-12-30T00:00:00"/>
    <d v="1899-12-30T00:00:00"/>
    <s v="ok"/>
    <n v="15"/>
    <x v="14"/>
    <x v="14"/>
  </r>
  <r>
    <x v="10"/>
    <x v="10"/>
    <x v="0"/>
    <x v="460"/>
    <m/>
    <s v="M-Pulcini"/>
    <x v="460"/>
    <x v="61"/>
    <s v="M"/>
    <x v="24"/>
    <s v="ok"/>
    <s v="Giovanile"/>
    <x v="24"/>
    <s v="H080682"/>
    <x v="20"/>
    <x v="1"/>
    <x v="0"/>
    <n v="400"/>
    <x v="0"/>
    <d v="1899-12-30T00:00:00"/>
    <d v="1899-12-30T00:00:00"/>
    <s v="ok"/>
    <n v="16"/>
    <x v="15"/>
    <x v="15"/>
  </r>
  <r>
    <x v="10"/>
    <x v="10"/>
    <x v="0"/>
    <x v="461"/>
    <m/>
    <s v="M-Pulcini"/>
    <x v="461"/>
    <x v="61"/>
    <s v="M"/>
    <x v="24"/>
    <s v="ok"/>
    <s v="Giovanile"/>
    <x v="24"/>
    <s v="H080682"/>
    <x v="20"/>
    <x v="1"/>
    <x v="0"/>
    <n v="400"/>
    <x v="0"/>
    <d v="1899-12-30T00:00:00"/>
    <d v="1899-12-30T00:00:00"/>
    <s v="ok"/>
    <n v="17"/>
    <x v="16"/>
    <x v="16"/>
  </r>
  <r>
    <x v="10"/>
    <x v="10"/>
    <x v="0"/>
    <x v="462"/>
    <m/>
    <s v="M-Pulcini"/>
    <x v="462"/>
    <x v="62"/>
    <s v="M"/>
    <x v="24"/>
    <s v="ok"/>
    <s v="Giovanile"/>
    <x v="24"/>
    <s v="H040447"/>
    <x v="30"/>
    <x v="1"/>
    <x v="0"/>
    <n v="400"/>
    <x v="0"/>
    <d v="1899-12-30T00:00:00"/>
    <d v="1899-12-30T00:00:00"/>
    <s v="ok"/>
    <n v="18"/>
    <x v="17"/>
    <x v="17"/>
  </r>
  <r>
    <x v="10"/>
    <x v="10"/>
    <x v="0"/>
    <x v="463"/>
    <m/>
    <s v="M-Pulcini"/>
    <x v="463"/>
    <x v="61"/>
    <s v="M"/>
    <x v="24"/>
    <s v="ok"/>
    <s v="Giovanile"/>
    <x v="24"/>
    <s v="A050294"/>
    <x v="23"/>
    <x v="0"/>
    <x v="0"/>
    <n v="400"/>
    <x v="0"/>
    <d v="1899-12-30T00:00:00"/>
    <d v="1899-12-30T00:00:00"/>
    <s v="ok"/>
    <n v="19"/>
    <x v="18"/>
    <x v="18"/>
  </r>
  <r>
    <x v="10"/>
    <x v="10"/>
    <x v="0"/>
    <x v="464"/>
    <m/>
    <s v="M-Pulcini"/>
    <x v="464"/>
    <x v="62"/>
    <s v="M"/>
    <x v="24"/>
    <s v="ok"/>
    <s v="Giovanile"/>
    <x v="24"/>
    <s v="H010172"/>
    <x v="16"/>
    <x v="1"/>
    <x v="0"/>
    <n v="400"/>
    <x v="0"/>
    <d v="1899-12-30T00:00:00"/>
    <d v="1899-12-30T00:00:00"/>
    <s v="ok"/>
    <n v="20"/>
    <x v="19"/>
    <x v="19"/>
  </r>
  <r>
    <x v="10"/>
    <x v="10"/>
    <x v="0"/>
    <x v="465"/>
    <m/>
    <s v="M-Pulcini"/>
    <x v="465"/>
    <x v="61"/>
    <s v="M"/>
    <x v="24"/>
    <s v="ok"/>
    <s v="Giovanile"/>
    <x v="24"/>
    <s v="H010289"/>
    <x v="1"/>
    <x v="1"/>
    <x v="0"/>
    <n v="400"/>
    <x v="0"/>
    <d v="1899-12-30T00:00:00"/>
    <d v="1899-12-30T00:00:00"/>
    <s v="ok"/>
    <n v="21"/>
    <x v="20"/>
    <x v="19"/>
  </r>
  <r>
    <x v="10"/>
    <x v="10"/>
    <x v="0"/>
    <x v="466"/>
    <m/>
    <s v="M-Pulcini"/>
    <x v="466"/>
    <x v="61"/>
    <s v="M"/>
    <x v="24"/>
    <s v="ok"/>
    <s v="Giovanile"/>
    <x v="24"/>
    <s v="H080274"/>
    <x v="9"/>
    <x v="1"/>
    <x v="0"/>
    <n v="400"/>
    <x v="0"/>
    <d v="1899-12-30T00:00:00"/>
    <d v="1899-12-30T00:00:00"/>
    <s v="ok"/>
    <n v="22"/>
    <x v="21"/>
    <x v="19"/>
  </r>
  <r>
    <x v="10"/>
    <x v="10"/>
    <x v="0"/>
    <x v="467"/>
    <m/>
    <s v="M-Pulcini"/>
    <x v="467"/>
    <x v="61"/>
    <s v="M"/>
    <x v="24"/>
    <s v="ok"/>
    <s v="Giovanile"/>
    <x v="24"/>
    <s v="H010289"/>
    <x v="1"/>
    <x v="1"/>
    <x v="0"/>
    <n v="400"/>
    <x v="0"/>
    <d v="1899-12-30T00:00:00"/>
    <d v="1899-12-30T00:00:00"/>
    <s v="ok"/>
    <n v="23"/>
    <x v="22"/>
    <x v="19"/>
  </r>
  <r>
    <x v="10"/>
    <x v="10"/>
    <x v="0"/>
    <x v="468"/>
    <m/>
    <s v="M-Pulcini"/>
    <x v="468"/>
    <x v="62"/>
    <s v="M"/>
    <x v="24"/>
    <s v="ok"/>
    <s v="Giovanile"/>
    <x v="24"/>
    <s v="H011308"/>
    <x v="7"/>
    <x v="1"/>
    <x v="0"/>
    <n v="400"/>
    <x v="0"/>
    <d v="1899-12-30T00:00:00"/>
    <d v="1899-12-30T00:00:00"/>
    <s v="ok"/>
    <n v="24"/>
    <x v="23"/>
    <x v="19"/>
  </r>
  <r>
    <x v="10"/>
    <x v="10"/>
    <x v="0"/>
    <x v="469"/>
    <m/>
    <s v="M-Pulcini"/>
    <x v="469"/>
    <x v="62"/>
    <s v="M"/>
    <x v="24"/>
    <s v="ok"/>
    <s v="Giovanile"/>
    <x v="24"/>
    <s v="H080274"/>
    <x v="9"/>
    <x v="1"/>
    <x v="0"/>
    <n v="400"/>
    <x v="0"/>
    <d v="1899-12-30T00:00:00"/>
    <d v="1899-12-30T00:00:00"/>
    <s v="ok"/>
    <n v="25"/>
    <x v="24"/>
    <x v="19"/>
  </r>
  <r>
    <x v="10"/>
    <x v="10"/>
    <x v="0"/>
    <x v="470"/>
    <m/>
    <s v="M-Pulcini"/>
    <x v="470"/>
    <x v="62"/>
    <s v="M"/>
    <x v="24"/>
    <s v="ok"/>
    <s v="Giovanile"/>
    <x v="24"/>
    <s v="H011308"/>
    <x v="7"/>
    <x v="1"/>
    <x v="0"/>
    <n v="400"/>
    <x v="0"/>
    <d v="1899-12-30T00:00:00"/>
    <d v="1899-12-30T00:00:00"/>
    <s v="ok"/>
    <n v="26"/>
    <x v="25"/>
    <x v="19"/>
  </r>
  <r>
    <x v="10"/>
    <x v="10"/>
    <x v="0"/>
    <x v="471"/>
    <m/>
    <s v="M-Pulcini"/>
    <x v="471"/>
    <x v="62"/>
    <s v="M"/>
    <x v="24"/>
    <s v="ok"/>
    <s v="Giovanile"/>
    <x v="24"/>
    <s v="H011308"/>
    <x v="7"/>
    <x v="1"/>
    <x v="0"/>
    <n v="400"/>
    <x v="0"/>
    <d v="1899-12-30T00:00:00"/>
    <d v="1899-12-30T00:00:00"/>
    <s v="ok"/>
    <n v="27"/>
    <x v="26"/>
    <x v="19"/>
  </r>
  <r>
    <x v="10"/>
    <x v="10"/>
    <x v="0"/>
    <x v="472"/>
    <m/>
    <s v="M-Pulcini"/>
    <x v="472"/>
    <x v="61"/>
    <s v="M"/>
    <x v="24"/>
    <s v="ok"/>
    <s v="Giovanile"/>
    <x v="24"/>
    <s v="H080382"/>
    <x v="21"/>
    <x v="1"/>
    <x v="0"/>
    <n v="400"/>
    <x v="0"/>
    <d v="1899-12-30T00:00:00"/>
    <d v="1899-12-30T00:00:00"/>
    <s v="ok"/>
    <n v="28"/>
    <x v="27"/>
    <x v="19"/>
  </r>
  <r>
    <x v="10"/>
    <x v="10"/>
    <x v="0"/>
    <x v="473"/>
    <m/>
    <s v="M-Pulcini"/>
    <x v="473"/>
    <x v="61"/>
    <s v="M"/>
    <x v="24"/>
    <s v="ok"/>
    <s v="Giovanile"/>
    <x v="24"/>
    <s v="A130646"/>
    <x v="3"/>
    <x v="0"/>
    <x v="0"/>
    <n v="400"/>
    <x v="0"/>
    <d v="1899-12-30T00:00:00"/>
    <d v="1899-12-30T00:00:00"/>
    <s v="ok"/>
    <n v="29"/>
    <x v="28"/>
    <x v="19"/>
  </r>
  <r>
    <x v="10"/>
    <x v="10"/>
    <x v="0"/>
    <x v="474"/>
    <m/>
    <s v="M-Pulcini"/>
    <x v="474"/>
    <x v="62"/>
    <s v="M"/>
    <x v="24"/>
    <s v="ok"/>
    <s v="Giovanile"/>
    <x v="24"/>
    <s v="H080274"/>
    <x v="9"/>
    <x v="1"/>
    <x v="0"/>
    <n v="400"/>
    <x v="0"/>
    <d v="1899-12-30T00:00:00"/>
    <d v="1899-12-30T00:00:00"/>
    <s v="ok"/>
    <n v="30"/>
    <x v="29"/>
    <x v="19"/>
  </r>
  <r>
    <x v="10"/>
    <x v="10"/>
    <x v="0"/>
    <x v="475"/>
    <m/>
    <s v="M-Pulcini"/>
    <x v="475"/>
    <x v="62"/>
    <s v="M"/>
    <x v="24"/>
    <s v="ok"/>
    <s v="Giovanile"/>
    <x v="24"/>
    <s v="H080682"/>
    <x v="20"/>
    <x v="1"/>
    <x v="0"/>
    <n v="400"/>
    <x v="0"/>
    <d v="1899-12-30T00:00:00"/>
    <d v="1899-12-30T00:00:00"/>
    <s v="ok"/>
    <n v="31"/>
    <x v="30"/>
    <x v="19"/>
  </r>
  <r>
    <x v="10"/>
    <x v="10"/>
    <x v="0"/>
    <x v="476"/>
    <m/>
    <s v="M-Pulcini"/>
    <x v="476"/>
    <x v="61"/>
    <s v="M"/>
    <x v="24"/>
    <s v="ok"/>
    <s v="Giovanile"/>
    <x v="24"/>
    <s v="H080682"/>
    <x v="20"/>
    <x v="1"/>
    <x v="0"/>
    <n v="400"/>
    <x v="0"/>
    <d v="1899-12-30T00:00:00"/>
    <d v="1899-12-30T00:00:00"/>
    <s v="ok"/>
    <n v="32"/>
    <x v="31"/>
    <x v="19"/>
  </r>
  <r>
    <x v="10"/>
    <x v="10"/>
    <x v="0"/>
    <x v="477"/>
    <m/>
    <s v="M-Pulcini"/>
    <x v="477"/>
    <x v="61"/>
    <s v="M"/>
    <x v="24"/>
    <s v="ok"/>
    <s v="Giovanile"/>
    <x v="24"/>
    <s v="H021069"/>
    <x v="70"/>
    <x v="1"/>
    <x v="0"/>
    <n v="400"/>
    <x v="0"/>
    <d v="1899-12-30T00:00:00"/>
    <d v="1899-12-30T00:00:00"/>
    <s v="ok"/>
    <n v="33"/>
    <x v="32"/>
    <x v="19"/>
  </r>
  <r>
    <x v="10"/>
    <x v="10"/>
    <x v="0"/>
    <x v="478"/>
    <m/>
    <s v="M-Pulcini"/>
    <x v="478"/>
    <x v="62"/>
    <s v="M"/>
    <x v="24"/>
    <s v="ok"/>
    <s v="Giovanile"/>
    <x v="24"/>
    <s v="H041255"/>
    <x v="10"/>
    <x v="1"/>
    <x v="0"/>
    <n v="400"/>
    <x v="0"/>
    <d v="1899-12-30T00:00:00"/>
    <d v="1899-12-30T00:00:00"/>
    <s v="ok"/>
    <n v="34"/>
    <x v="33"/>
    <x v="19"/>
  </r>
  <r>
    <x v="10"/>
    <x v="10"/>
    <x v="0"/>
    <x v="479"/>
    <m/>
    <s v="M-Pulcini"/>
    <x v="479"/>
    <x v="62"/>
    <s v="M"/>
    <x v="24"/>
    <s v="ok"/>
    <s v="Giovanile"/>
    <x v="24"/>
    <s v="H011219"/>
    <x v="24"/>
    <x v="1"/>
    <x v="0"/>
    <n v="400"/>
    <x v="0"/>
    <d v="1899-12-30T00:00:00"/>
    <d v="1899-12-30T00:00:00"/>
    <s v="ok"/>
    <n v="35"/>
    <x v="34"/>
    <x v="19"/>
  </r>
  <r>
    <x v="10"/>
    <x v="10"/>
    <x v="0"/>
    <x v="480"/>
    <m/>
    <s v="M-Pulcini"/>
    <x v="480"/>
    <x v="61"/>
    <s v="M"/>
    <x v="24"/>
    <s v="ok"/>
    <s v="Giovanile"/>
    <x v="24"/>
    <s v="H011219"/>
    <x v="24"/>
    <x v="1"/>
    <x v="0"/>
    <n v="400"/>
    <x v="0"/>
    <d v="1899-12-30T00:00:00"/>
    <d v="1899-12-30T00:00:00"/>
    <s v="ok"/>
    <n v="36"/>
    <x v="35"/>
    <x v="19"/>
  </r>
  <r>
    <x v="11"/>
    <x v="11"/>
    <x v="0"/>
    <x v="481"/>
    <m/>
    <s v="M- Juniores + M-50 + M-55 + M-60 + M-65 + M-70 + M-7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1"/>
    <x v="0"/>
    <x v="21"/>
  </r>
  <r>
    <x v="11"/>
    <x v="11"/>
    <x v="0"/>
    <x v="482"/>
    <m/>
    <s v="M- Juniores + M-50 + M-55 + M-60 + M-65 + M-70 + M-75"/>
    <x v="481"/>
    <x v="38"/>
    <s v="M"/>
    <x v="25"/>
    <s v="ok"/>
    <s v="Adulti"/>
    <x v="25"/>
    <s v="A130534"/>
    <x v="8"/>
    <x v="0"/>
    <x v="0"/>
    <n v="5000"/>
    <x v="0"/>
    <d v="1899-12-30T00:00:00"/>
    <d v="1899-12-30T00:00:00"/>
    <s v="ok"/>
    <n v="2"/>
    <x v="0"/>
    <x v="0"/>
  </r>
  <r>
    <x v="11"/>
    <x v="11"/>
    <x v="0"/>
    <x v="483"/>
    <m/>
    <s v="M- Juniores + M-50 + M-55 + M-60 + M-65 + M-70 + M-75"/>
    <x v="482"/>
    <x v="32"/>
    <s v="M"/>
    <x v="26"/>
    <s v="ok"/>
    <s v="Adulti"/>
    <x v="26"/>
    <s v="H075225"/>
    <x v="48"/>
    <x v="1"/>
    <x v="0"/>
    <n v="5000"/>
    <x v="0"/>
    <d v="1899-12-30T00:00:00"/>
    <d v="1899-12-30T00:00:00"/>
    <s v="ok"/>
    <n v="3"/>
    <x v="0"/>
    <x v="0"/>
  </r>
  <r>
    <x v="11"/>
    <x v="11"/>
    <x v="0"/>
    <x v="484"/>
    <m/>
    <s v="M- Juniores + M-50 + M-55 + M-60 + M-65 + M-70 + M-75"/>
    <x v="483"/>
    <x v="31"/>
    <s v="M"/>
    <x v="26"/>
    <s v="ok"/>
    <s v="Adulti"/>
    <x v="26"/>
    <s v="A120653"/>
    <x v="34"/>
    <x v="0"/>
    <x v="0"/>
    <n v="5000"/>
    <x v="0"/>
    <d v="1899-12-30T00:00:00"/>
    <d v="1899-12-30T00:00:00"/>
    <s v="ok"/>
    <n v="4"/>
    <x v="1"/>
    <x v="1"/>
  </r>
  <r>
    <x v="11"/>
    <x v="11"/>
    <x v="0"/>
    <x v="485"/>
    <m/>
    <s v="M- Juniores + M-50 + M-55 + M-60 + M-65 + M-70 + M-75"/>
    <x v="484"/>
    <x v="32"/>
    <s v="M"/>
    <x v="26"/>
    <s v="ok"/>
    <s v="Adulti"/>
    <x v="26"/>
    <s v="D060103"/>
    <x v="41"/>
    <x v="5"/>
    <x v="0"/>
    <n v="5000"/>
    <x v="0"/>
    <d v="1899-12-30T00:00:00"/>
    <d v="1899-12-30T00:00:00"/>
    <s v="ok"/>
    <n v="5"/>
    <x v="2"/>
    <x v="2"/>
  </r>
  <r>
    <x v="11"/>
    <x v="11"/>
    <x v="0"/>
    <x v="486"/>
    <m/>
    <s v="M- Juniores + M-50 + M-55 + M-60 + M-65 + M-70 + M-75"/>
    <x v="485"/>
    <x v="24"/>
    <s v="M"/>
    <x v="27"/>
    <s v="ok"/>
    <s v="Adulti"/>
    <x v="27"/>
    <s v="A160160"/>
    <x v="74"/>
    <x v="0"/>
    <x v="0"/>
    <n v="5000"/>
    <x v="0"/>
    <d v="1899-12-30T00:00:00"/>
    <d v="1899-12-30T00:00:00"/>
    <s v="ok"/>
    <n v="6"/>
    <x v="0"/>
    <x v="0"/>
  </r>
  <r>
    <x v="11"/>
    <x v="11"/>
    <x v="0"/>
    <x v="487"/>
    <m/>
    <s v="M- Juniores + M-50 + M-55 + M-60 + M-65 + M-70 + M-75"/>
    <x v="486"/>
    <x v="24"/>
    <s v="M"/>
    <x v="27"/>
    <s v="ok"/>
    <s v="Adulti"/>
    <x v="27"/>
    <s v="A130646"/>
    <x v="3"/>
    <x v="0"/>
    <x v="0"/>
    <n v="5000"/>
    <x v="0"/>
    <d v="1899-12-30T00:00:00"/>
    <d v="1899-12-30T00:00:00"/>
    <s v="ok"/>
    <n v="7"/>
    <x v="1"/>
    <x v="1"/>
  </r>
  <r>
    <x v="11"/>
    <x v="11"/>
    <x v="0"/>
    <x v="488"/>
    <m/>
    <s v="M- Juniores + M-50 + M-55 + M-60 + M-65 + M-70 + M-75"/>
    <x v="487"/>
    <x v="31"/>
    <s v="M"/>
    <x v="26"/>
    <s v="ok"/>
    <s v="Adulti"/>
    <x v="26"/>
    <s v="A130746"/>
    <x v="75"/>
    <x v="0"/>
    <x v="0"/>
    <n v="5000"/>
    <x v="0"/>
    <d v="1899-12-30T00:00:00"/>
    <d v="1899-12-30T00:00:00"/>
    <s v="ok"/>
    <n v="8"/>
    <x v="3"/>
    <x v="3"/>
  </r>
  <r>
    <x v="11"/>
    <x v="11"/>
    <x v="0"/>
    <x v="489"/>
    <m/>
    <s v="M- Juniores + M-50 + M-55 + M-60 + M-65 + M-70 + M-75"/>
    <x v="488"/>
    <x v="13"/>
    <s v="M"/>
    <x v="26"/>
    <s v="ok"/>
    <s v="Adulti"/>
    <x v="26"/>
    <s v="H011635"/>
    <x v="31"/>
    <x v="1"/>
    <x v="0"/>
    <n v="5000"/>
    <x v="0"/>
    <d v="1899-12-30T00:00:00"/>
    <d v="1899-12-30T00:00:00"/>
    <s v="ok"/>
    <n v="9"/>
    <x v="4"/>
    <x v="4"/>
  </r>
  <r>
    <x v="11"/>
    <x v="11"/>
    <x v="0"/>
    <x v="490"/>
    <m/>
    <s v="M- Juniores + M-50 + M-55 + M-60 + M-65 + M-70 + M-75"/>
    <x v="489"/>
    <x v="63"/>
    <s v="M"/>
    <x v="25"/>
    <s v="ok"/>
    <s v="Adulti"/>
    <x v="25"/>
    <s v="H040383"/>
    <x v="76"/>
    <x v="1"/>
    <x v="0"/>
    <n v="5000"/>
    <x v="0"/>
    <d v="1899-12-30T00:00:00"/>
    <d v="1899-12-30T00:00:00"/>
    <s v="ok"/>
    <n v="10"/>
    <x v="1"/>
    <x v="1"/>
  </r>
  <r>
    <x v="11"/>
    <x v="11"/>
    <x v="0"/>
    <x v="491"/>
    <m/>
    <s v="M- Juniores + M-50 + M-55 + M-60 + M-65 + M-70 + M-75"/>
    <x v="490"/>
    <x v="64"/>
    <s v="M"/>
    <x v="28"/>
    <s v="ok"/>
    <s v="Adulti"/>
    <x v="28"/>
    <s v="A140358"/>
    <x v="51"/>
    <x v="0"/>
    <x v="0"/>
    <n v="5000"/>
    <x v="0"/>
    <d v="1899-12-30T00:00:00"/>
    <d v="1899-12-30T00:00:00"/>
    <s v="ok"/>
    <n v="11"/>
    <x v="0"/>
    <x v="0"/>
  </r>
  <r>
    <x v="11"/>
    <x v="11"/>
    <x v="0"/>
    <x v="492"/>
    <m/>
    <s v="M- Juniores + M-50 + M-55 + M-60 + M-65 + M-70 + M-75"/>
    <x v="491"/>
    <x v="25"/>
    <s v="M"/>
    <x v="27"/>
    <s v="ok"/>
    <s v="Adulti"/>
    <x v="27"/>
    <s v="H035237"/>
    <x v="77"/>
    <x v="1"/>
    <x v="0"/>
    <n v="5000"/>
    <x v="0"/>
    <d v="1899-12-30T00:00:00"/>
    <d v="1899-12-30T00:00:00"/>
    <s v="ok"/>
    <n v="12"/>
    <x v="2"/>
    <x v="2"/>
  </r>
  <r>
    <x v="11"/>
    <x v="11"/>
    <x v="0"/>
    <x v="493"/>
    <m/>
    <s v="M- Juniores + M-50 + M-55 + M-60 + M-65 + M-70 + M-75"/>
    <x v="492"/>
    <x v="34"/>
    <s v="M"/>
    <x v="28"/>
    <s v="ok"/>
    <s v="Adulti"/>
    <x v="28"/>
    <s v="H020398"/>
    <x v="35"/>
    <x v="1"/>
    <x v="0"/>
    <n v="5000"/>
    <x v="0"/>
    <d v="1899-12-30T00:00:00"/>
    <d v="1899-12-30T00:00:00"/>
    <s v="ok"/>
    <n v="13"/>
    <x v="1"/>
    <x v="1"/>
  </r>
  <r>
    <x v="11"/>
    <x v="11"/>
    <x v="0"/>
    <x v="494"/>
    <m/>
    <s v="M- Juniores + M-50 + M-55 + M-60 + M-65 + M-70 + M-75"/>
    <x v="493"/>
    <x v="13"/>
    <s v="M"/>
    <x v="26"/>
    <s v="ok"/>
    <s v="Adulti"/>
    <x v="26"/>
    <s v="D060103"/>
    <x v="41"/>
    <x v="5"/>
    <x v="0"/>
    <n v="5000"/>
    <x v="0"/>
    <d v="1899-12-30T00:00:00"/>
    <d v="1899-12-30T00:00:00"/>
    <s v="ok"/>
    <n v="14"/>
    <x v="5"/>
    <x v="5"/>
  </r>
  <r>
    <x v="11"/>
    <x v="11"/>
    <x v="0"/>
    <x v="495"/>
    <m/>
    <s v="M- Juniores + M-50 + M-55 + M-60 + M-65 + M-70 + M-75"/>
    <x v="494"/>
    <x v="32"/>
    <s v="M"/>
    <x v="26"/>
    <s v="ok"/>
    <s v="Adulti"/>
    <x v="26"/>
    <s v="C035314"/>
    <x v="33"/>
    <x v="3"/>
    <x v="0"/>
    <n v="5000"/>
    <x v="0"/>
    <d v="1899-12-30T00:00:00"/>
    <d v="1899-12-30T00:00:00"/>
    <s v="ok"/>
    <n v="15"/>
    <x v="6"/>
    <x v="6"/>
  </r>
  <r>
    <x v="11"/>
    <x v="11"/>
    <x v="0"/>
    <x v="496"/>
    <m/>
    <s v="M- Juniores + M-50 + M-55 + M-60 + M-65 + M-70 + M-75"/>
    <x v="495"/>
    <x v="38"/>
    <s v="M"/>
    <x v="25"/>
    <s v="ok"/>
    <s v="Adulti"/>
    <x v="25"/>
    <s v="H011219"/>
    <x v="24"/>
    <x v="1"/>
    <x v="0"/>
    <n v="5000"/>
    <x v="0"/>
    <d v="1899-12-30T00:00:00"/>
    <d v="1899-12-30T00:00:00"/>
    <s v="ok"/>
    <n v="16"/>
    <x v="2"/>
    <x v="2"/>
  </r>
  <r>
    <x v="11"/>
    <x v="11"/>
    <x v="0"/>
    <x v="497"/>
    <m/>
    <s v="M- Juniores + M-50 + M-55 + M-60 + M-65 + M-70 + M-75"/>
    <x v="496"/>
    <x v="25"/>
    <s v="M"/>
    <x v="27"/>
    <s v="ok"/>
    <s v="Adulti"/>
    <x v="27"/>
    <s v="H011309"/>
    <x v="18"/>
    <x v="1"/>
    <x v="0"/>
    <n v="5000"/>
    <x v="0"/>
    <d v="1899-12-30T00:00:00"/>
    <d v="1899-12-30T00:00:00"/>
    <s v="ok"/>
    <n v="17"/>
    <x v="3"/>
    <x v="3"/>
  </r>
  <r>
    <x v="11"/>
    <x v="11"/>
    <x v="0"/>
    <x v="498"/>
    <m/>
    <s v="M- Juniores + M-50 + M-55 + M-60 + M-65 + M-70 + M-75"/>
    <x v="497"/>
    <x v="38"/>
    <s v="M"/>
    <x v="25"/>
    <s v="ok"/>
    <s v="Adulti"/>
    <x v="25"/>
    <s v="A130646"/>
    <x v="3"/>
    <x v="0"/>
    <x v="0"/>
    <n v="5000"/>
    <x v="0"/>
    <d v="1899-12-30T00:00:00"/>
    <d v="1899-12-30T00:00:00"/>
    <s v="ok"/>
    <n v="18"/>
    <x v="3"/>
    <x v="3"/>
  </r>
  <r>
    <x v="11"/>
    <x v="11"/>
    <x v="0"/>
    <x v="499"/>
    <m/>
    <s v="M- Juniores + M-50 + M-55 + M-60 + M-65 + M-70 + M-75"/>
    <x v="498"/>
    <x v="13"/>
    <s v="M"/>
    <x v="26"/>
    <s v="ok"/>
    <s v="Adulti"/>
    <x v="26"/>
    <s v="A050423"/>
    <x v="45"/>
    <x v="0"/>
    <x v="0"/>
    <n v="5000"/>
    <x v="0"/>
    <d v="1899-12-30T00:00:00"/>
    <d v="1899-12-30T00:00:00"/>
    <s v="ok"/>
    <n v="19"/>
    <x v="7"/>
    <x v="7"/>
  </r>
  <r>
    <x v="11"/>
    <x v="11"/>
    <x v="0"/>
    <x v="500"/>
    <m/>
    <s v="M- Juniores + M-50 + M-55 + M-60 + M-65 + M-70 + M-75"/>
    <x v="499"/>
    <x v="63"/>
    <s v="M"/>
    <x v="25"/>
    <s v="ok"/>
    <s v="Adulti"/>
    <x v="25"/>
    <s v="A140541"/>
    <x v="22"/>
    <x v="0"/>
    <x v="0"/>
    <n v="5000"/>
    <x v="0"/>
    <d v="1899-12-30T00:00:00"/>
    <d v="1899-12-30T00:00:00"/>
    <s v="ok"/>
    <n v="20"/>
    <x v="4"/>
    <x v="4"/>
  </r>
  <r>
    <x v="11"/>
    <x v="11"/>
    <x v="0"/>
    <x v="501"/>
    <m/>
    <s v="M- Juniores + M-50 + M-55 + M-60 + M-65 + M-70 + M-75"/>
    <x v="500"/>
    <x v="52"/>
    <s v="M"/>
    <x v="29"/>
    <s v="ok"/>
    <s v="Adulti"/>
    <x v="29"/>
    <s v="H110402"/>
    <x v="78"/>
    <x v="1"/>
    <x v="0"/>
    <n v="5000"/>
    <x v="0"/>
    <d v="1899-12-30T00:00:00"/>
    <d v="1899-12-30T00:00:00"/>
    <s v="ok"/>
    <n v="21"/>
    <x v="0"/>
    <x v="0"/>
  </r>
  <r>
    <x v="11"/>
    <x v="11"/>
    <x v="0"/>
    <x v="502"/>
    <m/>
    <s v="M- Juniores + M-50 + M-55 + M-60 + M-65 + M-70 + M-75"/>
    <x v="501"/>
    <x v="47"/>
    <s v="M"/>
    <x v="28"/>
    <s v="ok"/>
    <s v="Adulti"/>
    <x v="28"/>
    <s v="A130534"/>
    <x v="8"/>
    <x v="0"/>
    <x v="0"/>
    <n v="5000"/>
    <x v="0"/>
    <d v="1899-12-30T00:00:00"/>
    <d v="1899-12-30T00:00:00"/>
    <s v="ok"/>
    <n v="22"/>
    <x v="2"/>
    <x v="2"/>
  </r>
  <r>
    <x v="11"/>
    <x v="11"/>
    <x v="0"/>
    <x v="503"/>
    <m/>
    <s v="M- Juniores + M-50 + M-55 + M-60 + M-65 + M-70 + M-75"/>
    <x v="502"/>
    <x v="31"/>
    <s v="M"/>
    <x v="26"/>
    <s v="ok"/>
    <s v="Adulti"/>
    <x v="26"/>
    <s v="L090562"/>
    <x v="38"/>
    <x v="2"/>
    <x v="0"/>
    <n v="5000"/>
    <x v="0"/>
    <d v="1899-12-30T00:00:00"/>
    <d v="1899-12-30T00:00:00"/>
    <s v="ok"/>
    <n v="23"/>
    <x v="8"/>
    <x v="8"/>
  </r>
  <r>
    <x v="11"/>
    <x v="11"/>
    <x v="0"/>
    <x v="504"/>
    <m/>
    <s v="M- Juniores + M-50 + M-55 + M-60 + M-65 + M-70 + M-75"/>
    <x v="503"/>
    <x v="38"/>
    <s v="M"/>
    <x v="25"/>
    <s v="ok"/>
    <s v="Adulti"/>
    <x v="25"/>
    <s v="C010535"/>
    <x v="12"/>
    <x v="3"/>
    <x v="0"/>
    <n v="5000"/>
    <x v="0"/>
    <d v="1899-12-30T00:00:00"/>
    <d v="1899-12-30T00:00:00"/>
    <s v="ok"/>
    <n v="24"/>
    <x v="5"/>
    <x v="5"/>
  </r>
  <r>
    <x v="11"/>
    <x v="11"/>
    <x v="0"/>
    <x v="505"/>
    <m/>
    <s v="M- Juniores + M-50 + M-55 + M-60 + M-65 + M-70 + M-75"/>
    <x v="504"/>
    <x v="48"/>
    <s v="M"/>
    <x v="26"/>
    <s v="ok"/>
    <s v="Adulti"/>
    <x v="26"/>
    <s v="H041354"/>
    <x v="39"/>
    <x v="1"/>
    <x v="0"/>
    <n v="5000"/>
    <x v="0"/>
    <d v="1899-12-30T00:00:00"/>
    <d v="1899-12-30T00:00:00"/>
    <s v="ok"/>
    <n v="25"/>
    <x v="9"/>
    <x v="9"/>
  </r>
  <r>
    <x v="11"/>
    <x v="11"/>
    <x v="0"/>
    <x v="506"/>
    <m/>
    <s v="M- Juniores + M-50 + M-55 + M-60 + M-65 + M-70 + M-75"/>
    <x v="505"/>
    <x v="26"/>
    <s v="M"/>
    <x v="27"/>
    <s v="ok"/>
    <s v="Adulti"/>
    <x v="27"/>
    <s v="H080300"/>
    <x v="25"/>
    <x v="1"/>
    <x v="0"/>
    <n v="5000"/>
    <x v="0"/>
    <d v="1899-12-30T00:00:00"/>
    <d v="1899-12-30T00:00:00"/>
    <s v="ok"/>
    <n v="26"/>
    <x v="4"/>
    <x v="4"/>
  </r>
  <r>
    <x v="11"/>
    <x v="11"/>
    <x v="0"/>
    <x v="507"/>
    <m/>
    <s v="M- Juniores + M-50 + M-55 + M-60 + M-65 + M-70 + M-75"/>
    <x v="506"/>
    <x v="24"/>
    <s v="M"/>
    <x v="27"/>
    <s v="ok"/>
    <s v="Adulti"/>
    <x v="27"/>
    <s v="H040383"/>
    <x v="76"/>
    <x v="1"/>
    <x v="0"/>
    <n v="5000"/>
    <x v="0"/>
    <d v="1899-12-30T00:00:00"/>
    <d v="1899-12-30T00:00:00"/>
    <s v="ok"/>
    <n v="27"/>
    <x v="5"/>
    <x v="5"/>
  </r>
  <r>
    <x v="11"/>
    <x v="11"/>
    <x v="0"/>
    <x v="508"/>
    <m/>
    <s v="M- Juniores + M-50 + M-55 + M-60 + M-65 + M-70 + M-75"/>
    <x v="507"/>
    <x v="47"/>
    <s v="M"/>
    <x v="28"/>
    <s v="ok"/>
    <s v="Adulti"/>
    <x v="28"/>
    <s v="D070102"/>
    <x v="50"/>
    <x v="5"/>
    <x v="0"/>
    <n v="5000"/>
    <x v="0"/>
    <d v="1899-12-30T00:00:00"/>
    <d v="1899-12-30T00:00:00"/>
    <s v="ok"/>
    <n v="28"/>
    <x v="3"/>
    <x v="3"/>
  </r>
  <r>
    <x v="11"/>
    <x v="11"/>
    <x v="0"/>
    <x v="509"/>
    <m/>
    <s v="M- Juniores + M-50 + M-55 + M-60 + M-65 + M-70 + M-75"/>
    <x v="508"/>
    <x v="32"/>
    <s v="M"/>
    <x v="26"/>
    <s v="ok"/>
    <s v="Adulti"/>
    <x v="26"/>
    <s v="H080274"/>
    <x v="9"/>
    <x v="1"/>
    <x v="0"/>
    <n v="5000"/>
    <x v="0"/>
    <d v="1899-12-30T00:00:00"/>
    <d v="1899-12-30T00:00:00"/>
    <s v="ok"/>
    <n v="29"/>
    <x v="10"/>
    <x v="10"/>
  </r>
  <r>
    <x v="11"/>
    <x v="11"/>
    <x v="0"/>
    <x v="510"/>
    <m/>
    <s v="M- Juniores + M-50 + M-55 + M-60 + M-65 + M-70 + M-75"/>
    <x v="509"/>
    <x v="26"/>
    <s v="M"/>
    <x v="27"/>
    <s v="ok"/>
    <s v="Adulti"/>
    <x v="27"/>
    <s v="H041304"/>
    <x v="79"/>
    <x v="1"/>
    <x v="0"/>
    <n v="5000"/>
    <x v="0"/>
    <d v="1899-12-30T00:00:00"/>
    <d v="1899-12-30T00:00:00"/>
    <s v="ok"/>
    <n v="30"/>
    <x v="6"/>
    <x v="6"/>
  </r>
  <r>
    <x v="11"/>
    <x v="11"/>
    <x v="0"/>
    <x v="511"/>
    <m/>
    <s v="M- Juniores + M-50 + M-55 + M-60 + M-65 + M-70 + M-75"/>
    <x v="510"/>
    <x v="63"/>
    <s v="M"/>
    <x v="25"/>
    <s v="ok"/>
    <s v="Adulti"/>
    <x v="25"/>
    <s v="A050294"/>
    <x v="23"/>
    <x v="0"/>
    <x v="0"/>
    <n v="5000"/>
    <x v="0"/>
    <d v="1899-12-30T00:00:00"/>
    <d v="1899-12-30T00:00:00"/>
    <s v="ok"/>
    <n v="31"/>
    <x v="6"/>
    <x v="6"/>
  </r>
  <r>
    <x v="11"/>
    <x v="11"/>
    <x v="0"/>
    <x v="512"/>
    <m/>
    <s v="M- Juniores + M-50 + M-55 + M-60 + M-65 + M-70 + M-75"/>
    <x v="511"/>
    <x v="34"/>
    <s v="M"/>
    <x v="28"/>
    <s v="ok"/>
    <s v="Adulti"/>
    <x v="28"/>
    <s v="D070019"/>
    <x v="80"/>
    <x v="5"/>
    <x v="0"/>
    <n v="5000"/>
    <x v="0"/>
    <d v="1899-12-30T00:00:00"/>
    <d v="1899-12-30T00:00:00"/>
    <s v="ok"/>
    <n v="32"/>
    <x v="4"/>
    <x v="4"/>
  </r>
  <r>
    <x v="11"/>
    <x v="11"/>
    <x v="0"/>
    <x v="513"/>
    <m/>
    <s v="M- Juniores + M-50 + M-55 + M-60 + M-65 + M-70 + M-75"/>
    <x v="512"/>
    <x v="47"/>
    <s v="M"/>
    <x v="28"/>
    <s v="ok"/>
    <s v="Adulti"/>
    <x v="28"/>
    <s v="H020398"/>
    <x v="35"/>
    <x v="1"/>
    <x v="0"/>
    <n v="5000"/>
    <x v="0"/>
    <d v="1899-12-30T00:00:00"/>
    <d v="1899-12-30T00:00:00"/>
    <s v="ok"/>
    <n v="33"/>
    <x v="5"/>
    <x v="5"/>
  </r>
  <r>
    <x v="11"/>
    <x v="11"/>
    <x v="0"/>
    <x v="514"/>
    <m/>
    <s v="M- Juniores + M-50 + M-55 + M-60 + M-65 + M-70 + M-75"/>
    <x v="513"/>
    <x v="32"/>
    <s v="M"/>
    <x v="26"/>
    <s v="ok"/>
    <s v="Adulti"/>
    <x v="26"/>
    <s v="A140541"/>
    <x v="22"/>
    <x v="0"/>
    <x v="0"/>
    <n v="5000"/>
    <x v="0"/>
    <d v="1899-12-30T00:00:00"/>
    <d v="1899-12-30T00:00:00"/>
    <s v="ok"/>
    <n v="34"/>
    <x v="11"/>
    <x v="11"/>
  </r>
  <r>
    <x v="11"/>
    <x v="11"/>
    <x v="0"/>
    <x v="515"/>
    <m/>
    <s v="M- Juniores + M-50 + M-55 + M-60 + M-65 + M-70 + M-75"/>
    <x v="514"/>
    <x v="26"/>
    <s v="M"/>
    <x v="27"/>
    <s v="ok"/>
    <s v="Adulti"/>
    <x v="27"/>
    <s v="H041040"/>
    <x v="81"/>
    <x v="1"/>
    <x v="0"/>
    <n v="5000"/>
    <x v="0"/>
    <d v="1899-12-30T00:00:00"/>
    <d v="1899-12-30T00:00:00"/>
    <s v="ok"/>
    <n v="35"/>
    <x v="7"/>
    <x v="7"/>
  </r>
  <r>
    <x v="11"/>
    <x v="11"/>
    <x v="0"/>
    <x v="516"/>
    <m/>
    <s v="M- Juniores + M-50 + M-55 + M-60 + M-65 + M-70 + M-75"/>
    <x v="515"/>
    <x v="17"/>
    <s v="M"/>
    <x v="27"/>
    <s v="ok"/>
    <s v="Adulti"/>
    <x v="27"/>
    <s v="H041354"/>
    <x v="39"/>
    <x v="1"/>
    <x v="0"/>
    <n v="5000"/>
    <x v="0"/>
    <d v="1899-12-30T00:00:00"/>
    <d v="1899-12-30T00:00:00"/>
    <s v="ok"/>
    <n v="36"/>
    <x v="8"/>
    <x v="8"/>
  </r>
  <r>
    <x v="11"/>
    <x v="11"/>
    <x v="0"/>
    <x v="517"/>
    <m/>
    <s v="M- Juniores + M-50 + M-55 + M-60 + M-65 + M-70 + M-75"/>
    <x v="516"/>
    <x v="48"/>
    <s v="M"/>
    <x v="26"/>
    <s v="ok"/>
    <s v="Adulti"/>
    <x v="26"/>
    <s v="H011219"/>
    <x v="24"/>
    <x v="1"/>
    <x v="0"/>
    <n v="5000"/>
    <x v="0"/>
    <d v="1899-12-30T00:00:00"/>
    <d v="1899-12-30T00:00:00"/>
    <s v="ok"/>
    <n v="37"/>
    <x v="12"/>
    <x v="12"/>
  </r>
  <r>
    <x v="11"/>
    <x v="11"/>
    <x v="0"/>
    <x v="518"/>
    <m/>
    <s v="M- Juniores + M-50 + M-55 + M-60 + M-65 + M-70 + M-75"/>
    <x v="517"/>
    <x v="34"/>
    <s v="M"/>
    <x v="28"/>
    <s v="ok"/>
    <s v="Adulti"/>
    <x v="28"/>
    <s v="L020280"/>
    <x v="82"/>
    <x v="2"/>
    <x v="0"/>
    <n v="5000"/>
    <x v="0"/>
    <d v="1899-12-30T00:00:00"/>
    <d v="1899-12-30T00:00:00"/>
    <s v="ok"/>
    <n v="38"/>
    <x v="6"/>
    <x v="6"/>
  </r>
  <r>
    <x v="11"/>
    <x v="11"/>
    <x v="0"/>
    <x v="519"/>
    <m/>
    <s v="M- Juniores + M-50 + M-55 + M-60 + M-65 + M-70 + M-75"/>
    <x v="518"/>
    <x v="17"/>
    <s v="M"/>
    <x v="27"/>
    <s v="ok"/>
    <s v="Adulti"/>
    <x v="27"/>
    <s v="H011219"/>
    <x v="24"/>
    <x v="1"/>
    <x v="0"/>
    <n v="5000"/>
    <x v="0"/>
    <d v="1899-12-30T00:00:00"/>
    <d v="1899-12-30T00:00:00"/>
    <s v="ok"/>
    <n v="39"/>
    <x v="9"/>
    <x v="9"/>
  </r>
  <r>
    <x v="11"/>
    <x v="11"/>
    <x v="0"/>
    <x v="520"/>
    <m/>
    <s v="M- Juniores + M-50 + M-55 + M-60 + M-65 + M-70 + M-75"/>
    <x v="519"/>
    <x v="38"/>
    <s v="M"/>
    <x v="25"/>
    <s v="ok"/>
    <s v="Adulti"/>
    <x v="25"/>
    <s v="L021869"/>
    <x v="2"/>
    <x v="2"/>
    <x v="0"/>
    <n v="5000"/>
    <x v="0"/>
    <d v="1899-12-30T00:00:00"/>
    <d v="1899-12-30T00:00:00"/>
    <s v="ok"/>
    <n v="40"/>
    <x v="7"/>
    <x v="7"/>
  </r>
  <r>
    <x v="11"/>
    <x v="11"/>
    <x v="0"/>
    <x v="521"/>
    <m/>
    <s v="M- Juniores + M-50 + M-55 + M-60 + M-65 + M-70 + M-75"/>
    <x v="520"/>
    <x v="48"/>
    <s v="M"/>
    <x v="26"/>
    <s v="ok"/>
    <s v="Adulti"/>
    <x v="26"/>
    <s v="H010105"/>
    <x v="14"/>
    <x v="1"/>
    <x v="0"/>
    <n v="5000"/>
    <x v="0"/>
    <d v="1899-12-30T00:00:00"/>
    <d v="1899-12-30T00:00:00"/>
    <s v="ok"/>
    <n v="41"/>
    <x v="13"/>
    <x v="13"/>
  </r>
  <r>
    <x v="11"/>
    <x v="11"/>
    <x v="0"/>
    <x v="522"/>
    <m/>
    <s v="M- Juniores + M-50 + M-55 + M-60 + M-65 + M-70 + M-75"/>
    <x v="521"/>
    <x v="34"/>
    <s v="M"/>
    <x v="28"/>
    <s v="ok"/>
    <s v="Adulti"/>
    <x v="28"/>
    <s v="H020398"/>
    <x v="35"/>
    <x v="1"/>
    <x v="0"/>
    <n v="5000"/>
    <x v="0"/>
    <d v="1899-12-30T00:00:00"/>
    <d v="1899-12-30T00:00:00"/>
    <s v="ok"/>
    <n v="42"/>
    <x v="7"/>
    <x v="7"/>
  </r>
  <r>
    <x v="11"/>
    <x v="11"/>
    <x v="0"/>
    <x v="523"/>
    <m/>
    <s v="M- Juniores + M-50 + M-55 + M-60 + M-65 + M-70 + M-75"/>
    <x v="522"/>
    <x v="47"/>
    <s v="M"/>
    <x v="28"/>
    <s v="ok"/>
    <s v="Adulti"/>
    <x v="28"/>
    <s v="H075301"/>
    <x v="57"/>
    <x v="1"/>
    <x v="0"/>
    <n v="5000"/>
    <x v="0"/>
    <d v="1899-12-30T00:00:00"/>
    <d v="1899-12-30T00:00:00"/>
    <s v="ok"/>
    <n v="43"/>
    <x v="8"/>
    <x v="8"/>
  </r>
  <r>
    <x v="11"/>
    <x v="11"/>
    <x v="0"/>
    <x v="524"/>
    <m/>
    <s v="M- Juniores + M-50 + M-55 + M-60 + M-65 + M-70 + M-75"/>
    <x v="523"/>
    <x v="13"/>
    <s v="M"/>
    <x v="26"/>
    <s v="ok"/>
    <s v="Adulti"/>
    <x v="26"/>
    <s v="H041354"/>
    <x v="39"/>
    <x v="1"/>
    <x v="0"/>
    <n v="5000"/>
    <x v="0"/>
    <d v="1899-12-30T00:00:00"/>
    <d v="1899-12-30T00:00:00"/>
    <s v="ok"/>
    <n v="44"/>
    <x v="14"/>
    <x v="14"/>
  </r>
  <r>
    <x v="11"/>
    <x v="11"/>
    <x v="0"/>
    <x v="525"/>
    <m/>
    <s v="M- Juniores + M-50 + M-55 + M-60 + M-65 + M-70 + M-75"/>
    <x v="524"/>
    <x v="33"/>
    <s v="M"/>
    <x v="26"/>
    <s v="ok"/>
    <s v="Adulti"/>
    <x v="26"/>
    <s v="H040644"/>
    <x v="83"/>
    <x v="1"/>
    <x v="0"/>
    <n v="5000"/>
    <x v="0"/>
    <d v="1899-12-30T00:00:00"/>
    <d v="1899-12-30T00:00:00"/>
    <s v="ok"/>
    <n v="45"/>
    <x v="15"/>
    <x v="15"/>
  </r>
  <r>
    <x v="11"/>
    <x v="11"/>
    <x v="0"/>
    <x v="526"/>
    <m/>
    <s v="M- Juniores + M-50 + M-55 + M-60 + M-65 + M-70 + M-7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46"/>
    <x v="1"/>
    <x v="21"/>
  </r>
  <r>
    <x v="11"/>
    <x v="11"/>
    <x v="0"/>
    <x v="527"/>
    <m/>
    <s v="M- Juniores + M-50 + M-55 + M-60 + M-65 + M-70 + M-7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47"/>
    <x v="2"/>
    <x v="21"/>
  </r>
  <r>
    <x v="11"/>
    <x v="11"/>
    <x v="0"/>
    <x v="528"/>
    <m/>
    <s v="M- Juniores + M-50 + M-55 + M-60 + M-65 + M-70 + M-75"/>
    <x v="525"/>
    <x v="32"/>
    <s v="M"/>
    <x v="26"/>
    <s v="ok"/>
    <s v="Adulti"/>
    <x v="26"/>
    <s v="H011725"/>
    <x v="58"/>
    <x v="1"/>
    <x v="0"/>
    <n v="5000"/>
    <x v="0"/>
    <d v="1899-12-30T00:00:00"/>
    <d v="1899-12-30T00:00:00"/>
    <s v="ok"/>
    <n v="48"/>
    <x v="16"/>
    <x v="16"/>
  </r>
  <r>
    <x v="11"/>
    <x v="11"/>
    <x v="0"/>
    <x v="529"/>
    <m/>
    <s v="M- Juniores + M-50 + M-55 + M-60 + M-65 + M-70 + M-75"/>
    <x v="526"/>
    <x v="47"/>
    <s v="M"/>
    <x v="28"/>
    <s v="ok"/>
    <s v="Adulti"/>
    <x v="28"/>
    <s v="A130646"/>
    <x v="3"/>
    <x v="0"/>
    <x v="0"/>
    <n v="5000"/>
    <x v="0"/>
    <d v="1899-12-30T00:00:00"/>
    <d v="1899-12-30T00:00:00"/>
    <s v="ok"/>
    <n v="49"/>
    <x v="9"/>
    <x v="9"/>
  </r>
  <r>
    <x v="11"/>
    <x v="11"/>
    <x v="0"/>
    <x v="530"/>
    <m/>
    <s v="M- Juniores + M-50 + M-55 + M-60 + M-65 + M-70 + M-75"/>
    <x v="527"/>
    <x v="48"/>
    <s v="M"/>
    <x v="26"/>
    <s v="ok"/>
    <s v="Adulti"/>
    <x v="26"/>
    <s v="H080563"/>
    <x v="84"/>
    <x v="1"/>
    <x v="0"/>
    <n v="5000"/>
    <x v="0"/>
    <d v="1899-12-30T00:00:00"/>
    <d v="1899-12-30T00:00:00"/>
    <s v="ok"/>
    <n v="50"/>
    <x v="17"/>
    <x v="17"/>
  </r>
  <r>
    <x v="11"/>
    <x v="11"/>
    <x v="0"/>
    <x v="531"/>
    <m/>
    <s v="M- Juniores + M-50 + M-55 + M-60 + M-65 + M-70 + M-75"/>
    <x v="528"/>
    <x v="40"/>
    <s v="M"/>
    <x v="28"/>
    <s v="ok"/>
    <s v="Adulti"/>
    <x v="28"/>
    <s v="D070102"/>
    <x v="50"/>
    <x v="5"/>
    <x v="0"/>
    <n v="5000"/>
    <x v="0"/>
    <d v="1899-12-30T00:00:00"/>
    <d v="1899-12-30T00:00:00"/>
    <s v="ok"/>
    <n v="51"/>
    <x v="10"/>
    <x v="10"/>
  </r>
  <r>
    <x v="11"/>
    <x v="11"/>
    <x v="0"/>
    <x v="532"/>
    <m/>
    <s v="M- Juniores + M-50 + M-55 + M-60 + M-65 + M-70 + M-75"/>
    <x v="529"/>
    <x v="50"/>
    <s v="M"/>
    <x v="29"/>
    <s v="ok"/>
    <s v="Adulti"/>
    <x v="29"/>
    <s v="D060103"/>
    <x v="41"/>
    <x v="5"/>
    <x v="0"/>
    <n v="5000"/>
    <x v="0"/>
    <d v="1899-12-30T00:00:00"/>
    <d v="1899-12-30T00:00:00"/>
    <s v="ok"/>
    <n v="52"/>
    <x v="1"/>
    <x v="1"/>
  </r>
  <r>
    <x v="11"/>
    <x v="11"/>
    <x v="0"/>
    <x v="533"/>
    <m/>
    <s v="M- Juniores + M-50 + M-55 + M-60 + M-65 + M-70 + M-75"/>
    <x v="530"/>
    <x v="24"/>
    <s v="M"/>
    <x v="27"/>
    <s v="ok"/>
    <s v="Adulti"/>
    <x v="27"/>
    <s v="H041354"/>
    <x v="39"/>
    <x v="1"/>
    <x v="0"/>
    <n v="5000"/>
    <x v="0"/>
    <d v="1899-12-30T00:00:00"/>
    <d v="1899-12-30T00:00:00"/>
    <s v="ok"/>
    <n v="53"/>
    <x v="10"/>
    <x v="10"/>
  </r>
  <r>
    <x v="11"/>
    <x v="11"/>
    <x v="0"/>
    <x v="534"/>
    <m/>
    <s v="M- Juniores + M-50 + M-55 + M-60 + M-65 + M-70 + M-75"/>
    <x v="531"/>
    <x v="38"/>
    <s v="M"/>
    <x v="25"/>
    <s v="ok"/>
    <s v="Adulti"/>
    <x v="25"/>
    <s v="L022825"/>
    <x v="5"/>
    <x v="2"/>
    <x v="0"/>
    <n v="5000"/>
    <x v="0"/>
    <d v="1899-12-30T00:00:00"/>
    <d v="1899-12-30T00:00:00"/>
    <s v="ok"/>
    <n v="54"/>
    <x v="8"/>
    <x v="8"/>
  </r>
  <r>
    <x v="11"/>
    <x v="11"/>
    <x v="0"/>
    <x v="535"/>
    <m/>
    <s v="M- Juniores + M-50 + M-55 + M-60 + M-65 + M-70 + M-75"/>
    <x v="532"/>
    <x v="24"/>
    <s v="M"/>
    <x v="27"/>
    <s v="ok"/>
    <s v="Adulti"/>
    <x v="27"/>
    <s v="H080950"/>
    <x v="85"/>
    <x v="1"/>
    <x v="0"/>
    <n v="5000"/>
    <x v="0"/>
    <d v="1899-12-30T00:00:00"/>
    <d v="1899-12-30T00:00:00"/>
    <s v="ok"/>
    <n v="55"/>
    <x v="11"/>
    <x v="11"/>
  </r>
  <r>
    <x v="11"/>
    <x v="11"/>
    <x v="0"/>
    <x v="536"/>
    <m/>
    <s v="M- Juniores + M-50 + M-55 + M-60 + M-65 + M-70 + M-75"/>
    <x v="533"/>
    <x v="48"/>
    <s v="M"/>
    <x v="26"/>
    <s v="ok"/>
    <s v="Adulti"/>
    <x v="26"/>
    <s v="H080979"/>
    <x v="13"/>
    <x v="1"/>
    <x v="0"/>
    <n v="5000"/>
    <x v="0"/>
    <d v="1899-12-30T00:00:00"/>
    <d v="1899-12-30T00:00:00"/>
    <s v="ok"/>
    <n v="56"/>
    <x v="18"/>
    <x v="18"/>
  </r>
  <r>
    <x v="11"/>
    <x v="11"/>
    <x v="0"/>
    <x v="537"/>
    <m/>
    <s v="M- Juniores + M-50 + M-55 + M-60 + M-65 + M-70 + M-75"/>
    <x v="534"/>
    <x v="26"/>
    <s v="M"/>
    <x v="27"/>
    <s v="ok"/>
    <s v="Adulti"/>
    <x v="27"/>
    <s v="H075259"/>
    <x v="86"/>
    <x v="1"/>
    <x v="0"/>
    <n v="5000"/>
    <x v="0"/>
    <d v="1899-12-30T00:00:00"/>
    <d v="1899-12-30T00:00:00"/>
    <s v="ok"/>
    <n v="57"/>
    <x v="12"/>
    <x v="12"/>
  </r>
  <r>
    <x v="11"/>
    <x v="11"/>
    <x v="0"/>
    <x v="538"/>
    <m/>
    <s v="M- Juniores + M-50 + M-55 + M-60 + M-65 + M-70 + M-75"/>
    <x v="535"/>
    <x v="48"/>
    <s v="M"/>
    <x v="26"/>
    <s v="ok"/>
    <s v="Adulti"/>
    <x v="26"/>
    <s v="H041354"/>
    <x v="39"/>
    <x v="1"/>
    <x v="0"/>
    <n v="5000"/>
    <x v="0"/>
    <d v="1899-12-30T00:00:00"/>
    <d v="1899-12-30T00:00:00"/>
    <s v="ok"/>
    <n v="58"/>
    <x v="19"/>
    <x v="19"/>
  </r>
  <r>
    <x v="11"/>
    <x v="11"/>
    <x v="0"/>
    <x v="539"/>
    <m/>
    <s v="M- Juniores + M-50 + M-55 + M-60 + M-65 + M-70 + M-75"/>
    <x v="536"/>
    <x v="41"/>
    <s v="M"/>
    <x v="27"/>
    <s v="ok"/>
    <s v="Adulti"/>
    <x v="27"/>
    <s v="H041354"/>
    <x v="39"/>
    <x v="1"/>
    <x v="0"/>
    <n v="5000"/>
    <x v="0"/>
    <d v="1899-12-30T00:00:00"/>
    <d v="1899-12-30T00:00:00"/>
    <s v="ok"/>
    <n v="59"/>
    <x v="13"/>
    <x v="13"/>
  </r>
  <r>
    <x v="11"/>
    <x v="11"/>
    <x v="0"/>
    <x v="540"/>
    <m/>
    <s v="M- Juniores + M-50 + M-55 + M-60 + M-65 + M-70 + M-75"/>
    <x v="537"/>
    <x v="34"/>
    <s v="M"/>
    <x v="28"/>
    <s v="ok"/>
    <s v="Adulti"/>
    <x v="28"/>
    <s v="A130798"/>
    <x v="87"/>
    <x v="0"/>
    <x v="0"/>
    <n v="5000"/>
    <x v="0"/>
    <d v="1899-12-30T00:00:00"/>
    <d v="1899-12-30T00:00:00"/>
    <s v="ok"/>
    <n v="60"/>
    <x v="11"/>
    <x v="11"/>
  </r>
  <r>
    <x v="11"/>
    <x v="11"/>
    <x v="0"/>
    <x v="541"/>
    <m/>
    <s v="M- Juniores + M-50 + M-55 + M-60 + M-65 + M-70 + M-75"/>
    <x v="538"/>
    <x v="33"/>
    <s v="M"/>
    <x v="26"/>
    <s v="ok"/>
    <s v="Adulti"/>
    <x v="26"/>
    <s v="A120653"/>
    <x v="34"/>
    <x v="0"/>
    <x v="0"/>
    <n v="5000"/>
    <x v="0"/>
    <d v="1899-12-30T00:00:00"/>
    <d v="1899-12-30T00:00:00"/>
    <s v="ok"/>
    <n v="61"/>
    <x v="20"/>
    <x v="19"/>
  </r>
  <r>
    <x v="11"/>
    <x v="11"/>
    <x v="0"/>
    <x v="542"/>
    <m/>
    <s v="M- Juniores + M-50 + M-55 + M-60 + M-65 + M-70 + M-75"/>
    <x v="539"/>
    <x v="13"/>
    <s v="M"/>
    <x v="26"/>
    <s v="ok"/>
    <s v="Adulti"/>
    <x v="26"/>
    <s v="L021869"/>
    <x v="2"/>
    <x v="2"/>
    <x v="0"/>
    <n v="5000"/>
    <x v="0"/>
    <d v="1899-12-30T00:00:00"/>
    <d v="1899-12-30T00:00:00"/>
    <s v="ok"/>
    <n v="62"/>
    <x v="21"/>
    <x v="19"/>
  </r>
  <r>
    <x v="11"/>
    <x v="11"/>
    <x v="0"/>
    <x v="543"/>
    <m/>
    <s v="M- Juniores + M-50 + M-55 + M-60 + M-65 + M-70 + M-75"/>
    <x v="540"/>
    <x v="40"/>
    <s v="M"/>
    <x v="28"/>
    <s v="ok"/>
    <s v="Adulti"/>
    <x v="28"/>
    <s v="A050294"/>
    <x v="23"/>
    <x v="0"/>
    <x v="0"/>
    <n v="5000"/>
    <x v="0"/>
    <d v="1899-12-30T00:00:00"/>
    <d v="1899-12-30T00:00:00"/>
    <s v="ok"/>
    <n v="63"/>
    <x v="12"/>
    <x v="12"/>
  </r>
  <r>
    <x v="11"/>
    <x v="11"/>
    <x v="0"/>
    <x v="544"/>
    <m/>
    <s v="M- Juniores + M-50 + M-55 + M-60 + M-65 + M-70 + M-75"/>
    <x v="541"/>
    <x v="33"/>
    <s v="M"/>
    <x v="26"/>
    <s v="ok"/>
    <s v="Adulti"/>
    <x v="26"/>
    <s v="L090562"/>
    <x v="38"/>
    <x v="2"/>
    <x v="0"/>
    <n v="5000"/>
    <x v="0"/>
    <d v="1899-12-30T00:00:00"/>
    <d v="1899-12-30T00:00:00"/>
    <s v="ok"/>
    <n v="64"/>
    <x v="22"/>
    <x v="19"/>
  </r>
  <r>
    <x v="11"/>
    <x v="11"/>
    <x v="0"/>
    <x v="545"/>
    <m/>
    <s v="M- Juniores + M-50 + M-55 + M-60 + M-65 + M-70 + M-75"/>
    <x v="542"/>
    <x v="40"/>
    <s v="M"/>
    <x v="28"/>
    <s v="ok"/>
    <s v="Adulti"/>
    <x v="28"/>
    <s v="L021869"/>
    <x v="2"/>
    <x v="2"/>
    <x v="0"/>
    <n v="5000"/>
    <x v="0"/>
    <d v="1899-12-30T00:00:00"/>
    <d v="1899-12-30T00:00:00"/>
    <s v="ok"/>
    <n v="65"/>
    <x v="13"/>
    <x v="13"/>
  </r>
  <r>
    <x v="11"/>
    <x v="11"/>
    <x v="0"/>
    <x v="546"/>
    <m/>
    <s v="M- Juniores + M-50 + M-55 + M-60 + M-65 + M-70 + M-75"/>
    <x v="543"/>
    <x v="47"/>
    <s v="M"/>
    <x v="28"/>
    <s v="ok"/>
    <s v="Adulti"/>
    <x v="28"/>
    <s v="H080960"/>
    <x v="88"/>
    <x v="1"/>
    <x v="0"/>
    <n v="5000"/>
    <x v="0"/>
    <d v="1899-12-30T00:00:00"/>
    <d v="1899-12-30T00:00:00"/>
    <s v="ok"/>
    <n v="66"/>
    <x v="14"/>
    <x v="14"/>
  </r>
  <r>
    <x v="11"/>
    <x v="11"/>
    <x v="0"/>
    <x v="547"/>
    <m/>
    <s v="M- Juniores + M-50 + M-55 + M-60 + M-65 + M-70 + M-75"/>
    <x v="544"/>
    <x v="25"/>
    <s v="M"/>
    <x v="27"/>
    <s v="ok"/>
    <s v="Adulti"/>
    <x v="27"/>
    <s v="H041354"/>
    <x v="39"/>
    <x v="1"/>
    <x v="0"/>
    <n v="5000"/>
    <x v="0"/>
    <d v="1899-12-30T00:00:00"/>
    <d v="1899-12-30T00:00:00"/>
    <s v="ok"/>
    <n v="67"/>
    <x v="14"/>
    <x v="14"/>
  </r>
  <r>
    <x v="11"/>
    <x v="11"/>
    <x v="0"/>
    <x v="548"/>
    <m/>
    <s v="M- Juniores + M-50 + M-55 + M-60 + M-65 + M-70 + M-75"/>
    <x v="545"/>
    <x v="13"/>
    <s v="M"/>
    <x v="26"/>
    <s v="ok"/>
    <s v="Adulti"/>
    <x v="26"/>
    <s v="A130646"/>
    <x v="3"/>
    <x v="0"/>
    <x v="0"/>
    <n v="5000"/>
    <x v="0"/>
    <d v="1899-12-30T00:00:00"/>
    <d v="1899-12-30T00:00:00"/>
    <s v="ok"/>
    <n v="68"/>
    <x v="23"/>
    <x v="19"/>
  </r>
  <r>
    <x v="11"/>
    <x v="11"/>
    <x v="0"/>
    <x v="549"/>
    <m/>
    <s v="M- Juniores + M-50 + M-55 + M-60 + M-65 + M-70 + M-75"/>
    <x v="546"/>
    <x v="50"/>
    <s v="M"/>
    <x v="29"/>
    <s v="ok"/>
    <s v="Adulti"/>
    <x v="29"/>
    <s v="H070281"/>
    <x v="46"/>
    <x v="1"/>
    <x v="0"/>
    <n v="5000"/>
    <x v="0"/>
    <d v="1899-12-30T00:00:00"/>
    <d v="1899-12-30T00:00:00"/>
    <s v="ok"/>
    <n v="69"/>
    <x v="2"/>
    <x v="2"/>
  </r>
  <r>
    <x v="11"/>
    <x v="11"/>
    <x v="0"/>
    <x v="550"/>
    <m/>
    <s v="M- Juniores + M-50 + M-55 + M-60 + M-65 + M-70 + M-75"/>
    <x v="547"/>
    <x v="42"/>
    <s v="M"/>
    <x v="28"/>
    <s v="ok"/>
    <s v="Adulti"/>
    <x v="28"/>
    <s v="H075259"/>
    <x v="86"/>
    <x v="1"/>
    <x v="0"/>
    <n v="5000"/>
    <x v="0"/>
    <d v="1899-12-30T00:00:00"/>
    <d v="1899-12-30T00:00:00"/>
    <s v="ok"/>
    <n v="70"/>
    <x v="15"/>
    <x v="15"/>
  </r>
  <r>
    <x v="11"/>
    <x v="11"/>
    <x v="0"/>
    <x v="551"/>
    <m/>
    <s v="M- Juniores + M-50 + M-55 + M-60 + M-65 + M-70 + M-75"/>
    <x v="548"/>
    <x v="13"/>
    <s v="M"/>
    <x v="26"/>
    <s v="ok"/>
    <s v="Adulti"/>
    <x v="26"/>
    <s v="H041354"/>
    <x v="39"/>
    <x v="1"/>
    <x v="0"/>
    <n v="5000"/>
    <x v="0"/>
    <d v="1899-12-30T00:00:00"/>
    <d v="1899-12-30T00:00:00"/>
    <s v="ok"/>
    <n v="71"/>
    <x v="24"/>
    <x v="19"/>
  </r>
  <r>
    <x v="11"/>
    <x v="11"/>
    <x v="0"/>
    <x v="552"/>
    <m/>
    <s v="M- Juniores + M-50 + M-55 + M-60 + M-65 + M-70 + M-7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72"/>
    <x v="3"/>
    <x v="21"/>
  </r>
  <r>
    <x v="11"/>
    <x v="11"/>
    <x v="0"/>
    <x v="553"/>
    <m/>
    <s v="M- Juniores + M-50 + M-55 + M-60 + M-65 + M-70 + M-75"/>
    <x v="549"/>
    <x v="24"/>
    <s v="M"/>
    <x v="27"/>
    <s v="ok"/>
    <s v="Adulti"/>
    <x v="27"/>
    <s v="A050423"/>
    <x v="45"/>
    <x v="0"/>
    <x v="0"/>
    <n v="5000"/>
    <x v="0"/>
    <d v="1899-12-30T00:00:00"/>
    <d v="1899-12-30T00:00:00"/>
    <s v="ok"/>
    <n v="73"/>
    <x v="15"/>
    <x v="15"/>
  </r>
  <r>
    <x v="11"/>
    <x v="11"/>
    <x v="0"/>
    <x v="554"/>
    <m/>
    <s v="M- Juniores + M-50 + M-55 + M-60 + M-65 + M-70 + M-75"/>
    <x v="550"/>
    <x v="65"/>
    <s v="M"/>
    <x v="30"/>
    <s v="ok"/>
    <s v="Adulti"/>
    <x v="30"/>
    <s v="H010224"/>
    <x v="62"/>
    <x v="1"/>
    <x v="0"/>
    <n v="5000"/>
    <x v="0"/>
    <d v="1899-12-30T00:00:00"/>
    <d v="1899-12-30T00:00:00"/>
    <s v="ok"/>
    <n v="74"/>
    <x v="0"/>
    <x v="0"/>
  </r>
  <r>
    <x v="11"/>
    <x v="11"/>
    <x v="0"/>
    <x v="555"/>
    <m/>
    <s v="M- Juniores + M-50 + M-55 + M-60 + M-65 + M-70 + M-75"/>
    <x v="551"/>
    <x v="48"/>
    <s v="M"/>
    <x v="26"/>
    <s v="ok"/>
    <s v="Adulti"/>
    <x v="26"/>
    <s v="H041304"/>
    <x v="79"/>
    <x v="1"/>
    <x v="0"/>
    <n v="5000"/>
    <x v="0"/>
    <d v="1899-12-30T00:00:00"/>
    <d v="1899-12-30T00:00:00"/>
    <s v="ok"/>
    <n v="75"/>
    <x v="25"/>
    <x v="19"/>
  </r>
  <r>
    <x v="11"/>
    <x v="11"/>
    <x v="0"/>
    <x v="556"/>
    <m/>
    <s v="M- Juniores + M-50 + M-55 + M-60 + M-65 + M-70 + M-75"/>
    <x v="552"/>
    <x v="65"/>
    <s v="M"/>
    <x v="30"/>
    <s v="ok"/>
    <s v="Adulti"/>
    <x v="30"/>
    <s v="A120653"/>
    <x v="34"/>
    <x v="0"/>
    <x v="0"/>
    <n v="5000"/>
    <x v="0"/>
    <d v="1899-12-30T00:00:00"/>
    <d v="1899-12-30T00:00:00"/>
    <s v="ok"/>
    <n v="76"/>
    <x v="1"/>
    <x v="1"/>
  </r>
  <r>
    <x v="11"/>
    <x v="11"/>
    <x v="0"/>
    <x v="557"/>
    <m/>
    <s v="M- Juniores + M-50 + M-55 + M-60 + M-65 + M-70 + M-75"/>
    <x v="553"/>
    <x v="13"/>
    <s v="M"/>
    <x v="26"/>
    <s v="ok"/>
    <s v="Adulti"/>
    <x v="26"/>
    <s v="A160308"/>
    <x v="42"/>
    <x v="0"/>
    <x v="0"/>
    <n v="5000"/>
    <x v="0"/>
    <d v="1899-12-30T00:00:00"/>
    <d v="1899-12-30T00:00:00"/>
    <s v="ok"/>
    <n v="77"/>
    <x v="26"/>
    <x v="19"/>
  </r>
  <r>
    <x v="11"/>
    <x v="11"/>
    <x v="0"/>
    <x v="558"/>
    <m/>
    <s v="M- Juniores + M-50 + M-55 + M-60 + M-65 + M-70 + M-75"/>
    <x v="554"/>
    <x v="33"/>
    <s v="M"/>
    <x v="26"/>
    <s v="ok"/>
    <s v="Adulti"/>
    <x v="26"/>
    <s v="H041302"/>
    <x v="89"/>
    <x v="1"/>
    <x v="0"/>
    <n v="5000"/>
    <x v="0"/>
    <d v="1899-12-30T00:00:00"/>
    <d v="1899-12-30T00:00:00"/>
    <s v="ok"/>
    <n v="78"/>
    <x v="27"/>
    <x v="19"/>
  </r>
  <r>
    <x v="11"/>
    <x v="11"/>
    <x v="0"/>
    <x v="559"/>
    <m/>
    <s v="M- Juniores + M-50 + M-55 + M-60 + M-65 + M-70 + M-75"/>
    <x v="555"/>
    <x v="47"/>
    <s v="M"/>
    <x v="28"/>
    <s v="ok"/>
    <s v="Adulti"/>
    <x v="28"/>
    <s v="A120653"/>
    <x v="34"/>
    <x v="0"/>
    <x v="0"/>
    <n v="5000"/>
    <x v="0"/>
    <d v="1899-12-30T00:00:00"/>
    <d v="1899-12-30T00:00:00"/>
    <s v="ok"/>
    <n v="79"/>
    <x v="16"/>
    <x v="16"/>
  </r>
  <r>
    <x v="11"/>
    <x v="11"/>
    <x v="0"/>
    <x v="560"/>
    <m/>
    <s v="M- Juniores + M-50 + M-55 + M-60 + M-65 + M-70 + M-75"/>
    <x v="556"/>
    <x v="63"/>
    <s v="M"/>
    <x v="25"/>
    <s v="ok"/>
    <s v="Adulti"/>
    <x v="25"/>
    <s v="H011554"/>
    <x v="15"/>
    <x v="1"/>
    <x v="0"/>
    <n v="5000"/>
    <x v="0"/>
    <d v="1899-12-30T00:00:00"/>
    <d v="1899-12-30T00:00:00"/>
    <s v="ok"/>
    <n v="80"/>
    <x v="9"/>
    <x v="9"/>
  </r>
  <r>
    <x v="11"/>
    <x v="11"/>
    <x v="0"/>
    <x v="561"/>
    <m/>
    <s v="M- Juniores + M-50 + M-55 + M-60 + M-65 + M-70 + M-75"/>
    <x v="557"/>
    <x v="13"/>
    <s v="M"/>
    <x v="26"/>
    <s v="ok"/>
    <s v="Adulti"/>
    <x v="26"/>
    <s v="A130646"/>
    <x v="3"/>
    <x v="0"/>
    <x v="0"/>
    <n v="5000"/>
    <x v="0"/>
    <d v="1899-12-30T00:00:00"/>
    <d v="1899-12-30T00:00:00"/>
    <s v="ok"/>
    <n v="81"/>
    <x v="28"/>
    <x v="19"/>
  </r>
  <r>
    <x v="11"/>
    <x v="11"/>
    <x v="0"/>
    <x v="562"/>
    <m/>
    <s v="M- Juniores + M-50 + M-55 + M-60 + M-65 + M-70 + M-75"/>
    <x v="558"/>
    <x v="52"/>
    <s v="M"/>
    <x v="29"/>
    <s v="ok"/>
    <s v="Adulti"/>
    <x v="29"/>
    <s v="H080590"/>
    <x v="44"/>
    <x v="1"/>
    <x v="0"/>
    <n v="5000"/>
    <x v="0"/>
    <d v="1899-12-30T00:00:00"/>
    <d v="1899-12-30T00:00:00"/>
    <s v="ok"/>
    <n v="82"/>
    <x v="3"/>
    <x v="3"/>
  </r>
  <r>
    <x v="11"/>
    <x v="11"/>
    <x v="0"/>
    <x v="563"/>
    <m/>
    <s v="M- Juniores + M-50 + M-55 + M-60 + M-65 + M-70 + M-75"/>
    <x v="559"/>
    <x v="41"/>
    <s v="M"/>
    <x v="27"/>
    <s v="ok"/>
    <s v="Adulti"/>
    <x v="27"/>
    <s v="H011219"/>
    <x v="24"/>
    <x v="1"/>
    <x v="0"/>
    <n v="5000"/>
    <x v="0"/>
    <d v="1899-12-30T00:00:00"/>
    <d v="1899-12-30T00:00:00"/>
    <s v="ok"/>
    <n v="83"/>
    <x v="16"/>
    <x v="16"/>
  </r>
  <r>
    <x v="11"/>
    <x v="11"/>
    <x v="0"/>
    <x v="564"/>
    <m/>
    <s v="M- Juniores + M-50 + M-55 + M-60 + M-65 + M-70 + M-75"/>
    <x v="560"/>
    <x v="24"/>
    <s v="M"/>
    <x v="27"/>
    <s v="ok"/>
    <s v="Adulti"/>
    <x v="27"/>
    <s v="H040383"/>
    <x v="76"/>
    <x v="1"/>
    <x v="0"/>
    <n v="5000"/>
    <x v="0"/>
    <d v="1899-12-30T00:00:00"/>
    <d v="1899-12-30T00:00:00"/>
    <s v="ok"/>
    <n v="84"/>
    <x v="17"/>
    <x v="17"/>
  </r>
  <r>
    <x v="11"/>
    <x v="11"/>
    <x v="0"/>
    <x v="565"/>
    <m/>
    <s v="M- Juniores + M-50 + M-55 + M-60 + M-65 + M-70 + M-75"/>
    <x v="561"/>
    <x v="31"/>
    <s v="M"/>
    <x v="26"/>
    <s v="ok"/>
    <s v="Adulti"/>
    <x v="26"/>
    <s v="H020398"/>
    <x v="35"/>
    <x v="1"/>
    <x v="0"/>
    <n v="5000"/>
    <x v="0"/>
    <d v="1899-12-30T00:00:00"/>
    <d v="1899-12-30T00:00:00"/>
    <s v="ok"/>
    <n v="85"/>
    <x v="29"/>
    <x v="19"/>
  </r>
  <r>
    <x v="11"/>
    <x v="11"/>
    <x v="0"/>
    <x v="566"/>
    <m/>
    <s v="M- Juniores + M-50 + M-55 + M-60 + M-65 + M-70 + M-75"/>
    <x v="562"/>
    <x v="32"/>
    <s v="M"/>
    <x v="26"/>
    <s v="ok"/>
    <s v="Adulti"/>
    <x v="26"/>
    <s v="H070205"/>
    <x v="29"/>
    <x v="1"/>
    <x v="0"/>
    <n v="5000"/>
    <x v="0"/>
    <d v="1899-12-30T00:00:00"/>
    <d v="1899-12-30T00:00:00"/>
    <s v="ok"/>
    <n v="86"/>
    <x v="30"/>
    <x v="19"/>
  </r>
  <r>
    <x v="11"/>
    <x v="11"/>
    <x v="0"/>
    <x v="567"/>
    <m/>
    <s v="M- Juniores + M-50 + M-55 + M-60 + M-65 + M-70 + M-75"/>
    <x v="563"/>
    <x v="33"/>
    <s v="M"/>
    <x v="26"/>
    <s v="ok"/>
    <s v="Adulti"/>
    <x v="26"/>
    <s v="A130646"/>
    <x v="3"/>
    <x v="0"/>
    <x v="0"/>
    <n v="5000"/>
    <x v="0"/>
    <d v="1899-12-30T00:00:00"/>
    <d v="1899-12-30T00:00:00"/>
    <s v="ok"/>
    <n v="87"/>
    <x v="31"/>
    <x v="19"/>
  </r>
  <r>
    <x v="11"/>
    <x v="11"/>
    <x v="0"/>
    <x v="568"/>
    <m/>
    <s v="M- Juniores + M-50 + M-55 + M-60 + M-65 + M-70 + M-75"/>
    <x v="564"/>
    <x v="41"/>
    <s v="M"/>
    <x v="27"/>
    <s v="ok"/>
    <s v="Adulti"/>
    <x v="27"/>
    <s v="A160276"/>
    <x v="56"/>
    <x v="0"/>
    <x v="0"/>
    <n v="5000"/>
    <x v="0"/>
    <d v="1899-12-30T00:00:00"/>
    <d v="1899-12-30T00:00:00"/>
    <s v="ok"/>
    <n v="88"/>
    <x v="18"/>
    <x v="18"/>
  </r>
  <r>
    <x v="11"/>
    <x v="11"/>
    <x v="0"/>
    <x v="569"/>
    <m/>
    <s v="M- Juniores + M-50 + M-55 + M-60 + M-65 + M-70 + M-75"/>
    <x v="565"/>
    <x v="25"/>
    <s v="M"/>
    <x v="27"/>
    <s v="ok"/>
    <s v="Adulti"/>
    <x v="27"/>
    <s v="D060103"/>
    <x v="41"/>
    <x v="5"/>
    <x v="0"/>
    <n v="5000"/>
    <x v="0"/>
    <d v="1899-12-30T00:00:00"/>
    <d v="1899-12-30T00:00:00"/>
    <s v="ok"/>
    <n v="89"/>
    <x v="19"/>
    <x v="19"/>
  </r>
  <r>
    <x v="11"/>
    <x v="11"/>
    <x v="0"/>
    <x v="570"/>
    <m/>
    <s v="M- Juniores + M-50 + M-55 + M-60 + M-65 + M-70 + M-75"/>
    <x v="566"/>
    <x v="41"/>
    <s v="M"/>
    <x v="27"/>
    <s v="ok"/>
    <s v="Adulti"/>
    <x v="27"/>
    <s v="H075301"/>
    <x v="57"/>
    <x v="1"/>
    <x v="0"/>
    <n v="5000"/>
    <x v="0"/>
    <d v="1899-12-30T00:00:00"/>
    <d v="1899-12-30T00:00:00"/>
    <s v="ok"/>
    <n v="90"/>
    <x v="20"/>
    <x v="19"/>
  </r>
  <r>
    <x v="11"/>
    <x v="11"/>
    <x v="0"/>
    <x v="571"/>
    <m/>
    <s v="M- Juniores + M-50 + M-55 + M-60 + M-65 + M-70 + M-75"/>
    <x v="567"/>
    <x v="31"/>
    <s v="M"/>
    <x v="26"/>
    <s v="ok"/>
    <s v="Adulti"/>
    <x v="26"/>
    <s v="A130746"/>
    <x v="75"/>
    <x v="0"/>
    <x v="0"/>
    <n v="5000"/>
    <x v="0"/>
    <d v="1899-12-30T00:00:00"/>
    <d v="1899-12-30T00:00:00"/>
    <s v="ok"/>
    <n v="91"/>
    <x v="32"/>
    <x v="19"/>
  </r>
  <r>
    <x v="11"/>
    <x v="11"/>
    <x v="0"/>
    <x v="572"/>
    <m/>
    <s v="M- Juniores + M-50 + M-55 + M-60 + M-65 + M-70 + M-75"/>
    <x v="568"/>
    <x v="31"/>
    <s v="M"/>
    <x v="26"/>
    <s v="ok"/>
    <s v="Adulti"/>
    <x v="26"/>
    <s v="H011725"/>
    <x v="58"/>
    <x v="1"/>
    <x v="0"/>
    <n v="5000"/>
    <x v="0"/>
    <d v="1899-12-30T00:00:00"/>
    <d v="1899-12-30T00:00:00"/>
    <s v="ok"/>
    <n v="92"/>
    <x v="33"/>
    <x v="19"/>
  </r>
  <r>
    <x v="11"/>
    <x v="11"/>
    <x v="0"/>
    <x v="573"/>
    <m/>
    <s v="M- Juniores + M-50 + M-55 + M-60 + M-65 + M-70 + M-75"/>
    <x v="569"/>
    <x v="37"/>
    <s v="M"/>
    <x v="29"/>
    <s v="ok"/>
    <s v="Adulti"/>
    <x v="29"/>
    <s v="H040644"/>
    <x v="83"/>
    <x v="1"/>
    <x v="0"/>
    <n v="5000"/>
    <x v="0"/>
    <d v="1899-12-30T00:00:00"/>
    <d v="1899-12-30T00:00:00"/>
    <s v="ok"/>
    <n v="93"/>
    <x v="4"/>
    <x v="4"/>
  </r>
  <r>
    <x v="11"/>
    <x v="11"/>
    <x v="0"/>
    <x v="574"/>
    <m/>
    <s v="M- Juniores + M-50 + M-55 + M-60 + M-65 + M-70 + M-75"/>
    <x v="570"/>
    <x v="13"/>
    <s v="M"/>
    <x v="26"/>
    <s v="ok"/>
    <s v="Adulti"/>
    <x v="26"/>
    <s v="H041354"/>
    <x v="39"/>
    <x v="1"/>
    <x v="0"/>
    <n v="5000"/>
    <x v="0"/>
    <d v="1899-12-30T00:00:00"/>
    <d v="1899-12-30T00:00:00"/>
    <s v="ok"/>
    <n v="94"/>
    <x v="34"/>
    <x v="19"/>
  </r>
  <r>
    <x v="11"/>
    <x v="11"/>
    <x v="0"/>
    <x v="575"/>
    <m/>
    <s v="M- Juniores + M-50 + M-55 + M-60 + M-65 + M-70 + M-75"/>
    <x v="571"/>
    <x v="47"/>
    <s v="M"/>
    <x v="28"/>
    <s v="ok"/>
    <s v="Adulti"/>
    <x v="28"/>
    <s v="H040644"/>
    <x v="83"/>
    <x v="1"/>
    <x v="0"/>
    <n v="5000"/>
    <x v="0"/>
    <d v="1899-12-30T00:00:00"/>
    <d v="1899-12-30T00:00:00"/>
    <s v="ok"/>
    <n v="95"/>
    <x v="17"/>
    <x v="17"/>
  </r>
  <r>
    <x v="11"/>
    <x v="11"/>
    <x v="0"/>
    <x v="576"/>
    <m/>
    <s v="M- Juniores + M-50 + M-55 + M-60 + M-65 + M-70 + M-75"/>
    <x v="572"/>
    <x v="65"/>
    <s v="M"/>
    <x v="30"/>
    <s v="ok"/>
    <s v="Adulti"/>
    <x v="30"/>
    <s v="A130646"/>
    <x v="3"/>
    <x v="0"/>
    <x v="0"/>
    <n v="5000"/>
    <x v="0"/>
    <d v="1899-12-30T00:00:00"/>
    <d v="1899-12-30T00:00:00"/>
    <s v="ok"/>
    <n v="96"/>
    <x v="2"/>
    <x v="2"/>
  </r>
  <r>
    <x v="11"/>
    <x v="11"/>
    <x v="0"/>
    <x v="577"/>
    <m/>
    <s v="M- Juniores + M-50 + M-55 + M-60 + M-65 + M-70 + M-75"/>
    <x v="573"/>
    <x v="66"/>
    <s v="M"/>
    <x v="29"/>
    <s v="ok"/>
    <s v="Adulti"/>
    <x v="29"/>
    <s v="A120653"/>
    <x v="34"/>
    <x v="0"/>
    <x v="0"/>
    <n v="5000"/>
    <x v="0"/>
    <d v="1899-12-30T00:00:00"/>
    <d v="1899-12-30T00:00:00"/>
    <s v="ok"/>
    <n v="97"/>
    <x v="5"/>
    <x v="5"/>
  </r>
  <r>
    <x v="11"/>
    <x v="11"/>
    <x v="0"/>
    <x v="578"/>
    <m/>
    <s v="M- Juniores + M-50 + M-55 + M-60 + M-65 + M-70 + M-75"/>
    <x v="574"/>
    <x v="26"/>
    <s v="M"/>
    <x v="27"/>
    <s v="ok"/>
    <s v="Adulti"/>
    <x v="27"/>
    <s v="H075225"/>
    <x v="48"/>
    <x v="1"/>
    <x v="0"/>
    <n v="5000"/>
    <x v="0"/>
    <d v="1899-12-30T00:00:00"/>
    <d v="1899-12-30T00:00:00"/>
    <s v="ok"/>
    <n v="98"/>
    <x v="21"/>
    <x v="19"/>
  </r>
  <r>
    <x v="11"/>
    <x v="11"/>
    <x v="0"/>
    <x v="579"/>
    <m/>
    <s v="M- Juniores + M-50 + M-55 + M-60 + M-65 + M-70 + M-75"/>
    <x v="575"/>
    <x v="50"/>
    <s v="M"/>
    <x v="29"/>
    <s v="ok"/>
    <s v="Adulti"/>
    <x v="29"/>
    <s v="A050294"/>
    <x v="23"/>
    <x v="0"/>
    <x v="0"/>
    <n v="5000"/>
    <x v="0"/>
    <d v="1899-12-30T00:00:00"/>
    <d v="1899-12-30T00:00:00"/>
    <s v="ok"/>
    <n v="99"/>
    <x v="6"/>
    <x v="6"/>
  </r>
  <r>
    <x v="11"/>
    <x v="11"/>
    <x v="0"/>
    <x v="580"/>
    <m/>
    <s v="M- Juniores + M-50 + M-55 + M-60 + M-65 + M-70 + M-7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100"/>
    <x v="4"/>
    <x v="21"/>
  </r>
  <r>
    <x v="11"/>
    <x v="11"/>
    <x v="0"/>
    <x v="581"/>
    <m/>
    <s v="M- Juniores + M-50 + M-55 + M-60 + M-65 + M-70 + M-75"/>
    <x v="576"/>
    <x v="66"/>
    <s v="M"/>
    <x v="29"/>
    <s v="ok"/>
    <s v="Adulti"/>
    <x v="29"/>
    <s v="H010224"/>
    <x v="62"/>
    <x v="1"/>
    <x v="0"/>
    <n v="5000"/>
    <x v="0"/>
    <d v="1899-12-30T00:00:00"/>
    <d v="1899-12-30T00:00:00"/>
    <s v="ok"/>
    <n v="101"/>
    <x v="7"/>
    <x v="7"/>
  </r>
  <r>
    <x v="11"/>
    <x v="11"/>
    <x v="0"/>
    <x v="582"/>
    <m/>
    <s v="M- Juniores + M-50 + M-55 + M-60 + M-65 + M-70 + M-75"/>
    <x v="577"/>
    <x v="65"/>
    <s v="M"/>
    <x v="30"/>
    <s v="ok"/>
    <s v="Adulti"/>
    <x v="30"/>
    <s v="H110789"/>
    <x v="90"/>
    <x v="1"/>
    <x v="0"/>
    <n v="5000"/>
    <x v="0"/>
    <d v="1899-12-30T00:00:00"/>
    <d v="1899-12-30T00:00:00"/>
    <s v="ok"/>
    <n v="102"/>
    <x v="3"/>
    <x v="3"/>
  </r>
  <r>
    <x v="11"/>
    <x v="11"/>
    <x v="0"/>
    <x v="583"/>
    <m/>
    <s v="M- Juniores + M-50 + M-55 + M-60 + M-65 + M-70 + M-75"/>
    <x v="578"/>
    <x v="33"/>
    <s v="M"/>
    <x v="26"/>
    <s v="ok"/>
    <s v="Adulti"/>
    <x v="26"/>
    <s v="A130534"/>
    <x v="8"/>
    <x v="0"/>
    <x v="0"/>
    <n v="5000"/>
    <x v="0"/>
    <d v="1899-12-30T00:00:00"/>
    <d v="1899-12-30T00:00:00"/>
    <s v="ok"/>
    <n v="103"/>
    <x v="35"/>
    <x v="19"/>
  </r>
  <r>
    <x v="11"/>
    <x v="11"/>
    <x v="0"/>
    <x v="584"/>
    <m/>
    <s v="M- Juniores + M-50 + M-55 + M-60 + M-65 + M-70 + M-75"/>
    <x v="579"/>
    <x v="17"/>
    <s v="M"/>
    <x v="27"/>
    <s v="ok"/>
    <s v="Adulti"/>
    <x v="27"/>
    <s v="H041354"/>
    <x v="39"/>
    <x v="1"/>
    <x v="0"/>
    <n v="5000"/>
    <x v="0"/>
    <d v="1899-12-30T00:00:00"/>
    <d v="1899-12-30T00:00:00"/>
    <s v="ok"/>
    <n v="104"/>
    <x v="22"/>
    <x v="19"/>
  </r>
  <r>
    <x v="11"/>
    <x v="11"/>
    <x v="0"/>
    <x v="585"/>
    <m/>
    <s v="M- Juniores + M-50 + M-55 + M-60 + M-65 + M-70 + M-75"/>
    <x v="580"/>
    <x v="66"/>
    <s v="M"/>
    <x v="29"/>
    <s v="ok"/>
    <s v="Adulti"/>
    <x v="29"/>
    <s v="H011729"/>
    <x v="53"/>
    <x v="1"/>
    <x v="0"/>
    <n v="5000"/>
    <x v="0"/>
    <d v="1899-12-30T00:00:00"/>
    <d v="1899-12-30T00:00:00"/>
    <s v="ok"/>
    <n v="105"/>
    <x v="8"/>
    <x v="8"/>
  </r>
  <r>
    <x v="11"/>
    <x v="11"/>
    <x v="0"/>
    <x v="586"/>
    <m/>
    <s v="M- Juniores + M-50 + M-55 + M-60 + M-65 + M-70 + M-75"/>
    <x v="581"/>
    <x v="31"/>
    <s v="M"/>
    <x v="26"/>
    <s v="ok"/>
    <s v="Adulti"/>
    <x v="26"/>
    <s v="H041354"/>
    <x v="39"/>
    <x v="1"/>
    <x v="0"/>
    <n v="5000"/>
    <x v="0"/>
    <d v="1899-12-30T00:00:00"/>
    <d v="1899-12-30T00:00:00"/>
    <s v="ok"/>
    <n v="106"/>
    <x v="36"/>
    <x v="19"/>
  </r>
  <r>
    <x v="11"/>
    <x v="11"/>
    <x v="0"/>
    <x v="587"/>
    <m/>
    <s v="M- Juniores + M-50 + M-55 + M-60 + M-65 + M-70 + M-75"/>
    <x v="582"/>
    <x v="24"/>
    <s v="M"/>
    <x v="27"/>
    <s v="ok"/>
    <s v="Adulti"/>
    <x v="27"/>
    <s v="A120653"/>
    <x v="34"/>
    <x v="0"/>
    <x v="0"/>
    <n v="5000"/>
    <x v="0"/>
    <d v="1899-12-30T00:00:00"/>
    <d v="1899-12-30T00:00:00"/>
    <s v="ok"/>
    <n v="107"/>
    <x v="23"/>
    <x v="19"/>
  </r>
  <r>
    <x v="11"/>
    <x v="11"/>
    <x v="0"/>
    <x v="588"/>
    <m/>
    <s v="M- Juniores + M-50 + M-55 + M-60 + M-65 + M-70 + M-75"/>
    <x v="583"/>
    <x v="57"/>
    <s v="M"/>
    <x v="30"/>
    <s v="ok"/>
    <s v="Adulti"/>
    <x v="30"/>
    <s v="A050294"/>
    <x v="23"/>
    <x v="0"/>
    <x v="0"/>
    <n v="5000"/>
    <x v="0"/>
    <d v="1899-12-30T00:00:00"/>
    <d v="1899-12-30T00:00:00"/>
    <s v="ok"/>
    <n v="108"/>
    <x v="4"/>
    <x v="4"/>
  </r>
  <r>
    <x v="11"/>
    <x v="11"/>
    <x v="0"/>
    <x v="589"/>
    <m/>
    <s v="M- Juniores + M-50 + M-55 + M-60 + M-65 + M-70 + M-75"/>
    <x v="584"/>
    <x v="41"/>
    <s v="M"/>
    <x v="27"/>
    <s v="ok"/>
    <s v="Adulti"/>
    <x v="27"/>
    <s v="A120653"/>
    <x v="34"/>
    <x v="0"/>
    <x v="0"/>
    <n v="5000"/>
    <x v="0"/>
    <d v="1899-12-30T00:00:00"/>
    <d v="1899-12-30T00:00:00"/>
    <s v="ok"/>
    <n v="109"/>
    <x v="24"/>
    <x v="19"/>
  </r>
  <r>
    <x v="11"/>
    <x v="11"/>
    <x v="0"/>
    <x v="590"/>
    <m/>
    <s v="M- Juniores + M-50 + M-55 + M-60 + M-65 + M-70 + M-75"/>
    <x v="585"/>
    <x v="31"/>
    <s v="M"/>
    <x v="26"/>
    <s v="ok"/>
    <s v="Adulti"/>
    <x v="26"/>
    <s v="A050423"/>
    <x v="45"/>
    <x v="0"/>
    <x v="0"/>
    <n v="5000"/>
    <x v="0"/>
    <d v="1899-12-30T00:00:00"/>
    <d v="1899-12-30T00:00:00"/>
    <s v="ok"/>
    <n v="110"/>
    <x v="37"/>
    <x v="19"/>
  </r>
  <r>
    <x v="11"/>
    <x v="11"/>
    <x v="0"/>
    <x v="591"/>
    <m/>
    <s v="M- Juniores + M-50 + M-55 + M-60 + M-65 + M-70 + M-75"/>
    <x v="586"/>
    <x v="64"/>
    <s v="M"/>
    <x v="28"/>
    <s v="ok"/>
    <s v="Adulti"/>
    <x v="28"/>
    <s v="A140358"/>
    <x v="51"/>
    <x v="0"/>
    <x v="0"/>
    <n v="5000"/>
    <x v="0"/>
    <d v="1899-12-30T00:00:00"/>
    <d v="1899-12-30T00:00:00"/>
    <s v="ok"/>
    <n v="111"/>
    <x v="18"/>
    <x v="18"/>
  </r>
  <r>
    <x v="11"/>
    <x v="11"/>
    <x v="0"/>
    <x v="592"/>
    <m/>
    <s v="M- Juniores + M-50 + M-55 + M-60 + M-65 + M-70 + M-75"/>
    <x v="587"/>
    <x v="40"/>
    <s v="M"/>
    <x v="28"/>
    <s v="ok"/>
    <s v="Adulti"/>
    <x v="28"/>
    <s v="H011305"/>
    <x v="49"/>
    <x v="1"/>
    <x v="0"/>
    <n v="5000"/>
    <x v="0"/>
    <d v="1899-12-30T00:00:00"/>
    <d v="1899-12-30T00:00:00"/>
    <s v="ok"/>
    <n v="112"/>
    <x v="19"/>
    <x v="19"/>
  </r>
  <r>
    <x v="11"/>
    <x v="11"/>
    <x v="0"/>
    <x v="593"/>
    <m/>
    <s v="M- Juniores + M-50 + M-55 + M-60 + M-65 + M-70 + M-75"/>
    <x v="588"/>
    <x v="41"/>
    <s v="M"/>
    <x v="27"/>
    <s v="ok"/>
    <s v="Adulti"/>
    <x v="27"/>
    <s v="H080274"/>
    <x v="9"/>
    <x v="1"/>
    <x v="0"/>
    <n v="5000"/>
    <x v="0"/>
    <d v="1899-12-30T00:00:00"/>
    <d v="1899-12-30T00:00:00"/>
    <s v="ok"/>
    <n v="113"/>
    <x v="25"/>
    <x v="19"/>
  </r>
  <r>
    <x v="11"/>
    <x v="11"/>
    <x v="0"/>
    <x v="594"/>
    <m/>
    <s v="M- Juniores + M-50 + M-55 + M-60 + M-65 + M-70 + M-75"/>
    <x v="589"/>
    <x v="17"/>
    <s v="M"/>
    <x v="27"/>
    <s v="ok"/>
    <s v="Adulti"/>
    <x v="27"/>
    <s v="D070102"/>
    <x v="50"/>
    <x v="5"/>
    <x v="0"/>
    <n v="5000"/>
    <x v="0"/>
    <d v="1899-12-30T00:00:00"/>
    <d v="1899-12-30T00:00:00"/>
    <s v="ok"/>
    <n v="114"/>
    <x v="26"/>
    <x v="19"/>
  </r>
  <r>
    <x v="11"/>
    <x v="11"/>
    <x v="0"/>
    <x v="595"/>
    <m/>
    <s v="M- Juniores + M-50 + M-55 + M-60 + M-65 + M-70 + M-75"/>
    <x v="590"/>
    <x v="47"/>
    <s v="M"/>
    <x v="28"/>
    <s v="ok"/>
    <s v="Adulti"/>
    <x v="28"/>
    <s v="L090562"/>
    <x v="38"/>
    <x v="2"/>
    <x v="0"/>
    <n v="5000"/>
    <x v="0"/>
    <d v="1899-12-30T00:00:00"/>
    <d v="1899-12-30T00:00:00"/>
    <s v="ok"/>
    <n v="115"/>
    <x v="20"/>
    <x v="19"/>
  </r>
  <r>
    <x v="11"/>
    <x v="11"/>
    <x v="0"/>
    <x v="596"/>
    <m/>
    <s v="M- Juniores + M-50 + M-55 + M-60 + M-65 + M-70 + M-75"/>
    <x v="591"/>
    <x v="24"/>
    <s v="M"/>
    <x v="27"/>
    <s v="ok"/>
    <s v="Adulti"/>
    <x v="27"/>
    <s v="A130646"/>
    <x v="3"/>
    <x v="0"/>
    <x v="0"/>
    <n v="5000"/>
    <x v="0"/>
    <d v="1899-12-30T00:00:00"/>
    <d v="1899-12-30T00:00:00"/>
    <s v="ok"/>
    <n v="116"/>
    <x v="27"/>
    <x v="19"/>
  </r>
  <r>
    <x v="11"/>
    <x v="11"/>
    <x v="0"/>
    <x v="597"/>
    <m/>
    <s v="M- Juniores + M-50 + M-55 + M-60 + M-65 + M-70 + M-75"/>
    <x v="592"/>
    <x v="32"/>
    <s v="M"/>
    <x v="26"/>
    <s v="ok"/>
    <s v="Adulti"/>
    <x v="26"/>
    <s v="H070205"/>
    <x v="29"/>
    <x v="1"/>
    <x v="0"/>
    <n v="5000"/>
    <x v="0"/>
    <d v="1899-12-30T00:00:00"/>
    <d v="1899-12-30T00:00:00"/>
    <s v="ok"/>
    <n v="117"/>
    <x v="38"/>
    <x v="19"/>
  </r>
  <r>
    <x v="11"/>
    <x v="11"/>
    <x v="0"/>
    <x v="598"/>
    <m/>
    <s v="M- Juniores + M-50 + M-55 + M-60 + M-65 + M-70 + M-75"/>
    <x v="593"/>
    <x v="24"/>
    <s v="M"/>
    <x v="27"/>
    <s v="ok"/>
    <s v="Adulti"/>
    <x v="27"/>
    <s v="A130646"/>
    <x v="3"/>
    <x v="0"/>
    <x v="0"/>
    <n v="5000"/>
    <x v="0"/>
    <d v="1899-12-30T00:00:00"/>
    <d v="1899-12-30T00:00:00"/>
    <s v="ok"/>
    <n v="118"/>
    <x v="28"/>
    <x v="19"/>
  </r>
  <r>
    <x v="11"/>
    <x v="11"/>
    <x v="0"/>
    <x v="599"/>
    <m/>
    <s v="M- Juniores + M-50 + M-55 + M-60 + M-65 + M-70 + M-75"/>
    <x v="594"/>
    <x v="37"/>
    <s v="M"/>
    <x v="29"/>
    <s v="ok"/>
    <s v="Adulti"/>
    <x v="29"/>
    <s v="H010224"/>
    <x v="62"/>
    <x v="1"/>
    <x v="0"/>
    <n v="5000"/>
    <x v="0"/>
    <d v="1899-12-30T00:00:00"/>
    <d v="1899-12-30T00:00:00"/>
    <s v="ok"/>
    <n v="119"/>
    <x v="9"/>
    <x v="9"/>
  </r>
  <r>
    <x v="11"/>
    <x v="11"/>
    <x v="0"/>
    <x v="600"/>
    <m/>
    <s v="M- Juniores + M-50 + M-55 + M-60 + M-65 + M-70 + M-75"/>
    <x v="595"/>
    <x v="31"/>
    <s v="M"/>
    <x v="26"/>
    <s v="ok"/>
    <s v="Adulti"/>
    <x v="26"/>
    <s v="L021869"/>
    <x v="2"/>
    <x v="2"/>
    <x v="0"/>
    <n v="5000"/>
    <x v="0"/>
    <d v="1899-12-30T00:00:00"/>
    <d v="1899-12-30T00:00:00"/>
    <s v="ok"/>
    <n v="120"/>
    <x v="39"/>
    <x v="19"/>
  </r>
  <r>
    <x v="11"/>
    <x v="11"/>
    <x v="0"/>
    <x v="601"/>
    <m/>
    <s v="M- Juniores + M-50 + M-55 + M-60 + M-65 + M-70 + M-75"/>
    <x v="596"/>
    <x v="31"/>
    <s v="M"/>
    <x v="26"/>
    <s v="ok"/>
    <s v="Adulti"/>
    <x v="26"/>
    <s v="A130646"/>
    <x v="3"/>
    <x v="0"/>
    <x v="0"/>
    <n v="5000"/>
    <x v="0"/>
    <d v="1899-12-30T00:00:00"/>
    <d v="1899-12-30T00:00:00"/>
    <s v="ok"/>
    <n v="121"/>
    <x v="40"/>
    <x v="19"/>
  </r>
  <r>
    <x v="11"/>
    <x v="11"/>
    <x v="0"/>
    <x v="602"/>
    <m/>
    <s v="M- Juniores + M-50 + M-55 + M-60 + M-65 + M-70 + M-75"/>
    <x v="597"/>
    <x v="57"/>
    <s v="M"/>
    <x v="30"/>
    <s v="ok"/>
    <s v="Adulti"/>
    <x v="30"/>
    <s v="D070113"/>
    <x v="91"/>
    <x v="5"/>
    <x v="0"/>
    <n v="5000"/>
    <x v="0"/>
    <d v="1899-12-30T00:00:00"/>
    <d v="1899-12-30T00:00:00"/>
    <s v="ok"/>
    <n v="122"/>
    <x v="5"/>
    <x v="5"/>
  </r>
  <r>
    <x v="11"/>
    <x v="11"/>
    <x v="0"/>
    <x v="603"/>
    <m/>
    <s v="M- Juniores + M-50 + M-55 + M-60 + M-65 + M-70 + M-75"/>
    <x v="598"/>
    <x v="42"/>
    <s v="M"/>
    <x v="28"/>
    <s v="ok"/>
    <s v="Adulti"/>
    <x v="28"/>
    <s v="H011729"/>
    <x v="53"/>
    <x v="1"/>
    <x v="0"/>
    <n v="5000"/>
    <x v="0"/>
    <d v="1899-12-30T00:00:00"/>
    <d v="1899-12-30T00:00:00"/>
    <s v="ok"/>
    <n v="123"/>
    <x v="21"/>
    <x v="19"/>
  </r>
  <r>
    <x v="11"/>
    <x v="11"/>
    <x v="0"/>
    <x v="604"/>
    <m/>
    <s v="M- Juniores + M-50 + M-55 + M-60 + M-65 + M-70 + M-75"/>
    <x v="599"/>
    <x v="24"/>
    <s v="M"/>
    <x v="27"/>
    <s v="ok"/>
    <s v="Adulti"/>
    <x v="27"/>
    <s v="A140358"/>
    <x v="51"/>
    <x v="0"/>
    <x v="0"/>
    <n v="5000"/>
    <x v="0"/>
    <d v="1899-12-30T00:00:00"/>
    <d v="1899-12-30T00:00:00"/>
    <s v="ok"/>
    <n v="124"/>
    <x v="29"/>
    <x v="19"/>
  </r>
  <r>
    <x v="11"/>
    <x v="11"/>
    <x v="0"/>
    <x v="605"/>
    <m/>
    <s v="M- Juniores + M-50 + M-55 + M-60 + M-65 + M-70 + M-75"/>
    <x v="600"/>
    <x v="51"/>
    <s v="M"/>
    <x v="29"/>
    <s v="ok"/>
    <s v="Adulti"/>
    <x v="29"/>
    <s v="H020398"/>
    <x v="35"/>
    <x v="1"/>
    <x v="0"/>
    <n v="5000"/>
    <x v="0"/>
    <d v="1899-12-30T00:00:00"/>
    <d v="1899-12-30T00:00:00"/>
    <s v="ok"/>
    <n v="125"/>
    <x v="10"/>
    <x v="10"/>
  </r>
  <r>
    <x v="11"/>
    <x v="11"/>
    <x v="0"/>
    <x v="606"/>
    <m/>
    <s v="M- Juniores + M-50 + M-55 + M-60 + M-65 + M-70 + M-75"/>
    <x v="601"/>
    <x v="33"/>
    <s v="M"/>
    <x v="26"/>
    <s v="ok"/>
    <s v="Adulti"/>
    <x v="26"/>
    <s v="A130534"/>
    <x v="8"/>
    <x v="0"/>
    <x v="0"/>
    <n v="5000"/>
    <x v="0"/>
    <d v="1899-12-30T00:00:00"/>
    <d v="1899-12-30T00:00:00"/>
    <s v="ok"/>
    <n v="126"/>
    <x v="41"/>
    <x v="19"/>
  </r>
  <r>
    <x v="11"/>
    <x v="11"/>
    <x v="0"/>
    <x v="607"/>
    <m/>
    <s v="M- Juniores + M-50 + M-55 + M-60 + M-65 + M-70 + M-75"/>
    <x v="602"/>
    <x v="32"/>
    <s v="M"/>
    <x v="26"/>
    <s v="ok"/>
    <s v="Adulti"/>
    <x v="26"/>
    <s v="H080682"/>
    <x v="20"/>
    <x v="1"/>
    <x v="0"/>
    <n v="5000"/>
    <x v="0"/>
    <d v="1899-12-30T00:00:00"/>
    <d v="1899-12-30T00:00:00"/>
    <s v="ok"/>
    <n v="127"/>
    <x v="42"/>
    <x v="19"/>
  </r>
  <r>
    <x v="11"/>
    <x v="11"/>
    <x v="0"/>
    <x v="608"/>
    <m/>
    <s v="M- Juniores + M-50 + M-55 + M-60 + M-65 + M-70 + M-75"/>
    <x v="603"/>
    <x v="64"/>
    <s v="M"/>
    <x v="28"/>
    <s v="ok"/>
    <s v="Adulti"/>
    <x v="28"/>
    <s v="D060103"/>
    <x v="41"/>
    <x v="5"/>
    <x v="0"/>
    <n v="5000"/>
    <x v="0"/>
    <d v="1899-12-30T00:00:00"/>
    <d v="1899-12-30T00:00:00"/>
    <s v="ok"/>
    <n v="128"/>
    <x v="22"/>
    <x v="19"/>
  </r>
  <r>
    <x v="11"/>
    <x v="11"/>
    <x v="0"/>
    <x v="609"/>
    <m/>
    <s v="M- Juniores + M-50 + M-55 + M-60 + M-65 + M-70 + M-75"/>
    <x v="604"/>
    <x v="34"/>
    <s v="M"/>
    <x v="28"/>
    <s v="ok"/>
    <s v="Adulti"/>
    <x v="28"/>
    <s v="H011308"/>
    <x v="7"/>
    <x v="1"/>
    <x v="0"/>
    <n v="5000"/>
    <x v="0"/>
    <d v="1899-12-30T00:00:00"/>
    <d v="1899-12-30T00:00:00"/>
    <s v="ok"/>
    <n v="129"/>
    <x v="23"/>
    <x v="19"/>
  </r>
  <r>
    <x v="11"/>
    <x v="11"/>
    <x v="0"/>
    <x v="610"/>
    <m/>
    <s v="M- Juniores + M-50 + M-55 + M-60 + M-65 + M-70 + M-75"/>
    <x v="605"/>
    <x v="26"/>
    <s v="M"/>
    <x v="27"/>
    <s v="ok"/>
    <s v="Adulti"/>
    <x v="27"/>
    <s v="D070102"/>
    <x v="50"/>
    <x v="5"/>
    <x v="0"/>
    <n v="5000"/>
    <x v="0"/>
    <d v="1899-12-30T00:00:00"/>
    <d v="1899-12-30T00:00:00"/>
    <s v="ok"/>
    <n v="130"/>
    <x v="30"/>
    <x v="19"/>
  </r>
  <r>
    <x v="11"/>
    <x v="11"/>
    <x v="0"/>
    <x v="611"/>
    <m/>
    <s v="M- Juniores + M-50 + M-55 + M-60 + M-65 + M-70 + M-75"/>
    <x v="606"/>
    <x v="52"/>
    <s v="M"/>
    <x v="29"/>
    <s v="ok"/>
    <s v="Adulti"/>
    <x v="29"/>
    <s v="H020398"/>
    <x v="35"/>
    <x v="1"/>
    <x v="0"/>
    <n v="5000"/>
    <x v="0"/>
    <d v="1899-12-30T00:00:00"/>
    <d v="1899-12-30T00:00:00"/>
    <s v="ok"/>
    <n v="131"/>
    <x v="11"/>
    <x v="11"/>
  </r>
  <r>
    <x v="11"/>
    <x v="11"/>
    <x v="0"/>
    <x v="612"/>
    <m/>
    <s v="M- Juniores + M-50 + M-55 + M-60 + M-65 + M-70 + M-75"/>
    <x v="607"/>
    <x v="32"/>
    <s v="M"/>
    <x v="26"/>
    <s v="ok"/>
    <s v="Adulti"/>
    <x v="26"/>
    <s v="H070281"/>
    <x v="46"/>
    <x v="1"/>
    <x v="0"/>
    <n v="5000"/>
    <x v="0"/>
    <d v="1899-12-30T00:00:00"/>
    <d v="1899-12-30T00:00:00"/>
    <s v="ok"/>
    <n v="132"/>
    <x v="43"/>
    <x v="19"/>
  </r>
  <r>
    <x v="11"/>
    <x v="11"/>
    <x v="0"/>
    <x v="613"/>
    <m/>
    <s v="M- Juniores + M-50 + M-55 + M-60 + M-65 + M-70 + M-75"/>
    <x v="608"/>
    <x v="50"/>
    <s v="M"/>
    <x v="29"/>
    <s v="ok"/>
    <s v="Adulti"/>
    <x v="29"/>
    <s v="A050294"/>
    <x v="23"/>
    <x v="0"/>
    <x v="0"/>
    <n v="5000"/>
    <x v="0"/>
    <d v="1899-12-30T00:00:00"/>
    <d v="1899-12-30T00:00:00"/>
    <s v="ok"/>
    <n v="133"/>
    <x v="12"/>
    <x v="12"/>
  </r>
  <r>
    <x v="11"/>
    <x v="11"/>
    <x v="0"/>
    <x v="614"/>
    <m/>
    <s v="M- Juniores + M-50 + M-55 + M-60 + M-65 + M-70 + M-75"/>
    <x v="609"/>
    <x v="41"/>
    <s v="M"/>
    <x v="27"/>
    <s v="ok"/>
    <s v="Adulti"/>
    <x v="27"/>
    <s v="H080312"/>
    <x v="36"/>
    <x v="1"/>
    <x v="0"/>
    <n v="5000"/>
    <x v="0"/>
    <d v="1899-12-30T00:00:00"/>
    <d v="1899-12-30T00:00:00"/>
    <s v="ok"/>
    <n v="134"/>
    <x v="31"/>
    <x v="19"/>
  </r>
  <r>
    <x v="11"/>
    <x v="11"/>
    <x v="0"/>
    <x v="615"/>
    <m/>
    <s v="M- Juniores + M-50 + M-55 + M-60 + M-65 + M-70 + M-75"/>
    <x v="610"/>
    <x v="53"/>
    <s v="M"/>
    <x v="30"/>
    <s v="ok"/>
    <s v="Adulti"/>
    <x v="30"/>
    <s v="H080731"/>
    <x v="92"/>
    <x v="1"/>
    <x v="0"/>
    <n v="5000"/>
    <x v="0"/>
    <d v="1899-12-30T00:00:00"/>
    <d v="1899-12-30T00:00:00"/>
    <s v="ok"/>
    <n v="135"/>
    <x v="6"/>
    <x v="6"/>
  </r>
  <r>
    <x v="11"/>
    <x v="11"/>
    <x v="0"/>
    <x v="616"/>
    <m/>
    <s v="M- Juniores + M-50 + M-55 + M-60 + M-65 + M-70 + M-75"/>
    <x v="611"/>
    <x v="52"/>
    <s v="M"/>
    <x v="29"/>
    <s v="ok"/>
    <s v="Adulti"/>
    <x v="29"/>
    <s v="H010224"/>
    <x v="62"/>
    <x v="1"/>
    <x v="0"/>
    <n v="5000"/>
    <x v="0"/>
    <d v="1899-12-30T00:00:00"/>
    <d v="1899-12-30T00:00:00"/>
    <s v="ok"/>
    <n v="136"/>
    <x v="13"/>
    <x v="13"/>
  </r>
  <r>
    <x v="11"/>
    <x v="11"/>
    <x v="0"/>
    <x v="617"/>
    <m/>
    <s v="M- Juniores + M-50 + M-55 + M-60 + M-65 + M-70 + M-75"/>
    <x v="612"/>
    <x v="47"/>
    <s v="M"/>
    <x v="28"/>
    <s v="ok"/>
    <s v="Adulti"/>
    <x v="28"/>
    <s v="L090562"/>
    <x v="38"/>
    <x v="2"/>
    <x v="0"/>
    <n v="5000"/>
    <x v="0"/>
    <d v="1899-12-30T00:00:00"/>
    <d v="1899-12-30T00:00:00"/>
    <s v="ok"/>
    <n v="137"/>
    <x v="24"/>
    <x v="19"/>
  </r>
  <r>
    <x v="11"/>
    <x v="11"/>
    <x v="0"/>
    <x v="618"/>
    <m/>
    <s v="M- Juniores + M-50 + M-55 + M-60 + M-65 + M-70 + M-75"/>
    <x v="613"/>
    <x v="67"/>
    <s v="M"/>
    <x v="31"/>
    <s v="ok"/>
    <s v="Adulti"/>
    <x v="31"/>
    <s v="H011725"/>
    <x v="58"/>
    <x v="1"/>
    <x v="0"/>
    <n v="5000"/>
    <x v="0"/>
    <d v="1899-12-30T00:00:00"/>
    <d v="1899-12-30T00:00:00"/>
    <s v="ok"/>
    <n v="138"/>
    <x v="0"/>
    <x v="0"/>
  </r>
  <r>
    <x v="11"/>
    <x v="11"/>
    <x v="0"/>
    <x v="619"/>
    <m/>
    <s v="M- Juniores + M-50 + M-55 + M-60 + M-65 + M-70 + M-75"/>
    <x v="614"/>
    <x v="26"/>
    <s v="M"/>
    <x v="27"/>
    <s v="ok"/>
    <s v="Adulti"/>
    <x v="27"/>
    <s v="A050192"/>
    <x v="54"/>
    <x v="0"/>
    <x v="0"/>
    <n v="5000"/>
    <x v="0"/>
    <d v="1899-12-30T00:00:00"/>
    <d v="1899-12-30T00:00:00"/>
    <s v="ok"/>
    <n v="139"/>
    <x v="32"/>
    <x v="19"/>
  </r>
  <r>
    <x v="11"/>
    <x v="11"/>
    <x v="0"/>
    <x v="620"/>
    <m/>
    <s v="M- Juniores + M-50 + M-55 + M-60 + M-65 + M-70 + M-75"/>
    <x v="615"/>
    <x v="68"/>
    <s v="M"/>
    <x v="31"/>
    <s v="ok"/>
    <s v="Adulti"/>
    <x v="31"/>
    <s v="H075301"/>
    <x v="57"/>
    <x v="1"/>
    <x v="0"/>
    <n v="5000"/>
    <x v="0"/>
    <d v="1899-12-30T00:00:00"/>
    <d v="1899-12-30T00:00:00"/>
    <s v="ok"/>
    <n v="140"/>
    <x v="1"/>
    <x v="1"/>
  </r>
  <r>
    <x v="11"/>
    <x v="11"/>
    <x v="0"/>
    <x v="621"/>
    <m/>
    <s v="M- Juniores + M-50 + M-55 + M-60 + M-65 + M-70 + M-75"/>
    <x v="616"/>
    <x v="47"/>
    <s v="M"/>
    <x v="28"/>
    <s v="ok"/>
    <s v="Adulti"/>
    <x v="28"/>
    <s v="A120138"/>
    <x v="66"/>
    <x v="0"/>
    <x v="0"/>
    <n v="5000"/>
    <x v="0"/>
    <d v="1899-12-30T00:00:00"/>
    <d v="1899-12-30T00:00:00"/>
    <s v="ok"/>
    <n v="141"/>
    <x v="25"/>
    <x v="19"/>
  </r>
  <r>
    <x v="11"/>
    <x v="11"/>
    <x v="0"/>
    <x v="622"/>
    <m/>
    <s v="M- Juniores + M-50 + M-55 + M-60 + M-65 + M-70 + M-75"/>
    <x v="617"/>
    <x v="37"/>
    <s v="M"/>
    <x v="29"/>
    <s v="ok"/>
    <s v="Adulti"/>
    <x v="29"/>
    <s v="H011219"/>
    <x v="24"/>
    <x v="1"/>
    <x v="0"/>
    <n v="5000"/>
    <x v="0"/>
    <d v="1899-12-30T00:00:00"/>
    <d v="1899-12-30T00:00:00"/>
    <s v="ok"/>
    <n v="142"/>
    <x v="14"/>
    <x v="14"/>
  </r>
  <r>
    <x v="11"/>
    <x v="11"/>
    <x v="0"/>
    <x v="623"/>
    <m/>
    <s v="M- Juniores + M-50 + M-55 + M-60 + M-65 + M-70 + M-75"/>
    <x v="618"/>
    <x v="17"/>
    <s v="M"/>
    <x v="27"/>
    <s v="ok"/>
    <s v="Adulti"/>
    <x v="27"/>
    <s v="A050192"/>
    <x v="54"/>
    <x v="0"/>
    <x v="0"/>
    <n v="5000"/>
    <x v="0"/>
    <d v="1899-12-30T00:00:00"/>
    <d v="1899-12-30T00:00:00"/>
    <s v="ok"/>
    <n v="143"/>
    <x v="33"/>
    <x v="19"/>
  </r>
  <r>
    <x v="11"/>
    <x v="11"/>
    <x v="0"/>
    <x v="624"/>
    <m/>
    <s v="M- Juniores + M-50 + M-55 + M-60 + M-65 + M-70 + M-75"/>
    <x v="619"/>
    <x v="65"/>
    <s v="M"/>
    <x v="30"/>
    <s v="ok"/>
    <s v="Adulti"/>
    <x v="30"/>
    <s v="H070205"/>
    <x v="29"/>
    <x v="1"/>
    <x v="0"/>
    <n v="5000"/>
    <x v="0"/>
    <d v="1899-12-30T00:00:00"/>
    <d v="1899-12-30T00:00:00"/>
    <s v="ok"/>
    <n v="144"/>
    <x v="7"/>
    <x v="7"/>
  </r>
  <r>
    <x v="11"/>
    <x v="11"/>
    <x v="0"/>
    <x v="625"/>
    <m/>
    <s v="M- Juniores + M-50 + M-55 + M-60 + M-65 + M-70 + M-7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145"/>
    <x v="5"/>
    <x v="21"/>
  </r>
  <r>
    <x v="11"/>
    <x v="11"/>
    <x v="0"/>
    <x v="626"/>
    <m/>
    <s v="M- Juniores + M-50 + M-55 + M-60 + M-65 + M-70 + M-75"/>
    <x v="620"/>
    <x v="40"/>
    <s v="M"/>
    <x v="28"/>
    <s v="ok"/>
    <s v="Adulti"/>
    <x v="28"/>
    <s v="L090562"/>
    <x v="38"/>
    <x v="2"/>
    <x v="0"/>
    <n v="5000"/>
    <x v="0"/>
    <d v="1899-12-30T00:00:00"/>
    <d v="1899-12-30T00:00:00"/>
    <s v="ok"/>
    <n v="146"/>
    <x v="26"/>
    <x v="19"/>
  </r>
  <r>
    <x v="11"/>
    <x v="11"/>
    <x v="0"/>
    <x v="627"/>
    <m/>
    <s v="M- Juniores + M-50 + M-55 + M-60 + M-65 + M-70 + M-75"/>
    <x v="621"/>
    <x v="31"/>
    <s v="M"/>
    <x v="26"/>
    <s v="ok"/>
    <s v="Adulti"/>
    <x v="26"/>
    <s v="A130534"/>
    <x v="8"/>
    <x v="0"/>
    <x v="0"/>
    <n v="5000"/>
    <x v="0"/>
    <d v="1899-12-30T00:00:00"/>
    <d v="1899-12-30T00:00:00"/>
    <s v="ok"/>
    <n v="147"/>
    <x v="44"/>
    <x v="19"/>
  </r>
  <r>
    <x v="11"/>
    <x v="11"/>
    <x v="0"/>
    <x v="628"/>
    <m/>
    <s v="M- Juniores + M-50 + M-55 + M-60 + M-65 + M-70 + M-75"/>
    <x v="622"/>
    <x v="64"/>
    <s v="M"/>
    <x v="28"/>
    <s v="ok"/>
    <s v="Adulti"/>
    <x v="28"/>
    <s v="H070281"/>
    <x v="46"/>
    <x v="1"/>
    <x v="0"/>
    <n v="5000"/>
    <x v="0"/>
    <d v="1899-12-30T00:00:00"/>
    <d v="1899-12-30T00:00:00"/>
    <s v="ok"/>
    <n v="148"/>
    <x v="27"/>
    <x v="19"/>
  </r>
  <r>
    <x v="11"/>
    <x v="11"/>
    <x v="0"/>
    <x v="629"/>
    <m/>
    <s v="M- Juniores + M-50 + M-55 + M-60 + M-65 + M-70 + M-75"/>
    <x v="623"/>
    <x v="48"/>
    <s v="M"/>
    <x v="26"/>
    <s v="ok"/>
    <s v="Adulti"/>
    <x v="26"/>
    <s v="A130534"/>
    <x v="8"/>
    <x v="0"/>
    <x v="0"/>
    <n v="5000"/>
    <x v="0"/>
    <d v="1899-12-30T00:00:00"/>
    <d v="1899-12-30T00:00:00"/>
    <s v="ok"/>
    <n v="149"/>
    <x v="45"/>
    <x v="19"/>
  </r>
  <r>
    <x v="11"/>
    <x v="11"/>
    <x v="0"/>
    <x v="630"/>
    <m/>
    <s v="M- Juniores + M-50 + M-55 + M-60 + M-65 + M-70 + M-75"/>
    <x v="624"/>
    <x v="50"/>
    <s v="M"/>
    <x v="29"/>
    <s v="ok"/>
    <s v="Adulti"/>
    <x v="29"/>
    <s v="L022825"/>
    <x v="5"/>
    <x v="2"/>
    <x v="0"/>
    <n v="5000"/>
    <x v="0"/>
    <d v="1899-12-30T00:00:00"/>
    <d v="1899-12-30T00:00:00"/>
    <s v="ok"/>
    <n v="150"/>
    <x v="15"/>
    <x v="15"/>
  </r>
  <r>
    <x v="11"/>
    <x v="11"/>
    <x v="0"/>
    <x v="631"/>
    <m/>
    <s v="M- Juniores + M-50 + M-55 + M-60 + M-65 + M-70 + M-75"/>
    <x v="625"/>
    <x v="34"/>
    <s v="M"/>
    <x v="28"/>
    <s v="ok"/>
    <s v="Adulti"/>
    <x v="28"/>
    <s v="L022825"/>
    <x v="5"/>
    <x v="2"/>
    <x v="0"/>
    <n v="5000"/>
    <x v="0"/>
    <d v="1899-12-30T00:00:00"/>
    <d v="1899-12-30T00:00:00"/>
    <s v="ok"/>
    <n v="151"/>
    <x v="28"/>
    <x v="19"/>
  </r>
  <r>
    <x v="11"/>
    <x v="11"/>
    <x v="0"/>
    <x v="632"/>
    <m/>
    <s v="M- Juniores + M-50 + M-55 + M-60 + M-65 + M-70 + M-75"/>
    <x v="626"/>
    <x v="66"/>
    <s v="M"/>
    <x v="29"/>
    <s v="ok"/>
    <s v="Adulti"/>
    <x v="29"/>
    <s v="H075225"/>
    <x v="48"/>
    <x v="1"/>
    <x v="0"/>
    <n v="5000"/>
    <x v="0"/>
    <d v="1899-12-30T00:00:00"/>
    <d v="1899-12-30T00:00:00"/>
    <s v="ok"/>
    <n v="152"/>
    <x v="16"/>
    <x v="16"/>
  </r>
  <r>
    <x v="11"/>
    <x v="11"/>
    <x v="0"/>
    <x v="633"/>
    <m/>
    <s v="M- Juniores + M-50 + M-55 + M-60 + M-65 + M-70 + M-75"/>
    <x v="627"/>
    <x v="37"/>
    <s v="M"/>
    <x v="29"/>
    <s v="ok"/>
    <s v="Adulti"/>
    <x v="29"/>
    <s v="H070281"/>
    <x v="46"/>
    <x v="1"/>
    <x v="0"/>
    <n v="5000"/>
    <x v="0"/>
    <d v="1899-12-30T00:00:00"/>
    <d v="1899-12-30T00:00:00"/>
    <s v="ok"/>
    <n v="153"/>
    <x v="17"/>
    <x v="17"/>
  </r>
  <r>
    <x v="11"/>
    <x v="11"/>
    <x v="0"/>
    <x v="634"/>
    <m/>
    <s v="M- Juniores + M-50 + M-55 + M-60 + M-65 + M-70 + M-75"/>
    <x v="628"/>
    <x v="13"/>
    <s v="M"/>
    <x v="26"/>
    <s v="ok"/>
    <s v="Adulti"/>
    <x v="26"/>
    <s v="A130646"/>
    <x v="3"/>
    <x v="0"/>
    <x v="0"/>
    <n v="5000"/>
    <x v="0"/>
    <d v="1899-12-30T00:00:00"/>
    <d v="1899-12-30T00:00:00"/>
    <s v="ok"/>
    <n v="154"/>
    <x v="46"/>
    <x v="19"/>
  </r>
  <r>
    <x v="11"/>
    <x v="11"/>
    <x v="0"/>
    <x v="635"/>
    <m/>
    <s v="M- Juniores + M-50 + M-55 + M-60 + M-65 + M-70 + M-75"/>
    <x v="629"/>
    <x v="37"/>
    <s v="M"/>
    <x v="29"/>
    <s v="ok"/>
    <s v="Adulti"/>
    <x v="29"/>
    <s v="A120138"/>
    <x v="66"/>
    <x v="0"/>
    <x v="0"/>
    <n v="5000"/>
    <x v="0"/>
    <d v="1899-12-30T00:00:00"/>
    <d v="1899-12-30T00:00:00"/>
    <s v="ok"/>
    <n v="155"/>
    <x v="18"/>
    <x v="18"/>
  </r>
  <r>
    <x v="11"/>
    <x v="11"/>
    <x v="0"/>
    <x v="636"/>
    <m/>
    <s v="M- Juniores + M-50 + M-55 + M-60 + M-65 + M-70 + M-75"/>
    <x v="630"/>
    <x v="69"/>
    <s v="M"/>
    <x v="31"/>
    <s v="ok"/>
    <s v="Adulti"/>
    <x v="31"/>
    <s v="H080563"/>
    <x v="84"/>
    <x v="1"/>
    <x v="0"/>
    <n v="5000"/>
    <x v="0"/>
    <d v="1899-12-30T00:00:00"/>
    <d v="1899-12-30T00:00:00"/>
    <s v="ok"/>
    <n v="156"/>
    <x v="2"/>
    <x v="2"/>
  </r>
  <r>
    <x v="11"/>
    <x v="11"/>
    <x v="0"/>
    <x v="637"/>
    <m/>
    <s v="M- Juniores + M-50 + M-55 + M-60 + M-65 + M-70 + M-75"/>
    <x v="631"/>
    <x v="51"/>
    <s v="M"/>
    <x v="29"/>
    <s v="ok"/>
    <s v="Adulti"/>
    <x v="29"/>
    <s v="H011305"/>
    <x v="49"/>
    <x v="1"/>
    <x v="0"/>
    <n v="5000"/>
    <x v="0"/>
    <d v="1899-12-30T00:00:00"/>
    <d v="1899-12-30T00:00:00"/>
    <s v="ok"/>
    <n v="157"/>
    <x v="19"/>
    <x v="19"/>
  </r>
  <r>
    <x v="11"/>
    <x v="11"/>
    <x v="0"/>
    <x v="638"/>
    <m/>
    <s v="M- Juniores + M-50 + M-55 + M-60 + M-65 + M-70 + M-75"/>
    <x v="632"/>
    <x v="64"/>
    <s v="M"/>
    <x v="28"/>
    <s v="ok"/>
    <s v="Adulti"/>
    <x v="28"/>
    <s v="H075259"/>
    <x v="86"/>
    <x v="1"/>
    <x v="0"/>
    <n v="5000"/>
    <x v="0"/>
    <d v="1899-12-30T00:00:00"/>
    <d v="1899-12-30T00:00:00"/>
    <s v="ok"/>
    <n v="158"/>
    <x v="29"/>
    <x v="19"/>
  </r>
  <r>
    <x v="11"/>
    <x v="11"/>
    <x v="0"/>
    <x v="639"/>
    <m/>
    <s v="M- Juniores + M-50 + M-55 + M-60 + M-65 + M-70 + M-75"/>
    <x v="633"/>
    <x v="50"/>
    <s v="M"/>
    <x v="29"/>
    <s v="ok"/>
    <s v="Adulti"/>
    <x v="29"/>
    <s v="A050423"/>
    <x v="45"/>
    <x v="0"/>
    <x v="0"/>
    <n v="5000"/>
    <x v="0"/>
    <d v="1899-12-30T00:00:00"/>
    <d v="1899-12-30T00:00:00"/>
    <s v="ok"/>
    <n v="159"/>
    <x v="20"/>
    <x v="19"/>
  </r>
  <r>
    <x v="11"/>
    <x v="11"/>
    <x v="0"/>
    <x v="640"/>
    <m/>
    <s v="M- Juniores + M-50 + M-55 + M-60 + M-65 + M-70 + M-75"/>
    <x v="634"/>
    <x v="57"/>
    <s v="M"/>
    <x v="30"/>
    <s v="ok"/>
    <s v="Adulti"/>
    <x v="30"/>
    <s v="L020281"/>
    <x v="40"/>
    <x v="2"/>
    <x v="0"/>
    <n v="5000"/>
    <x v="0"/>
    <d v="1899-12-30T00:00:00"/>
    <d v="1899-12-30T00:00:00"/>
    <s v="ok"/>
    <n v="160"/>
    <x v="8"/>
    <x v="8"/>
  </r>
  <r>
    <x v="11"/>
    <x v="11"/>
    <x v="0"/>
    <x v="641"/>
    <m/>
    <s v="M- Juniores + M-50 + M-55 + M-60 + M-65 + M-70 + M-75"/>
    <x v="635"/>
    <x v="64"/>
    <s v="M"/>
    <x v="28"/>
    <s v="ok"/>
    <s v="Adulti"/>
    <x v="28"/>
    <s v="A130646"/>
    <x v="3"/>
    <x v="0"/>
    <x v="0"/>
    <n v="5000"/>
    <x v="0"/>
    <d v="1899-12-30T00:00:00"/>
    <d v="1899-12-30T00:00:00"/>
    <s v="ok"/>
    <n v="161"/>
    <x v="30"/>
    <x v="19"/>
  </r>
  <r>
    <x v="11"/>
    <x v="11"/>
    <x v="0"/>
    <x v="642"/>
    <m/>
    <s v="M- Juniores + M-50 + M-55 + M-60 + M-65 + M-70 + M-75"/>
    <x v="636"/>
    <x v="53"/>
    <s v="M"/>
    <x v="30"/>
    <s v="ok"/>
    <s v="Adulti"/>
    <x v="30"/>
    <s v="H020398"/>
    <x v="35"/>
    <x v="1"/>
    <x v="0"/>
    <n v="5000"/>
    <x v="0"/>
    <d v="1899-12-30T00:00:00"/>
    <d v="1899-12-30T00:00:00"/>
    <s v="ok"/>
    <n v="162"/>
    <x v="9"/>
    <x v="9"/>
  </r>
  <r>
    <x v="11"/>
    <x v="11"/>
    <x v="0"/>
    <x v="643"/>
    <m/>
    <s v="M- Juniores + M-50 + M-55 + M-60 + M-65 + M-70 + M-75"/>
    <x v="637"/>
    <x v="67"/>
    <s v="M"/>
    <x v="31"/>
    <s v="ok"/>
    <s v="Adulti"/>
    <x v="31"/>
    <s v="A120494"/>
    <x v="27"/>
    <x v="0"/>
    <x v="0"/>
    <n v="5000"/>
    <x v="0"/>
    <d v="1899-12-30T00:00:00"/>
    <d v="1899-12-30T00:00:00"/>
    <s v="ok"/>
    <n v="163"/>
    <x v="3"/>
    <x v="3"/>
  </r>
  <r>
    <x v="11"/>
    <x v="11"/>
    <x v="0"/>
    <x v="644"/>
    <m/>
    <s v="M- Juniores + M-50 + M-55 + M-60 + M-65 + M-70 + M-75"/>
    <x v="638"/>
    <x v="37"/>
    <s v="M"/>
    <x v="29"/>
    <s v="ok"/>
    <s v="Adulti"/>
    <x v="29"/>
    <s v="A130646"/>
    <x v="3"/>
    <x v="0"/>
    <x v="0"/>
    <n v="5000"/>
    <x v="0"/>
    <d v="1899-12-30T00:00:00"/>
    <d v="1899-12-30T00:00:00"/>
    <s v="ok"/>
    <n v="164"/>
    <x v="21"/>
    <x v="19"/>
  </r>
  <r>
    <x v="11"/>
    <x v="11"/>
    <x v="0"/>
    <x v="645"/>
    <m/>
    <s v="M- Juniores + M-50 + M-55 + M-60 + M-65 + M-70 + M-75"/>
    <x v="639"/>
    <x v="24"/>
    <s v="M"/>
    <x v="27"/>
    <s v="ok"/>
    <s v="Adulti"/>
    <x v="27"/>
    <s v="H041354"/>
    <x v="39"/>
    <x v="1"/>
    <x v="0"/>
    <n v="5000"/>
    <x v="0"/>
    <d v="1899-12-30T00:00:00"/>
    <d v="1899-12-30T00:00:00"/>
    <s v="ok"/>
    <n v="165"/>
    <x v="34"/>
    <x v="19"/>
  </r>
  <r>
    <x v="11"/>
    <x v="11"/>
    <x v="0"/>
    <x v="646"/>
    <m/>
    <s v="M- Juniores + M-50 + M-55 + M-60 + M-65 + M-70 + M-75"/>
    <x v="640"/>
    <x v="50"/>
    <s v="M"/>
    <x v="29"/>
    <s v="ok"/>
    <s v="Adulti"/>
    <x v="29"/>
    <s v="H075225"/>
    <x v="48"/>
    <x v="1"/>
    <x v="0"/>
    <n v="5000"/>
    <x v="0"/>
    <d v="1899-12-30T00:00:00"/>
    <d v="1899-12-30T00:00:00"/>
    <s v="ok"/>
    <n v="166"/>
    <x v="22"/>
    <x v="19"/>
  </r>
  <r>
    <x v="11"/>
    <x v="11"/>
    <x v="0"/>
    <x v="647"/>
    <m/>
    <s v="M- Juniores + M-50 + M-55 + M-60 + M-65 + M-70 + M-75"/>
    <x v="641"/>
    <x v="52"/>
    <s v="M"/>
    <x v="29"/>
    <s v="ok"/>
    <s v="Adulti"/>
    <x v="29"/>
    <s v="H075259"/>
    <x v="86"/>
    <x v="1"/>
    <x v="0"/>
    <n v="5000"/>
    <x v="0"/>
    <d v="1899-12-30T00:00:00"/>
    <d v="1899-12-30T00:00:00"/>
    <s v="ok"/>
    <n v="167"/>
    <x v="23"/>
    <x v="19"/>
  </r>
  <r>
    <x v="11"/>
    <x v="11"/>
    <x v="0"/>
    <x v="648"/>
    <m/>
    <s v="M- Juniores + M-50 + M-55 + M-60 + M-65 + M-70 + M-75"/>
    <x v="642"/>
    <x v="40"/>
    <s v="M"/>
    <x v="28"/>
    <s v="ok"/>
    <s v="Adulti"/>
    <x v="28"/>
    <s v="H041354"/>
    <x v="39"/>
    <x v="1"/>
    <x v="0"/>
    <n v="5000"/>
    <x v="0"/>
    <d v="1899-12-30T00:00:00"/>
    <d v="1899-12-30T00:00:00"/>
    <s v="ok"/>
    <n v="168"/>
    <x v="31"/>
    <x v="19"/>
  </r>
  <r>
    <x v="11"/>
    <x v="11"/>
    <x v="0"/>
    <x v="649"/>
    <m/>
    <s v="M- Juniores + M-50 + M-55 + M-60 + M-65 + M-70 + M-75"/>
    <x v="643"/>
    <x v="51"/>
    <s v="M"/>
    <x v="29"/>
    <s v="ok"/>
    <s v="Adulti"/>
    <x v="29"/>
    <s v="H020398"/>
    <x v="35"/>
    <x v="1"/>
    <x v="0"/>
    <n v="5000"/>
    <x v="0"/>
    <d v="1899-12-30T00:00:00"/>
    <d v="1899-12-30T00:00:00"/>
    <s v="ok"/>
    <n v="169"/>
    <x v="24"/>
    <x v="19"/>
  </r>
  <r>
    <x v="11"/>
    <x v="11"/>
    <x v="0"/>
    <x v="650"/>
    <m/>
    <s v="M- Juniores + M-50 + M-55 + M-60 + M-65 + M-70 + M-75"/>
    <x v="644"/>
    <x v="25"/>
    <s v="M"/>
    <x v="27"/>
    <s v="ok"/>
    <s v="Adulti"/>
    <x v="27"/>
    <s v="H080563"/>
    <x v="84"/>
    <x v="1"/>
    <x v="0"/>
    <n v="5000"/>
    <x v="0"/>
    <d v="1899-12-30T00:00:00"/>
    <d v="1899-12-30T00:00:00"/>
    <s v="ok"/>
    <n v="170"/>
    <x v="35"/>
    <x v="19"/>
  </r>
  <r>
    <x v="11"/>
    <x v="11"/>
    <x v="0"/>
    <x v="651"/>
    <m/>
    <s v="M- Juniores + M-50 + M-55 + M-60 + M-65 + M-70 + M-75"/>
    <x v="645"/>
    <x v="65"/>
    <s v="M"/>
    <x v="30"/>
    <s v="ok"/>
    <s v="Adulti"/>
    <x v="30"/>
    <s v="H070281"/>
    <x v="46"/>
    <x v="1"/>
    <x v="0"/>
    <n v="5000"/>
    <x v="0"/>
    <d v="1899-12-30T00:00:00"/>
    <d v="1899-12-30T00:00:00"/>
    <s v="ok"/>
    <n v="171"/>
    <x v="10"/>
    <x v="10"/>
  </r>
  <r>
    <x v="11"/>
    <x v="11"/>
    <x v="0"/>
    <x v="652"/>
    <m/>
    <s v="M- Juniores + M-50 + M-55 + M-60 + M-65 + M-70 + M-75"/>
    <x v="646"/>
    <x v="51"/>
    <s v="M"/>
    <x v="29"/>
    <s v="ok"/>
    <s v="Adulti"/>
    <x v="29"/>
    <s v="H075225"/>
    <x v="48"/>
    <x v="1"/>
    <x v="0"/>
    <n v="5000"/>
    <x v="0"/>
    <d v="1899-12-30T00:00:00"/>
    <d v="1899-12-30T00:00:00"/>
    <s v="ok"/>
    <n v="172"/>
    <x v="25"/>
    <x v="19"/>
  </r>
  <r>
    <x v="11"/>
    <x v="11"/>
    <x v="0"/>
    <x v="653"/>
    <m/>
    <s v="M- Juniores + M-50 + M-55 + M-60 + M-65 + M-70 + M-75"/>
    <x v="647"/>
    <x v="65"/>
    <s v="M"/>
    <x v="30"/>
    <s v="ok"/>
    <s v="Adulti"/>
    <x v="30"/>
    <s v="A050192"/>
    <x v="54"/>
    <x v="0"/>
    <x v="0"/>
    <n v="5000"/>
    <x v="0"/>
    <d v="1899-12-30T00:00:00"/>
    <d v="1899-12-30T00:00:00"/>
    <s v="ok"/>
    <n v="173"/>
    <x v="11"/>
    <x v="11"/>
  </r>
  <r>
    <x v="11"/>
    <x v="11"/>
    <x v="0"/>
    <x v="654"/>
    <m/>
    <s v="M- Juniores + M-50 + M-55 + M-60 + M-65 + M-70 + M-75"/>
    <x v="648"/>
    <x v="70"/>
    <s v="M"/>
    <x v="30"/>
    <s v="ok"/>
    <s v="Adulti"/>
    <x v="30"/>
    <s v="A130646"/>
    <x v="3"/>
    <x v="0"/>
    <x v="0"/>
    <n v="5000"/>
    <x v="0"/>
    <d v="1899-12-30T00:00:00"/>
    <d v="1899-12-30T00:00:00"/>
    <s v="ok"/>
    <n v="174"/>
    <x v="12"/>
    <x v="12"/>
  </r>
  <r>
    <x v="11"/>
    <x v="11"/>
    <x v="0"/>
    <x v="655"/>
    <m/>
    <s v="M- Juniores + M-50 + M-55 + M-60 + M-65 + M-70 + M-75"/>
    <x v="649"/>
    <x v="71"/>
    <s v="M"/>
    <x v="31"/>
    <s v="ok"/>
    <s v="Adulti"/>
    <x v="31"/>
    <s v="A120653"/>
    <x v="34"/>
    <x v="0"/>
    <x v="0"/>
    <n v="5000"/>
    <x v="0"/>
    <d v="1899-12-30T00:00:00"/>
    <d v="1899-12-30T00:00:00"/>
    <s v="ok"/>
    <n v="175"/>
    <x v="4"/>
    <x v="4"/>
  </r>
  <r>
    <x v="11"/>
    <x v="11"/>
    <x v="0"/>
    <x v="656"/>
    <m/>
    <s v="M- Juniores + M-50 + M-55 + M-60 + M-65 + M-70 + M-75"/>
    <x v="650"/>
    <x v="66"/>
    <s v="M"/>
    <x v="29"/>
    <s v="ok"/>
    <s v="Adulti"/>
    <x v="29"/>
    <s v="A050192"/>
    <x v="54"/>
    <x v="0"/>
    <x v="0"/>
    <n v="5000"/>
    <x v="0"/>
    <d v="1899-12-30T00:00:00"/>
    <d v="1899-12-30T00:00:00"/>
    <s v="ok"/>
    <n v="176"/>
    <x v="26"/>
    <x v="19"/>
  </r>
  <r>
    <x v="11"/>
    <x v="11"/>
    <x v="0"/>
    <x v="657"/>
    <m/>
    <s v="M- Juniores + M-50 + M-55 + M-60 + M-65 + M-70 + M-75"/>
    <x v="651"/>
    <x v="70"/>
    <s v="M"/>
    <x v="30"/>
    <s v="ok"/>
    <s v="Adulti"/>
    <x v="30"/>
    <s v="A050294"/>
    <x v="23"/>
    <x v="0"/>
    <x v="0"/>
    <n v="5000"/>
    <x v="0"/>
    <d v="1899-12-30T00:00:00"/>
    <d v="1899-12-30T00:00:00"/>
    <s v="ok"/>
    <n v="177"/>
    <x v="13"/>
    <x v="13"/>
  </r>
  <r>
    <x v="11"/>
    <x v="11"/>
    <x v="0"/>
    <x v="658"/>
    <m/>
    <s v="M- Juniores + M-50 + M-55 + M-60 + M-65 + M-70 + M-75"/>
    <x v="652"/>
    <x v="34"/>
    <s v="M"/>
    <x v="28"/>
    <s v="ok"/>
    <s v="Adulti"/>
    <x v="28"/>
    <s v="A050192"/>
    <x v="54"/>
    <x v="0"/>
    <x v="0"/>
    <n v="5000"/>
    <x v="0"/>
    <d v="1899-12-30T00:00:00"/>
    <d v="1899-12-30T00:00:00"/>
    <s v="ok"/>
    <n v="178"/>
    <x v="32"/>
    <x v="19"/>
  </r>
  <r>
    <x v="11"/>
    <x v="11"/>
    <x v="0"/>
    <x v="659"/>
    <m/>
    <s v="M- Juniores + M-50 + M-55 + M-60 + M-65 + M-70 + M-75"/>
    <x v="653"/>
    <x v="41"/>
    <s v="M"/>
    <x v="27"/>
    <s v="ok"/>
    <s v="Adulti"/>
    <x v="27"/>
    <s v="A130534"/>
    <x v="8"/>
    <x v="0"/>
    <x v="0"/>
    <n v="5000"/>
    <x v="0"/>
    <d v="1899-12-30T00:00:00"/>
    <d v="1899-12-30T00:00:00"/>
    <s v="ok"/>
    <n v="179"/>
    <x v="36"/>
    <x v="19"/>
  </r>
  <r>
    <x v="11"/>
    <x v="11"/>
    <x v="0"/>
    <x v="660"/>
    <m/>
    <s v="M- Juniores + M-50 + M-55 + M-60 + M-65 + M-70 + M-75"/>
    <x v="654"/>
    <x v="37"/>
    <s v="M"/>
    <x v="29"/>
    <s v="ok"/>
    <s v="Adulti"/>
    <x v="29"/>
    <s v="A120653"/>
    <x v="34"/>
    <x v="0"/>
    <x v="0"/>
    <n v="5000"/>
    <x v="0"/>
    <d v="1899-12-30T00:00:00"/>
    <d v="1899-12-30T00:00:00"/>
    <s v="ok"/>
    <n v="180"/>
    <x v="27"/>
    <x v="19"/>
  </r>
  <r>
    <x v="11"/>
    <x v="11"/>
    <x v="0"/>
    <x v="661"/>
    <m/>
    <s v="M- Juniores + M-50 + M-55 + M-60 + M-65 + M-70 + M-75"/>
    <x v="655"/>
    <x v="69"/>
    <s v="M"/>
    <x v="31"/>
    <s v="ok"/>
    <s v="Adulti"/>
    <x v="31"/>
    <s v="A050294"/>
    <x v="23"/>
    <x v="0"/>
    <x v="0"/>
    <n v="5000"/>
    <x v="0"/>
    <d v="1899-12-30T00:00:00"/>
    <d v="1899-12-30T00:00:00"/>
    <s v="ok"/>
    <n v="181"/>
    <x v="5"/>
    <x v="5"/>
  </r>
  <r>
    <x v="11"/>
    <x v="11"/>
    <x v="0"/>
    <x v="662"/>
    <m/>
    <s v="M- Juniores + M-50 + M-55 + M-60 + M-65 + M-70 + M-75"/>
    <x v="656"/>
    <x v="66"/>
    <s v="M"/>
    <x v="29"/>
    <s v="ok"/>
    <s v="Adulti"/>
    <x v="29"/>
    <s v="A130646"/>
    <x v="3"/>
    <x v="0"/>
    <x v="0"/>
    <n v="5000"/>
    <x v="0"/>
    <d v="1899-12-30T00:00:00"/>
    <d v="1899-12-30T00:00:00"/>
    <s v="ok"/>
    <n v="182"/>
    <x v="28"/>
    <x v="19"/>
  </r>
  <r>
    <x v="11"/>
    <x v="11"/>
    <x v="0"/>
    <x v="663"/>
    <m/>
    <s v="M- Juniores + M-50 + M-55 + M-60 + M-65 + M-70 + M-75"/>
    <x v="657"/>
    <x v="53"/>
    <s v="M"/>
    <x v="30"/>
    <s v="ok"/>
    <s v="Adulti"/>
    <x v="30"/>
    <s v="A130646"/>
    <x v="3"/>
    <x v="0"/>
    <x v="0"/>
    <n v="5000"/>
    <x v="0"/>
    <d v="1899-12-30T00:00:00"/>
    <d v="1899-12-30T00:00:00"/>
    <s v="ok"/>
    <n v="183"/>
    <x v="14"/>
    <x v="20"/>
  </r>
  <r>
    <x v="11"/>
    <x v="11"/>
    <x v="0"/>
    <x v="664"/>
    <m/>
    <s v="M- Juniores + M-50 + M-55 + M-60 + M-65 + M-70 + M-75"/>
    <x v="658"/>
    <x v="72"/>
    <s v="M"/>
    <x v="31"/>
    <s v="ok"/>
    <s v="Adulti"/>
    <x v="31"/>
    <s v="A130646"/>
    <x v="3"/>
    <x v="0"/>
    <x v="0"/>
    <n v="5000"/>
    <x v="0"/>
    <d v="1899-12-30T00:00:00"/>
    <d v="1899-12-30T00:00:00"/>
    <s v="ok"/>
    <n v="184"/>
    <x v="6"/>
    <x v="20"/>
  </r>
  <r>
    <x v="12"/>
    <x v="12"/>
    <x v="0"/>
    <x v="665"/>
    <m/>
    <s v="F-Pulcini"/>
    <x v="659"/>
    <x v="61"/>
    <s v="F"/>
    <x v="32"/>
    <s v="ok"/>
    <s v="Giovanile"/>
    <x v="32"/>
    <s v="H011219"/>
    <x v="24"/>
    <x v="1"/>
    <x v="0"/>
    <n v="400"/>
    <x v="0"/>
    <d v="1899-12-30T00:00:00"/>
    <d v="1899-12-30T00:00:00"/>
    <s v="ok"/>
    <n v="1"/>
    <x v="0"/>
    <x v="0"/>
  </r>
  <r>
    <x v="12"/>
    <x v="12"/>
    <x v="0"/>
    <x v="666"/>
    <m/>
    <s v="F-Pulcini"/>
    <x v="660"/>
    <x v="61"/>
    <s v="F"/>
    <x v="32"/>
    <s v="ok"/>
    <s v="Giovanile"/>
    <x v="32"/>
    <s v="H010289"/>
    <x v="1"/>
    <x v="1"/>
    <x v="0"/>
    <n v="400"/>
    <x v="0"/>
    <d v="1899-12-30T00:00:00"/>
    <d v="1899-12-30T00:00:00"/>
    <s v="ok"/>
    <n v="2"/>
    <x v="1"/>
    <x v="1"/>
  </r>
  <r>
    <x v="12"/>
    <x v="12"/>
    <x v="0"/>
    <x v="667"/>
    <m/>
    <s v="F-Pulcini"/>
    <x v="661"/>
    <x v="61"/>
    <s v="F"/>
    <x v="32"/>
    <s v="ok"/>
    <s v="Giovanile"/>
    <x v="32"/>
    <s v="H011219"/>
    <x v="24"/>
    <x v="1"/>
    <x v="0"/>
    <n v="400"/>
    <x v="0"/>
    <d v="1899-12-30T00:00:00"/>
    <d v="1899-12-30T00:00:00"/>
    <s v="ok"/>
    <n v="3"/>
    <x v="2"/>
    <x v="2"/>
  </r>
  <r>
    <x v="12"/>
    <x v="12"/>
    <x v="0"/>
    <x v="668"/>
    <m/>
    <s v="F-Pulcini"/>
    <x v="662"/>
    <x v="61"/>
    <s v="F"/>
    <x v="32"/>
    <s v="ok"/>
    <s v="Giovanile"/>
    <x v="32"/>
    <s v="H010289"/>
    <x v="1"/>
    <x v="1"/>
    <x v="0"/>
    <n v="400"/>
    <x v="0"/>
    <d v="1899-12-30T00:00:00"/>
    <d v="1899-12-30T00:00:00"/>
    <s v="ok"/>
    <n v="4"/>
    <x v="3"/>
    <x v="3"/>
  </r>
  <r>
    <x v="12"/>
    <x v="12"/>
    <x v="0"/>
    <x v="669"/>
    <m/>
    <s v="F-Pulcini"/>
    <x v="663"/>
    <x v="61"/>
    <s v="F"/>
    <x v="32"/>
    <s v="ok"/>
    <s v="Giovanile"/>
    <x v="32"/>
    <s v="L021869"/>
    <x v="2"/>
    <x v="2"/>
    <x v="0"/>
    <n v="400"/>
    <x v="0"/>
    <d v="1899-12-30T00:00:00"/>
    <d v="1899-12-30T00:00:00"/>
    <s v="ok"/>
    <n v="5"/>
    <x v="4"/>
    <x v="4"/>
  </r>
  <r>
    <x v="12"/>
    <x v="12"/>
    <x v="0"/>
    <x v="670"/>
    <m/>
    <s v="F-Pulcini"/>
    <x v="664"/>
    <x v="61"/>
    <s v="F"/>
    <x v="32"/>
    <s v="ok"/>
    <s v="Giovanile"/>
    <x v="32"/>
    <s v="H011308"/>
    <x v="7"/>
    <x v="1"/>
    <x v="0"/>
    <n v="400"/>
    <x v="0"/>
    <d v="1899-12-30T00:00:00"/>
    <d v="1899-12-30T00:00:00"/>
    <s v="ok"/>
    <n v="6"/>
    <x v="5"/>
    <x v="5"/>
  </r>
  <r>
    <x v="12"/>
    <x v="12"/>
    <x v="0"/>
    <x v="671"/>
    <m/>
    <s v="F-Pulcini"/>
    <x v="665"/>
    <x v="61"/>
    <s v="F"/>
    <x v="32"/>
    <s v="ok"/>
    <s v="Giovanile"/>
    <x v="32"/>
    <s v="H080416"/>
    <x v="64"/>
    <x v="1"/>
    <x v="0"/>
    <n v="400"/>
    <x v="0"/>
    <d v="1899-12-30T00:00:00"/>
    <d v="1899-12-30T00:00:00"/>
    <s v="ok"/>
    <n v="7"/>
    <x v="6"/>
    <x v="6"/>
  </r>
  <r>
    <x v="12"/>
    <x v="12"/>
    <x v="0"/>
    <x v="672"/>
    <m/>
    <s v="F-Pulcini"/>
    <x v="666"/>
    <x v="62"/>
    <s v="F"/>
    <x v="32"/>
    <s v="ok"/>
    <s v="Giovanile"/>
    <x v="32"/>
    <s v="H080416"/>
    <x v="64"/>
    <x v="1"/>
    <x v="0"/>
    <n v="400"/>
    <x v="0"/>
    <d v="1899-12-30T00:00:00"/>
    <d v="1899-12-30T00:00:00"/>
    <s v="ok"/>
    <n v="8"/>
    <x v="7"/>
    <x v="7"/>
  </r>
  <r>
    <x v="12"/>
    <x v="12"/>
    <x v="0"/>
    <x v="673"/>
    <m/>
    <s v="F-Pulcini"/>
    <x v="667"/>
    <x v="61"/>
    <s v="F"/>
    <x v="32"/>
    <s v="ok"/>
    <s v="Giovanile"/>
    <x v="32"/>
    <s v="H080382"/>
    <x v="21"/>
    <x v="1"/>
    <x v="0"/>
    <n v="400"/>
    <x v="0"/>
    <d v="1899-12-30T00:00:00"/>
    <d v="1899-12-30T00:00:00"/>
    <s v="ok"/>
    <n v="9"/>
    <x v="8"/>
    <x v="8"/>
  </r>
  <r>
    <x v="12"/>
    <x v="12"/>
    <x v="0"/>
    <x v="674"/>
    <m/>
    <s v="F-Pulcini"/>
    <x v="668"/>
    <x v="61"/>
    <s v="F"/>
    <x v="32"/>
    <s v="ok"/>
    <s v="Giovanile"/>
    <x v="32"/>
    <s v="H040237"/>
    <x v="71"/>
    <x v="1"/>
    <x v="0"/>
    <n v="400"/>
    <x v="0"/>
    <d v="1899-12-30T00:00:00"/>
    <d v="1899-12-30T00:00:00"/>
    <s v="ok"/>
    <n v="10"/>
    <x v="9"/>
    <x v="9"/>
  </r>
  <r>
    <x v="12"/>
    <x v="12"/>
    <x v="0"/>
    <x v="675"/>
    <m/>
    <s v="F-Pulcini"/>
    <x v="669"/>
    <x v="62"/>
    <s v="F"/>
    <x v="32"/>
    <s v="ok"/>
    <s v="Giovanile"/>
    <x v="32"/>
    <s v="H010172"/>
    <x v="16"/>
    <x v="1"/>
    <x v="0"/>
    <n v="400"/>
    <x v="0"/>
    <d v="1899-12-30T00:00:00"/>
    <d v="1899-12-30T00:00:00"/>
    <s v="ok"/>
    <n v="11"/>
    <x v="10"/>
    <x v="10"/>
  </r>
  <r>
    <x v="12"/>
    <x v="12"/>
    <x v="0"/>
    <x v="676"/>
    <m/>
    <s v="F-Pulcini"/>
    <x v="670"/>
    <x v="61"/>
    <s v="F"/>
    <x v="32"/>
    <s v="ok"/>
    <s v="Giovanile"/>
    <x v="32"/>
    <s v="H041255"/>
    <x v="10"/>
    <x v="1"/>
    <x v="0"/>
    <n v="400"/>
    <x v="0"/>
    <d v="1899-12-30T00:00:00"/>
    <d v="1899-12-30T00:00:00"/>
    <s v="ok"/>
    <n v="12"/>
    <x v="11"/>
    <x v="11"/>
  </r>
  <r>
    <x v="12"/>
    <x v="12"/>
    <x v="0"/>
    <x v="677"/>
    <m/>
    <s v="F-Pulcini"/>
    <x v="671"/>
    <x v="61"/>
    <s v="F"/>
    <x v="32"/>
    <s v="ok"/>
    <s v="Giovanile"/>
    <x v="32"/>
    <s v="L021869"/>
    <x v="2"/>
    <x v="2"/>
    <x v="0"/>
    <n v="400"/>
    <x v="0"/>
    <d v="1899-12-30T00:00:00"/>
    <d v="1899-12-30T00:00:00"/>
    <s v="ok"/>
    <n v="13"/>
    <x v="12"/>
    <x v="12"/>
  </r>
  <r>
    <x v="12"/>
    <x v="12"/>
    <x v="0"/>
    <x v="678"/>
    <m/>
    <s v="F-Pulcini"/>
    <x v="672"/>
    <x v="62"/>
    <s v="F"/>
    <x v="32"/>
    <s v="ok"/>
    <s v="Giovanile"/>
    <x v="32"/>
    <s v="H080382"/>
    <x v="21"/>
    <x v="1"/>
    <x v="0"/>
    <n v="400"/>
    <x v="0"/>
    <d v="1899-12-30T00:00:00"/>
    <d v="1899-12-30T00:00:00"/>
    <s v="ok"/>
    <n v="14"/>
    <x v="13"/>
    <x v="13"/>
  </r>
  <r>
    <x v="12"/>
    <x v="12"/>
    <x v="0"/>
    <x v="679"/>
    <m/>
    <s v="F-Pulcini"/>
    <x v="673"/>
    <x v="62"/>
    <s v="F"/>
    <x v="32"/>
    <s v="ok"/>
    <s v="Giovanile"/>
    <x v="32"/>
    <s v="H080382"/>
    <x v="21"/>
    <x v="1"/>
    <x v="0"/>
    <n v="400"/>
    <x v="0"/>
    <d v="1899-12-30T00:00:00"/>
    <d v="1899-12-30T00:00:00"/>
    <s v="ok"/>
    <n v="15"/>
    <x v="14"/>
    <x v="14"/>
  </r>
  <r>
    <x v="12"/>
    <x v="12"/>
    <x v="0"/>
    <x v="680"/>
    <m/>
    <s v="F-Pulcini"/>
    <x v="674"/>
    <x v="61"/>
    <s v="F"/>
    <x v="32"/>
    <s v="ok"/>
    <s v="Giovanile"/>
    <x v="32"/>
    <s v="L021869"/>
    <x v="2"/>
    <x v="2"/>
    <x v="0"/>
    <n v="400"/>
    <x v="0"/>
    <d v="1899-12-30T00:00:00"/>
    <d v="1899-12-30T00:00:00"/>
    <s v="ok"/>
    <n v="16"/>
    <x v="15"/>
    <x v="15"/>
  </r>
  <r>
    <x v="12"/>
    <x v="12"/>
    <x v="0"/>
    <x v="681"/>
    <m/>
    <s v="F-Pulcini"/>
    <x v="675"/>
    <x v="61"/>
    <s v="F"/>
    <x v="32"/>
    <s v="ok"/>
    <s v="Giovanile"/>
    <x v="32"/>
    <s v="H080274"/>
    <x v="9"/>
    <x v="1"/>
    <x v="0"/>
    <n v="400"/>
    <x v="0"/>
    <d v="1899-12-30T00:00:00"/>
    <d v="1899-12-30T00:00:00"/>
    <s v="ok"/>
    <n v="17"/>
    <x v="16"/>
    <x v="16"/>
  </r>
  <r>
    <x v="12"/>
    <x v="12"/>
    <x v="0"/>
    <x v="682"/>
    <m/>
    <s v="F-Pulcini"/>
    <x v="676"/>
    <x v="61"/>
    <s v="F"/>
    <x v="32"/>
    <s v="ok"/>
    <s v="Giovanile"/>
    <x v="32"/>
    <s v="H080416"/>
    <x v="64"/>
    <x v="1"/>
    <x v="0"/>
    <n v="400"/>
    <x v="0"/>
    <d v="1899-12-30T00:00:00"/>
    <d v="1899-12-30T00:00:00"/>
    <s v="ok"/>
    <n v="18"/>
    <x v="17"/>
    <x v="17"/>
  </r>
  <r>
    <x v="12"/>
    <x v="12"/>
    <x v="0"/>
    <x v="683"/>
    <m/>
    <s v="F-Pulcini"/>
    <x v="677"/>
    <x v="62"/>
    <s v="F"/>
    <x v="32"/>
    <s v="ok"/>
    <s v="Giovanile"/>
    <x v="32"/>
    <s v="L021869"/>
    <x v="2"/>
    <x v="2"/>
    <x v="0"/>
    <n v="400"/>
    <x v="0"/>
    <d v="1899-12-30T00:00:00"/>
    <d v="1899-12-30T00:00:00"/>
    <s v="ok"/>
    <n v="19"/>
    <x v="18"/>
    <x v="18"/>
  </r>
  <r>
    <x v="12"/>
    <x v="12"/>
    <x v="0"/>
    <x v="684"/>
    <m/>
    <s v="F-Pulcini"/>
    <x v="678"/>
    <x v="61"/>
    <s v="F"/>
    <x v="32"/>
    <s v="ok"/>
    <s v="Giovanile"/>
    <x v="32"/>
    <s v="L021869"/>
    <x v="2"/>
    <x v="2"/>
    <x v="0"/>
    <n v="400"/>
    <x v="0"/>
    <d v="1899-12-30T00:00:00"/>
    <d v="1899-12-30T00:00:00"/>
    <s v="ok"/>
    <n v="20"/>
    <x v="19"/>
    <x v="19"/>
  </r>
  <r>
    <x v="12"/>
    <x v="12"/>
    <x v="0"/>
    <x v="685"/>
    <m/>
    <s v="F-Pulcini"/>
    <x v="679"/>
    <x v="61"/>
    <s v="F"/>
    <x v="32"/>
    <s v="ok"/>
    <s v="Giovanile"/>
    <x v="32"/>
    <s v="H080682"/>
    <x v="20"/>
    <x v="1"/>
    <x v="0"/>
    <n v="400"/>
    <x v="0"/>
    <d v="1899-12-30T00:00:00"/>
    <d v="1899-12-30T00:00:00"/>
    <s v="ok"/>
    <n v="21"/>
    <x v="20"/>
    <x v="19"/>
  </r>
  <r>
    <x v="12"/>
    <x v="12"/>
    <x v="0"/>
    <x v="686"/>
    <m/>
    <s v="F-Pulcini"/>
    <x v="680"/>
    <x v="62"/>
    <s v="F"/>
    <x v="32"/>
    <s v="ok"/>
    <s v="Giovanile"/>
    <x v="32"/>
    <s v="L022825"/>
    <x v="5"/>
    <x v="2"/>
    <x v="0"/>
    <n v="400"/>
    <x v="0"/>
    <d v="1899-12-30T00:00:00"/>
    <d v="1899-12-30T00:00:00"/>
    <s v="ok"/>
    <n v="22"/>
    <x v="21"/>
    <x v="19"/>
  </r>
  <r>
    <x v="12"/>
    <x v="12"/>
    <x v="0"/>
    <x v="687"/>
    <m/>
    <s v="F-Pulcini"/>
    <x v="681"/>
    <x v="62"/>
    <s v="F"/>
    <x v="32"/>
    <s v="ok"/>
    <s v="Giovanile"/>
    <x v="32"/>
    <s v="H080682"/>
    <x v="20"/>
    <x v="1"/>
    <x v="0"/>
    <n v="400"/>
    <x v="0"/>
    <d v="1899-12-30T00:00:00"/>
    <d v="1899-12-30T00:00:00"/>
    <s v="ok"/>
    <n v="23"/>
    <x v="22"/>
    <x v="19"/>
  </r>
  <r>
    <x v="12"/>
    <x v="12"/>
    <x v="0"/>
    <x v="688"/>
    <m/>
    <s v="F-Pulcini"/>
    <x v="682"/>
    <x v="61"/>
    <s v="F"/>
    <x v="32"/>
    <s v="ok"/>
    <s v="Giovanile"/>
    <x v="32"/>
    <s v="L022825"/>
    <x v="5"/>
    <x v="2"/>
    <x v="0"/>
    <n v="400"/>
    <x v="0"/>
    <d v="1899-12-30T00:00:00"/>
    <d v="1899-12-30T00:00:00"/>
    <s v="ok"/>
    <n v="24"/>
    <x v="23"/>
    <x v="19"/>
  </r>
  <r>
    <x v="12"/>
    <x v="12"/>
    <x v="0"/>
    <x v="689"/>
    <m/>
    <s v="F-Pulcini"/>
    <x v="683"/>
    <x v="62"/>
    <s v="F"/>
    <x v="32"/>
    <s v="ok"/>
    <s v="Giovanile"/>
    <x v="32"/>
    <s v="H010289"/>
    <x v="1"/>
    <x v="1"/>
    <x v="0"/>
    <n v="400"/>
    <x v="0"/>
    <d v="1899-12-30T00:00:00"/>
    <d v="1899-12-30T00:00:00"/>
    <s v="ok"/>
    <n v="25"/>
    <x v="24"/>
    <x v="19"/>
  </r>
  <r>
    <x v="12"/>
    <x v="12"/>
    <x v="0"/>
    <x v="690"/>
    <m/>
    <s v="F-Pulcini"/>
    <x v="684"/>
    <x v="61"/>
    <s v="F"/>
    <x v="32"/>
    <s v="ok"/>
    <s v="Giovanile"/>
    <x v="32"/>
    <s v="H080274"/>
    <x v="9"/>
    <x v="1"/>
    <x v="0"/>
    <n v="400"/>
    <x v="0"/>
    <d v="1899-12-30T00:00:00"/>
    <d v="1899-12-30T00:00:00"/>
    <s v="ok"/>
    <n v="26"/>
    <x v="25"/>
    <x v="19"/>
  </r>
  <r>
    <x v="12"/>
    <x v="12"/>
    <x v="0"/>
    <x v="691"/>
    <m/>
    <s v="F-Pulcini"/>
    <x v="685"/>
    <x v="61"/>
    <s v="F"/>
    <x v="32"/>
    <s v="ok"/>
    <s v="Giovanile"/>
    <x v="32"/>
    <s v="H010289"/>
    <x v="1"/>
    <x v="1"/>
    <x v="0"/>
    <n v="400"/>
    <x v="0"/>
    <d v="1899-12-30T00:00:00"/>
    <d v="1899-12-30T00:00:00"/>
    <s v="ok"/>
    <n v="27"/>
    <x v="26"/>
    <x v="19"/>
  </r>
  <r>
    <x v="12"/>
    <x v="12"/>
    <x v="0"/>
    <x v="692"/>
    <m/>
    <s v="F-Pulcini"/>
    <x v="686"/>
    <x v="61"/>
    <s v="F"/>
    <x v="32"/>
    <s v="ok"/>
    <s v="Giovanile"/>
    <x v="32"/>
    <s v="H041109"/>
    <x v="72"/>
    <x v="1"/>
    <x v="0"/>
    <n v="400"/>
    <x v="0"/>
    <d v="1899-12-30T00:00:00"/>
    <d v="1899-12-30T00:00:00"/>
    <s v="ok"/>
    <n v="28"/>
    <x v="27"/>
    <x v="19"/>
  </r>
  <r>
    <x v="12"/>
    <x v="12"/>
    <x v="0"/>
    <x v="693"/>
    <m/>
    <s v="F-Pulcini"/>
    <x v="687"/>
    <x v="62"/>
    <s v="F"/>
    <x v="32"/>
    <s v="ok"/>
    <s v="Giovanile"/>
    <x v="32"/>
    <s v="H080274"/>
    <x v="9"/>
    <x v="1"/>
    <x v="0"/>
    <n v="400"/>
    <x v="0"/>
    <d v="1899-12-30T00:00:00"/>
    <d v="1899-12-30T00:00:00"/>
    <s v="ok"/>
    <n v="29"/>
    <x v="28"/>
    <x v="19"/>
  </r>
  <r>
    <x v="12"/>
    <x v="12"/>
    <x v="0"/>
    <x v="694"/>
    <m/>
    <s v="F-Pulcini"/>
    <x v="688"/>
    <x v="62"/>
    <s v="F"/>
    <x v="32"/>
    <s v="ok"/>
    <s v="Giovanile"/>
    <x v="32"/>
    <s v="L021869"/>
    <x v="2"/>
    <x v="2"/>
    <x v="0"/>
    <n v="400"/>
    <x v="0"/>
    <d v="1899-12-30T00:00:00"/>
    <d v="1899-12-30T00:00:00"/>
    <s v="ok"/>
    <n v="30"/>
    <x v="29"/>
    <x v="19"/>
  </r>
  <r>
    <x v="12"/>
    <x v="12"/>
    <x v="0"/>
    <x v="695"/>
    <m/>
    <s v="F-Pulcini"/>
    <x v="689"/>
    <x v="62"/>
    <s v="F"/>
    <x v="32"/>
    <s v="ok"/>
    <s v="Giovanile"/>
    <x v="32"/>
    <s v="H070281"/>
    <x v="46"/>
    <x v="1"/>
    <x v="0"/>
    <n v="400"/>
    <x v="0"/>
    <d v="1899-12-30T00:00:00"/>
    <d v="1899-12-30T00:00:00"/>
    <s v="ok"/>
    <n v="31"/>
    <x v="30"/>
    <x v="19"/>
  </r>
  <r>
    <x v="13"/>
    <x v="13"/>
    <x v="0"/>
    <x v="696"/>
    <m/>
    <s v="M-Primi Passi"/>
    <x v="690"/>
    <x v="73"/>
    <s v="M"/>
    <x v="33"/>
    <s v="ok"/>
    <s v="Giovanile"/>
    <x v="33"/>
    <s v="H010172"/>
    <x v="16"/>
    <x v="1"/>
    <x v="0"/>
    <n v="400"/>
    <x v="0"/>
    <d v="1899-12-30T00:00:00"/>
    <d v="1899-12-30T00:00:00"/>
    <s v="ok"/>
    <n v="1"/>
    <x v="0"/>
    <x v="0"/>
  </r>
  <r>
    <x v="13"/>
    <x v="13"/>
    <x v="0"/>
    <x v="697"/>
    <m/>
    <s v="M-Primi Passi"/>
    <x v="691"/>
    <x v="73"/>
    <s v="M"/>
    <x v="33"/>
    <s v="ok"/>
    <s v="Giovanile"/>
    <x v="33"/>
    <s v="H010172"/>
    <x v="16"/>
    <x v="1"/>
    <x v="0"/>
    <n v="400"/>
    <x v="0"/>
    <d v="1899-12-30T00:00:00"/>
    <d v="1899-12-30T00:00:00"/>
    <s v="ok"/>
    <n v="2"/>
    <x v="1"/>
    <x v="1"/>
  </r>
  <r>
    <x v="13"/>
    <x v="13"/>
    <x v="0"/>
    <x v="698"/>
    <m/>
    <s v="M-Primi Passi"/>
    <x v="692"/>
    <x v="73"/>
    <s v="M"/>
    <x v="33"/>
    <s v="ok"/>
    <s v="Giovanile"/>
    <x v="33"/>
    <s v="L021869"/>
    <x v="2"/>
    <x v="2"/>
    <x v="0"/>
    <n v="400"/>
    <x v="0"/>
    <d v="1899-12-30T00:00:00"/>
    <d v="1899-12-30T00:00:00"/>
    <s v="ok"/>
    <n v="3"/>
    <x v="2"/>
    <x v="2"/>
  </r>
  <r>
    <x v="13"/>
    <x v="13"/>
    <x v="0"/>
    <x v="699"/>
    <m/>
    <s v="M-Primi Passi"/>
    <x v="693"/>
    <x v="73"/>
    <s v="M"/>
    <x v="33"/>
    <s v="ok"/>
    <s v="Giovanile"/>
    <x v="33"/>
    <s v="H041109"/>
    <x v="72"/>
    <x v="1"/>
    <x v="0"/>
    <n v="400"/>
    <x v="0"/>
    <d v="1899-12-30T00:00:00"/>
    <d v="1899-12-30T00:00:00"/>
    <s v="ok"/>
    <n v="4"/>
    <x v="3"/>
    <x v="3"/>
  </r>
  <r>
    <x v="13"/>
    <x v="13"/>
    <x v="0"/>
    <x v="700"/>
    <m/>
    <s v="M-Primi Passi"/>
    <x v="694"/>
    <x v="73"/>
    <s v="M"/>
    <x v="33"/>
    <s v="ok"/>
    <s v="Giovanile"/>
    <x v="33"/>
    <s v="H080274"/>
    <x v="9"/>
    <x v="1"/>
    <x v="0"/>
    <n v="400"/>
    <x v="0"/>
    <d v="1899-12-30T00:00:00"/>
    <d v="1899-12-30T00:00:00"/>
    <s v="ok"/>
    <n v="5"/>
    <x v="4"/>
    <x v="4"/>
  </r>
  <r>
    <x v="13"/>
    <x v="13"/>
    <x v="0"/>
    <x v="701"/>
    <m/>
    <s v="M-Primi Passi"/>
    <x v="695"/>
    <x v="73"/>
    <s v="M"/>
    <x v="33"/>
    <s v="ok"/>
    <s v="Giovanile"/>
    <x v="33"/>
    <s v="H080416"/>
    <x v="64"/>
    <x v="1"/>
    <x v="0"/>
    <n v="400"/>
    <x v="0"/>
    <d v="1899-12-30T00:00:00"/>
    <d v="1899-12-30T00:00:00"/>
    <s v="ok"/>
    <n v="6"/>
    <x v="5"/>
    <x v="5"/>
  </r>
  <r>
    <x v="13"/>
    <x v="13"/>
    <x v="0"/>
    <x v="702"/>
    <m/>
    <s v="M-Primi Passi"/>
    <x v="696"/>
    <x v="73"/>
    <s v="M"/>
    <x v="33"/>
    <s v="ok"/>
    <s v="Giovanile"/>
    <x v="33"/>
    <s v="L021869"/>
    <x v="2"/>
    <x v="2"/>
    <x v="0"/>
    <n v="400"/>
    <x v="0"/>
    <d v="1899-12-30T00:00:00"/>
    <d v="1899-12-30T00:00:00"/>
    <s v="ok"/>
    <n v="7"/>
    <x v="6"/>
    <x v="6"/>
  </r>
  <r>
    <x v="13"/>
    <x v="13"/>
    <x v="0"/>
    <x v="703"/>
    <m/>
    <s v="M-Primi Passi"/>
    <x v="697"/>
    <x v="73"/>
    <s v="M"/>
    <x v="33"/>
    <s v="ok"/>
    <s v="Giovanile"/>
    <x v="33"/>
    <s v="H080682"/>
    <x v="20"/>
    <x v="1"/>
    <x v="0"/>
    <n v="400"/>
    <x v="0"/>
    <d v="1899-12-30T00:00:00"/>
    <d v="1899-12-30T00:00:00"/>
    <s v="ok"/>
    <n v="8"/>
    <x v="7"/>
    <x v="7"/>
  </r>
  <r>
    <x v="13"/>
    <x v="13"/>
    <x v="0"/>
    <x v="704"/>
    <m/>
    <s v="M-Primi Passi"/>
    <x v="698"/>
    <x v="73"/>
    <s v="M"/>
    <x v="33"/>
    <s v="ok"/>
    <s v="Giovanile"/>
    <x v="33"/>
    <s v="H080682"/>
    <x v="20"/>
    <x v="1"/>
    <x v="0"/>
    <n v="400"/>
    <x v="0"/>
    <d v="1899-12-30T00:00:00"/>
    <d v="1899-12-30T00:00:00"/>
    <s v="ok"/>
    <n v="9"/>
    <x v="8"/>
    <x v="8"/>
  </r>
  <r>
    <x v="13"/>
    <x v="13"/>
    <x v="0"/>
    <x v="705"/>
    <m/>
    <s v="M-Primi Passi"/>
    <x v="699"/>
    <x v="73"/>
    <s v="M"/>
    <x v="33"/>
    <s v="ok"/>
    <s v="Giovanile"/>
    <x v="33"/>
    <s v="H080590"/>
    <x v="44"/>
    <x v="1"/>
    <x v="0"/>
    <n v="400"/>
    <x v="0"/>
    <d v="1899-12-30T00:00:00"/>
    <d v="1899-12-30T00:00:00"/>
    <s v="ok"/>
    <n v="10"/>
    <x v="9"/>
    <x v="9"/>
  </r>
  <r>
    <x v="13"/>
    <x v="13"/>
    <x v="0"/>
    <x v="706"/>
    <m/>
    <s v="M-Primi Passi"/>
    <x v="700"/>
    <x v="73"/>
    <s v="M"/>
    <x v="33"/>
    <s v="ok"/>
    <s v="Giovanile"/>
    <x v="33"/>
    <s v="H041109"/>
    <x v="72"/>
    <x v="1"/>
    <x v="0"/>
    <n v="400"/>
    <x v="0"/>
    <d v="1899-12-30T00:00:00"/>
    <d v="1899-12-30T00:00:00"/>
    <s v="ok"/>
    <n v="11"/>
    <x v="10"/>
    <x v="10"/>
  </r>
  <r>
    <x v="13"/>
    <x v="13"/>
    <x v="0"/>
    <x v="707"/>
    <m/>
    <s v="M-Primi Passi"/>
    <x v="701"/>
    <x v="73"/>
    <s v="M"/>
    <x v="33"/>
    <s v="ok"/>
    <s v="Giovanile"/>
    <x v="33"/>
    <s v="H011219"/>
    <x v="24"/>
    <x v="1"/>
    <x v="0"/>
    <n v="400"/>
    <x v="0"/>
    <d v="1899-12-30T00:00:00"/>
    <d v="1899-12-30T00:00:00"/>
    <s v="ok"/>
    <n v="12"/>
    <x v="11"/>
    <x v="11"/>
  </r>
  <r>
    <x v="13"/>
    <x v="13"/>
    <x v="0"/>
    <x v="708"/>
    <m/>
    <s v="M-Primi Passi"/>
    <x v="702"/>
    <x v="73"/>
    <s v="M"/>
    <x v="33"/>
    <s v="ok"/>
    <s v="Giovanile"/>
    <x v="33"/>
    <s v="L021869"/>
    <x v="2"/>
    <x v="2"/>
    <x v="0"/>
    <n v="400"/>
    <x v="0"/>
    <d v="1899-12-30T00:00:00"/>
    <d v="1899-12-30T00:00:00"/>
    <s v="ok"/>
    <n v="13"/>
    <x v="12"/>
    <x v="12"/>
  </r>
  <r>
    <x v="13"/>
    <x v="13"/>
    <x v="0"/>
    <x v="709"/>
    <m/>
    <s v="M-Primi Passi"/>
    <x v="703"/>
    <x v="74"/>
    <s v="M"/>
    <x v="33"/>
    <s v="ok"/>
    <s v="Giovanile"/>
    <x v="33"/>
    <s v="H080416"/>
    <x v="64"/>
    <x v="1"/>
    <x v="0"/>
    <n v="400"/>
    <x v="0"/>
    <d v="1899-12-30T00:00:00"/>
    <d v="1899-12-30T00:00:00"/>
    <s v="ok"/>
    <n v="14"/>
    <x v="13"/>
    <x v="13"/>
  </r>
  <r>
    <x v="13"/>
    <x v="13"/>
    <x v="0"/>
    <x v="710"/>
    <m/>
    <s v="M-Primi Passi"/>
    <x v="704"/>
    <x v="73"/>
    <s v="M"/>
    <x v="33"/>
    <s v="ok"/>
    <s v="Giovanile"/>
    <x v="33"/>
    <s v="H080682"/>
    <x v="20"/>
    <x v="1"/>
    <x v="0"/>
    <n v="400"/>
    <x v="0"/>
    <d v="1899-12-30T00:00:00"/>
    <d v="1899-12-30T00:00:00"/>
    <s v="ok"/>
    <n v="15"/>
    <x v="14"/>
    <x v="14"/>
  </r>
  <r>
    <x v="13"/>
    <x v="13"/>
    <x v="0"/>
    <x v="711"/>
    <m/>
    <s v="M-Primi Passi"/>
    <x v="705"/>
    <x v="74"/>
    <s v="M"/>
    <x v="33"/>
    <s v="ok"/>
    <s v="Giovanile"/>
    <x v="33"/>
    <s v="H040447"/>
    <x v="30"/>
    <x v="1"/>
    <x v="0"/>
    <n v="400"/>
    <x v="0"/>
    <d v="1899-12-30T00:00:00"/>
    <d v="1899-12-30T00:00:00"/>
    <s v="ok"/>
    <n v="16"/>
    <x v="15"/>
    <x v="15"/>
  </r>
  <r>
    <x v="13"/>
    <x v="13"/>
    <x v="0"/>
    <x v="712"/>
    <m/>
    <s v="M-Primi Passi"/>
    <x v="706"/>
    <x v="74"/>
    <s v="M"/>
    <x v="33"/>
    <s v="ok"/>
    <s v="Giovanile"/>
    <x v="33"/>
    <s v="L021869"/>
    <x v="2"/>
    <x v="2"/>
    <x v="0"/>
    <n v="400"/>
    <x v="0"/>
    <d v="1899-12-30T00:00:00"/>
    <d v="1899-12-30T00:00:00"/>
    <s v="ok"/>
    <n v="17"/>
    <x v="16"/>
    <x v="16"/>
  </r>
  <r>
    <x v="13"/>
    <x v="13"/>
    <x v="0"/>
    <x v="713"/>
    <m/>
    <s v="M-Primi Passi"/>
    <x v="707"/>
    <x v="74"/>
    <s v="M"/>
    <x v="33"/>
    <s v="ok"/>
    <s v="Giovanile"/>
    <x v="33"/>
    <s v="H080019"/>
    <x v="93"/>
    <x v="1"/>
    <x v="0"/>
    <n v="400"/>
    <x v="0"/>
    <d v="1899-12-30T00:00:00"/>
    <d v="1899-12-30T00:00:00"/>
    <s v="ok"/>
    <n v="18"/>
    <x v="17"/>
    <x v="17"/>
  </r>
  <r>
    <x v="13"/>
    <x v="13"/>
    <x v="0"/>
    <x v="714"/>
    <m/>
    <s v="M-Primi Passi"/>
    <x v="708"/>
    <x v="73"/>
    <s v="M"/>
    <x v="33"/>
    <s v="ok"/>
    <s v="Giovanile"/>
    <x v="33"/>
    <s v="L022825"/>
    <x v="5"/>
    <x v="2"/>
    <x v="0"/>
    <n v="400"/>
    <x v="0"/>
    <d v="1899-12-30T00:00:00"/>
    <d v="1899-12-30T00:00:00"/>
    <s v="ok"/>
    <n v="19"/>
    <x v="18"/>
    <x v="18"/>
  </r>
  <r>
    <x v="13"/>
    <x v="13"/>
    <x v="0"/>
    <x v="715"/>
    <m/>
    <s v="M-Primi Passi"/>
    <x v="709"/>
    <x v="73"/>
    <s v="M"/>
    <x v="33"/>
    <s v="ok"/>
    <s v="Giovanile"/>
    <x v="33"/>
    <s v="L021869"/>
    <x v="2"/>
    <x v="2"/>
    <x v="0"/>
    <n v="400"/>
    <x v="0"/>
    <d v="1899-12-30T00:00:00"/>
    <d v="1899-12-30T00:00:00"/>
    <s v="ok"/>
    <n v="20"/>
    <x v="19"/>
    <x v="19"/>
  </r>
  <r>
    <x v="13"/>
    <x v="13"/>
    <x v="0"/>
    <x v="716"/>
    <m/>
    <s v="M-Primi Passi"/>
    <x v="710"/>
    <x v="74"/>
    <s v="M"/>
    <x v="33"/>
    <s v="ok"/>
    <s v="Giovanile"/>
    <x v="33"/>
    <s v="L021869"/>
    <x v="2"/>
    <x v="2"/>
    <x v="0"/>
    <n v="400"/>
    <x v="0"/>
    <d v="1899-12-30T00:00:00"/>
    <d v="1899-12-30T00:00:00"/>
    <s v="ok"/>
    <n v="21"/>
    <x v="20"/>
    <x v="19"/>
  </r>
  <r>
    <x v="13"/>
    <x v="13"/>
    <x v="0"/>
    <x v="717"/>
    <m/>
    <s v="M-Primi Passi"/>
    <x v="711"/>
    <x v="74"/>
    <s v="M"/>
    <x v="33"/>
    <s v="ok"/>
    <s v="Giovanile"/>
    <x v="33"/>
    <s v="L022825"/>
    <x v="5"/>
    <x v="2"/>
    <x v="0"/>
    <n v="400"/>
    <x v="0"/>
    <d v="1899-12-30T00:00:00"/>
    <d v="1899-12-30T00:00:00"/>
    <s v="ok"/>
    <n v="22"/>
    <x v="21"/>
    <x v="19"/>
  </r>
  <r>
    <x v="14"/>
    <x v="14"/>
    <x v="0"/>
    <x v="718"/>
    <m/>
    <s v="F-Primi Passi"/>
    <x v="712"/>
    <x v="73"/>
    <s v="F"/>
    <x v="34"/>
    <s v="ok"/>
    <s v="Giovanile"/>
    <x v="34"/>
    <s v="H011308"/>
    <x v="7"/>
    <x v="1"/>
    <x v="0"/>
    <n v="400"/>
    <x v="0"/>
    <d v="1899-12-30T00:00:00"/>
    <d v="1899-12-30T00:00:00"/>
    <s v="ok"/>
    <n v="1"/>
    <x v="0"/>
    <x v="0"/>
  </r>
  <r>
    <x v="14"/>
    <x v="14"/>
    <x v="0"/>
    <x v="719"/>
    <m/>
    <s v="F-Primi Passi"/>
    <x v="713"/>
    <x v="73"/>
    <s v="F"/>
    <x v="34"/>
    <s v="ok"/>
    <s v="Giovanile"/>
    <x v="34"/>
    <s v="H080416"/>
    <x v="64"/>
    <x v="1"/>
    <x v="0"/>
    <n v="400"/>
    <x v="0"/>
    <d v="1899-12-30T00:00:00"/>
    <d v="1899-12-30T00:00:00"/>
    <s v="ok"/>
    <n v="2"/>
    <x v="1"/>
    <x v="1"/>
  </r>
  <r>
    <x v="14"/>
    <x v="14"/>
    <x v="0"/>
    <x v="720"/>
    <m/>
    <s v="F-Primi Passi"/>
    <x v="714"/>
    <x v="73"/>
    <s v="F"/>
    <x v="34"/>
    <s v="ok"/>
    <s v="Giovanile"/>
    <x v="34"/>
    <s v="H080382"/>
    <x v="21"/>
    <x v="1"/>
    <x v="0"/>
    <n v="400"/>
    <x v="0"/>
    <d v="1899-12-30T00:00:00"/>
    <d v="1899-12-30T00:00:00"/>
    <s v="ok"/>
    <n v="3"/>
    <x v="2"/>
    <x v="2"/>
  </r>
  <r>
    <x v="14"/>
    <x v="14"/>
    <x v="0"/>
    <x v="721"/>
    <m/>
    <s v="F-Primi Passi"/>
    <x v="715"/>
    <x v="73"/>
    <s v="F"/>
    <x v="34"/>
    <s v="ok"/>
    <s v="Giovanile"/>
    <x v="34"/>
    <s v="A120653"/>
    <x v="34"/>
    <x v="0"/>
    <x v="0"/>
    <n v="400"/>
    <x v="0"/>
    <d v="1899-12-30T00:00:00"/>
    <d v="1899-12-30T00:00:00"/>
    <s v="ok"/>
    <n v="4"/>
    <x v="3"/>
    <x v="3"/>
  </r>
  <r>
    <x v="14"/>
    <x v="14"/>
    <x v="0"/>
    <x v="722"/>
    <m/>
    <s v="F-Primi Passi"/>
    <x v="716"/>
    <x v="73"/>
    <s v="F"/>
    <x v="34"/>
    <s v="ok"/>
    <s v="Giovanile"/>
    <x v="34"/>
    <s v="H011219"/>
    <x v="24"/>
    <x v="1"/>
    <x v="0"/>
    <n v="400"/>
    <x v="0"/>
    <d v="1899-12-30T00:00:00"/>
    <d v="1899-12-30T00:00:00"/>
    <s v="ok"/>
    <n v="5"/>
    <x v="4"/>
    <x v="4"/>
  </r>
  <r>
    <x v="14"/>
    <x v="14"/>
    <x v="0"/>
    <x v="723"/>
    <m/>
    <s v="F-Primi Passi"/>
    <x v="717"/>
    <x v="73"/>
    <s v="F"/>
    <x v="34"/>
    <s v="ok"/>
    <s v="Giovanile"/>
    <x v="34"/>
    <s v="A120653"/>
    <x v="34"/>
    <x v="0"/>
    <x v="0"/>
    <n v="400"/>
    <x v="0"/>
    <d v="1899-12-30T00:00:00"/>
    <d v="1899-12-30T00:00:00"/>
    <s v="ok"/>
    <n v="6"/>
    <x v="5"/>
    <x v="5"/>
  </r>
  <r>
    <x v="14"/>
    <x v="14"/>
    <x v="0"/>
    <x v="724"/>
    <m/>
    <s v="F-Primi Passi"/>
    <x v="718"/>
    <x v="73"/>
    <s v="F"/>
    <x v="34"/>
    <s v="ok"/>
    <s v="Giovanile"/>
    <x v="34"/>
    <s v="H080382"/>
    <x v="21"/>
    <x v="1"/>
    <x v="0"/>
    <n v="400"/>
    <x v="0"/>
    <d v="1899-12-30T00:00:00"/>
    <d v="1899-12-30T00:00:00"/>
    <s v="ok"/>
    <n v="7"/>
    <x v="6"/>
    <x v="6"/>
  </r>
  <r>
    <x v="14"/>
    <x v="14"/>
    <x v="0"/>
    <x v="725"/>
    <m/>
    <s v="F-Primi Passi"/>
    <x v="719"/>
    <x v="73"/>
    <s v="F"/>
    <x v="34"/>
    <s v="ok"/>
    <s v="Giovanile"/>
    <x v="34"/>
    <s v="C011298"/>
    <x v="94"/>
    <x v="3"/>
    <x v="0"/>
    <n v="400"/>
    <x v="0"/>
    <d v="1899-12-30T00:00:00"/>
    <d v="1899-12-30T00:00:00"/>
    <s v="ok"/>
    <n v="8"/>
    <x v="7"/>
    <x v="7"/>
  </r>
  <r>
    <x v="14"/>
    <x v="14"/>
    <x v="0"/>
    <x v="726"/>
    <m/>
    <s v="F-Primi Passi"/>
    <x v="720"/>
    <x v="73"/>
    <s v="F"/>
    <x v="34"/>
    <s v="ok"/>
    <s v="Giovanile"/>
    <x v="34"/>
    <s v="L021869"/>
    <x v="2"/>
    <x v="2"/>
    <x v="0"/>
    <n v="400"/>
    <x v="0"/>
    <d v="1899-12-30T00:00:00"/>
    <d v="1899-12-30T00:00:00"/>
    <s v="ok"/>
    <n v="9"/>
    <x v="8"/>
    <x v="8"/>
  </r>
  <r>
    <x v="14"/>
    <x v="14"/>
    <x v="0"/>
    <x v="727"/>
    <m/>
    <s v="F-Primi Passi"/>
    <x v="721"/>
    <x v="73"/>
    <s v="F"/>
    <x v="34"/>
    <s v="ok"/>
    <s v="Giovanile"/>
    <x v="34"/>
    <s v="H010172"/>
    <x v="16"/>
    <x v="1"/>
    <x v="0"/>
    <n v="400"/>
    <x v="0"/>
    <d v="1899-12-30T00:00:00"/>
    <d v="1899-12-30T00:00:00"/>
    <s v="ok"/>
    <n v="10"/>
    <x v="9"/>
    <x v="9"/>
  </r>
  <r>
    <x v="14"/>
    <x v="14"/>
    <x v="0"/>
    <x v="728"/>
    <m/>
    <s v="F-Primi Passi"/>
    <x v="722"/>
    <x v="73"/>
    <s v="F"/>
    <x v="34"/>
    <s v="ok"/>
    <s v="Giovanile"/>
    <x v="34"/>
    <s v="H010289"/>
    <x v="1"/>
    <x v="1"/>
    <x v="0"/>
    <n v="400"/>
    <x v="0"/>
    <d v="1899-12-30T00:00:00"/>
    <d v="1899-12-30T00:00:00"/>
    <s v="ok"/>
    <n v="11"/>
    <x v="10"/>
    <x v="10"/>
  </r>
  <r>
    <x v="14"/>
    <x v="14"/>
    <x v="0"/>
    <x v="729"/>
    <m/>
    <s v="F-Primi Passi"/>
    <x v="723"/>
    <x v="74"/>
    <s v="F"/>
    <x v="34"/>
    <s v="ok"/>
    <s v="Giovanile"/>
    <x v="34"/>
    <s v="H080590"/>
    <x v="44"/>
    <x v="1"/>
    <x v="0"/>
    <n v="400"/>
    <x v="0"/>
    <d v="1899-12-30T00:00:00"/>
    <d v="1899-12-30T00:00:00"/>
    <s v="ok"/>
    <n v="12"/>
    <x v="11"/>
    <x v="11"/>
  </r>
  <r>
    <x v="14"/>
    <x v="14"/>
    <x v="0"/>
    <x v="730"/>
    <m/>
    <s v="F-Primi Passi"/>
    <x v="724"/>
    <x v="73"/>
    <s v="F"/>
    <x v="34"/>
    <s v="ok"/>
    <s v="Giovanile"/>
    <x v="34"/>
    <s v="H110754"/>
    <x v="26"/>
    <x v="1"/>
    <x v="0"/>
    <n v="400"/>
    <x v="0"/>
    <d v="1899-12-30T00:00:00"/>
    <d v="1899-12-30T00:00:00"/>
    <s v="ok"/>
    <n v="13"/>
    <x v="12"/>
    <x v="12"/>
  </r>
  <r>
    <x v="14"/>
    <x v="14"/>
    <x v="0"/>
    <x v="731"/>
    <m/>
    <s v="F-Primi Passi"/>
    <x v="725"/>
    <x v="74"/>
    <s v="F"/>
    <x v="34"/>
    <s v="ok"/>
    <s v="Giovanile"/>
    <x v="34"/>
    <s v="H011219"/>
    <x v="24"/>
    <x v="1"/>
    <x v="0"/>
    <n v="400"/>
    <x v="0"/>
    <d v="1899-12-30T00:00:00"/>
    <d v="1899-12-30T00:00:00"/>
    <s v="ok"/>
    <n v="14"/>
    <x v="13"/>
    <x v="13"/>
  </r>
  <r>
    <x v="14"/>
    <x v="14"/>
    <x v="0"/>
    <x v="732"/>
    <m/>
    <s v="F-Primi Passi"/>
    <x v="726"/>
    <x v="74"/>
    <s v="F"/>
    <x v="34"/>
    <s v="ok"/>
    <s v="Giovanile"/>
    <x v="34"/>
    <s v="L022825"/>
    <x v="5"/>
    <x v="2"/>
    <x v="0"/>
    <n v="400"/>
    <x v="0"/>
    <d v="1899-12-30T00:00:00"/>
    <d v="1899-12-30T00:00:00"/>
    <s v="ok"/>
    <n v="15"/>
    <x v="14"/>
    <x v="14"/>
  </r>
  <r>
    <x v="15"/>
    <x v="15"/>
    <x v="0"/>
    <x v="733"/>
    <m/>
    <s v="M-20 + M-25 + M-30 + M-35 + M-40 + M-45"/>
    <x v="727"/>
    <x v="30"/>
    <s v="M"/>
    <x v="35"/>
    <s v="ok"/>
    <s v="Adulti"/>
    <x v="35"/>
    <s v="H020398"/>
    <x v="35"/>
    <x v="1"/>
    <x v="0"/>
    <n v="6500"/>
    <x v="0"/>
    <d v="1899-12-30T00:00:00"/>
    <d v="1899-12-30T00:00:00"/>
    <s v="ok"/>
    <n v="1"/>
    <x v="0"/>
    <x v="0"/>
  </r>
  <r>
    <x v="15"/>
    <x v="15"/>
    <x v="0"/>
    <x v="734"/>
    <m/>
    <s v="M-20 + M-25 + M-30 + M-35 + M-40 + M-45"/>
    <x v="728"/>
    <x v="19"/>
    <s v="M"/>
    <x v="36"/>
    <s v="ok"/>
    <s v="Adulti"/>
    <x v="36"/>
    <s v="A050423"/>
    <x v="45"/>
    <x v="0"/>
    <x v="0"/>
    <n v="6500"/>
    <x v="0"/>
    <d v="1899-12-30T00:00:00"/>
    <d v="1899-12-30T00:00:00"/>
    <s v="ok"/>
    <n v="2"/>
    <x v="0"/>
    <x v="0"/>
  </r>
  <r>
    <x v="15"/>
    <x v="15"/>
    <x v="0"/>
    <x v="735"/>
    <m/>
    <s v="M-20 + M-25 + M-30 + M-35 + M-40 + M-45"/>
    <x v="729"/>
    <x v="7"/>
    <s v="M"/>
    <x v="37"/>
    <s v="ok"/>
    <s v="Adulti"/>
    <x v="37"/>
    <s v="H020398"/>
    <x v="35"/>
    <x v="1"/>
    <x v="0"/>
    <n v="6500"/>
    <x v="0"/>
    <d v="1899-12-30T00:00:00"/>
    <d v="1899-12-30T00:00:00"/>
    <s v="ok"/>
    <n v="3"/>
    <x v="0"/>
    <x v="0"/>
  </r>
  <r>
    <x v="15"/>
    <x v="15"/>
    <x v="0"/>
    <x v="736"/>
    <m/>
    <s v="M-20 + M-25 + M-30 + M-35 + M-40 + M-45"/>
    <x v="730"/>
    <x v="5"/>
    <s v="M"/>
    <x v="36"/>
    <s v="ok"/>
    <s v="Adulti"/>
    <x v="36"/>
    <s v="H100338"/>
    <x v="95"/>
    <x v="1"/>
    <x v="0"/>
    <n v="6500"/>
    <x v="0"/>
    <d v="1899-12-30T00:00:00"/>
    <d v="1899-12-30T00:00:00"/>
    <s v="ok"/>
    <n v="4"/>
    <x v="1"/>
    <x v="1"/>
  </r>
  <r>
    <x v="15"/>
    <x v="15"/>
    <x v="0"/>
    <x v="737"/>
    <m/>
    <s v="M-20 + M-25 + M-30 + M-35 + M-40 + M-45"/>
    <x v="731"/>
    <x v="29"/>
    <s v="M"/>
    <x v="38"/>
    <s v="ok"/>
    <s v="Adulti"/>
    <x v="38"/>
    <s v="D040326"/>
    <x v="96"/>
    <x v="5"/>
    <x v="0"/>
    <n v="6500"/>
    <x v="0"/>
    <d v="1899-12-30T00:00:00"/>
    <d v="1899-12-30T00:00:00"/>
    <s v="ok"/>
    <n v="5"/>
    <x v="0"/>
    <x v="0"/>
  </r>
  <r>
    <x v="15"/>
    <x v="15"/>
    <x v="0"/>
    <x v="738"/>
    <m/>
    <s v="M-20 + M-25 + M-30 + M-35 + M-40 + M-45"/>
    <x v="732"/>
    <x v="20"/>
    <s v="M"/>
    <x v="38"/>
    <s v="ok"/>
    <s v="Adulti"/>
    <x v="38"/>
    <s v="H110754"/>
    <x v="26"/>
    <x v="1"/>
    <x v="0"/>
    <n v="6500"/>
    <x v="0"/>
    <d v="1899-12-30T00:00:00"/>
    <d v="1899-12-30T00:00:00"/>
    <s v="ok"/>
    <n v="6"/>
    <x v="1"/>
    <x v="1"/>
  </r>
  <r>
    <x v="15"/>
    <x v="15"/>
    <x v="0"/>
    <x v="739"/>
    <m/>
    <s v="M-20 + M-25 + M-30 + M-35 + M-40 + M-45"/>
    <x v="733"/>
    <x v="10"/>
    <s v="M"/>
    <x v="39"/>
    <s v="ok"/>
    <s v="Adulti"/>
    <x v="39"/>
    <s v="H010105"/>
    <x v="14"/>
    <x v="1"/>
    <x v="0"/>
    <n v="6500"/>
    <x v="0"/>
    <d v="1899-12-30T00:00:00"/>
    <d v="1899-12-30T00:00:00"/>
    <s v="ok"/>
    <n v="7"/>
    <x v="0"/>
    <x v="0"/>
  </r>
  <r>
    <x v="15"/>
    <x v="15"/>
    <x v="0"/>
    <x v="740"/>
    <m/>
    <s v="M-20 + M-25 + M-30 + M-35 + M-40 + M-45"/>
    <x v="734"/>
    <x v="7"/>
    <s v="M"/>
    <x v="37"/>
    <s v="ok"/>
    <s v="Adulti"/>
    <x v="37"/>
    <s v="H100338"/>
    <x v="95"/>
    <x v="1"/>
    <x v="0"/>
    <n v="6500"/>
    <x v="0"/>
    <d v="1899-12-30T00:00:00"/>
    <d v="1899-12-30T00:00:00"/>
    <s v="ok"/>
    <n v="8"/>
    <x v="1"/>
    <x v="1"/>
  </r>
  <r>
    <x v="15"/>
    <x v="15"/>
    <x v="0"/>
    <x v="741"/>
    <m/>
    <s v="M-20 + M-25 + M-30 + M-35 + M-40 + M-45"/>
    <x v="735"/>
    <x v="49"/>
    <s v="M"/>
    <x v="40"/>
    <s v="ok"/>
    <s v="Adulti"/>
    <x v="40"/>
    <s v="A120653"/>
    <x v="34"/>
    <x v="0"/>
    <x v="0"/>
    <n v="6500"/>
    <x v="0"/>
    <d v="1899-12-30T00:00:00"/>
    <d v="1899-12-30T00:00:00"/>
    <s v="ok"/>
    <n v="9"/>
    <x v="0"/>
    <x v="0"/>
  </r>
  <r>
    <x v="15"/>
    <x v="15"/>
    <x v="0"/>
    <x v="742"/>
    <m/>
    <s v="M-20 + M-25 + M-30 + M-35 + M-40 + M-45"/>
    <x v="736"/>
    <x v="16"/>
    <s v="M"/>
    <x v="35"/>
    <s v="ok"/>
    <s v="Adulti"/>
    <x v="35"/>
    <s v="H041354"/>
    <x v="39"/>
    <x v="1"/>
    <x v="0"/>
    <n v="6500"/>
    <x v="0"/>
    <d v="1899-12-30T00:00:00"/>
    <d v="1899-12-30T00:00:00"/>
    <s v="ok"/>
    <n v="10"/>
    <x v="1"/>
    <x v="1"/>
  </r>
  <r>
    <x v="15"/>
    <x v="15"/>
    <x v="0"/>
    <x v="743"/>
    <m/>
    <s v="M-20 + M-25 + M-30 + M-35 + M-40 + M-45"/>
    <x v="737"/>
    <x v="23"/>
    <s v="M"/>
    <x v="35"/>
    <s v="ok"/>
    <s v="Adulti"/>
    <x v="35"/>
    <s v="D070102"/>
    <x v="50"/>
    <x v="5"/>
    <x v="0"/>
    <n v="6500"/>
    <x v="0"/>
    <d v="1899-12-30T00:00:00"/>
    <d v="1899-12-30T00:00:00"/>
    <s v="ok"/>
    <n v="11"/>
    <x v="2"/>
    <x v="2"/>
  </r>
  <r>
    <x v="15"/>
    <x v="15"/>
    <x v="0"/>
    <x v="744"/>
    <m/>
    <s v="M-20 + M-25 + M-30 + M-35 + M-40 + M-45"/>
    <x v="738"/>
    <x v="75"/>
    <s v="M"/>
    <x v="39"/>
    <s v="ok"/>
    <s v="Adulti"/>
    <x v="39"/>
    <s v="A130534"/>
    <x v="8"/>
    <x v="0"/>
    <x v="0"/>
    <n v="6500"/>
    <x v="0"/>
    <d v="1899-12-30T00:00:00"/>
    <d v="1899-12-30T00:00:00"/>
    <s v="ok"/>
    <n v="12"/>
    <x v="1"/>
    <x v="1"/>
  </r>
  <r>
    <x v="15"/>
    <x v="15"/>
    <x v="0"/>
    <x v="745"/>
    <m/>
    <s v="M-20 + M-25 + M-30 + M-35 + M-40 + M-45"/>
    <x v="739"/>
    <x v="8"/>
    <s v="M"/>
    <x v="39"/>
    <s v="ok"/>
    <s v="Adulti"/>
    <x v="39"/>
    <s v="A140541"/>
    <x v="22"/>
    <x v="0"/>
    <x v="0"/>
    <n v="6500"/>
    <x v="0"/>
    <d v="1899-12-30T00:00:00"/>
    <d v="1899-12-30T00:00:00"/>
    <s v="ok"/>
    <n v="13"/>
    <x v="2"/>
    <x v="2"/>
  </r>
  <r>
    <x v="15"/>
    <x v="15"/>
    <x v="0"/>
    <x v="746"/>
    <m/>
    <s v="M-20 + M-25 + M-30 + M-35 + M-40 + M-45"/>
    <x v="740"/>
    <x v="49"/>
    <s v="M"/>
    <x v="40"/>
    <s v="ok"/>
    <s v="Adulti"/>
    <x v="40"/>
    <s v="H080979"/>
    <x v="13"/>
    <x v="1"/>
    <x v="0"/>
    <n v="6500"/>
    <x v="0"/>
    <d v="1899-12-30T00:00:00"/>
    <d v="1899-12-30T00:00:00"/>
    <s v="ok"/>
    <n v="14"/>
    <x v="1"/>
    <x v="1"/>
  </r>
  <r>
    <x v="15"/>
    <x v="15"/>
    <x v="0"/>
    <x v="747"/>
    <m/>
    <s v="M-20 + M-25 + M-30 + M-35 + M-40 + M-45"/>
    <x v="741"/>
    <x v="10"/>
    <s v="M"/>
    <x v="39"/>
    <s v="ok"/>
    <s v="Adulti"/>
    <x v="39"/>
    <s v="L021869"/>
    <x v="2"/>
    <x v="2"/>
    <x v="0"/>
    <n v="6500"/>
    <x v="0"/>
    <d v="1899-12-30T00:00:00"/>
    <d v="1899-12-30T00:00:00"/>
    <s v="ok"/>
    <n v="15"/>
    <x v="3"/>
    <x v="3"/>
  </r>
  <r>
    <x v="15"/>
    <x v="15"/>
    <x v="0"/>
    <x v="748"/>
    <m/>
    <s v="M-20 + M-25 + M-30 + M-35 + M-40 + M-45"/>
    <x v="742"/>
    <x v="22"/>
    <s v="M"/>
    <x v="37"/>
    <s v="ok"/>
    <s v="Adulti"/>
    <x v="37"/>
    <s v="L020281"/>
    <x v="40"/>
    <x v="2"/>
    <x v="0"/>
    <n v="6500"/>
    <x v="0"/>
    <d v="1899-12-30T00:00:00"/>
    <d v="1899-12-30T00:00:00"/>
    <s v="ok"/>
    <n v="16"/>
    <x v="2"/>
    <x v="2"/>
  </r>
  <r>
    <x v="15"/>
    <x v="15"/>
    <x v="0"/>
    <x v="749"/>
    <m/>
    <s v="M-20 + M-25 + M-30 + M-35 + M-40 + M-45"/>
    <x v="743"/>
    <x v="55"/>
    <s v="M"/>
    <x v="35"/>
    <s v="ok"/>
    <s v="Adulti"/>
    <x v="35"/>
    <s v="H041354"/>
    <x v="39"/>
    <x v="1"/>
    <x v="0"/>
    <n v="6500"/>
    <x v="0"/>
    <d v="1899-12-30T00:00:00"/>
    <d v="1899-12-30T00:00:00"/>
    <s v="ok"/>
    <n v="17"/>
    <x v="3"/>
    <x v="3"/>
  </r>
  <r>
    <x v="15"/>
    <x v="15"/>
    <x v="0"/>
    <x v="750"/>
    <m/>
    <s v="M-20 + M-25 + M-30 + M-35 + M-40 + M-45"/>
    <x v="744"/>
    <x v="19"/>
    <s v="M"/>
    <x v="36"/>
    <s v="ok"/>
    <s v="Adulti"/>
    <x v="36"/>
    <s v="C030517"/>
    <x v="97"/>
    <x v="3"/>
    <x v="0"/>
    <n v="6500"/>
    <x v="0"/>
    <d v="1899-12-30T00:00:00"/>
    <d v="1899-12-30T00:00:00"/>
    <s v="ok"/>
    <n v="18"/>
    <x v="2"/>
    <x v="2"/>
  </r>
  <r>
    <x v="15"/>
    <x v="15"/>
    <x v="0"/>
    <x v="751"/>
    <m/>
    <s v="M-20 + M-25 + M-30 + M-35 + M-40 + M-45"/>
    <x v="745"/>
    <x v="75"/>
    <s v="M"/>
    <x v="39"/>
    <s v="ok"/>
    <s v="Adulti"/>
    <x v="39"/>
    <s v="H080979"/>
    <x v="13"/>
    <x v="1"/>
    <x v="0"/>
    <n v="6500"/>
    <x v="0"/>
    <d v="1899-12-30T00:00:00"/>
    <d v="1899-12-30T00:00:00"/>
    <s v="ok"/>
    <n v="19"/>
    <x v="4"/>
    <x v="4"/>
  </r>
  <r>
    <x v="15"/>
    <x v="15"/>
    <x v="0"/>
    <x v="752"/>
    <m/>
    <s v="M-20 + M-25 + M-30 + M-35 + M-40 + M-45"/>
    <x v="746"/>
    <x v="29"/>
    <s v="M"/>
    <x v="38"/>
    <s v="ok"/>
    <s v="Adulti"/>
    <x v="38"/>
    <s v="H041354"/>
    <x v="39"/>
    <x v="1"/>
    <x v="0"/>
    <n v="6500"/>
    <x v="0"/>
    <d v="1899-12-30T00:00:00"/>
    <d v="1899-12-30T00:00:00"/>
    <s v="ok"/>
    <n v="20"/>
    <x v="2"/>
    <x v="2"/>
  </r>
  <r>
    <x v="15"/>
    <x v="15"/>
    <x v="0"/>
    <x v="753"/>
    <m/>
    <s v="M-20 + M-25 + M-30 + M-35 + M-40 + M-45"/>
    <x v="747"/>
    <x v="23"/>
    <s v="M"/>
    <x v="35"/>
    <s v="ok"/>
    <s v="Adulti"/>
    <x v="35"/>
    <s v="A140541"/>
    <x v="22"/>
    <x v="0"/>
    <x v="0"/>
    <n v="6500"/>
    <x v="0"/>
    <d v="1899-12-30T00:00:00"/>
    <d v="1899-12-30T00:00:00"/>
    <s v="ok"/>
    <n v="21"/>
    <x v="4"/>
    <x v="4"/>
  </r>
  <r>
    <x v="15"/>
    <x v="15"/>
    <x v="0"/>
    <x v="754"/>
    <m/>
    <s v="M-20 + M-25 + M-30 + M-35 + M-40 + M-45"/>
    <x v="748"/>
    <x v="6"/>
    <s v="M"/>
    <x v="36"/>
    <s v="ok"/>
    <s v="Adulti"/>
    <x v="36"/>
    <s v="L120491"/>
    <x v="98"/>
    <x v="2"/>
    <x v="0"/>
    <n v="6500"/>
    <x v="0"/>
    <d v="1899-12-30T00:00:00"/>
    <d v="1899-12-30T00:00:00"/>
    <s v="ok"/>
    <n v="22"/>
    <x v="3"/>
    <x v="3"/>
  </r>
  <r>
    <x v="15"/>
    <x v="15"/>
    <x v="0"/>
    <x v="755"/>
    <m/>
    <s v="M-20 + M-25 + M-30 + M-35 + M-40 + M-45"/>
    <x v="749"/>
    <x v="46"/>
    <s v="M"/>
    <x v="39"/>
    <s v="ok"/>
    <s v="Adulti"/>
    <x v="39"/>
    <s v="H041354"/>
    <x v="39"/>
    <x v="1"/>
    <x v="0"/>
    <n v="6500"/>
    <x v="0"/>
    <d v="1899-12-30T00:00:00"/>
    <d v="1899-12-30T00:00:00"/>
    <s v="ok"/>
    <n v="23"/>
    <x v="5"/>
    <x v="5"/>
  </r>
  <r>
    <x v="15"/>
    <x v="15"/>
    <x v="0"/>
    <x v="756"/>
    <m/>
    <s v="M-20 + M-25 + M-30 + M-35 + M-40 + M-45"/>
    <x v="750"/>
    <x v="22"/>
    <s v="M"/>
    <x v="37"/>
    <s v="ok"/>
    <s v="Adulti"/>
    <x v="37"/>
    <s v="H040383"/>
    <x v="76"/>
    <x v="1"/>
    <x v="0"/>
    <n v="6500"/>
    <x v="0"/>
    <d v="1899-12-30T00:00:00"/>
    <d v="1899-12-30T00:00:00"/>
    <s v="ok"/>
    <n v="24"/>
    <x v="3"/>
    <x v="3"/>
  </r>
  <r>
    <x v="15"/>
    <x v="15"/>
    <x v="0"/>
    <x v="757"/>
    <m/>
    <s v="M-20 + M-25 + M-30 + M-35 + M-40 + M-45"/>
    <x v="751"/>
    <x v="21"/>
    <s v="M"/>
    <x v="38"/>
    <s v="ok"/>
    <s v="Adulti"/>
    <x v="38"/>
    <s v="H010498"/>
    <x v="99"/>
    <x v="1"/>
    <x v="0"/>
    <n v="6500"/>
    <x v="0"/>
    <d v="1899-12-30T00:00:00"/>
    <d v="1899-12-30T00:00:00"/>
    <s v="ok"/>
    <n v="25"/>
    <x v="3"/>
    <x v="3"/>
  </r>
  <r>
    <x v="15"/>
    <x v="15"/>
    <x v="0"/>
    <x v="758"/>
    <m/>
    <s v="M-20 + M-25 + M-30 + M-35 + M-40 + M-45"/>
    <x v="752"/>
    <x v="6"/>
    <s v="M"/>
    <x v="36"/>
    <s v="ok"/>
    <s v="Adulti"/>
    <x v="36"/>
    <s v="A140541"/>
    <x v="22"/>
    <x v="0"/>
    <x v="0"/>
    <n v="6500"/>
    <x v="0"/>
    <d v="1899-12-30T00:00:00"/>
    <d v="1899-12-30T00:00:00"/>
    <s v="ok"/>
    <n v="26"/>
    <x v="4"/>
    <x v="4"/>
  </r>
  <r>
    <x v="15"/>
    <x v="15"/>
    <x v="0"/>
    <x v="759"/>
    <m/>
    <s v="M-20 + M-25 + M-30 + M-35 + M-40 + M-45"/>
    <x v="753"/>
    <x v="21"/>
    <s v="M"/>
    <x v="38"/>
    <s v="ok"/>
    <s v="Adulti"/>
    <x v="38"/>
    <s v="A160160"/>
    <x v="74"/>
    <x v="0"/>
    <x v="0"/>
    <n v="6500"/>
    <x v="0"/>
    <d v="1899-12-30T00:00:00"/>
    <d v="1899-12-30T00:00:00"/>
    <s v="ok"/>
    <n v="27"/>
    <x v="4"/>
    <x v="4"/>
  </r>
  <r>
    <x v="15"/>
    <x v="15"/>
    <x v="0"/>
    <x v="760"/>
    <m/>
    <s v="M-20 + M-25 + M-30 + M-35 + M-40 + M-45"/>
    <x v="754"/>
    <x v="18"/>
    <s v="M"/>
    <x v="36"/>
    <s v="ok"/>
    <s v="Adulti"/>
    <x v="36"/>
    <s v="H041354"/>
    <x v="39"/>
    <x v="1"/>
    <x v="0"/>
    <n v="6500"/>
    <x v="0"/>
    <d v="1899-12-30T00:00:00"/>
    <d v="1899-12-30T00:00:00"/>
    <s v="ok"/>
    <n v="28"/>
    <x v="5"/>
    <x v="5"/>
  </r>
  <r>
    <x v="15"/>
    <x v="15"/>
    <x v="0"/>
    <x v="761"/>
    <m/>
    <s v="M-20 + M-25 + M-30 + M-35 + M-40 + M-45"/>
    <x v="755"/>
    <x v="20"/>
    <s v="M"/>
    <x v="38"/>
    <s v="ok"/>
    <s v="Adulti"/>
    <x v="38"/>
    <s v="H011308"/>
    <x v="7"/>
    <x v="1"/>
    <x v="0"/>
    <n v="6500"/>
    <x v="0"/>
    <d v="1899-12-30T00:00:00"/>
    <d v="1899-12-30T00:00:00"/>
    <s v="ok"/>
    <n v="29"/>
    <x v="5"/>
    <x v="5"/>
  </r>
  <r>
    <x v="15"/>
    <x v="15"/>
    <x v="0"/>
    <x v="762"/>
    <m/>
    <s v="M-20 + M-25 + M-30 + M-35 + M-40 + M-45"/>
    <x v="756"/>
    <x v="22"/>
    <s v="M"/>
    <x v="37"/>
    <s v="ok"/>
    <s v="Adulti"/>
    <x v="37"/>
    <s v="H080979"/>
    <x v="13"/>
    <x v="1"/>
    <x v="0"/>
    <n v="6500"/>
    <x v="0"/>
    <d v="1899-12-30T00:00:00"/>
    <d v="1899-12-30T00:00:00"/>
    <s v="ok"/>
    <n v="30"/>
    <x v="4"/>
    <x v="4"/>
  </r>
  <r>
    <x v="15"/>
    <x v="15"/>
    <x v="0"/>
    <x v="763"/>
    <m/>
    <s v="M-20 + M-25 + M-30 + M-35 + M-40 + M-45"/>
    <x v="757"/>
    <x v="8"/>
    <s v="M"/>
    <x v="39"/>
    <s v="ok"/>
    <s v="Adulti"/>
    <x v="39"/>
    <s v="H020398"/>
    <x v="35"/>
    <x v="1"/>
    <x v="0"/>
    <n v="6500"/>
    <x v="0"/>
    <d v="1899-12-30T00:00:00"/>
    <d v="1899-12-30T00:00:00"/>
    <s v="ok"/>
    <n v="31"/>
    <x v="6"/>
    <x v="6"/>
  </r>
  <r>
    <x v="15"/>
    <x v="15"/>
    <x v="0"/>
    <x v="764"/>
    <m/>
    <s v="M-20 + M-25 + M-30 + M-35 + M-40 + M-45"/>
    <x v="758"/>
    <x v="55"/>
    <s v="M"/>
    <x v="35"/>
    <s v="ok"/>
    <s v="Adulti"/>
    <x v="35"/>
    <s v="H041213"/>
    <x v="43"/>
    <x v="1"/>
    <x v="0"/>
    <n v="6500"/>
    <x v="0"/>
    <d v="1899-12-30T00:00:00"/>
    <d v="1899-12-30T00:00:00"/>
    <s v="ok"/>
    <n v="32"/>
    <x v="5"/>
    <x v="5"/>
  </r>
  <r>
    <x v="15"/>
    <x v="15"/>
    <x v="0"/>
    <x v="765"/>
    <m/>
    <s v="M-20 + M-25 + M-30 + M-35 + M-40 + M-45"/>
    <x v="759"/>
    <x v="5"/>
    <s v="M"/>
    <x v="36"/>
    <s v="ok"/>
    <s v="Adulti"/>
    <x v="36"/>
    <s v="H041354"/>
    <x v="39"/>
    <x v="1"/>
    <x v="0"/>
    <n v="6500"/>
    <x v="0"/>
    <d v="1899-12-30T00:00:00"/>
    <d v="1899-12-30T00:00:00"/>
    <s v="ok"/>
    <n v="33"/>
    <x v="6"/>
    <x v="6"/>
  </r>
  <r>
    <x v="15"/>
    <x v="15"/>
    <x v="0"/>
    <x v="766"/>
    <m/>
    <s v="M-20 + M-25 + M-30 + M-35 + M-40 + M-45"/>
    <x v="760"/>
    <x v="49"/>
    <s v="M"/>
    <x v="40"/>
    <s v="ok"/>
    <s v="Adulti"/>
    <x v="40"/>
    <s v="A130534"/>
    <x v="8"/>
    <x v="0"/>
    <x v="0"/>
    <n v="6500"/>
    <x v="0"/>
    <d v="1899-12-30T00:00:00"/>
    <d v="1899-12-30T00:00:00"/>
    <s v="ok"/>
    <n v="34"/>
    <x v="2"/>
    <x v="2"/>
  </r>
  <r>
    <x v="15"/>
    <x v="15"/>
    <x v="0"/>
    <x v="767"/>
    <m/>
    <s v="M-20 + M-25 + M-30 + M-35 + M-40 + M-45"/>
    <x v="761"/>
    <x v="35"/>
    <s v="M"/>
    <x v="40"/>
    <s v="ok"/>
    <s v="Adulti"/>
    <x v="40"/>
    <s v="C010535"/>
    <x v="12"/>
    <x v="3"/>
    <x v="0"/>
    <n v="6500"/>
    <x v="0"/>
    <d v="1899-12-30T00:00:00"/>
    <d v="1899-12-30T00:00:00"/>
    <s v="ok"/>
    <n v="35"/>
    <x v="3"/>
    <x v="3"/>
  </r>
  <r>
    <x v="15"/>
    <x v="15"/>
    <x v="0"/>
    <x v="768"/>
    <m/>
    <s v="M-20 + M-25 + M-30 + M-35 + M-40 + M-45"/>
    <x v="762"/>
    <x v="35"/>
    <s v="M"/>
    <x v="40"/>
    <s v="ok"/>
    <s v="Adulti"/>
    <x v="40"/>
    <s v="L021869"/>
    <x v="2"/>
    <x v="2"/>
    <x v="0"/>
    <n v="6500"/>
    <x v="0"/>
    <d v="1899-12-30T00:00:00"/>
    <d v="1899-12-30T00:00:00"/>
    <s v="ok"/>
    <n v="36"/>
    <x v="4"/>
    <x v="4"/>
  </r>
  <r>
    <x v="15"/>
    <x v="15"/>
    <x v="0"/>
    <x v="769"/>
    <m/>
    <s v="M-20 + M-25 + M-30 + M-35 + M-40 + M-45"/>
    <x v="763"/>
    <x v="14"/>
    <s v="M"/>
    <x v="37"/>
    <s v="ok"/>
    <s v="Adulti"/>
    <x v="37"/>
    <s v="H041354"/>
    <x v="39"/>
    <x v="1"/>
    <x v="0"/>
    <n v="6500"/>
    <x v="0"/>
    <d v="1899-12-30T00:00:00"/>
    <d v="1899-12-30T00:00:00"/>
    <s v="ok"/>
    <n v="37"/>
    <x v="5"/>
    <x v="5"/>
  </r>
  <r>
    <x v="15"/>
    <x v="15"/>
    <x v="0"/>
    <x v="770"/>
    <m/>
    <s v="M-20 + M-25 + M-30 + M-35 + M-40 + M-45"/>
    <x v="764"/>
    <x v="39"/>
    <s v="M"/>
    <x v="35"/>
    <s v="ok"/>
    <s v="Adulti"/>
    <x v="35"/>
    <s v="L120491"/>
    <x v="98"/>
    <x v="2"/>
    <x v="0"/>
    <n v="6500"/>
    <x v="0"/>
    <d v="1899-12-30T00:00:00"/>
    <d v="1899-12-30T00:00:00"/>
    <s v="ok"/>
    <n v="38"/>
    <x v="6"/>
    <x v="6"/>
  </r>
  <r>
    <x v="15"/>
    <x v="15"/>
    <x v="0"/>
    <x v="771"/>
    <m/>
    <s v="M-20 + M-25 + M-30 + M-35 + M-40 + M-45"/>
    <x v="765"/>
    <x v="76"/>
    <s v="M"/>
    <x v="40"/>
    <s v="ok"/>
    <s v="Adulti"/>
    <x v="40"/>
    <s v="D060103"/>
    <x v="41"/>
    <x v="5"/>
    <x v="0"/>
    <n v="6500"/>
    <x v="0"/>
    <d v="1899-12-30T00:00:00"/>
    <d v="1899-12-30T00:00:00"/>
    <s v="ok"/>
    <n v="39"/>
    <x v="5"/>
    <x v="5"/>
  </r>
  <r>
    <x v="15"/>
    <x v="15"/>
    <x v="0"/>
    <x v="772"/>
    <m/>
    <s v="M-20 + M-25 + M-30 + M-35 + M-40 + M-45"/>
    <x v="766"/>
    <x v="75"/>
    <s v="M"/>
    <x v="39"/>
    <s v="ok"/>
    <s v="Adulti"/>
    <x v="39"/>
    <s v="H011308"/>
    <x v="7"/>
    <x v="1"/>
    <x v="0"/>
    <n v="6500"/>
    <x v="0"/>
    <d v="1899-12-30T00:00:00"/>
    <d v="1899-12-30T00:00:00"/>
    <s v="ok"/>
    <n v="40"/>
    <x v="7"/>
    <x v="7"/>
  </r>
  <r>
    <x v="15"/>
    <x v="15"/>
    <x v="0"/>
    <x v="773"/>
    <m/>
    <s v="M-20 + M-25 + M-30 + M-35 + M-40 + M-45"/>
    <x v="767"/>
    <x v="21"/>
    <s v="M"/>
    <x v="38"/>
    <s v="ok"/>
    <s v="Adulti"/>
    <x v="38"/>
    <s v="H020398"/>
    <x v="35"/>
    <x v="1"/>
    <x v="0"/>
    <n v="6500"/>
    <x v="0"/>
    <d v="1899-12-30T00:00:00"/>
    <d v="1899-12-30T00:00:00"/>
    <s v="ok"/>
    <n v="41"/>
    <x v="6"/>
    <x v="6"/>
  </r>
  <r>
    <x v="15"/>
    <x v="15"/>
    <x v="0"/>
    <x v="774"/>
    <m/>
    <s v="M-20 + M-25 + M-30 + M-35 + M-40 + M-45"/>
    <x v="768"/>
    <x v="8"/>
    <s v="M"/>
    <x v="39"/>
    <s v="ok"/>
    <s v="Adulti"/>
    <x v="39"/>
    <s v="H020398"/>
    <x v="35"/>
    <x v="1"/>
    <x v="0"/>
    <n v="6500"/>
    <x v="0"/>
    <d v="1899-12-30T00:00:00"/>
    <d v="1899-12-30T00:00:00"/>
    <s v="ok"/>
    <n v="42"/>
    <x v="8"/>
    <x v="8"/>
  </r>
  <r>
    <x v="15"/>
    <x v="15"/>
    <x v="0"/>
    <x v="775"/>
    <m/>
    <s v="M-20 + M-25 + M-30 + M-35 + M-40 + M-45"/>
    <x v="758"/>
    <x v="18"/>
    <s v="M"/>
    <x v="36"/>
    <s v="ok"/>
    <s v="Adulti"/>
    <x v="36"/>
    <s v="H020398"/>
    <x v="35"/>
    <x v="1"/>
    <x v="0"/>
    <n v="6500"/>
    <x v="0"/>
    <d v="1899-12-30T00:00:00"/>
    <d v="1899-12-30T00:00:00"/>
    <s v="ok"/>
    <n v="43"/>
    <x v="7"/>
    <x v="7"/>
  </r>
  <r>
    <x v="15"/>
    <x v="15"/>
    <x v="0"/>
    <x v="776"/>
    <m/>
    <s v="M-20 + M-25 + M-30 + M-35 + M-40 + M-45"/>
    <x v="769"/>
    <x v="49"/>
    <s v="M"/>
    <x v="40"/>
    <s v="ok"/>
    <s v="Adulti"/>
    <x v="40"/>
    <s v="A130534"/>
    <x v="8"/>
    <x v="0"/>
    <x v="0"/>
    <n v="6500"/>
    <x v="0"/>
    <d v="1899-12-30T00:00:00"/>
    <d v="1899-12-30T00:00:00"/>
    <s v="ok"/>
    <n v="44"/>
    <x v="6"/>
    <x v="6"/>
  </r>
  <r>
    <x v="15"/>
    <x v="15"/>
    <x v="0"/>
    <x v="777"/>
    <m/>
    <s v="M-20 + M-25 + M-30 + M-35 + M-40 + M-45"/>
    <x v="770"/>
    <x v="29"/>
    <s v="M"/>
    <x v="38"/>
    <s v="ok"/>
    <s v="Adulti"/>
    <x v="38"/>
    <s v="D070102"/>
    <x v="50"/>
    <x v="5"/>
    <x v="0"/>
    <n v="6500"/>
    <x v="0"/>
    <d v="1899-12-30T00:00:00"/>
    <d v="1899-12-30T00:00:00"/>
    <s v="ok"/>
    <n v="45"/>
    <x v="7"/>
    <x v="7"/>
  </r>
  <r>
    <x v="15"/>
    <x v="15"/>
    <x v="0"/>
    <x v="778"/>
    <m/>
    <s v="M-20 + M-25 + M-30 + M-35 + M-40 + M-45"/>
    <x v="771"/>
    <x v="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46"/>
    <x v="6"/>
    <x v="6"/>
  </r>
  <r>
    <x v="15"/>
    <x v="15"/>
    <x v="0"/>
    <x v="779"/>
    <m/>
    <s v="M-20 + M-25 + M-30 + M-35 + M-40 + M-45"/>
    <x v="772"/>
    <x v="19"/>
    <s v="M"/>
    <x v="36"/>
    <s v="ok"/>
    <s v="Adulti"/>
    <x v="36"/>
    <s v="H020398"/>
    <x v="35"/>
    <x v="1"/>
    <x v="0"/>
    <n v="6500"/>
    <x v="0"/>
    <d v="1899-12-30T00:00:00"/>
    <d v="1899-12-30T00:00:00"/>
    <s v="ok"/>
    <n v="47"/>
    <x v="8"/>
    <x v="8"/>
  </r>
  <r>
    <x v="15"/>
    <x v="15"/>
    <x v="0"/>
    <x v="780"/>
    <m/>
    <s v="M-20 + M-25 + M-30 + M-35 + M-40 + M-45"/>
    <x v="773"/>
    <x v="49"/>
    <s v="M"/>
    <x v="40"/>
    <s v="ok"/>
    <s v="Adulti"/>
    <x v="40"/>
    <s v="A050294"/>
    <x v="23"/>
    <x v="0"/>
    <x v="0"/>
    <n v="6500"/>
    <x v="0"/>
    <d v="1899-12-30T00:00:00"/>
    <d v="1899-12-30T00:00:00"/>
    <s v="ok"/>
    <n v="48"/>
    <x v="7"/>
    <x v="7"/>
  </r>
  <r>
    <x v="15"/>
    <x v="15"/>
    <x v="0"/>
    <x v="781"/>
    <m/>
    <s v="M-20 + M-25 + M-30 + M-35 + M-40 + M-45"/>
    <x v="774"/>
    <x v="18"/>
    <s v="M"/>
    <x v="36"/>
    <s v="ok"/>
    <s v="Adulti"/>
    <x v="36"/>
    <s v="H080416"/>
    <x v="64"/>
    <x v="1"/>
    <x v="0"/>
    <n v="6500"/>
    <x v="0"/>
    <d v="1899-12-30T00:00:00"/>
    <d v="1899-12-30T00:00:00"/>
    <s v="ok"/>
    <n v="49"/>
    <x v="9"/>
    <x v="9"/>
  </r>
  <r>
    <x v="15"/>
    <x v="15"/>
    <x v="0"/>
    <x v="782"/>
    <m/>
    <s v="M-20 + M-25 + M-30 + M-35 + M-40 + M-45"/>
    <x v="775"/>
    <x v="5"/>
    <s v="M"/>
    <x v="36"/>
    <s v="ok"/>
    <s v="Adulti"/>
    <x v="36"/>
    <s v="H075301"/>
    <x v="57"/>
    <x v="1"/>
    <x v="0"/>
    <n v="6500"/>
    <x v="0"/>
    <d v="1899-12-30T00:00:00"/>
    <d v="1899-12-30T00:00:00"/>
    <s v="ok"/>
    <n v="50"/>
    <x v="10"/>
    <x v="10"/>
  </r>
  <r>
    <x v="15"/>
    <x v="15"/>
    <x v="0"/>
    <x v="783"/>
    <m/>
    <s v="M-20 + M-25 + M-30 + M-35 + M-40 + M-45"/>
    <x v="776"/>
    <x v="28"/>
    <s v="M"/>
    <x v="40"/>
    <s v="ok"/>
    <s v="Adulti"/>
    <x v="40"/>
    <s v="A050294"/>
    <x v="23"/>
    <x v="0"/>
    <x v="0"/>
    <n v="6500"/>
    <x v="0"/>
    <d v="1899-12-30T00:00:00"/>
    <d v="1899-12-30T00:00:00"/>
    <s v="ok"/>
    <n v="51"/>
    <x v="8"/>
    <x v="8"/>
  </r>
  <r>
    <x v="15"/>
    <x v="15"/>
    <x v="0"/>
    <x v="784"/>
    <m/>
    <s v="M-20 + M-25 + M-30 + M-35 + M-40 + M-45"/>
    <x v="777"/>
    <x v="76"/>
    <s v="M"/>
    <x v="40"/>
    <s v="ok"/>
    <s v="Adulti"/>
    <x v="40"/>
    <s v="A140541"/>
    <x v="22"/>
    <x v="0"/>
    <x v="0"/>
    <n v="6500"/>
    <x v="0"/>
    <d v="1899-12-30T00:00:00"/>
    <d v="1899-12-30T00:00:00"/>
    <s v="ok"/>
    <n v="52"/>
    <x v="9"/>
    <x v="9"/>
  </r>
  <r>
    <x v="15"/>
    <x v="15"/>
    <x v="0"/>
    <x v="785"/>
    <m/>
    <s v="M-20 + M-25 + M-30 + M-35 + M-40 + M-45"/>
    <x v="778"/>
    <x v="49"/>
    <s v="M"/>
    <x v="40"/>
    <s v="ok"/>
    <s v="Adulti"/>
    <x v="40"/>
    <s v="H040383"/>
    <x v="76"/>
    <x v="1"/>
    <x v="0"/>
    <n v="6500"/>
    <x v="0"/>
    <d v="1899-12-30T00:00:00"/>
    <d v="1899-12-30T00:00:00"/>
    <s v="ok"/>
    <n v="53"/>
    <x v="10"/>
    <x v="10"/>
  </r>
  <r>
    <x v="15"/>
    <x v="15"/>
    <x v="0"/>
    <x v="786"/>
    <m/>
    <s v="M-20 + M-25 + M-30 + M-35 + M-40 + M-45"/>
    <x v="779"/>
    <x v="11"/>
    <s v="M"/>
    <x v="38"/>
    <s v="ok"/>
    <s v="Adulti"/>
    <x v="38"/>
    <s v="H041354"/>
    <x v="39"/>
    <x v="1"/>
    <x v="0"/>
    <n v="6500"/>
    <x v="0"/>
    <d v="1899-12-30T00:00:00"/>
    <d v="1899-12-30T00:00:00"/>
    <s v="ok"/>
    <n v="54"/>
    <x v="8"/>
    <x v="8"/>
  </r>
  <r>
    <x v="15"/>
    <x v="15"/>
    <x v="0"/>
    <x v="787"/>
    <m/>
    <s v="M-20 + M-25 + M-30 + M-35 + M-40 + M-45"/>
    <x v="780"/>
    <x v="49"/>
    <s v="M"/>
    <x v="40"/>
    <s v="ok"/>
    <s v="Adulti"/>
    <x v="40"/>
    <s v="L021869"/>
    <x v="2"/>
    <x v="2"/>
    <x v="0"/>
    <n v="6500"/>
    <x v="0"/>
    <d v="1899-12-30T00:00:00"/>
    <d v="1899-12-30T00:00:00"/>
    <s v="ok"/>
    <n v="55"/>
    <x v="11"/>
    <x v="11"/>
  </r>
  <r>
    <x v="15"/>
    <x v="15"/>
    <x v="0"/>
    <x v="788"/>
    <m/>
    <s v="M-20 + M-25 + M-30 + M-35 + M-40 + M-45"/>
    <x v="781"/>
    <x v="27"/>
    <s v="M"/>
    <x v="37"/>
    <s v="ok"/>
    <s v="Adulti"/>
    <x v="37"/>
    <s v="H020398"/>
    <x v="35"/>
    <x v="1"/>
    <x v="0"/>
    <n v="6500"/>
    <x v="0"/>
    <d v="1899-12-30T00:00:00"/>
    <d v="1899-12-30T00:00:00"/>
    <s v="ok"/>
    <n v="56"/>
    <x v="7"/>
    <x v="7"/>
  </r>
  <r>
    <x v="15"/>
    <x v="15"/>
    <x v="0"/>
    <x v="789"/>
    <m/>
    <s v="M-20 + M-25 + M-30 + M-35 + M-40 + M-45"/>
    <x v="782"/>
    <x v="22"/>
    <s v="M"/>
    <x v="37"/>
    <s v="ok"/>
    <s v="Adulti"/>
    <x v="37"/>
    <s v="H080416"/>
    <x v="64"/>
    <x v="1"/>
    <x v="0"/>
    <n v="6500"/>
    <x v="0"/>
    <d v="1899-12-30T00:00:00"/>
    <d v="1899-12-30T00:00:00"/>
    <s v="ok"/>
    <n v="57"/>
    <x v="8"/>
    <x v="8"/>
  </r>
  <r>
    <x v="15"/>
    <x v="15"/>
    <x v="0"/>
    <x v="790"/>
    <m/>
    <s v="M-20 + M-25 + M-30 + M-35 + M-40 + M-45"/>
    <x v="783"/>
    <x v="2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58"/>
    <x v="9"/>
    <x v="9"/>
  </r>
  <r>
    <x v="15"/>
    <x v="15"/>
    <x v="0"/>
    <x v="791"/>
    <m/>
    <s v="M-20 + M-25 + M-30 + M-35 + M-40 + M-45"/>
    <x v="784"/>
    <x v="45"/>
    <s v="M"/>
    <x v="39"/>
    <s v="ok"/>
    <s v="Adulti"/>
    <x v="39"/>
    <s v="H080416"/>
    <x v="64"/>
    <x v="1"/>
    <x v="0"/>
    <n v="6500"/>
    <x v="0"/>
    <d v="1899-12-30T00:00:00"/>
    <d v="1899-12-30T00:00:00"/>
    <s v="ok"/>
    <n v="59"/>
    <x v="9"/>
    <x v="9"/>
  </r>
  <r>
    <x v="15"/>
    <x v="15"/>
    <x v="0"/>
    <x v="792"/>
    <m/>
    <s v="M-20 + M-25 + M-30 + M-35 + M-40 + M-45"/>
    <x v="785"/>
    <x v="15"/>
    <s v="M"/>
    <x v="38"/>
    <s v="ok"/>
    <s v="Adulti"/>
    <x v="38"/>
    <s v="L021869"/>
    <x v="2"/>
    <x v="2"/>
    <x v="0"/>
    <n v="6500"/>
    <x v="0"/>
    <d v="1899-12-30T00:00:00"/>
    <d v="1899-12-30T00:00:00"/>
    <s v="ok"/>
    <n v="60"/>
    <x v="9"/>
    <x v="9"/>
  </r>
  <r>
    <x v="15"/>
    <x v="15"/>
    <x v="0"/>
    <x v="793"/>
    <m/>
    <s v="M-20 + M-25 + M-30 + M-35 + M-40 + M-45"/>
    <x v="786"/>
    <x v="20"/>
    <s v="M"/>
    <x v="38"/>
    <s v="ok"/>
    <s v="Adulti"/>
    <x v="38"/>
    <s v="H011725"/>
    <x v="58"/>
    <x v="1"/>
    <x v="0"/>
    <n v="6500"/>
    <x v="0"/>
    <d v="1899-12-30T00:00:00"/>
    <d v="1899-12-30T00:00:00"/>
    <s v="ok"/>
    <n v="61"/>
    <x v="10"/>
    <x v="10"/>
  </r>
  <r>
    <x v="15"/>
    <x v="15"/>
    <x v="0"/>
    <x v="794"/>
    <m/>
    <s v="M-20 + M-25 + M-30 + M-35 + M-40 + M-45"/>
    <x v="787"/>
    <x v="76"/>
    <s v="M"/>
    <x v="40"/>
    <s v="ok"/>
    <s v="Adulti"/>
    <x v="40"/>
    <s v="H080274"/>
    <x v="9"/>
    <x v="1"/>
    <x v="0"/>
    <n v="6500"/>
    <x v="0"/>
    <d v="1899-12-30T00:00:00"/>
    <d v="1899-12-30T00:00:00"/>
    <s v="ok"/>
    <n v="62"/>
    <x v="12"/>
    <x v="12"/>
  </r>
  <r>
    <x v="15"/>
    <x v="15"/>
    <x v="0"/>
    <x v="795"/>
    <m/>
    <s v="M-20 + M-25 + M-30 + M-35 + M-40 + M-45"/>
    <x v="788"/>
    <x v="20"/>
    <s v="M"/>
    <x v="38"/>
    <s v="ok"/>
    <s v="Adulti"/>
    <x v="38"/>
    <s v="H080682"/>
    <x v="20"/>
    <x v="1"/>
    <x v="0"/>
    <n v="6500"/>
    <x v="0"/>
    <d v="1899-12-30T00:00:00"/>
    <d v="1899-12-30T00:00:00"/>
    <s v="ok"/>
    <n v="63"/>
    <x v="11"/>
    <x v="11"/>
  </r>
  <r>
    <x v="15"/>
    <x v="15"/>
    <x v="0"/>
    <x v="796"/>
    <m/>
    <s v="M-20 + M-25 + M-30 + M-35 + M-40 + M-45"/>
    <x v="789"/>
    <x v="10"/>
    <s v="M"/>
    <x v="39"/>
    <s v="ok"/>
    <s v="Adulti"/>
    <x v="39"/>
    <s v="H041040"/>
    <x v="81"/>
    <x v="1"/>
    <x v="0"/>
    <n v="6500"/>
    <x v="0"/>
    <d v="1899-12-30T00:00:00"/>
    <d v="1899-12-30T00:00:00"/>
    <s v="ok"/>
    <n v="64"/>
    <x v="10"/>
    <x v="10"/>
  </r>
  <r>
    <x v="15"/>
    <x v="15"/>
    <x v="0"/>
    <x v="797"/>
    <m/>
    <s v="M-20 + M-25 + M-30 + M-35 + M-40 + M-45"/>
    <x v="790"/>
    <x v="20"/>
    <s v="M"/>
    <x v="38"/>
    <s v="ok"/>
    <s v="Adulti"/>
    <x v="38"/>
    <s v="H041354"/>
    <x v="39"/>
    <x v="1"/>
    <x v="0"/>
    <n v="6500"/>
    <x v="0"/>
    <d v="1899-12-30T00:00:00"/>
    <d v="1899-12-30T00:00:00"/>
    <s v="ok"/>
    <n v="65"/>
    <x v="12"/>
    <x v="12"/>
  </r>
  <r>
    <x v="15"/>
    <x v="15"/>
    <x v="0"/>
    <x v="798"/>
    <m/>
    <s v="M-20 + M-25 + M-30 + M-35 + M-40 + M-45"/>
    <x v="791"/>
    <x v="7"/>
    <s v="M"/>
    <x v="37"/>
    <s v="ok"/>
    <s v="Adulti"/>
    <x v="37"/>
    <s v="H020398"/>
    <x v="35"/>
    <x v="1"/>
    <x v="0"/>
    <n v="6500"/>
    <x v="0"/>
    <d v="1899-12-30T00:00:00"/>
    <d v="1899-12-30T00:00:00"/>
    <s v="ok"/>
    <n v="66"/>
    <x v="10"/>
    <x v="10"/>
  </r>
  <r>
    <x v="15"/>
    <x v="15"/>
    <x v="0"/>
    <x v="799"/>
    <m/>
    <s v="M-20 + M-25 + M-30 + M-35 + M-40 + M-45"/>
    <x v="792"/>
    <x v="11"/>
    <s v="M"/>
    <x v="38"/>
    <s v="ok"/>
    <s v="Adulti"/>
    <x v="38"/>
    <s v="H041304"/>
    <x v="79"/>
    <x v="1"/>
    <x v="0"/>
    <n v="6500"/>
    <x v="0"/>
    <d v="1899-12-30T00:00:00"/>
    <d v="1899-12-30T00:00:00"/>
    <s v="ok"/>
    <n v="67"/>
    <x v="13"/>
    <x v="13"/>
  </r>
  <r>
    <x v="15"/>
    <x v="15"/>
    <x v="0"/>
    <x v="800"/>
    <m/>
    <s v="M-20 + M-25 + M-30 + M-35 + M-40 + M-45"/>
    <x v="793"/>
    <x v="8"/>
    <s v="M"/>
    <x v="39"/>
    <s v="ok"/>
    <s v="Adulti"/>
    <x v="39"/>
    <s v="H041040"/>
    <x v="81"/>
    <x v="1"/>
    <x v="0"/>
    <n v="6500"/>
    <x v="0"/>
    <d v="1899-12-30T00:00:00"/>
    <d v="1899-12-30T00:00:00"/>
    <s v="ok"/>
    <n v="68"/>
    <x v="11"/>
    <x v="11"/>
  </r>
  <r>
    <x v="15"/>
    <x v="15"/>
    <x v="0"/>
    <x v="801"/>
    <m/>
    <s v="M-20 + M-25 + M-30 + M-35 + M-40 + M-45"/>
    <x v="794"/>
    <x v="20"/>
    <s v="M"/>
    <x v="38"/>
    <s v="ok"/>
    <s v="Adulti"/>
    <x v="38"/>
    <s v="H041354"/>
    <x v="39"/>
    <x v="1"/>
    <x v="0"/>
    <n v="6500"/>
    <x v="0"/>
    <d v="1899-12-30T00:00:00"/>
    <d v="1899-12-30T00:00:00"/>
    <s v="ok"/>
    <n v="69"/>
    <x v="14"/>
    <x v="14"/>
  </r>
  <r>
    <x v="15"/>
    <x v="15"/>
    <x v="0"/>
    <x v="802"/>
    <m/>
    <s v="M-20 + M-25 + M-30 + M-35 + M-40 + M-45"/>
    <x v="795"/>
    <x v="36"/>
    <s v="M"/>
    <x v="37"/>
    <s v="ok"/>
    <s v="Adulti"/>
    <x v="37"/>
    <s v="H011219"/>
    <x v="24"/>
    <x v="1"/>
    <x v="0"/>
    <n v="6500"/>
    <x v="0"/>
    <d v="1899-12-30T00:00:00"/>
    <d v="1899-12-30T00:00:00"/>
    <s v="ok"/>
    <n v="70"/>
    <x v="11"/>
    <x v="11"/>
  </r>
  <r>
    <x v="15"/>
    <x v="15"/>
    <x v="0"/>
    <x v="803"/>
    <m/>
    <s v="M-20 + M-25 + M-30 + M-35 + M-40 + M-45"/>
    <x v="796"/>
    <x v="43"/>
    <s v="M"/>
    <x v="40"/>
    <s v="ok"/>
    <s v="Adulti"/>
    <x v="40"/>
    <s v="A120653"/>
    <x v="34"/>
    <x v="0"/>
    <x v="0"/>
    <n v="6500"/>
    <x v="0"/>
    <d v="1899-12-30T00:00:00"/>
    <d v="1899-12-30T00:00:00"/>
    <s v="ok"/>
    <n v="71"/>
    <x v="13"/>
    <x v="13"/>
  </r>
  <r>
    <x v="15"/>
    <x v="15"/>
    <x v="0"/>
    <x v="804"/>
    <m/>
    <s v="M-20 + M-25 + M-30 + M-35 + M-40 + M-45"/>
    <x v="797"/>
    <x v="20"/>
    <s v="M"/>
    <x v="38"/>
    <s v="ok"/>
    <s v="Adulti"/>
    <x v="38"/>
    <s v="H041354"/>
    <x v="39"/>
    <x v="1"/>
    <x v="0"/>
    <n v="6500"/>
    <x v="0"/>
    <d v="1899-12-30T00:00:00"/>
    <d v="1899-12-30T00:00:00"/>
    <s v="ok"/>
    <n v="72"/>
    <x v="15"/>
    <x v="15"/>
  </r>
  <r>
    <x v="15"/>
    <x v="15"/>
    <x v="0"/>
    <x v="805"/>
    <m/>
    <s v="M-20 + M-25 + M-30 + M-35 + M-40 + M-45"/>
    <x v="798"/>
    <x v="23"/>
    <s v="M"/>
    <x v="35"/>
    <s v="ok"/>
    <s v="Adulti"/>
    <x v="35"/>
    <s v="D060103"/>
    <x v="41"/>
    <x v="5"/>
    <x v="0"/>
    <n v="6500"/>
    <x v="0"/>
    <d v="1899-12-30T00:00:00"/>
    <d v="1899-12-30T00:00:00"/>
    <s v="ok"/>
    <n v="73"/>
    <x v="7"/>
    <x v="7"/>
  </r>
  <r>
    <x v="15"/>
    <x v="15"/>
    <x v="0"/>
    <x v="806"/>
    <m/>
    <s v="M-20 + M-25 + M-30 + M-35 + M-40 + M-45"/>
    <x v="799"/>
    <x v="22"/>
    <s v="M"/>
    <x v="37"/>
    <s v="ok"/>
    <s v="Adulti"/>
    <x v="37"/>
    <s v="H041426"/>
    <x v="100"/>
    <x v="1"/>
    <x v="0"/>
    <n v="6500"/>
    <x v="0"/>
    <d v="1899-12-30T00:00:00"/>
    <d v="1899-12-30T00:00:00"/>
    <s v="ok"/>
    <n v="74"/>
    <x v="12"/>
    <x v="12"/>
  </r>
  <r>
    <x v="15"/>
    <x v="15"/>
    <x v="0"/>
    <x v="807"/>
    <m/>
    <s v="M-20 + M-25 + M-30 + M-35 + M-40 + M-45"/>
    <x v="800"/>
    <x v="2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75"/>
    <x v="13"/>
    <x v="13"/>
  </r>
  <r>
    <x v="15"/>
    <x v="15"/>
    <x v="0"/>
    <x v="808"/>
    <m/>
    <s v="M-20 + M-25 + M-30 + M-35 + M-40 + M-45"/>
    <x v="801"/>
    <x v="14"/>
    <s v="M"/>
    <x v="37"/>
    <s v="ok"/>
    <s v="Adulti"/>
    <x v="37"/>
    <s v="A050294"/>
    <x v="23"/>
    <x v="0"/>
    <x v="0"/>
    <n v="6500"/>
    <x v="0"/>
    <d v="1899-12-30T00:00:00"/>
    <d v="1899-12-30T00:00:00"/>
    <s v="ok"/>
    <n v="76"/>
    <x v="14"/>
    <x v="14"/>
  </r>
  <r>
    <x v="15"/>
    <x v="15"/>
    <x v="0"/>
    <x v="809"/>
    <m/>
    <s v="M-20 + M-25 + M-30 + M-35 + M-40 + M-45"/>
    <x v="802"/>
    <x v="55"/>
    <s v="M"/>
    <x v="35"/>
    <s v="ok"/>
    <s v="Adulti"/>
    <x v="35"/>
    <s v="H041354"/>
    <x v="39"/>
    <x v="1"/>
    <x v="0"/>
    <n v="6500"/>
    <x v="0"/>
    <d v="1899-12-30T00:00:00"/>
    <d v="1899-12-30T00:00:00"/>
    <s v="ok"/>
    <n v="77"/>
    <x v="8"/>
    <x v="8"/>
  </r>
  <r>
    <x v="15"/>
    <x v="15"/>
    <x v="0"/>
    <x v="810"/>
    <m/>
    <s v="M-20 + M-25 + M-30 + M-35 + M-40 + M-45"/>
    <x v="803"/>
    <x v="15"/>
    <s v="M"/>
    <x v="38"/>
    <s v="ok"/>
    <s v="Adulti"/>
    <x v="38"/>
    <s v="H070205"/>
    <x v="29"/>
    <x v="1"/>
    <x v="0"/>
    <n v="6500"/>
    <x v="0"/>
    <d v="1899-12-30T00:00:00"/>
    <d v="1899-12-30T00:00:00"/>
    <s v="ok"/>
    <n v="78"/>
    <x v="16"/>
    <x v="16"/>
  </r>
  <r>
    <x v="15"/>
    <x v="15"/>
    <x v="0"/>
    <x v="811"/>
    <m/>
    <s v="M-20 + M-25 + M-30 + M-35 + M-40 + M-45"/>
    <x v="804"/>
    <x v="14"/>
    <s v="M"/>
    <x v="37"/>
    <s v="ok"/>
    <s v="Adulti"/>
    <x v="37"/>
    <s v="H080300"/>
    <x v="25"/>
    <x v="1"/>
    <x v="0"/>
    <n v="6500"/>
    <x v="0"/>
    <d v="1899-12-30T00:00:00"/>
    <d v="1899-12-30T00:00:00"/>
    <s v="ok"/>
    <n v="79"/>
    <x v="15"/>
    <x v="15"/>
  </r>
  <r>
    <x v="15"/>
    <x v="15"/>
    <x v="0"/>
    <x v="812"/>
    <m/>
    <s v="M-20 + M-25 + M-30 + M-35 + M-40 + M-45"/>
    <x v="805"/>
    <x v="9"/>
    <s v="M"/>
    <x v="36"/>
    <s v="ok"/>
    <s v="Adulti"/>
    <x v="36"/>
    <s v="H020398"/>
    <x v="35"/>
    <x v="1"/>
    <x v="0"/>
    <n v="6500"/>
    <x v="0"/>
    <d v="1899-12-30T00:00:00"/>
    <d v="1899-12-30T00:00:00"/>
    <s v="ok"/>
    <n v="80"/>
    <x v="11"/>
    <x v="11"/>
  </r>
  <r>
    <x v="15"/>
    <x v="15"/>
    <x v="0"/>
    <x v="813"/>
    <m/>
    <s v="M-20 + M-25 + M-30 + M-35 + M-40 + M-45"/>
    <x v="806"/>
    <x v="29"/>
    <s v="M"/>
    <x v="38"/>
    <s v="ok"/>
    <s v="Adulti"/>
    <x v="38"/>
    <s v="L090197"/>
    <x v="69"/>
    <x v="2"/>
    <x v="0"/>
    <n v="6500"/>
    <x v="0"/>
    <d v="1899-12-30T00:00:00"/>
    <d v="1899-12-30T00:00:00"/>
    <s v="ok"/>
    <n v="81"/>
    <x v="17"/>
    <x v="17"/>
  </r>
  <r>
    <x v="15"/>
    <x v="15"/>
    <x v="0"/>
    <x v="814"/>
    <m/>
    <s v="M-20 + M-25 + M-30 + M-35 + M-40 + M-45"/>
    <x v="807"/>
    <x v="14"/>
    <s v="M"/>
    <x v="37"/>
    <s v="ok"/>
    <s v="Adulti"/>
    <x v="37"/>
    <s v="A120653"/>
    <x v="34"/>
    <x v="0"/>
    <x v="0"/>
    <n v="6500"/>
    <x v="0"/>
    <d v="1899-12-30T00:00:00"/>
    <d v="1899-12-30T00:00:00"/>
    <s v="ok"/>
    <n v="82"/>
    <x v="16"/>
    <x v="16"/>
  </r>
  <r>
    <x v="15"/>
    <x v="15"/>
    <x v="0"/>
    <x v="815"/>
    <m/>
    <s v="M-20 + M-25 + M-30 + M-35 + M-40 + M-45"/>
    <x v="808"/>
    <x v="20"/>
    <s v="M"/>
    <x v="38"/>
    <s v="ok"/>
    <s v="Adulti"/>
    <x v="38"/>
    <s v="H041354"/>
    <x v="39"/>
    <x v="1"/>
    <x v="0"/>
    <n v="6500"/>
    <x v="0"/>
    <d v="1899-12-30T00:00:00"/>
    <d v="1899-12-30T00:00:00"/>
    <s v="ok"/>
    <n v="83"/>
    <x v="18"/>
    <x v="18"/>
  </r>
  <r>
    <x v="15"/>
    <x v="15"/>
    <x v="0"/>
    <x v="816"/>
    <m/>
    <s v="M-20 + M-25 + M-30 + M-35 + M-40 + M-45"/>
    <x v="809"/>
    <x v="36"/>
    <s v="M"/>
    <x v="37"/>
    <s v="ok"/>
    <s v="Adulti"/>
    <x v="37"/>
    <s v="H011725"/>
    <x v="58"/>
    <x v="1"/>
    <x v="0"/>
    <n v="6500"/>
    <x v="0"/>
    <d v="1899-12-30T00:00:00"/>
    <d v="1899-12-30T00:00:00"/>
    <s v="ok"/>
    <n v="84"/>
    <x v="17"/>
    <x v="17"/>
  </r>
  <r>
    <x v="15"/>
    <x v="15"/>
    <x v="0"/>
    <x v="817"/>
    <m/>
    <s v="M-20 + M-25 + M-30 + M-35 + M-40 + M-45"/>
    <x v="810"/>
    <x v="46"/>
    <s v="M"/>
    <x v="39"/>
    <s v="ok"/>
    <s v="Adulti"/>
    <x v="39"/>
    <s v="H011219"/>
    <x v="24"/>
    <x v="1"/>
    <x v="0"/>
    <n v="6500"/>
    <x v="0"/>
    <d v="1899-12-30T00:00:00"/>
    <d v="1899-12-30T00:00:00"/>
    <s v="ok"/>
    <n v="85"/>
    <x v="12"/>
    <x v="12"/>
  </r>
  <r>
    <x v="15"/>
    <x v="15"/>
    <x v="0"/>
    <x v="818"/>
    <m/>
    <s v="M-20 + M-25 + M-30 + M-35 + M-40 + M-45"/>
    <x v="811"/>
    <x v="14"/>
    <s v="M"/>
    <x v="37"/>
    <s v="ok"/>
    <s v="Adulti"/>
    <x v="37"/>
    <s v="H041354"/>
    <x v="39"/>
    <x v="1"/>
    <x v="0"/>
    <n v="6500"/>
    <x v="0"/>
    <d v="1899-12-30T00:00:00"/>
    <d v="1899-12-30T00:00:00"/>
    <s v="ok"/>
    <n v="86"/>
    <x v="18"/>
    <x v="18"/>
  </r>
  <r>
    <x v="15"/>
    <x v="15"/>
    <x v="0"/>
    <x v="819"/>
    <m/>
    <s v="M-20 + M-25 + M-30 + M-35 + M-40 + M-45"/>
    <x v="812"/>
    <x v="6"/>
    <s v="M"/>
    <x v="36"/>
    <s v="ok"/>
    <s v="Adulti"/>
    <x v="36"/>
    <s v="H041354"/>
    <x v="39"/>
    <x v="1"/>
    <x v="0"/>
    <n v="6500"/>
    <x v="0"/>
    <d v="1899-12-30T00:00:00"/>
    <d v="1899-12-30T00:00:00"/>
    <s v="ok"/>
    <n v="87"/>
    <x v="12"/>
    <x v="12"/>
  </r>
  <r>
    <x v="15"/>
    <x v="15"/>
    <x v="0"/>
    <x v="820"/>
    <m/>
    <s v="M-20 + M-25 + M-30 + M-35 + M-40 + M-45"/>
    <x v="813"/>
    <x v="39"/>
    <s v="M"/>
    <x v="35"/>
    <s v="ok"/>
    <s v="Adulti"/>
    <x v="35"/>
    <s v="H041040"/>
    <x v="81"/>
    <x v="1"/>
    <x v="0"/>
    <n v="6500"/>
    <x v="0"/>
    <d v="1899-12-30T00:00:00"/>
    <d v="1899-12-30T00:00:00"/>
    <s v="ok"/>
    <n v="88"/>
    <x v="9"/>
    <x v="9"/>
  </r>
  <r>
    <x v="15"/>
    <x v="15"/>
    <x v="0"/>
    <x v="821"/>
    <m/>
    <s v="M-20 + M-25 + M-30 + M-35 + M-40 + M-45"/>
    <x v="814"/>
    <x v="10"/>
    <s v="M"/>
    <x v="39"/>
    <s v="ok"/>
    <s v="Adulti"/>
    <x v="39"/>
    <s v="D070312"/>
    <x v="101"/>
    <x v="5"/>
    <x v="0"/>
    <n v="6500"/>
    <x v="0"/>
    <d v="1899-12-30T00:00:00"/>
    <d v="1899-12-30T00:00:00"/>
    <s v="ok"/>
    <n v="89"/>
    <x v="13"/>
    <x v="13"/>
  </r>
  <r>
    <x v="15"/>
    <x v="15"/>
    <x v="0"/>
    <x v="822"/>
    <m/>
    <s v="M-20 + M-25 + M-30 + M-35 + M-40 + M-45"/>
    <x v="815"/>
    <x v="9"/>
    <s v="M"/>
    <x v="36"/>
    <s v="ok"/>
    <s v="Adulti"/>
    <x v="36"/>
    <s v="H020398"/>
    <x v="35"/>
    <x v="1"/>
    <x v="0"/>
    <n v="6500"/>
    <x v="0"/>
    <d v="1899-12-30T00:00:00"/>
    <d v="1899-12-30T00:00:00"/>
    <s v="ok"/>
    <n v="90"/>
    <x v="13"/>
    <x v="13"/>
  </r>
  <r>
    <x v="15"/>
    <x v="15"/>
    <x v="0"/>
    <x v="823"/>
    <m/>
    <s v="M-20 + M-25 + M-30 + M-35 + M-40 + M-45"/>
    <x v="816"/>
    <x v="49"/>
    <s v="M"/>
    <x v="40"/>
    <s v="ok"/>
    <s v="Adulti"/>
    <x v="40"/>
    <s v="A050294"/>
    <x v="23"/>
    <x v="0"/>
    <x v="0"/>
    <n v="6500"/>
    <x v="0"/>
    <d v="1899-12-30T00:00:00"/>
    <d v="1899-12-30T00:00:00"/>
    <s v="ok"/>
    <n v="91"/>
    <x v="14"/>
    <x v="14"/>
  </r>
  <r>
    <x v="15"/>
    <x v="15"/>
    <x v="0"/>
    <x v="824"/>
    <m/>
    <s v="M-20 + M-25 + M-30 + M-35 + M-40 + M-45"/>
    <x v="817"/>
    <x v="11"/>
    <s v="M"/>
    <x v="38"/>
    <s v="ok"/>
    <s v="Adulti"/>
    <x v="38"/>
    <s v="D060103"/>
    <x v="41"/>
    <x v="5"/>
    <x v="0"/>
    <n v="6500"/>
    <x v="0"/>
    <d v="1899-12-30T00:00:00"/>
    <d v="1899-12-30T00:00:00"/>
    <s v="ok"/>
    <n v="92"/>
    <x v="19"/>
    <x v="19"/>
  </r>
  <r>
    <x v="15"/>
    <x v="15"/>
    <x v="0"/>
    <x v="825"/>
    <m/>
    <s v="M-20 + M-25 + M-30 + M-35 + M-40 + M-45"/>
    <x v="818"/>
    <x v="29"/>
    <s v="M"/>
    <x v="38"/>
    <s v="ok"/>
    <s v="Adulti"/>
    <x v="38"/>
    <s v="A050294"/>
    <x v="23"/>
    <x v="0"/>
    <x v="0"/>
    <n v="6500"/>
    <x v="0"/>
    <d v="1899-12-30T00:00:00"/>
    <d v="1899-12-30T00:00:00"/>
    <s v="ok"/>
    <n v="93"/>
    <x v="20"/>
    <x v="19"/>
  </r>
  <r>
    <x v="15"/>
    <x v="15"/>
    <x v="0"/>
    <x v="826"/>
    <m/>
    <s v="M-20 + M-25 + M-30 + M-35 + M-40 + M-45"/>
    <x v="819"/>
    <x v="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94"/>
    <x v="19"/>
    <x v="19"/>
  </r>
  <r>
    <x v="15"/>
    <x v="15"/>
    <x v="0"/>
    <x v="827"/>
    <m/>
    <s v="M-20 + M-25 + M-30 + M-35 + M-40 + M-45"/>
    <x v="820"/>
    <x v="7"/>
    <s v="M"/>
    <x v="37"/>
    <s v="ok"/>
    <s v="Adulti"/>
    <x v="37"/>
    <s v="H080300"/>
    <x v="25"/>
    <x v="1"/>
    <x v="0"/>
    <n v="6500"/>
    <x v="0"/>
    <d v="1899-12-30T00:00:00"/>
    <d v="1899-12-30T00:00:00"/>
    <s v="ok"/>
    <n v="95"/>
    <x v="20"/>
    <x v="19"/>
  </r>
  <r>
    <x v="15"/>
    <x v="15"/>
    <x v="0"/>
    <x v="828"/>
    <m/>
    <s v="M-20 + M-25 + M-30 + M-35 + M-40 + M-45"/>
    <x v="821"/>
    <x v="28"/>
    <s v="M"/>
    <x v="40"/>
    <s v="ok"/>
    <s v="Adulti"/>
    <x v="40"/>
    <s v="H011219"/>
    <x v="24"/>
    <x v="1"/>
    <x v="0"/>
    <n v="6500"/>
    <x v="0"/>
    <d v="1899-12-30T00:00:00"/>
    <d v="1899-12-30T00:00:00"/>
    <s v="ok"/>
    <n v="96"/>
    <x v="15"/>
    <x v="15"/>
  </r>
  <r>
    <x v="15"/>
    <x v="15"/>
    <x v="0"/>
    <x v="829"/>
    <m/>
    <s v="M-20 + M-25 + M-30 + M-35 + M-40 + M-45"/>
    <x v="822"/>
    <x v="19"/>
    <s v="M"/>
    <x v="36"/>
    <s v="ok"/>
    <s v="Adulti"/>
    <x v="36"/>
    <s v="A130798"/>
    <x v="87"/>
    <x v="0"/>
    <x v="0"/>
    <n v="6500"/>
    <x v="0"/>
    <d v="1899-12-30T00:00:00"/>
    <d v="1899-12-30T00:00:00"/>
    <s v="ok"/>
    <n v="97"/>
    <x v="14"/>
    <x v="14"/>
  </r>
  <r>
    <x v="15"/>
    <x v="15"/>
    <x v="0"/>
    <x v="830"/>
    <m/>
    <s v="M-20 + M-25 + M-30 + M-35 + M-40 + M-45"/>
    <x v="823"/>
    <x v="29"/>
    <s v="M"/>
    <x v="38"/>
    <s v="ok"/>
    <s v="Adulti"/>
    <x v="38"/>
    <s v="H041354"/>
    <x v="39"/>
    <x v="1"/>
    <x v="0"/>
    <n v="6500"/>
    <x v="0"/>
    <d v="1899-12-30T00:00:00"/>
    <d v="1899-12-30T00:00:00"/>
    <s v="ok"/>
    <n v="98"/>
    <x v="21"/>
    <x v="19"/>
  </r>
  <r>
    <x v="15"/>
    <x v="15"/>
    <x v="0"/>
    <x v="831"/>
    <m/>
    <s v="M-20 + M-25 + M-30 + M-35 + M-40 + M-45"/>
    <x v="824"/>
    <x v="55"/>
    <s v="M"/>
    <x v="35"/>
    <s v="ok"/>
    <s v="Adulti"/>
    <x v="35"/>
    <s v="D060103"/>
    <x v="41"/>
    <x v="5"/>
    <x v="0"/>
    <n v="6500"/>
    <x v="0"/>
    <d v="1899-12-30T00:00:00"/>
    <d v="1899-12-30T00:00:00"/>
    <s v="ok"/>
    <n v="99"/>
    <x v="10"/>
    <x v="10"/>
  </r>
  <r>
    <x v="15"/>
    <x v="15"/>
    <x v="0"/>
    <x v="832"/>
    <m/>
    <s v="M-20 + M-25 + M-30 + M-35 + M-40 + M-45"/>
    <x v="825"/>
    <x v="18"/>
    <s v="M"/>
    <x v="36"/>
    <s v="ok"/>
    <s v="Adulti"/>
    <x v="36"/>
    <s v="D070312"/>
    <x v="101"/>
    <x v="5"/>
    <x v="0"/>
    <n v="6500"/>
    <x v="0"/>
    <d v="1899-12-30T00:00:00"/>
    <d v="1899-12-30T00:00:00"/>
    <s v="ok"/>
    <n v="100"/>
    <x v="15"/>
    <x v="15"/>
  </r>
  <r>
    <x v="15"/>
    <x v="15"/>
    <x v="0"/>
    <x v="833"/>
    <m/>
    <s v="M-20 + M-25 + M-30 + M-35 + M-40 + M-45"/>
    <x v="826"/>
    <x v="20"/>
    <s v="M"/>
    <x v="38"/>
    <s v="ok"/>
    <s v="Adulti"/>
    <x v="38"/>
    <s v="H040383"/>
    <x v="76"/>
    <x v="1"/>
    <x v="0"/>
    <n v="6500"/>
    <x v="0"/>
    <d v="1899-12-30T00:00:00"/>
    <d v="1899-12-30T00:00:00"/>
    <s v="ok"/>
    <n v="101"/>
    <x v="22"/>
    <x v="19"/>
  </r>
  <r>
    <x v="15"/>
    <x v="15"/>
    <x v="0"/>
    <x v="834"/>
    <m/>
    <s v="M-20 + M-25 + M-30 + M-35 + M-40 + M-45"/>
    <x v="827"/>
    <x v="75"/>
    <s v="M"/>
    <x v="39"/>
    <s v="ok"/>
    <s v="Adulti"/>
    <x v="39"/>
    <s v="D060103"/>
    <x v="41"/>
    <x v="5"/>
    <x v="0"/>
    <n v="6500"/>
    <x v="0"/>
    <d v="1899-12-30T00:00:00"/>
    <d v="1899-12-30T00:00:00"/>
    <s v="ok"/>
    <n v="102"/>
    <x v="14"/>
    <x v="14"/>
  </r>
  <r>
    <x v="15"/>
    <x v="15"/>
    <x v="0"/>
    <x v="835"/>
    <m/>
    <s v="M-20 + M-25 + M-30 + M-35 + M-40 + M-45"/>
    <x v="828"/>
    <x v="6"/>
    <s v="M"/>
    <x v="36"/>
    <s v="ok"/>
    <s v="Adulti"/>
    <x v="36"/>
    <s v="H010105"/>
    <x v="14"/>
    <x v="1"/>
    <x v="0"/>
    <n v="6500"/>
    <x v="0"/>
    <d v="1899-12-30T00:00:00"/>
    <d v="1899-12-30T00:00:00"/>
    <s v="ok"/>
    <n v="103"/>
    <x v="16"/>
    <x v="16"/>
  </r>
  <r>
    <x v="15"/>
    <x v="15"/>
    <x v="0"/>
    <x v="836"/>
    <m/>
    <s v="M-20 + M-25 + M-30 + M-35 + M-40 + M-45"/>
    <x v="829"/>
    <x v="14"/>
    <s v="M"/>
    <x v="37"/>
    <s v="ok"/>
    <s v="Adulti"/>
    <x v="37"/>
    <s v="L090562"/>
    <x v="38"/>
    <x v="2"/>
    <x v="0"/>
    <n v="6500"/>
    <x v="0"/>
    <d v="1899-12-30T00:00:00"/>
    <d v="1899-12-30T00:00:00"/>
    <s v="ok"/>
    <n v="104"/>
    <x v="21"/>
    <x v="19"/>
  </r>
  <r>
    <x v="15"/>
    <x v="15"/>
    <x v="0"/>
    <x v="837"/>
    <m/>
    <s v="M-20 + M-25 + M-30 + M-35 + M-40 + M-45"/>
    <x v="830"/>
    <x v="7"/>
    <s v="M"/>
    <x v="37"/>
    <s v="ok"/>
    <s v="Adulti"/>
    <x v="37"/>
    <s v="H080300"/>
    <x v="25"/>
    <x v="1"/>
    <x v="0"/>
    <n v="6500"/>
    <x v="0"/>
    <d v="1899-12-30T00:00:00"/>
    <d v="1899-12-30T00:00:00"/>
    <s v="ok"/>
    <n v="105"/>
    <x v="22"/>
    <x v="19"/>
  </r>
  <r>
    <x v="15"/>
    <x v="15"/>
    <x v="0"/>
    <x v="838"/>
    <m/>
    <s v="M-20 + M-25 + M-30 + M-35 + M-40 + M-45"/>
    <x v="831"/>
    <x v="2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106"/>
    <x v="23"/>
    <x v="19"/>
  </r>
  <r>
    <x v="15"/>
    <x v="15"/>
    <x v="0"/>
    <x v="839"/>
    <m/>
    <s v="M-20 + M-25 + M-30 + M-35 + M-40 + M-4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107"/>
    <x v="6"/>
    <x v="21"/>
  </r>
  <r>
    <x v="15"/>
    <x v="15"/>
    <x v="0"/>
    <x v="840"/>
    <m/>
    <s v="M-20 + M-25 + M-30 + M-35 + M-40 + M-45"/>
    <x v="832"/>
    <x v="7"/>
    <s v="M"/>
    <x v="37"/>
    <s v="ok"/>
    <s v="Adulti"/>
    <x v="37"/>
    <s v="A140541"/>
    <x v="22"/>
    <x v="0"/>
    <x v="0"/>
    <n v="6500"/>
    <x v="0"/>
    <d v="1899-12-30T00:00:00"/>
    <d v="1899-12-30T00:00:00"/>
    <s v="ok"/>
    <n v="108"/>
    <x v="24"/>
    <x v="19"/>
  </r>
  <r>
    <x v="15"/>
    <x v="15"/>
    <x v="0"/>
    <x v="841"/>
    <m/>
    <s v="M-20 + M-25 + M-30 + M-35 + M-40 + M-45"/>
    <x v="833"/>
    <x v="20"/>
    <s v="M"/>
    <x v="38"/>
    <s v="ok"/>
    <s v="Adulti"/>
    <x v="38"/>
    <s v="H041354"/>
    <x v="39"/>
    <x v="1"/>
    <x v="0"/>
    <n v="6500"/>
    <x v="0"/>
    <d v="1899-12-30T00:00:00"/>
    <d v="1899-12-30T00:00:00"/>
    <s v="ok"/>
    <n v="109"/>
    <x v="23"/>
    <x v="19"/>
  </r>
  <r>
    <x v="15"/>
    <x v="15"/>
    <x v="0"/>
    <x v="842"/>
    <m/>
    <s v="M-20 + M-25 + M-30 + M-35 + M-40 + M-45"/>
    <x v="834"/>
    <x v="29"/>
    <s v="M"/>
    <x v="38"/>
    <s v="ok"/>
    <s v="Adulti"/>
    <x v="38"/>
    <s v="A120653"/>
    <x v="34"/>
    <x v="0"/>
    <x v="0"/>
    <n v="6500"/>
    <x v="0"/>
    <d v="1899-12-30T00:00:00"/>
    <d v="1899-12-30T00:00:00"/>
    <s v="ok"/>
    <n v="110"/>
    <x v="24"/>
    <x v="19"/>
  </r>
  <r>
    <x v="15"/>
    <x v="15"/>
    <x v="0"/>
    <x v="843"/>
    <m/>
    <s v="M-20 + M-25 + M-30 + M-35 + M-40 + M-45"/>
    <x v="835"/>
    <x v="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111"/>
    <x v="25"/>
    <x v="19"/>
  </r>
  <r>
    <x v="15"/>
    <x v="15"/>
    <x v="0"/>
    <x v="844"/>
    <m/>
    <s v="M-20 + M-25 + M-30 + M-35 + M-40 + M-45"/>
    <x v="836"/>
    <x v="7"/>
    <s v="M"/>
    <x v="37"/>
    <s v="ok"/>
    <s v="Adulti"/>
    <x v="37"/>
    <s v="L021869"/>
    <x v="2"/>
    <x v="2"/>
    <x v="0"/>
    <n v="6500"/>
    <x v="0"/>
    <d v="1899-12-30T00:00:00"/>
    <d v="1899-12-30T00:00:00"/>
    <s v="ok"/>
    <n v="112"/>
    <x v="26"/>
    <x v="19"/>
  </r>
  <r>
    <x v="15"/>
    <x v="15"/>
    <x v="0"/>
    <x v="845"/>
    <m/>
    <s v="M-20 + M-25 + M-30 + M-35 + M-40 + M-45"/>
    <x v="837"/>
    <x v="27"/>
    <s v="M"/>
    <x v="37"/>
    <s v="ok"/>
    <s v="Adulti"/>
    <x v="37"/>
    <s v="A120653"/>
    <x v="34"/>
    <x v="0"/>
    <x v="0"/>
    <n v="6500"/>
    <x v="0"/>
    <d v="1899-12-30T00:00:00"/>
    <d v="1899-12-30T00:00:00"/>
    <s v="ok"/>
    <n v="113"/>
    <x v="27"/>
    <x v="19"/>
  </r>
  <r>
    <x v="15"/>
    <x v="15"/>
    <x v="0"/>
    <x v="846"/>
    <m/>
    <s v="M-20 + M-25 + M-30 + M-35 + M-40 + M-45"/>
    <x v="838"/>
    <x v="55"/>
    <s v="M"/>
    <x v="35"/>
    <s v="ok"/>
    <s v="Adulti"/>
    <x v="35"/>
    <s v="L090562"/>
    <x v="38"/>
    <x v="2"/>
    <x v="0"/>
    <n v="6500"/>
    <x v="0"/>
    <d v="1899-12-30T00:00:00"/>
    <d v="1899-12-30T00:00:00"/>
    <s v="ok"/>
    <n v="114"/>
    <x v="11"/>
    <x v="11"/>
  </r>
  <r>
    <x v="15"/>
    <x v="15"/>
    <x v="0"/>
    <x v="847"/>
    <m/>
    <s v="M-20 + M-25 + M-30 + M-35 + M-40 + M-45"/>
    <x v="169"/>
    <x v="12"/>
    <e v="#N/A"/>
    <x v="10"/>
    <s v="Verifica"/>
    <e v="#N/A"/>
    <x v="10"/>
    <e v="#N/A"/>
    <x v="37"/>
    <x v="4"/>
    <x v="0"/>
    <e v="#N/A"/>
    <x v="1"/>
    <e v="#VALUE!"/>
    <e v="#VALUE!"/>
    <e v="#N/A"/>
    <n v="115"/>
    <x v="7"/>
    <x v="21"/>
  </r>
  <r>
    <x v="15"/>
    <x v="15"/>
    <x v="0"/>
    <x v="848"/>
    <m/>
    <s v="M-20 + M-25 + M-30 + M-35 + M-40 + M-45"/>
    <x v="839"/>
    <x v="27"/>
    <s v="M"/>
    <x v="37"/>
    <s v="ok"/>
    <s v="Adulti"/>
    <x v="37"/>
    <s v="H080682"/>
    <x v="20"/>
    <x v="1"/>
    <x v="0"/>
    <n v="6500"/>
    <x v="0"/>
    <d v="1899-12-30T00:00:00"/>
    <d v="1899-12-30T00:00:00"/>
    <s v="ok"/>
    <n v="116"/>
    <x v="28"/>
    <x v="19"/>
  </r>
  <r>
    <x v="15"/>
    <x v="15"/>
    <x v="0"/>
    <x v="849"/>
    <m/>
    <s v="M-20 + M-25 + M-30 + M-35 + M-40 + M-45"/>
    <x v="840"/>
    <x v="9"/>
    <s v="M"/>
    <x v="36"/>
    <s v="ok"/>
    <s v="Adulti"/>
    <x v="36"/>
    <s v="H041354"/>
    <x v="39"/>
    <x v="1"/>
    <x v="0"/>
    <n v="6500"/>
    <x v="0"/>
    <d v="1899-12-30T00:00:00"/>
    <d v="1899-12-30T00:00:00"/>
    <s v="ok"/>
    <n v="117"/>
    <x v="17"/>
    <x v="17"/>
  </r>
  <r>
    <x v="15"/>
    <x v="15"/>
    <x v="0"/>
    <x v="850"/>
    <m/>
    <s v="M-20 + M-25 + M-30 + M-35 + M-40 + M-45"/>
    <x v="841"/>
    <x v="22"/>
    <s v="M"/>
    <x v="37"/>
    <s v="ok"/>
    <s v="Adulti"/>
    <x v="37"/>
    <s v="A120138"/>
    <x v="66"/>
    <x v="0"/>
    <x v="0"/>
    <n v="6500"/>
    <x v="0"/>
    <d v="1899-12-30T00:00:00"/>
    <d v="1899-12-30T00:00:00"/>
    <s v="ok"/>
    <n v="118"/>
    <x v="29"/>
    <x v="19"/>
  </r>
  <r>
    <x v="15"/>
    <x v="15"/>
    <x v="0"/>
    <x v="851"/>
    <m/>
    <s v="M-20 + M-25 + M-30 + M-35 + M-40 + M-45"/>
    <x v="842"/>
    <x v="35"/>
    <s v="M"/>
    <x v="40"/>
    <s v="ok"/>
    <s v="Adulti"/>
    <x v="40"/>
    <s v="H080274"/>
    <x v="9"/>
    <x v="1"/>
    <x v="0"/>
    <n v="6500"/>
    <x v="0"/>
    <d v="1899-12-30T00:00:00"/>
    <d v="1899-12-30T00:00:00"/>
    <s v="ok"/>
    <n v="119"/>
    <x v="16"/>
    <x v="16"/>
  </r>
  <r>
    <x v="15"/>
    <x v="15"/>
    <x v="0"/>
    <x v="852"/>
    <m/>
    <s v="M-20 + M-25 + M-30 + M-35 + M-40 + M-45"/>
    <x v="843"/>
    <x v="27"/>
    <s v="M"/>
    <x v="37"/>
    <s v="ok"/>
    <s v="Adulti"/>
    <x v="37"/>
    <s v="H020398"/>
    <x v="35"/>
    <x v="1"/>
    <x v="0"/>
    <n v="6500"/>
    <x v="0"/>
    <d v="1899-12-30T00:00:00"/>
    <d v="1899-12-30T00:00:00"/>
    <s v="ok"/>
    <n v="120"/>
    <x v="30"/>
    <x v="19"/>
  </r>
  <r>
    <x v="15"/>
    <x v="15"/>
    <x v="0"/>
    <x v="853"/>
    <m/>
    <s v="M-20 + M-25 + M-30 + M-35 + M-40 + M-45"/>
    <x v="844"/>
    <x v="21"/>
    <s v="M"/>
    <x v="38"/>
    <s v="ok"/>
    <s v="Adulti"/>
    <x v="38"/>
    <s v="H010289"/>
    <x v="1"/>
    <x v="1"/>
    <x v="0"/>
    <n v="6500"/>
    <x v="0"/>
    <d v="1899-12-30T00:00:00"/>
    <d v="1899-12-30T00:00:00"/>
    <s v="ok"/>
    <n v="121"/>
    <x v="25"/>
    <x v="19"/>
  </r>
  <r>
    <x v="15"/>
    <x v="15"/>
    <x v="0"/>
    <x v="854"/>
    <m/>
    <s v="M-20 + M-25 + M-30 + M-35 + M-40 + M-45"/>
    <x v="845"/>
    <x v="7"/>
    <s v="M"/>
    <x v="37"/>
    <s v="ok"/>
    <s v="Adulti"/>
    <x v="37"/>
    <s v="H020398"/>
    <x v="35"/>
    <x v="1"/>
    <x v="0"/>
    <n v="6500"/>
    <x v="0"/>
    <d v="1899-12-30T00:00:00"/>
    <d v="1899-12-30T00:00:00"/>
    <s v="ok"/>
    <n v="122"/>
    <x v="31"/>
    <x v="19"/>
  </r>
  <r>
    <x v="15"/>
    <x v="15"/>
    <x v="0"/>
    <x v="855"/>
    <m/>
    <s v="M-20 + M-25 + M-30 + M-35 + M-40 + M-45"/>
    <x v="846"/>
    <x v="36"/>
    <s v="M"/>
    <x v="37"/>
    <s v="ok"/>
    <s v="Adulti"/>
    <x v="37"/>
    <s v="H020398"/>
    <x v="35"/>
    <x v="1"/>
    <x v="0"/>
    <n v="6500"/>
    <x v="0"/>
    <d v="1899-12-30T00:00:00"/>
    <d v="1899-12-30T00:00:00"/>
    <s v="ok"/>
    <n v="123"/>
    <x v="32"/>
    <x v="19"/>
  </r>
  <r>
    <x v="15"/>
    <x v="15"/>
    <x v="0"/>
    <x v="856"/>
    <m/>
    <s v="M-20 + M-25 + M-30 + M-35 + M-40 + M-45"/>
    <x v="847"/>
    <x v="29"/>
    <s v="M"/>
    <x v="38"/>
    <s v="ok"/>
    <s v="Adulti"/>
    <x v="38"/>
    <s v="H020398"/>
    <x v="35"/>
    <x v="1"/>
    <x v="0"/>
    <n v="6500"/>
    <x v="0"/>
    <d v="1899-12-30T00:00:00"/>
    <d v="1899-12-30T00:00:00"/>
    <s v="ok"/>
    <n v="124"/>
    <x v="26"/>
    <x v="19"/>
  </r>
  <r>
    <x v="15"/>
    <x v="15"/>
    <x v="0"/>
    <x v="857"/>
    <m/>
    <s v="M-20 + M-25 + M-30 + M-35 + M-40 + M-45"/>
    <x v="848"/>
    <x v="11"/>
    <s v="M"/>
    <x v="38"/>
    <s v="ok"/>
    <s v="Adulti"/>
    <x v="38"/>
    <s v="H041354"/>
    <x v="39"/>
    <x v="1"/>
    <x v="0"/>
    <n v="6500"/>
    <x v="0"/>
    <d v="1899-12-30T00:00:00"/>
    <d v="1899-12-30T00:00:00"/>
    <s v="ok"/>
    <n v="125"/>
    <x v="27"/>
    <x v="19"/>
  </r>
  <r>
    <x v="15"/>
    <x v="15"/>
    <x v="0"/>
    <x v="858"/>
    <m/>
    <s v="M-20 + M-25 + M-30 + M-35 + M-40 + M-45"/>
    <x v="849"/>
    <x v="36"/>
    <s v="M"/>
    <x v="37"/>
    <s v="ok"/>
    <s v="Adulti"/>
    <x v="37"/>
    <s v="H080875"/>
    <x v="19"/>
    <x v="1"/>
    <x v="0"/>
    <n v="6500"/>
    <x v="0"/>
    <d v="1899-12-30T00:00:00"/>
    <d v="1899-12-30T00:00:00"/>
    <s v="ok"/>
    <n v="126"/>
    <x v="33"/>
    <x v="19"/>
  </r>
  <r>
    <x v="15"/>
    <x v="15"/>
    <x v="0"/>
    <x v="859"/>
    <m/>
    <s v="M-20 + M-25 + M-30 + M-35 + M-40 + M-45"/>
    <x v="850"/>
    <x v="10"/>
    <s v="M"/>
    <x v="39"/>
    <s v="ok"/>
    <s v="Adulti"/>
    <x v="39"/>
    <s v="A130534"/>
    <x v="8"/>
    <x v="0"/>
    <x v="0"/>
    <n v="6500"/>
    <x v="0"/>
    <d v="1899-12-30T00:00:00"/>
    <d v="1899-12-30T00:00:00"/>
    <s v="ok"/>
    <n v="127"/>
    <x v="15"/>
    <x v="15"/>
  </r>
  <r>
    <x v="15"/>
    <x v="15"/>
    <x v="0"/>
    <x v="860"/>
    <m/>
    <s v="M-20 + M-25 + M-30 + M-35 + M-40 + M-45"/>
    <x v="851"/>
    <x v="55"/>
    <s v="M"/>
    <x v="35"/>
    <s v="ok"/>
    <s v="Adulti"/>
    <x v="35"/>
    <s v="A120653"/>
    <x v="34"/>
    <x v="0"/>
    <x v="0"/>
    <n v="6500"/>
    <x v="0"/>
    <d v="1899-12-30T00:00:00"/>
    <d v="1899-12-30T00:00:00"/>
    <s v="ok"/>
    <n v="128"/>
    <x v="12"/>
    <x v="12"/>
  </r>
  <r>
    <x v="15"/>
    <x v="15"/>
    <x v="0"/>
    <x v="861"/>
    <m/>
    <s v="M-20 + M-25 + M-30 + M-35 + M-40 + M-45"/>
    <x v="852"/>
    <x v="45"/>
    <s v="M"/>
    <x v="39"/>
    <s v="ok"/>
    <s v="Adulti"/>
    <x v="39"/>
    <s v="H041354"/>
    <x v="39"/>
    <x v="1"/>
    <x v="0"/>
    <n v="6500"/>
    <x v="0"/>
    <d v="1899-12-30T00:00:00"/>
    <d v="1899-12-30T00:00:00"/>
    <s v="ok"/>
    <n v="129"/>
    <x v="16"/>
    <x v="16"/>
  </r>
  <r>
    <x v="15"/>
    <x v="15"/>
    <x v="0"/>
    <x v="862"/>
    <m/>
    <s v="M-20 + M-25 + M-30 + M-35 + M-40 + M-45"/>
    <x v="853"/>
    <x v="22"/>
    <s v="M"/>
    <x v="37"/>
    <s v="ok"/>
    <s v="Adulti"/>
    <x v="37"/>
    <s v="L021869"/>
    <x v="2"/>
    <x v="2"/>
    <x v="0"/>
    <n v="6500"/>
    <x v="0"/>
    <d v="1899-12-30T00:00:00"/>
    <d v="1899-12-30T00:00:00"/>
    <s v="ok"/>
    <n v="130"/>
    <x v="34"/>
    <x v="19"/>
  </r>
  <r>
    <x v="15"/>
    <x v="15"/>
    <x v="0"/>
    <x v="863"/>
    <m/>
    <s v="M-20 + M-25 + M-30 + M-35 + M-40 + M-45"/>
    <x v="854"/>
    <x v="11"/>
    <s v="M"/>
    <x v="38"/>
    <s v="ok"/>
    <s v="Adulti"/>
    <x v="38"/>
    <s v="H080682"/>
    <x v="20"/>
    <x v="1"/>
    <x v="0"/>
    <n v="6500"/>
    <x v="0"/>
    <d v="1899-12-30T00:00:00"/>
    <d v="1899-12-30T00:00:00"/>
    <s v="ok"/>
    <n v="131"/>
    <x v="28"/>
    <x v="19"/>
  </r>
  <r>
    <x v="15"/>
    <x v="15"/>
    <x v="0"/>
    <x v="864"/>
    <m/>
    <s v="M-20 + M-25 + M-30 + M-35 + M-40 + M-45"/>
    <x v="855"/>
    <x v="9"/>
    <s v="M"/>
    <x v="36"/>
    <s v="ok"/>
    <s v="Adulti"/>
    <x v="36"/>
    <s v="H020398"/>
    <x v="35"/>
    <x v="1"/>
    <x v="0"/>
    <n v="6500"/>
    <x v="0"/>
    <d v="1899-12-30T00:00:00"/>
    <d v="1899-12-30T00:00:00"/>
    <s v="ok"/>
    <n v="132"/>
    <x v="18"/>
    <x v="18"/>
  </r>
  <r>
    <x v="15"/>
    <x v="15"/>
    <x v="0"/>
    <x v="865"/>
    <m/>
    <s v="M-20 + M-25 + M-30 + M-35 + M-40 + M-45"/>
    <x v="856"/>
    <x v="11"/>
    <s v="M"/>
    <x v="38"/>
    <s v="ok"/>
    <s v="Adulti"/>
    <x v="38"/>
    <s v="A120653"/>
    <x v="34"/>
    <x v="0"/>
    <x v="0"/>
    <n v="6500"/>
    <x v="0"/>
    <d v="1899-12-30T00:00:00"/>
    <d v="1899-12-30T00:00:00"/>
    <s v="ok"/>
    <n v="133"/>
    <x v="29"/>
    <x v="19"/>
  </r>
  <r>
    <x v="15"/>
    <x v="15"/>
    <x v="0"/>
    <x v="866"/>
    <m/>
    <s v="M-20 + M-25 + M-30 + M-35 + M-40 + M-45"/>
    <x v="857"/>
    <x v="16"/>
    <s v="M"/>
    <x v="35"/>
    <s v="ok"/>
    <s v="Adulti"/>
    <x v="35"/>
    <s v="A130646"/>
    <x v="3"/>
    <x v="0"/>
    <x v="0"/>
    <n v="6500"/>
    <x v="0"/>
    <d v="1899-12-30T00:00:00"/>
    <d v="1899-12-30T00:00:00"/>
    <s v="ok"/>
    <n v="134"/>
    <x v="13"/>
    <x v="13"/>
  </r>
  <r>
    <x v="15"/>
    <x v="15"/>
    <x v="0"/>
    <x v="867"/>
    <m/>
    <s v="M-20 + M-25 + M-30 + M-35 + M-40 + M-45"/>
    <x v="858"/>
    <x v="14"/>
    <s v="M"/>
    <x v="37"/>
    <s v="ok"/>
    <s v="Adulti"/>
    <x v="37"/>
    <s v="H041354"/>
    <x v="39"/>
    <x v="1"/>
    <x v="0"/>
    <n v="6500"/>
    <x v="0"/>
    <d v="1899-12-30T00:00:00"/>
    <d v="1899-12-30T00:00:00"/>
    <s v="ok"/>
    <n v="135"/>
    <x v="35"/>
    <x v="19"/>
  </r>
  <r>
    <x v="15"/>
    <x v="15"/>
    <x v="0"/>
    <x v="868"/>
    <m/>
    <s v="M-20 + M-25 + M-30 + M-35 + M-40 + M-45"/>
    <x v="859"/>
    <x v="22"/>
    <s v="M"/>
    <x v="37"/>
    <s v="ok"/>
    <s v="Adulti"/>
    <x v="37"/>
    <s v="L021869"/>
    <x v="2"/>
    <x v="2"/>
    <x v="0"/>
    <n v="6500"/>
    <x v="0"/>
    <d v="1899-12-30T00:00:00"/>
    <d v="1899-12-30T00:00:00"/>
    <s v="ok"/>
    <n v="136"/>
    <x v="36"/>
    <x v="19"/>
  </r>
  <r>
    <x v="15"/>
    <x v="15"/>
    <x v="0"/>
    <x v="869"/>
    <m/>
    <s v="M-20 + M-25 + M-30 + M-35 + M-40 + M-45"/>
    <x v="860"/>
    <x v="23"/>
    <s v="M"/>
    <x v="35"/>
    <s v="ok"/>
    <s v="Adulti"/>
    <x v="35"/>
    <s v="H041354"/>
    <x v="39"/>
    <x v="1"/>
    <x v="0"/>
    <n v="6500"/>
    <x v="0"/>
    <d v="1899-12-30T00:00:00"/>
    <d v="1899-12-30T00:00:00"/>
    <s v="ok"/>
    <n v="137"/>
    <x v="14"/>
    <x v="14"/>
  </r>
  <r>
    <x v="15"/>
    <x v="15"/>
    <x v="0"/>
    <x v="870"/>
    <m/>
    <s v="M-20 + M-25 + M-30 + M-35 + M-40 + M-45"/>
    <x v="861"/>
    <x v="9"/>
    <s v="M"/>
    <x v="36"/>
    <s v="ok"/>
    <s v="Adulti"/>
    <x v="36"/>
    <s v="H041354"/>
    <x v="39"/>
    <x v="1"/>
    <x v="0"/>
    <n v="6500"/>
    <x v="0"/>
    <d v="1899-12-30T00:00:00"/>
    <d v="1899-12-30T00:00:00"/>
    <s v="ok"/>
    <n v="138"/>
    <x v="19"/>
    <x v="19"/>
  </r>
  <r>
    <x v="15"/>
    <x v="15"/>
    <x v="0"/>
    <x v="871"/>
    <m/>
    <s v="M-20 + M-25 + M-30 + M-35 + M-40 + M-45"/>
    <x v="862"/>
    <x v="49"/>
    <s v="M"/>
    <x v="40"/>
    <s v="ok"/>
    <s v="Adulti"/>
    <x v="40"/>
    <s v="L022825"/>
    <x v="5"/>
    <x v="2"/>
    <x v="0"/>
    <n v="6500"/>
    <x v="0"/>
    <d v="1899-12-30T00:00:00"/>
    <d v="1899-12-30T00:00:00"/>
    <s v="ok"/>
    <n v="139"/>
    <x v="17"/>
    <x v="17"/>
  </r>
  <r>
    <x v="15"/>
    <x v="15"/>
    <x v="0"/>
    <x v="872"/>
    <m/>
    <s v="M-20 + M-25 + M-30 + M-35 + M-40 + M-45"/>
    <x v="863"/>
    <x v="23"/>
    <s v="M"/>
    <x v="35"/>
    <s v="ok"/>
    <s v="Adulti"/>
    <x v="35"/>
    <s v="H070205"/>
    <x v="29"/>
    <x v="1"/>
    <x v="0"/>
    <n v="6500"/>
    <x v="0"/>
    <d v="1899-12-30T00:00:00"/>
    <d v="1899-12-30T00:00:00"/>
    <s v="ok"/>
    <n v="140"/>
    <x v="15"/>
    <x v="15"/>
  </r>
  <r>
    <x v="15"/>
    <x v="15"/>
    <x v="0"/>
    <x v="873"/>
    <m/>
    <s v="M-20 + M-25 + M-30 + M-35 + M-40 + M-45"/>
    <x v="864"/>
    <x v="18"/>
    <s v="M"/>
    <x v="36"/>
    <s v="ok"/>
    <s v="Adulti"/>
    <x v="36"/>
    <s v="H041354"/>
    <x v="39"/>
    <x v="1"/>
    <x v="0"/>
    <n v="6500"/>
    <x v="0"/>
    <d v="1899-12-30T00:00:00"/>
    <d v="1899-12-30T00:00:00"/>
    <s v="ok"/>
    <n v="141"/>
    <x v="20"/>
    <x v="19"/>
  </r>
  <r>
    <x v="15"/>
    <x v="15"/>
    <x v="0"/>
    <x v="874"/>
    <m/>
    <s v="M-20 + M-25 + M-30 + M-35 + M-40 + M-45"/>
    <x v="865"/>
    <x v="22"/>
    <s v="M"/>
    <x v="37"/>
    <s v="ok"/>
    <s v="Adulti"/>
    <x v="37"/>
    <s v="A130646"/>
    <x v="3"/>
    <x v="0"/>
    <x v="0"/>
    <n v="6500"/>
    <x v="0"/>
    <d v="1899-12-30T00:00:00"/>
    <d v="1899-12-30T00:00:00"/>
    <s v="ok"/>
    <n v="142"/>
    <x v="37"/>
    <x v="19"/>
  </r>
  <r>
    <x v="15"/>
    <x v="15"/>
    <x v="0"/>
    <x v="875"/>
    <m/>
    <s v="M-20 + M-25 + M-30 + M-35 + M-40 + M-45"/>
    <x v="866"/>
    <x v="21"/>
    <s v="M"/>
    <x v="38"/>
    <s v="ok"/>
    <s v="Adulti"/>
    <x v="38"/>
    <s v="H020398"/>
    <x v="35"/>
    <x v="1"/>
    <x v="0"/>
    <n v="6500"/>
    <x v="0"/>
    <d v="1899-12-30T00:00:00"/>
    <d v="1899-12-30T00:00:00"/>
    <s v="ok"/>
    <n v="143"/>
    <x v="30"/>
    <x v="19"/>
  </r>
  <r>
    <x v="15"/>
    <x v="15"/>
    <x v="0"/>
    <x v="876"/>
    <m/>
    <s v="M-20 + M-25 + M-30 + M-35 + M-40 + M-45"/>
    <x v="867"/>
    <x v="29"/>
    <s v="M"/>
    <x v="38"/>
    <s v="ok"/>
    <s v="Adulti"/>
    <x v="38"/>
    <s v="H041354"/>
    <x v="39"/>
    <x v="1"/>
    <x v="0"/>
    <n v="6500"/>
    <x v="0"/>
    <d v="1899-12-30T00:00:00"/>
    <d v="1899-12-30T00:00:00"/>
    <s v="ok"/>
    <n v="144"/>
    <x v="31"/>
    <x v="19"/>
  </r>
  <r>
    <x v="15"/>
    <x v="15"/>
    <x v="0"/>
    <x v="877"/>
    <m/>
    <s v="M-20 + M-25 + M-30 + M-35 + M-40 + M-45"/>
    <x v="868"/>
    <x v="21"/>
    <s v="M"/>
    <x v="38"/>
    <s v="ok"/>
    <s v="Adulti"/>
    <x v="38"/>
    <s v="L021869"/>
    <x v="2"/>
    <x v="2"/>
    <x v="0"/>
    <n v="6500"/>
    <x v="0"/>
    <d v="1899-12-30T00:00:00"/>
    <d v="1899-12-30T00:00:00"/>
    <s v="ok"/>
    <n v="145"/>
    <x v="32"/>
    <x v="19"/>
  </r>
  <r>
    <x v="15"/>
    <x v="15"/>
    <x v="0"/>
    <x v="878"/>
    <m/>
    <s v="M-20 + M-25 + M-30 + M-35 + M-40 + M-45"/>
    <x v="869"/>
    <x v="5"/>
    <s v="M"/>
    <x v="36"/>
    <s v="ok"/>
    <s v="Adulti"/>
    <x v="36"/>
    <s v="H041354"/>
    <x v="39"/>
    <x v="1"/>
    <x v="0"/>
    <n v="6500"/>
    <x v="0"/>
    <d v="1899-12-30T00:00:00"/>
    <d v="1899-12-30T00:00:00"/>
    <s v="ok"/>
    <n v="146"/>
    <x v="21"/>
    <x v="19"/>
  </r>
  <r>
    <x v="15"/>
    <x v="15"/>
    <x v="0"/>
    <x v="879"/>
    <m/>
    <s v="M-20 + M-25 + M-30 + M-35 + M-40 + M-45"/>
    <x v="870"/>
    <x v="5"/>
    <s v="M"/>
    <x v="36"/>
    <s v="ok"/>
    <s v="Adulti"/>
    <x v="36"/>
    <s v="H041354"/>
    <x v="39"/>
    <x v="1"/>
    <x v="0"/>
    <n v="6500"/>
    <x v="0"/>
    <d v="1899-12-30T00:00:00"/>
    <d v="1899-12-30T00:00:00"/>
    <s v="ok"/>
    <n v="147"/>
    <x v="22"/>
    <x v="19"/>
  </r>
  <r>
    <x v="15"/>
    <x v="15"/>
    <x v="0"/>
    <x v="880"/>
    <m/>
    <s v="M-20 + M-25 + M-30 + M-35 + M-40 + M-45"/>
    <x v="871"/>
    <x v="49"/>
    <s v="M"/>
    <x v="40"/>
    <s v="ok"/>
    <s v="Adulti"/>
    <x v="40"/>
    <s v="L021869"/>
    <x v="2"/>
    <x v="2"/>
    <x v="0"/>
    <n v="6500"/>
    <x v="0"/>
    <d v="1899-12-30T00:00:00"/>
    <d v="1899-12-30T00:00:00"/>
    <s v="ok"/>
    <n v="148"/>
    <x v="18"/>
    <x v="18"/>
  </r>
  <r>
    <x v="15"/>
    <x v="15"/>
    <x v="0"/>
    <x v="881"/>
    <m/>
    <s v="M-20 + M-25 + M-30 + M-35 + M-40 + M-45"/>
    <x v="872"/>
    <x v="22"/>
    <s v="M"/>
    <x v="37"/>
    <s v="ok"/>
    <s v="Adulti"/>
    <x v="37"/>
    <s v="H080682"/>
    <x v="20"/>
    <x v="1"/>
    <x v="0"/>
    <n v="6500"/>
    <x v="0"/>
    <d v="1899-12-30T00:00:00"/>
    <d v="1899-12-30T00:00:00"/>
    <s v="ok"/>
    <n v="149"/>
    <x v="38"/>
    <x v="19"/>
  </r>
  <r>
    <x v="15"/>
    <x v="15"/>
    <x v="0"/>
    <x v="882"/>
    <m/>
    <s v="M-20 + M-25 + M-30 + M-35 + M-40 + M-45"/>
    <x v="873"/>
    <x v="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150"/>
    <x v="39"/>
    <x v="19"/>
  </r>
  <r>
    <x v="15"/>
    <x v="15"/>
    <x v="0"/>
    <x v="883"/>
    <m/>
    <s v="M-20 + M-25 + M-30 + M-35 + M-40 + M-45"/>
    <x v="874"/>
    <x v="22"/>
    <s v="M"/>
    <x v="37"/>
    <s v="ok"/>
    <s v="Adulti"/>
    <x v="37"/>
    <s v="H020398"/>
    <x v="35"/>
    <x v="1"/>
    <x v="0"/>
    <n v="6500"/>
    <x v="0"/>
    <d v="1899-12-30T00:00:00"/>
    <d v="1899-12-30T00:00:00"/>
    <s v="ok"/>
    <n v="151"/>
    <x v="40"/>
    <x v="19"/>
  </r>
  <r>
    <x v="15"/>
    <x v="15"/>
    <x v="0"/>
    <x v="884"/>
    <m/>
    <s v="M-20 + M-25 + M-30 + M-35 + M-40 + M-45"/>
    <x v="875"/>
    <x v="7"/>
    <s v="M"/>
    <x v="37"/>
    <s v="ok"/>
    <s v="Adulti"/>
    <x v="37"/>
    <s v="L021869"/>
    <x v="2"/>
    <x v="2"/>
    <x v="0"/>
    <n v="6500"/>
    <x v="0"/>
    <d v="1899-12-30T00:00:00"/>
    <d v="1899-12-30T00:00:00"/>
    <s v="ok"/>
    <n v="152"/>
    <x v="41"/>
    <x v="19"/>
  </r>
  <r>
    <x v="15"/>
    <x v="15"/>
    <x v="0"/>
    <x v="885"/>
    <m/>
    <s v="M-20 + M-25 + M-30 + M-35 + M-40 + M-45"/>
    <x v="876"/>
    <x v="36"/>
    <s v="M"/>
    <x v="37"/>
    <s v="ok"/>
    <s v="Adulti"/>
    <x v="37"/>
    <s v="D060103"/>
    <x v="41"/>
    <x v="5"/>
    <x v="0"/>
    <n v="6500"/>
    <x v="0"/>
    <d v="1899-12-30T00:00:00"/>
    <d v="1899-12-30T00:00:00"/>
    <s v="ok"/>
    <n v="153"/>
    <x v="42"/>
    <x v="19"/>
  </r>
  <r>
    <x v="15"/>
    <x v="15"/>
    <x v="0"/>
    <x v="886"/>
    <m/>
    <s v="M-20 + M-25 + M-30 + M-35 + M-40 + M-45"/>
    <x v="877"/>
    <x v="11"/>
    <s v="M"/>
    <x v="38"/>
    <s v="ok"/>
    <s v="Adulti"/>
    <x v="38"/>
    <s v="H020398"/>
    <x v="35"/>
    <x v="1"/>
    <x v="0"/>
    <n v="6500"/>
    <x v="0"/>
    <d v="1899-12-30T00:00:00"/>
    <d v="1899-12-30T00:00:00"/>
    <s v="ok"/>
    <n v="154"/>
    <x v="33"/>
    <x v="19"/>
  </r>
  <r>
    <x v="15"/>
    <x v="15"/>
    <x v="0"/>
    <x v="887"/>
    <m/>
    <s v="M-20 + M-25 + M-30 + M-35 + M-40 + M-45"/>
    <x v="878"/>
    <x v="6"/>
    <s v="M"/>
    <x v="36"/>
    <s v="ok"/>
    <s v="Adulti"/>
    <x v="36"/>
    <s v="A120653"/>
    <x v="34"/>
    <x v="0"/>
    <x v="0"/>
    <n v="6500"/>
    <x v="0"/>
    <d v="1899-12-30T00:00:00"/>
    <d v="1899-12-30T00:00:00"/>
    <s v="ok"/>
    <n v="155"/>
    <x v="23"/>
    <x v="19"/>
  </r>
  <r>
    <x v="15"/>
    <x v="15"/>
    <x v="0"/>
    <x v="888"/>
    <m/>
    <s v="M-20 + M-25 + M-30 + M-35 + M-40 + M-45"/>
    <x v="879"/>
    <x v="27"/>
    <s v="M"/>
    <x v="37"/>
    <s v="ok"/>
    <s v="Adulti"/>
    <x v="37"/>
    <s v="A130534"/>
    <x v="8"/>
    <x v="0"/>
    <x v="0"/>
    <n v="6500"/>
    <x v="0"/>
    <d v="1899-12-30T00:00:00"/>
    <d v="1899-12-30T00:00:00"/>
    <s v="ok"/>
    <n v="156"/>
    <x v="43"/>
    <x v="19"/>
  </r>
  <r>
    <x v="15"/>
    <x v="15"/>
    <x v="0"/>
    <x v="889"/>
    <m/>
    <s v="M-20 + M-25 + M-30 + M-35 + M-40 + M-45"/>
    <x v="880"/>
    <x v="5"/>
    <s v="M"/>
    <x v="36"/>
    <s v="ok"/>
    <s v="Adulti"/>
    <x v="36"/>
    <s v="A120494"/>
    <x v="27"/>
    <x v="0"/>
    <x v="0"/>
    <n v="6500"/>
    <x v="0"/>
    <d v="1899-12-30T00:00:00"/>
    <d v="1899-12-30T00:00:00"/>
    <s v="ok"/>
    <n v="157"/>
    <x v="24"/>
    <x v="19"/>
  </r>
  <r>
    <x v="15"/>
    <x v="15"/>
    <x v="0"/>
    <x v="890"/>
    <m/>
    <s v="M-20 + M-25 + M-30 + M-35 + M-40 + M-45"/>
    <x v="881"/>
    <x v="14"/>
    <s v="M"/>
    <x v="37"/>
    <s v="ok"/>
    <s v="Adulti"/>
    <x v="37"/>
    <s v="H070205"/>
    <x v="29"/>
    <x v="1"/>
    <x v="0"/>
    <n v="6500"/>
    <x v="0"/>
    <d v="1899-12-30T00:00:00"/>
    <d v="1899-12-30T00:00:00"/>
    <s v="ok"/>
    <n v="158"/>
    <x v="44"/>
    <x v="19"/>
  </r>
  <r>
    <x v="15"/>
    <x v="15"/>
    <x v="0"/>
    <x v="891"/>
    <m/>
    <s v="M-20 + M-25 + M-30 + M-35 + M-40 + M-45"/>
    <x v="882"/>
    <x v="22"/>
    <s v="M"/>
    <x v="37"/>
    <s v="ok"/>
    <s v="Adulti"/>
    <x v="37"/>
    <s v="L022825"/>
    <x v="5"/>
    <x v="2"/>
    <x v="0"/>
    <n v="6500"/>
    <x v="0"/>
    <d v="1899-12-30T00:00:00"/>
    <d v="1899-12-30T00:00:00"/>
    <s v="ok"/>
    <n v="159"/>
    <x v="45"/>
    <x v="19"/>
  </r>
  <r>
    <x v="15"/>
    <x v="15"/>
    <x v="0"/>
    <x v="892"/>
    <m/>
    <s v="M-20 + M-25 + M-30 + M-35 + M-40 + M-45"/>
    <x v="883"/>
    <x v="36"/>
    <s v="M"/>
    <x v="37"/>
    <s v="ok"/>
    <s v="Adulti"/>
    <x v="37"/>
    <s v="H041354"/>
    <x v="39"/>
    <x v="1"/>
    <x v="0"/>
    <n v="6500"/>
    <x v="0"/>
    <d v="1899-12-30T00:00:00"/>
    <d v="1899-12-30T00:00:00"/>
    <s v="ok"/>
    <n v="160"/>
    <x v="46"/>
    <x v="19"/>
  </r>
  <r>
    <x v="15"/>
    <x v="15"/>
    <x v="0"/>
    <x v="893"/>
    <m/>
    <s v="M-20 + M-25 + M-30 + M-35 + M-40 + M-45"/>
    <x v="884"/>
    <x v="29"/>
    <s v="M"/>
    <x v="38"/>
    <s v="ok"/>
    <s v="Adulti"/>
    <x v="38"/>
    <s v="H041354"/>
    <x v="39"/>
    <x v="1"/>
    <x v="0"/>
    <n v="6500"/>
    <x v="0"/>
    <d v="1899-12-30T00:00:00"/>
    <d v="1899-12-30T00:00:00"/>
    <s v="ok"/>
    <n v="161"/>
    <x v="34"/>
    <x v="19"/>
  </r>
  <r>
    <x v="15"/>
    <x v="15"/>
    <x v="0"/>
    <x v="894"/>
    <m/>
    <s v="M-20 + M-25 + M-30 + M-35 + M-40 + M-45"/>
    <x v="885"/>
    <x v="5"/>
    <s v="M"/>
    <x v="36"/>
    <s v="ok"/>
    <s v="Adulti"/>
    <x v="36"/>
    <s v="H080274"/>
    <x v="9"/>
    <x v="1"/>
    <x v="0"/>
    <n v="6500"/>
    <x v="0"/>
    <d v="1899-12-30T00:00:00"/>
    <d v="1899-12-30T00:00:00"/>
    <s v="ok"/>
    <n v="162"/>
    <x v="25"/>
    <x v="19"/>
  </r>
  <r>
    <x v="15"/>
    <x v="15"/>
    <x v="0"/>
    <x v="895"/>
    <m/>
    <s v="M-20 + M-25 + M-30 + M-35 + M-40 + M-45"/>
    <x v="886"/>
    <x v="15"/>
    <s v="M"/>
    <x v="38"/>
    <s v="ok"/>
    <s v="Adulti"/>
    <x v="38"/>
    <s v="A130646"/>
    <x v="3"/>
    <x v="0"/>
    <x v="0"/>
    <n v="6500"/>
    <x v="0"/>
    <d v="1899-12-30T00:00:00"/>
    <d v="1899-12-30T00:00:00"/>
    <s v="ok"/>
    <n v="163"/>
    <x v="35"/>
    <x v="19"/>
  </r>
  <r>
    <x v="15"/>
    <x v="15"/>
    <x v="0"/>
    <x v="896"/>
    <m/>
    <s v="M-20 + M-25 + M-30 + M-35 + M-40 + M-45"/>
    <x v="887"/>
    <x v="16"/>
    <s v="M"/>
    <x v="35"/>
    <s v="ok"/>
    <s v="Adulti"/>
    <x v="35"/>
    <s v="H010172"/>
    <x v="16"/>
    <x v="1"/>
    <x v="0"/>
    <n v="6500"/>
    <x v="0"/>
    <d v="1899-12-30T00:00:00"/>
    <d v="1899-12-30T00:00:00"/>
    <s v="ok"/>
    <n v="164"/>
    <x v="16"/>
    <x v="16"/>
  </r>
  <r>
    <x v="15"/>
    <x v="15"/>
    <x v="0"/>
    <x v="897"/>
    <m/>
    <s v="M-20 + M-25 + M-30 + M-35 + M-40 + M-45"/>
    <x v="888"/>
    <x v="27"/>
    <s v="M"/>
    <x v="37"/>
    <s v="ok"/>
    <s v="Adulti"/>
    <x v="37"/>
    <s v="H041354"/>
    <x v="39"/>
    <x v="1"/>
    <x v="0"/>
    <n v="6500"/>
    <x v="0"/>
    <d v="1899-12-30T00:00:00"/>
    <d v="1899-12-30T00:00:00"/>
    <s v="ok"/>
    <n v="165"/>
    <x v="47"/>
    <x v="19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6"/>
    <x v="16"/>
    <x v="0"/>
    <x v="898"/>
    <m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  <r>
    <x v="17"/>
    <x v="16"/>
    <x v="2"/>
    <x v="899"/>
    <s v="-"/>
    <s v="-"/>
    <x v="889"/>
    <x v="77"/>
    <s v="-"/>
    <x v="41"/>
    <s v="-"/>
    <s v="-"/>
    <x v="41"/>
    <s v="-"/>
    <x v="102"/>
    <x v="6"/>
    <x v="1"/>
    <s v="-"/>
    <x v="2"/>
    <s v="-"/>
    <s v="-"/>
    <s v="-"/>
    <s v="-"/>
    <x v="55"/>
    <x v="2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01">
  <r>
    <s v="A01"/>
    <s v="Corsa A01"/>
    <x v="0"/>
    <x v="0"/>
    <m/>
    <s v="M-CadettI"/>
    <x v="0"/>
    <x v="0"/>
    <x v="0"/>
    <x v="0"/>
    <s v="ok"/>
    <x v="0"/>
    <n v="14"/>
    <s v="A130567"/>
    <x v="0"/>
    <x v="0"/>
    <x v="0"/>
    <n v="2100"/>
    <x v="0"/>
    <d v="1899-12-30T00:00:00"/>
    <d v="1899-12-30T00:00:00"/>
    <s v="ok"/>
    <n v="1"/>
    <x v="0"/>
    <x v="0"/>
    <n v="1"/>
    <n v="0"/>
    <n v="37"/>
    <x v="0"/>
  </r>
  <r>
    <s v="A01"/>
    <s v="Corsa A01"/>
    <x v="0"/>
    <x v="1"/>
    <m/>
    <s v="M-CadettI"/>
    <x v="1"/>
    <x v="0"/>
    <x v="0"/>
    <x v="0"/>
    <s v="ok"/>
    <x v="0"/>
    <n v="14"/>
    <s v="H010289"/>
    <x v="1"/>
    <x v="1"/>
    <x v="0"/>
    <n v="2100"/>
    <x v="0"/>
    <d v="1899-12-30T00:00:00"/>
    <d v="1899-12-30T00:00:00"/>
    <s v="ok"/>
    <n v="2"/>
    <x v="1"/>
    <x v="1"/>
    <n v="1"/>
    <n v="0"/>
    <n v="142"/>
    <x v="1"/>
  </r>
  <r>
    <s v="A01"/>
    <s v="Corsa A01"/>
    <x v="0"/>
    <x v="2"/>
    <m/>
    <s v="M-CadettI"/>
    <x v="2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3"/>
    <x v="2"/>
    <x v="2"/>
    <n v="1"/>
    <n v="0"/>
    <n v="153"/>
    <x v="2"/>
  </r>
  <r>
    <s v="A01"/>
    <s v="Corsa A01"/>
    <x v="0"/>
    <x v="3"/>
    <m/>
    <s v="M-CadettI"/>
    <x v="3"/>
    <x v="0"/>
    <x v="0"/>
    <x v="0"/>
    <s v="ok"/>
    <x v="0"/>
    <n v="14"/>
    <s v="A130646"/>
    <x v="3"/>
    <x v="0"/>
    <x v="0"/>
    <n v="2100"/>
    <x v="0"/>
    <d v="1899-12-30T00:00:00"/>
    <d v="1899-12-30T00:00:00"/>
    <s v="ok"/>
    <n v="4"/>
    <x v="3"/>
    <x v="3"/>
    <n v="1"/>
    <n v="0"/>
    <n v="87"/>
    <x v="3"/>
  </r>
  <r>
    <s v="A01"/>
    <s v="Corsa A01"/>
    <x v="0"/>
    <x v="4"/>
    <m/>
    <s v="M-CadettI"/>
    <x v="4"/>
    <x v="1"/>
    <x v="0"/>
    <x v="0"/>
    <s v="ok"/>
    <x v="0"/>
    <n v="14"/>
    <s v="C010103"/>
    <x v="4"/>
    <x v="3"/>
    <x v="0"/>
    <n v="2100"/>
    <x v="0"/>
    <d v="1899-12-30T00:00:00"/>
    <d v="1899-12-30T00:00:00"/>
    <s v="ok"/>
    <n v="5"/>
    <x v="4"/>
    <x v="4"/>
    <n v="1"/>
    <n v="0"/>
    <n v="36"/>
    <x v="4"/>
  </r>
  <r>
    <s v="A01"/>
    <s v="Corsa A01"/>
    <x v="0"/>
    <x v="5"/>
    <m/>
    <s v="M-CadettI"/>
    <x v="5"/>
    <x v="0"/>
    <x v="0"/>
    <x v="0"/>
    <s v="ok"/>
    <x v="0"/>
    <n v="14"/>
    <s v="L022825"/>
    <x v="5"/>
    <x v="2"/>
    <x v="0"/>
    <n v="2100"/>
    <x v="0"/>
    <d v="1899-12-30T00:00:00"/>
    <d v="1899-12-30T00:00:00"/>
    <s v="ok"/>
    <n v="6"/>
    <x v="5"/>
    <x v="5"/>
    <n v="1"/>
    <n v="0"/>
    <n v="79"/>
    <x v="5"/>
  </r>
  <r>
    <s v="A01"/>
    <s v="Corsa A01"/>
    <x v="0"/>
    <x v="6"/>
    <m/>
    <s v="M-CadettI"/>
    <x v="6"/>
    <x v="0"/>
    <x v="0"/>
    <x v="0"/>
    <s v="ok"/>
    <x v="0"/>
    <n v="14"/>
    <s v="H040265"/>
    <x v="6"/>
    <x v="1"/>
    <x v="0"/>
    <n v="2100"/>
    <x v="0"/>
    <d v="1899-12-30T00:00:00"/>
    <d v="1899-12-30T00:00:00"/>
    <s v="ok"/>
    <n v="7"/>
    <x v="6"/>
    <x v="6"/>
    <n v="1"/>
    <n v="0"/>
    <n v="34"/>
    <x v="6"/>
  </r>
  <r>
    <s v="A01"/>
    <s v="Corsa A01"/>
    <x v="0"/>
    <x v="7"/>
    <m/>
    <s v="M-CadettI"/>
    <x v="7"/>
    <x v="0"/>
    <x v="0"/>
    <x v="0"/>
    <s v="ok"/>
    <x v="0"/>
    <n v="14"/>
    <s v="A130646"/>
    <x v="3"/>
    <x v="0"/>
    <x v="0"/>
    <n v="2100"/>
    <x v="0"/>
    <d v="1899-12-30T00:00:00"/>
    <d v="1899-12-30T00:00:00"/>
    <s v="ok"/>
    <n v="8"/>
    <x v="7"/>
    <x v="7"/>
    <n v="2"/>
    <n v="0"/>
    <n v="0"/>
    <x v="7"/>
  </r>
  <r>
    <s v="A01"/>
    <s v="Corsa A01"/>
    <x v="0"/>
    <x v="8"/>
    <m/>
    <s v="M-CadettI"/>
    <x v="8"/>
    <x v="1"/>
    <x v="0"/>
    <x v="0"/>
    <s v="ok"/>
    <x v="0"/>
    <n v="14"/>
    <s v="H011308"/>
    <x v="7"/>
    <x v="1"/>
    <x v="0"/>
    <n v="2100"/>
    <x v="0"/>
    <d v="1899-12-30T00:00:00"/>
    <d v="1899-12-30T00:00:00"/>
    <s v="ok"/>
    <n v="9"/>
    <x v="8"/>
    <x v="8"/>
    <n v="1"/>
    <n v="0"/>
    <n v="89"/>
    <x v="8"/>
  </r>
  <r>
    <s v="A01"/>
    <s v="Corsa A01"/>
    <x v="0"/>
    <x v="9"/>
    <m/>
    <s v="M-CadettI"/>
    <x v="9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10"/>
    <x v="9"/>
    <x v="9"/>
    <n v="2"/>
    <n v="0"/>
    <n v="0"/>
    <x v="7"/>
  </r>
  <r>
    <s v="A01"/>
    <s v="Corsa A01"/>
    <x v="0"/>
    <x v="10"/>
    <m/>
    <s v="M-CadettI"/>
    <x v="10"/>
    <x v="0"/>
    <x v="0"/>
    <x v="0"/>
    <s v="ok"/>
    <x v="0"/>
    <n v="14"/>
    <s v="A130534"/>
    <x v="8"/>
    <x v="0"/>
    <x v="0"/>
    <n v="2100"/>
    <x v="0"/>
    <d v="1899-12-30T00:00:00"/>
    <d v="1899-12-30T00:00:00"/>
    <s v="ok"/>
    <n v="11"/>
    <x v="10"/>
    <x v="10"/>
    <n v="1"/>
    <n v="0"/>
    <n v="17"/>
    <x v="9"/>
  </r>
  <r>
    <s v="A01"/>
    <s v="Corsa A01"/>
    <x v="0"/>
    <x v="11"/>
    <m/>
    <s v="M-CadettI"/>
    <x v="11"/>
    <x v="1"/>
    <x v="0"/>
    <x v="0"/>
    <s v="ok"/>
    <x v="0"/>
    <n v="14"/>
    <s v="H080274"/>
    <x v="9"/>
    <x v="1"/>
    <x v="0"/>
    <n v="2100"/>
    <x v="0"/>
    <d v="1899-12-30T00:00:00"/>
    <d v="1899-12-30T00:00:00"/>
    <s v="ok"/>
    <n v="12"/>
    <x v="11"/>
    <x v="11"/>
    <n v="1"/>
    <n v="0"/>
    <n v="141"/>
    <x v="10"/>
  </r>
  <r>
    <s v="A01"/>
    <s v="Corsa A01"/>
    <x v="0"/>
    <x v="12"/>
    <m/>
    <s v="M-CadettI"/>
    <x v="12"/>
    <x v="0"/>
    <x v="0"/>
    <x v="0"/>
    <s v="ok"/>
    <x v="0"/>
    <n v="14"/>
    <s v="L021869"/>
    <x v="2"/>
    <x v="2"/>
    <x v="0"/>
    <n v="2100"/>
    <x v="0"/>
    <d v="1899-12-30T00:00:00"/>
    <d v="1899-12-30T00:00:00"/>
    <s v="ok"/>
    <n v="13"/>
    <x v="12"/>
    <x v="12"/>
    <n v="3"/>
    <n v="0"/>
    <n v="0"/>
    <x v="7"/>
  </r>
  <r>
    <s v="A01"/>
    <s v="Corsa A01"/>
    <x v="0"/>
    <x v="13"/>
    <m/>
    <s v="M-CadettI"/>
    <x v="13"/>
    <x v="1"/>
    <x v="0"/>
    <x v="0"/>
    <s v="ok"/>
    <x v="0"/>
    <n v="14"/>
    <s v="H041255"/>
    <x v="10"/>
    <x v="1"/>
    <x v="0"/>
    <n v="2100"/>
    <x v="0"/>
    <d v="1899-12-30T00:00:00"/>
    <d v="1899-12-30T00:00:00"/>
    <s v="ok"/>
    <n v="14"/>
    <x v="13"/>
    <x v="13"/>
    <n v="1"/>
    <n v="0"/>
    <n v="35"/>
    <x v="11"/>
  </r>
  <r>
    <s v="A01"/>
    <s v="Corsa A01"/>
    <x v="0"/>
    <x v="14"/>
    <m/>
    <s v="M-CadettI"/>
    <x v="14"/>
    <x v="1"/>
    <x v="0"/>
    <x v="0"/>
    <s v="ok"/>
    <x v="0"/>
    <n v="14"/>
    <s v="H011973"/>
    <x v="11"/>
    <x v="1"/>
    <x v="0"/>
    <n v="2100"/>
    <x v="0"/>
    <d v="1899-12-30T00:00:00"/>
    <d v="1899-12-30T00:00:00"/>
    <s v="ok"/>
    <n v="15"/>
    <x v="14"/>
    <x v="14"/>
    <n v="1"/>
    <n v="0"/>
    <n v="9"/>
    <x v="12"/>
  </r>
  <r>
    <s v="A01"/>
    <s v="Corsa A01"/>
    <x v="0"/>
    <x v="15"/>
    <m/>
    <s v="M-CadettI"/>
    <x v="15"/>
    <x v="1"/>
    <x v="0"/>
    <x v="0"/>
    <s v="ok"/>
    <x v="0"/>
    <n v="14"/>
    <s v="C010535"/>
    <x v="12"/>
    <x v="3"/>
    <x v="0"/>
    <n v="2100"/>
    <x v="0"/>
    <d v="1899-12-30T00:00:00"/>
    <d v="1899-12-30T00:00:00"/>
    <s v="ok"/>
    <n v="16"/>
    <x v="15"/>
    <x v="15"/>
    <n v="1"/>
    <n v="0"/>
    <n v="49"/>
    <x v="13"/>
  </r>
  <r>
    <s v="A01"/>
    <s v="Corsa A01"/>
    <x v="0"/>
    <x v="16"/>
    <m/>
    <s v="M-CadettI"/>
    <x v="16"/>
    <x v="1"/>
    <x v="0"/>
    <x v="0"/>
    <s v="ok"/>
    <x v="0"/>
    <n v="14"/>
    <s v="H080979"/>
    <x v="13"/>
    <x v="1"/>
    <x v="0"/>
    <n v="2100"/>
    <x v="0"/>
    <d v="1899-12-30T00:00:00"/>
    <d v="1899-12-30T00:00:00"/>
    <s v="ok"/>
    <n v="17"/>
    <x v="16"/>
    <x v="16"/>
    <n v="1"/>
    <n v="0"/>
    <n v="4"/>
    <x v="14"/>
  </r>
  <r>
    <s v="A01"/>
    <s v="Corsa A01"/>
    <x v="0"/>
    <x v="17"/>
    <m/>
    <s v="M-CadettI"/>
    <x v="17"/>
    <x v="1"/>
    <x v="0"/>
    <x v="0"/>
    <s v="ok"/>
    <x v="0"/>
    <n v="14"/>
    <s v="H010105"/>
    <x v="14"/>
    <x v="1"/>
    <x v="0"/>
    <n v="2100"/>
    <x v="0"/>
    <d v="1899-12-30T00:00:00"/>
    <d v="1899-12-30T00:00:00"/>
    <s v="ok"/>
    <n v="18"/>
    <x v="17"/>
    <x v="17"/>
    <n v="1"/>
    <n v="0"/>
    <n v="3"/>
    <x v="15"/>
  </r>
  <r>
    <s v="A01"/>
    <s v="Corsa A01"/>
    <x v="0"/>
    <x v="18"/>
    <m/>
    <s v="M-CadettI"/>
    <x v="18"/>
    <x v="0"/>
    <x v="0"/>
    <x v="0"/>
    <s v="ok"/>
    <x v="0"/>
    <n v="14"/>
    <s v="H080274"/>
    <x v="9"/>
    <x v="1"/>
    <x v="0"/>
    <n v="2100"/>
    <x v="0"/>
    <d v="1899-12-30T00:00:00"/>
    <d v="1899-12-30T00:00:00"/>
    <s v="ok"/>
    <n v="19"/>
    <x v="18"/>
    <x v="18"/>
    <n v="2"/>
    <n v="0"/>
    <n v="0"/>
    <x v="7"/>
  </r>
  <r>
    <s v="A01"/>
    <s v="Corsa A01"/>
    <x v="0"/>
    <x v="19"/>
    <m/>
    <s v="M-CadettI"/>
    <x v="19"/>
    <x v="1"/>
    <x v="0"/>
    <x v="0"/>
    <s v="ok"/>
    <x v="0"/>
    <n v="14"/>
    <s v="H011973"/>
    <x v="11"/>
    <x v="1"/>
    <x v="0"/>
    <n v="2100"/>
    <x v="0"/>
    <d v="1899-12-30T00:00:00"/>
    <d v="1899-12-30T00:00:00"/>
    <s v="ok"/>
    <n v="20"/>
    <x v="19"/>
    <x v="19"/>
    <n v="2"/>
    <n v="0"/>
    <n v="0"/>
    <x v="7"/>
  </r>
  <r>
    <s v="A01"/>
    <s v="Corsa A01"/>
    <x v="0"/>
    <x v="20"/>
    <m/>
    <s v="M-CadettI"/>
    <x v="20"/>
    <x v="0"/>
    <x v="0"/>
    <x v="0"/>
    <s v="ok"/>
    <x v="0"/>
    <n v="14"/>
    <s v="A130534"/>
    <x v="8"/>
    <x v="0"/>
    <x v="0"/>
    <n v="2100"/>
    <x v="0"/>
    <d v="1899-12-30T00:00:00"/>
    <d v="1899-12-30T00:00:00"/>
    <s v="ok"/>
    <n v="21"/>
    <x v="20"/>
    <x v="19"/>
    <n v="2"/>
    <n v="0"/>
    <n v="0"/>
    <x v="7"/>
  </r>
  <r>
    <s v="A01"/>
    <s v="Corsa A01"/>
    <x v="0"/>
    <x v="21"/>
    <m/>
    <s v="M-CadettI"/>
    <x v="21"/>
    <x v="0"/>
    <x v="0"/>
    <x v="0"/>
    <s v="ok"/>
    <x v="0"/>
    <n v="14"/>
    <s v="H011554"/>
    <x v="15"/>
    <x v="1"/>
    <x v="0"/>
    <n v="2100"/>
    <x v="0"/>
    <d v="1899-12-30T00:00:00"/>
    <d v="1899-12-30T00:00:00"/>
    <s v="ok"/>
    <n v="22"/>
    <x v="21"/>
    <x v="19"/>
    <n v="1"/>
    <n v="0"/>
    <n v="21"/>
    <x v="16"/>
  </r>
  <r>
    <s v="A01"/>
    <s v="Corsa A01"/>
    <x v="0"/>
    <x v="22"/>
    <m/>
    <s v="M-CadettI"/>
    <x v="22"/>
    <x v="0"/>
    <x v="0"/>
    <x v="0"/>
    <s v="ok"/>
    <x v="0"/>
    <n v="14"/>
    <s v="H010172"/>
    <x v="16"/>
    <x v="1"/>
    <x v="0"/>
    <n v="2100"/>
    <x v="0"/>
    <d v="1899-12-30T00:00:00"/>
    <d v="1899-12-30T00:00:00"/>
    <s v="ok"/>
    <n v="23"/>
    <x v="22"/>
    <x v="19"/>
    <n v="1"/>
    <n v="0"/>
    <n v="67"/>
    <x v="17"/>
  </r>
  <r>
    <s v="A01"/>
    <s v="Corsa A01"/>
    <x v="0"/>
    <x v="23"/>
    <m/>
    <s v="M-CadettI"/>
    <x v="23"/>
    <x v="1"/>
    <x v="0"/>
    <x v="0"/>
    <s v="ok"/>
    <x v="0"/>
    <n v="14"/>
    <s v="H010172"/>
    <x v="16"/>
    <x v="1"/>
    <x v="0"/>
    <n v="2100"/>
    <x v="0"/>
    <d v="1899-12-30T00:00:00"/>
    <d v="1899-12-30T00:00:00"/>
    <s v="ok"/>
    <n v="24"/>
    <x v="23"/>
    <x v="19"/>
    <n v="2"/>
    <n v="0"/>
    <n v="0"/>
    <x v="7"/>
  </r>
  <r>
    <s v="A01"/>
    <s v="Corsa A01"/>
    <x v="0"/>
    <x v="24"/>
    <m/>
    <s v="M-CadettI"/>
    <x v="24"/>
    <x v="1"/>
    <x v="0"/>
    <x v="0"/>
    <s v="ok"/>
    <x v="0"/>
    <n v="14"/>
    <s v="A130534"/>
    <x v="8"/>
    <x v="0"/>
    <x v="0"/>
    <n v="2100"/>
    <x v="0"/>
    <d v="1899-12-30T00:00:00"/>
    <d v="1899-12-30T00:00:00"/>
    <s v="ok"/>
    <n v="25"/>
    <x v="24"/>
    <x v="19"/>
    <n v="3"/>
    <n v="0"/>
    <n v="0"/>
    <x v="7"/>
  </r>
  <r>
    <s v="A01"/>
    <s v="Corsa A01"/>
    <x v="0"/>
    <x v="25"/>
    <m/>
    <s v="M-CadettI"/>
    <x v="25"/>
    <x v="0"/>
    <x v="0"/>
    <x v="0"/>
    <s v="ok"/>
    <x v="0"/>
    <n v="14"/>
    <s v="H080274"/>
    <x v="9"/>
    <x v="1"/>
    <x v="0"/>
    <n v="2100"/>
    <x v="0"/>
    <d v="1899-12-30T00:00:00"/>
    <d v="1899-12-30T00:00:00"/>
    <s v="ok"/>
    <n v="26"/>
    <x v="25"/>
    <x v="19"/>
    <n v="3"/>
    <n v="0"/>
    <n v="0"/>
    <x v="7"/>
  </r>
  <r>
    <s v="A01"/>
    <s v="Corsa A01"/>
    <x v="0"/>
    <x v="26"/>
    <m/>
    <s v="M-CadettI"/>
    <x v="26"/>
    <x v="1"/>
    <x v="0"/>
    <x v="0"/>
    <s v="ok"/>
    <x v="0"/>
    <n v="14"/>
    <s v="H010289"/>
    <x v="1"/>
    <x v="1"/>
    <x v="0"/>
    <n v="2100"/>
    <x v="0"/>
    <d v="1899-12-30T00:00:00"/>
    <d v="1899-12-30T00:00:00"/>
    <s v="ok"/>
    <n v="27"/>
    <x v="26"/>
    <x v="19"/>
    <n v="2"/>
    <n v="0"/>
    <n v="0"/>
    <x v="7"/>
  </r>
  <r>
    <s v="A01"/>
    <s v="Corsa A01"/>
    <x v="0"/>
    <x v="27"/>
    <m/>
    <s v="M-CadettI"/>
    <x v="27"/>
    <x v="1"/>
    <x v="0"/>
    <x v="0"/>
    <s v="ok"/>
    <x v="0"/>
    <n v="14"/>
    <s v="C010535"/>
    <x v="12"/>
    <x v="3"/>
    <x v="0"/>
    <n v="2100"/>
    <x v="0"/>
    <d v="1899-12-30T00:00:00"/>
    <d v="1899-12-30T00:00:00"/>
    <s v="ok"/>
    <n v="28"/>
    <x v="27"/>
    <x v="19"/>
    <n v="2"/>
    <n v="0"/>
    <n v="0"/>
    <x v="7"/>
  </r>
  <r>
    <s v="A01"/>
    <s v="Corsa A01"/>
    <x v="0"/>
    <x v="28"/>
    <m/>
    <s v="M-CadettI"/>
    <x v="28"/>
    <x v="0"/>
    <x v="0"/>
    <x v="0"/>
    <s v="ok"/>
    <x v="0"/>
    <n v="14"/>
    <s v="H011554"/>
    <x v="15"/>
    <x v="1"/>
    <x v="0"/>
    <n v="2100"/>
    <x v="0"/>
    <d v="1899-12-30T00:00:00"/>
    <d v="1899-12-30T00:00:00"/>
    <s v="ok"/>
    <n v="29"/>
    <x v="28"/>
    <x v="19"/>
    <n v="2"/>
    <n v="0"/>
    <n v="0"/>
    <x v="7"/>
  </r>
  <r>
    <s v="A01"/>
    <s v="Corsa A01"/>
    <x v="0"/>
    <x v="29"/>
    <m/>
    <s v="M-CadettI"/>
    <x v="29"/>
    <x v="1"/>
    <x v="0"/>
    <x v="0"/>
    <s v="ok"/>
    <x v="0"/>
    <n v="14"/>
    <s v="H011554"/>
    <x v="15"/>
    <x v="1"/>
    <x v="0"/>
    <n v="2100"/>
    <x v="0"/>
    <d v="1899-12-30T00:00:00"/>
    <d v="1899-12-30T00:00:00"/>
    <s v="ok"/>
    <n v="30"/>
    <x v="29"/>
    <x v="19"/>
    <n v="3"/>
    <n v="0"/>
    <n v="0"/>
    <x v="7"/>
  </r>
  <r>
    <s v="A01"/>
    <s v="Corsa A01"/>
    <x v="0"/>
    <x v="30"/>
    <m/>
    <s v="M-CadettI"/>
    <x v="30"/>
    <x v="1"/>
    <x v="0"/>
    <x v="0"/>
    <s v="ok"/>
    <x v="0"/>
    <n v="14"/>
    <s v="H040444"/>
    <x v="17"/>
    <x v="1"/>
    <x v="0"/>
    <n v="2100"/>
    <x v="0"/>
    <d v="1899-12-30T00:00:00"/>
    <d v="1899-12-30T00:00:00"/>
    <s v="ok"/>
    <n v="31"/>
    <x v="30"/>
    <x v="19"/>
    <n v="1"/>
    <n v="0"/>
    <n v="4"/>
    <x v="14"/>
  </r>
  <r>
    <s v="A01"/>
    <s v="Corsa A01"/>
    <x v="0"/>
    <x v="31"/>
    <m/>
    <s v="M-CadettI"/>
    <x v="31"/>
    <x v="0"/>
    <x v="0"/>
    <x v="0"/>
    <s v="ok"/>
    <x v="0"/>
    <n v="14"/>
    <s v="H011973"/>
    <x v="11"/>
    <x v="1"/>
    <x v="0"/>
    <n v="2100"/>
    <x v="0"/>
    <d v="1899-12-30T00:00:00"/>
    <d v="1899-12-30T00:00:00"/>
    <s v="ok"/>
    <n v="32"/>
    <x v="31"/>
    <x v="19"/>
    <n v="3"/>
    <n v="0"/>
    <n v="0"/>
    <x v="7"/>
  </r>
  <r>
    <s v="A01"/>
    <s v="Corsa A01"/>
    <x v="0"/>
    <x v="32"/>
    <m/>
    <s v="M-CadettI"/>
    <x v="32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33"/>
    <x v="32"/>
    <x v="19"/>
    <n v="4"/>
    <n v="0"/>
    <n v="0"/>
    <x v="7"/>
  </r>
  <r>
    <s v="A01"/>
    <s v="Corsa A01"/>
    <x v="0"/>
    <x v="33"/>
    <m/>
    <s v="M-CadettI"/>
    <x v="33"/>
    <x v="1"/>
    <x v="0"/>
    <x v="0"/>
    <s v="ok"/>
    <x v="0"/>
    <n v="14"/>
    <s v="H011309"/>
    <x v="18"/>
    <x v="1"/>
    <x v="0"/>
    <n v="2100"/>
    <x v="0"/>
    <d v="1899-12-30T00:00:00"/>
    <d v="1899-12-30T00:00:00"/>
    <s v="ok"/>
    <n v="34"/>
    <x v="33"/>
    <x v="19"/>
    <n v="1"/>
    <n v="0"/>
    <n v="3"/>
    <x v="15"/>
  </r>
  <r>
    <s v="A01"/>
    <s v="Corsa A01"/>
    <x v="0"/>
    <x v="34"/>
    <m/>
    <s v="M-CadettI"/>
    <x v="34"/>
    <x v="1"/>
    <x v="0"/>
    <x v="0"/>
    <s v="ok"/>
    <x v="0"/>
    <n v="14"/>
    <s v="L022825"/>
    <x v="5"/>
    <x v="2"/>
    <x v="0"/>
    <n v="2100"/>
    <x v="0"/>
    <d v="1899-12-30T00:00:00"/>
    <d v="1899-12-30T00:00:00"/>
    <s v="ok"/>
    <n v="35"/>
    <x v="34"/>
    <x v="19"/>
    <n v="2"/>
    <n v="0"/>
    <n v="0"/>
    <x v="7"/>
  </r>
  <r>
    <s v="A01"/>
    <s v="Corsa A01"/>
    <x v="0"/>
    <x v="35"/>
    <m/>
    <s v="M-CadettI"/>
    <x v="35"/>
    <x v="1"/>
    <x v="0"/>
    <x v="0"/>
    <s v="ok"/>
    <x v="0"/>
    <n v="14"/>
    <s v="H011309"/>
    <x v="18"/>
    <x v="1"/>
    <x v="0"/>
    <n v="2100"/>
    <x v="0"/>
    <d v="1899-12-30T00:00:00"/>
    <d v="1899-12-30T00:00:00"/>
    <s v="ok"/>
    <n v="36"/>
    <x v="35"/>
    <x v="19"/>
    <n v="2"/>
    <n v="0"/>
    <n v="0"/>
    <x v="7"/>
  </r>
  <r>
    <s v="A01"/>
    <s v="Corsa A01"/>
    <x v="0"/>
    <x v="36"/>
    <m/>
    <s v="M-CadettI"/>
    <x v="36"/>
    <x v="1"/>
    <x v="0"/>
    <x v="0"/>
    <s v="ok"/>
    <x v="0"/>
    <n v="14"/>
    <s v="H080274"/>
    <x v="9"/>
    <x v="1"/>
    <x v="0"/>
    <n v="2100"/>
    <x v="0"/>
    <d v="1899-12-30T00:00:00"/>
    <d v="1899-12-30T00:00:00"/>
    <s v="ok"/>
    <n v="37"/>
    <x v="36"/>
    <x v="19"/>
    <n v="4"/>
    <n v="0"/>
    <n v="0"/>
    <x v="7"/>
  </r>
  <r>
    <s v="A01"/>
    <s v="Corsa A01"/>
    <x v="0"/>
    <x v="37"/>
    <m/>
    <s v="M-CadettI"/>
    <x v="37"/>
    <x v="0"/>
    <x v="0"/>
    <x v="0"/>
    <s v="ok"/>
    <x v="0"/>
    <n v="14"/>
    <s v="C010535"/>
    <x v="12"/>
    <x v="3"/>
    <x v="0"/>
    <n v="2100"/>
    <x v="0"/>
    <d v="1899-12-30T00:00:00"/>
    <d v="1899-12-30T00:00:00"/>
    <s v="ok"/>
    <n v="38"/>
    <x v="37"/>
    <x v="19"/>
    <n v="3"/>
    <n v="0"/>
    <n v="0"/>
    <x v="7"/>
  </r>
  <r>
    <s v="A01"/>
    <s v="Corsa A01"/>
    <x v="0"/>
    <x v="38"/>
    <m/>
    <s v="M-CadettI"/>
    <x v="38"/>
    <x v="0"/>
    <x v="0"/>
    <x v="0"/>
    <s v="ok"/>
    <x v="0"/>
    <n v="14"/>
    <s v="L021869"/>
    <x v="2"/>
    <x v="2"/>
    <x v="0"/>
    <n v="2100"/>
    <x v="0"/>
    <d v="1899-12-30T00:00:00"/>
    <d v="1899-12-30T00:00:00"/>
    <s v="ok"/>
    <n v="39"/>
    <x v="38"/>
    <x v="19"/>
    <n v="5"/>
    <n v="0"/>
    <n v="0"/>
    <x v="7"/>
  </r>
  <r>
    <s v="A01"/>
    <s v="Corsa A01"/>
    <x v="0"/>
    <x v="39"/>
    <m/>
    <s v="M-CadettI"/>
    <x v="39"/>
    <x v="0"/>
    <x v="0"/>
    <x v="0"/>
    <s v="ok"/>
    <x v="0"/>
    <n v="14"/>
    <s v="A130646"/>
    <x v="3"/>
    <x v="0"/>
    <x v="0"/>
    <n v="2100"/>
    <x v="0"/>
    <d v="1899-12-30T00:00:00"/>
    <d v="1899-12-30T00:00:00"/>
    <s v="ok"/>
    <n v="40"/>
    <x v="39"/>
    <x v="19"/>
    <n v="3"/>
    <n v="0"/>
    <n v="0"/>
    <x v="7"/>
  </r>
  <r>
    <s v="A01"/>
    <s v="Corsa A01"/>
    <x v="0"/>
    <x v="40"/>
    <m/>
    <s v="M-CadettI"/>
    <x v="40"/>
    <x v="1"/>
    <x v="0"/>
    <x v="0"/>
    <s v="ok"/>
    <x v="0"/>
    <n v="14"/>
    <s v="H080274"/>
    <x v="9"/>
    <x v="1"/>
    <x v="0"/>
    <n v="2100"/>
    <x v="0"/>
    <d v="1899-12-30T00:00:00"/>
    <d v="1899-12-30T00:00:00"/>
    <s v="ok"/>
    <n v="41"/>
    <x v="40"/>
    <x v="19"/>
    <n v="5"/>
    <n v="0"/>
    <n v="0"/>
    <x v="7"/>
  </r>
  <r>
    <s v="A01"/>
    <s v="Corsa A01"/>
    <x v="0"/>
    <x v="41"/>
    <m/>
    <s v="M-CadettI"/>
    <x v="41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42"/>
    <x v="41"/>
    <x v="19"/>
    <n v="6"/>
    <n v="0"/>
    <n v="0"/>
    <x v="7"/>
  </r>
  <r>
    <s v="A01"/>
    <s v="Corsa A01"/>
    <x v="0"/>
    <x v="42"/>
    <m/>
    <s v="M-CadettI"/>
    <x v="42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43"/>
    <x v="42"/>
    <x v="19"/>
    <n v="7"/>
    <n v="0"/>
    <n v="0"/>
    <x v="7"/>
  </r>
  <r>
    <s v="A01"/>
    <s v="Corsa A01"/>
    <x v="0"/>
    <x v="43"/>
    <m/>
    <s v="M-CadettI"/>
    <x v="43"/>
    <x v="1"/>
    <x v="0"/>
    <x v="0"/>
    <s v="ok"/>
    <x v="0"/>
    <n v="14"/>
    <s v="A130534"/>
    <x v="8"/>
    <x v="0"/>
    <x v="0"/>
    <n v="2100"/>
    <x v="0"/>
    <d v="1899-12-30T00:00:00"/>
    <d v="1899-12-30T00:00:00"/>
    <s v="ok"/>
    <n v="44"/>
    <x v="43"/>
    <x v="19"/>
    <n v="4"/>
    <n v="0"/>
    <n v="0"/>
    <x v="7"/>
  </r>
  <r>
    <s v="A01"/>
    <s v="Corsa A01"/>
    <x v="0"/>
    <x v="44"/>
    <m/>
    <s v="M-CadettI"/>
    <x v="44"/>
    <x v="1"/>
    <x v="0"/>
    <x v="0"/>
    <s v="ok"/>
    <x v="0"/>
    <n v="14"/>
    <s v="A130534"/>
    <x v="8"/>
    <x v="0"/>
    <x v="0"/>
    <n v="2100"/>
    <x v="0"/>
    <d v="1899-12-30T00:00:00"/>
    <d v="1899-12-30T00:00:00"/>
    <s v="ok"/>
    <n v="45"/>
    <x v="44"/>
    <x v="19"/>
    <n v="5"/>
    <n v="0"/>
    <n v="0"/>
    <x v="7"/>
  </r>
  <r>
    <s v="A01"/>
    <s v="Corsa A01"/>
    <x v="0"/>
    <x v="45"/>
    <m/>
    <s v="M-CadettI"/>
    <x v="45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46"/>
    <x v="45"/>
    <x v="19"/>
    <n v="8"/>
    <n v="0"/>
    <n v="0"/>
    <x v="7"/>
  </r>
  <r>
    <s v="A01"/>
    <s v="Corsa A01"/>
    <x v="0"/>
    <x v="46"/>
    <m/>
    <s v="M-CadettI"/>
    <x v="46"/>
    <x v="1"/>
    <x v="0"/>
    <x v="0"/>
    <s v="ok"/>
    <x v="0"/>
    <n v="14"/>
    <s v="H011973"/>
    <x v="11"/>
    <x v="1"/>
    <x v="0"/>
    <n v="2100"/>
    <x v="0"/>
    <d v="1899-12-30T00:00:00"/>
    <d v="1899-12-30T00:00:00"/>
    <s v="ok"/>
    <n v="47"/>
    <x v="46"/>
    <x v="19"/>
    <n v="4"/>
    <n v="0"/>
    <n v="0"/>
    <x v="7"/>
  </r>
  <r>
    <s v="A01"/>
    <s v="Corsa A01"/>
    <x v="0"/>
    <x v="47"/>
    <m/>
    <s v="M-CadettI"/>
    <x v="47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48"/>
    <x v="47"/>
    <x v="19"/>
    <n v="9"/>
    <n v="0"/>
    <n v="0"/>
    <x v="7"/>
  </r>
  <r>
    <s v="A01"/>
    <s v="Corsa A01"/>
    <x v="0"/>
    <x v="48"/>
    <m/>
    <s v="M-CadettI"/>
    <x v="48"/>
    <x v="0"/>
    <x v="0"/>
    <x v="0"/>
    <s v="ok"/>
    <x v="0"/>
    <n v="14"/>
    <s v="H080875"/>
    <x v="19"/>
    <x v="1"/>
    <x v="0"/>
    <n v="2100"/>
    <x v="0"/>
    <d v="1899-12-30T00:00:00"/>
    <d v="1899-12-30T00:00:00"/>
    <s v="ok"/>
    <n v="49"/>
    <x v="48"/>
    <x v="19"/>
    <n v="1"/>
    <n v="0"/>
    <n v="2"/>
    <x v="18"/>
  </r>
  <r>
    <s v="A01"/>
    <s v="Corsa A01"/>
    <x v="0"/>
    <x v="49"/>
    <m/>
    <s v="M-CadettI"/>
    <x v="49"/>
    <x v="1"/>
    <x v="0"/>
    <x v="0"/>
    <s v="ok"/>
    <x v="0"/>
    <n v="14"/>
    <s v="L021869"/>
    <x v="2"/>
    <x v="2"/>
    <x v="0"/>
    <n v="2100"/>
    <x v="0"/>
    <d v="1899-12-30T00:00:00"/>
    <d v="1899-12-30T00:00:00"/>
    <s v="ok"/>
    <n v="50"/>
    <x v="49"/>
    <x v="19"/>
    <n v="10"/>
    <n v="0"/>
    <n v="0"/>
    <x v="7"/>
  </r>
  <r>
    <s v="B01"/>
    <s v="Corsa B01"/>
    <x v="0"/>
    <x v="50"/>
    <m/>
    <s v="M-AllievI + F-Allieve"/>
    <x v="50"/>
    <x v="2"/>
    <x v="0"/>
    <x v="1"/>
    <s v="ok"/>
    <x v="0"/>
    <n v="16"/>
    <s v="H040265"/>
    <x v="6"/>
    <x v="1"/>
    <x v="0"/>
    <n v="2500"/>
    <x v="0"/>
    <d v="1899-12-30T00:00:00"/>
    <d v="1899-12-30T00:00:00"/>
    <s v="ok"/>
    <n v="1"/>
    <x v="0"/>
    <x v="0"/>
    <n v="2"/>
    <n v="0"/>
    <n v="0"/>
    <x v="7"/>
  </r>
  <r>
    <s v="B01"/>
    <s v="Corsa B01"/>
    <x v="0"/>
    <x v="51"/>
    <m/>
    <s v="M-AllievI + F-Allieve"/>
    <x v="51"/>
    <x v="2"/>
    <x v="0"/>
    <x v="1"/>
    <s v="ok"/>
    <x v="0"/>
    <n v="16"/>
    <s v="H080682"/>
    <x v="20"/>
    <x v="1"/>
    <x v="0"/>
    <n v="2500"/>
    <x v="0"/>
    <d v="1899-12-30T00:00:00"/>
    <d v="1899-12-30T00:00:00"/>
    <s v="ok"/>
    <n v="2"/>
    <x v="1"/>
    <x v="1"/>
    <n v="1"/>
    <n v="0"/>
    <n v="105"/>
    <x v="19"/>
  </r>
  <r>
    <s v="B01"/>
    <s v="Corsa B01"/>
    <x v="0"/>
    <x v="52"/>
    <m/>
    <s v="M-AllievI + F-Allieve"/>
    <x v="52"/>
    <x v="3"/>
    <x v="0"/>
    <x v="1"/>
    <s v="ok"/>
    <x v="0"/>
    <n v="16"/>
    <s v="H080274"/>
    <x v="9"/>
    <x v="1"/>
    <x v="0"/>
    <n v="2500"/>
    <x v="0"/>
    <d v="1899-12-30T00:00:00"/>
    <d v="1899-12-30T00:00:00"/>
    <s v="ok"/>
    <n v="3"/>
    <x v="2"/>
    <x v="2"/>
    <n v="6"/>
    <n v="0"/>
    <n v="0"/>
    <x v="7"/>
  </r>
  <r>
    <s v="B01"/>
    <s v="Corsa B01"/>
    <x v="0"/>
    <x v="53"/>
    <m/>
    <s v="M-AllievI + F-Allieve"/>
    <x v="53"/>
    <x v="2"/>
    <x v="0"/>
    <x v="1"/>
    <s v="ok"/>
    <x v="0"/>
    <n v="16"/>
    <s v="H080274"/>
    <x v="9"/>
    <x v="1"/>
    <x v="0"/>
    <n v="2500"/>
    <x v="0"/>
    <d v="1899-12-30T00:00:00"/>
    <d v="1899-12-30T00:00:00"/>
    <s v="ok"/>
    <n v="4"/>
    <x v="3"/>
    <x v="3"/>
    <n v="7"/>
    <n v="0"/>
    <n v="0"/>
    <x v="7"/>
  </r>
  <r>
    <s v="B01"/>
    <s v="Corsa B01"/>
    <x v="0"/>
    <x v="54"/>
    <m/>
    <s v="M-AllievI + F-Allieve"/>
    <x v="54"/>
    <x v="2"/>
    <x v="0"/>
    <x v="1"/>
    <s v="ok"/>
    <x v="0"/>
    <n v="16"/>
    <s v="H080382"/>
    <x v="21"/>
    <x v="1"/>
    <x v="0"/>
    <n v="2500"/>
    <x v="0"/>
    <d v="1899-12-30T00:00:00"/>
    <d v="1899-12-30T00:00:00"/>
    <s v="ok"/>
    <n v="5"/>
    <x v="4"/>
    <x v="4"/>
    <n v="1"/>
    <n v="0"/>
    <n v="50"/>
    <x v="20"/>
  </r>
  <r>
    <s v="B01"/>
    <s v="Corsa B01"/>
    <x v="0"/>
    <x v="55"/>
    <m/>
    <s v="M-AllievI + F-Allieve"/>
    <x v="55"/>
    <x v="2"/>
    <x v="0"/>
    <x v="1"/>
    <s v="ok"/>
    <x v="0"/>
    <n v="16"/>
    <s v="C010535"/>
    <x v="12"/>
    <x v="3"/>
    <x v="0"/>
    <n v="2500"/>
    <x v="0"/>
    <d v="1899-12-30T00:00:00"/>
    <d v="1899-12-30T00:00:00"/>
    <s v="ok"/>
    <n v="6"/>
    <x v="5"/>
    <x v="5"/>
    <n v="4"/>
    <n v="0"/>
    <n v="0"/>
    <x v="7"/>
  </r>
  <r>
    <s v="B01"/>
    <s v="Corsa B01"/>
    <x v="0"/>
    <x v="56"/>
    <m/>
    <s v="M-AllievI + F-Allieve"/>
    <x v="56"/>
    <x v="2"/>
    <x v="0"/>
    <x v="1"/>
    <s v="ok"/>
    <x v="0"/>
    <n v="16"/>
    <s v="A140541"/>
    <x v="22"/>
    <x v="0"/>
    <x v="0"/>
    <n v="2500"/>
    <x v="0"/>
    <d v="1899-12-30T00:00:00"/>
    <d v="1899-12-30T00:00:00"/>
    <s v="ok"/>
    <n v="7"/>
    <x v="6"/>
    <x v="6"/>
    <n v="1"/>
    <n v="0"/>
    <n v="14"/>
    <x v="21"/>
  </r>
  <r>
    <s v="B01"/>
    <s v="Corsa B01"/>
    <x v="0"/>
    <x v="57"/>
    <m/>
    <s v="M-AllievI + F-Allieve"/>
    <x v="57"/>
    <x v="3"/>
    <x v="0"/>
    <x v="1"/>
    <s v="ok"/>
    <x v="0"/>
    <n v="16"/>
    <s v="A050294"/>
    <x v="23"/>
    <x v="0"/>
    <x v="0"/>
    <n v="2500"/>
    <x v="0"/>
    <d v="1899-12-30T00:00:00"/>
    <d v="1899-12-30T00:00:00"/>
    <s v="ok"/>
    <n v="8"/>
    <x v="7"/>
    <x v="7"/>
    <n v="1"/>
    <n v="0"/>
    <n v="34"/>
    <x v="6"/>
  </r>
  <r>
    <s v="B01"/>
    <s v="Corsa B01"/>
    <x v="0"/>
    <x v="58"/>
    <m/>
    <s v="M-AllievI + F-Allieve"/>
    <x v="58"/>
    <x v="2"/>
    <x v="0"/>
    <x v="1"/>
    <s v="ok"/>
    <x v="0"/>
    <n v="16"/>
    <s v="H010172"/>
    <x v="16"/>
    <x v="1"/>
    <x v="0"/>
    <n v="2500"/>
    <x v="0"/>
    <d v="1899-12-30T00:00:00"/>
    <d v="1899-12-30T00:00:00"/>
    <s v="ok"/>
    <n v="9"/>
    <x v="8"/>
    <x v="8"/>
    <n v="3"/>
    <n v="0"/>
    <n v="0"/>
    <x v="7"/>
  </r>
  <r>
    <s v="B01"/>
    <s v="Corsa B01"/>
    <x v="0"/>
    <x v="59"/>
    <m/>
    <s v="M-AllievI + F-Allieve"/>
    <x v="59"/>
    <x v="2"/>
    <x v="0"/>
    <x v="1"/>
    <s v="ok"/>
    <x v="0"/>
    <n v="16"/>
    <s v="C010535"/>
    <x v="12"/>
    <x v="3"/>
    <x v="0"/>
    <n v="2500"/>
    <x v="0"/>
    <d v="1899-12-30T00:00:00"/>
    <d v="1899-12-30T00:00:00"/>
    <s v="ok"/>
    <n v="10"/>
    <x v="9"/>
    <x v="9"/>
    <n v="5"/>
    <n v="0"/>
    <n v="0"/>
    <x v="7"/>
  </r>
  <r>
    <s v="B01"/>
    <s v="Corsa B01"/>
    <x v="0"/>
    <x v="60"/>
    <m/>
    <s v="M-AllievI + F-Allieve"/>
    <x v="60"/>
    <x v="3"/>
    <x v="0"/>
    <x v="1"/>
    <s v="ok"/>
    <x v="0"/>
    <n v="16"/>
    <s v="A130646"/>
    <x v="3"/>
    <x v="0"/>
    <x v="0"/>
    <n v="2500"/>
    <x v="0"/>
    <d v="1899-12-30T00:00:00"/>
    <d v="1899-12-30T00:00:00"/>
    <s v="ok"/>
    <n v="11"/>
    <x v="10"/>
    <x v="10"/>
    <n v="4"/>
    <n v="0"/>
    <n v="0"/>
    <x v="7"/>
  </r>
  <r>
    <s v="B01"/>
    <s v="Corsa B01"/>
    <x v="0"/>
    <x v="61"/>
    <m/>
    <s v="M-AllievI + F-Allieve"/>
    <x v="61"/>
    <x v="2"/>
    <x v="0"/>
    <x v="1"/>
    <s v="ok"/>
    <x v="0"/>
    <n v="16"/>
    <s v="H011219"/>
    <x v="24"/>
    <x v="1"/>
    <x v="0"/>
    <n v="2500"/>
    <x v="0"/>
    <d v="1899-12-30T00:00:00"/>
    <d v="1899-12-30T00:00:00"/>
    <s v="ok"/>
    <n v="12"/>
    <x v="11"/>
    <x v="11"/>
    <n v="1"/>
    <n v="0"/>
    <n v="41"/>
    <x v="22"/>
  </r>
  <r>
    <s v="B01"/>
    <s v="Corsa B01"/>
    <x v="0"/>
    <x v="62"/>
    <m/>
    <s v="M-AllievI + F-Allieve"/>
    <x v="62"/>
    <x v="3"/>
    <x v="0"/>
    <x v="1"/>
    <s v="ok"/>
    <x v="0"/>
    <n v="16"/>
    <s v="A130646"/>
    <x v="3"/>
    <x v="0"/>
    <x v="0"/>
    <n v="2500"/>
    <x v="0"/>
    <d v="1899-12-30T00:00:00"/>
    <d v="1899-12-30T00:00:00"/>
    <s v="ok"/>
    <n v="13"/>
    <x v="12"/>
    <x v="12"/>
    <n v="5"/>
    <n v="0"/>
    <n v="0"/>
    <x v="7"/>
  </r>
  <r>
    <s v="B01"/>
    <s v="Corsa B01"/>
    <x v="0"/>
    <x v="63"/>
    <m/>
    <s v="M-AllievI + F-Allieve"/>
    <x v="63"/>
    <x v="2"/>
    <x v="0"/>
    <x v="1"/>
    <s v="ok"/>
    <x v="0"/>
    <n v="16"/>
    <s v="H011219"/>
    <x v="24"/>
    <x v="1"/>
    <x v="0"/>
    <n v="2500"/>
    <x v="0"/>
    <d v="1899-12-30T00:00:00"/>
    <d v="1899-12-30T00:00:00"/>
    <s v="ok"/>
    <n v="14"/>
    <x v="13"/>
    <x v="13"/>
    <n v="2"/>
    <n v="0"/>
    <n v="0"/>
    <x v="7"/>
  </r>
  <r>
    <s v="B01"/>
    <s v="Corsa B01"/>
    <x v="0"/>
    <x v="64"/>
    <m/>
    <s v="M-AllievI + F-Allieve"/>
    <x v="64"/>
    <x v="2"/>
    <x v="0"/>
    <x v="1"/>
    <s v="ok"/>
    <x v="0"/>
    <n v="16"/>
    <s v="L022825"/>
    <x v="5"/>
    <x v="2"/>
    <x v="0"/>
    <n v="2500"/>
    <x v="0"/>
    <d v="1899-12-30T00:00:00"/>
    <d v="1899-12-30T00:00:00"/>
    <s v="ok"/>
    <n v="15"/>
    <x v="14"/>
    <x v="14"/>
    <n v="3"/>
    <n v="0"/>
    <n v="0"/>
    <x v="7"/>
  </r>
  <r>
    <s v="B01"/>
    <s v="Corsa B01"/>
    <x v="0"/>
    <x v="65"/>
    <m/>
    <s v="M-AllievI + F-Allieve"/>
    <x v="65"/>
    <x v="2"/>
    <x v="0"/>
    <x v="1"/>
    <s v="ok"/>
    <x v="0"/>
    <n v="16"/>
    <s v="H011554"/>
    <x v="15"/>
    <x v="1"/>
    <x v="0"/>
    <n v="2500"/>
    <x v="0"/>
    <d v="1899-12-30T00:00:00"/>
    <d v="1899-12-30T00:00:00"/>
    <s v="ok"/>
    <n v="16"/>
    <x v="15"/>
    <x v="15"/>
    <n v="4"/>
    <n v="0"/>
    <n v="0"/>
    <x v="7"/>
  </r>
  <r>
    <s v="B01"/>
    <s v="Corsa B01"/>
    <x v="0"/>
    <x v="66"/>
    <m/>
    <s v="M-AllievI + F-Allieve"/>
    <x v="66"/>
    <x v="3"/>
    <x v="1"/>
    <x v="2"/>
    <s v="ok"/>
    <x v="0"/>
    <n v="15"/>
    <s v="H010289"/>
    <x v="1"/>
    <x v="1"/>
    <x v="0"/>
    <n v="2500"/>
    <x v="0"/>
    <d v="1899-12-30T00:00:00"/>
    <d v="1899-12-30T00:00:00"/>
    <s v="ok"/>
    <n v="17"/>
    <x v="0"/>
    <x v="0"/>
    <n v="1"/>
    <n v="0"/>
    <n v="88"/>
    <x v="23"/>
  </r>
  <r>
    <s v="B01"/>
    <s v="Corsa B01"/>
    <x v="0"/>
    <x v="67"/>
    <m/>
    <s v="M-AllievI + F-Allieve"/>
    <x v="67"/>
    <x v="2"/>
    <x v="0"/>
    <x v="1"/>
    <s v="ok"/>
    <x v="0"/>
    <n v="16"/>
    <s v="H011554"/>
    <x v="15"/>
    <x v="1"/>
    <x v="0"/>
    <n v="2500"/>
    <x v="0"/>
    <d v="1899-12-30T00:00:00"/>
    <d v="1899-12-30T00:00:00"/>
    <s v="ok"/>
    <n v="18"/>
    <x v="16"/>
    <x v="16"/>
    <n v="5"/>
    <n v="0"/>
    <n v="0"/>
    <x v="7"/>
  </r>
  <r>
    <s v="B01"/>
    <s v="Corsa B01"/>
    <x v="0"/>
    <x v="68"/>
    <m/>
    <s v="M-AllievI + F-Allieve"/>
    <x v="68"/>
    <x v="3"/>
    <x v="1"/>
    <x v="2"/>
    <s v="ok"/>
    <x v="0"/>
    <n v="15"/>
    <s v="H080300"/>
    <x v="25"/>
    <x v="1"/>
    <x v="0"/>
    <n v="2500"/>
    <x v="0"/>
    <d v="1899-12-30T00:00:00"/>
    <d v="1899-12-30T00:00:00"/>
    <s v="ok"/>
    <n v="19"/>
    <x v="1"/>
    <x v="1"/>
    <n v="1"/>
    <n v="0"/>
    <n v="19"/>
    <x v="24"/>
  </r>
  <r>
    <s v="B01"/>
    <s v="Corsa B01"/>
    <x v="0"/>
    <x v="69"/>
    <m/>
    <s v="M-AllievI + F-Allieve"/>
    <x v="69"/>
    <x v="2"/>
    <x v="0"/>
    <x v="1"/>
    <s v="ok"/>
    <x v="0"/>
    <n v="16"/>
    <s v="H040444"/>
    <x v="17"/>
    <x v="1"/>
    <x v="0"/>
    <n v="2500"/>
    <x v="0"/>
    <d v="1899-12-30T00:00:00"/>
    <d v="1899-12-30T00:00:00"/>
    <s v="ok"/>
    <n v="20"/>
    <x v="17"/>
    <x v="17"/>
    <n v="2"/>
    <n v="0"/>
    <n v="0"/>
    <x v="7"/>
  </r>
  <r>
    <s v="B01"/>
    <s v="Corsa B01"/>
    <x v="0"/>
    <x v="70"/>
    <m/>
    <s v="M-AllievI + F-Allieve"/>
    <x v="70"/>
    <x v="3"/>
    <x v="1"/>
    <x v="2"/>
    <s v="ok"/>
    <x v="0"/>
    <n v="15"/>
    <s v="L021869"/>
    <x v="2"/>
    <x v="2"/>
    <x v="0"/>
    <n v="2500"/>
    <x v="0"/>
    <d v="1899-12-30T00:00:00"/>
    <d v="1899-12-30T00:00:00"/>
    <s v="ok"/>
    <n v="21"/>
    <x v="2"/>
    <x v="2"/>
    <n v="1"/>
    <n v="0"/>
    <n v="210"/>
    <x v="25"/>
  </r>
  <r>
    <s v="B01"/>
    <s v="Corsa B01"/>
    <x v="0"/>
    <x v="71"/>
    <m/>
    <s v="M-AllievI + F-Allieve"/>
    <x v="71"/>
    <x v="3"/>
    <x v="1"/>
    <x v="2"/>
    <s v="ok"/>
    <x v="0"/>
    <n v="15"/>
    <s v="L021869"/>
    <x v="2"/>
    <x v="2"/>
    <x v="0"/>
    <n v="2500"/>
    <x v="0"/>
    <d v="1899-12-30T00:00:00"/>
    <d v="1899-12-30T00:00:00"/>
    <s v="ok"/>
    <n v="22"/>
    <x v="3"/>
    <x v="3"/>
    <n v="2"/>
    <n v="0"/>
    <n v="0"/>
    <x v="7"/>
  </r>
  <r>
    <s v="B01"/>
    <s v="Corsa B01"/>
    <x v="0"/>
    <x v="72"/>
    <m/>
    <s v="M-AllievI + F-Allieve"/>
    <x v="72"/>
    <x v="2"/>
    <x v="1"/>
    <x v="2"/>
    <s v="ok"/>
    <x v="0"/>
    <n v="15"/>
    <s v="A130534"/>
    <x v="8"/>
    <x v="0"/>
    <x v="0"/>
    <n v="2500"/>
    <x v="0"/>
    <d v="1899-12-30T00:00:00"/>
    <d v="1899-12-30T00:00:00"/>
    <s v="ok"/>
    <n v="23"/>
    <x v="4"/>
    <x v="4"/>
    <n v="1"/>
    <n v="0"/>
    <n v="47"/>
    <x v="26"/>
  </r>
  <r>
    <s v="B01"/>
    <s v="Corsa B01"/>
    <x v="0"/>
    <x v="73"/>
    <m/>
    <s v="M-AllievI + F-Allieve"/>
    <x v="73"/>
    <x v="2"/>
    <x v="0"/>
    <x v="1"/>
    <s v="ok"/>
    <x v="0"/>
    <n v="16"/>
    <s v="L021869"/>
    <x v="2"/>
    <x v="2"/>
    <x v="0"/>
    <n v="2500"/>
    <x v="0"/>
    <d v="1899-12-30T00:00:00"/>
    <d v="1899-12-30T00:00:00"/>
    <s v="ok"/>
    <n v="24"/>
    <x v="18"/>
    <x v="18"/>
    <n v="11"/>
    <n v="0"/>
    <n v="0"/>
    <x v="7"/>
  </r>
  <r>
    <s v="B01"/>
    <s v="Corsa B01"/>
    <x v="0"/>
    <x v="74"/>
    <m/>
    <s v="M-AllievI + F-Allieve"/>
    <x v="74"/>
    <x v="3"/>
    <x v="1"/>
    <x v="2"/>
    <s v="ok"/>
    <x v="0"/>
    <n v="15"/>
    <s v="H110754"/>
    <x v="26"/>
    <x v="1"/>
    <x v="0"/>
    <n v="2500"/>
    <x v="0"/>
    <d v="1899-12-30T00:00:00"/>
    <d v="1899-12-30T00:00:00"/>
    <s v="ok"/>
    <n v="25"/>
    <x v="5"/>
    <x v="5"/>
    <n v="1"/>
    <n v="0"/>
    <n v="81"/>
    <x v="27"/>
  </r>
  <r>
    <s v="B01"/>
    <s v="Corsa B01"/>
    <x v="0"/>
    <x v="75"/>
    <m/>
    <s v="M-AllievI + F-Allieve"/>
    <x v="75"/>
    <x v="2"/>
    <x v="1"/>
    <x v="2"/>
    <s v="ok"/>
    <x v="0"/>
    <n v="15"/>
    <s v="H010172"/>
    <x v="16"/>
    <x v="1"/>
    <x v="0"/>
    <n v="2500"/>
    <x v="0"/>
    <d v="1899-12-30T00:00:00"/>
    <d v="1899-12-30T00:00:00"/>
    <s v="ok"/>
    <n v="26"/>
    <x v="6"/>
    <x v="6"/>
    <n v="1"/>
    <n v="0"/>
    <n v="87"/>
    <x v="3"/>
  </r>
  <r>
    <s v="A02"/>
    <s v="Corsa A02"/>
    <x v="0"/>
    <x v="76"/>
    <m/>
    <s v="F-Cadette"/>
    <x v="76"/>
    <x v="0"/>
    <x v="1"/>
    <x v="3"/>
    <s v="ok"/>
    <x v="0"/>
    <n v="13"/>
    <s v="A120494"/>
    <x v="27"/>
    <x v="0"/>
    <x v="0"/>
    <n v="2100"/>
    <x v="0"/>
    <d v="1899-12-30T00:00:00"/>
    <d v="1899-12-30T00:00:00"/>
    <s v="ok"/>
    <n v="1"/>
    <x v="0"/>
    <x v="0"/>
    <n v="1"/>
    <n v="0"/>
    <n v="20"/>
    <x v="28"/>
  </r>
  <r>
    <s v="A02"/>
    <s v="Corsa A02"/>
    <x v="0"/>
    <x v="77"/>
    <m/>
    <s v="F-Cadette"/>
    <x v="77"/>
    <x v="1"/>
    <x v="1"/>
    <x v="3"/>
    <s v="ok"/>
    <x v="0"/>
    <n v="13"/>
    <s v="H011973"/>
    <x v="11"/>
    <x v="1"/>
    <x v="0"/>
    <n v="2100"/>
    <x v="0"/>
    <d v="1899-12-30T00:00:00"/>
    <d v="1899-12-30T00:00:00"/>
    <s v="ok"/>
    <n v="2"/>
    <x v="1"/>
    <x v="1"/>
    <n v="1"/>
    <n v="0"/>
    <n v="37"/>
    <x v="0"/>
  </r>
  <r>
    <s v="A02"/>
    <s v="Corsa A02"/>
    <x v="0"/>
    <x v="78"/>
    <m/>
    <s v="F-Cadette"/>
    <x v="78"/>
    <x v="1"/>
    <x v="1"/>
    <x v="3"/>
    <s v="ok"/>
    <x v="0"/>
    <n v="13"/>
    <s v="H011554"/>
    <x v="15"/>
    <x v="1"/>
    <x v="0"/>
    <n v="2100"/>
    <x v="0"/>
    <d v="1899-12-30T00:00:00"/>
    <d v="1899-12-30T00:00:00"/>
    <s v="ok"/>
    <n v="3"/>
    <x v="2"/>
    <x v="2"/>
    <n v="1"/>
    <n v="0"/>
    <n v="18"/>
    <x v="29"/>
  </r>
  <r>
    <s v="A02"/>
    <s v="Corsa A02"/>
    <x v="0"/>
    <x v="79"/>
    <m/>
    <s v="F-Cadette"/>
    <x v="79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4"/>
    <x v="3"/>
    <x v="3"/>
    <n v="3"/>
    <n v="0"/>
    <n v="0"/>
    <x v="7"/>
  </r>
  <r>
    <s v="A02"/>
    <s v="Corsa A02"/>
    <x v="0"/>
    <x v="80"/>
    <m/>
    <s v="F-Cadette"/>
    <x v="80"/>
    <x v="1"/>
    <x v="1"/>
    <x v="3"/>
    <s v="ok"/>
    <x v="0"/>
    <n v="13"/>
    <s v="H010172"/>
    <x v="16"/>
    <x v="1"/>
    <x v="0"/>
    <n v="2100"/>
    <x v="0"/>
    <d v="1899-12-30T00:00:00"/>
    <d v="1899-12-30T00:00:00"/>
    <s v="ok"/>
    <n v="5"/>
    <x v="4"/>
    <x v="4"/>
    <n v="2"/>
    <n v="0"/>
    <n v="0"/>
    <x v="7"/>
  </r>
  <r>
    <s v="A02"/>
    <s v="Corsa A02"/>
    <x v="0"/>
    <x v="81"/>
    <m/>
    <s v="F-Cadette"/>
    <x v="81"/>
    <x v="0"/>
    <x v="1"/>
    <x v="3"/>
    <s v="ok"/>
    <x v="0"/>
    <n v="13"/>
    <s v="H011219"/>
    <x v="24"/>
    <x v="1"/>
    <x v="0"/>
    <n v="2100"/>
    <x v="0"/>
    <d v="1899-12-30T00:00:00"/>
    <d v="1899-12-30T00:00:00"/>
    <s v="ok"/>
    <n v="6"/>
    <x v="5"/>
    <x v="5"/>
    <n v="1"/>
    <n v="0"/>
    <n v="104"/>
    <x v="30"/>
  </r>
  <r>
    <s v="A02"/>
    <s v="Corsa A02"/>
    <x v="0"/>
    <x v="82"/>
    <m/>
    <s v="F-Cadette"/>
    <x v="82"/>
    <x v="0"/>
    <x v="1"/>
    <x v="3"/>
    <s v="ok"/>
    <x v="0"/>
    <n v="13"/>
    <s v="H011219"/>
    <x v="24"/>
    <x v="1"/>
    <x v="0"/>
    <n v="2100"/>
    <x v="0"/>
    <d v="1899-12-30T00:00:00"/>
    <d v="1899-12-30T00:00:00"/>
    <s v="ok"/>
    <n v="7"/>
    <x v="6"/>
    <x v="6"/>
    <n v="2"/>
    <n v="0"/>
    <n v="0"/>
    <x v="7"/>
  </r>
  <r>
    <s v="A02"/>
    <s v="Corsa A02"/>
    <x v="0"/>
    <x v="83"/>
    <m/>
    <s v="F-Cadette"/>
    <x v="83"/>
    <x v="1"/>
    <x v="1"/>
    <x v="3"/>
    <s v="ok"/>
    <x v="0"/>
    <n v="13"/>
    <s v="H011308"/>
    <x v="7"/>
    <x v="1"/>
    <x v="0"/>
    <n v="2100"/>
    <x v="0"/>
    <d v="1899-12-30T00:00:00"/>
    <d v="1899-12-30T00:00:00"/>
    <s v="ok"/>
    <n v="8"/>
    <x v="7"/>
    <x v="7"/>
    <n v="1"/>
    <n v="0"/>
    <n v="103"/>
    <x v="31"/>
  </r>
  <r>
    <s v="A02"/>
    <s v="Corsa A02"/>
    <x v="0"/>
    <x v="84"/>
    <m/>
    <s v="F-Cadette"/>
    <x v="84"/>
    <x v="1"/>
    <x v="1"/>
    <x v="3"/>
    <s v="ok"/>
    <x v="0"/>
    <n v="13"/>
    <s v="C010535"/>
    <x v="12"/>
    <x v="3"/>
    <x v="0"/>
    <n v="2100"/>
    <x v="0"/>
    <d v="1899-12-30T00:00:00"/>
    <d v="1899-12-30T00:00:00"/>
    <s v="ok"/>
    <n v="9"/>
    <x v="8"/>
    <x v="8"/>
    <n v="1"/>
    <n v="0"/>
    <n v="31"/>
    <x v="32"/>
  </r>
  <r>
    <s v="A02"/>
    <s v="Corsa A02"/>
    <x v="0"/>
    <x v="85"/>
    <m/>
    <s v="F-Cadette"/>
    <x v="85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10"/>
    <x v="9"/>
    <x v="9"/>
    <n v="4"/>
    <n v="0"/>
    <n v="0"/>
    <x v="7"/>
  </r>
  <r>
    <s v="A02"/>
    <s v="Corsa A02"/>
    <x v="0"/>
    <x v="86"/>
    <m/>
    <s v="F-Cadette"/>
    <x v="86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11"/>
    <x v="10"/>
    <x v="10"/>
    <n v="5"/>
    <n v="0"/>
    <n v="0"/>
    <x v="7"/>
  </r>
  <r>
    <s v="A02"/>
    <s v="Corsa A02"/>
    <x v="0"/>
    <x v="87"/>
    <m/>
    <s v="F-Cadette"/>
    <x v="87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12"/>
    <x v="11"/>
    <x v="11"/>
    <n v="6"/>
    <n v="0"/>
    <n v="0"/>
    <x v="7"/>
  </r>
  <r>
    <s v="A02"/>
    <s v="Corsa A02"/>
    <x v="0"/>
    <x v="88"/>
    <m/>
    <s v="F-Cadette"/>
    <x v="88"/>
    <x v="0"/>
    <x v="1"/>
    <x v="3"/>
    <s v="ok"/>
    <x v="0"/>
    <n v="13"/>
    <s v="H040444"/>
    <x v="17"/>
    <x v="1"/>
    <x v="0"/>
    <n v="2100"/>
    <x v="0"/>
    <d v="1899-12-30T00:00:00"/>
    <d v="1899-12-30T00:00:00"/>
    <s v="ok"/>
    <n v="13"/>
    <x v="12"/>
    <x v="12"/>
    <n v="1"/>
    <n v="0"/>
    <n v="8"/>
    <x v="33"/>
  </r>
  <r>
    <s v="A02"/>
    <s v="Corsa A02"/>
    <x v="0"/>
    <x v="89"/>
    <m/>
    <s v="F-Cadette"/>
    <x v="89"/>
    <x v="1"/>
    <x v="1"/>
    <x v="3"/>
    <s v="ok"/>
    <x v="0"/>
    <n v="13"/>
    <s v="L021869"/>
    <x v="2"/>
    <x v="2"/>
    <x v="0"/>
    <n v="2100"/>
    <x v="0"/>
    <d v="1899-12-30T00:00:00"/>
    <d v="1899-12-30T00:00:00"/>
    <s v="ok"/>
    <n v="14"/>
    <x v="13"/>
    <x v="13"/>
    <n v="7"/>
    <n v="0"/>
    <n v="0"/>
    <x v="7"/>
  </r>
  <r>
    <s v="A02"/>
    <s v="Corsa A02"/>
    <x v="0"/>
    <x v="90"/>
    <m/>
    <s v="F-Cadette"/>
    <x v="90"/>
    <x v="1"/>
    <x v="1"/>
    <x v="3"/>
    <s v="ok"/>
    <x v="0"/>
    <n v="13"/>
    <s v="A130534"/>
    <x v="8"/>
    <x v="0"/>
    <x v="0"/>
    <n v="2100"/>
    <x v="0"/>
    <d v="1899-12-30T00:00:00"/>
    <d v="1899-12-30T00:00:00"/>
    <s v="ok"/>
    <n v="15"/>
    <x v="14"/>
    <x v="14"/>
    <n v="2"/>
    <n v="0"/>
    <n v="0"/>
    <x v="7"/>
  </r>
  <r>
    <s v="A02"/>
    <s v="Corsa A02"/>
    <x v="0"/>
    <x v="91"/>
    <m/>
    <s v="F-Cadette"/>
    <x v="91"/>
    <x v="1"/>
    <x v="1"/>
    <x v="3"/>
    <s v="ok"/>
    <x v="0"/>
    <n v="13"/>
    <s v="H110754"/>
    <x v="26"/>
    <x v="1"/>
    <x v="0"/>
    <n v="2100"/>
    <x v="0"/>
    <d v="1899-12-30T00:00:00"/>
    <d v="1899-12-30T00:00:00"/>
    <s v="ok"/>
    <n v="16"/>
    <x v="15"/>
    <x v="15"/>
    <n v="2"/>
    <n v="0"/>
    <n v="0"/>
    <x v="7"/>
  </r>
  <r>
    <s v="A02"/>
    <s v="Corsa A02"/>
    <x v="0"/>
    <x v="92"/>
    <m/>
    <s v="F-Cadette"/>
    <x v="92"/>
    <x v="1"/>
    <x v="1"/>
    <x v="3"/>
    <s v="ok"/>
    <x v="0"/>
    <n v="13"/>
    <s v="L021869"/>
    <x v="2"/>
    <x v="2"/>
    <x v="0"/>
    <n v="2100"/>
    <x v="0"/>
    <d v="1899-12-30T00:00:00"/>
    <d v="1899-12-30T00:00:00"/>
    <s v="ok"/>
    <n v="17"/>
    <x v="16"/>
    <x v="16"/>
    <n v="8"/>
    <n v="0"/>
    <n v="0"/>
    <x v="7"/>
  </r>
  <r>
    <s v="A02"/>
    <s v="Corsa A02"/>
    <x v="0"/>
    <x v="93"/>
    <m/>
    <s v="F-Cadette"/>
    <x v="93"/>
    <x v="1"/>
    <x v="1"/>
    <x v="3"/>
    <s v="ok"/>
    <x v="0"/>
    <n v="13"/>
    <s v="H011308"/>
    <x v="7"/>
    <x v="1"/>
    <x v="0"/>
    <n v="2100"/>
    <x v="0"/>
    <d v="1899-12-30T00:00:00"/>
    <d v="1899-12-30T00:00:00"/>
    <s v="ok"/>
    <n v="18"/>
    <x v="17"/>
    <x v="17"/>
    <n v="2"/>
    <n v="0"/>
    <n v="0"/>
    <x v="7"/>
  </r>
  <r>
    <s v="A02"/>
    <s v="Corsa A02"/>
    <x v="0"/>
    <x v="94"/>
    <m/>
    <s v="F-Cadette"/>
    <x v="94"/>
    <x v="0"/>
    <x v="1"/>
    <x v="3"/>
    <s v="ok"/>
    <x v="0"/>
    <n v="13"/>
    <s v="A130534"/>
    <x v="8"/>
    <x v="0"/>
    <x v="0"/>
    <n v="2100"/>
    <x v="0"/>
    <d v="1899-12-30T00:00:00"/>
    <d v="1899-12-30T00:00:00"/>
    <s v="ok"/>
    <n v="19"/>
    <x v="18"/>
    <x v="18"/>
    <n v="3"/>
    <n v="0"/>
    <n v="0"/>
    <x v="7"/>
  </r>
  <r>
    <s v="A02"/>
    <s v="Corsa A02"/>
    <x v="0"/>
    <x v="95"/>
    <m/>
    <s v="F-Cadette"/>
    <x v="95"/>
    <x v="1"/>
    <x v="1"/>
    <x v="3"/>
    <s v="ok"/>
    <x v="0"/>
    <n v="13"/>
    <s v="L021869"/>
    <x v="2"/>
    <x v="2"/>
    <x v="0"/>
    <n v="2100"/>
    <x v="0"/>
    <d v="1899-12-30T00:00:00"/>
    <d v="1899-12-30T00:00:00"/>
    <s v="ok"/>
    <n v="20"/>
    <x v="19"/>
    <x v="19"/>
    <n v="9"/>
    <n v="0"/>
    <n v="0"/>
    <x v="7"/>
  </r>
  <r>
    <s v="A02"/>
    <s v="Corsa A02"/>
    <x v="0"/>
    <x v="96"/>
    <m/>
    <s v="F-Cadette"/>
    <x v="96"/>
    <x v="1"/>
    <x v="1"/>
    <x v="3"/>
    <s v="ok"/>
    <x v="0"/>
    <n v="13"/>
    <s v="C010535"/>
    <x v="12"/>
    <x v="3"/>
    <x v="0"/>
    <n v="2100"/>
    <x v="0"/>
    <d v="1899-12-30T00:00:00"/>
    <d v="1899-12-30T00:00:00"/>
    <s v="ok"/>
    <n v="21"/>
    <x v="20"/>
    <x v="19"/>
    <n v="2"/>
    <n v="0"/>
    <n v="0"/>
    <x v="7"/>
  </r>
  <r>
    <s v="A02"/>
    <s v="Corsa A02"/>
    <x v="0"/>
    <x v="97"/>
    <m/>
    <s v="F-Cadette"/>
    <x v="97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22"/>
    <x v="21"/>
    <x v="19"/>
    <n v="10"/>
    <n v="0"/>
    <n v="0"/>
    <x v="7"/>
  </r>
  <r>
    <s v="A02"/>
    <s v="Corsa A02"/>
    <x v="0"/>
    <x v="98"/>
    <m/>
    <s v="F-Cadette"/>
    <x v="98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23"/>
    <x v="22"/>
    <x v="19"/>
    <n v="11"/>
    <n v="0"/>
    <n v="0"/>
    <x v="7"/>
  </r>
  <r>
    <s v="A02"/>
    <s v="Corsa A02"/>
    <x v="0"/>
    <x v="99"/>
    <m/>
    <s v="F-Cadette"/>
    <x v="99"/>
    <x v="1"/>
    <x v="1"/>
    <x v="3"/>
    <s v="ok"/>
    <x v="0"/>
    <n v="13"/>
    <s v="L021869"/>
    <x v="2"/>
    <x v="2"/>
    <x v="0"/>
    <n v="2100"/>
    <x v="0"/>
    <d v="1899-12-30T00:00:00"/>
    <d v="1899-12-30T00:00:00"/>
    <s v="ok"/>
    <n v="24"/>
    <x v="23"/>
    <x v="19"/>
    <n v="12"/>
    <n v="0"/>
    <n v="0"/>
    <x v="7"/>
  </r>
  <r>
    <s v="A02"/>
    <s v="Corsa A02"/>
    <x v="0"/>
    <x v="100"/>
    <m/>
    <s v="F-Cadette"/>
    <x v="100"/>
    <x v="0"/>
    <x v="1"/>
    <x v="3"/>
    <s v="ok"/>
    <x v="0"/>
    <n v="13"/>
    <s v="L021869"/>
    <x v="2"/>
    <x v="2"/>
    <x v="0"/>
    <n v="2100"/>
    <x v="0"/>
    <d v="1899-12-30T00:00:00"/>
    <d v="1899-12-30T00:00:00"/>
    <s v="ok"/>
    <n v="25"/>
    <x v="24"/>
    <x v="19"/>
    <n v="13"/>
    <n v="0"/>
    <n v="0"/>
    <x v="7"/>
  </r>
  <r>
    <s v="A02"/>
    <s v="Corsa A02"/>
    <x v="0"/>
    <x v="101"/>
    <m/>
    <s v="F-Cadette"/>
    <x v="101"/>
    <x v="1"/>
    <x v="1"/>
    <x v="3"/>
    <s v="ok"/>
    <x v="0"/>
    <n v="13"/>
    <s v="A140529"/>
    <x v="28"/>
    <x v="0"/>
    <x v="0"/>
    <n v="2100"/>
    <x v="0"/>
    <d v="1899-12-30T00:00:00"/>
    <d v="1899-12-30T00:00:00"/>
    <s v="ok"/>
    <n v="26"/>
    <x v="25"/>
    <x v="19"/>
    <n v="1"/>
    <n v="0"/>
    <n v="1"/>
    <x v="34"/>
  </r>
  <r>
    <s v="A02"/>
    <s v="Corsa A02"/>
    <x v="0"/>
    <x v="102"/>
    <m/>
    <s v="F-Cadette"/>
    <x v="102"/>
    <x v="0"/>
    <x v="1"/>
    <x v="3"/>
    <s v="ok"/>
    <x v="0"/>
    <n v="13"/>
    <s v="H070205"/>
    <x v="29"/>
    <x v="1"/>
    <x v="0"/>
    <n v="2100"/>
    <x v="0"/>
    <d v="1899-12-30T00:00:00"/>
    <d v="1899-12-30T00:00:00"/>
    <s v="ok"/>
    <n v="27"/>
    <x v="26"/>
    <x v="19"/>
    <n v="1"/>
    <n v="0"/>
    <n v="1"/>
    <x v="34"/>
  </r>
  <r>
    <s v="A02"/>
    <s v="Corsa A02"/>
    <x v="0"/>
    <x v="103"/>
    <m/>
    <s v="F-Cadette"/>
    <x v="103"/>
    <x v="1"/>
    <x v="1"/>
    <x v="3"/>
    <s v="ok"/>
    <x v="0"/>
    <n v="13"/>
    <s v="L021869"/>
    <x v="2"/>
    <x v="2"/>
    <x v="0"/>
    <n v="2100"/>
    <x v="0"/>
    <d v="1899-12-30T00:00:00"/>
    <d v="1899-12-30T00:00:00"/>
    <s v="ok"/>
    <n v="28"/>
    <x v="27"/>
    <x v="19"/>
    <n v="14"/>
    <n v="0"/>
    <n v="0"/>
    <x v="7"/>
  </r>
  <r>
    <s v="A02"/>
    <s v="Corsa A02"/>
    <x v="0"/>
    <x v="104"/>
    <m/>
    <s v="F-Cadette"/>
    <x v="104"/>
    <x v="1"/>
    <x v="1"/>
    <x v="3"/>
    <s v="ok"/>
    <x v="0"/>
    <n v="13"/>
    <s v="L021869"/>
    <x v="2"/>
    <x v="2"/>
    <x v="0"/>
    <n v="2100"/>
    <x v="0"/>
    <d v="1899-12-30T00:00:00"/>
    <d v="1899-12-30T00:00:00"/>
    <s v="ok"/>
    <n v="29"/>
    <x v="28"/>
    <x v="19"/>
    <n v="15"/>
    <n v="0"/>
    <n v="0"/>
    <x v="7"/>
  </r>
  <r>
    <s v="A02"/>
    <s v="Corsa A02"/>
    <x v="0"/>
    <x v="105"/>
    <m/>
    <s v="F-Cadette"/>
    <x v="105"/>
    <x v="1"/>
    <x v="1"/>
    <x v="3"/>
    <s v="ok"/>
    <x v="0"/>
    <n v="13"/>
    <s v="H040447"/>
    <x v="30"/>
    <x v="1"/>
    <x v="0"/>
    <n v="2100"/>
    <x v="0"/>
    <d v="1899-12-30T00:00:00"/>
    <d v="1899-12-30T00:00:00"/>
    <s v="ok"/>
    <n v="30"/>
    <x v="29"/>
    <x v="19"/>
    <n v="1"/>
    <n v="0"/>
    <n v="25"/>
    <x v="35"/>
  </r>
  <r>
    <s v="A03"/>
    <s v="Corsa A03"/>
    <x v="0"/>
    <x v="106"/>
    <m/>
    <s v="M-Ragazzi B"/>
    <x v="106"/>
    <x v="4"/>
    <x v="0"/>
    <x v="4"/>
    <s v="ok"/>
    <x v="0"/>
    <n v="12"/>
    <s v="H011308"/>
    <x v="7"/>
    <x v="1"/>
    <x v="0"/>
    <n v="1000"/>
    <x v="0"/>
    <d v="1899-12-30T00:00:00"/>
    <d v="1899-12-30T00:00:00"/>
    <s v="ok"/>
    <n v="1"/>
    <x v="0"/>
    <x v="0"/>
    <n v="2"/>
    <n v="0"/>
    <n v="0"/>
    <x v="7"/>
  </r>
  <r>
    <s v="A03"/>
    <s v="Corsa A03"/>
    <x v="0"/>
    <x v="107"/>
    <m/>
    <s v="M-Ragazzi B"/>
    <x v="107"/>
    <x v="4"/>
    <x v="0"/>
    <x v="4"/>
    <s v="ok"/>
    <x v="0"/>
    <n v="12"/>
    <s v="L022825"/>
    <x v="5"/>
    <x v="2"/>
    <x v="0"/>
    <n v="1000"/>
    <x v="0"/>
    <d v="1899-12-30T00:00:00"/>
    <d v="1899-12-30T00:00:00"/>
    <s v="ok"/>
    <n v="2"/>
    <x v="1"/>
    <x v="1"/>
    <n v="4"/>
    <n v="0"/>
    <n v="0"/>
    <x v="7"/>
  </r>
  <r>
    <s v="A03"/>
    <s v="Corsa A03"/>
    <x v="0"/>
    <x v="108"/>
    <m/>
    <s v="M-Ragazzi B"/>
    <x v="108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3"/>
    <x v="2"/>
    <x v="2"/>
    <n v="12"/>
    <n v="0"/>
    <n v="0"/>
    <x v="7"/>
  </r>
  <r>
    <s v="A03"/>
    <s v="Corsa A03"/>
    <x v="0"/>
    <x v="109"/>
    <m/>
    <s v="M-Ragazzi B"/>
    <x v="109"/>
    <x v="4"/>
    <x v="0"/>
    <x v="4"/>
    <s v="ok"/>
    <x v="0"/>
    <n v="12"/>
    <s v="A130567"/>
    <x v="0"/>
    <x v="0"/>
    <x v="0"/>
    <n v="1000"/>
    <x v="0"/>
    <d v="1899-12-30T00:00:00"/>
    <d v="1899-12-30T00:00:00"/>
    <s v="ok"/>
    <n v="4"/>
    <x v="3"/>
    <x v="3"/>
    <n v="2"/>
    <n v="0"/>
    <n v="0"/>
    <x v="7"/>
  </r>
  <r>
    <s v="A03"/>
    <s v="Corsa A03"/>
    <x v="0"/>
    <x v="110"/>
    <m/>
    <s v="M-Ragazzi B"/>
    <x v="110"/>
    <x v="4"/>
    <x v="0"/>
    <x v="4"/>
    <s v="ok"/>
    <x v="0"/>
    <n v="12"/>
    <s v="A130646"/>
    <x v="3"/>
    <x v="0"/>
    <x v="0"/>
    <n v="1000"/>
    <x v="0"/>
    <d v="1899-12-30T00:00:00"/>
    <d v="1899-12-30T00:00:00"/>
    <s v="ok"/>
    <n v="5"/>
    <x v="4"/>
    <x v="4"/>
    <n v="6"/>
    <n v="0"/>
    <n v="0"/>
    <x v="7"/>
  </r>
  <r>
    <s v="A03"/>
    <s v="Corsa A03"/>
    <x v="0"/>
    <x v="111"/>
    <m/>
    <s v="M-Ragazzi B"/>
    <x v="111"/>
    <x v="4"/>
    <x v="0"/>
    <x v="4"/>
    <s v="ok"/>
    <x v="0"/>
    <n v="12"/>
    <s v="H041255"/>
    <x v="10"/>
    <x v="1"/>
    <x v="0"/>
    <n v="1000"/>
    <x v="0"/>
    <d v="1899-12-30T00:00:00"/>
    <d v="1899-12-30T00:00:00"/>
    <s v="ok"/>
    <n v="6"/>
    <x v="5"/>
    <x v="5"/>
    <n v="2"/>
    <n v="0"/>
    <n v="0"/>
    <x v="7"/>
  </r>
  <r>
    <s v="A03"/>
    <s v="Corsa A03"/>
    <x v="0"/>
    <x v="112"/>
    <m/>
    <s v="M-Ragazzi B"/>
    <x v="112"/>
    <x v="4"/>
    <x v="0"/>
    <x v="4"/>
    <s v="ok"/>
    <x v="0"/>
    <n v="12"/>
    <s v="H080274"/>
    <x v="9"/>
    <x v="1"/>
    <x v="0"/>
    <n v="1000"/>
    <x v="0"/>
    <d v="1899-12-30T00:00:00"/>
    <d v="1899-12-30T00:00:00"/>
    <s v="ok"/>
    <n v="7"/>
    <x v="6"/>
    <x v="6"/>
    <n v="8"/>
    <n v="0"/>
    <n v="0"/>
    <x v="7"/>
  </r>
  <r>
    <s v="A03"/>
    <s v="Corsa A03"/>
    <x v="0"/>
    <x v="113"/>
    <m/>
    <s v="M-Ragazzi B"/>
    <x v="113"/>
    <x v="4"/>
    <x v="0"/>
    <x v="4"/>
    <s v="ok"/>
    <x v="0"/>
    <n v="12"/>
    <s v="H010172"/>
    <x v="16"/>
    <x v="1"/>
    <x v="0"/>
    <n v="1000"/>
    <x v="0"/>
    <d v="1899-12-30T00:00:00"/>
    <d v="1899-12-30T00:00:00"/>
    <s v="ok"/>
    <n v="8"/>
    <x v="7"/>
    <x v="7"/>
    <n v="4"/>
    <n v="0"/>
    <n v="0"/>
    <x v="7"/>
  </r>
  <r>
    <s v="A03"/>
    <s v="Corsa A03"/>
    <x v="0"/>
    <x v="114"/>
    <m/>
    <s v="M-Ragazzi B"/>
    <x v="114"/>
    <x v="4"/>
    <x v="0"/>
    <x v="4"/>
    <s v="ok"/>
    <x v="0"/>
    <n v="12"/>
    <s v="H010289"/>
    <x v="1"/>
    <x v="1"/>
    <x v="0"/>
    <n v="1000"/>
    <x v="0"/>
    <d v="1899-12-30T00:00:00"/>
    <d v="1899-12-30T00:00:00"/>
    <s v="ok"/>
    <n v="9"/>
    <x v="8"/>
    <x v="8"/>
    <n v="3"/>
    <n v="0"/>
    <n v="0"/>
    <x v="7"/>
  </r>
  <r>
    <s v="A03"/>
    <s v="Corsa A03"/>
    <x v="0"/>
    <x v="115"/>
    <m/>
    <s v="M-Ragazzi B"/>
    <x v="115"/>
    <x v="4"/>
    <x v="0"/>
    <x v="4"/>
    <s v="ok"/>
    <x v="0"/>
    <n v="12"/>
    <s v="H011308"/>
    <x v="7"/>
    <x v="1"/>
    <x v="0"/>
    <n v="1000"/>
    <x v="0"/>
    <d v="1899-12-30T00:00:00"/>
    <d v="1899-12-30T00:00:00"/>
    <s v="ok"/>
    <n v="10"/>
    <x v="9"/>
    <x v="9"/>
    <n v="3"/>
    <n v="0"/>
    <n v="0"/>
    <x v="7"/>
  </r>
  <r>
    <s v="A03"/>
    <s v="Corsa A03"/>
    <x v="0"/>
    <x v="116"/>
    <m/>
    <s v="M-Ragazzi B"/>
    <x v="116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11"/>
    <x v="10"/>
    <x v="10"/>
    <n v="13"/>
    <n v="0"/>
    <n v="0"/>
    <x v="7"/>
  </r>
  <r>
    <s v="A03"/>
    <s v="Corsa A03"/>
    <x v="0"/>
    <x v="117"/>
    <m/>
    <s v="M-Ragazzi B"/>
    <x v="117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12"/>
    <x v="11"/>
    <x v="11"/>
    <n v="14"/>
    <n v="0"/>
    <n v="0"/>
    <x v="7"/>
  </r>
  <r>
    <s v="A03"/>
    <s v="Corsa A03"/>
    <x v="0"/>
    <x v="118"/>
    <m/>
    <s v="M-Ragazzi B"/>
    <x v="118"/>
    <x v="4"/>
    <x v="0"/>
    <x v="4"/>
    <s v="ok"/>
    <x v="0"/>
    <n v="12"/>
    <s v="L022825"/>
    <x v="5"/>
    <x v="2"/>
    <x v="0"/>
    <n v="1000"/>
    <x v="0"/>
    <d v="1899-12-30T00:00:00"/>
    <d v="1899-12-30T00:00:00"/>
    <s v="ok"/>
    <n v="13"/>
    <x v="12"/>
    <x v="12"/>
    <n v="5"/>
    <n v="0"/>
    <n v="0"/>
    <x v="7"/>
  </r>
  <r>
    <s v="A03"/>
    <s v="Corsa A03"/>
    <x v="0"/>
    <x v="119"/>
    <m/>
    <s v="M-Ragazzi B"/>
    <x v="119"/>
    <x v="4"/>
    <x v="0"/>
    <x v="4"/>
    <s v="ok"/>
    <x v="0"/>
    <n v="12"/>
    <s v="H011635"/>
    <x v="31"/>
    <x v="1"/>
    <x v="0"/>
    <n v="1000"/>
    <x v="0"/>
    <d v="1899-12-30T00:00:00"/>
    <d v="1899-12-30T00:00:00"/>
    <s v="ok"/>
    <n v="14"/>
    <x v="13"/>
    <x v="13"/>
    <n v="1"/>
    <n v="0"/>
    <n v="7"/>
    <x v="36"/>
  </r>
  <r>
    <s v="A03"/>
    <s v="Corsa A03"/>
    <x v="0"/>
    <x v="120"/>
    <m/>
    <s v="M-Ragazzi B"/>
    <x v="120"/>
    <x v="4"/>
    <x v="0"/>
    <x v="4"/>
    <s v="ok"/>
    <x v="0"/>
    <n v="12"/>
    <s v="H010289"/>
    <x v="1"/>
    <x v="1"/>
    <x v="0"/>
    <n v="1000"/>
    <x v="0"/>
    <d v="1899-12-30T00:00:00"/>
    <d v="1899-12-30T00:00:00"/>
    <s v="ok"/>
    <n v="15"/>
    <x v="14"/>
    <x v="14"/>
    <n v="4"/>
    <n v="0"/>
    <n v="0"/>
    <x v="7"/>
  </r>
  <r>
    <s v="A03"/>
    <s v="Corsa A03"/>
    <x v="0"/>
    <x v="121"/>
    <m/>
    <s v="M-Ragazzi B"/>
    <x v="121"/>
    <x v="4"/>
    <x v="0"/>
    <x v="4"/>
    <s v="ok"/>
    <x v="0"/>
    <n v="12"/>
    <s v="H011554"/>
    <x v="15"/>
    <x v="1"/>
    <x v="0"/>
    <n v="1000"/>
    <x v="0"/>
    <d v="1899-12-30T00:00:00"/>
    <d v="1899-12-30T00:00:00"/>
    <s v="ok"/>
    <n v="16"/>
    <x v="15"/>
    <x v="15"/>
    <n v="6"/>
    <n v="0"/>
    <n v="0"/>
    <x v="7"/>
  </r>
  <r>
    <s v="A03"/>
    <s v="Corsa A03"/>
    <x v="0"/>
    <x v="122"/>
    <m/>
    <s v="M-Ragazzi B"/>
    <x v="122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17"/>
    <x v="16"/>
    <x v="16"/>
    <n v="15"/>
    <n v="0"/>
    <n v="0"/>
    <x v="7"/>
  </r>
  <r>
    <s v="A03"/>
    <s v="Corsa A03"/>
    <x v="0"/>
    <x v="123"/>
    <m/>
    <s v="M-Ragazzi B"/>
    <x v="123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18"/>
    <x v="17"/>
    <x v="17"/>
    <n v="16"/>
    <n v="0"/>
    <n v="0"/>
    <x v="7"/>
  </r>
  <r>
    <s v="A03"/>
    <s v="Corsa A03"/>
    <x v="0"/>
    <x v="124"/>
    <m/>
    <s v="M-Ragazzi B"/>
    <x v="124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19"/>
    <x v="18"/>
    <x v="18"/>
    <n v="17"/>
    <n v="0"/>
    <n v="0"/>
    <x v="7"/>
  </r>
  <r>
    <s v="A03"/>
    <s v="Corsa A03"/>
    <x v="0"/>
    <x v="125"/>
    <m/>
    <s v="M-Ragazzi B"/>
    <x v="125"/>
    <x v="4"/>
    <x v="0"/>
    <x v="4"/>
    <s v="ok"/>
    <x v="0"/>
    <n v="12"/>
    <s v="H110754"/>
    <x v="26"/>
    <x v="1"/>
    <x v="0"/>
    <n v="1000"/>
    <x v="0"/>
    <d v="1899-12-30T00:00:00"/>
    <d v="1899-12-30T00:00:00"/>
    <s v="ok"/>
    <n v="20"/>
    <x v="19"/>
    <x v="19"/>
    <n v="1"/>
    <n v="0"/>
    <n v="19"/>
    <x v="24"/>
  </r>
  <r>
    <s v="A03"/>
    <s v="Corsa A03"/>
    <x v="0"/>
    <x v="126"/>
    <m/>
    <s v="M-Ragazzi B"/>
    <x v="126"/>
    <x v="4"/>
    <x v="0"/>
    <x v="4"/>
    <s v="ok"/>
    <x v="0"/>
    <n v="12"/>
    <s v="H110754"/>
    <x v="26"/>
    <x v="1"/>
    <x v="0"/>
    <n v="1000"/>
    <x v="0"/>
    <d v="1899-12-30T00:00:00"/>
    <d v="1899-12-30T00:00:00"/>
    <s v="ok"/>
    <n v="21"/>
    <x v="20"/>
    <x v="19"/>
    <n v="2"/>
    <n v="0"/>
    <n v="0"/>
    <x v="7"/>
  </r>
  <r>
    <s v="A03"/>
    <s v="Corsa A03"/>
    <x v="0"/>
    <x v="127"/>
    <m/>
    <s v="M-Ragazzi B"/>
    <x v="127"/>
    <x v="4"/>
    <x v="0"/>
    <x v="4"/>
    <s v="ok"/>
    <x v="0"/>
    <n v="12"/>
    <s v="H011554"/>
    <x v="15"/>
    <x v="1"/>
    <x v="0"/>
    <n v="1000"/>
    <x v="0"/>
    <d v="1899-12-30T00:00:00"/>
    <d v="1899-12-30T00:00:00"/>
    <s v="ok"/>
    <n v="22"/>
    <x v="21"/>
    <x v="19"/>
    <n v="7"/>
    <n v="0"/>
    <n v="0"/>
    <x v="7"/>
  </r>
  <r>
    <s v="A03"/>
    <s v="Corsa A03"/>
    <x v="0"/>
    <x v="128"/>
    <m/>
    <s v="M-Ragazzi B"/>
    <x v="128"/>
    <x v="4"/>
    <x v="0"/>
    <x v="4"/>
    <s v="ok"/>
    <x v="0"/>
    <n v="12"/>
    <s v="A140529"/>
    <x v="28"/>
    <x v="0"/>
    <x v="0"/>
    <n v="1000"/>
    <x v="0"/>
    <d v="1899-12-30T00:00:00"/>
    <d v="1899-12-30T00:00:00"/>
    <s v="ok"/>
    <n v="23"/>
    <x v="22"/>
    <x v="19"/>
    <n v="1"/>
    <n v="0"/>
    <n v="1"/>
    <x v="34"/>
  </r>
  <r>
    <s v="A03"/>
    <s v="Corsa A03"/>
    <x v="0"/>
    <x v="129"/>
    <m/>
    <s v="M-Ragazzi B"/>
    <x v="129"/>
    <x v="4"/>
    <x v="0"/>
    <x v="4"/>
    <s v="ok"/>
    <x v="0"/>
    <n v="12"/>
    <s v="H011308"/>
    <x v="7"/>
    <x v="1"/>
    <x v="0"/>
    <n v="1000"/>
    <x v="0"/>
    <d v="1899-12-30T00:00:00"/>
    <d v="1899-12-30T00:00:00"/>
    <s v="ok"/>
    <n v="24"/>
    <x v="23"/>
    <x v="19"/>
    <n v="4"/>
    <n v="0"/>
    <n v="0"/>
    <x v="7"/>
  </r>
  <r>
    <s v="A03"/>
    <s v="Corsa A03"/>
    <x v="0"/>
    <x v="130"/>
    <m/>
    <s v="M-Ragazzi B"/>
    <x v="130"/>
    <x v="4"/>
    <x v="0"/>
    <x v="4"/>
    <s v="ok"/>
    <x v="0"/>
    <n v="12"/>
    <s v="H080274"/>
    <x v="9"/>
    <x v="1"/>
    <x v="0"/>
    <n v="1000"/>
    <x v="0"/>
    <d v="1899-12-30T00:00:00"/>
    <d v="1899-12-30T00:00:00"/>
    <s v="ok"/>
    <n v="25"/>
    <x v="24"/>
    <x v="19"/>
    <n v="9"/>
    <n v="0"/>
    <n v="0"/>
    <x v="7"/>
  </r>
  <r>
    <s v="A03"/>
    <s v="Corsa A03"/>
    <x v="0"/>
    <x v="131"/>
    <m/>
    <s v="M-Ragazzi B"/>
    <x v="131"/>
    <x v="4"/>
    <x v="0"/>
    <x v="4"/>
    <s v="ok"/>
    <x v="0"/>
    <n v="12"/>
    <s v="H110754"/>
    <x v="26"/>
    <x v="1"/>
    <x v="0"/>
    <n v="1000"/>
    <x v="0"/>
    <d v="1899-12-30T00:00:00"/>
    <d v="1899-12-30T00:00:00"/>
    <s v="ok"/>
    <n v="26"/>
    <x v="25"/>
    <x v="19"/>
    <n v="3"/>
    <n v="0"/>
    <n v="0"/>
    <x v="7"/>
  </r>
  <r>
    <s v="A03"/>
    <s v="Corsa A03"/>
    <x v="0"/>
    <x v="132"/>
    <m/>
    <s v="M-Ragazzi B"/>
    <x v="132"/>
    <x v="4"/>
    <x v="0"/>
    <x v="4"/>
    <s v="ok"/>
    <x v="0"/>
    <n v="12"/>
    <s v="H080274"/>
    <x v="9"/>
    <x v="1"/>
    <x v="0"/>
    <n v="1000"/>
    <x v="0"/>
    <d v="1899-12-30T00:00:00"/>
    <d v="1899-12-30T00:00:00"/>
    <s v="ok"/>
    <n v="27"/>
    <x v="26"/>
    <x v="19"/>
    <n v="10"/>
    <n v="0"/>
    <n v="0"/>
    <x v="7"/>
  </r>
  <r>
    <s v="A03"/>
    <s v="Corsa A03"/>
    <x v="0"/>
    <x v="133"/>
    <m/>
    <s v="M-Ragazzi B"/>
    <x v="133"/>
    <x v="4"/>
    <x v="0"/>
    <x v="4"/>
    <s v="ok"/>
    <x v="0"/>
    <n v="12"/>
    <s v="H011554"/>
    <x v="15"/>
    <x v="1"/>
    <x v="0"/>
    <n v="1000"/>
    <x v="0"/>
    <d v="1899-12-30T00:00:00"/>
    <d v="1899-12-30T00:00:00"/>
    <s v="ok"/>
    <n v="28"/>
    <x v="27"/>
    <x v="19"/>
    <n v="8"/>
    <n v="0"/>
    <n v="0"/>
    <x v="7"/>
  </r>
  <r>
    <s v="A03"/>
    <s v="Corsa A03"/>
    <x v="0"/>
    <x v="134"/>
    <m/>
    <s v="M-Ragazzi B"/>
    <x v="134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29"/>
    <x v="28"/>
    <x v="19"/>
    <n v="18"/>
    <n v="0"/>
    <n v="0"/>
    <x v="7"/>
  </r>
  <r>
    <s v="A03"/>
    <s v="Corsa A03"/>
    <x v="0"/>
    <x v="135"/>
    <m/>
    <s v="M-Ragazzi B"/>
    <x v="135"/>
    <x v="4"/>
    <x v="0"/>
    <x v="4"/>
    <s v="ok"/>
    <x v="0"/>
    <n v="12"/>
    <s v="L022825"/>
    <x v="5"/>
    <x v="2"/>
    <x v="0"/>
    <n v="1000"/>
    <x v="0"/>
    <d v="1899-12-30T00:00:00"/>
    <d v="1899-12-30T00:00:00"/>
    <s v="ok"/>
    <n v="30"/>
    <x v="29"/>
    <x v="19"/>
    <n v="6"/>
    <n v="0"/>
    <n v="0"/>
    <x v="7"/>
  </r>
  <r>
    <s v="A03"/>
    <s v="Corsa A03"/>
    <x v="0"/>
    <x v="136"/>
    <m/>
    <s v="M-Ragazzi B"/>
    <x v="136"/>
    <x v="4"/>
    <x v="0"/>
    <x v="4"/>
    <s v="ok"/>
    <x v="0"/>
    <n v="12"/>
    <s v="H080274"/>
    <x v="9"/>
    <x v="1"/>
    <x v="0"/>
    <n v="1000"/>
    <x v="0"/>
    <d v="1899-12-30T00:00:00"/>
    <d v="1899-12-30T00:00:00"/>
    <s v="ok"/>
    <n v="31"/>
    <x v="30"/>
    <x v="19"/>
    <n v="11"/>
    <n v="0"/>
    <n v="0"/>
    <x v="7"/>
  </r>
  <r>
    <s v="A03"/>
    <s v="Corsa A03"/>
    <x v="0"/>
    <x v="137"/>
    <m/>
    <s v="M-Ragazzi B"/>
    <x v="137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32"/>
    <x v="31"/>
    <x v="19"/>
    <n v="19"/>
    <n v="0"/>
    <n v="0"/>
    <x v="7"/>
  </r>
  <r>
    <s v="A03"/>
    <s v="Corsa A03"/>
    <x v="0"/>
    <x v="138"/>
    <m/>
    <s v="M-Ragazzi B"/>
    <x v="138"/>
    <x v="4"/>
    <x v="0"/>
    <x v="4"/>
    <s v="ok"/>
    <x v="0"/>
    <n v="12"/>
    <s v="H080274"/>
    <x v="9"/>
    <x v="1"/>
    <x v="0"/>
    <n v="1000"/>
    <x v="0"/>
    <d v="1899-12-30T00:00:00"/>
    <d v="1899-12-30T00:00:00"/>
    <s v="ok"/>
    <n v="33"/>
    <x v="32"/>
    <x v="19"/>
    <n v="12"/>
    <n v="0"/>
    <n v="0"/>
    <x v="7"/>
  </r>
  <r>
    <s v="A03"/>
    <s v="Corsa A03"/>
    <x v="0"/>
    <x v="139"/>
    <m/>
    <s v="M-Ragazzi B"/>
    <x v="139"/>
    <x v="4"/>
    <x v="0"/>
    <x v="4"/>
    <s v="ok"/>
    <x v="0"/>
    <n v="12"/>
    <s v="H041255"/>
    <x v="10"/>
    <x v="1"/>
    <x v="0"/>
    <n v="1000"/>
    <x v="0"/>
    <d v="1899-12-30T00:00:00"/>
    <d v="1899-12-30T00:00:00"/>
    <s v="ok"/>
    <n v="34"/>
    <x v="33"/>
    <x v="19"/>
    <n v="3"/>
    <n v="0"/>
    <n v="0"/>
    <x v="7"/>
  </r>
  <r>
    <s v="A03"/>
    <s v="Corsa A03"/>
    <x v="0"/>
    <x v="140"/>
    <m/>
    <s v="M-Ragazzi B"/>
    <x v="140"/>
    <x v="4"/>
    <x v="0"/>
    <x v="4"/>
    <s v="ok"/>
    <x v="0"/>
    <n v="12"/>
    <s v="H080875"/>
    <x v="19"/>
    <x v="1"/>
    <x v="0"/>
    <n v="1000"/>
    <x v="0"/>
    <d v="1899-12-30T00:00:00"/>
    <d v="1899-12-30T00:00:00"/>
    <s v="ok"/>
    <n v="35"/>
    <x v="34"/>
    <x v="19"/>
    <n v="2"/>
    <n v="0"/>
    <n v="0"/>
    <x v="7"/>
  </r>
  <r>
    <s v="A03"/>
    <s v="Corsa A03"/>
    <x v="0"/>
    <x v="141"/>
    <m/>
    <s v="M-Ragazzi B"/>
    <x v="141"/>
    <x v="4"/>
    <x v="0"/>
    <x v="4"/>
    <s v="ok"/>
    <x v="0"/>
    <n v="12"/>
    <s v="L021869"/>
    <x v="2"/>
    <x v="2"/>
    <x v="0"/>
    <n v="1000"/>
    <x v="0"/>
    <d v="1899-12-30T00:00:00"/>
    <d v="1899-12-30T00:00:00"/>
    <s v="ok"/>
    <n v="36"/>
    <x v="35"/>
    <x v="19"/>
    <n v="20"/>
    <n v="0"/>
    <n v="0"/>
    <x v="7"/>
  </r>
  <r>
    <s v="A03"/>
    <s v="Corsa A03"/>
    <x v="0"/>
    <x v="142"/>
    <m/>
    <s v="M-Ragazzi B"/>
    <x v="142"/>
    <x v="4"/>
    <x v="0"/>
    <x v="4"/>
    <s v="ok"/>
    <x v="0"/>
    <n v="12"/>
    <s v="H040447"/>
    <x v="30"/>
    <x v="1"/>
    <x v="0"/>
    <n v="1000"/>
    <x v="0"/>
    <d v="1899-12-30T00:00:00"/>
    <d v="1899-12-30T00:00:00"/>
    <s v="ok"/>
    <n v="37"/>
    <x v="36"/>
    <x v="19"/>
    <n v="1"/>
    <n v="0"/>
    <n v="30"/>
    <x v="37"/>
  </r>
  <r>
    <s v="A04"/>
    <s v="Corsa A04"/>
    <x v="0"/>
    <x v="143"/>
    <m/>
    <s v="F-Ragazze B"/>
    <x v="143"/>
    <x v="4"/>
    <x v="1"/>
    <x v="5"/>
    <s v="ok"/>
    <x v="0"/>
    <n v="11"/>
    <s v="L021869"/>
    <x v="2"/>
    <x v="2"/>
    <x v="0"/>
    <n v="1000"/>
    <x v="0"/>
    <d v="1899-12-30T00:00:00"/>
    <d v="1899-12-30T00:00:00"/>
    <s v="ok"/>
    <n v="1"/>
    <x v="0"/>
    <x v="0"/>
    <n v="16"/>
    <n v="0"/>
    <n v="0"/>
    <x v="7"/>
  </r>
  <r>
    <s v="A04"/>
    <s v="Corsa A04"/>
    <x v="0"/>
    <x v="144"/>
    <m/>
    <s v="F-Ragazze B"/>
    <x v="144"/>
    <x v="4"/>
    <x v="1"/>
    <x v="5"/>
    <s v="ok"/>
    <x v="0"/>
    <n v="11"/>
    <s v="H011308"/>
    <x v="7"/>
    <x v="1"/>
    <x v="0"/>
    <n v="1000"/>
    <x v="0"/>
    <d v="1899-12-30T00:00:00"/>
    <d v="1899-12-30T00:00:00"/>
    <s v="ok"/>
    <n v="2"/>
    <x v="1"/>
    <x v="1"/>
    <n v="3"/>
    <n v="0"/>
    <n v="0"/>
    <x v="7"/>
  </r>
  <r>
    <s v="A04"/>
    <s v="Corsa A04"/>
    <x v="0"/>
    <x v="145"/>
    <m/>
    <s v="F-Ragazze B"/>
    <x v="145"/>
    <x v="4"/>
    <x v="1"/>
    <x v="5"/>
    <s v="ok"/>
    <x v="0"/>
    <n v="11"/>
    <s v="A130534"/>
    <x v="8"/>
    <x v="0"/>
    <x v="0"/>
    <n v="1000"/>
    <x v="0"/>
    <d v="1899-12-30T00:00:00"/>
    <d v="1899-12-30T00:00:00"/>
    <s v="ok"/>
    <n v="3"/>
    <x v="2"/>
    <x v="2"/>
    <n v="4"/>
    <n v="0"/>
    <n v="0"/>
    <x v="7"/>
  </r>
  <r>
    <s v="A04"/>
    <s v="Corsa A04"/>
    <x v="0"/>
    <x v="146"/>
    <m/>
    <s v="F-Ragazze B"/>
    <x v="146"/>
    <x v="4"/>
    <x v="1"/>
    <x v="5"/>
    <s v="ok"/>
    <x v="0"/>
    <n v="11"/>
    <s v="H080682"/>
    <x v="20"/>
    <x v="1"/>
    <x v="0"/>
    <n v="1000"/>
    <x v="0"/>
    <d v="1899-12-30T00:00:00"/>
    <d v="1899-12-30T00:00:00"/>
    <s v="ok"/>
    <n v="4"/>
    <x v="3"/>
    <x v="3"/>
    <n v="1"/>
    <n v="0"/>
    <n v="43"/>
    <x v="38"/>
  </r>
  <r>
    <s v="A04"/>
    <s v="Corsa A04"/>
    <x v="0"/>
    <x v="147"/>
    <m/>
    <s v="F-Ragazze B"/>
    <x v="147"/>
    <x v="4"/>
    <x v="1"/>
    <x v="5"/>
    <s v="ok"/>
    <x v="0"/>
    <n v="11"/>
    <s v="C010103"/>
    <x v="4"/>
    <x v="3"/>
    <x v="0"/>
    <n v="1000"/>
    <x v="0"/>
    <d v="1899-12-30T00:00:00"/>
    <d v="1899-12-30T00:00:00"/>
    <s v="ok"/>
    <n v="5"/>
    <x v="4"/>
    <x v="4"/>
    <n v="1"/>
    <n v="0"/>
    <n v="16"/>
    <x v="39"/>
  </r>
  <r>
    <s v="A04"/>
    <s v="Corsa A04"/>
    <x v="0"/>
    <x v="148"/>
    <m/>
    <s v="F-Ragazze B"/>
    <x v="148"/>
    <x v="4"/>
    <x v="1"/>
    <x v="5"/>
    <s v="ok"/>
    <x v="0"/>
    <n v="11"/>
    <s v="L021869"/>
    <x v="2"/>
    <x v="2"/>
    <x v="0"/>
    <n v="1000"/>
    <x v="0"/>
    <d v="1899-12-30T00:00:00"/>
    <d v="1899-12-30T00:00:00"/>
    <s v="ok"/>
    <n v="6"/>
    <x v="5"/>
    <x v="5"/>
    <n v="17"/>
    <n v="0"/>
    <n v="0"/>
    <x v="7"/>
  </r>
  <r>
    <s v="A04"/>
    <s v="Corsa A04"/>
    <x v="0"/>
    <x v="149"/>
    <m/>
    <s v="F-Ragazze B"/>
    <x v="149"/>
    <x v="4"/>
    <x v="1"/>
    <x v="5"/>
    <s v="ok"/>
    <x v="0"/>
    <n v="11"/>
    <s v="H041019"/>
    <x v="7"/>
    <x v="1"/>
    <x v="0"/>
    <n v="1000"/>
    <x v="0"/>
    <d v="1899-12-30T00:00:00"/>
    <d v="1899-12-30T00:00:00"/>
    <s v="ok"/>
    <n v="7"/>
    <x v="6"/>
    <x v="6"/>
    <n v="4"/>
    <n v="0"/>
    <n v="0"/>
    <x v="7"/>
  </r>
  <r>
    <s v="A04"/>
    <s v="Corsa A04"/>
    <x v="0"/>
    <x v="150"/>
    <m/>
    <s v="F-Ragazze B"/>
    <x v="150"/>
    <x v="4"/>
    <x v="1"/>
    <x v="5"/>
    <s v="ok"/>
    <x v="0"/>
    <n v="11"/>
    <s v="L021869"/>
    <x v="2"/>
    <x v="2"/>
    <x v="0"/>
    <n v="1000"/>
    <x v="0"/>
    <d v="1899-12-30T00:00:00"/>
    <d v="1899-12-30T00:00:00"/>
    <s v="ok"/>
    <n v="8"/>
    <x v="7"/>
    <x v="7"/>
    <n v="18"/>
    <n v="0"/>
    <n v="0"/>
    <x v="7"/>
  </r>
  <r>
    <s v="A04"/>
    <s v="Corsa A04"/>
    <x v="0"/>
    <x v="151"/>
    <m/>
    <s v="F-Ragazze B"/>
    <x v="151"/>
    <x v="4"/>
    <x v="1"/>
    <x v="5"/>
    <s v="ok"/>
    <x v="0"/>
    <n v="11"/>
    <s v="H110754"/>
    <x v="26"/>
    <x v="1"/>
    <x v="0"/>
    <n v="1000"/>
    <x v="0"/>
    <d v="1899-12-30T00:00:00"/>
    <d v="1899-12-30T00:00:00"/>
    <s v="ok"/>
    <n v="9"/>
    <x v="8"/>
    <x v="8"/>
    <n v="3"/>
    <n v="0"/>
    <n v="0"/>
    <x v="7"/>
  </r>
  <r>
    <s v="A04"/>
    <s v="Corsa A04"/>
    <x v="0"/>
    <x v="152"/>
    <m/>
    <s v="F-Ragazze B"/>
    <x v="152"/>
    <x v="4"/>
    <x v="1"/>
    <x v="5"/>
    <s v="ok"/>
    <x v="0"/>
    <n v="11"/>
    <s v="H110754"/>
    <x v="26"/>
    <x v="1"/>
    <x v="0"/>
    <n v="1000"/>
    <x v="0"/>
    <d v="1899-12-30T00:00:00"/>
    <d v="1899-12-30T00:00:00"/>
    <s v="ok"/>
    <n v="10"/>
    <x v="9"/>
    <x v="9"/>
    <n v="4"/>
    <n v="0"/>
    <n v="0"/>
    <x v="7"/>
  </r>
  <r>
    <s v="A04"/>
    <s v="Corsa A04"/>
    <x v="0"/>
    <x v="153"/>
    <m/>
    <s v="F-Ragazze B"/>
    <x v="153"/>
    <x v="4"/>
    <x v="1"/>
    <x v="5"/>
    <s v="ok"/>
    <x v="0"/>
    <n v="11"/>
    <s v="H011308"/>
    <x v="7"/>
    <x v="1"/>
    <x v="0"/>
    <n v="1000"/>
    <x v="0"/>
    <d v="1899-12-30T00:00:00"/>
    <d v="1899-12-30T00:00:00"/>
    <s v="ok"/>
    <n v="11"/>
    <x v="10"/>
    <x v="10"/>
    <n v="5"/>
    <n v="0"/>
    <n v="0"/>
    <x v="7"/>
  </r>
  <r>
    <s v="A04"/>
    <s v="Corsa A04"/>
    <x v="0"/>
    <x v="154"/>
    <m/>
    <s v="F-Ragazze B"/>
    <x v="154"/>
    <x v="4"/>
    <x v="1"/>
    <x v="5"/>
    <s v="ok"/>
    <x v="0"/>
    <n v="11"/>
    <s v="H110754"/>
    <x v="26"/>
    <x v="1"/>
    <x v="0"/>
    <n v="1000"/>
    <x v="0"/>
    <d v="1899-12-30T00:00:00"/>
    <d v="1899-12-30T00:00:00"/>
    <s v="ok"/>
    <n v="12"/>
    <x v="11"/>
    <x v="11"/>
    <n v="5"/>
    <n v="0"/>
    <n v="0"/>
    <x v="7"/>
  </r>
  <r>
    <s v="A04"/>
    <s v="Corsa A04"/>
    <x v="0"/>
    <x v="155"/>
    <m/>
    <s v="F-Ragazze B"/>
    <x v="155"/>
    <x v="4"/>
    <x v="1"/>
    <x v="5"/>
    <s v="ok"/>
    <x v="0"/>
    <n v="11"/>
    <s v="A140466"/>
    <x v="32"/>
    <x v="0"/>
    <x v="0"/>
    <n v="1000"/>
    <x v="0"/>
    <d v="1899-12-30T00:00:00"/>
    <d v="1899-12-30T00:00:00"/>
    <s v="ok"/>
    <n v="13"/>
    <x v="12"/>
    <x v="12"/>
    <n v="1"/>
    <n v="0"/>
    <n v="8"/>
    <x v="33"/>
  </r>
  <r>
    <s v="A04"/>
    <s v="Corsa A04"/>
    <x v="0"/>
    <x v="156"/>
    <m/>
    <s v="F-Ragazze B"/>
    <x v="156"/>
    <x v="4"/>
    <x v="1"/>
    <x v="5"/>
    <s v="ok"/>
    <x v="0"/>
    <n v="11"/>
    <s v="H080682"/>
    <x v="20"/>
    <x v="1"/>
    <x v="0"/>
    <n v="1000"/>
    <x v="0"/>
    <d v="1899-12-30T00:00:00"/>
    <d v="1899-12-30T00:00:00"/>
    <s v="ok"/>
    <n v="14"/>
    <x v="13"/>
    <x v="13"/>
    <n v="2"/>
    <n v="0"/>
    <n v="0"/>
    <x v="7"/>
  </r>
  <r>
    <s v="A04"/>
    <s v="Corsa A04"/>
    <x v="0"/>
    <x v="157"/>
    <m/>
    <s v="F-Ragazze B"/>
    <x v="157"/>
    <x v="4"/>
    <x v="1"/>
    <x v="5"/>
    <s v="ok"/>
    <x v="0"/>
    <n v="11"/>
    <s v="H010172"/>
    <x v="16"/>
    <x v="1"/>
    <x v="0"/>
    <n v="1000"/>
    <x v="0"/>
    <d v="1899-12-30T00:00:00"/>
    <d v="1899-12-30T00:00:00"/>
    <s v="ok"/>
    <n v="15"/>
    <x v="14"/>
    <x v="14"/>
    <n v="3"/>
    <n v="0"/>
    <n v="0"/>
    <x v="7"/>
  </r>
  <r>
    <s v="A04"/>
    <s v="Corsa A04"/>
    <x v="0"/>
    <x v="158"/>
    <m/>
    <s v="F-Ragazze B"/>
    <x v="158"/>
    <x v="4"/>
    <x v="1"/>
    <x v="5"/>
    <s v="ok"/>
    <x v="0"/>
    <n v="11"/>
    <s v="A130534"/>
    <x v="8"/>
    <x v="0"/>
    <x v="0"/>
    <n v="1000"/>
    <x v="0"/>
    <d v="1899-12-30T00:00:00"/>
    <d v="1899-12-30T00:00:00"/>
    <s v="ok"/>
    <n v="16"/>
    <x v="15"/>
    <x v="15"/>
    <n v="5"/>
    <n v="0"/>
    <n v="0"/>
    <x v="7"/>
  </r>
  <r>
    <s v="A04"/>
    <s v="Corsa A04"/>
    <x v="0"/>
    <x v="159"/>
    <m/>
    <s v="F-Ragazze B"/>
    <x v="159"/>
    <x v="4"/>
    <x v="1"/>
    <x v="5"/>
    <s v="ok"/>
    <x v="0"/>
    <n v="11"/>
    <s v="H110754"/>
    <x v="26"/>
    <x v="1"/>
    <x v="0"/>
    <n v="1000"/>
    <x v="0"/>
    <d v="1899-12-30T00:00:00"/>
    <d v="1899-12-30T00:00:00"/>
    <s v="ok"/>
    <n v="17"/>
    <x v="16"/>
    <x v="16"/>
    <n v="6"/>
    <n v="0"/>
    <n v="0"/>
    <x v="7"/>
  </r>
  <r>
    <s v="A04"/>
    <s v="Corsa A04"/>
    <x v="0"/>
    <x v="160"/>
    <m/>
    <s v="F-Ragazze B"/>
    <x v="160"/>
    <x v="4"/>
    <x v="1"/>
    <x v="5"/>
    <s v="ok"/>
    <x v="0"/>
    <n v="11"/>
    <s v="H080682"/>
    <x v="20"/>
    <x v="1"/>
    <x v="0"/>
    <n v="1000"/>
    <x v="0"/>
    <d v="1899-12-30T00:00:00"/>
    <d v="1899-12-30T00:00:00"/>
    <s v="ok"/>
    <n v="18"/>
    <x v="17"/>
    <x v="17"/>
    <n v="3"/>
    <n v="0"/>
    <n v="0"/>
    <x v="7"/>
  </r>
  <r>
    <s v="A04"/>
    <s v="Corsa A04"/>
    <x v="0"/>
    <x v="161"/>
    <m/>
    <s v="F-Ragazze B"/>
    <x v="161"/>
    <x v="4"/>
    <x v="1"/>
    <x v="5"/>
    <s v="ok"/>
    <x v="0"/>
    <n v="11"/>
    <s v="H080682"/>
    <x v="20"/>
    <x v="1"/>
    <x v="0"/>
    <n v="1000"/>
    <x v="0"/>
    <d v="1899-12-30T00:00:00"/>
    <d v="1899-12-30T00:00:00"/>
    <s v="ok"/>
    <n v="19"/>
    <x v="18"/>
    <x v="18"/>
    <n v="4"/>
    <n v="0"/>
    <n v="0"/>
    <x v="7"/>
  </r>
  <r>
    <s v="B02"/>
    <s v="Corsa B02"/>
    <x v="0"/>
    <x v="162"/>
    <m/>
    <s v="F- Juniores + F-20 + F-25 + F-30 + F-35 + F-40 + F-45 + F-50 + F-55 + F-60 + F-65 + F-70 + F-75"/>
    <x v="162"/>
    <x v="5"/>
    <x v="1"/>
    <x v="6"/>
    <s v="ok"/>
    <x v="1"/>
    <n v="25"/>
    <s v="H080274"/>
    <x v="9"/>
    <x v="1"/>
    <x v="0"/>
    <n v="4000"/>
    <x v="0"/>
    <d v="1899-12-30T00:00:00"/>
    <d v="1899-12-30T00:00:00"/>
    <s v="ok"/>
    <n v="1"/>
    <x v="0"/>
    <x v="0"/>
    <n v="1"/>
    <n v="0"/>
    <n v="38"/>
    <x v="40"/>
  </r>
  <r>
    <s v="B02"/>
    <s v="Corsa B02"/>
    <x v="0"/>
    <x v="163"/>
    <m/>
    <s v="F- Juniores + F-20 + F-25 + F-30 + F-35 + F-40 + F-45 + F-50 + F-55 + F-60 + F-65 + F-70 + F-75"/>
    <x v="163"/>
    <x v="6"/>
    <x v="1"/>
    <x v="6"/>
    <s v="ok"/>
    <x v="1"/>
    <n v="25"/>
    <s v="H080979"/>
    <x v="13"/>
    <x v="1"/>
    <x v="0"/>
    <n v="4000"/>
    <x v="0"/>
    <d v="1899-12-30T00:00:00"/>
    <d v="1899-12-30T00:00:00"/>
    <s v="ok"/>
    <n v="2"/>
    <x v="1"/>
    <x v="1"/>
    <n v="1"/>
    <n v="0"/>
    <n v="54"/>
    <x v="41"/>
  </r>
  <r>
    <s v="B02"/>
    <s v="Corsa B02"/>
    <x v="0"/>
    <x v="164"/>
    <m/>
    <s v="F- Juniores + F-20 + F-25 + F-30 + F-35 + F-40 + F-45 + F-50 + F-55 + F-60 + F-65 + F-70 + F-75"/>
    <x v="164"/>
    <x v="7"/>
    <x v="1"/>
    <x v="7"/>
    <s v="ok"/>
    <x v="1"/>
    <n v="29"/>
    <s v="C035314"/>
    <x v="33"/>
    <x v="3"/>
    <x v="0"/>
    <n v="4000"/>
    <x v="0"/>
    <d v="1899-12-30T00:00:00"/>
    <d v="1899-12-30T00:00:00"/>
    <s v="ok"/>
    <n v="3"/>
    <x v="0"/>
    <x v="0"/>
    <n v="1"/>
    <n v="15"/>
    <n v="20"/>
    <x v="11"/>
  </r>
  <r>
    <s v="B02"/>
    <s v="Corsa B02"/>
    <x v="0"/>
    <x v="165"/>
    <m/>
    <s v="F- Juniores + F-20 + F-25 + F-30 + F-35 + F-40 + F-45 + F-50 + F-55 + F-60 + F-65 + F-70 + F-75"/>
    <x v="165"/>
    <x v="8"/>
    <x v="1"/>
    <x v="8"/>
    <s v="ok"/>
    <x v="1"/>
    <n v="21"/>
    <s v="A120653"/>
    <x v="34"/>
    <x v="0"/>
    <x v="0"/>
    <n v="4000"/>
    <x v="0"/>
    <d v="1899-12-30T00:00:00"/>
    <d v="1899-12-30T00:00:00"/>
    <s v="ok"/>
    <n v="4"/>
    <x v="0"/>
    <x v="0"/>
    <n v="1"/>
    <n v="15"/>
    <n v="74"/>
    <x v="8"/>
  </r>
  <r>
    <s v="B02"/>
    <s v="Corsa B02"/>
    <x v="0"/>
    <x v="166"/>
    <m/>
    <s v="F- Juniores + F-20 + F-25 + F-30 + F-35 + F-40 + F-45 + F-50 + F-55 + F-60 + F-65 + F-70 + F-75"/>
    <x v="166"/>
    <x v="9"/>
    <x v="1"/>
    <x v="6"/>
    <s v="ok"/>
    <x v="1"/>
    <n v="25"/>
    <s v="H020398"/>
    <x v="35"/>
    <x v="1"/>
    <x v="0"/>
    <n v="4000"/>
    <x v="0"/>
    <d v="1899-12-30T00:00:00"/>
    <d v="1899-12-30T00:00:00"/>
    <s v="ok"/>
    <n v="5"/>
    <x v="2"/>
    <x v="2"/>
    <n v="1"/>
    <n v="0"/>
    <n v="122"/>
    <x v="42"/>
  </r>
  <r>
    <s v="B02"/>
    <s v="Corsa B02"/>
    <x v="0"/>
    <x v="167"/>
    <m/>
    <s v="F- Juniores + F-20 + F-25 + F-30 + F-35 + F-40 + F-45 + F-50 + F-55 + F-60 + F-65 + F-70 + F-75"/>
    <x v="167"/>
    <x v="10"/>
    <x v="1"/>
    <x v="8"/>
    <s v="ok"/>
    <x v="1"/>
    <n v="21"/>
    <s v="A130646"/>
    <x v="3"/>
    <x v="0"/>
    <x v="0"/>
    <n v="4000"/>
    <x v="0"/>
    <d v="1899-12-30T00:00:00"/>
    <d v="1899-12-30T00:00:00"/>
    <s v="ok"/>
    <n v="6"/>
    <x v="1"/>
    <x v="1"/>
    <n v="1"/>
    <n v="15"/>
    <n v="76"/>
    <x v="43"/>
  </r>
  <r>
    <s v="B02"/>
    <s v="Corsa B02"/>
    <x v="0"/>
    <x v="168"/>
    <m/>
    <s v="F- Juniores + F-20 + F-25 + F-30 + F-35 + F-40 + F-45 + F-50 + F-55 + F-60 + F-65 + F-70 + F-75"/>
    <x v="168"/>
    <x v="11"/>
    <x v="1"/>
    <x v="9"/>
    <s v="ok"/>
    <x v="1"/>
    <n v="27"/>
    <s v="H080312"/>
    <x v="36"/>
    <x v="1"/>
    <x v="0"/>
    <n v="4000"/>
    <x v="0"/>
    <d v="1899-12-30T00:00:00"/>
    <d v="1899-12-30T00:00:00"/>
    <s v="ok"/>
    <n v="7"/>
    <x v="0"/>
    <x v="0"/>
    <n v="1"/>
    <n v="0"/>
    <n v="35"/>
    <x v="11"/>
  </r>
  <r>
    <s v="B02"/>
    <s v="Corsa B02"/>
    <x v="1"/>
    <x v="169"/>
    <m/>
    <s v="F- Juniores + F-20 + F-25 + F-30 + F-35 + F-40 + F-45 + F-50 + F-55 + F-60 + F-65 + F-70 + F-75"/>
    <x v="169"/>
    <x v="12"/>
    <x v="2"/>
    <x v="10"/>
    <s v="Verifica"/>
    <x v="2"/>
    <e v="#N/A"/>
    <e v="#N/A"/>
    <x v="37"/>
    <x v="4"/>
    <x v="0"/>
    <e v="#N/A"/>
    <x v="1"/>
    <d v="1899-12-30T00:00:00"/>
    <e v="#VALUE!"/>
    <e v="#N/A"/>
    <s v="Escluso"/>
    <x v="50"/>
    <x v="20"/>
    <n v="1"/>
    <e v="#N/A"/>
    <e v="#N/A"/>
    <x v="44"/>
  </r>
  <r>
    <s v="B02"/>
    <s v="Corsa B02"/>
    <x v="0"/>
    <x v="170"/>
    <m/>
    <s v="F- Juniores + F-20 + F-25 + F-30 + F-35 + F-40 + F-45 + F-50 + F-55 + F-60 + F-65 + F-70 + F-75"/>
    <x v="170"/>
    <x v="13"/>
    <x v="1"/>
    <x v="11"/>
    <s v="ok"/>
    <x v="1"/>
    <n v="31"/>
    <s v="H070205"/>
    <x v="29"/>
    <x v="1"/>
    <x v="0"/>
    <n v="4000"/>
    <x v="0"/>
    <d v="1899-12-30T00:00:00"/>
    <d v="1899-12-30T00:00:00"/>
    <s v="ok"/>
    <n v="9"/>
    <x v="0"/>
    <x v="0"/>
    <n v="1"/>
    <n v="0"/>
    <n v="145"/>
    <x v="45"/>
  </r>
  <r>
    <s v="B02"/>
    <s v="Corsa B02"/>
    <x v="0"/>
    <x v="171"/>
    <m/>
    <s v="F- Juniores + F-20 + F-25 + F-30 + F-35 + F-40 + F-45 + F-50 + F-55 + F-60 + F-65 + F-70 + F-75"/>
    <x v="171"/>
    <x v="14"/>
    <x v="1"/>
    <x v="7"/>
    <s v="ok"/>
    <x v="1"/>
    <n v="29"/>
    <s v="L090562"/>
    <x v="38"/>
    <x v="2"/>
    <x v="0"/>
    <n v="4000"/>
    <x v="0"/>
    <d v="1899-12-30T00:00:00"/>
    <d v="1899-12-30T00:00:00"/>
    <s v="ok"/>
    <n v="10"/>
    <x v="1"/>
    <x v="1"/>
    <n v="1"/>
    <n v="15"/>
    <n v="19"/>
    <x v="6"/>
  </r>
  <r>
    <s v="B02"/>
    <s v="Corsa B02"/>
    <x v="0"/>
    <x v="172"/>
    <m/>
    <s v="F- Juniores + F-20 + F-25 + F-30 + F-35 + F-40 + F-45 + F-50 + F-55 + F-60 + F-65 + F-70 + F-75"/>
    <x v="172"/>
    <x v="6"/>
    <x v="1"/>
    <x v="6"/>
    <s v="ok"/>
    <x v="1"/>
    <n v="25"/>
    <s v="H110754"/>
    <x v="26"/>
    <x v="1"/>
    <x v="0"/>
    <n v="4000"/>
    <x v="0"/>
    <d v="1899-12-30T00:00:00"/>
    <d v="1899-12-30T00:00:00"/>
    <s v="ok"/>
    <n v="11"/>
    <x v="3"/>
    <x v="3"/>
    <n v="1"/>
    <n v="0"/>
    <n v="32"/>
    <x v="46"/>
  </r>
  <r>
    <s v="B02"/>
    <s v="Corsa B02"/>
    <x v="0"/>
    <x v="173"/>
    <m/>
    <s v="F- Juniores + F-20 + F-25 + F-30 + F-35 + F-40 + F-45 + F-50 + F-55 + F-60 + F-65 + F-70 + F-75"/>
    <x v="173"/>
    <x v="15"/>
    <x v="1"/>
    <x v="9"/>
    <s v="ok"/>
    <x v="1"/>
    <n v="27"/>
    <s v="H041354"/>
    <x v="39"/>
    <x v="1"/>
    <x v="0"/>
    <n v="4000"/>
    <x v="0"/>
    <d v="1899-12-30T00:00:00"/>
    <d v="1899-12-30T00:00:00"/>
    <s v="ok"/>
    <n v="12"/>
    <x v="1"/>
    <x v="1"/>
    <n v="1"/>
    <n v="0"/>
    <n v="145"/>
    <x v="45"/>
  </r>
  <r>
    <s v="B02"/>
    <s v="Corsa B02"/>
    <x v="0"/>
    <x v="174"/>
    <m/>
    <s v="F- Juniores + F-20 + F-25 + F-30 + F-35 + F-40 + F-45 + F-50 + F-55 + F-60 + F-65 + F-70 + F-75"/>
    <x v="174"/>
    <x v="16"/>
    <x v="1"/>
    <x v="12"/>
    <s v="ok"/>
    <x v="1"/>
    <n v="23"/>
    <s v="L020281"/>
    <x v="40"/>
    <x v="2"/>
    <x v="0"/>
    <n v="4000"/>
    <x v="0"/>
    <d v="1899-12-30T00:00:00"/>
    <d v="1899-12-30T00:00:00"/>
    <s v="ok"/>
    <n v="13"/>
    <x v="0"/>
    <x v="0"/>
    <n v="1"/>
    <n v="15"/>
    <n v="34"/>
    <x v="13"/>
  </r>
  <r>
    <s v="B02"/>
    <s v="Corsa B02"/>
    <x v="0"/>
    <x v="175"/>
    <m/>
    <s v="F- Juniores + F-20 + F-25 + F-30 + F-35 + F-40 + F-45 + F-50 + F-55 + F-60 + F-65 + F-70 + F-75"/>
    <x v="175"/>
    <x v="17"/>
    <x v="1"/>
    <x v="13"/>
    <s v="ok"/>
    <x v="1"/>
    <n v="33"/>
    <s v="D060103"/>
    <x v="41"/>
    <x v="5"/>
    <x v="0"/>
    <n v="4000"/>
    <x v="0"/>
    <d v="1899-12-30T00:00:00"/>
    <d v="1899-12-30T00:00:00"/>
    <s v="ok"/>
    <n v="14"/>
    <x v="0"/>
    <x v="0"/>
    <n v="1"/>
    <n v="15"/>
    <n v="104"/>
    <x v="47"/>
  </r>
  <r>
    <s v="B02"/>
    <s v="Corsa B02"/>
    <x v="0"/>
    <x v="176"/>
    <m/>
    <s v="F- Juniores + F-20 + F-25 + F-30 + F-35 + F-40 + F-45 + F-50 + F-55 + F-60 + F-65 + F-70 + F-75"/>
    <x v="176"/>
    <x v="18"/>
    <x v="1"/>
    <x v="6"/>
    <s v="ok"/>
    <x v="1"/>
    <n v="25"/>
    <s v="H080300"/>
    <x v="25"/>
    <x v="1"/>
    <x v="0"/>
    <n v="4000"/>
    <x v="0"/>
    <d v="1899-12-30T00:00:00"/>
    <d v="1899-12-30T00:00:00"/>
    <s v="ok"/>
    <n v="15"/>
    <x v="4"/>
    <x v="4"/>
    <n v="1"/>
    <n v="0"/>
    <n v="31"/>
    <x v="32"/>
  </r>
  <r>
    <s v="B02"/>
    <s v="Corsa B02"/>
    <x v="0"/>
    <x v="177"/>
    <m/>
    <s v="F- Juniores + F-20 + F-25 + F-30 + F-35 + F-40 + F-45 + F-50 + F-55 + F-60 + F-65 + F-70 + F-75"/>
    <x v="177"/>
    <x v="19"/>
    <x v="1"/>
    <x v="6"/>
    <s v="ok"/>
    <x v="1"/>
    <n v="25"/>
    <s v="H041354"/>
    <x v="39"/>
    <x v="1"/>
    <x v="0"/>
    <n v="4000"/>
    <x v="0"/>
    <d v="1899-12-30T00:00:00"/>
    <d v="1899-12-30T00:00:00"/>
    <s v="ok"/>
    <n v="16"/>
    <x v="5"/>
    <x v="5"/>
    <n v="2"/>
    <n v="0"/>
    <n v="0"/>
    <x v="7"/>
  </r>
  <r>
    <s v="B02"/>
    <s v="Corsa B02"/>
    <x v="0"/>
    <x v="178"/>
    <m/>
    <s v="F- Juniores + F-20 + F-25 + F-30 + F-35 + F-40 + F-45 + F-50 + F-55 + F-60 + F-65 + F-70 + F-75"/>
    <x v="178"/>
    <x v="18"/>
    <x v="1"/>
    <x v="6"/>
    <s v="ok"/>
    <x v="1"/>
    <n v="25"/>
    <s v="H070205"/>
    <x v="29"/>
    <x v="1"/>
    <x v="0"/>
    <n v="4000"/>
    <x v="0"/>
    <d v="1899-12-30T00:00:00"/>
    <d v="1899-12-30T00:00:00"/>
    <s v="ok"/>
    <n v="17"/>
    <x v="6"/>
    <x v="6"/>
    <n v="2"/>
    <n v="0"/>
    <n v="0"/>
    <x v="7"/>
  </r>
  <r>
    <s v="B02"/>
    <s v="Corsa B02"/>
    <x v="0"/>
    <x v="179"/>
    <m/>
    <s v="F- Juniores + F-20 + F-25 + F-30 + F-35 + F-40 + F-45 + F-50 + F-55 + F-60 + F-65 + F-70 + F-75"/>
    <x v="179"/>
    <x v="20"/>
    <x v="1"/>
    <x v="9"/>
    <s v="ok"/>
    <x v="1"/>
    <n v="27"/>
    <s v="A160308"/>
    <x v="42"/>
    <x v="0"/>
    <x v="0"/>
    <n v="4000"/>
    <x v="0"/>
    <d v="1899-12-30T00:00:00"/>
    <d v="1899-12-30T00:00:00"/>
    <s v="ok"/>
    <n v="18"/>
    <x v="2"/>
    <x v="2"/>
    <n v="1"/>
    <n v="15"/>
    <n v="18"/>
    <x v="48"/>
  </r>
  <r>
    <s v="B02"/>
    <s v="Corsa B02"/>
    <x v="0"/>
    <x v="180"/>
    <m/>
    <s v="F- Juniores + F-20 + F-25 + F-30 + F-35 + F-40 + F-45 + F-50 + F-55 + F-60 + F-65 + F-70 + F-75"/>
    <x v="180"/>
    <x v="21"/>
    <x v="1"/>
    <x v="9"/>
    <s v="ok"/>
    <x v="1"/>
    <n v="27"/>
    <s v="H041213"/>
    <x v="43"/>
    <x v="1"/>
    <x v="0"/>
    <n v="4000"/>
    <x v="0"/>
    <d v="1899-12-30T00:00:00"/>
    <d v="1899-12-30T00:00:00"/>
    <s v="ok"/>
    <n v="19"/>
    <x v="3"/>
    <x v="3"/>
    <n v="1"/>
    <n v="0"/>
    <n v="17"/>
    <x v="9"/>
  </r>
  <r>
    <s v="B02"/>
    <s v="Corsa B02"/>
    <x v="0"/>
    <x v="181"/>
    <m/>
    <s v="F- Juniores + F-20 + F-25 + F-30 + F-35 + F-40 + F-45 + F-50 + F-55 + F-60 + F-65 + F-70 + F-75"/>
    <x v="181"/>
    <x v="22"/>
    <x v="1"/>
    <x v="7"/>
    <s v="ok"/>
    <x v="1"/>
    <n v="29"/>
    <s v="L021869"/>
    <x v="2"/>
    <x v="2"/>
    <x v="0"/>
    <n v="4000"/>
    <x v="0"/>
    <d v="1899-12-30T00:00:00"/>
    <d v="1899-12-30T00:00:00"/>
    <s v="ok"/>
    <n v="20"/>
    <x v="2"/>
    <x v="2"/>
    <n v="1"/>
    <n v="15"/>
    <n v="52"/>
    <x v="17"/>
  </r>
  <r>
    <s v="B02"/>
    <s v="Corsa B02"/>
    <x v="0"/>
    <x v="182"/>
    <m/>
    <s v="F- Juniores + F-20 + F-25 + F-30 + F-35 + F-40 + F-45 + F-50 + F-55 + F-60 + F-65 + F-70 + F-75"/>
    <x v="182"/>
    <x v="9"/>
    <x v="1"/>
    <x v="6"/>
    <s v="ok"/>
    <x v="1"/>
    <n v="25"/>
    <s v="H080590"/>
    <x v="44"/>
    <x v="1"/>
    <x v="0"/>
    <n v="4000"/>
    <x v="0"/>
    <d v="1899-12-30T00:00:00"/>
    <d v="1899-12-30T00:00:00"/>
    <s v="ok"/>
    <n v="21"/>
    <x v="7"/>
    <x v="7"/>
    <n v="1"/>
    <n v="0"/>
    <n v="13"/>
    <x v="49"/>
  </r>
  <r>
    <s v="B02"/>
    <s v="Corsa B02"/>
    <x v="0"/>
    <x v="183"/>
    <m/>
    <s v="F- Juniores + F-20 + F-25 + F-30 + F-35 + F-40 + F-45 + F-50 + F-55 + F-60 + F-65 + F-70 + F-75"/>
    <x v="183"/>
    <x v="23"/>
    <x v="1"/>
    <x v="12"/>
    <s v="ok"/>
    <x v="1"/>
    <n v="23"/>
    <s v="H080979"/>
    <x v="13"/>
    <x v="1"/>
    <x v="0"/>
    <n v="4000"/>
    <x v="0"/>
    <d v="1899-12-30T00:00:00"/>
    <d v="1899-12-30T00:00:00"/>
    <s v="ok"/>
    <n v="22"/>
    <x v="1"/>
    <x v="1"/>
    <n v="2"/>
    <n v="0"/>
    <n v="0"/>
    <x v="7"/>
  </r>
  <r>
    <s v="B02"/>
    <s v="Corsa B02"/>
    <x v="0"/>
    <x v="184"/>
    <m/>
    <s v="F- Juniores + F-20 + F-25 + F-30 + F-35 + F-40 + F-45 + F-50 + F-55 + F-60 + F-65 + F-70 + F-75"/>
    <x v="184"/>
    <x v="24"/>
    <x v="1"/>
    <x v="13"/>
    <s v="ok"/>
    <x v="1"/>
    <n v="33"/>
    <s v="A050423"/>
    <x v="45"/>
    <x v="0"/>
    <x v="0"/>
    <n v="4000"/>
    <x v="0"/>
    <d v="1899-12-30T00:00:00"/>
    <d v="1899-12-30T00:00:00"/>
    <s v="ok"/>
    <n v="23"/>
    <x v="1"/>
    <x v="1"/>
    <n v="1"/>
    <n v="15"/>
    <n v="45"/>
    <x v="50"/>
  </r>
  <r>
    <s v="B02"/>
    <s v="Corsa B02"/>
    <x v="0"/>
    <x v="185"/>
    <m/>
    <s v="F- Juniores + F-20 + F-25 + F-30 + F-35 + F-40 + F-45 + F-50 + F-55 + F-60 + F-65 + F-70 + F-75"/>
    <x v="185"/>
    <x v="25"/>
    <x v="1"/>
    <x v="13"/>
    <s v="ok"/>
    <x v="1"/>
    <n v="33"/>
    <s v="H070281"/>
    <x v="46"/>
    <x v="1"/>
    <x v="0"/>
    <n v="4000"/>
    <x v="0"/>
    <d v="1899-12-30T00:00:00"/>
    <d v="1899-12-30T00:00:00"/>
    <s v="ok"/>
    <n v="24"/>
    <x v="2"/>
    <x v="2"/>
    <n v="1"/>
    <n v="0"/>
    <n v="51"/>
    <x v="51"/>
  </r>
  <r>
    <s v="B02"/>
    <s v="Corsa B02"/>
    <x v="0"/>
    <x v="186"/>
    <m/>
    <s v="F- Juniores + F-20 + F-25 + F-30 + F-35 + F-40 + F-45 + F-50 + F-55 + F-60 + F-65 + F-70 + F-75"/>
    <x v="186"/>
    <x v="5"/>
    <x v="1"/>
    <x v="6"/>
    <s v="ok"/>
    <x v="1"/>
    <n v="25"/>
    <s v="H080291"/>
    <x v="47"/>
    <x v="1"/>
    <x v="0"/>
    <n v="4000"/>
    <x v="0"/>
    <d v="1899-12-30T00:00:00"/>
    <d v="1899-12-30T00:00:00"/>
    <s v="ok"/>
    <n v="25"/>
    <x v="8"/>
    <x v="8"/>
    <n v="1"/>
    <n v="0"/>
    <n v="12"/>
    <x v="52"/>
  </r>
  <r>
    <s v="B02"/>
    <s v="Corsa B02"/>
    <x v="0"/>
    <x v="187"/>
    <m/>
    <s v="F- Juniores + F-20 + F-25 + F-30 + F-35 + F-40 + F-45 + F-50 + F-55 + F-60 + F-65 + F-70 + F-75"/>
    <x v="187"/>
    <x v="22"/>
    <x v="1"/>
    <x v="7"/>
    <s v="ok"/>
    <x v="1"/>
    <n v="29"/>
    <s v="D060103"/>
    <x v="41"/>
    <x v="5"/>
    <x v="0"/>
    <n v="4000"/>
    <x v="0"/>
    <d v="1899-12-30T00:00:00"/>
    <d v="1899-12-30T00:00:00"/>
    <s v="ok"/>
    <n v="26"/>
    <x v="3"/>
    <x v="3"/>
    <n v="2"/>
    <n v="0"/>
    <n v="0"/>
    <x v="7"/>
  </r>
  <r>
    <s v="B02"/>
    <s v="Corsa B02"/>
    <x v="0"/>
    <x v="188"/>
    <m/>
    <s v="F- Juniores + F-20 + F-25 + F-30 + F-35 + F-40 + F-45 + F-50 + F-55 + F-60 + F-65 + F-70 + F-75"/>
    <x v="188"/>
    <x v="23"/>
    <x v="1"/>
    <x v="12"/>
    <s v="ok"/>
    <x v="1"/>
    <n v="23"/>
    <s v="H070205"/>
    <x v="29"/>
    <x v="1"/>
    <x v="0"/>
    <n v="4000"/>
    <x v="0"/>
    <d v="1899-12-30T00:00:00"/>
    <d v="1899-12-30T00:00:00"/>
    <s v="ok"/>
    <n v="27"/>
    <x v="2"/>
    <x v="2"/>
    <n v="3"/>
    <n v="0"/>
    <n v="0"/>
    <x v="7"/>
  </r>
  <r>
    <s v="B02"/>
    <s v="Corsa B02"/>
    <x v="0"/>
    <x v="189"/>
    <m/>
    <s v="F- Juniores + F-20 + F-25 + F-30 + F-35 + F-40 + F-45 + F-50 + F-55 + F-60 + F-65 + F-70 + F-75"/>
    <x v="189"/>
    <x v="26"/>
    <x v="1"/>
    <x v="13"/>
    <s v="ok"/>
    <x v="1"/>
    <n v="33"/>
    <s v="H020398"/>
    <x v="35"/>
    <x v="1"/>
    <x v="0"/>
    <n v="4000"/>
    <x v="0"/>
    <d v="1899-12-30T00:00:00"/>
    <d v="1899-12-30T00:00:00"/>
    <s v="ok"/>
    <n v="28"/>
    <x v="3"/>
    <x v="3"/>
    <n v="2"/>
    <n v="0"/>
    <n v="0"/>
    <x v="7"/>
  </r>
  <r>
    <s v="B02"/>
    <s v="Corsa B02"/>
    <x v="0"/>
    <x v="190"/>
    <m/>
    <s v="F- Juniores + F-20 + F-25 + F-30 + F-35 + F-40 + F-45 + F-50 + F-55 + F-60 + F-65 + F-70 + F-75"/>
    <x v="190"/>
    <x v="11"/>
    <x v="1"/>
    <x v="9"/>
    <s v="ok"/>
    <x v="1"/>
    <n v="27"/>
    <s v="H041354"/>
    <x v="39"/>
    <x v="1"/>
    <x v="0"/>
    <n v="4000"/>
    <x v="0"/>
    <d v="1899-12-30T00:00:00"/>
    <d v="1899-12-30T00:00:00"/>
    <s v="ok"/>
    <n v="29"/>
    <x v="4"/>
    <x v="4"/>
    <n v="3"/>
    <n v="0"/>
    <n v="0"/>
    <x v="7"/>
  </r>
  <r>
    <s v="B02"/>
    <s v="Corsa B02"/>
    <x v="0"/>
    <x v="191"/>
    <m/>
    <s v="F- Juniores + F-20 + F-25 + F-30 + F-35 + F-40 + F-45 + F-50 + F-55 + F-60 + F-65 + F-70 + F-75"/>
    <x v="191"/>
    <x v="27"/>
    <x v="1"/>
    <x v="7"/>
    <s v="ok"/>
    <x v="1"/>
    <n v="29"/>
    <s v="H080979"/>
    <x v="13"/>
    <x v="1"/>
    <x v="0"/>
    <n v="4000"/>
    <x v="0"/>
    <d v="1899-12-30T00:00:00"/>
    <d v="1899-12-30T00:00:00"/>
    <s v="ok"/>
    <n v="30"/>
    <x v="4"/>
    <x v="4"/>
    <n v="3"/>
    <n v="0"/>
    <n v="0"/>
    <x v="7"/>
  </r>
  <r>
    <s v="B02"/>
    <s v="Corsa B02"/>
    <x v="0"/>
    <x v="192"/>
    <m/>
    <s v="F- Juniores + F-20 + F-25 + F-30 + F-35 + F-40 + F-45 + F-50 + F-55 + F-60 + F-65 + F-70 + F-75"/>
    <x v="192"/>
    <x v="28"/>
    <x v="1"/>
    <x v="14"/>
    <s v="ok"/>
    <x v="1"/>
    <n v="19"/>
    <s v="L022825"/>
    <x v="5"/>
    <x v="2"/>
    <x v="0"/>
    <n v="4000"/>
    <x v="0"/>
    <d v="1899-12-30T00:00:00"/>
    <d v="1899-12-30T00:00:00"/>
    <s v="ok"/>
    <n v="31"/>
    <x v="0"/>
    <x v="0"/>
    <n v="1"/>
    <n v="15"/>
    <n v="36"/>
    <x v="51"/>
  </r>
  <r>
    <s v="B02"/>
    <s v="Corsa B02"/>
    <x v="0"/>
    <x v="193"/>
    <m/>
    <s v="F- Juniores + F-20 + F-25 + F-30 + F-35 + F-40 + F-45 + F-50 + F-55 + F-60 + F-65 + F-70 + F-75"/>
    <x v="193"/>
    <x v="29"/>
    <x v="1"/>
    <x v="9"/>
    <s v="ok"/>
    <x v="1"/>
    <n v="27"/>
    <s v="H080312"/>
    <x v="36"/>
    <x v="1"/>
    <x v="0"/>
    <n v="4000"/>
    <x v="0"/>
    <d v="1899-12-30T00:00:00"/>
    <d v="1899-12-30T00:00:00"/>
    <s v="ok"/>
    <n v="32"/>
    <x v="5"/>
    <x v="5"/>
    <n v="2"/>
    <n v="0"/>
    <n v="0"/>
    <x v="7"/>
  </r>
  <r>
    <s v="B02"/>
    <s v="Corsa B02"/>
    <x v="0"/>
    <x v="194"/>
    <m/>
    <s v="F- Juniores + F-20 + F-25 + F-30 + F-35 + F-40 + F-45 + F-50 + F-55 + F-60 + F-65 + F-70 + F-75"/>
    <x v="194"/>
    <x v="20"/>
    <x v="1"/>
    <x v="9"/>
    <s v="ok"/>
    <x v="1"/>
    <n v="27"/>
    <s v="H020398"/>
    <x v="35"/>
    <x v="1"/>
    <x v="0"/>
    <n v="4000"/>
    <x v="0"/>
    <d v="1899-12-30T00:00:00"/>
    <d v="1899-12-30T00:00:00"/>
    <s v="ok"/>
    <n v="33"/>
    <x v="6"/>
    <x v="6"/>
    <n v="3"/>
    <n v="0"/>
    <n v="0"/>
    <x v="7"/>
  </r>
  <r>
    <s v="B02"/>
    <s v="Corsa B02"/>
    <x v="0"/>
    <x v="195"/>
    <m/>
    <s v="F- Juniores + F-20 + F-25 + F-30 + F-35 + F-40 + F-45 + F-50 + F-55 + F-60 + F-65 + F-70 + F-75"/>
    <x v="195"/>
    <x v="11"/>
    <x v="1"/>
    <x v="9"/>
    <s v="ok"/>
    <x v="1"/>
    <n v="27"/>
    <s v="A130646"/>
    <x v="3"/>
    <x v="0"/>
    <x v="0"/>
    <n v="4000"/>
    <x v="0"/>
    <d v="1899-12-30T00:00:00"/>
    <d v="1899-12-30T00:00:00"/>
    <s v="ok"/>
    <n v="34"/>
    <x v="7"/>
    <x v="7"/>
    <n v="2"/>
    <n v="0"/>
    <n v="0"/>
    <x v="7"/>
  </r>
  <r>
    <s v="B02"/>
    <s v="Corsa B02"/>
    <x v="0"/>
    <x v="196"/>
    <m/>
    <s v="F- Juniores + F-20 + F-25 + F-30 + F-35 + F-40 + F-45 + F-50 + F-55 + F-60 + F-65 + F-70 + F-75"/>
    <x v="196"/>
    <x v="21"/>
    <x v="1"/>
    <x v="9"/>
    <s v="ok"/>
    <x v="1"/>
    <n v="27"/>
    <s v="L021869"/>
    <x v="2"/>
    <x v="2"/>
    <x v="0"/>
    <n v="4000"/>
    <x v="0"/>
    <d v="1899-12-30T00:00:00"/>
    <d v="1899-12-30T00:00:00"/>
    <s v="ok"/>
    <n v="35"/>
    <x v="8"/>
    <x v="8"/>
    <n v="2"/>
    <n v="0"/>
    <n v="0"/>
    <x v="7"/>
  </r>
  <r>
    <s v="B02"/>
    <s v="Corsa B02"/>
    <x v="0"/>
    <x v="197"/>
    <m/>
    <s v="F- Juniores + F-20 + F-25 + F-30 + F-35 + F-40 + F-45 + F-50 + F-55 + F-60 + F-65 + F-70 + F-75"/>
    <x v="197"/>
    <x v="8"/>
    <x v="1"/>
    <x v="8"/>
    <s v="ok"/>
    <x v="1"/>
    <n v="21"/>
    <s v="H041354"/>
    <x v="39"/>
    <x v="1"/>
    <x v="0"/>
    <n v="4000"/>
    <x v="0"/>
    <d v="1899-12-30T00:00:00"/>
    <d v="1899-12-30T00:00:00"/>
    <s v="ok"/>
    <n v="36"/>
    <x v="2"/>
    <x v="2"/>
    <n v="4"/>
    <n v="0"/>
    <n v="0"/>
    <x v="7"/>
  </r>
  <r>
    <s v="B02"/>
    <s v="Corsa B02"/>
    <x v="0"/>
    <x v="198"/>
    <m/>
    <s v="F- Juniores + F-20 + F-25 + F-30 + F-35 + F-40 + F-45 + F-50 + F-55 + F-60 + F-65 + F-70 + F-75"/>
    <x v="198"/>
    <x v="20"/>
    <x v="1"/>
    <x v="9"/>
    <s v="ok"/>
    <x v="1"/>
    <n v="27"/>
    <s v="H020398"/>
    <x v="35"/>
    <x v="1"/>
    <x v="0"/>
    <n v="4000"/>
    <x v="0"/>
    <d v="1899-12-30T00:00:00"/>
    <d v="1899-12-30T00:00:00"/>
    <s v="ok"/>
    <n v="37"/>
    <x v="9"/>
    <x v="9"/>
    <n v="4"/>
    <n v="0"/>
    <n v="0"/>
    <x v="7"/>
  </r>
  <r>
    <s v="B02"/>
    <s v="Corsa B02"/>
    <x v="0"/>
    <x v="199"/>
    <m/>
    <s v="F- Juniores + F-20 + F-25 + F-30 + F-35 + F-40 + F-45 + F-50 + F-55 + F-60 + F-65 + F-70 + F-75"/>
    <x v="199"/>
    <x v="13"/>
    <x v="1"/>
    <x v="11"/>
    <s v="ok"/>
    <x v="1"/>
    <n v="31"/>
    <s v="H070205"/>
    <x v="29"/>
    <x v="1"/>
    <x v="0"/>
    <n v="4000"/>
    <x v="0"/>
    <d v="1899-12-30T00:00:00"/>
    <d v="1899-12-30T00:00:00"/>
    <s v="ok"/>
    <n v="38"/>
    <x v="1"/>
    <x v="1"/>
    <n v="4"/>
    <n v="0"/>
    <n v="0"/>
    <x v="7"/>
  </r>
  <r>
    <s v="B02"/>
    <s v="Corsa B02"/>
    <x v="0"/>
    <x v="200"/>
    <m/>
    <s v="F- Juniores + F-20 + F-25 + F-30 + F-35 + F-40 + F-45 + F-50 + F-55 + F-60 + F-65 + F-70 + F-75"/>
    <x v="200"/>
    <x v="30"/>
    <x v="1"/>
    <x v="12"/>
    <s v="ok"/>
    <x v="1"/>
    <n v="23"/>
    <s v="H075225"/>
    <x v="48"/>
    <x v="1"/>
    <x v="0"/>
    <n v="4000"/>
    <x v="0"/>
    <d v="1899-12-30T00:00:00"/>
    <d v="1899-12-30T00:00:00"/>
    <s v="ok"/>
    <n v="39"/>
    <x v="3"/>
    <x v="3"/>
    <n v="1"/>
    <n v="0"/>
    <n v="39"/>
    <x v="53"/>
  </r>
  <r>
    <s v="B02"/>
    <s v="Corsa B02"/>
    <x v="0"/>
    <x v="201"/>
    <m/>
    <s v="F- Juniores + F-20 + F-25 + F-30 + F-35 + F-40 + F-45 + F-50 + F-55 + F-60 + F-65 + F-70 + F-75"/>
    <x v="201"/>
    <x v="27"/>
    <x v="1"/>
    <x v="7"/>
    <s v="ok"/>
    <x v="1"/>
    <n v="29"/>
    <s v="D060103"/>
    <x v="41"/>
    <x v="5"/>
    <x v="0"/>
    <n v="4000"/>
    <x v="0"/>
    <d v="1899-12-30T00:00:00"/>
    <d v="1899-12-30T00:00:00"/>
    <s v="ok"/>
    <n v="40"/>
    <x v="5"/>
    <x v="5"/>
    <n v="3"/>
    <n v="0"/>
    <n v="0"/>
    <x v="7"/>
  </r>
  <r>
    <s v="B02"/>
    <s v="Corsa B02"/>
    <x v="0"/>
    <x v="202"/>
    <m/>
    <s v="F- Juniores + F-20 + F-25 + F-30 + F-35 + F-40 + F-45 + F-50 + F-55 + F-60 + F-65 + F-70 + F-75"/>
    <x v="202"/>
    <x v="31"/>
    <x v="1"/>
    <x v="11"/>
    <s v="ok"/>
    <x v="1"/>
    <n v="31"/>
    <s v="H080274"/>
    <x v="9"/>
    <x v="1"/>
    <x v="0"/>
    <n v="4000"/>
    <x v="0"/>
    <d v="1899-12-30T00:00:00"/>
    <d v="1899-12-30T00:00:00"/>
    <s v="ok"/>
    <n v="41"/>
    <x v="2"/>
    <x v="2"/>
    <n v="2"/>
    <n v="0"/>
    <n v="0"/>
    <x v="7"/>
  </r>
  <r>
    <s v="B02"/>
    <s v="Corsa B02"/>
    <x v="0"/>
    <x v="203"/>
    <m/>
    <s v="F- Juniores + F-20 + F-25 + F-30 + F-35 + F-40 + F-45 + F-50 + F-55 + F-60 + F-65 + F-70 + F-75"/>
    <x v="203"/>
    <x v="32"/>
    <x v="1"/>
    <x v="11"/>
    <s v="ok"/>
    <x v="1"/>
    <n v="31"/>
    <s v="A050294"/>
    <x v="23"/>
    <x v="0"/>
    <x v="0"/>
    <n v="4000"/>
    <x v="0"/>
    <d v="1899-12-30T00:00:00"/>
    <d v="1899-12-30T00:00:00"/>
    <s v="ok"/>
    <n v="42"/>
    <x v="3"/>
    <x v="3"/>
    <n v="1"/>
    <n v="15"/>
    <n v="91"/>
    <x v="54"/>
  </r>
  <r>
    <s v="B02"/>
    <s v="Corsa B02"/>
    <x v="0"/>
    <x v="204"/>
    <m/>
    <s v="F- Juniores + F-20 + F-25 + F-30 + F-35 + F-40 + F-45 + F-50 + F-55 + F-60 + F-65 + F-70 + F-75"/>
    <x v="204"/>
    <x v="17"/>
    <x v="1"/>
    <x v="13"/>
    <s v="ok"/>
    <x v="1"/>
    <n v="33"/>
    <s v="H041354"/>
    <x v="39"/>
    <x v="1"/>
    <x v="0"/>
    <n v="4000"/>
    <x v="0"/>
    <d v="1899-12-30T00:00:00"/>
    <d v="1899-12-30T00:00:00"/>
    <s v="ok"/>
    <n v="43"/>
    <x v="4"/>
    <x v="4"/>
    <n v="5"/>
    <n v="0"/>
    <n v="0"/>
    <x v="7"/>
  </r>
  <r>
    <s v="B02"/>
    <s v="Corsa B02"/>
    <x v="0"/>
    <x v="205"/>
    <m/>
    <s v="F- Juniores + F-20 + F-25 + F-30 + F-35 + F-40 + F-45 + F-50 + F-55 + F-60 + F-65 + F-70 + F-75"/>
    <x v="205"/>
    <x v="27"/>
    <x v="1"/>
    <x v="7"/>
    <s v="ok"/>
    <x v="1"/>
    <n v="29"/>
    <s v="H011219"/>
    <x v="24"/>
    <x v="1"/>
    <x v="0"/>
    <n v="4000"/>
    <x v="0"/>
    <d v="1899-12-30T00:00:00"/>
    <d v="1899-12-30T00:00:00"/>
    <s v="ok"/>
    <n v="44"/>
    <x v="6"/>
    <x v="6"/>
    <n v="1"/>
    <n v="0"/>
    <n v="31"/>
    <x v="32"/>
  </r>
  <r>
    <s v="B02"/>
    <s v="Corsa B02"/>
    <x v="0"/>
    <x v="206"/>
    <m/>
    <s v="F- Juniores + F-20 + F-25 + F-30 + F-35 + F-40 + F-45 + F-50 + F-55 + F-60 + F-65 + F-70 + F-75"/>
    <x v="206"/>
    <x v="33"/>
    <x v="1"/>
    <x v="11"/>
    <s v="ok"/>
    <x v="1"/>
    <n v="31"/>
    <s v="A130534"/>
    <x v="8"/>
    <x v="0"/>
    <x v="0"/>
    <n v="4000"/>
    <x v="0"/>
    <d v="1899-12-30T00:00:00"/>
    <d v="1899-12-30T00:00:00"/>
    <s v="ok"/>
    <n v="45"/>
    <x v="4"/>
    <x v="4"/>
    <n v="1"/>
    <n v="15"/>
    <n v="58"/>
    <x v="55"/>
  </r>
  <r>
    <s v="B02"/>
    <s v="Corsa B02"/>
    <x v="0"/>
    <x v="207"/>
    <m/>
    <s v="F- Juniores + F-20 + F-25 + F-30 + F-35 + F-40 + F-45 + F-50 + F-55 + F-60 + F-65 + F-70 + F-75"/>
    <x v="207"/>
    <x v="32"/>
    <x v="1"/>
    <x v="11"/>
    <s v="ok"/>
    <x v="1"/>
    <n v="31"/>
    <s v="H041354"/>
    <x v="39"/>
    <x v="1"/>
    <x v="0"/>
    <n v="4000"/>
    <x v="0"/>
    <d v="1899-12-30T00:00:00"/>
    <d v="1899-12-30T00:00:00"/>
    <s v="ok"/>
    <n v="46"/>
    <x v="5"/>
    <x v="5"/>
    <n v="6"/>
    <n v="0"/>
    <n v="0"/>
    <x v="7"/>
  </r>
  <r>
    <s v="B02"/>
    <s v="Corsa B02"/>
    <x v="0"/>
    <x v="208"/>
    <m/>
    <s v="F- Juniores + F-20 + F-25 + F-30 + F-35 + F-40 + F-45 + F-50 + F-55 + F-60 + F-65 + F-70 + F-75"/>
    <x v="208"/>
    <x v="34"/>
    <x v="1"/>
    <x v="15"/>
    <s v="ok"/>
    <x v="1"/>
    <n v="35"/>
    <s v="H011305"/>
    <x v="49"/>
    <x v="1"/>
    <x v="0"/>
    <n v="4000"/>
    <x v="0"/>
    <d v="1899-12-30T00:00:00"/>
    <d v="1899-12-30T00:00:00"/>
    <s v="ok"/>
    <n v="47"/>
    <x v="0"/>
    <x v="0"/>
    <n v="1"/>
    <n v="0"/>
    <n v="28"/>
    <x v="56"/>
  </r>
  <r>
    <s v="B02"/>
    <s v="Corsa B02"/>
    <x v="0"/>
    <x v="209"/>
    <m/>
    <s v="F- Juniores + F-20 + F-25 + F-30 + F-35 + F-40 + F-45 + F-50 + F-55 + F-60 + F-65 + F-70 + F-75"/>
    <x v="209"/>
    <x v="27"/>
    <x v="1"/>
    <x v="7"/>
    <s v="ok"/>
    <x v="1"/>
    <n v="29"/>
    <s v="L020281"/>
    <x v="40"/>
    <x v="2"/>
    <x v="0"/>
    <n v="4000"/>
    <x v="0"/>
    <d v="1899-12-30T00:00:00"/>
    <d v="1899-12-30T00:00:00"/>
    <s v="ok"/>
    <n v="48"/>
    <x v="7"/>
    <x v="7"/>
    <n v="2"/>
    <n v="0"/>
    <n v="0"/>
    <x v="7"/>
  </r>
  <r>
    <s v="B02"/>
    <s v="Corsa B02"/>
    <x v="0"/>
    <x v="210"/>
    <m/>
    <s v="F- Juniores + F-20 + F-25 + F-30 + F-35 + F-40 + F-45 + F-50 + F-55 + F-60 + F-65 + F-70 + F-75"/>
    <x v="210"/>
    <x v="32"/>
    <x v="1"/>
    <x v="11"/>
    <s v="ok"/>
    <x v="1"/>
    <n v="31"/>
    <s v="A120653"/>
    <x v="34"/>
    <x v="0"/>
    <x v="0"/>
    <n v="4000"/>
    <x v="0"/>
    <d v="1899-12-30T00:00:00"/>
    <d v="1899-12-30T00:00:00"/>
    <s v="ok"/>
    <n v="49"/>
    <x v="6"/>
    <x v="6"/>
    <n v="2"/>
    <n v="0"/>
    <n v="0"/>
    <x v="7"/>
  </r>
  <r>
    <s v="B02"/>
    <s v="Corsa B02"/>
    <x v="0"/>
    <x v="211"/>
    <m/>
    <s v="F- Juniores + F-20 + F-25 + F-30 + F-35 + F-40 + F-45 + F-50 + F-55 + F-60 + F-65 + F-70 + F-75"/>
    <x v="211"/>
    <x v="29"/>
    <x v="1"/>
    <x v="9"/>
    <s v="ok"/>
    <x v="1"/>
    <n v="27"/>
    <s v="H070205"/>
    <x v="29"/>
    <x v="1"/>
    <x v="0"/>
    <n v="4000"/>
    <x v="0"/>
    <d v="1899-12-30T00:00:00"/>
    <d v="1899-12-30T00:00:00"/>
    <s v="ok"/>
    <n v="50"/>
    <x v="10"/>
    <x v="10"/>
    <n v="5"/>
    <n v="0"/>
    <n v="0"/>
    <x v="7"/>
  </r>
  <r>
    <s v="B02"/>
    <s v="Corsa B02"/>
    <x v="0"/>
    <x v="212"/>
    <m/>
    <s v="F- Juniores + F-20 + F-25 + F-30 + F-35 + F-40 + F-45 + F-50 + F-55 + F-60 + F-65 + F-70 + F-75"/>
    <x v="212"/>
    <x v="35"/>
    <x v="1"/>
    <x v="14"/>
    <s v="ok"/>
    <x v="1"/>
    <n v="19"/>
    <s v="A130534"/>
    <x v="8"/>
    <x v="0"/>
    <x v="0"/>
    <n v="4000"/>
    <x v="0"/>
    <d v="1899-12-30T00:00:00"/>
    <d v="1899-12-30T00:00:00"/>
    <s v="ok"/>
    <n v="51"/>
    <x v="1"/>
    <x v="1"/>
    <n v="2"/>
    <n v="0"/>
    <n v="0"/>
    <x v="7"/>
  </r>
  <r>
    <s v="B02"/>
    <s v="Corsa B02"/>
    <x v="0"/>
    <x v="213"/>
    <m/>
    <s v="F- Juniores + F-20 + F-25 + F-30 + F-35 + F-40 + F-45 + F-50 + F-55 + F-60 + F-65 + F-70 + F-75"/>
    <x v="213"/>
    <x v="13"/>
    <x v="1"/>
    <x v="11"/>
    <s v="ok"/>
    <x v="1"/>
    <n v="31"/>
    <s v="A050423"/>
    <x v="45"/>
    <x v="0"/>
    <x v="0"/>
    <n v="4000"/>
    <x v="0"/>
    <d v="1899-12-30T00:00:00"/>
    <d v="1899-12-30T00:00:00"/>
    <s v="ok"/>
    <n v="52"/>
    <x v="7"/>
    <x v="7"/>
    <n v="2"/>
    <n v="0"/>
    <n v="0"/>
    <x v="7"/>
  </r>
  <r>
    <s v="B02"/>
    <s v="Corsa B02"/>
    <x v="0"/>
    <x v="214"/>
    <m/>
    <s v="F- Juniores + F-20 + F-25 + F-30 + F-35 + F-40 + F-45 + F-50 + F-55 + F-60 + F-65 + F-70 + F-75"/>
    <x v="214"/>
    <x v="28"/>
    <x v="1"/>
    <x v="14"/>
    <s v="ok"/>
    <x v="1"/>
    <n v="19"/>
    <s v="H011635"/>
    <x v="31"/>
    <x v="1"/>
    <x v="0"/>
    <n v="4000"/>
    <x v="0"/>
    <d v="1899-12-30T00:00:00"/>
    <d v="1899-12-30T00:00:00"/>
    <s v="ok"/>
    <n v="53"/>
    <x v="2"/>
    <x v="2"/>
    <n v="1"/>
    <n v="0"/>
    <n v="18"/>
    <x v="29"/>
  </r>
  <r>
    <s v="B02"/>
    <s v="Corsa B02"/>
    <x v="0"/>
    <x v="215"/>
    <m/>
    <s v="F- Juniores + F-20 + F-25 + F-30 + F-35 + F-40 + F-45 + F-50 + F-55 + F-60 + F-65 + F-70 + F-75"/>
    <x v="215"/>
    <x v="6"/>
    <x v="1"/>
    <x v="6"/>
    <s v="ok"/>
    <x v="1"/>
    <n v="25"/>
    <s v="H020398"/>
    <x v="35"/>
    <x v="1"/>
    <x v="0"/>
    <n v="4000"/>
    <x v="0"/>
    <d v="1899-12-30T00:00:00"/>
    <d v="1899-12-30T00:00:00"/>
    <s v="ok"/>
    <n v="54"/>
    <x v="9"/>
    <x v="9"/>
    <n v="5"/>
    <n v="0"/>
    <n v="0"/>
    <x v="7"/>
  </r>
  <r>
    <s v="B02"/>
    <s v="Corsa B02"/>
    <x v="0"/>
    <x v="216"/>
    <m/>
    <s v="F- Juniores + F-20 + F-25 + F-30 + F-35 + F-40 + F-45 + F-50 + F-55 + F-60 + F-65 + F-70 + F-75"/>
    <x v="216"/>
    <x v="22"/>
    <x v="1"/>
    <x v="7"/>
    <s v="ok"/>
    <x v="1"/>
    <n v="29"/>
    <s v="A130534"/>
    <x v="8"/>
    <x v="0"/>
    <x v="0"/>
    <n v="4000"/>
    <x v="0"/>
    <d v="1899-12-30T00:00:00"/>
    <d v="1899-12-30T00:00:00"/>
    <s v="ok"/>
    <n v="55"/>
    <x v="8"/>
    <x v="8"/>
    <n v="3"/>
    <n v="0"/>
    <n v="0"/>
    <x v="7"/>
  </r>
  <r>
    <s v="B02"/>
    <s v="Corsa B02"/>
    <x v="0"/>
    <x v="217"/>
    <m/>
    <s v="F- Juniores + F-20 + F-25 + F-30 + F-35 + F-40 + F-45 + F-50 + F-55 + F-60 + F-65 + F-70 + F-75"/>
    <x v="217"/>
    <x v="36"/>
    <x v="1"/>
    <x v="7"/>
    <s v="ok"/>
    <x v="1"/>
    <n v="29"/>
    <s v="A130646"/>
    <x v="3"/>
    <x v="0"/>
    <x v="0"/>
    <n v="4000"/>
    <x v="0"/>
    <d v="1899-12-30T00:00:00"/>
    <d v="1899-12-30T00:00:00"/>
    <s v="ok"/>
    <n v="56"/>
    <x v="9"/>
    <x v="9"/>
    <n v="3"/>
    <n v="0"/>
    <n v="0"/>
    <x v="7"/>
  </r>
  <r>
    <s v="B02"/>
    <s v="Corsa B02"/>
    <x v="0"/>
    <x v="218"/>
    <m/>
    <s v="F- Juniores + F-20 + F-25 + F-30 + F-35 + F-40 + F-45 + F-50 + F-55 + F-60 + F-65 + F-70 + F-75"/>
    <x v="218"/>
    <x v="32"/>
    <x v="1"/>
    <x v="11"/>
    <s v="ok"/>
    <x v="1"/>
    <n v="31"/>
    <s v="D060103"/>
    <x v="41"/>
    <x v="5"/>
    <x v="0"/>
    <n v="4000"/>
    <x v="0"/>
    <d v="1899-12-30T00:00:00"/>
    <d v="1899-12-30T00:00:00"/>
    <s v="ok"/>
    <n v="57"/>
    <x v="8"/>
    <x v="8"/>
    <n v="4"/>
    <n v="0"/>
    <n v="0"/>
    <x v="7"/>
  </r>
  <r>
    <s v="B02"/>
    <s v="Corsa B02"/>
    <x v="0"/>
    <x v="219"/>
    <m/>
    <s v="F- Juniores + F-20 + F-25 + F-30 + F-35 + F-40 + F-45 + F-50 + F-55 + F-60 + F-65 + F-70 + F-75"/>
    <x v="219"/>
    <x v="20"/>
    <x v="1"/>
    <x v="9"/>
    <s v="ok"/>
    <x v="1"/>
    <n v="27"/>
    <s v="H020398"/>
    <x v="35"/>
    <x v="1"/>
    <x v="0"/>
    <n v="4000"/>
    <x v="0"/>
    <d v="1899-12-30T00:00:00"/>
    <d v="1899-12-30T00:00:00"/>
    <s v="ok"/>
    <n v="58"/>
    <x v="11"/>
    <x v="11"/>
    <n v="6"/>
    <n v="0"/>
    <n v="0"/>
    <x v="7"/>
  </r>
  <r>
    <s v="B02"/>
    <s v="Corsa B02"/>
    <x v="0"/>
    <x v="220"/>
    <m/>
    <s v="F- Juniores + F-20 + F-25 + F-30 + F-35 + F-40 + F-45 + F-50 + F-55 + F-60 + F-65 + F-70 + F-75"/>
    <x v="220"/>
    <x v="37"/>
    <x v="1"/>
    <x v="16"/>
    <s v="ok"/>
    <x v="1"/>
    <n v="37"/>
    <s v="D070102"/>
    <x v="50"/>
    <x v="5"/>
    <x v="0"/>
    <n v="4000"/>
    <x v="0"/>
    <d v="1899-12-30T00:00:00"/>
    <d v="1899-12-30T00:00:00"/>
    <s v="ok"/>
    <n v="59"/>
    <x v="0"/>
    <x v="0"/>
    <n v="1"/>
    <n v="15"/>
    <n v="39"/>
    <x v="41"/>
  </r>
  <r>
    <s v="B02"/>
    <s v="Corsa B02"/>
    <x v="0"/>
    <x v="221"/>
    <m/>
    <s v="F- Juniores + F-20 + F-25 + F-30 + F-35 + F-40 + F-45 + F-50 + F-55 + F-60 + F-65 + F-70 + F-75"/>
    <x v="221"/>
    <x v="9"/>
    <x v="1"/>
    <x v="6"/>
    <s v="ok"/>
    <x v="1"/>
    <n v="25"/>
    <s v="A140358"/>
    <x v="51"/>
    <x v="0"/>
    <x v="0"/>
    <n v="4000"/>
    <x v="0"/>
    <d v="1899-12-30T00:00:00"/>
    <d v="1899-12-30T00:00:00"/>
    <s v="ok"/>
    <n v="60"/>
    <x v="10"/>
    <x v="10"/>
    <n v="1"/>
    <n v="15"/>
    <n v="17"/>
    <x v="46"/>
  </r>
  <r>
    <s v="B02"/>
    <s v="Corsa B02"/>
    <x v="0"/>
    <x v="222"/>
    <m/>
    <s v="F- Juniores + F-20 + F-25 + F-30 + F-35 + F-40 + F-45 + F-50 + F-55 + F-60 + F-65 + F-70 + F-75"/>
    <x v="222"/>
    <x v="26"/>
    <x v="1"/>
    <x v="13"/>
    <s v="ok"/>
    <x v="1"/>
    <n v="33"/>
    <s v="H010387"/>
    <x v="52"/>
    <x v="1"/>
    <x v="0"/>
    <n v="4000"/>
    <x v="0"/>
    <d v="1899-12-30T00:00:00"/>
    <d v="1899-12-30T00:00:00"/>
    <s v="ok"/>
    <n v="61"/>
    <x v="5"/>
    <x v="5"/>
    <n v="1"/>
    <n v="0"/>
    <n v="15"/>
    <x v="57"/>
  </r>
  <r>
    <s v="B02"/>
    <s v="Corsa B02"/>
    <x v="0"/>
    <x v="223"/>
    <m/>
    <s v="F- Juniores + F-20 + F-25 + F-30 + F-35 + F-40 + F-45 + F-50 + F-55 + F-60 + F-65 + F-70 + F-75"/>
    <x v="223"/>
    <x v="26"/>
    <x v="1"/>
    <x v="13"/>
    <s v="ok"/>
    <x v="1"/>
    <n v="33"/>
    <s v="H011729"/>
    <x v="53"/>
    <x v="1"/>
    <x v="0"/>
    <n v="4000"/>
    <x v="0"/>
    <d v="1899-12-30T00:00:00"/>
    <d v="1899-12-30T00:00:00"/>
    <s v="ok"/>
    <n v="62"/>
    <x v="6"/>
    <x v="6"/>
    <n v="1"/>
    <n v="0"/>
    <n v="25"/>
    <x v="35"/>
  </r>
  <r>
    <s v="B02"/>
    <s v="Corsa B02"/>
    <x v="0"/>
    <x v="224"/>
    <m/>
    <s v="F- Juniores + F-20 + F-25 + F-30 + F-35 + F-40 + F-45 + F-50 + F-55 + F-60 + F-65 + F-70 + F-75"/>
    <x v="224"/>
    <x v="32"/>
    <x v="1"/>
    <x v="11"/>
    <s v="ok"/>
    <x v="1"/>
    <n v="31"/>
    <s v="H070205"/>
    <x v="29"/>
    <x v="1"/>
    <x v="0"/>
    <n v="4000"/>
    <x v="0"/>
    <d v="1899-12-30T00:00:00"/>
    <d v="1899-12-30T00:00:00"/>
    <s v="ok"/>
    <n v="63"/>
    <x v="9"/>
    <x v="9"/>
    <n v="6"/>
    <n v="0"/>
    <n v="0"/>
    <x v="7"/>
  </r>
  <r>
    <s v="B02"/>
    <s v="Corsa B02"/>
    <x v="0"/>
    <x v="225"/>
    <m/>
    <s v="F- Juniores + F-20 + F-25 + F-30 + F-35 + F-40 + F-45 + F-50 + F-55 + F-60 + F-65 + F-70 + F-75"/>
    <x v="225"/>
    <x v="5"/>
    <x v="1"/>
    <x v="6"/>
    <s v="ok"/>
    <x v="1"/>
    <n v="25"/>
    <s v="L022825"/>
    <x v="5"/>
    <x v="2"/>
    <x v="0"/>
    <n v="4000"/>
    <x v="0"/>
    <d v="1899-12-30T00:00:00"/>
    <d v="1899-12-30T00:00:00"/>
    <s v="ok"/>
    <n v="64"/>
    <x v="11"/>
    <x v="11"/>
    <n v="2"/>
    <n v="0"/>
    <n v="0"/>
    <x v="7"/>
  </r>
  <r>
    <s v="B02"/>
    <s v="Corsa B02"/>
    <x v="0"/>
    <x v="226"/>
    <m/>
    <s v="F- Juniores + F-20 + F-25 + F-30 + F-35 + F-40 + F-45 + F-50 + F-55 + F-60 + F-65 + F-70 + F-75"/>
    <x v="226"/>
    <x v="14"/>
    <x v="1"/>
    <x v="7"/>
    <s v="ok"/>
    <x v="1"/>
    <n v="29"/>
    <s v="A120653"/>
    <x v="34"/>
    <x v="0"/>
    <x v="0"/>
    <n v="4000"/>
    <x v="0"/>
    <d v="1899-12-30T00:00:00"/>
    <d v="1899-12-30T00:00:00"/>
    <s v="ok"/>
    <n v="65"/>
    <x v="10"/>
    <x v="10"/>
    <n v="3"/>
    <n v="0"/>
    <n v="0"/>
    <x v="7"/>
  </r>
  <r>
    <s v="B02"/>
    <s v="Corsa B02"/>
    <x v="0"/>
    <x v="227"/>
    <m/>
    <s v="F- Juniores + F-20 + F-25 + F-30 + F-35 + F-40 + F-45 + F-50 + F-55 + F-60 + F-65 + F-70 + F-75"/>
    <x v="227"/>
    <x v="31"/>
    <x v="1"/>
    <x v="11"/>
    <s v="ok"/>
    <x v="1"/>
    <n v="31"/>
    <s v="A050192"/>
    <x v="54"/>
    <x v="0"/>
    <x v="0"/>
    <n v="4000"/>
    <x v="0"/>
    <d v="1899-12-30T00:00:00"/>
    <d v="1899-12-30T00:00:00"/>
    <s v="ok"/>
    <n v="66"/>
    <x v="10"/>
    <x v="10"/>
    <n v="1"/>
    <n v="15"/>
    <n v="10"/>
    <x v="35"/>
  </r>
  <r>
    <s v="B02"/>
    <s v="Corsa B02"/>
    <x v="0"/>
    <x v="228"/>
    <m/>
    <s v="F- Juniores + F-20 + F-25 + F-30 + F-35 + F-40 + F-45 + F-50 + F-55 + F-60 + F-65 + F-70 + F-75"/>
    <x v="228"/>
    <x v="18"/>
    <x v="1"/>
    <x v="6"/>
    <s v="ok"/>
    <x v="1"/>
    <n v="25"/>
    <s v="H020398"/>
    <x v="35"/>
    <x v="1"/>
    <x v="0"/>
    <n v="4000"/>
    <x v="0"/>
    <d v="1899-12-30T00:00:00"/>
    <d v="1899-12-30T00:00:00"/>
    <s v="ok"/>
    <n v="67"/>
    <x v="12"/>
    <x v="12"/>
    <n v="7"/>
    <n v="0"/>
    <n v="0"/>
    <x v="7"/>
  </r>
  <r>
    <s v="B02"/>
    <s v="Corsa B02"/>
    <x v="0"/>
    <x v="229"/>
    <m/>
    <s v="F- Juniores + F-20 + F-25 + F-30 + F-35 + F-40 + F-45 + F-50 + F-55 + F-60 + F-65 + F-70 + F-75"/>
    <x v="229"/>
    <x v="38"/>
    <x v="1"/>
    <x v="17"/>
    <s v="ok"/>
    <x v="1"/>
    <n v="17"/>
    <s v="H011308"/>
    <x v="7"/>
    <x v="1"/>
    <x v="0"/>
    <n v="4000"/>
    <x v="0"/>
    <d v="1899-12-30T00:00:00"/>
    <d v="1899-12-30T00:00:00"/>
    <s v="ok"/>
    <n v="68"/>
    <x v="0"/>
    <x v="0"/>
    <n v="1"/>
    <n v="0"/>
    <n v="20"/>
    <x v="28"/>
  </r>
  <r>
    <s v="B02"/>
    <s v="Corsa B02"/>
    <x v="0"/>
    <x v="230"/>
    <m/>
    <s v="F- Juniores + F-20 + F-25 + F-30 + F-35 + F-40 + F-45 + F-50 + F-55 + F-60 + F-65 + F-70 + F-75"/>
    <x v="230"/>
    <x v="24"/>
    <x v="1"/>
    <x v="13"/>
    <s v="ok"/>
    <x v="1"/>
    <n v="33"/>
    <s v="D050019"/>
    <x v="55"/>
    <x v="5"/>
    <x v="0"/>
    <n v="4000"/>
    <x v="0"/>
    <d v="1899-12-30T00:00:00"/>
    <d v="1899-12-30T00:00:00"/>
    <s v="ok"/>
    <n v="69"/>
    <x v="7"/>
    <x v="7"/>
    <n v="1"/>
    <n v="15"/>
    <n v="13"/>
    <x v="56"/>
  </r>
  <r>
    <s v="B02"/>
    <s v="Corsa B02"/>
    <x v="0"/>
    <x v="231"/>
    <m/>
    <s v="F- Juniores + F-20 + F-25 + F-30 + F-35 + F-40 + F-45 + F-50 + F-55 + F-60 + F-65 + F-70 + F-75"/>
    <x v="231"/>
    <x v="14"/>
    <x v="1"/>
    <x v="7"/>
    <s v="ok"/>
    <x v="1"/>
    <n v="29"/>
    <s v="A130646"/>
    <x v="3"/>
    <x v="0"/>
    <x v="0"/>
    <n v="4000"/>
    <x v="0"/>
    <d v="1899-12-30T00:00:00"/>
    <d v="1899-12-30T00:00:00"/>
    <s v="ok"/>
    <n v="70"/>
    <x v="11"/>
    <x v="11"/>
    <n v="4"/>
    <n v="0"/>
    <n v="0"/>
    <x v="7"/>
  </r>
  <r>
    <s v="B02"/>
    <s v="Corsa B02"/>
    <x v="0"/>
    <x v="232"/>
    <m/>
    <s v="F- Juniores + F-20 + F-25 + F-30 + F-35 + F-40 + F-45 + F-50 + F-55 + F-60 + F-65 + F-70 + F-75"/>
    <x v="232"/>
    <x v="24"/>
    <x v="1"/>
    <x v="13"/>
    <s v="ok"/>
    <x v="1"/>
    <n v="33"/>
    <s v="H080875"/>
    <x v="19"/>
    <x v="1"/>
    <x v="0"/>
    <n v="4000"/>
    <x v="0"/>
    <d v="1899-12-30T00:00:00"/>
    <d v="1899-12-30T00:00:00"/>
    <s v="ok"/>
    <n v="71"/>
    <x v="8"/>
    <x v="8"/>
    <n v="1"/>
    <n v="0"/>
    <n v="12"/>
    <x v="52"/>
  </r>
  <r>
    <s v="B02"/>
    <s v="Corsa B02"/>
    <x v="0"/>
    <x v="233"/>
    <m/>
    <s v="F- Juniores + F-20 + F-25 + F-30 + F-35 + F-40 + F-45 + F-50 + F-55 + F-60 + F-65 + F-70 + F-75"/>
    <x v="233"/>
    <x v="17"/>
    <x v="1"/>
    <x v="13"/>
    <s v="ok"/>
    <x v="1"/>
    <n v="33"/>
    <s v="H011729"/>
    <x v="53"/>
    <x v="1"/>
    <x v="0"/>
    <n v="4000"/>
    <x v="0"/>
    <d v="1899-12-30T00:00:00"/>
    <d v="1899-12-30T00:00:00"/>
    <s v="ok"/>
    <n v="72"/>
    <x v="9"/>
    <x v="9"/>
    <n v="2"/>
    <n v="0"/>
    <n v="0"/>
    <x v="7"/>
  </r>
  <r>
    <s v="B02"/>
    <s v="Corsa B02"/>
    <x v="0"/>
    <x v="234"/>
    <m/>
    <s v="F- Juniores + F-20 + F-25 + F-30 + F-35 + F-40 + F-45 + F-50 + F-55 + F-60 + F-65 + F-70 + F-75"/>
    <x v="234"/>
    <x v="11"/>
    <x v="1"/>
    <x v="9"/>
    <s v="ok"/>
    <x v="1"/>
    <n v="27"/>
    <s v="H011305"/>
    <x v="49"/>
    <x v="1"/>
    <x v="0"/>
    <n v="4000"/>
    <x v="0"/>
    <d v="1899-12-30T00:00:00"/>
    <d v="1899-12-30T00:00:00"/>
    <s v="ok"/>
    <n v="73"/>
    <x v="12"/>
    <x v="12"/>
    <n v="2"/>
    <n v="0"/>
    <n v="0"/>
    <x v="7"/>
  </r>
  <r>
    <s v="B02"/>
    <s v="Corsa B02"/>
    <x v="0"/>
    <x v="235"/>
    <m/>
    <s v="F- Juniores + F-20 + F-25 + F-30 + F-35 + F-40 + F-45 + F-50 + F-55 + F-60 + F-65 + F-70 + F-75"/>
    <x v="235"/>
    <x v="27"/>
    <x v="1"/>
    <x v="7"/>
    <s v="ok"/>
    <x v="1"/>
    <n v="29"/>
    <s v="H041354"/>
    <x v="39"/>
    <x v="1"/>
    <x v="0"/>
    <n v="4000"/>
    <x v="0"/>
    <d v="1899-12-30T00:00:00"/>
    <d v="1899-12-30T00:00:00"/>
    <s v="ok"/>
    <n v="74"/>
    <x v="12"/>
    <x v="12"/>
    <n v="7"/>
    <n v="0"/>
    <n v="0"/>
    <x v="7"/>
  </r>
  <r>
    <s v="B02"/>
    <s v="Corsa B02"/>
    <x v="0"/>
    <x v="236"/>
    <m/>
    <s v="F- Juniores + F-20 + F-25 + F-30 + F-35 + F-40 + F-45 + F-50 + F-55 + F-60 + F-65 + F-70 + F-75"/>
    <x v="236"/>
    <x v="39"/>
    <x v="1"/>
    <x v="12"/>
    <s v="ok"/>
    <x v="1"/>
    <n v="23"/>
    <s v="H041354"/>
    <x v="39"/>
    <x v="1"/>
    <x v="0"/>
    <n v="4000"/>
    <x v="0"/>
    <d v="1899-12-30T00:00:00"/>
    <d v="1899-12-30T00:00:00"/>
    <s v="ok"/>
    <n v="75"/>
    <x v="4"/>
    <x v="4"/>
    <n v="8"/>
    <n v="0"/>
    <n v="0"/>
    <x v="7"/>
  </r>
  <r>
    <s v="B02"/>
    <s v="Corsa B02"/>
    <x v="0"/>
    <x v="237"/>
    <m/>
    <s v="F- Juniores + F-20 + F-25 + F-30 + F-35 + F-40 + F-45 + F-50 + F-55 + F-60 + F-65 + F-70 + F-75"/>
    <x v="237"/>
    <x v="40"/>
    <x v="1"/>
    <x v="15"/>
    <s v="ok"/>
    <x v="1"/>
    <n v="35"/>
    <s v="A160276"/>
    <x v="56"/>
    <x v="0"/>
    <x v="0"/>
    <n v="4000"/>
    <x v="0"/>
    <d v="1899-12-30T00:00:00"/>
    <d v="1899-12-30T00:00:00"/>
    <s v="ok"/>
    <n v="76"/>
    <x v="1"/>
    <x v="1"/>
    <n v="1"/>
    <n v="15"/>
    <n v="19"/>
    <x v="6"/>
  </r>
  <r>
    <s v="B02"/>
    <s v="Corsa B02"/>
    <x v="0"/>
    <x v="238"/>
    <m/>
    <s v="F- Juniores + F-20 + F-25 + F-30 + F-35 + F-40 + F-45 + F-50 + F-55 + F-60 + F-65 + F-70 + F-75"/>
    <x v="238"/>
    <x v="23"/>
    <x v="1"/>
    <x v="12"/>
    <s v="ok"/>
    <x v="1"/>
    <n v="23"/>
    <s v="H075301"/>
    <x v="57"/>
    <x v="1"/>
    <x v="0"/>
    <n v="4000"/>
    <x v="0"/>
    <d v="1899-12-30T00:00:00"/>
    <d v="1899-12-30T00:00:00"/>
    <s v="ok"/>
    <n v="77"/>
    <x v="5"/>
    <x v="5"/>
    <n v="1"/>
    <n v="0"/>
    <n v="15"/>
    <x v="57"/>
  </r>
  <r>
    <s v="B02"/>
    <s v="Corsa B02"/>
    <x v="0"/>
    <x v="239"/>
    <m/>
    <s v="F- Juniores + F-20 + F-25 + F-30 + F-35 + F-40 + F-45 + F-50 + F-55 + F-60 + F-65 + F-70 + F-75"/>
    <x v="239"/>
    <x v="41"/>
    <x v="1"/>
    <x v="13"/>
    <s v="ok"/>
    <x v="1"/>
    <n v="33"/>
    <s v="H011725"/>
    <x v="58"/>
    <x v="1"/>
    <x v="0"/>
    <n v="4000"/>
    <x v="0"/>
    <d v="1899-12-30T00:00:00"/>
    <d v="1899-12-30T00:00:00"/>
    <s v="ok"/>
    <n v="78"/>
    <x v="10"/>
    <x v="10"/>
    <n v="1"/>
    <n v="0"/>
    <n v="15"/>
    <x v="57"/>
  </r>
  <r>
    <s v="B02"/>
    <s v="Corsa B02"/>
    <x v="0"/>
    <x v="240"/>
    <m/>
    <s v="F- Juniores + F-20 + F-25 + F-30 + F-35 + F-40 + F-45 + F-50 + F-55 + F-60 + F-65 + F-70 + F-75"/>
    <x v="240"/>
    <x v="23"/>
    <x v="1"/>
    <x v="12"/>
    <s v="ok"/>
    <x v="1"/>
    <n v="23"/>
    <s v="H020398"/>
    <x v="35"/>
    <x v="1"/>
    <x v="0"/>
    <n v="4000"/>
    <x v="0"/>
    <d v="1899-12-30T00:00:00"/>
    <d v="1899-12-30T00:00:00"/>
    <s v="ok"/>
    <n v="79"/>
    <x v="6"/>
    <x v="6"/>
    <n v="8"/>
    <n v="0"/>
    <n v="0"/>
    <x v="7"/>
  </r>
  <r>
    <s v="B02"/>
    <s v="Corsa B02"/>
    <x v="0"/>
    <x v="241"/>
    <m/>
    <s v="F- Juniores + F-20 + F-25 + F-30 + F-35 + F-40 + F-45 + F-50 + F-55 + F-60 + F-65 + F-70 + F-75"/>
    <x v="241"/>
    <x v="42"/>
    <x v="1"/>
    <x v="15"/>
    <s v="ok"/>
    <x v="1"/>
    <n v="35"/>
    <s v="H070281"/>
    <x v="46"/>
    <x v="1"/>
    <x v="0"/>
    <n v="4000"/>
    <x v="0"/>
    <d v="1899-12-30T00:00:00"/>
    <d v="1899-12-30T00:00:00"/>
    <s v="ok"/>
    <n v="80"/>
    <x v="2"/>
    <x v="2"/>
    <n v="2"/>
    <n v="0"/>
    <n v="0"/>
    <x v="7"/>
  </r>
  <r>
    <s v="B02"/>
    <s v="Corsa B02"/>
    <x v="0"/>
    <x v="242"/>
    <m/>
    <s v="F- Juniores + F-20 + F-25 + F-30 + F-35 + F-40 + F-45 + F-50 + F-55 + F-60 + F-65 + F-70 + F-75"/>
    <x v="242"/>
    <x v="43"/>
    <x v="1"/>
    <x v="14"/>
    <s v="ok"/>
    <x v="1"/>
    <n v="19"/>
    <s v="H011554"/>
    <x v="15"/>
    <x v="1"/>
    <x v="0"/>
    <n v="4000"/>
    <x v="0"/>
    <d v="1899-12-30T00:00:00"/>
    <d v="1899-12-30T00:00:00"/>
    <s v="ok"/>
    <n v="81"/>
    <x v="3"/>
    <x v="3"/>
    <n v="1"/>
    <n v="0"/>
    <n v="17"/>
    <x v="9"/>
  </r>
  <r>
    <s v="B02"/>
    <s v="Corsa B02"/>
    <x v="0"/>
    <x v="243"/>
    <m/>
    <s v="F- Juniores + F-20 + F-25 + F-30 + F-35 + F-40 + F-45 + F-50 + F-55 + F-60 + F-65 + F-70 + F-75"/>
    <x v="243"/>
    <x v="17"/>
    <x v="1"/>
    <x v="13"/>
    <s v="ok"/>
    <x v="1"/>
    <n v="33"/>
    <s v="H041354"/>
    <x v="39"/>
    <x v="1"/>
    <x v="0"/>
    <n v="4000"/>
    <x v="0"/>
    <d v="1899-12-30T00:00:00"/>
    <d v="1899-12-30T00:00:00"/>
    <s v="ok"/>
    <n v="82"/>
    <x v="11"/>
    <x v="11"/>
    <n v="9"/>
    <n v="0"/>
    <n v="0"/>
    <x v="7"/>
  </r>
  <r>
    <s v="B02"/>
    <s v="Corsa B02"/>
    <x v="0"/>
    <x v="244"/>
    <m/>
    <s v="F- Juniores + F-20 + F-25 + F-30 + F-35 + F-40 + F-45 + F-50 + F-55 + F-60 + F-65 + F-70 + F-75"/>
    <x v="244"/>
    <x v="44"/>
    <x v="1"/>
    <x v="18"/>
    <s v="ok"/>
    <x v="1"/>
    <n v="39"/>
    <s v="H070349"/>
    <x v="59"/>
    <x v="1"/>
    <x v="0"/>
    <n v="4000"/>
    <x v="0"/>
    <d v="1899-12-30T00:00:00"/>
    <d v="1899-12-30T00:00:00"/>
    <s v="ok"/>
    <n v="83"/>
    <x v="0"/>
    <x v="0"/>
    <n v="1"/>
    <n v="0"/>
    <n v="20"/>
    <x v="28"/>
  </r>
  <r>
    <s v="B02"/>
    <s v="Corsa B02"/>
    <x v="0"/>
    <x v="245"/>
    <m/>
    <s v="F- Juniores + F-20 + F-25 + F-30 + F-35 + F-40 + F-45 + F-50 + F-55 + F-60 + F-65 + F-70 + F-75"/>
    <x v="245"/>
    <x v="21"/>
    <x v="1"/>
    <x v="9"/>
    <s v="ok"/>
    <x v="1"/>
    <n v="27"/>
    <s v="A140541"/>
    <x v="22"/>
    <x v="0"/>
    <x v="0"/>
    <n v="4000"/>
    <x v="0"/>
    <d v="1899-12-30T00:00:00"/>
    <d v="1899-12-30T00:00:00"/>
    <s v="ok"/>
    <n v="84"/>
    <x v="13"/>
    <x v="13"/>
    <n v="1"/>
    <n v="15"/>
    <n v="7"/>
    <x v="58"/>
  </r>
  <r>
    <s v="B02"/>
    <s v="Corsa B02"/>
    <x v="0"/>
    <x v="246"/>
    <m/>
    <s v="F- Juniores + F-20 + F-25 + F-30 + F-35 + F-40 + F-45 + F-50 + F-55 + F-60 + F-65 + F-70 + F-75"/>
    <x v="246"/>
    <x v="32"/>
    <x v="1"/>
    <x v="11"/>
    <s v="ok"/>
    <x v="1"/>
    <n v="31"/>
    <s v="H070281"/>
    <x v="46"/>
    <x v="1"/>
    <x v="0"/>
    <n v="4000"/>
    <x v="0"/>
    <d v="1899-12-30T00:00:00"/>
    <d v="1899-12-30T00:00:00"/>
    <s v="ok"/>
    <n v="85"/>
    <x v="11"/>
    <x v="11"/>
    <n v="3"/>
    <n v="0"/>
    <n v="0"/>
    <x v="7"/>
  </r>
  <r>
    <s v="B02"/>
    <s v="Corsa B02"/>
    <x v="0"/>
    <x v="247"/>
    <m/>
    <s v="F- Juniores + F-20 + F-25 + F-30 + F-35 + F-40 + F-45 + F-50 + F-55 + F-60 + F-65 + F-70 + F-75"/>
    <x v="247"/>
    <x v="45"/>
    <x v="1"/>
    <x v="8"/>
    <s v="ok"/>
    <x v="1"/>
    <n v="21"/>
    <s v="H070205"/>
    <x v="29"/>
    <x v="1"/>
    <x v="0"/>
    <n v="4000"/>
    <x v="0"/>
    <d v="1899-12-30T00:00:00"/>
    <d v="1899-12-30T00:00:00"/>
    <s v="ok"/>
    <n v="86"/>
    <x v="3"/>
    <x v="3"/>
    <n v="7"/>
    <n v="0"/>
    <n v="0"/>
    <x v="7"/>
  </r>
  <r>
    <s v="B02"/>
    <s v="Corsa B02"/>
    <x v="0"/>
    <x v="248"/>
    <m/>
    <s v="F- Juniores + F-20 + F-25 + F-30 + F-35 + F-40 + F-45 + F-50 + F-55 + F-60 + F-65 + F-70 + F-75"/>
    <x v="248"/>
    <x v="33"/>
    <x v="1"/>
    <x v="11"/>
    <s v="ok"/>
    <x v="1"/>
    <n v="31"/>
    <s v="H020398"/>
    <x v="35"/>
    <x v="1"/>
    <x v="0"/>
    <n v="4000"/>
    <x v="0"/>
    <d v="1899-12-30T00:00:00"/>
    <d v="1899-12-30T00:00:00"/>
    <s v="ok"/>
    <n v="87"/>
    <x v="12"/>
    <x v="12"/>
    <n v="9"/>
    <n v="0"/>
    <n v="0"/>
    <x v="7"/>
  </r>
  <r>
    <s v="B02"/>
    <s v="Corsa B02"/>
    <x v="0"/>
    <x v="249"/>
    <m/>
    <s v="F- Juniores + F-20 + F-25 + F-30 + F-35 + F-40 + F-45 + F-50 + F-55 + F-60 + F-65 + F-70 + F-75"/>
    <x v="249"/>
    <x v="46"/>
    <x v="1"/>
    <x v="8"/>
    <s v="ok"/>
    <x v="1"/>
    <n v="21"/>
    <s v="A130646"/>
    <x v="3"/>
    <x v="0"/>
    <x v="0"/>
    <n v="4000"/>
    <x v="0"/>
    <d v="1899-12-30T00:00:00"/>
    <d v="1899-12-30T00:00:00"/>
    <s v="ok"/>
    <n v="88"/>
    <x v="4"/>
    <x v="4"/>
    <n v="5"/>
    <n v="0"/>
    <n v="0"/>
    <x v="7"/>
  </r>
  <r>
    <s v="B02"/>
    <s v="Corsa B02"/>
    <x v="0"/>
    <x v="250"/>
    <m/>
    <s v="F- Juniores + F-20 + F-25 + F-30 + F-35 + F-40 + F-45 + F-50 + F-55 + F-60 + F-65 + F-70 + F-75"/>
    <x v="250"/>
    <x v="24"/>
    <x v="1"/>
    <x v="13"/>
    <s v="ok"/>
    <x v="1"/>
    <n v="33"/>
    <s v="H080292"/>
    <x v="60"/>
    <x v="1"/>
    <x v="0"/>
    <n v="4000"/>
    <x v="0"/>
    <d v="1899-12-30T00:00:00"/>
    <d v="1899-12-30T00:00:00"/>
    <s v="ok"/>
    <n v="89"/>
    <x v="12"/>
    <x v="12"/>
    <n v="1"/>
    <n v="0"/>
    <n v="8"/>
    <x v="33"/>
  </r>
  <r>
    <s v="B02"/>
    <s v="Corsa B02"/>
    <x v="0"/>
    <x v="251"/>
    <m/>
    <s v="F- Juniores + F-20 + F-25 + F-30 + F-35 + F-40 + F-45 + F-50 + F-55 + F-60 + F-65 + F-70 + F-75"/>
    <x v="251"/>
    <x v="7"/>
    <x v="1"/>
    <x v="7"/>
    <s v="ok"/>
    <x v="1"/>
    <n v="29"/>
    <s v="L021869"/>
    <x v="2"/>
    <x v="2"/>
    <x v="0"/>
    <n v="4000"/>
    <x v="0"/>
    <d v="1899-12-30T00:00:00"/>
    <d v="1899-12-30T00:00:00"/>
    <s v="ok"/>
    <n v="90"/>
    <x v="13"/>
    <x v="13"/>
    <n v="3"/>
    <n v="0"/>
    <n v="0"/>
    <x v="7"/>
  </r>
  <r>
    <s v="B02"/>
    <s v="Corsa B02"/>
    <x v="0"/>
    <x v="252"/>
    <m/>
    <s v="F- Juniores + F-20 + F-25 + F-30 + F-35 + F-40 + F-45 + F-50 + F-55 + F-60 + F-65 + F-70 + F-75"/>
    <x v="252"/>
    <x v="47"/>
    <x v="1"/>
    <x v="15"/>
    <s v="ok"/>
    <x v="1"/>
    <n v="35"/>
    <s v="H070205"/>
    <x v="29"/>
    <x v="1"/>
    <x v="0"/>
    <n v="4000"/>
    <x v="0"/>
    <d v="1899-12-30T00:00:00"/>
    <d v="1899-12-30T00:00:00"/>
    <s v="ok"/>
    <n v="91"/>
    <x v="3"/>
    <x v="3"/>
    <n v="8"/>
    <n v="0"/>
    <n v="0"/>
    <x v="7"/>
  </r>
  <r>
    <s v="B02"/>
    <s v="Corsa B02"/>
    <x v="0"/>
    <x v="253"/>
    <m/>
    <s v="F- Juniores + F-20 + F-25 + F-30 + F-35 + F-40 + F-45 + F-50 + F-55 + F-60 + F-65 + F-70 + F-75"/>
    <x v="253"/>
    <x v="36"/>
    <x v="1"/>
    <x v="7"/>
    <s v="ok"/>
    <x v="1"/>
    <n v="29"/>
    <s v="L021869"/>
    <x v="2"/>
    <x v="2"/>
    <x v="0"/>
    <n v="4000"/>
    <x v="0"/>
    <d v="1899-12-30T00:00:00"/>
    <d v="1899-12-30T00:00:00"/>
    <s v="ok"/>
    <n v="92"/>
    <x v="14"/>
    <x v="14"/>
    <n v="4"/>
    <n v="0"/>
    <n v="0"/>
    <x v="7"/>
  </r>
  <r>
    <s v="B02"/>
    <s v="Corsa B02"/>
    <x v="0"/>
    <x v="254"/>
    <m/>
    <s v="F- Juniores + F-20 + F-25 + F-30 + F-35 + F-40 + F-45 + F-50 + F-55 + F-60 + F-65 + F-70 + F-75"/>
    <x v="254"/>
    <x v="8"/>
    <x v="1"/>
    <x v="8"/>
    <s v="ok"/>
    <x v="1"/>
    <n v="21"/>
    <s v="H110754"/>
    <x v="26"/>
    <x v="1"/>
    <x v="0"/>
    <n v="4000"/>
    <x v="0"/>
    <d v="1899-12-30T00:00:00"/>
    <d v="1899-12-30T00:00:00"/>
    <s v="ok"/>
    <n v="93"/>
    <x v="5"/>
    <x v="5"/>
    <n v="2"/>
    <n v="0"/>
    <n v="0"/>
    <x v="7"/>
  </r>
  <r>
    <s v="B02"/>
    <s v="Corsa B02"/>
    <x v="0"/>
    <x v="255"/>
    <m/>
    <s v="F- Juniores + F-20 + F-25 + F-30 + F-35 + F-40 + F-45 + F-50 + F-55 + F-60 + F-65 + F-70 + F-75"/>
    <x v="255"/>
    <x v="45"/>
    <x v="1"/>
    <x v="8"/>
    <s v="ok"/>
    <x v="1"/>
    <n v="21"/>
    <s v="A120653"/>
    <x v="34"/>
    <x v="0"/>
    <x v="0"/>
    <n v="4000"/>
    <x v="0"/>
    <d v="1899-12-30T00:00:00"/>
    <d v="1899-12-30T00:00:00"/>
    <s v="ok"/>
    <n v="94"/>
    <x v="6"/>
    <x v="6"/>
    <n v="4"/>
    <n v="0"/>
    <n v="0"/>
    <x v="7"/>
  </r>
  <r>
    <s v="B02"/>
    <s v="Corsa B02"/>
    <x v="0"/>
    <x v="256"/>
    <m/>
    <s v="F- Juniores + F-20 + F-25 + F-30 + F-35 + F-40 + F-45 + F-50 + F-55 + F-60 + F-65 + F-70 + F-75"/>
    <x v="256"/>
    <x v="21"/>
    <x v="1"/>
    <x v="9"/>
    <s v="ok"/>
    <x v="1"/>
    <n v="27"/>
    <s v="H070281"/>
    <x v="46"/>
    <x v="1"/>
    <x v="0"/>
    <n v="4000"/>
    <x v="0"/>
    <d v="1899-12-30T00:00:00"/>
    <d v="1899-12-30T00:00:00"/>
    <s v="ok"/>
    <n v="95"/>
    <x v="14"/>
    <x v="14"/>
    <n v="4"/>
    <n v="0"/>
    <n v="0"/>
    <x v="7"/>
  </r>
  <r>
    <s v="B02"/>
    <s v="Corsa B02"/>
    <x v="0"/>
    <x v="257"/>
    <m/>
    <s v="F- Juniores + F-20 + F-25 + F-30 + F-35 + F-40 + F-45 + F-50 + F-55 + F-60 + F-65 + F-70 + F-75"/>
    <x v="257"/>
    <x v="47"/>
    <x v="1"/>
    <x v="15"/>
    <s v="ok"/>
    <x v="1"/>
    <n v="35"/>
    <s v="D060103"/>
    <x v="41"/>
    <x v="5"/>
    <x v="0"/>
    <n v="4000"/>
    <x v="0"/>
    <d v="1899-12-30T00:00:00"/>
    <d v="1899-12-30T00:00:00"/>
    <s v="ok"/>
    <n v="96"/>
    <x v="4"/>
    <x v="4"/>
    <n v="5"/>
    <n v="0"/>
    <n v="0"/>
    <x v="7"/>
  </r>
  <r>
    <s v="B02"/>
    <s v="Corsa B02"/>
    <x v="0"/>
    <x v="258"/>
    <m/>
    <s v="F- Juniores + F-20 + F-25 + F-30 + F-35 + F-40 + F-45 + F-50 + F-55 + F-60 + F-65 + F-70 + F-75"/>
    <x v="258"/>
    <x v="48"/>
    <x v="1"/>
    <x v="11"/>
    <s v="ok"/>
    <x v="1"/>
    <n v="31"/>
    <s v="A130646"/>
    <x v="3"/>
    <x v="0"/>
    <x v="0"/>
    <n v="4000"/>
    <x v="0"/>
    <d v="1899-12-30T00:00:00"/>
    <d v="1899-12-30T00:00:00"/>
    <s v="ok"/>
    <n v="97"/>
    <x v="13"/>
    <x v="13"/>
    <n v="6"/>
    <n v="0"/>
    <n v="0"/>
    <x v="7"/>
  </r>
  <r>
    <s v="B02"/>
    <s v="Corsa B02"/>
    <x v="0"/>
    <x v="259"/>
    <m/>
    <s v="F- Juniores + F-20 + F-25 + F-30 + F-35 + F-40 + F-45 + F-50 + F-55 + F-60 + F-65 + F-70 + F-75"/>
    <x v="259"/>
    <x v="49"/>
    <x v="1"/>
    <x v="14"/>
    <s v="ok"/>
    <x v="1"/>
    <n v="19"/>
    <s v="C010535"/>
    <x v="12"/>
    <x v="3"/>
    <x v="0"/>
    <n v="4000"/>
    <x v="0"/>
    <d v="1899-12-30T00:00:00"/>
    <d v="1899-12-30T00:00:00"/>
    <s v="ok"/>
    <n v="98"/>
    <x v="4"/>
    <x v="4"/>
    <n v="1"/>
    <n v="15"/>
    <n v="16"/>
    <x v="32"/>
  </r>
  <r>
    <s v="B02"/>
    <s v="Corsa B02"/>
    <x v="0"/>
    <x v="260"/>
    <m/>
    <s v="F- Juniores + F-20 + F-25 + F-30 + F-35 + F-40 + F-45 + F-50 + F-55 + F-60 + F-65 + F-70 + F-75"/>
    <x v="260"/>
    <x v="21"/>
    <x v="1"/>
    <x v="9"/>
    <s v="ok"/>
    <x v="1"/>
    <n v="27"/>
    <s v="H080682"/>
    <x v="20"/>
    <x v="1"/>
    <x v="0"/>
    <n v="4000"/>
    <x v="0"/>
    <d v="1899-12-30T00:00:00"/>
    <d v="1899-12-30T00:00:00"/>
    <s v="ok"/>
    <n v="99"/>
    <x v="15"/>
    <x v="15"/>
    <n v="1"/>
    <n v="0"/>
    <n v="5"/>
    <x v="59"/>
  </r>
  <r>
    <s v="B02"/>
    <s v="Corsa B02"/>
    <x v="0"/>
    <x v="261"/>
    <m/>
    <s v="F- Juniores + F-20 + F-25 + F-30 + F-35 + F-40 + F-45 + F-50 + F-55 + F-60 + F-65 + F-70 + F-75"/>
    <x v="261"/>
    <x v="31"/>
    <x v="1"/>
    <x v="11"/>
    <s v="ok"/>
    <x v="1"/>
    <n v="31"/>
    <s v="L021869"/>
    <x v="2"/>
    <x v="2"/>
    <x v="0"/>
    <n v="4000"/>
    <x v="0"/>
    <d v="1899-12-30T00:00:00"/>
    <d v="1899-12-30T00:00:00"/>
    <s v="ok"/>
    <n v="100"/>
    <x v="14"/>
    <x v="14"/>
    <n v="5"/>
    <n v="0"/>
    <n v="0"/>
    <x v="7"/>
  </r>
  <r>
    <s v="B02"/>
    <s v="Corsa B02"/>
    <x v="0"/>
    <x v="262"/>
    <m/>
    <s v="F- Juniores + F-20 + F-25 + F-30 + F-35 + F-40 + F-45 + F-50 + F-55 + F-60 + F-65 + F-70 + F-75"/>
    <x v="262"/>
    <x v="50"/>
    <x v="1"/>
    <x v="16"/>
    <s v="ok"/>
    <x v="1"/>
    <n v="37"/>
    <s v="D070102"/>
    <x v="50"/>
    <x v="5"/>
    <x v="0"/>
    <n v="4000"/>
    <x v="0"/>
    <d v="1899-12-30T00:00:00"/>
    <d v="1899-12-30T00:00:00"/>
    <s v="ok"/>
    <n v="101"/>
    <x v="1"/>
    <x v="1"/>
    <n v="2"/>
    <n v="0"/>
    <n v="0"/>
    <x v="7"/>
  </r>
  <r>
    <s v="B02"/>
    <s v="Corsa B02"/>
    <x v="0"/>
    <x v="263"/>
    <m/>
    <s v="F- Juniores + F-20 + F-25 + F-30 + F-35 + F-40 + F-45 + F-50 + F-55 + F-60 + F-65 + F-70 + F-75"/>
    <x v="263"/>
    <x v="48"/>
    <x v="1"/>
    <x v="11"/>
    <s v="ok"/>
    <x v="1"/>
    <n v="31"/>
    <s v="H011725"/>
    <x v="58"/>
    <x v="1"/>
    <x v="0"/>
    <n v="4000"/>
    <x v="0"/>
    <d v="1899-12-30T00:00:00"/>
    <d v="1899-12-30T00:00:00"/>
    <s v="ok"/>
    <n v="102"/>
    <x v="15"/>
    <x v="15"/>
    <n v="2"/>
    <n v="0"/>
    <n v="0"/>
    <x v="7"/>
  </r>
  <r>
    <s v="B02"/>
    <s v="Corsa B02"/>
    <x v="0"/>
    <x v="264"/>
    <m/>
    <s v="F- Juniores + F-20 + F-25 + F-30 + F-35 + F-40 + F-45 + F-50 + F-55 + F-60 + F-65 + F-70 + F-75"/>
    <x v="264"/>
    <x v="19"/>
    <x v="1"/>
    <x v="6"/>
    <s v="ok"/>
    <x v="1"/>
    <n v="25"/>
    <s v="H020398"/>
    <x v="35"/>
    <x v="1"/>
    <x v="0"/>
    <n v="4000"/>
    <x v="0"/>
    <d v="1899-12-30T00:00:00"/>
    <d v="1899-12-30T00:00:00"/>
    <s v="ok"/>
    <n v="103"/>
    <x v="13"/>
    <x v="13"/>
    <n v="10"/>
    <n v="0"/>
    <n v="0"/>
    <x v="7"/>
  </r>
  <r>
    <s v="B02"/>
    <s v="Corsa B02"/>
    <x v="0"/>
    <x v="265"/>
    <m/>
    <s v="F- Juniores + F-20 + F-25 + F-30 + F-35 + F-40 + F-45 + F-50 + F-55 + F-60 + F-65 + F-70 + F-75"/>
    <x v="265"/>
    <x v="42"/>
    <x v="1"/>
    <x v="15"/>
    <s v="ok"/>
    <x v="1"/>
    <n v="35"/>
    <s v="H080300"/>
    <x v="25"/>
    <x v="1"/>
    <x v="0"/>
    <n v="4000"/>
    <x v="0"/>
    <d v="1899-12-30T00:00:00"/>
    <d v="1899-12-30T00:00:00"/>
    <s v="ok"/>
    <n v="104"/>
    <x v="5"/>
    <x v="5"/>
    <n v="2"/>
    <n v="0"/>
    <n v="0"/>
    <x v="7"/>
  </r>
  <r>
    <s v="B02"/>
    <s v="Corsa B02"/>
    <x v="0"/>
    <x v="266"/>
    <m/>
    <s v="F- Juniores + F-20 + F-25 + F-30 + F-35 + F-40 + F-45 + F-50 + F-55 + F-60 + F-65 + F-70 + F-75"/>
    <x v="266"/>
    <x v="32"/>
    <x v="1"/>
    <x v="11"/>
    <s v="ok"/>
    <x v="1"/>
    <n v="31"/>
    <s v="A120653"/>
    <x v="34"/>
    <x v="0"/>
    <x v="0"/>
    <n v="4000"/>
    <x v="0"/>
    <d v="1899-12-30T00:00:00"/>
    <d v="1899-12-30T00:00:00"/>
    <s v="ok"/>
    <n v="105"/>
    <x v="16"/>
    <x v="16"/>
    <n v="5"/>
    <n v="0"/>
    <n v="0"/>
    <x v="7"/>
  </r>
  <r>
    <s v="B02"/>
    <s v="Corsa B02"/>
    <x v="0"/>
    <x v="267"/>
    <m/>
    <s v="F- Juniores + F-20 + F-25 + F-30 + F-35 + F-40 + F-45 + F-50 + F-55 + F-60 + F-65 + F-70 + F-75"/>
    <x v="267"/>
    <x v="44"/>
    <x v="1"/>
    <x v="18"/>
    <s v="ok"/>
    <x v="1"/>
    <n v="39"/>
    <s v="D060103"/>
    <x v="41"/>
    <x v="5"/>
    <x v="0"/>
    <n v="4000"/>
    <x v="0"/>
    <d v="1899-12-30T00:00:00"/>
    <d v="1899-12-30T00:00:00"/>
    <s v="ok"/>
    <n v="106"/>
    <x v="1"/>
    <x v="1"/>
    <n v="6"/>
    <n v="0"/>
    <n v="0"/>
    <x v="7"/>
  </r>
  <r>
    <s v="B02"/>
    <s v="Corsa B02"/>
    <x v="0"/>
    <x v="268"/>
    <m/>
    <s v="F- Juniores + F-20 + F-25 + F-30 + F-35 + F-40 + F-45 + F-50 + F-55 + F-60 + F-65 + F-70 + F-75"/>
    <x v="268"/>
    <x v="14"/>
    <x v="1"/>
    <x v="7"/>
    <s v="ok"/>
    <x v="1"/>
    <n v="29"/>
    <s v="A130534"/>
    <x v="8"/>
    <x v="0"/>
    <x v="0"/>
    <n v="4000"/>
    <x v="0"/>
    <d v="1899-12-30T00:00:00"/>
    <d v="1899-12-30T00:00:00"/>
    <s v="ok"/>
    <n v="107"/>
    <x v="15"/>
    <x v="15"/>
    <n v="4"/>
    <n v="0"/>
    <n v="0"/>
    <x v="7"/>
  </r>
  <r>
    <s v="B02"/>
    <s v="Corsa B02"/>
    <x v="0"/>
    <x v="269"/>
    <m/>
    <s v="F- Juniores + F-20 + F-25 + F-30 + F-35 + F-40 + F-45 + F-50 + F-55 + F-60 + F-65 + F-70 + F-75"/>
    <x v="269"/>
    <x v="11"/>
    <x v="1"/>
    <x v="9"/>
    <s v="ok"/>
    <x v="1"/>
    <n v="27"/>
    <s v="H075225"/>
    <x v="48"/>
    <x v="1"/>
    <x v="0"/>
    <n v="4000"/>
    <x v="0"/>
    <d v="1899-12-30T00:00:00"/>
    <d v="1899-12-30T00:00:00"/>
    <s v="ok"/>
    <n v="108"/>
    <x v="16"/>
    <x v="16"/>
    <n v="2"/>
    <n v="0"/>
    <n v="0"/>
    <x v="7"/>
  </r>
  <r>
    <s v="B02"/>
    <s v="Corsa B02"/>
    <x v="0"/>
    <x v="270"/>
    <m/>
    <s v="F- Juniores + F-20 + F-25 + F-30 + F-35 + F-40 + F-45 + F-50 + F-55 + F-60 + F-65 + F-70 + F-75"/>
    <x v="270"/>
    <x v="22"/>
    <x v="1"/>
    <x v="7"/>
    <s v="ok"/>
    <x v="1"/>
    <n v="29"/>
    <s v="H075225"/>
    <x v="48"/>
    <x v="1"/>
    <x v="0"/>
    <n v="4000"/>
    <x v="0"/>
    <d v="1899-12-30T00:00:00"/>
    <d v="1899-12-30T00:00:00"/>
    <s v="ok"/>
    <n v="109"/>
    <x v="16"/>
    <x v="16"/>
    <n v="3"/>
    <n v="0"/>
    <n v="0"/>
    <x v="7"/>
  </r>
  <r>
    <s v="B02"/>
    <s v="Corsa B02"/>
    <x v="0"/>
    <x v="271"/>
    <m/>
    <s v="F- Juniores + F-20 + F-25 + F-30 + F-35 + F-40 + F-45 + F-50 + F-55 + F-60 + F-65 + F-70 + F-75"/>
    <x v="271"/>
    <x v="17"/>
    <x v="1"/>
    <x v="13"/>
    <s v="ok"/>
    <x v="1"/>
    <n v="33"/>
    <s v="A140358"/>
    <x v="51"/>
    <x v="0"/>
    <x v="0"/>
    <n v="4000"/>
    <x v="0"/>
    <d v="1899-12-30T00:00:00"/>
    <d v="1899-12-30T00:00:00"/>
    <s v="ok"/>
    <n v="110"/>
    <x v="13"/>
    <x v="13"/>
    <n v="2"/>
    <n v="0"/>
    <n v="0"/>
    <x v="7"/>
  </r>
  <r>
    <s v="B02"/>
    <s v="Corsa B02"/>
    <x v="0"/>
    <x v="272"/>
    <m/>
    <s v="F- Juniores + F-20 + F-25 + F-30 + F-35 + F-40 + F-45 + F-50 + F-55 + F-60 + F-65 + F-70 + F-75"/>
    <x v="272"/>
    <x v="15"/>
    <x v="1"/>
    <x v="9"/>
    <s v="ok"/>
    <x v="1"/>
    <n v="27"/>
    <s v="A130534"/>
    <x v="8"/>
    <x v="0"/>
    <x v="0"/>
    <n v="4000"/>
    <x v="0"/>
    <d v="1899-12-30T00:00:00"/>
    <d v="1899-12-30T00:00:00"/>
    <s v="ok"/>
    <n v="111"/>
    <x v="17"/>
    <x v="17"/>
    <n v="5"/>
    <n v="0"/>
    <n v="0"/>
    <x v="7"/>
  </r>
  <r>
    <s v="B02"/>
    <s v="Corsa B02"/>
    <x v="0"/>
    <x v="273"/>
    <m/>
    <s v="F- Juniores + F-20 + F-25 + F-30 + F-35 + F-40 + F-45 + F-50 + F-55 + F-60 + F-65 + F-70 + F-75"/>
    <x v="273"/>
    <x v="7"/>
    <x v="1"/>
    <x v="7"/>
    <s v="ok"/>
    <x v="1"/>
    <n v="29"/>
    <s v="H011219"/>
    <x v="24"/>
    <x v="1"/>
    <x v="0"/>
    <n v="4000"/>
    <x v="0"/>
    <d v="1899-12-30T00:00:00"/>
    <d v="1899-12-30T00:00:00"/>
    <s v="ok"/>
    <n v="112"/>
    <x v="17"/>
    <x v="17"/>
    <n v="2"/>
    <n v="0"/>
    <n v="0"/>
    <x v="7"/>
  </r>
  <r>
    <s v="B02"/>
    <s v="Corsa B02"/>
    <x v="0"/>
    <x v="274"/>
    <m/>
    <s v="F- Juniores + F-20 + F-25 + F-30 + F-35 + F-40 + F-45 + F-50 + F-55 + F-60 + F-65 + F-70 + F-75"/>
    <x v="274"/>
    <x v="47"/>
    <x v="1"/>
    <x v="15"/>
    <s v="ok"/>
    <x v="1"/>
    <n v="35"/>
    <s v="H075225"/>
    <x v="48"/>
    <x v="1"/>
    <x v="0"/>
    <n v="4000"/>
    <x v="0"/>
    <d v="1899-12-30T00:00:00"/>
    <d v="1899-12-30T00:00:00"/>
    <s v="ok"/>
    <n v="113"/>
    <x v="6"/>
    <x v="6"/>
    <n v="4"/>
    <n v="0"/>
    <n v="0"/>
    <x v="7"/>
  </r>
  <r>
    <s v="B02"/>
    <s v="Corsa B02"/>
    <x v="0"/>
    <x v="275"/>
    <m/>
    <s v="F- Juniores + F-20 + F-25 + F-30 + F-35 + F-40 + F-45 + F-50 + F-55 + F-60 + F-65 + F-70 + F-75"/>
    <x v="275"/>
    <x v="51"/>
    <x v="1"/>
    <x v="16"/>
    <s v="ok"/>
    <x v="1"/>
    <n v="37"/>
    <s v="A050294"/>
    <x v="23"/>
    <x v="0"/>
    <x v="0"/>
    <n v="4000"/>
    <x v="0"/>
    <d v="1899-12-30T00:00:00"/>
    <d v="1899-12-30T00:00:00"/>
    <s v="ok"/>
    <n v="114"/>
    <x v="2"/>
    <x v="2"/>
    <n v="2"/>
    <n v="0"/>
    <n v="0"/>
    <x v="7"/>
  </r>
  <r>
    <s v="B02"/>
    <s v="Corsa B02"/>
    <x v="0"/>
    <x v="276"/>
    <m/>
    <s v="F- Juniores + F-20 + F-25 + F-30 + F-35 + F-40 + F-45 + F-50 + F-55 + F-60 + F-65 + F-70 + F-75"/>
    <x v="276"/>
    <x v="20"/>
    <x v="1"/>
    <x v="9"/>
    <s v="ok"/>
    <x v="1"/>
    <n v="27"/>
    <s v="H011219"/>
    <x v="24"/>
    <x v="1"/>
    <x v="0"/>
    <n v="4000"/>
    <x v="0"/>
    <d v="1899-12-30T00:00:00"/>
    <d v="1899-12-30T00:00:00"/>
    <s v="ok"/>
    <n v="115"/>
    <x v="18"/>
    <x v="18"/>
    <n v="3"/>
    <n v="0"/>
    <n v="0"/>
    <x v="7"/>
  </r>
  <r>
    <s v="B02"/>
    <s v="Corsa B02"/>
    <x v="0"/>
    <x v="277"/>
    <m/>
    <s v="F- Juniores + F-20 + F-25 + F-30 + F-35 + F-40 + F-45 + F-50 + F-55 + F-60 + F-65 + F-70 + F-75"/>
    <x v="277"/>
    <x v="34"/>
    <x v="1"/>
    <x v="15"/>
    <s v="ok"/>
    <x v="1"/>
    <n v="35"/>
    <s v="A050423"/>
    <x v="45"/>
    <x v="0"/>
    <x v="0"/>
    <n v="4000"/>
    <x v="0"/>
    <d v="1899-12-30T00:00:00"/>
    <d v="1899-12-30T00:00:00"/>
    <s v="ok"/>
    <n v="116"/>
    <x v="7"/>
    <x v="7"/>
    <n v="3"/>
    <n v="0"/>
    <n v="0"/>
    <x v="7"/>
  </r>
  <r>
    <s v="B02"/>
    <s v="Corsa B02"/>
    <x v="0"/>
    <x v="278"/>
    <m/>
    <s v="F- Juniores + F-20 + F-25 + F-30 + F-35 + F-40 + F-45 + F-50 + F-55 + F-60 + F-65 + F-70 + F-75"/>
    <x v="278"/>
    <x v="31"/>
    <x v="1"/>
    <x v="11"/>
    <s v="ok"/>
    <x v="1"/>
    <n v="31"/>
    <s v="H010019"/>
    <x v="61"/>
    <x v="1"/>
    <x v="0"/>
    <n v="4000"/>
    <x v="0"/>
    <d v="1899-12-30T00:00:00"/>
    <d v="1899-12-30T00:00:00"/>
    <s v="ok"/>
    <n v="117"/>
    <x v="17"/>
    <x v="17"/>
    <n v="1"/>
    <n v="0"/>
    <n v="3"/>
    <x v="15"/>
  </r>
  <r>
    <s v="B02"/>
    <s v="Corsa B02"/>
    <x v="0"/>
    <x v="279"/>
    <m/>
    <s v="F- Juniores + F-20 + F-25 + F-30 + F-35 + F-40 + F-45 + F-50 + F-55 + F-60 + F-65 + F-70 + F-75"/>
    <x v="279"/>
    <x v="48"/>
    <x v="1"/>
    <x v="11"/>
    <s v="ok"/>
    <x v="1"/>
    <n v="31"/>
    <s v="A130534"/>
    <x v="8"/>
    <x v="0"/>
    <x v="0"/>
    <n v="4000"/>
    <x v="0"/>
    <d v="1899-12-30T00:00:00"/>
    <d v="1899-12-30T00:00:00"/>
    <s v="ok"/>
    <n v="118"/>
    <x v="18"/>
    <x v="18"/>
    <n v="6"/>
    <n v="0"/>
    <n v="0"/>
    <x v="7"/>
  </r>
  <r>
    <s v="B02"/>
    <s v="Corsa B02"/>
    <x v="0"/>
    <x v="280"/>
    <m/>
    <s v="F- Juniores + F-20 + F-25 + F-30 + F-35 + F-40 + F-45 + F-50 + F-55 + F-60 + F-65 + F-70 + F-75"/>
    <x v="280"/>
    <x v="41"/>
    <x v="1"/>
    <x v="13"/>
    <s v="ok"/>
    <x v="1"/>
    <n v="33"/>
    <s v="A120653"/>
    <x v="34"/>
    <x v="0"/>
    <x v="0"/>
    <n v="4000"/>
    <x v="0"/>
    <d v="1899-12-30T00:00:00"/>
    <d v="1899-12-30T00:00:00"/>
    <s v="ok"/>
    <n v="119"/>
    <x v="14"/>
    <x v="14"/>
    <n v="6"/>
    <n v="0"/>
    <n v="0"/>
    <x v="7"/>
  </r>
  <r>
    <s v="B02"/>
    <s v="Corsa B02"/>
    <x v="0"/>
    <x v="281"/>
    <m/>
    <s v="F- Juniores + F-20 + F-25 + F-30 + F-35 + F-40 + F-45 + F-50 + F-55 + F-60 + F-65 + F-70 + F-75"/>
    <x v="281"/>
    <x v="7"/>
    <x v="1"/>
    <x v="7"/>
    <s v="ok"/>
    <x v="1"/>
    <n v="29"/>
    <s v="H070205"/>
    <x v="29"/>
    <x v="1"/>
    <x v="0"/>
    <n v="4000"/>
    <x v="0"/>
    <d v="1899-12-30T00:00:00"/>
    <d v="1899-12-30T00:00:00"/>
    <s v="ok"/>
    <n v="120"/>
    <x v="18"/>
    <x v="18"/>
    <n v="9"/>
    <n v="0"/>
    <n v="0"/>
    <x v="7"/>
  </r>
  <r>
    <s v="B02"/>
    <s v="Corsa B02"/>
    <x v="0"/>
    <x v="282"/>
    <m/>
    <s v="F- Juniores + F-20 + F-25 + F-30 + F-35 + F-40 + F-45 + F-50 + F-55 + F-60 + F-65 + F-70 + F-75"/>
    <x v="282"/>
    <x v="34"/>
    <x v="1"/>
    <x v="15"/>
    <s v="ok"/>
    <x v="1"/>
    <n v="35"/>
    <s v="H011219"/>
    <x v="24"/>
    <x v="1"/>
    <x v="0"/>
    <n v="4000"/>
    <x v="0"/>
    <d v="1899-12-30T00:00:00"/>
    <d v="1899-12-30T00:00:00"/>
    <s v="ok"/>
    <n v="121"/>
    <x v="8"/>
    <x v="8"/>
    <n v="4"/>
    <n v="0"/>
    <n v="0"/>
    <x v="7"/>
  </r>
  <r>
    <s v="B02"/>
    <s v="Corsa B02"/>
    <x v="0"/>
    <x v="283"/>
    <m/>
    <s v="F- Juniores + F-20 + F-25 + F-30 + F-35 + F-40 + F-45 + F-50 + F-55 + F-60 + F-65 + F-70 + F-75"/>
    <x v="283"/>
    <x v="31"/>
    <x v="1"/>
    <x v="11"/>
    <s v="ok"/>
    <x v="1"/>
    <n v="31"/>
    <s v="A130534"/>
    <x v="8"/>
    <x v="0"/>
    <x v="0"/>
    <n v="4000"/>
    <x v="0"/>
    <d v="1899-12-30T00:00:00"/>
    <d v="1899-12-30T00:00:00"/>
    <s v="ok"/>
    <n v="122"/>
    <x v="19"/>
    <x v="19"/>
    <n v="7"/>
    <n v="0"/>
    <n v="0"/>
    <x v="7"/>
  </r>
  <r>
    <s v="B02"/>
    <s v="Corsa B02"/>
    <x v="0"/>
    <x v="284"/>
    <m/>
    <s v="F- Juniores + F-20 + F-25 + F-30 + F-35 + F-40 + F-45 + F-50 + F-55 + F-60 + F-65 + F-70 + F-75"/>
    <x v="284"/>
    <x v="31"/>
    <x v="1"/>
    <x v="11"/>
    <s v="ok"/>
    <x v="1"/>
    <n v="31"/>
    <s v="H070205"/>
    <x v="29"/>
    <x v="1"/>
    <x v="0"/>
    <n v="4000"/>
    <x v="0"/>
    <d v="1899-12-30T00:00:00"/>
    <d v="1899-12-30T00:00:00"/>
    <s v="ok"/>
    <n v="123"/>
    <x v="20"/>
    <x v="19"/>
    <n v="10"/>
    <n v="0"/>
    <n v="0"/>
    <x v="7"/>
  </r>
  <r>
    <s v="B02"/>
    <s v="Corsa B02"/>
    <x v="0"/>
    <x v="285"/>
    <m/>
    <s v="F- Juniores + F-20 + F-25 + F-30 + F-35 + F-40 + F-45 + F-50 + F-55 + F-60 + F-65 + F-70 + F-75"/>
    <x v="285"/>
    <x v="52"/>
    <x v="1"/>
    <x v="16"/>
    <s v="ok"/>
    <x v="1"/>
    <n v="37"/>
    <s v="H010224"/>
    <x v="62"/>
    <x v="1"/>
    <x v="0"/>
    <n v="4000"/>
    <x v="0"/>
    <d v="1899-12-30T00:00:00"/>
    <d v="1899-12-30T00:00:00"/>
    <s v="ok"/>
    <n v="124"/>
    <x v="3"/>
    <x v="3"/>
    <n v="1"/>
    <n v="0"/>
    <n v="17"/>
    <x v="9"/>
  </r>
  <r>
    <s v="B02"/>
    <s v="Corsa B02"/>
    <x v="0"/>
    <x v="286"/>
    <m/>
    <s v="F- Juniores + F-20 + F-25 + F-30 + F-35 + F-40 + F-45 + F-50 + F-55 + F-60 + F-65 + F-70 + F-75"/>
    <x v="286"/>
    <x v="25"/>
    <x v="1"/>
    <x v="13"/>
    <s v="ok"/>
    <x v="1"/>
    <n v="33"/>
    <s v="D060103"/>
    <x v="41"/>
    <x v="5"/>
    <x v="0"/>
    <n v="4000"/>
    <x v="0"/>
    <d v="1899-12-30T00:00:00"/>
    <d v="1899-12-30T00:00:00"/>
    <s v="ok"/>
    <n v="125"/>
    <x v="15"/>
    <x v="15"/>
    <n v="7"/>
    <n v="0"/>
    <n v="0"/>
    <x v="7"/>
  </r>
  <r>
    <s v="B02"/>
    <s v="Corsa B02"/>
    <x v="0"/>
    <x v="287"/>
    <m/>
    <s v="F- Juniores + F-20 + F-25 + F-30 + F-35 + F-40 + F-45 + F-50 + F-55 + F-60 + F-65 + F-70 + F-75"/>
    <x v="287"/>
    <x v="53"/>
    <x v="1"/>
    <x v="18"/>
    <s v="ok"/>
    <x v="1"/>
    <n v="39"/>
    <s v="A050657"/>
    <x v="63"/>
    <x v="0"/>
    <x v="0"/>
    <n v="4000"/>
    <x v="0"/>
    <d v="1899-12-30T00:00:00"/>
    <d v="1899-12-30T00:00:00"/>
    <s v="ok"/>
    <n v="126"/>
    <x v="2"/>
    <x v="2"/>
    <n v="1"/>
    <n v="15"/>
    <n v="18"/>
    <x v="48"/>
  </r>
  <r>
    <s v="B02"/>
    <s v="Corsa B02"/>
    <x v="0"/>
    <x v="288"/>
    <m/>
    <s v="F- Juniores + F-20 + F-25 + F-30 + F-35 + F-40 + F-45 + F-50 + F-55 + F-60 + F-65 + F-70 + F-75"/>
    <x v="288"/>
    <x v="13"/>
    <x v="1"/>
    <x v="11"/>
    <s v="ok"/>
    <x v="1"/>
    <n v="31"/>
    <s v="L022825"/>
    <x v="5"/>
    <x v="2"/>
    <x v="0"/>
    <n v="4000"/>
    <x v="0"/>
    <d v="1899-12-30T00:00:00"/>
    <d v="1899-12-30T00:00:00"/>
    <s v="ok"/>
    <n v="127"/>
    <x v="21"/>
    <x v="19"/>
    <n v="3"/>
    <n v="0"/>
    <n v="0"/>
    <x v="7"/>
  </r>
  <r>
    <s v="B02"/>
    <s v="Corsa B02"/>
    <x v="0"/>
    <x v="289"/>
    <m/>
    <s v="F- Juniores + F-20 + F-25 + F-30 + F-35 + F-40 + F-45 + F-50 + F-55 + F-60 + F-65 + F-70 + F-75"/>
    <x v="289"/>
    <x v="33"/>
    <x v="1"/>
    <x v="11"/>
    <s v="ok"/>
    <x v="1"/>
    <n v="31"/>
    <s v="L021869"/>
    <x v="2"/>
    <x v="2"/>
    <x v="0"/>
    <n v="4000"/>
    <x v="0"/>
    <d v="1899-12-30T00:00:00"/>
    <d v="1899-12-30T00:00:00"/>
    <s v="ok"/>
    <n v="128"/>
    <x v="22"/>
    <x v="19"/>
    <n v="6"/>
    <n v="0"/>
    <n v="0"/>
    <x v="7"/>
  </r>
  <r>
    <s v="B02"/>
    <s v="Corsa B02"/>
    <x v="0"/>
    <x v="290"/>
    <m/>
    <s v="F- Juniores + F-20 + F-25 + F-30 + F-35 + F-40 + F-45 + F-50 + F-55 + F-60 + F-65 + F-70 + F-75"/>
    <x v="290"/>
    <x v="41"/>
    <x v="1"/>
    <x v="13"/>
    <s v="ok"/>
    <x v="1"/>
    <n v="33"/>
    <s v="A120653"/>
    <x v="34"/>
    <x v="0"/>
    <x v="0"/>
    <n v="4000"/>
    <x v="0"/>
    <d v="1899-12-30T00:00:00"/>
    <d v="1899-12-30T00:00:00"/>
    <s v="ok"/>
    <n v="129"/>
    <x v="16"/>
    <x v="16"/>
    <n v="7"/>
    <n v="0"/>
    <n v="0"/>
    <x v="7"/>
  </r>
  <r>
    <s v="B02"/>
    <s v="Corsa B02"/>
    <x v="0"/>
    <x v="291"/>
    <m/>
    <s v="F- Juniores + F-20 + F-25 + F-30 + F-35 + F-40 + F-45 + F-50 + F-55 + F-60 + F-65 + F-70 + F-75"/>
    <x v="291"/>
    <x v="9"/>
    <x v="1"/>
    <x v="6"/>
    <s v="ok"/>
    <x v="1"/>
    <n v="25"/>
    <s v="L022825"/>
    <x v="5"/>
    <x v="2"/>
    <x v="0"/>
    <n v="4000"/>
    <x v="0"/>
    <d v="1899-12-30T00:00:00"/>
    <d v="1899-12-30T00:00:00"/>
    <s v="ok"/>
    <n v="130"/>
    <x v="14"/>
    <x v="14"/>
    <n v="4"/>
    <n v="0"/>
    <n v="0"/>
    <x v="7"/>
  </r>
  <r>
    <s v="B02"/>
    <s v="Corsa B02"/>
    <x v="0"/>
    <x v="292"/>
    <m/>
    <s v="F- Juniores + F-20 + F-25 + F-30 + F-35 + F-40 + F-45 + F-50 + F-55 + F-60 + F-65 + F-70 + F-75"/>
    <x v="292"/>
    <x v="31"/>
    <x v="1"/>
    <x v="11"/>
    <s v="ok"/>
    <x v="1"/>
    <n v="31"/>
    <s v="L021869"/>
    <x v="2"/>
    <x v="2"/>
    <x v="0"/>
    <n v="4000"/>
    <x v="0"/>
    <d v="1899-12-30T00:00:00"/>
    <d v="1899-12-30T00:00:00"/>
    <s v="ok"/>
    <n v="131"/>
    <x v="23"/>
    <x v="19"/>
    <n v="7"/>
    <n v="0"/>
    <n v="0"/>
    <x v="7"/>
  </r>
  <r>
    <s v="B02"/>
    <s v="Corsa B02"/>
    <x v="0"/>
    <x v="293"/>
    <m/>
    <s v="F- Juniores + F-20 + F-25 + F-30 + F-35 + F-40 + F-45 + F-50 + F-55 + F-60 + F-65 + F-70 + F-75"/>
    <x v="293"/>
    <x v="29"/>
    <x v="1"/>
    <x v="9"/>
    <s v="ok"/>
    <x v="1"/>
    <n v="27"/>
    <s v="A120653"/>
    <x v="34"/>
    <x v="0"/>
    <x v="0"/>
    <n v="4000"/>
    <x v="0"/>
    <d v="1899-12-30T00:00:00"/>
    <d v="1899-12-30T00:00:00"/>
    <s v="ok"/>
    <n v="132"/>
    <x v="19"/>
    <x v="19"/>
    <n v="8"/>
    <n v="0"/>
    <n v="0"/>
    <x v="7"/>
  </r>
  <r>
    <s v="B02"/>
    <s v="Corsa B02"/>
    <x v="0"/>
    <x v="294"/>
    <m/>
    <s v="F- Juniores + F-20 + F-25 + F-30 + F-35 + F-40 + F-45 + F-50 + F-55 + F-60 + F-65 + F-70 + F-75"/>
    <x v="294"/>
    <x v="27"/>
    <x v="1"/>
    <x v="7"/>
    <s v="ok"/>
    <x v="1"/>
    <n v="29"/>
    <s v="L021869"/>
    <x v="2"/>
    <x v="2"/>
    <x v="0"/>
    <n v="4000"/>
    <x v="0"/>
    <d v="1899-12-30T00:00:00"/>
    <d v="1899-12-30T00:00:00"/>
    <s v="ok"/>
    <n v="133"/>
    <x v="19"/>
    <x v="19"/>
    <n v="8"/>
    <n v="0"/>
    <n v="0"/>
    <x v="7"/>
  </r>
  <r>
    <s v="B02"/>
    <s v="Corsa B02"/>
    <x v="0"/>
    <x v="295"/>
    <m/>
    <s v="F- Juniores + F-20 + F-25 + F-30 + F-35 + F-40 + F-45 + F-50 + F-55 + F-60 + F-65 + F-70 + F-75"/>
    <x v="295"/>
    <x v="13"/>
    <x v="1"/>
    <x v="11"/>
    <s v="ok"/>
    <x v="1"/>
    <n v="31"/>
    <s v="A120653"/>
    <x v="34"/>
    <x v="0"/>
    <x v="0"/>
    <n v="4000"/>
    <x v="0"/>
    <d v="1899-12-30T00:00:00"/>
    <d v="1899-12-30T00:00:00"/>
    <s v="ok"/>
    <n v="134"/>
    <x v="24"/>
    <x v="19"/>
    <n v="9"/>
    <n v="0"/>
    <n v="0"/>
    <x v="7"/>
  </r>
  <r>
    <s v="B02"/>
    <s v="Corsa B02"/>
    <x v="0"/>
    <x v="296"/>
    <m/>
    <s v="F- Juniores + F-20 + F-25 + F-30 + F-35 + F-40 + F-45 + F-50 + F-55 + F-60 + F-65 + F-70 + F-75"/>
    <x v="296"/>
    <x v="54"/>
    <x v="1"/>
    <x v="19"/>
    <s v="ok"/>
    <x v="1"/>
    <n v="41"/>
    <s v="A050294"/>
    <x v="23"/>
    <x v="0"/>
    <x v="0"/>
    <n v="4000"/>
    <x v="0"/>
    <d v="1899-12-30T00:00:00"/>
    <d v="1899-12-30T00:00:00"/>
    <s v="ok"/>
    <n v="135"/>
    <x v="0"/>
    <x v="0"/>
    <n v="3"/>
    <n v="0"/>
    <n v="0"/>
    <x v="7"/>
  </r>
  <r>
    <s v="B02"/>
    <s v="Corsa B02"/>
    <x v="0"/>
    <x v="297"/>
    <m/>
    <s v="F- Juniores + F-20 + F-25 + F-30 + F-35 + F-40 + F-45 + F-50 + F-55 + F-60 + F-65 + F-70 + F-75"/>
    <x v="297"/>
    <x v="31"/>
    <x v="1"/>
    <x v="11"/>
    <s v="ok"/>
    <x v="1"/>
    <n v="31"/>
    <s v="L020281"/>
    <x v="40"/>
    <x v="2"/>
    <x v="0"/>
    <n v="4000"/>
    <x v="0"/>
    <d v="1899-12-30T00:00:00"/>
    <d v="1899-12-30T00:00:00"/>
    <s v="ok"/>
    <n v="136"/>
    <x v="25"/>
    <x v="19"/>
    <n v="3"/>
    <n v="0"/>
    <n v="0"/>
    <x v="7"/>
  </r>
  <r>
    <s v="B02"/>
    <s v="Corsa B02"/>
    <x v="0"/>
    <x v="298"/>
    <m/>
    <s v="F- Juniores + F-20 + F-25 + F-30 + F-35 + F-40 + F-45 + F-50 + F-55 + F-60 + F-65 + F-70 + F-75"/>
    <x v="298"/>
    <x v="9"/>
    <x v="1"/>
    <x v="6"/>
    <s v="ok"/>
    <x v="1"/>
    <n v="25"/>
    <s v="H020398"/>
    <x v="35"/>
    <x v="1"/>
    <x v="0"/>
    <n v="4000"/>
    <x v="0"/>
    <d v="1899-12-30T00:00:00"/>
    <d v="1899-12-30T00:00:00"/>
    <s v="ok"/>
    <n v="137"/>
    <x v="15"/>
    <x v="15"/>
    <n v="11"/>
    <n v="0"/>
    <n v="0"/>
    <x v="7"/>
  </r>
  <r>
    <s v="B02"/>
    <s v="Corsa B02"/>
    <x v="0"/>
    <x v="299"/>
    <m/>
    <s v="F- Juniores + F-20 + F-25 + F-30 + F-35 + F-40 + F-45 + F-50 + F-55 + F-60 + F-65 + F-70 + F-75"/>
    <x v="299"/>
    <x v="44"/>
    <x v="1"/>
    <x v="18"/>
    <s v="ok"/>
    <x v="1"/>
    <n v="39"/>
    <s v="A050294"/>
    <x v="23"/>
    <x v="0"/>
    <x v="0"/>
    <n v="4000"/>
    <x v="0"/>
    <d v="1899-12-30T00:00:00"/>
    <d v="1899-12-30T00:00:00"/>
    <s v="ok"/>
    <n v="138"/>
    <x v="3"/>
    <x v="3"/>
    <n v="4"/>
    <n v="0"/>
    <n v="0"/>
    <x v="7"/>
  </r>
  <r>
    <s v="B02"/>
    <s v="Corsa B02"/>
    <x v="0"/>
    <x v="300"/>
    <m/>
    <s v="F- Juniores + F-20 + F-25 + F-30 + F-35 + F-40 + F-45 + F-50 + F-55 + F-60 + F-65 + F-70 + F-75"/>
    <x v="300"/>
    <x v="55"/>
    <x v="1"/>
    <x v="12"/>
    <s v="ok"/>
    <x v="1"/>
    <n v="23"/>
    <s v="H041354"/>
    <x v="39"/>
    <x v="1"/>
    <x v="0"/>
    <n v="4000"/>
    <x v="0"/>
    <d v="1899-12-30T00:00:00"/>
    <d v="1899-12-30T00:00:00"/>
    <s v="ok"/>
    <n v="139"/>
    <x v="7"/>
    <x v="7"/>
    <n v="10"/>
    <n v="0"/>
    <n v="0"/>
    <x v="7"/>
  </r>
  <r>
    <s v="B02"/>
    <s v="Corsa B02"/>
    <x v="0"/>
    <x v="301"/>
    <m/>
    <s v="F- Juniores + F-20 + F-25 + F-30 + F-35 + F-40 + F-45 + F-50 + F-55 + F-60 + F-65 + F-70 + F-75"/>
    <x v="301"/>
    <x v="22"/>
    <x v="1"/>
    <x v="7"/>
    <s v="ok"/>
    <x v="1"/>
    <n v="29"/>
    <s v="A130646"/>
    <x v="3"/>
    <x v="0"/>
    <x v="0"/>
    <n v="4000"/>
    <x v="0"/>
    <d v="1899-12-30T00:00:00"/>
    <d v="1899-12-30T00:00:00"/>
    <s v="ok"/>
    <n v="140"/>
    <x v="20"/>
    <x v="19"/>
    <n v="7"/>
    <n v="0"/>
    <n v="0"/>
    <x v="7"/>
  </r>
  <r>
    <s v="B02"/>
    <s v="Corsa B02"/>
    <x v="0"/>
    <x v="302"/>
    <m/>
    <s v="F- Juniores + F-20 + F-25 + F-30 + F-35 + F-40 + F-45 + F-50 + F-55 + F-60 + F-65 + F-70 + F-75"/>
    <x v="302"/>
    <x v="52"/>
    <x v="1"/>
    <x v="16"/>
    <s v="ok"/>
    <x v="1"/>
    <n v="37"/>
    <s v="H070205"/>
    <x v="29"/>
    <x v="1"/>
    <x v="0"/>
    <n v="4000"/>
    <x v="0"/>
    <d v="1899-12-30T00:00:00"/>
    <d v="1899-12-30T00:00:00"/>
    <s v="ok"/>
    <n v="141"/>
    <x v="4"/>
    <x v="4"/>
    <n v="11"/>
    <n v="0"/>
    <n v="0"/>
    <x v="7"/>
  </r>
  <r>
    <s v="B02"/>
    <s v="Corsa B02"/>
    <x v="0"/>
    <x v="303"/>
    <m/>
    <s v="F- Juniores + F-20 + F-25 + F-30 + F-35 + F-40 + F-45 + F-50 + F-55 + F-60 + F-65 + F-70 + F-75"/>
    <x v="303"/>
    <x v="56"/>
    <x v="1"/>
    <x v="19"/>
    <s v="ok"/>
    <x v="1"/>
    <n v="41"/>
    <s v="A050294"/>
    <x v="23"/>
    <x v="0"/>
    <x v="0"/>
    <n v="4000"/>
    <x v="0"/>
    <d v="1899-12-30T00:00:00"/>
    <d v="1899-12-30T00:00:00"/>
    <s v="ok"/>
    <n v="142"/>
    <x v="1"/>
    <x v="1"/>
    <n v="5"/>
    <n v="0"/>
    <n v="0"/>
    <x v="7"/>
  </r>
  <r>
    <s v="B02"/>
    <s v="Corsa B02"/>
    <x v="0"/>
    <x v="304"/>
    <m/>
    <s v="F- Juniores + F-20 + F-25 + F-30 + F-35 + F-40 + F-45 + F-50 + F-55 + F-60 + F-65 + F-70 + F-75"/>
    <x v="304"/>
    <x v="57"/>
    <x v="1"/>
    <x v="18"/>
    <s v="ok"/>
    <x v="1"/>
    <n v="39"/>
    <s v="H070205"/>
    <x v="29"/>
    <x v="1"/>
    <x v="0"/>
    <n v="4000"/>
    <x v="0"/>
    <d v="1899-12-30T00:00:00"/>
    <d v="1899-12-30T00:00:00"/>
    <s v="ok"/>
    <n v="143"/>
    <x v="4"/>
    <x v="20"/>
    <n v="12"/>
    <n v="0"/>
    <n v="0"/>
    <x v="7"/>
  </r>
  <r>
    <s v="B02"/>
    <s v="Corsa B02"/>
    <x v="0"/>
    <x v="305"/>
    <m/>
    <s v="F- Juniores + F-20 + F-25 + F-30 + F-35 + F-40 + F-45 + F-50 + F-55 + F-60 + F-65 + F-70 + F-75"/>
    <x v="305"/>
    <x v="44"/>
    <x v="1"/>
    <x v="18"/>
    <s v="ok"/>
    <x v="1"/>
    <n v="39"/>
    <s v="A130646"/>
    <x v="3"/>
    <x v="0"/>
    <x v="0"/>
    <n v="4000"/>
    <x v="0"/>
    <d v="1899-12-30T00:00:00"/>
    <d v="1899-12-30T00:00:00"/>
    <s v="ok"/>
    <n v="144"/>
    <x v="5"/>
    <x v="20"/>
    <n v="8"/>
    <n v="0"/>
    <n v="0"/>
    <x v="7"/>
  </r>
  <r>
    <s v="B02"/>
    <s v="Corsa B02"/>
    <x v="0"/>
    <x v="306"/>
    <m/>
    <s v="F- Juniores + F-20 + F-25 + F-30 + F-35 + F-40 + F-45 + F-50 + F-55 + F-60 + F-65 + F-70 + F-75"/>
    <x v="306"/>
    <x v="52"/>
    <x v="1"/>
    <x v="16"/>
    <s v="ok"/>
    <x v="1"/>
    <n v="37"/>
    <s v="H110754"/>
    <x v="26"/>
    <x v="1"/>
    <x v="0"/>
    <n v="4000"/>
    <x v="0"/>
    <d v="1899-12-30T00:00:00"/>
    <d v="1899-12-30T00:00:00"/>
    <s v="ok"/>
    <n v="145"/>
    <x v="5"/>
    <x v="20"/>
    <n v="3"/>
    <n v="0"/>
    <n v="0"/>
    <x v="7"/>
  </r>
  <r>
    <s v="B02"/>
    <s v="Corsa B02"/>
    <x v="0"/>
    <x v="307"/>
    <m/>
    <s v="F- Juniores + F-20 + F-25 + F-30 + F-35 + F-40 + F-45 + F-50 + F-55 + F-60 + F-65 + F-70 + F-75"/>
    <x v="307"/>
    <x v="9"/>
    <x v="1"/>
    <x v="6"/>
    <s v="ok"/>
    <x v="1"/>
    <n v="25"/>
    <s v="A050294"/>
    <x v="23"/>
    <x v="0"/>
    <x v="0"/>
    <n v="4000"/>
    <x v="0"/>
    <d v="1899-12-30T00:00:00"/>
    <d v="1899-12-30T00:00:00"/>
    <s v="ok"/>
    <n v="146"/>
    <x v="16"/>
    <x v="20"/>
    <n v="6"/>
    <n v="0"/>
    <n v="0"/>
    <x v="7"/>
  </r>
  <r>
    <s v="B02"/>
    <s v="Corsa B02"/>
    <x v="0"/>
    <x v="308"/>
    <m/>
    <s v="F- Juniores + F-20 + F-25 + F-30 + F-35 + F-40 + F-45 + F-50 + F-55 + F-60 + F-65 + F-70 + F-75"/>
    <x v="308"/>
    <x v="5"/>
    <x v="1"/>
    <x v="6"/>
    <s v="ok"/>
    <x v="1"/>
    <n v="25"/>
    <s v="A130646"/>
    <x v="3"/>
    <x v="0"/>
    <x v="0"/>
    <n v="4000"/>
    <x v="0"/>
    <d v="1899-12-30T00:00:00"/>
    <d v="1899-12-30T00:00:00"/>
    <s v="ok"/>
    <n v="147"/>
    <x v="17"/>
    <x v="20"/>
    <n v="9"/>
    <n v="0"/>
    <n v="0"/>
    <x v="7"/>
  </r>
  <r>
    <s v="A05"/>
    <s v="Corsa A05"/>
    <x v="0"/>
    <x v="309"/>
    <m/>
    <s v="M-Ragazzi A"/>
    <x v="309"/>
    <x v="58"/>
    <x v="0"/>
    <x v="20"/>
    <s v="ok"/>
    <x v="0"/>
    <n v="10"/>
    <s v="C010103"/>
    <x v="4"/>
    <x v="3"/>
    <x v="0"/>
    <n v="1000"/>
    <x v="0"/>
    <d v="1899-12-30T00:00:00"/>
    <d v="1899-12-30T00:00:00"/>
    <s v="ok"/>
    <n v="1"/>
    <x v="0"/>
    <x v="0"/>
    <n v="2"/>
    <n v="0"/>
    <n v="0"/>
    <x v="7"/>
  </r>
  <r>
    <s v="A05"/>
    <s v="Corsa A05"/>
    <x v="0"/>
    <x v="310"/>
    <m/>
    <s v="M-Ragazzi A"/>
    <x v="310"/>
    <x v="58"/>
    <x v="0"/>
    <x v="20"/>
    <s v="ok"/>
    <x v="0"/>
    <n v="10"/>
    <s v="H080274"/>
    <x v="9"/>
    <x v="1"/>
    <x v="0"/>
    <n v="1000"/>
    <x v="0"/>
    <d v="1899-12-30T00:00:00"/>
    <d v="1899-12-30T00:00:00"/>
    <s v="ok"/>
    <n v="2"/>
    <x v="1"/>
    <x v="1"/>
    <n v="13"/>
    <n v="0"/>
    <n v="0"/>
    <x v="7"/>
  </r>
  <r>
    <s v="A05"/>
    <s v="Corsa A05"/>
    <x v="0"/>
    <x v="311"/>
    <m/>
    <s v="M-Ragazzi A"/>
    <x v="311"/>
    <x v="58"/>
    <x v="0"/>
    <x v="20"/>
    <s v="ok"/>
    <x v="0"/>
    <n v="10"/>
    <s v="H010289"/>
    <x v="1"/>
    <x v="1"/>
    <x v="0"/>
    <n v="1000"/>
    <x v="0"/>
    <d v="1899-12-30T00:00:00"/>
    <d v="1899-12-30T00:00:00"/>
    <s v="ok"/>
    <n v="3"/>
    <x v="2"/>
    <x v="2"/>
    <n v="5"/>
    <n v="0"/>
    <n v="0"/>
    <x v="7"/>
  </r>
  <r>
    <s v="A05"/>
    <s v="Corsa A05"/>
    <x v="0"/>
    <x v="312"/>
    <m/>
    <s v="M-Ragazzi A"/>
    <x v="312"/>
    <x v="58"/>
    <x v="0"/>
    <x v="20"/>
    <s v="ok"/>
    <x v="0"/>
    <n v="10"/>
    <s v="H010289"/>
    <x v="1"/>
    <x v="1"/>
    <x v="0"/>
    <n v="1000"/>
    <x v="0"/>
    <d v="1899-12-30T00:00:00"/>
    <d v="1899-12-30T00:00:00"/>
    <s v="ok"/>
    <n v="4"/>
    <x v="3"/>
    <x v="3"/>
    <n v="6"/>
    <n v="0"/>
    <n v="0"/>
    <x v="7"/>
  </r>
  <r>
    <s v="A05"/>
    <s v="Corsa A05"/>
    <x v="0"/>
    <x v="313"/>
    <m/>
    <s v="M-Ragazzi A"/>
    <x v="313"/>
    <x v="58"/>
    <x v="0"/>
    <x v="20"/>
    <s v="ok"/>
    <x v="0"/>
    <n v="10"/>
    <s v="H070205"/>
    <x v="29"/>
    <x v="1"/>
    <x v="0"/>
    <n v="1000"/>
    <x v="0"/>
    <d v="1899-12-30T00:00:00"/>
    <d v="1899-12-30T00:00:00"/>
    <s v="ok"/>
    <n v="5"/>
    <x v="4"/>
    <x v="4"/>
    <n v="1"/>
    <n v="0"/>
    <n v="16"/>
    <x v="39"/>
  </r>
  <r>
    <s v="A05"/>
    <s v="Corsa A05"/>
    <x v="0"/>
    <x v="314"/>
    <m/>
    <s v="M-Ragazzi A"/>
    <x v="314"/>
    <x v="58"/>
    <x v="0"/>
    <x v="20"/>
    <s v="ok"/>
    <x v="0"/>
    <n v="10"/>
    <s v="H080682"/>
    <x v="20"/>
    <x v="1"/>
    <x v="0"/>
    <n v="1000"/>
    <x v="0"/>
    <d v="1899-12-30T00:00:00"/>
    <d v="1899-12-30T00:00:00"/>
    <s v="ok"/>
    <n v="6"/>
    <x v="5"/>
    <x v="5"/>
    <n v="2"/>
    <n v="0"/>
    <n v="0"/>
    <x v="7"/>
  </r>
  <r>
    <s v="A05"/>
    <s v="Corsa A05"/>
    <x v="0"/>
    <x v="315"/>
    <m/>
    <s v="M-Ragazzi A"/>
    <x v="315"/>
    <x v="58"/>
    <x v="0"/>
    <x v="20"/>
    <s v="ok"/>
    <x v="0"/>
    <n v="10"/>
    <s v="H080382"/>
    <x v="21"/>
    <x v="1"/>
    <x v="0"/>
    <n v="1000"/>
    <x v="0"/>
    <d v="1899-12-30T00:00:00"/>
    <d v="1899-12-30T00:00:00"/>
    <s v="ok"/>
    <n v="7"/>
    <x v="6"/>
    <x v="6"/>
    <n v="2"/>
    <n v="0"/>
    <n v="0"/>
    <x v="7"/>
  </r>
  <r>
    <s v="A05"/>
    <s v="Corsa A05"/>
    <x v="0"/>
    <x v="316"/>
    <m/>
    <s v="M-Ragazzi A"/>
    <x v="316"/>
    <x v="58"/>
    <x v="0"/>
    <x v="20"/>
    <s v="ok"/>
    <x v="0"/>
    <n v="10"/>
    <s v="L022825"/>
    <x v="5"/>
    <x v="2"/>
    <x v="0"/>
    <n v="1000"/>
    <x v="0"/>
    <d v="1899-12-30T00:00:00"/>
    <d v="1899-12-30T00:00:00"/>
    <s v="ok"/>
    <n v="8"/>
    <x v="7"/>
    <x v="7"/>
    <n v="7"/>
    <n v="0"/>
    <n v="0"/>
    <x v="7"/>
  </r>
  <r>
    <s v="A05"/>
    <s v="Corsa A05"/>
    <x v="0"/>
    <x v="317"/>
    <m/>
    <s v="M-Ragazzi A"/>
    <x v="317"/>
    <x v="58"/>
    <x v="0"/>
    <x v="20"/>
    <s v="ok"/>
    <x v="0"/>
    <n v="10"/>
    <s v="H080416"/>
    <x v="64"/>
    <x v="1"/>
    <x v="0"/>
    <n v="1000"/>
    <x v="0"/>
    <d v="1899-12-30T00:00:00"/>
    <d v="1899-12-30T00:00:00"/>
    <s v="ok"/>
    <n v="9"/>
    <x v="8"/>
    <x v="8"/>
    <n v="1"/>
    <n v="0"/>
    <n v="95"/>
    <x v="60"/>
  </r>
  <r>
    <s v="A05"/>
    <s v="Corsa A05"/>
    <x v="0"/>
    <x v="318"/>
    <m/>
    <s v="M-Ragazzi A"/>
    <x v="318"/>
    <x v="58"/>
    <x v="0"/>
    <x v="20"/>
    <s v="ok"/>
    <x v="0"/>
    <n v="10"/>
    <s v="H011308"/>
    <x v="7"/>
    <x v="1"/>
    <x v="0"/>
    <n v="1000"/>
    <x v="0"/>
    <d v="1899-12-30T00:00:00"/>
    <d v="1899-12-30T00:00:00"/>
    <s v="ok"/>
    <n v="10"/>
    <x v="9"/>
    <x v="9"/>
    <n v="5"/>
    <n v="0"/>
    <n v="0"/>
    <x v="7"/>
  </r>
  <r>
    <s v="A05"/>
    <s v="Corsa A05"/>
    <x v="0"/>
    <x v="319"/>
    <m/>
    <s v="M-Ragazzi A"/>
    <x v="319"/>
    <x v="58"/>
    <x v="0"/>
    <x v="20"/>
    <s v="ok"/>
    <x v="0"/>
    <n v="10"/>
    <s v="H020398"/>
    <x v="35"/>
    <x v="1"/>
    <x v="0"/>
    <n v="1000"/>
    <x v="0"/>
    <d v="1899-12-30T00:00:00"/>
    <d v="1899-12-30T00:00:00"/>
    <s v="ok"/>
    <n v="11"/>
    <x v="10"/>
    <x v="10"/>
    <n v="1"/>
    <n v="0"/>
    <n v="10"/>
    <x v="61"/>
  </r>
  <r>
    <s v="A05"/>
    <s v="Corsa A05"/>
    <x v="0"/>
    <x v="320"/>
    <m/>
    <s v="M-Ragazzi A"/>
    <x v="320"/>
    <x v="58"/>
    <x v="0"/>
    <x v="20"/>
    <s v="ok"/>
    <x v="0"/>
    <n v="10"/>
    <s v="L022825"/>
    <x v="5"/>
    <x v="2"/>
    <x v="0"/>
    <n v="1000"/>
    <x v="0"/>
    <d v="1899-12-30T00:00:00"/>
    <d v="1899-12-30T00:00:00"/>
    <s v="ok"/>
    <n v="12"/>
    <x v="11"/>
    <x v="11"/>
    <n v="8"/>
    <n v="0"/>
    <n v="0"/>
    <x v="7"/>
  </r>
  <r>
    <s v="A05"/>
    <s v="Corsa A05"/>
    <x v="0"/>
    <x v="321"/>
    <m/>
    <s v="M-Ragazzi A"/>
    <x v="321"/>
    <x v="58"/>
    <x v="0"/>
    <x v="20"/>
    <s v="ok"/>
    <x v="0"/>
    <n v="10"/>
    <s v="H080416"/>
    <x v="64"/>
    <x v="1"/>
    <x v="0"/>
    <n v="1000"/>
    <x v="0"/>
    <d v="1899-12-30T00:00:00"/>
    <d v="1899-12-30T00:00:00"/>
    <s v="ok"/>
    <n v="13"/>
    <x v="12"/>
    <x v="12"/>
    <n v="2"/>
    <n v="0"/>
    <n v="0"/>
    <x v="7"/>
  </r>
  <r>
    <s v="A05"/>
    <s v="Corsa A05"/>
    <x v="0"/>
    <x v="322"/>
    <m/>
    <s v="M-Ragazzi A"/>
    <x v="322"/>
    <x v="58"/>
    <x v="0"/>
    <x v="20"/>
    <s v="ok"/>
    <x v="0"/>
    <n v="10"/>
    <s v="H080264"/>
    <x v="65"/>
    <x v="1"/>
    <x v="0"/>
    <n v="1000"/>
    <x v="0"/>
    <d v="1899-12-30T00:00:00"/>
    <d v="1899-12-30T00:00:00"/>
    <s v="ok"/>
    <n v="14"/>
    <x v="13"/>
    <x v="13"/>
    <n v="1"/>
    <n v="0"/>
    <n v="19"/>
    <x v="24"/>
  </r>
  <r>
    <s v="A05"/>
    <s v="Corsa A05"/>
    <x v="0"/>
    <x v="323"/>
    <m/>
    <s v="M-Ragazzi A"/>
    <x v="323"/>
    <x v="58"/>
    <x v="0"/>
    <x v="20"/>
    <s v="ok"/>
    <x v="0"/>
    <n v="10"/>
    <s v="H080682"/>
    <x v="20"/>
    <x v="1"/>
    <x v="0"/>
    <n v="1000"/>
    <x v="0"/>
    <d v="1899-12-30T00:00:00"/>
    <d v="1899-12-30T00:00:00"/>
    <s v="ok"/>
    <n v="15"/>
    <x v="14"/>
    <x v="14"/>
    <n v="3"/>
    <n v="0"/>
    <n v="0"/>
    <x v="7"/>
  </r>
  <r>
    <s v="A05"/>
    <s v="Corsa A05"/>
    <x v="0"/>
    <x v="324"/>
    <m/>
    <s v="M-Ragazzi A"/>
    <x v="324"/>
    <x v="58"/>
    <x v="0"/>
    <x v="20"/>
    <s v="ok"/>
    <x v="0"/>
    <n v="10"/>
    <s v="H080382"/>
    <x v="21"/>
    <x v="1"/>
    <x v="0"/>
    <n v="1000"/>
    <x v="0"/>
    <d v="1899-12-30T00:00:00"/>
    <d v="1899-12-30T00:00:00"/>
    <s v="ok"/>
    <n v="16"/>
    <x v="15"/>
    <x v="15"/>
    <n v="3"/>
    <n v="0"/>
    <n v="0"/>
    <x v="7"/>
  </r>
  <r>
    <s v="A05"/>
    <s v="Corsa A05"/>
    <x v="0"/>
    <x v="325"/>
    <m/>
    <s v="M-Ragazzi A"/>
    <x v="325"/>
    <x v="58"/>
    <x v="0"/>
    <x v="20"/>
    <s v="ok"/>
    <x v="0"/>
    <n v="10"/>
    <s v="H080264"/>
    <x v="65"/>
    <x v="1"/>
    <x v="0"/>
    <n v="1000"/>
    <x v="0"/>
    <d v="1899-12-30T00:00:00"/>
    <d v="1899-12-30T00:00:00"/>
    <s v="ok"/>
    <n v="17"/>
    <x v="16"/>
    <x v="16"/>
    <n v="2"/>
    <n v="0"/>
    <n v="0"/>
    <x v="7"/>
  </r>
  <r>
    <s v="A05"/>
    <s v="Corsa A05"/>
    <x v="0"/>
    <x v="326"/>
    <m/>
    <s v="M-Ragazzi A"/>
    <x v="326"/>
    <x v="58"/>
    <x v="0"/>
    <x v="20"/>
    <s v="ok"/>
    <x v="0"/>
    <n v="10"/>
    <s v="A130534"/>
    <x v="8"/>
    <x v="0"/>
    <x v="0"/>
    <n v="1000"/>
    <x v="0"/>
    <d v="1899-12-30T00:00:00"/>
    <d v="1899-12-30T00:00:00"/>
    <s v="ok"/>
    <n v="18"/>
    <x v="17"/>
    <x v="17"/>
    <n v="6"/>
    <n v="0"/>
    <n v="0"/>
    <x v="7"/>
  </r>
  <r>
    <s v="A06"/>
    <s v="Corsa A06"/>
    <x v="0"/>
    <x v="327"/>
    <m/>
    <s v="F-Ragazze A"/>
    <x v="327"/>
    <x v="58"/>
    <x v="1"/>
    <x v="21"/>
    <s v="ok"/>
    <x v="0"/>
    <n v="9"/>
    <s v="A050294"/>
    <x v="23"/>
    <x v="0"/>
    <x v="0"/>
    <n v="1000"/>
    <x v="0"/>
    <d v="1899-12-30T00:00:00"/>
    <d v="1899-12-30T00:00:00"/>
    <s v="ok"/>
    <n v="1"/>
    <x v="0"/>
    <x v="0"/>
    <n v="1"/>
    <n v="0"/>
    <n v="30"/>
    <x v="37"/>
  </r>
  <r>
    <s v="A06"/>
    <s v="Corsa A06"/>
    <x v="0"/>
    <x v="328"/>
    <m/>
    <s v="F-Ragazze A"/>
    <x v="328"/>
    <x v="58"/>
    <x v="1"/>
    <x v="21"/>
    <s v="ok"/>
    <x v="0"/>
    <n v="9"/>
    <s v="A120138"/>
    <x v="66"/>
    <x v="0"/>
    <x v="0"/>
    <n v="1000"/>
    <x v="0"/>
    <d v="1899-12-30T00:00:00"/>
    <d v="1899-12-30T00:00:00"/>
    <s v="ok"/>
    <n v="2"/>
    <x v="1"/>
    <x v="1"/>
    <n v="1"/>
    <n v="0"/>
    <n v="19"/>
    <x v="24"/>
  </r>
  <r>
    <s v="A06"/>
    <s v="Corsa A06"/>
    <x v="0"/>
    <x v="329"/>
    <m/>
    <s v="F-Ragazze A"/>
    <x v="329"/>
    <x v="58"/>
    <x v="1"/>
    <x v="21"/>
    <s v="ok"/>
    <x v="0"/>
    <n v="9"/>
    <s v="C010535"/>
    <x v="12"/>
    <x v="3"/>
    <x v="0"/>
    <n v="1000"/>
    <x v="0"/>
    <d v="1899-12-30T00:00:00"/>
    <d v="1899-12-30T00:00:00"/>
    <s v="ok"/>
    <n v="3"/>
    <x v="2"/>
    <x v="2"/>
    <n v="3"/>
    <n v="0"/>
    <n v="0"/>
    <x v="7"/>
  </r>
  <r>
    <s v="A06"/>
    <s v="Corsa A06"/>
    <x v="0"/>
    <x v="330"/>
    <m/>
    <s v="F-Ragazze A"/>
    <x v="330"/>
    <x v="58"/>
    <x v="1"/>
    <x v="21"/>
    <s v="ok"/>
    <x v="0"/>
    <n v="9"/>
    <s v="H011309"/>
    <x v="18"/>
    <x v="1"/>
    <x v="0"/>
    <n v="1000"/>
    <x v="0"/>
    <d v="1899-12-30T00:00:00"/>
    <d v="1899-12-30T00:00:00"/>
    <s v="ok"/>
    <n v="4"/>
    <x v="3"/>
    <x v="3"/>
    <n v="1"/>
    <n v="0"/>
    <n v="17"/>
    <x v="9"/>
  </r>
  <r>
    <s v="A06"/>
    <s v="Corsa A06"/>
    <x v="0"/>
    <x v="331"/>
    <m/>
    <s v="F-Ragazze A"/>
    <x v="331"/>
    <x v="58"/>
    <x v="1"/>
    <x v="21"/>
    <s v="ok"/>
    <x v="0"/>
    <n v="9"/>
    <s v="H010172"/>
    <x v="16"/>
    <x v="1"/>
    <x v="0"/>
    <n v="1000"/>
    <x v="0"/>
    <d v="1899-12-30T00:00:00"/>
    <d v="1899-12-30T00:00:00"/>
    <s v="ok"/>
    <n v="5"/>
    <x v="4"/>
    <x v="4"/>
    <n v="4"/>
    <n v="0"/>
    <n v="0"/>
    <x v="7"/>
  </r>
  <r>
    <s v="A06"/>
    <s v="Corsa A06"/>
    <x v="0"/>
    <x v="332"/>
    <m/>
    <s v="F-Ragazze A"/>
    <x v="332"/>
    <x v="58"/>
    <x v="1"/>
    <x v="21"/>
    <s v="ok"/>
    <x v="0"/>
    <n v="9"/>
    <s v="H110754"/>
    <x v="26"/>
    <x v="1"/>
    <x v="0"/>
    <n v="1000"/>
    <x v="0"/>
    <d v="1899-12-30T00:00:00"/>
    <d v="1899-12-30T00:00:00"/>
    <s v="ok"/>
    <n v="6"/>
    <x v="5"/>
    <x v="5"/>
    <n v="7"/>
    <n v="0"/>
    <n v="0"/>
    <x v="7"/>
  </r>
  <r>
    <s v="A06"/>
    <s v="Corsa A06"/>
    <x v="0"/>
    <x v="333"/>
    <m/>
    <s v="F-Ragazze A"/>
    <x v="333"/>
    <x v="58"/>
    <x v="1"/>
    <x v="21"/>
    <s v="ok"/>
    <x v="0"/>
    <n v="9"/>
    <s v="H010172"/>
    <x v="16"/>
    <x v="1"/>
    <x v="0"/>
    <n v="1000"/>
    <x v="0"/>
    <d v="1899-12-30T00:00:00"/>
    <d v="1899-12-30T00:00:00"/>
    <s v="ok"/>
    <n v="7"/>
    <x v="6"/>
    <x v="6"/>
    <n v="5"/>
    <n v="0"/>
    <n v="0"/>
    <x v="7"/>
  </r>
  <r>
    <s v="A06"/>
    <s v="Corsa A06"/>
    <x v="0"/>
    <x v="334"/>
    <m/>
    <s v="F-Ragazze A"/>
    <x v="334"/>
    <x v="58"/>
    <x v="1"/>
    <x v="21"/>
    <s v="ok"/>
    <x v="0"/>
    <n v="9"/>
    <s v="H040447"/>
    <x v="30"/>
    <x v="1"/>
    <x v="0"/>
    <n v="1000"/>
    <x v="0"/>
    <d v="1899-12-30T00:00:00"/>
    <d v="1899-12-30T00:00:00"/>
    <s v="ok"/>
    <n v="8"/>
    <x v="7"/>
    <x v="7"/>
    <n v="2"/>
    <n v="0"/>
    <n v="0"/>
    <x v="7"/>
  </r>
  <r>
    <s v="A06"/>
    <s v="Corsa A06"/>
    <x v="0"/>
    <x v="335"/>
    <m/>
    <s v="F-Ragazze A"/>
    <x v="335"/>
    <x v="58"/>
    <x v="1"/>
    <x v="21"/>
    <s v="ok"/>
    <x v="0"/>
    <n v="9"/>
    <s v="A130567"/>
    <x v="0"/>
    <x v="0"/>
    <x v="0"/>
    <n v="1000"/>
    <x v="0"/>
    <d v="1899-12-30T00:00:00"/>
    <d v="1899-12-30T00:00:00"/>
    <s v="ok"/>
    <n v="9"/>
    <x v="8"/>
    <x v="8"/>
    <n v="1"/>
    <n v="0"/>
    <n v="12"/>
    <x v="52"/>
  </r>
  <r>
    <s v="A06"/>
    <s v="Corsa A06"/>
    <x v="0"/>
    <x v="336"/>
    <m/>
    <s v="F-Ragazze A"/>
    <x v="336"/>
    <x v="58"/>
    <x v="1"/>
    <x v="21"/>
    <s v="ok"/>
    <x v="0"/>
    <n v="9"/>
    <s v="H080274"/>
    <x v="9"/>
    <x v="1"/>
    <x v="0"/>
    <n v="1000"/>
    <x v="0"/>
    <d v="1899-12-30T00:00:00"/>
    <d v="1899-12-30T00:00:00"/>
    <s v="ok"/>
    <n v="10"/>
    <x v="9"/>
    <x v="9"/>
    <n v="1"/>
    <n v="0"/>
    <n v="82"/>
    <x v="62"/>
  </r>
  <r>
    <s v="A06"/>
    <s v="Corsa A06"/>
    <x v="0"/>
    <x v="337"/>
    <m/>
    <s v="F-Ragazze A"/>
    <x v="337"/>
    <x v="58"/>
    <x v="1"/>
    <x v="21"/>
    <s v="ok"/>
    <x v="0"/>
    <n v="9"/>
    <s v="A050294"/>
    <x v="23"/>
    <x v="0"/>
    <x v="0"/>
    <n v="1000"/>
    <x v="0"/>
    <d v="1899-12-30T00:00:00"/>
    <d v="1899-12-30T00:00:00"/>
    <s v="ok"/>
    <n v="11"/>
    <x v="10"/>
    <x v="10"/>
    <n v="2"/>
    <n v="0"/>
    <n v="0"/>
    <x v="7"/>
  </r>
  <r>
    <s v="A06"/>
    <s v="Corsa A06"/>
    <x v="0"/>
    <x v="338"/>
    <m/>
    <s v="F-Ragazze A"/>
    <x v="338"/>
    <x v="58"/>
    <x v="1"/>
    <x v="21"/>
    <s v="ok"/>
    <x v="0"/>
    <n v="9"/>
    <s v="H011308"/>
    <x v="7"/>
    <x v="1"/>
    <x v="0"/>
    <n v="1000"/>
    <x v="0"/>
    <d v="1899-12-30T00:00:00"/>
    <d v="1899-12-30T00:00:00"/>
    <s v="ok"/>
    <n v="12"/>
    <x v="11"/>
    <x v="11"/>
    <n v="6"/>
    <n v="0"/>
    <n v="0"/>
    <x v="7"/>
  </r>
  <r>
    <s v="A06"/>
    <s v="Corsa A06"/>
    <x v="0"/>
    <x v="339"/>
    <m/>
    <s v="F-Ragazze A"/>
    <x v="339"/>
    <x v="58"/>
    <x v="1"/>
    <x v="21"/>
    <s v="ok"/>
    <x v="0"/>
    <n v="9"/>
    <s v="H080274"/>
    <x v="9"/>
    <x v="1"/>
    <x v="0"/>
    <n v="1000"/>
    <x v="0"/>
    <d v="1899-12-30T00:00:00"/>
    <d v="1899-12-30T00:00:00"/>
    <s v="ok"/>
    <n v="13"/>
    <x v="12"/>
    <x v="12"/>
    <n v="2"/>
    <n v="0"/>
    <n v="0"/>
    <x v="7"/>
  </r>
  <r>
    <s v="A06"/>
    <s v="Corsa A06"/>
    <x v="0"/>
    <x v="340"/>
    <m/>
    <s v="F-Ragazze A"/>
    <x v="340"/>
    <x v="58"/>
    <x v="1"/>
    <x v="21"/>
    <s v="ok"/>
    <x v="0"/>
    <n v="9"/>
    <s v="L021869"/>
    <x v="2"/>
    <x v="2"/>
    <x v="0"/>
    <n v="1000"/>
    <x v="0"/>
    <d v="1899-12-30T00:00:00"/>
    <d v="1899-12-30T00:00:00"/>
    <s v="ok"/>
    <n v="14"/>
    <x v="13"/>
    <x v="13"/>
    <n v="19"/>
    <n v="0"/>
    <n v="0"/>
    <x v="7"/>
  </r>
  <r>
    <s v="A06"/>
    <s v="Corsa A06"/>
    <x v="0"/>
    <x v="341"/>
    <m/>
    <s v="F-Ragazze A"/>
    <x v="341"/>
    <x v="58"/>
    <x v="1"/>
    <x v="21"/>
    <s v="ok"/>
    <x v="0"/>
    <n v="9"/>
    <s v="H011219"/>
    <x v="24"/>
    <x v="1"/>
    <x v="0"/>
    <n v="1000"/>
    <x v="0"/>
    <d v="1899-12-30T00:00:00"/>
    <d v="1899-12-30T00:00:00"/>
    <s v="ok"/>
    <n v="15"/>
    <x v="14"/>
    <x v="14"/>
    <n v="3"/>
    <n v="0"/>
    <n v="0"/>
    <x v="7"/>
  </r>
  <r>
    <s v="A06"/>
    <s v="Corsa A06"/>
    <x v="0"/>
    <x v="342"/>
    <m/>
    <s v="F-Ragazze A"/>
    <x v="342"/>
    <x v="58"/>
    <x v="1"/>
    <x v="21"/>
    <s v="ok"/>
    <x v="0"/>
    <n v="9"/>
    <s v="H041255"/>
    <x v="10"/>
    <x v="1"/>
    <x v="0"/>
    <n v="1000"/>
    <x v="0"/>
    <d v="1899-12-30T00:00:00"/>
    <d v="1899-12-30T00:00:00"/>
    <s v="ok"/>
    <n v="16"/>
    <x v="15"/>
    <x v="15"/>
    <n v="1"/>
    <n v="0"/>
    <n v="15"/>
    <x v="57"/>
  </r>
  <r>
    <s v="A06"/>
    <s v="Corsa A06"/>
    <x v="0"/>
    <x v="343"/>
    <m/>
    <s v="F-Ragazze A"/>
    <x v="343"/>
    <x v="58"/>
    <x v="1"/>
    <x v="21"/>
    <s v="ok"/>
    <x v="0"/>
    <n v="9"/>
    <s v="H040796"/>
    <x v="67"/>
    <x v="1"/>
    <x v="0"/>
    <n v="1000"/>
    <x v="0"/>
    <d v="1899-12-30T00:00:00"/>
    <d v="1899-12-30T00:00:00"/>
    <s v="ok"/>
    <n v="17"/>
    <x v="16"/>
    <x v="16"/>
    <n v="1"/>
    <n v="0"/>
    <n v="24"/>
    <x v="63"/>
  </r>
  <r>
    <s v="A06"/>
    <s v="Corsa A06"/>
    <x v="0"/>
    <x v="344"/>
    <m/>
    <s v="F-Ragazze A"/>
    <x v="344"/>
    <x v="58"/>
    <x v="1"/>
    <x v="21"/>
    <s v="ok"/>
    <x v="0"/>
    <n v="9"/>
    <s v="H080274"/>
    <x v="9"/>
    <x v="1"/>
    <x v="0"/>
    <n v="1000"/>
    <x v="0"/>
    <d v="1899-12-30T00:00:00"/>
    <d v="1899-12-30T00:00:00"/>
    <s v="ok"/>
    <n v="18"/>
    <x v="17"/>
    <x v="17"/>
    <n v="3"/>
    <n v="0"/>
    <n v="0"/>
    <x v="7"/>
  </r>
  <r>
    <s v="A06"/>
    <s v="Corsa A06"/>
    <x v="0"/>
    <x v="345"/>
    <m/>
    <s v="F-Ragazze A"/>
    <x v="345"/>
    <x v="58"/>
    <x v="1"/>
    <x v="21"/>
    <s v="ok"/>
    <x v="0"/>
    <n v="9"/>
    <s v="L021869"/>
    <x v="2"/>
    <x v="2"/>
    <x v="0"/>
    <n v="1000"/>
    <x v="0"/>
    <d v="1899-12-30T00:00:00"/>
    <d v="1899-12-30T00:00:00"/>
    <s v="ok"/>
    <n v="19"/>
    <x v="18"/>
    <x v="18"/>
    <n v="20"/>
    <n v="0"/>
    <n v="0"/>
    <x v="7"/>
  </r>
  <r>
    <s v="A06"/>
    <s v="Corsa A06"/>
    <x v="0"/>
    <x v="346"/>
    <m/>
    <s v="F-Ragazze A"/>
    <x v="346"/>
    <x v="58"/>
    <x v="1"/>
    <x v="21"/>
    <s v="ok"/>
    <x v="0"/>
    <n v="9"/>
    <s v="H020398"/>
    <x v="35"/>
    <x v="1"/>
    <x v="0"/>
    <n v="1000"/>
    <x v="0"/>
    <d v="1899-12-30T00:00:00"/>
    <d v="1899-12-30T00:00:00"/>
    <s v="ok"/>
    <n v="20"/>
    <x v="19"/>
    <x v="19"/>
    <n v="1"/>
    <n v="0"/>
    <n v="3"/>
    <x v="15"/>
  </r>
  <r>
    <s v="A06"/>
    <s v="Corsa A06"/>
    <x v="0"/>
    <x v="347"/>
    <m/>
    <s v="F-Ragazze A"/>
    <x v="347"/>
    <x v="58"/>
    <x v="1"/>
    <x v="21"/>
    <s v="ok"/>
    <x v="0"/>
    <n v="9"/>
    <s v="H041255"/>
    <x v="10"/>
    <x v="1"/>
    <x v="0"/>
    <n v="1000"/>
    <x v="0"/>
    <d v="1899-12-30T00:00:00"/>
    <d v="1899-12-30T00:00:00"/>
    <s v="ok"/>
    <n v="21"/>
    <x v="20"/>
    <x v="19"/>
    <n v="2"/>
    <n v="0"/>
    <n v="0"/>
    <x v="7"/>
  </r>
  <r>
    <s v="A06"/>
    <s v="Corsa A06"/>
    <x v="0"/>
    <x v="348"/>
    <m/>
    <s v="F-Ragazze A"/>
    <x v="348"/>
    <x v="58"/>
    <x v="1"/>
    <x v="21"/>
    <s v="ok"/>
    <x v="0"/>
    <n v="9"/>
    <s v="H080274"/>
    <x v="9"/>
    <x v="1"/>
    <x v="0"/>
    <n v="1000"/>
    <x v="0"/>
    <d v="1899-12-30T00:00:00"/>
    <d v="1899-12-30T00:00:00"/>
    <s v="ok"/>
    <n v="22"/>
    <x v="21"/>
    <x v="19"/>
    <n v="4"/>
    <n v="0"/>
    <n v="0"/>
    <x v="7"/>
  </r>
  <r>
    <s v="A06"/>
    <s v="Corsa A06"/>
    <x v="0"/>
    <x v="349"/>
    <m/>
    <s v="F-Ragazze A"/>
    <x v="349"/>
    <x v="58"/>
    <x v="1"/>
    <x v="21"/>
    <s v="ok"/>
    <x v="0"/>
    <n v="9"/>
    <s v="L021869"/>
    <x v="2"/>
    <x v="2"/>
    <x v="0"/>
    <n v="1000"/>
    <x v="0"/>
    <d v="1899-12-30T00:00:00"/>
    <d v="1899-12-30T00:00:00"/>
    <s v="ok"/>
    <n v="23"/>
    <x v="22"/>
    <x v="19"/>
    <n v="21"/>
    <n v="0"/>
    <n v="0"/>
    <x v="7"/>
  </r>
  <r>
    <s v="A06"/>
    <s v="Corsa A06"/>
    <x v="0"/>
    <x v="350"/>
    <m/>
    <s v="F-Ragazze A"/>
    <x v="350"/>
    <x v="58"/>
    <x v="1"/>
    <x v="21"/>
    <s v="ok"/>
    <x v="0"/>
    <n v="9"/>
    <s v="H110754"/>
    <x v="26"/>
    <x v="1"/>
    <x v="0"/>
    <n v="1000"/>
    <x v="0"/>
    <d v="1899-12-30T00:00:00"/>
    <d v="1899-12-30T00:00:00"/>
    <s v="ok"/>
    <n v="24"/>
    <x v="23"/>
    <x v="19"/>
    <n v="8"/>
    <n v="0"/>
    <n v="0"/>
    <x v="7"/>
  </r>
  <r>
    <s v="A06"/>
    <s v="Corsa A06"/>
    <x v="0"/>
    <x v="351"/>
    <m/>
    <s v="F-Ragazze A"/>
    <x v="351"/>
    <x v="58"/>
    <x v="1"/>
    <x v="21"/>
    <s v="ok"/>
    <x v="0"/>
    <n v="9"/>
    <s v="H110754"/>
    <x v="26"/>
    <x v="1"/>
    <x v="0"/>
    <n v="1000"/>
    <x v="0"/>
    <d v="1899-12-30T00:00:00"/>
    <d v="1899-12-30T00:00:00"/>
    <s v="ok"/>
    <n v="25"/>
    <x v="24"/>
    <x v="19"/>
    <n v="9"/>
    <n v="0"/>
    <n v="0"/>
    <x v="7"/>
  </r>
  <r>
    <s v="A07"/>
    <s v="Corsa A07"/>
    <x v="0"/>
    <x v="352"/>
    <m/>
    <s v="M-Esordienti"/>
    <x v="352"/>
    <x v="59"/>
    <x v="0"/>
    <x v="22"/>
    <s v="ok"/>
    <x v="0"/>
    <n v="8"/>
    <s v="A130646"/>
    <x v="3"/>
    <x v="0"/>
    <x v="0"/>
    <n v="800"/>
    <x v="0"/>
    <d v="1899-12-30T00:00:00"/>
    <d v="1899-12-30T00:00:00"/>
    <s v="ok"/>
    <n v="1"/>
    <x v="0"/>
    <x v="0"/>
    <n v="7"/>
    <n v="0"/>
    <n v="0"/>
    <x v="7"/>
  </r>
  <r>
    <s v="A07"/>
    <s v="Corsa A07"/>
    <x v="0"/>
    <x v="353"/>
    <m/>
    <s v="M-Esordienti"/>
    <x v="353"/>
    <x v="59"/>
    <x v="0"/>
    <x v="22"/>
    <s v="ok"/>
    <x v="0"/>
    <n v="8"/>
    <s v="H011308"/>
    <x v="7"/>
    <x v="1"/>
    <x v="0"/>
    <n v="800"/>
    <x v="0"/>
    <d v="1899-12-30T00:00:00"/>
    <d v="1899-12-30T00:00:00"/>
    <s v="ok"/>
    <n v="2"/>
    <x v="1"/>
    <x v="1"/>
    <n v="6"/>
    <n v="0"/>
    <n v="0"/>
    <x v="7"/>
  </r>
  <r>
    <s v="A07"/>
    <s v="Corsa A07"/>
    <x v="0"/>
    <x v="354"/>
    <m/>
    <s v="M-Esordienti"/>
    <x v="354"/>
    <x v="59"/>
    <x v="0"/>
    <x v="22"/>
    <s v="ok"/>
    <x v="0"/>
    <n v="8"/>
    <s v="H010289"/>
    <x v="1"/>
    <x v="1"/>
    <x v="0"/>
    <n v="800"/>
    <x v="0"/>
    <d v="1899-12-30T00:00:00"/>
    <d v="1899-12-30T00:00:00"/>
    <s v="ok"/>
    <n v="3"/>
    <x v="2"/>
    <x v="2"/>
    <n v="7"/>
    <n v="0"/>
    <n v="0"/>
    <x v="7"/>
  </r>
  <r>
    <s v="A07"/>
    <s v="Corsa A07"/>
    <x v="0"/>
    <x v="355"/>
    <m/>
    <s v="M-Esordienti"/>
    <x v="355"/>
    <x v="59"/>
    <x v="0"/>
    <x v="22"/>
    <s v="ok"/>
    <x v="0"/>
    <n v="8"/>
    <s v="H080274"/>
    <x v="9"/>
    <x v="1"/>
    <x v="0"/>
    <n v="800"/>
    <x v="0"/>
    <d v="1899-12-30T00:00:00"/>
    <d v="1899-12-30T00:00:00"/>
    <s v="ok"/>
    <n v="4"/>
    <x v="3"/>
    <x v="3"/>
    <n v="14"/>
    <n v="0"/>
    <n v="0"/>
    <x v="7"/>
  </r>
  <r>
    <s v="A07"/>
    <s v="Corsa A07"/>
    <x v="0"/>
    <x v="356"/>
    <m/>
    <s v="M-Esordienti"/>
    <x v="356"/>
    <x v="59"/>
    <x v="0"/>
    <x v="22"/>
    <s v="ok"/>
    <x v="0"/>
    <n v="8"/>
    <s v="H080416"/>
    <x v="64"/>
    <x v="1"/>
    <x v="0"/>
    <n v="800"/>
    <x v="0"/>
    <d v="1899-12-30T00:00:00"/>
    <d v="1899-12-30T00:00:00"/>
    <s v="ok"/>
    <n v="5"/>
    <x v="4"/>
    <x v="4"/>
    <n v="3"/>
    <n v="0"/>
    <n v="0"/>
    <x v="7"/>
  </r>
  <r>
    <s v="A07"/>
    <s v="Corsa A07"/>
    <x v="0"/>
    <x v="357"/>
    <m/>
    <s v="M-Esordienti"/>
    <x v="357"/>
    <x v="59"/>
    <x v="0"/>
    <x v="22"/>
    <s v="ok"/>
    <x v="0"/>
    <n v="8"/>
    <s v="H110754"/>
    <x v="26"/>
    <x v="1"/>
    <x v="0"/>
    <n v="800"/>
    <x v="0"/>
    <d v="1899-12-30T00:00:00"/>
    <d v="1899-12-30T00:00:00"/>
    <s v="ok"/>
    <n v="6"/>
    <x v="5"/>
    <x v="5"/>
    <n v="4"/>
    <n v="0"/>
    <n v="0"/>
    <x v="7"/>
  </r>
  <r>
    <s v="A07"/>
    <s v="Corsa A07"/>
    <x v="0"/>
    <x v="358"/>
    <m/>
    <s v="M-Esordienti"/>
    <x v="358"/>
    <x v="59"/>
    <x v="0"/>
    <x v="22"/>
    <s v="ok"/>
    <x v="0"/>
    <n v="8"/>
    <s v="H080382"/>
    <x v="21"/>
    <x v="1"/>
    <x v="0"/>
    <n v="800"/>
    <x v="0"/>
    <d v="1899-12-30T00:00:00"/>
    <d v="1899-12-30T00:00:00"/>
    <s v="ok"/>
    <n v="7"/>
    <x v="6"/>
    <x v="6"/>
    <n v="4"/>
    <n v="0"/>
    <n v="0"/>
    <x v="7"/>
  </r>
  <r>
    <s v="A07"/>
    <s v="Corsa A07"/>
    <x v="0"/>
    <x v="359"/>
    <m/>
    <s v="M-Esordienti"/>
    <x v="359"/>
    <x v="59"/>
    <x v="0"/>
    <x v="22"/>
    <s v="ok"/>
    <x v="0"/>
    <n v="8"/>
    <s v="A120653"/>
    <x v="34"/>
    <x v="0"/>
    <x v="0"/>
    <n v="800"/>
    <x v="0"/>
    <d v="1899-12-30T00:00:00"/>
    <d v="1899-12-30T00:00:00"/>
    <s v="ok"/>
    <n v="8"/>
    <x v="7"/>
    <x v="7"/>
    <n v="1"/>
    <n v="0"/>
    <n v="33"/>
    <x v="48"/>
  </r>
  <r>
    <s v="A07"/>
    <s v="Corsa A07"/>
    <x v="0"/>
    <x v="360"/>
    <m/>
    <s v="M-Esordienti"/>
    <x v="360"/>
    <x v="59"/>
    <x v="0"/>
    <x v="22"/>
    <s v="ok"/>
    <x v="0"/>
    <n v="8"/>
    <s v="H010289"/>
    <x v="1"/>
    <x v="1"/>
    <x v="0"/>
    <n v="800"/>
    <x v="0"/>
    <d v="1899-12-30T00:00:00"/>
    <d v="1899-12-30T00:00:00"/>
    <s v="ok"/>
    <n v="9"/>
    <x v="8"/>
    <x v="8"/>
    <n v="8"/>
    <n v="0"/>
    <n v="0"/>
    <x v="7"/>
  </r>
  <r>
    <s v="A07"/>
    <s v="Corsa A07"/>
    <x v="0"/>
    <x v="361"/>
    <m/>
    <s v="M-Esordienti"/>
    <x v="361"/>
    <x v="59"/>
    <x v="0"/>
    <x v="22"/>
    <s v="ok"/>
    <x v="0"/>
    <n v="8"/>
    <s v="C010535"/>
    <x v="12"/>
    <x v="3"/>
    <x v="0"/>
    <n v="800"/>
    <x v="0"/>
    <d v="1899-12-30T00:00:00"/>
    <d v="1899-12-30T00:00:00"/>
    <s v="ok"/>
    <n v="10"/>
    <x v="9"/>
    <x v="9"/>
    <n v="6"/>
    <n v="0"/>
    <n v="0"/>
    <x v="7"/>
  </r>
  <r>
    <s v="A07"/>
    <s v="Corsa A07"/>
    <x v="0"/>
    <x v="362"/>
    <m/>
    <s v="M-Esordienti"/>
    <x v="362"/>
    <x v="59"/>
    <x v="0"/>
    <x v="22"/>
    <s v="ok"/>
    <x v="0"/>
    <n v="8"/>
    <s v="H010289"/>
    <x v="1"/>
    <x v="1"/>
    <x v="0"/>
    <n v="800"/>
    <x v="0"/>
    <d v="1899-12-30T00:00:00"/>
    <d v="1899-12-30T00:00:00"/>
    <s v="ok"/>
    <n v="11"/>
    <x v="10"/>
    <x v="10"/>
    <n v="9"/>
    <n v="0"/>
    <n v="0"/>
    <x v="7"/>
  </r>
  <r>
    <s v="A07"/>
    <s v="Corsa A07"/>
    <x v="0"/>
    <x v="363"/>
    <m/>
    <s v="M-Esordienti"/>
    <x v="363"/>
    <x v="59"/>
    <x v="0"/>
    <x v="22"/>
    <s v="ok"/>
    <x v="0"/>
    <n v="8"/>
    <s v="H080416"/>
    <x v="64"/>
    <x v="1"/>
    <x v="0"/>
    <n v="800"/>
    <x v="0"/>
    <d v="1899-12-30T00:00:00"/>
    <d v="1899-12-30T00:00:00"/>
    <s v="ok"/>
    <n v="12"/>
    <x v="11"/>
    <x v="11"/>
    <n v="4"/>
    <n v="0"/>
    <n v="0"/>
    <x v="7"/>
  </r>
  <r>
    <s v="A07"/>
    <s v="Corsa A07"/>
    <x v="0"/>
    <x v="364"/>
    <m/>
    <s v="M-Esordienti"/>
    <x v="364"/>
    <x v="59"/>
    <x v="0"/>
    <x v="22"/>
    <s v="ok"/>
    <x v="0"/>
    <n v="8"/>
    <s v="H011308"/>
    <x v="7"/>
    <x v="1"/>
    <x v="0"/>
    <n v="800"/>
    <x v="0"/>
    <d v="1899-12-30T00:00:00"/>
    <d v="1899-12-30T00:00:00"/>
    <s v="ok"/>
    <n v="13"/>
    <x v="12"/>
    <x v="12"/>
    <n v="7"/>
    <n v="0"/>
    <n v="0"/>
    <x v="7"/>
  </r>
  <r>
    <s v="A07"/>
    <s v="Corsa A07"/>
    <x v="0"/>
    <x v="365"/>
    <m/>
    <s v="M-Esordienti"/>
    <x v="365"/>
    <x v="60"/>
    <x v="0"/>
    <x v="22"/>
    <s v="ok"/>
    <x v="0"/>
    <n v="8"/>
    <s v="H041255"/>
    <x v="10"/>
    <x v="1"/>
    <x v="0"/>
    <n v="800"/>
    <x v="0"/>
    <d v="1899-12-30T00:00:00"/>
    <d v="1899-12-30T00:00:00"/>
    <s v="ok"/>
    <n v="14"/>
    <x v="13"/>
    <x v="13"/>
    <n v="4"/>
    <n v="0"/>
    <n v="0"/>
    <x v="7"/>
  </r>
  <r>
    <s v="A07"/>
    <s v="Corsa A07"/>
    <x v="0"/>
    <x v="366"/>
    <m/>
    <s v="M-Esordienti"/>
    <x v="366"/>
    <x v="60"/>
    <x v="0"/>
    <x v="22"/>
    <s v="ok"/>
    <x v="0"/>
    <n v="8"/>
    <s v="H080682"/>
    <x v="20"/>
    <x v="1"/>
    <x v="0"/>
    <n v="800"/>
    <x v="0"/>
    <d v="1899-12-30T00:00:00"/>
    <d v="1899-12-30T00:00:00"/>
    <s v="ok"/>
    <n v="15"/>
    <x v="14"/>
    <x v="14"/>
    <n v="4"/>
    <n v="0"/>
    <n v="0"/>
    <x v="7"/>
  </r>
  <r>
    <s v="A07"/>
    <s v="Corsa A07"/>
    <x v="0"/>
    <x v="367"/>
    <m/>
    <s v="M-Esordienti"/>
    <x v="367"/>
    <x v="60"/>
    <x v="0"/>
    <x v="22"/>
    <s v="ok"/>
    <x v="0"/>
    <n v="8"/>
    <s v="C010535"/>
    <x v="12"/>
    <x v="3"/>
    <x v="0"/>
    <n v="800"/>
    <x v="0"/>
    <d v="1899-12-30T00:00:00"/>
    <d v="1899-12-30T00:00:00"/>
    <s v="ok"/>
    <n v="16"/>
    <x v="15"/>
    <x v="15"/>
    <n v="7"/>
    <n v="0"/>
    <n v="0"/>
    <x v="7"/>
  </r>
  <r>
    <s v="A07"/>
    <s v="Corsa A07"/>
    <x v="0"/>
    <x v="368"/>
    <m/>
    <s v="M-Esordienti"/>
    <x v="368"/>
    <x v="59"/>
    <x v="0"/>
    <x v="22"/>
    <s v="ok"/>
    <x v="0"/>
    <n v="8"/>
    <s v="H011308"/>
    <x v="7"/>
    <x v="1"/>
    <x v="0"/>
    <n v="800"/>
    <x v="0"/>
    <d v="1899-12-30T00:00:00"/>
    <d v="1899-12-30T00:00:00"/>
    <s v="ok"/>
    <n v="17"/>
    <x v="16"/>
    <x v="16"/>
    <n v="8"/>
    <n v="0"/>
    <n v="0"/>
    <x v="7"/>
  </r>
  <r>
    <s v="A07"/>
    <s v="Corsa A07"/>
    <x v="0"/>
    <x v="369"/>
    <m/>
    <s v="M-Esordienti"/>
    <x v="369"/>
    <x v="60"/>
    <x v="0"/>
    <x v="22"/>
    <s v="ok"/>
    <x v="0"/>
    <n v="8"/>
    <s v="H020704"/>
    <x v="68"/>
    <x v="1"/>
    <x v="0"/>
    <n v="800"/>
    <x v="0"/>
    <d v="1899-12-30T00:00:00"/>
    <d v="1899-12-30T00:00:00"/>
    <s v="ok"/>
    <n v="18"/>
    <x v="17"/>
    <x v="17"/>
    <n v="1"/>
    <n v="0"/>
    <n v="3"/>
    <x v="15"/>
  </r>
  <r>
    <s v="A07"/>
    <s v="Corsa A07"/>
    <x v="0"/>
    <x v="370"/>
    <m/>
    <s v="M-Esordienti"/>
    <x v="370"/>
    <x v="60"/>
    <x v="0"/>
    <x v="22"/>
    <s v="ok"/>
    <x v="0"/>
    <n v="8"/>
    <s v="H080416"/>
    <x v="64"/>
    <x v="1"/>
    <x v="0"/>
    <n v="800"/>
    <x v="0"/>
    <d v="1899-12-30T00:00:00"/>
    <d v="1899-12-30T00:00:00"/>
    <s v="ok"/>
    <n v="19"/>
    <x v="18"/>
    <x v="18"/>
    <n v="5"/>
    <n v="0"/>
    <n v="0"/>
    <x v="7"/>
  </r>
  <r>
    <s v="A07"/>
    <s v="Corsa A07"/>
    <x v="0"/>
    <x v="371"/>
    <m/>
    <s v="M-Esordienti"/>
    <x v="371"/>
    <x v="60"/>
    <x v="0"/>
    <x v="22"/>
    <s v="ok"/>
    <x v="0"/>
    <n v="8"/>
    <s v="A050294"/>
    <x v="23"/>
    <x v="0"/>
    <x v="0"/>
    <n v="800"/>
    <x v="0"/>
    <d v="1899-12-30T00:00:00"/>
    <d v="1899-12-30T00:00:00"/>
    <s v="ok"/>
    <n v="20"/>
    <x v="19"/>
    <x v="19"/>
    <n v="2"/>
    <n v="0"/>
    <n v="0"/>
    <x v="7"/>
  </r>
  <r>
    <s v="A07"/>
    <s v="Corsa A07"/>
    <x v="0"/>
    <x v="372"/>
    <m/>
    <s v="M-Esordienti"/>
    <x v="372"/>
    <x v="59"/>
    <x v="0"/>
    <x v="22"/>
    <s v="ok"/>
    <x v="0"/>
    <n v="8"/>
    <s v="H010289"/>
    <x v="1"/>
    <x v="1"/>
    <x v="0"/>
    <n v="800"/>
    <x v="0"/>
    <d v="1899-12-30T00:00:00"/>
    <d v="1899-12-30T00:00:00"/>
    <s v="ok"/>
    <n v="21"/>
    <x v="20"/>
    <x v="19"/>
    <n v="10"/>
    <n v="0"/>
    <n v="0"/>
    <x v="7"/>
  </r>
  <r>
    <s v="A07"/>
    <s v="Corsa A07"/>
    <x v="0"/>
    <x v="373"/>
    <m/>
    <s v="M-Esordienti"/>
    <x v="373"/>
    <x v="59"/>
    <x v="0"/>
    <x v="22"/>
    <s v="ok"/>
    <x v="0"/>
    <n v="8"/>
    <s v="H010289"/>
    <x v="1"/>
    <x v="1"/>
    <x v="0"/>
    <n v="800"/>
    <x v="0"/>
    <d v="1899-12-30T00:00:00"/>
    <d v="1899-12-30T00:00:00"/>
    <s v="ok"/>
    <n v="22"/>
    <x v="21"/>
    <x v="19"/>
    <n v="11"/>
    <n v="0"/>
    <n v="0"/>
    <x v="7"/>
  </r>
  <r>
    <s v="A07"/>
    <s v="Corsa A07"/>
    <x v="0"/>
    <x v="374"/>
    <m/>
    <s v="M-Esordienti"/>
    <x v="374"/>
    <x v="60"/>
    <x v="0"/>
    <x v="22"/>
    <s v="ok"/>
    <x v="0"/>
    <n v="8"/>
    <s v="H080682"/>
    <x v="20"/>
    <x v="1"/>
    <x v="0"/>
    <n v="800"/>
    <x v="0"/>
    <d v="1899-12-30T00:00:00"/>
    <d v="1899-12-30T00:00:00"/>
    <s v="ok"/>
    <n v="23"/>
    <x v="22"/>
    <x v="19"/>
    <n v="5"/>
    <n v="0"/>
    <n v="0"/>
    <x v="7"/>
  </r>
  <r>
    <s v="A07"/>
    <s v="Corsa A07"/>
    <x v="0"/>
    <x v="375"/>
    <m/>
    <s v="M-Esordienti"/>
    <x v="375"/>
    <x v="60"/>
    <x v="0"/>
    <x v="22"/>
    <s v="ok"/>
    <x v="0"/>
    <n v="8"/>
    <s v="H011554"/>
    <x v="15"/>
    <x v="1"/>
    <x v="0"/>
    <n v="800"/>
    <x v="0"/>
    <d v="1899-12-30T00:00:00"/>
    <d v="1899-12-30T00:00:00"/>
    <s v="ok"/>
    <n v="24"/>
    <x v="23"/>
    <x v="19"/>
    <n v="9"/>
    <n v="0"/>
    <n v="0"/>
    <x v="7"/>
  </r>
  <r>
    <s v="A07"/>
    <s v="Corsa A07"/>
    <x v="0"/>
    <x v="376"/>
    <m/>
    <s v="M-Esordienti"/>
    <x v="376"/>
    <x v="60"/>
    <x v="0"/>
    <x v="22"/>
    <s v="ok"/>
    <x v="0"/>
    <n v="8"/>
    <s v="H011554"/>
    <x v="15"/>
    <x v="1"/>
    <x v="0"/>
    <n v="800"/>
    <x v="0"/>
    <d v="1899-12-30T00:00:00"/>
    <d v="1899-12-30T00:00:00"/>
    <s v="ok"/>
    <n v="25"/>
    <x v="24"/>
    <x v="19"/>
    <n v="10"/>
    <n v="0"/>
    <n v="0"/>
    <x v="7"/>
  </r>
  <r>
    <s v="A07"/>
    <s v="Corsa A07"/>
    <x v="0"/>
    <x v="377"/>
    <m/>
    <s v="M-Esordienti"/>
    <x v="377"/>
    <x v="59"/>
    <x v="0"/>
    <x v="22"/>
    <s v="ok"/>
    <x v="0"/>
    <n v="8"/>
    <s v="A130646"/>
    <x v="3"/>
    <x v="0"/>
    <x v="0"/>
    <n v="800"/>
    <x v="0"/>
    <d v="1899-12-30T00:00:00"/>
    <d v="1899-12-30T00:00:00"/>
    <s v="ok"/>
    <n v="26"/>
    <x v="25"/>
    <x v="19"/>
    <n v="8"/>
    <n v="0"/>
    <n v="0"/>
    <x v="7"/>
  </r>
  <r>
    <s v="A07"/>
    <s v="Corsa A07"/>
    <x v="0"/>
    <x v="378"/>
    <m/>
    <s v="M-Esordienti"/>
    <x v="378"/>
    <x v="59"/>
    <x v="0"/>
    <x v="22"/>
    <s v="ok"/>
    <x v="0"/>
    <n v="8"/>
    <s v="H040447"/>
    <x v="30"/>
    <x v="1"/>
    <x v="0"/>
    <n v="800"/>
    <x v="0"/>
    <d v="1899-12-30T00:00:00"/>
    <d v="1899-12-30T00:00:00"/>
    <s v="ok"/>
    <n v="27"/>
    <x v="26"/>
    <x v="19"/>
    <n v="2"/>
    <n v="0"/>
    <n v="0"/>
    <x v="7"/>
  </r>
  <r>
    <s v="A07"/>
    <s v="Corsa A07"/>
    <x v="0"/>
    <x v="379"/>
    <m/>
    <s v="M-Esordienti"/>
    <x v="379"/>
    <x v="60"/>
    <x v="0"/>
    <x v="22"/>
    <s v="ok"/>
    <x v="0"/>
    <n v="8"/>
    <s v="H041255"/>
    <x v="10"/>
    <x v="1"/>
    <x v="0"/>
    <n v="800"/>
    <x v="0"/>
    <d v="1899-12-30T00:00:00"/>
    <d v="1899-12-30T00:00:00"/>
    <s v="ok"/>
    <n v="28"/>
    <x v="27"/>
    <x v="19"/>
    <n v="5"/>
    <n v="0"/>
    <n v="0"/>
    <x v="7"/>
  </r>
  <r>
    <s v="A07"/>
    <s v="Corsa A07"/>
    <x v="0"/>
    <x v="380"/>
    <m/>
    <s v="M-Esordienti"/>
    <x v="380"/>
    <x v="59"/>
    <x v="0"/>
    <x v="22"/>
    <s v="ok"/>
    <x v="0"/>
    <n v="8"/>
    <s v="L090197"/>
    <x v="69"/>
    <x v="2"/>
    <x v="0"/>
    <n v="800"/>
    <x v="0"/>
    <d v="1899-12-30T00:00:00"/>
    <d v="1899-12-30T00:00:00"/>
    <s v="ok"/>
    <n v="29"/>
    <x v="28"/>
    <x v="19"/>
    <n v="1"/>
    <n v="0"/>
    <n v="21"/>
    <x v="16"/>
  </r>
  <r>
    <s v="A07"/>
    <s v="Corsa A07"/>
    <x v="0"/>
    <x v="381"/>
    <m/>
    <s v="M-Esordienti"/>
    <x v="381"/>
    <x v="59"/>
    <x v="0"/>
    <x v="22"/>
    <s v="ok"/>
    <x v="0"/>
    <n v="8"/>
    <s v="H010289"/>
    <x v="1"/>
    <x v="1"/>
    <x v="0"/>
    <n v="800"/>
    <x v="0"/>
    <d v="1899-12-30T00:00:00"/>
    <d v="1899-12-30T00:00:00"/>
    <s v="ok"/>
    <n v="30"/>
    <x v="29"/>
    <x v="19"/>
    <n v="12"/>
    <n v="0"/>
    <n v="0"/>
    <x v="7"/>
  </r>
  <r>
    <s v="A07"/>
    <s v="Corsa A07"/>
    <x v="0"/>
    <x v="382"/>
    <m/>
    <s v="M-Esordienti"/>
    <x v="382"/>
    <x v="60"/>
    <x v="0"/>
    <x v="22"/>
    <s v="ok"/>
    <x v="0"/>
    <n v="8"/>
    <s v="H010289"/>
    <x v="1"/>
    <x v="1"/>
    <x v="0"/>
    <n v="800"/>
    <x v="0"/>
    <d v="1899-12-30T00:00:00"/>
    <d v="1899-12-30T00:00:00"/>
    <s v="ok"/>
    <n v="31"/>
    <x v="30"/>
    <x v="19"/>
    <n v="13"/>
    <n v="0"/>
    <n v="0"/>
    <x v="7"/>
  </r>
  <r>
    <s v="A07"/>
    <s v="Corsa A07"/>
    <x v="0"/>
    <x v="383"/>
    <m/>
    <s v="M-Esordienti"/>
    <x v="383"/>
    <x v="60"/>
    <x v="0"/>
    <x v="22"/>
    <s v="ok"/>
    <x v="0"/>
    <n v="8"/>
    <s v="H080274"/>
    <x v="9"/>
    <x v="1"/>
    <x v="0"/>
    <n v="800"/>
    <x v="0"/>
    <d v="1899-12-30T00:00:00"/>
    <d v="1899-12-30T00:00:00"/>
    <s v="ok"/>
    <n v="32"/>
    <x v="31"/>
    <x v="19"/>
    <n v="15"/>
    <n v="0"/>
    <n v="0"/>
    <x v="7"/>
  </r>
  <r>
    <s v="A07"/>
    <s v="Corsa A07"/>
    <x v="0"/>
    <x v="384"/>
    <m/>
    <s v="M-Esordienti"/>
    <x v="384"/>
    <x v="59"/>
    <x v="0"/>
    <x v="22"/>
    <s v="ok"/>
    <x v="0"/>
    <n v="8"/>
    <s v="H110754"/>
    <x v="26"/>
    <x v="1"/>
    <x v="0"/>
    <n v="800"/>
    <x v="0"/>
    <d v="1899-12-30T00:00:00"/>
    <d v="1899-12-30T00:00:00"/>
    <s v="ok"/>
    <n v="33"/>
    <x v="32"/>
    <x v="19"/>
    <n v="5"/>
    <n v="0"/>
    <n v="0"/>
    <x v="7"/>
  </r>
  <r>
    <s v="A07"/>
    <s v="Corsa A07"/>
    <x v="0"/>
    <x v="385"/>
    <m/>
    <s v="M-Esordienti"/>
    <x v="385"/>
    <x v="60"/>
    <x v="0"/>
    <x v="22"/>
    <s v="ok"/>
    <x v="0"/>
    <n v="8"/>
    <s v="H011309"/>
    <x v="18"/>
    <x v="1"/>
    <x v="0"/>
    <n v="800"/>
    <x v="0"/>
    <d v="1899-12-30T00:00:00"/>
    <d v="1899-12-30T00:00:00"/>
    <s v="ok"/>
    <n v="34"/>
    <x v="33"/>
    <x v="19"/>
    <n v="3"/>
    <n v="0"/>
    <n v="0"/>
    <x v="7"/>
  </r>
  <r>
    <s v="A07"/>
    <s v="Corsa A07"/>
    <x v="0"/>
    <x v="386"/>
    <m/>
    <s v="M-Esordienti"/>
    <x v="386"/>
    <x v="59"/>
    <x v="0"/>
    <x v="22"/>
    <s v="ok"/>
    <x v="0"/>
    <n v="8"/>
    <s v="H041255"/>
    <x v="10"/>
    <x v="1"/>
    <x v="0"/>
    <n v="800"/>
    <x v="0"/>
    <d v="1899-12-30T00:00:00"/>
    <d v="1899-12-30T00:00:00"/>
    <s v="ok"/>
    <n v="35"/>
    <x v="34"/>
    <x v="19"/>
    <n v="6"/>
    <n v="0"/>
    <n v="0"/>
    <x v="7"/>
  </r>
  <r>
    <s v="A07"/>
    <s v="Corsa A07"/>
    <x v="0"/>
    <x v="387"/>
    <m/>
    <s v="M-Esordienti"/>
    <x v="387"/>
    <x v="59"/>
    <x v="0"/>
    <x v="22"/>
    <s v="ok"/>
    <x v="0"/>
    <n v="8"/>
    <s v="H080682"/>
    <x v="20"/>
    <x v="1"/>
    <x v="0"/>
    <n v="800"/>
    <x v="0"/>
    <d v="1899-12-30T00:00:00"/>
    <d v="1899-12-30T00:00:00"/>
    <s v="ok"/>
    <n v="36"/>
    <x v="35"/>
    <x v="19"/>
    <n v="6"/>
    <n v="0"/>
    <n v="0"/>
    <x v="7"/>
  </r>
  <r>
    <s v="A07"/>
    <s v="Corsa A07"/>
    <x v="0"/>
    <x v="388"/>
    <m/>
    <s v="M-Esordienti"/>
    <x v="388"/>
    <x v="60"/>
    <x v="0"/>
    <x v="22"/>
    <s v="ok"/>
    <x v="0"/>
    <n v="8"/>
    <s v="H010289"/>
    <x v="1"/>
    <x v="1"/>
    <x v="0"/>
    <n v="800"/>
    <x v="0"/>
    <d v="1899-12-30T00:00:00"/>
    <d v="1899-12-30T00:00:00"/>
    <s v="ok"/>
    <n v="37"/>
    <x v="36"/>
    <x v="19"/>
    <n v="14"/>
    <n v="0"/>
    <n v="0"/>
    <x v="7"/>
  </r>
  <r>
    <s v="A07"/>
    <s v="Corsa A07"/>
    <x v="0"/>
    <x v="389"/>
    <m/>
    <s v="M-Esordienti"/>
    <x v="389"/>
    <x v="59"/>
    <x v="0"/>
    <x v="22"/>
    <s v="ok"/>
    <x v="0"/>
    <n v="8"/>
    <s v="L022825"/>
    <x v="5"/>
    <x v="2"/>
    <x v="0"/>
    <n v="800"/>
    <x v="0"/>
    <d v="1899-12-30T00:00:00"/>
    <d v="1899-12-30T00:00:00"/>
    <s v="ok"/>
    <n v="38"/>
    <x v="37"/>
    <x v="19"/>
    <n v="9"/>
    <n v="0"/>
    <n v="0"/>
    <x v="7"/>
  </r>
  <r>
    <s v="A07"/>
    <s v="Corsa A07"/>
    <x v="0"/>
    <x v="390"/>
    <m/>
    <s v="M-Esordienti"/>
    <x v="390"/>
    <x v="60"/>
    <x v="0"/>
    <x v="22"/>
    <s v="ok"/>
    <x v="0"/>
    <n v="8"/>
    <s v="H080590"/>
    <x v="44"/>
    <x v="1"/>
    <x v="0"/>
    <n v="800"/>
    <x v="0"/>
    <d v="1899-12-30T00:00:00"/>
    <d v="1899-12-30T00:00:00"/>
    <s v="ok"/>
    <n v="39"/>
    <x v="38"/>
    <x v="19"/>
    <n v="1"/>
    <n v="0"/>
    <n v="12"/>
    <x v="52"/>
  </r>
  <r>
    <s v="A07"/>
    <s v="Corsa A07"/>
    <x v="0"/>
    <x v="391"/>
    <m/>
    <s v="M-Esordienti"/>
    <x v="391"/>
    <x v="59"/>
    <x v="0"/>
    <x v="22"/>
    <s v="ok"/>
    <x v="0"/>
    <n v="8"/>
    <s v="L090197"/>
    <x v="69"/>
    <x v="2"/>
    <x v="0"/>
    <n v="800"/>
    <x v="0"/>
    <d v="1899-12-30T00:00:00"/>
    <d v="1899-12-30T00:00:00"/>
    <s v="ok"/>
    <n v="40"/>
    <x v="39"/>
    <x v="19"/>
    <n v="2"/>
    <n v="0"/>
    <n v="0"/>
    <x v="7"/>
  </r>
  <r>
    <s v="A07"/>
    <s v="Corsa A07"/>
    <x v="0"/>
    <x v="392"/>
    <m/>
    <s v="M-Esordienti"/>
    <x v="392"/>
    <x v="60"/>
    <x v="0"/>
    <x v="22"/>
    <s v="ok"/>
    <x v="0"/>
    <n v="8"/>
    <s v="H041255"/>
    <x v="10"/>
    <x v="1"/>
    <x v="0"/>
    <n v="800"/>
    <x v="0"/>
    <d v="1899-12-30T00:00:00"/>
    <d v="1899-12-30T00:00:00"/>
    <s v="ok"/>
    <n v="41"/>
    <x v="40"/>
    <x v="19"/>
    <n v="7"/>
    <n v="0"/>
    <n v="0"/>
    <x v="7"/>
  </r>
  <r>
    <s v="A07"/>
    <s v="Corsa A07"/>
    <x v="0"/>
    <x v="393"/>
    <m/>
    <s v="M-Esordienti"/>
    <x v="393"/>
    <x v="60"/>
    <x v="0"/>
    <x v="22"/>
    <s v="ok"/>
    <x v="0"/>
    <n v="8"/>
    <s v="H080682"/>
    <x v="20"/>
    <x v="1"/>
    <x v="0"/>
    <n v="800"/>
    <x v="0"/>
    <d v="1899-12-30T00:00:00"/>
    <d v="1899-12-30T00:00:00"/>
    <s v="ok"/>
    <n v="42"/>
    <x v="41"/>
    <x v="19"/>
    <n v="7"/>
    <n v="0"/>
    <n v="0"/>
    <x v="7"/>
  </r>
  <r>
    <s v="A07"/>
    <s v="Corsa A07"/>
    <x v="0"/>
    <x v="394"/>
    <m/>
    <s v="M-Esordienti"/>
    <x v="394"/>
    <x v="60"/>
    <x v="0"/>
    <x v="22"/>
    <s v="ok"/>
    <x v="0"/>
    <n v="8"/>
    <s v="H080274"/>
    <x v="9"/>
    <x v="1"/>
    <x v="0"/>
    <n v="800"/>
    <x v="0"/>
    <d v="1899-12-30T00:00:00"/>
    <d v="1899-12-30T00:00:00"/>
    <s v="ok"/>
    <n v="43"/>
    <x v="42"/>
    <x v="19"/>
    <n v="16"/>
    <n v="0"/>
    <n v="0"/>
    <x v="7"/>
  </r>
  <r>
    <s v="A07"/>
    <s v="Corsa A07"/>
    <x v="0"/>
    <x v="395"/>
    <m/>
    <s v="M-Esordienti"/>
    <x v="395"/>
    <x v="59"/>
    <x v="0"/>
    <x v="22"/>
    <s v="ok"/>
    <x v="0"/>
    <n v="8"/>
    <s v="H041255"/>
    <x v="10"/>
    <x v="1"/>
    <x v="0"/>
    <n v="800"/>
    <x v="0"/>
    <d v="1899-12-30T00:00:00"/>
    <d v="1899-12-30T00:00:00"/>
    <s v="ok"/>
    <n v="44"/>
    <x v="43"/>
    <x v="19"/>
    <n v="8"/>
    <n v="0"/>
    <n v="0"/>
    <x v="7"/>
  </r>
  <r>
    <s v="A07"/>
    <s v="Corsa A07"/>
    <x v="0"/>
    <x v="396"/>
    <m/>
    <s v="M-Esordienti"/>
    <x v="396"/>
    <x v="59"/>
    <x v="0"/>
    <x v="22"/>
    <s v="ok"/>
    <x v="0"/>
    <n v="8"/>
    <s v="H021069"/>
    <x v="70"/>
    <x v="1"/>
    <x v="0"/>
    <n v="800"/>
    <x v="0"/>
    <d v="1899-12-30T00:00:00"/>
    <d v="1899-12-30T00:00:00"/>
    <s v="ok"/>
    <n v="45"/>
    <x v="44"/>
    <x v="19"/>
    <n v="1"/>
    <n v="0"/>
    <n v="2"/>
    <x v="18"/>
  </r>
  <r>
    <s v="A07"/>
    <s v="Corsa A07"/>
    <x v="0"/>
    <x v="397"/>
    <m/>
    <s v="M-Esordienti"/>
    <x v="397"/>
    <x v="59"/>
    <x v="0"/>
    <x v="22"/>
    <s v="ok"/>
    <x v="0"/>
    <n v="8"/>
    <s v="H080292"/>
    <x v="60"/>
    <x v="1"/>
    <x v="0"/>
    <n v="800"/>
    <x v="0"/>
    <d v="1899-12-30T00:00:00"/>
    <d v="1899-12-30T00:00:00"/>
    <s v="ok"/>
    <n v="46"/>
    <x v="45"/>
    <x v="19"/>
    <n v="1"/>
    <n v="0"/>
    <n v="1"/>
    <x v="34"/>
  </r>
  <r>
    <s v="A07"/>
    <s v="Corsa A07"/>
    <x v="0"/>
    <x v="398"/>
    <m/>
    <s v="M-Esordienti"/>
    <x v="398"/>
    <x v="59"/>
    <x v="0"/>
    <x v="22"/>
    <s v="ok"/>
    <x v="0"/>
    <n v="8"/>
    <s v="L022825"/>
    <x v="5"/>
    <x v="2"/>
    <x v="0"/>
    <n v="800"/>
    <x v="0"/>
    <d v="1899-12-30T00:00:00"/>
    <d v="1899-12-30T00:00:00"/>
    <s v="ok"/>
    <n v="47"/>
    <x v="46"/>
    <x v="19"/>
    <n v="10"/>
    <n v="0"/>
    <n v="0"/>
    <x v="7"/>
  </r>
  <r>
    <s v="A07"/>
    <s v="Corsa A07"/>
    <x v="0"/>
    <x v="399"/>
    <m/>
    <s v="M-Esordienti"/>
    <x v="399"/>
    <x v="60"/>
    <x v="0"/>
    <x v="22"/>
    <s v="ok"/>
    <x v="0"/>
    <n v="8"/>
    <s v="H040447"/>
    <x v="30"/>
    <x v="1"/>
    <x v="0"/>
    <n v="800"/>
    <x v="0"/>
    <d v="1899-12-30T00:00:00"/>
    <d v="1899-12-30T00:00:00"/>
    <s v="ok"/>
    <n v="48"/>
    <x v="47"/>
    <x v="19"/>
    <n v="3"/>
    <n v="0"/>
    <n v="0"/>
    <x v="7"/>
  </r>
  <r>
    <s v="A07"/>
    <s v="Corsa A07"/>
    <x v="0"/>
    <x v="400"/>
    <m/>
    <s v="M-Esordienti"/>
    <x v="400"/>
    <x v="60"/>
    <x v="0"/>
    <x v="22"/>
    <s v="ok"/>
    <x v="0"/>
    <n v="8"/>
    <s v="H040447"/>
    <x v="30"/>
    <x v="1"/>
    <x v="0"/>
    <n v="800"/>
    <x v="0"/>
    <d v="1899-12-30T00:00:00"/>
    <d v="1899-12-30T00:00:00"/>
    <s v="ok"/>
    <n v="49"/>
    <x v="48"/>
    <x v="19"/>
    <n v="4"/>
    <n v="0"/>
    <n v="0"/>
    <x v="7"/>
  </r>
  <r>
    <s v="A07"/>
    <s v="Corsa A07"/>
    <x v="0"/>
    <x v="401"/>
    <m/>
    <s v="M-Esordienti"/>
    <x v="401"/>
    <x v="60"/>
    <x v="0"/>
    <x v="22"/>
    <s v="ok"/>
    <x v="0"/>
    <n v="8"/>
    <s v="L022825"/>
    <x v="5"/>
    <x v="2"/>
    <x v="0"/>
    <n v="800"/>
    <x v="0"/>
    <d v="1899-12-30T00:00:00"/>
    <d v="1899-12-30T00:00:00"/>
    <s v="ok"/>
    <n v="50"/>
    <x v="49"/>
    <x v="19"/>
    <n v="11"/>
    <n v="0"/>
    <n v="0"/>
    <x v="7"/>
  </r>
  <r>
    <s v="A07"/>
    <s v="Corsa A07"/>
    <x v="0"/>
    <x v="402"/>
    <m/>
    <s v="M-Esordienti"/>
    <x v="402"/>
    <x v="60"/>
    <x v="0"/>
    <x v="22"/>
    <s v="ok"/>
    <x v="0"/>
    <n v="8"/>
    <s v="L022825"/>
    <x v="5"/>
    <x v="2"/>
    <x v="0"/>
    <n v="800"/>
    <x v="0"/>
    <d v="1899-12-30T00:00:00"/>
    <d v="1899-12-30T00:00:00"/>
    <s v="ok"/>
    <n v="51"/>
    <x v="51"/>
    <x v="19"/>
    <n v="12"/>
    <n v="0"/>
    <n v="0"/>
    <x v="7"/>
  </r>
  <r>
    <s v="A07"/>
    <s v="Corsa A07"/>
    <x v="0"/>
    <x v="403"/>
    <m/>
    <s v="M-Esordienti"/>
    <x v="403"/>
    <x v="60"/>
    <x v="0"/>
    <x v="22"/>
    <s v="ok"/>
    <x v="0"/>
    <n v="8"/>
    <s v="H040447"/>
    <x v="30"/>
    <x v="1"/>
    <x v="0"/>
    <n v="800"/>
    <x v="0"/>
    <d v="1899-12-30T00:00:00"/>
    <d v="1899-12-30T00:00:00"/>
    <s v="ok"/>
    <n v="52"/>
    <x v="52"/>
    <x v="19"/>
    <n v="5"/>
    <n v="0"/>
    <n v="0"/>
    <x v="7"/>
  </r>
  <r>
    <s v="A07"/>
    <s v="Corsa A07"/>
    <x v="0"/>
    <x v="404"/>
    <m/>
    <s v="M-Esordienti"/>
    <x v="404"/>
    <x v="60"/>
    <x v="0"/>
    <x v="22"/>
    <s v="ok"/>
    <x v="0"/>
    <n v="8"/>
    <s v="H040447"/>
    <x v="30"/>
    <x v="1"/>
    <x v="0"/>
    <n v="800"/>
    <x v="0"/>
    <d v="1899-12-30T00:00:00"/>
    <d v="1899-12-30T00:00:00"/>
    <s v="ok"/>
    <n v="53"/>
    <x v="53"/>
    <x v="19"/>
    <n v="6"/>
    <n v="0"/>
    <n v="0"/>
    <x v="7"/>
  </r>
  <r>
    <s v="A07"/>
    <s v="Corsa A07"/>
    <x v="0"/>
    <x v="405"/>
    <m/>
    <s v="M-Esordienti"/>
    <x v="405"/>
    <x v="59"/>
    <x v="0"/>
    <x v="22"/>
    <s v="ok"/>
    <x v="0"/>
    <n v="8"/>
    <s v="H011219"/>
    <x v="24"/>
    <x v="1"/>
    <x v="0"/>
    <n v="800"/>
    <x v="0"/>
    <d v="1899-12-30T00:00:00"/>
    <d v="1899-12-30T00:00:00"/>
    <s v="ok"/>
    <n v="54"/>
    <x v="54"/>
    <x v="19"/>
    <n v="3"/>
    <n v="0"/>
    <n v="0"/>
    <x v="7"/>
  </r>
  <r>
    <s v="A08"/>
    <s v="Corsa A08"/>
    <x v="0"/>
    <x v="406"/>
    <m/>
    <s v="F-Esordienti"/>
    <x v="406"/>
    <x v="59"/>
    <x v="1"/>
    <x v="23"/>
    <s v="ok"/>
    <x v="0"/>
    <n v="7"/>
    <s v="H040796"/>
    <x v="67"/>
    <x v="1"/>
    <x v="0"/>
    <n v="800"/>
    <x v="0"/>
    <d v="1899-12-30T00:00:00"/>
    <d v="1899-12-30T00:00:00"/>
    <s v="ok"/>
    <n v="1"/>
    <x v="0"/>
    <x v="0"/>
    <n v="2"/>
    <n v="0"/>
    <n v="0"/>
    <x v="7"/>
  </r>
  <r>
    <s v="A08"/>
    <s v="Corsa A08"/>
    <x v="0"/>
    <x v="407"/>
    <m/>
    <s v="F-Esordienti"/>
    <x v="407"/>
    <x v="59"/>
    <x v="1"/>
    <x v="23"/>
    <s v="ok"/>
    <x v="0"/>
    <n v="7"/>
    <s v="H080274"/>
    <x v="9"/>
    <x v="1"/>
    <x v="0"/>
    <n v="800"/>
    <x v="0"/>
    <d v="1899-12-30T00:00:00"/>
    <d v="1899-12-30T00:00:00"/>
    <s v="ok"/>
    <n v="2"/>
    <x v="1"/>
    <x v="1"/>
    <n v="5"/>
    <n v="0"/>
    <n v="0"/>
    <x v="7"/>
  </r>
  <r>
    <s v="A08"/>
    <s v="Corsa A08"/>
    <x v="0"/>
    <x v="408"/>
    <m/>
    <s v="F-Esordienti"/>
    <x v="408"/>
    <x v="59"/>
    <x v="1"/>
    <x v="23"/>
    <s v="ok"/>
    <x v="0"/>
    <n v="7"/>
    <s v="H011973"/>
    <x v="11"/>
    <x v="1"/>
    <x v="0"/>
    <n v="800"/>
    <x v="0"/>
    <d v="1899-12-30T00:00:00"/>
    <d v="1899-12-30T00:00:00"/>
    <s v="ok"/>
    <n v="3"/>
    <x v="2"/>
    <x v="2"/>
    <n v="2"/>
    <n v="0"/>
    <n v="0"/>
    <x v="7"/>
  </r>
  <r>
    <s v="A08"/>
    <s v="Corsa A08"/>
    <x v="0"/>
    <x v="409"/>
    <m/>
    <s v="F-Esordienti"/>
    <x v="409"/>
    <x v="60"/>
    <x v="1"/>
    <x v="23"/>
    <s v="ok"/>
    <x v="0"/>
    <n v="7"/>
    <s v="H080416"/>
    <x v="64"/>
    <x v="1"/>
    <x v="0"/>
    <n v="800"/>
    <x v="0"/>
    <d v="1899-12-30T00:00:00"/>
    <d v="1899-12-30T00:00:00"/>
    <s v="ok"/>
    <n v="4"/>
    <x v="3"/>
    <x v="3"/>
    <n v="1"/>
    <n v="0"/>
    <n v="83"/>
    <x v="64"/>
  </r>
  <r>
    <s v="A08"/>
    <s v="Corsa A08"/>
    <x v="0"/>
    <x v="410"/>
    <m/>
    <s v="F-Esordienti"/>
    <x v="410"/>
    <x v="59"/>
    <x v="1"/>
    <x v="23"/>
    <s v="ok"/>
    <x v="0"/>
    <n v="7"/>
    <s v="H080274"/>
    <x v="9"/>
    <x v="1"/>
    <x v="0"/>
    <n v="800"/>
    <x v="0"/>
    <d v="1899-12-30T00:00:00"/>
    <d v="1899-12-30T00:00:00"/>
    <s v="ok"/>
    <n v="5"/>
    <x v="4"/>
    <x v="4"/>
    <n v="6"/>
    <n v="0"/>
    <n v="0"/>
    <x v="7"/>
  </r>
  <r>
    <s v="A08"/>
    <s v="Corsa A08"/>
    <x v="0"/>
    <x v="411"/>
    <m/>
    <s v="F-Esordienti"/>
    <x v="411"/>
    <x v="60"/>
    <x v="1"/>
    <x v="23"/>
    <s v="ok"/>
    <x v="0"/>
    <n v="7"/>
    <s v="H080416"/>
    <x v="64"/>
    <x v="1"/>
    <x v="0"/>
    <n v="800"/>
    <x v="0"/>
    <d v="1899-12-30T00:00:00"/>
    <d v="1899-12-30T00:00:00"/>
    <s v="ok"/>
    <n v="6"/>
    <x v="5"/>
    <x v="5"/>
    <n v="2"/>
    <n v="0"/>
    <n v="0"/>
    <x v="7"/>
  </r>
  <r>
    <s v="A08"/>
    <s v="Corsa A08"/>
    <x v="0"/>
    <x v="412"/>
    <m/>
    <s v="F-Esordienti"/>
    <x v="412"/>
    <x v="60"/>
    <x v="1"/>
    <x v="23"/>
    <s v="ok"/>
    <x v="0"/>
    <n v="7"/>
    <s v="H080274"/>
    <x v="9"/>
    <x v="1"/>
    <x v="0"/>
    <n v="800"/>
    <x v="0"/>
    <d v="1899-12-30T00:00:00"/>
    <d v="1899-12-30T00:00:00"/>
    <s v="ok"/>
    <n v="7"/>
    <x v="6"/>
    <x v="6"/>
    <n v="7"/>
    <n v="0"/>
    <n v="0"/>
    <x v="7"/>
  </r>
  <r>
    <s v="A08"/>
    <s v="Corsa A08"/>
    <x v="0"/>
    <x v="413"/>
    <m/>
    <s v="F-Esordienti"/>
    <x v="413"/>
    <x v="59"/>
    <x v="1"/>
    <x v="23"/>
    <s v="ok"/>
    <x v="0"/>
    <n v="7"/>
    <s v="H080382"/>
    <x v="21"/>
    <x v="1"/>
    <x v="0"/>
    <n v="800"/>
    <x v="0"/>
    <d v="1899-12-30T00:00:00"/>
    <d v="1899-12-30T00:00:00"/>
    <s v="ok"/>
    <n v="8"/>
    <x v="7"/>
    <x v="7"/>
    <n v="1"/>
    <n v="0"/>
    <n v="70"/>
    <x v="65"/>
  </r>
  <r>
    <s v="A08"/>
    <s v="Corsa A08"/>
    <x v="0"/>
    <x v="414"/>
    <m/>
    <s v="F-Esordienti"/>
    <x v="414"/>
    <x v="60"/>
    <x v="1"/>
    <x v="23"/>
    <s v="ok"/>
    <x v="0"/>
    <n v="7"/>
    <s v="H010289"/>
    <x v="1"/>
    <x v="1"/>
    <x v="0"/>
    <n v="800"/>
    <x v="0"/>
    <d v="1899-12-30T00:00:00"/>
    <d v="1899-12-30T00:00:00"/>
    <s v="ok"/>
    <n v="9"/>
    <x v="8"/>
    <x v="8"/>
    <n v="2"/>
    <n v="0"/>
    <n v="0"/>
    <x v="7"/>
  </r>
  <r>
    <s v="A08"/>
    <s v="Corsa A08"/>
    <x v="0"/>
    <x v="415"/>
    <m/>
    <s v="F-Esordienti"/>
    <x v="415"/>
    <x v="59"/>
    <x v="1"/>
    <x v="23"/>
    <s v="ok"/>
    <x v="0"/>
    <n v="7"/>
    <s v="H040447"/>
    <x v="30"/>
    <x v="1"/>
    <x v="0"/>
    <n v="800"/>
    <x v="0"/>
    <d v="1899-12-30T00:00:00"/>
    <d v="1899-12-30T00:00:00"/>
    <s v="ok"/>
    <n v="10"/>
    <x v="9"/>
    <x v="9"/>
    <n v="3"/>
    <n v="0"/>
    <n v="0"/>
    <x v="7"/>
  </r>
  <r>
    <s v="A08"/>
    <s v="Corsa A08"/>
    <x v="0"/>
    <x v="416"/>
    <m/>
    <s v="F-Esordienti"/>
    <x v="416"/>
    <x v="60"/>
    <x v="1"/>
    <x v="23"/>
    <s v="ok"/>
    <x v="0"/>
    <n v="7"/>
    <s v="H075301"/>
    <x v="57"/>
    <x v="1"/>
    <x v="0"/>
    <n v="800"/>
    <x v="0"/>
    <d v="1899-12-30T00:00:00"/>
    <d v="1899-12-30T00:00:00"/>
    <s v="ok"/>
    <n v="11"/>
    <x v="10"/>
    <x v="10"/>
    <n v="1"/>
    <n v="0"/>
    <n v="10"/>
    <x v="61"/>
  </r>
  <r>
    <s v="A08"/>
    <s v="Corsa A08"/>
    <x v="0"/>
    <x v="417"/>
    <m/>
    <s v="F-Esordienti"/>
    <x v="417"/>
    <x v="59"/>
    <x v="1"/>
    <x v="23"/>
    <s v="ok"/>
    <x v="0"/>
    <n v="7"/>
    <s v="H040237"/>
    <x v="71"/>
    <x v="1"/>
    <x v="0"/>
    <n v="800"/>
    <x v="0"/>
    <d v="1899-12-30T00:00:00"/>
    <d v="1899-12-30T00:00:00"/>
    <s v="ok"/>
    <n v="12"/>
    <x v="11"/>
    <x v="11"/>
    <n v="1"/>
    <n v="0"/>
    <n v="20"/>
    <x v="28"/>
  </r>
  <r>
    <s v="A08"/>
    <s v="Corsa A08"/>
    <x v="0"/>
    <x v="418"/>
    <m/>
    <s v="F-Esordienti"/>
    <x v="418"/>
    <x v="59"/>
    <x v="1"/>
    <x v="23"/>
    <s v="ok"/>
    <x v="0"/>
    <n v="7"/>
    <s v="H080682"/>
    <x v="20"/>
    <x v="1"/>
    <x v="0"/>
    <n v="800"/>
    <x v="0"/>
    <d v="1899-12-30T00:00:00"/>
    <d v="1899-12-30T00:00:00"/>
    <s v="ok"/>
    <n v="13"/>
    <x v="12"/>
    <x v="12"/>
    <n v="5"/>
    <n v="0"/>
    <n v="0"/>
    <x v="7"/>
  </r>
  <r>
    <s v="A08"/>
    <s v="Corsa A08"/>
    <x v="0"/>
    <x v="419"/>
    <m/>
    <s v="F-Esordienti"/>
    <x v="419"/>
    <x v="60"/>
    <x v="1"/>
    <x v="23"/>
    <s v="ok"/>
    <x v="0"/>
    <n v="7"/>
    <s v="H011219"/>
    <x v="24"/>
    <x v="1"/>
    <x v="0"/>
    <n v="800"/>
    <x v="0"/>
    <d v="1899-12-30T00:00:00"/>
    <d v="1899-12-30T00:00:00"/>
    <s v="ok"/>
    <n v="14"/>
    <x v="13"/>
    <x v="13"/>
    <n v="4"/>
    <n v="0"/>
    <n v="0"/>
    <x v="7"/>
  </r>
  <r>
    <s v="A08"/>
    <s v="Corsa A08"/>
    <x v="0"/>
    <x v="420"/>
    <m/>
    <s v="F-Esordienti"/>
    <x v="420"/>
    <x v="59"/>
    <x v="1"/>
    <x v="23"/>
    <s v="ok"/>
    <x v="0"/>
    <n v="7"/>
    <s v="H010289"/>
    <x v="1"/>
    <x v="1"/>
    <x v="0"/>
    <n v="800"/>
    <x v="0"/>
    <d v="1899-12-30T00:00:00"/>
    <d v="1899-12-30T00:00:00"/>
    <s v="ok"/>
    <n v="15"/>
    <x v="14"/>
    <x v="14"/>
    <n v="3"/>
    <n v="0"/>
    <n v="0"/>
    <x v="7"/>
  </r>
  <r>
    <s v="A08"/>
    <s v="Corsa A08"/>
    <x v="0"/>
    <x v="421"/>
    <m/>
    <s v="F-Esordienti"/>
    <x v="421"/>
    <x v="59"/>
    <x v="1"/>
    <x v="23"/>
    <s v="ok"/>
    <x v="0"/>
    <n v="7"/>
    <s v="L021869"/>
    <x v="2"/>
    <x v="2"/>
    <x v="0"/>
    <n v="800"/>
    <x v="0"/>
    <d v="1899-12-30T00:00:00"/>
    <d v="1899-12-30T00:00:00"/>
    <s v="ok"/>
    <n v="16"/>
    <x v="15"/>
    <x v="15"/>
    <n v="22"/>
    <n v="0"/>
    <n v="0"/>
    <x v="7"/>
  </r>
  <r>
    <s v="A08"/>
    <s v="Corsa A08"/>
    <x v="0"/>
    <x v="422"/>
    <m/>
    <s v="F-Esordienti"/>
    <x v="422"/>
    <x v="60"/>
    <x v="1"/>
    <x v="23"/>
    <s v="ok"/>
    <x v="0"/>
    <n v="7"/>
    <s v="H041109"/>
    <x v="72"/>
    <x v="1"/>
    <x v="0"/>
    <n v="800"/>
    <x v="0"/>
    <d v="1899-12-30T00:00:00"/>
    <d v="1899-12-30T00:00:00"/>
    <s v="ok"/>
    <n v="17"/>
    <x v="16"/>
    <x v="16"/>
    <n v="1"/>
    <n v="0"/>
    <n v="5"/>
    <x v="59"/>
  </r>
  <r>
    <s v="A08"/>
    <s v="Corsa A08"/>
    <x v="0"/>
    <x v="423"/>
    <m/>
    <s v="F-Esordienti"/>
    <x v="423"/>
    <x v="60"/>
    <x v="1"/>
    <x v="23"/>
    <s v="ok"/>
    <x v="0"/>
    <n v="7"/>
    <s v="L022825"/>
    <x v="5"/>
    <x v="2"/>
    <x v="0"/>
    <n v="800"/>
    <x v="0"/>
    <d v="1899-12-30T00:00:00"/>
    <d v="1899-12-30T00:00:00"/>
    <s v="ok"/>
    <n v="18"/>
    <x v="17"/>
    <x v="17"/>
    <n v="1"/>
    <n v="0"/>
    <n v="13"/>
    <x v="49"/>
  </r>
  <r>
    <s v="A08"/>
    <s v="Corsa A08"/>
    <x v="0"/>
    <x v="424"/>
    <m/>
    <s v="F-Esordienti"/>
    <x v="424"/>
    <x v="60"/>
    <x v="1"/>
    <x v="23"/>
    <s v="ok"/>
    <x v="0"/>
    <n v="7"/>
    <s v="H080682"/>
    <x v="20"/>
    <x v="1"/>
    <x v="0"/>
    <n v="800"/>
    <x v="0"/>
    <d v="1899-12-30T00:00:00"/>
    <d v="1899-12-30T00:00:00"/>
    <s v="ok"/>
    <n v="19"/>
    <x v="18"/>
    <x v="18"/>
    <n v="6"/>
    <n v="0"/>
    <n v="0"/>
    <x v="7"/>
  </r>
  <r>
    <s v="A08"/>
    <s v="Corsa A08"/>
    <x v="0"/>
    <x v="425"/>
    <m/>
    <s v="F-Esordienti"/>
    <x v="425"/>
    <x v="60"/>
    <x v="1"/>
    <x v="23"/>
    <s v="ok"/>
    <x v="0"/>
    <n v="7"/>
    <s v="H080416"/>
    <x v="64"/>
    <x v="1"/>
    <x v="0"/>
    <n v="800"/>
    <x v="0"/>
    <d v="1899-12-30T00:00:00"/>
    <d v="1899-12-30T00:00:00"/>
    <s v="ok"/>
    <n v="20"/>
    <x v="19"/>
    <x v="19"/>
    <n v="3"/>
    <n v="0"/>
    <n v="0"/>
    <x v="7"/>
  </r>
  <r>
    <s v="A08"/>
    <s v="Corsa A08"/>
    <x v="0"/>
    <x v="426"/>
    <m/>
    <s v="F-Esordienti"/>
    <x v="426"/>
    <x v="59"/>
    <x v="1"/>
    <x v="23"/>
    <s v="ok"/>
    <x v="0"/>
    <n v="7"/>
    <s v="H080274"/>
    <x v="9"/>
    <x v="1"/>
    <x v="0"/>
    <n v="800"/>
    <x v="0"/>
    <d v="1899-12-30T00:00:00"/>
    <d v="1899-12-30T00:00:00"/>
    <s v="ok"/>
    <n v="21"/>
    <x v="20"/>
    <x v="19"/>
    <n v="8"/>
    <n v="0"/>
    <n v="0"/>
    <x v="7"/>
  </r>
  <r>
    <s v="A08"/>
    <s v="Corsa A08"/>
    <x v="0"/>
    <x v="427"/>
    <m/>
    <s v="F-Esordienti"/>
    <x v="427"/>
    <x v="59"/>
    <x v="1"/>
    <x v="23"/>
    <s v="ok"/>
    <x v="0"/>
    <n v="7"/>
    <s v="A130646"/>
    <x v="3"/>
    <x v="0"/>
    <x v="0"/>
    <n v="800"/>
    <x v="0"/>
    <d v="1899-12-30T00:00:00"/>
    <d v="1899-12-30T00:00:00"/>
    <s v="ok"/>
    <n v="22"/>
    <x v="21"/>
    <x v="19"/>
    <n v="1"/>
    <n v="0"/>
    <n v="2"/>
    <x v="18"/>
  </r>
  <r>
    <s v="A08"/>
    <s v="Corsa A08"/>
    <x v="0"/>
    <x v="428"/>
    <m/>
    <s v="F-Esordienti"/>
    <x v="428"/>
    <x v="59"/>
    <x v="1"/>
    <x v="23"/>
    <s v="ok"/>
    <x v="0"/>
    <n v="7"/>
    <s v="H080682"/>
    <x v="20"/>
    <x v="1"/>
    <x v="0"/>
    <n v="800"/>
    <x v="0"/>
    <d v="1899-12-30T00:00:00"/>
    <d v="1899-12-30T00:00:00"/>
    <s v="ok"/>
    <n v="23"/>
    <x v="22"/>
    <x v="19"/>
    <n v="7"/>
    <n v="0"/>
    <n v="0"/>
    <x v="7"/>
  </r>
  <r>
    <s v="A08"/>
    <s v="Corsa A08"/>
    <x v="0"/>
    <x v="429"/>
    <m/>
    <s v="F-Esordienti"/>
    <x v="429"/>
    <x v="59"/>
    <x v="1"/>
    <x v="23"/>
    <s v="ok"/>
    <x v="0"/>
    <n v="7"/>
    <s v="H010289"/>
    <x v="1"/>
    <x v="1"/>
    <x v="0"/>
    <n v="800"/>
    <x v="0"/>
    <d v="1899-12-30T00:00:00"/>
    <d v="1899-12-30T00:00:00"/>
    <s v="ok"/>
    <n v="24"/>
    <x v="23"/>
    <x v="19"/>
    <n v="4"/>
    <n v="0"/>
    <n v="0"/>
    <x v="7"/>
  </r>
  <r>
    <s v="A08"/>
    <s v="Corsa A08"/>
    <x v="0"/>
    <x v="430"/>
    <m/>
    <s v="F-Esordienti"/>
    <x v="430"/>
    <x v="59"/>
    <x v="1"/>
    <x v="23"/>
    <s v="ok"/>
    <x v="0"/>
    <n v="7"/>
    <s v="L021869"/>
    <x v="2"/>
    <x v="2"/>
    <x v="0"/>
    <n v="800"/>
    <x v="0"/>
    <d v="1899-12-30T00:00:00"/>
    <d v="1899-12-30T00:00:00"/>
    <s v="ok"/>
    <n v="25"/>
    <x v="24"/>
    <x v="19"/>
    <n v="23"/>
    <n v="0"/>
    <n v="0"/>
    <x v="7"/>
  </r>
  <r>
    <s v="A08"/>
    <s v="Corsa A08"/>
    <x v="0"/>
    <x v="431"/>
    <m/>
    <s v="F-Esordienti"/>
    <x v="431"/>
    <x v="59"/>
    <x v="1"/>
    <x v="23"/>
    <s v="ok"/>
    <x v="0"/>
    <n v="7"/>
    <s v="H080682"/>
    <x v="20"/>
    <x v="1"/>
    <x v="0"/>
    <n v="800"/>
    <x v="0"/>
    <d v="1899-12-30T00:00:00"/>
    <d v="1899-12-30T00:00:00"/>
    <s v="ok"/>
    <n v="26"/>
    <x v="25"/>
    <x v="19"/>
    <n v="8"/>
    <n v="0"/>
    <n v="0"/>
    <x v="7"/>
  </r>
  <r>
    <s v="A08"/>
    <s v="Corsa A08"/>
    <x v="0"/>
    <x v="432"/>
    <m/>
    <s v="F-Esordienti"/>
    <x v="432"/>
    <x v="59"/>
    <x v="1"/>
    <x v="23"/>
    <s v="ok"/>
    <x v="0"/>
    <n v="7"/>
    <s v="H010289"/>
    <x v="1"/>
    <x v="1"/>
    <x v="0"/>
    <n v="800"/>
    <x v="0"/>
    <d v="1899-12-30T00:00:00"/>
    <d v="1899-12-30T00:00:00"/>
    <s v="ok"/>
    <n v="27"/>
    <x v="26"/>
    <x v="19"/>
    <n v="5"/>
    <n v="0"/>
    <n v="0"/>
    <x v="7"/>
  </r>
  <r>
    <s v="A08"/>
    <s v="Corsa A08"/>
    <x v="0"/>
    <x v="433"/>
    <m/>
    <s v="F-Esordienti"/>
    <x v="433"/>
    <x v="60"/>
    <x v="1"/>
    <x v="23"/>
    <s v="ok"/>
    <x v="0"/>
    <n v="7"/>
    <s v="L021869"/>
    <x v="2"/>
    <x v="2"/>
    <x v="0"/>
    <n v="800"/>
    <x v="0"/>
    <d v="1899-12-30T00:00:00"/>
    <d v="1899-12-30T00:00:00"/>
    <s v="ok"/>
    <n v="28"/>
    <x v="27"/>
    <x v="19"/>
    <n v="24"/>
    <n v="0"/>
    <n v="0"/>
    <x v="7"/>
  </r>
  <r>
    <s v="A08"/>
    <s v="Corsa A08"/>
    <x v="0"/>
    <x v="434"/>
    <m/>
    <s v="F-Esordienti"/>
    <x v="434"/>
    <x v="60"/>
    <x v="1"/>
    <x v="23"/>
    <s v="ok"/>
    <x v="0"/>
    <n v="7"/>
    <s v="H020398"/>
    <x v="35"/>
    <x v="1"/>
    <x v="0"/>
    <n v="800"/>
    <x v="0"/>
    <d v="1899-12-30T00:00:00"/>
    <d v="1899-12-30T00:00:00"/>
    <s v="ok"/>
    <n v="29"/>
    <x v="28"/>
    <x v="19"/>
    <n v="2"/>
    <n v="0"/>
    <n v="0"/>
    <x v="7"/>
  </r>
  <r>
    <s v="A08"/>
    <s v="Corsa A08"/>
    <x v="0"/>
    <x v="435"/>
    <m/>
    <s v="F-Esordienti"/>
    <x v="435"/>
    <x v="60"/>
    <x v="1"/>
    <x v="23"/>
    <s v="ok"/>
    <x v="0"/>
    <n v="7"/>
    <s v="H020398"/>
    <x v="35"/>
    <x v="1"/>
    <x v="0"/>
    <n v="800"/>
    <x v="0"/>
    <d v="1899-12-30T00:00:00"/>
    <d v="1899-12-30T00:00:00"/>
    <s v="ok"/>
    <n v="30"/>
    <x v="29"/>
    <x v="19"/>
    <n v="3"/>
    <n v="0"/>
    <n v="0"/>
    <x v="7"/>
  </r>
  <r>
    <s v="A08"/>
    <s v="Corsa A08"/>
    <x v="0"/>
    <x v="436"/>
    <m/>
    <s v="F-Esordienti"/>
    <x v="436"/>
    <x v="59"/>
    <x v="1"/>
    <x v="23"/>
    <s v="ok"/>
    <x v="0"/>
    <n v="7"/>
    <s v="H080274"/>
    <x v="9"/>
    <x v="1"/>
    <x v="0"/>
    <n v="800"/>
    <x v="0"/>
    <d v="1899-12-30T00:00:00"/>
    <d v="1899-12-30T00:00:00"/>
    <s v="ok"/>
    <n v="31"/>
    <x v="30"/>
    <x v="19"/>
    <n v="9"/>
    <n v="0"/>
    <n v="0"/>
    <x v="7"/>
  </r>
  <r>
    <s v="A08"/>
    <s v="Corsa A08"/>
    <x v="0"/>
    <x v="437"/>
    <m/>
    <s v="F-Esordienti"/>
    <x v="437"/>
    <x v="60"/>
    <x v="1"/>
    <x v="23"/>
    <s v="ok"/>
    <x v="0"/>
    <n v="7"/>
    <s v="H080274"/>
    <x v="9"/>
    <x v="1"/>
    <x v="0"/>
    <n v="800"/>
    <x v="0"/>
    <d v="1899-12-30T00:00:00"/>
    <d v="1899-12-30T00:00:00"/>
    <s v="ok"/>
    <n v="32"/>
    <x v="31"/>
    <x v="19"/>
    <n v="10"/>
    <n v="0"/>
    <n v="0"/>
    <x v="7"/>
  </r>
  <r>
    <s v="A08"/>
    <s v="Corsa A08"/>
    <x v="0"/>
    <x v="438"/>
    <m/>
    <s v="F-Esordienti"/>
    <x v="438"/>
    <x v="60"/>
    <x v="1"/>
    <x v="23"/>
    <s v="ok"/>
    <x v="0"/>
    <n v="7"/>
    <s v="H080416"/>
    <x v="64"/>
    <x v="1"/>
    <x v="0"/>
    <n v="800"/>
    <x v="0"/>
    <d v="1899-12-30T00:00:00"/>
    <d v="1899-12-30T00:00:00"/>
    <s v="ok"/>
    <n v="33"/>
    <x v="32"/>
    <x v="19"/>
    <n v="4"/>
    <n v="0"/>
    <n v="0"/>
    <x v="7"/>
  </r>
  <r>
    <s v="A08"/>
    <s v="Corsa A08"/>
    <x v="0"/>
    <x v="439"/>
    <m/>
    <s v="F-Esordienti"/>
    <x v="439"/>
    <x v="60"/>
    <x v="1"/>
    <x v="23"/>
    <s v="ok"/>
    <x v="0"/>
    <n v="7"/>
    <s v="H011219"/>
    <x v="24"/>
    <x v="1"/>
    <x v="0"/>
    <n v="800"/>
    <x v="0"/>
    <d v="1899-12-30T00:00:00"/>
    <d v="1899-12-30T00:00:00"/>
    <s v="ok"/>
    <n v="34"/>
    <x v="33"/>
    <x v="19"/>
    <n v="5"/>
    <n v="0"/>
    <n v="0"/>
    <x v="7"/>
  </r>
  <r>
    <s v="A08"/>
    <s v="Corsa A08"/>
    <x v="0"/>
    <x v="440"/>
    <m/>
    <s v="F-Esordienti"/>
    <x v="440"/>
    <x v="59"/>
    <x v="1"/>
    <x v="23"/>
    <s v="ok"/>
    <x v="0"/>
    <n v="7"/>
    <s v="H070281"/>
    <x v="46"/>
    <x v="1"/>
    <x v="0"/>
    <n v="800"/>
    <x v="0"/>
    <d v="1899-12-30T00:00:00"/>
    <d v="1899-12-30T00:00:00"/>
    <s v="ok"/>
    <n v="35"/>
    <x v="34"/>
    <x v="19"/>
    <n v="1"/>
    <n v="0"/>
    <n v="2"/>
    <x v="18"/>
  </r>
  <r>
    <s v="A08"/>
    <s v="Corsa A08"/>
    <x v="0"/>
    <x v="441"/>
    <m/>
    <s v="F-Esordienti"/>
    <x v="441"/>
    <x v="60"/>
    <x v="1"/>
    <x v="23"/>
    <s v="ok"/>
    <x v="0"/>
    <n v="7"/>
    <s v="L022825"/>
    <x v="5"/>
    <x v="2"/>
    <x v="0"/>
    <n v="800"/>
    <x v="0"/>
    <d v="1899-12-30T00:00:00"/>
    <d v="1899-12-30T00:00:00"/>
    <s v="ok"/>
    <n v="36"/>
    <x v="35"/>
    <x v="19"/>
    <n v="2"/>
    <n v="0"/>
    <n v="0"/>
    <x v="7"/>
  </r>
  <r>
    <s v="A08"/>
    <s v="Corsa A08"/>
    <x v="0"/>
    <x v="442"/>
    <m/>
    <s v="F-Esordienti"/>
    <x v="442"/>
    <x v="59"/>
    <x v="1"/>
    <x v="23"/>
    <s v="ok"/>
    <x v="0"/>
    <n v="7"/>
    <s v="A130646"/>
    <x v="3"/>
    <x v="0"/>
    <x v="0"/>
    <n v="800"/>
    <x v="0"/>
    <d v="1899-12-30T00:00:00"/>
    <d v="1899-12-30T00:00:00"/>
    <s v="ok"/>
    <n v="37"/>
    <x v="36"/>
    <x v="19"/>
    <n v="2"/>
    <n v="0"/>
    <n v="0"/>
    <x v="7"/>
  </r>
  <r>
    <s v="A08"/>
    <s v="Corsa A08"/>
    <x v="0"/>
    <x v="443"/>
    <m/>
    <s v="F-Esordienti"/>
    <x v="443"/>
    <x v="59"/>
    <x v="1"/>
    <x v="23"/>
    <s v="ok"/>
    <x v="0"/>
    <n v="7"/>
    <s v="H080274"/>
    <x v="9"/>
    <x v="1"/>
    <x v="0"/>
    <n v="800"/>
    <x v="0"/>
    <d v="1899-12-30T00:00:00"/>
    <d v="1899-12-30T00:00:00"/>
    <s v="ok"/>
    <n v="38"/>
    <x v="37"/>
    <x v="19"/>
    <n v="11"/>
    <n v="0"/>
    <n v="0"/>
    <x v="7"/>
  </r>
  <r>
    <s v="A08"/>
    <s v="Corsa A08"/>
    <x v="0"/>
    <x v="444"/>
    <m/>
    <s v="F-Esordienti"/>
    <x v="444"/>
    <x v="60"/>
    <x v="1"/>
    <x v="23"/>
    <s v="ok"/>
    <x v="0"/>
    <n v="7"/>
    <s v="L022825"/>
    <x v="5"/>
    <x v="2"/>
    <x v="0"/>
    <n v="800"/>
    <x v="0"/>
    <d v="1899-12-30T00:00:00"/>
    <d v="1899-12-30T00:00:00"/>
    <s v="ok"/>
    <n v="39"/>
    <x v="38"/>
    <x v="19"/>
    <n v="3"/>
    <n v="0"/>
    <n v="0"/>
    <x v="7"/>
  </r>
  <r>
    <s v="A09"/>
    <s v="Corsa A09"/>
    <x v="0"/>
    <x v="445"/>
    <m/>
    <s v="M-Pulcini"/>
    <x v="445"/>
    <x v="61"/>
    <x v="0"/>
    <x v="24"/>
    <s v="ok"/>
    <x v="0"/>
    <n v="6"/>
    <s v="A120653"/>
    <x v="34"/>
    <x v="0"/>
    <x v="0"/>
    <n v="400"/>
    <x v="0"/>
    <d v="1899-12-30T00:00:00"/>
    <d v="1899-12-30T00:00:00"/>
    <s v="ok"/>
    <n v="1"/>
    <x v="0"/>
    <x v="0"/>
    <n v="2"/>
    <n v="0"/>
    <n v="0"/>
    <x v="7"/>
  </r>
  <r>
    <s v="A09"/>
    <s v="Corsa A09"/>
    <x v="0"/>
    <x v="446"/>
    <m/>
    <s v="M-Pulcini"/>
    <x v="446"/>
    <x v="61"/>
    <x v="0"/>
    <x v="24"/>
    <s v="ok"/>
    <x v="0"/>
    <n v="6"/>
    <s v="L090197"/>
    <x v="69"/>
    <x v="2"/>
    <x v="0"/>
    <n v="400"/>
    <x v="0"/>
    <d v="1899-12-30T00:00:00"/>
    <d v="1899-12-30T00:00:00"/>
    <s v="ok"/>
    <n v="2"/>
    <x v="1"/>
    <x v="1"/>
    <n v="3"/>
    <n v="0"/>
    <n v="0"/>
    <x v="7"/>
  </r>
  <r>
    <s v="A09"/>
    <s v="Corsa A09"/>
    <x v="0"/>
    <x v="447"/>
    <m/>
    <s v="M-Pulcini"/>
    <x v="447"/>
    <x v="62"/>
    <x v="0"/>
    <x v="24"/>
    <s v="ok"/>
    <x v="0"/>
    <n v="6"/>
    <s v="A050294"/>
    <x v="23"/>
    <x v="0"/>
    <x v="0"/>
    <n v="400"/>
    <x v="0"/>
    <d v="1899-12-30T00:00:00"/>
    <d v="1899-12-30T00:00:00"/>
    <s v="ok"/>
    <n v="3"/>
    <x v="2"/>
    <x v="2"/>
    <n v="3"/>
    <n v="0"/>
    <n v="0"/>
    <x v="7"/>
  </r>
  <r>
    <s v="A09"/>
    <s v="Corsa A09"/>
    <x v="0"/>
    <x v="448"/>
    <m/>
    <s v="M-Pulcini"/>
    <x v="448"/>
    <x v="61"/>
    <x v="0"/>
    <x v="24"/>
    <s v="ok"/>
    <x v="0"/>
    <n v="6"/>
    <s v="H080274"/>
    <x v="9"/>
    <x v="1"/>
    <x v="0"/>
    <n v="400"/>
    <x v="0"/>
    <d v="1899-12-30T00:00:00"/>
    <d v="1899-12-30T00:00:00"/>
    <s v="ok"/>
    <n v="4"/>
    <x v="3"/>
    <x v="3"/>
    <n v="17"/>
    <n v="0"/>
    <n v="0"/>
    <x v="7"/>
  </r>
  <r>
    <s v="A09"/>
    <s v="Corsa A09"/>
    <x v="0"/>
    <x v="449"/>
    <m/>
    <s v="M-Pulcini"/>
    <x v="449"/>
    <x v="62"/>
    <x v="0"/>
    <x v="24"/>
    <s v="ok"/>
    <x v="0"/>
    <n v="6"/>
    <s v="H010289"/>
    <x v="1"/>
    <x v="1"/>
    <x v="0"/>
    <n v="400"/>
    <x v="0"/>
    <d v="1899-12-30T00:00:00"/>
    <d v="1899-12-30T00:00:00"/>
    <s v="ok"/>
    <n v="5"/>
    <x v="4"/>
    <x v="4"/>
    <n v="15"/>
    <n v="0"/>
    <n v="0"/>
    <x v="7"/>
  </r>
  <r>
    <s v="A09"/>
    <s v="Corsa A09"/>
    <x v="0"/>
    <x v="450"/>
    <m/>
    <s v="M-Pulcini"/>
    <x v="450"/>
    <x v="62"/>
    <x v="0"/>
    <x v="24"/>
    <s v="ok"/>
    <x v="0"/>
    <n v="6"/>
    <s v="H080416"/>
    <x v="64"/>
    <x v="1"/>
    <x v="0"/>
    <n v="400"/>
    <x v="0"/>
    <d v="1899-12-30T00:00:00"/>
    <d v="1899-12-30T00:00:00"/>
    <s v="ok"/>
    <n v="6"/>
    <x v="5"/>
    <x v="5"/>
    <n v="6"/>
    <n v="0"/>
    <n v="0"/>
    <x v="7"/>
  </r>
  <r>
    <s v="A09"/>
    <s v="Corsa A09"/>
    <x v="0"/>
    <x v="451"/>
    <m/>
    <s v="M-Pulcini"/>
    <x v="451"/>
    <x v="61"/>
    <x v="0"/>
    <x v="24"/>
    <s v="ok"/>
    <x v="0"/>
    <n v="6"/>
    <s v="H080682"/>
    <x v="20"/>
    <x v="1"/>
    <x v="0"/>
    <n v="400"/>
    <x v="0"/>
    <d v="1899-12-30T00:00:00"/>
    <d v="1899-12-30T00:00:00"/>
    <s v="ok"/>
    <n v="7"/>
    <x v="6"/>
    <x v="6"/>
    <n v="8"/>
    <n v="0"/>
    <n v="0"/>
    <x v="7"/>
  </r>
  <r>
    <s v="A09"/>
    <s v="Corsa A09"/>
    <x v="0"/>
    <x v="452"/>
    <m/>
    <s v="M-Pulcini"/>
    <x v="452"/>
    <x v="61"/>
    <x v="0"/>
    <x v="24"/>
    <s v="ok"/>
    <x v="0"/>
    <n v="6"/>
    <s v="H011219"/>
    <x v="24"/>
    <x v="1"/>
    <x v="0"/>
    <n v="400"/>
    <x v="0"/>
    <d v="1899-12-30T00:00:00"/>
    <d v="1899-12-30T00:00:00"/>
    <s v="ok"/>
    <n v="8"/>
    <x v="7"/>
    <x v="7"/>
    <n v="4"/>
    <n v="0"/>
    <n v="0"/>
    <x v="7"/>
  </r>
  <r>
    <s v="A09"/>
    <s v="Corsa A09"/>
    <x v="0"/>
    <x v="453"/>
    <m/>
    <s v="M-Pulcini"/>
    <x v="453"/>
    <x v="61"/>
    <x v="0"/>
    <x v="24"/>
    <s v="ok"/>
    <x v="0"/>
    <n v="6"/>
    <s v="L021869"/>
    <x v="2"/>
    <x v="2"/>
    <x v="0"/>
    <n v="400"/>
    <x v="0"/>
    <d v="1899-12-30T00:00:00"/>
    <d v="1899-12-30T00:00:00"/>
    <s v="ok"/>
    <n v="9"/>
    <x v="8"/>
    <x v="8"/>
    <n v="21"/>
    <n v="0"/>
    <n v="0"/>
    <x v="7"/>
  </r>
  <r>
    <s v="A09"/>
    <s v="Corsa A09"/>
    <x v="0"/>
    <x v="454"/>
    <m/>
    <s v="M-Pulcini"/>
    <x v="454"/>
    <x v="61"/>
    <x v="0"/>
    <x v="24"/>
    <s v="ok"/>
    <x v="0"/>
    <n v="6"/>
    <s v="H080416"/>
    <x v="64"/>
    <x v="1"/>
    <x v="0"/>
    <n v="400"/>
    <x v="0"/>
    <d v="1899-12-30T00:00:00"/>
    <d v="1899-12-30T00:00:00"/>
    <s v="ok"/>
    <n v="10"/>
    <x v="9"/>
    <x v="9"/>
    <n v="7"/>
    <n v="0"/>
    <n v="0"/>
    <x v="7"/>
  </r>
  <r>
    <s v="A09"/>
    <s v="Corsa A09"/>
    <x v="0"/>
    <x v="455"/>
    <m/>
    <s v="M-Pulcini"/>
    <x v="455"/>
    <x v="62"/>
    <x v="0"/>
    <x v="24"/>
    <s v="ok"/>
    <x v="0"/>
    <n v="6"/>
    <s v="H040019"/>
    <x v="73"/>
    <x v="1"/>
    <x v="0"/>
    <n v="400"/>
    <x v="0"/>
    <d v="1899-12-30T00:00:00"/>
    <d v="1899-12-30T00:00:00"/>
    <s v="ok"/>
    <n v="11"/>
    <x v="10"/>
    <x v="10"/>
    <n v="1"/>
    <n v="0"/>
    <n v="10"/>
    <x v="61"/>
  </r>
  <r>
    <s v="A09"/>
    <s v="Corsa A09"/>
    <x v="0"/>
    <x v="456"/>
    <m/>
    <s v="M-Pulcini"/>
    <x v="456"/>
    <x v="62"/>
    <x v="0"/>
    <x v="24"/>
    <s v="ok"/>
    <x v="0"/>
    <n v="6"/>
    <s v="H040447"/>
    <x v="30"/>
    <x v="1"/>
    <x v="0"/>
    <n v="400"/>
    <x v="0"/>
    <d v="1899-12-30T00:00:00"/>
    <d v="1899-12-30T00:00:00"/>
    <s v="ok"/>
    <n v="12"/>
    <x v="11"/>
    <x v="11"/>
    <n v="7"/>
    <n v="0"/>
    <n v="0"/>
    <x v="7"/>
  </r>
  <r>
    <s v="A09"/>
    <s v="Corsa A09"/>
    <x v="0"/>
    <x v="457"/>
    <m/>
    <s v="M-Pulcini"/>
    <x v="457"/>
    <x v="62"/>
    <x v="0"/>
    <x v="24"/>
    <s v="ok"/>
    <x v="0"/>
    <n v="6"/>
    <s v="H080264"/>
    <x v="65"/>
    <x v="1"/>
    <x v="0"/>
    <n v="400"/>
    <x v="0"/>
    <d v="1899-12-30T00:00:00"/>
    <d v="1899-12-30T00:00:00"/>
    <s v="ok"/>
    <n v="13"/>
    <x v="12"/>
    <x v="12"/>
    <n v="3"/>
    <n v="0"/>
    <n v="0"/>
    <x v="7"/>
  </r>
  <r>
    <s v="A09"/>
    <s v="Corsa A09"/>
    <x v="0"/>
    <x v="458"/>
    <m/>
    <s v="M-Pulcini"/>
    <x v="458"/>
    <x v="62"/>
    <x v="0"/>
    <x v="24"/>
    <s v="ok"/>
    <x v="0"/>
    <n v="6"/>
    <s v="H040447"/>
    <x v="30"/>
    <x v="1"/>
    <x v="0"/>
    <n v="400"/>
    <x v="0"/>
    <d v="1899-12-30T00:00:00"/>
    <d v="1899-12-30T00:00:00"/>
    <s v="ok"/>
    <n v="14"/>
    <x v="13"/>
    <x v="13"/>
    <n v="8"/>
    <n v="0"/>
    <n v="0"/>
    <x v="7"/>
  </r>
  <r>
    <s v="A09"/>
    <s v="Corsa A09"/>
    <x v="0"/>
    <x v="459"/>
    <m/>
    <s v="M-Pulcini"/>
    <x v="459"/>
    <x v="61"/>
    <x v="0"/>
    <x v="24"/>
    <s v="ok"/>
    <x v="0"/>
    <n v="6"/>
    <s v="H010289"/>
    <x v="1"/>
    <x v="1"/>
    <x v="0"/>
    <n v="400"/>
    <x v="0"/>
    <d v="1899-12-30T00:00:00"/>
    <d v="1899-12-30T00:00:00"/>
    <s v="ok"/>
    <n v="15"/>
    <x v="14"/>
    <x v="14"/>
    <n v="16"/>
    <n v="0"/>
    <n v="0"/>
    <x v="7"/>
  </r>
  <r>
    <s v="A09"/>
    <s v="Corsa A09"/>
    <x v="0"/>
    <x v="460"/>
    <m/>
    <s v="M-Pulcini"/>
    <x v="460"/>
    <x v="61"/>
    <x v="0"/>
    <x v="24"/>
    <s v="ok"/>
    <x v="0"/>
    <n v="6"/>
    <s v="H080682"/>
    <x v="20"/>
    <x v="1"/>
    <x v="0"/>
    <n v="400"/>
    <x v="0"/>
    <d v="1899-12-30T00:00:00"/>
    <d v="1899-12-30T00:00:00"/>
    <s v="ok"/>
    <n v="16"/>
    <x v="15"/>
    <x v="15"/>
    <n v="9"/>
    <n v="0"/>
    <n v="0"/>
    <x v="7"/>
  </r>
  <r>
    <s v="A09"/>
    <s v="Corsa A09"/>
    <x v="0"/>
    <x v="461"/>
    <m/>
    <s v="M-Pulcini"/>
    <x v="461"/>
    <x v="61"/>
    <x v="0"/>
    <x v="24"/>
    <s v="ok"/>
    <x v="0"/>
    <n v="6"/>
    <s v="H080682"/>
    <x v="20"/>
    <x v="1"/>
    <x v="0"/>
    <n v="400"/>
    <x v="0"/>
    <d v="1899-12-30T00:00:00"/>
    <d v="1899-12-30T00:00:00"/>
    <s v="ok"/>
    <n v="17"/>
    <x v="16"/>
    <x v="16"/>
    <n v="10"/>
    <n v="0"/>
    <n v="0"/>
    <x v="7"/>
  </r>
  <r>
    <s v="A09"/>
    <s v="Corsa A09"/>
    <x v="0"/>
    <x v="462"/>
    <m/>
    <s v="M-Pulcini"/>
    <x v="462"/>
    <x v="62"/>
    <x v="0"/>
    <x v="24"/>
    <s v="ok"/>
    <x v="0"/>
    <n v="6"/>
    <s v="H040447"/>
    <x v="30"/>
    <x v="1"/>
    <x v="0"/>
    <n v="400"/>
    <x v="0"/>
    <d v="1899-12-30T00:00:00"/>
    <d v="1899-12-30T00:00:00"/>
    <s v="ok"/>
    <n v="18"/>
    <x v="17"/>
    <x v="17"/>
    <n v="9"/>
    <n v="0"/>
    <n v="0"/>
    <x v="7"/>
  </r>
  <r>
    <s v="A09"/>
    <s v="Corsa A09"/>
    <x v="0"/>
    <x v="463"/>
    <m/>
    <s v="M-Pulcini"/>
    <x v="463"/>
    <x v="61"/>
    <x v="0"/>
    <x v="24"/>
    <s v="ok"/>
    <x v="0"/>
    <n v="6"/>
    <s v="A050294"/>
    <x v="23"/>
    <x v="0"/>
    <x v="0"/>
    <n v="400"/>
    <x v="0"/>
    <d v="1899-12-30T00:00:00"/>
    <d v="1899-12-30T00:00:00"/>
    <s v="ok"/>
    <n v="19"/>
    <x v="18"/>
    <x v="18"/>
    <n v="4"/>
    <n v="0"/>
    <n v="0"/>
    <x v="7"/>
  </r>
  <r>
    <s v="A09"/>
    <s v="Corsa A09"/>
    <x v="0"/>
    <x v="464"/>
    <m/>
    <s v="M-Pulcini"/>
    <x v="464"/>
    <x v="62"/>
    <x v="0"/>
    <x v="24"/>
    <s v="ok"/>
    <x v="0"/>
    <n v="6"/>
    <s v="H010172"/>
    <x v="16"/>
    <x v="1"/>
    <x v="0"/>
    <n v="400"/>
    <x v="0"/>
    <d v="1899-12-30T00:00:00"/>
    <d v="1899-12-30T00:00:00"/>
    <s v="ok"/>
    <n v="20"/>
    <x v="19"/>
    <x v="19"/>
    <n v="5"/>
    <n v="0"/>
    <n v="0"/>
    <x v="7"/>
  </r>
  <r>
    <s v="A09"/>
    <s v="Corsa A09"/>
    <x v="0"/>
    <x v="465"/>
    <m/>
    <s v="M-Pulcini"/>
    <x v="465"/>
    <x v="61"/>
    <x v="0"/>
    <x v="24"/>
    <s v="ok"/>
    <x v="0"/>
    <n v="6"/>
    <s v="H010289"/>
    <x v="1"/>
    <x v="1"/>
    <x v="0"/>
    <n v="400"/>
    <x v="0"/>
    <d v="1899-12-30T00:00:00"/>
    <d v="1899-12-30T00:00:00"/>
    <s v="ok"/>
    <n v="21"/>
    <x v="20"/>
    <x v="19"/>
    <n v="17"/>
    <n v="0"/>
    <n v="0"/>
    <x v="7"/>
  </r>
  <r>
    <s v="A09"/>
    <s v="Corsa A09"/>
    <x v="0"/>
    <x v="466"/>
    <m/>
    <s v="M-Pulcini"/>
    <x v="466"/>
    <x v="61"/>
    <x v="0"/>
    <x v="24"/>
    <s v="ok"/>
    <x v="0"/>
    <n v="6"/>
    <s v="H080274"/>
    <x v="9"/>
    <x v="1"/>
    <x v="0"/>
    <n v="400"/>
    <x v="0"/>
    <d v="1899-12-30T00:00:00"/>
    <d v="1899-12-30T00:00:00"/>
    <s v="ok"/>
    <n v="22"/>
    <x v="21"/>
    <x v="19"/>
    <n v="18"/>
    <n v="0"/>
    <n v="0"/>
    <x v="7"/>
  </r>
  <r>
    <s v="A09"/>
    <s v="Corsa A09"/>
    <x v="0"/>
    <x v="467"/>
    <m/>
    <s v="M-Pulcini"/>
    <x v="467"/>
    <x v="61"/>
    <x v="0"/>
    <x v="24"/>
    <s v="ok"/>
    <x v="0"/>
    <n v="6"/>
    <s v="H010289"/>
    <x v="1"/>
    <x v="1"/>
    <x v="0"/>
    <n v="400"/>
    <x v="0"/>
    <d v="1899-12-30T00:00:00"/>
    <d v="1899-12-30T00:00:00"/>
    <s v="ok"/>
    <n v="23"/>
    <x v="22"/>
    <x v="19"/>
    <n v="18"/>
    <n v="0"/>
    <n v="0"/>
    <x v="7"/>
  </r>
  <r>
    <s v="A09"/>
    <s v="Corsa A09"/>
    <x v="0"/>
    <x v="468"/>
    <m/>
    <s v="M-Pulcini"/>
    <x v="468"/>
    <x v="62"/>
    <x v="0"/>
    <x v="24"/>
    <s v="ok"/>
    <x v="0"/>
    <n v="6"/>
    <s v="H011308"/>
    <x v="7"/>
    <x v="1"/>
    <x v="0"/>
    <n v="400"/>
    <x v="0"/>
    <d v="1899-12-30T00:00:00"/>
    <d v="1899-12-30T00:00:00"/>
    <s v="ok"/>
    <n v="24"/>
    <x v="23"/>
    <x v="19"/>
    <n v="9"/>
    <n v="0"/>
    <n v="0"/>
    <x v="7"/>
  </r>
  <r>
    <s v="A09"/>
    <s v="Corsa A09"/>
    <x v="0"/>
    <x v="469"/>
    <m/>
    <s v="M-Pulcini"/>
    <x v="469"/>
    <x v="62"/>
    <x v="0"/>
    <x v="24"/>
    <s v="ok"/>
    <x v="0"/>
    <n v="6"/>
    <s v="H080274"/>
    <x v="9"/>
    <x v="1"/>
    <x v="0"/>
    <n v="400"/>
    <x v="0"/>
    <d v="1899-12-30T00:00:00"/>
    <d v="1899-12-30T00:00:00"/>
    <s v="ok"/>
    <n v="25"/>
    <x v="24"/>
    <x v="19"/>
    <n v="19"/>
    <n v="0"/>
    <n v="0"/>
    <x v="7"/>
  </r>
  <r>
    <s v="A09"/>
    <s v="Corsa A09"/>
    <x v="0"/>
    <x v="470"/>
    <m/>
    <s v="M-Pulcini"/>
    <x v="470"/>
    <x v="62"/>
    <x v="0"/>
    <x v="24"/>
    <s v="ok"/>
    <x v="0"/>
    <n v="6"/>
    <s v="H011308"/>
    <x v="7"/>
    <x v="1"/>
    <x v="0"/>
    <n v="400"/>
    <x v="0"/>
    <d v="1899-12-30T00:00:00"/>
    <d v="1899-12-30T00:00:00"/>
    <s v="ok"/>
    <n v="26"/>
    <x v="25"/>
    <x v="19"/>
    <n v="10"/>
    <n v="0"/>
    <n v="0"/>
    <x v="7"/>
  </r>
  <r>
    <s v="A09"/>
    <s v="Corsa A09"/>
    <x v="0"/>
    <x v="471"/>
    <m/>
    <s v="M-Pulcini"/>
    <x v="471"/>
    <x v="62"/>
    <x v="0"/>
    <x v="24"/>
    <s v="ok"/>
    <x v="0"/>
    <n v="6"/>
    <s v="H011308"/>
    <x v="7"/>
    <x v="1"/>
    <x v="0"/>
    <n v="400"/>
    <x v="0"/>
    <d v="1899-12-30T00:00:00"/>
    <d v="1899-12-30T00:00:00"/>
    <s v="ok"/>
    <n v="27"/>
    <x v="26"/>
    <x v="19"/>
    <n v="11"/>
    <n v="0"/>
    <n v="0"/>
    <x v="7"/>
  </r>
  <r>
    <s v="A09"/>
    <s v="Corsa A09"/>
    <x v="0"/>
    <x v="472"/>
    <m/>
    <s v="M-Pulcini"/>
    <x v="472"/>
    <x v="61"/>
    <x v="0"/>
    <x v="24"/>
    <s v="ok"/>
    <x v="0"/>
    <n v="6"/>
    <s v="H080382"/>
    <x v="21"/>
    <x v="1"/>
    <x v="0"/>
    <n v="400"/>
    <x v="0"/>
    <d v="1899-12-30T00:00:00"/>
    <d v="1899-12-30T00:00:00"/>
    <s v="ok"/>
    <n v="28"/>
    <x v="27"/>
    <x v="19"/>
    <n v="5"/>
    <n v="0"/>
    <n v="0"/>
    <x v="7"/>
  </r>
  <r>
    <s v="A09"/>
    <s v="Corsa A09"/>
    <x v="0"/>
    <x v="473"/>
    <m/>
    <s v="M-Pulcini"/>
    <x v="473"/>
    <x v="61"/>
    <x v="0"/>
    <x v="24"/>
    <s v="ok"/>
    <x v="0"/>
    <n v="6"/>
    <s v="A130646"/>
    <x v="3"/>
    <x v="0"/>
    <x v="0"/>
    <n v="400"/>
    <x v="0"/>
    <d v="1899-12-30T00:00:00"/>
    <d v="1899-12-30T00:00:00"/>
    <s v="ok"/>
    <n v="29"/>
    <x v="28"/>
    <x v="19"/>
    <n v="9"/>
    <n v="0"/>
    <n v="0"/>
    <x v="7"/>
  </r>
  <r>
    <s v="A09"/>
    <s v="Corsa A09"/>
    <x v="0"/>
    <x v="474"/>
    <m/>
    <s v="M-Pulcini"/>
    <x v="474"/>
    <x v="62"/>
    <x v="0"/>
    <x v="24"/>
    <s v="ok"/>
    <x v="0"/>
    <n v="6"/>
    <s v="H080274"/>
    <x v="9"/>
    <x v="1"/>
    <x v="0"/>
    <n v="400"/>
    <x v="0"/>
    <d v="1899-12-30T00:00:00"/>
    <d v="1899-12-30T00:00:00"/>
    <s v="ok"/>
    <n v="30"/>
    <x v="29"/>
    <x v="19"/>
    <n v="20"/>
    <n v="0"/>
    <n v="0"/>
    <x v="7"/>
  </r>
  <r>
    <s v="A09"/>
    <s v="Corsa A09"/>
    <x v="0"/>
    <x v="475"/>
    <m/>
    <s v="M-Pulcini"/>
    <x v="475"/>
    <x v="62"/>
    <x v="0"/>
    <x v="24"/>
    <s v="ok"/>
    <x v="0"/>
    <n v="6"/>
    <s v="H080682"/>
    <x v="20"/>
    <x v="1"/>
    <x v="0"/>
    <n v="400"/>
    <x v="0"/>
    <d v="1899-12-30T00:00:00"/>
    <d v="1899-12-30T00:00:00"/>
    <s v="ok"/>
    <n v="31"/>
    <x v="30"/>
    <x v="19"/>
    <n v="11"/>
    <n v="0"/>
    <n v="0"/>
    <x v="7"/>
  </r>
  <r>
    <s v="A09"/>
    <s v="Corsa A09"/>
    <x v="0"/>
    <x v="476"/>
    <m/>
    <s v="M-Pulcini"/>
    <x v="476"/>
    <x v="61"/>
    <x v="0"/>
    <x v="24"/>
    <s v="ok"/>
    <x v="0"/>
    <n v="6"/>
    <s v="H080682"/>
    <x v="20"/>
    <x v="1"/>
    <x v="0"/>
    <n v="400"/>
    <x v="0"/>
    <d v="1899-12-30T00:00:00"/>
    <d v="1899-12-30T00:00:00"/>
    <s v="ok"/>
    <n v="32"/>
    <x v="31"/>
    <x v="19"/>
    <n v="12"/>
    <n v="0"/>
    <n v="0"/>
    <x v="7"/>
  </r>
  <r>
    <s v="A09"/>
    <s v="Corsa A09"/>
    <x v="0"/>
    <x v="477"/>
    <m/>
    <s v="M-Pulcini"/>
    <x v="477"/>
    <x v="61"/>
    <x v="0"/>
    <x v="24"/>
    <s v="ok"/>
    <x v="0"/>
    <n v="6"/>
    <s v="H021069"/>
    <x v="70"/>
    <x v="1"/>
    <x v="0"/>
    <n v="400"/>
    <x v="0"/>
    <d v="1899-12-30T00:00:00"/>
    <d v="1899-12-30T00:00:00"/>
    <s v="ok"/>
    <n v="33"/>
    <x v="32"/>
    <x v="19"/>
    <n v="2"/>
    <n v="0"/>
    <n v="0"/>
    <x v="7"/>
  </r>
  <r>
    <s v="A09"/>
    <s v="Corsa A09"/>
    <x v="0"/>
    <x v="478"/>
    <m/>
    <s v="M-Pulcini"/>
    <x v="478"/>
    <x v="62"/>
    <x v="0"/>
    <x v="24"/>
    <s v="ok"/>
    <x v="0"/>
    <n v="6"/>
    <s v="H041255"/>
    <x v="10"/>
    <x v="1"/>
    <x v="0"/>
    <n v="400"/>
    <x v="0"/>
    <d v="1899-12-30T00:00:00"/>
    <d v="1899-12-30T00:00:00"/>
    <s v="ok"/>
    <n v="34"/>
    <x v="33"/>
    <x v="19"/>
    <n v="9"/>
    <n v="0"/>
    <n v="0"/>
    <x v="7"/>
  </r>
  <r>
    <s v="A09"/>
    <s v="Corsa A09"/>
    <x v="0"/>
    <x v="479"/>
    <m/>
    <s v="M-Pulcini"/>
    <x v="479"/>
    <x v="62"/>
    <x v="0"/>
    <x v="24"/>
    <s v="ok"/>
    <x v="0"/>
    <n v="6"/>
    <s v="H011219"/>
    <x v="24"/>
    <x v="1"/>
    <x v="0"/>
    <n v="400"/>
    <x v="0"/>
    <d v="1899-12-30T00:00:00"/>
    <d v="1899-12-30T00:00:00"/>
    <s v="ok"/>
    <n v="35"/>
    <x v="34"/>
    <x v="19"/>
    <n v="5"/>
    <n v="0"/>
    <n v="0"/>
    <x v="7"/>
  </r>
  <r>
    <s v="A09"/>
    <s v="Corsa A09"/>
    <x v="0"/>
    <x v="480"/>
    <m/>
    <s v="M-Pulcini"/>
    <x v="480"/>
    <x v="61"/>
    <x v="0"/>
    <x v="24"/>
    <s v="ok"/>
    <x v="0"/>
    <n v="6"/>
    <s v="H011219"/>
    <x v="24"/>
    <x v="1"/>
    <x v="0"/>
    <n v="400"/>
    <x v="0"/>
    <d v="1899-12-30T00:00:00"/>
    <d v="1899-12-30T00:00:00"/>
    <s v="ok"/>
    <n v="36"/>
    <x v="35"/>
    <x v="19"/>
    <n v="6"/>
    <n v="0"/>
    <n v="0"/>
    <x v="7"/>
  </r>
  <r>
    <s v="B03"/>
    <s v="Corsa B03"/>
    <x v="0"/>
    <x v="481"/>
    <m/>
    <s v="M- Juniores + M-50 + M-55 + M-60 + M-65 + M-70 + M-7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1"/>
    <x v="0"/>
    <x v="21"/>
    <n v="2"/>
    <e v="#N/A"/>
    <n v="0"/>
    <x v="44"/>
  </r>
  <r>
    <s v="B03"/>
    <s v="Corsa B03"/>
    <x v="0"/>
    <x v="482"/>
    <m/>
    <s v="M- Juniores + M-50 + M-55 + M-60 + M-65 + M-70 + M-75"/>
    <x v="481"/>
    <x v="38"/>
    <x v="0"/>
    <x v="25"/>
    <s v="ok"/>
    <x v="1"/>
    <n v="18"/>
    <s v="A130534"/>
    <x v="8"/>
    <x v="0"/>
    <x v="0"/>
    <n v="5000"/>
    <x v="0"/>
    <d v="1899-12-30T00:00:00"/>
    <d v="1899-12-30T00:00:00"/>
    <s v="ok"/>
    <n v="2"/>
    <x v="0"/>
    <x v="0"/>
    <n v="1"/>
    <n v="15"/>
    <n v="100"/>
    <x v="66"/>
  </r>
  <r>
    <s v="B03"/>
    <s v="Corsa B03"/>
    <x v="0"/>
    <x v="483"/>
    <m/>
    <s v="M- Juniores + M-50 + M-55 + M-60 + M-65 + M-70 + M-75"/>
    <x v="482"/>
    <x v="32"/>
    <x v="0"/>
    <x v="26"/>
    <s v="ok"/>
    <x v="1"/>
    <n v="32"/>
    <s v="H075225"/>
    <x v="48"/>
    <x v="1"/>
    <x v="0"/>
    <n v="5000"/>
    <x v="0"/>
    <d v="1899-12-30T00:00:00"/>
    <d v="1899-12-30T00:00:00"/>
    <s v="ok"/>
    <n v="3"/>
    <x v="0"/>
    <x v="0"/>
    <n v="1"/>
    <n v="0"/>
    <n v="27"/>
    <x v="67"/>
  </r>
  <r>
    <s v="B03"/>
    <s v="Corsa B03"/>
    <x v="0"/>
    <x v="484"/>
    <m/>
    <s v="M- Juniores + M-50 + M-55 + M-60 + M-65 + M-70 + M-75"/>
    <x v="483"/>
    <x v="31"/>
    <x v="0"/>
    <x v="26"/>
    <s v="ok"/>
    <x v="1"/>
    <n v="32"/>
    <s v="A120653"/>
    <x v="34"/>
    <x v="0"/>
    <x v="0"/>
    <n v="5000"/>
    <x v="0"/>
    <d v="1899-12-30T00:00:00"/>
    <d v="1899-12-30T00:00:00"/>
    <s v="ok"/>
    <n v="4"/>
    <x v="1"/>
    <x v="1"/>
    <n v="1"/>
    <n v="15"/>
    <n v="120"/>
    <x v="68"/>
  </r>
  <r>
    <s v="B03"/>
    <s v="Corsa B03"/>
    <x v="0"/>
    <x v="485"/>
    <m/>
    <s v="M- Juniores + M-50 + M-55 + M-60 + M-65 + M-70 + M-75"/>
    <x v="484"/>
    <x v="32"/>
    <x v="0"/>
    <x v="26"/>
    <s v="ok"/>
    <x v="1"/>
    <n v="32"/>
    <s v="D060103"/>
    <x v="41"/>
    <x v="5"/>
    <x v="0"/>
    <n v="5000"/>
    <x v="0"/>
    <d v="1899-12-30T00:00:00"/>
    <d v="1899-12-30T00:00:00"/>
    <s v="ok"/>
    <n v="5"/>
    <x v="2"/>
    <x v="2"/>
    <n v="1"/>
    <n v="15"/>
    <n v="100"/>
    <x v="66"/>
  </r>
  <r>
    <s v="B03"/>
    <s v="Corsa B03"/>
    <x v="0"/>
    <x v="486"/>
    <m/>
    <s v="M- Juniores + M-50 + M-55 + M-60 + M-65 + M-70 + M-75"/>
    <x v="485"/>
    <x v="24"/>
    <x v="0"/>
    <x v="27"/>
    <s v="ok"/>
    <x v="1"/>
    <n v="34"/>
    <s v="A160160"/>
    <x v="74"/>
    <x v="0"/>
    <x v="0"/>
    <n v="5000"/>
    <x v="0"/>
    <d v="1899-12-30T00:00:00"/>
    <d v="1899-12-30T00:00:00"/>
    <s v="ok"/>
    <n v="6"/>
    <x v="0"/>
    <x v="0"/>
    <n v="1"/>
    <n v="15"/>
    <n v="36"/>
    <x v="51"/>
  </r>
  <r>
    <s v="B03"/>
    <s v="Corsa B03"/>
    <x v="0"/>
    <x v="487"/>
    <m/>
    <s v="M- Juniores + M-50 + M-55 + M-60 + M-65 + M-70 + M-75"/>
    <x v="486"/>
    <x v="24"/>
    <x v="0"/>
    <x v="27"/>
    <s v="ok"/>
    <x v="1"/>
    <n v="34"/>
    <s v="A130646"/>
    <x v="3"/>
    <x v="0"/>
    <x v="0"/>
    <n v="5000"/>
    <x v="0"/>
    <d v="1899-12-30T00:00:00"/>
    <d v="1899-12-30T00:00:00"/>
    <s v="ok"/>
    <n v="7"/>
    <x v="1"/>
    <x v="1"/>
    <n v="1"/>
    <n v="15"/>
    <n v="92"/>
    <x v="69"/>
  </r>
  <r>
    <s v="B03"/>
    <s v="Corsa B03"/>
    <x v="0"/>
    <x v="488"/>
    <m/>
    <s v="M- Juniores + M-50 + M-55 + M-60 + M-65 + M-70 + M-75"/>
    <x v="487"/>
    <x v="31"/>
    <x v="0"/>
    <x v="26"/>
    <s v="ok"/>
    <x v="1"/>
    <n v="32"/>
    <s v="A130746"/>
    <x v="75"/>
    <x v="0"/>
    <x v="0"/>
    <n v="5000"/>
    <x v="0"/>
    <d v="1899-12-30T00:00:00"/>
    <d v="1899-12-30T00:00:00"/>
    <s v="ok"/>
    <n v="8"/>
    <x v="3"/>
    <x v="3"/>
    <n v="1"/>
    <n v="15"/>
    <n v="18"/>
    <x v="48"/>
  </r>
  <r>
    <s v="B03"/>
    <s v="Corsa B03"/>
    <x v="0"/>
    <x v="489"/>
    <m/>
    <s v="M- Juniores + M-50 + M-55 + M-60 + M-65 + M-70 + M-75"/>
    <x v="488"/>
    <x v="13"/>
    <x v="0"/>
    <x v="26"/>
    <s v="ok"/>
    <x v="1"/>
    <n v="32"/>
    <s v="H011635"/>
    <x v="31"/>
    <x v="1"/>
    <x v="0"/>
    <n v="5000"/>
    <x v="0"/>
    <d v="1899-12-30T00:00:00"/>
    <d v="1899-12-30T00:00:00"/>
    <s v="ok"/>
    <n v="9"/>
    <x v="4"/>
    <x v="4"/>
    <n v="1"/>
    <n v="0"/>
    <n v="16"/>
    <x v="39"/>
  </r>
  <r>
    <s v="B03"/>
    <s v="Corsa B03"/>
    <x v="0"/>
    <x v="490"/>
    <m/>
    <s v="M- Juniores + M-50 + M-55 + M-60 + M-65 + M-70 + M-75"/>
    <x v="489"/>
    <x v="63"/>
    <x v="0"/>
    <x v="25"/>
    <s v="ok"/>
    <x v="1"/>
    <n v="18"/>
    <s v="H040383"/>
    <x v="76"/>
    <x v="1"/>
    <x v="0"/>
    <n v="5000"/>
    <x v="0"/>
    <d v="1899-12-30T00:00:00"/>
    <d v="1899-12-30T00:00:00"/>
    <s v="ok"/>
    <n v="10"/>
    <x v="1"/>
    <x v="1"/>
    <n v="1"/>
    <n v="0"/>
    <n v="65"/>
    <x v="70"/>
  </r>
  <r>
    <s v="B03"/>
    <s v="Corsa B03"/>
    <x v="0"/>
    <x v="491"/>
    <m/>
    <s v="M- Juniores + M-50 + M-55 + M-60 + M-65 + M-70 + M-75"/>
    <x v="490"/>
    <x v="64"/>
    <x v="0"/>
    <x v="28"/>
    <s v="ok"/>
    <x v="1"/>
    <n v="36"/>
    <s v="A140358"/>
    <x v="51"/>
    <x v="0"/>
    <x v="0"/>
    <n v="5000"/>
    <x v="0"/>
    <d v="1899-12-30T00:00:00"/>
    <d v="1899-12-30T00:00:00"/>
    <s v="ok"/>
    <n v="11"/>
    <x v="0"/>
    <x v="0"/>
    <n v="1"/>
    <n v="15"/>
    <n v="23"/>
    <x v="40"/>
  </r>
  <r>
    <s v="B03"/>
    <s v="Corsa B03"/>
    <x v="0"/>
    <x v="492"/>
    <m/>
    <s v="M- Juniores + M-50 + M-55 + M-60 + M-65 + M-70 + M-75"/>
    <x v="491"/>
    <x v="25"/>
    <x v="0"/>
    <x v="27"/>
    <s v="ok"/>
    <x v="1"/>
    <n v="34"/>
    <s v="H035237"/>
    <x v="77"/>
    <x v="1"/>
    <x v="0"/>
    <n v="5000"/>
    <x v="0"/>
    <d v="1899-12-30T00:00:00"/>
    <d v="1899-12-30T00:00:00"/>
    <s v="ok"/>
    <n v="12"/>
    <x v="2"/>
    <x v="2"/>
    <n v="1"/>
    <n v="0"/>
    <n v="18"/>
    <x v="29"/>
  </r>
  <r>
    <s v="B03"/>
    <s v="Corsa B03"/>
    <x v="0"/>
    <x v="493"/>
    <m/>
    <s v="M- Juniores + M-50 + M-55 + M-60 + M-65 + M-70 + M-75"/>
    <x v="492"/>
    <x v="34"/>
    <x v="0"/>
    <x v="28"/>
    <s v="ok"/>
    <x v="1"/>
    <n v="36"/>
    <s v="H020398"/>
    <x v="35"/>
    <x v="1"/>
    <x v="0"/>
    <n v="5000"/>
    <x v="0"/>
    <d v="1899-12-30T00:00:00"/>
    <d v="1899-12-30T00:00:00"/>
    <s v="ok"/>
    <n v="13"/>
    <x v="1"/>
    <x v="1"/>
    <n v="1"/>
    <n v="0"/>
    <n v="232"/>
    <x v="71"/>
  </r>
  <r>
    <s v="B03"/>
    <s v="Corsa B03"/>
    <x v="0"/>
    <x v="494"/>
    <m/>
    <s v="M- Juniores + M-50 + M-55 + M-60 + M-65 + M-70 + M-75"/>
    <x v="493"/>
    <x v="13"/>
    <x v="0"/>
    <x v="26"/>
    <s v="ok"/>
    <x v="1"/>
    <n v="32"/>
    <s v="D060103"/>
    <x v="41"/>
    <x v="5"/>
    <x v="0"/>
    <n v="5000"/>
    <x v="0"/>
    <d v="1899-12-30T00:00:00"/>
    <d v="1899-12-30T00:00:00"/>
    <s v="ok"/>
    <n v="14"/>
    <x v="5"/>
    <x v="5"/>
    <n v="2"/>
    <n v="0"/>
    <n v="0"/>
    <x v="7"/>
  </r>
  <r>
    <s v="B03"/>
    <s v="Corsa B03"/>
    <x v="0"/>
    <x v="495"/>
    <m/>
    <s v="M- Juniores + M-50 + M-55 + M-60 + M-65 + M-70 + M-75"/>
    <x v="494"/>
    <x v="32"/>
    <x v="0"/>
    <x v="26"/>
    <s v="ok"/>
    <x v="1"/>
    <n v="32"/>
    <s v="C035314"/>
    <x v="33"/>
    <x v="3"/>
    <x v="0"/>
    <n v="5000"/>
    <x v="0"/>
    <d v="1899-12-30T00:00:00"/>
    <d v="1899-12-30T00:00:00"/>
    <s v="ok"/>
    <n v="15"/>
    <x v="6"/>
    <x v="6"/>
    <n v="1"/>
    <n v="15"/>
    <n v="14"/>
    <x v="72"/>
  </r>
  <r>
    <s v="B03"/>
    <s v="Corsa B03"/>
    <x v="0"/>
    <x v="496"/>
    <m/>
    <s v="M- Juniores + M-50 + M-55 + M-60 + M-65 + M-70 + M-75"/>
    <x v="495"/>
    <x v="38"/>
    <x v="0"/>
    <x v="25"/>
    <s v="ok"/>
    <x v="1"/>
    <n v="18"/>
    <s v="H011219"/>
    <x v="24"/>
    <x v="1"/>
    <x v="0"/>
    <n v="5000"/>
    <x v="0"/>
    <d v="1899-12-30T00:00:00"/>
    <d v="1899-12-30T00:00:00"/>
    <s v="ok"/>
    <n v="16"/>
    <x v="2"/>
    <x v="2"/>
    <n v="1"/>
    <n v="0"/>
    <n v="69"/>
    <x v="73"/>
  </r>
  <r>
    <s v="B03"/>
    <s v="Corsa B03"/>
    <x v="0"/>
    <x v="497"/>
    <m/>
    <s v="M- Juniores + M-50 + M-55 + M-60 + M-65 + M-70 + M-75"/>
    <x v="496"/>
    <x v="25"/>
    <x v="0"/>
    <x v="27"/>
    <s v="ok"/>
    <x v="1"/>
    <n v="34"/>
    <s v="H011309"/>
    <x v="18"/>
    <x v="1"/>
    <x v="0"/>
    <n v="5000"/>
    <x v="0"/>
    <d v="1899-12-30T00:00:00"/>
    <d v="1899-12-30T00:00:00"/>
    <s v="ok"/>
    <n v="17"/>
    <x v="3"/>
    <x v="3"/>
    <n v="1"/>
    <n v="0"/>
    <n v="17"/>
    <x v="9"/>
  </r>
  <r>
    <s v="B03"/>
    <s v="Corsa B03"/>
    <x v="0"/>
    <x v="498"/>
    <m/>
    <s v="M- Juniores + M-50 + M-55 + M-60 + M-65 + M-70 + M-75"/>
    <x v="497"/>
    <x v="38"/>
    <x v="0"/>
    <x v="25"/>
    <s v="ok"/>
    <x v="1"/>
    <n v="18"/>
    <s v="A130646"/>
    <x v="3"/>
    <x v="0"/>
    <x v="0"/>
    <n v="5000"/>
    <x v="0"/>
    <d v="1899-12-30T00:00:00"/>
    <d v="1899-12-30T00:00:00"/>
    <s v="ok"/>
    <n v="18"/>
    <x v="3"/>
    <x v="3"/>
    <n v="2"/>
    <n v="0"/>
    <n v="0"/>
    <x v="7"/>
  </r>
  <r>
    <s v="B03"/>
    <s v="Corsa B03"/>
    <x v="0"/>
    <x v="499"/>
    <m/>
    <s v="M- Juniores + M-50 + M-55 + M-60 + M-65 + M-70 + M-75"/>
    <x v="498"/>
    <x v="13"/>
    <x v="0"/>
    <x v="26"/>
    <s v="ok"/>
    <x v="1"/>
    <n v="32"/>
    <s v="A050423"/>
    <x v="45"/>
    <x v="0"/>
    <x v="0"/>
    <n v="5000"/>
    <x v="0"/>
    <d v="1899-12-30T00:00:00"/>
    <d v="1899-12-30T00:00:00"/>
    <s v="ok"/>
    <n v="19"/>
    <x v="7"/>
    <x v="7"/>
    <n v="1"/>
    <n v="15"/>
    <n v="40"/>
    <x v="74"/>
  </r>
  <r>
    <s v="B03"/>
    <s v="Corsa B03"/>
    <x v="0"/>
    <x v="500"/>
    <m/>
    <s v="M- Juniores + M-50 + M-55 + M-60 + M-65 + M-70 + M-75"/>
    <x v="499"/>
    <x v="63"/>
    <x v="0"/>
    <x v="25"/>
    <s v="ok"/>
    <x v="1"/>
    <n v="18"/>
    <s v="A140541"/>
    <x v="22"/>
    <x v="0"/>
    <x v="0"/>
    <n v="5000"/>
    <x v="0"/>
    <d v="1899-12-30T00:00:00"/>
    <d v="1899-12-30T00:00:00"/>
    <s v="ok"/>
    <n v="20"/>
    <x v="4"/>
    <x v="4"/>
    <n v="1"/>
    <n v="15"/>
    <n v="87"/>
    <x v="75"/>
  </r>
  <r>
    <s v="B03"/>
    <s v="Corsa B03"/>
    <x v="0"/>
    <x v="501"/>
    <m/>
    <s v="M- Juniores + M-50 + M-55 + M-60 + M-65 + M-70 + M-75"/>
    <x v="500"/>
    <x v="52"/>
    <x v="0"/>
    <x v="29"/>
    <s v="ok"/>
    <x v="1"/>
    <n v="38"/>
    <s v="H110402"/>
    <x v="78"/>
    <x v="1"/>
    <x v="0"/>
    <n v="5000"/>
    <x v="0"/>
    <d v="1899-12-30T00:00:00"/>
    <d v="1899-12-30T00:00:00"/>
    <s v="ok"/>
    <n v="21"/>
    <x v="0"/>
    <x v="0"/>
    <n v="1"/>
    <n v="0"/>
    <n v="20"/>
    <x v="28"/>
  </r>
  <r>
    <s v="B03"/>
    <s v="Corsa B03"/>
    <x v="0"/>
    <x v="502"/>
    <m/>
    <s v="M- Juniores + M-50 + M-55 + M-60 + M-65 + M-70 + M-75"/>
    <x v="501"/>
    <x v="47"/>
    <x v="0"/>
    <x v="28"/>
    <s v="ok"/>
    <x v="1"/>
    <n v="36"/>
    <s v="A130534"/>
    <x v="8"/>
    <x v="0"/>
    <x v="0"/>
    <n v="5000"/>
    <x v="0"/>
    <d v="1899-12-30T00:00:00"/>
    <d v="1899-12-30T00:00:00"/>
    <s v="ok"/>
    <n v="22"/>
    <x v="2"/>
    <x v="2"/>
    <n v="2"/>
    <n v="0"/>
    <n v="0"/>
    <x v="7"/>
  </r>
  <r>
    <s v="B03"/>
    <s v="Corsa B03"/>
    <x v="0"/>
    <x v="503"/>
    <m/>
    <s v="M- Juniores + M-50 + M-55 + M-60 + M-65 + M-70 + M-75"/>
    <x v="502"/>
    <x v="31"/>
    <x v="0"/>
    <x v="26"/>
    <s v="ok"/>
    <x v="1"/>
    <n v="32"/>
    <s v="L090562"/>
    <x v="38"/>
    <x v="2"/>
    <x v="0"/>
    <n v="5000"/>
    <x v="0"/>
    <d v="1899-12-30T00:00:00"/>
    <d v="1899-12-30T00:00:00"/>
    <s v="ok"/>
    <n v="23"/>
    <x v="8"/>
    <x v="8"/>
    <n v="1"/>
    <n v="15"/>
    <n v="26"/>
    <x v="22"/>
  </r>
  <r>
    <s v="B03"/>
    <s v="Corsa B03"/>
    <x v="0"/>
    <x v="504"/>
    <m/>
    <s v="M- Juniores + M-50 + M-55 + M-60 + M-65 + M-70 + M-75"/>
    <x v="503"/>
    <x v="38"/>
    <x v="0"/>
    <x v="25"/>
    <s v="ok"/>
    <x v="1"/>
    <n v="18"/>
    <s v="C010535"/>
    <x v="12"/>
    <x v="3"/>
    <x v="0"/>
    <n v="5000"/>
    <x v="0"/>
    <d v="1899-12-30T00:00:00"/>
    <d v="1899-12-30T00:00:00"/>
    <s v="ok"/>
    <n v="24"/>
    <x v="5"/>
    <x v="5"/>
    <n v="1"/>
    <n v="15"/>
    <n v="32"/>
    <x v="26"/>
  </r>
  <r>
    <s v="B03"/>
    <s v="Corsa B03"/>
    <x v="0"/>
    <x v="505"/>
    <m/>
    <s v="M- Juniores + M-50 + M-55 + M-60 + M-65 + M-70 + M-75"/>
    <x v="504"/>
    <x v="48"/>
    <x v="0"/>
    <x v="26"/>
    <s v="ok"/>
    <x v="1"/>
    <n v="32"/>
    <s v="H041354"/>
    <x v="39"/>
    <x v="1"/>
    <x v="0"/>
    <n v="5000"/>
    <x v="0"/>
    <d v="1899-12-30T00:00:00"/>
    <d v="1899-12-30T00:00:00"/>
    <s v="ok"/>
    <n v="25"/>
    <x v="9"/>
    <x v="9"/>
    <n v="1"/>
    <n v="0"/>
    <n v="288"/>
    <x v="76"/>
  </r>
  <r>
    <s v="B03"/>
    <s v="Corsa B03"/>
    <x v="0"/>
    <x v="506"/>
    <m/>
    <s v="M- Juniores + M-50 + M-55 + M-60 + M-65 + M-70 + M-75"/>
    <x v="505"/>
    <x v="26"/>
    <x v="0"/>
    <x v="27"/>
    <s v="ok"/>
    <x v="1"/>
    <n v="34"/>
    <s v="H080300"/>
    <x v="25"/>
    <x v="1"/>
    <x v="0"/>
    <n v="5000"/>
    <x v="0"/>
    <d v="1899-12-30T00:00:00"/>
    <d v="1899-12-30T00:00:00"/>
    <s v="ok"/>
    <n v="26"/>
    <x v="4"/>
    <x v="4"/>
    <n v="1"/>
    <n v="0"/>
    <n v="23"/>
    <x v="77"/>
  </r>
  <r>
    <s v="B03"/>
    <s v="Corsa B03"/>
    <x v="0"/>
    <x v="507"/>
    <m/>
    <s v="M- Juniores + M-50 + M-55 + M-60 + M-65 + M-70 + M-75"/>
    <x v="506"/>
    <x v="24"/>
    <x v="0"/>
    <x v="27"/>
    <s v="ok"/>
    <x v="1"/>
    <n v="34"/>
    <s v="H040383"/>
    <x v="76"/>
    <x v="1"/>
    <x v="0"/>
    <n v="5000"/>
    <x v="0"/>
    <d v="1899-12-30T00:00:00"/>
    <d v="1899-12-30T00:00:00"/>
    <s v="ok"/>
    <n v="27"/>
    <x v="5"/>
    <x v="5"/>
    <n v="2"/>
    <n v="0"/>
    <n v="0"/>
    <x v="7"/>
  </r>
  <r>
    <s v="B03"/>
    <s v="Corsa B03"/>
    <x v="0"/>
    <x v="508"/>
    <m/>
    <s v="M- Juniores + M-50 + M-55 + M-60 + M-65 + M-70 + M-75"/>
    <x v="507"/>
    <x v="47"/>
    <x v="0"/>
    <x v="28"/>
    <s v="ok"/>
    <x v="1"/>
    <n v="36"/>
    <s v="D070102"/>
    <x v="50"/>
    <x v="5"/>
    <x v="0"/>
    <n v="5000"/>
    <x v="0"/>
    <d v="1899-12-30T00:00:00"/>
    <d v="1899-12-30T00:00:00"/>
    <s v="ok"/>
    <n v="28"/>
    <x v="3"/>
    <x v="3"/>
    <n v="1"/>
    <n v="15"/>
    <n v="60"/>
    <x v="78"/>
  </r>
  <r>
    <s v="B03"/>
    <s v="Corsa B03"/>
    <x v="0"/>
    <x v="509"/>
    <m/>
    <s v="M- Juniores + M-50 + M-55 + M-60 + M-65 + M-70 + M-75"/>
    <x v="508"/>
    <x v="32"/>
    <x v="0"/>
    <x v="26"/>
    <s v="ok"/>
    <x v="1"/>
    <n v="32"/>
    <s v="H080274"/>
    <x v="9"/>
    <x v="1"/>
    <x v="0"/>
    <n v="5000"/>
    <x v="0"/>
    <d v="1899-12-30T00:00:00"/>
    <d v="1899-12-30T00:00:00"/>
    <s v="ok"/>
    <n v="29"/>
    <x v="10"/>
    <x v="10"/>
    <n v="1"/>
    <n v="0"/>
    <n v="24"/>
    <x v="63"/>
  </r>
  <r>
    <s v="B03"/>
    <s v="Corsa B03"/>
    <x v="0"/>
    <x v="510"/>
    <m/>
    <s v="M- Juniores + M-50 + M-55 + M-60 + M-65 + M-70 + M-75"/>
    <x v="509"/>
    <x v="26"/>
    <x v="0"/>
    <x v="27"/>
    <s v="ok"/>
    <x v="1"/>
    <n v="34"/>
    <s v="H041304"/>
    <x v="79"/>
    <x v="1"/>
    <x v="0"/>
    <n v="5000"/>
    <x v="0"/>
    <d v="1899-12-30T00:00:00"/>
    <d v="1899-12-30T00:00:00"/>
    <s v="ok"/>
    <n v="30"/>
    <x v="6"/>
    <x v="6"/>
    <n v="1"/>
    <n v="0"/>
    <n v="22"/>
    <x v="58"/>
  </r>
  <r>
    <s v="B03"/>
    <s v="Corsa B03"/>
    <x v="0"/>
    <x v="511"/>
    <m/>
    <s v="M- Juniores + M-50 + M-55 + M-60 + M-65 + M-70 + M-75"/>
    <x v="510"/>
    <x v="63"/>
    <x v="0"/>
    <x v="25"/>
    <s v="ok"/>
    <x v="1"/>
    <n v="18"/>
    <s v="A050294"/>
    <x v="23"/>
    <x v="0"/>
    <x v="0"/>
    <n v="5000"/>
    <x v="0"/>
    <d v="1899-12-30T00:00:00"/>
    <d v="1899-12-30T00:00:00"/>
    <s v="ok"/>
    <n v="31"/>
    <x v="6"/>
    <x v="6"/>
    <n v="1"/>
    <n v="15"/>
    <n v="120"/>
    <x v="68"/>
  </r>
  <r>
    <s v="B03"/>
    <s v="Corsa B03"/>
    <x v="0"/>
    <x v="512"/>
    <m/>
    <s v="M- Juniores + M-50 + M-55 + M-60 + M-65 + M-70 + M-75"/>
    <x v="511"/>
    <x v="34"/>
    <x v="0"/>
    <x v="28"/>
    <s v="ok"/>
    <x v="1"/>
    <n v="36"/>
    <s v="D070019"/>
    <x v="80"/>
    <x v="5"/>
    <x v="0"/>
    <n v="5000"/>
    <x v="0"/>
    <d v="1899-12-30T00:00:00"/>
    <d v="1899-12-30T00:00:00"/>
    <s v="ok"/>
    <n v="32"/>
    <x v="4"/>
    <x v="4"/>
    <n v="1"/>
    <n v="15"/>
    <n v="16"/>
    <x v="32"/>
  </r>
  <r>
    <s v="B03"/>
    <s v="Corsa B03"/>
    <x v="0"/>
    <x v="513"/>
    <m/>
    <s v="M- Juniores + M-50 + M-55 + M-60 + M-65 + M-70 + M-75"/>
    <x v="512"/>
    <x v="47"/>
    <x v="0"/>
    <x v="28"/>
    <s v="ok"/>
    <x v="1"/>
    <n v="36"/>
    <s v="H020398"/>
    <x v="35"/>
    <x v="1"/>
    <x v="0"/>
    <n v="5000"/>
    <x v="0"/>
    <d v="1899-12-30T00:00:00"/>
    <d v="1899-12-30T00:00:00"/>
    <s v="ok"/>
    <n v="33"/>
    <x v="5"/>
    <x v="5"/>
    <n v="2"/>
    <n v="0"/>
    <n v="0"/>
    <x v="7"/>
  </r>
  <r>
    <s v="B03"/>
    <s v="Corsa B03"/>
    <x v="0"/>
    <x v="514"/>
    <m/>
    <s v="M- Juniores + M-50 + M-55 + M-60 + M-65 + M-70 + M-75"/>
    <x v="513"/>
    <x v="32"/>
    <x v="0"/>
    <x v="26"/>
    <s v="ok"/>
    <x v="1"/>
    <n v="32"/>
    <s v="A140541"/>
    <x v="22"/>
    <x v="0"/>
    <x v="0"/>
    <n v="5000"/>
    <x v="0"/>
    <d v="1899-12-30T00:00:00"/>
    <d v="1899-12-30T00:00:00"/>
    <s v="ok"/>
    <n v="34"/>
    <x v="11"/>
    <x v="11"/>
    <n v="2"/>
    <n v="0"/>
    <n v="0"/>
    <x v="7"/>
  </r>
  <r>
    <s v="B03"/>
    <s v="Corsa B03"/>
    <x v="0"/>
    <x v="515"/>
    <m/>
    <s v="M- Juniores + M-50 + M-55 + M-60 + M-65 + M-70 + M-75"/>
    <x v="514"/>
    <x v="26"/>
    <x v="0"/>
    <x v="27"/>
    <s v="ok"/>
    <x v="1"/>
    <n v="34"/>
    <s v="H041040"/>
    <x v="81"/>
    <x v="1"/>
    <x v="0"/>
    <n v="5000"/>
    <x v="0"/>
    <d v="1899-12-30T00:00:00"/>
    <d v="1899-12-30T00:00:00"/>
    <s v="ok"/>
    <n v="35"/>
    <x v="7"/>
    <x v="7"/>
    <n v="1"/>
    <n v="0"/>
    <n v="43"/>
    <x v="38"/>
  </r>
  <r>
    <s v="B03"/>
    <s v="Corsa B03"/>
    <x v="0"/>
    <x v="516"/>
    <m/>
    <s v="M- Juniores + M-50 + M-55 + M-60 + M-65 + M-70 + M-75"/>
    <x v="515"/>
    <x v="17"/>
    <x v="0"/>
    <x v="27"/>
    <s v="ok"/>
    <x v="1"/>
    <n v="34"/>
    <s v="H041354"/>
    <x v="39"/>
    <x v="1"/>
    <x v="0"/>
    <n v="5000"/>
    <x v="0"/>
    <d v="1899-12-30T00:00:00"/>
    <d v="1899-12-30T00:00:00"/>
    <s v="ok"/>
    <n v="36"/>
    <x v="8"/>
    <x v="8"/>
    <n v="2"/>
    <n v="0"/>
    <n v="0"/>
    <x v="7"/>
  </r>
  <r>
    <s v="B03"/>
    <s v="Corsa B03"/>
    <x v="0"/>
    <x v="517"/>
    <m/>
    <s v="M- Juniores + M-50 + M-55 + M-60 + M-65 + M-70 + M-75"/>
    <x v="516"/>
    <x v="48"/>
    <x v="0"/>
    <x v="26"/>
    <s v="ok"/>
    <x v="1"/>
    <n v="32"/>
    <s v="H011219"/>
    <x v="24"/>
    <x v="1"/>
    <x v="0"/>
    <n v="5000"/>
    <x v="0"/>
    <d v="1899-12-30T00:00:00"/>
    <d v="1899-12-30T00:00:00"/>
    <s v="ok"/>
    <n v="37"/>
    <x v="12"/>
    <x v="12"/>
    <n v="2"/>
    <n v="0"/>
    <n v="0"/>
    <x v="7"/>
  </r>
  <r>
    <s v="B03"/>
    <s v="Corsa B03"/>
    <x v="0"/>
    <x v="518"/>
    <m/>
    <s v="M- Juniores + M-50 + M-55 + M-60 + M-65 + M-70 + M-75"/>
    <x v="517"/>
    <x v="34"/>
    <x v="0"/>
    <x v="28"/>
    <s v="ok"/>
    <x v="1"/>
    <n v="36"/>
    <s v="L020280"/>
    <x v="82"/>
    <x v="2"/>
    <x v="0"/>
    <n v="5000"/>
    <x v="0"/>
    <d v="1899-12-30T00:00:00"/>
    <d v="1899-12-30T00:00:00"/>
    <s v="ok"/>
    <n v="38"/>
    <x v="6"/>
    <x v="6"/>
    <n v="1"/>
    <n v="15"/>
    <n v="14"/>
    <x v="72"/>
  </r>
  <r>
    <s v="B03"/>
    <s v="Corsa B03"/>
    <x v="0"/>
    <x v="519"/>
    <m/>
    <s v="M- Juniores + M-50 + M-55 + M-60 + M-65 + M-70 + M-75"/>
    <x v="518"/>
    <x v="17"/>
    <x v="0"/>
    <x v="27"/>
    <s v="ok"/>
    <x v="1"/>
    <n v="34"/>
    <s v="H011219"/>
    <x v="24"/>
    <x v="1"/>
    <x v="0"/>
    <n v="5000"/>
    <x v="0"/>
    <d v="1899-12-30T00:00:00"/>
    <d v="1899-12-30T00:00:00"/>
    <s v="ok"/>
    <n v="39"/>
    <x v="9"/>
    <x v="9"/>
    <n v="3"/>
    <n v="0"/>
    <n v="0"/>
    <x v="7"/>
  </r>
  <r>
    <s v="B03"/>
    <s v="Corsa B03"/>
    <x v="0"/>
    <x v="520"/>
    <m/>
    <s v="M- Juniores + M-50 + M-55 + M-60 + M-65 + M-70 + M-75"/>
    <x v="519"/>
    <x v="38"/>
    <x v="0"/>
    <x v="25"/>
    <s v="ok"/>
    <x v="1"/>
    <n v="18"/>
    <s v="L021869"/>
    <x v="2"/>
    <x v="2"/>
    <x v="0"/>
    <n v="5000"/>
    <x v="0"/>
    <d v="1899-12-30T00:00:00"/>
    <d v="1899-12-30T00:00:00"/>
    <s v="ok"/>
    <n v="40"/>
    <x v="7"/>
    <x v="7"/>
    <n v="1"/>
    <n v="15"/>
    <n v="82"/>
    <x v="79"/>
  </r>
  <r>
    <s v="B03"/>
    <s v="Corsa B03"/>
    <x v="0"/>
    <x v="521"/>
    <m/>
    <s v="M- Juniores + M-50 + M-55 + M-60 + M-65 + M-70 + M-75"/>
    <x v="520"/>
    <x v="48"/>
    <x v="0"/>
    <x v="26"/>
    <s v="ok"/>
    <x v="1"/>
    <n v="32"/>
    <s v="H010105"/>
    <x v="14"/>
    <x v="1"/>
    <x v="0"/>
    <n v="5000"/>
    <x v="0"/>
    <d v="1899-12-30T00:00:00"/>
    <d v="1899-12-30T00:00:00"/>
    <s v="ok"/>
    <n v="41"/>
    <x v="13"/>
    <x v="13"/>
    <n v="1"/>
    <n v="0"/>
    <n v="31"/>
    <x v="32"/>
  </r>
  <r>
    <s v="B03"/>
    <s v="Corsa B03"/>
    <x v="0"/>
    <x v="522"/>
    <m/>
    <s v="M- Juniores + M-50 + M-55 + M-60 + M-65 + M-70 + M-75"/>
    <x v="521"/>
    <x v="34"/>
    <x v="0"/>
    <x v="28"/>
    <s v="ok"/>
    <x v="1"/>
    <n v="36"/>
    <s v="H020398"/>
    <x v="35"/>
    <x v="1"/>
    <x v="0"/>
    <n v="5000"/>
    <x v="0"/>
    <d v="1899-12-30T00:00:00"/>
    <d v="1899-12-30T00:00:00"/>
    <s v="ok"/>
    <n v="42"/>
    <x v="7"/>
    <x v="7"/>
    <n v="3"/>
    <n v="0"/>
    <n v="0"/>
    <x v="7"/>
  </r>
  <r>
    <s v="B03"/>
    <s v="Corsa B03"/>
    <x v="0"/>
    <x v="523"/>
    <m/>
    <s v="M- Juniores + M-50 + M-55 + M-60 + M-65 + M-70 + M-75"/>
    <x v="522"/>
    <x v="47"/>
    <x v="0"/>
    <x v="28"/>
    <s v="ok"/>
    <x v="1"/>
    <n v="36"/>
    <s v="H075301"/>
    <x v="57"/>
    <x v="1"/>
    <x v="0"/>
    <n v="5000"/>
    <x v="0"/>
    <d v="1899-12-30T00:00:00"/>
    <d v="1899-12-30T00:00:00"/>
    <s v="ok"/>
    <n v="43"/>
    <x v="8"/>
    <x v="8"/>
    <n v="1"/>
    <n v="0"/>
    <n v="42"/>
    <x v="80"/>
  </r>
  <r>
    <s v="B03"/>
    <s v="Corsa B03"/>
    <x v="0"/>
    <x v="524"/>
    <m/>
    <s v="M- Juniores + M-50 + M-55 + M-60 + M-65 + M-70 + M-75"/>
    <x v="523"/>
    <x v="13"/>
    <x v="0"/>
    <x v="26"/>
    <s v="ok"/>
    <x v="1"/>
    <n v="32"/>
    <s v="H041354"/>
    <x v="39"/>
    <x v="1"/>
    <x v="0"/>
    <n v="5000"/>
    <x v="0"/>
    <d v="1899-12-30T00:00:00"/>
    <d v="1899-12-30T00:00:00"/>
    <s v="ok"/>
    <n v="44"/>
    <x v="14"/>
    <x v="14"/>
    <n v="3"/>
    <n v="0"/>
    <n v="0"/>
    <x v="7"/>
  </r>
  <r>
    <s v="B03"/>
    <s v="Corsa B03"/>
    <x v="0"/>
    <x v="525"/>
    <m/>
    <s v="M- Juniores + M-50 + M-55 + M-60 + M-65 + M-70 + M-75"/>
    <x v="524"/>
    <x v="33"/>
    <x v="0"/>
    <x v="26"/>
    <s v="ok"/>
    <x v="1"/>
    <n v="32"/>
    <s v="H040644"/>
    <x v="83"/>
    <x v="1"/>
    <x v="0"/>
    <n v="5000"/>
    <x v="0"/>
    <d v="1899-12-30T00:00:00"/>
    <d v="1899-12-30T00:00:00"/>
    <s v="ok"/>
    <n v="45"/>
    <x v="15"/>
    <x v="15"/>
    <n v="1"/>
    <n v="0"/>
    <n v="24"/>
    <x v="63"/>
  </r>
  <r>
    <s v="B03"/>
    <s v="Corsa B03"/>
    <x v="0"/>
    <x v="526"/>
    <m/>
    <s v="M- Juniores + M-50 + M-55 + M-60 + M-65 + M-70 + M-7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46"/>
    <x v="1"/>
    <x v="21"/>
    <n v="3"/>
    <e v="#N/A"/>
    <n v="0"/>
    <x v="44"/>
  </r>
  <r>
    <s v="B03"/>
    <s v="Corsa B03"/>
    <x v="0"/>
    <x v="527"/>
    <m/>
    <s v="M- Juniores + M-50 + M-55 + M-60 + M-65 + M-70 + M-7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47"/>
    <x v="2"/>
    <x v="21"/>
    <n v="4"/>
    <e v="#N/A"/>
    <n v="0"/>
    <x v="44"/>
  </r>
  <r>
    <s v="B03"/>
    <s v="Corsa B03"/>
    <x v="0"/>
    <x v="528"/>
    <m/>
    <s v="M- Juniores + M-50 + M-55 + M-60 + M-65 + M-70 + M-75"/>
    <x v="525"/>
    <x v="32"/>
    <x v="0"/>
    <x v="26"/>
    <s v="ok"/>
    <x v="1"/>
    <n v="32"/>
    <s v="H011725"/>
    <x v="58"/>
    <x v="1"/>
    <x v="0"/>
    <n v="5000"/>
    <x v="0"/>
    <d v="1899-12-30T00:00:00"/>
    <d v="1899-12-30T00:00:00"/>
    <s v="ok"/>
    <n v="48"/>
    <x v="16"/>
    <x v="16"/>
    <n v="1"/>
    <n v="0"/>
    <n v="38"/>
    <x v="40"/>
  </r>
  <r>
    <s v="B03"/>
    <s v="Corsa B03"/>
    <x v="0"/>
    <x v="529"/>
    <m/>
    <s v="M- Juniores + M-50 + M-55 + M-60 + M-65 + M-70 + M-75"/>
    <x v="526"/>
    <x v="47"/>
    <x v="0"/>
    <x v="28"/>
    <s v="ok"/>
    <x v="1"/>
    <n v="36"/>
    <s v="A130646"/>
    <x v="3"/>
    <x v="0"/>
    <x v="0"/>
    <n v="5000"/>
    <x v="0"/>
    <d v="1899-12-30T00:00:00"/>
    <d v="1899-12-30T00:00:00"/>
    <s v="ok"/>
    <n v="49"/>
    <x v="9"/>
    <x v="9"/>
    <n v="3"/>
    <n v="0"/>
    <n v="0"/>
    <x v="7"/>
  </r>
  <r>
    <s v="B03"/>
    <s v="Corsa B03"/>
    <x v="0"/>
    <x v="530"/>
    <m/>
    <s v="M- Juniores + M-50 + M-55 + M-60 + M-65 + M-70 + M-75"/>
    <x v="527"/>
    <x v="48"/>
    <x v="0"/>
    <x v="26"/>
    <s v="ok"/>
    <x v="1"/>
    <n v="32"/>
    <s v="H080563"/>
    <x v="84"/>
    <x v="1"/>
    <x v="0"/>
    <n v="5000"/>
    <x v="0"/>
    <d v="1899-12-30T00:00:00"/>
    <d v="1899-12-30T00:00:00"/>
    <s v="ok"/>
    <n v="50"/>
    <x v="17"/>
    <x v="17"/>
    <n v="1"/>
    <n v="0"/>
    <n v="22"/>
    <x v="58"/>
  </r>
  <r>
    <s v="B03"/>
    <s v="Corsa B03"/>
    <x v="0"/>
    <x v="531"/>
    <m/>
    <s v="M- Juniores + M-50 + M-55 + M-60 + M-65 + M-70 + M-75"/>
    <x v="528"/>
    <x v="40"/>
    <x v="0"/>
    <x v="28"/>
    <s v="ok"/>
    <x v="1"/>
    <n v="36"/>
    <s v="D070102"/>
    <x v="50"/>
    <x v="5"/>
    <x v="0"/>
    <n v="5000"/>
    <x v="0"/>
    <d v="1899-12-30T00:00:00"/>
    <d v="1899-12-30T00:00:00"/>
    <s v="ok"/>
    <n v="51"/>
    <x v="10"/>
    <x v="10"/>
    <n v="2"/>
    <n v="0"/>
    <n v="0"/>
    <x v="7"/>
  </r>
  <r>
    <s v="B03"/>
    <s v="Corsa B03"/>
    <x v="0"/>
    <x v="532"/>
    <m/>
    <s v="M- Juniores + M-50 + M-55 + M-60 + M-65 + M-70 + M-75"/>
    <x v="529"/>
    <x v="50"/>
    <x v="0"/>
    <x v="29"/>
    <s v="ok"/>
    <x v="1"/>
    <n v="38"/>
    <s v="D060103"/>
    <x v="41"/>
    <x v="5"/>
    <x v="0"/>
    <n v="5000"/>
    <x v="0"/>
    <d v="1899-12-30T00:00:00"/>
    <d v="1899-12-30T00:00:00"/>
    <s v="ok"/>
    <n v="52"/>
    <x v="1"/>
    <x v="1"/>
    <n v="3"/>
    <n v="0"/>
    <n v="0"/>
    <x v="7"/>
  </r>
  <r>
    <s v="B03"/>
    <s v="Corsa B03"/>
    <x v="0"/>
    <x v="533"/>
    <m/>
    <s v="M- Juniores + M-50 + M-55 + M-60 + M-65 + M-70 + M-75"/>
    <x v="530"/>
    <x v="24"/>
    <x v="0"/>
    <x v="27"/>
    <s v="ok"/>
    <x v="1"/>
    <n v="34"/>
    <s v="H041354"/>
    <x v="39"/>
    <x v="1"/>
    <x v="0"/>
    <n v="5000"/>
    <x v="0"/>
    <d v="1899-12-30T00:00:00"/>
    <d v="1899-12-30T00:00:00"/>
    <s v="ok"/>
    <n v="53"/>
    <x v="10"/>
    <x v="10"/>
    <n v="4"/>
    <n v="0"/>
    <n v="0"/>
    <x v="7"/>
  </r>
  <r>
    <s v="B03"/>
    <s v="Corsa B03"/>
    <x v="0"/>
    <x v="534"/>
    <m/>
    <s v="M- Juniores + M-50 + M-55 + M-60 + M-65 + M-70 + M-75"/>
    <x v="531"/>
    <x v="38"/>
    <x v="0"/>
    <x v="25"/>
    <s v="ok"/>
    <x v="1"/>
    <n v="18"/>
    <s v="L022825"/>
    <x v="5"/>
    <x v="2"/>
    <x v="0"/>
    <n v="5000"/>
    <x v="0"/>
    <d v="1899-12-30T00:00:00"/>
    <d v="1899-12-30T00:00:00"/>
    <s v="ok"/>
    <n v="54"/>
    <x v="8"/>
    <x v="8"/>
    <n v="1"/>
    <n v="15"/>
    <n v="22"/>
    <x v="0"/>
  </r>
  <r>
    <s v="B03"/>
    <s v="Corsa B03"/>
    <x v="0"/>
    <x v="535"/>
    <m/>
    <s v="M- Juniores + M-50 + M-55 + M-60 + M-65 + M-70 + M-75"/>
    <x v="532"/>
    <x v="24"/>
    <x v="0"/>
    <x v="27"/>
    <s v="ok"/>
    <x v="1"/>
    <n v="34"/>
    <s v="H080950"/>
    <x v="85"/>
    <x v="1"/>
    <x v="0"/>
    <n v="5000"/>
    <x v="0"/>
    <d v="1899-12-30T00:00:00"/>
    <d v="1899-12-30T00:00:00"/>
    <s v="ok"/>
    <n v="55"/>
    <x v="11"/>
    <x v="11"/>
    <n v="1"/>
    <n v="0"/>
    <n v="9"/>
    <x v="12"/>
  </r>
  <r>
    <s v="B03"/>
    <s v="Corsa B03"/>
    <x v="0"/>
    <x v="536"/>
    <m/>
    <s v="M- Juniores + M-50 + M-55 + M-60 + M-65 + M-70 + M-75"/>
    <x v="533"/>
    <x v="48"/>
    <x v="0"/>
    <x v="26"/>
    <s v="ok"/>
    <x v="1"/>
    <n v="32"/>
    <s v="H080979"/>
    <x v="13"/>
    <x v="1"/>
    <x v="0"/>
    <n v="5000"/>
    <x v="0"/>
    <d v="1899-12-30T00:00:00"/>
    <d v="1899-12-30T00:00:00"/>
    <s v="ok"/>
    <n v="56"/>
    <x v="18"/>
    <x v="18"/>
    <n v="1"/>
    <n v="0"/>
    <n v="53"/>
    <x v="81"/>
  </r>
  <r>
    <s v="B03"/>
    <s v="Corsa B03"/>
    <x v="0"/>
    <x v="537"/>
    <m/>
    <s v="M- Juniores + M-50 + M-55 + M-60 + M-65 + M-70 + M-75"/>
    <x v="534"/>
    <x v="26"/>
    <x v="0"/>
    <x v="27"/>
    <s v="ok"/>
    <x v="1"/>
    <n v="34"/>
    <s v="H075259"/>
    <x v="86"/>
    <x v="1"/>
    <x v="0"/>
    <n v="5000"/>
    <x v="0"/>
    <d v="1899-12-30T00:00:00"/>
    <d v="1899-12-30T00:00:00"/>
    <s v="ok"/>
    <n v="57"/>
    <x v="12"/>
    <x v="12"/>
    <n v="1"/>
    <n v="0"/>
    <n v="15"/>
    <x v="57"/>
  </r>
  <r>
    <s v="B03"/>
    <s v="Corsa B03"/>
    <x v="0"/>
    <x v="538"/>
    <m/>
    <s v="M- Juniores + M-50 + M-55 + M-60 + M-65 + M-70 + M-75"/>
    <x v="535"/>
    <x v="48"/>
    <x v="0"/>
    <x v="26"/>
    <s v="ok"/>
    <x v="1"/>
    <n v="32"/>
    <s v="H041354"/>
    <x v="39"/>
    <x v="1"/>
    <x v="0"/>
    <n v="5000"/>
    <x v="0"/>
    <d v="1899-12-30T00:00:00"/>
    <d v="1899-12-30T00:00:00"/>
    <s v="ok"/>
    <n v="58"/>
    <x v="19"/>
    <x v="19"/>
    <n v="5"/>
    <n v="0"/>
    <n v="0"/>
    <x v="7"/>
  </r>
  <r>
    <s v="B03"/>
    <s v="Corsa B03"/>
    <x v="0"/>
    <x v="539"/>
    <m/>
    <s v="M- Juniores + M-50 + M-55 + M-60 + M-65 + M-70 + M-75"/>
    <x v="536"/>
    <x v="41"/>
    <x v="0"/>
    <x v="27"/>
    <s v="ok"/>
    <x v="1"/>
    <n v="34"/>
    <s v="H041354"/>
    <x v="39"/>
    <x v="1"/>
    <x v="0"/>
    <n v="5000"/>
    <x v="0"/>
    <d v="1899-12-30T00:00:00"/>
    <d v="1899-12-30T00:00:00"/>
    <s v="ok"/>
    <n v="59"/>
    <x v="13"/>
    <x v="13"/>
    <n v="6"/>
    <n v="0"/>
    <n v="0"/>
    <x v="7"/>
  </r>
  <r>
    <s v="B03"/>
    <s v="Corsa B03"/>
    <x v="0"/>
    <x v="540"/>
    <m/>
    <s v="M- Juniores + M-50 + M-55 + M-60 + M-65 + M-70 + M-75"/>
    <x v="537"/>
    <x v="34"/>
    <x v="0"/>
    <x v="28"/>
    <s v="ok"/>
    <x v="1"/>
    <n v="36"/>
    <s v="A130798"/>
    <x v="87"/>
    <x v="0"/>
    <x v="0"/>
    <n v="5000"/>
    <x v="0"/>
    <d v="1899-12-30T00:00:00"/>
    <d v="1899-12-30T00:00:00"/>
    <s v="ok"/>
    <n v="60"/>
    <x v="11"/>
    <x v="11"/>
    <n v="1"/>
    <n v="15"/>
    <n v="15"/>
    <x v="37"/>
  </r>
  <r>
    <s v="B03"/>
    <s v="Corsa B03"/>
    <x v="0"/>
    <x v="541"/>
    <m/>
    <s v="M- Juniores + M-50 + M-55 + M-60 + M-65 + M-70 + M-75"/>
    <x v="538"/>
    <x v="33"/>
    <x v="0"/>
    <x v="26"/>
    <s v="ok"/>
    <x v="1"/>
    <n v="32"/>
    <s v="A120653"/>
    <x v="34"/>
    <x v="0"/>
    <x v="0"/>
    <n v="5000"/>
    <x v="0"/>
    <d v="1899-12-30T00:00:00"/>
    <d v="1899-12-30T00:00:00"/>
    <s v="ok"/>
    <n v="61"/>
    <x v="20"/>
    <x v="19"/>
    <n v="2"/>
    <n v="0"/>
    <n v="0"/>
    <x v="7"/>
  </r>
  <r>
    <s v="B03"/>
    <s v="Corsa B03"/>
    <x v="0"/>
    <x v="542"/>
    <m/>
    <s v="M- Juniores + M-50 + M-55 + M-60 + M-65 + M-70 + M-75"/>
    <x v="539"/>
    <x v="13"/>
    <x v="0"/>
    <x v="26"/>
    <s v="ok"/>
    <x v="1"/>
    <n v="32"/>
    <s v="L021869"/>
    <x v="2"/>
    <x v="2"/>
    <x v="0"/>
    <n v="5000"/>
    <x v="0"/>
    <d v="1899-12-30T00:00:00"/>
    <d v="1899-12-30T00:00:00"/>
    <s v="ok"/>
    <n v="62"/>
    <x v="21"/>
    <x v="19"/>
    <n v="2"/>
    <n v="0"/>
    <n v="0"/>
    <x v="7"/>
  </r>
  <r>
    <s v="B03"/>
    <s v="Corsa B03"/>
    <x v="0"/>
    <x v="543"/>
    <m/>
    <s v="M- Juniores + M-50 + M-55 + M-60 + M-65 + M-70 + M-75"/>
    <x v="540"/>
    <x v="40"/>
    <x v="0"/>
    <x v="28"/>
    <s v="ok"/>
    <x v="1"/>
    <n v="36"/>
    <s v="A050294"/>
    <x v="23"/>
    <x v="0"/>
    <x v="0"/>
    <n v="5000"/>
    <x v="0"/>
    <d v="1899-12-30T00:00:00"/>
    <d v="1899-12-30T00:00:00"/>
    <s v="ok"/>
    <n v="63"/>
    <x v="12"/>
    <x v="12"/>
    <n v="2"/>
    <n v="0"/>
    <n v="0"/>
    <x v="7"/>
  </r>
  <r>
    <s v="B03"/>
    <s v="Corsa B03"/>
    <x v="0"/>
    <x v="544"/>
    <m/>
    <s v="M- Juniores + M-50 + M-55 + M-60 + M-65 + M-70 + M-75"/>
    <x v="541"/>
    <x v="33"/>
    <x v="0"/>
    <x v="26"/>
    <s v="ok"/>
    <x v="1"/>
    <n v="32"/>
    <s v="L090562"/>
    <x v="38"/>
    <x v="2"/>
    <x v="0"/>
    <n v="5000"/>
    <x v="0"/>
    <d v="1899-12-30T00:00:00"/>
    <d v="1899-12-30T00:00:00"/>
    <s v="ok"/>
    <n v="64"/>
    <x v="22"/>
    <x v="19"/>
    <n v="2"/>
    <n v="0"/>
    <n v="0"/>
    <x v="7"/>
  </r>
  <r>
    <s v="B03"/>
    <s v="Corsa B03"/>
    <x v="0"/>
    <x v="545"/>
    <m/>
    <s v="M- Juniores + M-50 + M-55 + M-60 + M-65 + M-70 + M-75"/>
    <x v="542"/>
    <x v="40"/>
    <x v="0"/>
    <x v="28"/>
    <s v="ok"/>
    <x v="1"/>
    <n v="36"/>
    <s v="L021869"/>
    <x v="2"/>
    <x v="2"/>
    <x v="0"/>
    <n v="5000"/>
    <x v="0"/>
    <d v="1899-12-30T00:00:00"/>
    <d v="1899-12-30T00:00:00"/>
    <s v="ok"/>
    <n v="65"/>
    <x v="13"/>
    <x v="13"/>
    <n v="3"/>
    <n v="0"/>
    <n v="0"/>
    <x v="7"/>
  </r>
  <r>
    <s v="B03"/>
    <s v="Corsa B03"/>
    <x v="0"/>
    <x v="546"/>
    <m/>
    <s v="M- Juniores + M-50 + M-55 + M-60 + M-65 + M-70 + M-75"/>
    <x v="543"/>
    <x v="47"/>
    <x v="0"/>
    <x v="28"/>
    <s v="ok"/>
    <x v="1"/>
    <n v="36"/>
    <s v="H080960"/>
    <x v="88"/>
    <x v="1"/>
    <x v="0"/>
    <n v="5000"/>
    <x v="0"/>
    <d v="1899-12-30T00:00:00"/>
    <d v="1899-12-30T00:00:00"/>
    <s v="ok"/>
    <n v="66"/>
    <x v="14"/>
    <x v="14"/>
    <n v="1"/>
    <n v="0"/>
    <n v="6"/>
    <x v="82"/>
  </r>
  <r>
    <s v="B03"/>
    <s v="Corsa B03"/>
    <x v="0"/>
    <x v="547"/>
    <m/>
    <s v="M- Juniores + M-50 + M-55 + M-60 + M-65 + M-70 + M-75"/>
    <x v="544"/>
    <x v="25"/>
    <x v="0"/>
    <x v="27"/>
    <s v="ok"/>
    <x v="1"/>
    <n v="34"/>
    <s v="H041354"/>
    <x v="39"/>
    <x v="1"/>
    <x v="0"/>
    <n v="5000"/>
    <x v="0"/>
    <d v="1899-12-30T00:00:00"/>
    <d v="1899-12-30T00:00:00"/>
    <s v="ok"/>
    <n v="67"/>
    <x v="14"/>
    <x v="14"/>
    <n v="7"/>
    <n v="0"/>
    <n v="0"/>
    <x v="7"/>
  </r>
  <r>
    <s v="B03"/>
    <s v="Corsa B03"/>
    <x v="0"/>
    <x v="548"/>
    <m/>
    <s v="M- Juniores + M-50 + M-55 + M-60 + M-65 + M-70 + M-75"/>
    <x v="545"/>
    <x v="13"/>
    <x v="0"/>
    <x v="26"/>
    <s v="ok"/>
    <x v="1"/>
    <n v="32"/>
    <s v="A130646"/>
    <x v="3"/>
    <x v="0"/>
    <x v="0"/>
    <n v="5000"/>
    <x v="0"/>
    <d v="1899-12-30T00:00:00"/>
    <d v="1899-12-30T00:00:00"/>
    <s v="ok"/>
    <n v="68"/>
    <x v="23"/>
    <x v="19"/>
    <n v="4"/>
    <n v="0"/>
    <n v="0"/>
    <x v="7"/>
  </r>
  <r>
    <s v="B03"/>
    <s v="Corsa B03"/>
    <x v="0"/>
    <x v="549"/>
    <m/>
    <s v="M- Juniores + M-50 + M-55 + M-60 + M-65 + M-70 + M-75"/>
    <x v="546"/>
    <x v="50"/>
    <x v="0"/>
    <x v="29"/>
    <s v="ok"/>
    <x v="1"/>
    <n v="38"/>
    <s v="H070281"/>
    <x v="46"/>
    <x v="1"/>
    <x v="0"/>
    <n v="5000"/>
    <x v="0"/>
    <d v="1899-12-30T00:00:00"/>
    <d v="1899-12-30T00:00:00"/>
    <s v="ok"/>
    <n v="69"/>
    <x v="2"/>
    <x v="2"/>
    <n v="1"/>
    <n v="0"/>
    <n v="33"/>
    <x v="48"/>
  </r>
  <r>
    <s v="B03"/>
    <s v="Corsa B03"/>
    <x v="0"/>
    <x v="550"/>
    <m/>
    <s v="M- Juniores + M-50 + M-55 + M-60 + M-65 + M-70 + M-75"/>
    <x v="547"/>
    <x v="42"/>
    <x v="0"/>
    <x v="28"/>
    <s v="ok"/>
    <x v="1"/>
    <n v="36"/>
    <s v="H075259"/>
    <x v="86"/>
    <x v="1"/>
    <x v="0"/>
    <n v="5000"/>
    <x v="0"/>
    <d v="1899-12-30T00:00:00"/>
    <d v="1899-12-30T00:00:00"/>
    <s v="ok"/>
    <n v="70"/>
    <x v="15"/>
    <x v="15"/>
    <n v="2"/>
    <n v="0"/>
    <n v="0"/>
    <x v="7"/>
  </r>
  <r>
    <s v="B03"/>
    <s v="Corsa B03"/>
    <x v="0"/>
    <x v="551"/>
    <m/>
    <s v="M- Juniores + M-50 + M-55 + M-60 + M-65 + M-70 + M-75"/>
    <x v="548"/>
    <x v="13"/>
    <x v="0"/>
    <x v="26"/>
    <s v="ok"/>
    <x v="1"/>
    <n v="32"/>
    <s v="H041354"/>
    <x v="39"/>
    <x v="1"/>
    <x v="0"/>
    <n v="5000"/>
    <x v="0"/>
    <d v="1899-12-30T00:00:00"/>
    <d v="1899-12-30T00:00:00"/>
    <s v="ok"/>
    <n v="71"/>
    <x v="24"/>
    <x v="19"/>
    <n v="8"/>
    <n v="0"/>
    <n v="0"/>
    <x v="7"/>
  </r>
  <r>
    <s v="B03"/>
    <s v="Corsa B03"/>
    <x v="0"/>
    <x v="552"/>
    <m/>
    <s v="M- Juniores + M-50 + M-55 + M-60 + M-65 + M-70 + M-7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72"/>
    <x v="3"/>
    <x v="21"/>
    <n v="5"/>
    <e v="#N/A"/>
    <n v="0"/>
    <x v="44"/>
  </r>
  <r>
    <s v="B03"/>
    <s v="Corsa B03"/>
    <x v="0"/>
    <x v="553"/>
    <m/>
    <s v="M- Juniores + M-50 + M-55 + M-60 + M-65 + M-70 + M-75"/>
    <x v="549"/>
    <x v="24"/>
    <x v="0"/>
    <x v="27"/>
    <s v="ok"/>
    <x v="1"/>
    <n v="34"/>
    <s v="A050423"/>
    <x v="45"/>
    <x v="0"/>
    <x v="0"/>
    <n v="5000"/>
    <x v="0"/>
    <d v="1899-12-30T00:00:00"/>
    <d v="1899-12-30T00:00:00"/>
    <s v="ok"/>
    <n v="73"/>
    <x v="15"/>
    <x v="15"/>
    <n v="2"/>
    <n v="0"/>
    <n v="0"/>
    <x v="7"/>
  </r>
  <r>
    <s v="B03"/>
    <s v="Corsa B03"/>
    <x v="0"/>
    <x v="554"/>
    <m/>
    <s v="M- Juniores + M-50 + M-55 + M-60 + M-65 + M-70 + M-75"/>
    <x v="550"/>
    <x v="65"/>
    <x v="0"/>
    <x v="30"/>
    <s v="ok"/>
    <x v="1"/>
    <n v="40"/>
    <s v="H010224"/>
    <x v="62"/>
    <x v="1"/>
    <x v="0"/>
    <n v="5000"/>
    <x v="0"/>
    <d v="1899-12-30T00:00:00"/>
    <d v="1899-12-30T00:00:00"/>
    <s v="ok"/>
    <n v="74"/>
    <x v="0"/>
    <x v="0"/>
    <n v="1"/>
    <n v="0"/>
    <n v="51"/>
    <x v="51"/>
  </r>
  <r>
    <s v="B03"/>
    <s v="Corsa B03"/>
    <x v="0"/>
    <x v="555"/>
    <m/>
    <s v="M- Juniores + M-50 + M-55 + M-60 + M-65 + M-70 + M-75"/>
    <x v="551"/>
    <x v="48"/>
    <x v="0"/>
    <x v="26"/>
    <s v="ok"/>
    <x v="1"/>
    <n v="32"/>
    <s v="H041304"/>
    <x v="79"/>
    <x v="1"/>
    <x v="0"/>
    <n v="5000"/>
    <x v="0"/>
    <d v="1899-12-30T00:00:00"/>
    <d v="1899-12-30T00:00:00"/>
    <s v="ok"/>
    <n v="75"/>
    <x v="25"/>
    <x v="19"/>
    <n v="2"/>
    <n v="0"/>
    <n v="0"/>
    <x v="7"/>
  </r>
  <r>
    <s v="B03"/>
    <s v="Corsa B03"/>
    <x v="0"/>
    <x v="556"/>
    <m/>
    <s v="M- Juniores + M-50 + M-55 + M-60 + M-65 + M-70 + M-75"/>
    <x v="552"/>
    <x v="65"/>
    <x v="0"/>
    <x v="30"/>
    <s v="ok"/>
    <x v="1"/>
    <n v="40"/>
    <s v="A120653"/>
    <x v="34"/>
    <x v="0"/>
    <x v="0"/>
    <n v="5000"/>
    <x v="0"/>
    <d v="1899-12-30T00:00:00"/>
    <d v="1899-12-30T00:00:00"/>
    <s v="ok"/>
    <n v="76"/>
    <x v="1"/>
    <x v="1"/>
    <n v="3"/>
    <n v="0"/>
    <n v="0"/>
    <x v="7"/>
  </r>
  <r>
    <s v="B03"/>
    <s v="Corsa B03"/>
    <x v="0"/>
    <x v="557"/>
    <m/>
    <s v="M- Juniores + M-50 + M-55 + M-60 + M-65 + M-70 + M-75"/>
    <x v="553"/>
    <x v="13"/>
    <x v="0"/>
    <x v="26"/>
    <s v="ok"/>
    <x v="1"/>
    <n v="32"/>
    <s v="A160308"/>
    <x v="42"/>
    <x v="0"/>
    <x v="0"/>
    <n v="5000"/>
    <x v="0"/>
    <d v="1899-12-30T00:00:00"/>
    <d v="1899-12-30T00:00:00"/>
    <s v="ok"/>
    <n v="77"/>
    <x v="26"/>
    <x v="19"/>
    <n v="1"/>
    <n v="15"/>
    <n v="1"/>
    <x v="39"/>
  </r>
  <r>
    <s v="B03"/>
    <s v="Corsa B03"/>
    <x v="0"/>
    <x v="558"/>
    <m/>
    <s v="M- Juniores + M-50 + M-55 + M-60 + M-65 + M-70 + M-75"/>
    <x v="554"/>
    <x v="33"/>
    <x v="0"/>
    <x v="26"/>
    <s v="ok"/>
    <x v="1"/>
    <n v="32"/>
    <s v="H041302"/>
    <x v="89"/>
    <x v="1"/>
    <x v="0"/>
    <n v="5000"/>
    <x v="0"/>
    <d v="1899-12-30T00:00:00"/>
    <d v="1899-12-30T00:00:00"/>
    <s v="ok"/>
    <n v="78"/>
    <x v="27"/>
    <x v="19"/>
    <n v="1"/>
    <n v="0"/>
    <n v="1"/>
    <x v="34"/>
  </r>
  <r>
    <s v="B03"/>
    <s v="Corsa B03"/>
    <x v="0"/>
    <x v="559"/>
    <m/>
    <s v="M- Juniores + M-50 + M-55 + M-60 + M-65 + M-70 + M-75"/>
    <x v="555"/>
    <x v="47"/>
    <x v="0"/>
    <x v="28"/>
    <s v="ok"/>
    <x v="1"/>
    <n v="36"/>
    <s v="A120653"/>
    <x v="34"/>
    <x v="0"/>
    <x v="0"/>
    <n v="5000"/>
    <x v="0"/>
    <d v="1899-12-30T00:00:00"/>
    <d v="1899-12-30T00:00:00"/>
    <s v="ok"/>
    <n v="79"/>
    <x v="16"/>
    <x v="16"/>
    <n v="4"/>
    <n v="0"/>
    <n v="0"/>
    <x v="7"/>
  </r>
  <r>
    <s v="B03"/>
    <s v="Corsa B03"/>
    <x v="0"/>
    <x v="560"/>
    <m/>
    <s v="M- Juniores + M-50 + M-55 + M-60 + M-65 + M-70 + M-75"/>
    <x v="556"/>
    <x v="63"/>
    <x v="0"/>
    <x v="25"/>
    <s v="ok"/>
    <x v="1"/>
    <n v="18"/>
    <s v="H011554"/>
    <x v="15"/>
    <x v="1"/>
    <x v="0"/>
    <n v="5000"/>
    <x v="0"/>
    <d v="1899-12-30T00:00:00"/>
    <d v="1899-12-30T00:00:00"/>
    <s v="ok"/>
    <n v="80"/>
    <x v="9"/>
    <x v="9"/>
    <n v="1"/>
    <n v="0"/>
    <n v="11"/>
    <x v="83"/>
  </r>
  <r>
    <s v="B03"/>
    <s v="Corsa B03"/>
    <x v="0"/>
    <x v="561"/>
    <m/>
    <s v="M- Juniores + M-50 + M-55 + M-60 + M-65 + M-70 + M-75"/>
    <x v="557"/>
    <x v="13"/>
    <x v="0"/>
    <x v="26"/>
    <s v="ok"/>
    <x v="1"/>
    <n v="32"/>
    <s v="A130646"/>
    <x v="3"/>
    <x v="0"/>
    <x v="0"/>
    <n v="5000"/>
    <x v="0"/>
    <d v="1899-12-30T00:00:00"/>
    <d v="1899-12-30T00:00:00"/>
    <s v="ok"/>
    <n v="81"/>
    <x v="28"/>
    <x v="19"/>
    <n v="5"/>
    <n v="0"/>
    <n v="0"/>
    <x v="7"/>
  </r>
  <r>
    <s v="B03"/>
    <s v="Corsa B03"/>
    <x v="0"/>
    <x v="562"/>
    <m/>
    <s v="M- Juniores + M-50 + M-55 + M-60 + M-65 + M-70 + M-75"/>
    <x v="558"/>
    <x v="52"/>
    <x v="0"/>
    <x v="29"/>
    <s v="ok"/>
    <x v="1"/>
    <n v="38"/>
    <s v="H080590"/>
    <x v="44"/>
    <x v="1"/>
    <x v="0"/>
    <n v="5000"/>
    <x v="0"/>
    <d v="1899-12-30T00:00:00"/>
    <d v="1899-12-30T00:00:00"/>
    <s v="ok"/>
    <n v="82"/>
    <x v="3"/>
    <x v="3"/>
    <n v="1"/>
    <n v="0"/>
    <n v="17"/>
    <x v="9"/>
  </r>
  <r>
    <s v="B03"/>
    <s v="Corsa B03"/>
    <x v="0"/>
    <x v="563"/>
    <m/>
    <s v="M- Juniores + M-50 + M-55 + M-60 + M-65 + M-70 + M-75"/>
    <x v="559"/>
    <x v="41"/>
    <x v="0"/>
    <x v="27"/>
    <s v="ok"/>
    <x v="1"/>
    <n v="34"/>
    <s v="H011219"/>
    <x v="24"/>
    <x v="1"/>
    <x v="0"/>
    <n v="5000"/>
    <x v="0"/>
    <d v="1899-12-30T00:00:00"/>
    <d v="1899-12-30T00:00:00"/>
    <s v="ok"/>
    <n v="83"/>
    <x v="16"/>
    <x v="16"/>
    <n v="4"/>
    <n v="0"/>
    <n v="0"/>
    <x v="7"/>
  </r>
  <r>
    <s v="B03"/>
    <s v="Corsa B03"/>
    <x v="0"/>
    <x v="564"/>
    <m/>
    <s v="M- Juniores + M-50 + M-55 + M-60 + M-65 + M-70 + M-75"/>
    <x v="560"/>
    <x v="24"/>
    <x v="0"/>
    <x v="27"/>
    <s v="ok"/>
    <x v="1"/>
    <n v="34"/>
    <s v="H040383"/>
    <x v="76"/>
    <x v="1"/>
    <x v="0"/>
    <n v="5000"/>
    <x v="0"/>
    <d v="1899-12-30T00:00:00"/>
    <d v="1899-12-30T00:00:00"/>
    <s v="ok"/>
    <n v="84"/>
    <x v="17"/>
    <x v="17"/>
    <n v="3"/>
    <n v="0"/>
    <n v="0"/>
    <x v="7"/>
  </r>
  <r>
    <s v="B03"/>
    <s v="Corsa B03"/>
    <x v="0"/>
    <x v="565"/>
    <m/>
    <s v="M- Juniores + M-50 + M-55 + M-60 + M-65 + M-70 + M-75"/>
    <x v="561"/>
    <x v="31"/>
    <x v="0"/>
    <x v="26"/>
    <s v="ok"/>
    <x v="1"/>
    <n v="32"/>
    <s v="H020398"/>
    <x v="35"/>
    <x v="1"/>
    <x v="0"/>
    <n v="5000"/>
    <x v="0"/>
    <d v="1899-12-30T00:00:00"/>
    <d v="1899-12-30T00:00:00"/>
    <s v="ok"/>
    <n v="85"/>
    <x v="29"/>
    <x v="19"/>
    <n v="4"/>
    <n v="0"/>
    <n v="0"/>
    <x v="7"/>
  </r>
  <r>
    <s v="B03"/>
    <s v="Corsa B03"/>
    <x v="0"/>
    <x v="566"/>
    <m/>
    <s v="M- Juniores + M-50 + M-55 + M-60 + M-65 + M-70 + M-75"/>
    <x v="562"/>
    <x v="32"/>
    <x v="0"/>
    <x v="26"/>
    <s v="ok"/>
    <x v="1"/>
    <n v="32"/>
    <s v="H070205"/>
    <x v="29"/>
    <x v="1"/>
    <x v="0"/>
    <n v="5000"/>
    <x v="0"/>
    <d v="1899-12-30T00:00:00"/>
    <d v="1899-12-30T00:00:00"/>
    <s v="ok"/>
    <n v="86"/>
    <x v="30"/>
    <x v="19"/>
    <n v="1"/>
    <n v="0"/>
    <n v="25"/>
    <x v="35"/>
  </r>
  <r>
    <s v="B03"/>
    <s v="Corsa B03"/>
    <x v="0"/>
    <x v="567"/>
    <m/>
    <s v="M- Juniores + M-50 + M-55 + M-60 + M-65 + M-70 + M-75"/>
    <x v="563"/>
    <x v="33"/>
    <x v="0"/>
    <x v="26"/>
    <s v="ok"/>
    <x v="1"/>
    <n v="32"/>
    <s v="A130646"/>
    <x v="3"/>
    <x v="0"/>
    <x v="0"/>
    <n v="5000"/>
    <x v="0"/>
    <d v="1899-12-30T00:00:00"/>
    <d v="1899-12-30T00:00:00"/>
    <s v="ok"/>
    <n v="87"/>
    <x v="31"/>
    <x v="19"/>
    <n v="6"/>
    <n v="0"/>
    <n v="0"/>
    <x v="7"/>
  </r>
  <r>
    <s v="B03"/>
    <s v="Corsa B03"/>
    <x v="0"/>
    <x v="568"/>
    <m/>
    <s v="M- Juniores + M-50 + M-55 + M-60 + M-65 + M-70 + M-75"/>
    <x v="564"/>
    <x v="41"/>
    <x v="0"/>
    <x v="27"/>
    <s v="ok"/>
    <x v="1"/>
    <n v="34"/>
    <s v="A160276"/>
    <x v="56"/>
    <x v="0"/>
    <x v="0"/>
    <n v="5000"/>
    <x v="0"/>
    <d v="1899-12-30T00:00:00"/>
    <d v="1899-12-30T00:00:00"/>
    <s v="ok"/>
    <n v="88"/>
    <x v="18"/>
    <x v="18"/>
    <n v="1"/>
    <n v="15"/>
    <n v="2"/>
    <x v="9"/>
  </r>
  <r>
    <s v="B03"/>
    <s v="Corsa B03"/>
    <x v="0"/>
    <x v="569"/>
    <m/>
    <s v="M- Juniores + M-50 + M-55 + M-60 + M-65 + M-70 + M-75"/>
    <x v="565"/>
    <x v="25"/>
    <x v="0"/>
    <x v="27"/>
    <s v="ok"/>
    <x v="1"/>
    <n v="34"/>
    <s v="D060103"/>
    <x v="41"/>
    <x v="5"/>
    <x v="0"/>
    <n v="5000"/>
    <x v="0"/>
    <d v="1899-12-30T00:00:00"/>
    <d v="1899-12-30T00:00:00"/>
    <s v="ok"/>
    <n v="89"/>
    <x v="19"/>
    <x v="19"/>
    <n v="4"/>
    <n v="0"/>
    <n v="0"/>
    <x v="7"/>
  </r>
  <r>
    <s v="B03"/>
    <s v="Corsa B03"/>
    <x v="0"/>
    <x v="570"/>
    <m/>
    <s v="M- Juniores + M-50 + M-55 + M-60 + M-65 + M-70 + M-75"/>
    <x v="566"/>
    <x v="41"/>
    <x v="0"/>
    <x v="27"/>
    <s v="ok"/>
    <x v="1"/>
    <n v="34"/>
    <s v="H075301"/>
    <x v="57"/>
    <x v="1"/>
    <x v="0"/>
    <n v="5000"/>
    <x v="0"/>
    <d v="1899-12-30T00:00:00"/>
    <d v="1899-12-30T00:00:00"/>
    <s v="ok"/>
    <n v="90"/>
    <x v="20"/>
    <x v="19"/>
    <n v="2"/>
    <n v="0"/>
    <n v="0"/>
    <x v="7"/>
  </r>
  <r>
    <s v="B03"/>
    <s v="Corsa B03"/>
    <x v="0"/>
    <x v="571"/>
    <m/>
    <s v="M- Juniores + M-50 + M-55 + M-60 + M-65 + M-70 + M-75"/>
    <x v="567"/>
    <x v="31"/>
    <x v="0"/>
    <x v="26"/>
    <s v="ok"/>
    <x v="1"/>
    <n v="32"/>
    <s v="A130746"/>
    <x v="75"/>
    <x v="0"/>
    <x v="0"/>
    <n v="5000"/>
    <x v="0"/>
    <d v="1899-12-30T00:00:00"/>
    <d v="1899-12-30T00:00:00"/>
    <s v="ok"/>
    <n v="91"/>
    <x v="32"/>
    <x v="19"/>
    <n v="2"/>
    <n v="0"/>
    <n v="0"/>
    <x v="7"/>
  </r>
  <r>
    <s v="B03"/>
    <s v="Corsa B03"/>
    <x v="0"/>
    <x v="572"/>
    <m/>
    <s v="M- Juniores + M-50 + M-55 + M-60 + M-65 + M-70 + M-75"/>
    <x v="568"/>
    <x v="31"/>
    <x v="0"/>
    <x v="26"/>
    <s v="ok"/>
    <x v="1"/>
    <n v="32"/>
    <s v="H011725"/>
    <x v="58"/>
    <x v="1"/>
    <x v="0"/>
    <n v="5000"/>
    <x v="0"/>
    <d v="1899-12-30T00:00:00"/>
    <d v="1899-12-30T00:00:00"/>
    <s v="ok"/>
    <n v="92"/>
    <x v="33"/>
    <x v="19"/>
    <n v="2"/>
    <n v="0"/>
    <n v="0"/>
    <x v="7"/>
  </r>
  <r>
    <s v="B03"/>
    <s v="Corsa B03"/>
    <x v="0"/>
    <x v="573"/>
    <m/>
    <s v="M- Juniores + M-50 + M-55 + M-60 + M-65 + M-70 + M-75"/>
    <x v="569"/>
    <x v="37"/>
    <x v="0"/>
    <x v="29"/>
    <s v="ok"/>
    <x v="1"/>
    <n v="38"/>
    <s v="H040644"/>
    <x v="83"/>
    <x v="1"/>
    <x v="0"/>
    <n v="5000"/>
    <x v="0"/>
    <d v="1899-12-30T00:00:00"/>
    <d v="1899-12-30T00:00:00"/>
    <s v="ok"/>
    <n v="93"/>
    <x v="4"/>
    <x v="4"/>
    <n v="2"/>
    <n v="0"/>
    <n v="0"/>
    <x v="7"/>
  </r>
  <r>
    <s v="B03"/>
    <s v="Corsa B03"/>
    <x v="0"/>
    <x v="574"/>
    <m/>
    <s v="M- Juniores + M-50 + M-55 + M-60 + M-65 + M-70 + M-75"/>
    <x v="570"/>
    <x v="13"/>
    <x v="0"/>
    <x v="26"/>
    <s v="ok"/>
    <x v="1"/>
    <n v="32"/>
    <s v="H041354"/>
    <x v="39"/>
    <x v="1"/>
    <x v="0"/>
    <n v="5000"/>
    <x v="0"/>
    <d v="1899-12-30T00:00:00"/>
    <d v="1899-12-30T00:00:00"/>
    <s v="ok"/>
    <n v="94"/>
    <x v="34"/>
    <x v="19"/>
    <n v="9"/>
    <n v="0"/>
    <n v="0"/>
    <x v="7"/>
  </r>
  <r>
    <s v="B03"/>
    <s v="Corsa B03"/>
    <x v="0"/>
    <x v="575"/>
    <m/>
    <s v="M- Juniores + M-50 + M-55 + M-60 + M-65 + M-70 + M-75"/>
    <x v="571"/>
    <x v="47"/>
    <x v="0"/>
    <x v="28"/>
    <s v="ok"/>
    <x v="1"/>
    <n v="36"/>
    <s v="H040644"/>
    <x v="83"/>
    <x v="1"/>
    <x v="0"/>
    <n v="5000"/>
    <x v="0"/>
    <d v="1899-12-30T00:00:00"/>
    <d v="1899-12-30T00:00:00"/>
    <s v="ok"/>
    <n v="95"/>
    <x v="17"/>
    <x v="17"/>
    <n v="3"/>
    <n v="0"/>
    <n v="0"/>
    <x v="7"/>
  </r>
  <r>
    <s v="B03"/>
    <s v="Corsa B03"/>
    <x v="0"/>
    <x v="576"/>
    <m/>
    <s v="M- Juniores + M-50 + M-55 + M-60 + M-65 + M-70 + M-75"/>
    <x v="572"/>
    <x v="65"/>
    <x v="0"/>
    <x v="30"/>
    <s v="ok"/>
    <x v="1"/>
    <n v="40"/>
    <s v="A130646"/>
    <x v="3"/>
    <x v="0"/>
    <x v="0"/>
    <n v="5000"/>
    <x v="0"/>
    <d v="1899-12-30T00:00:00"/>
    <d v="1899-12-30T00:00:00"/>
    <s v="ok"/>
    <n v="96"/>
    <x v="2"/>
    <x v="2"/>
    <n v="7"/>
    <n v="0"/>
    <n v="0"/>
    <x v="7"/>
  </r>
  <r>
    <s v="B03"/>
    <s v="Corsa B03"/>
    <x v="0"/>
    <x v="577"/>
    <m/>
    <s v="M- Juniores + M-50 + M-55 + M-60 + M-65 + M-70 + M-75"/>
    <x v="573"/>
    <x v="66"/>
    <x v="0"/>
    <x v="29"/>
    <s v="ok"/>
    <x v="1"/>
    <n v="38"/>
    <s v="A120653"/>
    <x v="34"/>
    <x v="0"/>
    <x v="0"/>
    <n v="5000"/>
    <x v="0"/>
    <d v="1899-12-30T00:00:00"/>
    <d v="1899-12-30T00:00:00"/>
    <s v="ok"/>
    <n v="97"/>
    <x v="5"/>
    <x v="5"/>
    <n v="5"/>
    <n v="0"/>
    <n v="0"/>
    <x v="7"/>
  </r>
  <r>
    <s v="B03"/>
    <s v="Corsa B03"/>
    <x v="0"/>
    <x v="578"/>
    <m/>
    <s v="M- Juniores + M-50 + M-55 + M-60 + M-65 + M-70 + M-75"/>
    <x v="574"/>
    <x v="26"/>
    <x v="0"/>
    <x v="27"/>
    <s v="ok"/>
    <x v="1"/>
    <n v="34"/>
    <s v="H075225"/>
    <x v="48"/>
    <x v="1"/>
    <x v="0"/>
    <n v="5000"/>
    <x v="0"/>
    <d v="1899-12-30T00:00:00"/>
    <d v="1899-12-30T00:00:00"/>
    <s v="ok"/>
    <n v="98"/>
    <x v="21"/>
    <x v="19"/>
    <n v="2"/>
    <n v="0"/>
    <n v="0"/>
    <x v="7"/>
  </r>
  <r>
    <s v="B03"/>
    <s v="Corsa B03"/>
    <x v="0"/>
    <x v="579"/>
    <m/>
    <s v="M- Juniores + M-50 + M-55 + M-60 + M-65 + M-70 + M-75"/>
    <x v="575"/>
    <x v="50"/>
    <x v="0"/>
    <x v="29"/>
    <s v="ok"/>
    <x v="1"/>
    <n v="38"/>
    <s v="A050294"/>
    <x v="23"/>
    <x v="0"/>
    <x v="0"/>
    <n v="5000"/>
    <x v="0"/>
    <d v="1899-12-30T00:00:00"/>
    <d v="1899-12-30T00:00:00"/>
    <s v="ok"/>
    <n v="99"/>
    <x v="6"/>
    <x v="6"/>
    <n v="3"/>
    <n v="0"/>
    <n v="0"/>
    <x v="7"/>
  </r>
  <r>
    <s v="B03"/>
    <s v="Corsa B03"/>
    <x v="0"/>
    <x v="580"/>
    <m/>
    <s v="M- Juniores + M-50 + M-55 + M-60 + M-65 + M-70 + M-7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100"/>
    <x v="4"/>
    <x v="21"/>
    <n v="6"/>
    <e v="#N/A"/>
    <n v="0"/>
    <x v="44"/>
  </r>
  <r>
    <s v="B03"/>
    <s v="Corsa B03"/>
    <x v="0"/>
    <x v="581"/>
    <m/>
    <s v="M- Juniores + M-50 + M-55 + M-60 + M-65 + M-70 + M-75"/>
    <x v="576"/>
    <x v="66"/>
    <x v="0"/>
    <x v="29"/>
    <s v="ok"/>
    <x v="1"/>
    <n v="38"/>
    <s v="H010224"/>
    <x v="62"/>
    <x v="1"/>
    <x v="0"/>
    <n v="5000"/>
    <x v="0"/>
    <d v="1899-12-30T00:00:00"/>
    <d v="1899-12-30T00:00:00"/>
    <s v="ok"/>
    <n v="101"/>
    <x v="7"/>
    <x v="7"/>
    <n v="2"/>
    <n v="0"/>
    <n v="0"/>
    <x v="7"/>
  </r>
  <r>
    <s v="B03"/>
    <s v="Corsa B03"/>
    <x v="0"/>
    <x v="582"/>
    <m/>
    <s v="M- Juniores + M-50 + M-55 + M-60 + M-65 + M-70 + M-75"/>
    <x v="577"/>
    <x v="65"/>
    <x v="0"/>
    <x v="30"/>
    <s v="ok"/>
    <x v="1"/>
    <n v="40"/>
    <s v="H110789"/>
    <x v="90"/>
    <x v="1"/>
    <x v="0"/>
    <n v="5000"/>
    <x v="0"/>
    <d v="1899-12-30T00:00:00"/>
    <d v="1899-12-30T00:00:00"/>
    <s v="ok"/>
    <n v="102"/>
    <x v="3"/>
    <x v="3"/>
    <n v="1"/>
    <n v="0"/>
    <n v="17"/>
    <x v="9"/>
  </r>
  <r>
    <s v="B03"/>
    <s v="Corsa B03"/>
    <x v="0"/>
    <x v="583"/>
    <m/>
    <s v="M- Juniores + M-50 + M-55 + M-60 + M-65 + M-70 + M-75"/>
    <x v="578"/>
    <x v="33"/>
    <x v="0"/>
    <x v="26"/>
    <s v="ok"/>
    <x v="1"/>
    <n v="32"/>
    <s v="A130534"/>
    <x v="8"/>
    <x v="0"/>
    <x v="0"/>
    <n v="5000"/>
    <x v="0"/>
    <d v="1899-12-30T00:00:00"/>
    <d v="1899-12-30T00:00:00"/>
    <s v="ok"/>
    <n v="103"/>
    <x v="35"/>
    <x v="19"/>
    <n v="3"/>
    <n v="0"/>
    <n v="0"/>
    <x v="7"/>
  </r>
  <r>
    <s v="B03"/>
    <s v="Corsa B03"/>
    <x v="0"/>
    <x v="584"/>
    <m/>
    <s v="M- Juniores + M-50 + M-55 + M-60 + M-65 + M-70 + M-75"/>
    <x v="579"/>
    <x v="17"/>
    <x v="0"/>
    <x v="27"/>
    <s v="ok"/>
    <x v="1"/>
    <n v="34"/>
    <s v="H041354"/>
    <x v="39"/>
    <x v="1"/>
    <x v="0"/>
    <n v="5000"/>
    <x v="0"/>
    <d v="1899-12-30T00:00:00"/>
    <d v="1899-12-30T00:00:00"/>
    <s v="ok"/>
    <n v="104"/>
    <x v="22"/>
    <x v="19"/>
    <n v="10"/>
    <n v="0"/>
    <n v="0"/>
    <x v="7"/>
  </r>
  <r>
    <s v="B03"/>
    <s v="Corsa B03"/>
    <x v="0"/>
    <x v="585"/>
    <m/>
    <s v="M- Juniores + M-50 + M-55 + M-60 + M-65 + M-70 + M-75"/>
    <x v="580"/>
    <x v="66"/>
    <x v="0"/>
    <x v="29"/>
    <s v="ok"/>
    <x v="1"/>
    <n v="38"/>
    <s v="H011729"/>
    <x v="53"/>
    <x v="1"/>
    <x v="0"/>
    <n v="5000"/>
    <x v="0"/>
    <d v="1899-12-30T00:00:00"/>
    <d v="1899-12-30T00:00:00"/>
    <s v="ok"/>
    <n v="105"/>
    <x v="8"/>
    <x v="8"/>
    <n v="1"/>
    <n v="0"/>
    <n v="13"/>
    <x v="49"/>
  </r>
  <r>
    <s v="B03"/>
    <s v="Corsa B03"/>
    <x v="0"/>
    <x v="586"/>
    <m/>
    <s v="M- Juniores + M-50 + M-55 + M-60 + M-65 + M-70 + M-75"/>
    <x v="581"/>
    <x v="31"/>
    <x v="0"/>
    <x v="26"/>
    <s v="ok"/>
    <x v="1"/>
    <n v="32"/>
    <s v="H041354"/>
    <x v="39"/>
    <x v="1"/>
    <x v="0"/>
    <n v="5000"/>
    <x v="0"/>
    <d v="1899-12-30T00:00:00"/>
    <d v="1899-12-30T00:00:00"/>
    <s v="ok"/>
    <n v="106"/>
    <x v="36"/>
    <x v="19"/>
    <n v="11"/>
    <n v="0"/>
    <n v="0"/>
    <x v="7"/>
  </r>
  <r>
    <s v="B03"/>
    <s v="Corsa B03"/>
    <x v="0"/>
    <x v="587"/>
    <m/>
    <s v="M- Juniores + M-50 + M-55 + M-60 + M-65 + M-70 + M-75"/>
    <x v="582"/>
    <x v="24"/>
    <x v="0"/>
    <x v="27"/>
    <s v="ok"/>
    <x v="1"/>
    <n v="34"/>
    <s v="A120653"/>
    <x v="34"/>
    <x v="0"/>
    <x v="0"/>
    <n v="5000"/>
    <x v="0"/>
    <d v="1899-12-30T00:00:00"/>
    <d v="1899-12-30T00:00:00"/>
    <s v="ok"/>
    <n v="107"/>
    <x v="23"/>
    <x v="19"/>
    <n v="6"/>
    <n v="0"/>
    <n v="0"/>
    <x v="7"/>
  </r>
  <r>
    <s v="B03"/>
    <s v="Corsa B03"/>
    <x v="0"/>
    <x v="588"/>
    <m/>
    <s v="M- Juniores + M-50 + M-55 + M-60 + M-65 + M-70 + M-75"/>
    <x v="583"/>
    <x v="57"/>
    <x v="0"/>
    <x v="30"/>
    <s v="ok"/>
    <x v="1"/>
    <n v="40"/>
    <s v="A050294"/>
    <x v="23"/>
    <x v="0"/>
    <x v="0"/>
    <n v="5000"/>
    <x v="0"/>
    <d v="1899-12-30T00:00:00"/>
    <d v="1899-12-30T00:00:00"/>
    <s v="ok"/>
    <n v="108"/>
    <x v="4"/>
    <x v="4"/>
    <n v="4"/>
    <n v="0"/>
    <n v="0"/>
    <x v="7"/>
  </r>
  <r>
    <s v="B03"/>
    <s v="Corsa B03"/>
    <x v="0"/>
    <x v="589"/>
    <m/>
    <s v="M- Juniores + M-50 + M-55 + M-60 + M-65 + M-70 + M-75"/>
    <x v="584"/>
    <x v="41"/>
    <x v="0"/>
    <x v="27"/>
    <s v="ok"/>
    <x v="1"/>
    <n v="34"/>
    <s v="A120653"/>
    <x v="34"/>
    <x v="0"/>
    <x v="0"/>
    <n v="5000"/>
    <x v="0"/>
    <d v="1899-12-30T00:00:00"/>
    <d v="1899-12-30T00:00:00"/>
    <s v="ok"/>
    <n v="109"/>
    <x v="24"/>
    <x v="19"/>
    <n v="7"/>
    <n v="0"/>
    <n v="0"/>
    <x v="7"/>
  </r>
  <r>
    <s v="B03"/>
    <s v="Corsa B03"/>
    <x v="0"/>
    <x v="590"/>
    <m/>
    <s v="M- Juniores + M-50 + M-55 + M-60 + M-65 + M-70 + M-75"/>
    <x v="585"/>
    <x v="31"/>
    <x v="0"/>
    <x v="26"/>
    <s v="ok"/>
    <x v="1"/>
    <n v="32"/>
    <s v="A050423"/>
    <x v="45"/>
    <x v="0"/>
    <x v="0"/>
    <n v="5000"/>
    <x v="0"/>
    <d v="1899-12-30T00:00:00"/>
    <d v="1899-12-30T00:00:00"/>
    <s v="ok"/>
    <n v="110"/>
    <x v="37"/>
    <x v="19"/>
    <n v="3"/>
    <n v="0"/>
    <n v="0"/>
    <x v="7"/>
  </r>
  <r>
    <s v="B03"/>
    <s v="Corsa B03"/>
    <x v="0"/>
    <x v="591"/>
    <m/>
    <s v="M- Juniores + M-50 + M-55 + M-60 + M-65 + M-70 + M-75"/>
    <x v="586"/>
    <x v="64"/>
    <x v="0"/>
    <x v="28"/>
    <s v="ok"/>
    <x v="1"/>
    <n v="36"/>
    <s v="A140358"/>
    <x v="51"/>
    <x v="0"/>
    <x v="0"/>
    <n v="5000"/>
    <x v="0"/>
    <d v="1899-12-30T00:00:00"/>
    <d v="1899-12-30T00:00:00"/>
    <s v="ok"/>
    <n v="111"/>
    <x v="18"/>
    <x v="18"/>
    <n v="2"/>
    <n v="0"/>
    <n v="0"/>
    <x v="7"/>
  </r>
  <r>
    <s v="B03"/>
    <s v="Corsa B03"/>
    <x v="0"/>
    <x v="592"/>
    <m/>
    <s v="M- Juniores + M-50 + M-55 + M-60 + M-65 + M-70 + M-75"/>
    <x v="587"/>
    <x v="40"/>
    <x v="0"/>
    <x v="28"/>
    <s v="ok"/>
    <x v="1"/>
    <n v="36"/>
    <s v="H011305"/>
    <x v="49"/>
    <x v="1"/>
    <x v="0"/>
    <n v="5000"/>
    <x v="0"/>
    <d v="1899-12-30T00:00:00"/>
    <d v="1899-12-30T00:00:00"/>
    <s v="ok"/>
    <n v="112"/>
    <x v="19"/>
    <x v="19"/>
    <n v="1"/>
    <n v="0"/>
    <n v="2"/>
    <x v="18"/>
  </r>
  <r>
    <s v="B03"/>
    <s v="Corsa B03"/>
    <x v="0"/>
    <x v="593"/>
    <m/>
    <s v="M- Juniores + M-50 + M-55 + M-60 + M-65 + M-70 + M-75"/>
    <x v="588"/>
    <x v="41"/>
    <x v="0"/>
    <x v="27"/>
    <s v="ok"/>
    <x v="1"/>
    <n v="34"/>
    <s v="H080274"/>
    <x v="9"/>
    <x v="1"/>
    <x v="0"/>
    <n v="5000"/>
    <x v="0"/>
    <d v="1899-12-30T00:00:00"/>
    <d v="1899-12-30T00:00:00"/>
    <s v="ok"/>
    <n v="113"/>
    <x v="25"/>
    <x v="19"/>
    <n v="2"/>
    <n v="0"/>
    <n v="0"/>
    <x v="7"/>
  </r>
  <r>
    <s v="B03"/>
    <s v="Corsa B03"/>
    <x v="0"/>
    <x v="594"/>
    <m/>
    <s v="M- Juniores + M-50 + M-55 + M-60 + M-65 + M-70 + M-75"/>
    <x v="589"/>
    <x v="17"/>
    <x v="0"/>
    <x v="27"/>
    <s v="ok"/>
    <x v="1"/>
    <n v="34"/>
    <s v="D070102"/>
    <x v="50"/>
    <x v="5"/>
    <x v="0"/>
    <n v="5000"/>
    <x v="0"/>
    <d v="1899-12-30T00:00:00"/>
    <d v="1899-12-30T00:00:00"/>
    <s v="ok"/>
    <n v="114"/>
    <x v="26"/>
    <x v="19"/>
    <n v="3"/>
    <n v="0"/>
    <n v="0"/>
    <x v="7"/>
  </r>
  <r>
    <s v="B03"/>
    <s v="Corsa B03"/>
    <x v="0"/>
    <x v="595"/>
    <m/>
    <s v="M- Juniores + M-50 + M-55 + M-60 + M-65 + M-70 + M-75"/>
    <x v="590"/>
    <x v="47"/>
    <x v="0"/>
    <x v="28"/>
    <s v="ok"/>
    <x v="1"/>
    <n v="36"/>
    <s v="L090562"/>
    <x v="38"/>
    <x v="2"/>
    <x v="0"/>
    <n v="5000"/>
    <x v="0"/>
    <d v="1899-12-30T00:00:00"/>
    <d v="1899-12-30T00:00:00"/>
    <s v="ok"/>
    <n v="115"/>
    <x v="20"/>
    <x v="19"/>
    <n v="3"/>
    <n v="0"/>
    <n v="0"/>
    <x v="7"/>
  </r>
  <r>
    <s v="B03"/>
    <s v="Corsa B03"/>
    <x v="0"/>
    <x v="596"/>
    <m/>
    <s v="M- Juniores + M-50 + M-55 + M-60 + M-65 + M-70 + M-75"/>
    <x v="591"/>
    <x v="24"/>
    <x v="0"/>
    <x v="27"/>
    <s v="ok"/>
    <x v="1"/>
    <n v="34"/>
    <s v="A130646"/>
    <x v="3"/>
    <x v="0"/>
    <x v="0"/>
    <n v="5000"/>
    <x v="0"/>
    <d v="1899-12-30T00:00:00"/>
    <d v="1899-12-30T00:00:00"/>
    <s v="ok"/>
    <n v="116"/>
    <x v="27"/>
    <x v="19"/>
    <n v="8"/>
    <n v="0"/>
    <n v="0"/>
    <x v="7"/>
  </r>
  <r>
    <s v="B03"/>
    <s v="Corsa B03"/>
    <x v="0"/>
    <x v="597"/>
    <m/>
    <s v="M- Juniores + M-50 + M-55 + M-60 + M-65 + M-70 + M-75"/>
    <x v="592"/>
    <x v="32"/>
    <x v="0"/>
    <x v="26"/>
    <s v="ok"/>
    <x v="1"/>
    <n v="32"/>
    <s v="H070205"/>
    <x v="29"/>
    <x v="1"/>
    <x v="0"/>
    <n v="5000"/>
    <x v="0"/>
    <d v="1899-12-30T00:00:00"/>
    <d v="1899-12-30T00:00:00"/>
    <s v="ok"/>
    <n v="117"/>
    <x v="38"/>
    <x v="19"/>
    <n v="2"/>
    <n v="0"/>
    <n v="0"/>
    <x v="7"/>
  </r>
  <r>
    <s v="B03"/>
    <s v="Corsa B03"/>
    <x v="0"/>
    <x v="598"/>
    <m/>
    <s v="M- Juniores + M-50 + M-55 + M-60 + M-65 + M-70 + M-75"/>
    <x v="593"/>
    <x v="24"/>
    <x v="0"/>
    <x v="27"/>
    <s v="ok"/>
    <x v="1"/>
    <n v="34"/>
    <s v="A130646"/>
    <x v="3"/>
    <x v="0"/>
    <x v="0"/>
    <n v="5000"/>
    <x v="0"/>
    <d v="1899-12-30T00:00:00"/>
    <d v="1899-12-30T00:00:00"/>
    <s v="ok"/>
    <n v="118"/>
    <x v="28"/>
    <x v="19"/>
    <n v="9"/>
    <n v="0"/>
    <n v="0"/>
    <x v="7"/>
  </r>
  <r>
    <s v="B03"/>
    <s v="Corsa B03"/>
    <x v="0"/>
    <x v="599"/>
    <m/>
    <s v="M- Juniores + M-50 + M-55 + M-60 + M-65 + M-70 + M-75"/>
    <x v="594"/>
    <x v="37"/>
    <x v="0"/>
    <x v="29"/>
    <s v="ok"/>
    <x v="1"/>
    <n v="38"/>
    <s v="H010224"/>
    <x v="62"/>
    <x v="1"/>
    <x v="0"/>
    <n v="5000"/>
    <x v="0"/>
    <d v="1899-12-30T00:00:00"/>
    <d v="1899-12-30T00:00:00"/>
    <s v="ok"/>
    <n v="119"/>
    <x v="9"/>
    <x v="9"/>
    <n v="3"/>
    <n v="0"/>
    <n v="0"/>
    <x v="7"/>
  </r>
  <r>
    <s v="B03"/>
    <s v="Corsa B03"/>
    <x v="0"/>
    <x v="600"/>
    <m/>
    <s v="M- Juniores + M-50 + M-55 + M-60 + M-65 + M-70 + M-75"/>
    <x v="595"/>
    <x v="31"/>
    <x v="0"/>
    <x v="26"/>
    <s v="ok"/>
    <x v="1"/>
    <n v="32"/>
    <s v="L021869"/>
    <x v="2"/>
    <x v="2"/>
    <x v="0"/>
    <n v="5000"/>
    <x v="0"/>
    <d v="1899-12-30T00:00:00"/>
    <d v="1899-12-30T00:00:00"/>
    <s v="ok"/>
    <n v="120"/>
    <x v="39"/>
    <x v="19"/>
    <n v="4"/>
    <n v="0"/>
    <n v="0"/>
    <x v="7"/>
  </r>
  <r>
    <s v="B03"/>
    <s v="Corsa B03"/>
    <x v="0"/>
    <x v="601"/>
    <m/>
    <s v="M- Juniores + M-50 + M-55 + M-60 + M-65 + M-70 + M-75"/>
    <x v="596"/>
    <x v="31"/>
    <x v="0"/>
    <x v="26"/>
    <s v="ok"/>
    <x v="1"/>
    <n v="32"/>
    <s v="A130646"/>
    <x v="3"/>
    <x v="0"/>
    <x v="0"/>
    <n v="5000"/>
    <x v="0"/>
    <d v="1899-12-30T00:00:00"/>
    <d v="1899-12-30T00:00:00"/>
    <s v="ok"/>
    <n v="121"/>
    <x v="40"/>
    <x v="19"/>
    <n v="10"/>
    <n v="0"/>
    <n v="0"/>
    <x v="7"/>
  </r>
  <r>
    <s v="B03"/>
    <s v="Corsa B03"/>
    <x v="0"/>
    <x v="602"/>
    <m/>
    <s v="M- Juniores + M-50 + M-55 + M-60 + M-65 + M-70 + M-75"/>
    <x v="597"/>
    <x v="57"/>
    <x v="0"/>
    <x v="30"/>
    <s v="ok"/>
    <x v="1"/>
    <n v="40"/>
    <s v="D070113"/>
    <x v="91"/>
    <x v="5"/>
    <x v="0"/>
    <n v="5000"/>
    <x v="0"/>
    <d v="1899-12-30T00:00:00"/>
    <d v="1899-12-30T00:00:00"/>
    <s v="ok"/>
    <n v="122"/>
    <x v="5"/>
    <x v="5"/>
    <n v="1"/>
    <n v="15"/>
    <n v="15"/>
    <x v="37"/>
  </r>
  <r>
    <s v="B03"/>
    <s v="Corsa B03"/>
    <x v="0"/>
    <x v="603"/>
    <m/>
    <s v="M- Juniores + M-50 + M-55 + M-60 + M-65 + M-70 + M-75"/>
    <x v="598"/>
    <x v="42"/>
    <x v="0"/>
    <x v="28"/>
    <s v="ok"/>
    <x v="1"/>
    <n v="36"/>
    <s v="H011729"/>
    <x v="53"/>
    <x v="1"/>
    <x v="0"/>
    <n v="5000"/>
    <x v="0"/>
    <d v="1899-12-30T00:00:00"/>
    <d v="1899-12-30T00:00:00"/>
    <s v="ok"/>
    <n v="123"/>
    <x v="21"/>
    <x v="19"/>
    <n v="2"/>
    <n v="0"/>
    <n v="0"/>
    <x v="7"/>
  </r>
  <r>
    <s v="B03"/>
    <s v="Corsa B03"/>
    <x v="0"/>
    <x v="604"/>
    <m/>
    <s v="M- Juniores + M-50 + M-55 + M-60 + M-65 + M-70 + M-75"/>
    <x v="599"/>
    <x v="24"/>
    <x v="0"/>
    <x v="27"/>
    <s v="ok"/>
    <x v="1"/>
    <n v="34"/>
    <s v="A140358"/>
    <x v="51"/>
    <x v="0"/>
    <x v="0"/>
    <n v="5000"/>
    <x v="0"/>
    <d v="1899-12-30T00:00:00"/>
    <d v="1899-12-30T00:00:00"/>
    <s v="ok"/>
    <n v="124"/>
    <x v="29"/>
    <x v="19"/>
    <n v="3"/>
    <n v="0"/>
    <n v="0"/>
    <x v="7"/>
  </r>
  <r>
    <s v="B03"/>
    <s v="Corsa B03"/>
    <x v="0"/>
    <x v="605"/>
    <m/>
    <s v="M- Juniores + M-50 + M-55 + M-60 + M-65 + M-70 + M-75"/>
    <x v="600"/>
    <x v="51"/>
    <x v="0"/>
    <x v="29"/>
    <s v="ok"/>
    <x v="1"/>
    <n v="38"/>
    <s v="H020398"/>
    <x v="35"/>
    <x v="1"/>
    <x v="0"/>
    <n v="5000"/>
    <x v="0"/>
    <d v="1899-12-30T00:00:00"/>
    <d v="1899-12-30T00:00:00"/>
    <s v="ok"/>
    <n v="125"/>
    <x v="10"/>
    <x v="10"/>
    <n v="5"/>
    <n v="0"/>
    <n v="0"/>
    <x v="7"/>
  </r>
  <r>
    <s v="B03"/>
    <s v="Corsa B03"/>
    <x v="0"/>
    <x v="606"/>
    <m/>
    <s v="M- Juniores + M-50 + M-55 + M-60 + M-65 + M-70 + M-75"/>
    <x v="601"/>
    <x v="33"/>
    <x v="0"/>
    <x v="26"/>
    <s v="ok"/>
    <x v="1"/>
    <n v="32"/>
    <s v="A130534"/>
    <x v="8"/>
    <x v="0"/>
    <x v="0"/>
    <n v="5000"/>
    <x v="0"/>
    <d v="1899-12-30T00:00:00"/>
    <d v="1899-12-30T00:00:00"/>
    <s v="ok"/>
    <n v="126"/>
    <x v="41"/>
    <x v="19"/>
    <n v="4"/>
    <n v="0"/>
    <n v="0"/>
    <x v="7"/>
  </r>
  <r>
    <s v="B03"/>
    <s v="Corsa B03"/>
    <x v="0"/>
    <x v="607"/>
    <m/>
    <s v="M- Juniores + M-50 + M-55 + M-60 + M-65 + M-70 + M-75"/>
    <x v="602"/>
    <x v="32"/>
    <x v="0"/>
    <x v="26"/>
    <s v="ok"/>
    <x v="1"/>
    <n v="32"/>
    <s v="H080682"/>
    <x v="20"/>
    <x v="1"/>
    <x v="0"/>
    <n v="5000"/>
    <x v="0"/>
    <d v="1899-12-30T00:00:00"/>
    <d v="1899-12-30T00:00:00"/>
    <s v="ok"/>
    <n v="127"/>
    <x v="42"/>
    <x v="19"/>
    <n v="1"/>
    <n v="0"/>
    <n v="13"/>
    <x v="49"/>
  </r>
  <r>
    <s v="B03"/>
    <s v="Corsa B03"/>
    <x v="0"/>
    <x v="608"/>
    <m/>
    <s v="M- Juniores + M-50 + M-55 + M-60 + M-65 + M-70 + M-75"/>
    <x v="603"/>
    <x v="64"/>
    <x v="0"/>
    <x v="28"/>
    <s v="ok"/>
    <x v="1"/>
    <n v="36"/>
    <s v="D060103"/>
    <x v="41"/>
    <x v="5"/>
    <x v="0"/>
    <n v="5000"/>
    <x v="0"/>
    <d v="1899-12-30T00:00:00"/>
    <d v="1899-12-30T00:00:00"/>
    <s v="ok"/>
    <n v="128"/>
    <x v="22"/>
    <x v="19"/>
    <n v="5"/>
    <n v="0"/>
    <n v="0"/>
    <x v="7"/>
  </r>
  <r>
    <s v="B03"/>
    <s v="Corsa B03"/>
    <x v="0"/>
    <x v="609"/>
    <m/>
    <s v="M- Juniores + M-50 + M-55 + M-60 + M-65 + M-70 + M-75"/>
    <x v="604"/>
    <x v="34"/>
    <x v="0"/>
    <x v="28"/>
    <s v="ok"/>
    <x v="1"/>
    <n v="36"/>
    <s v="H011308"/>
    <x v="7"/>
    <x v="1"/>
    <x v="0"/>
    <n v="5000"/>
    <x v="0"/>
    <d v="1899-12-30T00:00:00"/>
    <d v="1899-12-30T00:00:00"/>
    <s v="ok"/>
    <n v="129"/>
    <x v="23"/>
    <x v="19"/>
    <n v="1"/>
    <n v="0"/>
    <n v="29"/>
    <x v="72"/>
  </r>
  <r>
    <s v="B03"/>
    <s v="Corsa B03"/>
    <x v="0"/>
    <x v="610"/>
    <m/>
    <s v="M- Juniores + M-50 + M-55 + M-60 + M-65 + M-70 + M-75"/>
    <x v="605"/>
    <x v="26"/>
    <x v="0"/>
    <x v="27"/>
    <s v="ok"/>
    <x v="1"/>
    <n v="34"/>
    <s v="D070102"/>
    <x v="50"/>
    <x v="5"/>
    <x v="0"/>
    <n v="5000"/>
    <x v="0"/>
    <d v="1899-12-30T00:00:00"/>
    <d v="1899-12-30T00:00:00"/>
    <s v="ok"/>
    <n v="130"/>
    <x v="30"/>
    <x v="19"/>
    <n v="4"/>
    <n v="0"/>
    <n v="0"/>
    <x v="7"/>
  </r>
  <r>
    <s v="B03"/>
    <s v="Corsa B03"/>
    <x v="0"/>
    <x v="611"/>
    <m/>
    <s v="M- Juniores + M-50 + M-55 + M-60 + M-65 + M-70 + M-75"/>
    <x v="606"/>
    <x v="52"/>
    <x v="0"/>
    <x v="29"/>
    <s v="ok"/>
    <x v="1"/>
    <n v="38"/>
    <s v="H020398"/>
    <x v="35"/>
    <x v="1"/>
    <x v="0"/>
    <n v="5000"/>
    <x v="0"/>
    <d v="1899-12-30T00:00:00"/>
    <d v="1899-12-30T00:00:00"/>
    <s v="ok"/>
    <n v="131"/>
    <x v="11"/>
    <x v="11"/>
    <n v="6"/>
    <n v="0"/>
    <n v="0"/>
    <x v="7"/>
  </r>
  <r>
    <s v="B03"/>
    <s v="Corsa B03"/>
    <x v="0"/>
    <x v="612"/>
    <m/>
    <s v="M- Juniores + M-50 + M-55 + M-60 + M-65 + M-70 + M-75"/>
    <x v="607"/>
    <x v="32"/>
    <x v="0"/>
    <x v="26"/>
    <s v="ok"/>
    <x v="1"/>
    <n v="32"/>
    <s v="H070281"/>
    <x v="46"/>
    <x v="1"/>
    <x v="0"/>
    <n v="5000"/>
    <x v="0"/>
    <d v="1899-12-30T00:00:00"/>
    <d v="1899-12-30T00:00:00"/>
    <s v="ok"/>
    <n v="132"/>
    <x v="43"/>
    <x v="19"/>
    <n v="2"/>
    <n v="0"/>
    <n v="0"/>
    <x v="7"/>
  </r>
  <r>
    <s v="B03"/>
    <s v="Corsa B03"/>
    <x v="0"/>
    <x v="613"/>
    <m/>
    <s v="M- Juniores + M-50 + M-55 + M-60 + M-65 + M-70 + M-75"/>
    <x v="608"/>
    <x v="50"/>
    <x v="0"/>
    <x v="29"/>
    <s v="ok"/>
    <x v="1"/>
    <n v="38"/>
    <s v="A050294"/>
    <x v="23"/>
    <x v="0"/>
    <x v="0"/>
    <n v="5000"/>
    <x v="0"/>
    <d v="1899-12-30T00:00:00"/>
    <d v="1899-12-30T00:00:00"/>
    <s v="ok"/>
    <n v="133"/>
    <x v="12"/>
    <x v="12"/>
    <n v="5"/>
    <n v="0"/>
    <n v="0"/>
    <x v="7"/>
  </r>
  <r>
    <s v="B03"/>
    <s v="Corsa B03"/>
    <x v="0"/>
    <x v="614"/>
    <m/>
    <s v="M- Juniores + M-50 + M-55 + M-60 + M-65 + M-70 + M-75"/>
    <x v="609"/>
    <x v="41"/>
    <x v="0"/>
    <x v="27"/>
    <s v="ok"/>
    <x v="1"/>
    <n v="34"/>
    <s v="H080312"/>
    <x v="36"/>
    <x v="1"/>
    <x v="0"/>
    <n v="5000"/>
    <x v="0"/>
    <d v="1899-12-30T00:00:00"/>
    <d v="1899-12-30T00:00:00"/>
    <s v="ok"/>
    <n v="134"/>
    <x v="31"/>
    <x v="19"/>
    <n v="1"/>
    <n v="0"/>
    <n v="1"/>
    <x v="34"/>
  </r>
  <r>
    <s v="B03"/>
    <s v="Corsa B03"/>
    <x v="0"/>
    <x v="615"/>
    <m/>
    <s v="M- Juniores + M-50 + M-55 + M-60 + M-65 + M-70 + M-75"/>
    <x v="610"/>
    <x v="53"/>
    <x v="0"/>
    <x v="30"/>
    <s v="ok"/>
    <x v="1"/>
    <n v="40"/>
    <s v="H080731"/>
    <x v="92"/>
    <x v="1"/>
    <x v="0"/>
    <n v="5000"/>
    <x v="0"/>
    <d v="1899-12-30T00:00:00"/>
    <d v="1899-12-30T00:00:00"/>
    <s v="ok"/>
    <n v="135"/>
    <x v="6"/>
    <x v="6"/>
    <n v="1"/>
    <n v="0"/>
    <n v="14"/>
    <x v="21"/>
  </r>
  <r>
    <s v="B03"/>
    <s v="Corsa B03"/>
    <x v="0"/>
    <x v="616"/>
    <m/>
    <s v="M- Juniores + M-50 + M-55 + M-60 + M-65 + M-70 + M-75"/>
    <x v="611"/>
    <x v="52"/>
    <x v="0"/>
    <x v="29"/>
    <s v="ok"/>
    <x v="1"/>
    <n v="38"/>
    <s v="H010224"/>
    <x v="62"/>
    <x v="1"/>
    <x v="0"/>
    <n v="5000"/>
    <x v="0"/>
    <d v="1899-12-30T00:00:00"/>
    <d v="1899-12-30T00:00:00"/>
    <s v="ok"/>
    <n v="136"/>
    <x v="13"/>
    <x v="13"/>
    <n v="4"/>
    <n v="0"/>
    <n v="0"/>
    <x v="7"/>
  </r>
  <r>
    <s v="B03"/>
    <s v="Corsa B03"/>
    <x v="0"/>
    <x v="617"/>
    <m/>
    <s v="M- Juniores + M-50 + M-55 + M-60 + M-65 + M-70 + M-75"/>
    <x v="612"/>
    <x v="47"/>
    <x v="0"/>
    <x v="28"/>
    <s v="ok"/>
    <x v="1"/>
    <n v="36"/>
    <s v="L090562"/>
    <x v="38"/>
    <x v="2"/>
    <x v="0"/>
    <n v="5000"/>
    <x v="0"/>
    <d v="1899-12-30T00:00:00"/>
    <d v="1899-12-30T00:00:00"/>
    <s v="ok"/>
    <n v="137"/>
    <x v="24"/>
    <x v="19"/>
    <n v="4"/>
    <n v="0"/>
    <n v="0"/>
    <x v="7"/>
  </r>
  <r>
    <s v="B03"/>
    <s v="Corsa B03"/>
    <x v="0"/>
    <x v="618"/>
    <m/>
    <s v="M- Juniores + M-50 + M-55 + M-60 + M-65 + M-70 + M-75"/>
    <x v="613"/>
    <x v="67"/>
    <x v="0"/>
    <x v="31"/>
    <s v="ok"/>
    <x v="1"/>
    <n v="42"/>
    <s v="H011725"/>
    <x v="58"/>
    <x v="1"/>
    <x v="0"/>
    <n v="5000"/>
    <x v="0"/>
    <d v="1899-12-30T00:00:00"/>
    <d v="1899-12-30T00:00:00"/>
    <s v="ok"/>
    <n v="138"/>
    <x v="0"/>
    <x v="0"/>
    <n v="3"/>
    <n v="0"/>
    <n v="0"/>
    <x v="7"/>
  </r>
  <r>
    <s v="B03"/>
    <s v="Corsa B03"/>
    <x v="0"/>
    <x v="619"/>
    <m/>
    <s v="M- Juniores + M-50 + M-55 + M-60 + M-65 + M-70 + M-75"/>
    <x v="614"/>
    <x v="26"/>
    <x v="0"/>
    <x v="27"/>
    <s v="ok"/>
    <x v="1"/>
    <n v="34"/>
    <s v="A050192"/>
    <x v="54"/>
    <x v="0"/>
    <x v="0"/>
    <n v="5000"/>
    <x v="0"/>
    <d v="1899-12-30T00:00:00"/>
    <d v="1899-12-30T00:00:00"/>
    <s v="ok"/>
    <n v="139"/>
    <x v="32"/>
    <x v="19"/>
    <n v="1"/>
    <n v="15"/>
    <n v="13"/>
    <x v="56"/>
  </r>
  <r>
    <s v="B03"/>
    <s v="Corsa B03"/>
    <x v="0"/>
    <x v="620"/>
    <m/>
    <s v="M- Juniores + M-50 + M-55 + M-60 + M-65 + M-70 + M-75"/>
    <x v="615"/>
    <x v="68"/>
    <x v="0"/>
    <x v="31"/>
    <s v="ok"/>
    <x v="1"/>
    <n v="42"/>
    <s v="H075301"/>
    <x v="57"/>
    <x v="1"/>
    <x v="0"/>
    <n v="5000"/>
    <x v="0"/>
    <d v="1899-12-30T00:00:00"/>
    <d v="1899-12-30T00:00:00"/>
    <s v="ok"/>
    <n v="140"/>
    <x v="1"/>
    <x v="1"/>
    <n v="3"/>
    <n v="0"/>
    <n v="0"/>
    <x v="7"/>
  </r>
  <r>
    <s v="B03"/>
    <s v="Corsa B03"/>
    <x v="0"/>
    <x v="621"/>
    <m/>
    <s v="M- Juniores + M-50 + M-55 + M-60 + M-65 + M-70 + M-75"/>
    <x v="616"/>
    <x v="47"/>
    <x v="0"/>
    <x v="28"/>
    <s v="ok"/>
    <x v="1"/>
    <n v="36"/>
    <s v="A120138"/>
    <x v="66"/>
    <x v="0"/>
    <x v="0"/>
    <n v="5000"/>
    <x v="0"/>
    <d v="1899-12-30T00:00:00"/>
    <d v="1899-12-30T00:00:00"/>
    <s v="ok"/>
    <n v="141"/>
    <x v="25"/>
    <x v="19"/>
    <n v="1"/>
    <n v="15"/>
    <n v="4"/>
    <x v="24"/>
  </r>
  <r>
    <s v="B03"/>
    <s v="Corsa B03"/>
    <x v="0"/>
    <x v="622"/>
    <m/>
    <s v="M- Juniores + M-50 + M-55 + M-60 + M-65 + M-70 + M-75"/>
    <x v="617"/>
    <x v="37"/>
    <x v="0"/>
    <x v="29"/>
    <s v="ok"/>
    <x v="1"/>
    <n v="38"/>
    <s v="H011219"/>
    <x v="24"/>
    <x v="1"/>
    <x v="0"/>
    <n v="5000"/>
    <x v="0"/>
    <d v="1899-12-30T00:00:00"/>
    <d v="1899-12-30T00:00:00"/>
    <s v="ok"/>
    <n v="142"/>
    <x v="14"/>
    <x v="14"/>
    <n v="5"/>
    <n v="0"/>
    <n v="0"/>
    <x v="7"/>
  </r>
  <r>
    <s v="B03"/>
    <s v="Corsa B03"/>
    <x v="0"/>
    <x v="623"/>
    <m/>
    <s v="M- Juniores + M-50 + M-55 + M-60 + M-65 + M-70 + M-75"/>
    <x v="618"/>
    <x v="17"/>
    <x v="0"/>
    <x v="27"/>
    <s v="ok"/>
    <x v="1"/>
    <n v="34"/>
    <s v="A050192"/>
    <x v="54"/>
    <x v="0"/>
    <x v="0"/>
    <n v="5000"/>
    <x v="0"/>
    <d v="1899-12-30T00:00:00"/>
    <d v="1899-12-30T00:00:00"/>
    <s v="ok"/>
    <n v="143"/>
    <x v="33"/>
    <x v="19"/>
    <n v="2"/>
    <n v="0"/>
    <n v="0"/>
    <x v="7"/>
  </r>
  <r>
    <s v="B03"/>
    <s v="Corsa B03"/>
    <x v="0"/>
    <x v="624"/>
    <m/>
    <s v="M- Juniores + M-50 + M-55 + M-60 + M-65 + M-70 + M-75"/>
    <x v="619"/>
    <x v="65"/>
    <x v="0"/>
    <x v="30"/>
    <s v="ok"/>
    <x v="1"/>
    <n v="40"/>
    <s v="H070205"/>
    <x v="29"/>
    <x v="1"/>
    <x v="0"/>
    <n v="5000"/>
    <x v="0"/>
    <d v="1899-12-30T00:00:00"/>
    <d v="1899-12-30T00:00:00"/>
    <s v="ok"/>
    <n v="144"/>
    <x v="7"/>
    <x v="7"/>
    <n v="3"/>
    <n v="0"/>
    <n v="0"/>
    <x v="7"/>
  </r>
  <r>
    <s v="B03"/>
    <s v="Corsa B03"/>
    <x v="0"/>
    <x v="625"/>
    <m/>
    <s v="M- Juniores + M-50 + M-55 + M-60 + M-65 + M-70 + M-7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145"/>
    <x v="5"/>
    <x v="21"/>
    <n v="7"/>
    <e v="#N/A"/>
    <n v="0"/>
    <x v="44"/>
  </r>
  <r>
    <s v="B03"/>
    <s v="Corsa B03"/>
    <x v="0"/>
    <x v="626"/>
    <m/>
    <s v="M- Juniores + M-50 + M-55 + M-60 + M-65 + M-70 + M-75"/>
    <x v="620"/>
    <x v="40"/>
    <x v="0"/>
    <x v="28"/>
    <s v="ok"/>
    <x v="1"/>
    <n v="36"/>
    <s v="L090562"/>
    <x v="38"/>
    <x v="2"/>
    <x v="0"/>
    <n v="5000"/>
    <x v="0"/>
    <d v="1899-12-30T00:00:00"/>
    <d v="1899-12-30T00:00:00"/>
    <s v="ok"/>
    <n v="146"/>
    <x v="26"/>
    <x v="19"/>
    <n v="5"/>
    <n v="0"/>
    <n v="0"/>
    <x v="7"/>
  </r>
  <r>
    <s v="B03"/>
    <s v="Corsa B03"/>
    <x v="0"/>
    <x v="627"/>
    <m/>
    <s v="M- Juniores + M-50 + M-55 + M-60 + M-65 + M-70 + M-75"/>
    <x v="621"/>
    <x v="31"/>
    <x v="0"/>
    <x v="26"/>
    <s v="ok"/>
    <x v="1"/>
    <n v="32"/>
    <s v="A130534"/>
    <x v="8"/>
    <x v="0"/>
    <x v="0"/>
    <n v="5000"/>
    <x v="0"/>
    <d v="1899-12-30T00:00:00"/>
    <d v="1899-12-30T00:00:00"/>
    <s v="ok"/>
    <n v="147"/>
    <x v="44"/>
    <x v="19"/>
    <n v="5"/>
    <n v="0"/>
    <n v="0"/>
    <x v="7"/>
  </r>
  <r>
    <s v="B03"/>
    <s v="Corsa B03"/>
    <x v="0"/>
    <x v="628"/>
    <m/>
    <s v="M- Juniores + M-50 + M-55 + M-60 + M-65 + M-70 + M-75"/>
    <x v="622"/>
    <x v="64"/>
    <x v="0"/>
    <x v="28"/>
    <s v="ok"/>
    <x v="1"/>
    <n v="36"/>
    <s v="H070281"/>
    <x v="46"/>
    <x v="1"/>
    <x v="0"/>
    <n v="5000"/>
    <x v="0"/>
    <d v="1899-12-30T00:00:00"/>
    <d v="1899-12-30T00:00:00"/>
    <s v="ok"/>
    <n v="148"/>
    <x v="27"/>
    <x v="19"/>
    <n v="3"/>
    <n v="0"/>
    <n v="0"/>
    <x v="7"/>
  </r>
  <r>
    <s v="B03"/>
    <s v="Corsa B03"/>
    <x v="0"/>
    <x v="629"/>
    <m/>
    <s v="M- Juniores + M-50 + M-55 + M-60 + M-65 + M-70 + M-75"/>
    <x v="623"/>
    <x v="48"/>
    <x v="0"/>
    <x v="26"/>
    <s v="ok"/>
    <x v="1"/>
    <n v="32"/>
    <s v="A130534"/>
    <x v="8"/>
    <x v="0"/>
    <x v="0"/>
    <n v="5000"/>
    <x v="0"/>
    <d v="1899-12-30T00:00:00"/>
    <d v="1899-12-30T00:00:00"/>
    <s v="ok"/>
    <n v="149"/>
    <x v="45"/>
    <x v="19"/>
    <n v="6"/>
    <n v="0"/>
    <n v="0"/>
    <x v="7"/>
  </r>
  <r>
    <s v="B03"/>
    <s v="Corsa B03"/>
    <x v="0"/>
    <x v="630"/>
    <m/>
    <s v="M- Juniores + M-50 + M-55 + M-60 + M-65 + M-70 + M-75"/>
    <x v="624"/>
    <x v="50"/>
    <x v="0"/>
    <x v="29"/>
    <s v="ok"/>
    <x v="1"/>
    <n v="38"/>
    <s v="L022825"/>
    <x v="5"/>
    <x v="2"/>
    <x v="0"/>
    <n v="5000"/>
    <x v="0"/>
    <d v="1899-12-30T00:00:00"/>
    <d v="1899-12-30T00:00:00"/>
    <s v="ok"/>
    <n v="150"/>
    <x v="15"/>
    <x v="15"/>
    <n v="2"/>
    <n v="0"/>
    <n v="0"/>
    <x v="7"/>
  </r>
  <r>
    <s v="B03"/>
    <s v="Corsa B03"/>
    <x v="0"/>
    <x v="631"/>
    <m/>
    <s v="M- Juniores + M-50 + M-55 + M-60 + M-65 + M-70 + M-75"/>
    <x v="625"/>
    <x v="34"/>
    <x v="0"/>
    <x v="28"/>
    <s v="ok"/>
    <x v="1"/>
    <n v="36"/>
    <s v="L022825"/>
    <x v="5"/>
    <x v="2"/>
    <x v="0"/>
    <n v="5000"/>
    <x v="0"/>
    <d v="1899-12-30T00:00:00"/>
    <d v="1899-12-30T00:00:00"/>
    <s v="ok"/>
    <n v="151"/>
    <x v="28"/>
    <x v="19"/>
    <n v="3"/>
    <n v="0"/>
    <n v="0"/>
    <x v="7"/>
  </r>
  <r>
    <s v="B03"/>
    <s v="Corsa B03"/>
    <x v="0"/>
    <x v="632"/>
    <m/>
    <s v="M- Juniores + M-50 + M-55 + M-60 + M-65 + M-70 + M-75"/>
    <x v="626"/>
    <x v="66"/>
    <x v="0"/>
    <x v="29"/>
    <s v="ok"/>
    <x v="1"/>
    <n v="38"/>
    <s v="H075225"/>
    <x v="48"/>
    <x v="1"/>
    <x v="0"/>
    <n v="5000"/>
    <x v="0"/>
    <d v="1899-12-30T00:00:00"/>
    <d v="1899-12-30T00:00:00"/>
    <s v="ok"/>
    <n v="152"/>
    <x v="16"/>
    <x v="16"/>
    <n v="3"/>
    <n v="0"/>
    <n v="0"/>
    <x v="7"/>
  </r>
  <r>
    <s v="B03"/>
    <s v="Corsa B03"/>
    <x v="0"/>
    <x v="633"/>
    <m/>
    <s v="M- Juniores + M-50 + M-55 + M-60 + M-65 + M-70 + M-75"/>
    <x v="627"/>
    <x v="37"/>
    <x v="0"/>
    <x v="29"/>
    <s v="ok"/>
    <x v="1"/>
    <n v="38"/>
    <s v="H070281"/>
    <x v="46"/>
    <x v="1"/>
    <x v="0"/>
    <n v="5000"/>
    <x v="0"/>
    <d v="1899-12-30T00:00:00"/>
    <d v="1899-12-30T00:00:00"/>
    <s v="ok"/>
    <n v="153"/>
    <x v="17"/>
    <x v="17"/>
    <n v="4"/>
    <n v="0"/>
    <n v="0"/>
    <x v="7"/>
  </r>
  <r>
    <s v="B03"/>
    <s v="Corsa B03"/>
    <x v="0"/>
    <x v="634"/>
    <m/>
    <s v="M- Juniores + M-50 + M-55 + M-60 + M-65 + M-70 + M-75"/>
    <x v="628"/>
    <x v="13"/>
    <x v="0"/>
    <x v="26"/>
    <s v="ok"/>
    <x v="1"/>
    <n v="32"/>
    <s v="A130646"/>
    <x v="3"/>
    <x v="0"/>
    <x v="0"/>
    <n v="5000"/>
    <x v="0"/>
    <d v="1899-12-30T00:00:00"/>
    <d v="1899-12-30T00:00:00"/>
    <s v="ok"/>
    <n v="154"/>
    <x v="46"/>
    <x v="19"/>
    <n v="11"/>
    <n v="0"/>
    <n v="0"/>
    <x v="7"/>
  </r>
  <r>
    <s v="B03"/>
    <s v="Corsa B03"/>
    <x v="0"/>
    <x v="635"/>
    <m/>
    <s v="M- Juniores + M-50 + M-55 + M-60 + M-65 + M-70 + M-75"/>
    <x v="629"/>
    <x v="37"/>
    <x v="0"/>
    <x v="29"/>
    <s v="ok"/>
    <x v="1"/>
    <n v="38"/>
    <s v="A120138"/>
    <x v="66"/>
    <x v="0"/>
    <x v="0"/>
    <n v="5000"/>
    <x v="0"/>
    <d v="1899-12-30T00:00:00"/>
    <d v="1899-12-30T00:00:00"/>
    <s v="ok"/>
    <n v="155"/>
    <x v="18"/>
    <x v="18"/>
    <n v="2"/>
    <n v="0"/>
    <n v="0"/>
    <x v="7"/>
  </r>
  <r>
    <s v="B03"/>
    <s v="Corsa B03"/>
    <x v="0"/>
    <x v="636"/>
    <m/>
    <s v="M- Juniores + M-50 + M-55 + M-60 + M-65 + M-70 + M-75"/>
    <x v="630"/>
    <x v="69"/>
    <x v="0"/>
    <x v="31"/>
    <s v="ok"/>
    <x v="1"/>
    <n v="42"/>
    <s v="H080563"/>
    <x v="84"/>
    <x v="1"/>
    <x v="0"/>
    <n v="5000"/>
    <x v="0"/>
    <d v="1899-12-30T00:00:00"/>
    <d v="1899-12-30T00:00:00"/>
    <s v="ok"/>
    <n v="156"/>
    <x v="2"/>
    <x v="2"/>
    <n v="2"/>
    <n v="0"/>
    <n v="0"/>
    <x v="7"/>
  </r>
  <r>
    <s v="B03"/>
    <s v="Corsa B03"/>
    <x v="0"/>
    <x v="637"/>
    <m/>
    <s v="M- Juniores + M-50 + M-55 + M-60 + M-65 + M-70 + M-75"/>
    <x v="631"/>
    <x v="51"/>
    <x v="0"/>
    <x v="29"/>
    <s v="ok"/>
    <x v="1"/>
    <n v="38"/>
    <s v="H011305"/>
    <x v="49"/>
    <x v="1"/>
    <x v="0"/>
    <n v="5000"/>
    <x v="0"/>
    <d v="1899-12-30T00:00:00"/>
    <d v="1899-12-30T00:00:00"/>
    <s v="ok"/>
    <n v="157"/>
    <x v="19"/>
    <x v="19"/>
    <n v="2"/>
    <n v="0"/>
    <n v="0"/>
    <x v="7"/>
  </r>
  <r>
    <s v="B03"/>
    <s v="Corsa B03"/>
    <x v="0"/>
    <x v="638"/>
    <m/>
    <s v="M- Juniores + M-50 + M-55 + M-60 + M-65 + M-70 + M-75"/>
    <x v="632"/>
    <x v="64"/>
    <x v="0"/>
    <x v="28"/>
    <s v="ok"/>
    <x v="1"/>
    <n v="36"/>
    <s v="H075259"/>
    <x v="86"/>
    <x v="1"/>
    <x v="0"/>
    <n v="5000"/>
    <x v="0"/>
    <d v="1899-12-30T00:00:00"/>
    <d v="1899-12-30T00:00:00"/>
    <s v="ok"/>
    <n v="158"/>
    <x v="29"/>
    <x v="19"/>
    <n v="3"/>
    <n v="0"/>
    <n v="0"/>
    <x v="7"/>
  </r>
  <r>
    <s v="B03"/>
    <s v="Corsa B03"/>
    <x v="0"/>
    <x v="639"/>
    <m/>
    <s v="M- Juniores + M-50 + M-55 + M-60 + M-65 + M-70 + M-75"/>
    <x v="633"/>
    <x v="50"/>
    <x v="0"/>
    <x v="29"/>
    <s v="ok"/>
    <x v="1"/>
    <n v="38"/>
    <s v="A050423"/>
    <x v="45"/>
    <x v="0"/>
    <x v="0"/>
    <n v="5000"/>
    <x v="0"/>
    <d v="1899-12-30T00:00:00"/>
    <d v="1899-12-30T00:00:00"/>
    <s v="ok"/>
    <n v="159"/>
    <x v="20"/>
    <x v="19"/>
    <n v="4"/>
    <n v="0"/>
    <n v="0"/>
    <x v="7"/>
  </r>
  <r>
    <s v="B03"/>
    <s v="Corsa B03"/>
    <x v="0"/>
    <x v="640"/>
    <m/>
    <s v="M- Juniores + M-50 + M-55 + M-60 + M-65 + M-70 + M-75"/>
    <x v="634"/>
    <x v="57"/>
    <x v="0"/>
    <x v="30"/>
    <s v="ok"/>
    <x v="1"/>
    <n v="40"/>
    <s v="L020281"/>
    <x v="40"/>
    <x v="2"/>
    <x v="0"/>
    <n v="5000"/>
    <x v="0"/>
    <d v="1899-12-30T00:00:00"/>
    <d v="1899-12-30T00:00:00"/>
    <s v="ok"/>
    <n v="160"/>
    <x v="8"/>
    <x v="8"/>
    <n v="1"/>
    <n v="15"/>
    <n v="30"/>
    <x v="84"/>
  </r>
  <r>
    <s v="B03"/>
    <s v="Corsa B03"/>
    <x v="0"/>
    <x v="641"/>
    <m/>
    <s v="M- Juniores + M-50 + M-55 + M-60 + M-65 + M-70 + M-75"/>
    <x v="635"/>
    <x v="64"/>
    <x v="0"/>
    <x v="28"/>
    <s v="ok"/>
    <x v="1"/>
    <n v="36"/>
    <s v="A130646"/>
    <x v="3"/>
    <x v="0"/>
    <x v="0"/>
    <n v="5000"/>
    <x v="0"/>
    <d v="1899-12-30T00:00:00"/>
    <d v="1899-12-30T00:00:00"/>
    <s v="ok"/>
    <n v="161"/>
    <x v="30"/>
    <x v="19"/>
    <n v="12"/>
    <n v="0"/>
    <n v="0"/>
    <x v="7"/>
  </r>
  <r>
    <s v="B03"/>
    <s v="Corsa B03"/>
    <x v="0"/>
    <x v="642"/>
    <m/>
    <s v="M- Juniores + M-50 + M-55 + M-60 + M-65 + M-70 + M-75"/>
    <x v="636"/>
    <x v="53"/>
    <x v="0"/>
    <x v="30"/>
    <s v="ok"/>
    <x v="1"/>
    <n v="40"/>
    <s v="H020398"/>
    <x v="35"/>
    <x v="1"/>
    <x v="0"/>
    <n v="5000"/>
    <x v="0"/>
    <d v="1899-12-30T00:00:00"/>
    <d v="1899-12-30T00:00:00"/>
    <s v="ok"/>
    <n v="162"/>
    <x v="9"/>
    <x v="9"/>
    <n v="7"/>
    <n v="0"/>
    <n v="0"/>
    <x v="7"/>
  </r>
  <r>
    <s v="B03"/>
    <s v="Corsa B03"/>
    <x v="0"/>
    <x v="643"/>
    <m/>
    <s v="M- Juniores + M-50 + M-55 + M-60 + M-65 + M-70 + M-75"/>
    <x v="637"/>
    <x v="67"/>
    <x v="0"/>
    <x v="31"/>
    <s v="ok"/>
    <x v="1"/>
    <n v="42"/>
    <s v="A120494"/>
    <x v="27"/>
    <x v="0"/>
    <x v="0"/>
    <n v="5000"/>
    <x v="0"/>
    <d v="1899-12-30T00:00:00"/>
    <d v="1899-12-30T00:00:00"/>
    <s v="ok"/>
    <n v="163"/>
    <x v="3"/>
    <x v="3"/>
    <n v="1"/>
    <n v="15"/>
    <n v="18"/>
    <x v="48"/>
  </r>
  <r>
    <s v="B03"/>
    <s v="Corsa B03"/>
    <x v="0"/>
    <x v="644"/>
    <m/>
    <s v="M- Juniores + M-50 + M-55 + M-60 + M-65 + M-70 + M-75"/>
    <x v="638"/>
    <x v="37"/>
    <x v="0"/>
    <x v="29"/>
    <s v="ok"/>
    <x v="1"/>
    <n v="38"/>
    <s v="A130646"/>
    <x v="3"/>
    <x v="0"/>
    <x v="0"/>
    <n v="5000"/>
    <x v="0"/>
    <d v="1899-12-30T00:00:00"/>
    <d v="1899-12-30T00:00:00"/>
    <s v="ok"/>
    <n v="164"/>
    <x v="21"/>
    <x v="19"/>
    <n v="13"/>
    <n v="0"/>
    <n v="0"/>
    <x v="7"/>
  </r>
  <r>
    <s v="B03"/>
    <s v="Corsa B03"/>
    <x v="0"/>
    <x v="645"/>
    <m/>
    <s v="M- Juniores + M-50 + M-55 + M-60 + M-65 + M-70 + M-75"/>
    <x v="639"/>
    <x v="24"/>
    <x v="0"/>
    <x v="27"/>
    <s v="ok"/>
    <x v="1"/>
    <n v="34"/>
    <s v="H041354"/>
    <x v="39"/>
    <x v="1"/>
    <x v="0"/>
    <n v="5000"/>
    <x v="0"/>
    <d v="1899-12-30T00:00:00"/>
    <d v="1899-12-30T00:00:00"/>
    <s v="ok"/>
    <n v="165"/>
    <x v="34"/>
    <x v="19"/>
    <n v="12"/>
    <n v="0"/>
    <n v="0"/>
    <x v="7"/>
  </r>
  <r>
    <s v="B03"/>
    <s v="Corsa B03"/>
    <x v="0"/>
    <x v="646"/>
    <m/>
    <s v="M- Juniores + M-50 + M-55 + M-60 + M-65 + M-70 + M-75"/>
    <x v="640"/>
    <x v="50"/>
    <x v="0"/>
    <x v="29"/>
    <s v="ok"/>
    <x v="1"/>
    <n v="38"/>
    <s v="H075225"/>
    <x v="48"/>
    <x v="1"/>
    <x v="0"/>
    <n v="5000"/>
    <x v="0"/>
    <d v="1899-12-30T00:00:00"/>
    <d v="1899-12-30T00:00:00"/>
    <s v="ok"/>
    <n v="166"/>
    <x v="22"/>
    <x v="19"/>
    <n v="4"/>
    <n v="0"/>
    <n v="0"/>
    <x v="7"/>
  </r>
  <r>
    <s v="B03"/>
    <s v="Corsa B03"/>
    <x v="0"/>
    <x v="647"/>
    <m/>
    <s v="M- Juniores + M-50 + M-55 + M-60 + M-65 + M-70 + M-75"/>
    <x v="641"/>
    <x v="52"/>
    <x v="0"/>
    <x v="29"/>
    <s v="ok"/>
    <x v="1"/>
    <n v="38"/>
    <s v="H075259"/>
    <x v="86"/>
    <x v="1"/>
    <x v="0"/>
    <n v="5000"/>
    <x v="0"/>
    <d v="1899-12-30T00:00:00"/>
    <d v="1899-12-30T00:00:00"/>
    <s v="ok"/>
    <n v="167"/>
    <x v="23"/>
    <x v="19"/>
    <n v="4"/>
    <n v="0"/>
    <n v="0"/>
    <x v="7"/>
  </r>
  <r>
    <s v="B03"/>
    <s v="Corsa B03"/>
    <x v="0"/>
    <x v="648"/>
    <m/>
    <s v="M- Juniores + M-50 + M-55 + M-60 + M-65 + M-70 + M-75"/>
    <x v="642"/>
    <x v="40"/>
    <x v="0"/>
    <x v="28"/>
    <s v="ok"/>
    <x v="1"/>
    <n v="36"/>
    <s v="H041354"/>
    <x v="39"/>
    <x v="1"/>
    <x v="0"/>
    <n v="5000"/>
    <x v="0"/>
    <d v="1899-12-30T00:00:00"/>
    <d v="1899-12-30T00:00:00"/>
    <s v="ok"/>
    <n v="168"/>
    <x v="31"/>
    <x v="19"/>
    <n v="13"/>
    <n v="0"/>
    <n v="0"/>
    <x v="7"/>
  </r>
  <r>
    <s v="B03"/>
    <s v="Corsa B03"/>
    <x v="0"/>
    <x v="649"/>
    <m/>
    <s v="M- Juniores + M-50 + M-55 + M-60 + M-65 + M-70 + M-75"/>
    <x v="643"/>
    <x v="51"/>
    <x v="0"/>
    <x v="29"/>
    <s v="ok"/>
    <x v="1"/>
    <n v="38"/>
    <s v="H020398"/>
    <x v="35"/>
    <x v="1"/>
    <x v="0"/>
    <n v="5000"/>
    <x v="0"/>
    <d v="1899-12-30T00:00:00"/>
    <d v="1899-12-30T00:00:00"/>
    <s v="ok"/>
    <n v="169"/>
    <x v="24"/>
    <x v="19"/>
    <n v="8"/>
    <n v="0"/>
    <n v="0"/>
    <x v="7"/>
  </r>
  <r>
    <s v="B03"/>
    <s v="Corsa B03"/>
    <x v="0"/>
    <x v="650"/>
    <m/>
    <s v="M- Juniores + M-50 + M-55 + M-60 + M-65 + M-70 + M-75"/>
    <x v="644"/>
    <x v="25"/>
    <x v="0"/>
    <x v="27"/>
    <s v="ok"/>
    <x v="1"/>
    <n v="34"/>
    <s v="H080563"/>
    <x v="84"/>
    <x v="1"/>
    <x v="0"/>
    <n v="5000"/>
    <x v="0"/>
    <d v="1899-12-30T00:00:00"/>
    <d v="1899-12-30T00:00:00"/>
    <s v="ok"/>
    <n v="170"/>
    <x v="35"/>
    <x v="19"/>
    <n v="3"/>
    <n v="0"/>
    <n v="0"/>
    <x v="7"/>
  </r>
  <r>
    <s v="B03"/>
    <s v="Corsa B03"/>
    <x v="0"/>
    <x v="651"/>
    <m/>
    <s v="M- Juniores + M-50 + M-55 + M-60 + M-65 + M-70 + M-75"/>
    <x v="645"/>
    <x v="65"/>
    <x v="0"/>
    <x v="30"/>
    <s v="ok"/>
    <x v="1"/>
    <n v="40"/>
    <s v="H070281"/>
    <x v="46"/>
    <x v="1"/>
    <x v="0"/>
    <n v="5000"/>
    <x v="0"/>
    <d v="1899-12-30T00:00:00"/>
    <d v="1899-12-30T00:00:00"/>
    <s v="ok"/>
    <n v="171"/>
    <x v="10"/>
    <x v="10"/>
    <n v="5"/>
    <n v="0"/>
    <n v="0"/>
    <x v="7"/>
  </r>
  <r>
    <s v="B03"/>
    <s v="Corsa B03"/>
    <x v="0"/>
    <x v="652"/>
    <m/>
    <s v="M- Juniores + M-50 + M-55 + M-60 + M-65 + M-70 + M-75"/>
    <x v="646"/>
    <x v="51"/>
    <x v="0"/>
    <x v="29"/>
    <s v="ok"/>
    <x v="1"/>
    <n v="38"/>
    <s v="H075225"/>
    <x v="48"/>
    <x v="1"/>
    <x v="0"/>
    <n v="5000"/>
    <x v="0"/>
    <d v="1899-12-30T00:00:00"/>
    <d v="1899-12-30T00:00:00"/>
    <s v="ok"/>
    <n v="172"/>
    <x v="25"/>
    <x v="19"/>
    <n v="5"/>
    <n v="0"/>
    <n v="0"/>
    <x v="7"/>
  </r>
  <r>
    <s v="B03"/>
    <s v="Corsa B03"/>
    <x v="0"/>
    <x v="653"/>
    <m/>
    <s v="M- Juniores + M-50 + M-55 + M-60 + M-65 + M-70 + M-75"/>
    <x v="647"/>
    <x v="65"/>
    <x v="0"/>
    <x v="30"/>
    <s v="ok"/>
    <x v="1"/>
    <n v="40"/>
    <s v="A050192"/>
    <x v="54"/>
    <x v="0"/>
    <x v="0"/>
    <n v="5000"/>
    <x v="0"/>
    <d v="1899-12-30T00:00:00"/>
    <d v="1899-12-30T00:00:00"/>
    <s v="ok"/>
    <n v="173"/>
    <x v="11"/>
    <x v="11"/>
    <n v="3"/>
    <n v="0"/>
    <n v="0"/>
    <x v="7"/>
  </r>
  <r>
    <s v="B03"/>
    <s v="Corsa B03"/>
    <x v="0"/>
    <x v="654"/>
    <m/>
    <s v="M- Juniores + M-50 + M-55 + M-60 + M-65 + M-70 + M-75"/>
    <x v="648"/>
    <x v="70"/>
    <x v="0"/>
    <x v="30"/>
    <s v="ok"/>
    <x v="1"/>
    <n v="40"/>
    <s v="A130646"/>
    <x v="3"/>
    <x v="0"/>
    <x v="0"/>
    <n v="5000"/>
    <x v="0"/>
    <d v="1899-12-30T00:00:00"/>
    <d v="1899-12-30T00:00:00"/>
    <s v="ok"/>
    <n v="174"/>
    <x v="12"/>
    <x v="12"/>
    <n v="14"/>
    <n v="0"/>
    <n v="0"/>
    <x v="7"/>
  </r>
  <r>
    <s v="B03"/>
    <s v="Corsa B03"/>
    <x v="0"/>
    <x v="655"/>
    <m/>
    <s v="M- Juniores + M-50 + M-55 + M-60 + M-65 + M-70 + M-75"/>
    <x v="649"/>
    <x v="71"/>
    <x v="0"/>
    <x v="31"/>
    <s v="ok"/>
    <x v="1"/>
    <n v="42"/>
    <s v="A120653"/>
    <x v="34"/>
    <x v="0"/>
    <x v="0"/>
    <n v="5000"/>
    <x v="0"/>
    <d v="1899-12-30T00:00:00"/>
    <d v="1899-12-30T00:00:00"/>
    <s v="ok"/>
    <n v="175"/>
    <x v="4"/>
    <x v="4"/>
    <n v="8"/>
    <n v="0"/>
    <n v="0"/>
    <x v="7"/>
  </r>
  <r>
    <s v="B03"/>
    <s v="Corsa B03"/>
    <x v="0"/>
    <x v="656"/>
    <m/>
    <s v="M- Juniores + M-50 + M-55 + M-60 + M-65 + M-70 + M-75"/>
    <x v="650"/>
    <x v="66"/>
    <x v="0"/>
    <x v="29"/>
    <s v="ok"/>
    <x v="1"/>
    <n v="38"/>
    <s v="A050192"/>
    <x v="54"/>
    <x v="0"/>
    <x v="0"/>
    <n v="5000"/>
    <x v="0"/>
    <d v="1899-12-30T00:00:00"/>
    <d v="1899-12-30T00:00:00"/>
    <s v="ok"/>
    <n v="176"/>
    <x v="26"/>
    <x v="19"/>
    <n v="4"/>
    <n v="0"/>
    <n v="0"/>
    <x v="7"/>
  </r>
  <r>
    <s v="B03"/>
    <s v="Corsa B03"/>
    <x v="0"/>
    <x v="657"/>
    <m/>
    <s v="M- Juniores + M-50 + M-55 + M-60 + M-65 + M-70 + M-75"/>
    <x v="651"/>
    <x v="70"/>
    <x v="0"/>
    <x v="30"/>
    <s v="ok"/>
    <x v="1"/>
    <n v="40"/>
    <s v="A050294"/>
    <x v="23"/>
    <x v="0"/>
    <x v="0"/>
    <n v="5000"/>
    <x v="0"/>
    <d v="1899-12-30T00:00:00"/>
    <d v="1899-12-30T00:00:00"/>
    <s v="ok"/>
    <n v="177"/>
    <x v="13"/>
    <x v="13"/>
    <n v="6"/>
    <n v="0"/>
    <n v="0"/>
    <x v="7"/>
  </r>
  <r>
    <s v="B03"/>
    <s v="Corsa B03"/>
    <x v="0"/>
    <x v="658"/>
    <m/>
    <s v="M- Juniores + M-50 + M-55 + M-60 + M-65 + M-70 + M-75"/>
    <x v="652"/>
    <x v="34"/>
    <x v="0"/>
    <x v="28"/>
    <s v="ok"/>
    <x v="1"/>
    <n v="36"/>
    <s v="A050192"/>
    <x v="54"/>
    <x v="0"/>
    <x v="0"/>
    <n v="5000"/>
    <x v="0"/>
    <d v="1899-12-30T00:00:00"/>
    <d v="1899-12-30T00:00:00"/>
    <s v="ok"/>
    <n v="178"/>
    <x v="32"/>
    <x v="19"/>
    <n v="5"/>
    <n v="0"/>
    <n v="0"/>
    <x v="7"/>
  </r>
  <r>
    <s v="B03"/>
    <s v="Corsa B03"/>
    <x v="0"/>
    <x v="659"/>
    <m/>
    <s v="M- Juniores + M-50 + M-55 + M-60 + M-65 + M-70 + M-75"/>
    <x v="653"/>
    <x v="41"/>
    <x v="0"/>
    <x v="27"/>
    <s v="ok"/>
    <x v="1"/>
    <n v="34"/>
    <s v="A130534"/>
    <x v="8"/>
    <x v="0"/>
    <x v="0"/>
    <n v="5000"/>
    <x v="0"/>
    <d v="1899-12-30T00:00:00"/>
    <d v="1899-12-30T00:00:00"/>
    <s v="ok"/>
    <n v="179"/>
    <x v="36"/>
    <x v="19"/>
    <n v="7"/>
    <n v="0"/>
    <n v="0"/>
    <x v="7"/>
  </r>
  <r>
    <s v="B03"/>
    <s v="Corsa B03"/>
    <x v="0"/>
    <x v="660"/>
    <m/>
    <s v="M- Juniores + M-50 + M-55 + M-60 + M-65 + M-70 + M-75"/>
    <x v="654"/>
    <x v="37"/>
    <x v="0"/>
    <x v="29"/>
    <s v="ok"/>
    <x v="1"/>
    <n v="38"/>
    <s v="A120653"/>
    <x v="34"/>
    <x v="0"/>
    <x v="0"/>
    <n v="5000"/>
    <x v="0"/>
    <d v="1899-12-30T00:00:00"/>
    <d v="1899-12-30T00:00:00"/>
    <s v="ok"/>
    <n v="180"/>
    <x v="27"/>
    <x v="19"/>
    <n v="9"/>
    <n v="0"/>
    <n v="0"/>
    <x v="7"/>
  </r>
  <r>
    <s v="B03"/>
    <s v="Corsa B03"/>
    <x v="0"/>
    <x v="661"/>
    <m/>
    <s v="M- Juniores + M-50 + M-55 + M-60 + M-65 + M-70 + M-75"/>
    <x v="655"/>
    <x v="69"/>
    <x v="0"/>
    <x v="31"/>
    <s v="ok"/>
    <x v="1"/>
    <n v="42"/>
    <s v="A050294"/>
    <x v="23"/>
    <x v="0"/>
    <x v="0"/>
    <n v="5000"/>
    <x v="0"/>
    <d v="1899-12-30T00:00:00"/>
    <d v="1899-12-30T00:00:00"/>
    <s v="ok"/>
    <n v="181"/>
    <x v="5"/>
    <x v="5"/>
    <n v="7"/>
    <n v="0"/>
    <n v="0"/>
    <x v="7"/>
  </r>
  <r>
    <s v="B03"/>
    <s v="Corsa B03"/>
    <x v="0"/>
    <x v="662"/>
    <m/>
    <s v="M- Juniores + M-50 + M-55 + M-60 + M-65 + M-70 + M-75"/>
    <x v="656"/>
    <x v="66"/>
    <x v="0"/>
    <x v="29"/>
    <s v="ok"/>
    <x v="1"/>
    <n v="38"/>
    <s v="A130646"/>
    <x v="3"/>
    <x v="0"/>
    <x v="0"/>
    <n v="5000"/>
    <x v="0"/>
    <d v="1899-12-30T00:00:00"/>
    <d v="1899-12-30T00:00:00"/>
    <s v="ok"/>
    <n v="182"/>
    <x v="28"/>
    <x v="19"/>
    <n v="15"/>
    <n v="0"/>
    <n v="0"/>
    <x v="7"/>
  </r>
  <r>
    <s v="B03"/>
    <s v="Corsa B03"/>
    <x v="0"/>
    <x v="663"/>
    <m/>
    <s v="M- Juniores + M-50 + M-55 + M-60 + M-65 + M-70 + M-75"/>
    <x v="657"/>
    <x v="53"/>
    <x v="0"/>
    <x v="30"/>
    <s v="ok"/>
    <x v="1"/>
    <n v="40"/>
    <s v="A130646"/>
    <x v="3"/>
    <x v="0"/>
    <x v="0"/>
    <n v="5000"/>
    <x v="0"/>
    <d v="1899-12-30T00:00:00"/>
    <d v="1899-12-30T00:00:00"/>
    <s v="ok"/>
    <n v="183"/>
    <x v="14"/>
    <x v="20"/>
    <n v="16"/>
    <n v="0"/>
    <n v="0"/>
    <x v="7"/>
  </r>
  <r>
    <s v="B03"/>
    <s v="Corsa B03"/>
    <x v="0"/>
    <x v="664"/>
    <m/>
    <s v="M- Juniores + M-50 + M-55 + M-60 + M-65 + M-70 + M-75"/>
    <x v="658"/>
    <x v="72"/>
    <x v="0"/>
    <x v="31"/>
    <s v="ok"/>
    <x v="1"/>
    <n v="42"/>
    <s v="A130646"/>
    <x v="3"/>
    <x v="0"/>
    <x v="0"/>
    <n v="5000"/>
    <x v="0"/>
    <d v="1899-12-30T00:00:00"/>
    <d v="1899-12-30T00:00:00"/>
    <s v="ok"/>
    <n v="184"/>
    <x v="6"/>
    <x v="20"/>
    <n v="17"/>
    <n v="0"/>
    <n v="0"/>
    <x v="7"/>
  </r>
  <r>
    <s v="A10"/>
    <s v="Corsa A10"/>
    <x v="0"/>
    <x v="665"/>
    <m/>
    <s v="F-Pulcini"/>
    <x v="659"/>
    <x v="61"/>
    <x v="1"/>
    <x v="32"/>
    <s v="ok"/>
    <x v="0"/>
    <n v="5"/>
    <s v="H011219"/>
    <x v="24"/>
    <x v="1"/>
    <x v="0"/>
    <n v="400"/>
    <x v="0"/>
    <d v="1899-12-30T00:00:00"/>
    <d v="1899-12-30T00:00:00"/>
    <s v="ok"/>
    <n v="1"/>
    <x v="0"/>
    <x v="0"/>
    <n v="6"/>
    <n v="0"/>
    <n v="0"/>
    <x v="7"/>
  </r>
  <r>
    <s v="A10"/>
    <s v="Corsa A10"/>
    <x v="0"/>
    <x v="666"/>
    <m/>
    <s v="F-Pulcini"/>
    <x v="660"/>
    <x v="61"/>
    <x v="1"/>
    <x v="32"/>
    <s v="ok"/>
    <x v="0"/>
    <n v="5"/>
    <s v="H010289"/>
    <x v="1"/>
    <x v="1"/>
    <x v="0"/>
    <n v="400"/>
    <x v="0"/>
    <d v="1899-12-30T00:00:00"/>
    <d v="1899-12-30T00:00:00"/>
    <s v="ok"/>
    <n v="2"/>
    <x v="1"/>
    <x v="1"/>
    <n v="6"/>
    <n v="0"/>
    <n v="0"/>
    <x v="7"/>
  </r>
  <r>
    <s v="A10"/>
    <s v="Corsa A10"/>
    <x v="0"/>
    <x v="667"/>
    <m/>
    <s v="F-Pulcini"/>
    <x v="661"/>
    <x v="61"/>
    <x v="1"/>
    <x v="32"/>
    <s v="ok"/>
    <x v="0"/>
    <n v="5"/>
    <s v="H011219"/>
    <x v="24"/>
    <x v="1"/>
    <x v="0"/>
    <n v="400"/>
    <x v="0"/>
    <d v="1899-12-30T00:00:00"/>
    <d v="1899-12-30T00:00:00"/>
    <s v="ok"/>
    <n v="3"/>
    <x v="2"/>
    <x v="2"/>
    <n v="7"/>
    <n v="0"/>
    <n v="0"/>
    <x v="7"/>
  </r>
  <r>
    <s v="A10"/>
    <s v="Corsa A10"/>
    <x v="0"/>
    <x v="668"/>
    <m/>
    <s v="F-Pulcini"/>
    <x v="662"/>
    <x v="61"/>
    <x v="1"/>
    <x v="32"/>
    <s v="ok"/>
    <x v="0"/>
    <n v="5"/>
    <s v="H010289"/>
    <x v="1"/>
    <x v="1"/>
    <x v="0"/>
    <n v="400"/>
    <x v="0"/>
    <d v="1899-12-30T00:00:00"/>
    <d v="1899-12-30T00:00:00"/>
    <s v="ok"/>
    <n v="4"/>
    <x v="3"/>
    <x v="3"/>
    <n v="7"/>
    <n v="0"/>
    <n v="0"/>
    <x v="7"/>
  </r>
  <r>
    <s v="A10"/>
    <s v="Corsa A10"/>
    <x v="0"/>
    <x v="669"/>
    <m/>
    <s v="F-Pulcini"/>
    <x v="663"/>
    <x v="61"/>
    <x v="1"/>
    <x v="32"/>
    <s v="ok"/>
    <x v="0"/>
    <n v="5"/>
    <s v="L021869"/>
    <x v="2"/>
    <x v="2"/>
    <x v="0"/>
    <n v="400"/>
    <x v="0"/>
    <d v="1899-12-30T00:00:00"/>
    <d v="1899-12-30T00:00:00"/>
    <s v="ok"/>
    <n v="5"/>
    <x v="4"/>
    <x v="4"/>
    <n v="25"/>
    <n v="0"/>
    <n v="0"/>
    <x v="7"/>
  </r>
  <r>
    <s v="A10"/>
    <s v="Corsa A10"/>
    <x v="0"/>
    <x v="670"/>
    <m/>
    <s v="F-Pulcini"/>
    <x v="664"/>
    <x v="61"/>
    <x v="1"/>
    <x v="32"/>
    <s v="ok"/>
    <x v="0"/>
    <n v="5"/>
    <s v="H011308"/>
    <x v="7"/>
    <x v="1"/>
    <x v="0"/>
    <n v="400"/>
    <x v="0"/>
    <d v="1899-12-30T00:00:00"/>
    <d v="1899-12-30T00:00:00"/>
    <s v="ok"/>
    <n v="6"/>
    <x v="5"/>
    <x v="5"/>
    <n v="7"/>
    <n v="0"/>
    <n v="0"/>
    <x v="7"/>
  </r>
  <r>
    <s v="A10"/>
    <s v="Corsa A10"/>
    <x v="0"/>
    <x v="671"/>
    <m/>
    <s v="F-Pulcini"/>
    <x v="665"/>
    <x v="61"/>
    <x v="1"/>
    <x v="32"/>
    <s v="ok"/>
    <x v="0"/>
    <n v="5"/>
    <s v="H080416"/>
    <x v="64"/>
    <x v="1"/>
    <x v="0"/>
    <n v="400"/>
    <x v="0"/>
    <d v="1899-12-30T00:00:00"/>
    <d v="1899-12-30T00:00:00"/>
    <s v="ok"/>
    <n v="7"/>
    <x v="6"/>
    <x v="6"/>
    <n v="5"/>
    <n v="0"/>
    <n v="0"/>
    <x v="7"/>
  </r>
  <r>
    <s v="A10"/>
    <s v="Corsa A10"/>
    <x v="0"/>
    <x v="672"/>
    <m/>
    <s v="F-Pulcini"/>
    <x v="666"/>
    <x v="62"/>
    <x v="1"/>
    <x v="32"/>
    <s v="ok"/>
    <x v="0"/>
    <n v="5"/>
    <s v="H080416"/>
    <x v="64"/>
    <x v="1"/>
    <x v="0"/>
    <n v="400"/>
    <x v="0"/>
    <d v="1899-12-30T00:00:00"/>
    <d v="1899-12-30T00:00:00"/>
    <s v="ok"/>
    <n v="8"/>
    <x v="7"/>
    <x v="7"/>
    <n v="6"/>
    <n v="0"/>
    <n v="0"/>
    <x v="7"/>
  </r>
  <r>
    <s v="A10"/>
    <s v="Corsa A10"/>
    <x v="0"/>
    <x v="673"/>
    <m/>
    <s v="F-Pulcini"/>
    <x v="667"/>
    <x v="61"/>
    <x v="1"/>
    <x v="32"/>
    <s v="ok"/>
    <x v="0"/>
    <n v="5"/>
    <s v="H080382"/>
    <x v="21"/>
    <x v="1"/>
    <x v="0"/>
    <n v="400"/>
    <x v="0"/>
    <d v="1899-12-30T00:00:00"/>
    <d v="1899-12-30T00:00:00"/>
    <s v="ok"/>
    <n v="9"/>
    <x v="8"/>
    <x v="8"/>
    <n v="2"/>
    <n v="0"/>
    <n v="0"/>
    <x v="7"/>
  </r>
  <r>
    <s v="A10"/>
    <s v="Corsa A10"/>
    <x v="0"/>
    <x v="674"/>
    <m/>
    <s v="F-Pulcini"/>
    <x v="668"/>
    <x v="61"/>
    <x v="1"/>
    <x v="32"/>
    <s v="ok"/>
    <x v="0"/>
    <n v="5"/>
    <s v="H040237"/>
    <x v="71"/>
    <x v="1"/>
    <x v="0"/>
    <n v="400"/>
    <x v="0"/>
    <d v="1899-12-30T00:00:00"/>
    <d v="1899-12-30T00:00:00"/>
    <s v="ok"/>
    <n v="10"/>
    <x v="9"/>
    <x v="9"/>
    <n v="2"/>
    <n v="0"/>
    <n v="0"/>
    <x v="7"/>
  </r>
  <r>
    <s v="A10"/>
    <s v="Corsa A10"/>
    <x v="0"/>
    <x v="675"/>
    <m/>
    <s v="F-Pulcini"/>
    <x v="669"/>
    <x v="62"/>
    <x v="1"/>
    <x v="32"/>
    <s v="ok"/>
    <x v="0"/>
    <n v="5"/>
    <s v="H010172"/>
    <x v="16"/>
    <x v="1"/>
    <x v="0"/>
    <n v="400"/>
    <x v="0"/>
    <d v="1899-12-30T00:00:00"/>
    <d v="1899-12-30T00:00:00"/>
    <s v="ok"/>
    <n v="11"/>
    <x v="10"/>
    <x v="10"/>
    <n v="6"/>
    <n v="0"/>
    <n v="0"/>
    <x v="7"/>
  </r>
  <r>
    <s v="A10"/>
    <s v="Corsa A10"/>
    <x v="0"/>
    <x v="676"/>
    <m/>
    <s v="F-Pulcini"/>
    <x v="670"/>
    <x v="61"/>
    <x v="1"/>
    <x v="32"/>
    <s v="ok"/>
    <x v="0"/>
    <n v="5"/>
    <s v="H041255"/>
    <x v="10"/>
    <x v="1"/>
    <x v="0"/>
    <n v="400"/>
    <x v="0"/>
    <d v="1899-12-30T00:00:00"/>
    <d v="1899-12-30T00:00:00"/>
    <s v="ok"/>
    <n v="12"/>
    <x v="11"/>
    <x v="11"/>
    <n v="3"/>
    <n v="0"/>
    <n v="0"/>
    <x v="7"/>
  </r>
  <r>
    <s v="A10"/>
    <s v="Corsa A10"/>
    <x v="0"/>
    <x v="677"/>
    <m/>
    <s v="F-Pulcini"/>
    <x v="671"/>
    <x v="61"/>
    <x v="1"/>
    <x v="32"/>
    <s v="ok"/>
    <x v="0"/>
    <n v="5"/>
    <s v="L021869"/>
    <x v="2"/>
    <x v="2"/>
    <x v="0"/>
    <n v="400"/>
    <x v="0"/>
    <d v="1899-12-30T00:00:00"/>
    <d v="1899-12-30T00:00:00"/>
    <s v="ok"/>
    <n v="13"/>
    <x v="12"/>
    <x v="12"/>
    <n v="26"/>
    <n v="0"/>
    <n v="0"/>
    <x v="7"/>
  </r>
  <r>
    <s v="A10"/>
    <s v="Corsa A10"/>
    <x v="0"/>
    <x v="678"/>
    <m/>
    <s v="F-Pulcini"/>
    <x v="672"/>
    <x v="62"/>
    <x v="1"/>
    <x v="32"/>
    <s v="ok"/>
    <x v="0"/>
    <n v="5"/>
    <s v="H080382"/>
    <x v="21"/>
    <x v="1"/>
    <x v="0"/>
    <n v="400"/>
    <x v="0"/>
    <d v="1899-12-30T00:00:00"/>
    <d v="1899-12-30T00:00:00"/>
    <s v="ok"/>
    <n v="14"/>
    <x v="13"/>
    <x v="13"/>
    <n v="3"/>
    <n v="0"/>
    <n v="0"/>
    <x v="7"/>
  </r>
  <r>
    <s v="A10"/>
    <s v="Corsa A10"/>
    <x v="0"/>
    <x v="679"/>
    <m/>
    <s v="F-Pulcini"/>
    <x v="673"/>
    <x v="62"/>
    <x v="1"/>
    <x v="32"/>
    <s v="ok"/>
    <x v="0"/>
    <n v="5"/>
    <s v="H080382"/>
    <x v="21"/>
    <x v="1"/>
    <x v="0"/>
    <n v="400"/>
    <x v="0"/>
    <d v="1899-12-30T00:00:00"/>
    <d v="1899-12-30T00:00:00"/>
    <s v="ok"/>
    <n v="15"/>
    <x v="14"/>
    <x v="14"/>
    <n v="4"/>
    <n v="0"/>
    <n v="0"/>
    <x v="7"/>
  </r>
  <r>
    <s v="A10"/>
    <s v="Corsa A10"/>
    <x v="0"/>
    <x v="680"/>
    <m/>
    <s v="F-Pulcini"/>
    <x v="674"/>
    <x v="61"/>
    <x v="1"/>
    <x v="32"/>
    <s v="ok"/>
    <x v="0"/>
    <n v="5"/>
    <s v="L021869"/>
    <x v="2"/>
    <x v="2"/>
    <x v="0"/>
    <n v="400"/>
    <x v="0"/>
    <d v="1899-12-30T00:00:00"/>
    <d v="1899-12-30T00:00:00"/>
    <s v="ok"/>
    <n v="16"/>
    <x v="15"/>
    <x v="15"/>
    <n v="27"/>
    <n v="0"/>
    <n v="0"/>
    <x v="7"/>
  </r>
  <r>
    <s v="A10"/>
    <s v="Corsa A10"/>
    <x v="0"/>
    <x v="681"/>
    <m/>
    <s v="F-Pulcini"/>
    <x v="675"/>
    <x v="61"/>
    <x v="1"/>
    <x v="32"/>
    <s v="ok"/>
    <x v="0"/>
    <n v="5"/>
    <s v="H080274"/>
    <x v="9"/>
    <x v="1"/>
    <x v="0"/>
    <n v="400"/>
    <x v="0"/>
    <d v="1899-12-30T00:00:00"/>
    <d v="1899-12-30T00:00:00"/>
    <s v="ok"/>
    <n v="17"/>
    <x v="16"/>
    <x v="16"/>
    <n v="12"/>
    <n v="0"/>
    <n v="0"/>
    <x v="7"/>
  </r>
  <r>
    <s v="A10"/>
    <s v="Corsa A10"/>
    <x v="0"/>
    <x v="682"/>
    <m/>
    <s v="F-Pulcini"/>
    <x v="676"/>
    <x v="61"/>
    <x v="1"/>
    <x v="32"/>
    <s v="ok"/>
    <x v="0"/>
    <n v="5"/>
    <s v="H080416"/>
    <x v="64"/>
    <x v="1"/>
    <x v="0"/>
    <n v="400"/>
    <x v="0"/>
    <d v="1899-12-30T00:00:00"/>
    <d v="1899-12-30T00:00:00"/>
    <s v="ok"/>
    <n v="18"/>
    <x v="17"/>
    <x v="17"/>
    <n v="7"/>
    <n v="0"/>
    <n v="0"/>
    <x v="7"/>
  </r>
  <r>
    <s v="A10"/>
    <s v="Corsa A10"/>
    <x v="0"/>
    <x v="683"/>
    <m/>
    <s v="F-Pulcini"/>
    <x v="677"/>
    <x v="62"/>
    <x v="1"/>
    <x v="32"/>
    <s v="ok"/>
    <x v="0"/>
    <n v="5"/>
    <s v="L021869"/>
    <x v="2"/>
    <x v="2"/>
    <x v="0"/>
    <n v="400"/>
    <x v="0"/>
    <d v="1899-12-30T00:00:00"/>
    <d v="1899-12-30T00:00:00"/>
    <s v="ok"/>
    <n v="19"/>
    <x v="18"/>
    <x v="18"/>
    <n v="28"/>
    <n v="0"/>
    <n v="0"/>
    <x v="7"/>
  </r>
  <r>
    <s v="A10"/>
    <s v="Corsa A10"/>
    <x v="0"/>
    <x v="684"/>
    <m/>
    <s v="F-Pulcini"/>
    <x v="678"/>
    <x v="61"/>
    <x v="1"/>
    <x v="32"/>
    <s v="ok"/>
    <x v="0"/>
    <n v="5"/>
    <s v="L021869"/>
    <x v="2"/>
    <x v="2"/>
    <x v="0"/>
    <n v="400"/>
    <x v="0"/>
    <d v="1899-12-30T00:00:00"/>
    <d v="1899-12-30T00:00:00"/>
    <s v="ok"/>
    <n v="20"/>
    <x v="19"/>
    <x v="19"/>
    <n v="29"/>
    <n v="0"/>
    <n v="0"/>
    <x v="7"/>
  </r>
  <r>
    <s v="A10"/>
    <s v="Corsa A10"/>
    <x v="0"/>
    <x v="685"/>
    <m/>
    <s v="F-Pulcini"/>
    <x v="679"/>
    <x v="61"/>
    <x v="1"/>
    <x v="32"/>
    <s v="ok"/>
    <x v="0"/>
    <n v="5"/>
    <s v="H080682"/>
    <x v="20"/>
    <x v="1"/>
    <x v="0"/>
    <n v="400"/>
    <x v="0"/>
    <d v="1899-12-30T00:00:00"/>
    <d v="1899-12-30T00:00:00"/>
    <s v="ok"/>
    <n v="21"/>
    <x v="20"/>
    <x v="19"/>
    <n v="9"/>
    <n v="0"/>
    <n v="0"/>
    <x v="7"/>
  </r>
  <r>
    <s v="A10"/>
    <s v="Corsa A10"/>
    <x v="0"/>
    <x v="686"/>
    <m/>
    <s v="F-Pulcini"/>
    <x v="680"/>
    <x v="62"/>
    <x v="1"/>
    <x v="32"/>
    <s v="ok"/>
    <x v="0"/>
    <n v="5"/>
    <s v="L022825"/>
    <x v="5"/>
    <x v="2"/>
    <x v="0"/>
    <n v="400"/>
    <x v="0"/>
    <d v="1899-12-30T00:00:00"/>
    <d v="1899-12-30T00:00:00"/>
    <s v="ok"/>
    <n v="22"/>
    <x v="21"/>
    <x v="19"/>
    <n v="4"/>
    <n v="0"/>
    <n v="0"/>
    <x v="7"/>
  </r>
  <r>
    <s v="A10"/>
    <s v="Corsa A10"/>
    <x v="0"/>
    <x v="687"/>
    <m/>
    <s v="F-Pulcini"/>
    <x v="681"/>
    <x v="62"/>
    <x v="1"/>
    <x v="32"/>
    <s v="ok"/>
    <x v="0"/>
    <n v="5"/>
    <s v="H080682"/>
    <x v="20"/>
    <x v="1"/>
    <x v="0"/>
    <n v="400"/>
    <x v="0"/>
    <d v="1899-12-30T00:00:00"/>
    <d v="1899-12-30T00:00:00"/>
    <s v="ok"/>
    <n v="23"/>
    <x v="22"/>
    <x v="19"/>
    <n v="10"/>
    <n v="0"/>
    <n v="0"/>
    <x v="7"/>
  </r>
  <r>
    <s v="A10"/>
    <s v="Corsa A10"/>
    <x v="0"/>
    <x v="688"/>
    <m/>
    <s v="F-Pulcini"/>
    <x v="682"/>
    <x v="61"/>
    <x v="1"/>
    <x v="32"/>
    <s v="ok"/>
    <x v="0"/>
    <n v="5"/>
    <s v="L022825"/>
    <x v="5"/>
    <x v="2"/>
    <x v="0"/>
    <n v="400"/>
    <x v="0"/>
    <d v="1899-12-30T00:00:00"/>
    <d v="1899-12-30T00:00:00"/>
    <s v="ok"/>
    <n v="24"/>
    <x v="23"/>
    <x v="19"/>
    <n v="5"/>
    <n v="0"/>
    <n v="0"/>
    <x v="7"/>
  </r>
  <r>
    <s v="A10"/>
    <s v="Corsa A10"/>
    <x v="0"/>
    <x v="689"/>
    <m/>
    <s v="F-Pulcini"/>
    <x v="683"/>
    <x v="62"/>
    <x v="1"/>
    <x v="32"/>
    <s v="ok"/>
    <x v="0"/>
    <n v="5"/>
    <s v="H010289"/>
    <x v="1"/>
    <x v="1"/>
    <x v="0"/>
    <n v="400"/>
    <x v="0"/>
    <d v="1899-12-30T00:00:00"/>
    <d v="1899-12-30T00:00:00"/>
    <s v="ok"/>
    <n v="25"/>
    <x v="24"/>
    <x v="19"/>
    <n v="8"/>
    <n v="0"/>
    <n v="0"/>
    <x v="7"/>
  </r>
  <r>
    <s v="A10"/>
    <s v="Corsa A10"/>
    <x v="0"/>
    <x v="690"/>
    <m/>
    <s v="F-Pulcini"/>
    <x v="684"/>
    <x v="61"/>
    <x v="1"/>
    <x v="32"/>
    <s v="ok"/>
    <x v="0"/>
    <n v="5"/>
    <s v="H080274"/>
    <x v="9"/>
    <x v="1"/>
    <x v="0"/>
    <n v="400"/>
    <x v="0"/>
    <d v="1899-12-30T00:00:00"/>
    <d v="1899-12-30T00:00:00"/>
    <s v="ok"/>
    <n v="26"/>
    <x v="25"/>
    <x v="19"/>
    <n v="13"/>
    <n v="0"/>
    <n v="0"/>
    <x v="7"/>
  </r>
  <r>
    <s v="A10"/>
    <s v="Corsa A10"/>
    <x v="0"/>
    <x v="691"/>
    <m/>
    <s v="F-Pulcini"/>
    <x v="685"/>
    <x v="61"/>
    <x v="1"/>
    <x v="32"/>
    <s v="ok"/>
    <x v="0"/>
    <n v="5"/>
    <s v="H010289"/>
    <x v="1"/>
    <x v="1"/>
    <x v="0"/>
    <n v="400"/>
    <x v="0"/>
    <d v="1899-12-30T00:00:00"/>
    <d v="1899-12-30T00:00:00"/>
    <s v="ok"/>
    <n v="27"/>
    <x v="26"/>
    <x v="19"/>
    <n v="9"/>
    <n v="0"/>
    <n v="0"/>
    <x v="7"/>
  </r>
  <r>
    <s v="A10"/>
    <s v="Corsa A10"/>
    <x v="0"/>
    <x v="692"/>
    <m/>
    <s v="F-Pulcini"/>
    <x v="686"/>
    <x v="61"/>
    <x v="1"/>
    <x v="32"/>
    <s v="ok"/>
    <x v="0"/>
    <n v="5"/>
    <s v="H041109"/>
    <x v="72"/>
    <x v="1"/>
    <x v="0"/>
    <n v="400"/>
    <x v="0"/>
    <d v="1899-12-30T00:00:00"/>
    <d v="1899-12-30T00:00:00"/>
    <s v="ok"/>
    <n v="28"/>
    <x v="27"/>
    <x v="19"/>
    <n v="2"/>
    <n v="0"/>
    <n v="0"/>
    <x v="7"/>
  </r>
  <r>
    <s v="A10"/>
    <s v="Corsa A10"/>
    <x v="0"/>
    <x v="693"/>
    <m/>
    <s v="F-Pulcini"/>
    <x v="687"/>
    <x v="62"/>
    <x v="1"/>
    <x v="32"/>
    <s v="ok"/>
    <x v="0"/>
    <n v="5"/>
    <s v="H080274"/>
    <x v="9"/>
    <x v="1"/>
    <x v="0"/>
    <n v="400"/>
    <x v="0"/>
    <d v="1899-12-30T00:00:00"/>
    <d v="1899-12-30T00:00:00"/>
    <s v="ok"/>
    <n v="29"/>
    <x v="28"/>
    <x v="19"/>
    <n v="14"/>
    <n v="0"/>
    <n v="0"/>
    <x v="7"/>
  </r>
  <r>
    <s v="A10"/>
    <s v="Corsa A10"/>
    <x v="0"/>
    <x v="694"/>
    <m/>
    <s v="F-Pulcini"/>
    <x v="688"/>
    <x v="62"/>
    <x v="1"/>
    <x v="32"/>
    <s v="ok"/>
    <x v="0"/>
    <n v="5"/>
    <s v="L021869"/>
    <x v="2"/>
    <x v="2"/>
    <x v="0"/>
    <n v="400"/>
    <x v="0"/>
    <d v="1899-12-30T00:00:00"/>
    <d v="1899-12-30T00:00:00"/>
    <s v="ok"/>
    <n v="30"/>
    <x v="29"/>
    <x v="19"/>
    <n v="30"/>
    <n v="0"/>
    <n v="0"/>
    <x v="7"/>
  </r>
  <r>
    <s v="A10"/>
    <s v="Corsa A10"/>
    <x v="0"/>
    <x v="695"/>
    <m/>
    <s v="F-Pulcini"/>
    <x v="689"/>
    <x v="62"/>
    <x v="1"/>
    <x v="32"/>
    <s v="ok"/>
    <x v="0"/>
    <n v="5"/>
    <s v="H070281"/>
    <x v="46"/>
    <x v="1"/>
    <x v="0"/>
    <n v="400"/>
    <x v="0"/>
    <d v="1899-12-30T00:00:00"/>
    <d v="1899-12-30T00:00:00"/>
    <s v="ok"/>
    <n v="31"/>
    <x v="30"/>
    <x v="19"/>
    <n v="2"/>
    <n v="0"/>
    <n v="0"/>
    <x v="7"/>
  </r>
  <r>
    <s v="A11"/>
    <s v="Corsa A11"/>
    <x v="0"/>
    <x v="696"/>
    <m/>
    <s v="M-Primi Passi"/>
    <x v="690"/>
    <x v="73"/>
    <x v="0"/>
    <x v="33"/>
    <s v="ok"/>
    <x v="0"/>
    <n v="4"/>
    <s v="H010172"/>
    <x v="16"/>
    <x v="1"/>
    <x v="0"/>
    <n v="400"/>
    <x v="0"/>
    <d v="1899-12-30T00:00:00"/>
    <d v="1899-12-30T00:00:00"/>
    <s v="ok"/>
    <n v="1"/>
    <x v="0"/>
    <x v="0"/>
    <n v="6"/>
    <n v="0"/>
    <n v="0"/>
    <x v="7"/>
  </r>
  <r>
    <s v="A11"/>
    <s v="Corsa A11"/>
    <x v="0"/>
    <x v="697"/>
    <m/>
    <s v="M-Primi Passi"/>
    <x v="691"/>
    <x v="73"/>
    <x v="0"/>
    <x v="33"/>
    <s v="ok"/>
    <x v="0"/>
    <n v="4"/>
    <s v="H010172"/>
    <x v="16"/>
    <x v="1"/>
    <x v="0"/>
    <n v="400"/>
    <x v="0"/>
    <d v="1899-12-30T00:00:00"/>
    <d v="1899-12-30T00:00:00"/>
    <s v="ok"/>
    <n v="2"/>
    <x v="1"/>
    <x v="1"/>
    <n v="7"/>
    <n v="0"/>
    <n v="0"/>
    <x v="7"/>
  </r>
  <r>
    <s v="A11"/>
    <s v="Corsa A11"/>
    <x v="0"/>
    <x v="698"/>
    <m/>
    <s v="M-Primi Passi"/>
    <x v="692"/>
    <x v="73"/>
    <x v="0"/>
    <x v="33"/>
    <s v="ok"/>
    <x v="0"/>
    <n v="4"/>
    <s v="L021869"/>
    <x v="2"/>
    <x v="2"/>
    <x v="0"/>
    <n v="400"/>
    <x v="0"/>
    <d v="1899-12-30T00:00:00"/>
    <d v="1899-12-30T00:00:00"/>
    <s v="ok"/>
    <n v="3"/>
    <x v="2"/>
    <x v="2"/>
    <n v="22"/>
    <n v="0"/>
    <n v="0"/>
    <x v="7"/>
  </r>
  <r>
    <s v="A11"/>
    <s v="Corsa A11"/>
    <x v="0"/>
    <x v="699"/>
    <m/>
    <s v="M-Primi Passi"/>
    <x v="693"/>
    <x v="73"/>
    <x v="0"/>
    <x v="33"/>
    <s v="ok"/>
    <x v="0"/>
    <n v="4"/>
    <s v="H041109"/>
    <x v="72"/>
    <x v="1"/>
    <x v="0"/>
    <n v="400"/>
    <x v="0"/>
    <d v="1899-12-30T00:00:00"/>
    <d v="1899-12-30T00:00:00"/>
    <s v="ok"/>
    <n v="4"/>
    <x v="3"/>
    <x v="3"/>
    <n v="1"/>
    <n v="0"/>
    <n v="27"/>
    <x v="67"/>
  </r>
  <r>
    <s v="A11"/>
    <s v="Corsa A11"/>
    <x v="0"/>
    <x v="700"/>
    <m/>
    <s v="M-Primi Passi"/>
    <x v="694"/>
    <x v="73"/>
    <x v="0"/>
    <x v="33"/>
    <s v="ok"/>
    <x v="0"/>
    <n v="4"/>
    <s v="H080274"/>
    <x v="9"/>
    <x v="1"/>
    <x v="0"/>
    <n v="400"/>
    <x v="0"/>
    <d v="1899-12-30T00:00:00"/>
    <d v="1899-12-30T00:00:00"/>
    <s v="ok"/>
    <n v="5"/>
    <x v="4"/>
    <x v="4"/>
    <n v="21"/>
    <n v="0"/>
    <n v="0"/>
    <x v="7"/>
  </r>
  <r>
    <s v="A11"/>
    <s v="Corsa A11"/>
    <x v="0"/>
    <x v="701"/>
    <m/>
    <s v="M-Primi Passi"/>
    <x v="695"/>
    <x v="73"/>
    <x v="0"/>
    <x v="33"/>
    <s v="ok"/>
    <x v="0"/>
    <n v="4"/>
    <s v="H080416"/>
    <x v="64"/>
    <x v="1"/>
    <x v="0"/>
    <n v="400"/>
    <x v="0"/>
    <d v="1899-12-30T00:00:00"/>
    <d v="1899-12-30T00:00:00"/>
    <s v="ok"/>
    <n v="6"/>
    <x v="5"/>
    <x v="5"/>
    <n v="8"/>
    <n v="0"/>
    <n v="0"/>
    <x v="7"/>
  </r>
  <r>
    <s v="A11"/>
    <s v="Corsa A11"/>
    <x v="0"/>
    <x v="702"/>
    <m/>
    <s v="M-Primi Passi"/>
    <x v="696"/>
    <x v="73"/>
    <x v="0"/>
    <x v="33"/>
    <s v="ok"/>
    <x v="0"/>
    <n v="4"/>
    <s v="L021869"/>
    <x v="2"/>
    <x v="2"/>
    <x v="0"/>
    <n v="400"/>
    <x v="0"/>
    <d v="1899-12-30T00:00:00"/>
    <d v="1899-12-30T00:00:00"/>
    <s v="ok"/>
    <n v="7"/>
    <x v="6"/>
    <x v="6"/>
    <n v="23"/>
    <n v="0"/>
    <n v="0"/>
    <x v="7"/>
  </r>
  <r>
    <s v="A11"/>
    <s v="Corsa A11"/>
    <x v="0"/>
    <x v="703"/>
    <m/>
    <s v="M-Primi Passi"/>
    <x v="697"/>
    <x v="73"/>
    <x v="0"/>
    <x v="33"/>
    <s v="ok"/>
    <x v="0"/>
    <n v="4"/>
    <s v="H080682"/>
    <x v="20"/>
    <x v="1"/>
    <x v="0"/>
    <n v="400"/>
    <x v="0"/>
    <d v="1899-12-30T00:00:00"/>
    <d v="1899-12-30T00:00:00"/>
    <s v="ok"/>
    <n v="8"/>
    <x v="7"/>
    <x v="7"/>
    <n v="13"/>
    <n v="0"/>
    <n v="0"/>
    <x v="7"/>
  </r>
  <r>
    <s v="A11"/>
    <s v="Corsa A11"/>
    <x v="0"/>
    <x v="704"/>
    <m/>
    <s v="M-Primi Passi"/>
    <x v="698"/>
    <x v="73"/>
    <x v="0"/>
    <x v="33"/>
    <s v="ok"/>
    <x v="0"/>
    <n v="4"/>
    <s v="H080682"/>
    <x v="20"/>
    <x v="1"/>
    <x v="0"/>
    <n v="400"/>
    <x v="0"/>
    <d v="1899-12-30T00:00:00"/>
    <d v="1899-12-30T00:00:00"/>
    <s v="ok"/>
    <n v="9"/>
    <x v="8"/>
    <x v="8"/>
    <n v="14"/>
    <n v="0"/>
    <n v="0"/>
    <x v="7"/>
  </r>
  <r>
    <s v="A11"/>
    <s v="Corsa A11"/>
    <x v="0"/>
    <x v="705"/>
    <m/>
    <s v="M-Primi Passi"/>
    <x v="699"/>
    <x v="73"/>
    <x v="0"/>
    <x v="33"/>
    <s v="ok"/>
    <x v="0"/>
    <n v="4"/>
    <s v="H080590"/>
    <x v="44"/>
    <x v="1"/>
    <x v="0"/>
    <n v="400"/>
    <x v="0"/>
    <d v="1899-12-30T00:00:00"/>
    <d v="1899-12-30T00:00:00"/>
    <s v="ok"/>
    <n v="10"/>
    <x v="9"/>
    <x v="9"/>
    <n v="2"/>
    <n v="0"/>
    <n v="0"/>
    <x v="7"/>
  </r>
  <r>
    <s v="A11"/>
    <s v="Corsa A11"/>
    <x v="0"/>
    <x v="706"/>
    <m/>
    <s v="M-Primi Passi"/>
    <x v="700"/>
    <x v="73"/>
    <x v="0"/>
    <x v="33"/>
    <s v="ok"/>
    <x v="0"/>
    <n v="4"/>
    <s v="H041109"/>
    <x v="72"/>
    <x v="1"/>
    <x v="0"/>
    <n v="400"/>
    <x v="0"/>
    <d v="1899-12-30T00:00:00"/>
    <d v="1899-12-30T00:00:00"/>
    <s v="ok"/>
    <n v="11"/>
    <x v="10"/>
    <x v="10"/>
    <n v="2"/>
    <n v="0"/>
    <n v="0"/>
    <x v="7"/>
  </r>
  <r>
    <s v="A11"/>
    <s v="Corsa A11"/>
    <x v="0"/>
    <x v="707"/>
    <m/>
    <s v="M-Primi Passi"/>
    <x v="701"/>
    <x v="73"/>
    <x v="0"/>
    <x v="33"/>
    <s v="ok"/>
    <x v="0"/>
    <n v="4"/>
    <s v="H011219"/>
    <x v="24"/>
    <x v="1"/>
    <x v="0"/>
    <n v="400"/>
    <x v="0"/>
    <d v="1899-12-30T00:00:00"/>
    <d v="1899-12-30T00:00:00"/>
    <s v="ok"/>
    <n v="12"/>
    <x v="11"/>
    <x v="11"/>
    <n v="7"/>
    <n v="0"/>
    <n v="0"/>
    <x v="7"/>
  </r>
  <r>
    <s v="A11"/>
    <s v="Corsa A11"/>
    <x v="0"/>
    <x v="708"/>
    <m/>
    <s v="M-Primi Passi"/>
    <x v="702"/>
    <x v="73"/>
    <x v="0"/>
    <x v="33"/>
    <s v="ok"/>
    <x v="0"/>
    <n v="4"/>
    <s v="L021869"/>
    <x v="2"/>
    <x v="2"/>
    <x v="0"/>
    <n v="400"/>
    <x v="0"/>
    <d v="1899-12-30T00:00:00"/>
    <d v="1899-12-30T00:00:00"/>
    <s v="ok"/>
    <n v="13"/>
    <x v="12"/>
    <x v="12"/>
    <n v="24"/>
    <n v="0"/>
    <n v="0"/>
    <x v="7"/>
  </r>
  <r>
    <s v="A11"/>
    <s v="Corsa A11"/>
    <x v="0"/>
    <x v="709"/>
    <m/>
    <s v="M-Primi Passi"/>
    <x v="703"/>
    <x v="74"/>
    <x v="0"/>
    <x v="33"/>
    <s v="ok"/>
    <x v="0"/>
    <n v="4"/>
    <s v="H080416"/>
    <x v="64"/>
    <x v="1"/>
    <x v="0"/>
    <n v="400"/>
    <x v="0"/>
    <d v="1899-12-30T00:00:00"/>
    <d v="1899-12-30T00:00:00"/>
    <s v="ok"/>
    <n v="14"/>
    <x v="13"/>
    <x v="13"/>
    <n v="9"/>
    <n v="0"/>
    <n v="0"/>
    <x v="7"/>
  </r>
  <r>
    <s v="A11"/>
    <s v="Corsa A11"/>
    <x v="0"/>
    <x v="710"/>
    <m/>
    <s v="M-Primi Passi"/>
    <x v="704"/>
    <x v="73"/>
    <x v="0"/>
    <x v="33"/>
    <s v="ok"/>
    <x v="0"/>
    <n v="4"/>
    <s v="H080682"/>
    <x v="20"/>
    <x v="1"/>
    <x v="0"/>
    <n v="400"/>
    <x v="0"/>
    <d v="1899-12-30T00:00:00"/>
    <d v="1899-12-30T00:00:00"/>
    <s v="ok"/>
    <n v="15"/>
    <x v="14"/>
    <x v="14"/>
    <n v="15"/>
    <n v="0"/>
    <n v="0"/>
    <x v="7"/>
  </r>
  <r>
    <s v="A11"/>
    <s v="Corsa A11"/>
    <x v="0"/>
    <x v="711"/>
    <m/>
    <s v="M-Primi Passi"/>
    <x v="705"/>
    <x v="74"/>
    <x v="0"/>
    <x v="33"/>
    <s v="ok"/>
    <x v="0"/>
    <n v="4"/>
    <s v="H040447"/>
    <x v="30"/>
    <x v="1"/>
    <x v="0"/>
    <n v="400"/>
    <x v="0"/>
    <d v="1899-12-30T00:00:00"/>
    <d v="1899-12-30T00:00:00"/>
    <s v="ok"/>
    <n v="16"/>
    <x v="15"/>
    <x v="15"/>
    <n v="10"/>
    <n v="0"/>
    <n v="0"/>
    <x v="7"/>
  </r>
  <r>
    <s v="A11"/>
    <s v="Corsa A11"/>
    <x v="0"/>
    <x v="712"/>
    <m/>
    <s v="M-Primi Passi"/>
    <x v="706"/>
    <x v="74"/>
    <x v="0"/>
    <x v="33"/>
    <s v="ok"/>
    <x v="0"/>
    <n v="4"/>
    <s v="L021869"/>
    <x v="2"/>
    <x v="2"/>
    <x v="0"/>
    <n v="400"/>
    <x v="0"/>
    <d v="1899-12-30T00:00:00"/>
    <d v="1899-12-30T00:00:00"/>
    <s v="ok"/>
    <n v="17"/>
    <x v="16"/>
    <x v="16"/>
    <n v="25"/>
    <n v="0"/>
    <n v="0"/>
    <x v="7"/>
  </r>
  <r>
    <s v="A11"/>
    <s v="Corsa A11"/>
    <x v="0"/>
    <x v="713"/>
    <m/>
    <s v="M-Primi Passi"/>
    <x v="707"/>
    <x v="74"/>
    <x v="0"/>
    <x v="33"/>
    <s v="ok"/>
    <x v="0"/>
    <n v="4"/>
    <s v="H080019"/>
    <x v="93"/>
    <x v="1"/>
    <x v="0"/>
    <n v="400"/>
    <x v="0"/>
    <d v="1899-12-30T00:00:00"/>
    <d v="1899-12-30T00:00:00"/>
    <s v="ok"/>
    <n v="18"/>
    <x v="17"/>
    <x v="17"/>
    <n v="1"/>
    <n v="0"/>
    <n v="3"/>
    <x v="15"/>
  </r>
  <r>
    <s v="A11"/>
    <s v="Corsa A11"/>
    <x v="0"/>
    <x v="714"/>
    <m/>
    <s v="M-Primi Passi"/>
    <x v="708"/>
    <x v="73"/>
    <x v="0"/>
    <x v="33"/>
    <s v="ok"/>
    <x v="0"/>
    <n v="4"/>
    <s v="L022825"/>
    <x v="5"/>
    <x v="2"/>
    <x v="0"/>
    <n v="400"/>
    <x v="0"/>
    <d v="1899-12-30T00:00:00"/>
    <d v="1899-12-30T00:00:00"/>
    <s v="ok"/>
    <n v="19"/>
    <x v="18"/>
    <x v="18"/>
    <n v="13"/>
    <n v="0"/>
    <n v="0"/>
    <x v="7"/>
  </r>
  <r>
    <s v="A11"/>
    <s v="Corsa A11"/>
    <x v="0"/>
    <x v="715"/>
    <m/>
    <s v="M-Primi Passi"/>
    <x v="709"/>
    <x v="73"/>
    <x v="0"/>
    <x v="33"/>
    <s v="ok"/>
    <x v="0"/>
    <n v="4"/>
    <s v="L021869"/>
    <x v="2"/>
    <x v="2"/>
    <x v="0"/>
    <n v="400"/>
    <x v="0"/>
    <d v="1899-12-30T00:00:00"/>
    <d v="1899-12-30T00:00:00"/>
    <s v="ok"/>
    <n v="20"/>
    <x v="19"/>
    <x v="19"/>
    <n v="26"/>
    <n v="0"/>
    <n v="0"/>
    <x v="7"/>
  </r>
  <r>
    <s v="A11"/>
    <s v="Corsa A11"/>
    <x v="0"/>
    <x v="716"/>
    <m/>
    <s v="M-Primi Passi"/>
    <x v="710"/>
    <x v="74"/>
    <x v="0"/>
    <x v="33"/>
    <s v="ok"/>
    <x v="0"/>
    <n v="4"/>
    <s v="L021869"/>
    <x v="2"/>
    <x v="2"/>
    <x v="0"/>
    <n v="400"/>
    <x v="0"/>
    <d v="1899-12-30T00:00:00"/>
    <d v="1899-12-30T00:00:00"/>
    <s v="ok"/>
    <n v="21"/>
    <x v="20"/>
    <x v="19"/>
    <n v="27"/>
    <n v="0"/>
    <n v="0"/>
    <x v="7"/>
  </r>
  <r>
    <s v="A11"/>
    <s v="Corsa A11"/>
    <x v="0"/>
    <x v="717"/>
    <m/>
    <s v="M-Primi Passi"/>
    <x v="711"/>
    <x v="74"/>
    <x v="0"/>
    <x v="33"/>
    <s v="ok"/>
    <x v="0"/>
    <n v="4"/>
    <s v="L022825"/>
    <x v="5"/>
    <x v="2"/>
    <x v="0"/>
    <n v="400"/>
    <x v="0"/>
    <d v="1899-12-30T00:00:00"/>
    <d v="1899-12-30T00:00:00"/>
    <s v="ok"/>
    <n v="22"/>
    <x v="21"/>
    <x v="19"/>
    <n v="14"/>
    <n v="0"/>
    <n v="0"/>
    <x v="7"/>
  </r>
  <r>
    <s v="A12"/>
    <s v="Corsa A12"/>
    <x v="0"/>
    <x v="718"/>
    <m/>
    <s v="F-Primi Passi"/>
    <x v="712"/>
    <x v="73"/>
    <x v="1"/>
    <x v="34"/>
    <s v="ok"/>
    <x v="0"/>
    <n v="3"/>
    <s v="H011308"/>
    <x v="7"/>
    <x v="1"/>
    <x v="0"/>
    <n v="400"/>
    <x v="0"/>
    <d v="1899-12-30T00:00:00"/>
    <d v="1899-12-30T00:00:00"/>
    <s v="ok"/>
    <n v="1"/>
    <x v="0"/>
    <x v="0"/>
    <n v="8"/>
    <n v="0"/>
    <n v="0"/>
    <x v="7"/>
  </r>
  <r>
    <s v="A12"/>
    <s v="Corsa A12"/>
    <x v="0"/>
    <x v="719"/>
    <m/>
    <s v="F-Primi Passi"/>
    <x v="713"/>
    <x v="73"/>
    <x v="1"/>
    <x v="34"/>
    <s v="ok"/>
    <x v="0"/>
    <n v="3"/>
    <s v="H080416"/>
    <x v="64"/>
    <x v="1"/>
    <x v="0"/>
    <n v="400"/>
    <x v="0"/>
    <d v="1899-12-30T00:00:00"/>
    <d v="1899-12-30T00:00:00"/>
    <s v="ok"/>
    <n v="2"/>
    <x v="1"/>
    <x v="1"/>
    <n v="8"/>
    <n v="0"/>
    <n v="0"/>
    <x v="7"/>
  </r>
  <r>
    <s v="A12"/>
    <s v="Corsa A12"/>
    <x v="0"/>
    <x v="720"/>
    <m/>
    <s v="F-Primi Passi"/>
    <x v="714"/>
    <x v="73"/>
    <x v="1"/>
    <x v="34"/>
    <s v="ok"/>
    <x v="0"/>
    <n v="3"/>
    <s v="H080382"/>
    <x v="21"/>
    <x v="1"/>
    <x v="0"/>
    <n v="400"/>
    <x v="0"/>
    <d v="1899-12-30T00:00:00"/>
    <d v="1899-12-30T00:00:00"/>
    <s v="ok"/>
    <n v="3"/>
    <x v="2"/>
    <x v="2"/>
    <n v="5"/>
    <n v="0"/>
    <n v="0"/>
    <x v="7"/>
  </r>
  <r>
    <s v="A12"/>
    <s v="Corsa A12"/>
    <x v="0"/>
    <x v="721"/>
    <m/>
    <s v="F-Primi Passi"/>
    <x v="715"/>
    <x v="73"/>
    <x v="1"/>
    <x v="34"/>
    <s v="ok"/>
    <x v="0"/>
    <n v="3"/>
    <s v="A120653"/>
    <x v="34"/>
    <x v="0"/>
    <x v="0"/>
    <n v="400"/>
    <x v="0"/>
    <d v="1899-12-30T00:00:00"/>
    <d v="1899-12-30T00:00:00"/>
    <s v="ok"/>
    <n v="4"/>
    <x v="3"/>
    <x v="3"/>
    <n v="1"/>
    <n v="0"/>
    <n v="32"/>
    <x v="46"/>
  </r>
  <r>
    <s v="A12"/>
    <s v="Corsa A12"/>
    <x v="0"/>
    <x v="722"/>
    <m/>
    <s v="F-Primi Passi"/>
    <x v="716"/>
    <x v="73"/>
    <x v="1"/>
    <x v="34"/>
    <s v="ok"/>
    <x v="0"/>
    <n v="3"/>
    <s v="H011219"/>
    <x v="24"/>
    <x v="1"/>
    <x v="0"/>
    <n v="400"/>
    <x v="0"/>
    <d v="1899-12-30T00:00:00"/>
    <d v="1899-12-30T00:00:00"/>
    <s v="ok"/>
    <n v="5"/>
    <x v="4"/>
    <x v="4"/>
    <n v="8"/>
    <n v="0"/>
    <n v="0"/>
    <x v="7"/>
  </r>
  <r>
    <s v="A12"/>
    <s v="Corsa A12"/>
    <x v="0"/>
    <x v="723"/>
    <m/>
    <s v="F-Primi Passi"/>
    <x v="717"/>
    <x v="73"/>
    <x v="1"/>
    <x v="34"/>
    <s v="ok"/>
    <x v="0"/>
    <n v="3"/>
    <s v="A120653"/>
    <x v="34"/>
    <x v="0"/>
    <x v="0"/>
    <n v="400"/>
    <x v="0"/>
    <d v="1899-12-30T00:00:00"/>
    <d v="1899-12-30T00:00:00"/>
    <s v="ok"/>
    <n v="6"/>
    <x v="5"/>
    <x v="5"/>
    <n v="2"/>
    <n v="0"/>
    <n v="0"/>
    <x v="7"/>
  </r>
  <r>
    <s v="A12"/>
    <s v="Corsa A12"/>
    <x v="0"/>
    <x v="724"/>
    <m/>
    <s v="F-Primi Passi"/>
    <x v="718"/>
    <x v="73"/>
    <x v="1"/>
    <x v="34"/>
    <s v="ok"/>
    <x v="0"/>
    <n v="3"/>
    <s v="H080382"/>
    <x v="21"/>
    <x v="1"/>
    <x v="0"/>
    <n v="400"/>
    <x v="0"/>
    <d v="1899-12-30T00:00:00"/>
    <d v="1899-12-30T00:00:00"/>
    <s v="ok"/>
    <n v="7"/>
    <x v="6"/>
    <x v="6"/>
    <n v="6"/>
    <n v="0"/>
    <n v="0"/>
    <x v="7"/>
  </r>
  <r>
    <s v="A12"/>
    <s v="Corsa A12"/>
    <x v="0"/>
    <x v="725"/>
    <m/>
    <s v="F-Primi Passi"/>
    <x v="719"/>
    <x v="73"/>
    <x v="1"/>
    <x v="34"/>
    <s v="ok"/>
    <x v="0"/>
    <n v="3"/>
    <s v="C011298"/>
    <x v="94"/>
    <x v="3"/>
    <x v="0"/>
    <n v="400"/>
    <x v="0"/>
    <d v="1899-12-30T00:00:00"/>
    <d v="1899-12-30T00:00:00"/>
    <s v="ok"/>
    <n v="8"/>
    <x v="7"/>
    <x v="7"/>
    <n v="1"/>
    <n v="0"/>
    <n v="13"/>
    <x v="49"/>
  </r>
  <r>
    <s v="A12"/>
    <s v="Corsa A12"/>
    <x v="0"/>
    <x v="726"/>
    <m/>
    <s v="F-Primi Passi"/>
    <x v="720"/>
    <x v="73"/>
    <x v="1"/>
    <x v="34"/>
    <s v="ok"/>
    <x v="0"/>
    <n v="3"/>
    <s v="L021869"/>
    <x v="2"/>
    <x v="2"/>
    <x v="0"/>
    <n v="400"/>
    <x v="0"/>
    <d v="1899-12-30T00:00:00"/>
    <d v="1899-12-30T00:00:00"/>
    <s v="ok"/>
    <n v="9"/>
    <x v="8"/>
    <x v="8"/>
    <n v="31"/>
    <n v="0"/>
    <n v="0"/>
    <x v="7"/>
  </r>
  <r>
    <s v="A12"/>
    <s v="Corsa A12"/>
    <x v="0"/>
    <x v="727"/>
    <m/>
    <s v="F-Primi Passi"/>
    <x v="721"/>
    <x v="73"/>
    <x v="1"/>
    <x v="34"/>
    <s v="ok"/>
    <x v="0"/>
    <n v="3"/>
    <s v="H010172"/>
    <x v="16"/>
    <x v="1"/>
    <x v="0"/>
    <n v="400"/>
    <x v="0"/>
    <d v="1899-12-30T00:00:00"/>
    <d v="1899-12-30T00:00:00"/>
    <s v="ok"/>
    <n v="10"/>
    <x v="9"/>
    <x v="9"/>
    <n v="7"/>
    <n v="0"/>
    <n v="0"/>
    <x v="7"/>
  </r>
  <r>
    <s v="A12"/>
    <s v="Corsa A12"/>
    <x v="0"/>
    <x v="728"/>
    <m/>
    <s v="F-Primi Passi"/>
    <x v="722"/>
    <x v="73"/>
    <x v="1"/>
    <x v="34"/>
    <s v="ok"/>
    <x v="0"/>
    <n v="3"/>
    <s v="H010289"/>
    <x v="1"/>
    <x v="1"/>
    <x v="0"/>
    <n v="400"/>
    <x v="0"/>
    <d v="1899-12-30T00:00:00"/>
    <d v="1899-12-30T00:00:00"/>
    <s v="ok"/>
    <n v="11"/>
    <x v="10"/>
    <x v="10"/>
    <n v="10"/>
    <n v="0"/>
    <n v="0"/>
    <x v="7"/>
  </r>
  <r>
    <s v="A12"/>
    <s v="Corsa A12"/>
    <x v="0"/>
    <x v="729"/>
    <m/>
    <s v="F-Primi Passi"/>
    <x v="723"/>
    <x v="74"/>
    <x v="1"/>
    <x v="34"/>
    <s v="ok"/>
    <x v="0"/>
    <n v="3"/>
    <s v="H080590"/>
    <x v="44"/>
    <x v="1"/>
    <x v="0"/>
    <n v="400"/>
    <x v="0"/>
    <d v="1899-12-30T00:00:00"/>
    <d v="1899-12-30T00:00:00"/>
    <s v="ok"/>
    <n v="12"/>
    <x v="11"/>
    <x v="11"/>
    <n v="1"/>
    <n v="0"/>
    <n v="9"/>
    <x v="12"/>
  </r>
  <r>
    <s v="A12"/>
    <s v="Corsa A12"/>
    <x v="0"/>
    <x v="730"/>
    <m/>
    <s v="F-Primi Passi"/>
    <x v="724"/>
    <x v="73"/>
    <x v="1"/>
    <x v="34"/>
    <s v="ok"/>
    <x v="0"/>
    <n v="3"/>
    <s v="H110754"/>
    <x v="26"/>
    <x v="1"/>
    <x v="0"/>
    <n v="400"/>
    <x v="0"/>
    <d v="1899-12-30T00:00:00"/>
    <d v="1899-12-30T00:00:00"/>
    <s v="ok"/>
    <n v="13"/>
    <x v="12"/>
    <x v="12"/>
    <n v="10"/>
    <n v="0"/>
    <n v="0"/>
    <x v="7"/>
  </r>
  <r>
    <s v="A12"/>
    <s v="Corsa A12"/>
    <x v="0"/>
    <x v="731"/>
    <m/>
    <s v="F-Primi Passi"/>
    <x v="725"/>
    <x v="74"/>
    <x v="1"/>
    <x v="34"/>
    <s v="ok"/>
    <x v="0"/>
    <n v="3"/>
    <s v="H011219"/>
    <x v="24"/>
    <x v="1"/>
    <x v="0"/>
    <n v="400"/>
    <x v="0"/>
    <d v="1899-12-30T00:00:00"/>
    <d v="1899-12-30T00:00:00"/>
    <s v="ok"/>
    <n v="14"/>
    <x v="13"/>
    <x v="13"/>
    <n v="9"/>
    <n v="0"/>
    <n v="0"/>
    <x v="7"/>
  </r>
  <r>
    <s v="A12"/>
    <s v="Corsa A12"/>
    <x v="0"/>
    <x v="732"/>
    <m/>
    <s v="F-Primi Passi"/>
    <x v="726"/>
    <x v="74"/>
    <x v="1"/>
    <x v="34"/>
    <s v="ok"/>
    <x v="0"/>
    <n v="3"/>
    <s v="L022825"/>
    <x v="5"/>
    <x v="2"/>
    <x v="0"/>
    <n v="400"/>
    <x v="0"/>
    <d v="1899-12-30T00:00:00"/>
    <d v="1899-12-30T00:00:00"/>
    <s v="ok"/>
    <n v="15"/>
    <x v="14"/>
    <x v="14"/>
    <n v="6"/>
    <n v="0"/>
    <n v="0"/>
    <x v="7"/>
  </r>
  <r>
    <s v="B04"/>
    <s v="Corsa B04"/>
    <x v="0"/>
    <x v="733"/>
    <m/>
    <s v="M-20 + M-25 + M-30 + M-35 + M-40 + M-45"/>
    <x v="727"/>
    <x v="30"/>
    <x v="0"/>
    <x v="35"/>
    <s v="ok"/>
    <x v="1"/>
    <n v="24"/>
    <s v="H020398"/>
    <x v="35"/>
    <x v="1"/>
    <x v="0"/>
    <n v="6500"/>
    <x v="0"/>
    <d v="1899-12-30T00:00:00"/>
    <d v="1899-12-30T00:00:00"/>
    <s v="ok"/>
    <n v="1"/>
    <x v="0"/>
    <x v="0"/>
    <n v="9"/>
    <n v="0"/>
    <n v="0"/>
    <x v="7"/>
  </r>
  <r>
    <s v="B04"/>
    <s v="Corsa B04"/>
    <x v="0"/>
    <x v="734"/>
    <m/>
    <s v="M-20 + M-25 + M-30 + M-35 + M-40 + M-45"/>
    <x v="728"/>
    <x v="19"/>
    <x v="0"/>
    <x v="36"/>
    <s v="ok"/>
    <x v="1"/>
    <n v="26"/>
    <s v="A050423"/>
    <x v="45"/>
    <x v="0"/>
    <x v="0"/>
    <n v="6500"/>
    <x v="0"/>
    <d v="1899-12-30T00:00:00"/>
    <d v="1899-12-30T00:00:00"/>
    <s v="ok"/>
    <n v="2"/>
    <x v="0"/>
    <x v="0"/>
    <n v="5"/>
    <n v="0"/>
    <n v="0"/>
    <x v="7"/>
  </r>
  <r>
    <s v="B04"/>
    <s v="Corsa B04"/>
    <x v="0"/>
    <x v="735"/>
    <m/>
    <s v="M-20 + M-25 + M-30 + M-35 + M-40 + M-45"/>
    <x v="729"/>
    <x v="7"/>
    <x v="0"/>
    <x v="37"/>
    <s v="ok"/>
    <x v="1"/>
    <n v="30"/>
    <s v="H020398"/>
    <x v="35"/>
    <x v="1"/>
    <x v="0"/>
    <n v="6500"/>
    <x v="0"/>
    <d v="1899-12-30T00:00:00"/>
    <d v="1899-12-30T00:00:00"/>
    <s v="ok"/>
    <n v="3"/>
    <x v="0"/>
    <x v="0"/>
    <n v="10"/>
    <n v="0"/>
    <n v="0"/>
    <x v="7"/>
  </r>
  <r>
    <s v="B04"/>
    <s v="Corsa B04"/>
    <x v="0"/>
    <x v="736"/>
    <m/>
    <s v="M-20 + M-25 + M-30 + M-35 + M-40 + M-45"/>
    <x v="730"/>
    <x v="5"/>
    <x v="0"/>
    <x v="36"/>
    <s v="ok"/>
    <x v="1"/>
    <n v="26"/>
    <s v="H100338"/>
    <x v="95"/>
    <x v="1"/>
    <x v="0"/>
    <n v="6500"/>
    <x v="0"/>
    <d v="1899-12-30T00:00:00"/>
    <d v="1899-12-30T00:00:00"/>
    <s v="ok"/>
    <n v="4"/>
    <x v="1"/>
    <x v="1"/>
    <n v="1"/>
    <n v="0"/>
    <n v="38"/>
    <x v="40"/>
  </r>
  <r>
    <s v="B04"/>
    <s v="Corsa B04"/>
    <x v="0"/>
    <x v="737"/>
    <m/>
    <s v="M-20 + M-25 + M-30 + M-35 + M-40 + M-45"/>
    <x v="731"/>
    <x v="29"/>
    <x v="0"/>
    <x v="38"/>
    <s v="ok"/>
    <x v="1"/>
    <n v="28"/>
    <s v="D040326"/>
    <x v="96"/>
    <x v="5"/>
    <x v="0"/>
    <n v="6500"/>
    <x v="0"/>
    <d v="1899-12-30T00:00:00"/>
    <d v="1899-12-30T00:00:00"/>
    <s v="ok"/>
    <n v="5"/>
    <x v="0"/>
    <x v="0"/>
    <n v="1"/>
    <n v="15"/>
    <n v="20"/>
    <x v="11"/>
  </r>
  <r>
    <s v="B04"/>
    <s v="Corsa B04"/>
    <x v="0"/>
    <x v="738"/>
    <m/>
    <s v="M-20 + M-25 + M-30 + M-35 + M-40 + M-45"/>
    <x v="732"/>
    <x v="20"/>
    <x v="0"/>
    <x v="38"/>
    <s v="ok"/>
    <x v="1"/>
    <n v="28"/>
    <s v="H110754"/>
    <x v="26"/>
    <x v="1"/>
    <x v="0"/>
    <n v="6500"/>
    <x v="0"/>
    <d v="1899-12-30T00:00:00"/>
    <d v="1899-12-30T00:00:00"/>
    <s v="ok"/>
    <n v="6"/>
    <x v="1"/>
    <x v="1"/>
    <n v="1"/>
    <n v="0"/>
    <n v="19"/>
    <x v="24"/>
  </r>
  <r>
    <s v="B04"/>
    <s v="Corsa B04"/>
    <x v="0"/>
    <x v="739"/>
    <m/>
    <s v="M-20 + M-25 + M-30 + M-35 + M-40 + M-45"/>
    <x v="733"/>
    <x v="10"/>
    <x v="0"/>
    <x v="39"/>
    <s v="ok"/>
    <x v="1"/>
    <n v="22"/>
    <s v="H010105"/>
    <x v="14"/>
    <x v="1"/>
    <x v="0"/>
    <n v="6500"/>
    <x v="0"/>
    <d v="1899-12-30T00:00:00"/>
    <d v="1899-12-30T00:00:00"/>
    <s v="ok"/>
    <n v="7"/>
    <x v="0"/>
    <x v="0"/>
    <n v="2"/>
    <n v="0"/>
    <n v="0"/>
    <x v="7"/>
  </r>
  <r>
    <s v="B04"/>
    <s v="Corsa B04"/>
    <x v="0"/>
    <x v="740"/>
    <m/>
    <s v="M-20 + M-25 + M-30 + M-35 + M-40 + M-45"/>
    <x v="734"/>
    <x v="7"/>
    <x v="0"/>
    <x v="37"/>
    <s v="ok"/>
    <x v="1"/>
    <n v="30"/>
    <s v="H100338"/>
    <x v="95"/>
    <x v="1"/>
    <x v="0"/>
    <n v="6500"/>
    <x v="0"/>
    <d v="1899-12-30T00:00:00"/>
    <d v="1899-12-30T00:00:00"/>
    <s v="ok"/>
    <n v="8"/>
    <x v="1"/>
    <x v="1"/>
    <n v="2"/>
    <n v="0"/>
    <n v="0"/>
    <x v="7"/>
  </r>
  <r>
    <s v="B04"/>
    <s v="Corsa B04"/>
    <x v="0"/>
    <x v="741"/>
    <m/>
    <s v="M-20 + M-25 + M-30 + M-35 + M-40 + M-45"/>
    <x v="735"/>
    <x v="49"/>
    <x v="0"/>
    <x v="40"/>
    <s v="ok"/>
    <x v="1"/>
    <n v="20"/>
    <s v="A120653"/>
    <x v="34"/>
    <x v="0"/>
    <x v="0"/>
    <n v="6500"/>
    <x v="0"/>
    <d v="1899-12-30T00:00:00"/>
    <d v="1899-12-30T00:00:00"/>
    <s v="ok"/>
    <n v="9"/>
    <x v="0"/>
    <x v="0"/>
    <n v="10"/>
    <n v="0"/>
    <n v="0"/>
    <x v="7"/>
  </r>
  <r>
    <s v="B04"/>
    <s v="Corsa B04"/>
    <x v="0"/>
    <x v="742"/>
    <m/>
    <s v="M-20 + M-25 + M-30 + M-35 + M-40 + M-45"/>
    <x v="736"/>
    <x v="16"/>
    <x v="0"/>
    <x v="35"/>
    <s v="ok"/>
    <x v="1"/>
    <n v="24"/>
    <s v="H041354"/>
    <x v="39"/>
    <x v="1"/>
    <x v="0"/>
    <n v="6500"/>
    <x v="0"/>
    <d v="1899-12-30T00:00:00"/>
    <d v="1899-12-30T00:00:00"/>
    <s v="ok"/>
    <n v="10"/>
    <x v="1"/>
    <x v="1"/>
    <n v="14"/>
    <n v="0"/>
    <n v="0"/>
    <x v="7"/>
  </r>
  <r>
    <s v="B04"/>
    <s v="Corsa B04"/>
    <x v="0"/>
    <x v="743"/>
    <m/>
    <s v="M-20 + M-25 + M-30 + M-35 + M-40 + M-45"/>
    <x v="737"/>
    <x v="23"/>
    <x v="0"/>
    <x v="35"/>
    <s v="ok"/>
    <x v="1"/>
    <n v="24"/>
    <s v="D070102"/>
    <x v="50"/>
    <x v="5"/>
    <x v="0"/>
    <n v="6500"/>
    <x v="0"/>
    <d v="1899-12-30T00:00:00"/>
    <d v="1899-12-30T00:00:00"/>
    <s v="ok"/>
    <n v="11"/>
    <x v="2"/>
    <x v="2"/>
    <n v="5"/>
    <n v="0"/>
    <n v="0"/>
    <x v="7"/>
  </r>
  <r>
    <s v="B04"/>
    <s v="Corsa B04"/>
    <x v="0"/>
    <x v="744"/>
    <m/>
    <s v="M-20 + M-25 + M-30 + M-35 + M-40 + M-45"/>
    <x v="738"/>
    <x v="75"/>
    <x v="0"/>
    <x v="39"/>
    <s v="ok"/>
    <x v="1"/>
    <n v="22"/>
    <s v="A130534"/>
    <x v="8"/>
    <x v="0"/>
    <x v="0"/>
    <n v="6500"/>
    <x v="0"/>
    <d v="1899-12-30T00:00:00"/>
    <d v="1899-12-30T00:00:00"/>
    <s v="ok"/>
    <n v="12"/>
    <x v="1"/>
    <x v="1"/>
    <n v="8"/>
    <n v="0"/>
    <n v="0"/>
    <x v="7"/>
  </r>
  <r>
    <s v="B04"/>
    <s v="Corsa B04"/>
    <x v="0"/>
    <x v="745"/>
    <m/>
    <s v="M-20 + M-25 + M-30 + M-35 + M-40 + M-45"/>
    <x v="739"/>
    <x v="8"/>
    <x v="0"/>
    <x v="39"/>
    <s v="ok"/>
    <x v="1"/>
    <n v="22"/>
    <s v="A140541"/>
    <x v="22"/>
    <x v="0"/>
    <x v="0"/>
    <n v="6500"/>
    <x v="0"/>
    <d v="1899-12-30T00:00:00"/>
    <d v="1899-12-30T00:00:00"/>
    <s v="ok"/>
    <n v="13"/>
    <x v="2"/>
    <x v="2"/>
    <n v="3"/>
    <n v="0"/>
    <n v="0"/>
    <x v="7"/>
  </r>
  <r>
    <s v="B04"/>
    <s v="Corsa B04"/>
    <x v="0"/>
    <x v="746"/>
    <m/>
    <s v="M-20 + M-25 + M-30 + M-35 + M-40 + M-45"/>
    <x v="740"/>
    <x v="49"/>
    <x v="0"/>
    <x v="40"/>
    <s v="ok"/>
    <x v="1"/>
    <n v="20"/>
    <s v="H080979"/>
    <x v="13"/>
    <x v="1"/>
    <x v="0"/>
    <n v="6500"/>
    <x v="0"/>
    <d v="1899-12-30T00:00:00"/>
    <d v="1899-12-30T00:00:00"/>
    <s v="ok"/>
    <n v="14"/>
    <x v="1"/>
    <x v="1"/>
    <n v="2"/>
    <n v="0"/>
    <n v="0"/>
    <x v="7"/>
  </r>
  <r>
    <s v="B04"/>
    <s v="Corsa B04"/>
    <x v="0"/>
    <x v="747"/>
    <m/>
    <s v="M-20 + M-25 + M-30 + M-35 + M-40 + M-45"/>
    <x v="741"/>
    <x v="10"/>
    <x v="0"/>
    <x v="39"/>
    <s v="ok"/>
    <x v="1"/>
    <n v="22"/>
    <s v="L021869"/>
    <x v="2"/>
    <x v="2"/>
    <x v="0"/>
    <n v="6500"/>
    <x v="0"/>
    <d v="1899-12-30T00:00:00"/>
    <d v="1899-12-30T00:00:00"/>
    <s v="ok"/>
    <n v="15"/>
    <x v="3"/>
    <x v="3"/>
    <n v="5"/>
    <n v="0"/>
    <n v="0"/>
    <x v="7"/>
  </r>
  <r>
    <s v="B04"/>
    <s v="Corsa B04"/>
    <x v="0"/>
    <x v="748"/>
    <m/>
    <s v="M-20 + M-25 + M-30 + M-35 + M-40 + M-45"/>
    <x v="742"/>
    <x v="22"/>
    <x v="0"/>
    <x v="37"/>
    <s v="ok"/>
    <x v="1"/>
    <n v="30"/>
    <s v="L020281"/>
    <x v="40"/>
    <x v="2"/>
    <x v="0"/>
    <n v="6500"/>
    <x v="0"/>
    <d v="1899-12-30T00:00:00"/>
    <d v="1899-12-30T00:00:00"/>
    <s v="ok"/>
    <n v="16"/>
    <x v="2"/>
    <x v="2"/>
    <n v="2"/>
    <n v="0"/>
    <n v="0"/>
    <x v="7"/>
  </r>
  <r>
    <s v="B04"/>
    <s v="Corsa B04"/>
    <x v="0"/>
    <x v="749"/>
    <m/>
    <s v="M-20 + M-25 + M-30 + M-35 + M-40 + M-45"/>
    <x v="743"/>
    <x v="55"/>
    <x v="0"/>
    <x v="35"/>
    <s v="ok"/>
    <x v="1"/>
    <n v="24"/>
    <s v="H041354"/>
    <x v="39"/>
    <x v="1"/>
    <x v="0"/>
    <n v="6500"/>
    <x v="0"/>
    <d v="1899-12-30T00:00:00"/>
    <d v="1899-12-30T00:00:00"/>
    <s v="ok"/>
    <n v="17"/>
    <x v="3"/>
    <x v="3"/>
    <n v="15"/>
    <n v="0"/>
    <n v="0"/>
    <x v="7"/>
  </r>
  <r>
    <s v="B04"/>
    <s v="Corsa B04"/>
    <x v="0"/>
    <x v="750"/>
    <m/>
    <s v="M-20 + M-25 + M-30 + M-35 + M-40 + M-45"/>
    <x v="744"/>
    <x v="19"/>
    <x v="0"/>
    <x v="36"/>
    <s v="ok"/>
    <x v="1"/>
    <n v="26"/>
    <s v="C030517"/>
    <x v="97"/>
    <x v="3"/>
    <x v="0"/>
    <n v="6500"/>
    <x v="0"/>
    <d v="1899-12-30T00:00:00"/>
    <d v="1899-12-30T00:00:00"/>
    <s v="ok"/>
    <n v="18"/>
    <x v="2"/>
    <x v="2"/>
    <n v="1"/>
    <n v="15"/>
    <n v="18"/>
    <x v="48"/>
  </r>
  <r>
    <s v="B04"/>
    <s v="Corsa B04"/>
    <x v="0"/>
    <x v="751"/>
    <m/>
    <s v="M-20 + M-25 + M-30 + M-35 + M-40 + M-45"/>
    <x v="745"/>
    <x v="75"/>
    <x v="0"/>
    <x v="39"/>
    <s v="ok"/>
    <x v="1"/>
    <n v="22"/>
    <s v="H080979"/>
    <x v="13"/>
    <x v="1"/>
    <x v="0"/>
    <n v="6500"/>
    <x v="0"/>
    <d v="1899-12-30T00:00:00"/>
    <d v="1899-12-30T00:00:00"/>
    <s v="ok"/>
    <n v="19"/>
    <x v="4"/>
    <x v="4"/>
    <n v="3"/>
    <n v="0"/>
    <n v="0"/>
    <x v="7"/>
  </r>
  <r>
    <s v="B04"/>
    <s v="Corsa B04"/>
    <x v="0"/>
    <x v="752"/>
    <m/>
    <s v="M-20 + M-25 + M-30 + M-35 + M-40 + M-45"/>
    <x v="746"/>
    <x v="29"/>
    <x v="0"/>
    <x v="38"/>
    <s v="ok"/>
    <x v="1"/>
    <n v="28"/>
    <s v="H041354"/>
    <x v="39"/>
    <x v="1"/>
    <x v="0"/>
    <n v="6500"/>
    <x v="0"/>
    <d v="1899-12-30T00:00:00"/>
    <d v="1899-12-30T00:00:00"/>
    <s v="ok"/>
    <n v="20"/>
    <x v="2"/>
    <x v="2"/>
    <n v="16"/>
    <n v="0"/>
    <n v="0"/>
    <x v="7"/>
  </r>
  <r>
    <s v="B04"/>
    <s v="Corsa B04"/>
    <x v="0"/>
    <x v="753"/>
    <m/>
    <s v="M-20 + M-25 + M-30 + M-35 + M-40 + M-45"/>
    <x v="747"/>
    <x v="23"/>
    <x v="0"/>
    <x v="35"/>
    <s v="ok"/>
    <x v="1"/>
    <n v="24"/>
    <s v="A140541"/>
    <x v="22"/>
    <x v="0"/>
    <x v="0"/>
    <n v="6500"/>
    <x v="0"/>
    <d v="1899-12-30T00:00:00"/>
    <d v="1899-12-30T00:00:00"/>
    <s v="ok"/>
    <n v="21"/>
    <x v="4"/>
    <x v="4"/>
    <n v="4"/>
    <n v="0"/>
    <n v="0"/>
    <x v="7"/>
  </r>
  <r>
    <s v="B04"/>
    <s v="Corsa B04"/>
    <x v="0"/>
    <x v="754"/>
    <m/>
    <s v="M-20 + M-25 + M-30 + M-35 + M-40 + M-45"/>
    <x v="748"/>
    <x v="6"/>
    <x v="0"/>
    <x v="36"/>
    <s v="ok"/>
    <x v="1"/>
    <n v="26"/>
    <s v="L120491"/>
    <x v="98"/>
    <x v="2"/>
    <x v="0"/>
    <n v="6500"/>
    <x v="0"/>
    <d v="1899-12-30T00:00:00"/>
    <d v="1899-12-30T00:00:00"/>
    <s v="ok"/>
    <n v="22"/>
    <x v="3"/>
    <x v="3"/>
    <n v="1"/>
    <n v="15"/>
    <n v="31"/>
    <x v="85"/>
  </r>
  <r>
    <s v="B04"/>
    <s v="Corsa B04"/>
    <x v="0"/>
    <x v="755"/>
    <m/>
    <s v="M-20 + M-25 + M-30 + M-35 + M-40 + M-45"/>
    <x v="749"/>
    <x v="46"/>
    <x v="0"/>
    <x v="39"/>
    <s v="ok"/>
    <x v="1"/>
    <n v="22"/>
    <s v="H041354"/>
    <x v="39"/>
    <x v="1"/>
    <x v="0"/>
    <n v="6500"/>
    <x v="0"/>
    <d v="1899-12-30T00:00:00"/>
    <d v="1899-12-30T00:00:00"/>
    <s v="ok"/>
    <n v="23"/>
    <x v="5"/>
    <x v="5"/>
    <n v="17"/>
    <n v="0"/>
    <n v="0"/>
    <x v="7"/>
  </r>
  <r>
    <s v="B04"/>
    <s v="Corsa B04"/>
    <x v="0"/>
    <x v="756"/>
    <m/>
    <s v="M-20 + M-25 + M-30 + M-35 + M-40 + M-45"/>
    <x v="750"/>
    <x v="22"/>
    <x v="0"/>
    <x v="37"/>
    <s v="ok"/>
    <x v="1"/>
    <n v="30"/>
    <s v="H040383"/>
    <x v="76"/>
    <x v="1"/>
    <x v="0"/>
    <n v="6500"/>
    <x v="0"/>
    <d v="1899-12-30T00:00:00"/>
    <d v="1899-12-30T00:00:00"/>
    <s v="ok"/>
    <n v="24"/>
    <x v="3"/>
    <x v="3"/>
    <n v="4"/>
    <n v="0"/>
    <n v="0"/>
    <x v="7"/>
  </r>
  <r>
    <s v="B04"/>
    <s v="Corsa B04"/>
    <x v="0"/>
    <x v="757"/>
    <m/>
    <s v="M-20 + M-25 + M-30 + M-35 + M-40 + M-45"/>
    <x v="751"/>
    <x v="21"/>
    <x v="0"/>
    <x v="38"/>
    <s v="ok"/>
    <x v="1"/>
    <n v="28"/>
    <s v="H010498"/>
    <x v="99"/>
    <x v="1"/>
    <x v="0"/>
    <n v="6500"/>
    <x v="0"/>
    <d v="1899-12-30T00:00:00"/>
    <d v="1899-12-30T00:00:00"/>
    <s v="ok"/>
    <n v="25"/>
    <x v="3"/>
    <x v="3"/>
    <n v="1"/>
    <n v="0"/>
    <n v="17"/>
    <x v="9"/>
  </r>
  <r>
    <s v="B04"/>
    <s v="Corsa B04"/>
    <x v="0"/>
    <x v="758"/>
    <m/>
    <s v="M-20 + M-25 + M-30 + M-35 + M-40 + M-45"/>
    <x v="752"/>
    <x v="6"/>
    <x v="0"/>
    <x v="36"/>
    <s v="ok"/>
    <x v="1"/>
    <n v="26"/>
    <s v="A140541"/>
    <x v="22"/>
    <x v="0"/>
    <x v="0"/>
    <n v="6500"/>
    <x v="0"/>
    <d v="1899-12-30T00:00:00"/>
    <d v="1899-12-30T00:00:00"/>
    <s v="ok"/>
    <n v="26"/>
    <x v="4"/>
    <x v="4"/>
    <n v="5"/>
    <n v="0"/>
    <n v="0"/>
    <x v="7"/>
  </r>
  <r>
    <s v="B04"/>
    <s v="Corsa B04"/>
    <x v="0"/>
    <x v="759"/>
    <m/>
    <s v="M-20 + M-25 + M-30 + M-35 + M-40 + M-45"/>
    <x v="753"/>
    <x v="21"/>
    <x v="0"/>
    <x v="38"/>
    <s v="ok"/>
    <x v="1"/>
    <n v="28"/>
    <s v="A160160"/>
    <x v="74"/>
    <x v="0"/>
    <x v="0"/>
    <n v="6500"/>
    <x v="0"/>
    <d v="1899-12-30T00:00:00"/>
    <d v="1899-12-30T00:00:00"/>
    <s v="ok"/>
    <n v="27"/>
    <x v="4"/>
    <x v="4"/>
    <n v="2"/>
    <n v="0"/>
    <n v="0"/>
    <x v="7"/>
  </r>
  <r>
    <s v="B04"/>
    <s v="Corsa B04"/>
    <x v="0"/>
    <x v="760"/>
    <m/>
    <s v="M-20 + M-25 + M-30 + M-35 + M-40 + M-45"/>
    <x v="754"/>
    <x v="18"/>
    <x v="0"/>
    <x v="36"/>
    <s v="ok"/>
    <x v="1"/>
    <n v="26"/>
    <s v="H041354"/>
    <x v="39"/>
    <x v="1"/>
    <x v="0"/>
    <n v="6500"/>
    <x v="0"/>
    <d v="1899-12-30T00:00:00"/>
    <d v="1899-12-30T00:00:00"/>
    <s v="ok"/>
    <n v="28"/>
    <x v="5"/>
    <x v="5"/>
    <n v="18"/>
    <n v="0"/>
    <n v="0"/>
    <x v="7"/>
  </r>
  <r>
    <s v="B04"/>
    <s v="Corsa B04"/>
    <x v="0"/>
    <x v="761"/>
    <m/>
    <s v="M-20 + M-25 + M-30 + M-35 + M-40 + M-45"/>
    <x v="755"/>
    <x v="20"/>
    <x v="0"/>
    <x v="38"/>
    <s v="ok"/>
    <x v="1"/>
    <n v="28"/>
    <s v="H011308"/>
    <x v="7"/>
    <x v="1"/>
    <x v="0"/>
    <n v="6500"/>
    <x v="0"/>
    <d v="1899-12-30T00:00:00"/>
    <d v="1899-12-30T00:00:00"/>
    <s v="ok"/>
    <n v="29"/>
    <x v="5"/>
    <x v="5"/>
    <n v="2"/>
    <n v="0"/>
    <n v="0"/>
    <x v="7"/>
  </r>
  <r>
    <s v="B04"/>
    <s v="Corsa B04"/>
    <x v="0"/>
    <x v="762"/>
    <m/>
    <s v="M-20 + M-25 + M-30 + M-35 + M-40 + M-45"/>
    <x v="756"/>
    <x v="22"/>
    <x v="0"/>
    <x v="37"/>
    <s v="ok"/>
    <x v="1"/>
    <n v="30"/>
    <s v="H080979"/>
    <x v="13"/>
    <x v="1"/>
    <x v="0"/>
    <n v="6500"/>
    <x v="0"/>
    <d v="1899-12-30T00:00:00"/>
    <d v="1899-12-30T00:00:00"/>
    <s v="ok"/>
    <n v="30"/>
    <x v="4"/>
    <x v="4"/>
    <n v="4"/>
    <n v="0"/>
    <n v="0"/>
    <x v="7"/>
  </r>
  <r>
    <s v="B04"/>
    <s v="Corsa B04"/>
    <x v="0"/>
    <x v="763"/>
    <m/>
    <s v="M-20 + M-25 + M-30 + M-35 + M-40 + M-45"/>
    <x v="757"/>
    <x v="8"/>
    <x v="0"/>
    <x v="39"/>
    <s v="ok"/>
    <x v="1"/>
    <n v="22"/>
    <s v="H020398"/>
    <x v="35"/>
    <x v="1"/>
    <x v="0"/>
    <n v="6500"/>
    <x v="0"/>
    <d v="1899-12-30T00:00:00"/>
    <d v="1899-12-30T00:00:00"/>
    <s v="ok"/>
    <n v="31"/>
    <x v="6"/>
    <x v="6"/>
    <n v="11"/>
    <n v="0"/>
    <n v="0"/>
    <x v="7"/>
  </r>
  <r>
    <s v="B04"/>
    <s v="Corsa B04"/>
    <x v="0"/>
    <x v="764"/>
    <m/>
    <s v="M-20 + M-25 + M-30 + M-35 + M-40 + M-45"/>
    <x v="758"/>
    <x v="55"/>
    <x v="0"/>
    <x v="35"/>
    <s v="ok"/>
    <x v="1"/>
    <n v="24"/>
    <s v="H041213"/>
    <x v="43"/>
    <x v="1"/>
    <x v="0"/>
    <n v="6500"/>
    <x v="0"/>
    <d v="1899-12-30T00:00:00"/>
    <d v="1899-12-30T00:00:00"/>
    <s v="ok"/>
    <n v="32"/>
    <x v="5"/>
    <x v="5"/>
    <n v="1"/>
    <n v="0"/>
    <n v="15"/>
    <x v="57"/>
  </r>
  <r>
    <s v="B04"/>
    <s v="Corsa B04"/>
    <x v="0"/>
    <x v="765"/>
    <m/>
    <s v="M-20 + M-25 + M-30 + M-35 + M-40 + M-45"/>
    <x v="759"/>
    <x v="5"/>
    <x v="0"/>
    <x v="36"/>
    <s v="ok"/>
    <x v="1"/>
    <n v="26"/>
    <s v="H041354"/>
    <x v="39"/>
    <x v="1"/>
    <x v="0"/>
    <n v="6500"/>
    <x v="0"/>
    <d v="1899-12-30T00:00:00"/>
    <d v="1899-12-30T00:00:00"/>
    <s v="ok"/>
    <n v="33"/>
    <x v="6"/>
    <x v="6"/>
    <n v="19"/>
    <n v="0"/>
    <n v="0"/>
    <x v="7"/>
  </r>
  <r>
    <s v="B04"/>
    <s v="Corsa B04"/>
    <x v="0"/>
    <x v="766"/>
    <m/>
    <s v="M-20 + M-25 + M-30 + M-35 + M-40 + M-45"/>
    <x v="760"/>
    <x v="49"/>
    <x v="0"/>
    <x v="40"/>
    <s v="ok"/>
    <x v="1"/>
    <n v="20"/>
    <s v="A130534"/>
    <x v="8"/>
    <x v="0"/>
    <x v="0"/>
    <n v="6500"/>
    <x v="0"/>
    <d v="1899-12-30T00:00:00"/>
    <d v="1899-12-30T00:00:00"/>
    <s v="ok"/>
    <n v="34"/>
    <x v="2"/>
    <x v="2"/>
    <n v="9"/>
    <n v="0"/>
    <n v="0"/>
    <x v="7"/>
  </r>
  <r>
    <s v="B04"/>
    <s v="Corsa B04"/>
    <x v="0"/>
    <x v="767"/>
    <m/>
    <s v="M-20 + M-25 + M-30 + M-35 + M-40 + M-45"/>
    <x v="761"/>
    <x v="35"/>
    <x v="0"/>
    <x v="40"/>
    <s v="ok"/>
    <x v="1"/>
    <n v="20"/>
    <s v="C010535"/>
    <x v="12"/>
    <x v="3"/>
    <x v="0"/>
    <n v="6500"/>
    <x v="0"/>
    <d v="1899-12-30T00:00:00"/>
    <d v="1899-12-30T00:00:00"/>
    <s v="ok"/>
    <n v="35"/>
    <x v="3"/>
    <x v="3"/>
    <n v="2"/>
    <n v="0"/>
    <n v="0"/>
    <x v="7"/>
  </r>
  <r>
    <s v="B04"/>
    <s v="Corsa B04"/>
    <x v="0"/>
    <x v="768"/>
    <m/>
    <s v="M-20 + M-25 + M-30 + M-35 + M-40 + M-45"/>
    <x v="762"/>
    <x v="35"/>
    <x v="0"/>
    <x v="40"/>
    <s v="ok"/>
    <x v="1"/>
    <n v="20"/>
    <s v="L021869"/>
    <x v="2"/>
    <x v="2"/>
    <x v="0"/>
    <n v="6500"/>
    <x v="0"/>
    <d v="1899-12-30T00:00:00"/>
    <d v="1899-12-30T00:00:00"/>
    <s v="ok"/>
    <n v="36"/>
    <x v="4"/>
    <x v="4"/>
    <n v="6"/>
    <n v="0"/>
    <n v="0"/>
    <x v="7"/>
  </r>
  <r>
    <s v="B04"/>
    <s v="Corsa B04"/>
    <x v="0"/>
    <x v="769"/>
    <m/>
    <s v="M-20 + M-25 + M-30 + M-35 + M-40 + M-45"/>
    <x v="763"/>
    <x v="14"/>
    <x v="0"/>
    <x v="37"/>
    <s v="ok"/>
    <x v="1"/>
    <n v="30"/>
    <s v="H041354"/>
    <x v="39"/>
    <x v="1"/>
    <x v="0"/>
    <n v="6500"/>
    <x v="0"/>
    <d v="1899-12-30T00:00:00"/>
    <d v="1899-12-30T00:00:00"/>
    <s v="ok"/>
    <n v="37"/>
    <x v="5"/>
    <x v="5"/>
    <n v="20"/>
    <n v="0"/>
    <n v="0"/>
    <x v="7"/>
  </r>
  <r>
    <s v="B04"/>
    <s v="Corsa B04"/>
    <x v="0"/>
    <x v="770"/>
    <m/>
    <s v="M-20 + M-25 + M-30 + M-35 + M-40 + M-45"/>
    <x v="764"/>
    <x v="39"/>
    <x v="0"/>
    <x v="35"/>
    <s v="ok"/>
    <x v="1"/>
    <n v="24"/>
    <s v="L120491"/>
    <x v="98"/>
    <x v="2"/>
    <x v="0"/>
    <n v="6500"/>
    <x v="0"/>
    <d v="1899-12-30T00:00:00"/>
    <d v="1899-12-30T00:00:00"/>
    <s v="ok"/>
    <n v="38"/>
    <x v="6"/>
    <x v="6"/>
    <n v="2"/>
    <n v="0"/>
    <n v="0"/>
    <x v="7"/>
  </r>
  <r>
    <s v="B04"/>
    <s v="Corsa B04"/>
    <x v="0"/>
    <x v="771"/>
    <m/>
    <s v="M-20 + M-25 + M-30 + M-35 + M-40 + M-45"/>
    <x v="765"/>
    <x v="76"/>
    <x v="0"/>
    <x v="40"/>
    <s v="ok"/>
    <x v="1"/>
    <n v="20"/>
    <s v="D060103"/>
    <x v="41"/>
    <x v="5"/>
    <x v="0"/>
    <n v="6500"/>
    <x v="0"/>
    <d v="1899-12-30T00:00:00"/>
    <d v="1899-12-30T00:00:00"/>
    <s v="ok"/>
    <n v="39"/>
    <x v="5"/>
    <x v="5"/>
    <n v="6"/>
    <n v="0"/>
    <n v="0"/>
    <x v="7"/>
  </r>
  <r>
    <s v="B04"/>
    <s v="Corsa B04"/>
    <x v="0"/>
    <x v="772"/>
    <m/>
    <s v="M-20 + M-25 + M-30 + M-35 + M-40 + M-45"/>
    <x v="766"/>
    <x v="75"/>
    <x v="0"/>
    <x v="39"/>
    <s v="ok"/>
    <x v="1"/>
    <n v="22"/>
    <s v="H011308"/>
    <x v="7"/>
    <x v="1"/>
    <x v="0"/>
    <n v="6500"/>
    <x v="0"/>
    <d v="1899-12-30T00:00:00"/>
    <d v="1899-12-30T00:00:00"/>
    <s v="ok"/>
    <n v="40"/>
    <x v="7"/>
    <x v="7"/>
    <n v="3"/>
    <n v="0"/>
    <n v="0"/>
    <x v="7"/>
  </r>
  <r>
    <s v="B04"/>
    <s v="Corsa B04"/>
    <x v="0"/>
    <x v="773"/>
    <m/>
    <s v="M-20 + M-25 + M-30 + M-35 + M-40 + M-45"/>
    <x v="767"/>
    <x v="21"/>
    <x v="0"/>
    <x v="38"/>
    <s v="ok"/>
    <x v="1"/>
    <n v="28"/>
    <s v="H020398"/>
    <x v="35"/>
    <x v="1"/>
    <x v="0"/>
    <n v="6500"/>
    <x v="0"/>
    <d v="1899-12-30T00:00:00"/>
    <d v="1899-12-30T00:00:00"/>
    <s v="ok"/>
    <n v="41"/>
    <x v="6"/>
    <x v="6"/>
    <n v="12"/>
    <n v="0"/>
    <n v="0"/>
    <x v="7"/>
  </r>
  <r>
    <s v="B04"/>
    <s v="Corsa B04"/>
    <x v="0"/>
    <x v="774"/>
    <m/>
    <s v="M-20 + M-25 + M-30 + M-35 + M-40 + M-45"/>
    <x v="768"/>
    <x v="8"/>
    <x v="0"/>
    <x v="39"/>
    <s v="ok"/>
    <x v="1"/>
    <n v="22"/>
    <s v="H020398"/>
    <x v="35"/>
    <x v="1"/>
    <x v="0"/>
    <n v="6500"/>
    <x v="0"/>
    <d v="1899-12-30T00:00:00"/>
    <d v="1899-12-30T00:00:00"/>
    <s v="ok"/>
    <n v="42"/>
    <x v="8"/>
    <x v="8"/>
    <n v="13"/>
    <n v="0"/>
    <n v="0"/>
    <x v="7"/>
  </r>
  <r>
    <s v="B04"/>
    <s v="Corsa B04"/>
    <x v="0"/>
    <x v="775"/>
    <m/>
    <s v="M-20 + M-25 + M-30 + M-35 + M-40 + M-45"/>
    <x v="758"/>
    <x v="18"/>
    <x v="0"/>
    <x v="36"/>
    <s v="ok"/>
    <x v="1"/>
    <n v="26"/>
    <s v="H020398"/>
    <x v="35"/>
    <x v="1"/>
    <x v="0"/>
    <n v="6500"/>
    <x v="0"/>
    <d v="1899-12-30T00:00:00"/>
    <d v="1899-12-30T00:00:00"/>
    <s v="ok"/>
    <n v="43"/>
    <x v="7"/>
    <x v="7"/>
    <n v="14"/>
    <n v="0"/>
    <n v="0"/>
    <x v="7"/>
  </r>
  <r>
    <s v="B04"/>
    <s v="Corsa B04"/>
    <x v="0"/>
    <x v="776"/>
    <m/>
    <s v="M-20 + M-25 + M-30 + M-35 + M-40 + M-45"/>
    <x v="769"/>
    <x v="49"/>
    <x v="0"/>
    <x v="40"/>
    <s v="ok"/>
    <x v="1"/>
    <n v="20"/>
    <s v="A130534"/>
    <x v="8"/>
    <x v="0"/>
    <x v="0"/>
    <n v="6500"/>
    <x v="0"/>
    <d v="1899-12-30T00:00:00"/>
    <d v="1899-12-30T00:00:00"/>
    <s v="ok"/>
    <n v="44"/>
    <x v="6"/>
    <x v="6"/>
    <n v="10"/>
    <n v="0"/>
    <n v="0"/>
    <x v="7"/>
  </r>
  <r>
    <s v="B04"/>
    <s v="Corsa B04"/>
    <x v="0"/>
    <x v="777"/>
    <m/>
    <s v="M-20 + M-25 + M-30 + M-35 + M-40 + M-45"/>
    <x v="770"/>
    <x v="29"/>
    <x v="0"/>
    <x v="38"/>
    <s v="ok"/>
    <x v="1"/>
    <n v="28"/>
    <s v="D070102"/>
    <x v="50"/>
    <x v="5"/>
    <x v="0"/>
    <n v="6500"/>
    <x v="0"/>
    <d v="1899-12-30T00:00:00"/>
    <d v="1899-12-30T00:00:00"/>
    <s v="ok"/>
    <n v="45"/>
    <x v="7"/>
    <x v="7"/>
    <n v="6"/>
    <n v="0"/>
    <n v="0"/>
    <x v="7"/>
  </r>
  <r>
    <s v="B04"/>
    <s v="Corsa B04"/>
    <x v="0"/>
    <x v="778"/>
    <m/>
    <s v="M-20 + M-25 + M-30 + M-35 + M-40 + M-45"/>
    <x v="771"/>
    <x v="7"/>
    <x v="0"/>
    <x v="37"/>
    <s v="ok"/>
    <x v="1"/>
    <n v="30"/>
    <s v="H041354"/>
    <x v="39"/>
    <x v="1"/>
    <x v="0"/>
    <n v="6500"/>
    <x v="0"/>
    <d v="1899-12-30T00:00:00"/>
    <d v="1899-12-30T00:00:00"/>
    <s v="ok"/>
    <n v="46"/>
    <x v="6"/>
    <x v="6"/>
    <n v="21"/>
    <n v="0"/>
    <n v="0"/>
    <x v="7"/>
  </r>
  <r>
    <s v="B04"/>
    <s v="Corsa B04"/>
    <x v="0"/>
    <x v="779"/>
    <m/>
    <s v="M-20 + M-25 + M-30 + M-35 + M-40 + M-45"/>
    <x v="772"/>
    <x v="19"/>
    <x v="0"/>
    <x v="36"/>
    <s v="ok"/>
    <x v="1"/>
    <n v="26"/>
    <s v="H020398"/>
    <x v="35"/>
    <x v="1"/>
    <x v="0"/>
    <n v="6500"/>
    <x v="0"/>
    <d v="1899-12-30T00:00:00"/>
    <d v="1899-12-30T00:00:00"/>
    <s v="ok"/>
    <n v="47"/>
    <x v="8"/>
    <x v="8"/>
    <n v="15"/>
    <n v="0"/>
    <n v="0"/>
    <x v="7"/>
  </r>
  <r>
    <s v="B04"/>
    <s v="Corsa B04"/>
    <x v="0"/>
    <x v="780"/>
    <m/>
    <s v="M-20 + M-25 + M-30 + M-35 + M-40 + M-45"/>
    <x v="773"/>
    <x v="49"/>
    <x v="0"/>
    <x v="40"/>
    <s v="ok"/>
    <x v="1"/>
    <n v="20"/>
    <s v="A050294"/>
    <x v="23"/>
    <x v="0"/>
    <x v="0"/>
    <n v="6500"/>
    <x v="0"/>
    <d v="1899-12-30T00:00:00"/>
    <d v="1899-12-30T00:00:00"/>
    <s v="ok"/>
    <n v="48"/>
    <x v="7"/>
    <x v="7"/>
    <n v="8"/>
    <n v="0"/>
    <n v="0"/>
    <x v="7"/>
  </r>
  <r>
    <s v="B04"/>
    <s v="Corsa B04"/>
    <x v="0"/>
    <x v="781"/>
    <m/>
    <s v="M-20 + M-25 + M-30 + M-35 + M-40 + M-45"/>
    <x v="774"/>
    <x v="18"/>
    <x v="0"/>
    <x v="36"/>
    <s v="ok"/>
    <x v="1"/>
    <n v="26"/>
    <s v="H080416"/>
    <x v="64"/>
    <x v="1"/>
    <x v="0"/>
    <n v="6500"/>
    <x v="0"/>
    <d v="1899-12-30T00:00:00"/>
    <d v="1899-12-30T00:00:00"/>
    <s v="ok"/>
    <n v="49"/>
    <x v="9"/>
    <x v="9"/>
    <n v="1"/>
    <n v="0"/>
    <n v="34"/>
    <x v="6"/>
  </r>
  <r>
    <s v="B04"/>
    <s v="Corsa B04"/>
    <x v="0"/>
    <x v="782"/>
    <m/>
    <s v="M-20 + M-25 + M-30 + M-35 + M-40 + M-45"/>
    <x v="775"/>
    <x v="5"/>
    <x v="0"/>
    <x v="36"/>
    <s v="ok"/>
    <x v="1"/>
    <n v="26"/>
    <s v="H075301"/>
    <x v="57"/>
    <x v="1"/>
    <x v="0"/>
    <n v="6500"/>
    <x v="0"/>
    <d v="1899-12-30T00:00:00"/>
    <d v="1899-12-30T00:00:00"/>
    <s v="ok"/>
    <n v="50"/>
    <x v="10"/>
    <x v="10"/>
    <n v="4"/>
    <n v="0"/>
    <n v="0"/>
    <x v="7"/>
  </r>
  <r>
    <s v="B04"/>
    <s v="Corsa B04"/>
    <x v="0"/>
    <x v="783"/>
    <m/>
    <s v="M-20 + M-25 + M-30 + M-35 + M-40 + M-45"/>
    <x v="776"/>
    <x v="28"/>
    <x v="0"/>
    <x v="40"/>
    <s v="ok"/>
    <x v="1"/>
    <n v="20"/>
    <s v="A050294"/>
    <x v="23"/>
    <x v="0"/>
    <x v="0"/>
    <n v="6500"/>
    <x v="0"/>
    <d v="1899-12-30T00:00:00"/>
    <d v="1899-12-30T00:00:00"/>
    <s v="ok"/>
    <n v="51"/>
    <x v="8"/>
    <x v="8"/>
    <n v="9"/>
    <n v="0"/>
    <n v="0"/>
    <x v="7"/>
  </r>
  <r>
    <s v="B04"/>
    <s v="Corsa B04"/>
    <x v="0"/>
    <x v="784"/>
    <m/>
    <s v="M-20 + M-25 + M-30 + M-35 + M-40 + M-45"/>
    <x v="777"/>
    <x v="76"/>
    <x v="0"/>
    <x v="40"/>
    <s v="ok"/>
    <x v="1"/>
    <n v="20"/>
    <s v="A140541"/>
    <x v="22"/>
    <x v="0"/>
    <x v="0"/>
    <n v="6500"/>
    <x v="0"/>
    <d v="1899-12-30T00:00:00"/>
    <d v="1899-12-30T00:00:00"/>
    <s v="ok"/>
    <n v="52"/>
    <x v="9"/>
    <x v="9"/>
    <n v="6"/>
    <n v="0"/>
    <n v="0"/>
    <x v="7"/>
  </r>
  <r>
    <s v="B04"/>
    <s v="Corsa B04"/>
    <x v="0"/>
    <x v="785"/>
    <m/>
    <s v="M-20 + M-25 + M-30 + M-35 + M-40 + M-45"/>
    <x v="778"/>
    <x v="49"/>
    <x v="0"/>
    <x v="40"/>
    <s v="ok"/>
    <x v="1"/>
    <n v="20"/>
    <s v="H040383"/>
    <x v="76"/>
    <x v="1"/>
    <x v="0"/>
    <n v="6500"/>
    <x v="0"/>
    <d v="1899-12-30T00:00:00"/>
    <d v="1899-12-30T00:00:00"/>
    <s v="ok"/>
    <n v="53"/>
    <x v="10"/>
    <x v="10"/>
    <n v="5"/>
    <n v="0"/>
    <n v="0"/>
    <x v="7"/>
  </r>
  <r>
    <s v="B04"/>
    <s v="Corsa B04"/>
    <x v="0"/>
    <x v="786"/>
    <m/>
    <s v="M-20 + M-25 + M-30 + M-35 + M-40 + M-45"/>
    <x v="779"/>
    <x v="11"/>
    <x v="0"/>
    <x v="38"/>
    <s v="ok"/>
    <x v="1"/>
    <n v="28"/>
    <s v="H041354"/>
    <x v="39"/>
    <x v="1"/>
    <x v="0"/>
    <n v="6500"/>
    <x v="0"/>
    <d v="1899-12-30T00:00:00"/>
    <d v="1899-12-30T00:00:00"/>
    <s v="ok"/>
    <n v="54"/>
    <x v="8"/>
    <x v="8"/>
    <n v="22"/>
    <n v="0"/>
    <n v="0"/>
    <x v="7"/>
  </r>
  <r>
    <s v="B04"/>
    <s v="Corsa B04"/>
    <x v="0"/>
    <x v="787"/>
    <m/>
    <s v="M-20 + M-25 + M-30 + M-35 + M-40 + M-45"/>
    <x v="780"/>
    <x v="49"/>
    <x v="0"/>
    <x v="40"/>
    <s v="ok"/>
    <x v="1"/>
    <n v="20"/>
    <s v="L021869"/>
    <x v="2"/>
    <x v="2"/>
    <x v="0"/>
    <n v="6500"/>
    <x v="0"/>
    <d v="1899-12-30T00:00:00"/>
    <d v="1899-12-30T00:00:00"/>
    <s v="ok"/>
    <n v="55"/>
    <x v="11"/>
    <x v="11"/>
    <n v="7"/>
    <n v="0"/>
    <n v="0"/>
    <x v="7"/>
  </r>
  <r>
    <s v="B04"/>
    <s v="Corsa B04"/>
    <x v="0"/>
    <x v="788"/>
    <m/>
    <s v="M-20 + M-25 + M-30 + M-35 + M-40 + M-45"/>
    <x v="781"/>
    <x v="27"/>
    <x v="0"/>
    <x v="37"/>
    <s v="ok"/>
    <x v="1"/>
    <n v="30"/>
    <s v="H020398"/>
    <x v="35"/>
    <x v="1"/>
    <x v="0"/>
    <n v="6500"/>
    <x v="0"/>
    <d v="1899-12-30T00:00:00"/>
    <d v="1899-12-30T00:00:00"/>
    <s v="ok"/>
    <n v="56"/>
    <x v="7"/>
    <x v="7"/>
    <n v="16"/>
    <n v="0"/>
    <n v="0"/>
    <x v="7"/>
  </r>
  <r>
    <s v="B04"/>
    <s v="Corsa B04"/>
    <x v="0"/>
    <x v="789"/>
    <m/>
    <s v="M-20 + M-25 + M-30 + M-35 + M-40 + M-45"/>
    <x v="782"/>
    <x v="22"/>
    <x v="0"/>
    <x v="37"/>
    <s v="ok"/>
    <x v="1"/>
    <n v="30"/>
    <s v="H080416"/>
    <x v="64"/>
    <x v="1"/>
    <x v="0"/>
    <n v="6500"/>
    <x v="0"/>
    <d v="1899-12-30T00:00:00"/>
    <d v="1899-12-30T00:00:00"/>
    <s v="ok"/>
    <n v="57"/>
    <x v="8"/>
    <x v="8"/>
    <n v="2"/>
    <n v="0"/>
    <n v="0"/>
    <x v="7"/>
  </r>
  <r>
    <s v="B04"/>
    <s v="Corsa B04"/>
    <x v="0"/>
    <x v="790"/>
    <m/>
    <s v="M-20 + M-25 + M-30 + M-35 + M-40 + M-45"/>
    <x v="783"/>
    <x v="27"/>
    <x v="0"/>
    <x v="37"/>
    <s v="ok"/>
    <x v="1"/>
    <n v="30"/>
    <s v="H041354"/>
    <x v="39"/>
    <x v="1"/>
    <x v="0"/>
    <n v="6500"/>
    <x v="0"/>
    <d v="1899-12-30T00:00:00"/>
    <d v="1899-12-30T00:00:00"/>
    <s v="ok"/>
    <n v="58"/>
    <x v="9"/>
    <x v="9"/>
    <n v="23"/>
    <n v="0"/>
    <n v="0"/>
    <x v="7"/>
  </r>
  <r>
    <s v="B04"/>
    <s v="Corsa B04"/>
    <x v="0"/>
    <x v="791"/>
    <m/>
    <s v="M-20 + M-25 + M-30 + M-35 + M-40 + M-45"/>
    <x v="784"/>
    <x v="45"/>
    <x v="0"/>
    <x v="39"/>
    <s v="ok"/>
    <x v="1"/>
    <n v="22"/>
    <s v="H080416"/>
    <x v="64"/>
    <x v="1"/>
    <x v="0"/>
    <n v="6500"/>
    <x v="0"/>
    <d v="1899-12-30T00:00:00"/>
    <d v="1899-12-30T00:00:00"/>
    <s v="ok"/>
    <n v="59"/>
    <x v="9"/>
    <x v="9"/>
    <n v="3"/>
    <n v="0"/>
    <n v="0"/>
    <x v="7"/>
  </r>
  <r>
    <s v="B04"/>
    <s v="Corsa B04"/>
    <x v="0"/>
    <x v="792"/>
    <m/>
    <s v="M-20 + M-25 + M-30 + M-35 + M-40 + M-45"/>
    <x v="785"/>
    <x v="15"/>
    <x v="0"/>
    <x v="38"/>
    <s v="ok"/>
    <x v="1"/>
    <n v="28"/>
    <s v="L021869"/>
    <x v="2"/>
    <x v="2"/>
    <x v="0"/>
    <n v="6500"/>
    <x v="0"/>
    <d v="1899-12-30T00:00:00"/>
    <d v="1899-12-30T00:00:00"/>
    <s v="ok"/>
    <n v="60"/>
    <x v="9"/>
    <x v="9"/>
    <n v="8"/>
    <n v="0"/>
    <n v="0"/>
    <x v="7"/>
  </r>
  <r>
    <s v="B04"/>
    <s v="Corsa B04"/>
    <x v="0"/>
    <x v="793"/>
    <m/>
    <s v="M-20 + M-25 + M-30 + M-35 + M-40 + M-45"/>
    <x v="786"/>
    <x v="20"/>
    <x v="0"/>
    <x v="38"/>
    <s v="ok"/>
    <x v="1"/>
    <n v="28"/>
    <s v="H011725"/>
    <x v="58"/>
    <x v="1"/>
    <x v="0"/>
    <n v="6500"/>
    <x v="0"/>
    <d v="1899-12-30T00:00:00"/>
    <d v="1899-12-30T00:00:00"/>
    <s v="ok"/>
    <n v="61"/>
    <x v="10"/>
    <x v="10"/>
    <n v="4"/>
    <n v="0"/>
    <n v="0"/>
    <x v="7"/>
  </r>
  <r>
    <s v="B04"/>
    <s v="Corsa B04"/>
    <x v="0"/>
    <x v="794"/>
    <m/>
    <s v="M-20 + M-25 + M-30 + M-35 + M-40 + M-45"/>
    <x v="787"/>
    <x v="76"/>
    <x v="0"/>
    <x v="40"/>
    <s v="ok"/>
    <x v="1"/>
    <n v="20"/>
    <s v="H080274"/>
    <x v="9"/>
    <x v="1"/>
    <x v="0"/>
    <n v="6500"/>
    <x v="0"/>
    <d v="1899-12-30T00:00:00"/>
    <d v="1899-12-30T00:00:00"/>
    <s v="ok"/>
    <n v="62"/>
    <x v="12"/>
    <x v="12"/>
    <n v="3"/>
    <n v="0"/>
    <n v="0"/>
    <x v="7"/>
  </r>
  <r>
    <s v="B04"/>
    <s v="Corsa B04"/>
    <x v="0"/>
    <x v="795"/>
    <m/>
    <s v="M-20 + M-25 + M-30 + M-35 + M-40 + M-45"/>
    <x v="788"/>
    <x v="20"/>
    <x v="0"/>
    <x v="38"/>
    <s v="ok"/>
    <x v="1"/>
    <n v="28"/>
    <s v="H080682"/>
    <x v="20"/>
    <x v="1"/>
    <x v="0"/>
    <n v="6500"/>
    <x v="0"/>
    <d v="1899-12-30T00:00:00"/>
    <d v="1899-12-30T00:00:00"/>
    <s v="ok"/>
    <n v="63"/>
    <x v="11"/>
    <x v="11"/>
    <n v="2"/>
    <n v="0"/>
    <n v="0"/>
    <x v="7"/>
  </r>
  <r>
    <s v="B04"/>
    <s v="Corsa B04"/>
    <x v="0"/>
    <x v="796"/>
    <m/>
    <s v="M-20 + M-25 + M-30 + M-35 + M-40 + M-45"/>
    <x v="789"/>
    <x v="10"/>
    <x v="0"/>
    <x v="39"/>
    <s v="ok"/>
    <x v="1"/>
    <n v="22"/>
    <s v="H041040"/>
    <x v="81"/>
    <x v="1"/>
    <x v="0"/>
    <n v="6500"/>
    <x v="0"/>
    <d v="1899-12-30T00:00:00"/>
    <d v="1899-12-30T00:00:00"/>
    <s v="ok"/>
    <n v="64"/>
    <x v="10"/>
    <x v="10"/>
    <n v="2"/>
    <n v="0"/>
    <n v="0"/>
    <x v="7"/>
  </r>
  <r>
    <s v="B04"/>
    <s v="Corsa B04"/>
    <x v="0"/>
    <x v="797"/>
    <m/>
    <s v="M-20 + M-25 + M-30 + M-35 + M-40 + M-45"/>
    <x v="790"/>
    <x v="20"/>
    <x v="0"/>
    <x v="38"/>
    <s v="ok"/>
    <x v="1"/>
    <n v="28"/>
    <s v="H041354"/>
    <x v="39"/>
    <x v="1"/>
    <x v="0"/>
    <n v="6500"/>
    <x v="0"/>
    <d v="1899-12-30T00:00:00"/>
    <d v="1899-12-30T00:00:00"/>
    <s v="ok"/>
    <n v="65"/>
    <x v="12"/>
    <x v="12"/>
    <n v="24"/>
    <n v="0"/>
    <n v="0"/>
    <x v="7"/>
  </r>
  <r>
    <s v="B04"/>
    <s v="Corsa B04"/>
    <x v="0"/>
    <x v="798"/>
    <m/>
    <s v="M-20 + M-25 + M-30 + M-35 + M-40 + M-45"/>
    <x v="791"/>
    <x v="7"/>
    <x v="0"/>
    <x v="37"/>
    <s v="ok"/>
    <x v="1"/>
    <n v="30"/>
    <s v="H020398"/>
    <x v="35"/>
    <x v="1"/>
    <x v="0"/>
    <n v="6500"/>
    <x v="0"/>
    <d v="1899-12-30T00:00:00"/>
    <d v="1899-12-30T00:00:00"/>
    <s v="ok"/>
    <n v="66"/>
    <x v="10"/>
    <x v="10"/>
    <n v="17"/>
    <n v="0"/>
    <n v="0"/>
    <x v="7"/>
  </r>
  <r>
    <s v="B04"/>
    <s v="Corsa B04"/>
    <x v="0"/>
    <x v="799"/>
    <m/>
    <s v="M-20 + M-25 + M-30 + M-35 + M-40 + M-45"/>
    <x v="792"/>
    <x v="11"/>
    <x v="0"/>
    <x v="38"/>
    <s v="ok"/>
    <x v="1"/>
    <n v="28"/>
    <s v="H041304"/>
    <x v="79"/>
    <x v="1"/>
    <x v="0"/>
    <n v="6500"/>
    <x v="0"/>
    <d v="1899-12-30T00:00:00"/>
    <d v="1899-12-30T00:00:00"/>
    <s v="ok"/>
    <n v="67"/>
    <x v="13"/>
    <x v="13"/>
    <n v="3"/>
    <n v="0"/>
    <n v="0"/>
    <x v="7"/>
  </r>
  <r>
    <s v="B04"/>
    <s v="Corsa B04"/>
    <x v="0"/>
    <x v="800"/>
    <m/>
    <s v="M-20 + M-25 + M-30 + M-35 + M-40 + M-45"/>
    <x v="793"/>
    <x v="8"/>
    <x v="0"/>
    <x v="39"/>
    <s v="ok"/>
    <x v="1"/>
    <n v="22"/>
    <s v="H041040"/>
    <x v="81"/>
    <x v="1"/>
    <x v="0"/>
    <n v="6500"/>
    <x v="0"/>
    <d v="1899-12-30T00:00:00"/>
    <d v="1899-12-30T00:00:00"/>
    <s v="ok"/>
    <n v="68"/>
    <x v="11"/>
    <x v="11"/>
    <n v="3"/>
    <n v="0"/>
    <n v="0"/>
    <x v="7"/>
  </r>
  <r>
    <s v="B04"/>
    <s v="Corsa B04"/>
    <x v="0"/>
    <x v="801"/>
    <m/>
    <s v="M-20 + M-25 + M-30 + M-35 + M-40 + M-45"/>
    <x v="794"/>
    <x v="20"/>
    <x v="0"/>
    <x v="38"/>
    <s v="ok"/>
    <x v="1"/>
    <n v="28"/>
    <s v="H041354"/>
    <x v="39"/>
    <x v="1"/>
    <x v="0"/>
    <n v="6500"/>
    <x v="0"/>
    <d v="1899-12-30T00:00:00"/>
    <d v="1899-12-30T00:00:00"/>
    <s v="ok"/>
    <n v="69"/>
    <x v="14"/>
    <x v="14"/>
    <n v="25"/>
    <n v="0"/>
    <n v="0"/>
    <x v="7"/>
  </r>
  <r>
    <s v="B04"/>
    <s v="Corsa B04"/>
    <x v="0"/>
    <x v="802"/>
    <m/>
    <s v="M-20 + M-25 + M-30 + M-35 + M-40 + M-45"/>
    <x v="795"/>
    <x v="36"/>
    <x v="0"/>
    <x v="37"/>
    <s v="ok"/>
    <x v="1"/>
    <n v="30"/>
    <s v="H011219"/>
    <x v="24"/>
    <x v="1"/>
    <x v="0"/>
    <n v="6500"/>
    <x v="0"/>
    <d v="1899-12-30T00:00:00"/>
    <d v="1899-12-30T00:00:00"/>
    <s v="ok"/>
    <n v="70"/>
    <x v="11"/>
    <x v="11"/>
    <n v="6"/>
    <n v="0"/>
    <n v="0"/>
    <x v="7"/>
  </r>
  <r>
    <s v="B04"/>
    <s v="Corsa B04"/>
    <x v="0"/>
    <x v="803"/>
    <m/>
    <s v="M-20 + M-25 + M-30 + M-35 + M-40 + M-45"/>
    <x v="796"/>
    <x v="43"/>
    <x v="0"/>
    <x v="40"/>
    <s v="ok"/>
    <x v="1"/>
    <n v="20"/>
    <s v="A120653"/>
    <x v="34"/>
    <x v="0"/>
    <x v="0"/>
    <n v="6500"/>
    <x v="0"/>
    <d v="1899-12-30T00:00:00"/>
    <d v="1899-12-30T00:00:00"/>
    <s v="ok"/>
    <n v="71"/>
    <x v="13"/>
    <x v="13"/>
    <n v="11"/>
    <n v="0"/>
    <n v="0"/>
    <x v="7"/>
  </r>
  <r>
    <s v="B04"/>
    <s v="Corsa B04"/>
    <x v="0"/>
    <x v="804"/>
    <m/>
    <s v="M-20 + M-25 + M-30 + M-35 + M-40 + M-45"/>
    <x v="797"/>
    <x v="20"/>
    <x v="0"/>
    <x v="38"/>
    <s v="ok"/>
    <x v="1"/>
    <n v="28"/>
    <s v="H041354"/>
    <x v="39"/>
    <x v="1"/>
    <x v="0"/>
    <n v="6500"/>
    <x v="0"/>
    <d v="1899-12-30T00:00:00"/>
    <d v="1899-12-30T00:00:00"/>
    <s v="ok"/>
    <n v="72"/>
    <x v="15"/>
    <x v="15"/>
    <n v="26"/>
    <n v="0"/>
    <n v="0"/>
    <x v="7"/>
  </r>
  <r>
    <s v="B04"/>
    <s v="Corsa B04"/>
    <x v="0"/>
    <x v="805"/>
    <m/>
    <s v="M-20 + M-25 + M-30 + M-35 + M-40 + M-45"/>
    <x v="798"/>
    <x v="23"/>
    <x v="0"/>
    <x v="35"/>
    <s v="ok"/>
    <x v="1"/>
    <n v="24"/>
    <s v="D060103"/>
    <x v="41"/>
    <x v="5"/>
    <x v="0"/>
    <n v="6500"/>
    <x v="0"/>
    <d v="1899-12-30T00:00:00"/>
    <d v="1899-12-30T00:00:00"/>
    <s v="ok"/>
    <n v="73"/>
    <x v="7"/>
    <x v="7"/>
    <n v="7"/>
    <n v="0"/>
    <n v="0"/>
    <x v="7"/>
  </r>
  <r>
    <s v="B04"/>
    <s v="Corsa B04"/>
    <x v="0"/>
    <x v="806"/>
    <m/>
    <s v="M-20 + M-25 + M-30 + M-35 + M-40 + M-45"/>
    <x v="799"/>
    <x v="22"/>
    <x v="0"/>
    <x v="37"/>
    <s v="ok"/>
    <x v="1"/>
    <n v="30"/>
    <s v="H041426"/>
    <x v="100"/>
    <x v="1"/>
    <x v="0"/>
    <n v="6500"/>
    <x v="0"/>
    <d v="1899-12-30T00:00:00"/>
    <d v="1899-12-30T00:00:00"/>
    <s v="ok"/>
    <n v="74"/>
    <x v="12"/>
    <x v="12"/>
    <n v="1"/>
    <n v="0"/>
    <n v="8"/>
    <x v="33"/>
  </r>
  <r>
    <s v="B04"/>
    <s v="Corsa B04"/>
    <x v="0"/>
    <x v="807"/>
    <m/>
    <s v="M-20 + M-25 + M-30 + M-35 + M-40 + M-45"/>
    <x v="800"/>
    <x v="27"/>
    <x v="0"/>
    <x v="37"/>
    <s v="ok"/>
    <x v="1"/>
    <n v="30"/>
    <s v="H041354"/>
    <x v="39"/>
    <x v="1"/>
    <x v="0"/>
    <n v="6500"/>
    <x v="0"/>
    <d v="1899-12-30T00:00:00"/>
    <d v="1899-12-30T00:00:00"/>
    <s v="ok"/>
    <n v="75"/>
    <x v="13"/>
    <x v="13"/>
    <n v="27"/>
    <n v="0"/>
    <n v="0"/>
    <x v="7"/>
  </r>
  <r>
    <s v="B04"/>
    <s v="Corsa B04"/>
    <x v="0"/>
    <x v="808"/>
    <m/>
    <s v="M-20 + M-25 + M-30 + M-35 + M-40 + M-45"/>
    <x v="801"/>
    <x v="14"/>
    <x v="0"/>
    <x v="37"/>
    <s v="ok"/>
    <x v="1"/>
    <n v="30"/>
    <s v="A050294"/>
    <x v="23"/>
    <x v="0"/>
    <x v="0"/>
    <n v="6500"/>
    <x v="0"/>
    <d v="1899-12-30T00:00:00"/>
    <d v="1899-12-30T00:00:00"/>
    <s v="ok"/>
    <n v="76"/>
    <x v="14"/>
    <x v="14"/>
    <n v="10"/>
    <n v="0"/>
    <n v="0"/>
    <x v="7"/>
  </r>
  <r>
    <s v="B04"/>
    <s v="Corsa B04"/>
    <x v="0"/>
    <x v="809"/>
    <m/>
    <s v="M-20 + M-25 + M-30 + M-35 + M-40 + M-45"/>
    <x v="802"/>
    <x v="55"/>
    <x v="0"/>
    <x v="35"/>
    <s v="ok"/>
    <x v="1"/>
    <n v="24"/>
    <s v="H041354"/>
    <x v="39"/>
    <x v="1"/>
    <x v="0"/>
    <n v="6500"/>
    <x v="0"/>
    <d v="1899-12-30T00:00:00"/>
    <d v="1899-12-30T00:00:00"/>
    <s v="ok"/>
    <n v="77"/>
    <x v="8"/>
    <x v="8"/>
    <n v="28"/>
    <n v="0"/>
    <n v="0"/>
    <x v="7"/>
  </r>
  <r>
    <s v="B04"/>
    <s v="Corsa B04"/>
    <x v="0"/>
    <x v="810"/>
    <m/>
    <s v="M-20 + M-25 + M-30 + M-35 + M-40 + M-45"/>
    <x v="803"/>
    <x v="15"/>
    <x v="0"/>
    <x v="38"/>
    <s v="ok"/>
    <x v="1"/>
    <n v="28"/>
    <s v="H070205"/>
    <x v="29"/>
    <x v="1"/>
    <x v="0"/>
    <n v="6500"/>
    <x v="0"/>
    <d v="1899-12-30T00:00:00"/>
    <d v="1899-12-30T00:00:00"/>
    <s v="ok"/>
    <n v="78"/>
    <x v="16"/>
    <x v="16"/>
    <n v="4"/>
    <n v="0"/>
    <n v="0"/>
    <x v="7"/>
  </r>
  <r>
    <s v="B04"/>
    <s v="Corsa B04"/>
    <x v="0"/>
    <x v="811"/>
    <m/>
    <s v="M-20 + M-25 + M-30 + M-35 + M-40 + M-45"/>
    <x v="804"/>
    <x v="14"/>
    <x v="0"/>
    <x v="37"/>
    <s v="ok"/>
    <x v="1"/>
    <n v="30"/>
    <s v="H080300"/>
    <x v="25"/>
    <x v="1"/>
    <x v="0"/>
    <n v="6500"/>
    <x v="0"/>
    <d v="1899-12-30T00:00:00"/>
    <d v="1899-12-30T00:00:00"/>
    <s v="ok"/>
    <n v="79"/>
    <x v="15"/>
    <x v="15"/>
    <n v="2"/>
    <n v="0"/>
    <n v="0"/>
    <x v="7"/>
  </r>
  <r>
    <s v="B04"/>
    <s v="Corsa B04"/>
    <x v="0"/>
    <x v="812"/>
    <m/>
    <s v="M-20 + M-25 + M-30 + M-35 + M-40 + M-45"/>
    <x v="805"/>
    <x v="9"/>
    <x v="0"/>
    <x v="36"/>
    <s v="ok"/>
    <x v="1"/>
    <n v="26"/>
    <s v="H020398"/>
    <x v="35"/>
    <x v="1"/>
    <x v="0"/>
    <n v="6500"/>
    <x v="0"/>
    <d v="1899-12-30T00:00:00"/>
    <d v="1899-12-30T00:00:00"/>
    <s v="ok"/>
    <n v="80"/>
    <x v="11"/>
    <x v="11"/>
    <n v="18"/>
    <n v="0"/>
    <n v="0"/>
    <x v="7"/>
  </r>
  <r>
    <s v="B04"/>
    <s v="Corsa B04"/>
    <x v="0"/>
    <x v="813"/>
    <m/>
    <s v="M-20 + M-25 + M-30 + M-35 + M-40 + M-45"/>
    <x v="806"/>
    <x v="29"/>
    <x v="0"/>
    <x v="38"/>
    <s v="ok"/>
    <x v="1"/>
    <n v="28"/>
    <s v="L090197"/>
    <x v="69"/>
    <x v="2"/>
    <x v="0"/>
    <n v="6500"/>
    <x v="0"/>
    <d v="1899-12-30T00:00:00"/>
    <d v="1899-12-30T00:00:00"/>
    <s v="ok"/>
    <n v="81"/>
    <x v="17"/>
    <x v="17"/>
    <n v="1"/>
    <n v="15"/>
    <n v="3"/>
    <x v="29"/>
  </r>
  <r>
    <s v="B04"/>
    <s v="Corsa B04"/>
    <x v="0"/>
    <x v="814"/>
    <m/>
    <s v="M-20 + M-25 + M-30 + M-35 + M-40 + M-45"/>
    <x v="807"/>
    <x v="14"/>
    <x v="0"/>
    <x v="37"/>
    <s v="ok"/>
    <x v="1"/>
    <n v="30"/>
    <s v="A120653"/>
    <x v="34"/>
    <x v="0"/>
    <x v="0"/>
    <n v="6500"/>
    <x v="0"/>
    <d v="1899-12-30T00:00:00"/>
    <d v="1899-12-30T00:00:00"/>
    <s v="ok"/>
    <n v="82"/>
    <x v="16"/>
    <x v="16"/>
    <n v="12"/>
    <n v="0"/>
    <n v="0"/>
    <x v="7"/>
  </r>
  <r>
    <s v="B04"/>
    <s v="Corsa B04"/>
    <x v="0"/>
    <x v="815"/>
    <m/>
    <s v="M-20 + M-25 + M-30 + M-35 + M-40 + M-45"/>
    <x v="808"/>
    <x v="20"/>
    <x v="0"/>
    <x v="38"/>
    <s v="ok"/>
    <x v="1"/>
    <n v="28"/>
    <s v="H041354"/>
    <x v="39"/>
    <x v="1"/>
    <x v="0"/>
    <n v="6500"/>
    <x v="0"/>
    <d v="1899-12-30T00:00:00"/>
    <d v="1899-12-30T00:00:00"/>
    <s v="ok"/>
    <n v="83"/>
    <x v="18"/>
    <x v="18"/>
    <n v="29"/>
    <n v="0"/>
    <n v="0"/>
    <x v="7"/>
  </r>
  <r>
    <s v="B04"/>
    <s v="Corsa B04"/>
    <x v="0"/>
    <x v="816"/>
    <m/>
    <s v="M-20 + M-25 + M-30 + M-35 + M-40 + M-45"/>
    <x v="809"/>
    <x v="36"/>
    <x v="0"/>
    <x v="37"/>
    <s v="ok"/>
    <x v="1"/>
    <n v="30"/>
    <s v="H011725"/>
    <x v="58"/>
    <x v="1"/>
    <x v="0"/>
    <n v="6500"/>
    <x v="0"/>
    <d v="1899-12-30T00:00:00"/>
    <d v="1899-12-30T00:00:00"/>
    <s v="ok"/>
    <n v="84"/>
    <x v="17"/>
    <x v="17"/>
    <n v="5"/>
    <n v="0"/>
    <n v="0"/>
    <x v="7"/>
  </r>
  <r>
    <s v="B04"/>
    <s v="Corsa B04"/>
    <x v="0"/>
    <x v="817"/>
    <m/>
    <s v="M-20 + M-25 + M-30 + M-35 + M-40 + M-45"/>
    <x v="810"/>
    <x v="46"/>
    <x v="0"/>
    <x v="39"/>
    <s v="ok"/>
    <x v="1"/>
    <n v="22"/>
    <s v="H011219"/>
    <x v="24"/>
    <x v="1"/>
    <x v="0"/>
    <n v="6500"/>
    <x v="0"/>
    <d v="1899-12-30T00:00:00"/>
    <d v="1899-12-30T00:00:00"/>
    <s v="ok"/>
    <n v="85"/>
    <x v="12"/>
    <x v="12"/>
    <n v="7"/>
    <n v="0"/>
    <n v="0"/>
    <x v="7"/>
  </r>
  <r>
    <s v="B04"/>
    <s v="Corsa B04"/>
    <x v="0"/>
    <x v="818"/>
    <m/>
    <s v="M-20 + M-25 + M-30 + M-35 + M-40 + M-45"/>
    <x v="811"/>
    <x v="14"/>
    <x v="0"/>
    <x v="37"/>
    <s v="ok"/>
    <x v="1"/>
    <n v="30"/>
    <s v="H041354"/>
    <x v="39"/>
    <x v="1"/>
    <x v="0"/>
    <n v="6500"/>
    <x v="0"/>
    <d v="1899-12-30T00:00:00"/>
    <d v="1899-12-30T00:00:00"/>
    <s v="ok"/>
    <n v="86"/>
    <x v="18"/>
    <x v="18"/>
    <n v="30"/>
    <n v="0"/>
    <n v="0"/>
    <x v="7"/>
  </r>
  <r>
    <s v="B04"/>
    <s v="Corsa B04"/>
    <x v="0"/>
    <x v="819"/>
    <m/>
    <s v="M-20 + M-25 + M-30 + M-35 + M-40 + M-45"/>
    <x v="812"/>
    <x v="6"/>
    <x v="0"/>
    <x v="36"/>
    <s v="ok"/>
    <x v="1"/>
    <n v="26"/>
    <s v="H041354"/>
    <x v="39"/>
    <x v="1"/>
    <x v="0"/>
    <n v="6500"/>
    <x v="0"/>
    <d v="1899-12-30T00:00:00"/>
    <d v="1899-12-30T00:00:00"/>
    <s v="ok"/>
    <n v="87"/>
    <x v="12"/>
    <x v="12"/>
    <n v="31"/>
    <n v="0"/>
    <n v="0"/>
    <x v="7"/>
  </r>
  <r>
    <s v="B04"/>
    <s v="Corsa B04"/>
    <x v="0"/>
    <x v="820"/>
    <m/>
    <s v="M-20 + M-25 + M-30 + M-35 + M-40 + M-45"/>
    <x v="813"/>
    <x v="39"/>
    <x v="0"/>
    <x v="35"/>
    <s v="ok"/>
    <x v="1"/>
    <n v="24"/>
    <s v="H041040"/>
    <x v="81"/>
    <x v="1"/>
    <x v="0"/>
    <n v="6500"/>
    <x v="0"/>
    <d v="1899-12-30T00:00:00"/>
    <d v="1899-12-30T00:00:00"/>
    <s v="ok"/>
    <n v="88"/>
    <x v="9"/>
    <x v="9"/>
    <n v="4"/>
    <n v="0"/>
    <n v="0"/>
    <x v="7"/>
  </r>
  <r>
    <s v="B04"/>
    <s v="Corsa B04"/>
    <x v="0"/>
    <x v="821"/>
    <m/>
    <s v="M-20 + M-25 + M-30 + M-35 + M-40 + M-45"/>
    <x v="814"/>
    <x v="10"/>
    <x v="0"/>
    <x v="39"/>
    <s v="ok"/>
    <x v="1"/>
    <n v="22"/>
    <s v="D070312"/>
    <x v="101"/>
    <x v="5"/>
    <x v="0"/>
    <n v="6500"/>
    <x v="0"/>
    <d v="1899-12-30T00:00:00"/>
    <d v="1899-12-30T00:00:00"/>
    <s v="ok"/>
    <n v="89"/>
    <x v="13"/>
    <x v="13"/>
    <n v="1"/>
    <n v="15"/>
    <n v="12"/>
    <x v="67"/>
  </r>
  <r>
    <s v="B04"/>
    <s v="Corsa B04"/>
    <x v="0"/>
    <x v="822"/>
    <m/>
    <s v="M-20 + M-25 + M-30 + M-35 + M-40 + M-45"/>
    <x v="815"/>
    <x v="9"/>
    <x v="0"/>
    <x v="36"/>
    <s v="ok"/>
    <x v="1"/>
    <n v="26"/>
    <s v="H020398"/>
    <x v="35"/>
    <x v="1"/>
    <x v="0"/>
    <n v="6500"/>
    <x v="0"/>
    <d v="1899-12-30T00:00:00"/>
    <d v="1899-12-30T00:00:00"/>
    <s v="ok"/>
    <n v="90"/>
    <x v="13"/>
    <x v="13"/>
    <n v="19"/>
    <n v="0"/>
    <n v="0"/>
    <x v="7"/>
  </r>
  <r>
    <s v="B04"/>
    <s v="Corsa B04"/>
    <x v="0"/>
    <x v="823"/>
    <m/>
    <s v="M-20 + M-25 + M-30 + M-35 + M-40 + M-45"/>
    <x v="816"/>
    <x v="49"/>
    <x v="0"/>
    <x v="40"/>
    <s v="ok"/>
    <x v="1"/>
    <n v="20"/>
    <s v="A050294"/>
    <x v="23"/>
    <x v="0"/>
    <x v="0"/>
    <n v="6500"/>
    <x v="0"/>
    <d v="1899-12-30T00:00:00"/>
    <d v="1899-12-30T00:00:00"/>
    <s v="ok"/>
    <n v="91"/>
    <x v="14"/>
    <x v="14"/>
    <n v="11"/>
    <n v="0"/>
    <n v="0"/>
    <x v="7"/>
  </r>
  <r>
    <s v="B04"/>
    <s v="Corsa B04"/>
    <x v="0"/>
    <x v="824"/>
    <m/>
    <s v="M-20 + M-25 + M-30 + M-35 + M-40 + M-45"/>
    <x v="817"/>
    <x v="11"/>
    <x v="0"/>
    <x v="38"/>
    <s v="ok"/>
    <x v="1"/>
    <n v="28"/>
    <s v="D060103"/>
    <x v="41"/>
    <x v="5"/>
    <x v="0"/>
    <n v="6500"/>
    <x v="0"/>
    <d v="1899-12-30T00:00:00"/>
    <d v="1899-12-30T00:00:00"/>
    <s v="ok"/>
    <n v="92"/>
    <x v="19"/>
    <x v="19"/>
    <n v="8"/>
    <n v="0"/>
    <n v="0"/>
    <x v="7"/>
  </r>
  <r>
    <s v="B04"/>
    <s v="Corsa B04"/>
    <x v="0"/>
    <x v="825"/>
    <m/>
    <s v="M-20 + M-25 + M-30 + M-35 + M-40 + M-45"/>
    <x v="818"/>
    <x v="29"/>
    <x v="0"/>
    <x v="38"/>
    <s v="ok"/>
    <x v="1"/>
    <n v="28"/>
    <s v="A050294"/>
    <x v="23"/>
    <x v="0"/>
    <x v="0"/>
    <n v="6500"/>
    <x v="0"/>
    <d v="1899-12-30T00:00:00"/>
    <d v="1899-12-30T00:00:00"/>
    <s v="ok"/>
    <n v="93"/>
    <x v="20"/>
    <x v="19"/>
    <n v="12"/>
    <n v="0"/>
    <n v="0"/>
    <x v="7"/>
  </r>
  <r>
    <s v="B04"/>
    <s v="Corsa B04"/>
    <x v="0"/>
    <x v="826"/>
    <m/>
    <s v="M-20 + M-25 + M-30 + M-35 + M-40 + M-45"/>
    <x v="819"/>
    <x v="7"/>
    <x v="0"/>
    <x v="37"/>
    <s v="ok"/>
    <x v="1"/>
    <n v="30"/>
    <s v="H041354"/>
    <x v="39"/>
    <x v="1"/>
    <x v="0"/>
    <n v="6500"/>
    <x v="0"/>
    <d v="1899-12-30T00:00:00"/>
    <d v="1899-12-30T00:00:00"/>
    <s v="ok"/>
    <n v="94"/>
    <x v="19"/>
    <x v="19"/>
    <n v="32"/>
    <n v="0"/>
    <n v="0"/>
    <x v="7"/>
  </r>
  <r>
    <s v="B04"/>
    <s v="Corsa B04"/>
    <x v="0"/>
    <x v="827"/>
    <m/>
    <s v="M-20 + M-25 + M-30 + M-35 + M-40 + M-45"/>
    <x v="820"/>
    <x v="7"/>
    <x v="0"/>
    <x v="37"/>
    <s v="ok"/>
    <x v="1"/>
    <n v="30"/>
    <s v="H080300"/>
    <x v="25"/>
    <x v="1"/>
    <x v="0"/>
    <n v="6500"/>
    <x v="0"/>
    <d v="1899-12-30T00:00:00"/>
    <d v="1899-12-30T00:00:00"/>
    <s v="ok"/>
    <n v="95"/>
    <x v="20"/>
    <x v="19"/>
    <n v="3"/>
    <n v="0"/>
    <n v="0"/>
    <x v="7"/>
  </r>
  <r>
    <s v="B04"/>
    <s v="Corsa B04"/>
    <x v="0"/>
    <x v="828"/>
    <m/>
    <s v="M-20 + M-25 + M-30 + M-35 + M-40 + M-45"/>
    <x v="821"/>
    <x v="28"/>
    <x v="0"/>
    <x v="40"/>
    <s v="ok"/>
    <x v="1"/>
    <n v="20"/>
    <s v="H011219"/>
    <x v="24"/>
    <x v="1"/>
    <x v="0"/>
    <n v="6500"/>
    <x v="0"/>
    <d v="1899-12-30T00:00:00"/>
    <d v="1899-12-30T00:00:00"/>
    <s v="ok"/>
    <n v="96"/>
    <x v="15"/>
    <x v="15"/>
    <n v="8"/>
    <n v="0"/>
    <n v="0"/>
    <x v="7"/>
  </r>
  <r>
    <s v="B04"/>
    <s v="Corsa B04"/>
    <x v="0"/>
    <x v="829"/>
    <m/>
    <s v="M-20 + M-25 + M-30 + M-35 + M-40 + M-45"/>
    <x v="822"/>
    <x v="19"/>
    <x v="0"/>
    <x v="36"/>
    <s v="ok"/>
    <x v="1"/>
    <n v="26"/>
    <s v="A130798"/>
    <x v="87"/>
    <x v="0"/>
    <x v="0"/>
    <n v="6500"/>
    <x v="0"/>
    <d v="1899-12-30T00:00:00"/>
    <d v="1899-12-30T00:00:00"/>
    <s v="ok"/>
    <n v="97"/>
    <x v="14"/>
    <x v="14"/>
    <n v="2"/>
    <n v="0"/>
    <n v="0"/>
    <x v="7"/>
  </r>
  <r>
    <s v="B04"/>
    <s v="Corsa B04"/>
    <x v="0"/>
    <x v="830"/>
    <m/>
    <s v="M-20 + M-25 + M-30 + M-35 + M-40 + M-45"/>
    <x v="823"/>
    <x v="29"/>
    <x v="0"/>
    <x v="38"/>
    <s v="ok"/>
    <x v="1"/>
    <n v="28"/>
    <s v="H041354"/>
    <x v="39"/>
    <x v="1"/>
    <x v="0"/>
    <n v="6500"/>
    <x v="0"/>
    <d v="1899-12-30T00:00:00"/>
    <d v="1899-12-30T00:00:00"/>
    <s v="ok"/>
    <n v="98"/>
    <x v="21"/>
    <x v="19"/>
    <n v="33"/>
    <n v="0"/>
    <n v="0"/>
    <x v="7"/>
  </r>
  <r>
    <s v="B04"/>
    <s v="Corsa B04"/>
    <x v="0"/>
    <x v="831"/>
    <m/>
    <s v="M-20 + M-25 + M-30 + M-35 + M-40 + M-45"/>
    <x v="824"/>
    <x v="55"/>
    <x v="0"/>
    <x v="35"/>
    <s v="ok"/>
    <x v="1"/>
    <n v="24"/>
    <s v="D060103"/>
    <x v="41"/>
    <x v="5"/>
    <x v="0"/>
    <n v="6500"/>
    <x v="0"/>
    <d v="1899-12-30T00:00:00"/>
    <d v="1899-12-30T00:00:00"/>
    <s v="ok"/>
    <n v="99"/>
    <x v="10"/>
    <x v="10"/>
    <n v="9"/>
    <n v="0"/>
    <n v="0"/>
    <x v="7"/>
  </r>
  <r>
    <s v="B04"/>
    <s v="Corsa B04"/>
    <x v="0"/>
    <x v="832"/>
    <m/>
    <s v="M-20 + M-25 + M-30 + M-35 + M-40 + M-45"/>
    <x v="825"/>
    <x v="18"/>
    <x v="0"/>
    <x v="36"/>
    <s v="ok"/>
    <x v="1"/>
    <n v="26"/>
    <s v="D070312"/>
    <x v="101"/>
    <x v="5"/>
    <x v="0"/>
    <n v="6500"/>
    <x v="0"/>
    <d v="1899-12-30T00:00:00"/>
    <d v="1899-12-30T00:00:00"/>
    <s v="ok"/>
    <n v="100"/>
    <x v="15"/>
    <x v="15"/>
    <n v="2"/>
    <n v="0"/>
    <n v="0"/>
    <x v="7"/>
  </r>
  <r>
    <s v="B04"/>
    <s v="Corsa B04"/>
    <x v="0"/>
    <x v="833"/>
    <m/>
    <s v="M-20 + M-25 + M-30 + M-35 + M-40 + M-45"/>
    <x v="826"/>
    <x v="20"/>
    <x v="0"/>
    <x v="38"/>
    <s v="ok"/>
    <x v="1"/>
    <n v="28"/>
    <s v="H040383"/>
    <x v="76"/>
    <x v="1"/>
    <x v="0"/>
    <n v="6500"/>
    <x v="0"/>
    <d v="1899-12-30T00:00:00"/>
    <d v="1899-12-30T00:00:00"/>
    <s v="ok"/>
    <n v="101"/>
    <x v="22"/>
    <x v="19"/>
    <n v="6"/>
    <n v="0"/>
    <n v="0"/>
    <x v="7"/>
  </r>
  <r>
    <s v="B04"/>
    <s v="Corsa B04"/>
    <x v="0"/>
    <x v="834"/>
    <m/>
    <s v="M-20 + M-25 + M-30 + M-35 + M-40 + M-45"/>
    <x v="827"/>
    <x v="75"/>
    <x v="0"/>
    <x v="39"/>
    <s v="ok"/>
    <x v="1"/>
    <n v="22"/>
    <s v="D060103"/>
    <x v="41"/>
    <x v="5"/>
    <x v="0"/>
    <n v="6500"/>
    <x v="0"/>
    <d v="1899-12-30T00:00:00"/>
    <d v="1899-12-30T00:00:00"/>
    <s v="ok"/>
    <n v="102"/>
    <x v="14"/>
    <x v="14"/>
    <n v="10"/>
    <n v="0"/>
    <n v="0"/>
    <x v="7"/>
  </r>
  <r>
    <s v="B04"/>
    <s v="Corsa B04"/>
    <x v="0"/>
    <x v="835"/>
    <m/>
    <s v="M-20 + M-25 + M-30 + M-35 + M-40 + M-45"/>
    <x v="828"/>
    <x v="6"/>
    <x v="0"/>
    <x v="36"/>
    <s v="ok"/>
    <x v="1"/>
    <n v="26"/>
    <s v="H010105"/>
    <x v="14"/>
    <x v="1"/>
    <x v="0"/>
    <n v="6500"/>
    <x v="0"/>
    <d v="1899-12-30T00:00:00"/>
    <d v="1899-12-30T00:00:00"/>
    <s v="ok"/>
    <n v="103"/>
    <x v="16"/>
    <x v="16"/>
    <n v="3"/>
    <n v="0"/>
    <n v="0"/>
    <x v="7"/>
  </r>
  <r>
    <s v="B04"/>
    <s v="Corsa B04"/>
    <x v="0"/>
    <x v="836"/>
    <m/>
    <s v="M-20 + M-25 + M-30 + M-35 + M-40 + M-45"/>
    <x v="829"/>
    <x v="14"/>
    <x v="0"/>
    <x v="37"/>
    <s v="ok"/>
    <x v="1"/>
    <n v="30"/>
    <s v="L090562"/>
    <x v="38"/>
    <x v="2"/>
    <x v="0"/>
    <n v="6500"/>
    <x v="0"/>
    <d v="1899-12-30T00:00:00"/>
    <d v="1899-12-30T00:00:00"/>
    <s v="ok"/>
    <n v="104"/>
    <x v="21"/>
    <x v="19"/>
    <n v="6"/>
    <n v="0"/>
    <n v="0"/>
    <x v="7"/>
  </r>
  <r>
    <s v="B04"/>
    <s v="Corsa B04"/>
    <x v="0"/>
    <x v="837"/>
    <m/>
    <s v="M-20 + M-25 + M-30 + M-35 + M-40 + M-45"/>
    <x v="830"/>
    <x v="7"/>
    <x v="0"/>
    <x v="37"/>
    <s v="ok"/>
    <x v="1"/>
    <n v="30"/>
    <s v="H080300"/>
    <x v="25"/>
    <x v="1"/>
    <x v="0"/>
    <n v="6500"/>
    <x v="0"/>
    <d v="1899-12-30T00:00:00"/>
    <d v="1899-12-30T00:00:00"/>
    <s v="ok"/>
    <n v="105"/>
    <x v="22"/>
    <x v="19"/>
    <n v="4"/>
    <n v="0"/>
    <n v="0"/>
    <x v="7"/>
  </r>
  <r>
    <s v="B04"/>
    <s v="Corsa B04"/>
    <x v="0"/>
    <x v="838"/>
    <m/>
    <s v="M-20 + M-25 + M-30 + M-35 + M-40 + M-45"/>
    <x v="831"/>
    <x v="27"/>
    <x v="0"/>
    <x v="37"/>
    <s v="ok"/>
    <x v="1"/>
    <n v="30"/>
    <s v="H041354"/>
    <x v="39"/>
    <x v="1"/>
    <x v="0"/>
    <n v="6500"/>
    <x v="0"/>
    <d v="1899-12-30T00:00:00"/>
    <d v="1899-12-30T00:00:00"/>
    <s v="ok"/>
    <n v="106"/>
    <x v="23"/>
    <x v="19"/>
    <n v="34"/>
    <n v="0"/>
    <n v="0"/>
    <x v="7"/>
  </r>
  <r>
    <s v="B04"/>
    <s v="Corsa B04"/>
    <x v="0"/>
    <x v="839"/>
    <m/>
    <s v="M-20 + M-25 + M-30 + M-35 + M-40 + M-4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107"/>
    <x v="6"/>
    <x v="21"/>
    <n v="8"/>
    <e v="#N/A"/>
    <n v="0"/>
    <x v="44"/>
  </r>
  <r>
    <s v="B04"/>
    <s v="Corsa B04"/>
    <x v="0"/>
    <x v="840"/>
    <m/>
    <s v="M-20 + M-25 + M-30 + M-35 + M-40 + M-45"/>
    <x v="832"/>
    <x v="7"/>
    <x v="0"/>
    <x v="37"/>
    <s v="ok"/>
    <x v="1"/>
    <n v="30"/>
    <s v="A140541"/>
    <x v="22"/>
    <x v="0"/>
    <x v="0"/>
    <n v="6500"/>
    <x v="0"/>
    <d v="1899-12-30T00:00:00"/>
    <d v="1899-12-30T00:00:00"/>
    <s v="ok"/>
    <n v="108"/>
    <x v="24"/>
    <x v="19"/>
    <n v="7"/>
    <n v="0"/>
    <n v="0"/>
    <x v="7"/>
  </r>
  <r>
    <s v="B04"/>
    <s v="Corsa B04"/>
    <x v="0"/>
    <x v="841"/>
    <m/>
    <s v="M-20 + M-25 + M-30 + M-35 + M-40 + M-45"/>
    <x v="833"/>
    <x v="20"/>
    <x v="0"/>
    <x v="38"/>
    <s v="ok"/>
    <x v="1"/>
    <n v="28"/>
    <s v="H041354"/>
    <x v="39"/>
    <x v="1"/>
    <x v="0"/>
    <n v="6500"/>
    <x v="0"/>
    <d v="1899-12-30T00:00:00"/>
    <d v="1899-12-30T00:00:00"/>
    <s v="ok"/>
    <n v="109"/>
    <x v="23"/>
    <x v="19"/>
    <n v="35"/>
    <n v="0"/>
    <n v="0"/>
    <x v="7"/>
  </r>
  <r>
    <s v="B04"/>
    <s v="Corsa B04"/>
    <x v="0"/>
    <x v="842"/>
    <m/>
    <s v="M-20 + M-25 + M-30 + M-35 + M-40 + M-45"/>
    <x v="834"/>
    <x v="29"/>
    <x v="0"/>
    <x v="38"/>
    <s v="ok"/>
    <x v="1"/>
    <n v="28"/>
    <s v="A120653"/>
    <x v="34"/>
    <x v="0"/>
    <x v="0"/>
    <n v="6500"/>
    <x v="0"/>
    <d v="1899-12-30T00:00:00"/>
    <d v="1899-12-30T00:00:00"/>
    <s v="ok"/>
    <n v="110"/>
    <x v="24"/>
    <x v="19"/>
    <n v="13"/>
    <n v="0"/>
    <n v="0"/>
    <x v="7"/>
  </r>
  <r>
    <s v="B04"/>
    <s v="Corsa B04"/>
    <x v="0"/>
    <x v="843"/>
    <m/>
    <s v="M-20 + M-25 + M-30 + M-35 + M-40 + M-45"/>
    <x v="835"/>
    <x v="7"/>
    <x v="0"/>
    <x v="37"/>
    <s v="ok"/>
    <x v="1"/>
    <n v="30"/>
    <s v="H041354"/>
    <x v="39"/>
    <x v="1"/>
    <x v="0"/>
    <n v="6500"/>
    <x v="0"/>
    <d v="1899-12-30T00:00:00"/>
    <d v="1899-12-30T00:00:00"/>
    <s v="ok"/>
    <n v="111"/>
    <x v="25"/>
    <x v="19"/>
    <n v="36"/>
    <n v="0"/>
    <n v="0"/>
    <x v="7"/>
  </r>
  <r>
    <s v="B04"/>
    <s v="Corsa B04"/>
    <x v="0"/>
    <x v="844"/>
    <m/>
    <s v="M-20 + M-25 + M-30 + M-35 + M-40 + M-45"/>
    <x v="836"/>
    <x v="7"/>
    <x v="0"/>
    <x v="37"/>
    <s v="ok"/>
    <x v="1"/>
    <n v="30"/>
    <s v="L021869"/>
    <x v="2"/>
    <x v="2"/>
    <x v="0"/>
    <n v="6500"/>
    <x v="0"/>
    <d v="1899-12-30T00:00:00"/>
    <d v="1899-12-30T00:00:00"/>
    <s v="ok"/>
    <n v="112"/>
    <x v="26"/>
    <x v="19"/>
    <n v="9"/>
    <n v="0"/>
    <n v="0"/>
    <x v="7"/>
  </r>
  <r>
    <s v="B04"/>
    <s v="Corsa B04"/>
    <x v="0"/>
    <x v="845"/>
    <m/>
    <s v="M-20 + M-25 + M-30 + M-35 + M-40 + M-45"/>
    <x v="837"/>
    <x v="27"/>
    <x v="0"/>
    <x v="37"/>
    <s v="ok"/>
    <x v="1"/>
    <n v="30"/>
    <s v="A120653"/>
    <x v="34"/>
    <x v="0"/>
    <x v="0"/>
    <n v="6500"/>
    <x v="0"/>
    <d v="1899-12-30T00:00:00"/>
    <d v="1899-12-30T00:00:00"/>
    <s v="ok"/>
    <n v="113"/>
    <x v="27"/>
    <x v="19"/>
    <n v="14"/>
    <n v="0"/>
    <n v="0"/>
    <x v="7"/>
  </r>
  <r>
    <s v="B04"/>
    <s v="Corsa B04"/>
    <x v="0"/>
    <x v="846"/>
    <m/>
    <s v="M-20 + M-25 + M-30 + M-35 + M-40 + M-45"/>
    <x v="838"/>
    <x v="55"/>
    <x v="0"/>
    <x v="35"/>
    <s v="ok"/>
    <x v="1"/>
    <n v="24"/>
    <s v="L090562"/>
    <x v="38"/>
    <x v="2"/>
    <x v="0"/>
    <n v="6500"/>
    <x v="0"/>
    <d v="1899-12-30T00:00:00"/>
    <d v="1899-12-30T00:00:00"/>
    <s v="ok"/>
    <n v="114"/>
    <x v="11"/>
    <x v="11"/>
    <n v="7"/>
    <n v="0"/>
    <n v="0"/>
    <x v="7"/>
  </r>
  <r>
    <s v="B04"/>
    <s v="Corsa B04"/>
    <x v="0"/>
    <x v="847"/>
    <m/>
    <s v="M-20 + M-25 + M-30 + M-35 + M-40 + M-45"/>
    <x v="169"/>
    <x v="12"/>
    <x v="2"/>
    <x v="10"/>
    <s v="Verifica"/>
    <x v="2"/>
    <e v="#N/A"/>
    <e v="#N/A"/>
    <x v="37"/>
    <x v="4"/>
    <x v="0"/>
    <e v="#N/A"/>
    <x v="1"/>
    <e v="#VALUE!"/>
    <e v="#VALUE!"/>
    <e v="#N/A"/>
    <n v="115"/>
    <x v="7"/>
    <x v="21"/>
    <n v="9"/>
    <e v="#N/A"/>
    <n v="0"/>
    <x v="44"/>
  </r>
  <r>
    <s v="B04"/>
    <s v="Corsa B04"/>
    <x v="0"/>
    <x v="848"/>
    <m/>
    <s v="M-20 + M-25 + M-30 + M-35 + M-40 + M-45"/>
    <x v="839"/>
    <x v="27"/>
    <x v="0"/>
    <x v="37"/>
    <s v="ok"/>
    <x v="1"/>
    <n v="30"/>
    <s v="H080682"/>
    <x v="20"/>
    <x v="1"/>
    <x v="0"/>
    <n v="6500"/>
    <x v="0"/>
    <d v="1899-12-30T00:00:00"/>
    <d v="1899-12-30T00:00:00"/>
    <s v="ok"/>
    <n v="116"/>
    <x v="28"/>
    <x v="19"/>
    <n v="3"/>
    <n v="0"/>
    <n v="0"/>
    <x v="7"/>
  </r>
  <r>
    <s v="B04"/>
    <s v="Corsa B04"/>
    <x v="0"/>
    <x v="849"/>
    <m/>
    <s v="M-20 + M-25 + M-30 + M-35 + M-40 + M-45"/>
    <x v="840"/>
    <x v="9"/>
    <x v="0"/>
    <x v="36"/>
    <s v="ok"/>
    <x v="1"/>
    <n v="26"/>
    <s v="H041354"/>
    <x v="39"/>
    <x v="1"/>
    <x v="0"/>
    <n v="6500"/>
    <x v="0"/>
    <d v="1899-12-30T00:00:00"/>
    <d v="1899-12-30T00:00:00"/>
    <s v="ok"/>
    <n v="117"/>
    <x v="17"/>
    <x v="17"/>
    <n v="37"/>
    <n v="0"/>
    <n v="0"/>
    <x v="7"/>
  </r>
  <r>
    <s v="B04"/>
    <s v="Corsa B04"/>
    <x v="0"/>
    <x v="850"/>
    <m/>
    <s v="M-20 + M-25 + M-30 + M-35 + M-40 + M-45"/>
    <x v="841"/>
    <x v="22"/>
    <x v="0"/>
    <x v="37"/>
    <s v="ok"/>
    <x v="1"/>
    <n v="30"/>
    <s v="A120138"/>
    <x v="66"/>
    <x v="0"/>
    <x v="0"/>
    <n v="6500"/>
    <x v="0"/>
    <d v="1899-12-30T00:00:00"/>
    <d v="1899-12-30T00:00:00"/>
    <s v="ok"/>
    <n v="118"/>
    <x v="29"/>
    <x v="19"/>
    <n v="3"/>
    <n v="0"/>
    <n v="0"/>
    <x v="7"/>
  </r>
  <r>
    <s v="B04"/>
    <s v="Corsa B04"/>
    <x v="0"/>
    <x v="851"/>
    <m/>
    <s v="M-20 + M-25 + M-30 + M-35 + M-40 + M-45"/>
    <x v="842"/>
    <x v="35"/>
    <x v="0"/>
    <x v="40"/>
    <s v="ok"/>
    <x v="1"/>
    <n v="20"/>
    <s v="H080274"/>
    <x v="9"/>
    <x v="1"/>
    <x v="0"/>
    <n v="6500"/>
    <x v="0"/>
    <d v="1899-12-30T00:00:00"/>
    <d v="1899-12-30T00:00:00"/>
    <s v="ok"/>
    <n v="119"/>
    <x v="16"/>
    <x v="16"/>
    <n v="4"/>
    <n v="0"/>
    <n v="0"/>
    <x v="7"/>
  </r>
  <r>
    <s v="B04"/>
    <s v="Corsa B04"/>
    <x v="0"/>
    <x v="852"/>
    <m/>
    <s v="M-20 + M-25 + M-30 + M-35 + M-40 + M-45"/>
    <x v="843"/>
    <x v="27"/>
    <x v="0"/>
    <x v="37"/>
    <s v="ok"/>
    <x v="1"/>
    <n v="30"/>
    <s v="H020398"/>
    <x v="35"/>
    <x v="1"/>
    <x v="0"/>
    <n v="6500"/>
    <x v="0"/>
    <d v="1899-12-30T00:00:00"/>
    <d v="1899-12-30T00:00:00"/>
    <s v="ok"/>
    <n v="120"/>
    <x v="30"/>
    <x v="19"/>
    <n v="20"/>
    <n v="0"/>
    <n v="0"/>
    <x v="7"/>
  </r>
  <r>
    <s v="B04"/>
    <s v="Corsa B04"/>
    <x v="0"/>
    <x v="853"/>
    <m/>
    <s v="M-20 + M-25 + M-30 + M-35 + M-40 + M-45"/>
    <x v="844"/>
    <x v="21"/>
    <x v="0"/>
    <x v="38"/>
    <s v="ok"/>
    <x v="1"/>
    <n v="28"/>
    <s v="H010289"/>
    <x v="1"/>
    <x v="1"/>
    <x v="0"/>
    <n v="6500"/>
    <x v="0"/>
    <d v="1899-12-30T00:00:00"/>
    <d v="1899-12-30T00:00:00"/>
    <s v="ok"/>
    <n v="121"/>
    <x v="25"/>
    <x v="19"/>
    <n v="1"/>
    <n v="0"/>
    <n v="1"/>
    <x v="34"/>
  </r>
  <r>
    <s v="B04"/>
    <s v="Corsa B04"/>
    <x v="0"/>
    <x v="854"/>
    <m/>
    <s v="M-20 + M-25 + M-30 + M-35 + M-40 + M-45"/>
    <x v="845"/>
    <x v="7"/>
    <x v="0"/>
    <x v="37"/>
    <s v="ok"/>
    <x v="1"/>
    <n v="30"/>
    <s v="H020398"/>
    <x v="35"/>
    <x v="1"/>
    <x v="0"/>
    <n v="6500"/>
    <x v="0"/>
    <d v="1899-12-30T00:00:00"/>
    <d v="1899-12-30T00:00:00"/>
    <s v="ok"/>
    <n v="122"/>
    <x v="31"/>
    <x v="19"/>
    <n v="21"/>
    <n v="0"/>
    <n v="0"/>
    <x v="7"/>
  </r>
  <r>
    <s v="B04"/>
    <s v="Corsa B04"/>
    <x v="0"/>
    <x v="855"/>
    <m/>
    <s v="M-20 + M-25 + M-30 + M-35 + M-40 + M-45"/>
    <x v="846"/>
    <x v="36"/>
    <x v="0"/>
    <x v="37"/>
    <s v="ok"/>
    <x v="1"/>
    <n v="30"/>
    <s v="H020398"/>
    <x v="35"/>
    <x v="1"/>
    <x v="0"/>
    <n v="6500"/>
    <x v="0"/>
    <d v="1899-12-30T00:00:00"/>
    <d v="1899-12-30T00:00:00"/>
    <s v="ok"/>
    <n v="123"/>
    <x v="32"/>
    <x v="19"/>
    <n v="22"/>
    <n v="0"/>
    <n v="0"/>
    <x v="7"/>
  </r>
  <r>
    <s v="B04"/>
    <s v="Corsa B04"/>
    <x v="0"/>
    <x v="856"/>
    <m/>
    <s v="M-20 + M-25 + M-30 + M-35 + M-40 + M-45"/>
    <x v="847"/>
    <x v="29"/>
    <x v="0"/>
    <x v="38"/>
    <s v="ok"/>
    <x v="1"/>
    <n v="28"/>
    <s v="H020398"/>
    <x v="35"/>
    <x v="1"/>
    <x v="0"/>
    <n v="6500"/>
    <x v="0"/>
    <d v="1899-12-30T00:00:00"/>
    <d v="1899-12-30T00:00:00"/>
    <s v="ok"/>
    <n v="124"/>
    <x v="26"/>
    <x v="19"/>
    <n v="23"/>
    <n v="0"/>
    <n v="0"/>
    <x v="7"/>
  </r>
  <r>
    <s v="B04"/>
    <s v="Corsa B04"/>
    <x v="0"/>
    <x v="857"/>
    <m/>
    <s v="M-20 + M-25 + M-30 + M-35 + M-40 + M-45"/>
    <x v="848"/>
    <x v="11"/>
    <x v="0"/>
    <x v="38"/>
    <s v="ok"/>
    <x v="1"/>
    <n v="28"/>
    <s v="H041354"/>
    <x v="39"/>
    <x v="1"/>
    <x v="0"/>
    <n v="6500"/>
    <x v="0"/>
    <d v="1899-12-30T00:00:00"/>
    <d v="1899-12-30T00:00:00"/>
    <s v="ok"/>
    <n v="125"/>
    <x v="27"/>
    <x v="19"/>
    <n v="38"/>
    <n v="0"/>
    <n v="0"/>
    <x v="7"/>
  </r>
  <r>
    <s v="B04"/>
    <s v="Corsa B04"/>
    <x v="0"/>
    <x v="858"/>
    <m/>
    <s v="M-20 + M-25 + M-30 + M-35 + M-40 + M-45"/>
    <x v="849"/>
    <x v="36"/>
    <x v="0"/>
    <x v="37"/>
    <s v="ok"/>
    <x v="1"/>
    <n v="30"/>
    <s v="H080875"/>
    <x v="19"/>
    <x v="1"/>
    <x v="0"/>
    <n v="6500"/>
    <x v="0"/>
    <d v="1899-12-30T00:00:00"/>
    <d v="1899-12-30T00:00:00"/>
    <s v="ok"/>
    <n v="126"/>
    <x v="33"/>
    <x v="19"/>
    <n v="1"/>
    <n v="0"/>
    <n v="1"/>
    <x v="34"/>
  </r>
  <r>
    <s v="B04"/>
    <s v="Corsa B04"/>
    <x v="0"/>
    <x v="859"/>
    <m/>
    <s v="M-20 + M-25 + M-30 + M-35 + M-40 + M-45"/>
    <x v="850"/>
    <x v="10"/>
    <x v="0"/>
    <x v="39"/>
    <s v="ok"/>
    <x v="1"/>
    <n v="22"/>
    <s v="A130534"/>
    <x v="8"/>
    <x v="0"/>
    <x v="0"/>
    <n v="6500"/>
    <x v="0"/>
    <d v="1899-12-30T00:00:00"/>
    <d v="1899-12-30T00:00:00"/>
    <s v="ok"/>
    <n v="127"/>
    <x v="15"/>
    <x v="15"/>
    <n v="11"/>
    <n v="0"/>
    <n v="0"/>
    <x v="7"/>
  </r>
  <r>
    <s v="B04"/>
    <s v="Corsa B04"/>
    <x v="0"/>
    <x v="860"/>
    <m/>
    <s v="M-20 + M-25 + M-30 + M-35 + M-40 + M-45"/>
    <x v="851"/>
    <x v="55"/>
    <x v="0"/>
    <x v="35"/>
    <s v="ok"/>
    <x v="1"/>
    <n v="24"/>
    <s v="A120653"/>
    <x v="34"/>
    <x v="0"/>
    <x v="0"/>
    <n v="6500"/>
    <x v="0"/>
    <d v="1899-12-30T00:00:00"/>
    <d v="1899-12-30T00:00:00"/>
    <s v="ok"/>
    <n v="128"/>
    <x v="12"/>
    <x v="12"/>
    <n v="15"/>
    <n v="0"/>
    <n v="0"/>
    <x v="7"/>
  </r>
  <r>
    <s v="B04"/>
    <s v="Corsa B04"/>
    <x v="0"/>
    <x v="861"/>
    <m/>
    <s v="M-20 + M-25 + M-30 + M-35 + M-40 + M-45"/>
    <x v="852"/>
    <x v="45"/>
    <x v="0"/>
    <x v="39"/>
    <s v="ok"/>
    <x v="1"/>
    <n v="22"/>
    <s v="H041354"/>
    <x v="39"/>
    <x v="1"/>
    <x v="0"/>
    <n v="6500"/>
    <x v="0"/>
    <d v="1899-12-30T00:00:00"/>
    <d v="1899-12-30T00:00:00"/>
    <s v="ok"/>
    <n v="129"/>
    <x v="16"/>
    <x v="16"/>
    <n v="39"/>
    <n v="0"/>
    <n v="0"/>
    <x v="7"/>
  </r>
  <r>
    <s v="B04"/>
    <s v="Corsa B04"/>
    <x v="0"/>
    <x v="862"/>
    <m/>
    <s v="M-20 + M-25 + M-30 + M-35 + M-40 + M-45"/>
    <x v="853"/>
    <x v="22"/>
    <x v="0"/>
    <x v="37"/>
    <s v="ok"/>
    <x v="1"/>
    <n v="30"/>
    <s v="L021869"/>
    <x v="2"/>
    <x v="2"/>
    <x v="0"/>
    <n v="6500"/>
    <x v="0"/>
    <d v="1899-12-30T00:00:00"/>
    <d v="1899-12-30T00:00:00"/>
    <s v="ok"/>
    <n v="130"/>
    <x v="34"/>
    <x v="19"/>
    <n v="10"/>
    <n v="0"/>
    <n v="0"/>
    <x v="7"/>
  </r>
  <r>
    <s v="B04"/>
    <s v="Corsa B04"/>
    <x v="0"/>
    <x v="863"/>
    <m/>
    <s v="M-20 + M-25 + M-30 + M-35 + M-40 + M-45"/>
    <x v="854"/>
    <x v="11"/>
    <x v="0"/>
    <x v="38"/>
    <s v="ok"/>
    <x v="1"/>
    <n v="28"/>
    <s v="H080682"/>
    <x v="20"/>
    <x v="1"/>
    <x v="0"/>
    <n v="6500"/>
    <x v="0"/>
    <d v="1899-12-30T00:00:00"/>
    <d v="1899-12-30T00:00:00"/>
    <s v="ok"/>
    <n v="131"/>
    <x v="28"/>
    <x v="19"/>
    <n v="4"/>
    <n v="0"/>
    <n v="0"/>
    <x v="7"/>
  </r>
  <r>
    <s v="B04"/>
    <s v="Corsa B04"/>
    <x v="0"/>
    <x v="864"/>
    <m/>
    <s v="M-20 + M-25 + M-30 + M-35 + M-40 + M-45"/>
    <x v="855"/>
    <x v="9"/>
    <x v="0"/>
    <x v="36"/>
    <s v="ok"/>
    <x v="1"/>
    <n v="26"/>
    <s v="H020398"/>
    <x v="35"/>
    <x v="1"/>
    <x v="0"/>
    <n v="6500"/>
    <x v="0"/>
    <d v="1899-12-30T00:00:00"/>
    <d v="1899-12-30T00:00:00"/>
    <s v="ok"/>
    <n v="132"/>
    <x v="18"/>
    <x v="18"/>
    <n v="24"/>
    <n v="0"/>
    <n v="0"/>
    <x v="7"/>
  </r>
  <r>
    <s v="B04"/>
    <s v="Corsa B04"/>
    <x v="0"/>
    <x v="865"/>
    <m/>
    <s v="M-20 + M-25 + M-30 + M-35 + M-40 + M-45"/>
    <x v="856"/>
    <x v="11"/>
    <x v="0"/>
    <x v="38"/>
    <s v="ok"/>
    <x v="1"/>
    <n v="28"/>
    <s v="A120653"/>
    <x v="34"/>
    <x v="0"/>
    <x v="0"/>
    <n v="6500"/>
    <x v="0"/>
    <d v="1899-12-30T00:00:00"/>
    <d v="1899-12-30T00:00:00"/>
    <s v="ok"/>
    <n v="133"/>
    <x v="29"/>
    <x v="19"/>
    <n v="16"/>
    <n v="0"/>
    <n v="0"/>
    <x v="7"/>
  </r>
  <r>
    <s v="B04"/>
    <s v="Corsa B04"/>
    <x v="0"/>
    <x v="866"/>
    <m/>
    <s v="M-20 + M-25 + M-30 + M-35 + M-40 + M-45"/>
    <x v="857"/>
    <x v="16"/>
    <x v="0"/>
    <x v="35"/>
    <s v="ok"/>
    <x v="1"/>
    <n v="24"/>
    <s v="A130646"/>
    <x v="3"/>
    <x v="0"/>
    <x v="0"/>
    <n v="6500"/>
    <x v="0"/>
    <d v="1899-12-30T00:00:00"/>
    <d v="1899-12-30T00:00:00"/>
    <s v="ok"/>
    <n v="134"/>
    <x v="13"/>
    <x v="13"/>
    <n v="18"/>
    <n v="0"/>
    <n v="0"/>
    <x v="7"/>
  </r>
  <r>
    <s v="B04"/>
    <s v="Corsa B04"/>
    <x v="0"/>
    <x v="867"/>
    <m/>
    <s v="M-20 + M-25 + M-30 + M-35 + M-40 + M-45"/>
    <x v="858"/>
    <x v="14"/>
    <x v="0"/>
    <x v="37"/>
    <s v="ok"/>
    <x v="1"/>
    <n v="30"/>
    <s v="H041354"/>
    <x v="39"/>
    <x v="1"/>
    <x v="0"/>
    <n v="6500"/>
    <x v="0"/>
    <d v="1899-12-30T00:00:00"/>
    <d v="1899-12-30T00:00:00"/>
    <s v="ok"/>
    <n v="135"/>
    <x v="35"/>
    <x v="19"/>
    <n v="40"/>
    <n v="0"/>
    <n v="0"/>
    <x v="7"/>
  </r>
  <r>
    <s v="B04"/>
    <s v="Corsa B04"/>
    <x v="0"/>
    <x v="868"/>
    <m/>
    <s v="M-20 + M-25 + M-30 + M-35 + M-40 + M-45"/>
    <x v="859"/>
    <x v="22"/>
    <x v="0"/>
    <x v="37"/>
    <s v="ok"/>
    <x v="1"/>
    <n v="30"/>
    <s v="L021869"/>
    <x v="2"/>
    <x v="2"/>
    <x v="0"/>
    <n v="6500"/>
    <x v="0"/>
    <d v="1899-12-30T00:00:00"/>
    <d v="1899-12-30T00:00:00"/>
    <s v="ok"/>
    <n v="136"/>
    <x v="36"/>
    <x v="19"/>
    <n v="11"/>
    <n v="0"/>
    <n v="0"/>
    <x v="7"/>
  </r>
  <r>
    <s v="B04"/>
    <s v="Corsa B04"/>
    <x v="0"/>
    <x v="869"/>
    <m/>
    <s v="M-20 + M-25 + M-30 + M-35 + M-40 + M-45"/>
    <x v="860"/>
    <x v="23"/>
    <x v="0"/>
    <x v="35"/>
    <s v="ok"/>
    <x v="1"/>
    <n v="24"/>
    <s v="H041354"/>
    <x v="39"/>
    <x v="1"/>
    <x v="0"/>
    <n v="6500"/>
    <x v="0"/>
    <d v="1899-12-30T00:00:00"/>
    <d v="1899-12-30T00:00:00"/>
    <s v="ok"/>
    <n v="137"/>
    <x v="14"/>
    <x v="14"/>
    <n v="41"/>
    <n v="0"/>
    <n v="0"/>
    <x v="7"/>
  </r>
  <r>
    <s v="B04"/>
    <s v="Corsa B04"/>
    <x v="0"/>
    <x v="870"/>
    <m/>
    <s v="M-20 + M-25 + M-30 + M-35 + M-40 + M-45"/>
    <x v="861"/>
    <x v="9"/>
    <x v="0"/>
    <x v="36"/>
    <s v="ok"/>
    <x v="1"/>
    <n v="26"/>
    <s v="H041354"/>
    <x v="39"/>
    <x v="1"/>
    <x v="0"/>
    <n v="6500"/>
    <x v="0"/>
    <d v="1899-12-30T00:00:00"/>
    <d v="1899-12-30T00:00:00"/>
    <s v="ok"/>
    <n v="138"/>
    <x v="19"/>
    <x v="19"/>
    <n v="42"/>
    <n v="0"/>
    <n v="0"/>
    <x v="7"/>
  </r>
  <r>
    <s v="B04"/>
    <s v="Corsa B04"/>
    <x v="0"/>
    <x v="871"/>
    <m/>
    <s v="M-20 + M-25 + M-30 + M-35 + M-40 + M-45"/>
    <x v="862"/>
    <x v="49"/>
    <x v="0"/>
    <x v="40"/>
    <s v="ok"/>
    <x v="1"/>
    <n v="20"/>
    <s v="L022825"/>
    <x v="5"/>
    <x v="2"/>
    <x v="0"/>
    <n v="6500"/>
    <x v="0"/>
    <d v="1899-12-30T00:00:00"/>
    <d v="1899-12-30T00:00:00"/>
    <s v="ok"/>
    <n v="139"/>
    <x v="17"/>
    <x v="17"/>
    <n v="4"/>
    <n v="0"/>
    <n v="0"/>
    <x v="7"/>
  </r>
  <r>
    <s v="B04"/>
    <s v="Corsa B04"/>
    <x v="0"/>
    <x v="872"/>
    <m/>
    <s v="M-20 + M-25 + M-30 + M-35 + M-40 + M-45"/>
    <x v="863"/>
    <x v="23"/>
    <x v="0"/>
    <x v="35"/>
    <s v="ok"/>
    <x v="1"/>
    <n v="24"/>
    <s v="H070205"/>
    <x v="29"/>
    <x v="1"/>
    <x v="0"/>
    <n v="6500"/>
    <x v="0"/>
    <d v="1899-12-30T00:00:00"/>
    <d v="1899-12-30T00:00:00"/>
    <s v="ok"/>
    <n v="140"/>
    <x v="15"/>
    <x v="15"/>
    <n v="5"/>
    <n v="0"/>
    <n v="0"/>
    <x v="7"/>
  </r>
  <r>
    <s v="B04"/>
    <s v="Corsa B04"/>
    <x v="0"/>
    <x v="873"/>
    <m/>
    <s v="M-20 + M-25 + M-30 + M-35 + M-40 + M-45"/>
    <x v="864"/>
    <x v="18"/>
    <x v="0"/>
    <x v="36"/>
    <s v="ok"/>
    <x v="1"/>
    <n v="26"/>
    <s v="H041354"/>
    <x v="39"/>
    <x v="1"/>
    <x v="0"/>
    <n v="6500"/>
    <x v="0"/>
    <d v="1899-12-30T00:00:00"/>
    <d v="1899-12-30T00:00:00"/>
    <s v="ok"/>
    <n v="141"/>
    <x v="20"/>
    <x v="19"/>
    <n v="43"/>
    <n v="0"/>
    <n v="0"/>
    <x v="7"/>
  </r>
  <r>
    <s v="B04"/>
    <s v="Corsa B04"/>
    <x v="0"/>
    <x v="874"/>
    <m/>
    <s v="M-20 + M-25 + M-30 + M-35 + M-40 + M-45"/>
    <x v="865"/>
    <x v="22"/>
    <x v="0"/>
    <x v="37"/>
    <s v="ok"/>
    <x v="1"/>
    <n v="30"/>
    <s v="A130646"/>
    <x v="3"/>
    <x v="0"/>
    <x v="0"/>
    <n v="6500"/>
    <x v="0"/>
    <d v="1899-12-30T00:00:00"/>
    <d v="1899-12-30T00:00:00"/>
    <s v="ok"/>
    <n v="142"/>
    <x v="37"/>
    <x v="19"/>
    <n v="19"/>
    <n v="0"/>
    <n v="0"/>
    <x v="7"/>
  </r>
  <r>
    <s v="B04"/>
    <s v="Corsa B04"/>
    <x v="0"/>
    <x v="875"/>
    <m/>
    <s v="M-20 + M-25 + M-30 + M-35 + M-40 + M-45"/>
    <x v="866"/>
    <x v="21"/>
    <x v="0"/>
    <x v="38"/>
    <s v="ok"/>
    <x v="1"/>
    <n v="28"/>
    <s v="H020398"/>
    <x v="35"/>
    <x v="1"/>
    <x v="0"/>
    <n v="6500"/>
    <x v="0"/>
    <d v="1899-12-30T00:00:00"/>
    <d v="1899-12-30T00:00:00"/>
    <s v="ok"/>
    <n v="143"/>
    <x v="30"/>
    <x v="19"/>
    <n v="25"/>
    <n v="0"/>
    <n v="0"/>
    <x v="7"/>
  </r>
  <r>
    <s v="B04"/>
    <s v="Corsa B04"/>
    <x v="0"/>
    <x v="876"/>
    <m/>
    <s v="M-20 + M-25 + M-30 + M-35 + M-40 + M-45"/>
    <x v="867"/>
    <x v="29"/>
    <x v="0"/>
    <x v="38"/>
    <s v="ok"/>
    <x v="1"/>
    <n v="28"/>
    <s v="H041354"/>
    <x v="39"/>
    <x v="1"/>
    <x v="0"/>
    <n v="6500"/>
    <x v="0"/>
    <d v="1899-12-30T00:00:00"/>
    <d v="1899-12-30T00:00:00"/>
    <s v="ok"/>
    <n v="144"/>
    <x v="31"/>
    <x v="19"/>
    <n v="44"/>
    <n v="0"/>
    <n v="0"/>
    <x v="7"/>
  </r>
  <r>
    <s v="B04"/>
    <s v="Corsa B04"/>
    <x v="0"/>
    <x v="877"/>
    <m/>
    <s v="M-20 + M-25 + M-30 + M-35 + M-40 + M-45"/>
    <x v="868"/>
    <x v="21"/>
    <x v="0"/>
    <x v="38"/>
    <s v="ok"/>
    <x v="1"/>
    <n v="28"/>
    <s v="L021869"/>
    <x v="2"/>
    <x v="2"/>
    <x v="0"/>
    <n v="6500"/>
    <x v="0"/>
    <d v="1899-12-30T00:00:00"/>
    <d v="1899-12-30T00:00:00"/>
    <s v="ok"/>
    <n v="145"/>
    <x v="32"/>
    <x v="19"/>
    <n v="12"/>
    <n v="0"/>
    <n v="0"/>
    <x v="7"/>
  </r>
  <r>
    <s v="B04"/>
    <s v="Corsa B04"/>
    <x v="0"/>
    <x v="878"/>
    <m/>
    <s v="M-20 + M-25 + M-30 + M-35 + M-40 + M-45"/>
    <x v="869"/>
    <x v="5"/>
    <x v="0"/>
    <x v="36"/>
    <s v="ok"/>
    <x v="1"/>
    <n v="26"/>
    <s v="H041354"/>
    <x v="39"/>
    <x v="1"/>
    <x v="0"/>
    <n v="6500"/>
    <x v="0"/>
    <d v="1899-12-30T00:00:00"/>
    <d v="1899-12-30T00:00:00"/>
    <s v="ok"/>
    <n v="146"/>
    <x v="21"/>
    <x v="19"/>
    <n v="45"/>
    <n v="0"/>
    <n v="0"/>
    <x v="7"/>
  </r>
  <r>
    <s v="B04"/>
    <s v="Corsa B04"/>
    <x v="0"/>
    <x v="879"/>
    <m/>
    <s v="M-20 + M-25 + M-30 + M-35 + M-40 + M-45"/>
    <x v="870"/>
    <x v="5"/>
    <x v="0"/>
    <x v="36"/>
    <s v="ok"/>
    <x v="1"/>
    <n v="26"/>
    <s v="H041354"/>
    <x v="39"/>
    <x v="1"/>
    <x v="0"/>
    <n v="6500"/>
    <x v="0"/>
    <d v="1899-12-30T00:00:00"/>
    <d v="1899-12-30T00:00:00"/>
    <s v="ok"/>
    <n v="147"/>
    <x v="22"/>
    <x v="19"/>
    <n v="46"/>
    <n v="0"/>
    <n v="0"/>
    <x v="7"/>
  </r>
  <r>
    <s v="B04"/>
    <s v="Corsa B04"/>
    <x v="0"/>
    <x v="880"/>
    <m/>
    <s v="M-20 + M-25 + M-30 + M-35 + M-40 + M-45"/>
    <x v="871"/>
    <x v="49"/>
    <x v="0"/>
    <x v="40"/>
    <s v="ok"/>
    <x v="1"/>
    <n v="20"/>
    <s v="L021869"/>
    <x v="2"/>
    <x v="2"/>
    <x v="0"/>
    <n v="6500"/>
    <x v="0"/>
    <d v="1899-12-30T00:00:00"/>
    <d v="1899-12-30T00:00:00"/>
    <s v="ok"/>
    <n v="148"/>
    <x v="18"/>
    <x v="18"/>
    <n v="13"/>
    <n v="0"/>
    <n v="0"/>
    <x v="7"/>
  </r>
  <r>
    <s v="B04"/>
    <s v="Corsa B04"/>
    <x v="0"/>
    <x v="881"/>
    <m/>
    <s v="M-20 + M-25 + M-30 + M-35 + M-40 + M-45"/>
    <x v="872"/>
    <x v="22"/>
    <x v="0"/>
    <x v="37"/>
    <s v="ok"/>
    <x v="1"/>
    <n v="30"/>
    <s v="H080682"/>
    <x v="20"/>
    <x v="1"/>
    <x v="0"/>
    <n v="6500"/>
    <x v="0"/>
    <d v="1899-12-30T00:00:00"/>
    <d v="1899-12-30T00:00:00"/>
    <s v="ok"/>
    <n v="149"/>
    <x v="38"/>
    <x v="19"/>
    <n v="5"/>
    <n v="0"/>
    <n v="0"/>
    <x v="7"/>
  </r>
  <r>
    <s v="B04"/>
    <s v="Corsa B04"/>
    <x v="0"/>
    <x v="882"/>
    <m/>
    <s v="M-20 + M-25 + M-30 + M-35 + M-40 + M-45"/>
    <x v="873"/>
    <x v="7"/>
    <x v="0"/>
    <x v="37"/>
    <s v="ok"/>
    <x v="1"/>
    <n v="30"/>
    <s v="H041354"/>
    <x v="39"/>
    <x v="1"/>
    <x v="0"/>
    <n v="6500"/>
    <x v="0"/>
    <d v="1899-12-30T00:00:00"/>
    <d v="1899-12-30T00:00:00"/>
    <s v="ok"/>
    <n v="150"/>
    <x v="39"/>
    <x v="19"/>
    <n v="47"/>
    <n v="0"/>
    <n v="0"/>
    <x v="7"/>
  </r>
  <r>
    <s v="B04"/>
    <s v="Corsa B04"/>
    <x v="0"/>
    <x v="883"/>
    <m/>
    <s v="M-20 + M-25 + M-30 + M-35 + M-40 + M-45"/>
    <x v="874"/>
    <x v="22"/>
    <x v="0"/>
    <x v="37"/>
    <s v="ok"/>
    <x v="1"/>
    <n v="30"/>
    <s v="H020398"/>
    <x v="35"/>
    <x v="1"/>
    <x v="0"/>
    <n v="6500"/>
    <x v="0"/>
    <d v="1899-12-30T00:00:00"/>
    <d v="1899-12-30T00:00:00"/>
    <s v="ok"/>
    <n v="151"/>
    <x v="40"/>
    <x v="19"/>
    <n v="26"/>
    <n v="0"/>
    <n v="0"/>
    <x v="7"/>
  </r>
  <r>
    <s v="B04"/>
    <s v="Corsa B04"/>
    <x v="0"/>
    <x v="884"/>
    <m/>
    <s v="M-20 + M-25 + M-30 + M-35 + M-40 + M-45"/>
    <x v="875"/>
    <x v="7"/>
    <x v="0"/>
    <x v="37"/>
    <s v="ok"/>
    <x v="1"/>
    <n v="30"/>
    <s v="L021869"/>
    <x v="2"/>
    <x v="2"/>
    <x v="0"/>
    <n v="6500"/>
    <x v="0"/>
    <d v="1899-12-30T00:00:00"/>
    <d v="1899-12-30T00:00:00"/>
    <s v="ok"/>
    <n v="152"/>
    <x v="41"/>
    <x v="19"/>
    <n v="14"/>
    <n v="0"/>
    <n v="0"/>
    <x v="7"/>
  </r>
  <r>
    <s v="B04"/>
    <s v="Corsa B04"/>
    <x v="0"/>
    <x v="885"/>
    <m/>
    <s v="M-20 + M-25 + M-30 + M-35 + M-40 + M-45"/>
    <x v="876"/>
    <x v="36"/>
    <x v="0"/>
    <x v="37"/>
    <s v="ok"/>
    <x v="1"/>
    <n v="30"/>
    <s v="D060103"/>
    <x v="41"/>
    <x v="5"/>
    <x v="0"/>
    <n v="6500"/>
    <x v="0"/>
    <d v="1899-12-30T00:00:00"/>
    <d v="1899-12-30T00:00:00"/>
    <s v="ok"/>
    <n v="153"/>
    <x v="42"/>
    <x v="19"/>
    <n v="11"/>
    <n v="0"/>
    <n v="0"/>
    <x v="7"/>
  </r>
  <r>
    <s v="B04"/>
    <s v="Corsa B04"/>
    <x v="0"/>
    <x v="886"/>
    <m/>
    <s v="M-20 + M-25 + M-30 + M-35 + M-40 + M-45"/>
    <x v="877"/>
    <x v="11"/>
    <x v="0"/>
    <x v="38"/>
    <s v="ok"/>
    <x v="1"/>
    <n v="28"/>
    <s v="H020398"/>
    <x v="35"/>
    <x v="1"/>
    <x v="0"/>
    <n v="6500"/>
    <x v="0"/>
    <d v="1899-12-30T00:00:00"/>
    <d v="1899-12-30T00:00:00"/>
    <s v="ok"/>
    <n v="154"/>
    <x v="33"/>
    <x v="19"/>
    <n v="27"/>
    <n v="0"/>
    <n v="0"/>
    <x v="7"/>
  </r>
  <r>
    <s v="B04"/>
    <s v="Corsa B04"/>
    <x v="0"/>
    <x v="887"/>
    <m/>
    <s v="M-20 + M-25 + M-30 + M-35 + M-40 + M-45"/>
    <x v="878"/>
    <x v="6"/>
    <x v="0"/>
    <x v="36"/>
    <s v="ok"/>
    <x v="1"/>
    <n v="26"/>
    <s v="A120653"/>
    <x v="34"/>
    <x v="0"/>
    <x v="0"/>
    <n v="6500"/>
    <x v="0"/>
    <d v="1899-12-30T00:00:00"/>
    <d v="1899-12-30T00:00:00"/>
    <s v="ok"/>
    <n v="155"/>
    <x v="23"/>
    <x v="19"/>
    <n v="17"/>
    <n v="0"/>
    <n v="0"/>
    <x v="7"/>
  </r>
  <r>
    <s v="B04"/>
    <s v="Corsa B04"/>
    <x v="0"/>
    <x v="888"/>
    <m/>
    <s v="M-20 + M-25 + M-30 + M-35 + M-40 + M-45"/>
    <x v="879"/>
    <x v="27"/>
    <x v="0"/>
    <x v="37"/>
    <s v="ok"/>
    <x v="1"/>
    <n v="30"/>
    <s v="A130534"/>
    <x v="8"/>
    <x v="0"/>
    <x v="0"/>
    <n v="6500"/>
    <x v="0"/>
    <d v="1899-12-30T00:00:00"/>
    <d v="1899-12-30T00:00:00"/>
    <s v="ok"/>
    <n v="156"/>
    <x v="43"/>
    <x v="19"/>
    <n v="12"/>
    <n v="0"/>
    <n v="0"/>
    <x v="7"/>
  </r>
  <r>
    <s v="B04"/>
    <s v="Corsa B04"/>
    <x v="0"/>
    <x v="889"/>
    <m/>
    <s v="M-20 + M-25 + M-30 + M-35 + M-40 + M-45"/>
    <x v="880"/>
    <x v="5"/>
    <x v="0"/>
    <x v="36"/>
    <s v="ok"/>
    <x v="1"/>
    <n v="26"/>
    <s v="A120494"/>
    <x v="27"/>
    <x v="0"/>
    <x v="0"/>
    <n v="6500"/>
    <x v="0"/>
    <d v="1899-12-30T00:00:00"/>
    <d v="1899-12-30T00:00:00"/>
    <s v="ok"/>
    <n v="157"/>
    <x v="24"/>
    <x v="19"/>
    <n v="2"/>
    <n v="0"/>
    <n v="0"/>
    <x v="7"/>
  </r>
  <r>
    <s v="B04"/>
    <s v="Corsa B04"/>
    <x v="0"/>
    <x v="890"/>
    <m/>
    <s v="M-20 + M-25 + M-30 + M-35 + M-40 + M-45"/>
    <x v="881"/>
    <x v="14"/>
    <x v="0"/>
    <x v="37"/>
    <s v="ok"/>
    <x v="1"/>
    <n v="30"/>
    <s v="H070205"/>
    <x v="29"/>
    <x v="1"/>
    <x v="0"/>
    <n v="6500"/>
    <x v="0"/>
    <d v="1899-12-30T00:00:00"/>
    <d v="1899-12-30T00:00:00"/>
    <s v="ok"/>
    <n v="158"/>
    <x v="44"/>
    <x v="19"/>
    <n v="6"/>
    <n v="0"/>
    <n v="0"/>
    <x v="7"/>
  </r>
  <r>
    <s v="B04"/>
    <s v="Corsa B04"/>
    <x v="0"/>
    <x v="891"/>
    <m/>
    <s v="M-20 + M-25 + M-30 + M-35 + M-40 + M-45"/>
    <x v="882"/>
    <x v="22"/>
    <x v="0"/>
    <x v="37"/>
    <s v="ok"/>
    <x v="1"/>
    <n v="30"/>
    <s v="L022825"/>
    <x v="5"/>
    <x v="2"/>
    <x v="0"/>
    <n v="6500"/>
    <x v="0"/>
    <d v="1899-12-30T00:00:00"/>
    <d v="1899-12-30T00:00:00"/>
    <s v="ok"/>
    <n v="159"/>
    <x v="45"/>
    <x v="19"/>
    <n v="5"/>
    <n v="0"/>
    <n v="0"/>
    <x v="7"/>
  </r>
  <r>
    <s v="B04"/>
    <s v="Corsa B04"/>
    <x v="0"/>
    <x v="892"/>
    <m/>
    <s v="M-20 + M-25 + M-30 + M-35 + M-40 + M-45"/>
    <x v="883"/>
    <x v="36"/>
    <x v="0"/>
    <x v="37"/>
    <s v="ok"/>
    <x v="1"/>
    <n v="30"/>
    <s v="H041354"/>
    <x v="39"/>
    <x v="1"/>
    <x v="0"/>
    <n v="6500"/>
    <x v="0"/>
    <d v="1899-12-30T00:00:00"/>
    <d v="1899-12-30T00:00:00"/>
    <s v="ok"/>
    <n v="160"/>
    <x v="46"/>
    <x v="19"/>
    <n v="48"/>
    <n v="0"/>
    <n v="0"/>
    <x v="7"/>
  </r>
  <r>
    <s v="B04"/>
    <s v="Corsa B04"/>
    <x v="0"/>
    <x v="893"/>
    <m/>
    <s v="M-20 + M-25 + M-30 + M-35 + M-40 + M-45"/>
    <x v="884"/>
    <x v="29"/>
    <x v="0"/>
    <x v="38"/>
    <s v="ok"/>
    <x v="1"/>
    <n v="28"/>
    <s v="H041354"/>
    <x v="39"/>
    <x v="1"/>
    <x v="0"/>
    <n v="6500"/>
    <x v="0"/>
    <d v="1899-12-30T00:00:00"/>
    <d v="1899-12-30T00:00:00"/>
    <s v="ok"/>
    <n v="161"/>
    <x v="34"/>
    <x v="19"/>
    <n v="49"/>
    <n v="0"/>
    <n v="0"/>
    <x v="7"/>
  </r>
  <r>
    <s v="B04"/>
    <s v="Corsa B04"/>
    <x v="0"/>
    <x v="894"/>
    <m/>
    <s v="M-20 + M-25 + M-30 + M-35 + M-40 + M-45"/>
    <x v="885"/>
    <x v="5"/>
    <x v="0"/>
    <x v="36"/>
    <s v="ok"/>
    <x v="1"/>
    <n v="26"/>
    <s v="H080274"/>
    <x v="9"/>
    <x v="1"/>
    <x v="0"/>
    <n v="6500"/>
    <x v="0"/>
    <d v="1899-12-30T00:00:00"/>
    <d v="1899-12-30T00:00:00"/>
    <s v="ok"/>
    <n v="162"/>
    <x v="25"/>
    <x v="19"/>
    <n v="5"/>
    <n v="0"/>
    <n v="0"/>
    <x v="7"/>
  </r>
  <r>
    <s v="B04"/>
    <s v="Corsa B04"/>
    <x v="0"/>
    <x v="895"/>
    <m/>
    <s v="M-20 + M-25 + M-30 + M-35 + M-40 + M-45"/>
    <x v="886"/>
    <x v="15"/>
    <x v="0"/>
    <x v="38"/>
    <s v="ok"/>
    <x v="1"/>
    <n v="28"/>
    <s v="A130646"/>
    <x v="3"/>
    <x v="0"/>
    <x v="0"/>
    <n v="6500"/>
    <x v="0"/>
    <d v="1899-12-30T00:00:00"/>
    <d v="1899-12-30T00:00:00"/>
    <s v="ok"/>
    <n v="163"/>
    <x v="35"/>
    <x v="19"/>
    <n v="20"/>
    <n v="0"/>
    <n v="0"/>
    <x v="7"/>
  </r>
  <r>
    <s v="B04"/>
    <s v="Corsa B04"/>
    <x v="0"/>
    <x v="896"/>
    <m/>
    <s v="M-20 + M-25 + M-30 + M-35 + M-40 + M-45"/>
    <x v="887"/>
    <x v="16"/>
    <x v="0"/>
    <x v="35"/>
    <s v="ok"/>
    <x v="1"/>
    <n v="24"/>
    <s v="H010172"/>
    <x v="16"/>
    <x v="1"/>
    <x v="0"/>
    <n v="6500"/>
    <x v="0"/>
    <d v="1899-12-30T00:00:00"/>
    <d v="1899-12-30T00:00:00"/>
    <s v="ok"/>
    <n v="164"/>
    <x v="16"/>
    <x v="16"/>
    <n v="1"/>
    <n v="0"/>
    <n v="4"/>
    <x v="14"/>
  </r>
  <r>
    <s v="B04"/>
    <s v="Corsa B04"/>
    <x v="0"/>
    <x v="897"/>
    <m/>
    <s v="M-20 + M-25 + M-30 + M-35 + M-40 + M-45"/>
    <x v="888"/>
    <x v="27"/>
    <x v="0"/>
    <x v="37"/>
    <s v="ok"/>
    <x v="1"/>
    <n v="30"/>
    <s v="H041354"/>
    <x v="39"/>
    <x v="1"/>
    <x v="0"/>
    <n v="6500"/>
    <x v="0"/>
    <d v="1899-12-30T00:00:00"/>
    <d v="1899-12-30T00:00:00"/>
    <s v="ok"/>
    <n v="165"/>
    <x v="47"/>
    <x v="19"/>
    <n v="50"/>
    <n v="0"/>
    <n v="0"/>
    <x v="7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m/>
    <s v="-"/>
    <x v="0"/>
    <x v="898"/>
    <m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  <r>
    <s v="-"/>
    <s v="-"/>
    <x v="2"/>
    <x v="899"/>
    <s v="-"/>
    <s v="-"/>
    <x v="889"/>
    <x v="77"/>
    <x v="3"/>
    <x v="41"/>
    <s v="-"/>
    <x v="3"/>
    <s v="-"/>
    <s v="-"/>
    <x v="102"/>
    <x v="6"/>
    <x v="1"/>
    <s v="-"/>
    <x v="2"/>
    <s v="-"/>
    <s v="-"/>
    <s v="-"/>
    <s v="-"/>
    <x v="55"/>
    <x v="22"/>
    <s v="-"/>
    <s v="-"/>
    <s v="-"/>
    <x v="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1" applyNumberFormats="0" applyBorderFormats="0" applyFontFormats="0" applyPatternFormats="0" applyAlignmentFormats="0" applyWidthHeightFormats="1" dataCaption="Valori" updatedVersion="4" minRefreshableVersion="3" itemPrintTitles="1" createdVersion="5" indent="0" compact="0" compactData="0" multipleFieldFilters="0">
  <location ref="A3:G433" firstHeaderRow="1" firstDataRow="1" firstDataCol="6"/>
  <pivotFields count="14">
    <pivotField axis="axisRow" compact="0" outline="0" showAll="0" defaultSubtotal="0">
      <items count="9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83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</items>
    </pivotField>
    <pivotField dataField="1" compact="0" outline="0" showAll="0"/>
    <pivotField compact="0" outline="0" showAll="0"/>
    <pivotField axis="axisRow" compact="0" outline="0" showAll="0" defaultSubtotal="0">
      <items count="78">
        <item x="52"/>
        <item x="65"/>
        <item x="47"/>
        <item x="54"/>
        <item x="59"/>
        <item x="67"/>
        <item x="31"/>
        <item x="53"/>
        <item x="50"/>
        <item x="46"/>
        <item x="45"/>
        <item x="43"/>
        <item x="60"/>
        <item x="41"/>
        <item x="62"/>
        <item x="49"/>
        <item x="58"/>
        <item x="75"/>
        <item x="51"/>
        <item x="15"/>
        <item x="33"/>
        <item x="3"/>
        <item x="38"/>
        <item x="64"/>
        <item x="2"/>
        <item x="40"/>
        <item x="69"/>
        <item x="17"/>
        <item x="39"/>
        <item x="27"/>
        <item x="56"/>
        <item x="28"/>
        <item x="26"/>
        <item x="30"/>
        <item x="21"/>
        <item x="35"/>
        <item x="16"/>
        <item x="48"/>
        <item x="1"/>
        <item x="18"/>
        <item x="34"/>
        <item x="8"/>
        <item x="63"/>
        <item x="55"/>
        <item x="32"/>
        <item x="70"/>
        <item x="73"/>
        <item x="68"/>
        <item x="42"/>
        <item x="0"/>
        <item x="72"/>
        <item x="74"/>
        <item x="44"/>
        <item x="61"/>
        <item x="66"/>
        <item x="13"/>
        <item x="23"/>
        <item x="71"/>
        <item x="57"/>
        <item x="24"/>
        <item x="37"/>
        <item x="22"/>
        <item x="36"/>
        <item x="12"/>
        <item x="25"/>
        <item x="20"/>
        <item x="14"/>
        <item x="6"/>
        <item x="4"/>
        <item x="10"/>
        <item x="11"/>
        <item x="29"/>
        <item x="5"/>
        <item x="7"/>
        <item x="9"/>
        <item x="19"/>
        <item x="77"/>
        <item x="76"/>
      </items>
    </pivotField>
    <pivotField compact="0" outline="0" showAll="0"/>
    <pivotField compact="0" outline="0" showAll="0"/>
    <pivotField axis="axisRow" compact="0" outline="0" showAll="0" defaultSubtotal="0">
      <items count="103">
        <item x="1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compact="0" outline="0" showAll="0"/>
    <pivotField axis="axisRow" compact="0" outline="0" showAll="0" defaultSubtotal="0">
      <items count="1007">
        <item x="983"/>
        <item x="982"/>
        <item x="903"/>
        <item x="659"/>
        <item x="753"/>
        <item x="754"/>
        <item x="599"/>
        <item x="660"/>
        <item x="855"/>
        <item x="145"/>
        <item x="330"/>
        <item x="904"/>
        <item x="960"/>
        <item x="176"/>
        <item x="177"/>
        <item x="395"/>
        <item x="28"/>
        <item x="29"/>
        <item x="858"/>
        <item x="808"/>
        <item x="242"/>
        <item x="396"/>
        <item x="129"/>
        <item x="279"/>
        <item x="556"/>
        <item x="729"/>
        <item x="4"/>
        <item x="5"/>
        <item x="333"/>
        <item x="334"/>
        <item x="472"/>
        <item x="905"/>
        <item x="889"/>
        <item x="178"/>
        <item x="179"/>
        <item x="335"/>
        <item x="180"/>
        <item x="397"/>
        <item x="890"/>
        <item x="30"/>
        <item x="0"/>
        <item x="661"/>
        <item x="280"/>
        <item x="631"/>
        <item x="557"/>
        <item m="1" x="995"/>
        <item x="281"/>
        <item x="794"/>
        <item x="809"/>
        <item x="810"/>
        <item x="547"/>
        <item x="906"/>
        <item x="601"/>
        <item x="118"/>
        <item x="146"/>
        <item x="558"/>
        <item x="811"/>
        <item x="812"/>
        <item x="469"/>
        <item x="490"/>
        <item x="273"/>
        <item x="274"/>
        <item x="265"/>
        <item x="147"/>
        <item x="31"/>
        <item x="781"/>
        <item x="782"/>
        <item x="662"/>
        <item x="559"/>
        <item x="130"/>
        <item x="217"/>
        <item x="560"/>
        <item x="663"/>
        <item x="491"/>
        <item x="264"/>
        <item x="336"/>
        <item x="115"/>
        <item x="502"/>
        <item x="337"/>
        <item x="338"/>
        <item x="375"/>
        <item x="813"/>
        <item x="814"/>
        <item x="664"/>
        <item x="815"/>
        <item x="500"/>
        <item x="816"/>
        <item x="433"/>
        <item x="944"/>
        <item x="899"/>
        <item x="32"/>
        <item x="33"/>
        <item x="907"/>
        <item x="434"/>
        <item x="218"/>
        <item x="431"/>
        <item x="181"/>
        <item x="446"/>
        <item x="817"/>
        <item x="6"/>
        <item x="34"/>
        <item x="323"/>
        <item x="398"/>
        <item x="770"/>
        <item x="665"/>
        <item x="473"/>
        <item x="602"/>
        <item x="243"/>
        <item x="148"/>
        <item x="35"/>
        <item x="36"/>
        <item x="561"/>
        <item x="818"/>
        <item x="548"/>
        <item x="819"/>
        <item m="1" x="1003"/>
        <item x="520"/>
        <item m="1" x="986"/>
        <item x="627"/>
        <item x="820"/>
        <item x="131"/>
        <item x="755"/>
        <item x="339"/>
        <item x="340"/>
        <item x="821"/>
        <item x="822"/>
        <item x="666"/>
        <item x="1"/>
        <item x="823"/>
        <item x="419"/>
        <item x="549"/>
        <item x="530"/>
        <item x="859"/>
        <item x="860"/>
        <item x="667"/>
        <item x="37"/>
        <item x="474"/>
        <item x="399"/>
        <item x="400"/>
        <item x="219"/>
        <item x="38"/>
        <item x="220"/>
        <item x="149"/>
        <item x="724"/>
        <item x="475"/>
        <item x="900"/>
        <item x="901"/>
        <item x="861"/>
        <item x="447"/>
        <item x="448"/>
        <item m="1" x="1002"/>
        <item x="550"/>
        <item x="341"/>
        <item x="39"/>
        <item x="603"/>
        <item x="401"/>
        <item x="40"/>
        <item x="41"/>
        <item x="42"/>
        <item x="43"/>
        <item x="44"/>
        <item x="45"/>
        <item x="376"/>
        <item x="221"/>
        <item x="604"/>
        <item x="605"/>
        <item x="606"/>
        <item x="908"/>
        <item x="668"/>
        <item x="377"/>
        <item x="282"/>
        <item x="420"/>
        <item x="378"/>
        <item x="476"/>
        <item x="825"/>
        <item x="402"/>
        <item x="669"/>
        <item x="182"/>
        <item x="46"/>
        <item x="47"/>
        <item x="7"/>
        <item x="909"/>
        <item x="776"/>
        <item x="222"/>
        <item x="945"/>
        <item x="183"/>
        <item x="516"/>
        <item x="223"/>
        <item x="551"/>
        <item x="184"/>
        <item x="429"/>
        <item x="477"/>
        <item x="632"/>
        <item x="722"/>
        <item x="670"/>
        <item x="723"/>
        <item x="795"/>
        <item x="283"/>
        <item x="600"/>
        <item m="1" x="994"/>
        <item x="319"/>
        <item x="49"/>
        <item x="50"/>
        <item x="652"/>
        <item x="531"/>
        <item x="532"/>
        <item x="284"/>
        <item x="403"/>
        <item x="671"/>
        <item x="404"/>
        <item x="658"/>
        <item x="51"/>
        <item x="552"/>
        <item x="342"/>
        <item x="435"/>
        <item x="368"/>
        <item m="1" x="1001"/>
        <item x="449"/>
        <item x="756"/>
        <item x="278"/>
        <item x="672"/>
        <item x="150"/>
        <item x="628"/>
        <item x="224"/>
        <item x="673"/>
        <item x="891"/>
        <item x="737"/>
        <item x="492"/>
        <item x="493"/>
        <item x="787"/>
        <item x="553"/>
        <item x="562"/>
        <item x="53"/>
        <item x="185"/>
        <item x="186"/>
        <item x="132"/>
        <item x="674"/>
        <item x="119"/>
        <item x="379"/>
        <item x="54"/>
        <item x="771"/>
        <item x="187"/>
        <item x="275"/>
        <item x="380"/>
        <item x="772"/>
        <item x="225"/>
        <item x="417"/>
        <item x="418"/>
        <item x="55"/>
        <item x="56"/>
        <item x="862"/>
        <item x="2"/>
        <item x="450"/>
        <item x="863"/>
        <item x="607"/>
        <item x="946"/>
        <item x="826"/>
        <item x="451"/>
        <item x="57"/>
        <item x="381"/>
        <item x="864"/>
        <item x="58"/>
        <item x="436"/>
        <item x="503"/>
        <item x="504"/>
        <item x="59"/>
        <item x="244"/>
        <item x="285"/>
        <item x="452"/>
        <item x="675"/>
        <item x="910"/>
        <item x="151"/>
        <item x="676"/>
        <item x="245"/>
        <item x="373"/>
        <item x="895"/>
        <item x="677"/>
        <item x="856"/>
        <item x="947"/>
        <item x="678"/>
        <item x="60"/>
        <item x="637"/>
        <item x="679"/>
        <item x="865"/>
        <item x="866"/>
        <item x="608"/>
        <item x="8"/>
        <item x="324"/>
        <item x="896"/>
        <item x="867"/>
        <item x="868"/>
        <item x="624"/>
        <item x="266"/>
        <item x="478"/>
        <item x="9"/>
        <item x="563"/>
        <item x="61"/>
        <item x="133"/>
        <item x="134"/>
        <item x="325"/>
        <item x="369"/>
        <item x="246"/>
        <item x="382"/>
        <item x="528"/>
        <item m="1" x="991"/>
        <item x="827"/>
        <item x="828"/>
        <item x="343"/>
        <item x="948"/>
        <item x="453"/>
        <item x="454"/>
        <item x="286"/>
        <item x="313"/>
        <item x="869"/>
        <item x="757"/>
        <item x="829"/>
        <item x="344"/>
        <item x="564"/>
        <item x="830"/>
        <item x="744"/>
        <item x="758"/>
        <item x="831"/>
        <item x="949"/>
        <item x="152"/>
        <item x="533"/>
        <item x="783"/>
        <item x="135"/>
        <item m="1" x="990"/>
        <item x="957"/>
        <item x="120"/>
        <item x="383"/>
        <item x="384"/>
        <item x="437"/>
        <item x="438"/>
        <item x="10"/>
        <item x="11"/>
        <item x="759"/>
        <item x="796"/>
        <item x="797"/>
        <item x="12"/>
        <item x="189"/>
        <item x="62"/>
        <item x="512"/>
        <item x="494"/>
        <item x="495"/>
        <item x="501"/>
        <item m="1" x="993"/>
        <item x="13"/>
        <item x="14"/>
        <item x="609"/>
        <item x="226"/>
        <item x="777"/>
        <item x="565"/>
        <item x="680"/>
        <item x="63"/>
        <item x="740"/>
        <item x="121"/>
        <item x="681"/>
        <item x="470"/>
        <item x="760"/>
        <item x="566"/>
        <item x="153"/>
        <item x="892"/>
        <item x="950"/>
        <item x="832"/>
        <item x="534"/>
        <item x="405"/>
        <item x="406"/>
        <item x="535"/>
        <item x="455"/>
        <item x="536"/>
        <item x="833"/>
        <item x="940"/>
        <item x="911"/>
        <item x="761"/>
        <item x="64"/>
        <item x="65"/>
        <item x="154"/>
        <item x="682"/>
        <item x="407"/>
        <item x="653"/>
        <item x="521"/>
        <item x="190"/>
        <item x="66"/>
        <item x="67"/>
        <item x="963"/>
        <item x="834"/>
        <item x="247"/>
        <item x="136"/>
        <item x="137"/>
        <item x="191"/>
        <item x="683"/>
        <item x="610"/>
        <item x="456"/>
        <item x="68"/>
        <item x="741"/>
        <item x="122"/>
        <item x="684"/>
        <item x="143"/>
        <item x="326"/>
        <item x="912"/>
        <item x="155"/>
        <item x="962"/>
        <item x="227"/>
        <item x="645"/>
        <item x="685"/>
        <item x="522"/>
        <item x="638"/>
        <item x="332"/>
        <item x="496"/>
        <item x="497"/>
        <item x="69"/>
        <item x="70"/>
        <item x="745"/>
        <item x="773"/>
        <item x="567"/>
        <item x="870"/>
        <item x="871"/>
        <item x="71"/>
        <item x="72"/>
        <item x="872"/>
        <item x="873"/>
        <item x="408"/>
        <item x="686"/>
        <item x="798"/>
        <item x="913"/>
        <item x="687"/>
        <item x="568"/>
        <item x="287"/>
        <item x="73"/>
        <item x="74"/>
        <item x="639"/>
        <item x="688"/>
        <item x="409"/>
        <item x="15"/>
        <item x="192"/>
        <item x="784"/>
        <item x="746"/>
        <item x="914"/>
        <item x="75"/>
        <item x="76"/>
        <item x="629"/>
        <item x="727"/>
        <item x="728"/>
        <item x="228"/>
        <item x="523"/>
        <item m="1" x="998"/>
        <item m="1" x="984"/>
        <item x="327"/>
        <item x="288"/>
        <item x="289"/>
        <item x="290"/>
        <item x="291"/>
        <item x="248"/>
        <item x="432"/>
        <item x="689"/>
        <item m="1" x="987"/>
        <item x="611"/>
        <item x="421"/>
        <item x="799"/>
        <item x="690"/>
        <item x="915"/>
        <item x="916"/>
        <item x="917"/>
        <item x="835"/>
        <item x="836"/>
        <item x="691"/>
        <item x="941"/>
        <item x="874"/>
        <item x="292"/>
        <item x="123"/>
        <item x="762"/>
        <item x="569"/>
        <item x="935"/>
        <item x="936"/>
        <item x="937"/>
        <item x="800"/>
        <item x="801"/>
        <item x="654"/>
        <item x="345"/>
        <item m="1" x="1000"/>
        <item x="193"/>
        <item x="78"/>
        <item x="194"/>
        <item x="195"/>
        <item x="385"/>
        <item x="938"/>
        <item x="939"/>
        <item x="785"/>
        <item x="918"/>
        <item x="293"/>
        <item x="294"/>
        <item x="295"/>
        <item x="196"/>
        <item x="328"/>
        <item x="411"/>
        <item x="457"/>
        <item m="1" x="999"/>
        <item x="919"/>
        <item x="920"/>
        <item x="79"/>
        <item x="951"/>
        <item x="346"/>
        <item x="921"/>
        <item x="296"/>
        <item x="229"/>
        <item x="439"/>
        <item x="347"/>
        <item x="269"/>
        <item x="422"/>
        <item x="197"/>
        <item x="249"/>
        <item m="1" x="988"/>
        <item x="537"/>
        <item x="786"/>
        <item x="612"/>
        <item x="348"/>
        <item x="250"/>
        <item x="251"/>
        <item x="156"/>
        <item x="386"/>
        <item x="692"/>
        <item x="157"/>
        <item x="693"/>
        <item x="769"/>
        <item x="763"/>
        <item x="764"/>
        <item x="423"/>
        <item x="370"/>
        <item x="694"/>
        <item x="695"/>
        <item x="297"/>
        <item x="230"/>
        <item x="897"/>
        <item x="387"/>
        <item x="613"/>
        <item x="570"/>
        <item x="614"/>
        <item x="838"/>
        <item x="349"/>
        <item x="774"/>
        <item x="538"/>
        <item x="802"/>
        <item x="571"/>
        <item x="752"/>
        <item x="80"/>
        <item x="350"/>
        <item x="696"/>
        <item x="16"/>
        <item x="351"/>
        <item x="839"/>
        <item x="81"/>
        <item x="840"/>
        <item x="730"/>
        <item x="513"/>
        <item x="697"/>
        <item x="698"/>
        <item x="507"/>
        <item x="352"/>
        <item x="699"/>
        <item x="82"/>
        <item x="83"/>
        <item x="158"/>
        <item x="314"/>
        <item x="353"/>
        <item x="572"/>
        <item x="231"/>
        <item x="700"/>
        <item x="701"/>
        <item x="517"/>
        <item x="942"/>
        <item x="320"/>
        <item x="480"/>
        <item x="232"/>
        <item x="198"/>
        <item x="199"/>
        <item x="731"/>
        <item x="276"/>
        <item x="124"/>
        <item x="514"/>
        <item x="524"/>
        <item x="518"/>
        <item x="519"/>
        <item x="573"/>
        <item x="574"/>
        <item x="575"/>
        <item x="902"/>
        <item x="138"/>
        <item x="200"/>
        <item x="646"/>
        <item x="270"/>
        <item x="778"/>
        <item x="159"/>
        <item x="160"/>
        <item x="539"/>
        <item x="540"/>
        <item x="647"/>
        <item x="841"/>
        <item x="964"/>
        <item x="702"/>
        <item m="1" x="997"/>
        <item x="875"/>
        <item x="271"/>
        <item x="161"/>
        <item x="298"/>
        <item x="388"/>
        <item m="1" x="1005"/>
        <item x="842"/>
        <item x="233"/>
        <item x="576"/>
        <item x="577"/>
        <item x="788"/>
        <item x="703"/>
        <item x="704"/>
        <item x="299"/>
        <item x="300"/>
        <item x="843"/>
        <item x="301"/>
        <item x="302"/>
        <item x="893"/>
        <item x="444"/>
        <item x="315"/>
        <item x="803"/>
        <item x="440"/>
        <item x="705"/>
        <item x="706"/>
        <item x="253"/>
        <item m="1" x="992"/>
        <item x="84"/>
        <item x="303"/>
        <item x="17"/>
        <item x="201"/>
        <item x="202"/>
        <item x="747"/>
        <item x="354"/>
        <item x="255"/>
        <item x="85"/>
        <item x="707"/>
        <item x="203"/>
        <item x="86"/>
        <item x="644"/>
        <item x="922"/>
        <item x="844"/>
        <item x="845"/>
        <item x="633"/>
        <item x="846"/>
        <item x="87"/>
        <item x="88"/>
        <item x="578"/>
        <item x="256"/>
        <item x="412"/>
        <item x="413"/>
        <item x="204"/>
        <item x="458"/>
        <item x="943"/>
        <item x="459"/>
        <item x="460"/>
        <item x="257"/>
        <item x="640"/>
        <item x="355"/>
        <item x="234"/>
        <item x="877"/>
        <item x="445"/>
        <item x="952"/>
        <item x="878"/>
        <item x="961"/>
        <item x="847"/>
        <item x="748"/>
        <item x="114"/>
        <item x="625"/>
        <item x="424"/>
        <item x="89"/>
        <item x="258"/>
        <item x="923"/>
        <item x="461"/>
        <item x="259"/>
        <item x="235"/>
        <item x="655"/>
        <item x="541"/>
        <item x="542"/>
        <item x="90"/>
        <item x="924"/>
        <item x="162"/>
        <item x="779"/>
        <item x="708"/>
        <item x="615"/>
        <item x="304"/>
        <item x="462"/>
        <item x="463"/>
        <item x="579"/>
        <item x="804"/>
        <item x="805"/>
        <item x="481"/>
        <item x="430"/>
        <item x="236"/>
        <item x="848"/>
        <item x="749"/>
        <item x="356"/>
        <item x="464"/>
        <item x="91"/>
        <item x="92"/>
        <item x="18"/>
        <item x="19"/>
        <item x="925"/>
        <item x="709"/>
        <item x="389"/>
        <item x="525"/>
        <item x="738"/>
        <item x="357"/>
        <item x="789"/>
        <item x="894"/>
        <item x="806"/>
        <item x="580"/>
        <item x="163"/>
        <item x="710"/>
        <item x="482"/>
        <item x="711"/>
        <item x="390"/>
        <item x="305"/>
        <item x="358"/>
        <item x="879"/>
        <item x="371"/>
        <item x="732"/>
        <item x="648"/>
        <item x="581"/>
        <item x="391"/>
        <item x="582"/>
        <item x="508"/>
        <item x="880"/>
        <item x="933"/>
        <item x="267"/>
        <item x="268"/>
        <item x="509"/>
        <item x="359"/>
        <item x="205"/>
        <item x="616"/>
        <item x="583"/>
        <item m="1" x="996"/>
        <item x="742"/>
        <item m="1" x="1006"/>
        <item x="926"/>
        <item x="733"/>
        <item x="734"/>
        <item x="20"/>
        <item x="21"/>
        <item x="22"/>
        <item x="415"/>
        <item x="712"/>
        <item x="93"/>
        <item x="739"/>
        <item x="94"/>
        <item x="735"/>
        <item x="95"/>
        <item x="713"/>
        <item x="714"/>
        <item x="499"/>
        <item x="206"/>
        <item x="306"/>
        <item x="441"/>
        <item x="374"/>
        <item x="392"/>
        <item x="649"/>
        <item x="927"/>
        <item x="442"/>
        <item x="443"/>
        <item x="465"/>
        <item x="857"/>
        <item x="483"/>
        <item x="715"/>
        <item x="765"/>
        <item x="425"/>
        <item x="426"/>
        <item x="96"/>
        <item x="736"/>
        <item x="97"/>
        <item m="1" x="985"/>
        <item x="116"/>
        <item x="360"/>
        <item x="3"/>
        <item x="361"/>
        <item x="617"/>
        <item x="543"/>
        <item x="650"/>
        <item x="316"/>
        <item x="237"/>
        <item x="98"/>
        <item x="99"/>
        <item x="849"/>
        <item x="100"/>
        <item x="164"/>
        <item x="165"/>
        <item x="807"/>
        <item x="416"/>
        <item x="101"/>
        <item x="881"/>
        <item x="471"/>
        <item x="102"/>
        <item x="260"/>
        <item x="791"/>
        <item x="928"/>
        <item x="261"/>
        <item x="166"/>
        <item x="103"/>
        <item x="584"/>
        <item x="585"/>
        <item x="488"/>
        <item x="489"/>
        <item x="104"/>
        <item x="105"/>
        <item x="106"/>
        <item x="107"/>
        <item x="277"/>
        <item x="207"/>
        <item x="262"/>
        <item x="167"/>
        <item x="168"/>
        <item x="393"/>
        <item x="307"/>
        <item x="169"/>
        <item x="953"/>
        <item x="954"/>
        <item x="554"/>
        <item x="555"/>
        <item x="117"/>
        <item x="725"/>
        <item x="526"/>
        <item x="484"/>
        <item x="308"/>
        <item x="208"/>
        <item x="209"/>
        <item x="210"/>
        <item x="108"/>
        <item x="716"/>
        <item x="850"/>
        <item x="109"/>
        <item x="586"/>
        <item m="1" x="1004"/>
        <item x="955"/>
        <item x="726"/>
        <item x="657"/>
        <item x="618"/>
        <item x="634"/>
        <item x="851"/>
        <item x="587"/>
        <item x="630"/>
        <item x="527"/>
        <item x="619"/>
        <item x="139"/>
        <item x="750"/>
        <item x="958"/>
        <item x="717"/>
        <item x="211"/>
        <item x="212"/>
        <item x="766"/>
        <item x="110"/>
        <item x="767"/>
        <item x="959"/>
        <item x="485"/>
        <item x="486"/>
        <item x="956"/>
        <item x="929"/>
        <item x="362"/>
        <item x="718"/>
        <item x="620"/>
        <item x="792"/>
        <item x="621"/>
        <item x="427"/>
        <item x="238"/>
        <item x="510"/>
        <item x="394"/>
        <item x="213"/>
        <item x="214"/>
        <item x="751"/>
        <item x="882"/>
        <item x="588"/>
        <item x="125"/>
        <item x="126"/>
        <item x="898"/>
        <item x="466"/>
        <item x="363"/>
        <item x="589"/>
        <item x="883"/>
        <item x="127"/>
        <item x="128"/>
        <item x="622"/>
        <item x="140"/>
        <item x="467"/>
        <item x="364"/>
        <item x="365"/>
        <item x="515"/>
        <item x="170"/>
        <item x="171"/>
        <item x="590"/>
        <item x="111"/>
        <item x="112"/>
        <item x="468"/>
        <item x="635"/>
        <item x="172"/>
        <item x="591"/>
        <item x="24"/>
        <item x="215"/>
        <item x="144"/>
        <item x="623"/>
        <item x="25"/>
        <item x="592"/>
        <item x="321"/>
        <item x="322"/>
        <item x="593"/>
        <item x="651"/>
        <item x="141"/>
        <item x="113"/>
        <item x="511"/>
        <item x="239"/>
        <item x="719"/>
        <item x="240"/>
        <item x="884"/>
        <item x="594"/>
        <item x="852"/>
        <item x="329"/>
        <item x="26"/>
        <item x="544"/>
        <item x="780"/>
        <item x="885"/>
        <item x="142"/>
        <item x="366"/>
        <item x="886"/>
        <item x="317"/>
        <item x="626"/>
        <item x="965"/>
        <item x="853"/>
        <item x="367"/>
        <item x="641"/>
        <item x="595"/>
        <item x="642"/>
        <item x="173"/>
        <item x="643"/>
        <item x="174"/>
        <item x="934"/>
        <item m="1" x="989"/>
        <item x="487"/>
        <item x="310"/>
        <item x="596"/>
        <item x="311"/>
        <item x="312"/>
        <item x="597"/>
        <item x="241"/>
        <item x="272"/>
        <item x="636"/>
        <item x="743"/>
        <item x="720"/>
        <item x="930"/>
        <item x="931"/>
        <item x="216"/>
        <item x="793"/>
        <item x="656"/>
        <item x="887"/>
        <item x="598"/>
        <item x="27"/>
        <item x="888"/>
        <item x="932"/>
        <item x="545"/>
        <item x="546"/>
        <item x="768"/>
        <item x="775"/>
        <item x="721"/>
        <item x="854"/>
        <item x="318"/>
        <item x="17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23"/>
        <item x="48"/>
        <item x="52"/>
        <item x="77"/>
        <item x="188"/>
        <item x="252"/>
        <item x="254"/>
        <item x="263"/>
        <item x="309"/>
        <item x="331"/>
        <item x="372"/>
        <item x="410"/>
        <item x="414"/>
        <item x="428"/>
        <item x="479"/>
        <item x="498"/>
        <item x="505"/>
        <item x="506"/>
        <item x="529"/>
        <item x="790"/>
        <item x="824"/>
        <item x="837"/>
        <item x="876"/>
      </items>
    </pivotField>
    <pivotField axis="axisRow" compact="0" outline="0" showAll="0">
      <items count="42">
        <item x="40"/>
        <item x="15"/>
        <item x="29"/>
        <item x="34"/>
        <item x="39"/>
        <item x="36"/>
        <item x="2"/>
        <item x="23"/>
        <item x="18"/>
        <item x="3"/>
        <item x="31"/>
        <item x="38"/>
        <item x="33"/>
        <item x="37"/>
        <item x="24"/>
        <item x="8"/>
        <item x="19"/>
        <item x="10"/>
        <item x="7"/>
        <item x="11"/>
        <item x="5"/>
        <item x="26"/>
        <item x="22"/>
        <item x="16"/>
        <item x="0"/>
        <item x="28"/>
        <item x="1"/>
        <item x="17"/>
        <item x="25"/>
        <item x="30"/>
        <item x="4"/>
        <item x="32"/>
        <item x="35"/>
        <item x="27"/>
        <item x="21"/>
        <item x="12"/>
        <item x="13"/>
        <item x="20"/>
        <item x="9"/>
        <item x="14"/>
        <item x="6"/>
        <item t="default"/>
      </items>
    </pivotField>
    <pivotField compact="0" outline="0" showAll="0"/>
    <pivotField compact="0" outline="0" showAll="0"/>
    <pivotField compact="0" outline="0" showAll="0"/>
    <pivotField axis="axisRow" compact="0" showAll="0" insertPageBreak="1">
      <items count="18">
        <item h="1" x="16"/>
        <item x="10"/>
        <item x="6"/>
        <item x="4"/>
        <item x="3"/>
        <item x="12"/>
        <item x="9"/>
        <item x="11"/>
        <item x="13"/>
        <item x="7"/>
        <item x="5"/>
        <item x="14"/>
        <item h="1" x="15"/>
        <item h="1" x="1"/>
        <item h="1" x="2"/>
        <item h="1" x="0"/>
        <item x="8"/>
        <item t="default"/>
      </items>
    </pivotField>
  </pivotFields>
  <rowFields count="6">
    <field x="13"/>
    <field x="0"/>
    <field x="8"/>
    <field x="3"/>
    <field x="6"/>
    <field x="9"/>
  </rowFields>
  <rowItems count="430">
    <i>
      <x v="1"/>
    </i>
    <i r="1">
      <x v="19"/>
      <x v="702"/>
      <x v="67"/>
      <x v="3"/>
      <x v="35"/>
    </i>
    <i r="1">
      <x v="34"/>
      <x v="100"/>
      <x v="67"/>
      <x v="4"/>
      <x v="35"/>
    </i>
    <i r="1">
      <x v="36"/>
      <x v="110"/>
      <x v="67"/>
      <x v="4"/>
      <x v="35"/>
    </i>
    <i r="1">
      <x v="39"/>
      <x v="153"/>
      <x v="67"/>
      <x v="4"/>
      <x v="35"/>
    </i>
    <i r="1">
      <x v="52"/>
      <x v="986"/>
      <x v="66"/>
      <x v="4"/>
      <x v="35"/>
    </i>
    <i r="1">
      <x v="59"/>
      <x v="265"/>
      <x v="67"/>
      <x v="4"/>
      <x v="35"/>
    </i>
    <i r="1">
      <x v="67"/>
      <x v="384"/>
      <x v="67"/>
      <x v="4"/>
      <x v="35"/>
    </i>
    <i r="1">
      <x v="70"/>
      <x v="412"/>
      <x v="67"/>
      <x v="4"/>
      <x v="35"/>
    </i>
    <i r="1">
      <x v="72"/>
      <x v="419"/>
      <x v="66"/>
      <x v="4"/>
      <x v="35"/>
    </i>
    <i r="1">
      <x v="81"/>
      <x v="551"/>
      <x v="66"/>
      <x v="4"/>
      <x v="35"/>
    </i>
    <i r="1">
      <x v="83"/>
      <x v="561"/>
      <x v="67"/>
      <x v="4"/>
      <x v="35"/>
    </i>
    <i r="1">
      <x v="108"/>
      <x v="831"/>
      <x v="67"/>
      <x v="4"/>
      <x v="35"/>
    </i>
    <i r="1">
      <x v="132"/>
      <x v="235"/>
      <x v="66"/>
      <x v="8"/>
      <x v="35"/>
    </i>
    <i r="1">
      <x v="139"/>
      <x v="847"/>
      <x v="66"/>
      <x v="8"/>
      <x v="35"/>
    </i>
    <i r="1">
      <x v="141"/>
      <x v="909"/>
      <x v="67"/>
      <x v="8"/>
      <x v="35"/>
    </i>
    <i r="1">
      <x v="146"/>
      <x v="54"/>
      <x v="67"/>
      <x v="10"/>
      <x v="35"/>
    </i>
    <i r="1">
      <x v="150"/>
      <x v="221"/>
      <x v="66"/>
      <x v="10"/>
      <x v="35"/>
    </i>
    <i r="1">
      <x v="169"/>
      <x v="818"/>
      <x v="67"/>
      <x v="10"/>
      <x v="35"/>
    </i>
    <i r="1">
      <x v="171"/>
      <x v="891"/>
      <x v="66"/>
      <x v="10"/>
      <x v="35"/>
    </i>
    <i r="1">
      <x v="174"/>
      <x v="936"/>
      <x v="67"/>
      <x v="10"/>
      <x v="35"/>
    </i>
    <i r="1">
      <x v="202"/>
      <x v="632"/>
      <x v="66"/>
      <x v="11"/>
      <x v="35"/>
    </i>
    <i r="1">
      <x v="204"/>
      <x v="652"/>
      <x v="66"/>
      <x v="11"/>
      <x v="35"/>
    </i>
    <i r="1">
      <x v="210"/>
      <x v="830"/>
      <x v="66"/>
      <x v="11"/>
      <x v="35"/>
    </i>
    <i r="1">
      <x v="276"/>
      <x v="577"/>
      <x v="67"/>
      <x v="17"/>
      <x v="35"/>
    </i>
    <i r="1">
      <x v="277"/>
      <x v="811"/>
      <x v="67"/>
      <x v="17"/>
      <x v="35"/>
    </i>
    <i r="1">
      <x v="336"/>
      <x v="75"/>
      <x v="66"/>
      <x v="26"/>
      <x v="35"/>
    </i>
    <i r="1">
      <x v="348"/>
      <x v="516"/>
      <x v="66"/>
      <x v="26"/>
      <x v="35"/>
    </i>
    <i r="1">
      <x v="473"/>
      <x v="105"/>
      <x v="67"/>
      <x v="39"/>
      <x v="35"/>
    </i>
    <i r="1">
      <x v="476"/>
      <x v="173"/>
      <x v="66"/>
      <x v="39"/>
      <x v="35"/>
    </i>
    <i r="1">
      <x v="482"/>
      <x v="715"/>
      <x v="67"/>
      <x v="39"/>
      <x v="35"/>
    </i>
    <i r="1">
      <x v="494"/>
      <x v="343"/>
      <x v="67"/>
      <x v="42"/>
      <x v="35"/>
    </i>
    <i r="1">
      <x v="501"/>
      <x v="345"/>
      <x v="66"/>
      <x v="43"/>
      <x v="35"/>
    </i>
    <i r="1">
      <x v="518"/>
      <x v="581"/>
      <x v="66"/>
      <x v="47"/>
      <x v="35"/>
    </i>
    <i r="1">
      <x v="530"/>
      <x v="131"/>
      <x v="67"/>
      <x v="50"/>
      <x v="35"/>
    </i>
    <i r="1">
      <x v="625"/>
      <x v="291"/>
      <x v="67"/>
      <x v="56"/>
      <x v="35"/>
    </i>
    <i r="1">
      <x v="725"/>
      <x v="143"/>
      <x v="67"/>
      <x v="69"/>
      <x v="35"/>
    </i>
    <i r="1">
      <x v="756"/>
      <x v="121"/>
      <x v="66"/>
      <x v="77"/>
      <x v="35"/>
    </i>
    <i r="1">
      <x v="757"/>
      <x v="218"/>
      <x v="67"/>
      <x v="77"/>
      <x v="35"/>
    </i>
    <i r="1">
      <x v="783"/>
      <x v="66"/>
      <x v="67"/>
      <x v="81"/>
      <x v="35"/>
    </i>
    <i r="1">
      <x v="788"/>
      <x v="229"/>
      <x v="67"/>
      <x v="82"/>
      <x v="35"/>
    </i>
    <i r="1">
      <x v="789"/>
      <x v="611"/>
      <x v="66"/>
      <x v="82"/>
      <x v="35"/>
    </i>
    <i r="1">
      <x v="790"/>
      <x v="709"/>
      <x v="67"/>
      <x v="82"/>
      <x v="35"/>
    </i>
    <i r="1">
      <x v="791"/>
      <x v="1003"/>
      <x v="67"/>
      <x v="82"/>
      <x v="35"/>
    </i>
    <i r="1">
      <x v="792"/>
      <x v="798"/>
      <x v="67"/>
      <x v="82"/>
      <x v="35"/>
    </i>
    <i r="1">
      <x v="809"/>
      <x v="19"/>
      <x v="67"/>
      <x v="84"/>
      <x v="35"/>
    </i>
    <i r="1">
      <x v="814"/>
      <x v="81"/>
      <x v="66"/>
      <x v="84"/>
      <x v="35"/>
    </i>
    <i r="1">
      <x v="823"/>
      <x v="125"/>
      <x v="67"/>
      <x v="84"/>
      <x v="35"/>
    </i>
    <i r="1">
      <x v="824"/>
      <x v="128"/>
      <x v="66"/>
      <x v="84"/>
      <x v="35"/>
    </i>
    <i r="1">
      <x v="833"/>
      <x v="364"/>
      <x v="67"/>
      <x v="84"/>
      <x v="35"/>
    </i>
    <i r="1">
      <x v="873"/>
      <x v="420"/>
      <x v="66"/>
      <x v="86"/>
      <x v="35"/>
    </i>
    <i r="1">
      <x v="885"/>
      <x v="915"/>
      <x v="67"/>
      <x v="86"/>
      <x v="35"/>
    </i>
    <i r="1">
      <x v="892"/>
      <x v="225"/>
      <x v="67"/>
      <x v="87"/>
      <x v="35"/>
    </i>
    <i r="1">
      <x v="902"/>
      <x v="146"/>
      <x v="66"/>
      <x v="89"/>
      <x v="35"/>
    </i>
    <i r="1">
      <x v="917"/>
      <x v="462"/>
      <x v="67"/>
      <x v="90"/>
      <x v="35"/>
    </i>
    <i r="1">
      <x v="928"/>
      <x v="762"/>
      <x v="66"/>
      <x v="90"/>
      <x v="35"/>
    </i>
    <i>
      <x v="2"/>
    </i>
    <i r="1">
      <x v="8"/>
      <x v="286"/>
      <x v="67"/>
      <x v="3"/>
      <x v="15"/>
    </i>
    <i r="1">
      <x v="17"/>
      <x v="630"/>
      <x v="67"/>
      <x v="3"/>
      <x v="15"/>
    </i>
    <i r="1">
      <x v="28"/>
      <x v="16"/>
      <x v="66"/>
      <x v="4"/>
      <x v="15"/>
    </i>
    <i r="1">
      <x v="29"/>
      <x v="17"/>
      <x v="66"/>
      <x v="4"/>
      <x v="15"/>
    </i>
    <i r="1">
      <x v="33"/>
      <x v="91"/>
      <x v="67"/>
      <x v="4"/>
      <x v="15"/>
    </i>
    <i r="1">
      <x v="63"/>
      <x v="354"/>
      <x v="67"/>
      <x v="4"/>
      <x v="15"/>
    </i>
    <i r="1">
      <x v="66"/>
      <x v="383"/>
      <x v="66"/>
      <x v="4"/>
      <x v="15"/>
    </i>
    <i r="1">
      <x v="68"/>
      <x v="394"/>
      <x v="67"/>
      <x v="4"/>
      <x v="15"/>
    </i>
    <i r="1">
      <x v="71"/>
      <x v="418"/>
      <x v="67"/>
      <x v="4"/>
      <x v="15"/>
    </i>
    <i r="1">
      <x v="75"/>
      <x v="439"/>
      <x v="66"/>
      <x v="4"/>
      <x v="15"/>
    </i>
    <i r="1">
      <x v="77"/>
      <x v="987"/>
      <x v="67"/>
      <x v="4"/>
      <x v="15"/>
    </i>
    <i r="1">
      <x v="78"/>
      <x v="482"/>
      <x v="67"/>
      <x v="4"/>
      <x v="15"/>
    </i>
    <i r="1">
      <x v="87"/>
      <x v="646"/>
      <x v="66"/>
      <x v="4"/>
      <x v="15"/>
    </i>
    <i r="1">
      <x v="89"/>
      <x v="671"/>
      <x v="66"/>
      <x v="4"/>
      <x v="15"/>
    </i>
    <i r="1">
      <x v="98"/>
      <x v="785"/>
      <x v="67"/>
      <x v="4"/>
      <x v="15"/>
    </i>
    <i r="1">
      <x v="99"/>
      <x v="786"/>
      <x v="66"/>
      <x v="4"/>
      <x v="15"/>
    </i>
    <i r="1">
      <x v="110"/>
      <x v="854"/>
      <x v="67"/>
      <x v="4"/>
      <x v="15"/>
    </i>
    <i r="1">
      <x v="117"/>
      <x v="823"/>
      <x v="66"/>
      <x v="6"/>
      <x v="15"/>
    </i>
    <i r="1">
      <x v="129"/>
      <x v="22"/>
      <x v="67"/>
      <x v="8"/>
      <x v="15"/>
    </i>
    <i r="1">
      <x v="136"/>
      <x v="388"/>
      <x v="67"/>
      <x v="8"/>
      <x v="15"/>
    </i>
    <i r="1">
      <x v="153"/>
      <x v="361"/>
      <x v="66"/>
      <x v="10"/>
      <x v="15"/>
    </i>
    <i r="1">
      <x v="154"/>
      <x v="377"/>
      <x v="67"/>
      <x v="10"/>
      <x v="15"/>
    </i>
    <i r="1">
      <x v="245"/>
      <x v="273"/>
      <x v="67"/>
      <x v="13"/>
      <x v="15"/>
    </i>
    <i r="1">
      <x v="322"/>
      <x v="906"/>
      <x v="67"/>
      <x v="22"/>
      <x v="15"/>
    </i>
    <i r="1">
      <x v="352"/>
      <x v="558"/>
      <x v="66"/>
      <x v="26"/>
      <x v="15"/>
    </i>
    <i r="1">
      <x v="355"/>
      <x v="659"/>
      <x v="66"/>
      <x v="26"/>
      <x v="15"/>
    </i>
    <i r="1">
      <x v="480"/>
      <x v="572"/>
      <x v="67"/>
      <x v="39"/>
      <x v="15"/>
    </i>
    <i r="1">
      <x v="486"/>
      <x v="858"/>
      <x v="67"/>
      <x v="39"/>
      <x v="15"/>
    </i>
    <i r="1">
      <x v="606"/>
      <x v="165"/>
      <x v="66"/>
      <x v="55"/>
      <x v="15"/>
    </i>
    <i r="1">
      <x v="726"/>
      <x v="824"/>
      <x v="66"/>
      <x v="69"/>
      <x v="15"/>
    </i>
    <i r="1">
      <x v="766"/>
      <x v="769"/>
      <x v="67"/>
      <x v="77"/>
      <x v="15"/>
    </i>
    <i r="1">
      <x v="793"/>
      <x v="864"/>
      <x v="67"/>
      <x v="82"/>
      <x v="15"/>
    </i>
    <i r="1">
      <x v="946"/>
      <x v="184"/>
      <x v="67"/>
      <x v="94"/>
      <x v="15"/>
    </i>
    <i>
      <x v="3"/>
    </i>
    <i r="1">
      <x v="6"/>
      <x v="99"/>
      <x v="68"/>
      <x v="3"/>
      <x v="40"/>
    </i>
    <i r="1">
      <x v="15"/>
      <x v="434"/>
      <x v="68"/>
      <x v="3"/>
      <x v="40"/>
    </i>
    <i r="1">
      <x v="18"/>
      <x v="701"/>
      <x v="68"/>
      <x v="3"/>
      <x v="40"/>
    </i>
    <i r="1">
      <x v="30"/>
      <x v="39"/>
      <x v="68"/>
      <x v="4"/>
      <x v="40"/>
    </i>
    <i r="1">
      <x v="37"/>
      <x v="135"/>
      <x v="68"/>
      <x v="4"/>
      <x v="40"/>
    </i>
    <i r="1">
      <x v="43"/>
      <x v="159"/>
      <x v="68"/>
      <x v="4"/>
      <x v="40"/>
    </i>
    <i r="1">
      <x v="86"/>
      <x v="639"/>
      <x v="68"/>
      <x v="4"/>
      <x v="40"/>
    </i>
    <i r="1">
      <x v="88"/>
      <x v="647"/>
      <x v="68"/>
      <x v="4"/>
      <x v="40"/>
    </i>
    <i r="1">
      <x v="102"/>
      <x v="796"/>
      <x v="68"/>
      <x v="4"/>
      <x v="40"/>
    </i>
    <i r="1">
      <x v="105"/>
      <x v="808"/>
      <x v="68"/>
      <x v="4"/>
      <x v="40"/>
    </i>
    <i r="1">
      <x v="106"/>
      <x v="809"/>
      <x v="68"/>
      <x v="4"/>
      <x v="40"/>
    </i>
    <i r="1">
      <x v="111"/>
      <x v="893"/>
      <x v="68"/>
      <x v="4"/>
      <x v="40"/>
    </i>
    <i r="1">
      <x v="131"/>
      <x v="120"/>
      <x v="68"/>
      <x v="8"/>
      <x v="40"/>
    </i>
    <i r="1">
      <x v="133"/>
      <x v="297"/>
      <x v="68"/>
      <x v="8"/>
      <x v="40"/>
    </i>
    <i r="1">
      <x v="142"/>
      <x v="923"/>
      <x v="68"/>
      <x v="8"/>
      <x v="40"/>
    </i>
    <i r="1">
      <x v="193"/>
      <x v="481"/>
      <x v="68"/>
      <x v="11"/>
      <x v="40"/>
    </i>
    <i r="1">
      <x v="247"/>
      <x v="387"/>
      <x v="68"/>
      <x v="13"/>
      <x v="40"/>
    </i>
    <i r="1">
      <x v="251"/>
      <x v="518"/>
      <x v="68"/>
      <x v="13"/>
      <x v="40"/>
    </i>
    <i r="1">
      <x v="257"/>
      <x v="657"/>
      <x v="68"/>
      <x v="13"/>
      <x v="40"/>
    </i>
    <i r="1">
      <x v="321"/>
      <x v="905"/>
      <x v="68"/>
      <x v="22"/>
      <x v="40"/>
    </i>
    <i r="1">
      <x v="464"/>
      <x v="698"/>
      <x v="68"/>
      <x v="37"/>
      <x v="40"/>
    </i>
    <i r="1">
      <x v="471"/>
      <x v="795"/>
      <x v="68"/>
      <x v="38"/>
      <x v="40"/>
    </i>
    <i r="1">
      <x v="517"/>
      <x v="569"/>
      <x v="68"/>
      <x v="47"/>
      <x v="40"/>
    </i>
    <i r="1">
      <x v="535"/>
      <x v="368"/>
      <x v="68"/>
      <x v="50"/>
      <x v="40"/>
    </i>
    <i r="1">
      <x v="537"/>
      <x v="513"/>
      <x v="68"/>
      <x v="50"/>
      <x v="40"/>
    </i>
    <i r="1">
      <x v="768"/>
      <x v="855"/>
      <x v="68"/>
      <x v="77"/>
      <x v="40"/>
    </i>
    <i r="1">
      <x v="818"/>
      <x v="98"/>
      <x v="68"/>
      <x v="84"/>
      <x v="40"/>
    </i>
    <i r="1">
      <x v="826"/>
      <x v="174"/>
      <x v="68"/>
      <x v="84"/>
      <x v="40"/>
    </i>
    <i r="1">
      <x v="835"/>
      <x v="386"/>
      <x v="68"/>
      <x v="84"/>
      <x v="40"/>
    </i>
    <i r="1">
      <x v="841"/>
      <x v="552"/>
      <x v="68"/>
      <x v="84"/>
      <x v="40"/>
    </i>
    <i r="1">
      <x v="844"/>
      <x v="616"/>
      <x v="68"/>
      <x v="84"/>
      <x v="40"/>
    </i>
    <i r="1">
      <x v="865"/>
      <x v="260"/>
      <x v="68"/>
      <x v="86"/>
      <x v="40"/>
    </i>
    <i r="1">
      <x v="877"/>
      <x v="1006"/>
      <x v="68"/>
      <x v="86"/>
      <x v="40"/>
    </i>
    <i r="1">
      <x v="879"/>
      <x v="664"/>
      <x v="68"/>
      <x v="86"/>
      <x v="40"/>
    </i>
    <i r="1">
      <x v="901"/>
      <x v="145"/>
      <x v="68"/>
      <x v="89"/>
      <x v="40"/>
    </i>
    <i r="1">
      <x v="909"/>
      <x v="167"/>
      <x v="68"/>
      <x v="90"/>
      <x v="40"/>
    </i>
    <i r="1">
      <x v="920"/>
      <x v="498"/>
      <x v="68"/>
      <x v="90"/>
      <x v="40"/>
    </i>
    <i r="1">
      <x v="933"/>
      <x v="959"/>
      <x v="68"/>
      <x v="90"/>
      <x v="40"/>
    </i>
    <i r="1">
      <x v="949"/>
      <x v="308"/>
      <x v="68"/>
      <x v="94"/>
      <x v="40"/>
    </i>
    <i>
      <x v="4"/>
    </i>
    <i r="1">
      <x v="5"/>
      <x v="27"/>
      <x v="68"/>
      <x v="3"/>
      <x v="20"/>
    </i>
    <i r="1">
      <x v="11"/>
      <x v="335"/>
      <x v="68"/>
      <x v="3"/>
      <x v="20"/>
    </i>
    <i r="1">
      <x v="20"/>
      <x v="743"/>
      <x v="68"/>
      <x v="3"/>
      <x v="20"/>
    </i>
    <i r="1">
      <x v="90"/>
      <x v="680"/>
      <x v="68"/>
      <x v="4"/>
      <x v="20"/>
    </i>
    <i r="1">
      <x v="97"/>
      <x v="774"/>
      <x v="68"/>
      <x v="4"/>
      <x v="20"/>
    </i>
    <i r="1">
      <x v="109"/>
      <x v="834"/>
      <x v="68"/>
      <x v="4"/>
      <x v="20"/>
    </i>
    <i r="1">
      <x v="114"/>
      <x v="668"/>
      <x v="68"/>
      <x v="5"/>
      <x v="20"/>
    </i>
    <i r="1">
      <x v="157"/>
      <x v="522"/>
      <x v="68"/>
      <x v="10"/>
      <x v="20"/>
    </i>
    <i r="1">
      <x v="163"/>
      <x v="713"/>
      <x v="68"/>
      <x v="10"/>
      <x v="20"/>
    </i>
    <i r="1">
      <x v="243"/>
      <x v="107"/>
      <x v="68"/>
      <x v="13"/>
      <x v="20"/>
    </i>
    <i r="1">
      <x v="248"/>
      <x v="453"/>
      <x v="68"/>
      <x v="13"/>
      <x v="20"/>
    </i>
    <i r="1">
      <x v="259"/>
      <x v="675"/>
      <x v="68"/>
      <x v="13"/>
      <x v="20"/>
    </i>
    <i r="1">
      <x v="261"/>
      <x v="800"/>
      <x v="68"/>
      <x v="13"/>
      <x v="20"/>
    </i>
    <i r="1">
      <x v="462"/>
      <x v="687"/>
      <x v="68"/>
      <x v="37"/>
      <x v="20"/>
    </i>
    <i r="1">
      <x v="466"/>
      <x v="878"/>
      <x v="68"/>
      <x v="37"/>
      <x v="20"/>
    </i>
    <i r="1">
      <x v="627"/>
      <x v="927"/>
      <x v="68"/>
      <x v="56"/>
      <x v="20"/>
    </i>
    <i r="1">
      <x v="754"/>
      <x v="4"/>
      <x v="68"/>
      <x v="77"/>
      <x v="20"/>
    </i>
    <i r="1">
      <x v="977"/>
      <x v="977"/>
      <x v="68"/>
      <x v="37"/>
      <x v="20"/>
    </i>
    <i r="1">
      <x v="981"/>
      <x v="981"/>
      <x v="68"/>
      <x v="37"/>
      <x v="20"/>
    </i>
    <i>
      <x v="5"/>
    </i>
    <i r="1">
      <x v="24"/>
      <x v="899"/>
      <x v="69"/>
      <x v="3"/>
      <x v="39"/>
    </i>
    <i r="1">
      <x v="159"/>
      <x v="592"/>
      <x v="69"/>
      <x v="10"/>
      <x v="39"/>
    </i>
    <i r="1">
      <x v="395"/>
      <x v="15"/>
      <x v="69"/>
      <x v="30"/>
      <x v="39"/>
    </i>
    <i r="1">
      <x v="416"/>
      <x v="792"/>
      <x v="69"/>
      <x v="30"/>
      <x v="39"/>
    </i>
    <i r="1">
      <x v="434"/>
      <x v="93"/>
      <x v="69"/>
      <x v="35"/>
      <x v="39"/>
    </i>
    <i r="1">
      <x v="440"/>
      <x v="623"/>
      <x v="69"/>
      <x v="35"/>
      <x v="39"/>
    </i>
    <i r="1">
      <x v="463"/>
      <x v="688"/>
      <x v="69"/>
      <x v="37"/>
      <x v="39"/>
    </i>
    <i r="1">
      <x v="465"/>
      <x v="765"/>
      <x v="69"/>
      <x v="37"/>
      <x v="39"/>
    </i>
    <i r="1">
      <x v="584"/>
      <x v="736"/>
      <x v="69"/>
      <x v="52"/>
      <x v="39"/>
    </i>
    <i r="1">
      <x v="605"/>
      <x v="164"/>
      <x v="69"/>
      <x v="55"/>
      <x v="39"/>
    </i>
    <i r="1">
      <x v="626"/>
      <x v="669"/>
      <x v="69"/>
      <x v="56"/>
      <x v="39"/>
    </i>
    <i r="1">
      <x v="782"/>
      <x v="65"/>
      <x v="69"/>
      <x v="81"/>
      <x v="39"/>
    </i>
    <i r="1">
      <x v="785"/>
      <x v="436"/>
      <x v="69"/>
      <x v="81"/>
      <x v="39"/>
    </i>
    <i r="1">
      <x v="787"/>
      <x v="514"/>
      <x v="69"/>
      <x v="81"/>
      <x v="39"/>
    </i>
    <i r="1">
      <x v="843"/>
      <x v="607"/>
      <x v="69"/>
      <x v="84"/>
      <x v="39"/>
    </i>
    <i r="1">
      <x v="859"/>
      <x v="18"/>
      <x v="69"/>
      <x v="86"/>
      <x v="39"/>
    </i>
    <i r="1">
      <x v="874"/>
      <x v="421"/>
      <x v="69"/>
      <x v="86"/>
      <x v="39"/>
    </i>
    <i r="1">
      <x v="923"/>
      <x v="641"/>
      <x v="69"/>
      <x v="90"/>
      <x v="39"/>
    </i>
    <i r="1">
      <x v="924"/>
      <x v="673"/>
      <x v="69"/>
      <x v="90"/>
      <x v="39"/>
    </i>
    <i>
      <x v="6"/>
    </i>
    <i r="1">
      <x v="16"/>
      <x v="548"/>
      <x v="69"/>
      <x v="3"/>
      <x v="19"/>
    </i>
    <i r="1">
      <x v="23"/>
      <x v="984"/>
      <x v="69"/>
      <x v="3"/>
      <x v="19"/>
    </i>
    <i r="1">
      <x v="47"/>
      <x v="179"/>
      <x v="69"/>
      <x v="4"/>
      <x v="19"/>
    </i>
    <i r="1">
      <x v="58"/>
      <x v="261"/>
      <x v="69"/>
      <x v="4"/>
      <x v="19"/>
    </i>
    <i r="1">
      <x v="91"/>
      <x v="699"/>
      <x v="69"/>
      <x v="4"/>
      <x v="19"/>
    </i>
    <i r="1">
      <x v="100"/>
      <x v="788"/>
      <x v="69"/>
      <x v="4"/>
      <x v="19"/>
    </i>
    <i r="1">
      <x v="101"/>
      <x v="793"/>
      <x v="69"/>
      <x v="4"/>
      <x v="19"/>
    </i>
    <i r="1">
      <x v="230"/>
      <x v="532"/>
      <x v="69"/>
      <x v="12"/>
      <x v="19"/>
    </i>
    <i r="1">
      <x v="238"/>
      <x v="867"/>
      <x v="69"/>
      <x v="12"/>
      <x v="19"/>
    </i>
    <i r="1">
      <x v="242"/>
      <x v="20"/>
      <x v="69"/>
      <x v="13"/>
      <x v="19"/>
    </i>
    <i r="1">
      <x v="246"/>
      <x v="301"/>
      <x v="69"/>
      <x v="13"/>
      <x v="19"/>
    </i>
    <i r="1">
      <x v="260"/>
      <x v="797"/>
      <x v="69"/>
      <x v="13"/>
      <x v="19"/>
    </i>
    <i r="1">
      <x v="273"/>
      <x v="60"/>
      <x v="69"/>
      <x v="17"/>
      <x v="19"/>
    </i>
    <i r="1">
      <x v="338"/>
      <x v="79"/>
      <x v="69"/>
      <x v="26"/>
      <x v="19"/>
    </i>
    <i r="1">
      <x v="458"/>
      <x v="653"/>
      <x v="69"/>
      <x v="37"/>
      <x v="19"/>
    </i>
    <i r="1">
      <x v="485"/>
      <x v="857"/>
      <x v="69"/>
      <x v="39"/>
      <x v="19"/>
    </i>
    <i r="1">
      <x v="492"/>
      <x v="227"/>
      <x v="69"/>
      <x v="42"/>
      <x v="19"/>
    </i>
    <i r="1">
      <x v="512"/>
      <x v="342"/>
      <x v="69"/>
      <x v="45"/>
      <x v="19"/>
    </i>
    <i r="1">
      <x v="519"/>
      <x v="582"/>
      <x v="69"/>
      <x v="47"/>
      <x v="19"/>
    </i>
    <i r="1">
      <x v="532"/>
      <x v="205"/>
      <x v="69"/>
      <x v="50"/>
      <x v="19"/>
    </i>
    <i r="1">
      <x v="533"/>
      <x v="324"/>
      <x v="69"/>
      <x v="50"/>
      <x v="19"/>
    </i>
    <i r="1">
      <x v="536"/>
      <x v="370"/>
      <x v="69"/>
      <x v="50"/>
      <x v="19"/>
    </i>
    <i r="1">
      <x v="539"/>
      <x v="594"/>
      <x v="69"/>
      <x v="50"/>
      <x v="19"/>
    </i>
    <i r="1">
      <x v="541"/>
      <x v="678"/>
      <x v="69"/>
      <x v="50"/>
      <x v="19"/>
    </i>
    <i r="1">
      <x v="544"/>
      <x v="920"/>
      <x v="69"/>
      <x v="50"/>
      <x v="19"/>
    </i>
    <i r="1">
      <x v="578"/>
      <x v="610"/>
      <x v="69"/>
      <x v="52"/>
      <x v="19"/>
    </i>
    <i r="1">
      <x v="729"/>
      <x v="443"/>
      <x v="69"/>
      <x v="70"/>
      <x v="19"/>
    </i>
    <i r="1">
      <x v="764"/>
      <x v="525"/>
      <x v="69"/>
      <x v="77"/>
      <x v="19"/>
    </i>
    <i r="1">
      <x v="765"/>
      <x v="526"/>
      <x v="69"/>
      <x v="77"/>
      <x v="19"/>
    </i>
    <i r="1">
      <x v="810"/>
      <x v="48"/>
      <x v="69"/>
      <x v="84"/>
      <x v="19"/>
    </i>
    <i r="1">
      <x v="825"/>
      <x v="1004"/>
      <x v="69"/>
      <x v="84"/>
      <x v="19"/>
    </i>
    <i r="1">
      <x v="831"/>
      <x v="318"/>
      <x v="69"/>
      <x v="84"/>
      <x v="19"/>
    </i>
    <i r="1">
      <x v="845"/>
      <x v="642"/>
      <x v="69"/>
      <x v="84"/>
      <x v="19"/>
    </i>
    <i r="1">
      <x v="848"/>
      <x v="666"/>
      <x v="69"/>
      <x v="84"/>
      <x v="19"/>
    </i>
    <i r="1">
      <x v="947"/>
      <x v="255"/>
      <x v="69"/>
      <x v="94"/>
      <x v="19"/>
    </i>
    <i r="1">
      <x v="973"/>
      <x v="973"/>
      <x v="69"/>
      <x v="37"/>
      <x v="19"/>
    </i>
    <i>
      <x v="7"/>
    </i>
    <i r="1">
      <x v="21"/>
      <x v="744"/>
      <x v="70"/>
      <x v="3"/>
      <x v="36"/>
    </i>
    <i r="1">
      <x v="22"/>
      <x v="745"/>
      <x v="70"/>
      <x v="3"/>
      <x v="36"/>
    </i>
    <i r="1">
      <x v="25"/>
      <x v="903"/>
      <x v="70"/>
      <x v="3"/>
      <x v="36"/>
    </i>
    <i r="1">
      <x v="134"/>
      <x v="298"/>
      <x v="71"/>
      <x v="8"/>
      <x v="36"/>
    </i>
    <i r="1">
      <x v="137"/>
      <x v="389"/>
      <x v="71"/>
      <x v="8"/>
      <x v="36"/>
    </i>
    <i r="1">
      <x v="178"/>
      <x v="33"/>
      <x v="70"/>
      <x v="11"/>
      <x v="36"/>
    </i>
    <i r="1">
      <x v="188"/>
      <x v="988"/>
      <x v="70"/>
      <x v="11"/>
      <x v="36"/>
    </i>
    <i r="1">
      <x v="196"/>
      <x v="493"/>
      <x v="70"/>
      <x v="11"/>
      <x v="36"/>
    </i>
    <i r="1">
      <x v="239"/>
      <x v="912"/>
      <x v="71"/>
      <x v="12"/>
      <x v="36"/>
    </i>
    <i r="1">
      <x v="249"/>
      <x v="511"/>
      <x v="70"/>
      <x v="13"/>
      <x v="36"/>
    </i>
    <i r="1">
      <x v="262"/>
      <x v="813"/>
      <x v="70"/>
      <x v="13"/>
      <x v="36"/>
    </i>
    <i r="1">
      <x v="265"/>
      <x v="62"/>
      <x v="70"/>
      <x v="15"/>
      <x v="36"/>
    </i>
    <i r="1">
      <x v="266"/>
      <x v="292"/>
      <x v="70"/>
      <x v="15"/>
      <x v="36"/>
    </i>
    <i r="1">
      <x v="274"/>
      <x v="61"/>
      <x v="71"/>
      <x v="17"/>
      <x v="36"/>
    </i>
    <i r="1">
      <x v="302"/>
      <x v="618"/>
      <x v="70"/>
      <x v="19"/>
      <x v="36"/>
    </i>
    <i r="1">
      <x v="339"/>
      <x v="122"/>
      <x v="70"/>
      <x v="26"/>
      <x v="36"/>
    </i>
    <i r="1">
      <x v="343"/>
      <x v="307"/>
      <x v="71"/>
      <x v="26"/>
      <x v="36"/>
    </i>
    <i r="1">
      <x v="369"/>
      <x v="300"/>
      <x v="70"/>
      <x v="27"/>
      <x v="36"/>
    </i>
    <i r="1">
      <x v="399"/>
      <x v="137"/>
      <x v="70"/>
      <x v="30"/>
      <x v="36"/>
    </i>
    <i r="1">
      <x v="403"/>
      <x v="207"/>
      <x v="71"/>
      <x v="30"/>
      <x v="36"/>
    </i>
    <i r="1">
      <x v="410"/>
      <x v="995"/>
      <x v="70"/>
      <x v="30"/>
      <x v="36"/>
    </i>
    <i r="1">
      <x v="411"/>
      <x v="495"/>
      <x v="71"/>
      <x v="30"/>
      <x v="36"/>
    </i>
    <i r="1">
      <x v="414"/>
      <x v="996"/>
      <x v="70"/>
      <x v="30"/>
      <x v="36"/>
    </i>
    <i r="1">
      <x v="417"/>
      <x v="246"/>
      <x v="70"/>
      <x v="31"/>
      <x v="36"/>
    </i>
    <i r="1">
      <x v="437"/>
      <x v="332"/>
      <x v="70"/>
      <x v="35"/>
      <x v="36"/>
    </i>
    <i r="1">
      <x v="448"/>
      <x v="149"/>
      <x v="70"/>
      <x v="37"/>
      <x v="36"/>
    </i>
    <i r="1">
      <x v="456"/>
      <x v="393"/>
      <x v="71"/>
      <x v="37"/>
      <x v="36"/>
    </i>
    <i r="1">
      <x v="457"/>
      <x v="496"/>
      <x v="71"/>
      <x v="37"/>
      <x v="36"/>
    </i>
    <i r="1">
      <x v="474"/>
      <x v="136"/>
      <x v="71"/>
      <x v="39"/>
      <x v="36"/>
    </i>
    <i r="1">
      <x v="481"/>
      <x v="692"/>
      <x v="70"/>
      <x v="39"/>
      <x v="36"/>
    </i>
    <i r="1">
      <x v="487"/>
      <x v="939"/>
      <x v="71"/>
      <x v="40"/>
      <x v="36"/>
    </i>
    <i r="1">
      <x v="534"/>
      <x v="365"/>
      <x v="70"/>
      <x v="50"/>
      <x v="36"/>
    </i>
    <i r="1">
      <x v="540"/>
      <x v="595"/>
      <x v="71"/>
      <x v="50"/>
      <x v="36"/>
    </i>
    <i r="1">
      <x v="542"/>
      <x v="679"/>
      <x v="71"/>
      <x v="50"/>
      <x v="36"/>
    </i>
    <i r="1">
      <x v="545"/>
      <x v="960"/>
      <x v="70"/>
      <x v="50"/>
      <x v="36"/>
    </i>
    <i r="1">
      <x v="546"/>
      <x v="961"/>
      <x v="71"/>
      <x v="50"/>
      <x v="36"/>
    </i>
    <i r="1">
      <x v="812"/>
      <x v="56"/>
      <x v="71"/>
      <x v="84"/>
      <x v="36"/>
    </i>
    <i r="1">
      <x v="827"/>
      <x v="256"/>
      <x v="71"/>
      <x v="84"/>
      <x v="36"/>
    </i>
    <i r="1">
      <x v="838"/>
      <x v="1005"/>
      <x v="70"/>
      <x v="84"/>
      <x v="36"/>
    </i>
    <i r="1">
      <x v="854"/>
      <x v="929"/>
      <x v="70"/>
      <x v="84"/>
      <x v="36"/>
    </i>
    <i r="1">
      <x v="862"/>
      <x v="147"/>
      <x v="70"/>
      <x v="86"/>
      <x v="36"/>
    </i>
    <i r="1">
      <x v="866"/>
      <x v="283"/>
      <x v="70"/>
      <x v="86"/>
      <x v="36"/>
    </i>
    <i r="1">
      <x v="869"/>
      <x v="290"/>
      <x v="70"/>
      <x v="86"/>
      <x v="36"/>
    </i>
    <i r="1">
      <x v="870"/>
      <x v="313"/>
      <x v="71"/>
      <x v="86"/>
      <x v="36"/>
    </i>
    <i r="1">
      <x v="871"/>
      <x v="416"/>
      <x v="71"/>
      <x v="86"/>
      <x v="36"/>
    </i>
    <i r="1">
      <x v="880"/>
      <x v="720"/>
      <x v="70"/>
      <x v="86"/>
      <x v="36"/>
    </i>
    <i r="1">
      <x v="886"/>
      <x v="922"/>
      <x v="70"/>
      <x v="86"/>
      <x v="36"/>
    </i>
    <i r="1">
      <x v="889"/>
      <x v="958"/>
      <x v="70"/>
      <x v="86"/>
      <x v="36"/>
    </i>
    <i r="1">
      <x v="906"/>
      <x v="31"/>
      <x v="70"/>
      <x v="90"/>
      <x v="36"/>
    </i>
    <i r="1">
      <x v="911"/>
      <x v="270"/>
      <x v="71"/>
      <x v="90"/>
      <x v="36"/>
    </i>
    <i r="1">
      <x v="919"/>
      <x v="489"/>
      <x v="71"/>
      <x v="90"/>
      <x v="36"/>
    </i>
    <i r="1">
      <x v="925"/>
      <x v="681"/>
      <x v="71"/>
      <x v="90"/>
      <x v="36"/>
    </i>
    <i r="1">
      <x v="926"/>
      <x v="703"/>
      <x v="70"/>
      <x v="90"/>
      <x v="36"/>
    </i>
    <i r="1">
      <x v="940"/>
      <x v="487"/>
      <x v="71"/>
      <x v="92"/>
      <x v="36"/>
    </i>
    <i r="1">
      <x v="948"/>
      <x v="278"/>
      <x v="71"/>
      <x v="94"/>
      <x v="36"/>
    </i>
    <i r="1">
      <x v="950"/>
      <x v="322"/>
      <x v="71"/>
      <x v="94"/>
      <x v="36"/>
    </i>
    <i r="1">
      <x v="951"/>
      <x v="363"/>
      <x v="71"/>
      <x v="94"/>
      <x v="36"/>
    </i>
    <i r="1">
      <x v="953"/>
      <x v="663"/>
      <x v="71"/>
      <x v="94"/>
      <x v="36"/>
    </i>
    <i r="1">
      <x v="957"/>
      <x v="859"/>
      <x v="70"/>
      <x v="94"/>
      <x v="36"/>
    </i>
    <i r="1">
      <x v="974"/>
      <x v="974"/>
      <x v="71"/>
      <x v="37"/>
      <x v="36"/>
    </i>
    <i>
      <x v="8"/>
    </i>
    <i r="1">
      <x v="40"/>
      <x v="156"/>
      <x v="70"/>
      <x v="4"/>
      <x v="16"/>
    </i>
    <i r="1">
      <x v="76"/>
      <x v="440"/>
      <x v="70"/>
      <x v="4"/>
      <x v="16"/>
    </i>
    <i r="1">
      <x v="112"/>
      <x v="894"/>
      <x v="71"/>
      <x v="4"/>
      <x v="16"/>
    </i>
    <i r="1">
      <x v="205"/>
      <x v="734"/>
      <x v="70"/>
      <x v="11"/>
      <x v="16"/>
    </i>
    <i r="1">
      <x v="213"/>
      <x v="870"/>
      <x v="70"/>
      <x v="11"/>
      <x v="16"/>
    </i>
    <i r="1">
      <x v="315"/>
      <x v="621"/>
      <x v="71"/>
      <x v="20"/>
      <x v="16"/>
    </i>
    <i r="1">
      <x v="333"/>
      <x v="28"/>
      <x v="71"/>
      <x v="26"/>
      <x v="16"/>
    </i>
    <i r="1">
      <x v="364"/>
      <x v="887"/>
      <x v="71"/>
      <x v="26"/>
      <x v="16"/>
    </i>
    <i r="1">
      <x v="405"/>
      <x v="366"/>
      <x v="71"/>
      <x v="30"/>
      <x v="16"/>
    </i>
    <i r="1">
      <x v="406"/>
      <x v="367"/>
      <x v="71"/>
      <x v="30"/>
      <x v="16"/>
    </i>
    <i r="1">
      <x v="408"/>
      <x v="422"/>
      <x v="71"/>
      <x v="30"/>
      <x v="16"/>
    </i>
    <i r="1">
      <x v="412"/>
      <x v="650"/>
      <x v="71"/>
      <x v="30"/>
      <x v="16"/>
    </i>
    <i r="1">
      <x v="443"/>
      <x v="764"/>
      <x v="70"/>
      <x v="35"/>
      <x v="16"/>
    </i>
    <i r="1">
      <x v="446"/>
      <x v="97"/>
      <x v="71"/>
      <x v="37"/>
      <x v="16"/>
    </i>
    <i r="1">
      <x v="449"/>
      <x v="217"/>
      <x v="70"/>
      <x v="37"/>
      <x v="16"/>
    </i>
    <i r="1">
      <x v="460"/>
      <x v="656"/>
      <x v="70"/>
      <x v="37"/>
      <x v="16"/>
    </i>
    <i r="1">
      <x v="467"/>
      <x v="886"/>
      <x v="70"/>
      <x v="37"/>
      <x v="16"/>
    </i>
    <i r="1">
      <x v="489"/>
      <x v="806"/>
      <x v="70"/>
      <x v="41"/>
      <x v="16"/>
    </i>
    <i r="1">
      <x v="567"/>
      <x v="360"/>
      <x v="71"/>
      <x v="52"/>
      <x v="16"/>
    </i>
    <i r="1">
      <x v="577"/>
      <x v="609"/>
      <x v="71"/>
      <x v="52"/>
      <x v="16"/>
    </i>
    <i r="1">
      <x v="654"/>
      <x v="380"/>
      <x v="71"/>
      <x v="64"/>
      <x v="16"/>
    </i>
    <i r="1">
      <x v="655"/>
      <x v="478"/>
      <x v="71"/>
      <x v="64"/>
      <x v="16"/>
    </i>
    <i r="1">
      <x v="724"/>
      <x v="195"/>
      <x v="70"/>
      <x v="68"/>
      <x v="16"/>
    </i>
    <i r="1">
      <x v="728"/>
      <x v="442"/>
      <x v="70"/>
      <x v="70"/>
      <x v="16"/>
    </i>
    <i r="1">
      <x v="794"/>
      <x v="953"/>
      <x v="70"/>
      <x v="82"/>
      <x v="16"/>
    </i>
    <i r="1">
      <x v="802"/>
      <x v="477"/>
      <x v="70"/>
      <x v="83"/>
      <x v="16"/>
    </i>
    <i r="1">
      <x v="819"/>
      <x v="112"/>
      <x v="70"/>
      <x v="84"/>
      <x v="16"/>
    </i>
    <i r="1">
      <x v="820"/>
      <x v="114"/>
      <x v="70"/>
      <x v="84"/>
      <x v="16"/>
    </i>
    <i r="1">
      <x v="821"/>
      <x v="119"/>
      <x v="71"/>
      <x v="84"/>
      <x v="16"/>
    </i>
    <i r="1">
      <x v="830"/>
      <x v="315"/>
      <x v="70"/>
      <x v="84"/>
      <x v="16"/>
    </i>
    <i r="1">
      <x v="832"/>
      <x v="321"/>
      <x v="70"/>
      <x v="84"/>
      <x v="16"/>
    </i>
    <i r="1">
      <x v="837"/>
      <x v="465"/>
      <x v="71"/>
      <x v="84"/>
      <x v="16"/>
    </i>
    <i r="1">
      <x v="840"/>
      <x v="550"/>
      <x v="71"/>
      <x v="84"/>
      <x v="16"/>
    </i>
    <i r="1">
      <x v="852"/>
      <x v="842"/>
      <x v="70"/>
      <x v="84"/>
      <x v="16"/>
    </i>
    <i r="1">
      <x v="863"/>
      <x v="250"/>
      <x v="70"/>
      <x v="86"/>
      <x v="16"/>
    </i>
    <i r="1">
      <x v="878"/>
      <x v="661"/>
      <x v="71"/>
      <x v="86"/>
      <x v="16"/>
    </i>
    <i r="1">
      <x v="883"/>
      <x v="873"/>
      <x v="70"/>
      <x v="86"/>
      <x v="16"/>
    </i>
    <i r="1">
      <x v="888"/>
      <x v="955"/>
      <x v="70"/>
      <x v="86"/>
      <x v="16"/>
    </i>
    <i r="1">
      <x v="916"/>
      <x v="461"/>
      <x v="71"/>
      <x v="90"/>
      <x v="16"/>
    </i>
    <i r="1">
      <x v="921"/>
      <x v="499"/>
      <x v="71"/>
      <x v="90"/>
      <x v="16"/>
    </i>
    <i r="1">
      <x v="927"/>
      <x v="740"/>
      <x v="71"/>
      <x v="90"/>
      <x v="16"/>
    </i>
    <i r="1">
      <x v="945"/>
      <x v="88"/>
      <x v="70"/>
      <x v="94"/>
      <x v="16"/>
    </i>
    <i>
      <x v="9"/>
    </i>
    <i r="1">
      <x v="9"/>
      <x v="294"/>
      <x v="73"/>
      <x v="3"/>
      <x v="38"/>
    </i>
    <i r="1">
      <x v="10"/>
      <x v="334"/>
      <x v="73"/>
      <x v="3"/>
      <x v="38"/>
    </i>
    <i r="1">
      <x v="13"/>
      <x v="347"/>
      <x v="73"/>
      <x v="3"/>
      <x v="38"/>
    </i>
    <i r="1">
      <x v="48"/>
      <x v="985"/>
      <x v="72"/>
      <x v="4"/>
      <x v="38"/>
    </i>
    <i r="1">
      <x v="96"/>
      <x v="772"/>
      <x v="72"/>
      <x v="4"/>
      <x v="38"/>
    </i>
    <i r="1">
      <x v="186"/>
      <x v="234"/>
      <x v="72"/>
      <x v="11"/>
      <x v="38"/>
    </i>
    <i r="1">
      <x v="227"/>
      <x v="403"/>
      <x v="72"/>
      <x v="12"/>
      <x v="38"/>
    </i>
    <i r="1">
      <x v="232"/>
      <x v="573"/>
      <x v="73"/>
      <x v="12"/>
      <x v="38"/>
    </i>
    <i r="1">
      <x v="267"/>
      <x v="730"/>
      <x v="72"/>
      <x v="15"/>
      <x v="38"/>
    </i>
    <i r="1">
      <x v="290"/>
      <x v="451"/>
      <x v="72"/>
      <x v="19"/>
      <x v="38"/>
    </i>
    <i r="1">
      <x v="340"/>
      <x v="123"/>
      <x v="72"/>
      <x v="26"/>
      <x v="38"/>
    </i>
    <i r="1">
      <x v="344"/>
      <x v="316"/>
      <x v="73"/>
      <x v="26"/>
      <x v="38"/>
    </i>
    <i r="1">
      <x v="358"/>
      <x v="719"/>
      <x v="72"/>
      <x v="26"/>
      <x v="38"/>
    </i>
    <i r="1">
      <x v="396"/>
      <x v="21"/>
      <x v="72"/>
      <x v="30"/>
      <x v="38"/>
    </i>
    <i r="1">
      <x v="413"/>
      <x v="651"/>
      <x v="73"/>
      <x v="30"/>
      <x v="38"/>
    </i>
    <i r="1">
      <x v="418"/>
      <x v="247"/>
      <x v="72"/>
      <x v="31"/>
      <x v="38"/>
    </i>
    <i r="1">
      <x v="433"/>
      <x v="87"/>
      <x v="72"/>
      <x v="35"/>
      <x v="38"/>
    </i>
    <i r="1">
      <x v="453"/>
      <x v="309"/>
      <x v="72"/>
      <x v="37"/>
      <x v="38"/>
    </i>
    <i r="1">
      <x v="454"/>
      <x v="310"/>
      <x v="72"/>
      <x v="37"/>
      <x v="38"/>
    </i>
    <i r="1">
      <x v="543"/>
      <x v="781"/>
      <x v="73"/>
      <x v="50"/>
      <x v="38"/>
    </i>
    <i r="1">
      <x v="760"/>
      <x v="336"/>
      <x v="73"/>
      <x v="77"/>
      <x v="38"/>
    </i>
    <i r="1">
      <x v="784"/>
      <x v="325"/>
      <x v="73"/>
      <x v="81"/>
      <x v="38"/>
    </i>
    <i r="1">
      <x v="797"/>
      <x v="337"/>
      <x v="73"/>
      <x v="83"/>
      <x v="38"/>
    </i>
    <i r="1">
      <x v="816"/>
      <x v="84"/>
      <x v="73"/>
      <x v="84"/>
      <x v="38"/>
    </i>
    <i r="1">
      <x v="822"/>
      <x v="124"/>
      <x v="72"/>
      <x v="84"/>
      <x v="38"/>
    </i>
    <i r="1">
      <x v="829"/>
      <x v="306"/>
      <x v="73"/>
      <x v="84"/>
      <x v="38"/>
    </i>
    <i r="1">
      <x v="834"/>
      <x v="371"/>
      <x v="72"/>
      <x v="84"/>
      <x v="38"/>
    </i>
    <i r="1">
      <x v="846"/>
      <x v="643"/>
      <x v="73"/>
      <x v="84"/>
      <x v="38"/>
    </i>
    <i r="1">
      <x v="847"/>
      <x v="645"/>
      <x v="72"/>
      <x v="84"/>
      <x v="38"/>
    </i>
    <i r="1">
      <x v="860"/>
      <x v="132"/>
      <x v="72"/>
      <x v="86"/>
      <x v="38"/>
    </i>
    <i r="1">
      <x v="867"/>
      <x v="284"/>
      <x v="72"/>
      <x v="86"/>
      <x v="38"/>
    </i>
    <i r="1">
      <x v="876"/>
      <x v="601"/>
      <x v="72"/>
      <x v="86"/>
      <x v="38"/>
    </i>
    <i r="1">
      <x v="882"/>
      <x v="794"/>
      <x v="73"/>
      <x v="86"/>
      <x v="38"/>
    </i>
    <i r="1">
      <x v="887"/>
      <x v="925"/>
      <x v="72"/>
      <x v="86"/>
      <x v="38"/>
    </i>
    <i r="1">
      <x v="952"/>
      <x v="501"/>
      <x v="73"/>
      <x v="94"/>
      <x v="38"/>
    </i>
    <i r="1">
      <x v="955"/>
      <x v="820"/>
      <x v="73"/>
      <x v="94"/>
      <x v="38"/>
    </i>
    <i r="1">
      <x v="956"/>
      <x v="837"/>
      <x v="73"/>
      <x v="94"/>
      <x v="38"/>
    </i>
    <i r="1">
      <x v="964"/>
      <x v="385"/>
      <x v="73"/>
      <x v="99"/>
      <x v="38"/>
    </i>
    <i r="1">
      <x v="971"/>
      <x v="971"/>
      <x v="72"/>
      <x v="37"/>
      <x v="38"/>
    </i>
    <i r="1">
      <x v="976"/>
      <x v="976"/>
      <x v="73"/>
      <x v="37"/>
      <x v="38"/>
    </i>
    <i r="1">
      <x v="980"/>
      <x v="980"/>
      <x v="72"/>
      <x v="37"/>
      <x v="38"/>
    </i>
    <i r="1">
      <x v="982"/>
      <x v="982"/>
      <x v="73"/>
      <x v="37"/>
      <x v="38"/>
    </i>
    <i>
      <x v="10"/>
    </i>
    <i r="1">
      <x v="7"/>
      <x v="180"/>
      <x v="72"/>
      <x v="3"/>
      <x v="18"/>
    </i>
    <i r="1">
      <x v="32"/>
      <x v="90"/>
      <x v="72"/>
      <x v="4"/>
      <x v="18"/>
    </i>
    <i r="1">
      <x v="55"/>
      <x v="248"/>
      <x v="72"/>
      <x v="4"/>
      <x v="18"/>
    </i>
    <i r="1">
      <x v="64"/>
      <x v="375"/>
      <x v="73"/>
      <x v="4"/>
      <x v="18"/>
    </i>
    <i r="1">
      <x v="73"/>
      <x v="429"/>
      <x v="72"/>
      <x v="4"/>
      <x v="18"/>
    </i>
    <i r="1">
      <x v="92"/>
      <x v="700"/>
      <x v="72"/>
      <x v="4"/>
      <x v="18"/>
    </i>
    <i r="1">
      <x v="93"/>
      <x v="748"/>
      <x v="73"/>
      <x v="4"/>
      <x v="18"/>
    </i>
    <i r="1">
      <x v="350"/>
      <x v="546"/>
      <x v="72"/>
      <x v="26"/>
      <x v="18"/>
    </i>
    <i r="1">
      <x v="367"/>
      <x v="930"/>
      <x v="72"/>
      <x v="26"/>
      <x v="18"/>
    </i>
    <i r="1">
      <x v="397"/>
      <x v="37"/>
      <x v="73"/>
      <x v="30"/>
      <x v="18"/>
    </i>
    <i r="1">
      <x v="400"/>
      <x v="138"/>
      <x v="72"/>
      <x v="30"/>
      <x v="18"/>
    </i>
    <i r="1">
      <x v="402"/>
      <x v="175"/>
      <x v="72"/>
      <x v="30"/>
      <x v="18"/>
    </i>
    <i r="1">
      <x v="435"/>
      <x v="214"/>
      <x v="72"/>
      <x v="35"/>
      <x v="18"/>
    </i>
    <i r="1">
      <x v="438"/>
      <x v="333"/>
      <x v="73"/>
      <x v="35"/>
      <x v="18"/>
    </i>
    <i r="1">
      <x v="442"/>
      <x v="763"/>
      <x v="73"/>
      <x v="35"/>
      <x v="18"/>
    </i>
    <i r="1">
      <x v="447"/>
      <x v="148"/>
      <x v="73"/>
      <x v="37"/>
      <x v="18"/>
    </i>
    <i r="1">
      <x v="451"/>
      <x v="257"/>
      <x v="72"/>
      <x v="37"/>
      <x v="18"/>
    </i>
    <i r="1">
      <x v="459"/>
      <x v="655"/>
      <x v="73"/>
      <x v="37"/>
      <x v="18"/>
    </i>
    <i r="1">
      <x v="538"/>
      <x v="541"/>
      <x v="72"/>
      <x v="50"/>
      <x v="18"/>
    </i>
    <i r="1">
      <x v="656"/>
      <x v="677"/>
      <x v="72"/>
      <x v="64"/>
      <x v="18"/>
    </i>
    <i r="1">
      <x v="723"/>
      <x v="193"/>
      <x v="72"/>
      <x v="68"/>
      <x v="18"/>
    </i>
    <i r="1">
      <x v="761"/>
      <x v="359"/>
      <x v="73"/>
      <x v="77"/>
      <x v="18"/>
    </i>
    <i r="1">
      <x v="801"/>
      <x v="476"/>
      <x v="73"/>
      <x v="83"/>
      <x v="18"/>
    </i>
    <i r="1">
      <x v="811"/>
      <x v="49"/>
      <x v="73"/>
      <x v="84"/>
      <x v="18"/>
    </i>
    <i r="1">
      <x v="842"/>
      <x v="597"/>
      <x v="72"/>
      <x v="84"/>
      <x v="18"/>
    </i>
    <i r="1">
      <x v="850"/>
      <x v="787"/>
      <x v="72"/>
      <x v="84"/>
      <x v="18"/>
    </i>
    <i r="1">
      <x v="864"/>
      <x v="253"/>
      <x v="72"/>
      <x v="86"/>
      <x v="18"/>
    </i>
    <i r="1">
      <x v="872"/>
      <x v="417"/>
      <x v="73"/>
      <x v="86"/>
      <x v="18"/>
    </i>
    <i r="1">
      <x v="875"/>
      <x v="468"/>
      <x v="72"/>
      <x v="86"/>
      <x v="18"/>
    </i>
    <i r="1">
      <x v="881"/>
      <x v="728"/>
      <x v="72"/>
      <x v="86"/>
      <x v="18"/>
    </i>
    <i r="1">
      <x v="918"/>
      <x v="463"/>
      <x v="73"/>
      <x v="90"/>
      <x v="18"/>
    </i>
    <i r="1">
      <x v="922"/>
      <x v="503"/>
      <x v="72"/>
      <x v="90"/>
      <x v="18"/>
    </i>
    <i>
      <x v="11"/>
    </i>
    <i r="1">
      <x v="42"/>
      <x v="158"/>
      <x v="75"/>
      <x v="4"/>
      <x v="37"/>
    </i>
    <i r="1">
      <x v="50"/>
      <x v="202"/>
      <x v="75"/>
      <x v="4"/>
      <x v="37"/>
    </i>
    <i r="1">
      <x v="56"/>
      <x v="249"/>
      <x v="74"/>
      <x v="4"/>
      <x v="37"/>
    </i>
    <i r="1">
      <x v="57"/>
      <x v="258"/>
      <x v="74"/>
      <x v="4"/>
      <x v="37"/>
    </i>
    <i r="1">
      <x v="74"/>
      <x v="430"/>
      <x v="74"/>
      <x v="4"/>
      <x v="37"/>
    </i>
    <i r="1">
      <x v="95"/>
      <x v="752"/>
      <x v="74"/>
      <x v="4"/>
      <x v="37"/>
    </i>
    <i r="1">
      <x v="347"/>
      <x v="507"/>
      <x v="74"/>
      <x v="26"/>
      <x v="37"/>
    </i>
    <i r="1">
      <x v="404"/>
      <x v="209"/>
      <x v="74"/>
      <x v="30"/>
      <x v="37"/>
    </i>
    <i r="1">
      <x v="407"/>
      <x v="379"/>
      <x v="75"/>
      <x v="30"/>
      <x v="37"/>
    </i>
    <i r="1">
      <x v="450"/>
      <x v="252"/>
      <x v="74"/>
      <x v="37"/>
      <x v="37"/>
    </i>
    <i r="1">
      <x v="653"/>
      <x v="203"/>
      <x v="74"/>
      <x v="64"/>
      <x v="37"/>
    </i>
    <i r="1">
      <x v="657"/>
      <x v="954"/>
      <x v="74"/>
      <x v="64"/>
      <x v="37"/>
    </i>
    <i r="1">
      <x v="755"/>
      <x v="5"/>
      <x v="74"/>
      <x v="77"/>
      <x v="37"/>
    </i>
    <i r="1">
      <x v="762"/>
      <x v="374"/>
      <x v="74"/>
      <x v="77"/>
      <x v="37"/>
    </i>
    <i r="1">
      <x v="763"/>
      <x v="471"/>
      <x v="74"/>
      <x v="77"/>
      <x v="37"/>
    </i>
    <i r="1">
      <x v="813"/>
      <x v="57"/>
      <x v="74"/>
      <x v="84"/>
      <x v="37"/>
    </i>
    <i r="1">
      <x v="915"/>
      <x v="438"/>
      <x v="74"/>
      <x v="90"/>
      <x v="37"/>
    </i>
    <i r="1">
      <x v="929"/>
      <x v="799"/>
      <x v="75"/>
      <x v="90"/>
      <x v="37"/>
    </i>
    <i r="1">
      <x v="939"/>
      <x v="486"/>
      <x v="74"/>
      <x v="92"/>
      <x v="37"/>
    </i>
    <i r="1">
      <x v="954"/>
      <x v="819"/>
      <x v="75"/>
      <x v="94"/>
      <x v="37"/>
    </i>
    <i r="1">
      <x v="966"/>
      <x v="928"/>
      <x v="75"/>
      <x v="101"/>
      <x v="37"/>
    </i>
    <i r="1">
      <x v="969"/>
      <x v="969"/>
      <x v="74"/>
      <x v="37"/>
      <x v="37"/>
    </i>
    <i r="1">
      <x v="975"/>
      <x v="975"/>
      <x v="74"/>
      <x v="37"/>
      <x v="37"/>
    </i>
    <i>
      <x v="16"/>
    </i>
    <i r="1">
      <x v="14"/>
      <x v="348"/>
      <x v="74"/>
      <x v="3"/>
      <x v="17"/>
    </i>
    <i r="1">
      <x v="49"/>
      <x v="201"/>
      <x v="74"/>
      <x v="4"/>
      <x v="17"/>
    </i>
    <i r="1">
      <x v="250"/>
      <x v="517"/>
      <x v="74"/>
      <x v="13"/>
      <x v="17"/>
    </i>
    <i r="1">
      <x v="300"/>
      <x v="615"/>
      <x v="74"/>
      <x v="19"/>
      <x v="17"/>
    </i>
    <i r="1">
      <x v="301"/>
      <x v="617"/>
      <x v="74"/>
      <x v="19"/>
      <x v="17"/>
    </i>
    <i r="1">
      <x v="337"/>
      <x v="78"/>
      <x v="75"/>
      <x v="26"/>
      <x v="17"/>
    </i>
    <i r="1">
      <x v="363"/>
      <x v="879"/>
      <x v="74"/>
      <x v="26"/>
      <x v="17"/>
    </i>
    <i r="1">
      <x v="415"/>
      <x v="746"/>
      <x v="74"/>
      <x v="30"/>
      <x v="17"/>
    </i>
    <i r="1">
      <x v="436"/>
      <x v="262"/>
      <x v="74"/>
      <x v="35"/>
      <x v="17"/>
    </i>
    <i r="1">
      <x v="439"/>
      <x v="506"/>
      <x v="74"/>
      <x v="35"/>
      <x v="17"/>
    </i>
    <i r="1">
      <x v="461"/>
      <x v="674"/>
      <x v="74"/>
      <x v="37"/>
      <x v="17"/>
    </i>
    <i r="1">
      <x v="488"/>
      <x v="805"/>
      <x v="74"/>
      <x v="41"/>
      <x v="17"/>
    </i>
    <i r="1">
      <x v="759"/>
      <x v="320"/>
      <x v="74"/>
      <x v="77"/>
      <x v="17"/>
    </i>
    <i r="1">
      <x v="798"/>
      <x v="338"/>
      <x v="75"/>
      <x v="83"/>
      <x v="17"/>
    </i>
    <i r="1">
      <x v="868"/>
      <x v="289"/>
      <x v="74"/>
      <x v="86"/>
      <x v="17"/>
    </i>
    <i r="1">
      <x v="912"/>
      <x v="373"/>
      <x v="75"/>
      <x v="90"/>
      <x v="17"/>
    </i>
    <i r="1">
      <x v="936"/>
      <x v="473"/>
      <x v="75"/>
      <x v="92"/>
      <x v="17"/>
    </i>
    <i t="grand">
      <x/>
    </i>
  </rowItems>
  <colItems count="1">
    <i/>
  </colItems>
  <dataFields count="1">
    <dataField name="N.ro" fld="1" subtotal="count" baseField="0" baseItem="0"/>
  </dataFields>
  <formats count="26">
    <format dxfId="579">
      <pivotArea dataOnly="0" labelOnly="1" outline="0" fieldPosition="0">
        <references count="1">
          <reference field="13" count="0"/>
        </references>
      </pivotArea>
    </format>
    <format dxfId="578">
      <pivotArea type="all" dataOnly="0" outline="0" collapsedLevelsAreSubtotals="1" fieldPosition="0"/>
    </format>
    <format dxfId="577">
      <pivotArea field="13" type="button" dataOnly="0" labelOnly="1" outline="0" axis="axisRow" fieldPosition="0"/>
    </format>
    <format dxfId="576">
      <pivotArea dataOnly="0" labelOnly="1" outline="0" fieldPosition="0">
        <references count="1">
          <reference field="13" count="0"/>
        </references>
      </pivotArea>
    </format>
    <format dxfId="575">
      <pivotArea dataOnly="0" labelOnly="1" grandRow="1" outline="0" fieldPosition="0"/>
    </format>
    <format dxfId="574">
      <pivotArea type="all" dataOnly="0" outline="0" collapsedLevelsAreSubtotals="1" fieldPosition="0"/>
    </format>
    <format dxfId="573">
      <pivotArea field="13" type="button" dataOnly="0" labelOnly="1" outline="0" axis="axisRow" fieldPosition="0"/>
    </format>
    <format dxfId="572">
      <pivotArea dataOnly="0" labelOnly="1" outline="0" fieldPosition="0">
        <references count="1">
          <reference field="13" count="0"/>
        </references>
      </pivotArea>
    </format>
    <format dxfId="571">
      <pivotArea dataOnly="0" labelOnly="1" grandRow="1" outline="0" fieldPosition="0"/>
    </format>
    <format dxfId="570">
      <pivotArea field="13" type="button" dataOnly="0" labelOnly="1" outline="0" axis="axisRow" fieldPosition="0"/>
    </format>
    <format dxfId="569">
      <pivotArea field="0" type="button" dataOnly="0" labelOnly="1" outline="0" axis="axisRow" fieldPosition="1"/>
    </format>
    <format dxfId="568">
      <pivotArea dataOnly="0" labelOnly="1" outline="0" fieldPosition="0">
        <references count="1">
          <reference field="8" count="0"/>
        </references>
      </pivotArea>
    </format>
    <format dxfId="567">
      <pivotArea dataOnly="0" labelOnly="1" outline="0" fieldPosition="0">
        <references count="1">
          <reference field="6" count="0"/>
        </references>
      </pivotArea>
    </format>
    <format dxfId="566">
      <pivotArea dataOnly="0" outline="0" collapsedLevelsAreSubtotals="1" fieldPosition="0">
        <references count="1">
          <reference field="13" count="0" defaultSubtotal="1"/>
        </references>
      </pivotArea>
    </format>
    <format dxfId="565">
      <pivotArea dataOnly="0" collapsedLevelsAreSubtotals="1" fieldPosition="0">
        <references count="1">
          <reference field="13" count="1">
            <x v="11"/>
          </reference>
        </references>
      </pivotArea>
    </format>
    <format dxfId="564">
      <pivotArea dataOnly="0" collapsedLevelsAreSubtotals="1" fieldPosition="0">
        <references count="1">
          <reference field="13" count="1">
            <x v="16"/>
          </reference>
        </references>
      </pivotArea>
    </format>
    <format dxfId="563">
      <pivotArea dataOnly="0" collapsedLevelsAreSubtotals="1" fieldPosition="0">
        <references count="1">
          <reference field="13" count="1">
            <x v="10"/>
          </reference>
        </references>
      </pivotArea>
    </format>
    <format dxfId="562">
      <pivotArea dataOnly="0" collapsedLevelsAreSubtotals="1" fieldPosition="0">
        <references count="1">
          <reference field="13" count="1">
            <x v="9"/>
          </reference>
        </references>
      </pivotArea>
    </format>
    <format dxfId="561">
      <pivotArea dataOnly="0" collapsedLevelsAreSubtotals="1" fieldPosition="0">
        <references count="1">
          <reference field="13" count="1">
            <x v="8"/>
          </reference>
        </references>
      </pivotArea>
    </format>
    <format dxfId="560">
      <pivotArea dataOnly="0" collapsedLevelsAreSubtotals="1" fieldPosition="0">
        <references count="1">
          <reference field="13" count="1">
            <x v="7"/>
          </reference>
        </references>
      </pivotArea>
    </format>
    <format dxfId="559">
      <pivotArea dataOnly="0" collapsedLevelsAreSubtotals="1" fieldPosition="0">
        <references count="1">
          <reference field="13" count="1">
            <x v="6"/>
          </reference>
        </references>
      </pivotArea>
    </format>
    <format dxfId="558">
      <pivotArea dataOnly="0" collapsedLevelsAreSubtotals="1" fieldPosition="0">
        <references count="1">
          <reference field="13" count="1">
            <x v="5"/>
          </reference>
        </references>
      </pivotArea>
    </format>
    <format dxfId="557">
      <pivotArea dataOnly="0" collapsedLevelsAreSubtotals="1" fieldPosition="0">
        <references count="1">
          <reference field="13" count="1">
            <x v="4"/>
          </reference>
        </references>
      </pivotArea>
    </format>
    <format dxfId="556">
      <pivotArea dataOnly="0" collapsedLevelsAreSubtotals="1" fieldPosition="0">
        <references count="1">
          <reference field="13" count="1">
            <x v="3"/>
          </reference>
        </references>
      </pivotArea>
    </format>
    <format dxfId="555">
      <pivotArea dataOnly="0" collapsedLevelsAreSubtotals="1" fieldPosition="0">
        <references count="1">
          <reference field="13" count="1">
            <x v="2"/>
          </reference>
        </references>
      </pivotArea>
    </format>
    <format dxfId="554">
      <pivotArea dataOnly="0" collapsedLevelsAreSubtotals="1" fieldPosition="0">
        <references count="1">
          <reference field="13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la_pivot1" cacheId="1" applyNumberFormats="0" applyBorderFormats="0" applyFontFormats="0" applyPatternFormats="0" applyAlignmentFormats="0" applyWidthHeightFormats="1" dataCaption="Valori" updatedVersion="4" minRefreshableVersion="3" itemPrintTitles="1" createdVersion="5" indent="0" compact="0" compactData="0" multipleFieldFilters="0">
  <location ref="A3:G574" firstHeaderRow="1" firstDataRow="1" firstDataCol="6"/>
  <pivotFields count="14">
    <pivotField axis="axisRow" compact="0" outline="0" showAll="0" sortType="ascending" defaultSubtotal="0">
      <items count="9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</items>
    </pivotField>
    <pivotField dataField="1" compact="0" outline="0" showAll="0"/>
    <pivotField compact="0" outline="0" showAll="0"/>
    <pivotField axis="axisRow" compact="0" outline="0" showAll="0" defaultSubtotal="0">
      <items count="78">
        <item x="52"/>
        <item x="65"/>
        <item x="47"/>
        <item x="54"/>
        <item x="59"/>
        <item x="67"/>
        <item x="31"/>
        <item x="53"/>
        <item x="50"/>
        <item x="46"/>
        <item x="45"/>
        <item x="43"/>
        <item x="60"/>
        <item x="41"/>
        <item x="62"/>
        <item x="49"/>
        <item x="58"/>
        <item x="75"/>
        <item x="51"/>
        <item x="15"/>
        <item x="33"/>
        <item x="3"/>
        <item x="38"/>
        <item x="64"/>
        <item x="2"/>
        <item x="40"/>
        <item x="69"/>
        <item x="17"/>
        <item x="39"/>
        <item x="27"/>
        <item x="56"/>
        <item x="28"/>
        <item x="26"/>
        <item x="30"/>
        <item x="21"/>
        <item x="35"/>
        <item x="16"/>
        <item x="48"/>
        <item x="1"/>
        <item x="18"/>
        <item x="34"/>
        <item x="8"/>
        <item x="63"/>
        <item x="55"/>
        <item x="32"/>
        <item x="70"/>
        <item x="73"/>
        <item x="68"/>
        <item x="42"/>
        <item x="0"/>
        <item x="72"/>
        <item x="74"/>
        <item x="44"/>
        <item x="61"/>
        <item x="66"/>
        <item x="13"/>
        <item x="23"/>
        <item x="71"/>
        <item x="57"/>
        <item x="24"/>
        <item x="37"/>
        <item x="22"/>
        <item x="36"/>
        <item x="12"/>
        <item x="25"/>
        <item x="20"/>
        <item x="14"/>
        <item x="6"/>
        <item x="4"/>
        <item x="10"/>
        <item x="11"/>
        <item x="29"/>
        <item x="5"/>
        <item x="7"/>
        <item x="9"/>
        <item x="19"/>
        <item x="77"/>
        <item x="76"/>
      </items>
    </pivotField>
    <pivotField compact="0" outline="0" showAll="0"/>
    <pivotField compact="0" outline="0" showAll="0"/>
    <pivotField axis="axisRow" compact="0" outline="0" showAll="0" defaultSubtotal="0">
      <items count="103">
        <item x="1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compact="0" outline="0" showAll="0"/>
    <pivotField axis="axisRow" compact="0" outline="0" showAll="0" defaultSubtotal="0">
      <items count="1007">
        <item x="983"/>
        <item x="982"/>
        <item x="903"/>
        <item x="659"/>
        <item x="753"/>
        <item x="754"/>
        <item x="599"/>
        <item x="660"/>
        <item x="855"/>
        <item x="145"/>
        <item x="330"/>
        <item x="904"/>
        <item x="960"/>
        <item x="176"/>
        <item x="177"/>
        <item x="395"/>
        <item x="28"/>
        <item x="29"/>
        <item x="858"/>
        <item x="808"/>
        <item x="242"/>
        <item x="396"/>
        <item x="129"/>
        <item x="279"/>
        <item x="556"/>
        <item x="729"/>
        <item x="4"/>
        <item x="5"/>
        <item x="333"/>
        <item x="334"/>
        <item x="472"/>
        <item x="905"/>
        <item x="889"/>
        <item x="178"/>
        <item x="179"/>
        <item x="335"/>
        <item x="180"/>
        <item x="397"/>
        <item x="890"/>
        <item x="30"/>
        <item x="0"/>
        <item x="661"/>
        <item x="280"/>
        <item x="631"/>
        <item x="557"/>
        <item m="1" x="995"/>
        <item x="281"/>
        <item x="794"/>
        <item x="809"/>
        <item x="810"/>
        <item x="547"/>
        <item x="906"/>
        <item x="601"/>
        <item x="118"/>
        <item x="146"/>
        <item x="558"/>
        <item x="811"/>
        <item x="812"/>
        <item x="469"/>
        <item x="490"/>
        <item x="273"/>
        <item x="274"/>
        <item x="265"/>
        <item x="147"/>
        <item x="31"/>
        <item x="781"/>
        <item x="782"/>
        <item x="662"/>
        <item x="559"/>
        <item x="130"/>
        <item x="217"/>
        <item x="560"/>
        <item x="663"/>
        <item x="491"/>
        <item x="264"/>
        <item x="336"/>
        <item x="115"/>
        <item x="502"/>
        <item x="337"/>
        <item x="338"/>
        <item x="375"/>
        <item x="813"/>
        <item x="814"/>
        <item x="664"/>
        <item x="815"/>
        <item x="500"/>
        <item x="816"/>
        <item x="433"/>
        <item x="944"/>
        <item x="899"/>
        <item x="32"/>
        <item x="33"/>
        <item x="907"/>
        <item x="434"/>
        <item x="218"/>
        <item x="431"/>
        <item x="181"/>
        <item x="446"/>
        <item x="817"/>
        <item x="6"/>
        <item x="34"/>
        <item x="323"/>
        <item x="398"/>
        <item x="770"/>
        <item x="665"/>
        <item x="473"/>
        <item x="602"/>
        <item x="243"/>
        <item x="148"/>
        <item x="35"/>
        <item x="36"/>
        <item x="561"/>
        <item x="818"/>
        <item x="548"/>
        <item x="819"/>
        <item m="1" x="1003"/>
        <item x="520"/>
        <item m="1" x="986"/>
        <item x="627"/>
        <item x="820"/>
        <item x="131"/>
        <item x="755"/>
        <item x="339"/>
        <item x="340"/>
        <item x="821"/>
        <item x="822"/>
        <item x="666"/>
        <item x="1"/>
        <item x="823"/>
        <item x="419"/>
        <item x="549"/>
        <item x="530"/>
        <item x="859"/>
        <item x="860"/>
        <item x="667"/>
        <item x="37"/>
        <item x="474"/>
        <item x="399"/>
        <item x="400"/>
        <item x="219"/>
        <item x="38"/>
        <item x="220"/>
        <item x="149"/>
        <item x="724"/>
        <item x="475"/>
        <item x="900"/>
        <item x="901"/>
        <item x="861"/>
        <item x="447"/>
        <item x="448"/>
        <item m="1" x="1002"/>
        <item x="550"/>
        <item x="341"/>
        <item x="39"/>
        <item x="603"/>
        <item x="401"/>
        <item x="40"/>
        <item x="41"/>
        <item x="42"/>
        <item x="43"/>
        <item x="44"/>
        <item x="45"/>
        <item x="376"/>
        <item x="221"/>
        <item x="604"/>
        <item x="605"/>
        <item x="606"/>
        <item x="908"/>
        <item x="668"/>
        <item x="377"/>
        <item x="282"/>
        <item x="420"/>
        <item x="378"/>
        <item x="476"/>
        <item x="825"/>
        <item x="402"/>
        <item x="669"/>
        <item x="182"/>
        <item x="46"/>
        <item x="47"/>
        <item x="7"/>
        <item x="909"/>
        <item x="776"/>
        <item x="222"/>
        <item x="945"/>
        <item x="183"/>
        <item x="516"/>
        <item x="223"/>
        <item x="551"/>
        <item x="184"/>
        <item x="429"/>
        <item x="477"/>
        <item x="632"/>
        <item x="722"/>
        <item x="670"/>
        <item x="723"/>
        <item x="795"/>
        <item x="283"/>
        <item x="600"/>
        <item m="1" x="994"/>
        <item x="319"/>
        <item x="49"/>
        <item x="50"/>
        <item x="652"/>
        <item x="531"/>
        <item x="532"/>
        <item x="284"/>
        <item x="403"/>
        <item x="671"/>
        <item x="404"/>
        <item x="658"/>
        <item x="51"/>
        <item x="552"/>
        <item x="342"/>
        <item x="435"/>
        <item x="368"/>
        <item m="1" x="1001"/>
        <item x="449"/>
        <item x="756"/>
        <item x="278"/>
        <item x="672"/>
        <item x="150"/>
        <item x="628"/>
        <item x="224"/>
        <item x="673"/>
        <item x="891"/>
        <item x="737"/>
        <item x="492"/>
        <item x="493"/>
        <item x="787"/>
        <item x="553"/>
        <item x="562"/>
        <item x="53"/>
        <item x="185"/>
        <item x="186"/>
        <item x="132"/>
        <item x="674"/>
        <item x="119"/>
        <item x="379"/>
        <item x="54"/>
        <item x="771"/>
        <item x="187"/>
        <item x="275"/>
        <item x="380"/>
        <item x="772"/>
        <item x="225"/>
        <item x="417"/>
        <item x="418"/>
        <item x="55"/>
        <item x="56"/>
        <item x="862"/>
        <item x="2"/>
        <item x="450"/>
        <item x="863"/>
        <item x="607"/>
        <item x="946"/>
        <item x="826"/>
        <item x="451"/>
        <item x="57"/>
        <item x="381"/>
        <item x="864"/>
        <item x="58"/>
        <item x="436"/>
        <item x="503"/>
        <item x="504"/>
        <item x="59"/>
        <item x="244"/>
        <item x="285"/>
        <item x="452"/>
        <item x="675"/>
        <item x="910"/>
        <item x="151"/>
        <item x="676"/>
        <item x="245"/>
        <item x="373"/>
        <item x="895"/>
        <item x="677"/>
        <item x="856"/>
        <item x="947"/>
        <item x="678"/>
        <item x="60"/>
        <item x="637"/>
        <item x="679"/>
        <item x="865"/>
        <item x="866"/>
        <item x="608"/>
        <item x="8"/>
        <item x="324"/>
        <item x="896"/>
        <item x="867"/>
        <item x="868"/>
        <item x="624"/>
        <item x="266"/>
        <item x="478"/>
        <item x="9"/>
        <item x="563"/>
        <item x="61"/>
        <item x="133"/>
        <item x="134"/>
        <item x="325"/>
        <item x="369"/>
        <item x="246"/>
        <item x="382"/>
        <item x="528"/>
        <item m="1" x="991"/>
        <item x="827"/>
        <item x="828"/>
        <item x="343"/>
        <item x="948"/>
        <item x="453"/>
        <item x="454"/>
        <item x="286"/>
        <item x="313"/>
        <item x="869"/>
        <item x="757"/>
        <item x="829"/>
        <item x="344"/>
        <item x="564"/>
        <item x="830"/>
        <item x="744"/>
        <item x="758"/>
        <item x="831"/>
        <item x="949"/>
        <item x="152"/>
        <item x="533"/>
        <item x="783"/>
        <item x="135"/>
        <item m="1" x="990"/>
        <item x="957"/>
        <item x="120"/>
        <item x="383"/>
        <item x="384"/>
        <item x="437"/>
        <item x="438"/>
        <item x="10"/>
        <item x="11"/>
        <item x="759"/>
        <item x="796"/>
        <item x="797"/>
        <item x="12"/>
        <item x="189"/>
        <item x="62"/>
        <item x="512"/>
        <item x="494"/>
        <item x="495"/>
        <item x="501"/>
        <item m="1" x="993"/>
        <item x="13"/>
        <item x="14"/>
        <item x="609"/>
        <item x="226"/>
        <item x="777"/>
        <item x="565"/>
        <item x="680"/>
        <item x="63"/>
        <item x="740"/>
        <item x="121"/>
        <item x="681"/>
        <item x="470"/>
        <item x="760"/>
        <item x="566"/>
        <item x="153"/>
        <item x="892"/>
        <item x="950"/>
        <item x="832"/>
        <item x="534"/>
        <item x="405"/>
        <item x="406"/>
        <item x="535"/>
        <item x="455"/>
        <item x="536"/>
        <item x="833"/>
        <item x="940"/>
        <item x="911"/>
        <item x="761"/>
        <item x="64"/>
        <item x="65"/>
        <item x="154"/>
        <item x="682"/>
        <item x="407"/>
        <item x="653"/>
        <item x="521"/>
        <item x="190"/>
        <item x="66"/>
        <item x="67"/>
        <item x="963"/>
        <item x="834"/>
        <item x="247"/>
        <item x="136"/>
        <item x="137"/>
        <item x="191"/>
        <item x="683"/>
        <item x="610"/>
        <item x="456"/>
        <item x="68"/>
        <item x="741"/>
        <item x="122"/>
        <item x="684"/>
        <item x="143"/>
        <item x="326"/>
        <item x="912"/>
        <item x="155"/>
        <item x="962"/>
        <item x="227"/>
        <item x="645"/>
        <item x="685"/>
        <item x="522"/>
        <item x="638"/>
        <item x="332"/>
        <item x="496"/>
        <item x="497"/>
        <item x="69"/>
        <item x="70"/>
        <item x="745"/>
        <item x="773"/>
        <item x="567"/>
        <item x="870"/>
        <item x="871"/>
        <item x="71"/>
        <item x="72"/>
        <item x="872"/>
        <item x="873"/>
        <item x="408"/>
        <item x="686"/>
        <item x="798"/>
        <item x="913"/>
        <item x="687"/>
        <item x="568"/>
        <item x="287"/>
        <item x="73"/>
        <item x="74"/>
        <item x="639"/>
        <item x="688"/>
        <item x="409"/>
        <item x="15"/>
        <item x="192"/>
        <item x="784"/>
        <item x="746"/>
        <item x="914"/>
        <item x="75"/>
        <item x="76"/>
        <item x="629"/>
        <item x="727"/>
        <item x="728"/>
        <item x="228"/>
        <item x="523"/>
        <item m="1" x="998"/>
        <item m="1" x="984"/>
        <item x="327"/>
        <item x="288"/>
        <item x="289"/>
        <item x="290"/>
        <item x="291"/>
        <item x="248"/>
        <item x="432"/>
        <item x="689"/>
        <item m="1" x="987"/>
        <item x="611"/>
        <item x="421"/>
        <item x="799"/>
        <item x="690"/>
        <item x="915"/>
        <item x="916"/>
        <item x="917"/>
        <item x="835"/>
        <item x="836"/>
        <item x="691"/>
        <item x="941"/>
        <item x="874"/>
        <item x="292"/>
        <item x="123"/>
        <item x="762"/>
        <item x="569"/>
        <item x="935"/>
        <item x="936"/>
        <item x="937"/>
        <item x="800"/>
        <item x="801"/>
        <item x="654"/>
        <item x="345"/>
        <item m="1" x="1000"/>
        <item x="193"/>
        <item x="78"/>
        <item x="194"/>
        <item x="195"/>
        <item x="385"/>
        <item x="938"/>
        <item x="939"/>
        <item x="785"/>
        <item x="918"/>
        <item x="293"/>
        <item x="294"/>
        <item x="295"/>
        <item x="196"/>
        <item x="328"/>
        <item x="411"/>
        <item x="457"/>
        <item m="1" x="999"/>
        <item x="919"/>
        <item x="920"/>
        <item x="79"/>
        <item x="951"/>
        <item x="346"/>
        <item x="921"/>
        <item x="296"/>
        <item x="229"/>
        <item x="439"/>
        <item x="347"/>
        <item x="269"/>
        <item x="422"/>
        <item x="197"/>
        <item x="249"/>
        <item m="1" x="988"/>
        <item x="537"/>
        <item x="786"/>
        <item x="612"/>
        <item x="348"/>
        <item x="250"/>
        <item x="251"/>
        <item x="156"/>
        <item x="386"/>
        <item x="692"/>
        <item x="157"/>
        <item x="693"/>
        <item x="769"/>
        <item x="763"/>
        <item x="764"/>
        <item x="423"/>
        <item x="370"/>
        <item x="694"/>
        <item x="695"/>
        <item x="297"/>
        <item x="230"/>
        <item x="897"/>
        <item x="387"/>
        <item x="613"/>
        <item x="570"/>
        <item x="614"/>
        <item x="838"/>
        <item x="349"/>
        <item x="774"/>
        <item x="538"/>
        <item x="802"/>
        <item x="571"/>
        <item x="752"/>
        <item x="80"/>
        <item x="350"/>
        <item x="696"/>
        <item x="16"/>
        <item x="351"/>
        <item x="839"/>
        <item x="81"/>
        <item x="840"/>
        <item x="730"/>
        <item x="513"/>
        <item x="697"/>
        <item x="698"/>
        <item x="507"/>
        <item x="352"/>
        <item x="699"/>
        <item x="82"/>
        <item x="83"/>
        <item x="158"/>
        <item x="314"/>
        <item x="353"/>
        <item x="572"/>
        <item x="231"/>
        <item x="700"/>
        <item x="701"/>
        <item x="517"/>
        <item x="942"/>
        <item x="320"/>
        <item x="480"/>
        <item x="232"/>
        <item x="198"/>
        <item x="199"/>
        <item x="731"/>
        <item x="276"/>
        <item x="124"/>
        <item x="514"/>
        <item x="524"/>
        <item x="518"/>
        <item x="519"/>
        <item x="573"/>
        <item x="574"/>
        <item x="575"/>
        <item x="902"/>
        <item x="138"/>
        <item x="200"/>
        <item x="646"/>
        <item x="270"/>
        <item x="778"/>
        <item x="159"/>
        <item x="160"/>
        <item x="539"/>
        <item x="540"/>
        <item x="647"/>
        <item x="841"/>
        <item x="964"/>
        <item x="702"/>
        <item m="1" x="997"/>
        <item x="875"/>
        <item x="271"/>
        <item x="161"/>
        <item x="298"/>
        <item x="388"/>
        <item m="1" x="1005"/>
        <item x="842"/>
        <item x="233"/>
        <item x="576"/>
        <item x="577"/>
        <item x="788"/>
        <item x="703"/>
        <item x="704"/>
        <item x="299"/>
        <item x="300"/>
        <item x="843"/>
        <item x="301"/>
        <item x="302"/>
        <item x="893"/>
        <item x="444"/>
        <item x="315"/>
        <item x="803"/>
        <item x="440"/>
        <item x="705"/>
        <item x="706"/>
        <item x="253"/>
        <item m="1" x="992"/>
        <item x="84"/>
        <item x="303"/>
        <item x="17"/>
        <item x="201"/>
        <item x="202"/>
        <item x="747"/>
        <item x="354"/>
        <item x="255"/>
        <item x="85"/>
        <item x="707"/>
        <item x="203"/>
        <item x="86"/>
        <item x="644"/>
        <item x="922"/>
        <item x="844"/>
        <item x="845"/>
        <item x="633"/>
        <item x="846"/>
        <item x="87"/>
        <item x="88"/>
        <item x="578"/>
        <item x="256"/>
        <item x="412"/>
        <item x="413"/>
        <item x="204"/>
        <item x="458"/>
        <item x="943"/>
        <item x="459"/>
        <item x="460"/>
        <item x="257"/>
        <item x="640"/>
        <item x="355"/>
        <item x="234"/>
        <item x="877"/>
        <item x="445"/>
        <item x="952"/>
        <item x="878"/>
        <item x="961"/>
        <item x="847"/>
        <item x="748"/>
        <item x="114"/>
        <item x="625"/>
        <item x="424"/>
        <item x="89"/>
        <item x="258"/>
        <item x="923"/>
        <item x="461"/>
        <item x="259"/>
        <item x="235"/>
        <item x="655"/>
        <item x="541"/>
        <item x="542"/>
        <item x="90"/>
        <item x="924"/>
        <item x="162"/>
        <item x="779"/>
        <item x="708"/>
        <item x="615"/>
        <item x="304"/>
        <item x="462"/>
        <item x="463"/>
        <item x="579"/>
        <item x="804"/>
        <item x="805"/>
        <item x="481"/>
        <item x="430"/>
        <item x="236"/>
        <item x="848"/>
        <item x="749"/>
        <item x="356"/>
        <item x="464"/>
        <item x="91"/>
        <item x="92"/>
        <item x="18"/>
        <item x="19"/>
        <item x="925"/>
        <item x="709"/>
        <item x="389"/>
        <item x="525"/>
        <item x="738"/>
        <item x="357"/>
        <item x="789"/>
        <item x="894"/>
        <item x="806"/>
        <item x="580"/>
        <item x="163"/>
        <item x="710"/>
        <item x="482"/>
        <item x="711"/>
        <item x="390"/>
        <item x="305"/>
        <item x="358"/>
        <item x="879"/>
        <item x="371"/>
        <item x="732"/>
        <item x="648"/>
        <item x="581"/>
        <item x="391"/>
        <item x="582"/>
        <item x="508"/>
        <item x="880"/>
        <item x="933"/>
        <item x="267"/>
        <item x="268"/>
        <item x="509"/>
        <item x="359"/>
        <item x="205"/>
        <item x="616"/>
        <item x="583"/>
        <item m="1" x="996"/>
        <item x="742"/>
        <item m="1" x="1006"/>
        <item x="926"/>
        <item x="733"/>
        <item x="734"/>
        <item x="20"/>
        <item x="21"/>
        <item x="22"/>
        <item x="415"/>
        <item x="712"/>
        <item x="93"/>
        <item x="739"/>
        <item x="94"/>
        <item x="735"/>
        <item x="95"/>
        <item x="713"/>
        <item x="714"/>
        <item x="499"/>
        <item x="206"/>
        <item x="306"/>
        <item x="441"/>
        <item x="374"/>
        <item x="392"/>
        <item x="649"/>
        <item x="927"/>
        <item x="442"/>
        <item x="443"/>
        <item x="465"/>
        <item x="857"/>
        <item x="483"/>
        <item x="715"/>
        <item x="765"/>
        <item x="425"/>
        <item x="426"/>
        <item x="96"/>
        <item x="736"/>
        <item x="97"/>
        <item m="1" x="985"/>
        <item x="116"/>
        <item x="360"/>
        <item x="3"/>
        <item x="361"/>
        <item x="617"/>
        <item x="543"/>
        <item x="650"/>
        <item x="316"/>
        <item x="237"/>
        <item x="98"/>
        <item x="99"/>
        <item x="849"/>
        <item x="100"/>
        <item x="164"/>
        <item x="165"/>
        <item x="807"/>
        <item x="416"/>
        <item x="101"/>
        <item x="881"/>
        <item x="471"/>
        <item x="102"/>
        <item x="260"/>
        <item x="791"/>
        <item x="928"/>
        <item x="261"/>
        <item x="166"/>
        <item x="103"/>
        <item x="584"/>
        <item x="585"/>
        <item x="488"/>
        <item x="489"/>
        <item x="104"/>
        <item x="105"/>
        <item x="106"/>
        <item x="107"/>
        <item x="277"/>
        <item x="207"/>
        <item x="262"/>
        <item x="167"/>
        <item x="168"/>
        <item x="393"/>
        <item x="307"/>
        <item x="169"/>
        <item x="953"/>
        <item x="954"/>
        <item x="554"/>
        <item x="555"/>
        <item x="117"/>
        <item x="725"/>
        <item x="526"/>
        <item x="484"/>
        <item x="308"/>
        <item x="208"/>
        <item x="209"/>
        <item x="210"/>
        <item x="108"/>
        <item x="716"/>
        <item x="850"/>
        <item x="109"/>
        <item x="586"/>
        <item m="1" x="1004"/>
        <item x="955"/>
        <item x="726"/>
        <item x="657"/>
        <item x="618"/>
        <item x="634"/>
        <item x="851"/>
        <item x="587"/>
        <item x="630"/>
        <item x="527"/>
        <item x="619"/>
        <item x="139"/>
        <item x="750"/>
        <item x="958"/>
        <item x="717"/>
        <item x="211"/>
        <item x="212"/>
        <item x="766"/>
        <item x="110"/>
        <item x="767"/>
        <item x="959"/>
        <item x="485"/>
        <item x="486"/>
        <item x="956"/>
        <item x="929"/>
        <item x="362"/>
        <item x="718"/>
        <item x="620"/>
        <item x="792"/>
        <item x="621"/>
        <item x="427"/>
        <item x="238"/>
        <item x="510"/>
        <item x="394"/>
        <item x="213"/>
        <item x="214"/>
        <item x="751"/>
        <item x="882"/>
        <item x="588"/>
        <item x="125"/>
        <item x="126"/>
        <item x="898"/>
        <item x="466"/>
        <item x="363"/>
        <item x="589"/>
        <item x="883"/>
        <item x="127"/>
        <item x="128"/>
        <item x="622"/>
        <item x="140"/>
        <item x="467"/>
        <item x="364"/>
        <item x="365"/>
        <item x="515"/>
        <item x="170"/>
        <item x="171"/>
        <item x="590"/>
        <item x="111"/>
        <item x="112"/>
        <item x="468"/>
        <item x="635"/>
        <item x="172"/>
        <item x="591"/>
        <item x="24"/>
        <item x="215"/>
        <item x="144"/>
        <item x="623"/>
        <item x="25"/>
        <item x="592"/>
        <item x="321"/>
        <item x="322"/>
        <item x="593"/>
        <item x="651"/>
        <item x="141"/>
        <item x="113"/>
        <item x="511"/>
        <item x="239"/>
        <item x="719"/>
        <item x="240"/>
        <item x="884"/>
        <item x="594"/>
        <item x="852"/>
        <item x="329"/>
        <item x="26"/>
        <item x="544"/>
        <item x="780"/>
        <item x="885"/>
        <item x="142"/>
        <item x="366"/>
        <item x="886"/>
        <item x="317"/>
        <item x="626"/>
        <item x="965"/>
        <item x="853"/>
        <item x="367"/>
        <item x="641"/>
        <item x="595"/>
        <item x="642"/>
        <item x="173"/>
        <item x="643"/>
        <item x="174"/>
        <item x="934"/>
        <item m="1" x="989"/>
        <item x="487"/>
        <item x="310"/>
        <item x="596"/>
        <item x="311"/>
        <item x="312"/>
        <item x="597"/>
        <item x="241"/>
        <item x="272"/>
        <item x="636"/>
        <item x="743"/>
        <item x="720"/>
        <item x="930"/>
        <item x="931"/>
        <item x="216"/>
        <item x="793"/>
        <item x="656"/>
        <item x="887"/>
        <item x="598"/>
        <item x="27"/>
        <item x="888"/>
        <item x="932"/>
        <item x="545"/>
        <item x="546"/>
        <item x="768"/>
        <item x="775"/>
        <item x="721"/>
        <item x="854"/>
        <item x="318"/>
        <item x="17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23"/>
        <item x="48"/>
        <item x="52"/>
        <item x="77"/>
        <item x="188"/>
        <item x="252"/>
        <item x="254"/>
        <item x="263"/>
        <item x="309"/>
        <item x="331"/>
        <item x="372"/>
        <item x="410"/>
        <item x="414"/>
        <item x="428"/>
        <item x="479"/>
        <item x="498"/>
        <item x="505"/>
        <item x="506"/>
        <item x="529"/>
        <item x="790"/>
        <item x="824"/>
        <item x="837"/>
        <item x="876"/>
      </items>
    </pivotField>
    <pivotField axis="axisRow" compact="0" outline="0" showAll="0">
      <items count="42">
        <item x="40"/>
        <item x="15"/>
        <item x="29"/>
        <item x="34"/>
        <item x="39"/>
        <item x="36"/>
        <item x="2"/>
        <item x="23"/>
        <item x="18"/>
        <item x="3"/>
        <item x="31"/>
        <item x="38"/>
        <item x="33"/>
        <item x="37"/>
        <item x="24"/>
        <item x="8"/>
        <item x="19"/>
        <item x="10"/>
        <item x="7"/>
        <item x="11"/>
        <item x="5"/>
        <item x="26"/>
        <item x="22"/>
        <item x="16"/>
        <item x="0"/>
        <item x="28"/>
        <item x="1"/>
        <item x="17"/>
        <item x="25"/>
        <item x="30"/>
        <item x="4"/>
        <item x="32"/>
        <item x="35"/>
        <item x="27"/>
        <item x="21"/>
        <item x="12"/>
        <item x="13"/>
        <item x="20"/>
        <item x="9"/>
        <item x="14"/>
        <item x="6"/>
        <item t="default"/>
      </items>
    </pivotField>
    <pivotField compact="0" outline="0" showAll="0"/>
    <pivotField compact="0" outline="0" showAll="0"/>
    <pivotField compact="0" outline="0" showAll="0"/>
    <pivotField axis="axisRow" compact="0" showAll="0" insertPageBreak="1">
      <items count="18">
        <item h="1" x="16"/>
        <item h="1" x="10"/>
        <item h="1" x="6"/>
        <item h="1" x="4"/>
        <item h="1" x="3"/>
        <item h="1" x="12"/>
        <item h="1" x="9"/>
        <item h="1" x="11"/>
        <item h="1" x="13"/>
        <item h="1" x="7"/>
        <item h="1" x="5"/>
        <item h="1" x="14"/>
        <item x="15"/>
        <item x="1"/>
        <item x="2"/>
        <item x="0"/>
        <item h="1" x="8"/>
        <item t="default"/>
      </items>
    </pivotField>
  </pivotFields>
  <rowFields count="6">
    <field x="13"/>
    <field x="0"/>
    <field x="8"/>
    <field x="3"/>
    <field x="6"/>
    <field x="9"/>
  </rowFields>
  <rowItems count="571">
    <i>
      <x v="12"/>
    </i>
    <i r="1">
      <x v="44"/>
      <x v="160"/>
      <x v="65"/>
      <x v="4"/>
      <x v="34"/>
    </i>
    <i r="1">
      <x v="69"/>
      <x v="411"/>
      <x v="64"/>
      <x v="4"/>
      <x v="14"/>
    </i>
    <i r="1">
      <x v="107"/>
      <x v="810"/>
      <x v="64"/>
      <x v="4"/>
      <x v="14"/>
    </i>
    <i r="1">
      <x v="138"/>
      <x v="587"/>
      <x v="65"/>
      <x v="8"/>
      <x v="34"/>
    </i>
    <i r="1">
      <x v="140"/>
      <x v="885"/>
      <x v="65"/>
      <x v="8"/>
      <x v="34"/>
    </i>
    <i r="1">
      <x v="155"/>
      <x v="401"/>
      <x v="65"/>
      <x v="10"/>
      <x v="14"/>
    </i>
    <i r="1">
      <x v="176"/>
      <x v="13"/>
      <x v="64"/>
      <x v="11"/>
      <x v="34"/>
    </i>
    <i r="1">
      <x v="181"/>
      <x v="96"/>
      <x v="64"/>
      <x v="11"/>
      <x v="34"/>
    </i>
    <i r="1">
      <x v="218"/>
      <x v="94"/>
      <x v="64"/>
      <x v="12"/>
      <x v="34"/>
    </i>
    <i r="1">
      <x v="258"/>
      <x v="672"/>
      <x v="64"/>
      <x v="13"/>
      <x v="14"/>
    </i>
    <i r="1">
      <x v="331"/>
      <x v="993"/>
      <x v="64"/>
      <x v="25"/>
      <x v="14"/>
    </i>
    <i r="1">
      <x v="334"/>
      <x v="29"/>
      <x v="65"/>
      <x v="26"/>
      <x v="34"/>
    </i>
    <i r="1">
      <x v="354"/>
      <x v="634"/>
      <x v="65"/>
      <x v="26"/>
      <x v="34"/>
    </i>
    <i r="1">
      <x v="362"/>
      <x v="861"/>
      <x v="64"/>
      <x v="26"/>
      <x v="34"/>
    </i>
    <i r="1">
      <x v="365"/>
      <x v="888"/>
      <x v="64"/>
      <x v="26"/>
      <x v="34"/>
    </i>
    <i r="1">
      <x v="441"/>
      <x v="758"/>
      <x v="65"/>
      <x v="35"/>
      <x v="34"/>
    </i>
    <i r="1">
      <x v="468"/>
      <x v="895"/>
      <x v="65"/>
      <x v="37"/>
      <x v="34"/>
    </i>
    <i r="1">
      <x v="472"/>
      <x v="30"/>
      <x v="65"/>
      <x v="39"/>
      <x v="34"/>
    </i>
    <i r="1">
      <x v="477"/>
      <x v="191"/>
      <x v="65"/>
      <x v="39"/>
      <x v="34"/>
    </i>
    <i r="1">
      <x v="479"/>
      <x v="998"/>
      <x v="64"/>
      <x v="39"/>
      <x v="34"/>
    </i>
    <i r="1">
      <x v="484"/>
      <x v="826"/>
      <x v="65"/>
      <x v="39"/>
      <x v="14"/>
    </i>
    <i r="1">
      <x v="500"/>
      <x v="85"/>
      <x v="65"/>
      <x v="43"/>
      <x v="34"/>
    </i>
    <i r="1">
      <x v="529"/>
      <x v="1002"/>
      <x v="65"/>
      <x v="50"/>
      <x v="34"/>
    </i>
    <i r="1">
      <x v="554"/>
      <x v="821"/>
      <x v="65"/>
      <x v="51"/>
      <x v="34"/>
    </i>
    <i r="1">
      <x v="617"/>
      <x v="735"/>
      <x v="65"/>
      <x v="55"/>
      <x v="14"/>
    </i>
    <i r="1">
      <x v="643"/>
      <x v="933"/>
      <x v="64"/>
      <x v="61"/>
      <x v="14"/>
    </i>
    <i r="1">
      <x v="727"/>
      <x v="838"/>
      <x v="65"/>
      <x v="69"/>
      <x v="34"/>
    </i>
    <i r="1">
      <x v="767"/>
      <x v="853"/>
      <x v="65"/>
      <x v="77"/>
      <x v="34"/>
    </i>
    <i r="1">
      <x v="769"/>
      <x v="962"/>
      <x v="65"/>
      <x v="77"/>
      <x v="14"/>
    </i>
    <i r="1">
      <x v="786"/>
      <x v="488"/>
      <x v="64"/>
      <x v="81"/>
      <x v="34"/>
    </i>
    <i r="1">
      <x v="839"/>
      <x v="538"/>
      <x v="65"/>
      <x v="84"/>
      <x v="34"/>
    </i>
    <i r="1">
      <x v="853"/>
      <x v="917"/>
      <x v="64"/>
      <x v="84"/>
      <x v="34"/>
    </i>
    <i r="1">
      <x v="884"/>
      <x v="881"/>
      <x v="64"/>
      <x v="86"/>
      <x v="14"/>
    </i>
    <i r="1">
      <x v="904"/>
      <x v="2"/>
      <x v="65"/>
      <x v="90"/>
      <x v="34"/>
    </i>
    <i>
      <x v="13"/>
    </i>
    <i r="1">
      <x v="2"/>
      <x v="251"/>
      <x v="38"/>
      <x v="1"/>
      <x v="6"/>
    </i>
    <i r="1">
      <x v="3"/>
      <x v="778"/>
      <x v="24"/>
      <x v="2"/>
      <x v="9"/>
    </i>
    <i r="1">
      <x v="26"/>
      <x v="919"/>
      <x v="63"/>
      <x v="3"/>
      <x v="1"/>
    </i>
    <i r="1">
      <x v="38"/>
      <x v="140"/>
      <x v="27"/>
      <x v="4"/>
      <x v="8"/>
    </i>
    <i r="1">
      <x v="54"/>
      <x v="239"/>
      <x v="36"/>
      <x v="4"/>
      <x v="7"/>
    </i>
    <i r="1">
      <x v="61"/>
      <x v="296"/>
      <x v="34"/>
      <x v="4"/>
      <x v="7"/>
    </i>
    <i r="1">
      <x v="84"/>
      <x v="628"/>
      <x v="32"/>
      <x v="4"/>
      <x v="7"/>
    </i>
    <i r="1">
      <x v="85"/>
      <x v="636"/>
      <x v="27"/>
      <x v="4"/>
      <x v="8"/>
    </i>
    <i r="1">
      <x v="94"/>
      <x v="750"/>
      <x v="29"/>
      <x v="4"/>
      <x v="8"/>
    </i>
    <i r="1">
      <x v="103"/>
      <x v="802"/>
      <x v="38"/>
      <x v="4"/>
      <x v="6"/>
    </i>
    <i r="1">
      <x v="113"/>
      <x v="910"/>
      <x v="33"/>
      <x v="4"/>
      <x v="7"/>
    </i>
    <i r="1">
      <x v="128"/>
      <x v="883"/>
      <x v="35"/>
      <x v="7"/>
      <x v="7"/>
    </i>
    <i r="1">
      <x v="135"/>
      <x v="326"/>
      <x v="60"/>
      <x v="8"/>
      <x v="2"/>
    </i>
    <i r="1">
      <x v="144"/>
      <x v="901"/>
      <x v="19"/>
      <x v="9"/>
      <x v="10"/>
    </i>
    <i r="1">
      <x v="145"/>
      <x v="9"/>
      <x v="27"/>
      <x v="10"/>
      <x v="8"/>
    </i>
    <i r="1">
      <x v="149"/>
      <x v="142"/>
      <x v="34"/>
      <x v="10"/>
      <x v="7"/>
    </i>
    <i r="1">
      <x v="151"/>
      <x v="271"/>
      <x v="28"/>
      <x v="10"/>
      <x v="8"/>
    </i>
    <i r="1">
      <x v="158"/>
      <x v="562"/>
      <x v="35"/>
      <x v="10"/>
      <x v="7"/>
    </i>
    <i r="1">
      <x v="170"/>
      <x v="890"/>
      <x v="59"/>
      <x v="10"/>
      <x v="2"/>
    </i>
    <i r="1">
      <x v="172"/>
      <x v="897"/>
      <x v="39"/>
      <x v="10"/>
      <x v="6"/>
    </i>
    <i r="1">
      <x v="175"/>
      <x v="967"/>
      <x v="29"/>
      <x v="10"/>
      <x v="8"/>
    </i>
    <i r="1">
      <x v="187"/>
      <x v="241"/>
      <x v="33"/>
      <x v="11"/>
      <x v="7"/>
    </i>
    <i r="1">
      <x v="190"/>
      <x v="382"/>
      <x v="11"/>
      <x v="11"/>
      <x v="12"/>
    </i>
    <i r="1">
      <x v="191"/>
      <x v="390"/>
      <x v="52"/>
      <x v="11"/>
      <x v="3"/>
    </i>
    <i r="1">
      <x v="192"/>
      <x v="435"/>
      <x v="34"/>
      <x v="11"/>
      <x v="7"/>
    </i>
    <i r="1">
      <x v="194"/>
      <x v="483"/>
      <x v="56"/>
      <x v="11"/>
      <x v="3"/>
    </i>
    <i r="1">
      <x v="197"/>
      <x v="510"/>
      <x v="35"/>
      <x v="11"/>
      <x v="7"/>
    </i>
    <i r="1">
      <x v="198"/>
      <x v="574"/>
      <x v="44"/>
      <x v="11"/>
      <x v="5"/>
    </i>
    <i r="1">
      <x v="203"/>
      <x v="638"/>
      <x v="37"/>
      <x v="11"/>
      <x v="6"/>
    </i>
    <i r="1">
      <x v="206"/>
      <x v="756"/>
      <x v="28"/>
      <x v="11"/>
      <x v="8"/>
    </i>
    <i r="1">
      <x v="217"/>
      <x v="70"/>
      <x/>
      <x v="12"/>
      <x v="13"/>
    </i>
    <i r="1">
      <x v="221"/>
      <x v="163"/>
      <x v="3"/>
      <x v="12"/>
      <x v="13"/>
    </i>
    <i r="1">
      <x v="223"/>
      <x v="187"/>
      <x v="40"/>
      <x v="12"/>
      <x v="6"/>
    </i>
    <i r="1">
      <x v="224"/>
      <x v="223"/>
      <x v="43"/>
      <x v="12"/>
      <x v="5"/>
    </i>
    <i r="1">
      <x v="226"/>
      <x v="350"/>
      <x v="30"/>
      <x v="12"/>
      <x v="8"/>
    </i>
    <i r="1">
      <x v="236"/>
      <x v="694"/>
      <x v="12"/>
      <x v="12"/>
      <x v="11"/>
    </i>
    <i r="1">
      <x v="241"/>
      <x v="945"/>
      <x v="11"/>
      <x v="12"/>
      <x v="12"/>
    </i>
    <i r="1">
      <x v="244"/>
      <x v="266"/>
      <x v="53"/>
      <x v="13"/>
      <x v="3"/>
    </i>
    <i r="1">
      <x v="252"/>
      <x v="989"/>
      <x v="33"/>
      <x v="13"/>
      <x v="7"/>
    </i>
    <i r="1">
      <x v="253"/>
      <x v="626"/>
      <x v="14"/>
      <x v="13"/>
      <x v="11"/>
    </i>
    <i r="1">
      <x v="254"/>
      <x v="990"/>
      <x v="36"/>
      <x v="13"/>
      <x v="7"/>
    </i>
    <i r="1">
      <x v="255"/>
      <x v="635"/>
      <x v="42"/>
      <x v="13"/>
      <x v="5"/>
    </i>
    <i r="1">
      <x v="263"/>
      <x v="991"/>
      <x v="35"/>
      <x v="13"/>
      <x v="7"/>
    </i>
    <i r="1">
      <x v="269"/>
      <x v="508"/>
      <x v="21"/>
      <x v="16"/>
      <x v="10"/>
    </i>
    <i r="1">
      <x v="272"/>
      <x v="946"/>
      <x v="37"/>
      <x v="16"/>
      <x v="6"/>
    </i>
    <i r="1">
      <x v="280"/>
      <x v="42"/>
      <x v="40"/>
      <x v="19"/>
      <x v="6"/>
    </i>
    <i r="1">
      <x v="281"/>
      <x v="46"/>
      <x v="22"/>
      <x v="19"/>
      <x v="9"/>
    </i>
    <i r="1">
      <x v="284"/>
      <x v="206"/>
      <x v="30"/>
      <x v="19"/>
      <x v="8"/>
    </i>
    <i r="1">
      <x v="285"/>
      <x v="267"/>
      <x v="35"/>
      <x v="19"/>
      <x v="7"/>
    </i>
    <i r="1">
      <x v="286"/>
      <x v="311"/>
      <x v="22"/>
      <x v="19"/>
      <x v="9"/>
    </i>
    <i r="1">
      <x v="288"/>
      <x v="449"/>
      <x v="30"/>
      <x v="19"/>
      <x v="8"/>
    </i>
    <i r="1">
      <x v="303"/>
      <x v="629"/>
      <x v="54"/>
      <x v="19"/>
      <x v="3"/>
    </i>
    <i r="1">
      <x v="307"/>
      <x v="817"/>
      <x v="53"/>
      <x v="19"/>
      <x v="3"/>
    </i>
    <i r="1">
      <x v="311"/>
      <x v="942"/>
      <x v="31"/>
      <x v="19"/>
      <x v="8"/>
    </i>
    <i r="1">
      <x v="318"/>
      <x v="966"/>
      <x v="47"/>
      <x v="20"/>
      <x v="4"/>
    </i>
    <i r="1">
      <x v="328"/>
      <x v="494"/>
      <x v="27"/>
      <x v="24"/>
      <x v="8"/>
    </i>
    <i r="1">
      <x v="341"/>
      <x v="152"/>
      <x v="36"/>
      <x v="26"/>
      <x v="7"/>
    </i>
    <i r="1">
      <x v="349"/>
      <x v="539"/>
      <x v="41"/>
      <x v="26"/>
      <x v="6"/>
    </i>
    <i r="1">
      <x v="357"/>
      <x v="708"/>
      <x v="32"/>
      <x v="26"/>
      <x v="7"/>
    </i>
    <i r="1">
      <x v="366"/>
      <x v="924"/>
      <x v="21"/>
      <x v="26"/>
      <x v="10"/>
    </i>
    <i r="1">
      <x v="371"/>
      <x v="721"/>
      <x v="25"/>
      <x v="27"/>
      <x v="9"/>
    </i>
    <i r="1">
      <x v="375"/>
      <x v="80"/>
      <x v="30"/>
      <x v="29"/>
      <x v="8"/>
    </i>
    <i r="1">
      <x v="376"/>
      <x v="162"/>
      <x v="11"/>
      <x v="29"/>
      <x v="12"/>
    </i>
    <i r="1">
      <x v="380"/>
      <x v="243"/>
      <x v="31"/>
      <x v="29"/>
      <x v="8"/>
    </i>
    <i r="1">
      <x v="381"/>
      <x v="259"/>
      <x v="38"/>
      <x v="29"/>
      <x v="6"/>
    </i>
    <i r="1">
      <x v="383"/>
      <x v="330"/>
      <x v="23"/>
      <x v="29"/>
      <x v="9"/>
    </i>
    <i r="1">
      <x v="384"/>
      <x v="331"/>
      <x v="26"/>
      <x v="29"/>
      <x v="9"/>
    </i>
    <i r="1">
      <x v="385"/>
      <x v="485"/>
      <x v="20"/>
      <x v="29"/>
      <x v="10"/>
    </i>
    <i r="1">
      <x v="387"/>
      <x v="534"/>
      <x v="32"/>
      <x v="29"/>
      <x v="7"/>
    </i>
    <i r="1">
      <x v="393"/>
      <x v="816"/>
      <x v="34"/>
      <x v="29"/>
      <x v="7"/>
    </i>
    <i r="1">
      <x v="419"/>
      <x v="129"/>
      <x v="37"/>
      <x v="32"/>
      <x v="6"/>
    </i>
    <i r="1">
      <x v="422"/>
      <x v="509"/>
      <x v="34"/>
      <x v="32"/>
      <x v="7"/>
    </i>
    <i r="1">
      <x v="425"/>
      <x v="770"/>
      <x v="50"/>
      <x v="32"/>
      <x v="4"/>
    </i>
    <i r="1">
      <x v="427"/>
      <x v="866"/>
      <x v="20"/>
      <x v="32"/>
      <x v="10"/>
    </i>
    <i r="1">
      <x v="430"/>
      <x v="693"/>
      <x v="44"/>
      <x v="33"/>
      <x v="5"/>
    </i>
    <i r="1">
      <x v="431"/>
      <x v="95"/>
      <x v="36"/>
      <x v="34"/>
      <x v="7"/>
    </i>
    <i r="1">
      <x v="452"/>
      <x v="268"/>
      <x v="38"/>
      <x v="37"/>
      <x v="6"/>
    </i>
    <i r="1">
      <x v="469"/>
      <x v="58"/>
      <x v="58"/>
      <x v="38"/>
      <x v="2"/>
    </i>
    <i r="1">
      <x v="475"/>
      <x v="144"/>
      <x v="61"/>
      <x v="39"/>
      <x v="2"/>
    </i>
    <i r="1">
      <x v="490"/>
      <x v="59"/>
      <x v="42"/>
      <x v="42"/>
      <x v="5"/>
    </i>
    <i r="1">
      <x v="491"/>
      <x v="73"/>
      <x v="32"/>
      <x v="42"/>
      <x v="7"/>
    </i>
    <i r="1">
      <x v="499"/>
      <x v="755"/>
      <x v="47"/>
      <x v="42"/>
      <x v="4"/>
    </i>
    <i r="1">
      <x v="503"/>
      <x v="263"/>
      <x v="16"/>
      <x v="44"/>
      <x v="11"/>
    </i>
    <i r="1">
      <x v="505"/>
      <x v="1000"/>
      <x v="11"/>
      <x v="44"/>
      <x v="12"/>
    </i>
    <i r="1">
      <x v="511"/>
      <x v="911"/>
      <x v="15"/>
      <x v="44"/>
      <x v="11"/>
    </i>
    <i r="1">
      <x v="520"/>
      <x v="116"/>
      <x v="31"/>
      <x v="48"/>
      <x v="8"/>
    </i>
    <i r="1">
      <x v="521"/>
      <x v="381"/>
      <x v="21"/>
      <x v="48"/>
      <x v="10"/>
    </i>
    <i r="1">
      <x v="526"/>
      <x v="825"/>
      <x v="25"/>
      <x v="48"/>
      <x v="9"/>
    </i>
    <i r="1">
      <x v="528"/>
      <x v="303"/>
      <x v="8"/>
      <x v="49"/>
      <x v="12"/>
    </i>
    <i r="1">
      <x v="552"/>
      <x v="212"/>
      <x v="38"/>
      <x v="51"/>
      <x v="6"/>
    </i>
    <i r="1">
      <x v="563"/>
      <x v="231"/>
      <x v="43"/>
      <x v="52"/>
      <x v="5"/>
    </i>
    <i r="1">
      <x v="566"/>
      <x v="352"/>
      <x v="24"/>
      <x v="52"/>
      <x v="9"/>
    </i>
    <i r="1">
      <x v="569"/>
      <x v="427"/>
      <x v="41"/>
      <x v="52"/>
      <x v="6"/>
    </i>
    <i r="1">
      <x v="574"/>
      <x v="583"/>
      <x v="41"/>
      <x v="52"/>
      <x v="6"/>
    </i>
    <i r="1">
      <x v="582"/>
      <x v="724"/>
      <x v="29"/>
      <x v="52"/>
      <x v="8"/>
    </i>
    <i r="1">
      <x v="585"/>
      <x v="803"/>
      <x v="43"/>
      <x v="52"/>
      <x v="5"/>
    </i>
    <i r="1">
      <x v="589"/>
      <x v="874"/>
      <x v="46"/>
      <x v="52"/>
      <x v="5"/>
    </i>
    <i r="1">
      <x v="590"/>
      <x v="880"/>
      <x v="42"/>
      <x v="52"/>
      <x v="5"/>
    </i>
    <i r="1">
      <x v="592"/>
      <x v="898"/>
      <x v="47"/>
      <x v="52"/>
      <x v="4"/>
    </i>
    <i r="1">
      <x v="596"/>
      <x v="932"/>
      <x v="41"/>
      <x v="52"/>
      <x v="6"/>
    </i>
    <i r="1">
      <x v="598"/>
      <x v="944"/>
      <x v="45"/>
      <x v="52"/>
      <x v="5"/>
    </i>
    <i r="1">
      <x v="602"/>
      <x v="52"/>
      <x v="54"/>
      <x v="55"/>
      <x v="3"/>
    </i>
    <i r="1">
      <x v="603"/>
      <x v="106"/>
      <x v="7"/>
      <x v="55"/>
      <x v="12"/>
    </i>
    <i r="1">
      <x v="604"/>
      <x v="154"/>
      <x v="36"/>
      <x v="55"/>
      <x v="7"/>
    </i>
    <i r="1">
      <x v="608"/>
      <x v="254"/>
      <x v="45"/>
      <x v="55"/>
      <x v="5"/>
    </i>
    <i r="1">
      <x v="611"/>
      <x v="392"/>
      <x v="30"/>
      <x v="55"/>
      <x v="8"/>
    </i>
    <i r="1">
      <x v="612"/>
      <x v="457"/>
      <x v="27"/>
      <x v="55"/>
      <x v="8"/>
    </i>
    <i r="1">
      <x v="613"/>
      <x v="515"/>
      <x v="47"/>
      <x v="55"/>
      <x v="4"/>
    </i>
    <i r="1">
      <x v="614"/>
      <x v="535"/>
      <x v="55"/>
      <x v="55"/>
      <x v="3"/>
    </i>
    <i r="1">
      <x v="615"/>
      <x v="537"/>
      <x v="14"/>
      <x v="55"/>
      <x v="11"/>
    </i>
    <i r="1">
      <x v="618"/>
      <x v="780"/>
      <x v="31"/>
      <x v="55"/>
      <x v="8"/>
    </i>
    <i r="1">
      <x v="620"/>
      <x v="846"/>
      <x v="31"/>
      <x v="55"/>
      <x v="8"/>
    </i>
    <i r="1">
      <x v="621"/>
      <x v="863"/>
      <x v="40"/>
      <x v="55"/>
      <x v="6"/>
    </i>
    <i r="1">
      <x v="624"/>
      <x v="902"/>
      <x v="20"/>
      <x v="55"/>
      <x v="10"/>
    </i>
    <i r="1">
      <x v="631"/>
      <x v="844"/>
      <x v="11"/>
      <x v="59"/>
      <x v="12"/>
    </i>
    <i r="1">
      <x v="632"/>
      <x v="43"/>
      <x v="48"/>
      <x v="60"/>
      <x v="4"/>
    </i>
    <i r="1">
      <x v="633"/>
      <x v="192"/>
      <x v="32"/>
      <x v="60"/>
      <x v="7"/>
    </i>
    <i r="1">
      <x v="635"/>
      <x v="841"/>
      <x v="27"/>
      <x v="60"/>
      <x v="8"/>
    </i>
    <i r="1">
      <x v="641"/>
      <x v="658"/>
      <x v="45"/>
      <x v="61"/>
      <x v="5"/>
    </i>
    <i r="1">
      <x v="644"/>
      <x v="935"/>
      <x v="17"/>
      <x v="61"/>
      <x v="10"/>
    </i>
    <i r="1">
      <x v="663"/>
      <x v="67"/>
      <x v="49"/>
      <x v="67"/>
      <x v="4"/>
    </i>
    <i r="1">
      <x v="672"/>
      <x v="208"/>
      <x v="39"/>
      <x v="67"/>
      <x v="6"/>
    </i>
    <i r="1">
      <x v="693"/>
      <x v="521"/>
      <x v="26"/>
      <x v="67"/>
      <x v="9"/>
    </i>
    <i r="1">
      <x v="700"/>
      <x v="559"/>
      <x v="30"/>
      <x v="67"/>
      <x v="8"/>
    </i>
    <i r="1">
      <x v="701"/>
      <x v="567"/>
      <x v="32"/>
      <x v="67"/>
      <x v="7"/>
    </i>
    <i r="1">
      <x v="704"/>
      <x v="612"/>
      <x v="37"/>
      <x v="67"/>
      <x v="6"/>
    </i>
    <i r="1">
      <x v="712"/>
      <x v="716"/>
      <x v="53"/>
      <x v="67"/>
      <x v="3"/>
    </i>
    <i r="1">
      <x v="713"/>
      <x v="747"/>
      <x v="46"/>
      <x v="67"/>
      <x v="5"/>
    </i>
    <i r="1">
      <x v="716"/>
      <x v="768"/>
      <x v="26"/>
      <x v="67"/>
      <x v="9"/>
    </i>
    <i r="1">
      <x v="722"/>
      <x v="964"/>
      <x v="51"/>
      <x v="67"/>
      <x v="4"/>
    </i>
    <i r="1">
      <x v="736"/>
      <x v="751"/>
      <x v="40"/>
      <x v="72"/>
      <x v="6"/>
    </i>
    <i r="1">
      <x v="737"/>
      <x v="773"/>
      <x v="37"/>
      <x v="72"/>
      <x v="6"/>
    </i>
    <i r="1">
      <x v="741"/>
      <x v="355"/>
      <x v="26"/>
      <x v="74"/>
      <x v="9"/>
    </i>
    <i r="1">
      <x v="744"/>
      <x v="948"/>
      <x v="24"/>
      <x v="74"/>
      <x v="9"/>
    </i>
    <i r="1">
      <x v="745"/>
      <x v="319"/>
      <x v="28"/>
      <x v="75"/>
      <x v="8"/>
    </i>
    <i r="1">
      <x v="752"/>
      <x v="872"/>
      <x v="22"/>
      <x v="75"/>
      <x v="9"/>
    </i>
    <i r="1">
      <x v="773"/>
      <x v="244"/>
      <x v="43"/>
      <x v="79"/>
      <x v="5"/>
    </i>
    <i r="1">
      <x v="774"/>
      <x v="414"/>
      <x v="26"/>
      <x v="79"/>
      <x v="9"/>
    </i>
    <i r="1">
      <x v="777"/>
      <x v="182"/>
      <x v="14"/>
      <x v="80"/>
      <x v="11"/>
    </i>
    <i r="1">
      <x v="795"/>
      <x v="47"/>
      <x v="17"/>
      <x v="83"/>
      <x v="10"/>
    </i>
    <i r="1">
      <x v="796"/>
      <x v="196"/>
      <x v="23"/>
      <x v="83"/>
      <x v="9"/>
    </i>
    <i r="1">
      <x v="800"/>
      <x v="459"/>
      <x v="30"/>
      <x v="83"/>
      <x v="8"/>
    </i>
    <i r="1">
      <x v="805"/>
      <x v="690"/>
      <x v="38"/>
      <x v="83"/>
      <x v="6"/>
    </i>
    <i r="1">
      <x v="849"/>
      <x v="695"/>
      <x v="44"/>
      <x v="84"/>
      <x v="5"/>
    </i>
    <i r="1">
      <x v="855"/>
      <x v="965"/>
      <x v="27"/>
      <x v="84"/>
      <x v="8"/>
    </i>
    <i r="1">
      <x v="895"/>
      <x v="710"/>
      <x v="40"/>
      <x v="87"/>
      <x v="6"/>
    </i>
    <i r="1">
      <x v="903"/>
      <x v="586"/>
      <x v="25"/>
      <x v="89"/>
      <x v="9"/>
    </i>
    <i r="1">
      <x v="905"/>
      <x v="11"/>
      <x v="58"/>
      <x v="90"/>
      <x v="2"/>
    </i>
    <i r="1">
      <x v="913"/>
      <x v="400"/>
      <x v="44"/>
      <x v="90"/>
      <x v="5"/>
    </i>
    <i r="1">
      <x v="930"/>
      <x v="860"/>
      <x v="31"/>
      <x v="90"/>
      <x v="8"/>
    </i>
    <i r="1">
      <x v="932"/>
      <x v="951"/>
      <x v="43"/>
      <x v="90"/>
      <x v="5"/>
    </i>
    <i r="1">
      <x v="935"/>
      <x v="937"/>
      <x v="41"/>
      <x v="91"/>
      <x v="6"/>
    </i>
    <i r="1">
      <x v="938"/>
      <x v="475"/>
      <x v="43"/>
      <x v="92"/>
      <x v="5"/>
    </i>
    <i r="1">
      <x v="962"/>
      <x v="665"/>
      <x v="27"/>
      <x v="97"/>
      <x v="8"/>
    </i>
    <i r="1">
      <x v="963"/>
      <x v="402"/>
      <x v="25"/>
      <x v="98"/>
      <x v="9"/>
    </i>
    <i>
      <x v="14"/>
    </i>
    <i r="1">
      <x v="4"/>
      <x v="26"/>
      <x v="21"/>
      <x v="3"/>
      <x v="30"/>
    </i>
    <i r="1">
      <x v="31"/>
      <x v="64"/>
      <x v="19"/>
      <x v="4"/>
      <x v="30"/>
    </i>
    <i r="1">
      <x v="80"/>
      <x v="545"/>
      <x v="27"/>
      <x v="4"/>
      <x v="28"/>
    </i>
    <i r="1">
      <x v="82"/>
      <x v="560"/>
      <x v="63"/>
      <x v="4"/>
      <x v="21"/>
    </i>
    <i r="1">
      <x v="104"/>
      <x v="807"/>
      <x v="31"/>
      <x v="4"/>
      <x v="28"/>
    </i>
    <i r="1">
      <x v="115"/>
      <x v="76"/>
      <x v="6"/>
      <x v="6"/>
      <x v="33"/>
    </i>
    <i r="1">
      <x v="118"/>
      <x v="53"/>
      <x v="20"/>
      <x v="7"/>
      <x v="30"/>
    </i>
    <i r="1">
      <x v="120"/>
      <x v="329"/>
      <x v="27"/>
      <x v="7"/>
      <x v="28"/>
    </i>
    <i r="1">
      <x v="121"/>
      <x v="356"/>
      <x v="19"/>
      <x v="7"/>
      <x v="30"/>
    </i>
    <i r="1">
      <x v="122"/>
      <x v="396"/>
      <x v="20"/>
      <x v="7"/>
      <x v="30"/>
    </i>
    <i r="1">
      <x v="123"/>
      <x v="470"/>
      <x v="21"/>
      <x v="7"/>
      <x v="30"/>
    </i>
    <i r="1">
      <x v="126"/>
      <x v="876"/>
      <x v="20"/>
      <x v="7"/>
      <x v="30"/>
    </i>
    <i r="1">
      <x v="127"/>
      <x v="882"/>
      <x v="29"/>
      <x v="7"/>
      <x v="28"/>
    </i>
    <i r="1">
      <x v="130"/>
      <x v="69"/>
      <x v="62"/>
      <x v="8"/>
      <x v="21"/>
    </i>
    <i r="1">
      <x v="143"/>
      <x v="398"/>
      <x v="22"/>
      <x v="9"/>
      <x v="29"/>
    </i>
    <i r="1">
      <x v="148"/>
      <x v="108"/>
      <x v="29"/>
      <x v="10"/>
      <x v="28"/>
    </i>
    <i r="1">
      <x v="152"/>
      <x v="323"/>
      <x v="28"/>
      <x v="10"/>
      <x v="28"/>
    </i>
    <i r="1">
      <x v="156"/>
      <x v="519"/>
      <x v="29"/>
      <x v="10"/>
      <x v="28"/>
    </i>
    <i r="1">
      <x v="160"/>
      <x v="593"/>
      <x v="22"/>
      <x v="10"/>
      <x v="29"/>
    </i>
    <i r="1">
      <x v="161"/>
      <x v="603"/>
      <x v="20"/>
      <x v="10"/>
      <x v="30"/>
    </i>
    <i r="1">
      <x v="165"/>
      <x v="790"/>
      <x v="27"/>
      <x v="10"/>
      <x v="28"/>
    </i>
    <i r="1">
      <x v="167"/>
      <x v="814"/>
      <x v="63"/>
      <x v="10"/>
      <x v="21"/>
    </i>
    <i r="1">
      <x v="177"/>
      <x v="14"/>
      <x v="25"/>
      <x v="11"/>
      <x v="29"/>
    </i>
    <i r="1">
      <x v="179"/>
      <x v="34"/>
      <x v="27"/>
      <x v="11"/>
      <x v="28"/>
    </i>
    <i r="1">
      <x v="180"/>
      <x v="36"/>
      <x v="20"/>
      <x v="11"/>
      <x v="30"/>
    </i>
    <i r="1">
      <x v="182"/>
      <x v="177"/>
      <x v="29"/>
      <x v="11"/>
      <x v="28"/>
    </i>
    <i r="1">
      <x v="183"/>
      <x v="185"/>
      <x v="13"/>
      <x v="11"/>
      <x v="31"/>
    </i>
    <i r="1">
      <x v="189"/>
      <x v="340"/>
      <x v="25"/>
      <x v="11"/>
      <x v="29"/>
    </i>
    <i r="1">
      <x v="195"/>
      <x v="484"/>
      <x v="10"/>
      <x v="11"/>
      <x v="32"/>
    </i>
    <i r="1">
      <x v="199"/>
      <x v="575"/>
      <x v="9"/>
      <x v="11"/>
      <x v="32"/>
    </i>
    <i r="1">
      <x v="200"/>
      <x v="588"/>
      <x v="2"/>
      <x v="11"/>
      <x v="33"/>
    </i>
    <i r="1">
      <x v="201"/>
      <x v="631"/>
      <x v="25"/>
      <x v="11"/>
      <x v="29"/>
    </i>
    <i r="1">
      <x v="207"/>
      <x v="812"/>
      <x v="15"/>
      <x v="11"/>
      <x v="31"/>
    </i>
    <i r="1">
      <x v="208"/>
      <x v="828"/>
      <x v="31"/>
      <x v="11"/>
      <x v="28"/>
    </i>
    <i r="1">
      <x v="209"/>
      <x v="829"/>
      <x v="63"/>
      <x v="11"/>
      <x v="21"/>
    </i>
    <i r="1">
      <x v="212"/>
      <x v="852"/>
      <x v="8"/>
      <x v="11"/>
      <x v="32"/>
    </i>
    <i r="1">
      <x v="214"/>
      <x v="871"/>
      <x v="31"/>
      <x v="11"/>
      <x v="28"/>
    </i>
    <i r="1">
      <x v="215"/>
      <x v="900"/>
      <x v="18"/>
      <x v="11"/>
      <x v="30"/>
    </i>
    <i r="1">
      <x v="216"/>
      <x v="952"/>
      <x v="31"/>
      <x v="11"/>
      <x v="28"/>
    </i>
    <i r="1">
      <x v="220"/>
      <x v="141"/>
      <x v="7"/>
      <x v="12"/>
      <x v="32"/>
    </i>
    <i r="1">
      <x v="222"/>
      <x v="183"/>
      <x v="19"/>
      <x v="12"/>
      <x v="30"/>
    </i>
    <i r="1">
      <x v="228"/>
      <x v="444"/>
      <x v="62"/>
      <x v="12"/>
      <x v="21"/>
    </i>
    <i r="1">
      <x v="233"/>
      <x v="608"/>
      <x v="16"/>
      <x v="12"/>
      <x v="31"/>
    </i>
    <i r="1">
      <x v="234"/>
      <x v="660"/>
      <x v="4"/>
      <x v="12"/>
      <x v="33"/>
    </i>
    <i r="1">
      <x v="235"/>
      <x v="676"/>
      <x v="9"/>
      <x v="12"/>
      <x v="32"/>
    </i>
    <i r="1">
      <x v="237"/>
      <x v="784"/>
      <x v="16"/>
      <x v="12"/>
      <x v="31"/>
    </i>
    <i r="1">
      <x v="264"/>
      <x v="74"/>
      <x v="25"/>
      <x v="14"/>
      <x v="29"/>
    </i>
    <i r="1">
      <x v="270"/>
      <x v="590"/>
      <x v="19"/>
      <x v="16"/>
      <x v="30"/>
    </i>
    <i r="1">
      <x v="271"/>
      <x v="602"/>
      <x v="12"/>
      <x v="16"/>
      <x v="31"/>
    </i>
    <i r="1">
      <x v="275"/>
      <x v="242"/>
      <x v="23"/>
      <x v="17"/>
      <x v="29"/>
    </i>
    <i r="1">
      <x v="279"/>
      <x v="23"/>
      <x v="20"/>
      <x v="19"/>
      <x v="30"/>
    </i>
    <i r="1">
      <x v="291"/>
      <x v="452"/>
      <x v="1"/>
      <x v="19"/>
      <x v="33"/>
    </i>
    <i r="1">
      <x v="293"/>
      <x v="490"/>
      <x v="10"/>
      <x v="19"/>
      <x v="32"/>
    </i>
    <i r="1">
      <x v="294"/>
      <x v="491"/>
      <x v="13"/>
      <x v="19"/>
      <x v="31"/>
    </i>
    <i r="1">
      <x v="295"/>
      <x v="492"/>
      <x v="20"/>
      <x v="19"/>
      <x v="30"/>
    </i>
    <i r="1">
      <x v="296"/>
      <x v="504"/>
      <x v="27"/>
      <x v="19"/>
      <x v="28"/>
    </i>
    <i r="1">
      <x v="298"/>
      <x v="604"/>
      <x v="15"/>
      <x v="19"/>
      <x v="31"/>
    </i>
    <i r="1">
      <x v="304"/>
      <x v="686"/>
      <x v="25"/>
      <x v="19"/>
      <x v="29"/>
    </i>
    <i r="1">
      <x v="305"/>
      <x v="718"/>
      <x v="29"/>
      <x v="19"/>
      <x v="28"/>
    </i>
    <i r="1">
      <x v="308"/>
      <x v="827"/>
      <x v="22"/>
      <x v="19"/>
      <x v="29"/>
    </i>
    <i r="1">
      <x v="313"/>
      <x v="312"/>
      <x v="5"/>
      <x v="20"/>
      <x v="33"/>
    </i>
    <i r="1">
      <x v="316"/>
      <x v="783"/>
      <x v="20"/>
      <x v="20"/>
      <x v="30"/>
    </i>
    <i r="1">
      <x v="317"/>
      <x v="926"/>
      <x v="22"/>
      <x v="20"/>
      <x v="29"/>
    </i>
    <i r="1">
      <x v="320"/>
      <x v="571"/>
      <x v="25"/>
      <x v="21"/>
      <x v="29"/>
    </i>
    <i r="1">
      <x v="323"/>
      <x v="101"/>
      <x v="10"/>
      <x v="23"/>
      <x v="32"/>
    </i>
    <i r="1">
      <x v="324"/>
      <x v="287"/>
      <x v="26"/>
      <x v="24"/>
      <x v="29"/>
    </i>
    <i r="1">
      <x v="325"/>
      <x v="299"/>
      <x v="21"/>
      <x v="24"/>
      <x v="30"/>
    </i>
    <i r="1">
      <x v="326"/>
      <x v="399"/>
      <x v="10"/>
      <x v="24"/>
      <x v="32"/>
    </i>
    <i r="1">
      <x v="327"/>
      <x v="448"/>
      <x v="24"/>
      <x v="24"/>
      <x v="29"/>
    </i>
    <i r="1">
      <x v="329"/>
      <x v="918"/>
      <x v="13"/>
      <x v="24"/>
      <x v="31"/>
    </i>
    <i r="1">
      <x v="342"/>
      <x v="213"/>
      <x v="26"/>
      <x v="26"/>
      <x v="29"/>
    </i>
    <i r="1">
      <x v="346"/>
      <x v="502"/>
      <x v="63"/>
      <x v="26"/>
      <x v="21"/>
    </i>
    <i r="1">
      <x v="351"/>
      <x v="549"/>
      <x v="27"/>
      <x v="26"/>
      <x v="28"/>
    </i>
    <i r="1">
      <x v="353"/>
      <x v="564"/>
      <x v="22"/>
      <x v="26"/>
      <x v="29"/>
    </i>
    <i r="1">
      <x v="356"/>
      <x v="697"/>
      <x v="28"/>
      <x v="26"/>
      <x v="28"/>
    </i>
    <i r="1">
      <x v="361"/>
      <x v="779"/>
      <x v="15"/>
      <x v="26"/>
      <x v="31"/>
    </i>
    <i r="1">
      <x v="370"/>
      <x v="528"/>
      <x v="28"/>
      <x v="27"/>
      <x v="28"/>
    </i>
    <i r="1">
      <x v="372"/>
      <x v="994"/>
      <x v="13"/>
      <x v="28"/>
      <x v="31"/>
    </i>
    <i r="1">
      <x v="373"/>
      <x v="274"/>
      <x v="27"/>
      <x v="28"/>
      <x v="28"/>
    </i>
    <i r="1">
      <x v="374"/>
      <x v="759"/>
      <x v="27"/>
      <x v="28"/>
      <x v="28"/>
    </i>
    <i r="1">
      <x v="377"/>
      <x v="169"/>
      <x v="16"/>
      <x v="29"/>
      <x v="31"/>
    </i>
    <i r="1">
      <x v="382"/>
      <x v="302"/>
      <x v="18"/>
      <x v="29"/>
      <x v="30"/>
    </i>
    <i r="1">
      <x v="386"/>
      <x v="520"/>
      <x v="23"/>
      <x v="29"/>
      <x v="29"/>
    </i>
    <i r="1">
      <x v="388"/>
      <x v="605"/>
      <x v="31"/>
      <x v="29"/>
      <x v="28"/>
    </i>
    <i r="1">
      <x v="391"/>
      <x v="725"/>
      <x v="30"/>
      <x v="29"/>
      <x v="28"/>
    </i>
    <i r="1">
      <x v="420"/>
      <x v="171"/>
      <x v="13"/>
      <x v="32"/>
      <x v="31"/>
    </i>
    <i r="1">
      <x v="421"/>
      <x v="458"/>
      <x v="24"/>
      <x v="32"/>
      <x v="29"/>
    </i>
    <i r="1">
      <x v="423"/>
      <x v="527"/>
      <x v="30"/>
      <x v="32"/>
      <x v="28"/>
    </i>
    <i r="1">
      <x v="424"/>
      <x v="670"/>
      <x v="12"/>
      <x v="32"/>
      <x v="31"/>
    </i>
    <i r="1">
      <x v="426"/>
      <x v="771"/>
      <x v="16"/>
      <x v="32"/>
      <x v="31"/>
    </i>
    <i r="1">
      <x v="429"/>
      <x v="190"/>
      <x v="30"/>
      <x v="33"/>
      <x v="28"/>
    </i>
    <i r="1">
      <x v="432"/>
      <x v="454"/>
      <x v="30"/>
      <x v="34"/>
      <x v="28"/>
    </i>
    <i r="1">
      <x v="470"/>
      <x v="358"/>
      <x v="31"/>
      <x v="38"/>
      <x v="28"/>
    </i>
    <i r="1">
      <x v="478"/>
      <x v="293"/>
      <x v="63"/>
      <x v="39"/>
      <x v="21"/>
    </i>
    <i r="1">
      <x v="498"/>
      <x v="999"/>
      <x v="28"/>
      <x v="42"/>
      <x v="28"/>
    </i>
    <i r="1">
      <x v="504"/>
      <x v="264"/>
      <x v="26"/>
      <x v="44"/>
      <x v="29"/>
    </i>
    <i r="1">
      <x v="506"/>
      <x v="1001"/>
      <x v="28"/>
      <x v="44"/>
      <x v="28"/>
    </i>
    <i r="1">
      <x v="507"/>
      <x v="557"/>
      <x v="20"/>
      <x v="44"/>
      <x v="30"/>
    </i>
    <i r="1">
      <x v="508"/>
      <x v="727"/>
      <x v="19"/>
      <x v="44"/>
      <x v="30"/>
    </i>
    <i r="1">
      <x v="510"/>
      <x v="868"/>
      <x v="24"/>
      <x v="44"/>
      <x v="29"/>
    </i>
    <i r="1">
      <x v="513"/>
      <x v="554"/>
      <x v="20"/>
      <x v="45"/>
      <x v="30"/>
    </i>
    <i r="1">
      <x v="515"/>
      <x v="889"/>
      <x v="15"/>
      <x v="45"/>
      <x v="31"/>
    </i>
    <i r="1">
      <x v="516"/>
      <x v="186"/>
      <x v="7"/>
      <x v="46"/>
      <x v="32"/>
    </i>
    <i r="1">
      <x v="522"/>
      <x v="406"/>
      <x v="16"/>
      <x v="48"/>
      <x v="31"/>
    </i>
    <i r="1">
      <x v="524"/>
      <x v="580"/>
      <x v="25"/>
      <x v="48"/>
      <x v="29"/>
    </i>
    <i r="1">
      <x v="525"/>
      <x v="706"/>
      <x v="31"/>
      <x v="48"/>
      <x v="28"/>
    </i>
    <i r="1">
      <x v="527"/>
      <x v="845"/>
      <x v="27"/>
      <x v="48"/>
      <x v="28"/>
    </i>
    <i r="1">
      <x v="531"/>
      <x v="204"/>
      <x v="63"/>
      <x v="50"/>
      <x v="21"/>
    </i>
    <i r="1">
      <x v="547"/>
      <x v="50"/>
      <x v="62"/>
      <x v="51"/>
      <x v="21"/>
    </i>
    <i r="1">
      <x v="555"/>
      <x v="822"/>
      <x v="30"/>
      <x v="51"/>
      <x v="28"/>
    </i>
    <i r="1">
      <x v="556"/>
      <x v="24"/>
      <x v="21"/>
      <x v="52"/>
      <x v="30"/>
    </i>
    <i r="1">
      <x v="561"/>
      <x v="71"/>
      <x v="14"/>
      <x v="52"/>
      <x v="31"/>
    </i>
    <i r="1">
      <x v="564"/>
      <x v="295"/>
      <x v="8"/>
      <x v="52"/>
      <x v="32"/>
    </i>
    <i r="1">
      <x v="568"/>
      <x v="415"/>
      <x v="26"/>
      <x v="52"/>
      <x v="29"/>
    </i>
    <i r="1">
      <x v="571"/>
      <x v="536"/>
      <x v="26"/>
      <x v="52"/>
      <x v="29"/>
    </i>
    <i r="1">
      <x v="572"/>
      <x v="543"/>
      <x v="20"/>
      <x v="52"/>
      <x v="30"/>
    </i>
    <i r="1">
      <x v="575"/>
      <x v="584"/>
      <x v="12"/>
      <x v="52"/>
      <x v="31"/>
    </i>
    <i r="1">
      <x v="581"/>
      <x v="712"/>
      <x v="27"/>
      <x v="52"/>
      <x v="28"/>
    </i>
    <i r="1">
      <x v="588"/>
      <x v="843"/>
      <x v="21"/>
      <x v="52"/>
      <x v="30"/>
    </i>
    <i r="1">
      <x v="595"/>
      <x v="916"/>
      <x v="12"/>
      <x v="52"/>
      <x v="31"/>
    </i>
    <i r="1">
      <x v="600"/>
      <x v="6"/>
      <x v="14"/>
      <x v="53"/>
      <x v="31"/>
    </i>
    <i r="1">
      <x v="607"/>
      <x v="166"/>
      <x v="30"/>
      <x v="55"/>
      <x v="28"/>
    </i>
    <i r="1">
      <x v="609"/>
      <x v="285"/>
      <x v="10"/>
      <x v="55"/>
      <x v="32"/>
    </i>
    <i r="1">
      <x v="610"/>
      <x v="349"/>
      <x v="12"/>
      <x v="55"/>
      <x v="31"/>
    </i>
    <i r="1">
      <x v="619"/>
      <x v="840"/>
      <x v="30"/>
      <x v="55"/>
      <x v="28"/>
    </i>
    <i r="1">
      <x v="628"/>
      <x v="118"/>
      <x v="29"/>
      <x v="57"/>
      <x v="28"/>
    </i>
    <i r="1">
      <x v="634"/>
      <x v="644"/>
      <x v="7"/>
      <x v="60"/>
      <x v="32"/>
    </i>
    <i r="1">
      <x v="637"/>
      <x v="947"/>
      <x v="23"/>
      <x v="60"/>
      <x v="29"/>
    </i>
    <i r="1">
      <x v="640"/>
      <x v="431"/>
      <x v="24"/>
      <x v="61"/>
      <x v="29"/>
    </i>
    <i r="1">
      <x v="646"/>
      <x v="404"/>
      <x v="25"/>
      <x v="63"/>
      <x v="29"/>
    </i>
    <i r="1">
      <x v="650"/>
      <x v="761"/>
      <x v="62"/>
      <x v="63"/>
      <x v="21"/>
    </i>
    <i r="1">
      <x v="651"/>
      <x v="782"/>
      <x v="25"/>
      <x v="63"/>
      <x v="29"/>
    </i>
    <i r="1">
      <x v="658"/>
      <x v="839"/>
      <x v="8"/>
      <x v="65"/>
      <x v="32"/>
    </i>
    <i r="1">
      <x v="659"/>
      <x v="210"/>
      <x v="21"/>
      <x v="66"/>
      <x v="30"/>
    </i>
    <i r="1">
      <x v="667"/>
      <x v="126"/>
      <x v="31"/>
      <x v="67"/>
      <x v="28"/>
    </i>
    <i r="1">
      <x v="674"/>
      <x v="224"/>
      <x v="31"/>
      <x v="67"/>
      <x v="28"/>
    </i>
    <i r="1">
      <x v="675"/>
      <x v="236"/>
      <x v="27"/>
      <x v="67"/>
      <x v="28"/>
    </i>
    <i r="1">
      <x v="676"/>
      <x v="269"/>
      <x v="25"/>
      <x v="67"/>
      <x v="29"/>
    </i>
    <i r="1">
      <x v="684"/>
      <x v="391"/>
      <x v="25"/>
      <x v="67"/>
      <x v="29"/>
    </i>
    <i r="1">
      <x v="686"/>
      <x v="405"/>
      <x v="31"/>
      <x v="67"/>
      <x v="28"/>
    </i>
    <i r="1">
      <x v="687"/>
      <x v="423"/>
      <x v="28"/>
      <x v="67"/>
      <x v="28"/>
    </i>
    <i r="1">
      <x v="692"/>
      <x v="466"/>
      <x v="22"/>
      <x v="67"/>
      <x v="29"/>
    </i>
    <i r="1">
      <x v="694"/>
      <x v="523"/>
      <x v="26"/>
      <x v="67"/>
      <x v="29"/>
    </i>
    <i r="1">
      <x v="695"/>
      <x v="529"/>
      <x v="19"/>
      <x v="67"/>
      <x v="30"/>
    </i>
    <i r="1">
      <x v="709"/>
      <x v="684"/>
      <x v="23"/>
      <x v="67"/>
      <x v="29"/>
    </i>
    <i r="1">
      <x v="715"/>
      <x v="754"/>
      <x v="26"/>
      <x v="67"/>
      <x v="29"/>
    </i>
    <i r="1">
      <x v="718"/>
      <x v="850"/>
      <x v="27"/>
      <x v="67"/>
      <x v="28"/>
    </i>
    <i r="1">
      <x v="720"/>
      <x v="913"/>
      <x v="28"/>
      <x v="67"/>
      <x v="28"/>
    </i>
    <i r="1">
      <x v="730"/>
      <x v="25"/>
      <x v="28"/>
      <x v="71"/>
      <x v="28"/>
    </i>
    <i r="1">
      <x v="731"/>
      <x v="553"/>
      <x v="23"/>
      <x v="71"/>
      <x v="29"/>
    </i>
    <i r="1">
      <x v="732"/>
      <x v="576"/>
      <x v="4"/>
      <x v="71"/>
      <x v="33"/>
    </i>
    <i r="1">
      <x v="733"/>
      <x v="722"/>
      <x v="30"/>
      <x v="71"/>
      <x v="28"/>
    </i>
    <i r="1">
      <x v="734"/>
      <x v="741"/>
      <x v="20"/>
      <x v="71"/>
      <x v="30"/>
    </i>
    <i r="1">
      <x v="735"/>
      <x v="742"/>
      <x v="22"/>
      <x v="72"/>
      <x v="29"/>
    </i>
    <i r="1">
      <x v="738"/>
      <x v="226"/>
      <x v="29"/>
      <x v="73"/>
      <x v="28"/>
    </i>
    <i r="1">
      <x v="739"/>
      <x v="707"/>
      <x v="20"/>
      <x v="73"/>
      <x v="30"/>
    </i>
    <i r="1">
      <x v="740"/>
      <x v="749"/>
      <x v="15"/>
      <x v="73"/>
      <x v="31"/>
    </i>
    <i r="1">
      <x v="742"/>
      <x v="395"/>
      <x v="13"/>
      <x v="74"/>
      <x v="31"/>
    </i>
    <i r="1">
      <x v="743"/>
      <x v="738"/>
      <x v="17"/>
      <x v="74"/>
      <x v="30"/>
    </i>
    <i r="1">
      <x v="746"/>
      <x v="413"/>
      <x v="9"/>
      <x v="75"/>
      <x v="32"/>
    </i>
    <i r="1">
      <x v="747"/>
      <x v="437"/>
      <x v="30"/>
      <x v="75"/>
      <x v="28"/>
    </i>
    <i r="1">
      <x v="749"/>
      <x v="667"/>
      <x v="27"/>
      <x v="75"/>
      <x v="28"/>
    </i>
    <i r="1">
      <x v="750"/>
      <x v="696"/>
      <x v="6"/>
      <x v="75"/>
      <x v="33"/>
    </i>
    <i r="1">
      <x v="753"/>
      <x v="544"/>
      <x v="23"/>
      <x v="76"/>
      <x v="29"/>
    </i>
    <i r="1">
      <x v="771"/>
      <x v="103"/>
      <x v="18"/>
      <x v="79"/>
      <x v="30"/>
    </i>
    <i r="1">
      <x v="772"/>
      <x v="240"/>
      <x v="8"/>
      <x v="79"/>
      <x v="32"/>
    </i>
    <i r="1">
      <x v="775"/>
      <x v="540"/>
      <x v="18"/>
      <x v="79"/>
      <x v="30"/>
    </i>
    <i r="1">
      <x v="776"/>
      <x v="963"/>
      <x v="25"/>
      <x v="79"/>
      <x v="29"/>
    </i>
    <i r="1">
      <x v="778"/>
      <x v="351"/>
      <x v="10"/>
      <x v="80"/>
      <x v="32"/>
    </i>
    <i r="1">
      <x v="779"/>
      <x v="591"/>
      <x v="13"/>
      <x v="80"/>
      <x v="31"/>
    </i>
    <i r="1">
      <x v="780"/>
      <x v="683"/>
      <x v="14"/>
      <x v="80"/>
      <x v="31"/>
    </i>
    <i r="1">
      <x v="781"/>
      <x v="921"/>
      <x v="15"/>
      <x v="80"/>
      <x v="31"/>
    </i>
    <i r="1">
      <x v="799"/>
      <x v="424"/>
      <x v="10"/>
      <x v="83"/>
      <x v="32"/>
    </i>
    <i r="1">
      <x v="803"/>
      <x v="542"/>
      <x v="15"/>
      <x v="83"/>
      <x v="31"/>
    </i>
    <i r="1">
      <x v="804"/>
      <x v="622"/>
      <x v="18"/>
      <x v="83"/>
      <x v="30"/>
    </i>
    <i r="1">
      <x v="806"/>
      <x v="691"/>
      <x v="30"/>
      <x v="83"/>
      <x v="28"/>
    </i>
    <i r="1">
      <x v="807"/>
      <x v="711"/>
      <x v="16"/>
      <x v="83"/>
      <x v="31"/>
    </i>
    <i r="1">
      <x v="808"/>
      <x v="791"/>
      <x v="24"/>
      <x v="83"/>
      <x v="29"/>
    </i>
    <i r="1">
      <x v="817"/>
      <x v="86"/>
      <x v="22"/>
      <x v="84"/>
      <x v="29"/>
    </i>
    <i r="1">
      <x v="836"/>
      <x v="464"/>
      <x v="30"/>
      <x v="84"/>
      <x v="28"/>
    </i>
    <i r="1">
      <x v="856"/>
      <x v="8"/>
      <x v="28"/>
      <x v="85"/>
      <x v="28"/>
    </i>
    <i r="1">
      <x v="857"/>
      <x v="277"/>
      <x v="24"/>
      <x v="85"/>
      <x v="29"/>
    </i>
    <i r="1">
      <x v="890"/>
      <x v="32"/>
      <x v="28"/>
      <x v="87"/>
      <x v="28"/>
    </i>
    <i r="1">
      <x v="897"/>
      <x v="288"/>
      <x v="24"/>
      <x v="88"/>
      <x v="29"/>
    </i>
    <i r="1">
      <x v="907"/>
      <x v="51"/>
      <x v="63"/>
      <x v="90"/>
      <x v="21"/>
    </i>
    <i r="1">
      <x v="908"/>
      <x v="92"/>
      <x v="21"/>
      <x v="90"/>
      <x v="30"/>
    </i>
    <i r="1">
      <x v="931"/>
      <x v="950"/>
      <x v="16"/>
      <x v="90"/>
      <x v="31"/>
    </i>
    <i r="1">
      <x v="934"/>
      <x v="729"/>
      <x v="31"/>
      <x v="91"/>
      <x v="28"/>
    </i>
    <i r="1">
      <x v="937"/>
      <x v="474"/>
      <x v="14"/>
      <x v="92"/>
      <x v="31"/>
    </i>
    <i r="1">
      <x v="941"/>
      <x v="372"/>
      <x v="14"/>
      <x v="93"/>
      <x v="31"/>
    </i>
    <i r="1">
      <x v="942"/>
      <x v="467"/>
      <x v="24"/>
      <x v="93"/>
      <x v="29"/>
    </i>
    <i r="1">
      <x v="943"/>
      <x v="570"/>
      <x v="18"/>
      <x v="93"/>
      <x v="30"/>
    </i>
    <i r="1">
      <x v="944"/>
      <x v="654"/>
      <x v="17"/>
      <x v="93"/>
      <x v="30"/>
    </i>
    <i r="1">
      <x v="958"/>
      <x v="328"/>
      <x v="21"/>
      <x v="95"/>
      <x v="30"/>
    </i>
    <i r="1">
      <x v="960"/>
      <x v="856"/>
      <x v="20"/>
      <x v="96"/>
      <x v="30"/>
    </i>
    <i r="1">
      <x v="961"/>
      <x v="12"/>
      <x v="29"/>
      <x v="97"/>
      <x v="28"/>
    </i>
    <i r="1">
      <x v="965"/>
      <x v="598"/>
      <x v="21"/>
      <x v="100"/>
      <x v="30"/>
    </i>
    <i r="1">
      <x v="977"/>
      <x v="978"/>
      <x v="30"/>
      <x v="37"/>
      <x v="28"/>
    </i>
    <i r="1">
      <x v="982"/>
      <x v="983"/>
      <x v="13"/>
      <x v="37"/>
      <x v="31"/>
    </i>
    <i>
      <x v="15"/>
    </i>
    <i r="1">
      <x/>
      <x v="40"/>
      <x v="49"/>
      <x v="1"/>
      <x v="24"/>
    </i>
    <i r="1">
      <x v="1"/>
      <x v="127"/>
      <x v="38"/>
      <x v="1"/>
      <x v="26"/>
    </i>
    <i r="1">
      <x v="12"/>
      <x v="339"/>
      <x v="41"/>
      <x v="3"/>
      <x v="26"/>
    </i>
    <i r="1">
      <x v="27"/>
      <x v="957"/>
      <x v="55"/>
      <x v="3"/>
      <x v="23"/>
    </i>
    <i r="1">
      <x v="35"/>
      <x v="109"/>
      <x v="36"/>
      <x v="4"/>
      <x v="27"/>
    </i>
    <i r="1">
      <x v="41"/>
      <x v="157"/>
      <x v="39"/>
      <x v="4"/>
      <x v="26"/>
    </i>
    <i r="1">
      <x v="45"/>
      <x v="161"/>
      <x v="34"/>
      <x v="4"/>
      <x v="27"/>
    </i>
    <i r="1">
      <x v="46"/>
      <x v="178"/>
      <x v="36"/>
      <x v="4"/>
      <x v="27"/>
    </i>
    <i r="1">
      <x v="51"/>
      <x v="211"/>
      <x v="61"/>
      <x v="4"/>
      <x v="22"/>
    </i>
    <i r="1">
      <x v="53"/>
      <x v="232"/>
      <x v="34"/>
      <x v="4"/>
      <x v="27"/>
    </i>
    <i r="1">
      <x v="60"/>
      <x v="280"/>
      <x v="56"/>
      <x v="4"/>
      <x v="23"/>
    </i>
    <i r="1">
      <x v="62"/>
      <x v="341"/>
      <x v="59"/>
      <x v="4"/>
      <x v="22"/>
    </i>
    <i r="1">
      <x v="65"/>
      <x v="376"/>
      <x v="38"/>
      <x v="4"/>
      <x v="26"/>
    </i>
    <i r="1">
      <x v="79"/>
      <x v="500"/>
      <x v="61"/>
      <x v="4"/>
      <x v="22"/>
    </i>
    <i r="1">
      <x v="116"/>
      <x v="776"/>
      <x v="44"/>
      <x v="6"/>
      <x v="25"/>
    </i>
    <i r="1">
      <x v="119"/>
      <x v="237"/>
      <x v="40"/>
      <x v="7"/>
      <x v="26"/>
    </i>
    <i r="1">
      <x v="124"/>
      <x v="578"/>
      <x v="35"/>
      <x v="7"/>
      <x v="27"/>
    </i>
    <i r="1">
      <x v="125"/>
      <x v="875"/>
      <x v="49"/>
      <x v="7"/>
      <x v="24"/>
    </i>
    <i r="1">
      <x v="147"/>
      <x v="63"/>
      <x v="61"/>
      <x v="10"/>
      <x v="22"/>
    </i>
    <i r="1">
      <x v="162"/>
      <x v="682"/>
      <x v="56"/>
      <x v="10"/>
      <x v="23"/>
    </i>
    <i r="1">
      <x v="164"/>
      <x v="789"/>
      <x v="55"/>
      <x v="10"/>
      <x v="23"/>
    </i>
    <i r="1">
      <x v="166"/>
      <x v="801"/>
      <x v="61"/>
      <x v="10"/>
      <x v="22"/>
    </i>
    <i r="1">
      <x v="168"/>
      <x v="815"/>
      <x v="32"/>
      <x v="10"/>
      <x v="27"/>
    </i>
    <i r="1">
      <x v="173"/>
      <x v="934"/>
      <x v="32"/>
      <x v="10"/>
      <x v="27"/>
    </i>
    <i r="1">
      <x v="184"/>
      <x v="189"/>
      <x v="34"/>
      <x v="11"/>
      <x v="27"/>
    </i>
    <i r="1">
      <x v="185"/>
      <x v="233"/>
      <x v="48"/>
      <x v="11"/>
      <x v="24"/>
    </i>
    <i r="1">
      <x v="211"/>
      <x v="851"/>
      <x v="39"/>
      <x v="11"/>
      <x v="26"/>
    </i>
    <i r="1">
      <x v="219"/>
      <x v="139"/>
      <x v="61"/>
      <x v="12"/>
      <x v="22"/>
    </i>
    <i r="1">
      <x v="225"/>
      <x v="245"/>
      <x v="40"/>
      <x v="12"/>
      <x v="26"/>
    </i>
    <i r="1">
      <x v="229"/>
      <x v="505"/>
      <x v="61"/>
      <x v="12"/>
      <x v="22"/>
    </i>
    <i r="1">
      <x v="231"/>
      <x v="566"/>
      <x v="58"/>
      <x v="12"/>
      <x v="22"/>
    </i>
    <i r="1">
      <x v="240"/>
      <x v="914"/>
      <x v="35"/>
      <x v="12"/>
      <x v="27"/>
    </i>
    <i r="1">
      <x v="256"/>
      <x v="649"/>
      <x v="41"/>
      <x v="13"/>
      <x v="26"/>
    </i>
    <i r="1">
      <x v="268"/>
      <x v="731"/>
      <x v="40"/>
      <x v="15"/>
      <x v="26"/>
    </i>
    <i r="1">
      <x v="278"/>
      <x v="219"/>
      <x v="40"/>
      <x v="18"/>
      <x v="26"/>
    </i>
    <i r="1">
      <x v="282"/>
      <x v="170"/>
      <x v="60"/>
      <x v="19"/>
      <x v="22"/>
    </i>
    <i r="1">
      <x v="283"/>
      <x v="197"/>
      <x v="42"/>
      <x v="19"/>
      <x v="25"/>
    </i>
    <i r="1">
      <x v="287"/>
      <x v="428"/>
      <x v="61"/>
      <x v="19"/>
      <x v="22"/>
    </i>
    <i r="1">
      <x v="289"/>
      <x v="450"/>
      <x v="37"/>
      <x v="19"/>
      <x v="26"/>
    </i>
    <i r="1">
      <x v="292"/>
      <x v="469"/>
      <x v="49"/>
      <x v="19"/>
      <x v="24"/>
    </i>
    <i r="1">
      <x v="297"/>
      <x v="531"/>
      <x v="40"/>
      <x v="19"/>
      <x v="26"/>
    </i>
    <i r="1">
      <x v="299"/>
      <x v="614"/>
      <x v="35"/>
      <x v="19"/>
      <x v="27"/>
    </i>
    <i r="1">
      <x v="306"/>
      <x v="757"/>
      <x v="32"/>
      <x v="19"/>
      <x v="27"/>
    </i>
    <i r="1">
      <x v="309"/>
      <x v="992"/>
      <x v="40"/>
      <x v="19"/>
      <x v="26"/>
    </i>
    <i r="1">
      <x v="310"/>
      <x v="940"/>
      <x v="36"/>
      <x v="19"/>
      <x v="27"/>
    </i>
    <i r="1">
      <x v="312"/>
      <x v="943"/>
      <x v="32"/>
      <x v="19"/>
      <x v="27"/>
    </i>
    <i r="1">
      <x v="314"/>
      <x v="563"/>
      <x v="44"/>
      <x v="20"/>
      <x v="25"/>
    </i>
    <i r="1">
      <x v="319"/>
      <x v="200"/>
      <x v="38"/>
      <x v="21"/>
      <x v="26"/>
    </i>
    <i r="1">
      <x v="330"/>
      <x v="10"/>
      <x v="56"/>
      <x v="25"/>
      <x v="23"/>
    </i>
    <i r="1">
      <x v="332"/>
      <x v="408"/>
      <x v="45"/>
      <x v="25"/>
      <x v="25"/>
    </i>
    <i r="1">
      <x v="335"/>
      <x v="35"/>
      <x v="45"/>
      <x v="26"/>
      <x v="25"/>
    </i>
    <i r="1">
      <x v="345"/>
      <x v="479"/>
      <x v="33"/>
      <x v="26"/>
      <x v="27"/>
    </i>
    <i r="1">
      <x v="359"/>
      <x v="733"/>
      <x v="52"/>
      <x v="26"/>
      <x v="23"/>
    </i>
    <i r="1">
      <x v="360"/>
      <x v="777"/>
      <x v="58"/>
      <x v="26"/>
      <x v="22"/>
    </i>
    <i r="1">
      <x v="368"/>
      <x v="215"/>
      <x v="42"/>
      <x v="27"/>
      <x v="25"/>
    </i>
    <i r="1">
      <x v="378"/>
      <x v="172"/>
      <x v="57"/>
      <x v="29"/>
      <x v="22"/>
    </i>
    <i r="1">
      <x v="379"/>
      <x v="238"/>
      <x v="33"/>
      <x v="29"/>
      <x v="27"/>
    </i>
    <i r="1">
      <x v="389"/>
      <x v="705"/>
      <x v="47"/>
      <x v="29"/>
      <x v="24"/>
    </i>
    <i r="1">
      <x v="390"/>
      <x v="717"/>
      <x v="49"/>
      <x v="29"/>
      <x v="24"/>
    </i>
    <i r="1">
      <x v="392"/>
      <x v="760"/>
      <x v="55"/>
      <x v="29"/>
      <x v="23"/>
    </i>
    <i r="1">
      <x v="394"/>
      <x v="869"/>
      <x v="37"/>
      <x v="29"/>
      <x v="26"/>
    </i>
    <i r="1">
      <x v="398"/>
      <x v="102"/>
      <x v="34"/>
      <x v="30"/>
      <x v="27"/>
    </i>
    <i r="1">
      <x v="401"/>
      <x v="155"/>
      <x v="54"/>
      <x v="30"/>
      <x v="23"/>
    </i>
    <i r="1">
      <x v="409"/>
      <x v="433"/>
      <x v="45"/>
      <x v="30"/>
      <x v="25"/>
    </i>
    <i r="1">
      <x v="428"/>
      <x v="997"/>
      <x v="38"/>
      <x v="33"/>
      <x v="26"/>
    </i>
    <i r="1">
      <x v="444"/>
      <x v="620"/>
      <x v="36"/>
      <x v="36"/>
      <x v="27"/>
    </i>
    <i r="1">
      <x v="445"/>
      <x v="662"/>
      <x v="44"/>
      <x v="36"/>
      <x v="25"/>
    </i>
    <i r="1">
      <x v="455"/>
      <x v="369"/>
      <x v="54"/>
      <x v="37"/>
      <x v="23"/>
    </i>
    <i r="1">
      <x v="483"/>
      <x v="767"/>
      <x v="59"/>
      <x v="39"/>
      <x v="22"/>
    </i>
    <i r="1">
      <x v="493"/>
      <x v="228"/>
      <x v="34"/>
      <x v="42"/>
      <x v="27"/>
    </i>
    <i r="1">
      <x v="495"/>
      <x v="344"/>
      <x v="61"/>
      <x v="42"/>
      <x v="22"/>
    </i>
    <i r="1">
      <x v="496"/>
      <x v="409"/>
      <x v="50"/>
      <x v="42"/>
      <x v="24"/>
    </i>
    <i r="1">
      <x v="497"/>
      <x v="410"/>
      <x v="55"/>
      <x v="42"/>
      <x v="23"/>
    </i>
    <i r="1">
      <x v="502"/>
      <x v="77"/>
      <x v="47"/>
      <x v="44"/>
      <x v="24"/>
    </i>
    <i r="1">
      <x v="509"/>
      <x v="732"/>
      <x v="40"/>
      <x v="44"/>
      <x v="26"/>
    </i>
    <i r="1">
      <x v="514"/>
      <x v="579"/>
      <x v="34"/>
      <x v="45"/>
      <x v="27"/>
    </i>
    <i r="1">
      <x v="523"/>
      <x v="445"/>
      <x v="46"/>
      <x v="48"/>
      <x v="25"/>
    </i>
    <i r="1">
      <x v="548"/>
      <x v="113"/>
      <x v="53"/>
      <x v="51"/>
      <x v="23"/>
    </i>
    <i r="1">
      <x v="549"/>
      <x v="130"/>
      <x v="42"/>
      <x v="51"/>
      <x v="25"/>
    </i>
    <i r="1">
      <x v="550"/>
      <x v="151"/>
      <x v="57"/>
      <x v="51"/>
      <x v="22"/>
    </i>
    <i r="1">
      <x v="551"/>
      <x v="188"/>
      <x v="47"/>
      <x v="51"/>
      <x v="24"/>
    </i>
    <i r="1">
      <x v="553"/>
      <x v="230"/>
      <x v="36"/>
      <x v="51"/>
      <x v="27"/>
    </i>
    <i r="1">
      <x v="557"/>
      <x v="40"/>
      <x v="45"/>
      <x v="52"/>
      <x v="25"/>
    </i>
    <i r="1">
      <x v="558"/>
      <x v="44"/>
      <x v="38"/>
      <x v="52"/>
      <x v="26"/>
    </i>
    <i r="1">
      <x v="559"/>
      <x v="55"/>
      <x v="36"/>
      <x v="52"/>
      <x v="27"/>
    </i>
    <i r="1">
      <x v="560"/>
      <x v="68"/>
      <x v="36"/>
      <x v="52"/>
      <x v="27"/>
    </i>
    <i r="1">
      <x v="562"/>
      <x v="111"/>
      <x v="36"/>
      <x v="52"/>
      <x v="27"/>
    </i>
    <i r="1">
      <x v="565"/>
      <x v="317"/>
      <x v="46"/>
      <x v="52"/>
      <x v="25"/>
    </i>
    <i r="1">
      <x v="570"/>
      <x v="472"/>
      <x v="33"/>
      <x v="52"/>
      <x v="27"/>
    </i>
    <i r="1">
      <x v="573"/>
      <x v="565"/>
      <x v="50"/>
      <x v="52"/>
      <x v="24"/>
    </i>
    <i r="1">
      <x v="576"/>
      <x v="585"/>
      <x v="43"/>
      <x v="52"/>
      <x v="25"/>
    </i>
    <i r="1">
      <x v="579"/>
      <x v="648"/>
      <x v="37"/>
      <x v="52"/>
      <x v="26"/>
    </i>
    <i r="1">
      <x v="580"/>
      <x v="689"/>
      <x v="53"/>
      <x v="52"/>
      <x v="23"/>
    </i>
    <i r="1">
      <x v="583"/>
      <x v="726"/>
      <x v="32"/>
      <x v="52"/>
      <x v="27"/>
    </i>
    <i r="1">
      <x v="586"/>
      <x v="804"/>
      <x v="40"/>
      <x v="52"/>
      <x v="26"/>
    </i>
    <i r="1">
      <x v="587"/>
      <x v="835"/>
      <x v="34"/>
      <x v="52"/>
      <x v="27"/>
    </i>
    <i r="1">
      <x v="591"/>
      <x v="892"/>
      <x v="38"/>
      <x v="52"/>
      <x v="26"/>
    </i>
    <i r="1">
      <x v="593"/>
      <x v="904"/>
      <x v="32"/>
      <x v="52"/>
      <x v="27"/>
    </i>
    <i r="1">
      <x v="594"/>
      <x v="907"/>
      <x v="43"/>
      <x v="52"/>
      <x v="25"/>
    </i>
    <i r="1">
      <x v="597"/>
      <x v="941"/>
      <x v="43"/>
      <x v="52"/>
      <x v="25"/>
    </i>
    <i r="1">
      <x v="599"/>
      <x v="956"/>
      <x v="53"/>
      <x v="52"/>
      <x v="23"/>
    </i>
    <i r="1">
      <x v="601"/>
      <x v="198"/>
      <x v="38"/>
      <x v="54"/>
      <x v="26"/>
    </i>
    <i r="1">
      <x v="616"/>
      <x v="685"/>
      <x v="39"/>
      <x v="55"/>
      <x v="26"/>
    </i>
    <i r="1">
      <x v="622"/>
      <x v="865"/>
      <x v="47"/>
      <x v="55"/>
      <x v="24"/>
    </i>
    <i r="1">
      <x v="623"/>
      <x v="884"/>
      <x v="35"/>
      <x v="55"/>
      <x v="27"/>
    </i>
    <i r="1">
      <x v="629"/>
      <x v="222"/>
      <x v="51"/>
      <x v="58"/>
      <x v="24"/>
    </i>
    <i r="1">
      <x v="630"/>
      <x v="441"/>
      <x v="42"/>
      <x v="58"/>
      <x v="25"/>
    </i>
    <i r="1">
      <x v="636"/>
      <x v="896"/>
      <x v="34"/>
      <x v="60"/>
      <x v="27"/>
    </i>
    <i r="1">
      <x v="638"/>
      <x v="281"/>
      <x v="36"/>
      <x v="61"/>
      <x v="27"/>
    </i>
    <i r="1">
      <x v="639"/>
      <x v="407"/>
      <x v="35"/>
      <x v="61"/>
      <x v="27"/>
    </i>
    <i r="1">
      <x v="642"/>
      <x v="931"/>
      <x v="36"/>
      <x v="61"/>
      <x v="27"/>
    </i>
    <i r="1">
      <x v="645"/>
      <x v="640"/>
      <x v="34"/>
      <x v="62"/>
      <x v="27"/>
    </i>
    <i r="1">
      <x v="647"/>
      <x v="589"/>
      <x v="34"/>
      <x v="63"/>
      <x v="27"/>
    </i>
    <i r="1">
      <x v="648"/>
      <x v="596"/>
      <x v="41"/>
      <x v="63"/>
      <x v="26"/>
    </i>
    <i r="1">
      <x v="649"/>
      <x v="723"/>
      <x v="40"/>
      <x v="63"/>
      <x v="26"/>
    </i>
    <i r="1">
      <x v="652"/>
      <x v="908"/>
      <x v="61"/>
      <x v="63"/>
      <x v="22"/>
    </i>
    <i r="1">
      <x v="660"/>
      <x v="3"/>
      <x v="37"/>
      <x v="67"/>
      <x v="26"/>
    </i>
    <i r="1">
      <x v="661"/>
      <x v="7"/>
      <x v="41"/>
      <x v="67"/>
      <x v="26"/>
    </i>
    <i r="1">
      <x v="662"/>
      <x v="41"/>
      <x v="44"/>
      <x v="67"/>
      <x v="25"/>
    </i>
    <i r="1">
      <x v="664"/>
      <x v="72"/>
      <x v="43"/>
      <x v="67"/>
      <x v="25"/>
    </i>
    <i r="1">
      <x v="665"/>
      <x v="83"/>
      <x v="40"/>
      <x v="67"/>
      <x v="26"/>
    </i>
    <i r="1">
      <x v="666"/>
      <x v="104"/>
      <x v="44"/>
      <x v="67"/>
      <x v="25"/>
    </i>
    <i r="1">
      <x v="668"/>
      <x v="134"/>
      <x v="38"/>
      <x v="67"/>
      <x v="26"/>
    </i>
    <i r="1">
      <x v="669"/>
      <x v="168"/>
      <x v="41"/>
      <x v="67"/>
      <x v="26"/>
    </i>
    <i r="1">
      <x v="670"/>
      <x v="176"/>
      <x v="49"/>
      <x v="67"/>
      <x v="24"/>
    </i>
    <i r="1">
      <x v="671"/>
      <x v="194"/>
      <x v="37"/>
      <x v="67"/>
      <x v="26"/>
    </i>
    <i r="1">
      <x v="673"/>
      <x v="220"/>
      <x v="41"/>
      <x v="67"/>
      <x v="26"/>
    </i>
    <i r="1">
      <x v="677"/>
      <x v="272"/>
      <x v="32"/>
      <x v="67"/>
      <x v="27"/>
    </i>
    <i r="1">
      <x v="678"/>
      <x v="276"/>
      <x v="41"/>
      <x v="67"/>
      <x v="26"/>
    </i>
    <i r="1">
      <x v="679"/>
      <x v="279"/>
      <x v="40"/>
      <x v="67"/>
      <x v="26"/>
    </i>
    <i r="1">
      <x v="680"/>
      <x v="282"/>
      <x v="32"/>
      <x v="67"/>
      <x v="27"/>
    </i>
    <i r="1">
      <x v="681"/>
      <x v="353"/>
      <x v="36"/>
      <x v="67"/>
      <x v="27"/>
    </i>
    <i r="1">
      <x v="682"/>
      <x v="357"/>
      <x v="32"/>
      <x v="67"/>
      <x v="27"/>
    </i>
    <i r="1">
      <x v="683"/>
      <x v="378"/>
      <x v="32"/>
      <x v="67"/>
      <x v="27"/>
    </i>
    <i r="1">
      <x v="685"/>
      <x v="397"/>
      <x v="41"/>
      <x v="67"/>
      <x v="26"/>
    </i>
    <i r="1">
      <x v="688"/>
      <x v="426"/>
      <x v="47"/>
      <x v="67"/>
      <x v="24"/>
    </i>
    <i r="1">
      <x v="689"/>
      <x v="432"/>
      <x v="36"/>
      <x v="67"/>
      <x v="27"/>
    </i>
    <i r="1">
      <x v="690"/>
      <x v="455"/>
      <x v="35"/>
      <x v="67"/>
      <x v="27"/>
    </i>
    <i r="1">
      <x v="691"/>
      <x v="460"/>
      <x v="43"/>
      <x v="67"/>
      <x v="25"/>
    </i>
    <i r="1">
      <x v="696"/>
      <x v="530"/>
      <x v="42"/>
      <x v="67"/>
      <x v="25"/>
    </i>
    <i r="1">
      <x v="697"/>
      <x v="547"/>
      <x v="33"/>
      <x v="67"/>
      <x v="27"/>
    </i>
    <i r="1">
      <x v="698"/>
      <x v="555"/>
      <x v="45"/>
      <x v="67"/>
      <x v="25"/>
    </i>
    <i r="1">
      <x v="699"/>
      <x v="556"/>
      <x v="52"/>
      <x v="67"/>
      <x v="23"/>
    </i>
    <i r="1">
      <x v="702"/>
      <x v="568"/>
      <x v="40"/>
      <x v="67"/>
      <x v="26"/>
    </i>
    <i r="1">
      <x v="703"/>
      <x v="599"/>
      <x v="32"/>
      <x v="67"/>
      <x v="27"/>
    </i>
    <i r="1">
      <x v="705"/>
      <x v="613"/>
      <x v="45"/>
      <x v="67"/>
      <x v="25"/>
    </i>
    <i r="1">
      <x v="706"/>
      <x v="624"/>
      <x v="49"/>
      <x v="67"/>
      <x v="24"/>
    </i>
    <i r="1">
      <x v="707"/>
      <x v="625"/>
      <x v="48"/>
      <x v="67"/>
      <x v="24"/>
    </i>
    <i r="1">
      <x v="708"/>
      <x v="637"/>
      <x v="35"/>
      <x v="67"/>
      <x v="27"/>
    </i>
    <i r="1">
      <x v="710"/>
      <x v="704"/>
      <x v="44"/>
      <x v="67"/>
      <x v="25"/>
    </i>
    <i r="1">
      <x v="711"/>
      <x v="714"/>
      <x v="36"/>
      <x v="67"/>
      <x v="27"/>
    </i>
    <i r="1">
      <x v="714"/>
      <x v="753"/>
      <x v="54"/>
      <x v="67"/>
      <x v="23"/>
    </i>
    <i r="1">
      <x v="717"/>
      <x v="832"/>
      <x v="40"/>
      <x v="67"/>
      <x v="26"/>
    </i>
    <i r="1">
      <x v="719"/>
      <x v="862"/>
      <x v="36"/>
      <x v="67"/>
      <x v="27"/>
    </i>
    <i r="1">
      <x v="721"/>
      <x v="949"/>
      <x v="35"/>
      <x v="67"/>
      <x v="27"/>
    </i>
    <i r="1">
      <x v="748"/>
      <x v="633"/>
      <x v="33"/>
      <x v="75"/>
      <x v="27"/>
    </i>
    <i r="1">
      <x v="751"/>
      <x v="848"/>
      <x v="41"/>
      <x v="75"/>
      <x v="26"/>
    </i>
    <i r="1">
      <x v="758"/>
      <x v="314"/>
      <x v="48"/>
      <x v="77"/>
      <x v="24"/>
    </i>
    <i r="1">
      <x v="770"/>
      <x v="524"/>
      <x v="46"/>
      <x v="78"/>
      <x v="25"/>
    </i>
    <i r="1">
      <x v="815"/>
      <x v="82"/>
      <x v="59"/>
      <x v="84"/>
      <x v="22"/>
    </i>
    <i r="1">
      <x v="828"/>
      <x v="305"/>
      <x v="44"/>
      <x v="84"/>
      <x v="25"/>
    </i>
    <i r="1">
      <x v="851"/>
      <x v="833"/>
      <x v="57"/>
      <x v="84"/>
      <x v="22"/>
    </i>
    <i r="1">
      <x v="858"/>
      <x v="766"/>
      <x v="37"/>
      <x v="85"/>
      <x v="26"/>
    </i>
    <i r="1">
      <x v="861"/>
      <x v="133"/>
      <x v="38"/>
      <x v="86"/>
      <x v="26"/>
    </i>
    <i r="1">
      <x v="891"/>
      <x v="38"/>
      <x v="42"/>
      <x v="87"/>
      <x v="25"/>
    </i>
    <i r="1">
      <x v="893"/>
      <x v="362"/>
      <x v="56"/>
      <x v="87"/>
      <x v="23"/>
    </i>
    <i r="1">
      <x v="894"/>
      <x v="619"/>
      <x v="61"/>
      <x v="87"/>
      <x v="22"/>
    </i>
    <i r="1">
      <x v="896"/>
      <x v="275"/>
      <x v="56"/>
      <x v="88"/>
      <x v="23"/>
    </i>
    <i r="1">
      <x v="898"/>
      <x v="533"/>
      <x v="53"/>
      <x v="88"/>
      <x v="23"/>
    </i>
    <i r="1">
      <x v="899"/>
      <x v="877"/>
      <x v="51"/>
      <x v="88"/>
      <x v="24"/>
    </i>
    <i r="1">
      <x v="900"/>
      <x v="89"/>
      <x v="33"/>
      <x v="89"/>
      <x v="27"/>
    </i>
    <i r="1">
      <x v="910"/>
      <x v="181"/>
      <x v="34"/>
      <x v="90"/>
      <x v="27"/>
    </i>
    <i r="1">
      <x v="914"/>
      <x v="425"/>
      <x v="61"/>
      <x v="90"/>
      <x v="22"/>
    </i>
    <i r="1">
      <x v="959"/>
      <x v="849"/>
      <x v="46"/>
      <x v="95"/>
      <x v="25"/>
    </i>
    <i r="1">
      <x v="967"/>
      <x v="968"/>
      <x v="37"/>
      <x v="37"/>
      <x v="26"/>
    </i>
    <i r="1">
      <x v="969"/>
      <x v="970"/>
      <x v="34"/>
      <x v="37"/>
      <x v="27"/>
    </i>
    <i r="1">
      <x v="971"/>
      <x v="972"/>
      <x v="41"/>
      <x v="37"/>
      <x v="26"/>
    </i>
    <i r="1">
      <x v="978"/>
      <x v="979"/>
      <x v="32"/>
      <x v="37"/>
      <x v="27"/>
    </i>
    <i t="grand">
      <x/>
    </i>
  </rowItems>
  <colItems count="1">
    <i/>
  </colItems>
  <dataFields count="1">
    <dataField name="N.ro" fld="1" subtotal="count" baseField="0" baseItem="0"/>
  </dataFields>
  <formats count="18">
    <format dxfId="553">
      <pivotArea dataOnly="0" labelOnly="1" outline="0" fieldPosition="0">
        <references count="1">
          <reference field="13" count="0"/>
        </references>
      </pivotArea>
    </format>
    <format dxfId="552">
      <pivotArea type="all" dataOnly="0" outline="0" fieldPosition="0"/>
    </format>
    <format dxfId="551">
      <pivotArea field="13" type="button" dataOnly="0" labelOnly="1" outline="0" axis="axisRow" fieldPosition="0"/>
    </format>
    <format dxfId="550">
      <pivotArea dataOnly="0" labelOnly="1" outline="0" fieldPosition="0">
        <references count="1">
          <reference field="13" count="0"/>
        </references>
      </pivotArea>
    </format>
    <format dxfId="549">
      <pivotArea dataOnly="0" labelOnly="1" grandRow="1" outline="0" fieldPosition="0"/>
    </format>
    <format dxfId="548">
      <pivotArea type="all" dataOnly="0" outline="0" fieldPosition="0"/>
    </format>
    <format dxfId="547">
      <pivotArea field="13" type="button" dataOnly="0" labelOnly="1" outline="0" axis="axisRow" fieldPosition="0"/>
    </format>
    <format dxfId="546">
      <pivotArea dataOnly="0" labelOnly="1" outline="0" fieldPosition="0">
        <references count="1">
          <reference field="13" count="0"/>
        </references>
      </pivotArea>
    </format>
    <format dxfId="545">
      <pivotArea dataOnly="0" labelOnly="1" grandRow="1" outline="0" fieldPosition="0"/>
    </format>
    <format dxfId="544">
      <pivotArea field="13" type="button" dataOnly="0" labelOnly="1" outline="0" axis="axisRow" fieldPosition="0"/>
    </format>
    <format dxfId="543">
      <pivotArea field="0" type="button" dataOnly="0" labelOnly="1" outline="0" axis="axisRow" fieldPosition="1"/>
    </format>
    <format dxfId="542">
      <pivotArea dataOnly="0" labelOnly="1" outline="0" fieldPosition="0">
        <references count="1">
          <reference field="8" count="0"/>
        </references>
      </pivotArea>
    </format>
    <format dxfId="541">
      <pivotArea dataOnly="0" labelOnly="1" outline="0" fieldPosition="0">
        <references count="1">
          <reference field="6" count="0"/>
        </references>
      </pivotArea>
    </format>
    <format dxfId="540">
      <pivotArea dataOnly="0" outline="0" fieldPosition="0">
        <references count="1">
          <reference field="13" count="0" defaultSubtotal="1"/>
        </references>
      </pivotArea>
    </format>
    <format dxfId="539">
      <pivotArea dataOnly="0" fieldPosition="0">
        <references count="1">
          <reference field="13" count="1">
            <x v="12"/>
          </reference>
        </references>
      </pivotArea>
    </format>
    <format dxfId="538">
      <pivotArea dataOnly="0" fieldPosition="0">
        <references count="1">
          <reference field="13" count="1">
            <x v="13"/>
          </reference>
        </references>
      </pivotArea>
    </format>
    <format dxfId="537">
      <pivotArea dataOnly="0" fieldPosition="0">
        <references count="1">
          <reference field="13" count="1">
            <x v="14"/>
          </reference>
        </references>
      </pivotArea>
    </format>
    <format dxfId="536">
      <pivotArea dataOnly="0" fieldPosition="0">
        <references count="1">
          <reference field="13" count="1">
            <x v="15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vt_ClassificaIndividualeGara" cacheId="2" applyNumberFormats="0" applyBorderFormats="0" applyFontFormats="0" applyPatternFormats="0" applyAlignmentFormats="0" applyWidthHeightFormats="1" dataCaption="Valori" updatedVersion="3" minRefreshableVersion="3" itemPrintTitles="1" createdVersion="5" indent="0" compact="0" compactData="0" multipleFieldFilters="0">
  <location ref="A3:K946" firstHeaderRow="1" firstDataRow="1" firstDataCol="11" rowPageCount="1" colPageCount="1"/>
  <pivotFields count="26">
    <pivotField axis="axisPage" compact="0" outline="0" showAll="0" defaultSubtotal="0">
      <items count="18">
        <item x="17"/>
        <item x="0"/>
        <item x="2"/>
        <item x="3"/>
        <item x="4"/>
        <item x="16"/>
        <item x="1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compact="0" outline="0" showAll="0" defaultSubtotal="0">
      <items count="17">
        <item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compact="0" outline="0" showAll="0" defaultSubtotal="0">
      <items count="10">
        <item x="0"/>
        <item x="2"/>
        <item m="1" x="4"/>
        <item m="1" x="5"/>
        <item m="1" x="9"/>
        <item m="1" x="6"/>
        <item m="1" x="7"/>
        <item m="1" x="3"/>
        <item m="1" x="8"/>
        <item x="1"/>
      </items>
    </pivotField>
    <pivotField axis="axisRow" compact="0" outline="0" showAll="0" defaultSubtotal="0">
      <items count="1091">
        <item x="180"/>
        <item x="222"/>
        <item x="106"/>
        <item x="670"/>
        <item x="338"/>
        <item x="129"/>
        <item x="8"/>
        <item x="153"/>
        <item x="368"/>
        <item m="1" x="998"/>
        <item x="318"/>
        <item x="772"/>
        <item x="137"/>
        <item x="45"/>
        <item x="41"/>
        <item m="1" x="1023"/>
        <item x="726"/>
        <item x="712"/>
        <item x="862"/>
        <item x="684"/>
        <item x="9"/>
        <item x="747"/>
        <item x="181"/>
        <item x="768"/>
        <item x="694"/>
        <item x="877"/>
        <item x="32"/>
        <item x="92"/>
        <item x="71"/>
        <item x="2"/>
        <item x="89"/>
        <item x="12"/>
        <item x="677"/>
        <item x="698"/>
        <item x="85"/>
        <item x="880"/>
        <item x="47"/>
        <item x="87"/>
        <item x="122"/>
        <item x="150"/>
        <item x="702"/>
        <item x="453"/>
        <item x="340"/>
        <item x="141"/>
        <item x="196"/>
        <item x="116"/>
        <item x="70"/>
        <item x="49"/>
        <item x="595"/>
        <item x="544"/>
        <item m="1" x="950"/>
        <item x="21"/>
        <item x="127"/>
        <item x="376"/>
        <item x="242"/>
        <item x="78"/>
        <item x="28"/>
        <item x="568"/>
        <item x="776"/>
        <item x="20"/>
        <item x="629"/>
        <item x="72"/>
        <item x="212"/>
        <item x="217"/>
        <item m="1" x="1078"/>
        <item x="305"/>
        <item x="110"/>
        <item x="167"/>
        <item x="576"/>
        <item x="377"/>
        <item x="231"/>
        <item x="308"/>
        <item x="654"/>
        <item x="664"/>
        <item x="598"/>
        <item x="7"/>
        <item x="195"/>
        <item x="3"/>
        <item x="442"/>
        <item x="258"/>
        <item x="644"/>
        <item x="634"/>
        <item x="498"/>
        <item x="39"/>
        <item x="895"/>
        <item x="427"/>
        <item x="548"/>
        <item x="303"/>
        <item x="588"/>
        <item x="825"/>
        <item x="463"/>
        <item x="780"/>
        <item x="337"/>
        <item x="447"/>
        <item x="579"/>
        <item x="661"/>
        <item x="275"/>
        <item x="299"/>
        <item x="351"/>
        <item x="151"/>
        <item x="254"/>
        <item x="91"/>
        <item x="350"/>
        <item x="131"/>
        <item x="154"/>
        <item x="384"/>
        <item x="730"/>
        <item x="306"/>
        <item m="1" x="1090"/>
        <item x="172"/>
        <item x="738"/>
        <item x="125"/>
        <item x="152"/>
        <item x="332"/>
        <item x="380"/>
        <item x="813"/>
        <item x="208"/>
        <item x="637"/>
        <item x="234"/>
        <item x="385"/>
        <item x="497"/>
        <item x="33"/>
        <item x="35"/>
        <item x="737"/>
        <item x="293"/>
        <item x="290"/>
        <item x="226"/>
        <item x="280"/>
        <item x="741"/>
        <item x="860"/>
        <item x="556"/>
        <item x="484"/>
        <item x="723"/>
        <item x="587"/>
        <item x="589"/>
        <item x="416"/>
        <item x="523"/>
        <item x="128"/>
        <item x="658"/>
        <item x="653"/>
        <item m="1" x="968"/>
        <item m="1" x="999"/>
        <item x="731"/>
        <item x="802"/>
        <item x="707"/>
        <item m="1" x="900"/>
        <item x="82"/>
        <item x="61"/>
        <item x="81"/>
        <item x="517"/>
        <item x="205"/>
        <item x="452"/>
        <item x="817"/>
        <item x="828"/>
        <item x="622"/>
        <item m="1" x="958"/>
        <item m="1" x="980"/>
        <item x="282"/>
        <item x="250"/>
        <item x="488"/>
        <item x="218"/>
        <item x="267"/>
        <item x="885"/>
        <item m="1" x="1068"/>
        <item m="1" x="1074"/>
        <item x="608"/>
        <item x="286"/>
        <item x="175"/>
        <item x="201"/>
        <item x="494"/>
        <item x="805"/>
        <item x="831"/>
        <item x="485"/>
        <item x="672"/>
        <item x="789"/>
        <item x="370"/>
        <item x="701"/>
        <item x="709"/>
        <item x="363"/>
        <item m="1" x="1060"/>
        <item x="425"/>
        <item x="450"/>
        <item m="1" x="1080"/>
        <item x="719"/>
        <item x="396"/>
        <item x="477"/>
        <item x="269"/>
        <item x="632"/>
        <item x="578"/>
        <item x="483"/>
        <item x="200"/>
        <item x="646"/>
        <item x="274"/>
        <item m="1" x="962"/>
        <item m="1" x="972"/>
        <item x="186"/>
        <item x="164"/>
        <item x="495"/>
        <item x="472"/>
        <item x="324"/>
        <item x="724"/>
        <item x="358"/>
        <item x="720"/>
        <item x="315"/>
        <item x="54"/>
        <item x="736"/>
        <item x="703"/>
        <item x="685"/>
        <item x="260"/>
        <item x="461"/>
        <item m="1" x="929"/>
        <item x="366"/>
        <item x="374"/>
        <item m="1" x="944"/>
        <item x="687"/>
        <item x="428"/>
        <item m="1" x="967"/>
        <item x="156"/>
        <item x="323"/>
        <item m="1" x="992"/>
        <item x="314"/>
        <item x="146"/>
        <item x="418"/>
        <item x="214"/>
        <item x="119"/>
        <item x="55"/>
        <item x="367"/>
        <item x="259"/>
        <item x="37"/>
        <item x="59"/>
        <item x="504"/>
        <item m="1" x="1079"/>
        <item x="361"/>
        <item x="27"/>
        <item x="767"/>
        <item x="329"/>
        <item x="84"/>
        <item x="369"/>
        <item x="725"/>
        <item m="1" x="937"/>
        <item x="163"/>
        <item x="191"/>
        <item m="1" x="957"/>
        <item x="762"/>
        <item x="16"/>
        <item x="746"/>
        <item m="1" x="987"/>
        <item x="751"/>
        <item x="536"/>
        <item x="183"/>
        <item x="50"/>
        <item x="6"/>
        <item x="743"/>
        <item x="262"/>
        <item x="594"/>
        <item m="1" x="1040"/>
        <item x="508"/>
        <item x="531"/>
        <item x="220"/>
        <item x="328"/>
        <item x="635"/>
        <item x="109"/>
        <item x="0"/>
        <item x="213"/>
        <item x="277"/>
        <item x="553"/>
        <item x="499"/>
        <item x="590"/>
        <item x="287"/>
        <item m="1" x="927"/>
        <item x="13"/>
        <item m="1" x="936"/>
        <item x="386"/>
        <item x="139"/>
        <item m="1" x="949"/>
        <item x="111"/>
        <item x="676"/>
        <item x="347"/>
        <item x="379"/>
        <item m="1" x="966"/>
        <item x="392"/>
        <item m="1" x="979"/>
        <item x="395"/>
        <item x="365"/>
        <item x="500"/>
        <item x="745"/>
        <item x="758"/>
        <item x="784"/>
        <item x="753"/>
        <item x="245"/>
        <item x="840"/>
        <item x="56"/>
        <item x="514"/>
        <item x="493"/>
        <item x="775"/>
        <item x="773"/>
        <item x="854"/>
        <item x="735"/>
        <item x="611"/>
        <item x="798"/>
        <item x="166"/>
        <item x="642"/>
        <item x="779"/>
        <item x="189"/>
        <item x="434"/>
        <item x="194"/>
        <item x="855"/>
        <item x="527"/>
        <item x="513"/>
        <item x="198"/>
        <item x="812"/>
        <item x="346"/>
        <item x="886"/>
        <item x="774"/>
        <item x="565"/>
        <item x="248"/>
        <item x="852"/>
        <item x="319"/>
        <item x="298"/>
        <item x="883"/>
        <item x="522"/>
        <item x="264"/>
        <item x="875"/>
        <item x="788"/>
        <item x="864"/>
        <item x="649"/>
        <item x="219"/>
        <item x="822"/>
        <item x="228"/>
        <item x="763"/>
        <item x="501"/>
        <item x="757"/>
        <item x="247"/>
        <item x="304"/>
        <item x="281"/>
        <item x="313"/>
        <item x="102"/>
        <item x="597"/>
        <item x="178"/>
        <item x="624"/>
        <item x="625"/>
        <item x="224"/>
        <item x="284"/>
        <item x="188"/>
        <item m="1" x="997"/>
        <item x="302"/>
        <item x="810"/>
        <item m="1" x="1010"/>
        <item x="199"/>
        <item x="170"/>
        <item x="211"/>
        <item x="872"/>
        <item x="890"/>
        <item x="252"/>
        <item x="309"/>
        <item x="770"/>
        <item x="754"/>
        <item x="244"/>
        <item x="174"/>
        <item x="209"/>
        <item x="640"/>
        <item x="297"/>
        <item x="526"/>
        <item x="837"/>
        <item x="811"/>
        <item x="506"/>
        <item x="176"/>
        <item x="827"/>
        <item x="68"/>
        <item x="265"/>
        <item x="806"/>
        <item x="756"/>
        <item x="833"/>
        <item m="1" x="905"/>
        <item x="490"/>
        <item x="564"/>
        <item x="785"/>
        <item x="706"/>
        <item x="422"/>
        <item x="699"/>
        <item x="518"/>
        <item x="841"/>
        <item x="878"/>
        <item x="300"/>
        <item x="830"/>
        <item x="749"/>
        <item x="533"/>
        <item m="1" x="991"/>
        <item x="815"/>
        <item x="752"/>
        <item x="838"/>
        <item x="897"/>
        <item x="869"/>
        <item x="778"/>
        <item x="818"/>
        <item x="870"/>
        <item x="539"/>
        <item x="204"/>
        <item x="516"/>
        <item x="648"/>
        <item x="819"/>
        <item x="892"/>
        <item x="760"/>
        <item x="755"/>
        <item x="207"/>
        <item x="899"/>
        <item x="898"/>
        <item x="412"/>
        <item m="1" x="1044"/>
        <item x="466"/>
        <item x="394"/>
        <item x="691"/>
        <item x="18"/>
        <item x="426"/>
        <item x="354"/>
        <item x="865"/>
        <item x="432"/>
        <item x="469"/>
        <item x="120"/>
        <item m="1" x="946"/>
        <item x="510"/>
        <item x="223"/>
        <item x="311"/>
        <item x="193"/>
        <item x="555"/>
        <item m="1" x="911"/>
        <item x="355"/>
        <item x="593"/>
        <item x="573"/>
        <item x="614"/>
        <item x="554"/>
        <item m="1" x="921"/>
        <item x="405"/>
        <item x="360"/>
        <item x="581"/>
        <item x="799"/>
        <item x="465"/>
        <item m="1" x="915"/>
        <item x="325"/>
        <item x="31"/>
        <item x="322"/>
        <item x="894"/>
        <item m="1" x="1064"/>
        <item x="112"/>
        <item x="14"/>
        <item x="371"/>
        <item x="876"/>
        <item x="882"/>
        <item x="243"/>
        <item x="263"/>
        <item x="616"/>
        <item x="168"/>
        <item m="1" x="1006"/>
        <item x="525"/>
        <item x="873"/>
        <item x="612"/>
        <item x="636"/>
        <item m="1" x="1009"/>
        <item x="331"/>
        <item x="446"/>
        <item x="80"/>
        <item x="621"/>
        <item x="443"/>
        <item m="1" x="1049"/>
        <item x="382"/>
        <item x="407"/>
        <item x="668"/>
        <item x="190"/>
        <item x="750"/>
        <item x="256"/>
        <item x="25"/>
        <item x="681"/>
        <item x="130"/>
        <item x="333"/>
        <item m="1" x="1020"/>
        <item x="807"/>
        <item x="695"/>
        <item x="1"/>
        <item x="572"/>
        <item x="406"/>
        <item x="742"/>
        <item x="769"/>
        <item x="809"/>
        <item x="343"/>
        <item x="233"/>
        <item x="507"/>
        <item m="1" x="933"/>
        <item x="19"/>
        <item x="421"/>
        <item x="75"/>
        <item x="549"/>
        <item x="639"/>
        <item x="335"/>
        <item x="884"/>
        <item x="650"/>
        <item x="383"/>
        <item x="851"/>
        <item x="292"/>
        <item x="792"/>
        <item x="633"/>
        <item x="344"/>
        <item x="436"/>
        <item x="310"/>
        <item x="388"/>
        <item x="42"/>
        <item x="628"/>
        <item x="339"/>
        <item m="1" x="1004"/>
        <item x="69"/>
        <item x="582"/>
        <item x="491"/>
        <item x="341"/>
        <item m="1" x="916"/>
        <item x="609"/>
        <item x="547"/>
        <item x="459"/>
        <item m="1" x="955"/>
        <item x="718"/>
        <item x="239"/>
        <item x="312"/>
        <item x="782"/>
        <item x="58"/>
        <item x="603"/>
        <item x="88"/>
        <item x="697"/>
        <item x="113"/>
        <item x="585"/>
        <item m="1" x="1053"/>
        <item x="689"/>
        <item x="464"/>
        <item x="843"/>
        <item x="893"/>
        <item x="700"/>
        <item x="765"/>
        <item x="283"/>
        <item x="693"/>
        <item x="696"/>
        <item x="728"/>
        <item x="235"/>
        <item x="11"/>
        <item x="51"/>
        <item x="675"/>
        <item m="1" x="1082"/>
        <item x="157"/>
        <item x="52"/>
        <item x="797"/>
        <item x="511"/>
        <item x="605"/>
        <item x="408"/>
        <item x="241"/>
        <item x="246"/>
        <item x="651"/>
        <item x="559"/>
        <item x="74"/>
        <item x="733"/>
        <item x="417"/>
        <item x="30"/>
        <item x="22"/>
        <item x="101"/>
        <item x="336"/>
        <item x="36"/>
        <item m="1" x="1005"/>
        <item m="1" x="1077"/>
        <item m="1" x="1021"/>
        <item x="65"/>
        <item x="53"/>
        <item x="221"/>
        <item x="793"/>
        <item x="867"/>
        <item x="814"/>
        <item x="410"/>
        <item x="23"/>
        <item x="727"/>
        <item x="826"/>
        <item x="530"/>
        <item x="114"/>
        <item x="448"/>
        <item x="414"/>
        <item x="285"/>
        <item m="1" x="1067"/>
        <item x="445"/>
        <item m="1" x="1087"/>
        <item x="348"/>
        <item x="474"/>
        <item x="528"/>
        <item x="121"/>
        <item x="816"/>
        <item x="846"/>
        <item x="617"/>
        <item x="853"/>
        <item x="692"/>
        <item x="610"/>
        <item x="509"/>
        <item x="373"/>
        <item x="136"/>
        <item x="295"/>
        <item x="558"/>
        <item x="604"/>
        <item x="197"/>
        <item x="138"/>
        <item x="861"/>
        <item x="356"/>
        <item x="362"/>
        <item x="591"/>
        <item x="177"/>
        <item x="132"/>
        <item x="618"/>
        <item x="185"/>
        <item x="229"/>
        <item x="680"/>
        <item x="320"/>
        <item x="5"/>
        <item x="631"/>
        <item x="688"/>
        <item m="1" x="956"/>
        <item x="97"/>
        <item x="686"/>
        <item x="667"/>
        <item x="108"/>
        <item x="93"/>
        <item x="316"/>
        <item x="891"/>
        <item x="868"/>
        <item x="441"/>
        <item x="140"/>
        <item x="38"/>
        <item x="534"/>
        <item x="471"/>
        <item x="232"/>
        <item x="545"/>
        <item x="192"/>
        <item m="1" x="1026"/>
        <item x="515"/>
        <item m="1" x="908"/>
        <item x="717"/>
        <item x="521"/>
        <item x="835"/>
        <item x="135"/>
        <item x="623"/>
        <item m="1" x="1019"/>
        <item x="739"/>
        <item x="821"/>
        <item x="133"/>
        <item x="29"/>
        <item m="1" x="913"/>
        <item x="48"/>
        <item x="107"/>
        <item x="437"/>
        <item x="401"/>
        <item x="836"/>
        <item x="467"/>
        <item x="266"/>
        <item x="683"/>
        <item x="148"/>
        <item m="1" x="1002"/>
        <item x="397"/>
        <item m="1" x="1014"/>
        <item x="389"/>
        <item x="834"/>
        <item x="584"/>
        <item x="714"/>
        <item x="444"/>
        <item x="423"/>
        <item x="552"/>
        <item x="630"/>
        <item x="288"/>
        <item x="871"/>
        <item x="820"/>
        <item x="402"/>
        <item x="296"/>
        <item x="566"/>
        <item x="858"/>
        <item x="575"/>
        <item x="240"/>
        <item x="800"/>
        <item x="462"/>
        <item x="546"/>
        <item m="1" x="1059"/>
        <item x="430"/>
        <item x="711"/>
        <item x="458"/>
        <item x="399"/>
        <item x="824"/>
        <item x="64"/>
        <item x="105"/>
        <item x="456"/>
        <item x="230"/>
        <item x="278"/>
        <item x="268"/>
        <item x="863"/>
        <item x="393"/>
        <item x="334"/>
        <item x="569"/>
        <item x="512"/>
        <item x="615"/>
        <item x="155"/>
        <item x="599"/>
        <item x="682"/>
        <item x="562"/>
        <item x="415"/>
        <item x="390"/>
        <item x="881"/>
        <item x="257"/>
        <item x="771"/>
        <item x="460"/>
        <item x="557"/>
        <item x="291"/>
        <item x="795"/>
        <item x="537"/>
        <item x="118"/>
        <item x="179"/>
        <item x="550"/>
        <item x="540"/>
        <item m="1" x="902"/>
        <item x="647"/>
        <item x="404"/>
        <item x="638"/>
        <item x="704"/>
        <item x="656"/>
        <item x="142"/>
        <item x="729"/>
        <item x="301"/>
        <item x="400"/>
        <item m="1" x="996"/>
        <item m="1" x="932"/>
        <item m="1" x="920"/>
        <item m="1" x="1055"/>
        <item m="1" x="923"/>
        <item x="454"/>
        <item m="1" x="974"/>
        <item m="1" x="1075"/>
        <item m="1" x="1047"/>
        <item x="671"/>
        <item x="470"/>
        <item x="187"/>
        <item x="600"/>
        <item m="1" x="1016"/>
        <item x="787"/>
        <item m="1" x="925"/>
        <item x="160"/>
        <item x="476"/>
        <item x="77"/>
        <item x="317"/>
        <item m="1" x="1039"/>
        <item m="1" x="926"/>
        <item x="104"/>
        <item m="1" x="1035"/>
        <item x="438"/>
        <item x="607"/>
        <item m="1" x="938"/>
        <item m="1" x="917"/>
        <item x="86"/>
        <item m="1" x="1001"/>
        <item m="1" x="983"/>
        <item m="1" x="986"/>
        <item m="1" x="1037"/>
        <item m="1" x="973"/>
        <item x="829"/>
        <item m="1" x="1018"/>
        <item x="791"/>
        <item m="1" x="931"/>
        <item m="1" x="1012"/>
        <item m="1" x="943"/>
        <item x="679"/>
        <item m="1" x="1038"/>
        <item m="1" x="1043"/>
        <item m="1" x="994"/>
        <item m="1" x="1048"/>
        <item m="1" x="977"/>
        <item m="1" x="1032"/>
        <item x="79"/>
        <item m="1" x="995"/>
        <item x="678"/>
        <item m="1" x="1028"/>
        <item x="98"/>
        <item m="1" x="1008"/>
        <item m="1" x="1025"/>
        <item m="1" x="1089"/>
        <item m="1" x="1030"/>
        <item m="1" x="978"/>
        <item m="1" x="1017"/>
        <item m="1" x="935"/>
        <item m="1" x="942"/>
        <item m="1" x="941"/>
        <item m="1" x="1051"/>
        <item m="1" x="1072"/>
        <item m="1" x="947"/>
        <item x="783"/>
        <item m="1" x="1024"/>
        <item m="1" x="1007"/>
        <item m="1" x="989"/>
        <item m="1" x="1022"/>
        <item m="1" x="970"/>
        <item m="1" x="918"/>
        <item m="1" x="1066"/>
        <item m="1" x="1003"/>
        <item m="1" x="1070"/>
        <item m="1" x="903"/>
        <item x="889"/>
        <item m="1" x="1063"/>
        <item x="90"/>
        <item m="1" x="1085"/>
        <item m="1" x="1061"/>
        <item m="1" x="907"/>
        <item m="1" x="1052"/>
        <item m="1" x="1058"/>
        <item m="1" x="993"/>
        <item m="1" x="919"/>
        <item m="1" x="981"/>
        <item x="551"/>
        <item x="652"/>
        <item m="1" x="914"/>
        <item m="1" x="1042"/>
        <item m="1" x="953"/>
        <item m="1" x="975"/>
        <item m="1" x="1073"/>
        <item x="253"/>
        <item x="279"/>
        <item m="1" x="1056"/>
        <item m="1" x="959"/>
        <item m="1" x="940"/>
        <item m="1" x="1015"/>
        <item m="1" x="945"/>
        <item m="1" x="1031"/>
        <item m="1" x="922"/>
        <item m="1" x="1062"/>
        <item m="1" x="969"/>
        <item m="1" x="1011"/>
        <item m="1" x="960"/>
        <item m="1" x="1086"/>
        <item m="1" x="901"/>
        <item m="1" x="1065"/>
        <item m="1" x="963"/>
        <item x="237"/>
        <item x="173"/>
        <item m="1" x="1013"/>
        <item x="888"/>
        <item m="1" x="1050"/>
        <item m="1" x="1034"/>
        <item m="1" x="1029"/>
        <item m="1" x="1076"/>
        <item m="1" x="1027"/>
        <item m="1" x="930"/>
        <item m="1" x="939"/>
        <item x="182"/>
        <item m="1" x="934"/>
        <item m="1" x="1069"/>
        <item m="1" x="988"/>
        <item m="1" x="976"/>
        <item x="413"/>
        <item x="529"/>
        <item x="321"/>
        <item m="1" x="1084"/>
        <item m="1" x="924"/>
        <item m="1" x="982"/>
        <item m="1" x="909"/>
        <item x="439"/>
        <item m="1" x="1081"/>
        <item x="722"/>
        <item x="710"/>
        <item m="1" x="1088"/>
        <item m="1" x="1057"/>
        <item m="1" x="906"/>
        <item m="1" x="961"/>
        <item m="1" x="904"/>
        <item m="1" x="985"/>
        <item m="1" x="1000"/>
        <item m="1" x="971"/>
        <item m="1" x="964"/>
        <item m="1" x="951"/>
        <item m="1" x="952"/>
        <item m="1" x="984"/>
        <item m="1" x="948"/>
        <item m="1" x="954"/>
        <item x="270"/>
        <item m="1" x="990"/>
        <item x="519"/>
        <item x="764"/>
        <item x="839"/>
        <item x="149"/>
        <item x="144"/>
        <item x="761"/>
        <item x="468"/>
        <item x="115"/>
        <item x="83"/>
        <item x="596"/>
        <item x="123"/>
        <item x="272"/>
        <item x="43"/>
        <item x="165"/>
        <item x="391"/>
        <item m="1" x="1036"/>
        <item x="216"/>
        <item x="24"/>
        <item x="845"/>
        <item x="249"/>
        <item x="740"/>
        <item x="357"/>
        <item x="206"/>
        <item x="482"/>
        <item x="387"/>
        <item x="44"/>
        <item x="10"/>
        <item x="662"/>
        <item x="99"/>
        <item x="15"/>
        <item x="496"/>
        <item m="1" x="912"/>
        <item x="866"/>
        <item x="535"/>
        <item x="424"/>
        <item m="1" x="1083"/>
        <item x="473"/>
        <item x="874"/>
        <item x="781"/>
        <item x="433"/>
        <item x="349"/>
        <item x="117"/>
        <item x="251"/>
        <item x="580"/>
        <item x="171"/>
        <item x="542"/>
        <item x="238"/>
        <item x="663"/>
        <item x="823"/>
        <item x="643"/>
        <item x="626"/>
        <item x="887"/>
        <item m="1" x="1033"/>
        <item x="561"/>
        <item x="570"/>
        <item x="503"/>
        <item m="1" x="965"/>
        <item m="1" x="928"/>
        <item x="210"/>
        <item x="759"/>
        <item x="486"/>
        <item x="76"/>
        <item x="673"/>
        <item x="532"/>
        <item x="716"/>
        <item x="431"/>
        <item m="1" x="910"/>
        <item x="307"/>
        <item x="842"/>
        <item x="375"/>
        <item x="67"/>
        <item x="345"/>
        <item x="489"/>
        <item x="543"/>
        <item x="95"/>
        <item x="203"/>
        <item x="364"/>
        <item x="601"/>
        <item x="620"/>
        <item x="411"/>
        <item x="409"/>
        <item x="227"/>
        <item x="255"/>
        <item m="1" x="1071"/>
        <item x="832"/>
        <item x="665"/>
        <item x="273"/>
        <item x="721"/>
        <item x="480"/>
        <item x="63"/>
        <item x="577"/>
        <item x="289"/>
        <item x="359"/>
        <item x="613"/>
        <item x="451"/>
        <item x="592"/>
        <item m="1" x="1045"/>
        <item x="563"/>
        <item m="1" x="1046"/>
        <item x="655"/>
        <item x="567"/>
        <item x="60"/>
        <item x="808"/>
        <item x="327"/>
        <item x="669"/>
        <item x="126"/>
        <item x="57"/>
        <item x="850"/>
        <item x="184"/>
        <item x="478"/>
        <item x="481"/>
        <item m="1" x="1041"/>
        <item x="541"/>
        <item x="619"/>
        <item x="657"/>
        <item x="276"/>
        <item x="342"/>
        <item x="734"/>
        <item x="571"/>
        <item x="330"/>
        <item m="1" x="1054"/>
        <item x="62"/>
        <item x="46"/>
        <item x="4"/>
        <item x="17"/>
        <item x="26"/>
        <item x="34"/>
        <item x="40"/>
        <item x="66"/>
        <item x="73"/>
        <item x="94"/>
        <item x="96"/>
        <item x="100"/>
        <item x="103"/>
        <item x="124"/>
        <item x="134"/>
        <item x="143"/>
        <item x="145"/>
        <item x="147"/>
        <item x="158"/>
        <item x="159"/>
        <item x="161"/>
        <item x="162"/>
        <item x="169"/>
        <item x="202"/>
        <item x="215"/>
        <item x="225"/>
        <item x="236"/>
        <item x="261"/>
        <item x="271"/>
        <item x="294"/>
        <item x="326"/>
        <item x="352"/>
        <item x="353"/>
        <item x="372"/>
        <item x="378"/>
        <item x="381"/>
        <item x="398"/>
        <item x="403"/>
        <item x="419"/>
        <item x="420"/>
        <item x="429"/>
        <item x="435"/>
        <item x="440"/>
        <item x="449"/>
        <item x="455"/>
        <item x="457"/>
        <item x="475"/>
        <item x="479"/>
        <item x="487"/>
        <item x="492"/>
        <item x="502"/>
        <item x="505"/>
        <item x="520"/>
        <item x="524"/>
        <item x="538"/>
        <item x="560"/>
        <item x="574"/>
        <item x="583"/>
        <item x="586"/>
        <item x="602"/>
        <item x="606"/>
        <item x="627"/>
        <item x="641"/>
        <item x="645"/>
        <item x="659"/>
        <item x="660"/>
        <item x="666"/>
        <item x="674"/>
        <item x="690"/>
        <item x="705"/>
        <item x="708"/>
        <item x="713"/>
        <item x="715"/>
        <item x="732"/>
        <item x="744"/>
        <item x="748"/>
        <item x="766"/>
        <item x="777"/>
        <item x="786"/>
        <item x="790"/>
        <item x="794"/>
        <item x="796"/>
        <item x="801"/>
        <item x="803"/>
        <item x="804"/>
        <item x="844"/>
        <item x="847"/>
        <item x="848"/>
        <item x="849"/>
        <item x="856"/>
        <item x="857"/>
        <item x="859"/>
        <item x="879"/>
        <item x="896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854">
        <item x="889"/>
        <item m="1" x="1723"/>
        <item m="1" x="1083"/>
        <item m="1" x="1305"/>
        <item m="1" x="1105"/>
        <item m="1" x="1613"/>
        <item m="1" x="1689"/>
        <item m="1" x="1069"/>
        <item m="1" x="956"/>
        <item m="1" x="1524"/>
        <item m="1" x="1268"/>
        <item m="1" x="1122"/>
        <item m="1" x="1756"/>
        <item m="1" x="906"/>
        <item m="1" x="1133"/>
        <item m="1" x="1214"/>
        <item m="1" x="1416"/>
        <item x="30"/>
        <item m="1" x="1737"/>
        <item m="1" x="1003"/>
        <item m="1" x="1575"/>
        <item m="1" x="1481"/>
        <item m="1" x="1212"/>
        <item m="1" x="1289"/>
        <item m="1" x="943"/>
        <item m="1" x="1024"/>
        <item m="1" x="1391"/>
        <item m="1" x="1710"/>
        <item m="1" x="1461"/>
        <item m="1" x="1050"/>
        <item m="1" x="1175"/>
        <item m="1" x="1445"/>
        <item m="1" x="1006"/>
        <item m="1" x="1681"/>
        <item m="1" x="1028"/>
        <item m="1" x="954"/>
        <item m="1" x="948"/>
        <item m="1" x="960"/>
        <item m="1" x="1048"/>
        <item m="1" x="1833"/>
        <item m="1" x="1843"/>
        <item m="1" x="1358"/>
        <item m="1" x="1272"/>
        <item m="1" x="1339"/>
        <item m="1" x="1051"/>
        <item m="1" x="890"/>
        <item m="1" x="1528"/>
        <item m="1" x="1536"/>
        <item m="1" x="1527"/>
        <item m="1" x="1258"/>
        <item m="1" x="1853"/>
        <item x="406"/>
        <item m="1" x="1140"/>
        <item m="1" x="1671"/>
        <item m="1" x="1824"/>
        <item m="1" x="1519"/>
        <item m="1" x="1080"/>
        <item m="1" x="1818"/>
        <item m="1" x="1657"/>
        <item m="1" x="1421"/>
        <item m="1" x="1644"/>
        <item m="1" x="1446"/>
        <item m="1" x="1323"/>
        <item m="1" x="1325"/>
        <item m="1" x="1016"/>
        <item m="1" x="1759"/>
        <item m="1" x="1451"/>
        <item m="1" x="957"/>
        <item m="1" x="1561"/>
        <item m="1" x="1085"/>
        <item m="1" x="1156"/>
        <item m="1" x="1042"/>
        <item m="1" x="1815"/>
        <item m="1" x="1529"/>
        <item m="1" x="1404"/>
        <item m="1" x="1487"/>
        <item m="1" x="1789"/>
        <item m="1" x="1635"/>
        <item m="1" x="1715"/>
        <item m="1" x="1296"/>
        <item m="1" x="1741"/>
        <item m="1" x="1399"/>
        <item m="1" x="1429"/>
        <item m="1" x="1225"/>
        <item m="1" x="1095"/>
        <item m="1" x="1270"/>
        <item m="1" x="997"/>
        <item m="1" x="1055"/>
        <item m="1" x="1318"/>
        <item m="1" x="1563"/>
        <item m="1" x="1750"/>
        <item m="1" x="1485"/>
        <item m="1" x="905"/>
        <item m="1" x="1594"/>
        <item m="1" x="1777"/>
        <item m="1" x="1679"/>
        <item m="1" x="1688"/>
        <item m="1" x="1371"/>
        <item m="1" x="1795"/>
        <item m="1" x="949"/>
        <item m="1" x="1619"/>
        <item m="1" x="1832"/>
        <item m="1" x="1097"/>
        <item m="1" x="1000"/>
        <item m="1" x="1604"/>
        <item m="1" x="1631"/>
        <item m="1" x="1782"/>
        <item m="1" x="897"/>
        <item m="1" x="1027"/>
        <item m="1" x="1535"/>
        <item m="1" x="1618"/>
        <item m="1" x="976"/>
        <item m="1" x="1711"/>
        <item m="1" x="1526"/>
        <item m="1" x="1397"/>
        <item m="1" x="923"/>
        <item m="1" x="1292"/>
        <item m="1" x="1141"/>
        <item m="1" x="1511"/>
        <item m="1" x="1682"/>
        <item m="1" x="937"/>
        <item m="1" x="1333"/>
        <item m="1" x="1269"/>
        <item m="1" x="1283"/>
        <item m="1" x="1291"/>
        <item m="1" x="1088"/>
        <item m="1" x="933"/>
        <item m="1" x="1196"/>
        <item m="1" x="1132"/>
        <item m="1" x="952"/>
        <item m="1" x="1041"/>
        <item m="1" x="1846"/>
        <item m="1" x="1260"/>
        <item m="1" x="909"/>
        <item m="1" x="1120"/>
        <item m="1" x="1663"/>
        <item m="1" x="926"/>
        <item m="1" x="1728"/>
        <item m="1" x="900"/>
        <item m="1" x="961"/>
        <item m="1" x="1167"/>
        <item m="1" x="1850"/>
        <item m="1" x="1514"/>
        <item m="1" x="1596"/>
        <item m="1" x="1195"/>
        <item m="1" x="1801"/>
        <item m="1" x="1037"/>
        <item m="1" x="908"/>
        <item m="1" x="1362"/>
        <item m="1" x="1255"/>
        <item m="1" x="1242"/>
        <item m="1" x="1385"/>
        <item m="1" x="1239"/>
        <item m="1" x="1031"/>
        <item m="1" x="1477"/>
        <item m="1" x="1182"/>
        <item m="1" x="1458"/>
        <item m="1" x="1616"/>
        <item m="1" x="946"/>
        <item m="1" x="995"/>
        <item m="1" x="1435"/>
        <item m="1" x="944"/>
        <item m="1" x="1648"/>
        <item m="1" x="975"/>
        <item m="1" x="1119"/>
        <item m="1" x="1169"/>
        <item m="1" x="1348"/>
        <item m="1" x="1851"/>
        <item m="1" x="1402"/>
        <item m="1" x="1630"/>
        <item m="1" x="1261"/>
        <item m="1" x="1747"/>
        <item m="1" x="981"/>
        <item m="1" x="1558"/>
        <item x="343"/>
        <item m="1" x="1136"/>
        <item m="1" x="1725"/>
        <item m="1" x="993"/>
        <item m="1" x="986"/>
        <item x="409"/>
        <item m="1" x="942"/>
        <item m="1" x="1130"/>
        <item m="1" x="1525"/>
        <item x="717"/>
        <item m="1" x="1841"/>
        <item m="1" x="1751"/>
        <item m="1" x="1459"/>
        <item m="1" x="1183"/>
        <item m="1" x="1611"/>
        <item m="1" x="939"/>
        <item m="1" x="1410"/>
        <item m="1" x="1259"/>
        <item m="1" x="1726"/>
        <item m="1" x="1486"/>
        <item m="1" x="1178"/>
        <item m="1" x="1366"/>
        <item m="1" x="1199"/>
        <item m="1" x="1425"/>
        <item m="1" x="1436"/>
        <item m="1" x="1428"/>
        <item m="1" x="1093"/>
        <item m="1" x="1411"/>
        <item m="1" x="1498"/>
        <item m="1" x="1809"/>
        <item m="1" x="1517"/>
        <item m="1" x="1797"/>
        <item m="1" x="1288"/>
        <item m="1" x="1054"/>
        <item m="1" x="1096"/>
        <item m="1" x="1084"/>
        <item m="1" x="1669"/>
        <item m="1" x="959"/>
        <item m="1" x="1716"/>
        <item m="1" x="1591"/>
        <item m="1" x="1637"/>
        <item m="1" x="1414"/>
        <item m="1" x="1662"/>
        <item m="1" x="1571"/>
        <item m="1" x="998"/>
        <item m="1" x="1581"/>
        <item m="1" x="1729"/>
        <item m="1" x="1099"/>
        <item m="1" x="1441"/>
        <item m="1" x="980"/>
        <item m="1" x="1197"/>
        <item m="1" x="1579"/>
        <item m="1" x="1845"/>
        <item m="1" x="989"/>
        <item m="1" x="1523"/>
        <item m="1" x="1189"/>
        <item m="1" x="1653"/>
        <item m="1" x="1103"/>
        <item m="1" x="963"/>
        <item m="1" x="1219"/>
        <item m="1" x="901"/>
        <item m="1" x="1766"/>
        <item m="1" x="1174"/>
        <item m="1" x="1071"/>
        <item m="1" x="1067"/>
        <item m="1" x="1316"/>
        <item x="802"/>
        <item x="793"/>
        <item x="813"/>
        <item x="743"/>
        <item m="1" x="1129"/>
        <item m="1" x="1171"/>
        <item x="789"/>
        <item m="1" x="1238"/>
        <item m="1" x="1590"/>
        <item m="1" x="1781"/>
        <item m="1" x="1302"/>
        <item m="1" x="1209"/>
        <item m="1" x="1309"/>
        <item m="1" x="1760"/>
        <item m="1" x="1476"/>
        <item m="1" x="1108"/>
        <item m="1" x="1439"/>
        <item m="1" x="1717"/>
        <item m="1" x="1539"/>
        <item m="1" x="1422"/>
        <item x="833"/>
        <item x="771"/>
        <item m="1" x="1595"/>
        <item m="1" x="1776"/>
        <item x="794"/>
        <item m="1" x="1009"/>
        <item m="1" x="1267"/>
        <item m="1" x="1249"/>
        <item x="826"/>
        <item m="1" x="1059"/>
        <item x="797"/>
        <item m="1" x="902"/>
        <item x="835"/>
        <item m="1" x="1600"/>
        <item x="861"/>
        <item m="1" x="1440"/>
        <item m="1" x="1763"/>
        <item m="1" x="1350"/>
        <item m="1" x="1002"/>
        <item m="1" x="1012"/>
        <item x="750"/>
        <item m="1" x="1191"/>
        <item m="1" x="1733"/>
        <item m="1" x="1719"/>
        <item m="1" x="1322"/>
        <item x="524"/>
        <item x="551"/>
        <item x="554"/>
        <item x="506"/>
        <item m="1" x="927"/>
        <item m="1" x="1237"/>
        <item m="1" x="1257"/>
        <item m="1" x="1352"/>
        <item m="1" x="1061"/>
        <item m="1" x="1355"/>
        <item m="1" x="1073"/>
        <item m="1" x="1645"/>
        <item x="514"/>
        <item m="1" x="1720"/>
        <item m="1" x="1443"/>
        <item m="1" x="1034"/>
        <item m="1" x="1531"/>
        <item m="1" x="1177"/>
        <item x="617"/>
        <item m="1" x="974"/>
        <item m="1" x="1840"/>
        <item m="1" x="1307"/>
        <item m="1" x="921"/>
        <item m="1" x="1372"/>
        <item m="1" x="1161"/>
        <item m="1" x="1409"/>
        <item m="1" x="1482"/>
        <item m="1" x="1478"/>
        <item m="1" x="1166"/>
        <item m="1" x="970"/>
        <item m="1" x="1266"/>
        <item m="1" x="904"/>
        <item m="1" x="1738"/>
        <item m="1" x="1576"/>
        <item m="1" x="1151"/>
        <item m="1" x="1724"/>
        <item m="1" x="1507"/>
        <item m="1" x="1208"/>
        <item m="1" x="1351"/>
        <item m="1" x="1201"/>
        <item m="1" x="1426"/>
        <item m="1" x="1373"/>
        <item m="1" x="1632"/>
        <item m="1" x="1418"/>
        <item m="1" x="1015"/>
        <item m="1" x="1828"/>
        <item m="1" x="1173"/>
        <item m="1" x="899"/>
        <item m="1" x="1454"/>
        <item m="1" x="1665"/>
        <item m="1" x="1345"/>
        <item m="1" x="983"/>
        <item m="1" x="1779"/>
        <item m="1" x="951"/>
        <item m="1" x="1159"/>
        <item m="1" x="1584"/>
        <item m="1" x="1534"/>
        <item m="1" x="1686"/>
        <item m="1" x="1172"/>
        <item m="1" x="984"/>
        <item m="1" x="1727"/>
        <item m="1" x="1437"/>
        <item m="1" x="1273"/>
        <item m="1" x="1248"/>
        <item m="1" x="1784"/>
        <item m="1" x="1544"/>
        <item m="1" x="1740"/>
        <item m="1" x="1243"/>
        <item m="1" x="1702"/>
        <item m="1" x="1542"/>
        <item m="1" x="1649"/>
        <item m="1" x="1168"/>
        <item m="1" x="1577"/>
        <item m="1" x="1379"/>
        <item m="1" x="1691"/>
        <item m="1" x="1250"/>
        <item m="1" x="1138"/>
        <item m="1" x="1432"/>
        <item m="1" x="1075"/>
        <item m="1" x="1263"/>
        <item m="1" x="1343"/>
        <item m="1" x="1448"/>
        <item m="1" x="945"/>
        <item m="1" x="1598"/>
        <item m="1" x="1515"/>
        <item m="1" x="985"/>
        <item m="1" x="1540"/>
        <item m="1" x="1651"/>
        <item m="1" x="1537"/>
        <item m="1" x="1064"/>
        <item m="1" x="1442"/>
        <item m="1" x="1070"/>
        <item m="1" x="1324"/>
        <item m="1" x="1023"/>
        <item m="1" x="912"/>
        <item m="1" x="1820"/>
        <item m="1" x="1543"/>
        <item m="1" x="979"/>
        <item m="1" x="1647"/>
        <item m="1" x="1089"/>
        <item x="236"/>
        <item x="300"/>
        <item m="1" x="1503"/>
        <item m="1" x="1222"/>
        <item m="1" x="1354"/>
        <item m="1" x="919"/>
        <item m="1" x="1346"/>
        <item x="790"/>
        <item x="823"/>
        <item m="1" x="930"/>
        <item m="1" x="1215"/>
        <item x="516"/>
        <item m="1" x="1829"/>
        <item x="518"/>
        <item m="1" x="1082"/>
        <item m="1" x="1186"/>
        <item m="1" x="1748"/>
        <item m="1" x="1817"/>
        <item m="1" x="1286"/>
        <item m="1" x="1785"/>
        <item x="571"/>
        <item m="1" x="1695"/>
        <item m="1" x="1393"/>
        <item m="1" x="953"/>
        <item m="1" x="1610"/>
        <item m="1" x="1438"/>
        <item m="1" x="1246"/>
        <item m="1" x="1091"/>
        <item m="1" x="913"/>
        <item m="1" x="1417"/>
        <item m="1" x="1811"/>
        <item m="1" x="1790"/>
        <item m="1" x="1494"/>
        <item x="509"/>
        <item m="1" x="1264"/>
        <item m="1" x="1460"/>
        <item m="1" x="898"/>
        <item m="1" x="1192"/>
        <item m="1" x="1545"/>
        <item m="1" x="1300"/>
        <item m="1" x="1692"/>
        <item m="1" x="1453"/>
        <item m="1" x="1546"/>
        <item m="1" x="893"/>
        <item m="1" x="1634"/>
        <item m="1" x="1231"/>
        <item m="1" x="1678"/>
        <item m="1" x="1087"/>
        <item m="1" x="1281"/>
        <item m="1" x="935"/>
        <item m="1" x="894"/>
        <item m="1" x="1468"/>
        <item m="1" x="1652"/>
        <item m="1" x="1332"/>
        <item m="1" x="1427"/>
        <item m="1" x="1670"/>
        <item m="1" x="1240"/>
        <item x="489"/>
        <item m="1" x="1847"/>
        <item m="1" x="1220"/>
        <item m="1" x="1228"/>
        <item m="1" x="1213"/>
        <item m="1" x="1556"/>
        <item m="1" x="1768"/>
        <item m="1" x="1030"/>
        <item m="1" x="1394"/>
        <item m="1" x="1496"/>
        <item m="1" x="1068"/>
        <item m="1" x="1056"/>
        <item m="1" x="1033"/>
        <item m="1" x="1490"/>
        <item m="1" x="1431"/>
        <item m="1" x="1697"/>
        <item m="1" x="1245"/>
        <item m="1" x="1353"/>
        <item m="1" x="1493"/>
        <item m="1" x="1796"/>
        <item m="1" x="1368"/>
        <item m="1" x="1293"/>
        <item m="1" x="1100"/>
        <item m="1" x="1184"/>
        <item m="1" x="1078"/>
        <item m="1" x="1656"/>
        <item m="1" x="1836"/>
        <item m="1" x="1317"/>
        <item m="1" x="962"/>
        <item m="1" x="1360"/>
        <item m="1" x="1382"/>
        <item m="1" x="1731"/>
        <item m="1" x="1698"/>
        <item m="1" x="1457"/>
        <item m="1" x="1162"/>
        <item m="1" x="1123"/>
        <item m="1" x="972"/>
        <item m="1" x="1560"/>
        <item m="1" x="1401"/>
        <item m="1" x="1424"/>
        <item m="1" x="1489"/>
        <item m="1" x="1092"/>
        <item m="1" x="907"/>
        <item m="1" x="1334"/>
        <item m="1" x="1341"/>
        <item m="1" x="1364"/>
        <item m="1" x="928"/>
        <item m="1" x="1109"/>
        <item m="1" x="1799"/>
        <item m="1" x="1639"/>
        <item m="1" x="1627"/>
        <item m="1" x="965"/>
        <item m="1" x="1491"/>
        <item m="1" x="1210"/>
        <item m="1" x="1046"/>
        <item m="1" x="915"/>
        <item m="1" x="1472"/>
        <item m="1" x="971"/>
        <item m="1" x="1495"/>
        <item m="1" x="1643"/>
        <item m="1" x="1746"/>
        <item m="1" x="1066"/>
        <item m="1" x="1413"/>
        <item m="1" x="1158"/>
        <item m="1" x="1676"/>
        <item m="1" x="1408"/>
        <item m="1" x="1449"/>
        <item m="1" x="1152"/>
        <item m="1" x="1057"/>
        <item m="1" x="969"/>
        <item m="1" x="1444"/>
        <item m="1" x="1462"/>
        <item m="1" x="1102"/>
        <item m="1" x="1074"/>
        <item m="1" x="891"/>
        <item m="1" x="1327"/>
        <item m="1" x="1668"/>
        <item m="1" x="1203"/>
        <item m="1" x="1848"/>
        <item m="1" x="1707"/>
        <item m="1" x="1554"/>
        <item m="1" x="1822"/>
        <item m="1" x="1185"/>
        <item m="1" x="1044"/>
        <item m="1" x="1839"/>
        <item m="1" x="1369"/>
        <item x="139"/>
        <item m="1" x="1606"/>
        <item m="1" x="1810"/>
        <item m="1" x="947"/>
        <item m="1" x="1804"/>
        <item m="1" x="1311"/>
        <item m="1" x="1370"/>
        <item m="1" x="1641"/>
        <item m="1" x="1474"/>
        <item m="1" x="1522"/>
        <item m="1" x="1176"/>
        <item m="1" x="920"/>
        <item m="1" x="1629"/>
        <item m="1" x="1336"/>
        <item m="1" x="1375"/>
        <item m="1" x="1128"/>
        <item m="1" x="1062"/>
        <item m="1" x="1771"/>
        <item m="1" x="978"/>
        <item m="1" x="1297"/>
        <item m="1" x="1013"/>
        <item m="1" x="1628"/>
        <item m="1" x="1011"/>
        <item m="1" x="1114"/>
        <item m="1" x="1014"/>
        <item m="1" x="1229"/>
        <item m="1" x="1837"/>
        <item m="1" x="1104"/>
        <item m="1" x="1609"/>
        <item m="1" x="1380"/>
        <item m="1" x="1181"/>
        <item m="1" x="1344"/>
        <item m="1" x="1090"/>
        <item m="1" x="1320"/>
        <item x="88"/>
        <item m="1" x="1466"/>
        <item m="1" x="1063"/>
        <item m="1" x="1838"/>
        <item m="1" x="1160"/>
        <item m="1" x="1593"/>
        <item m="1" x="1677"/>
        <item m="1" x="1722"/>
        <item m="1" x="1052"/>
        <item m="1" x="1118"/>
        <item m="1" x="1153"/>
        <item m="1" x="1800"/>
        <item m="1" x="1247"/>
        <item m="1" x="994"/>
        <item m="1" x="1754"/>
        <item m="1" x="964"/>
        <item m="1" x="1705"/>
        <item m="1" x="1772"/>
        <item m="1" x="1518"/>
        <item m="1" x="1396"/>
        <item m="1" x="1086"/>
        <item m="1" x="1045"/>
        <item m="1" x="1552"/>
        <item m="1" x="1331"/>
        <item m="1" x="1253"/>
        <item m="1" x="1419"/>
        <item m="1" x="1254"/>
        <item m="1" x="1053"/>
        <item m="1" x="1121"/>
        <item m="1" x="1620"/>
        <item m="1" x="1516"/>
        <item m="1" x="940"/>
        <item m="1" x="1271"/>
        <item m="1" x="1480"/>
        <item m="1" x="990"/>
        <item m="1" x="1193"/>
        <item m="1" x="1520"/>
        <item m="1" x="1163"/>
        <item m="1" x="1788"/>
        <item m="1" x="1573"/>
        <item m="1" x="1603"/>
        <item m="1" x="1232"/>
        <item m="1" x="1588"/>
        <item m="1" x="1551"/>
        <item m="1" x="1693"/>
        <item m="1" x="1761"/>
        <item m="1" x="1198"/>
        <item m="1" x="1218"/>
        <item m="1" x="1812"/>
        <item m="1" x="892"/>
        <item m="1" x="1137"/>
        <item m="1" x="1287"/>
        <item m="1" x="982"/>
        <item m="1" x="922"/>
        <item m="1" x="1039"/>
        <item m="1" x="1290"/>
        <item m="1" x="1650"/>
        <item m="1" x="992"/>
        <item m="1" x="1308"/>
        <item m="1" x="999"/>
        <item m="1" x="1226"/>
        <item m="1" x="1415"/>
        <item m="1" x="1821"/>
        <item m="1" x="1262"/>
        <item m="1" x="977"/>
        <item m="1" x="1745"/>
        <item m="1" x="1640"/>
        <item x="458"/>
        <item m="1" x="1488"/>
        <item m="1" x="1830"/>
        <item m="1" x="1047"/>
        <item m="1" x="1020"/>
        <item m="1" x="1831"/>
        <item m="1" x="911"/>
        <item m="1" x="1310"/>
        <item m="1" x="1330"/>
        <item m="1" x="1106"/>
        <item m="1" x="1019"/>
        <item m="1" x="1706"/>
        <item m="1" x="1463"/>
        <item m="1" x="1806"/>
        <item m="1" x="1390"/>
        <item m="1" x="1608"/>
        <item x="404"/>
        <item m="1" x="1386"/>
        <item x="403"/>
        <item m="1" x="1328"/>
        <item m="1" x="1550"/>
        <item m="1" x="1392"/>
        <item m="1" x="1194"/>
        <item m="1" x="1533"/>
        <item m="1" x="1294"/>
        <item m="1" x="1349"/>
        <item m="1" x="1690"/>
        <item m="1" x="1566"/>
        <item m="1" x="1660"/>
        <item m="1" x="1200"/>
        <item m="1" x="1633"/>
        <item m="1" x="1252"/>
        <item m="1" x="1230"/>
        <item x="105"/>
        <item m="1" x="1383"/>
        <item m="1" x="1826"/>
        <item m="1" x="1412"/>
        <item m="1" x="1638"/>
        <item m="1" x="1557"/>
        <item m="1" x="958"/>
        <item m="1" x="1582"/>
        <item m="1" x="1094"/>
        <item m="1" x="1211"/>
        <item m="1" x="991"/>
        <item m="1" x="1319"/>
        <item m="1" x="1314"/>
        <item m="1" x="1142"/>
        <item m="1" x="1187"/>
        <item x="177"/>
        <item m="1" x="1035"/>
        <item m="1" x="1548"/>
        <item m="1" x="1378"/>
        <item m="1" x="1155"/>
        <item x="749"/>
        <item m="1" x="924"/>
        <item m="1" x="1758"/>
        <item m="1" x="1148"/>
        <item m="1" x="1299"/>
        <item m="1" x="1614"/>
        <item m="1" x="1755"/>
        <item m="1" x="1509"/>
        <item m="1" x="1570"/>
        <item m="1" x="1483"/>
        <item m="1" x="1569"/>
        <item m="1" x="1743"/>
        <item m="1" x="910"/>
        <item m="1" x="1844"/>
        <item m="1" x="1321"/>
        <item m="1" x="1757"/>
        <item m="1" x="1667"/>
        <item x="142"/>
        <item m="1" x="1521"/>
        <item m="1" x="1217"/>
        <item m="1" x="966"/>
        <item m="1" x="1664"/>
        <item m="1" x="934"/>
        <item m="1" x="1207"/>
        <item m="1" x="1295"/>
        <item m="1" x="1506"/>
        <item m="1" x="1190"/>
        <item m="1" x="1530"/>
        <item m="1" x="1765"/>
        <item m="1" x="1423"/>
        <item m="1" x="1251"/>
        <item m="1" x="1359"/>
        <item m="1" x="987"/>
        <item x="173"/>
        <item m="1" x="1134"/>
        <item m="1" x="1625"/>
        <item m="1" x="1280"/>
        <item m="1" x="1278"/>
        <item m="1" x="1202"/>
        <item m="1" x="1783"/>
        <item m="1" x="1739"/>
        <item m="1" x="1377"/>
        <item x="800"/>
        <item m="1" x="1376"/>
        <item m="1" x="1113"/>
        <item x="779"/>
        <item x="783"/>
        <item m="1" x="1721"/>
        <item x="799"/>
        <item x="530"/>
        <item m="1" x="1098"/>
        <item m="1" x="1512"/>
        <item m="1" x="1387"/>
        <item m="1" x="1834"/>
        <item m="1" x="1420"/>
        <item m="1" x="1170"/>
        <item m="1" x="1767"/>
        <item m="1" x="1564"/>
        <item m="1" x="1124"/>
        <item m="1" x="1312"/>
        <item m="1" x="1146"/>
        <item m="1" x="1808"/>
        <item m="1" x="1275"/>
        <item m="1" x="1835"/>
        <item m="1" x="1762"/>
        <item m="1" x="1077"/>
        <item m="1" x="968"/>
        <item m="1" x="1602"/>
        <item m="1" x="1004"/>
        <item m="1" x="1775"/>
        <item m="1" x="1223"/>
        <item m="1" x="967"/>
        <item m="1" x="1585"/>
        <item m="1" x="1852"/>
        <item m="1" x="1469"/>
        <item m="1" x="1204"/>
        <item m="1" x="895"/>
        <item m="1" x="1791"/>
        <item m="1" x="1661"/>
        <item x="666"/>
        <item m="1" x="1234"/>
        <item m="1" x="1601"/>
        <item m="1" x="1111"/>
        <item x="370"/>
        <item x="383"/>
        <item m="1" x="896"/>
        <item m="1" x="1504"/>
        <item m="1" x="929"/>
        <item m="1" x="1157"/>
        <item m="1" x="1274"/>
        <item m="1" x="1752"/>
        <item m="1" x="1127"/>
        <item m="1" x="1329"/>
        <item m="1" x="932"/>
        <item m="1" x="1304"/>
        <item m="1" x="1256"/>
        <item m="1" x="1149"/>
        <item m="1" x="1646"/>
        <item m="1" x="1164"/>
        <item m="1" x="1244"/>
        <item m="1" x="1654"/>
        <item m="1" x="1115"/>
        <item m="1" x="1696"/>
        <item m="1" x="1773"/>
        <item m="1" x="1224"/>
        <item m="1" x="1842"/>
        <item m="1" x="1592"/>
        <item m="1" x="1732"/>
        <item m="1" x="1001"/>
        <item m="1" x="1586"/>
        <item m="1" x="1025"/>
        <item m="1" x="1694"/>
        <item m="1" x="1357"/>
        <item m="1" x="1549"/>
        <item m="1" x="1131"/>
        <item m="1" x="1508"/>
        <item m="1" x="1076"/>
        <item m="1" x="1849"/>
        <item m="1" x="1058"/>
        <item m="1" x="1827"/>
        <item m="1" x="1110"/>
        <item m="1" x="1005"/>
        <item m="1" x="1730"/>
        <item m="1" x="1703"/>
        <item m="1" x="1337"/>
        <item m="1" x="1139"/>
        <item m="1" x="1574"/>
        <item m="1" x="1038"/>
        <item m="1" x="1017"/>
        <item m="1" x="1143"/>
        <item m="1" x="1313"/>
        <item m="1" x="1221"/>
        <item m="1" x="931"/>
        <item m="1" x="1735"/>
        <item m="1" x="1036"/>
        <item m="1" x="1470"/>
        <item m="1" x="1384"/>
        <item m="1" x="1010"/>
        <item m="1" x="1356"/>
        <item m="1" x="1684"/>
        <item m="1" x="1101"/>
        <item m="1" x="1794"/>
        <item m="1" x="936"/>
        <item m="1" x="1813"/>
        <item m="1" x="1381"/>
        <item m="1" x="1433"/>
        <item m="1" x="1659"/>
        <item m="1" x="1605"/>
        <item m="1" x="1365"/>
        <item m="1" x="1792"/>
        <item m="1" x="1241"/>
        <item m="1" x="1265"/>
        <item m="1" x="1447"/>
        <item m="1" x="1144"/>
        <item x="52"/>
        <item x="53"/>
        <item m="1" x="1135"/>
        <item m="1" x="938"/>
        <item m="1" x="1655"/>
        <item m="1" x="1285"/>
        <item m="1" x="1434"/>
        <item m="1" x="1303"/>
        <item m="1" x="1734"/>
        <item m="1" x="1621"/>
        <item m="1" x="1805"/>
        <item m="1" x="1079"/>
        <item m="1" x="1389"/>
        <item m="1" x="1798"/>
        <item m="1" x="1497"/>
        <item m="1" x="1298"/>
        <item m="1" x="1658"/>
        <item m="1" x="1780"/>
        <item m="1" x="1117"/>
        <item m="1" x="1479"/>
        <item m="1" x="1607"/>
        <item m="1" x="1465"/>
        <item m="1" x="1572"/>
        <item m="1" x="925"/>
        <item m="1" x="1150"/>
        <item m="1" x="1823"/>
        <item m="1" x="1555"/>
        <item m="1" x="1672"/>
        <item m="1" x="1235"/>
        <item m="1" x="1306"/>
        <item m="1" x="1565"/>
        <item m="1" x="1315"/>
        <item m="1" x="1749"/>
        <item m="1" x="903"/>
        <item m="1" x="1154"/>
        <item m="1" x="1206"/>
        <item m="1" x="1277"/>
        <item m="1" x="1700"/>
        <item m="1" x="1666"/>
        <item m="1" x="1617"/>
        <item m="1" x="1400"/>
        <item m="1" x="1753"/>
        <item m="1" x="1276"/>
        <item m="1" x="917"/>
        <item x="581"/>
        <item m="1" x="1675"/>
        <item m="1" x="1612"/>
        <item x="860"/>
        <item m="1" x="1492"/>
        <item m="1" x="1803"/>
        <item x="852"/>
        <item m="1" x="1709"/>
        <item x="869"/>
        <item x="579"/>
        <item m="1" x="1043"/>
        <item m="1" x="1547"/>
        <item m="1" x="1081"/>
        <item m="1" x="1367"/>
        <item m="1" x="1361"/>
        <item m="1" x="1326"/>
        <item m="1" x="1205"/>
        <item m="1" x="1072"/>
        <item m="1" x="1374"/>
        <item m="1" x="1502"/>
        <item m="1" x="1022"/>
        <item m="1" x="1363"/>
        <item m="1" x="1125"/>
        <item m="1" x="1770"/>
        <item x="754"/>
        <item m="1" x="918"/>
        <item m="1" x="1599"/>
        <item m="1" x="1405"/>
        <item m="1" x="1398"/>
        <item x="808"/>
        <item m="1" x="1623"/>
        <item m="1" x="1395"/>
        <item x="569"/>
        <item m="1" x="1018"/>
        <item m="1" x="1484"/>
        <item m="1" x="1642"/>
        <item m="1" x="1713"/>
        <item m="1" x="1032"/>
        <item m="1" x="1388"/>
        <item m="1" x="1787"/>
        <item m="1" x="916"/>
        <item m="1" x="1597"/>
        <item m="1" x="1562"/>
        <item m="1" x="1685"/>
        <item x="197"/>
        <item m="1" x="1471"/>
        <item m="1" x="1802"/>
        <item m="1" x="1568"/>
        <item m="1" x="1778"/>
        <item m="1" x="1624"/>
        <item m="1" x="1500"/>
        <item m="1" x="1126"/>
        <item m="1" x="1147"/>
        <item x="243"/>
        <item m="1" x="1501"/>
        <item x="456"/>
        <item m="1" x="1107"/>
        <item m="1" x="1583"/>
        <item m="1" x="1179"/>
        <item m="1" x="1814"/>
        <item m="1" x="1279"/>
        <item m="1" x="1456"/>
        <item m="1" x="1338"/>
        <item m="1" x="1674"/>
        <item m="1" x="1580"/>
        <item m="1" x="1475"/>
        <item m="1" x="1335"/>
        <item m="1" x="914"/>
        <item m="1" x="955"/>
        <item m="1" x="1467"/>
        <item m="1" x="1736"/>
        <item m="1" x="973"/>
        <item m="1" x="1430"/>
        <item m="1" x="1680"/>
        <item m="1" x="1233"/>
        <item m="1" x="996"/>
        <item m="1" x="1714"/>
        <item m="1" x="1819"/>
        <item m="1" x="1040"/>
        <item m="1" x="1538"/>
        <item m="1" x="1712"/>
        <item m="1" x="1112"/>
        <item m="1" x="1708"/>
        <item m="1" x="1553"/>
        <item m="1" x="1116"/>
        <item m="1" x="1021"/>
        <item m="1" x="1587"/>
        <item x="395"/>
        <item m="1" x="1236"/>
        <item m="1" x="1145"/>
        <item m="1" x="1407"/>
        <item m="1" x="1342"/>
        <item m="1" x="1455"/>
        <item m="1" x="1026"/>
        <item m="1" x="1452"/>
        <item m="1" x="950"/>
        <item m="1" x="1473"/>
        <item m="1" x="1347"/>
        <item m="1" x="1188"/>
        <item m="1" x="941"/>
        <item m="1" x="1029"/>
        <item m="1" x="1532"/>
        <item m="1" x="1567"/>
        <item m="1" x="1704"/>
        <item m="1" x="1284"/>
        <item m="1" x="1744"/>
        <item m="1" x="1301"/>
        <item m="1" x="1340"/>
        <item m="1" x="1180"/>
        <item m="1" x="1764"/>
        <item m="1" x="1636"/>
        <item x="50"/>
        <item x="764"/>
        <item m="1" x="1673"/>
        <item m="1" x="1513"/>
        <item m="1" x="1687"/>
        <item m="1" x="1227"/>
        <item m="1" x="1403"/>
        <item m="1" x="1622"/>
        <item m="1" x="1060"/>
        <item m="1" x="1615"/>
        <item m="1" x="1510"/>
        <item m="1" x="1825"/>
        <item m="1" x="1450"/>
        <item m="1" x="1786"/>
        <item m="1" x="1774"/>
        <item m="1" x="1626"/>
        <item m="1" x="1007"/>
        <item m="1" x="988"/>
        <item m="1" x="1065"/>
        <item m="1" x="1559"/>
        <item m="1" x="1683"/>
        <item m="1" x="1589"/>
        <item m="1" x="1541"/>
        <item m="1" x="1216"/>
        <item m="1" x="1165"/>
        <item m="1" x="1499"/>
        <item m="1" x="1464"/>
        <item m="1" x="1282"/>
        <item m="1" x="1505"/>
        <item m="1" x="1699"/>
        <item m="1" x="1008"/>
        <item m="1" x="1718"/>
        <item m="1" x="1807"/>
        <item m="1" x="1701"/>
        <item m="1" x="1816"/>
        <item m="1" x="1578"/>
        <item m="1" x="1793"/>
        <item m="1" x="1049"/>
        <item x="560"/>
        <item m="1" x="1742"/>
        <item m="1" x="1406"/>
        <item x="8"/>
        <item x="45"/>
        <item m="1" x="1769"/>
        <item x="0"/>
        <item x="13"/>
        <item x="46"/>
        <item x="25"/>
        <item x="1"/>
        <item x="2"/>
        <item x="3"/>
        <item x="4"/>
        <item x="5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51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10"/>
        <item x="511"/>
        <item x="512"/>
        <item x="513"/>
        <item x="515"/>
        <item x="517"/>
        <item x="519"/>
        <item x="520"/>
        <item x="521"/>
        <item x="522"/>
        <item x="523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80"/>
        <item x="781"/>
        <item x="782"/>
        <item x="784"/>
        <item x="785"/>
        <item x="786"/>
        <item x="787"/>
        <item x="788"/>
        <item x="791"/>
        <item x="792"/>
        <item x="795"/>
        <item x="796"/>
        <item x="798"/>
        <item x="801"/>
        <item x="803"/>
        <item x="804"/>
        <item x="805"/>
        <item x="806"/>
        <item x="807"/>
        <item x="809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4"/>
        <item x="825"/>
        <item x="827"/>
        <item x="828"/>
        <item x="829"/>
        <item x="830"/>
        <item x="831"/>
        <item x="832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</items>
    </pivotField>
    <pivotField compact="0" outline="0" showAll="0" defaultSubtotal="0">
      <items count="81">
        <item x="37"/>
        <item x="50"/>
        <item x="47"/>
        <item x="41"/>
        <item x="25"/>
        <item x="26"/>
        <item x="24"/>
        <item x="17"/>
        <item x="31"/>
        <item x="48"/>
        <item x="33"/>
        <item x="32"/>
        <item x="13"/>
        <item x="27"/>
        <item x="36"/>
        <item x="22"/>
        <item x="14"/>
        <item x="7"/>
        <item x="11"/>
        <item x="21"/>
        <item x="15"/>
        <item x="29"/>
        <item x="20"/>
        <item x="6"/>
        <item x="9"/>
        <item x="5"/>
        <item x="19"/>
        <item x="55"/>
        <item x="30"/>
        <item x="39"/>
        <item x="8"/>
        <item x="10"/>
        <item x="28"/>
        <item x="35"/>
        <item x="43"/>
        <item x="49"/>
        <item x="63"/>
        <item x="38"/>
        <item x="3"/>
        <item x="2"/>
        <item x="0"/>
        <item x="1"/>
        <item x="4"/>
        <item x="58"/>
        <item x="59"/>
        <item x="60"/>
        <item x="61"/>
        <item sd="0" x="62"/>
        <item x="77"/>
        <item x="76"/>
        <item x="75"/>
        <item x="45"/>
        <item x="18"/>
        <item x="46"/>
        <item x="16"/>
        <item x="73"/>
        <item m="1" x="78"/>
        <item x="23"/>
        <item x="40"/>
        <item x="66"/>
        <item m="1" x="79"/>
        <item m="1" x="80"/>
        <item x="12"/>
        <item x="34"/>
        <item x="42"/>
        <item x="44"/>
        <item x="51"/>
        <item x="52"/>
        <item x="53"/>
        <item x="54"/>
        <item x="56"/>
        <item x="57"/>
        <item x="64"/>
        <item x="65"/>
        <item x="67"/>
        <item x="68"/>
        <item x="69"/>
        <item x="70"/>
        <item x="71"/>
        <item x="72"/>
        <item x="74"/>
      </items>
    </pivotField>
    <pivotField compact="0" outline="0" showAll="0" defaultSubtotal="0"/>
    <pivotField axis="axisRow" compact="0" outline="0" subtotalTop="0" showAll="0" sortType="ascending">
      <items count="67">
        <item x="41"/>
        <item m="1" x="51"/>
        <item m="1" x="45"/>
        <item m="1" x="50"/>
        <item m="1" x="44"/>
        <item m="1" x="43"/>
        <item m="1" x="62"/>
        <item m="1" x="55"/>
        <item m="1" x="42"/>
        <item m="1" x="48"/>
        <item m="1" x="56"/>
        <item m="1" x="65"/>
        <item m="1" x="54"/>
        <item m="1" x="59"/>
        <item m="1" x="52"/>
        <item m="1" x="58"/>
        <item x="17"/>
        <item m="1" x="61"/>
        <item x="14"/>
        <item x="8"/>
        <item x="12"/>
        <item x="6"/>
        <item x="9"/>
        <item x="7"/>
        <item x="11"/>
        <item x="13"/>
        <item x="15"/>
        <item x="16"/>
        <item x="18"/>
        <item x="19"/>
        <item x="2"/>
        <item x="3"/>
        <item x="23"/>
        <item x="34"/>
        <item x="32"/>
        <item x="21"/>
        <item x="5"/>
        <item m="1" x="63"/>
        <item m="1" x="46"/>
        <item x="25"/>
        <item m="1" x="60"/>
        <item x="40"/>
        <item x="39"/>
        <item x="35"/>
        <item x="36"/>
        <item x="38"/>
        <item x="37"/>
        <item x="26"/>
        <item x="27"/>
        <item x="28"/>
        <item x="29"/>
        <item x="30"/>
        <item x="31"/>
        <item x="1"/>
        <item x="0"/>
        <item x="22"/>
        <item x="33"/>
        <item x="24"/>
        <item x="20"/>
        <item x="4"/>
        <item m="1" x="49"/>
        <item m="1" x="53"/>
        <item m="1" x="57"/>
        <item m="1" x="64"/>
        <item m="1" x="47"/>
        <item x="10"/>
        <item t="default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2">
        <item x="33"/>
        <item x="32"/>
        <item x="24"/>
        <item x="23"/>
        <item x="22"/>
        <item x="21"/>
        <item x="20"/>
        <item x="5"/>
        <item x="4"/>
        <item x="3"/>
        <item x="0"/>
        <item x="2"/>
        <item x="1"/>
        <item x="17"/>
        <item x="25"/>
        <item x="14"/>
        <item x="40"/>
        <item x="8"/>
        <item x="39"/>
        <item x="12"/>
        <item x="35"/>
        <item x="6"/>
        <item x="36"/>
        <item x="9"/>
        <item x="38"/>
        <item x="7"/>
        <item x="37"/>
        <item x="11"/>
        <item x="26"/>
        <item x="13"/>
        <item x="27"/>
        <item x="28"/>
        <item x="29"/>
        <item x="41"/>
        <item x="10"/>
        <item x="15"/>
        <item x="16"/>
        <item x="18"/>
        <item x="19"/>
        <item x="30"/>
        <item x="31"/>
        <item x="34"/>
      </items>
    </pivotField>
    <pivotField compact="0" outline="0" showAll="0" defaultSubtotal="0"/>
    <pivotField axis="axisRow" compact="0" outline="0" showAll="0" defaultSubtotal="0">
      <items count="104">
        <item x="102"/>
        <item m="1" x="1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axis="axisRow" compact="0" outline="0" showAll="0" defaultSubtotal="0">
      <items count="9">
        <item x="6"/>
        <item m="1" x="8"/>
        <item x="1"/>
        <item x="5"/>
        <item m="1" x="7"/>
        <item x="0"/>
        <item x="4"/>
        <item x="2"/>
        <item x="3"/>
      </items>
    </pivotField>
    <pivotField axis="axisRow" compact="0" outline="0" showAll="0" defaultSubtotal="0">
      <items count="469">
        <item x="1"/>
        <item x="0"/>
        <item m="1" x="277"/>
        <item m="1" x="329"/>
        <item m="1" x="402"/>
        <item m="1" x="423"/>
        <item m="1" x="75"/>
        <item m="1" x="121"/>
        <item m="1" x="154"/>
        <item m="1" x="176"/>
        <item m="1" x="252"/>
        <item m="1" x="278"/>
        <item m="1" x="330"/>
        <item m="1" x="160"/>
        <item m="1" x="393"/>
        <item m="1" x="177"/>
        <item m="1" x="199"/>
        <item m="1" x="394"/>
        <item m="1" x="452"/>
        <item m="1" x="40"/>
        <item m="1" x="207"/>
        <item m="1" x="305"/>
        <item m="1" x="413"/>
        <item m="1" x="461"/>
        <item m="1" x="44"/>
        <item m="1" x="131"/>
        <item m="1" x="410"/>
        <item m="1" x="297"/>
        <item m="1" x="315"/>
        <item m="1" x="453"/>
        <item m="1" x="259"/>
        <item m="1" x="380"/>
        <item m="1" x="68"/>
        <item m="1" x="93"/>
        <item m="1" x="113"/>
        <item m="1" x="192"/>
        <item m="1" x="211"/>
        <item m="1" x="269"/>
        <item m="1" x="30"/>
        <item m="1" x="227"/>
        <item m="1" x="424"/>
        <item m="1" x="155"/>
        <item m="1" x="352"/>
        <item m="1" x="86"/>
        <item m="1" x="316"/>
        <item m="1" x="41"/>
        <item m="1" x="239"/>
        <item m="1" x="437"/>
        <item m="1" x="169"/>
        <item m="1" x="367"/>
        <item m="1" x="133"/>
        <item m="1" x="326"/>
        <item m="1" x="54"/>
        <item m="1" x="254"/>
        <item m="1" x="454"/>
        <item m="1" x="185"/>
        <item m="1" x="412"/>
        <item m="1" x="142"/>
        <item m="1" x="339"/>
        <item m="1" x="70"/>
        <item m="1" x="270"/>
        <item m="1" x="2"/>
        <item m="1" x="229"/>
        <item m="1" x="425"/>
        <item m="1" x="156"/>
        <item m="1" x="354"/>
        <item m="1" x="87"/>
        <item m="1" x="285"/>
        <item m="1" x="43"/>
        <item m="1" x="240"/>
        <item m="1" x="438"/>
        <item m="1" x="171"/>
        <item m="1" x="368"/>
        <item m="1" x="101"/>
        <item m="1" x="328"/>
        <item m="1" x="55"/>
        <item m="1" x="255"/>
        <item m="1" x="456"/>
        <item m="1" x="186"/>
        <item m="1" x="381"/>
        <item m="1" x="144"/>
        <item m="1" x="340"/>
        <item m="1" x="71"/>
        <item m="1" x="272"/>
        <item m="1" x="3"/>
        <item m="1" x="200"/>
        <item m="1" x="427"/>
        <item m="1" x="157"/>
        <item m="1" x="355"/>
        <item m="1" x="89"/>
        <item m="1" x="286"/>
        <item m="1" x="13"/>
        <item m="1" x="242"/>
        <item m="1" x="439"/>
        <item m="1" x="172"/>
        <item m="1" x="370"/>
        <item m="1" x="102"/>
        <item m="1" x="298"/>
        <item m="1" x="57"/>
        <item m="1" x="256"/>
        <item m="1" x="457"/>
        <item m="1" x="188"/>
        <item m="1" x="382"/>
        <item m="1" x="114"/>
        <item m="1" x="342"/>
        <item m="1" x="72"/>
        <item m="1" x="273"/>
        <item m="1" x="5"/>
        <item m="1" x="201"/>
        <item m="1" x="395"/>
        <item m="1" x="159"/>
        <item m="1" x="356"/>
        <item m="1" x="90"/>
        <item m="1" x="288"/>
        <item m="1" x="14"/>
        <item m="1" x="212"/>
        <item m="1" x="441"/>
        <item m="1" x="173"/>
        <item m="1" x="371"/>
        <item m="1" x="104"/>
        <item m="1" x="299"/>
        <item m="1" x="23"/>
        <item m="1" x="258"/>
        <item m="1" x="458"/>
        <item m="1" x="189"/>
        <item m="1" x="384"/>
        <item m="1" x="115"/>
        <item m="1" x="308"/>
        <item m="1" x="74"/>
        <item m="1" x="274"/>
        <item m="1" x="6"/>
        <item m="1" x="203"/>
        <item m="1" x="396"/>
        <item m="1" x="124"/>
        <item m="1" x="358"/>
        <item m="1" x="91"/>
        <item m="1" x="289"/>
        <item m="1" x="16"/>
        <item m="1" x="213"/>
        <item m="1" x="403"/>
        <item m="1" x="175"/>
        <item m="1" x="372"/>
        <item m="1" x="105"/>
        <item m="1" x="301"/>
        <item m="1" x="24"/>
        <item m="1" x="220"/>
        <item m="1" x="460"/>
        <item m="1" x="190"/>
        <item m="1" x="385"/>
        <item m="1" x="117"/>
        <item m="1" x="309"/>
        <item m="1" x="33"/>
        <item m="1" x="276"/>
        <item m="1" x="7"/>
        <item m="1" x="204"/>
        <item m="1" x="397"/>
        <item m="1" x="125"/>
        <item m="1" x="318"/>
        <item m="1" x="92"/>
        <item m="1" x="290"/>
        <item m="1" x="17"/>
        <item m="1" x="214"/>
        <item m="1" x="404"/>
        <item m="1" x="134"/>
        <item m="1" x="373"/>
        <item m="1" x="106"/>
        <item m="1" x="302"/>
        <item m="1" x="25"/>
        <item m="1" x="221"/>
        <item m="1" x="414"/>
        <item m="1" x="191"/>
        <item m="1" x="386"/>
        <item m="1" x="118"/>
        <item m="1" x="310"/>
        <item m="1" x="34"/>
        <item m="1" x="230"/>
        <item m="1" x="8"/>
        <item m="1" x="205"/>
        <item m="1" x="398"/>
        <item m="1" x="126"/>
        <item m="1" x="319"/>
        <item m="1" x="45"/>
        <item m="1" x="291"/>
        <item m="1" x="18"/>
        <item m="1" x="215"/>
        <item m="1" x="405"/>
        <item m="1" x="135"/>
        <item m="1" x="331"/>
        <item m="1" x="107"/>
        <item m="1" x="303"/>
        <item m="1" x="26"/>
        <item m="1" x="222"/>
        <item m="1" x="415"/>
        <item m="1" x="145"/>
        <item m="1" x="387"/>
        <item m="1" x="119"/>
        <item m="1" x="311"/>
        <item m="1" x="35"/>
        <item m="1" x="231"/>
        <item m="1" x="428"/>
        <item m="1" x="206"/>
        <item m="1" x="399"/>
        <item m="1" x="127"/>
        <item m="1" x="320"/>
        <item m="1" x="46"/>
        <item m="1" x="243"/>
        <item m="1" x="19"/>
        <item m="1" x="216"/>
        <item m="1" x="406"/>
        <item m="1" x="136"/>
        <item m="1" x="332"/>
        <item m="1" x="58"/>
        <item m="1" x="304"/>
        <item m="1" x="27"/>
        <item m="1" x="223"/>
        <item m="1" x="416"/>
        <item m="1" x="146"/>
        <item m="1" x="343"/>
        <item m="1" x="120"/>
        <item m="1" x="312"/>
        <item m="1" x="36"/>
        <item m="1" x="232"/>
        <item m="1" x="429"/>
        <item m="1" x="161"/>
        <item m="1" x="400"/>
        <item m="1" x="128"/>
        <item m="1" x="321"/>
        <item m="1" x="47"/>
        <item m="1" x="244"/>
        <item m="1" x="442"/>
        <item m="1" x="217"/>
        <item m="1" x="407"/>
        <item m="1" x="137"/>
        <item m="1" x="333"/>
        <item m="1" x="59"/>
        <item m="1" x="260"/>
        <item m="1" x="28"/>
        <item m="1" x="224"/>
        <item m="1" x="417"/>
        <item m="1" x="147"/>
        <item m="1" x="344"/>
        <item m="1" x="76"/>
        <item m="1" x="313"/>
        <item m="1" x="37"/>
        <item m="1" x="233"/>
        <item m="1" x="430"/>
        <item m="1" x="162"/>
        <item m="1" x="359"/>
        <item m="1" x="129"/>
        <item m="1" x="322"/>
        <item m="1" x="48"/>
        <item m="1" x="245"/>
        <item m="1" x="443"/>
        <item m="1" x="178"/>
        <item m="1" x="408"/>
        <item m="1" x="138"/>
        <item m="1" x="334"/>
        <item m="1" x="60"/>
        <item m="1" x="261"/>
        <item m="1" x="462"/>
        <item m="1" x="225"/>
        <item m="1" x="418"/>
        <item m="1" x="148"/>
        <item m="1" x="345"/>
        <item m="1" x="77"/>
        <item m="1" x="279"/>
        <item m="1" x="38"/>
        <item m="1" x="234"/>
        <item m="1" x="431"/>
        <item m="1" x="163"/>
        <item m="1" x="360"/>
        <item m="1" x="94"/>
        <item m="1" x="323"/>
        <item m="1" x="49"/>
        <item m="1" x="246"/>
        <item m="1" x="444"/>
        <item m="1" x="179"/>
        <item m="1" x="374"/>
        <item m="1" x="139"/>
        <item m="1" x="335"/>
        <item m="1" x="61"/>
        <item m="1" x="262"/>
        <item m="1" x="463"/>
        <item m="1" x="193"/>
        <item m="1" x="420"/>
        <item m="1" x="149"/>
        <item m="1" x="346"/>
        <item m="1" x="79"/>
        <item m="1" x="280"/>
        <item m="1" x="9"/>
        <item m="1" x="236"/>
        <item m="1" x="432"/>
        <item m="1" x="164"/>
        <item m="1" x="361"/>
        <item m="1" x="95"/>
        <item m="1" x="292"/>
        <item m="1" x="51"/>
        <item m="1" x="247"/>
        <item m="1" x="445"/>
        <item m="1" x="180"/>
        <item m="1" x="375"/>
        <item m="1" x="108"/>
        <item m="1" x="336"/>
        <item m="1" x="62"/>
        <item m="1" x="263"/>
        <item m="1" x="464"/>
        <item m="1" x="194"/>
        <item m="1" x="388"/>
        <item m="1" x="150"/>
        <item m="1" x="347"/>
        <item m="1" x="80"/>
        <item m="1" x="281"/>
        <item m="1" x="10"/>
        <item m="1" x="208"/>
        <item m="1" x="433"/>
        <item m="1" x="165"/>
        <item m="1" x="362"/>
        <item m="1" x="96"/>
        <item m="1" x="293"/>
        <item m="1" x="20"/>
        <item m="1" x="248"/>
        <item m="1" x="446"/>
        <item m="1" x="181"/>
        <item m="1" x="376"/>
        <item m="1" x="109"/>
        <item m="1" x="306"/>
        <item m="1" x="64"/>
        <item m="1" x="264"/>
        <item m="1" x="465"/>
        <item m="1" x="195"/>
        <item m="1" x="389"/>
        <item m="1" x="122"/>
        <item m="1" x="348"/>
        <item m="1" x="81"/>
        <item m="1" x="132"/>
        <item m="1" x="253"/>
        <item m="1" x="411"/>
        <item m="1" x="69"/>
        <item m="1" x="228"/>
        <item m="1" x="353"/>
        <item m="1" x="42"/>
        <item m="1" x="170"/>
        <item m="1" x="327"/>
        <item m="1" x="455"/>
        <item m="1" x="143"/>
        <item m="1" x="271"/>
        <item m="1" x="426"/>
        <item m="1" x="88"/>
        <item m="1" x="241"/>
        <item m="1" x="369"/>
        <item m="1" x="56"/>
        <item m="1" x="187"/>
        <item m="1" x="341"/>
        <item m="1" x="4"/>
        <item m="1" x="158"/>
        <item m="1" x="287"/>
        <item m="1" x="440"/>
        <item m="1" x="103"/>
        <item m="1" x="257"/>
        <item m="1" x="383"/>
        <item m="1" x="73"/>
        <item m="1" x="202"/>
        <item m="1" x="357"/>
        <item m="1" x="15"/>
        <item m="1" x="174"/>
        <item m="1" x="300"/>
        <item m="1" x="459"/>
        <item m="1" x="116"/>
        <item m="1" x="275"/>
        <item m="1" x="419"/>
        <item m="1" x="78"/>
        <item m="1" x="235"/>
        <item m="1" x="50"/>
        <item m="1" x="63"/>
        <item m="1" x="294"/>
        <item m="1" x="447"/>
        <item m="1" x="110"/>
        <item m="1" x="97"/>
        <item m="1" x="390"/>
        <item m="1" x="218"/>
        <item m="1" x="31"/>
        <item m="1" x="363"/>
        <item m="1" x="196"/>
        <item m="1" x="21"/>
        <item m="1" x="317"/>
        <item m="1" x="29"/>
        <item m="1" x="324"/>
        <item m="1" x="151"/>
        <item m="1" x="448"/>
        <item m="1" x="314"/>
        <item m="1" x="140"/>
        <item m="1" x="434"/>
        <item m="1" x="265"/>
        <item m="1" x="130"/>
        <item m="1" x="421"/>
        <item m="1" x="249"/>
        <item m="1" x="82"/>
        <item m="1" x="409"/>
        <item m="1" x="237"/>
        <item m="1" x="65"/>
        <item m="1" x="364"/>
        <item m="1" x="226"/>
        <item m="1" x="52"/>
        <item m="1" x="349"/>
        <item m="1" x="182"/>
        <item m="1" x="39"/>
        <item m="1" x="337"/>
        <item m="1" x="166"/>
        <item m="1" x="466"/>
        <item m="1" x="325"/>
        <item m="1" x="152"/>
        <item m="1" x="449"/>
        <item m="1" x="282"/>
        <item m="1" x="141"/>
        <item m="1" x="435"/>
        <item m="1" x="266"/>
        <item m="1" x="98"/>
        <item m="1" x="422"/>
        <item m="1" x="250"/>
        <item m="1" x="83"/>
        <item m="1" x="377"/>
        <item m="1" x="238"/>
        <item m="1" x="66"/>
        <item m="1" x="365"/>
        <item m="1" x="197"/>
        <item m="1" x="53"/>
        <item m="1" x="350"/>
        <item m="1" x="183"/>
        <item m="1" x="11"/>
        <item m="1" x="338"/>
        <item m="1" x="167"/>
        <item m="1" x="467"/>
        <item m="1" x="295"/>
        <item m="1" x="153"/>
        <item m="1" x="450"/>
        <item m="1" x="283"/>
        <item m="1" x="111"/>
        <item m="1" x="436"/>
        <item m="1" x="267"/>
        <item m="1" x="99"/>
        <item m="1" x="391"/>
        <item m="1" x="251"/>
        <item m="1" x="84"/>
        <item m="1" x="378"/>
        <item m="1" x="209"/>
        <item m="1" x="67"/>
        <item m="1" x="366"/>
        <item m="1" x="198"/>
        <item m="1" x="22"/>
        <item m="1" x="351"/>
        <item m="1" x="184"/>
        <item m="1" x="12"/>
        <item m="1" x="307"/>
        <item m="1" x="168"/>
        <item m="1" x="468"/>
        <item m="1" x="296"/>
        <item m="1" x="123"/>
        <item m="1" x="451"/>
        <item m="1" x="284"/>
        <item m="1" x="112"/>
        <item m="1" x="401"/>
        <item m="1" x="268"/>
        <item m="1" x="100"/>
        <item m="1" x="392"/>
        <item m="1" x="219"/>
        <item m="1" x="85"/>
        <item m="1" x="379"/>
        <item m="1" x="210"/>
        <item m="1" x="32"/>
      </items>
    </pivotField>
    <pivotField compact="0" outline="0" showAll="0" defaultSubtotal="0"/>
    <pivotField axis="axisRow" compact="0" outline="0" showAll="0" defaultSubtotal="0">
      <items count="834">
        <item x="2"/>
        <item x="0"/>
        <item m="1" x="123"/>
        <item m="1" x="511"/>
        <item m="1" x="185"/>
        <item m="1" x="600"/>
        <item m="1" x="555"/>
        <item m="1" x="540"/>
        <item m="1" x="524"/>
        <item m="1" x="108"/>
        <item m="1" x="79"/>
        <item m="1" x="479"/>
        <item m="1" x="53"/>
        <item m="1" x="362"/>
        <item m="1" x="744"/>
        <item m="1" x="774"/>
        <item m="1" x="341"/>
        <item m="1" x="274"/>
        <item m="1" x="675"/>
        <item m="1" x="231"/>
        <item m="1" x="179"/>
        <item m="1" x="562"/>
        <item m="1" x="515"/>
        <item m="1" x="500"/>
        <item m="1" x="72"/>
        <item m="1" x="47"/>
        <item m="1" x="151"/>
        <item m="1" x="554"/>
        <item m="1" x="134"/>
        <item m="1" x="493"/>
        <item m="1" x="397"/>
        <item m="1" x="360"/>
        <item m="1" x="310"/>
        <item m="1" x="721"/>
        <item m="1" x="296"/>
        <item m="1" x="268"/>
        <item m="1" x="682"/>
        <item m="1" x="240"/>
        <item m="1" x="694"/>
        <item m="1" x="624"/>
        <item m="1" x="551"/>
        <item m="1" x="476"/>
        <item m="1" x="409"/>
        <item m="1" x="345"/>
        <item m="1" x="800"/>
        <item m="1" x="729"/>
        <item m="1" x="659"/>
        <item m="1" x="593"/>
        <item m="1" x="514"/>
        <item m="1" x="447"/>
        <item m="1" x="67"/>
        <item m="1" x="5"/>
        <item m="1" x="769"/>
        <item m="1" x="700"/>
        <item m="1" x="629"/>
        <item m="1" x="559"/>
        <item m="1" x="170"/>
        <item m="1" x="107"/>
        <item m="1" x="39"/>
        <item m="1" x="806"/>
        <item m="1" x="735"/>
        <item m="1" x="668"/>
        <item m="1" x="278"/>
        <item m="1" x="208"/>
        <item m="1" x="144"/>
        <item m="1" x="77"/>
        <item m="1" x="12"/>
        <item m="1" x="779"/>
        <item m="1" x="378"/>
        <item m="1" x="317"/>
        <item m="1" x="246"/>
        <item m="1" x="178"/>
        <item m="1" x="115"/>
        <item m="1" x="46"/>
        <item m="1" x="482"/>
        <item m="1" x="417"/>
        <item m="1" x="350"/>
        <item m="1" x="285"/>
        <item m="1" x="214"/>
        <item m="1" x="150"/>
        <item m="1" x="598"/>
        <item m="1" x="522"/>
        <item m="1" x="454"/>
        <item m="1" x="384"/>
        <item m="1" x="323"/>
        <item m="1" x="252"/>
        <item m="1" x="706"/>
        <item m="1" x="635"/>
        <item m="1" x="566"/>
        <item m="1" x="490"/>
        <item m="1" x="423"/>
        <item m="1" x="358"/>
        <item m="1" x="814"/>
        <item m="1" x="741"/>
        <item m="1" x="673"/>
        <item m="1" x="605"/>
        <item m="1" x="529"/>
        <item m="1" x="459"/>
        <item m="1" x="82"/>
        <item m="1" x="18"/>
        <item m="1" x="783"/>
        <item m="1" x="710"/>
        <item m="1" x="641"/>
        <item m="1" x="574"/>
        <item m="1" x="184"/>
        <item m="1" x="120"/>
        <item m="1" x="51"/>
        <item m="1" x="818"/>
        <item m="1" x="748"/>
        <item m="1" x="680"/>
        <item m="1" x="292"/>
        <item m="1" x="221"/>
        <item m="1" x="156"/>
        <item m="1" x="88"/>
        <item m="1" x="24"/>
        <item m="1" x="789"/>
        <item m="1" x="389"/>
        <item m="1" x="329"/>
        <item m="1" x="260"/>
        <item m="1" x="192"/>
        <item m="1" x="126"/>
        <item m="1" x="58"/>
        <item m="1" x="496"/>
        <item m="1" x="427"/>
        <item m="1" x="364"/>
        <item m="1" x="298"/>
        <item m="1" x="226"/>
        <item m="1" x="160"/>
        <item m="1" x="612"/>
        <item m="1" x="537"/>
        <item m="1" x="464"/>
        <item m="1" x="395"/>
        <item m="1" x="335"/>
        <item m="1" x="266"/>
        <item m="1" x="717"/>
        <item m="1" x="649"/>
        <item m="1" x="581"/>
        <item m="1" x="502"/>
        <item m="1" x="436"/>
        <item m="1" x="369"/>
        <item m="1" x="824"/>
        <item m="1" x="758"/>
        <item m="1" x="688"/>
        <item m="1" x="618"/>
        <item m="1" x="545"/>
        <item m="1" x="470"/>
        <item m="1" x="93"/>
        <item m="1" x="29"/>
        <item m="1" x="796"/>
        <item m="1" x="722"/>
        <item m="1" x="654"/>
        <item m="1" x="586"/>
        <item m="1" x="198"/>
        <item m="1" x="132"/>
        <item m="1" x="62"/>
        <item m="1" x="831"/>
        <item m="1" x="763"/>
        <item m="1" x="695"/>
        <item m="1" x="305"/>
        <item m="1" x="233"/>
        <item m="1" x="166"/>
        <item m="1" x="99"/>
        <item m="1" x="35"/>
        <item m="1" x="801"/>
        <item m="1" x="404"/>
        <item m="1" x="339"/>
        <item m="1" x="272"/>
        <item m="1" x="203"/>
        <item m="1" x="140"/>
        <item m="1" x="69"/>
        <item m="1" x="507"/>
        <item m="1" x="441"/>
        <item m="1" x="374"/>
        <item m="1" x="311"/>
        <item m="1" x="242"/>
        <item m="1" x="172"/>
        <item m="1" x="625"/>
        <item m="1" x="552"/>
        <item m="1" x="477"/>
        <item m="1" x="410"/>
        <item m="1" x="346"/>
        <item m="1" x="279"/>
        <item m="1" x="730"/>
        <item m="1" x="663"/>
        <item m="1" x="594"/>
        <item m="1" x="517"/>
        <item m="1" x="449"/>
        <item m="1" x="380"/>
        <item m="1" x="6"/>
        <item m="1" x="772"/>
        <item m="1" x="701"/>
        <item m="1" x="631"/>
        <item m="1" x="560"/>
        <item m="1" x="484"/>
        <item m="1" x="109"/>
        <item m="1" x="41"/>
        <item m="1" x="808"/>
        <item m="1" x="736"/>
        <item m="1" x="669"/>
        <item m="1" x="601"/>
        <item m="1" x="209"/>
        <item m="1" x="146"/>
        <item m="1" x="78"/>
        <item m="1" x="13"/>
        <item m="1" x="780"/>
        <item m="1" x="707"/>
        <item m="1" x="318"/>
        <item m="1" x="248"/>
        <item m="1" x="180"/>
        <item m="1" x="116"/>
        <item m="1" x="48"/>
        <item m="1" x="815"/>
        <item m="1" x="418"/>
        <item m="1" x="351"/>
        <item m="1" x="287"/>
        <item m="1" x="216"/>
        <item m="1" x="152"/>
        <item m="1" x="84"/>
        <item m="1" x="523"/>
        <item m="1" x="455"/>
        <item m="1" x="385"/>
        <item m="1" x="324"/>
        <item m="1" x="254"/>
        <item m="1" x="186"/>
        <item m="1" x="636"/>
        <item m="1" x="567"/>
        <item m="1" x="491"/>
        <item m="1" x="424"/>
        <item m="1" x="359"/>
        <item m="1" x="293"/>
        <item m="1" x="742"/>
        <item m="1" x="674"/>
        <item m="1" x="606"/>
        <item m="1" x="531"/>
        <item m="1" x="460"/>
        <item m="1" x="391"/>
        <item m="1" x="19"/>
        <item m="1" x="784"/>
        <item m="1" x="711"/>
        <item m="1" x="643"/>
        <item m="1" x="575"/>
        <item m="1" x="497"/>
        <item m="1" x="121"/>
        <item m="1" x="52"/>
        <item m="1" x="819"/>
        <item m="1" x="749"/>
        <item m="1" x="681"/>
        <item m="1" x="613"/>
        <item m="1" x="222"/>
        <item m="1" x="157"/>
        <item m="1" x="89"/>
        <item m="1" x="25"/>
        <item m="1" x="790"/>
        <item m="1" x="718"/>
        <item m="1" x="330"/>
        <item m="1" x="261"/>
        <item m="1" x="194"/>
        <item m="1" x="127"/>
        <item m="1" x="59"/>
        <item m="1" x="825"/>
        <item m="1" x="429"/>
        <item m="1" x="365"/>
        <item m="1" x="300"/>
        <item m="1" x="227"/>
        <item m="1" x="161"/>
        <item m="1" x="94"/>
        <item m="1" x="538"/>
        <item m="1" x="465"/>
        <item m="1" x="396"/>
        <item m="1" x="336"/>
        <item m="1" x="267"/>
        <item m="1" x="199"/>
        <item m="1" x="650"/>
        <item m="1" x="582"/>
        <item m="1" x="503"/>
        <item m="1" x="437"/>
        <item m="1" x="370"/>
        <item m="1" x="306"/>
        <item m="1" x="759"/>
        <item m="1" x="689"/>
        <item m="1" x="619"/>
        <item m="1" x="546"/>
        <item m="1" x="471"/>
        <item m="1" x="405"/>
        <item m="1" x="30"/>
        <item m="1" x="797"/>
        <item m="1" x="723"/>
        <item m="1" x="655"/>
        <item m="1" x="587"/>
        <item m="1" x="509"/>
        <item m="1" x="133"/>
        <item m="1" x="63"/>
        <item m="1" x="832"/>
        <item m="1" x="764"/>
        <item m="1" x="696"/>
        <item m="1" x="626"/>
        <item m="1" x="234"/>
        <item m="1" x="167"/>
        <item m="1" x="101"/>
        <item m="1" x="36"/>
        <item m="1" x="802"/>
        <item m="1" x="731"/>
        <item m="1" x="340"/>
        <item m="1" x="273"/>
        <item m="1" x="204"/>
        <item m="1" x="141"/>
        <item m="1" x="70"/>
        <item m="1" x="7"/>
        <item m="1" x="442"/>
        <item m="1" x="375"/>
        <item m="1" x="312"/>
        <item m="1" x="243"/>
        <item m="1" x="173"/>
        <item m="1" x="110"/>
        <item m="1" x="553"/>
        <item m="1" x="478"/>
        <item m="1" x="411"/>
        <item m="1" x="347"/>
        <item m="1" x="280"/>
        <item m="1" x="210"/>
        <item m="1" x="664"/>
        <item m="1" x="595"/>
        <item m="1" x="518"/>
        <item m="1" x="450"/>
        <item m="1" x="381"/>
        <item m="1" x="319"/>
        <item m="1" x="773"/>
        <item m="1" x="702"/>
        <item m="1" x="632"/>
        <item m="1" x="561"/>
        <item m="1" x="486"/>
        <item m="1" x="420"/>
        <item m="1" x="42"/>
        <item m="1" x="810"/>
        <item m="1" x="792"/>
        <item m="1" x="333"/>
        <item m="1" x="390"/>
        <item m="1" x="379"/>
        <item m="1" x="304"/>
        <item m="1" x="703"/>
        <item m="1" x="247"/>
        <item m="1" x="165"/>
        <item m="1" x="128"/>
        <item m="1" x="20"/>
        <item m="1" x="791"/>
        <item m="1" x="714"/>
        <item m="1" x="578"/>
        <item m="1" x="530"/>
        <item m="1" x="71"/>
        <item m="1" x="401"/>
        <item m="1" x="753"/>
        <item m="1" x="724"/>
        <item m="1" x="685"/>
        <item m="1" x="215"/>
        <item m="1" x="713"/>
        <item m="1" x="193"/>
        <item m="1" x="508"/>
        <item m="1" x="428"/>
        <item m="1" x="751"/>
        <item m="1" x="313"/>
        <item m="1" x="299"/>
        <item m="1" x="670"/>
        <item m="1" x="642"/>
        <item m="1" x="188"/>
        <item m="1" x="568"/>
        <item m="1" x="425"/>
        <item m="1" x="294"/>
        <item m="1" x="677"/>
        <item m="1" x="534"/>
        <item m="1" x="393"/>
        <item m="1" x="786"/>
        <item m="1" x="645"/>
        <item m="1" x="498"/>
        <item m="1" x="54"/>
        <item m="1" x="750"/>
        <item m="1" x="614"/>
        <item m="1" x="158"/>
        <item m="1" x="26"/>
        <item m="1" x="719"/>
        <item m="1" x="263"/>
        <item m="1" x="129"/>
        <item m="1" x="827"/>
        <item m="1" x="367"/>
        <item m="1" x="229"/>
        <item m="1" x="96"/>
        <item m="1" x="467"/>
        <item m="1" x="337"/>
        <item m="1" x="201"/>
        <item m="1" x="583"/>
        <item m="1" x="438"/>
        <item m="1" x="308"/>
        <item m="1" x="692"/>
        <item m="1" x="549"/>
        <item m="1" x="407"/>
        <item m="1" x="798"/>
        <item m="1" x="657"/>
        <item m="1" x="512"/>
        <item m="1" x="65"/>
        <item m="1" x="767"/>
        <item m="1" x="627"/>
        <item m="1" x="168"/>
        <item m="1" x="37"/>
        <item m="1" x="733"/>
        <item m="1" x="276"/>
        <item m="1" x="142"/>
        <item m="1" x="10"/>
        <item m="1" x="376"/>
        <item m="1" x="244"/>
        <item m="1" x="112"/>
        <item m="1" x="480"/>
        <item m="1" x="348"/>
        <item m="1" x="211"/>
        <item m="1" x="596"/>
        <item m="1" x="452"/>
        <item m="1" x="320"/>
        <item m="1" x="704"/>
        <item m="1" x="564"/>
        <item m="1" x="421"/>
        <item m="1" x="812"/>
        <item m="1" x="671"/>
        <item m="1" x="526"/>
        <item m="1" x="80"/>
        <item m="1" x="781"/>
        <item m="1" x="639"/>
        <item m="1" x="182"/>
        <item m="1" x="49"/>
        <item m="1" x="745"/>
        <item m="1" x="290"/>
        <item m="1" x="154"/>
        <item m="1" x="22"/>
        <item m="1" x="386"/>
        <item m="1" x="256"/>
        <item m="1" x="122"/>
        <item m="1" x="494"/>
        <item m="1" x="361"/>
        <item m="1" x="223"/>
        <item m="1" x="609"/>
        <item m="1" x="462"/>
        <item m="1" x="332"/>
        <item m="1" x="715"/>
        <item m="1" x="579"/>
        <item m="1" x="432"/>
        <item m="1" x="821"/>
        <item m="1" x="686"/>
        <item m="1" x="542"/>
        <item m="1" x="90"/>
        <item m="1" x="794"/>
        <item m="1" x="652"/>
        <item m="1" x="196"/>
        <item m="1" x="60"/>
        <item m="1" x="761"/>
        <item m="1" x="302"/>
        <item m="1" x="163"/>
        <item m="1" x="33"/>
        <item m="1" x="400"/>
        <item m="1" x="270"/>
        <item m="1" x="137"/>
        <item m="1" x="505"/>
        <item m="1" x="372"/>
        <item m="1" x="238"/>
        <item m="1" x="622"/>
        <item m="1" x="474"/>
        <item m="1" x="343"/>
        <item m="1" x="727"/>
        <item m="1" x="591"/>
        <item m="1" x="445"/>
        <item m="1" x="3"/>
        <item m="1" x="698"/>
        <item m="1" x="557"/>
        <item m="1" x="105"/>
        <item m="1" x="804"/>
        <item m="1" x="666"/>
        <item m="1" x="206"/>
        <item m="1" x="75"/>
        <item m="1" x="777"/>
        <item m="1" x="315"/>
        <item m="1" x="176"/>
        <item m="1" x="44"/>
        <item m="1" x="415"/>
        <item m="1" x="283"/>
        <item m="1" x="149"/>
        <item m="1" x="521"/>
        <item m="1" x="383"/>
        <item m="1" x="251"/>
        <item m="1" x="634"/>
        <item m="1" x="489"/>
        <item m="1" x="357"/>
        <item m="1" x="740"/>
        <item m="1" x="604"/>
        <item m="1" x="458"/>
        <item m="1" x="17"/>
        <item m="1" x="709"/>
        <item m="1" x="573"/>
        <item m="1" x="119"/>
        <item m="1" x="817"/>
        <item m="1" x="679"/>
        <item m="1" x="220"/>
        <item m="1" x="87"/>
        <item m="1" x="788"/>
        <item m="1" x="328"/>
        <item m="1" x="191"/>
        <item m="1" x="57"/>
        <item m="1" x="760"/>
        <item m="1" x="620"/>
        <item m="1" x="473"/>
        <item m="1" x="32"/>
        <item m="1" x="726"/>
        <item m="1" x="590"/>
        <item m="1" x="136"/>
        <item m="1" x="833"/>
        <item m="1" x="697"/>
        <item m="1" x="237"/>
        <item m="1" x="103"/>
        <item m="1" x="803"/>
        <item m="1" x="342"/>
        <item m="1" x="205"/>
        <item m="1" x="74"/>
        <item m="1" x="444"/>
        <item m="1" x="314"/>
        <item m="1" x="175"/>
        <item m="1" x="556"/>
        <item m="1" x="413"/>
        <item m="1" x="282"/>
        <item m="1" x="665"/>
        <item m="1" x="520"/>
        <item m="1" x="382"/>
        <item m="1" x="775"/>
        <item m="1" x="633"/>
        <item m="1" x="488"/>
        <item m="1" x="43"/>
        <item m="1" x="737"/>
        <item m="1" x="603"/>
        <item m="1" x="147"/>
        <item m="1" x="15"/>
        <item m="1" x="708"/>
        <item m="1" x="250"/>
        <item m="1" x="118"/>
        <item m="1" x="816"/>
        <item m="1" x="354"/>
        <item m="1" x="219"/>
        <item m="1" x="85"/>
        <item m="1" x="456"/>
        <item m="1" x="326"/>
        <item m="1" x="189"/>
        <item m="1" x="569"/>
        <item m="1" x="426"/>
        <item m="1" x="295"/>
        <item m="1" x="678"/>
        <item m="1" x="535"/>
        <item m="1" x="394"/>
        <item m="1" x="787"/>
        <item m="1" x="646"/>
        <item m="1" x="499"/>
        <item m="1" x="55"/>
        <item m="1" x="752"/>
        <item m="1" x="615"/>
        <item m="1" x="159"/>
        <item m="1" x="27"/>
        <item m="1" x="720"/>
        <item m="1" x="264"/>
        <item m="1" x="130"/>
        <item m="1" x="829"/>
        <item m="1" x="368"/>
        <item m="1" x="230"/>
        <item m="1" x="97"/>
        <item m="1" x="468"/>
        <item m="1" x="338"/>
        <item m="1" x="202"/>
        <item m="1" x="584"/>
        <item m="1" x="439"/>
        <item m="1" x="309"/>
        <item m="1" x="693"/>
        <item m="1" x="550"/>
        <item m="1" x="408"/>
        <item m="1" x="799"/>
        <item m="1" x="658"/>
        <item m="1" x="513"/>
        <item m="1" x="66"/>
        <item m="1" x="768"/>
        <item m="1" x="628"/>
        <item m="1" x="169"/>
        <item m="1" x="38"/>
        <item m="1" x="734"/>
        <item m="1" x="277"/>
        <item m="1" x="143"/>
        <item m="1" x="11"/>
        <item m="1" x="377"/>
        <item m="1" x="245"/>
        <item m="1" x="114"/>
        <item m="1" x="481"/>
        <item m="1" x="349"/>
        <item m="1" x="213"/>
        <item m="1" x="597"/>
        <item m="1" x="453"/>
        <item m="1" x="322"/>
        <item m="1" x="705"/>
        <item m="1" x="565"/>
        <item m="1" x="422"/>
        <item m="1" x="813"/>
        <item m="1" x="672"/>
        <item m="1" x="528"/>
        <item m="1" x="81"/>
        <item m="1" x="782"/>
        <item m="1" x="640"/>
        <item m="1" x="183"/>
        <item m="1" x="50"/>
        <item m="1" x="747"/>
        <item m="1" x="291"/>
        <item m="1" x="155"/>
        <item m="1" x="23"/>
        <item m="1" x="388"/>
        <item m="1" x="259"/>
        <item m="1" x="124"/>
        <item m="1" x="495"/>
        <item m="1" x="363"/>
        <item m="1" x="224"/>
        <item m="1" x="611"/>
        <item m="1" x="463"/>
        <item m="1" x="334"/>
        <item m="1" x="716"/>
        <item m="1" x="580"/>
        <item m="1" x="434"/>
        <item m="1" x="822"/>
        <item m="1" x="687"/>
        <item m="1" x="544"/>
        <item m="1" x="91"/>
        <item m="1" x="795"/>
        <item m="1" x="653"/>
        <item m="1" x="197"/>
        <item m="1" x="61"/>
        <item m="1" x="762"/>
        <item m="1" x="303"/>
        <item m="1" x="164"/>
        <item m="1" x="34"/>
        <item m="1" x="402"/>
        <item m="1" x="271"/>
        <item m="1" x="138"/>
        <item m="1" x="506"/>
        <item m="1" x="373"/>
        <item m="1" x="239"/>
        <item m="1" x="623"/>
        <item m="1" x="475"/>
        <item m="1" x="344"/>
        <item m="1" x="728"/>
        <item m="1" x="592"/>
        <item m="1" x="446"/>
        <item m="1" x="4"/>
        <item m="1" x="699"/>
        <item m="1" x="558"/>
        <item m="1" x="106"/>
        <item m="1" x="805"/>
        <item m="1" x="667"/>
        <item m="1" x="207"/>
        <item m="1" x="76"/>
        <item m="1" x="778"/>
        <item m="1" x="316"/>
        <item m="1" x="177"/>
        <item m="1" x="45"/>
        <item m="1" x="416"/>
        <item m="1" x="284"/>
        <item m="1" x="690"/>
        <item m="1" x="262"/>
        <item m="1" x="676"/>
        <item m="1" x="249"/>
        <item m="1" x="662"/>
        <item m="1" x="647"/>
        <item m="1" x="563"/>
        <item m="1" x="547"/>
        <item m="1" x="533"/>
        <item m="1" x="117"/>
        <item m="1" x="516"/>
        <item m="1" x="98"/>
        <item m="1" x="501"/>
        <item m="1" x="86"/>
        <item m="1" x="21"/>
        <item m="1" x="435"/>
        <item m="1" x="9"/>
        <item m="1" x="406"/>
        <item m="1" x="83"/>
        <item m="1" x="366"/>
        <item m="1" x="352"/>
        <item m="1" x="68"/>
        <item m="1" x="771"/>
        <item m="1" x="469"/>
        <item m="1" x="56"/>
        <item m="1" x="738"/>
        <item m="1" x="31"/>
        <item m="1" x="419"/>
        <item m="1" x="257"/>
        <item m="1" x="387"/>
        <item m="1" x="217"/>
        <item m="1" x="617"/>
        <item m="1" x="174"/>
        <item m="1" x="755"/>
        <item m="1" x="139"/>
        <item m="1" x="525"/>
        <item m="1" x="288"/>
        <item m="1" x="171"/>
        <item m="1" x="571"/>
        <item m="1" x="656"/>
        <item m="1" x="92"/>
        <item m="1" x="190"/>
        <item m="1" x="588"/>
        <item m="1" x="577"/>
        <item m="1" x="16"/>
        <item m="1" x="398"/>
        <item m="1" x="807"/>
        <item m="1" x="95"/>
        <item m="1" x="765"/>
        <item m="1" x="325"/>
        <item m="1" x="148"/>
        <item m="1" x="135"/>
        <item m="1" x="683"/>
        <item m="1" x="241"/>
        <item m="1" x="111"/>
        <item m="1" x="585"/>
        <item m="1" x="539"/>
        <item m="1" x="235"/>
        <item m="1" x="307"/>
        <item m="1" x="412"/>
        <item m="1" x="355"/>
        <item m="1" x="331"/>
        <item m="1" x="253"/>
        <item m="1" x="651"/>
        <item m="1" x="608"/>
        <item m="1" x="153"/>
        <item m="1" x="519"/>
        <item m="1" x="487"/>
        <item m="1" x="461"/>
        <item m="1" x="433"/>
        <item m="1" x="8"/>
        <item m="1" x="483"/>
        <item m="1" x="457"/>
        <item m="1" x="430"/>
        <item m="1" x="403"/>
        <item m="1" x="811"/>
        <item m="1" x="785"/>
        <item m="1" x="754"/>
        <item m="1" x="660"/>
        <item m="1" x="286"/>
        <item m="1" x="255"/>
        <item m="1" x="228"/>
        <item m="1" x="630"/>
        <item m="1" x="602"/>
        <item m="1" x="576"/>
        <item m="1" x="543"/>
        <item m="1" x="599"/>
        <item m="1" x="570"/>
        <item m="1" x="195"/>
        <item m="1" x="828"/>
        <item m="1" x="301"/>
        <item m="1" x="399"/>
        <item m="1" x="104"/>
        <item m="1" x="113"/>
        <item m="1" x="414"/>
        <item m="1" x="212"/>
        <item m="1" x="14"/>
        <item m="1" x="321"/>
        <item m="1" x="637"/>
        <item m="1" x="743"/>
        <item m="1" x="739"/>
        <item m="1" x="218"/>
        <item m="1" x="527"/>
        <item m="1" x="644"/>
        <item m="1" x="589"/>
        <item m="1" x="125"/>
        <item m="1" x="485"/>
        <item m="1" x="541"/>
        <item m="1" x="431"/>
        <item m="1" x="757"/>
        <item m="1" x="820"/>
        <item m="1" x="766"/>
        <item m="1" x="297"/>
        <item m="1" x="28"/>
        <item m="1" x="200"/>
        <item m="1" x="572"/>
        <item m="1" x="809"/>
        <item m="1" x="102"/>
        <item m="1" x="684"/>
        <item m="1" x="232"/>
        <item m="1" x="746"/>
        <item m="1" x="275"/>
        <item m="1" x="648"/>
        <item m="1" x="181"/>
        <item m="1" x="548"/>
        <item m="1" x="440"/>
        <item m="1" x="793"/>
        <item m="1" x="826"/>
        <item m="1" x="236"/>
        <item m="1" x="823"/>
        <item m="1" x="353"/>
        <item m="1" x="725"/>
        <item m="1" x="258"/>
        <item m="1" x="661"/>
        <item m="1" x="162"/>
        <item m="1" x="448"/>
        <item m="1" x="443"/>
        <item m="1" x="770"/>
        <item m="1" x="64"/>
        <item m="1" x="776"/>
        <item m="1" x="40"/>
        <item m="1" x="327"/>
        <item m="1" x="289"/>
        <item m="1" x="187"/>
        <item m="1" x="145"/>
        <item m="1" x="610"/>
        <item m="1" x="504"/>
        <item m="1" x="451"/>
        <item m="1" x="830"/>
        <item m="1" x="466"/>
        <item m="1" x="732"/>
        <item m="1" x="265"/>
        <item m="1" x="269"/>
        <item m="1" x="225"/>
        <item m="1" x="532"/>
        <item m="1" x="73"/>
        <item m="1" x="281"/>
        <item m="1" x="536"/>
        <item m="1" x="492"/>
        <item m="1" x="371"/>
        <item m="1" x="616"/>
        <item m="1" x="621"/>
        <item m="1" x="510"/>
        <item m="1" x="691"/>
        <item m="1" x="100"/>
        <item m="1" x="607"/>
        <item m="1" x="472"/>
        <item m="1" x="638"/>
        <item m="1" x="392"/>
        <item m="1" x="356"/>
        <item m="1" x="131"/>
        <item m="1" x="756"/>
        <item m="1" x="71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56"/>
        <item x="55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axis="axisRow" compact="0" outline="0" showAll="0" defaultSubtotal="0">
      <items count="31">
        <item x="6"/>
        <item x="5"/>
        <item x="4"/>
        <item x="3"/>
        <item x="2"/>
        <item x="1"/>
        <item x="0"/>
        <item x="22"/>
        <item x="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24"/>
        <item m="1" x="29"/>
        <item m="1" x="25"/>
        <item m="1" x="27"/>
        <item m="1" x="28"/>
        <item m="1" x="30"/>
        <item m="1" x="23"/>
        <item m="1" x="26"/>
        <item x="21"/>
      </items>
    </pivotField>
    <pivotField compact="0" outline="0" dragToRow="0" dragToCol="0" dragToPage="0" showAll="0" defaultSubtotal="0"/>
  </pivotFields>
  <rowFields count="11">
    <field x="12"/>
    <field x="9"/>
    <field x="23"/>
    <field x="16"/>
    <field x="18"/>
    <field x="3"/>
    <field x="6"/>
    <field x="24"/>
    <field x="14"/>
    <field x="15"/>
    <field x="1"/>
  </rowFields>
  <rowItems count="943">
    <i>
      <x/>
      <x v="56"/>
      <x/>
      <x v="1"/>
      <x v="1"/>
      <x v="536"/>
      <x v="1682"/>
      <x v="6"/>
      <x v="18"/>
      <x v="2"/>
      <x v="14"/>
    </i>
    <i r="2">
      <x v="1"/>
      <x v="1"/>
      <x v="1"/>
      <x v="524"/>
      <x v="1683"/>
      <x v="5"/>
      <x v="18"/>
      <x v="2"/>
      <x v="14"/>
    </i>
    <i r="2">
      <x v="2"/>
      <x v="1"/>
      <x v="1"/>
      <x v="33"/>
      <x v="1684"/>
      <x v="4"/>
      <x v="4"/>
      <x v="7"/>
      <x v="14"/>
    </i>
    <i r="2">
      <x v="3"/>
      <x v="1"/>
      <x v="1"/>
      <x v="379"/>
      <x v="1685"/>
      <x v="3"/>
      <x v="74"/>
      <x v="2"/>
      <x v="14"/>
    </i>
    <i r="2">
      <x v="4"/>
      <x v="1"/>
      <x v="1"/>
      <x v="532"/>
      <x v="1686"/>
      <x v="2"/>
      <x v="11"/>
      <x v="2"/>
      <x v="14"/>
    </i>
    <i r="2">
      <x v="5"/>
      <x v="1"/>
      <x v="1"/>
      <x v="176"/>
      <x v="1687"/>
      <x v="1"/>
      <x v="66"/>
      <x v="2"/>
      <x v="14"/>
    </i>
    <i r="2">
      <x v="6"/>
      <x v="1"/>
      <x v="1"/>
      <x v="40"/>
      <x v="1688"/>
      <x/>
      <x v="4"/>
      <x v="7"/>
      <x v="14"/>
    </i>
    <i r="2">
      <x v="7"/>
      <x v="1"/>
      <x v="1"/>
      <x v="206"/>
      <x v="1689"/>
      <x v="9"/>
      <x v="22"/>
      <x v="2"/>
      <x v="14"/>
    </i>
    <i r="2">
      <x v="8"/>
      <x v="1"/>
      <x v="1"/>
      <x v="717"/>
      <x v="1690"/>
      <x v="10"/>
      <x v="22"/>
      <x v="2"/>
      <x v="14"/>
    </i>
    <i r="2">
      <x v="9"/>
      <x v="1"/>
      <x v="1"/>
      <x v="1066"/>
      <x v="1691"/>
      <x v="11"/>
      <x v="46"/>
      <x v="2"/>
      <x v="14"/>
    </i>
    <i r="2">
      <x v="10"/>
      <x v="1"/>
      <x v="1"/>
      <x v="377"/>
      <x v="1692"/>
      <x v="12"/>
      <x v="74"/>
      <x v="2"/>
      <x v="14"/>
    </i>
    <i r="2">
      <x v="11"/>
      <x v="1"/>
      <x v="1"/>
      <x v="144"/>
      <x v="1693"/>
      <x v="13"/>
      <x v="26"/>
      <x v="2"/>
      <x v="14"/>
    </i>
    <i r="2">
      <x v="12"/>
      <x v="1"/>
      <x v="1"/>
      <x v="1067"/>
      <x v="1694"/>
      <x v="14"/>
      <x v="4"/>
      <x v="7"/>
      <x v="14"/>
    </i>
    <i r="2">
      <x v="13"/>
      <x v="1"/>
      <x v="1"/>
      <x v="177"/>
      <x v="1695"/>
      <x v="15"/>
      <x v="66"/>
      <x v="2"/>
      <x v="14"/>
    </i>
    <i r="2">
      <x v="14"/>
      <x v="1"/>
      <x v="1"/>
      <x v="859"/>
      <x v="1696"/>
      <x v="16"/>
      <x v="22"/>
      <x v="2"/>
      <x v="14"/>
    </i>
    <i r="2">
      <x v="15"/>
      <x v="1"/>
      <x v="1"/>
      <x v="679"/>
      <x v="1697"/>
      <x v="17"/>
      <x v="32"/>
      <x v="2"/>
      <x v="14"/>
    </i>
    <i r="2">
      <x v="16"/>
      <x v="1"/>
      <x v="1"/>
      <x v="17"/>
      <x v="1698"/>
      <x v="18"/>
      <x v="4"/>
      <x v="7"/>
      <x v="14"/>
    </i>
    <i r="2">
      <x v="17"/>
      <x v="1"/>
      <x v="1"/>
      <x v="1068"/>
      <x v="1699"/>
      <x v="19"/>
      <x v="95"/>
      <x v="2"/>
      <x v="14"/>
    </i>
    <i r="2">
      <x v="18"/>
      <x v="1"/>
      <x v="1"/>
      <x v="660"/>
      <x v="1700"/>
      <x v="20"/>
      <x v="7"/>
      <x v="7"/>
      <x v="14"/>
    </i>
    <i r="2">
      <x v="19"/>
      <x v="1"/>
      <x v="1"/>
      <x v="1069"/>
      <x v="1701"/>
      <x v="21"/>
      <x v="4"/>
      <x v="7"/>
      <x v="14"/>
    </i>
    <i r="2">
      <x v="20"/>
      <x v="1"/>
      <x v="1"/>
      <x v="940"/>
      <x v="1702"/>
      <x v="21"/>
      <x v="4"/>
      <x v="7"/>
      <x v="14"/>
    </i>
    <i r="2">
      <x v="21"/>
      <x v="1"/>
      <x v="1"/>
      <x v="634"/>
      <x v="1703"/>
      <x v="21"/>
      <x v="7"/>
      <x v="7"/>
      <x v="14"/>
    </i>
    <i t="default" r="1">
      <x v="56"/>
    </i>
    <i>
      <x v="1"/>
      <x v="34"/>
      <x/>
      <x v="1"/>
      <x v="1"/>
      <x v="961"/>
      <x v="1652"/>
      <x v="6"/>
      <x v="26"/>
      <x v="2"/>
      <x v="13"/>
    </i>
    <i r="2">
      <x v="1"/>
      <x v="1"/>
      <x v="1"/>
      <x v="1063"/>
      <x v="1653"/>
      <x v="5"/>
      <x v="3"/>
      <x v="2"/>
      <x v="13"/>
    </i>
    <i r="2">
      <x v="2"/>
      <x v="1"/>
      <x v="1"/>
      <x v="617"/>
      <x v="1654"/>
      <x v="4"/>
      <x v="26"/>
      <x v="2"/>
      <x v="13"/>
    </i>
    <i r="2">
      <x v="3"/>
      <x v="1"/>
      <x v="1"/>
      <x v="466"/>
      <x v="1655"/>
      <x v="3"/>
      <x v="3"/>
      <x v="2"/>
      <x v="13"/>
    </i>
    <i r="2">
      <x v="4"/>
      <x v="1"/>
      <x v="1"/>
      <x v="980"/>
      <x v="1656"/>
      <x v="2"/>
      <x v="4"/>
      <x v="7"/>
      <x v="13"/>
    </i>
    <i r="2">
      <x v="5"/>
      <x v="1"/>
      <x v="1"/>
      <x v="3"/>
      <x v="1657"/>
      <x v="1"/>
      <x v="9"/>
      <x v="2"/>
      <x v="13"/>
    </i>
    <i r="2">
      <x v="6"/>
      <x v="1"/>
      <x v="1"/>
      <x v="732"/>
      <x v="1658"/>
      <x/>
      <x v="66"/>
      <x v="2"/>
      <x v="13"/>
    </i>
    <i r="2">
      <x v="7"/>
      <x v="1"/>
      <x v="1"/>
      <x v="173"/>
      <x v="761"/>
      <x v="9"/>
      <x v="66"/>
      <x v="2"/>
      <x v="13"/>
    </i>
    <i r="2">
      <x v="8"/>
      <x v="1"/>
      <x v="1"/>
      <x v="938"/>
      <x v="1659"/>
      <x v="10"/>
      <x v="23"/>
      <x v="2"/>
      <x v="13"/>
    </i>
    <i r="2">
      <x v="9"/>
      <x v="1"/>
      <x v="1"/>
      <x v="1064"/>
      <x v="1660"/>
      <x v="11"/>
      <x v="73"/>
      <x v="2"/>
      <x v="13"/>
    </i>
    <i r="2">
      <x v="10"/>
      <x v="1"/>
      <x v="1"/>
      <x v="541"/>
      <x v="1661"/>
      <x v="12"/>
      <x v="18"/>
      <x v="2"/>
      <x v="13"/>
    </i>
    <i r="2">
      <x v="11"/>
      <x v="1"/>
      <x v="1"/>
      <x v="276"/>
      <x v="1662"/>
      <x v="13"/>
      <x v="12"/>
      <x v="2"/>
      <x v="13"/>
    </i>
    <i r="2">
      <x v="12"/>
      <x v="1"/>
      <x v="1"/>
      <x v="32"/>
      <x v="1663"/>
      <x v="14"/>
      <x v="4"/>
      <x v="7"/>
      <x v="13"/>
    </i>
    <i r="2">
      <x v="13"/>
      <x v="1"/>
      <x v="1"/>
      <x v="772"/>
      <x v="1664"/>
      <x v="15"/>
      <x v="23"/>
      <x v="2"/>
      <x v="13"/>
    </i>
    <i r="2">
      <x v="14"/>
      <x v="1"/>
      <x v="1"/>
      <x v="763"/>
      <x v="1665"/>
      <x v="16"/>
      <x v="23"/>
      <x v="2"/>
      <x v="13"/>
    </i>
    <i r="2">
      <x v="15"/>
      <x v="1"/>
      <x v="1"/>
      <x v="609"/>
      <x v="1666"/>
      <x v="17"/>
      <x v="4"/>
      <x v="7"/>
      <x v="13"/>
    </i>
    <i r="2">
      <x v="16"/>
      <x v="1"/>
      <x v="1"/>
      <x v="471"/>
      <x v="1667"/>
      <x v="18"/>
      <x v="11"/>
      <x v="2"/>
      <x v="13"/>
    </i>
    <i r="2">
      <x v="17"/>
      <x v="1"/>
      <x v="1"/>
      <x v="697"/>
      <x v="1668"/>
      <x v="19"/>
      <x v="66"/>
      <x v="2"/>
      <x v="13"/>
    </i>
    <i r="2">
      <x v="18"/>
      <x v="1"/>
      <x v="1"/>
      <x v="652"/>
      <x v="1669"/>
      <x v="20"/>
      <x v="4"/>
      <x v="7"/>
      <x v="13"/>
    </i>
    <i r="2">
      <x v="19"/>
      <x v="1"/>
      <x v="1"/>
      <x v="19"/>
      <x v="1670"/>
      <x v="21"/>
      <x v="4"/>
      <x v="7"/>
      <x v="13"/>
    </i>
    <i r="2">
      <x v="20"/>
      <x v="1"/>
      <x v="1"/>
      <x v="207"/>
      <x v="1671"/>
      <x v="21"/>
      <x v="22"/>
      <x v="2"/>
      <x v="13"/>
    </i>
    <i r="2">
      <x v="21"/>
      <x v="1"/>
      <x v="1"/>
      <x v="616"/>
      <x v="1672"/>
      <x v="21"/>
      <x v="7"/>
      <x v="7"/>
      <x v="13"/>
    </i>
    <i r="2">
      <x v="22"/>
      <x v="1"/>
      <x v="1"/>
      <x v="214"/>
      <x v="1673"/>
      <x v="21"/>
      <x v="22"/>
      <x v="2"/>
      <x v="13"/>
    </i>
    <i r="2">
      <x v="23"/>
      <x v="1"/>
      <x v="1"/>
      <x v="613"/>
      <x v="1674"/>
      <x v="21"/>
      <x v="7"/>
      <x v="7"/>
      <x v="13"/>
    </i>
    <i r="2">
      <x v="24"/>
      <x v="1"/>
      <x v="1"/>
      <x v="528"/>
      <x v="1675"/>
      <x v="21"/>
      <x v="3"/>
      <x v="2"/>
      <x v="13"/>
    </i>
    <i r="2">
      <x v="25"/>
      <x v="1"/>
      <x v="1"/>
      <x v="1065"/>
      <x v="1676"/>
      <x v="21"/>
      <x v="11"/>
      <x v="2"/>
      <x v="13"/>
    </i>
    <i r="2">
      <x v="26"/>
      <x v="1"/>
      <x v="1"/>
      <x v="411"/>
      <x v="1677"/>
      <x v="21"/>
      <x v="3"/>
      <x v="2"/>
      <x v="13"/>
    </i>
    <i r="2">
      <x v="27"/>
      <x v="1"/>
      <x v="1"/>
      <x v="590"/>
      <x v="1678"/>
      <x v="21"/>
      <x v="74"/>
      <x v="2"/>
      <x v="13"/>
    </i>
    <i r="2">
      <x v="28"/>
      <x v="1"/>
      <x v="1"/>
      <x v="535"/>
      <x v="1679"/>
      <x v="21"/>
      <x v="11"/>
      <x v="2"/>
      <x v="13"/>
    </i>
    <i r="2">
      <x v="29"/>
      <x v="1"/>
      <x v="1"/>
      <x v="24"/>
      <x v="1680"/>
      <x v="21"/>
      <x v="4"/>
      <x v="7"/>
      <x v="13"/>
    </i>
    <i r="2">
      <x v="30"/>
      <x v="1"/>
      <x v="1"/>
      <x v="476"/>
      <x v="1681"/>
      <x v="21"/>
      <x v="48"/>
      <x v="2"/>
      <x v="13"/>
    </i>
    <i t="default" r="1">
      <x v="34"/>
    </i>
    <i>
      <x v="2"/>
      <x v="57"/>
      <x/>
      <x v="1"/>
      <x v="1"/>
      <x v="580"/>
      <x v="1456"/>
      <x v="6"/>
      <x v="36"/>
      <x v="5"/>
      <x v="11"/>
    </i>
    <i r="2">
      <x v="1"/>
      <x v="1"/>
      <x v="1"/>
      <x v="459"/>
      <x v="1457"/>
      <x v="5"/>
      <x v="71"/>
      <x v="7"/>
      <x v="11"/>
    </i>
    <i r="2">
      <x v="2"/>
      <x v="1"/>
      <x v="1"/>
      <x v="93"/>
      <x v="1458"/>
      <x v="4"/>
      <x v="25"/>
      <x v="5"/>
      <x v="11"/>
    </i>
    <i r="2">
      <x v="3"/>
      <x v="1"/>
      <x v="1"/>
      <x v="576"/>
      <x v="1459"/>
      <x v="3"/>
      <x v="11"/>
      <x v="2"/>
      <x v="11"/>
    </i>
    <i r="2">
      <x v="4"/>
      <x v="1"/>
      <x v="1"/>
      <x v="1040"/>
      <x v="1460"/>
      <x v="2"/>
      <x v="3"/>
      <x v="2"/>
      <x v="11"/>
    </i>
    <i r="2">
      <x v="5"/>
      <x v="1"/>
      <x v="1"/>
      <x v="181"/>
      <x v="1461"/>
      <x v="1"/>
      <x v="66"/>
      <x v="2"/>
      <x v="11"/>
    </i>
    <i r="2">
      <x v="6"/>
      <x v="1"/>
      <x v="1"/>
      <x v="970"/>
      <x v="1462"/>
      <x/>
      <x v="22"/>
      <x v="2"/>
      <x v="11"/>
    </i>
    <i r="2">
      <x v="7"/>
      <x v="1"/>
      <x v="1"/>
      <x v="151"/>
      <x v="1463"/>
      <x v="9"/>
      <x v="26"/>
      <x v="2"/>
      <x v="11"/>
    </i>
    <i r="2">
      <x v="8"/>
      <x v="1"/>
      <x v="1"/>
      <x v="41"/>
      <x v="1464"/>
      <x v="10"/>
      <x v="4"/>
      <x v="7"/>
      <x v="11"/>
    </i>
    <i r="2">
      <x v="9"/>
      <x v="1"/>
      <x v="1"/>
      <x v="728"/>
      <x v="1465"/>
      <x v="11"/>
      <x v="66"/>
      <x v="2"/>
      <x v="11"/>
    </i>
    <i r="2">
      <x v="10"/>
      <x v="1"/>
      <x v="1"/>
      <x v="1041"/>
      <x v="1466"/>
      <x v="12"/>
      <x v="75"/>
      <x v="2"/>
      <x v="11"/>
    </i>
    <i r="2">
      <x v="11"/>
      <x v="1"/>
      <x v="1"/>
      <x v="685"/>
      <x v="935"/>
      <x v="13"/>
      <x v="32"/>
      <x v="2"/>
      <x v="11"/>
    </i>
    <i r="2">
      <x v="12"/>
      <x v="1"/>
      <x v="1"/>
      <x v="1042"/>
      <x v="1467"/>
      <x v="14"/>
      <x v="67"/>
      <x v="2"/>
      <x v="11"/>
    </i>
    <i r="2">
      <x v="13"/>
      <x v="1"/>
      <x v="1"/>
      <x v="680"/>
      <x v="629"/>
      <x v="15"/>
      <x v="32"/>
      <x v="2"/>
      <x v="11"/>
    </i>
    <i r="2">
      <x v="14"/>
      <x v="1"/>
      <x v="1"/>
      <x v="515"/>
      <x v="1468"/>
      <x v="16"/>
      <x v="3"/>
      <x v="2"/>
      <x v="11"/>
    </i>
    <i r="2">
      <x v="15"/>
      <x v="1"/>
      <x v="1"/>
      <x v="704"/>
      <x v="1469"/>
      <x v="17"/>
      <x v="22"/>
      <x v="2"/>
      <x v="11"/>
    </i>
    <i r="2">
      <x v="16"/>
      <x v="1"/>
      <x v="1"/>
      <x v="209"/>
      <x v="1470"/>
      <x v="18"/>
      <x v="22"/>
      <x v="2"/>
      <x v="11"/>
    </i>
    <i r="2">
      <x v="17"/>
      <x v="1"/>
      <x v="1"/>
      <x v="675"/>
      <x v="1471"/>
      <x v="19"/>
      <x v="32"/>
      <x v="2"/>
      <x v="11"/>
    </i>
    <i r="2">
      <x v="18"/>
      <x v="1"/>
      <x v="1"/>
      <x v="90"/>
      <x v="1472"/>
      <x v="20"/>
      <x v="25"/>
      <x v="5"/>
      <x v="11"/>
    </i>
    <i r="2">
      <x v="19"/>
      <x v="1"/>
      <x v="1"/>
      <x v="529"/>
      <x v="1473"/>
      <x v="21"/>
      <x v="18"/>
      <x v="2"/>
      <x v="11"/>
    </i>
    <i r="2">
      <x v="20"/>
      <x v="1"/>
      <x v="1"/>
      <x v="436"/>
      <x v="1474"/>
      <x v="21"/>
      <x v="3"/>
      <x v="2"/>
      <x v="11"/>
    </i>
    <i r="2">
      <x v="21"/>
      <x v="1"/>
      <x v="1"/>
      <x v="409"/>
      <x v="1475"/>
      <x v="21"/>
      <x v="11"/>
      <x v="2"/>
      <x v="11"/>
    </i>
    <i r="2">
      <x v="22"/>
      <x v="1"/>
      <x v="1"/>
      <x v="650"/>
      <x v="1476"/>
      <x v="21"/>
      <x v="3"/>
      <x v="2"/>
      <x v="11"/>
    </i>
    <i r="2">
      <x v="23"/>
      <x v="1"/>
      <x v="1"/>
      <x v="882"/>
      <x v="1477"/>
      <x v="21"/>
      <x v="9"/>
      <x v="2"/>
      <x v="11"/>
    </i>
    <i r="2">
      <x v="24"/>
      <x v="1"/>
      <x v="1"/>
      <x v="417"/>
      <x v="1478"/>
      <x v="21"/>
      <x v="11"/>
      <x v="2"/>
      <x v="11"/>
    </i>
    <i r="2">
      <x v="25"/>
      <x v="1"/>
      <x v="1"/>
      <x v="733"/>
      <x v="1479"/>
      <x v="21"/>
      <x v="9"/>
      <x v="2"/>
      <x v="11"/>
    </i>
    <i r="2">
      <x v="26"/>
      <x v="1"/>
      <x v="1"/>
      <x v="627"/>
      <x v="1480"/>
      <x v="21"/>
      <x v="9"/>
      <x v="2"/>
      <x v="11"/>
    </i>
    <i r="2">
      <x v="27"/>
      <x v="1"/>
      <x v="1"/>
      <x v="198"/>
      <x v="1481"/>
      <x v="21"/>
      <x v="23"/>
      <x v="2"/>
      <x v="11"/>
    </i>
    <i r="2">
      <x v="28"/>
      <x v="1"/>
      <x v="1"/>
      <x v="912"/>
      <x v="1482"/>
      <x v="21"/>
      <x v="5"/>
      <x v="5"/>
      <x v="11"/>
    </i>
    <i r="2">
      <x v="29"/>
      <x v="1"/>
      <x v="1"/>
      <x v="583"/>
      <x v="1483"/>
      <x v="21"/>
      <x v="11"/>
      <x v="2"/>
      <x v="11"/>
    </i>
    <i r="2">
      <x v="30"/>
      <x v="1"/>
      <x v="1"/>
      <x v="1043"/>
      <x v="1484"/>
      <x v="21"/>
      <x v="22"/>
      <x v="2"/>
      <x v="11"/>
    </i>
    <i r="2">
      <x v="33"/>
      <x v="1"/>
      <x v="1"/>
      <x v="740"/>
      <x v="1485"/>
      <x v="21"/>
      <x v="22"/>
      <x v="2"/>
      <x v="11"/>
    </i>
    <i r="2">
      <x v="34"/>
      <x v="1"/>
      <x v="1"/>
      <x v="185"/>
      <x v="1486"/>
      <x v="21"/>
      <x v="72"/>
      <x v="2"/>
      <x v="11"/>
    </i>
    <i r="2">
      <x v="35"/>
      <x v="1"/>
      <x v="1"/>
      <x v="985"/>
      <x v="1487"/>
      <x v="21"/>
      <x v="12"/>
      <x v="2"/>
      <x v="11"/>
    </i>
    <i r="2">
      <x v="36"/>
      <x v="1"/>
      <x v="1"/>
      <x v="1044"/>
      <x v="1488"/>
      <x v="21"/>
      <x v="26"/>
      <x v="2"/>
      <x v="11"/>
    </i>
    <i r="2">
      <x v="37"/>
      <x v="1"/>
      <x v="1"/>
      <x v="964"/>
      <x v="1489"/>
      <x v="21"/>
      <x v="26"/>
      <x v="2"/>
      <x v="11"/>
    </i>
    <i t="default" r="1">
      <x v="57"/>
    </i>
    <i>
      <x v="3"/>
      <x v="32"/>
      <x/>
      <x v="1"/>
      <x v="1"/>
      <x v="479"/>
      <x v="51"/>
      <x v="6"/>
      <x v="69"/>
      <x v="2"/>
      <x v="10"/>
    </i>
    <i r="2">
      <x v="1"/>
      <x v="1"/>
      <x v="1"/>
      <x v="465"/>
      <x v="1419"/>
      <x v="5"/>
      <x v="11"/>
      <x v="2"/>
      <x v="10"/>
    </i>
    <i r="2">
      <x v="2"/>
      <x v="1"/>
      <x v="1"/>
      <x v="548"/>
      <x v="1420"/>
      <x v="4"/>
      <x v="13"/>
      <x v="2"/>
      <x v="10"/>
    </i>
    <i r="2">
      <x v="3"/>
      <x v="1"/>
      <x v="1"/>
      <x v="956"/>
      <x v="179"/>
      <x v="3"/>
      <x v="66"/>
      <x v="2"/>
      <x v="10"/>
    </i>
    <i r="2">
      <x v="4"/>
      <x v="1"/>
      <x v="1"/>
      <x v="570"/>
      <x v="1421"/>
      <x v="2"/>
      <x v="11"/>
      <x v="2"/>
      <x v="10"/>
    </i>
    <i r="2">
      <x v="5"/>
      <x v="1"/>
      <x v="1"/>
      <x v="955"/>
      <x v="1422"/>
      <x v="1"/>
      <x v="66"/>
      <x v="2"/>
      <x v="10"/>
    </i>
    <i r="2">
      <x v="6"/>
      <x v="1"/>
      <x v="1"/>
      <x v="407"/>
      <x v="1423"/>
      <x/>
      <x v="11"/>
      <x v="2"/>
      <x v="10"/>
    </i>
    <i r="2">
      <x v="7"/>
      <x v="1"/>
      <x v="1"/>
      <x v="849"/>
      <x v="1424"/>
      <x v="9"/>
      <x v="23"/>
      <x v="2"/>
      <x v="10"/>
    </i>
    <i r="2">
      <x v="8"/>
      <x v="1"/>
      <x v="1"/>
      <x v="577"/>
      <x v="1425"/>
      <x v="10"/>
      <x v="3"/>
      <x v="2"/>
      <x v="10"/>
    </i>
    <i r="2">
      <x v="9"/>
      <x v="1"/>
      <x v="1"/>
      <x v="699"/>
      <x v="1426"/>
      <x v="11"/>
      <x v="32"/>
      <x v="2"/>
      <x v="10"/>
    </i>
    <i r="2">
      <x v="10"/>
      <x v="1"/>
      <x v="1"/>
      <x v="135"/>
      <x v="1427"/>
      <x v="12"/>
      <x v="59"/>
      <x v="2"/>
      <x v="10"/>
    </i>
    <i r="2">
      <x v="11"/>
      <x v="1"/>
      <x v="1"/>
      <x v="555"/>
      <x v="1428"/>
      <x v="13"/>
      <x v="73"/>
      <x v="2"/>
      <x v="10"/>
    </i>
    <i r="2">
      <x v="12"/>
      <x v="1"/>
      <x v="1"/>
      <x v="222"/>
      <x v="1429"/>
      <x v="14"/>
      <x v="22"/>
      <x v="2"/>
      <x v="10"/>
    </i>
    <i r="2">
      <x v="13"/>
      <x v="1"/>
      <x v="1"/>
      <x v="1035"/>
      <x v="1430"/>
      <x v="15"/>
      <x v="26"/>
      <x v="2"/>
      <x v="10"/>
    </i>
    <i r="2">
      <x v="14"/>
      <x v="1"/>
      <x v="1"/>
      <x v="1036"/>
      <x v="1431"/>
      <x v="16"/>
      <x v="3"/>
      <x v="2"/>
      <x v="10"/>
    </i>
    <i r="2">
      <x v="15"/>
      <x v="1"/>
      <x v="1"/>
      <x v="488"/>
      <x v="1432"/>
      <x v="17"/>
      <x v="4"/>
      <x v="7"/>
      <x v="10"/>
    </i>
    <i r="2">
      <x v="16"/>
      <x v="1"/>
      <x v="1"/>
      <x v="378"/>
      <x v="1433"/>
      <x v="18"/>
      <x v="74"/>
      <x v="2"/>
      <x v="10"/>
    </i>
    <i r="2">
      <x v="17"/>
      <x v="1"/>
      <x v="1"/>
      <x v="662"/>
      <x v="1434"/>
      <x v="19"/>
      <x v="7"/>
      <x v="7"/>
      <x v="10"/>
    </i>
    <i r="2">
      <x v="18"/>
      <x v="1"/>
      <x v="1"/>
      <x v="910"/>
      <x v="1435"/>
      <x v="20"/>
      <x v="22"/>
      <x v="2"/>
      <x v="10"/>
    </i>
    <i r="2">
      <x v="19"/>
      <x v="1"/>
      <x v="1"/>
      <x v="180"/>
      <x v="1436"/>
      <x v="21"/>
      <x v="66"/>
      <x v="2"/>
      <x v="10"/>
    </i>
    <i r="2">
      <x v="20"/>
      <x v="1"/>
      <x v="1"/>
      <x v="413"/>
      <x v="1437"/>
      <x v="21"/>
      <x v="11"/>
      <x v="2"/>
      <x v="10"/>
    </i>
    <i r="2">
      <x v="21"/>
      <x v="1"/>
      <x v="1"/>
      <x v="85"/>
      <x v="1438"/>
      <x v="21"/>
      <x v="5"/>
      <x v="5"/>
      <x v="10"/>
    </i>
    <i r="2">
      <x v="22"/>
      <x v="1"/>
      <x v="1"/>
      <x v="215"/>
      <x v="1439"/>
      <x v="21"/>
      <x v="22"/>
      <x v="2"/>
      <x v="10"/>
    </i>
    <i r="2">
      <x v="23"/>
      <x v="1"/>
      <x v="1"/>
      <x v="1037"/>
      <x v="1440"/>
      <x v="21"/>
      <x v="3"/>
      <x v="2"/>
      <x v="10"/>
    </i>
    <i r="2">
      <x v="24"/>
      <x v="1"/>
      <x v="1"/>
      <x v="678"/>
      <x v="1441"/>
      <x v="21"/>
      <x v="4"/>
      <x v="7"/>
      <x v="10"/>
    </i>
    <i r="2">
      <x v="25"/>
      <x v="1"/>
      <x v="1"/>
      <x v="941"/>
      <x v="1442"/>
      <x v="21"/>
      <x v="22"/>
      <x v="2"/>
      <x v="10"/>
    </i>
    <i r="2">
      <x v="26"/>
      <x v="1"/>
      <x v="1"/>
      <x v="416"/>
      <x v="1443"/>
      <x v="21"/>
      <x v="3"/>
      <x v="2"/>
      <x v="10"/>
    </i>
    <i r="2">
      <x v="27"/>
      <x v="1"/>
      <x v="1"/>
      <x v="915"/>
      <x v="1444"/>
      <x v="21"/>
      <x v="4"/>
      <x v="7"/>
      <x v="10"/>
    </i>
    <i r="2">
      <x v="28"/>
      <x v="1"/>
      <x v="1"/>
      <x v="304"/>
      <x v="1445"/>
      <x v="21"/>
      <x v="37"/>
      <x v="2"/>
      <x v="10"/>
    </i>
    <i r="2">
      <x v="29"/>
      <x v="1"/>
      <x v="1"/>
      <x v="1038"/>
      <x v="1446"/>
      <x v="21"/>
      <x v="37"/>
      <x v="2"/>
      <x v="10"/>
    </i>
    <i r="2">
      <x v="30"/>
      <x v="1"/>
      <x v="1"/>
      <x v="501"/>
      <x v="1447"/>
      <x v="21"/>
      <x v="11"/>
      <x v="2"/>
      <x v="10"/>
    </i>
    <i r="2">
      <x v="33"/>
      <x v="1"/>
      <x v="1"/>
      <x v="647"/>
      <x v="1448"/>
      <x v="21"/>
      <x v="11"/>
      <x v="2"/>
      <x v="10"/>
    </i>
    <i r="2">
      <x v="34"/>
      <x v="1"/>
      <x v="1"/>
      <x v="747"/>
      <x v="1449"/>
      <x v="21"/>
      <x v="66"/>
      <x v="2"/>
      <x v="10"/>
    </i>
    <i r="2">
      <x v="35"/>
      <x v="1"/>
      <x v="1"/>
      <x v="856"/>
      <x v="1450"/>
      <x v="21"/>
      <x v="26"/>
      <x v="2"/>
      <x v="10"/>
    </i>
    <i r="2">
      <x v="36"/>
      <x v="1"/>
      <x v="1"/>
      <x v="1039"/>
      <x v="1451"/>
      <x v="21"/>
      <x v="48"/>
      <x v="2"/>
      <x v="10"/>
    </i>
    <i r="2">
      <x v="37"/>
      <x v="1"/>
      <x v="1"/>
      <x v="623"/>
      <x v="1452"/>
      <x v="21"/>
      <x v="7"/>
      <x v="7"/>
      <x v="10"/>
    </i>
    <i r="2">
      <x v="38"/>
      <x v="1"/>
      <x v="1"/>
      <x v="78"/>
      <x v="1453"/>
      <x v="21"/>
      <x v="5"/>
      <x v="5"/>
      <x v="10"/>
    </i>
    <i r="2">
      <x v="39"/>
      <x v="1"/>
      <x v="1"/>
      <x v="462"/>
      <x v="1454"/>
      <x v="21"/>
      <x v="11"/>
      <x v="2"/>
      <x v="10"/>
    </i>
    <i r="2">
      <x v="40"/>
      <x v="1"/>
      <x v="1"/>
      <x v="661"/>
      <x v="1455"/>
      <x v="21"/>
      <x v="7"/>
      <x v="7"/>
      <x v="10"/>
    </i>
    <i t="default" r="1">
      <x v="32"/>
    </i>
    <i>
      <x v="4"/>
      <x v="55"/>
      <x/>
      <x v="1"/>
      <x v="1"/>
      <x v="1028"/>
      <x v="1370"/>
      <x v="6"/>
      <x v="5"/>
      <x v="5"/>
      <x v="9"/>
    </i>
    <i r="2">
      <x v="1"/>
      <x v="1"/>
      <x v="1"/>
      <x v="1029"/>
      <x v="1371"/>
      <x v="5"/>
      <x v="9"/>
      <x v="2"/>
      <x v="9"/>
    </i>
    <i r="2">
      <x v="2"/>
      <x v="1"/>
      <x v="1"/>
      <x v="414"/>
      <x v="1372"/>
      <x v="4"/>
      <x v="3"/>
      <x v="2"/>
      <x v="9"/>
    </i>
    <i r="2">
      <x v="3"/>
      <x v="1"/>
      <x v="1"/>
      <x v="426"/>
      <x v="1373"/>
      <x v="3"/>
      <x v="11"/>
      <x v="2"/>
      <x v="9"/>
    </i>
    <i r="2">
      <x v="4"/>
      <x v="1"/>
      <x v="1"/>
      <x v="601"/>
      <x v="1374"/>
      <x v="2"/>
      <x v="66"/>
      <x v="2"/>
      <x v="9"/>
    </i>
    <i r="2">
      <x v="5"/>
      <x v="1"/>
      <x v="1"/>
      <x v="897"/>
      <x v="1375"/>
      <x v="1"/>
      <x v="28"/>
      <x v="2"/>
      <x v="9"/>
    </i>
    <i r="2">
      <x v="6"/>
      <x v="1"/>
      <x v="1"/>
      <x v="201"/>
      <x v="1376"/>
      <x/>
      <x v="23"/>
      <x v="2"/>
      <x v="9"/>
    </i>
    <i r="2">
      <x v="7"/>
      <x v="1"/>
      <x v="1"/>
      <x v="968"/>
      <x v="1377"/>
      <x v="9"/>
      <x v="36"/>
      <x v="5"/>
      <x v="9"/>
    </i>
    <i r="2">
      <x v="8"/>
      <x v="1"/>
      <x v="1"/>
      <x v="433"/>
      <x v="1378"/>
      <x v="10"/>
      <x v="3"/>
      <x v="2"/>
      <x v="9"/>
    </i>
    <i r="2">
      <x v="9"/>
      <x v="1"/>
      <x v="1"/>
      <x v="232"/>
      <x v="1379"/>
      <x v="11"/>
      <x v="14"/>
      <x v="8"/>
      <x v="9"/>
    </i>
    <i r="2">
      <x v="10"/>
      <x v="1"/>
      <x v="1"/>
      <x v="602"/>
      <x v="1380"/>
      <x v="12"/>
      <x v="3"/>
      <x v="2"/>
      <x v="9"/>
    </i>
    <i r="2">
      <x v="11"/>
      <x v="1"/>
      <x v="1"/>
      <x v="178"/>
      <x v="1381"/>
      <x v="13"/>
      <x v="66"/>
      <x v="2"/>
      <x v="9"/>
    </i>
    <i r="2">
      <x v="12"/>
      <x v="1"/>
      <x v="1"/>
      <x v="952"/>
      <x v="1382"/>
      <x v="14"/>
      <x v="9"/>
      <x v="2"/>
      <x v="9"/>
    </i>
    <i r="2">
      <x v="13"/>
      <x v="1"/>
      <x v="1"/>
      <x v="283"/>
      <x v="1383"/>
      <x v="15"/>
      <x v="12"/>
      <x v="2"/>
      <x v="9"/>
    </i>
    <i r="2">
      <x v="14"/>
      <x v="1"/>
      <x v="1"/>
      <x v="211"/>
      <x v="1384"/>
      <x v="16"/>
      <x v="22"/>
      <x v="2"/>
      <x v="9"/>
    </i>
    <i r="2">
      <x v="15"/>
      <x v="1"/>
      <x v="1"/>
      <x v="226"/>
      <x v="1385"/>
      <x v="17"/>
      <x v="14"/>
      <x v="8"/>
      <x v="9"/>
    </i>
    <i r="2">
      <x v="16"/>
      <x v="1"/>
      <x v="1"/>
      <x v="8"/>
      <x v="1386"/>
      <x v="18"/>
      <x v="9"/>
      <x v="2"/>
      <x v="9"/>
    </i>
    <i r="2">
      <x v="17"/>
      <x v="1"/>
      <x v="1"/>
      <x v="237"/>
      <x v="1387"/>
      <x v="19"/>
      <x v="70"/>
      <x v="2"/>
      <x v="9"/>
    </i>
    <i r="2">
      <x v="18"/>
      <x v="1"/>
      <x v="1"/>
      <x v="175"/>
      <x v="765"/>
      <x v="20"/>
      <x v="66"/>
      <x v="2"/>
      <x v="9"/>
    </i>
    <i r="2">
      <x v="19"/>
      <x v="1"/>
      <x v="1"/>
      <x v="445"/>
      <x v="1388"/>
      <x v="21"/>
      <x v="25"/>
      <x v="5"/>
      <x v="9"/>
    </i>
    <i r="2">
      <x v="20"/>
      <x v="1"/>
      <x v="1"/>
      <x v="1030"/>
      <x v="1389"/>
      <x v="21"/>
      <x v="3"/>
      <x v="2"/>
      <x v="9"/>
    </i>
    <i r="2">
      <x v="21"/>
      <x v="1"/>
      <x v="1"/>
      <x v="593"/>
      <x v="1390"/>
      <x v="21"/>
      <x v="3"/>
      <x v="2"/>
      <x v="9"/>
    </i>
    <i r="2">
      <x v="22"/>
      <x v="1"/>
      <x v="1"/>
      <x v="212"/>
      <x v="1391"/>
      <x v="21"/>
      <x v="22"/>
      <x v="2"/>
      <x v="9"/>
    </i>
    <i r="2">
      <x v="23"/>
      <x v="1"/>
      <x v="1"/>
      <x v="945"/>
      <x v="1392"/>
      <x v="21"/>
      <x v="17"/>
      <x v="2"/>
      <x v="9"/>
    </i>
    <i r="2">
      <x v="24"/>
      <x v="1"/>
      <x v="1"/>
      <x v="53"/>
      <x v="1393"/>
      <x v="21"/>
      <x v="17"/>
      <x v="2"/>
      <x v="9"/>
    </i>
    <i r="2">
      <x v="25"/>
      <x v="1"/>
      <x v="1"/>
      <x v="69"/>
      <x v="1394"/>
      <x v="21"/>
      <x v="5"/>
      <x v="5"/>
      <x v="9"/>
    </i>
    <i r="2">
      <x v="26"/>
      <x v="1"/>
      <x v="1"/>
      <x v="1031"/>
      <x v="1395"/>
      <x v="21"/>
      <x v="32"/>
      <x v="2"/>
      <x v="9"/>
    </i>
    <i r="2">
      <x v="27"/>
      <x v="1"/>
      <x v="1"/>
      <x v="278"/>
      <x v="1396"/>
      <x v="21"/>
      <x v="12"/>
      <x v="2"/>
      <x v="9"/>
    </i>
    <i r="2">
      <x v="28"/>
      <x v="1"/>
      <x v="1"/>
      <x v="114"/>
      <x v="1397"/>
      <x v="21"/>
      <x v="71"/>
      <x v="7"/>
      <x v="9"/>
    </i>
    <i r="2">
      <x v="29"/>
      <x v="1"/>
      <x v="1"/>
      <x v="1032"/>
      <x v="1398"/>
      <x v="21"/>
      <x v="3"/>
      <x v="2"/>
      <x v="9"/>
    </i>
    <i r="2">
      <x v="30"/>
      <x v="1"/>
      <x v="1"/>
      <x v="464"/>
      <x v="1399"/>
      <x v="21"/>
      <x v="3"/>
      <x v="2"/>
      <x v="9"/>
    </i>
    <i r="2">
      <x v="33"/>
      <x v="1"/>
      <x v="1"/>
      <x v="495"/>
      <x v="766"/>
      <x v="21"/>
      <x v="11"/>
      <x v="2"/>
      <x v="9"/>
    </i>
    <i r="2">
      <x v="34"/>
      <x v="1"/>
      <x v="1"/>
      <x v="105"/>
      <x v="1400"/>
      <x v="21"/>
      <x v="28"/>
      <x v="2"/>
      <x v="9"/>
    </i>
    <i r="2">
      <x v="35"/>
      <x v="1"/>
      <x v="1"/>
      <x v="119"/>
      <x v="1401"/>
      <x v="21"/>
      <x v="20"/>
      <x v="2"/>
      <x v="9"/>
    </i>
    <i r="2">
      <x v="36"/>
      <x v="1"/>
      <x v="1"/>
      <x v="272"/>
      <x v="1402"/>
      <x v="21"/>
      <x v="12"/>
      <x v="2"/>
      <x v="9"/>
    </i>
    <i r="2">
      <x v="37"/>
      <x v="1"/>
      <x v="1"/>
      <x v="900"/>
      <x v="1403"/>
      <x v="21"/>
      <x v="22"/>
      <x v="2"/>
      <x v="9"/>
    </i>
    <i r="2">
      <x v="38"/>
      <x v="1"/>
      <x v="1"/>
      <x v="503"/>
      <x v="1404"/>
      <x v="21"/>
      <x v="3"/>
      <x v="2"/>
      <x v="9"/>
    </i>
    <i r="2">
      <x v="39"/>
      <x v="1"/>
      <x v="1"/>
      <x v="657"/>
      <x v="1405"/>
      <x v="21"/>
      <x v="7"/>
      <x v="7"/>
      <x v="9"/>
    </i>
    <i r="2">
      <x v="40"/>
      <x v="1"/>
      <x v="1"/>
      <x v="700"/>
      <x v="1406"/>
      <x v="21"/>
      <x v="46"/>
      <x v="2"/>
      <x v="9"/>
    </i>
    <i r="2">
      <x v="41"/>
      <x v="1"/>
      <x v="1"/>
      <x v="890"/>
      <x v="1407"/>
      <x v="21"/>
      <x v="71"/>
      <x v="7"/>
      <x v="9"/>
    </i>
    <i r="2">
      <x v="42"/>
      <x v="1"/>
      <x v="1"/>
      <x v="280"/>
      <x v="1408"/>
      <x v="21"/>
      <x v="12"/>
      <x v="2"/>
      <x v="9"/>
    </i>
    <i r="2">
      <x v="43"/>
      <x v="1"/>
      <x v="1"/>
      <x v="690"/>
      <x v="1409"/>
      <x v="21"/>
      <x v="22"/>
      <x v="2"/>
      <x v="9"/>
    </i>
    <i r="2">
      <x v="44"/>
      <x v="1"/>
      <x v="1"/>
      <x v="410"/>
      <x v="1410"/>
      <x v="21"/>
      <x v="11"/>
      <x v="2"/>
      <x v="9"/>
    </i>
    <i r="2">
      <x v="45"/>
      <x v="1"/>
      <x v="1"/>
      <x v="282"/>
      <x v="967"/>
      <x v="21"/>
      <x v="12"/>
      <x v="2"/>
      <x v="9"/>
    </i>
    <i r="2">
      <x v="46"/>
      <x v="1"/>
      <x v="1"/>
      <x v="184"/>
      <x v="1411"/>
      <x v="21"/>
      <x v="72"/>
      <x v="2"/>
      <x v="9"/>
    </i>
    <i r="2">
      <x v="47"/>
      <x v="1"/>
      <x v="1"/>
      <x v="655"/>
      <x v="1412"/>
      <x v="21"/>
      <x v="62"/>
      <x v="2"/>
      <x v="9"/>
    </i>
    <i r="2">
      <x v="48"/>
      <x v="1"/>
      <x v="1"/>
      <x v="1033"/>
      <x v="1413"/>
      <x v="21"/>
      <x v="7"/>
      <x v="7"/>
      <x v="9"/>
    </i>
    <i r="2">
      <x v="49"/>
      <x v="1"/>
      <x v="1"/>
      <x v="681"/>
      <x v="1414"/>
      <x v="21"/>
      <x v="32"/>
      <x v="2"/>
      <x v="9"/>
    </i>
    <i r="2">
      <x v="50"/>
      <x v="1"/>
      <x v="1"/>
      <x v="722"/>
      <x v="1415"/>
      <x v="21"/>
      <x v="32"/>
      <x v="2"/>
      <x v="9"/>
    </i>
    <i r="2">
      <x v="51"/>
      <x v="1"/>
      <x v="1"/>
      <x v="648"/>
      <x v="1416"/>
      <x v="21"/>
      <x v="7"/>
      <x v="7"/>
      <x v="9"/>
    </i>
    <i r="2">
      <x v="53"/>
      <x v="1"/>
      <x v="1"/>
      <x v="668"/>
      <x v="1417"/>
      <x v="21"/>
      <x v="7"/>
      <x v="7"/>
      <x v="9"/>
    </i>
    <i r="2">
      <x v="54"/>
      <x v="1"/>
      <x v="1"/>
      <x v="1034"/>
      <x v="647"/>
      <x v="21"/>
      <x v="32"/>
      <x v="2"/>
      <x v="9"/>
    </i>
    <i r="2">
      <x v="55"/>
      <x v="1"/>
      <x v="1"/>
      <x v="715"/>
      <x v="645"/>
      <x v="21"/>
      <x v="32"/>
      <x v="2"/>
      <x v="9"/>
    </i>
    <i r="2">
      <x v="56"/>
      <x v="1"/>
      <x v="1"/>
      <x v="432"/>
      <x v="1418"/>
      <x v="21"/>
      <x v="26"/>
      <x v="2"/>
      <x v="9"/>
    </i>
    <i t="default" r="1">
      <x v="55"/>
    </i>
    <i>
      <x v="5"/>
      <x v="35"/>
      <x/>
      <x v="1"/>
      <x v="1"/>
      <x v="979"/>
      <x v="1346"/>
      <x v="6"/>
      <x v="25"/>
      <x v="5"/>
      <x v="8"/>
    </i>
    <i r="2">
      <x v="1"/>
      <x v="1"/>
      <x v="1"/>
      <x v="259"/>
      <x v="1347"/>
      <x v="5"/>
      <x v="68"/>
      <x v="5"/>
      <x v="8"/>
    </i>
    <i r="2">
      <x v="2"/>
      <x v="1"/>
      <x v="1"/>
      <x v="235"/>
      <x v="1348"/>
      <x v="4"/>
      <x v="14"/>
      <x v="8"/>
      <x v="8"/>
    </i>
    <i r="2">
      <x v="3"/>
      <x v="1"/>
      <x v="1"/>
      <x v="995"/>
      <x v="1349"/>
      <x v="3"/>
      <x v="20"/>
      <x v="2"/>
      <x v="8"/>
    </i>
    <i r="2">
      <x v="4"/>
      <x v="1"/>
      <x v="1"/>
      <x v="458"/>
      <x v="1350"/>
      <x v="2"/>
      <x v="18"/>
      <x v="2"/>
      <x v="8"/>
    </i>
    <i r="2">
      <x v="5"/>
      <x v="1"/>
      <x v="1"/>
      <x v="113"/>
      <x v="1351"/>
      <x v="1"/>
      <x v="28"/>
      <x v="2"/>
      <x v="8"/>
    </i>
    <i r="2">
      <x v="6"/>
      <x v="1"/>
      <x v="1"/>
      <x v="473"/>
      <x v="1352"/>
      <x/>
      <x v="18"/>
      <x v="2"/>
      <x v="8"/>
    </i>
    <i r="2">
      <x v="7"/>
      <x v="1"/>
      <x v="1"/>
      <x v="691"/>
      <x v="1353"/>
      <x v="9"/>
      <x v="32"/>
      <x v="2"/>
      <x v="8"/>
    </i>
    <i r="2">
      <x v="8"/>
      <x v="1"/>
      <x v="1"/>
      <x v="492"/>
      <x v="1354"/>
      <x v="10"/>
      <x v="2"/>
      <x v="5"/>
      <x v="8"/>
    </i>
    <i r="2">
      <x v="9"/>
      <x v="1"/>
      <x v="1"/>
      <x v="559"/>
      <x v="1355"/>
      <x v="11"/>
      <x v="11"/>
      <x v="2"/>
      <x v="8"/>
    </i>
    <i r="2">
      <x v="10"/>
      <x v="1"/>
      <x v="1"/>
      <x v="92"/>
      <x v="1356"/>
      <x v="12"/>
      <x v="25"/>
      <x v="5"/>
      <x v="8"/>
    </i>
    <i r="2">
      <x v="11"/>
      <x v="1"/>
      <x v="1"/>
      <x v="4"/>
      <x v="1357"/>
      <x v="13"/>
      <x v="9"/>
      <x v="2"/>
      <x v="8"/>
    </i>
    <i r="2">
      <x v="12"/>
      <x v="1"/>
      <x v="1"/>
      <x v="506"/>
      <x v="1358"/>
      <x v="14"/>
      <x v="11"/>
      <x v="2"/>
      <x v="8"/>
    </i>
    <i r="2">
      <x v="13"/>
      <x v="1"/>
      <x v="1"/>
      <x v="42"/>
      <x v="1359"/>
      <x v="15"/>
      <x v="4"/>
      <x v="7"/>
      <x v="8"/>
    </i>
    <i r="2">
      <x v="14"/>
      <x v="1"/>
      <x v="1"/>
      <x v="511"/>
      <x v="1360"/>
      <x v="16"/>
      <x v="26"/>
      <x v="2"/>
      <x v="8"/>
    </i>
    <i r="2">
      <x v="15"/>
      <x v="1"/>
      <x v="1"/>
      <x v="992"/>
      <x v="1361"/>
      <x v="17"/>
      <x v="12"/>
      <x v="2"/>
      <x v="8"/>
    </i>
    <i r="2">
      <x v="16"/>
      <x v="1"/>
      <x v="1"/>
      <x v="483"/>
      <x v="174"/>
      <x v="18"/>
      <x v="69"/>
      <x v="2"/>
      <x v="8"/>
    </i>
    <i r="2">
      <x v="17"/>
      <x v="1"/>
      <x v="1"/>
      <x v="500"/>
      <x v="1362"/>
      <x v="19"/>
      <x v="11"/>
      <x v="2"/>
      <x v="8"/>
    </i>
    <i r="2">
      <x v="18"/>
      <x v="1"/>
      <x v="1"/>
      <x v="947"/>
      <x v="1363"/>
      <x v="20"/>
      <x v="4"/>
      <x v="7"/>
      <x v="8"/>
    </i>
    <i r="2">
      <x v="19"/>
      <x v="1"/>
      <x v="1"/>
      <x v="311"/>
      <x v="1364"/>
      <x v="21"/>
      <x v="37"/>
      <x v="2"/>
      <x v="8"/>
    </i>
    <i r="2">
      <x v="20"/>
      <x v="1"/>
      <x v="1"/>
      <x v="277"/>
      <x v="1365"/>
      <x v="21"/>
      <x v="12"/>
      <x v="2"/>
      <x v="8"/>
    </i>
    <i r="2">
      <x v="21"/>
      <x v="1"/>
      <x v="1"/>
      <x v="582"/>
      <x v="1366"/>
      <x v="21"/>
      <x v="11"/>
      <x v="2"/>
      <x v="8"/>
    </i>
    <i r="2">
      <x v="22"/>
      <x v="1"/>
      <x v="1"/>
      <x v="916"/>
      <x v="1367"/>
      <x v="21"/>
      <x v="4"/>
      <x v="7"/>
      <x v="8"/>
    </i>
    <i r="2">
      <x v="23"/>
      <x v="1"/>
      <x v="1"/>
      <x v="102"/>
      <x v="1368"/>
      <x v="21"/>
      <x v="28"/>
      <x v="2"/>
      <x v="8"/>
    </i>
    <i r="2">
      <x v="24"/>
      <x v="1"/>
      <x v="1"/>
      <x v="98"/>
      <x v="1369"/>
      <x v="21"/>
      <x v="28"/>
      <x v="2"/>
      <x v="8"/>
    </i>
    <i t="default" r="1">
      <x v="35"/>
    </i>
    <i>
      <x v="6"/>
      <x v="58"/>
      <x/>
      <x v="1"/>
      <x v="1"/>
      <x v="354"/>
      <x v="1328"/>
      <x v="6"/>
      <x v="6"/>
      <x v="8"/>
      <x v="7"/>
    </i>
    <i r="2">
      <x v="1"/>
      <x v="1"/>
      <x v="1"/>
      <x v="502"/>
      <x v="1329"/>
      <x v="5"/>
      <x v="11"/>
      <x v="2"/>
      <x v="7"/>
    </i>
    <i r="2">
      <x v="2"/>
      <x v="1"/>
      <x v="1"/>
      <x v="422"/>
      <x v="1330"/>
      <x v="4"/>
      <x v="3"/>
      <x v="2"/>
      <x v="7"/>
    </i>
    <i r="2">
      <x v="3"/>
      <x v="1"/>
      <x v="1"/>
      <x v="519"/>
      <x v="1331"/>
      <x v="3"/>
      <x v="3"/>
      <x v="2"/>
      <x v="7"/>
    </i>
    <i r="2">
      <x v="4"/>
      <x v="1"/>
      <x v="1"/>
      <x v="335"/>
      <x v="1332"/>
      <x v="2"/>
      <x v="31"/>
      <x v="2"/>
      <x v="7"/>
    </i>
    <i r="2">
      <x v="5"/>
      <x v="1"/>
      <x v="1"/>
      <x v="220"/>
      <x v="1333"/>
      <x v="1"/>
      <x v="22"/>
      <x v="2"/>
      <x v="7"/>
    </i>
    <i r="2">
      <x v="6"/>
      <x v="1"/>
      <x v="1"/>
      <x v="203"/>
      <x v="1334"/>
      <x/>
      <x v="23"/>
      <x v="2"/>
      <x v="7"/>
    </i>
    <i r="2">
      <x v="7"/>
      <x v="1"/>
      <x v="1"/>
      <x v="620"/>
      <x v="1335"/>
      <x v="9"/>
      <x v="7"/>
      <x v="7"/>
      <x v="7"/>
    </i>
    <i r="2">
      <x v="8"/>
      <x v="1"/>
      <x v="1"/>
      <x v="742"/>
      <x v="1336"/>
      <x v="10"/>
      <x v="66"/>
      <x v="2"/>
      <x v="7"/>
    </i>
    <i r="2">
      <x v="9"/>
      <x v="1"/>
      <x v="1"/>
      <x v="10"/>
      <x v="1337"/>
      <x v="11"/>
      <x v="9"/>
      <x v="2"/>
      <x v="7"/>
    </i>
    <i r="2">
      <x v="10"/>
      <x v="1"/>
      <x v="1"/>
      <x v="317"/>
      <x v="1338"/>
      <x v="12"/>
      <x v="37"/>
      <x v="2"/>
      <x v="7"/>
    </i>
    <i r="2">
      <x v="11"/>
      <x v="1"/>
      <x v="1"/>
      <x v="610"/>
      <x v="1339"/>
      <x v="13"/>
      <x v="7"/>
      <x v="7"/>
      <x v="7"/>
    </i>
    <i r="2">
      <x v="12"/>
      <x v="1"/>
      <x v="1"/>
      <x v="851"/>
      <x v="1340"/>
      <x v="14"/>
      <x v="66"/>
      <x v="2"/>
      <x v="7"/>
    </i>
    <i r="2">
      <x v="13"/>
      <x v="1"/>
      <x v="1"/>
      <x v="440"/>
      <x v="1341"/>
      <x v="15"/>
      <x v="67"/>
      <x v="2"/>
      <x v="7"/>
    </i>
    <i r="2">
      <x v="14"/>
      <x v="1"/>
      <x v="1"/>
      <x v="218"/>
      <x v="1342"/>
      <x v="16"/>
      <x v="22"/>
      <x v="2"/>
      <x v="7"/>
    </i>
    <i r="2">
      <x v="15"/>
      <x v="1"/>
      <x v="1"/>
      <x v="199"/>
      <x v="1343"/>
      <x v="17"/>
      <x v="23"/>
      <x v="2"/>
      <x v="7"/>
    </i>
    <i r="2">
      <x v="16"/>
      <x v="1"/>
      <x v="1"/>
      <x v="438"/>
      <x v="1344"/>
      <x v="18"/>
      <x v="67"/>
      <x v="2"/>
      <x v="7"/>
    </i>
    <i r="2">
      <x v="17"/>
      <x v="1"/>
      <x v="1"/>
      <x v="1027"/>
      <x v="1345"/>
      <x v="19"/>
      <x v="10"/>
      <x v="5"/>
      <x v="7"/>
    </i>
    <i t="default" r="1">
      <x v="58"/>
    </i>
    <i>
      <x v="7"/>
      <x v="36"/>
      <x/>
      <x v="1"/>
      <x v="1"/>
      <x v="1012"/>
      <x v="1168"/>
      <x v="6"/>
      <x v="4"/>
      <x v="7"/>
      <x v="5"/>
    </i>
    <i r="2">
      <x v="1"/>
      <x v="1"/>
      <x v="1"/>
      <x v="880"/>
      <x v="1169"/>
      <x v="5"/>
      <x v="9"/>
      <x v="2"/>
      <x v="5"/>
    </i>
    <i r="2">
      <x v="2"/>
      <x v="1"/>
      <x v="1"/>
      <x v="1013"/>
      <x v="1170"/>
      <x v="4"/>
      <x v="10"/>
      <x v="5"/>
      <x v="5"/>
    </i>
    <i r="2">
      <x v="3"/>
      <x v="1"/>
      <x v="1"/>
      <x v="221"/>
      <x v="1171"/>
      <x v="3"/>
      <x v="22"/>
      <x v="2"/>
      <x v="5"/>
    </i>
    <i r="2">
      <x v="4"/>
      <x v="1"/>
      <x v="1"/>
      <x v="1014"/>
      <x v="1172"/>
      <x v="2"/>
      <x v="6"/>
      <x v="8"/>
      <x v="5"/>
    </i>
    <i r="2">
      <x v="5"/>
      <x v="1"/>
      <x v="1"/>
      <x v="653"/>
      <x v="1173"/>
      <x v="1"/>
      <x v="4"/>
      <x v="7"/>
      <x v="5"/>
    </i>
    <i r="2">
      <x v="6"/>
      <x v="1"/>
      <x v="1"/>
      <x v="879"/>
      <x v="1174"/>
      <x/>
      <x v="9"/>
      <x v="2"/>
      <x v="5"/>
    </i>
    <i r="2">
      <x v="7"/>
      <x v="1"/>
      <x v="1"/>
      <x v="39"/>
      <x v="1175"/>
      <x v="9"/>
      <x v="4"/>
      <x v="7"/>
      <x v="5"/>
    </i>
    <i r="2">
      <x v="8"/>
      <x v="1"/>
      <x v="1"/>
      <x v="99"/>
      <x v="1176"/>
      <x v="10"/>
      <x v="28"/>
      <x v="2"/>
      <x v="5"/>
    </i>
    <i r="2">
      <x v="9"/>
      <x v="1"/>
      <x v="1"/>
      <x v="112"/>
      <x v="1177"/>
      <x v="11"/>
      <x v="28"/>
      <x v="2"/>
      <x v="5"/>
    </i>
    <i r="2">
      <x v="10"/>
      <x v="1"/>
      <x v="1"/>
      <x v="7"/>
      <x v="1178"/>
      <x v="12"/>
      <x v="9"/>
      <x v="2"/>
      <x v="5"/>
    </i>
    <i r="2">
      <x v="11"/>
      <x v="1"/>
      <x v="1"/>
      <x v="104"/>
      <x v="1179"/>
      <x v="13"/>
      <x v="28"/>
      <x v="2"/>
      <x v="5"/>
    </i>
    <i r="2">
      <x v="12"/>
      <x v="1"/>
      <x v="1"/>
      <x v="695"/>
      <x v="1180"/>
      <x v="14"/>
      <x v="34"/>
      <x v="5"/>
      <x v="5"/>
    </i>
    <i r="2">
      <x v="13"/>
      <x v="1"/>
      <x v="1"/>
      <x v="217"/>
      <x v="1181"/>
      <x v="15"/>
      <x v="22"/>
      <x v="2"/>
      <x v="5"/>
    </i>
    <i r="2">
      <x v="14"/>
      <x v="1"/>
      <x v="1"/>
      <x v="543"/>
      <x v="1182"/>
      <x v="16"/>
      <x v="18"/>
      <x v="2"/>
      <x v="5"/>
    </i>
    <i r="2">
      <x v="15"/>
      <x v="1"/>
      <x v="1"/>
      <x v="1015"/>
      <x v="1183"/>
      <x v="17"/>
      <x v="10"/>
      <x v="5"/>
      <x v="5"/>
    </i>
    <i r="2">
      <x v="16"/>
      <x v="1"/>
      <x v="1"/>
      <x v="1016"/>
      <x v="1184"/>
      <x v="18"/>
      <x v="28"/>
      <x v="2"/>
      <x v="5"/>
    </i>
    <i r="2">
      <x v="17"/>
      <x v="1"/>
      <x v="1"/>
      <x v="739"/>
      <x v="1185"/>
      <x v="19"/>
      <x v="22"/>
      <x v="2"/>
      <x v="5"/>
    </i>
    <i r="2">
      <x v="18"/>
      <x v="1"/>
      <x v="1"/>
      <x v="1017"/>
      <x v="1186"/>
      <x v="20"/>
      <x v="22"/>
      <x v="2"/>
      <x v="5"/>
    </i>
    <i t="default" r="1">
      <x v="36"/>
    </i>
    <i>
      <x v="8"/>
      <x v="59"/>
      <x/>
      <x v="1"/>
      <x v="1"/>
      <x v="2"/>
      <x v="1133"/>
      <x v="6"/>
      <x v="9"/>
      <x v="2"/>
      <x v="4"/>
    </i>
    <i r="2">
      <x v="1"/>
      <x v="1"/>
      <x v="1"/>
      <x v="646"/>
      <x v="1134"/>
      <x v="5"/>
      <x v="7"/>
      <x v="7"/>
      <x v="4"/>
    </i>
    <i r="2">
      <x v="2"/>
      <x v="1"/>
      <x v="1"/>
      <x v="618"/>
      <x v="1135"/>
      <x v="4"/>
      <x v="4"/>
      <x v="7"/>
      <x v="4"/>
    </i>
    <i r="2">
      <x v="3"/>
      <x v="1"/>
      <x v="1"/>
      <x v="261"/>
      <x v="1136"/>
      <x v="3"/>
      <x v="2"/>
      <x v="5"/>
      <x v="4"/>
    </i>
    <i r="2">
      <x v="4"/>
      <x v="1"/>
      <x v="1"/>
      <x v="66"/>
      <x v="1137"/>
      <x v="2"/>
      <x v="5"/>
      <x v="5"/>
      <x v="4"/>
    </i>
    <i r="2">
      <x v="5"/>
      <x v="1"/>
      <x v="1"/>
      <x v="275"/>
      <x v="1138"/>
      <x v="1"/>
      <x v="12"/>
      <x v="2"/>
      <x v="4"/>
    </i>
    <i r="2">
      <x v="6"/>
      <x v="1"/>
      <x v="1"/>
      <x v="443"/>
      <x v="1139"/>
      <x/>
      <x v="11"/>
      <x v="2"/>
      <x v="4"/>
    </i>
    <i r="2">
      <x v="7"/>
      <x v="1"/>
      <x v="1"/>
      <x v="525"/>
      <x v="1140"/>
      <x v="9"/>
      <x v="18"/>
      <x v="2"/>
      <x v="4"/>
    </i>
    <i r="2">
      <x v="8"/>
      <x v="1"/>
      <x v="1"/>
      <x v="575"/>
      <x v="1141"/>
      <x v="10"/>
      <x v="3"/>
      <x v="2"/>
      <x v="4"/>
    </i>
    <i r="2">
      <x v="9"/>
      <x v="1"/>
      <x v="1"/>
      <x v="883"/>
      <x v="1142"/>
      <x v="11"/>
      <x v="9"/>
      <x v="2"/>
      <x v="4"/>
    </i>
    <i r="2">
      <x v="10"/>
      <x v="1"/>
      <x v="1"/>
      <x v="45"/>
      <x v="1143"/>
      <x v="12"/>
      <x v="4"/>
      <x v="7"/>
      <x v="4"/>
    </i>
    <i r="2">
      <x v="11"/>
      <x v="1"/>
      <x v="1"/>
      <x v="917"/>
      <x v="1144"/>
      <x v="13"/>
      <x v="4"/>
      <x v="7"/>
      <x v="4"/>
    </i>
    <i r="2">
      <x v="12"/>
      <x v="1"/>
      <x v="1"/>
      <x v="709"/>
      <x v="1145"/>
      <x v="14"/>
      <x v="7"/>
      <x v="7"/>
      <x v="4"/>
    </i>
    <i r="2">
      <x v="13"/>
      <x v="1"/>
      <x v="1"/>
      <x v="224"/>
      <x v="1146"/>
      <x v="15"/>
      <x v="33"/>
      <x v="2"/>
      <x v="4"/>
    </i>
    <i r="2">
      <x v="14"/>
      <x v="1"/>
      <x v="1"/>
      <x v="418"/>
      <x v="1147"/>
      <x v="16"/>
      <x v="3"/>
      <x v="2"/>
      <x v="4"/>
    </i>
    <i r="2">
      <x v="15"/>
      <x v="1"/>
      <x v="1"/>
      <x v="585"/>
      <x v="1148"/>
      <x v="17"/>
      <x v="17"/>
      <x v="2"/>
      <x v="4"/>
    </i>
    <i r="2">
      <x v="16"/>
      <x v="1"/>
      <x v="1"/>
      <x v="38"/>
      <x v="1149"/>
      <x v="18"/>
      <x v="4"/>
      <x v="7"/>
      <x v="4"/>
    </i>
    <i r="2">
      <x v="17"/>
      <x v="1"/>
      <x v="1"/>
      <x v="886"/>
      <x v="1150"/>
      <x v="19"/>
      <x v="4"/>
      <x v="7"/>
      <x v="4"/>
    </i>
    <i r="2">
      <x v="18"/>
      <x v="1"/>
      <x v="1"/>
      <x v="1010"/>
      <x v="1151"/>
      <x v="20"/>
      <x v="4"/>
      <x v="7"/>
      <x v="4"/>
    </i>
    <i r="2">
      <x v="19"/>
      <x v="1"/>
      <x v="1"/>
      <x v="111"/>
      <x v="1152"/>
      <x v="21"/>
      <x v="28"/>
      <x v="2"/>
      <x v="4"/>
    </i>
    <i r="2">
      <x v="20"/>
      <x v="1"/>
      <x v="1"/>
      <x v="981"/>
      <x v="1153"/>
      <x v="21"/>
      <x v="28"/>
      <x v="2"/>
      <x v="4"/>
    </i>
    <i r="2">
      <x v="21"/>
      <x v="1"/>
      <x v="1"/>
      <x v="52"/>
      <x v="1154"/>
      <x v="21"/>
      <x v="17"/>
      <x v="2"/>
      <x v="4"/>
    </i>
    <i r="2">
      <x v="22"/>
      <x v="1"/>
      <x v="1"/>
      <x v="137"/>
      <x v="1155"/>
      <x v="21"/>
      <x v="30"/>
      <x v="5"/>
      <x v="4"/>
    </i>
    <i r="2">
      <x v="23"/>
      <x v="1"/>
      <x v="1"/>
      <x v="5"/>
      <x v="1156"/>
      <x v="21"/>
      <x v="9"/>
      <x v="2"/>
      <x v="4"/>
    </i>
    <i r="2">
      <x v="24"/>
      <x v="1"/>
      <x v="1"/>
      <x v="472"/>
      <x v="1157"/>
      <x v="21"/>
      <x v="11"/>
      <x v="2"/>
      <x v="4"/>
    </i>
    <i r="2">
      <x v="25"/>
      <x v="1"/>
      <x v="1"/>
      <x v="103"/>
      <x v="1158"/>
      <x v="21"/>
      <x v="28"/>
      <x v="2"/>
      <x v="4"/>
    </i>
    <i r="2">
      <x v="26"/>
      <x v="1"/>
      <x v="1"/>
      <x v="605"/>
      <x v="1159"/>
      <x v="21"/>
      <x v="11"/>
      <x v="2"/>
      <x v="4"/>
    </i>
    <i r="2">
      <x v="27"/>
      <x v="1"/>
      <x v="1"/>
      <x v="642"/>
      <x v="1160"/>
      <x v="21"/>
      <x v="17"/>
      <x v="2"/>
      <x v="4"/>
    </i>
    <i r="2">
      <x v="28"/>
      <x v="1"/>
      <x v="1"/>
      <x v="1011"/>
      <x v="1161"/>
      <x v="21"/>
      <x v="4"/>
      <x v="7"/>
      <x v="4"/>
    </i>
    <i r="2">
      <x v="29"/>
      <x v="1"/>
      <x v="1"/>
      <x v="637"/>
      <x v="1162"/>
      <x v="21"/>
      <x v="7"/>
      <x v="7"/>
      <x v="4"/>
    </i>
    <i r="2">
      <x v="30"/>
      <x v="1"/>
      <x v="1"/>
      <x v="594"/>
      <x v="1163"/>
      <x v="21"/>
      <x v="11"/>
      <x v="2"/>
      <x v="4"/>
    </i>
    <i r="2">
      <x v="33"/>
      <x v="1"/>
      <x v="1"/>
      <x v="12"/>
      <x v="1164"/>
      <x v="21"/>
      <x v="4"/>
      <x v="7"/>
      <x v="4"/>
    </i>
    <i r="2">
      <x v="34"/>
      <x v="1"/>
      <x v="1"/>
      <x v="599"/>
      <x v="1165"/>
      <x v="21"/>
      <x v="11"/>
      <x v="2"/>
      <x v="4"/>
    </i>
    <i r="2">
      <x v="35"/>
      <x v="1"/>
      <x v="1"/>
      <x v="273"/>
      <x v="528"/>
      <x v="21"/>
      <x v="12"/>
      <x v="2"/>
      <x v="4"/>
    </i>
    <i r="2">
      <x v="36"/>
      <x v="1"/>
      <x v="1"/>
      <x v="624"/>
      <x v="1166"/>
      <x v="21"/>
      <x v="21"/>
      <x v="2"/>
      <x v="4"/>
    </i>
    <i r="2">
      <x v="37"/>
      <x v="1"/>
      <x v="1"/>
      <x v="43"/>
      <x v="1167"/>
      <x v="21"/>
      <x v="4"/>
      <x v="7"/>
      <x v="4"/>
    </i>
    <i r="2">
      <x v="38"/>
      <x v="1"/>
      <x v="1"/>
      <x v="719"/>
      <x v="699"/>
      <x v="21"/>
      <x v="32"/>
      <x v="2"/>
      <x v="4"/>
    </i>
    <i t="default" r="1">
      <x v="59"/>
    </i>
    <i>
      <x v="9"/>
      <x v="31"/>
      <x/>
      <x v="1"/>
      <x v="1"/>
      <x v="937"/>
      <x v="1105"/>
      <x v="6"/>
      <x v="29"/>
      <x v="5"/>
      <x v="3"/>
    </i>
    <i r="2">
      <x v="1"/>
      <x v="1"/>
      <x v="1"/>
      <x v="741"/>
      <x v="1106"/>
      <x v="5"/>
      <x v="13"/>
      <x v="2"/>
      <x v="3"/>
    </i>
    <i r="2">
      <x v="2"/>
      <x v="1"/>
      <x v="1"/>
      <x v="55"/>
      <x v="1107"/>
      <x v="4"/>
      <x v="17"/>
      <x v="2"/>
      <x v="3"/>
    </i>
    <i r="2">
      <x v="3"/>
      <x v="1"/>
      <x v="1"/>
      <x v="770"/>
      <x v="1108"/>
      <x v="3"/>
      <x v="4"/>
      <x v="7"/>
      <x v="3"/>
    </i>
    <i r="2">
      <x v="4"/>
      <x v="1"/>
      <x v="1"/>
      <x v="460"/>
      <x v="1109"/>
      <x v="2"/>
      <x v="18"/>
      <x v="2"/>
      <x v="3"/>
    </i>
    <i r="2">
      <x v="5"/>
      <x v="1"/>
      <x v="1"/>
      <x v="148"/>
      <x v="1110"/>
      <x v="1"/>
      <x v="26"/>
      <x v="2"/>
      <x v="3"/>
    </i>
    <i r="2">
      <x v="6"/>
      <x v="1"/>
      <x v="1"/>
      <x v="146"/>
      <x v="1111"/>
      <x/>
      <x v="26"/>
      <x v="2"/>
      <x v="3"/>
    </i>
    <i r="2">
      <x v="7"/>
      <x v="1"/>
      <x v="1"/>
      <x v="884"/>
      <x v="1112"/>
      <x v="9"/>
      <x v="9"/>
      <x v="2"/>
      <x v="3"/>
    </i>
    <i r="2">
      <x v="8"/>
      <x v="1"/>
      <x v="1"/>
      <x v="236"/>
      <x v="1113"/>
      <x v="10"/>
      <x v="14"/>
      <x v="8"/>
      <x v="3"/>
    </i>
    <i r="2">
      <x v="9"/>
      <x v="1"/>
      <x v="1"/>
      <x v="34"/>
      <x v="1114"/>
      <x v="11"/>
      <x v="4"/>
      <x v="7"/>
      <x v="3"/>
    </i>
    <i r="2">
      <x v="10"/>
      <x v="1"/>
      <x v="1"/>
      <x v="751"/>
      <x v="1115"/>
      <x v="12"/>
      <x v="4"/>
      <x v="7"/>
      <x v="3"/>
    </i>
    <i r="2">
      <x v="11"/>
      <x v="1"/>
      <x v="1"/>
      <x v="37"/>
      <x v="1116"/>
      <x v="13"/>
      <x v="4"/>
      <x v="7"/>
      <x v="3"/>
    </i>
    <i r="2">
      <x v="12"/>
      <x v="1"/>
      <x v="1"/>
      <x v="523"/>
      <x v="562"/>
      <x v="14"/>
      <x v="19"/>
      <x v="2"/>
      <x v="3"/>
    </i>
    <i r="2">
      <x v="13"/>
      <x v="1"/>
      <x v="1"/>
      <x v="30"/>
      <x v="1117"/>
      <x v="15"/>
      <x v="4"/>
      <x v="7"/>
      <x v="3"/>
    </i>
    <i r="2">
      <x v="14"/>
      <x v="1"/>
      <x v="1"/>
      <x v="800"/>
      <x v="1118"/>
      <x v="16"/>
      <x v="10"/>
      <x v="5"/>
      <x v="3"/>
    </i>
    <i r="2">
      <x v="15"/>
      <x v="1"/>
      <x v="1"/>
      <x v="101"/>
      <x v="1119"/>
      <x v="17"/>
      <x v="28"/>
      <x v="2"/>
      <x v="3"/>
    </i>
    <i r="2">
      <x v="16"/>
      <x v="1"/>
      <x v="1"/>
      <x v="27"/>
      <x v="1120"/>
      <x v="18"/>
      <x v="4"/>
      <x v="7"/>
      <x v="3"/>
    </i>
    <i r="2">
      <x v="17"/>
      <x v="1"/>
      <x v="1"/>
      <x v="619"/>
      <x v="1121"/>
      <x v="19"/>
      <x v="9"/>
      <x v="2"/>
      <x v="3"/>
    </i>
    <i r="2">
      <x v="18"/>
      <x v="1"/>
      <x v="1"/>
      <x v="1006"/>
      <x v="1122"/>
      <x v="20"/>
      <x v="10"/>
      <x v="5"/>
      <x v="3"/>
    </i>
    <i r="2">
      <x v="19"/>
      <x v="1"/>
      <x v="1"/>
      <x v="950"/>
      <x v="1123"/>
      <x v="21"/>
      <x v="4"/>
      <x v="7"/>
      <x v="3"/>
    </i>
    <i r="2">
      <x v="20"/>
      <x v="1"/>
      <x v="1"/>
      <x v="1007"/>
      <x v="1124"/>
      <x v="21"/>
      <x v="14"/>
      <x v="8"/>
      <x v="3"/>
    </i>
    <i r="2">
      <x v="21"/>
      <x v="1"/>
      <x v="1"/>
      <x v="615"/>
      <x v="1125"/>
      <x v="21"/>
      <x v="4"/>
      <x v="7"/>
      <x v="3"/>
    </i>
    <i r="2">
      <x v="22"/>
      <x v="1"/>
      <x v="1"/>
      <x v="774"/>
      <x v="1126"/>
      <x v="21"/>
      <x v="4"/>
      <x v="7"/>
      <x v="3"/>
    </i>
    <i r="2">
      <x v="23"/>
      <x v="1"/>
      <x v="1"/>
      <x v="904"/>
      <x v="1127"/>
      <x v="21"/>
      <x v="4"/>
      <x v="7"/>
      <x v="3"/>
    </i>
    <i r="2">
      <x v="24"/>
      <x v="1"/>
      <x v="1"/>
      <x v="1008"/>
      <x v="1128"/>
      <x v="21"/>
      <x v="4"/>
      <x v="7"/>
      <x v="3"/>
    </i>
    <i r="2">
      <x v="25"/>
      <x v="1"/>
      <x v="1"/>
      <x v="558"/>
      <x v="1129"/>
      <x v="21"/>
      <x v="30"/>
      <x v="5"/>
      <x v="3"/>
    </i>
    <i r="2">
      <x v="26"/>
      <x v="1"/>
      <x v="1"/>
      <x v="336"/>
      <x v="1130"/>
      <x v="21"/>
      <x v="31"/>
      <x v="2"/>
      <x v="3"/>
    </i>
    <i r="2">
      <x v="27"/>
      <x v="1"/>
      <x v="1"/>
      <x v="1009"/>
      <x v="1131"/>
      <x v="21"/>
      <x v="4"/>
      <x v="7"/>
      <x v="3"/>
    </i>
    <i r="2">
      <x v="28"/>
      <x v="1"/>
      <x v="1"/>
      <x v="745"/>
      <x v="1132"/>
      <x v="21"/>
      <x v="4"/>
      <x v="7"/>
      <x v="3"/>
    </i>
    <i r="2">
      <x v="29"/>
      <x v="1"/>
      <x v="1"/>
      <x v="684"/>
      <x v="662"/>
      <x v="21"/>
      <x v="32"/>
      <x v="2"/>
      <x v="3"/>
    </i>
    <i t="default" r="1">
      <x v="31"/>
    </i>
    <i>
      <x v="10"/>
      <x v="54"/>
      <x/>
      <x v="1"/>
      <x v="1"/>
      <x v="262"/>
      <x v="1035"/>
      <x v="6"/>
      <x v="2"/>
      <x v="5"/>
      <x v="1"/>
    </i>
    <i r="2">
      <x v="1"/>
      <x v="1"/>
      <x v="1"/>
      <x v="477"/>
      <x v="1039"/>
      <x v="5"/>
      <x v="3"/>
      <x v="2"/>
      <x v="1"/>
    </i>
    <i r="2">
      <x v="2"/>
      <x v="1"/>
      <x v="1"/>
      <x v="29"/>
      <x v="1040"/>
      <x v="4"/>
      <x v="4"/>
      <x v="7"/>
      <x v="1"/>
    </i>
    <i r="2">
      <x v="3"/>
      <x v="1"/>
      <x v="1"/>
      <x v="77"/>
      <x v="1041"/>
      <x v="3"/>
      <x v="5"/>
      <x v="5"/>
      <x v="1"/>
    </i>
    <i r="2">
      <x v="4"/>
      <x v="1"/>
      <x v="1"/>
      <x v="999"/>
      <x v="1042"/>
      <x v="2"/>
      <x v="6"/>
      <x v="8"/>
      <x v="1"/>
    </i>
    <i r="2">
      <x v="5"/>
      <x v="1"/>
      <x v="1"/>
      <x v="611"/>
      <x v="1043"/>
      <x v="1"/>
      <x v="7"/>
      <x v="7"/>
      <x v="1"/>
    </i>
    <i r="2">
      <x v="6"/>
      <x v="1"/>
      <x v="1"/>
      <x v="251"/>
      <x v="1044"/>
      <x/>
      <x v="8"/>
      <x v="2"/>
      <x v="1"/>
    </i>
    <i r="2">
      <x v="7"/>
      <x v="1"/>
      <x v="1"/>
      <x v="75"/>
      <x v="1045"/>
      <x v="9"/>
      <x v="5"/>
      <x v="5"/>
      <x v="1"/>
    </i>
    <i r="2">
      <x v="8"/>
      <x v="1"/>
      <x v="1"/>
      <x v="6"/>
      <x v="1032"/>
      <x v="10"/>
      <x v="9"/>
      <x v="2"/>
      <x v="1"/>
    </i>
    <i r="2">
      <x v="9"/>
      <x v="1"/>
      <x v="1"/>
      <x v="20"/>
      <x v="1046"/>
      <x v="11"/>
      <x v="4"/>
      <x v="7"/>
      <x v="1"/>
    </i>
    <i r="2">
      <x v="10"/>
      <x v="1"/>
      <x v="1"/>
      <x v="902"/>
      <x v="1047"/>
      <x v="12"/>
      <x v="10"/>
      <x v="5"/>
      <x v="1"/>
    </i>
    <i r="2">
      <x v="11"/>
      <x v="1"/>
      <x v="1"/>
      <x v="539"/>
      <x v="1048"/>
      <x v="13"/>
      <x v="11"/>
      <x v="2"/>
      <x v="1"/>
    </i>
    <i r="2">
      <x v="12"/>
      <x v="1"/>
      <x v="1"/>
      <x v="31"/>
      <x v="1049"/>
      <x v="14"/>
      <x v="4"/>
      <x v="7"/>
      <x v="1"/>
    </i>
    <i r="2">
      <x v="13"/>
      <x v="1"/>
      <x v="1"/>
      <x v="270"/>
      <x v="1036"/>
      <x v="15"/>
      <x v="12"/>
      <x v="2"/>
      <x v="1"/>
    </i>
    <i r="2">
      <x v="14"/>
      <x v="1"/>
      <x v="1"/>
      <x v="444"/>
      <x v="1050"/>
      <x v="16"/>
      <x v="13"/>
      <x v="2"/>
      <x v="1"/>
    </i>
    <i r="2">
      <x v="15"/>
      <x v="1"/>
      <x v="1"/>
      <x v="905"/>
      <x v="1051"/>
      <x v="17"/>
      <x v="14"/>
      <x v="8"/>
      <x v="1"/>
    </i>
    <i r="2">
      <x v="16"/>
      <x v="1"/>
      <x v="1"/>
      <x v="244"/>
      <x v="1052"/>
      <x v="18"/>
      <x v="15"/>
      <x v="2"/>
      <x v="1"/>
    </i>
    <i r="2">
      <x v="17"/>
      <x v="1"/>
      <x v="1"/>
      <x v="1000"/>
      <x v="1053"/>
      <x v="19"/>
      <x v="16"/>
      <x v="2"/>
      <x v="1"/>
    </i>
    <i r="2">
      <x v="18"/>
      <x v="1"/>
      <x v="1"/>
      <x v="412"/>
      <x v="1054"/>
      <x v="20"/>
      <x v="11"/>
      <x v="2"/>
      <x v="1"/>
    </i>
    <i r="2">
      <x v="19"/>
      <x v="1"/>
      <x v="1"/>
      <x v="487"/>
      <x v="1055"/>
      <x v="21"/>
      <x v="13"/>
      <x v="2"/>
      <x v="1"/>
    </i>
    <i r="2">
      <x v="20"/>
      <x v="1"/>
      <x v="1"/>
      <x v="59"/>
      <x v="1056"/>
      <x v="21"/>
      <x v="10"/>
      <x v="5"/>
      <x v="1"/>
    </i>
    <i r="2">
      <x v="21"/>
      <x v="1"/>
      <x v="1"/>
      <x v="51"/>
      <x v="1057"/>
      <x v="21"/>
      <x v="17"/>
      <x v="2"/>
      <x v="1"/>
    </i>
    <i r="2">
      <x v="22"/>
      <x v="1"/>
      <x v="1"/>
      <x v="557"/>
      <x v="1058"/>
      <x v="21"/>
      <x v="18"/>
      <x v="2"/>
      <x v="1"/>
    </i>
    <i r="2">
      <x v="23"/>
      <x v="1"/>
      <x v="1"/>
      <x v="571"/>
      <x v="1059"/>
      <x v="21"/>
      <x v="18"/>
      <x v="2"/>
      <x v="1"/>
    </i>
    <i r="2">
      <x v="24"/>
      <x v="1"/>
      <x v="1"/>
      <x v="893"/>
      <x v="1060"/>
      <x v="21"/>
      <x v="10"/>
      <x v="5"/>
      <x v="1"/>
    </i>
    <i r="2">
      <x v="25"/>
      <x v="1"/>
      <x v="1"/>
      <x v="470"/>
      <x v="1038"/>
      <x v="21"/>
      <x v="11"/>
      <x v="2"/>
      <x v="1"/>
    </i>
    <i r="2">
      <x v="26"/>
      <x v="1"/>
      <x v="1"/>
      <x v="1001"/>
      <x v="1061"/>
      <x v="21"/>
      <x v="3"/>
      <x v="2"/>
      <x v="1"/>
    </i>
    <i r="2">
      <x v="27"/>
      <x v="1"/>
      <x v="1"/>
      <x v="233"/>
      <x v="1062"/>
      <x v="21"/>
      <x v="14"/>
      <x v="8"/>
      <x v="1"/>
    </i>
    <i r="2">
      <x v="28"/>
      <x v="1"/>
      <x v="1"/>
      <x v="56"/>
      <x v="1063"/>
      <x v="21"/>
      <x v="17"/>
      <x v="2"/>
      <x v="1"/>
    </i>
    <i r="2">
      <x v="29"/>
      <x v="1"/>
      <x v="1"/>
      <x v="643"/>
      <x v="1064"/>
      <x v="21"/>
      <x v="17"/>
      <x v="2"/>
      <x v="1"/>
    </i>
    <i r="2">
      <x v="30"/>
      <x v="1"/>
      <x v="1"/>
      <x v="556"/>
      <x v="17"/>
      <x v="21"/>
      <x v="19"/>
      <x v="2"/>
      <x v="1"/>
    </i>
    <i r="2">
      <x v="33"/>
      <x v="1"/>
      <x v="1"/>
      <x v="439"/>
      <x v="1065"/>
      <x v="21"/>
      <x v="13"/>
      <x v="2"/>
      <x v="1"/>
    </i>
    <i r="2">
      <x v="34"/>
      <x v="1"/>
      <x v="1"/>
      <x v="26"/>
      <x v="1066"/>
      <x v="21"/>
      <x v="4"/>
      <x v="7"/>
      <x v="1"/>
    </i>
    <i r="2">
      <x v="35"/>
      <x v="1"/>
      <x v="1"/>
      <x v="121"/>
      <x v="1067"/>
      <x v="21"/>
      <x v="20"/>
      <x v="2"/>
      <x v="1"/>
    </i>
    <i r="2">
      <x v="36"/>
      <x v="1"/>
      <x v="1"/>
      <x v="1002"/>
      <x v="1068"/>
      <x v="21"/>
      <x v="7"/>
      <x v="7"/>
      <x v="1"/>
    </i>
    <i r="2">
      <x v="37"/>
      <x v="1"/>
      <x v="1"/>
      <x v="122"/>
      <x v="1069"/>
      <x v="21"/>
      <x v="20"/>
      <x v="2"/>
      <x v="1"/>
    </i>
    <i r="2">
      <x v="38"/>
      <x v="1"/>
      <x v="1"/>
      <x v="560"/>
      <x v="1070"/>
      <x v="21"/>
      <x v="11"/>
      <x v="2"/>
      <x v="1"/>
    </i>
    <i r="2">
      <x v="39"/>
      <x v="1"/>
      <x v="1"/>
      <x v="228"/>
      <x v="1071"/>
      <x v="21"/>
      <x v="14"/>
      <x v="8"/>
      <x v="1"/>
    </i>
    <i r="2">
      <x v="40"/>
      <x v="1"/>
      <x v="1"/>
      <x v="625"/>
      <x v="1072"/>
      <x v="21"/>
      <x v="4"/>
      <x v="7"/>
      <x v="1"/>
    </i>
    <i r="2">
      <x v="41"/>
      <x v="1"/>
      <x v="1"/>
      <x v="83"/>
      <x v="1073"/>
      <x v="21"/>
      <x v="5"/>
      <x v="5"/>
      <x v="1"/>
    </i>
    <i r="2">
      <x v="42"/>
      <x v="1"/>
      <x v="1"/>
      <x v="1003"/>
      <x v="1074"/>
      <x v="21"/>
      <x v="11"/>
      <x v="2"/>
      <x v="1"/>
    </i>
    <i r="2">
      <x v="43"/>
      <x v="1"/>
      <x v="1"/>
      <x v="14"/>
      <x v="1075"/>
      <x v="21"/>
      <x v="4"/>
      <x v="7"/>
      <x v="1"/>
    </i>
    <i r="2">
      <x v="44"/>
      <x v="1"/>
      <x v="1"/>
      <x v="504"/>
      <x v="1076"/>
      <x v="21"/>
      <x v="4"/>
      <x v="7"/>
      <x v="1"/>
    </i>
    <i r="2">
      <x v="45"/>
      <x v="1"/>
      <x v="1"/>
      <x v="888"/>
      <x v="1077"/>
      <x v="21"/>
      <x v="10"/>
      <x v="5"/>
      <x v="1"/>
    </i>
    <i r="2">
      <x v="46"/>
      <x v="1"/>
      <x v="1"/>
      <x v="901"/>
      <x v="1078"/>
      <x v="21"/>
      <x v="10"/>
      <x v="5"/>
      <x v="1"/>
    </i>
    <i r="2">
      <x v="47"/>
      <x v="1"/>
      <x v="1"/>
      <x v="13"/>
      <x v="1033"/>
      <x v="21"/>
      <x v="4"/>
      <x v="7"/>
      <x v="1"/>
    </i>
    <i r="2">
      <x v="48"/>
      <x v="1"/>
      <x v="1"/>
      <x v="998"/>
      <x v="1037"/>
      <x v="21"/>
      <x v="13"/>
      <x v="2"/>
      <x v="1"/>
    </i>
    <i r="2">
      <x v="49"/>
      <x v="1"/>
      <x v="1"/>
      <x v="36"/>
      <x v="1079"/>
      <x v="21"/>
      <x v="4"/>
      <x v="7"/>
      <x v="1"/>
    </i>
    <i r="2">
      <x v="50"/>
      <x v="1"/>
      <x v="1"/>
      <x v="645"/>
      <x v="1080"/>
      <x v="21"/>
      <x v="21"/>
      <x v="2"/>
      <x v="1"/>
    </i>
    <i r="2">
      <x v="51"/>
      <x v="1"/>
      <x v="1"/>
      <x v="47"/>
      <x v="1081"/>
      <x v="21"/>
      <x v="4"/>
      <x v="7"/>
      <x v="1"/>
    </i>
    <i t="default" r="1">
      <x v="54"/>
    </i>
    <i>
      <x v="11"/>
      <x v="30"/>
      <x/>
      <x v="1"/>
      <x v="1"/>
      <x v="1004"/>
      <x v="1095"/>
      <x v="6"/>
      <x v="3"/>
      <x v="2"/>
      <x v="2"/>
    </i>
    <i r="2">
      <x v="1"/>
      <x v="1"/>
      <x v="1"/>
      <x v="368"/>
      <x v="1097"/>
      <x v="5"/>
      <x v="27"/>
      <x v="2"/>
      <x v="2"/>
    </i>
    <i r="2">
      <x v="2"/>
      <x v="1"/>
      <x v="1"/>
      <x v="46"/>
      <x v="1099"/>
      <x v="4"/>
      <x v="4"/>
      <x v="7"/>
      <x v="2"/>
    </i>
    <i r="2">
      <x v="3"/>
      <x v="1"/>
      <x v="1"/>
      <x v="28"/>
      <x v="1100"/>
      <x v="3"/>
      <x v="4"/>
      <x v="7"/>
      <x v="2"/>
    </i>
    <i r="2">
      <x v="4"/>
      <x v="1"/>
      <x v="1"/>
      <x v="61"/>
      <x v="1101"/>
      <x v="2"/>
      <x v="10"/>
      <x v="5"/>
      <x v="2"/>
    </i>
    <i r="2">
      <x v="5"/>
      <x v="1"/>
      <x v="1"/>
      <x v="553"/>
      <x v="1103"/>
      <x v="1"/>
      <x v="28"/>
      <x v="2"/>
      <x v="2"/>
    </i>
    <i r="2">
      <x v="6"/>
      <x v="1"/>
      <x v="1"/>
      <x v="489"/>
      <x v="1104"/>
      <x/>
      <x v="18"/>
      <x v="2"/>
      <x v="2"/>
    </i>
    <i t="default" r="1">
      <x v="30"/>
    </i>
    <i>
      <x v="12"/>
      <x v="53"/>
      <x/>
      <x v="1"/>
      <x v="1"/>
      <x v="250"/>
      <x v="991"/>
      <x v="6"/>
      <x v="8"/>
      <x v="2"/>
      <x v="2"/>
    </i>
    <i r="2">
      <x v="1"/>
      <x v="1"/>
      <x v="1"/>
      <x v="540"/>
      <x v="1082"/>
      <x v="5"/>
      <x v="22"/>
      <x v="2"/>
      <x v="2"/>
    </i>
    <i r="2">
      <x v="2"/>
      <x v="1"/>
      <x v="1"/>
      <x v="544"/>
      <x v="836"/>
      <x v="4"/>
      <x v="11"/>
      <x v="2"/>
      <x v="2"/>
    </i>
    <i r="2">
      <x v="3"/>
      <x v="1"/>
      <x v="1"/>
      <x v="565"/>
      <x v="837"/>
      <x v="3"/>
      <x v="11"/>
      <x v="2"/>
      <x v="2"/>
    </i>
    <i r="2">
      <x v="4"/>
      <x v="1"/>
      <x v="1"/>
      <x v="204"/>
      <x v="1083"/>
      <x v="2"/>
      <x v="23"/>
      <x v="2"/>
      <x v="2"/>
    </i>
    <i r="2">
      <x v="5"/>
      <x v="1"/>
      <x v="1"/>
      <x v="225"/>
      <x v="1084"/>
      <x v="1"/>
      <x v="14"/>
      <x v="8"/>
      <x v="2"/>
    </i>
    <i r="2">
      <x v="6"/>
      <x v="1"/>
      <x v="1"/>
      <x v="291"/>
      <x v="1085"/>
      <x/>
      <x v="24"/>
      <x v="5"/>
      <x v="2"/>
    </i>
    <i r="2">
      <x v="7"/>
      <x v="1"/>
      <x v="1"/>
      <x v="982"/>
      <x v="1086"/>
      <x v="9"/>
      <x v="25"/>
      <x v="5"/>
      <x v="2"/>
    </i>
    <i r="2">
      <x v="8"/>
      <x v="1"/>
      <x v="1"/>
      <x v="521"/>
      <x v="1087"/>
      <x v="10"/>
      <x v="18"/>
      <x v="2"/>
      <x v="2"/>
    </i>
    <i r="2">
      <x v="9"/>
      <x v="1"/>
      <x v="1"/>
      <x v="229"/>
      <x v="1088"/>
      <x v="11"/>
      <x v="14"/>
      <x v="8"/>
      <x v="2"/>
    </i>
    <i r="2">
      <x v="10"/>
      <x v="1"/>
      <x v="1"/>
      <x v="977"/>
      <x v="1089"/>
      <x v="12"/>
      <x v="5"/>
      <x v="5"/>
      <x v="2"/>
    </i>
    <i r="2">
      <x v="11"/>
      <x v="1"/>
      <x v="1"/>
      <x v="147"/>
      <x v="1090"/>
      <x v="13"/>
      <x v="26"/>
      <x v="2"/>
      <x v="2"/>
    </i>
    <i r="2">
      <x v="12"/>
      <x v="1"/>
      <x v="1"/>
      <x v="997"/>
      <x v="1091"/>
      <x v="14"/>
      <x v="5"/>
      <x v="5"/>
      <x v="2"/>
    </i>
    <i r="2">
      <x v="13"/>
      <x v="1"/>
      <x v="1"/>
      <x v="965"/>
      <x v="1092"/>
      <x v="15"/>
      <x v="26"/>
      <x v="2"/>
      <x v="2"/>
    </i>
    <i r="2">
      <x v="14"/>
      <x v="1"/>
      <x v="1"/>
      <x v="683"/>
      <x v="1093"/>
      <x v="16"/>
      <x v="7"/>
      <x v="7"/>
      <x v="2"/>
    </i>
    <i r="2">
      <x v="15"/>
      <x v="1"/>
      <x v="1"/>
      <x v="564"/>
      <x v="1094"/>
      <x v="17"/>
      <x v="17"/>
      <x v="2"/>
      <x v="2"/>
    </i>
    <i r="2">
      <x v="16"/>
      <x v="1"/>
      <x v="1"/>
      <x v="946"/>
      <x v="1096"/>
      <x v="18"/>
      <x v="17"/>
      <x v="2"/>
      <x v="2"/>
    </i>
    <i r="2">
      <x v="17"/>
      <x v="1"/>
      <x v="1"/>
      <x v="508"/>
      <x v="1098"/>
      <x v="19"/>
      <x v="19"/>
      <x v="2"/>
      <x v="2"/>
    </i>
    <i r="2">
      <x v="18"/>
      <x v="1"/>
      <x v="1"/>
      <x v="1005"/>
      <x v="1102"/>
      <x v="20"/>
      <x v="4"/>
      <x v="7"/>
      <x v="2"/>
    </i>
    <i t="default" r="1">
      <x v="53"/>
    </i>
    <i>
      <x v="13"/>
      <x v="16"/>
      <x/>
      <x v="1"/>
      <x v="1"/>
      <x v="608"/>
      <x v="1251"/>
      <x v="6"/>
      <x v="9"/>
      <x v="2"/>
      <x v="6"/>
    </i>
    <i t="default" r="1">
      <x v="16"/>
    </i>
    <i>
      <x v="14"/>
      <x v="39"/>
      <x/>
      <x v="1"/>
      <x v="1"/>
      <x v="899"/>
      <x v="1490"/>
      <x v="6"/>
      <x v="10"/>
      <x v="5"/>
      <x v="12"/>
    </i>
    <i r="2">
      <x v="1"/>
      <x v="1"/>
      <x v="1"/>
      <x v="374"/>
      <x v="442"/>
      <x v="5"/>
      <x v="78"/>
      <x v="2"/>
      <x v="12"/>
    </i>
    <i r="2">
      <x v="2"/>
      <x v="1"/>
      <x v="1"/>
      <x v="906"/>
      <x v="1503"/>
      <x v="4"/>
      <x v="26"/>
      <x v="2"/>
      <x v="12"/>
    </i>
    <i r="2">
      <x v="3"/>
      <x v="1"/>
      <x v="1"/>
      <x v="82"/>
      <x v="1505"/>
      <x v="3"/>
      <x v="5"/>
      <x v="5"/>
      <x v="12"/>
    </i>
    <i r="2">
      <x v="4"/>
      <x v="1"/>
      <x v="1"/>
      <x v="284"/>
      <x v="1507"/>
      <x v="2"/>
      <x v="24"/>
      <x v="5"/>
      <x v="12"/>
    </i>
    <i r="2">
      <x v="5"/>
      <x v="1"/>
      <x v="1"/>
      <x v="230"/>
      <x v="1511"/>
      <x v="1"/>
      <x v="14"/>
      <x v="8"/>
      <x v="12"/>
    </i>
    <i r="2">
      <x v="6"/>
      <x v="1"/>
      <x v="1"/>
      <x v="546"/>
      <x v="1516"/>
      <x/>
      <x v="25"/>
      <x v="5"/>
      <x v="12"/>
    </i>
    <i r="2">
      <x v="7"/>
      <x v="1"/>
      <x v="1"/>
      <x v="1049"/>
      <x v="1522"/>
      <x v="9"/>
      <x v="4"/>
      <x v="7"/>
      <x v="12"/>
    </i>
    <i r="2">
      <x v="8"/>
      <x v="1"/>
      <x v="1"/>
      <x v="626"/>
      <x v="1532"/>
      <x v="10"/>
      <x v="7"/>
      <x v="7"/>
      <x v="12"/>
    </i>
    <i r="2">
      <x v="9"/>
      <x v="1"/>
      <x v="1"/>
      <x v="1052"/>
      <x v="1555"/>
      <x v="11"/>
      <x v="17"/>
      <x v="2"/>
      <x v="12"/>
    </i>
    <i t="default" r="1">
      <x v="39"/>
    </i>
    <i>
      <x v="15"/>
      <x v="18"/>
      <x/>
      <x v="1"/>
      <x v="1"/>
      <x v="630"/>
      <x v="1215"/>
      <x v="6"/>
      <x v="7"/>
      <x v="7"/>
      <x v="6"/>
    </i>
    <i r="2">
      <x v="1"/>
      <x v="1"/>
      <x v="1"/>
      <x v="62"/>
      <x v="1234"/>
      <x v="5"/>
      <x v="10"/>
      <x v="5"/>
      <x v="6"/>
    </i>
    <i r="2">
      <x v="2"/>
      <x v="1"/>
      <x v="1"/>
      <x v="223"/>
      <x v="1236"/>
      <x v="4"/>
      <x v="33"/>
      <x v="2"/>
      <x v="6"/>
    </i>
    <i r="2">
      <x v="3"/>
      <x v="1"/>
      <x v="1"/>
      <x v="54"/>
      <x v="1263"/>
      <x v="3"/>
      <x v="17"/>
      <x v="2"/>
      <x v="6"/>
    </i>
    <i r="2">
      <x v="4"/>
      <x v="1"/>
      <x v="1"/>
      <x v="227"/>
      <x v="1279"/>
      <x v="2"/>
      <x v="14"/>
      <x v="8"/>
      <x v="6"/>
    </i>
    <i t="default" r="1">
      <x v="18"/>
    </i>
    <i>
      <x v="16"/>
      <x v="41"/>
      <x/>
      <x v="1"/>
      <x v="1"/>
      <x v="128"/>
      <x v="1726"/>
      <x v="6"/>
      <x v="36"/>
      <x v="5"/>
      <x v="16"/>
    </i>
    <i r="2">
      <x v="1"/>
      <x v="1"/>
      <x v="1"/>
      <x v="245"/>
      <x v="1731"/>
      <x v="5"/>
      <x v="15"/>
      <x v="2"/>
      <x v="16"/>
    </i>
    <i r="2">
      <x v="2"/>
      <x v="1"/>
      <x v="1"/>
      <x v="1073"/>
      <x v="1747"/>
      <x v="4"/>
      <x v="10"/>
      <x v="5"/>
      <x v="16"/>
    </i>
    <i r="2">
      <x v="3"/>
      <x v="1"/>
      <x v="1"/>
      <x v="234"/>
      <x v="1748"/>
      <x v="3"/>
      <x v="14"/>
      <x v="8"/>
      <x v="16"/>
    </i>
    <i r="2">
      <x v="4"/>
      <x v="1"/>
      <x v="1"/>
      <x v="23"/>
      <x v="1749"/>
      <x v="2"/>
      <x v="4"/>
      <x v="7"/>
      <x v="16"/>
    </i>
    <i r="2">
      <x v="5"/>
      <x v="1"/>
      <x v="1"/>
      <x v="703"/>
      <x v="1751"/>
      <x v="1"/>
      <x v="43"/>
      <x v="3"/>
      <x v="16"/>
    </i>
    <i r="2">
      <x v="6"/>
      <x v="1"/>
      <x v="1"/>
      <x v="58"/>
      <x v="1755"/>
      <x/>
      <x v="10"/>
      <x v="5"/>
      <x v="16"/>
    </i>
    <i r="2">
      <x v="7"/>
      <x v="1"/>
      <x v="1"/>
      <x v="91"/>
      <x v="1758"/>
      <x v="9"/>
      <x v="25"/>
      <x v="5"/>
      <x v="16"/>
    </i>
    <i r="2">
      <x v="8"/>
      <x v="1"/>
      <x v="1"/>
      <x v="787"/>
      <x v="1761"/>
      <x v="10"/>
      <x v="25"/>
      <x v="5"/>
      <x v="16"/>
    </i>
    <i r="2">
      <x v="9"/>
      <x v="1"/>
      <x v="1"/>
      <x v="287"/>
      <x v="1762"/>
      <x v="11"/>
      <x v="24"/>
      <x v="5"/>
      <x v="16"/>
    </i>
    <i r="2">
      <x v="10"/>
      <x v="1"/>
      <x v="1"/>
      <x v="376"/>
      <x v="1763"/>
      <x v="12"/>
      <x v="78"/>
      <x v="2"/>
      <x v="16"/>
    </i>
    <i r="2">
      <x v="11"/>
      <x v="1"/>
      <x v="1"/>
      <x v="737"/>
      <x v="1764"/>
      <x v="13"/>
      <x v="4"/>
      <x v="7"/>
      <x v="16"/>
    </i>
    <i r="2">
      <x v="12"/>
      <x v="1"/>
      <x v="1"/>
      <x v="1077"/>
      <x v="1770"/>
      <x v="14"/>
      <x v="11"/>
      <x v="2"/>
      <x v="16"/>
    </i>
    <i r="2">
      <x v="13"/>
      <x v="1"/>
      <x v="1"/>
      <x v="1080"/>
      <x v="1775"/>
      <x v="15"/>
      <x v="36"/>
      <x v="5"/>
      <x v="16"/>
    </i>
    <i r="2">
      <x v="14"/>
      <x v="1"/>
      <x v="1"/>
      <x v="924"/>
      <x v="1789"/>
      <x v="16"/>
      <x v="25"/>
      <x v="5"/>
      <x v="16"/>
    </i>
    <i r="2">
      <x v="15"/>
      <x v="1"/>
      <x v="1"/>
      <x v="153"/>
      <x v="1794"/>
      <x v="17"/>
      <x v="26"/>
      <x v="2"/>
      <x v="16"/>
    </i>
    <i r="2">
      <x v="16"/>
      <x v="1"/>
      <x v="1"/>
      <x v="496"/>
      <x v="1811"/>
      <x v="18"/>
      <x v="11"/>
      <x v="2"/>
      <x v="16"/>
    </i>
    <i r="2">
      <x v="17"/>
      <x v="1"/>
      <x v="1"/>
      <x v="666"/>
      <x v="1828"/>
      <x v="19"/>
      <x v="7"/>
      <x v="7"/>
      <x v="16"/>
    </i>
    <i r="2">
      <x v="18"/>
      <x v="1"/>
      <x v="1"/>
      <x v="35"/>
      <x v="1836"/>
      <x v="20"/>
      <x v="4"/>
      <x v="7"/>
      <x v="16"/>
    </i>
    <i t="default" r="1">
      <x v="41"/>
    </i>
    <i>
      <x v="17"/>
      <x v="19"/>
      <x/>
      <x v="1"/>
      <x v="1"/>
      <x v="889"/>
      <x v="1190"/>
      <x v="6"/>
      <x v="36"/>
      <x v="5"/>
      <x v="6"/>
    </i>
    <i r="2">
      <x v="1"/>
      <x v="1"/>
      <x v="1"/>
      <x v="67"/>
      <x v="1192"/>
      <x v="5"/>
      <x v="5"/>
      <x v="5"/>
      <x v="6"/>
    </i>
    <i r="2">
      <x v="2"/>
      <x v="1"/>
      <x v="1"/>
      <x v="598"/>
      <x v="924"/>
      <x v="4"/>
      <x v="41"/>
      <x v="2"/>
      <x v="6"/>
    </i>
    <i r="2">
      <x v="3"/>
      <x v="1"/>
      <x v="1"/>
      <x v="332"/>
      <x v="1267"/>
      <x v="3"/>
      <x v="31"/>
      <x v="2"/>
      <x v="6"/>
    </i>
    <i r="2">
      <x v="4"/>
      <x v="1"/>
      <x v="1"/>
      <x v="895"/>
      <x v="1269"/>
      <x v="2"/>
      <x v="5"/>
      <x v="5"/>
      <x v="6"/>
    </i>
    <i r="2">
      <x v="5"/>
      <x v="1"/>
      <x v="1"/>
      <x v="100"/>
      <x v="1274"/>
      <x v="1"/>
      <x v="28"/>
      <x v="2"/>
      <x v="6"/>
    </i>
    <i r="2">
      <x v="6"/>
      <x v="1"/>
      <x v="1"/>
      <x v="958"/>
      <x v="1275"/>
      <x/>
      <x v="36"/>
      <x v="5"/>
      <x v="6"/>
    </i>
    <i t="default" r="1">
      <x v="19"/>
    </i>
    <i>
      <x v="18"/>
      <x v="42"/>
      <x/>
      <x v="1"/>
      <x v="1"/>
      <x v="640"/>
      <x v="1724"/>
      <x v="6"/>
      <x v="16"/>
      <x v="2"/>
      <x v="16"/>
    </i>
    <i r="2">
      <x v="1"/>
      <x v="1"/>
      <x v="1"/>
      <x v="1071"/>
      <x v="1729"/>
      <x v="5"/>
      <x v="10"/>
      <x v="5"/>
      <x v="16"/>
    </i>
    <i r="2">
      <x v="2"/>
      <x v="1"/>
      <x v="1"/>
      <x v="285"/>
      <x v="1730"/>
      <x v="4"/>
      <x v="24"/>
      <x v="5"/>
      <x v="16"/>
    </i>
    <i r="2">
      <x v="3"/>
      <x v="1"/>
      <x v="1"/>
      <x v="21"/>
      <x v="1732"/>
      <x v="3"/>
      <x v="4"/>
      <x v="7"/>
      <x v="16"/>
    </i>
    <i r="2">
      <x v="4"/>
      <x v="1"/>
      <x v="1"/>
      <x v="247"/>
      <x v="1735"/>
      <x v="2"/>
      <x v="15"/>
      <x v="2"/>
      <x v="16"/>
    </i>
    <i r="2">
      <x v="5"/>
      <x v="1"/>
      <x v="1"/>
      <x v="403"/>
      <x v="682"/>
      <x v="1"/>
      <x v="41"/>
      <x v="2"/>
      <x v="16"/>
    </i>
    <i r="2">
      <x v="6"/>
      <x v="1"/>
      <x v="1"/>
      <x v="329"/>
      <x v="1744"/>
      <x/>
      <x v="37"/>
      <x v="2"/>
      <x v="16"/>
    </i>
    <i r="2">
      <x v="7"/>
      <x v="1"/>
      <x v="1"/>
      <x v="11"/>
      <x v="1752"/>
      <x v="9"/>
      <x v="9"/>
      <x v="2"/>
      <x v="16"/>
    </i>
    <i r="2">
      <x v="8"/>
      <x v="1"/>
      <x v="1"/>
      <x v="313"/>
      <x v="1754"/>
      <x v="10"/>
      <x v="37"/>
      <x v="2"/>
      <x v="16"/>
    </i>
    <i r="2">
      <x v="9"/>
      <x v="1"/>
      <x v="1"/>
      <x v="759"/>
      <x v="1767"/>
      <x v="11"/>
      <x v="66"/>
      <x v="2"/>
      <x v="16"/>
    </i>
    <i r="2">
      <x v="10"/>
      <x v="1"/>
      <x v="1"/>
      <x v="1078"/>
      <x v="246"/>
      <x v="12"/>
      <x v="83"/>
      <x v="2"/>
      <x v="16"/>
    </i>
    <i r="2">
      <x v="11"/>
      <x v="1"/>
      <x v="1"/>
      <x v="674"/>
      <x v="241"/>
      <x v="13"/>
      <x v="83"/>
      <x v="2"/>
      <x v="16"/>
    </i>
    <i r="2">
      <x v="12"/>
      <x v="1"/>
      <x v="1"/>
      <x v="152"/>
      <x v="1784"/>
      <x v="14"/>
      <x v="26"/>
      <x v="2"/>
      <x v="16"/>
    </i>
    <i r="2">
      <x v="13"/>
      <x v="1"/>
      <x v="1"/>
      <x v="641"/>
      <x v="1787"/>
      <x v="15"/>
      <x v="103"/>
      <x v="3"/>
      <x v="16"/>
    </i>
    <i r="2">
      <x v="14"/>
      <x v="1"/>
      <x v="1"/>
      <x v="658"/>
      <x v="1798"/>
      <x v="16"/>
      <x v="43"/>
      <x v="3"/>
      <x v="16"/>
    </i>
    <i r="2">
      <x v="15"/>
      <x v="1"/>
      <x v="1"/>
      <x v="1088"/>
      <x v="1819"/>
      <x v="17"/>
      <x v="10"/>
      <x v="5"/>
      <x v="16"/>
    </i>
    <i r="2">
      <x v="16"/>
      <x v="1"/>
      <x v="1"/>
      <x v="600"/>
      <x v="886"/>
      <x v="18"/>
      <x v="41"/>
      <x v="2"/>
      <x v="16"/>
    </i>
    <i t="default" r="1">
      <x v="42"/>
    </i>
    <i>
      <x v="19"/>
      <x v="20"/>
      <x/>
      <x v="1"/>
      <x v="1"/>
      <x v="358"/>
      <x v="1198"/>
      <x v="6"/>
      <x v="42"/>
      <x v="7"/>
      <x v="6"/>
    </i>
    <i r="2">
      <x v="1"/>
      <x v="1"/>
      <x v="1"/>
      <x v="249"/>
      <x v="1206"/>
      <x v="5"/>
      <x v="15"/>
      <x v="2"/>
      <x v="6"/>
    </i>
    <i r="2">
      <x v="2"/>
      <x v="1"/>
      <x v="1"/>
      <x v="343"/>
      <x v="1211"/>
      <x v="4"/>
      <x v="31"/>
      <x v="2"/>
      <x v="6"/>
    </i>
    <i r="2">
      <x v="3"/>
      <x v="1"/>
      <x v="1"/>
      <x v="190"/>
      <x v="1222"/>
      <x v="3"/>
      <x v="50"/>
      <x v="2"/>
      <x v="6"/>
    </i>
    <i r="2">
      <x v="4"/>
      <x v="1"/>
      <x v="1"/>
      <x v="1023"/>
      <x v="385"/>
      <x v="2"/>
      <x v="41"/>
      <x v="2"/>
      <x v="6"/>
    </i>
    <i r="2">
      <x v="5"/>
      <x v="1"/>
      <x v="1"/>
      <x v="922"/>
      <x v="1259"/>
      <x v="1"/>
      <x v="59"/>
      <x v="2"/>
      <x v="6"/>
    </i>
    <i r="2">
      <x v="6"/>
      <x v="1"/>
      <x v="1"/>
      <x v="673"/>
      <x v="1261"/>
      <x/>
      <x v="37"/>
      <x v="2"/>
      <x v="6"/>
    </i>
    <i r="2">
      <x v="7"/>
      <x v="1"/>
      <x v="1"/>
      <x v="383"/>
      <x v="386"/>
      <x v="9"/>
      <x v="41"/>
      <x v="2"/>
      <x v="6"/>
    </i>
    <i t="default" r="1">
      <x v="20"/>
    </i>
    <i>
      <x v="20"/>
      <x v="43"/>
      <x/>
      <x v="1"/>
      <x v="1"/>
      <x v="554"/>
      <x v="1718"/>
      <x v="6"/>
      <x v="37"/>
      <x v="2"/>
      <x v="16"/>
    </i>
    <i r="2">
      <x v="1"/>
      <x v="1"/>
      <x v="1"/>
      <x v="480"/>
      <x v="1727"/>
      <x v="5"/>
      <x v="41"/>
      <x v="2"/>
      <x v="16"/>
    </i>
    <i r="2">
      <x v="2"/>
      <x v="1"/>
      <x v="1"/>
      <x v="252"/>
      <x v="1728"/>
      <x v="4"/>
      <x v="52"/>
      <x v="3"/>
      <x v="16"/>
    </i>
    <i r="2">
      <x v="3"/>
      <x v="1"/>
      <x v="1"/>
      <x v="385"/>
      <x v="243"/>
      <x v="3"/>
      <x v="41"/>
      <x v="2"/>
      <x v="16"/>
    </i>
    <i r="2">
      <x v="4"/>
      <x v="1"/>
      <x v="1"/>
      <x v="288"/>
      <x v="1737"/>
      <x v="2"/>
      <x v="24"/>
      <x v="5"/>
      <x v="16"/>
    </i>
    <i r="2">
      <x v="5"/>
      <x v="1"/>
      <x v="1"/>
      <x v="877"/>
      <x v="1745"/>
      <x v="1"/>
      <x v="45"/>
      <x v="2"/>
      <x v="16"/>
    </i>
    <i r="2">
      <x v="6"/>
      <x v="1"/>
      <x v="1"/>
      <x v="355"/>
      <x v="992"/>
      <x/>
      <x v="100"/>
      <x v="7"/>
      <x v="16"/>
    </i>
    <i r="2">
      <x v="7"/>
      <x v="1"/>
      <x v="1"/>
      <x v="170"/>
      <x v="1776"/>
      <x v="9"/>
      <x v="43"/>
      <x v="3"/>
      <x v="16"/>
    </i>
    <i r="2">
      <x v="8"/>
      <x v="1"/>
      <x v="1"/>
      <x v="482"/>
      <x v="240"/>
      <x v="10"/>
      <x v="41"/>
      <x v="2"/>
      <x v="16"/>
    </i>
    <i r="2">
      <x v="9"/>
      <x v="1"/>
      <x v="1"/>
      <x v="667"/>
      <x v="242"/>
      <x v="11"/>
      <x v="83"/>
      <x v="2"/>
      <x v="16"/>
    </i>
    <i r="2">
      <x v="10"/>
      <x v="1"/>
      <x v="1"/>
      <x v="171"/>
      <x v="1796"/>
      <x v="12"/>
      <x v="43"/>
      <x v="3"/>
      <x v="16"/>
    </i>
    <i r="2">
      <x v="11"/>
      <x v="1"/>
      <x v="1"/>
      <x v="587"/>
      <x v="1807"/>
      <x v="13"/>
      <x v="40"/>
      <x v="7"/>
      <x v="16"/>
    </i>
    <i r="2">
      <x v="12"/>
      <x v="1"/>
      <x v="1"/>
      <x v="129"/>
      <x v="1820"/>
      <x v="14"/>
      <x v="36"/>
      <x v="5"/>
      <x v="16"/>
    </i>
    <i r="2">
      <x v="13"/>
      <x v="1"/>
      <x v="1"/>
      <x v="908"/>
      <x v="1825"/>
      <x v="15"/>
      <x v="5"/>
      <x v="5"/>
      <x v="16"/>
    </i>
    <i r="2">
      <x v="14"/>
      <x v="1"/>
      <x v="1"/>
      <x v="392"/>
      <x v="883"/>
      <x v="16"/>
      <x v="41"/>
      <x v="2"/>
      <x v="16"/>
    </i>
    <i r="2">
      <x v="15"/>
      <x v="1"/>
      <x v="1"/>
      <x v="351"/>
      <x v="1829"/>
      <x v="17"/>
      <x v="31"/>
      <x v="2"/>
      <x v="16"/>
    </i>
    <i r="2">
      <x v="16"/>
      <x v="1"/>
      <x v="1"/>
      <x v="1090"/>
      <x v="1852"/>
      <x v="18"/>
      <x v="18"/>
      <x v="2"/>
      <x v="16"/>
    </i>
    <i t="default" r="1">
      <x v="43"/>
    </i>
    <i>
      <x v="21"/>
      <x v="21"/>
      <x/>
      <x v="1"/>
      <x v="1"/>
      <x v="1018"/>
      <x v="1187"/>
      <x v="6"/>
      <x v="11"/>
      <x v="2"/>
      <x v="6"/>
    </i>
    <i r="2">
      <x v="1"/>
      <x v="1"/>
      <x v="1"/>
      <x v="240"/>
      <x v="1188"/>
      <x v="5"/>
      <x v="15"/>
      <x v="2"/>
      <x v="6"/>
    </i>
    <i r="2">
      <x v="2"/>
      <x v="1"/>
      <x v="1"/>
      <x v="300"/>
      <x v="1191"/>
      <x v="4"/>
      <x v="37"/>
      <x v="2"/>
      <x v="6"/>
    </i>
    <i r="2">
      <x v="3"/>
      <x v="1"/>
      <x v="1"/>
      <x v="109"/>
      <x v="1197"/>
      <x v="3"/>
      <x v="28"/>
      <x v="2"/>
      <x v="6"/>
    </i>
    <i r="2">
      <x v="4"/>
      <x v="1"/>
      <x v="1"/>
      <x v="366"/>
      <x v="1200"/>
      <x v="2"/>
      <x v="27"/>
      <x v="2"/>
      <x v="6"/>
    </i>
    <i r="2">
      <x v="5"/>
      <x v="1"/>
      <x v="1"/>
      <x v="604"/>
      <x v="677"/>
      <x v="1"/>
      <x v="41"/>
      <x v="2"/>
      <x v="6"/>
    </i>
    <i r="2">
      <x v="6"/>
      <x v="1"/>
      <x v="1"/>
      <x v="338"/>
      <x v="1201"/>
      <x/>
      <x v="31"/>
      <x v="2"/>
      <x v="6"/>
    </i>
    <i r="2">
      <x v="7"/>
      <x v="1"/>
      <x v="1"/>
      <x v="844"/>
      <x v="1205"/>
      <x v="9"/>
      <x v="46"/>
      <x v="2"/>
      <x v="6"/>
    </i>
    <i r="2">
      <x v="8"/>
      <x v="1"/>
      <x v="1"/>
      <x v="195"/>
      <x v="1209"/>
      <x v="10"/>
      <x v="49"/>
      <x v="2"/>
      <x v="6"/>
    </i>
    <i r="2">
      <x v="9"/>
      <x v="1"/>
      <x v="1"/>
      <x v="1021"/>
      <x v="1237"/>
      <x v="11"/>
      <x v="37"/>
      <x v="2"/>
      <x v="6"/>
    </i>
    <i r="2">
      <x v="10"/>
      <x v="1"/>
      <x v="1"/>
      <x v="566"/>
      <x v="1243"/>
      <x v="12"/>
      <x v="53"/>
      <x v="5"/>
      <x v="6"/>
    </i>
    <i r="2">
      <x v="11"/>
      <x v="1"/>
      <x v="1"/>
      <x v="1022"/>
      <x v="1247"/>
      <x v="13"/>
      <x v="7"/>
      <x v="7"/>
      <x v="6"/>
    </i>
    <i r="2">
      <x v="12"/>
      <x v="1"/>
      <x v="1"/>
      <x v="328"/>
      <x v="1250"/>
      <x v="14"/>
      <x v="37"/>
      <x v="2"/>
      <x v="6"/>
    </i>
    <i r="2">
      <x v="13"/>
      <x v="1"/>
      <x v="1"/>
      <x v="321"/>
      <x v="1284"/>
      <x v="15"/>
      <x v="37"/>
      <x v="2"/>
      <x v="6"/>
    </i>
    <i r="2">
      <x v="14"/>
      <x v="1"/>
      <x v="1"/>
      <x v="706"/>
      <x v="1311"/>
      <x v="16"/>
      <x v="7"/>
      <x v="7"/>
      <x v="6"/>
    </i>
    <i r="2">
      <x v="15"/>
      <x v="1"/>
      <x v="1"/>
      <x v="318"/>
      <x v="1318"/>
      <x v="17"/>
      <x v="37"/>
      <x v="2"/>
      <x v="6"/>
    </i>
    <i r="2">
      <x v="16"/>
      <x v="1"/>
      <x v="1"/>
      <x v="943"/>
      <x v="1326"/>
      <x v="8"/>
      <x v="25"/>
      <x v="5"/>
      <x v="6"/>
    </i>
    <i r="2">
      <x v="17"/>
      <x v="1"/>
      <x v="1"/>
      <x v="71"/>
      <x v="1327"/>
      <x v="8"/>
      <x v="5"/>
      <x v="5"/>
      <x v="6"/>
    </i>
    <i t="default" r="1">
      <x v="21"/>
    </i>
    <i>
      <x v="22"/>
      <x v="44"/>
      <x/>
      <x v="1"/>
      <x v="1"/>
      <x v="993"/>
      <x v="1719"/>
      <x v="6"/>
      <x v="47"/>
      <x v="5"/>
      <x v="16"/>
    </i>
    <i r="2">
      <x v="1"/>
      <x v="1"/>
      <x v="1"/>
      <x v="205"/>
      <x v="1721"/>
      <x v="5"/>
      <x v="97"/>
      <x v="2"/>
      <x v="16"/>
    </i>
    <i r="2">
      <x v="2"/>
      <x v="1"/>
      <x v="1"/>
      <x v="468"/>
      <x v="1734"/>
      <x v="4"/>
      <x v="99"/>
      <x v="8"/>
      <x v="16"/>
    </i>
    <i r="2">
      <x v="3"/>
      <x v="1"/>
      <x v="1"/>
      <x v="356"/>
      <x v="1738"/>
      <x v="3"/>
      <x v="100"/>
      <x v="7"/>
      <x v="16"/>
    </i>
    <i r="2">
      <x v="4"/>
      <x v="1"/>
      <x v="1"/>
      <x v="286"/>
      <x v="1740"/>
      <x v="2"/>
      <x v="24"/>
      <x v="5"/>
      <x v="16"/>
    </i>
    <i r="2">
      <x v="5"/>
      <x v="1"/>
      <x v="1"/>
      <x v="402"/>
      <x v="904"/>
      <x v="1"/>
      <x v="41"/>
      <x v="2"/>
      <x v="16"/>
    </i>
    <i r="2">
      <x v="6"/>
      <x v="1"/>
      <x v="1"/>
      <x v="533"/>
      <x v="1746"/>
      <x/>
      <x v="41"/>
      <x v="2"/>
      <x v="16"/>
    </i>
    <i r="2">
      <x v="7"/>
      <x v="1"/>
      <x v="1"/>
      <x v="294"/>
      <x v="1745"/>
      <x v="9"/>
      <x v="37"/>
      <x v="2"/>
      <x v="16"/>
    </i>
    <i r="2">
      <x v="8"/>
      <x v="1"/>
      <x v="1"/>
      <x v="302"/>
      <x v="1757"/>
      <x v="10"/>
      <x v="37"/>
      <x v="2"/>
      <x v="16"/>
    </i>
    <i r="2">
      <x v="9"/>
      <x v="1"/>
      <x v="1"/>
      <x v="914"/>
      <x v="1759"/>
      <x v="11"/>
      <x v="66"/>
      <x v="2"/>
      <x v="16"/>
    </i>
    <i r="2">
      <x v="10"/>
      <x v="1"/>
      <x v="1"/>
      <x v="520"/>
      <x v="1760"/>
      <x v="12"/>
      <x v="59"/>
      <x v="2"/>
      <x v="16"/>
    </i>
    <i r="2">
      <x v="11"/>
      <x v="1"/>
      <x v="1"/>
      <x v="310"/>
      <x v="1780"/>
      <x v="13"/>
      <x v="37"/>
      <x v="2"/>
      <x v="16"/>
    </i>
    <i r="2">
      <x v="12"/>
      <x v="1"/>
      <x v="1"/>
      <x v="400"/>
      <x v="1786"/>
      <x v="14"/>
      <x v="41"/>
      <x v="2"/>
      <x v="16"/>
    </i>
    <i r="2">
      <x v="13"/>
      <x v="1"/>
      <x v="1"/>
      <x v="327"/>
      <x v="1788"/>
      <x v="15"/>
      <x v="37"/>
      <x v="2"/>
      <x v="16"/>
    </i>
    <i r="2">
      <x v="14"/>
      <x v="1"/>
      <x v="1"/>
      <x v="757"/>
      <x v="1795"/>
      <x v="16"/>
      <x v="89"/>
      <x v="5"/>
      <x v="16"/>
    </i>
    <i r="2">
      <x v="15"/>
      <x v="1"/>
      <x v="1"/>
      <x v="960"/>
      <x v="1797"/>
      <x v="17"/>
      <x v="103"/>
      <x v="3"/>
      <x v="16"/>
    </i>
    <i r="2">
      <x v="16"/>
      <x v="1"/>
      <x v="1"/>
      <x v="636"/>
      <x v="1799"/>
      <x v="18"/>
      <x v="16"/>
      <x v="2"/>
      <x v="16"/>
    </i>
    <i r="2">
      <x v="17"/>
      <x v="1"/>
      <x v="1"/>
      <x v="1085"/>
      <x v="1809"/>
      <x v="19"/>
      <x v="41"/>
      <x v="2"/>
      <x v="16"/>
    </i>
    <i r="2">
      <x v="18"/>
      <x v="1"/>
      <x v="1"/>
      <x v="324"/>
      <x v="1823"/>
      <x v="20"/>
      <x v="37"/>
      <x v="2"/>
      <x v="16"/>
    </i>
    <i r="2">
      <x v="19"/>
      <x v="1"/>
      <x v="1"/>
      <x v="395"/>
      <x v="274"/>
      <x v="21"/>
      <x v="41"/>
      <x v="2"/>
      <x v="16"/>
    </i>
    <i r="2">
      <x v="20"/>
      <x v="1"/>
      <x v="1"/>
      <x v="454"/>
      <x v="1830"/>
      <x v="21"/>
      <x v="41"/>
      <x v="2"/>
      <x v="16"/>
    </i>
    <i r="2">
      <x v="21"/>
      <x v="1"/>
      <x v="1"/>
      <x v="382"/>
      <x v="888"/>
      <x v="21"/>
      <x v="41"/>
      <x v="2"/>
      <x v="16"/>
    </i>
    <i r="2">
      <x v="22"/>
      <x v="1"/>
      <x v="1"/>
      <x v="1089"/>
      <x v="1835"/>
      <x v="21"/>
      <x v="41"/>
      <x v="2"/>
      <x v="16"/>
    </i>
    <i r="2">
      <x v="23"/>
      <x v="1"/>
      <x v="1"/>
      <x v="927"/>
      <x v="1843"/>
      <x v="21"/>
      <x v="36"/>
      <x v="5"/>
      <x v="16"/>
    </i>
    <i r="2">
      <x v="24"/>
      <x v="1"/>
      <x v="1"/>
      <x v="798"/>
      <x v="1845"/>
      <x v="21"/>
      <x v="29"/>
      <x v="5"/>
      <x v="16"/>
    </i>
    <i r="2">
      <x v="25"/>
      <x v="1"/>
      <x v="1"/>
      <x v="441"/>
      <x v="1850"/>
      <x v="21"/>
      <x v="11"/>
      <x v="2"/>
      <x v="16"/>
    </i>
    <i t="default" r="1">
      <x v="44"/>
    </i>
    <i>
      <x v="23"/>
      <x v="22"/>
      <x/>
      <x v="1"/>
      <x v="1"/>
      <x v="451"/>
      <x v="1193"/>
      <x v="6"/>
      <x v="38"/>
      <x v="2"/>
      <x v="6"/>
    </i>
    <i r="2">
      <x v="1"/>
      <x v="1"/>
      <x v="1"/>
      <x v="834"/>
      <x v="715"/>
      <x v="5"/>
      <x v="41"/>
      <x v="2"/>
      <x v="6"/>
    </i>
    <i r="2">
      <x v="2"/>
      <x v="1"/>
      <x v="1"/>
      <x v="710"/>
      <x v="1202"/>
      <x v="4"/>
      <x v="44"/>
      <x v="5"/>
      <x v="6"/>
    </i>
    <i r="2">
      <x v="3"/>
      <x v="1"/>
      <x v="1"/>
      <x/>
      <x v="1203"/>
      <x v="3"/>
      <x v="45"/>
      <x v="2"/>
      <x v="6"/>
    </i>
    <i r="2">
      <x v="4"/>
      <x v="1"/>
      <x v="1"/>
      <x v="467"/>
      <x v="1213"/>
      <x v="2"/>
      <x v="41"/>
      <x v="2"/>
      <x v="6"/>
    </i>
    <i r="2">
      <x v="5"/>
      <x v="1"/>
      <x v="1"/>
      <x v="423"/>
      <x v="1216"/>
      <x v="1"/>
      <x v="38"/>
      <x v="2"/>
      <x v="6"/>
    </i>
    <i r="2">
      <x v="6"/>
      <x v="1"/>
      <x v="1"/>
      <x v="305"/>
      <x v="1217"/>
      <x/>
      <x v="37"/>
      <x v="2"/>
      <x v="6"/>
    </i>
    <i r="2">
      <x v="7"/>
      <x v="1"/>
      <x v="1"/>
      <x v="76"/>
      <x v="1218"/>
      <x v="9"/>
      <x v="5"/>
      <x v="5"/>
      <x v="6"/>
    </i>
    <i r="2">
      <x v="8"/>
      <x v="1"/>
      <x v="1"/>
      <x v="44"/>
      <x v="1219"/>
      <x v="10"/>
      <x v="4"/>
      <x v="7"/>
      <x v="6"/>
    </i>
    <i r="2">
      <x v="9"/>
      <x v="1"/>
      <x v="1"/>
      <x v="309"/>
      <x v="1220"/>
      <x v="11"/>
      <x v="37"/>
      <x v="2"/>
      <x v="6"/>
    </i>
    <i r="2">
      <x v="10"/>
      <x v="1"/>
      <x v="1"/>
      <x v="350"/>
      <x v="1233"/>
      <x v="12"/>
      <x v="31"/>
      <x v="2"/>
      <x v="6"/>
    </i>
    <i r="2">
      <x v="11"/>
      <x v="1"/>
      <x v="1"/>
      <x v="326"/>
      <x v="1241"/>
      <x v="13"/>
      <x v="37"/>
      <x v="2"/>
      <x v="6"/>
    </i>
    <i r="2">
      <x v="12"/>
      <x v="1"/>
      <x v="1"/>
      <x v="118"/>
      <x v="1256"/>
      <x v="14"/>
      <x v="51"/>
      <x v="2"/>
      <x v="6"/>
    </i>
    <i r="2">
      <x v="13"/>
      <x v="1"/>
      <x v="1"/>
      <x v="289"/>
      <x v="1265"/>
      <x v="15"/>
      <x v="24"/>
      <x v="5"/>
      <x v="6"/>
    </i>
    <i r="2">
      <x v="14"/>
      <x v="1"/>
      <x v="1"/>
      <x v="469"/>
      <x v="1276"/>
      <x v="16"/>
      <x v="48"/>
      <x v="2"/>
      <x v="6"/>
    </i>
    <i r="2">
      <x v="15"/>
      <x v="1"/>
      <x v="1"/>
      <x v="208"/>
      <x v="1280"/>
      <x v="17"/>
      <x v="22"/>
      <x v="2"/>
      <x v="6"/>
    </i>
    <i r="2">
      <x v="16"/>
      <x v="1"/>
      <x v="1"/>
      <x v="186"/>
      <x v="1289"/>
      <x v="18"/>
      <x v="50"/>
      <x v="2"/>
      <x v="6"/>
    </i>
    <i r="2">
      <x v="17"/>
      <x v="1"/>
      <x v="1"/>
      <x v="887"/>
      <x v="1292"/>
      <x v="19"/>
      <x v="10"/>
      <x v="5"/>
      <x v="6"/>
    </i>
    <i r="2">
      <x v="18"/>
      <x v="1"/>
      <x v="1"/>
      <x v="991"/>
      <x v="1296"/>
      <x v="20"/>
      <x v="26"/>
      <x v="2"/>
      <x v="6"/>
    </i>
    <i r="2">
      <x v="19"/>
      <x v="1"/>
      <x v="1"/>
      <x v="124"/>
      <x v="1313"/>
      <x v="21"/>
      <x v="36"/>
      <x v="5"/>
      <x v="6"/>
    </i>
    <i t="default" r="1">
      <x v="22"/>
    </i>
    <i>
      <x v="24"/>
      <x v="45"/>
      <x/>
      <x v="1"/>
      <x v="1"/>
      <x v="123"/>
      <x v="1722"/>
      <x v="6"/>
      <x v="98"/>
      <x v="3"/>
      <x v="16"/>
    </i>
    <i r="2">
      <x v="1"/>
      <x v="1"/>
      <x v="1"/>
      <x v="110"/>
      <x v="1723"/>
      <x v="5"/>
      <x v="28"/>
      <x v="2"/>
      <x v="16"/>
    </i>
    <i r="2">
      <x v="2"/>
      <x v="1"/>
      <x v="1"/>
      <x v="389"/>
      <x v="1736"/>
      <x v="4"/>
      <x v="41"/>
      <x v="2"/>
      <x v="16"/>
    </i>
    <i r="2">
      <x v="3"/>
      <x v="1"/>
      <x v="1"/>
      <x v="331"/>
      <x v="1739"/>
      <x v="3"/>
      <x v="101"/>
      <x v="2"/>
      <x v="16"/>
    </i>
    <i r="2">
      <x v="4"/>
      <x v="1"/>
      <x v="1"/>
      <x v="935"/>
      <x v="1741"/>
      <x v="2"/>
      <x v="76"/>
      <x v="5"/>
      <x v="16"/>
    </i>
    <i r="2">
      <x v="5"/>
      <x v="1"/>
      <x v="1"/>
      <x v="881"/>
      <x v="1742"/>
      <x v="1"/>
      <x v="9"/>
      <x v="2"/>
      <x v="16"/>
    </i>
    <i r="2">
      <x v="6"/>
      <x v="1"/>
      <x v="1"/>
      <x v="295"/>
      <x v="1753"/>
      <x/>
      <x v="37"/>
      <x v="2"/>
      <x v="16"/>
    </i>
    <i r="2">
      <x v="7"/>
      <x v="1"/>
      <x v="1"/>
      <x v="1074"/>
      <x v="1756"/>
      <x v="9"/>
      <x v="52"/>
      <x v="3"/>
      <x v="16"/>
    </i>
    <i r="2">
      <x v="8"/>
      <x v="1"/>
      <x v="1"/>
      <x v="1075"/>
      <x v="727"/>
      <x v="10"/>
      <x v="41"/>
      <x v="2"/>
      <x v="16"/>
    </i>
    <i r="2">
      <x v="9"/>
      <x v="1"/>
      <x v="1"/>
      <x v="498"/>
      <x v="1768"/>
      <x v="11"/>
      <x v="4"/>
      <x v="7"/>
      <x v="16"/>
    </i>
    <i r="2">
      <x v="10"/>
      <x v="1"/>
      <x v="1"/>
      <x v="567"/>
      <x v="1769"/>
      <x v="12"/>
      <x v="60"/>
      <x v="2"/>
      <x v="16"/>
    </i>
    <i r="2">
      <x v="11"/>
      <x v="1"/>
      <x v="1"/>
      <x v="707"/>
      <x v="1771"/>
      <x v="13"/>
      <x v="22"/>
      <x v="2"/>
      <x v="16"/>
    </i>
    <i r="2">
      <x v="12"/>
      <x v="1"/>
      <x v="1"/>
      <x v="545"/>
      <x v="392"/>
      <x v="14"/>
      <x v="41"/>
      <x v="2"/>
      <x v="16"/>
    </i>
    <i r="2">
      <x v="13"/>
      <x v="1"/>
      <x v="1"/>
      <x v="435"/>
      <x v="1773"/>
      <x v="15"/>
      <x v="81"/>
      <x v="2"/>
      <x v="16"/>
    </i>
    <i r="2">
      <x v="14"/>
      <x v="1"/>
      <x v="1"/>
      <x v="1079"/>
      <x v="264"/>
      <x v="16"/>
      <x v="41"/>
      <x v="2"/>
      <x v="16"/>
    </i>
    <i r="2">
      <x v="15"/>
      <x v="1"/>
      <x v="1"/>
      <x v="1081"/>
      <x v="270"/>
      <x v="17"/>
      <x v="41"/>
      <x v="2"/>
      <x v="16"/>
    </i>
    <i r="2">
      <x v="16"/>
      <x v="1"/>
      <x v="1"/>
      <x v="346"/>
      <x v="1778"/>
      <x v="18"/>
      <x v="31"/>
      <x v="2"/>
      <x v="16"/>
    </i>
    <i r="2">
      <x v="17"/>
      <x v="1"/>
      <x v="1"/>
      <x v="115"/>
      <x v="1781"/>
      <x v="19"/>
      <x v="71"/>
      <x v="7"/>
      <x v="16"/>
    </i>
    <i r="2">
      <x v="18"/>
      <x v="1"/>
      <x v="1"/>
      <x v="388"/>
      <x v="909"/>
      <x v="20"/>
      <x v="41"/>
      <x v="2"/>
      <x v="16"/>
    </i>
    <i r="2">
      <x v="19"/>
      <x v="1"/>
      <x v="1"/>
      <x v="682"/>
      <x v="1790"/>
      <x v="21"/>
      <x v="43"/>
      <x v="3"/>
      <x v="16"/>
    </i>
    <i r="2">
      <x v="20"/>
      <x v="1"/>
      <x v="1"/>
      <x v="89"/>
      <x v="1791"/>
      <x v="21"/>
      <x v="25"/>
      <x v="5"/>
      <x v="16"/>
    </i>
    <i r="2">
      <x v="21"/>
      <x v="1"/>
      <x v="1"/>
      <x v="384"/>
      <x v="393"/>
      <x v="21"/>
      <x v="41"/>
      <x v="2"/>
      <x v="16"/>
    </i>
    <i r="2">
      <x v="22"/>
      <x v="1"/>
      <x v="1"/>
      <x v="372"/>
      <x v="268"/>
      <x v="21"/>
      <x v="78"/>
      <x v="2"/>
      <x v="16"/>
    </i>
    <i r="2">
      <x v="23"/>
      <x v="1"/>
      <x v="1"/>
      <x v="381"/>
      <x v="260"/>
      <x v="21"/>
      <x v="41"/>
      <x v="2"/>
      <x v="16"/>
    </i>
    <i r="2">
      <x v="24"/>
      <x v="1"/>
      <x v="1"/>
      <x v="944"/>
      <x v="1804"/>
      <x v="21"/>
      <x v="36"/>
      <x v="5"/>
      <x v="16"/>
    </i>
    <i r="2">
      <x v="25"/>
      <x v="1"/>
      <x v="1"/>
      <x v="589"/>
      <x v="1813"/>
      <x v="21"/>
      <x v="3"/>
      <x v="2"/>
      <x v="16"/>
    </i>
    <i r="2">
      <x v="26"/>
      <x v="1"/>
      <x v="1"/>
      <x v="1086"/>
      <x v="1816"/>
      <x v="21"/>
      <x v="37"/>
      <x v="2"/>
      <x v="16"/>
    </i>
    <i r="2">
      <x v="27"/>
      <x v="1"/>
      <x v="1"/>
      <x v="1087"/>
      <x v="1817"/>
      <x v="21"/>
      <x v="41"/>
      <x v="2"/>
      <x v="16"/>
    </i>
    <i r="2">
      <x v="28"/>
      <x v="1"/>
      <x v="1"/>
      <x v="689"/>
      <x v="1822"/>
      <x v="21"/>
      <x v="22"/>
      <x v="2"/>
      <x v="16"/>
    </i>
    <i r="2">
      <x v="29"/>
      <x v="1"/>
      <x v="1"/>
      <x v="415"/>
      <x v="1824"/>
      <x v="21"/>
      <x v="36"/>
      <x v="5"/>
      <x v="16"/>
    </i>
    <i r="2">
      <x v="30"/>
      <x v="1"/>
      <x v="1"/>
      <x v="322"/>
      <x v="1832"/>
      <x v="21"/>
      <x v="37"/>
      <x v="2"/>
      <x v="16"/>
    </i>
    <i r="2">
      <x v="33"/>
      <x v="1"/>
      <x v="1"/>
      <x v="446"/>
      <x v="1833"/>
      <x v="21"/>
      <x v="41"/>
      <x v="2"/>
      <x v="16"/>
    </i>
    <i r="2">
      <x v="34"/>
      <x v="1"/>
      <x v="1"/>
      <x v="25"/>
      <x v="1834"/>
      <x v="21"/>
      <x v="4"/>
      <x v="7"/>
      <x v="16"/>
    </i>
    <i r="2">
      <x v="35"/>
      <x v="1"/>
      <x v="1"/>
      <x v="312"/>
      <x v="1842"/>
      <x v="21"/>
      <x v="37"/>
      <x v="2"/>
      <x v="16"/>
    </i>
    <i r="2">
      <x v="36"/>
      <x v="1"/>
      <x v="1"/>
      <x v="531"/>
      <x v="1849"/>
      <x v="21"/>
      <x v="41"/>
      <x v="2"/>
      <x v="16"/>
    </i>
    <i r="2">
      <x v="37"/>
      <x v="1"/>
      <x v="1"/>
      <x v="84"/>
      <x v="1851"/>
      <x v="21"/>
      <x v="5"/>
      <x v="5"/>
      <x v="16"/>
    </i>
    <i t="default" r="1">
      <x v="45"/>
    </i>
    <i>
      <x v="25"/>
      <x v="23"/>
      <x/>
      <x v="1"/>
      <x v="1"/>
      <x v="196"/>
      <x v="1189"/>
      <x v="6"/>
      <x v="35"/>
      <x v="8"/>
      <x v="6"/>
    </i>
    <i r="2">
      <x v="1"/>
      <x v="1"/>
      <x v="1"/>
      <x v="920"/>
      <x v="1196"/>
      <x v="5"/>
      <x v="40"/>
      <x v="7"/>
      <x v="6"/>
    </i>
    <i r="2">
      <x v="2"/>
      <x v="1"/>
      <x v="1"/>
      <x v="22"/>
      <x v="1204"/>
      <x v="4"/>
      <x v="4"/>
      <x v="7"/>
      <x v="6"/>
    </i>
    <i r="2">
      <x v="3"/>
      <x v="1"/>
      <x v="1"/>
      <x v="734"/>
      <x v="1210"/>
      <x v="3"/>
      <x v="43"/>
      <x v="3"/>
      <x v="6"/>
    </i>
    <i r="2">
      <x v="4"/>
      <x v="1"/>
      <x v="1"/>
      <x v="241"/>
      <x v="1214"/>
      <x v="2"/>
      <x v="15"/>
      <x v="2"/>
      <x v="6"/>
    </i>
    <i r="2">
      <x v="5"/>
      <x v="1"/>
      <x v="1"/>
      <x v="168"/>
      <x v="1223"/>
      <x v="1"/>
      <x v="43"/>
      <x v="3"/>
      <x v="6"/>
    </i>
    <i r="2">
      <x v="6"/>
      <x v="1"/>
      <x v="1"/>
      <x v="150"/>
      <x v="1227"/>
      <x/>
      <x v="26"/>
      <x v="2"/>
      <x v="6"/>
    </i>
    <i r="2">
      <x v="7"/>
      <x v="1"/>
      <x v="1"/>
      <x v="359"/>
      <x v="1231"/>
      <x v="9"/>
      <x v="42"/>
      <x v="7"/>
      <x v="6"/>
    </i>
    <i r="2">
      <x v="8"/>
      <x v="1"/>
      <x v="1"/>
      <x v="892"/>
      <x v="1238"/>
      <x v="10"/>
      <x v="10"/>
      <x v="5"/>
      <x v="6"/>
    </i>
    <i r="2">
      <x v="9"/>
      <x v="1"/>
      <x v="1"/>
      <x v="63"/>
      <x v="1239"/>
      <x v="11"/>
      <x v="5"/>
      <x v="5"/>
      <x v="6"/>
    </i>
    <i r="2">
      <x v="10"/>
      <x v="1"/>
      <x v="1"/>
      <x v="126"/>
      <x v="1248"/>
      <x v="12"/>
      <x v="36"/>
      <x v="5"/>
      <x v="6"/>
    </i>
    <i r="2">
      <x v="11"/>
      <x v="1"/>
      <x v="1"/>
      <x v="70"/>
      <x v="1253"/>
      <x v="13"/>
      <x v="5"/>
      <x v="5"/>
      <x v="6"/>
    </i>
    <i r="2">
      <x v="12"/>
      <x v="1"/>
      <x v="1"/>
      <x v="538"/>
      <x v="1257"/>
      <x v="14"/>
      <x v="41"/>
      <x v="2"/>
      <x v="6"/>
    </i>
    <i r="2">
      <x v="13"/>
      <x v="1"/>
      <x v="1"/>
      <x v="918"/>
      <x v="1271"/>
      <x v="15"/>
      <x v="4"/>
      <x v="7"/>
      <x v="6"/>
    </i>
    <i r="2">
      <x v="14"/>
      <x v="1"/>
      <x v="1"/>
      <x v="816"/>
      <x v="1273"/>
      <x v="16"/>
      <x v="4"/>
      <x v="7"/>
      <x v="6"/>
    </i>
    <i r="2">
      <x v="15"/>
      <x v="1"/>
      <x v="1"/>
      <x v="688"/>
      <x v="1288"/>
      <x v="17"/>
      <x v="10"/>
      <x v="5"/>
      <x v="6"/>
    </i>
    <i r="2">
      <x v="16"/>
      <x v="1"/>
      <x v="1"/>
      <x v="874"/>
      <x v="1290"/>
      <x v="18"/>
      <x v="50"/>
      <x v="2"/>
      <x v="6"/>
    </i>
    <i r="2">
      <x v="17"/>
      <x v="1"/>
      <x v="1"/>
      <x v="962"/>
      <x v="1293"/>
      <x v="19"/>
      <x v="26"/>
      <x v="2"/>
      <x v="6"/>
    </i>
    <i r="2">
      <x v="18"/>
      <x v="1"/>
      <x v="1"/>
      <x v="334"/>
      <x v="1301"/>
      <x v="20"/>
      <x v="31"/>
      <x v="2"/>
      <x v="6"/>
    </i>
    <i r="2">
      <x v="19"/>
      <x v="1"/>
      <x v="1"/>
      <x v="1026"/>
      <x v="1314"/>
      <x v="21"/>
      <x v="4"/>
      <x v="7"/>
      <x v="6"/>
    </i>
    <i r="2">
      <x v="20"/>
      <x v="1"/>
      <x v="1"/>
      <x v="721"/>
      <x v="1320"/>
      <x v="21"/>
      <x v="5"/>
      <x v="5"/>
      <x v="6"/>
    </i>
    <i t="default" r="1">
      <x v="23"/>
    </i>
    <i>
      <x v="26"/>
      <x v="46"/>
      <x/>
      <x v="1"/>
      <x v="1"/>
      <x v="297"/>
      <x v="1720"/>
      <x v="6"/>
      <x v="37"/>
      <x v="2"/>
      <x v="16"/>
    </i>
    <i r="2">
      <x v="1"/>
      <x v="1"/>
      <x v="1"/>
      <x v="896"/>
      <x v="1725"/>
      <x v="5"/>
      <x v="97"/>
      <x v="2"/>
      <x v="16"/>
    </i>
    <i r="2">
      <x v="2"/>
      <x v="1"/>
      <x v="1"/>
      <x v="1072"/>
      <x v="1733"/>
      <x v="4"/>
      <x v="42"/>
      <x v="7"/>
      <x v="16"/>
    </i>
    <i r="2">
      <x v="3"/>
      <x v="1"/>
      <x v="1"/>
      <x v="371"/>
      <x v="280"/>
      <x v="3"/>
      <x v="78"/>
      <x v="2"/>
      <x v="16"/>
    </i>
    <i r="2">
      <x v="4"/>
      <x v="1"/>
      <x v="1"/>
      <x v="243"/>
      <x v="1743"/>
      <x v="2"/>
      <x v="15"/>
      <x v="2"/>
      <x v="16"/>
    </i>
    <i r="2">
      <x v="5"/>
      <x v="1"/>
      <x v="1"/>
      <x v="481"/>
      <x v="1750"/>
      <x v="1"/>
      <x v="41"/>
      <x v="2"/>
      <x v="16"/>
    </i>
    <i r="2">
      <x v="6"/>
      <x v="1"/>
      <x v="1"/>
      <x v="393"/>
      <x v="261"/>
      <x/>
      <x v="41"/>
      <x v="2"/>
      <x v="16"/>
    </i>
    <i r="2">
      <x v="7"/>
      <x v="1"/>
      <x v="1"/>
      <x v="323"/>
      <x v="1765"/>
      <x v="9"/>
      <x v="37"/>
      <x v="2"/>
      <x v="16"/>
    </i>
    <i r="2">
      <x v="8"/>
      <x v="1"/>
      <x v="1"/>
      <x v="174"/>
      <x v="1766"/>
      <x v="10"/>
      <x v="66"/>
      <x v="2"/>
      <x v="16"/>
    </i>
    <i r="2">
      <x v="9"/>
      <x v="1"/>
      <x v="1"/>
      <x v="1076"/>
      <x v="728"/>
      <x v="11"/>
      <x v="41"/>
      <x v="2"/>
      <x v="16"/>
    </i>
    <i r="2">
      <x v="10"/>
      <x v="1"/>
      <x v="1"/>
      <x v="299"/>
      <x v="1772"/>
      <x v="12"/>
      <x v="37"/>
      <x v="2"/>
      <x v="16"/>
    </i>
    <i r="2">
      <x v="11"/>
      <x v="1"/>
      <x v="1"/>
      <x v="143"/>
      <x v="1774"/>
      <x v="13"/>
      <x v="26"/>
      <x v="2"/>
      <x v="16"/>
    </i>
    <i r="2">
      <x v="12"/>
      <x v="1"/>
      <x v="1"/>
      <x v="370"/>
      <x v="730"/>
      <x v="14"/>
      <x v="102"/>
      <x v="2"/>
      <x v="16"/>
    </i>
    <i r="2">
      <x v="13"/>
      <x v="1"/>
      <x v="1"/>
      <x v="475"/>
      <x v="724"/>
      <x v="15"/>
      <x v="41"/>
      <x v="2"/>
      <x v="16"/>
    </i>
    <i r="2">
      <x v="14"/>
      <x v="1"/>
      <x v="1"/>
      <x v="978"/>
      <x v="1777"/>
      <x v="16"/>
      <x v="25"/>
      <x v="5"/>
      <x v="16"/>
    </i>
    <i r="2">
      <x v="15"/>
      <x v="1"/>
      <x v="1"/>
      <x v="364"/>
      <x v="1779"/>
      <x v="17"/>
      <x v="27"/>
      <x v="2"/>
      <x v="16"/>
    </i>
    <i r="2">
      <x v="16"/>
      <x v="1"/>
      <x v="1"/>
      <x v="569"/>
      <x v="1782"/>
      <x v="18"/>
      <x v="36"/>
      <x v="5"/>
      <x v="16"/>
    </i>
    <i r="2">
      <x v="17"/>
      <x v="1"/>
      <x v="1"/>
      <x v="586"/>
      <x v="1783"/>
      <x v="19"/>
      <x v="60"/>
      <x v="2"/>
      <x v="16"/>
    </i>
    <i r="2">
      <x v="18"/>
      <x v="1"/>
      <x v="1"/>
      <x v="394"/>
      <x v="1785"/>
      <x v="20"/>
      <x v="41"/>
      <x v="2"/>
      <x v="16"/>
    </i>
    <i r="2">
      <x v="19"/>
      <x v="1"/>
      <x v="1"/>
      <x v="573"/>
      <x v="1792"/>
      <x v="21"/>
      <x v="41"/>
      <x v="2"/>
      <x v="16"/>
    </i>
    <i r="2">
      <x v="20"/>
      <x v="1"/>
      <x v="1"/>
      <x v="367"/>
      <x v="1793"/>
      <x v="21"/>
      <x v="27"/>
      <x v="2"/>
      <x v="16"/>
    </i>
    <i r="2">
      <x v="21"/>
      <x v="1"/>
      <x v="1"/>
      <x v="649"/>
      <x v="1800"/>
      <x v="21"/>
      <x v="40"/>
      <x v="7"/>
      <x v="16"/>
    </i>
    <i r="2">
      <x v="22"/>
      <x v="1"/>
      <x v="1"/>
      <x v="363"/>
      <x v="1801"/>
      <x v="21"/>
      <x v="27"/>
      <x v="2"/>
      <x v="16"/>
    </i>
    <i r="2">
      <x v="23"/>
      <x v="1"/>
      <x v="1"/>
      <x v="390"/>
      <x v="1802"/>
      <x v="21"/>
      <x v="41"/>
      <x v="2"/>
      <x v="16"/>
    </i>
    <i r="2">
      <x v="24"/>
      <x v="1"/>
      <x v="1"/>
      <x v="290"/>
      <x v="1803"/>
      <x v="21"/>
      <x v="24"/>
      <x v="5"/>
      <x v="16"/>
    </i>
    <i r="2">
      <x v="25"/>
      <x v="1"/>
      <x v="1"/>
      <x v="530"/>
      <x v="272"/>
      <x v="21"/>
      <x v="41"/>
      <x v="2"/>
      <x v="16"/>
    </i>
    <i r="2">
      <x v="26"/>
      <x v="1"/>
      <x v="1"/>
      <x v="1082"/>
      <x v="1805"/>
      <x v="21"/>
      <x v="4"/>
      <x v="7"/>
      <x v="16"/>
    </i>
    <i r="2">
      <x v="27"/>
      <x v="1"/>
      <x v="1"/>
      <x v="894"/>
      <x v="1806"/>
      <x v="21"/>
      <x v="36"/>
      <x v="5"/>
      <x v="16"/>
    </i>
    <i r="2">
      <x v="28"/>
      <x v="1"/>
      <x v="1"/>
      <x v="1084"/>
      <x v="1808"/>
      <x v="21"/>
      <x v="22"/>
      <x v="2"/>
      <x v="16"/>
    </i>
    <i r="2">
      <x v="29"/>
      <x v="1"/>
      <x v="1"/>
      <x v="983"/>
      <x v="1810"/>
      <x v="21"/>
      <x v="68"/>
      <x v="5"/>
      <x v="16"/>
    </i>
    <i r="2">
      <x v="30"/>
      <x v="1"/>
      <x v="1"/>
      <x v="316"/>
      <x v="1812"/>
      <x v="21"/>
      <x v="37"/>
      <x v="2"/>
      <x v="16"/>
    </i>
    <i r="2">
      <x v="33"/>
      <x v="1"/>
      <x v="1"/>
      <x v="296"/>
      <x v="1814"/>
      <x v="21"/>
      <x v="37"/>
      <x v="2"/>
      <x v="16"/>
    </i>
    <i r="2">
      <x v="34"/>
      <x v="1"/>
      <x v="1"/>
      <x v="306"/>
      <x v="1815"/>
      <x v="21"/>
      <x v="37"/>
      <x v="2"/>
      <x v="16"/>
    </i>
    <i r="2">
      <x v="35"/>
      <x v="1"/>
      <x v="1"/>
      <x v="671"/>
      <x v="1818"/>
      <x v="21"/>
      <x v="21"/>
      <x v="2"/>
      <x v="16"/>
    </i>
    <i r="2">
      <x v="36"/>
      <x v="1"/>
      <x v="1"/>
      <x v="18"/>
      <x v="1821"/>
      <x v="21"/>
      <x v="4"/>
      <x v="7"/>
      <x v="16"/>
    </i>
    <i r="2">
      <x v="37"/>
      <x v="1"/>
      <x v="1"/>
      <x v="568"/>
      <x v="1826"/>
      <x v="21"/>
      <x v="41"/>
      <x v="2"/>
      <x v="16"/>
    </i>
    <i r="2">
      <x v="38"/>
      <x v="1"/>
      <x v="1"/>
      <x v="622"/>
      <x v="1827"/>
      <x v="21"/>
      <x v="4"/>
      <x v="7"/>
      <x v="16"/>
    </i>
    <i r="2">
      <x v="39"/>
      <x v="1"/>
      <x v="1"/>
      <x v="913"/>
      <x v="1831"/>
      <x v="21"/>
      <x v="5"/>
      <x v="5"/>
      <x v="16"/>
    </i>
    <i r="2">
      <x v="40"/>
      <x v="1"/>
      <x v="1"/>
      <x v="701"/>
      <x v="1837"/>
      <x v="21"/>
      <x v="22"/>
      <x v="2"/>
      <x v="16"/>
    </i>
    <i r="2">
      <x v="41"/>
      <x v="1"/>
      <x v="1"/>
      <x v="447"/>
      <x v="1838"/>
      <x v="21"/>
      <x v="41"/>
      <x v="2"/>
      <x v="16"/>
    </i>
    <i r="2">
      <x v="42"/>
      <x v="1"/>
      <x v="1"/>
      <x v="319"/>
      <x v="1839"/>
      <x v="21"/>
      <x v="37"/>
      <x v="2"/>
      <x v="16"/>
    </i>
    <i r="2">
      <x v="43"/>
      <x v="1"/>
      <x v="1"/>
      <x v="493"/>
      <x v="1840"/>
      <x v="21"/>
      <x v="4"/>
      <x v="7"/>
      <x v="16"/>
    </i>
    <i r="2">
      <x v="44"/>
      <x v="1"/>
      <x v="1"/>
      <x v="162"/>
      <x v="1841"/>
      <x v="21"/>
      <x v="43"/>
      <x v="3"/>
      <x v="16"/>
    </i>
    <i r="2">
      <x v="45"/>
      <x v="1"/>
      <x v="1"/>
      <x v="836"/>
      <x v="1844"/>
      <x v="21"/>
      <x v="10"/>
      <x v="5"/>
      <x v="16"/>
    </i>
    <i r="2">
      <x v="46"/>
      <x v="1"/>
      <x v="1"/>
      <x v="352"/>
      <x v="1846"/>
      <x v="21"/>
      <x v="31"/>
      <x v="2"/>
      <x v="16"/>
    </i>
    <i r="2">
      <x v="47"/>
      <x v="1"/>
      <x v="1"/>
      <x v="621"/>
      <x v="1847"/>
      <x v="21"/>
      <x v="7"/>
      <x v="7"/>
      <x v="16"/>
    </i>
    <i r="2">
      <x v="48"/>
      <x v="1"/>
      <x v="1"/>
      <x v="401"/>
      <x v="1848"/>
      <x v="21"/>
      <x v="41"/>
      <x v="2"/>
      <x v="16"/>
    </i>
    <i r="2">
      <x v="49"/>
      <x v="1"/>
      <x v="1"/>
      <x v="391"/>
      <x v="1853"/>
      <x v="21"/>
      <x v="41"/>
      <x v="2"/>
      <x v="16"/>
    </i>
    <i t="default" r="1">
      <x v="46"/>
    </i>
    <i>
      <x v="27"/>
      <x v="24"/>
      <x/>
      <x v="1"/>
      <x v="1"/>
      <x v="349"/>
      <x v="1195"/>
      <x v="6"/>
      <x v="31"/>
      <x v="2"/>
      <x v="6"/>
    </i>
    <i r="2">
      <x v="1"/>
      <x v="1"/>
      <x v="1"/>
      <x v="348"/>
      <x v="1221"/>
      <x v="5"/>
      <x v="31"/>
      <x v="2"/>
      <x v="6"/>
    </i>
    <i r="2">
      <x v="2"/>
      <x v="1"/>
      <x v="1"/>
      <x v="1020"/>
      <x v="1224"/>
      <x v="4"/>
      <x v="11"/>
      <x v="2"/>
      <x v="6"/>
    </i>
    <i r="2">
      <x v="3"/>
      <x v="1"/>
      <x v="1"/>
      <x v="951"/>
      <x v="1225"/>
      <x v="3"/>
      <x v="25"/>
      <x v="5"/>
      <x v="6"/>
    </i>
    <i r="2">
      <x v="4"/>
      <x v="1"/>
      <x v="1"/>
      <x v="898"/>
      <x v="1228"/>
      <x v="2"/>
      <x v="10"/>
      <x v="5"/>
      <x v="6"/>
    </i>
    <i r="2">
      <x v="5"/>
      <x v="1"/>
      <x v="1"/>
      <x v="404"/>
      <x v="1229"/>
      <x v="1"/>
      <x v="41"/>
      <x v="2"/>
      <x v="6"/>
    </i>
    <i r="2">
      <x v="6"/>
      <x v="1"/>
      <x v="1"/>
      <x v="934"/>
      <x v="1232"/>
      <x/>
      <x v="36"/>
      <x v="5"/>
      <x v="6"/>
    </i>
    <i r="2">
      <x v="7"/>
      <x v="1"/>
      <x v="1"/>
      <x v="263"/>
      <x v="1235"/>
      <x v="9"/>
      <x v="47"/>
      <x v="5"/>
      <x v="6"/>
    </i>
    <i r="2">
      <x v="8"/>
      <x v="1"/>
      <x v="1"/>
      <x v="160"/>
      <x v="1240"/>
      <x v="10"/>
      <x v="43"/>
      <x v="3"/>
      <x v="6"/>
    </i>
    <i r="2">
      <x v="9"/>
      <x v="1"/>
      <x v="1"/>
      <x v="341"/>
      <x v="1246"/>
      <x v="11"/>
      <x v="31"/>
      <x v="2"/>
      <x v="6"/>
    </i>
    <i r="2">
      <x v="10"/>
      <x v="1"/>
      <x v="1"/>
      <x v="957"/>
      <x v="1249"/>
      <x v="12"/>
      <x v="56"/>
      <x v="5"/>
      <x v="6"/>
    </i>
    <i r="2">
      <x v="11"/>
      <x v="1"/>
      <x v="1"/>
      <x v="550"/>
      <x v="1266"/>
      <x v="13"/>
      <x v="48"/>
      <x v="2"/>
      <x v="6"/>
    </i>
    <i r="2">
      <x v="12"/>
      <x v="1"/>
      <x v="1"/>
      <x v="315"/>
      <x v="1268"/>
      <x v="14"/>
      <x v="37"/>
      <x v="2"/>
      <x v="6"/>
    </i>
    <i r="2">
      <x v="13"/>
      <x v="1"/>
      <x v="1"/>
      <x v="79"/>
      <x v="1278"/>
      <x v="15"/>
      <x v="5"/>
      <x v="5"/>
      <x v="6"/>
    </i>
    <i r="2">
      <x v="14"/>
      <x v="1"/>
      <x v="1"/>
      <x v="1024"/>
      <x v="1281"/>
      <x v="16"/>
      <x v="4"/>
      <x v="7"/>
      <x v="6"/>
    </i>
    <i r="2">
      <x v="15"/>
      <x v="1"/>
      <x v="1"/>
      <x v="449"/>
      <x v="1283"/>
      <x v="17"/>
      <x v="60"/>
      <x v="2"/>
      <x v="6"/>
    </i>
    <i r="2">
      <x v="16"/>
      <x v="1"/>
      <x v="1"/>
      <x v="651"/>
      <x v="1286"/>
      <x v="18"/>
      <x v="36"/>
      <x v="5"/>
      <x v="6"/>
    </i>
    <i r="2">
      <x v="17"/>
      <x v="1"/>
      <x v="1"/>
      <x v="687"/>
      <x v="1298"/>
      <x v="19"/>
      <x v="63"/>
      <x v="2"/>
      <x v="6"/>
    </i>
    <i r="2">
      <x v="18"/>
      <x v="1"/>
      <x v="1"/>
      <x v="817"/>
      <x v="1299"/>
      <x v="20"/>
      <x v="10"/>
      <x v="5"/>
      <x v="6"/>
    </i>
    <i r="2">
      <x v="19"/>
      <x v="1"/>
      <x v="1"/>
      <x v="534"/>
      <x v="1303"/>
      <x v="21"/>
      <x v="10"/>
      <x v="5"/>
      <x v="6"/>
    </i>
    <i r="2">
      <x v="20"/>
      <x v="1"/>
      <x v="1"/>
      <x v="342"/>
      <x v="1304"/>
      <x v="21"/>
      <x v="31"/>
      <x v="2"/>
      <x v="6"/>
    </i>
    <i r="2">
      <x v="21"/>
      <x v="1"/>
      <x v="1"/>
      <x v="665"/>
      <x v="1308"/>
      <x v="21"/>
      <x v="7"/>
      <x v="7"/>
      <x v="6"/>
    </i>
    <i r="2">
      <x v="22"/>
      <x v="1"/>
      <x v="1"/>
      <x v="967"/>
      <x v="1309"/>
      <x v="21"/>
      <x v="4"/>
      <x v="7"/>
      <x v="6"/>
    </i>
    <i r="2">
      <x v="23"/>
      <x v="1"/>
      <x v="1"/>
      <x v="497"/>
      <x v="1312"/>
      <x v="21"/>
      <x v="4"/>
      <x v="7"/>
      <x v="6"/>
    </i>
    <i r="2">
      <x v="24"/>
      <x v="1"/>
      <x v="1"/>
      <x v="595"/>
      <x v="1315"/>
      <x v="21"/>
      <x v="36"/>
      <x v="5"/>
      <x v="6"/>
    </i>
    <i r="2">
      <x v="25"/>
      <x v="1"/>
      <x v="1"/>
      <x v="361"/>
      <x v="1317"/>
      <x v="21"/>
      <x v="42"/>
      <x v="7"/>
      <x v="6"/>
    </i>
    <i t="default" r="1">
      <x v="24"/>
    </i>
    <i>
      <x v="28"/>
      <x v="47"/>
      <x/>
      <x v="1"/>
      <x v="1"/>
      <x v="189"/>
      <x v="1491"/>
      <x v="6"/>
      <x v="50"/>
      <x v="2"/>
      <x v="12"/>
    </i>
    <i r="2">
      <x v="1"/>
      <x v="1"/>
      <x v="1"/>
      <x v="131"/>
      <x v="1492"/>
      <x v="5"/>
      <x v="36"/>
      <x v="5"/>
      <x v="12"/>
    </i>
    <i r="2">
      <x v="2"/>
      <x v="1"/>
      <x v="1"/>
      <x v="172"/>
      <x v="1493"/>
      <x v="4"/>
      <x v="43"/>
      <x v="3"/>
      <x v="12"/>
    </i>
    <i r="2">
      <x v="3"/>
      <x v="1"/>
      <x v="1"/>
      <x v="159"/>
      <x v="1496"/>
      <x v="3"/>
      <x v="77"/>
      <x v="5"/>
      <x v="12"/>
    </i>
    <i r="2">
      <x v="4"/>
      <x v="1"/>
      <x v="1"/>
      <x v="948"/>
      <x v="1497"/>
      <x v="2"/>
      <x v="33"/>
      <x v="2"/>
      <x v="12"/>
    </i>
    <i r="2">
      <x v="5"/>
      <x v="1"/>
      <x v="1"/>
      <x v="169"/>
      <x v="1501"/>
      <x v="1"/>
      <x v="43"/>
      <x v="3"/>
      <x v="12"/>
    </i>
    <i r="2">
      <x v="6"/>
      <x v="1"/>
      <x v="1"/>
      <x v="197"/>
      <x v="1502"/>
      <x/>
      <x v="35"/>
      <x v="8"/>
      <x v="12"/>
    </i>
    <i r="2">
      <x v="7"/>
      <x v="1"/>
      <x v="1"/>
      <x v="266"/>
      <x v="1506"/>
      <x v="9"/>
      <x v="47"/>
      <x v="5"/>
      <x v="12"/>
    </i>
    <i r="2">
      <x v="8"/>
      <x v="1"/>
      <x v="1"/>
      <x v="931"/>
      <x v="1510"/>
      <x v="10"/>
      <x v="40"/>
      <x v="7"/>
      <x v="12"/>
    </i>
    <i r="2">
      <x v="9"/>
      <x v="1"/>
      <x v="1"/>
      <x v="1048"/>
      <x v="1512"/>
      <x v="11"/>
      <x v="41"/>
      <x v="2"/>
      <x v="12"/>
    </i>
    <i r="2">
      <x v="10"/>
      <x v="1"/>
      <x v="1"/>
      <x v="592"/>
      <x v="1515"/>
      <x v="12"/>
      <x v="11"/>
      <x v="2"/>
      <x v="12"/>
    </i>
    <i r="2">
      <x v="11"/>
      <x v="1"/>
      <x v="1"/>
      <x v="292"/>
      <x v="1519"/>
      <x v="13"/>
      <x v="24"/>
      <x v="5"/>
      <x v="12"/>
    </i>
    <i r="2">
      <x v="12"/>
      <x v="1"/>
      <x v="1"/>
      <x v="149"/>
      <x v="396"/>
      <x v="14"/>
      <x v="26"/>
      <x v="2"/>
      <x v="12"/>
    </i>
    <i r="2">
      <x v="13"/>
      <x v="1"/>
      <x v="1"/>
      <x v="635"/>
      <x v="1523"/>
      <x v="15"/>
      <x v="16"/>
      <x v="2"/>
      <x v="12"/>
    </i>
    <i r="2">
      <x v="14"/>
      <x v="1"/>
      <x v="1"/>
      <x v="1050"/>
      <x v="1526"/>
      <x v="16"/>
      <x v="41"/>
      <x v="2"/>
      <x v="12"/>
    </i>
    <i r="2">
      <x v="15"/>
      <x v="1"/>
      <x v="1"/>
      <x v="453"/>
      <x v="285"/>
      <x v="17"/>
      <x v="85"/>
      <x v="2"/>
      <x v="12"/>
    </i>
    <i r="2">
      <x v="16"/>
      <x v="1"/>
      <x v="1"/>
      <x v="584"/>
      <x v="1527"/>
      <x v="18"/>
      <x v="60"/>
      <x v="2"/>
      <x v="12"/>
    </i>
    <i r="2">
      <x v="17"/>
      <x v="1"/>
      <x v="1"/>
      <x v="574"/>
      <x v="1529"/>
      <x v="19"/>
      <x v="86"/>
      <x v="2"/>
      <x v="12"/>
    </i>
    <i r="2">
      <x v="18"/>
      <x v="1"/>
      <x v="1"/>
      <x v="248"/>
      <x v="1534"/>
      <x v="20"/>
      <x v="15"/>
      <x v="2"/>
      <x v="12"/>
    </i>
    <i r="2">
      <x v="19"/>
      <x v="1"/>
      <x v="1"/>
      <x v="1051"/>
      <x v="1536"/>
      <x v="21"/>
      <x v="41"/>
      <x v="2"/>
      <x v="12"/>
    </i>
    <i r="2">
      <x v="20"/>
      <x v="1"/>
      <x v="1"/>
      <x v="988"/>
      <x v="1539"/>
      <x v="21"/>
      <x v="36"/>
      <x v="5"/>
      <x v="12"/>
    </i>
    <i r="2">
      <x v="21"/>
      <x v="1"/>
      <x v="1"/>
      <x v="921"/>
      <x v="1540"/>
      <x v="21"/>
      <x v="4"/>
      <x v="7"/>
      <x v="12"/>
    </i>
    <i r="2">
      <x v="22"/>
      <x v="1"/>
      <x v="1"/>
      <x v="49"/>
      <x v="1542"/>
      <x v="21"/>
      <x v="40"/>
      <x v="7"/>
      <x v="12"/>
    </i>
    <i r="2">
      <x v="23"/>
      <x v="1"/>
      <x v="1"/>
      <x v="86"/>
      <x v="1546"/>
      <x v="21"/>
      <x v="5"/>
      <x v="5"/>
      <x v="12"/>
    </i>
    <i r="2">
      <x v="24"/>
      <x v="1"/>
      <x v="1"/>
      <x v="809"/>
      <x v="1549"/>
      <x v="21"/>
      <x v="41"/>
      <x v="2"/>
      <x v="12"/>
    </i>
    <i r="2">
      <x v="25"/>
      <x v="1"/>
      <x v="1"/>
      <x v="424"/>
      <x v="286"/>
      <x v="21"/>
      <x v="81"/>
      <x v="2"/>
      <x v="12"/>
    </i>
    <i r="2">
      <x v="26"/>
      <x v="1"/>
      <x v="1"/>
      <x v="705"/>
      <x v="1553"/>
      <x v="21"/>
      <x v="44"/>
      <x v="5"/>
      <x v="12"/>
    </i>
    <i r="2">
      <x v="27"/>
      <x v="1"/>
      <x v="1"/>
      <x v="596"/>
      <x v="287"/>
      <x v="21"/>
      <x v="91"/>
      <x v="2"/>
      <x v="12"/>
    </i>
    <i r="2">
      <x v="28"/>
      <x v="1"/>
      <x v="1"/>
      <x v="929"/>
      <x v="1556"/>
      <x v="21"/>
      <x v="5"/>
      <x v="5"/>
      <x v="12"/>
    </i>
    <i r="2">
      <x v="29"/>
      <x v="1"/>
      <x v="1"/>
      <x v="314"/>
      <x v="1559"/>
      <x v="21"/>
      <x v="37"/>
      <x v="2"/>
      <x v="12"/>
    </i>
    <i r="2">
      <x v="30"/>
      <x v="1"/>
      <x v="1"/>
      <x v="670"/>
      <x v="1560"/>
      <x v="21"/>
      <x v="31"/>
      <x v="2"/>
      <x v="12"/>
    </i>
    <i r="2">
      <x v="33"/>
      <x v="1"/>
      <x v="1"/>
      <x v="976"/>
      <x v="1561"/>
      <x v="21"/>
      <x v="5"/>
      <x v="5"/>
      <x v="12"/>
    </i>
    <i r="2">
      <x v="34"/>
      <x v="1"/>
      <x v="1"/>
      <x v="994"/>
      <x v="1565"/>
      <x v="21"/>
      <x v="77"/>
      <x v="5"/>
      <x v="12"/>
    </i>
    <i r="2">
      <x v="35"/>
      <x v="1"/>
      <x v="1"/>
      <x v="478"/>
      <x v="1566"/>
      <x v="21"/>
      <x v="60"/>
      <x v="2"/>
      <x v="12"/>
    </i>
    <i r="2">
      <x v="36"/>
      <x v="1"/>
      <x v="1"/>
      <x v="1053"/>
      <x v="1567"/>
      <x v="21"/>
      <x v="41"/>
      <x v="2"/>
      <x v="12"/>
    </i>
    <i r="2">
      <x v="37"/>
      <x v="1"/>
      <x v="1"/>
      <x v="1054"/>
      <x v="1574"/>
      <x v="21"/>
      <x v="10"/>
      <x v="5"/>
      <x v="12"/>
    </i>
    <i r="2">
      <x v="38"/>
      <x v="1"/>
      <x v="1"/>
      <x v="1055"/>
      <x v="880"/>
      <x v="21"/>
      <x v="41"/>
      <x v="2"/>
      <x v="12"/>
    </i>
    <i r="2">
      <x v="39"/>
      <x v="1"/>
      <x v="1"/>
      <x v="267"/>
      <x v="1579"/>
      <x v="21"/>
      <x v="47"/>
      <x v="5"/>
      <x v="12"/>
    </i>
    <i r="2">
      <x v="40"/>
      <x v="1"/>
      <x v="1"/>
      <x v="337"/>
      <x v="1586"/>
      <x v="21"/>
      <x v="31"/>
      <x v="2"/>
      <x v="12"/>
    </i>
    <i r="2">
      <x v="41"/>
      <x v="1"/>
      <x v="1"/>
      <x v="735"/>
      <x v="1589"/>
      <x v="21"/>
      <x v="4"/>
      <x v="7"/>
      <x v="12"/>
    </i>
    <i r="2">
      <x v="42"/>
      <x v="1"/>
      <x v="1"/>
      <x v="953"/>
      <x v="1590"/>
      <x v="21"/>
      <x v="5"/>
      <x v="5"/>
      <x v="12"/>
    </i>
    <i r="2">
      <x v="43"/>
      <x v="1"/>
      <x v="1"/>
      <x v="1057"/>
      <x v="1595"/>
      <x v="21"/>
      <x v="10"/>
      <x v="5"/>
      <x v="12"/>
    </i>
    <i r="2">
      <x v="44"/>
      <x v="1"/>
      <x v="1"/>
      <x v="748"/>
      <x v="1596"/>
      <x v="21"/>
      <x v="22"/>
      <x v="2"/>
      <x v="12"/>
    </i>
    <i r="2">
      <x v="45"/>
      <x v="1"/>
      <x v="1"/>
      <x v="455"/>
      <x v="1601"/>
      <x v="21"/>
      <x v="48"/>
      <x v="2"/>
      <x v="12"/>
    </i>
    <i r="2">
      <x v="46"/>
      <x v="1"/>
      <x v="1"/>
      <x v="1058"/>
      <x v="1614"/>
      <x v="21"/>
      <x v="10"/>
      <x v="5"/>
      <x v="12"/>
    </i>
    <i r="2">
      <x v="47"/>
      <x v="1"/>
      <x v="1"/>
      <x v="60"/>
      <x v="1616"/>
      <x v="21"/>
      <x v="10"/>
      <x v="5"/>
      <x v="12"/>
    </i>
    <i r="2">
      <x v="48"/>
      <x v="1"/>
      <x v="1"/>
      <x v="81"/>
      <x v="1621"/>
      <x v="21"/>
      <x v="5"/>
      <x v="5"/>
      <x v="12"/>
    </i>
    <i t="default" r="1">
      <x v="47"/>
    </i>
    <i>
      <x v="29"/>
      <x v="25"/>
      <x/>
      <x v="1"/>
      <x v="1"/>
      <x v="167"/>
      <x v="1199"/>
      <x v="6"/>
      <x v="43"/>
      <x v="3"/>
      <x v="6"/>
    </i>
    <i r="2">
      <x v="1"/>
      <x v="1"/>
      <x v="1"/>
      <x v="984"/>
      <x v="1207"/>
      <x v="5"/>
      <x v="47"/>
      <x v="5"/>
      <x v="6"/>
    </i>
    <i r="2">
      <x v="2"/>
      <x v="1"/>
      <x v="1"/>
      <x v="607"/>
      <x v="1208"/>
      <x v="4"/>
      <x v="48"/>
      <x v="2"/>
      <x v="6"/>
    </i>
    <i r="2">
      <x v="3"/>
      <x v="1"/>
      <x v="1"/>
      <x v="303"/>
      <x v="1212"/>
      <x v="3"/>
      <x v="37"/>
      <x v="2"/>
      <x v="6"/>
    </i>
    <i r="2">
      <x v="4"/>
      <x v="1"/>
      <x v="1"/>
      <x v="397"/>
      <x v="1226"/>
      <x v="2"/>
      <x v="41"/>
      <x v="2"/>
      <x v="6"/>
    </i>
    <i r="2">
      <x v="5"/>
      <x v="1"/>
      <x v="1"/>
      <x v="1"/>
      <x v="1244"/>
      <x v="1"/>
      <x v="54"/>
      <x v="2"/>
      <x v="6"/>
    </i>
    <i r="2">
      <x v="6"/>
      <x v="1"/>
      <x v="1"/>
      <x v="421"/>
      <x v="1245"/>
      <x/>
      <x v="55"/>
      <x v="2"/>
      <x v="6"/>
    </i>
    <i r="2">
      <x v="7"/>
      <x v="1"/>
      <x v="1"/>
      <x v="686"/>
      <x v="1252"/>
      <x v="9"/>
      <x v="57"/>
      <x v="3"/>
      <x v="6"/>
    </i>
    <i r="2">
      <x v="8"/>
      <x v="1"/>
      <x v="1"/>
      <x v="628"/>
      <x v="1254"/>
      <x v="10"/>
      <x v="21"/>
      <x v="2"/>
      <x v="6"/>
    </i>
    <i r="2">
      <x v="9"/>
      <x v="1"/>
      <x v="1"/>
      <x v="484"/>
      <x v="1255"/>
      <x v="11"/>
      <x v="55"/>
      <x v="2"/>
      <x v="6"/>
    </i>
    <i r="2">
      <x v="10"/>
      <x v="1"/>
      <x v="1"/>
      <x v="518"/>
      <x v="1260"/>
      <x v="12"/>
      <x v="60"/>
      <x v="2"/>
      <x v="6"/>
    </i>
    <i r="2">
      <x v="11"/>
      <x v="1"/>
      <x v="1"/>
      <x v="448"/>
      <x v="933"/>
      <x v="13"/>
      <x v="41"/>
      <x v="2"/>
      <x v="6"/>
    </i>
    <i r="2">
      <x v="12"/>
      <x v="1"/>
      <x v="1"/>
      <x v="158"/>
      <x v="1270"/>
      <x v="14"/>
      <x v="62"/>
      <x v="2"/>
      <x v="6"/>
    </i>
    <i r="2">
      <x v="13"/>
      <x v="1"/>
      <x v="1"/>
      <x v="1025"/>
      <x v="1291"/>
      <x v="15"/>
      <x v="53"/>
      <x v="5"/>
      <x v="6"/>
    </i>
    <i r="2">
      <x v="14"/>
      <x v="1"/>
      <x v="1"/>
      <x v="127"/>
      <x v="1300"/>
      <x v="16"/>
      <x v="36"/>
      <x v="5"/>
      <x v="6"/>
    </i>
    <i r="2">
      <x v="15"/>
      <x v="1"/>
      <x v="1"/>
      <x v="166"/>
      <x v="1306"/>
      <x v="17"/>
      <x v="43"/>
      <x v="3"/>
      <x v="6"/>
    </i>
    <i r="2">
      <x v="16"/>
      <x v="1"/>
      <x v="1"/>
      <x v="125"/>
      <x v="1310"/>
      <x v="18"/>
      <x v="36"/>
      <x v="5"/>
      <x v="6"/>
    </i>
    <i t="default" r="1">
      <x v="25"/>
    </i>
    <i>
      <x v="30"/>
      <x v="48"/>
      <x/>
      <x v="1"/>
      <x v="1"/>
      <x v="936"/>
      <x v="1494"/>
      <x v="6"/>
      <x v="76"/>
      <x v="5"/>
      <x v="12"/>
    </i>
    <i r="2">
      <x v="1"/>
      <x v="1"/>
      <x v="1"/>
      <x v="1045"/>
      <x v="1495"/>
      <x v="5"/>
      <x v="5"/>
      <x v="5"/>
      <x v="12"/>
    </i>
    <i r="2">
      <x v="2"/>
      <x v="1"/>
      <x v="1"/>
      <x v="1046"/>
      <x v="1499"/>
      <x v="4"/>
      <x v="79"/>
      <x v="2"/>
      <x v="12"/>
    </i>
    <i r="2">
      <x v="3"/>
      <x v="1"/>
      <x v="1"/>
      <x v="120"/>
      <x v="1504"/>
      <x v="3"/>
      <x v="20"/>
      <x v="2"/>
      <x v="12"/>
    </i>
    <i r="2">
      <x v="4"/>
      <x v="1"/>
      <x v="1"/>
      <x v="365"/>
      <x v="1513"/>
      <x v="2"/>
      <x v="27"/>
      <x v="2"/>
      <x v="12"/>
    </i>
    <i r="2">
      <x v="5"/>
      <x v="1"/>
      <x v="1"/>
      <x v="485"/>
      <x v="288"/>
      <x v="1"/>
      <x v="78"/>
      <x v="2"/>
      <x v="12"/>
    </i>
    <i r="2">
      <x v="6"/>
      <x v="1"/>
      <x v="1"/>
      <x v="420"/>
      <x v="418"/>
      <x/>
      <x v="81"/>
      <x v="2"/>
      <x v="12"/>
    </i>
    <i r="2">
      <x v="7"/>
      <x v="1"/>
      <x v="1"/>
      <x v="632"/>
      <x v="297"/>
      <x v="9"/>
      <x v="83"/>
      <x v="2"/>
      <x v="12"/>
    </i>
    <i r="2">
      <x v="8"/>
      <x v="1"/>
      <x v="1"/>
      <x v="398"/>
      <x v="1520"/>
      <x v="10"/>
      <x v="41"/>
      <x v="2"/>
      <x v="12"/>
    </i>
    <i r="2">
      <x v="9"/>
      <x v="1"/>
      <x v="1"/>
      <x v="876"/>
      <x v="398"/>
      <x v="11"/>
      <x v="26"/>
      <x v="2"/>
      <x v="12"/>
    </i>
    <i r="2">
      <x v="10"/>
      <x v="1"/>
      <x v="1"/>
      <x v="386"/>
      <x v="731"/>
      <x v="12"/>
      <x v="41"/>
      <x v="2"/>
      <x v="12"/>
    </i>
    <i r="2">
      <x v="11"/>
      <x v="1"/>
      <x v="1"/>
      <x v="909"/>
      <x v="1533"/>
      <x v="13"/>
      <x v="87"/>
      <x v="2"/>
      <x v="12"/>
    </i>
    <i r="2">
      <x v="12"/>
      <x v="1"/>
      <x v="1"/>
      <x v="708"/>
      <x v="1535"/>
      <x v="14"/>
      <x v="88"/>
      <x v="2"/>
      <x v="12"/>
    </i>
    <i r="2">
      <x v="13"/>
      <x v="1"/>
      <x v="1"/>
      <x v="396"/>
      <x v="1537"/>
      <x v="15"/>
      <x v="41"/>
      <x v="2"/>
      <x v="12"/>
    </i>
    <i r="2">
      <x v="14"/>
      <x v="1"/>
      <x v="1"/>
      <x v="514"/>
      <x v="1545"/>
      <x v="16"/>
      <x v="41"/>
      <x v="2"/>
      <x v="12"/>
    </i>
    <i r="2">
      <x v="15"/>
      <x v="1"/>
      <x v="1"/>
      <x v="265"/>
      <x v="1550"/>
      <x v="17"/>
      <x v="47"/>
      <x v="5"/>
      <x v="12"/>
    </i>
    <i r="2">
      <x v="16"/>
      <x v="1"/>
      <x v="1"/>
      <x v="973"/>
      <x v="1558"/>
      <x v="18"/>
      <x v="26"/>
      <x v="2"/>
      <x v="12"/>
    </i>
    <i r="2">
      <x v="17"/>
      <x v="1"/>
      <x v="1"/>
      <x v="375"/>
      <x v="1029"/>
      <x v="19"/>
      <x v="78"/>
      <x v="2"/>
      <x v="12"/>
    </i>
    <i r="2">
      <x v="18"/>
      <x v="1"/>
      <x v="1"/>
      <x v="57"/>
      <x v="1562"/>
      <x v="20"/>
      <x v="58"/>
      <x v="5"/>
      <x v="12"/>
    </i>
    <i r="2">
      <x v="19"/>
      <x v="1"/>
      <x v="1"/>
      <x v="692"/>
      <x v="1563"/>
      <x v="21"/>
      <x v="43"/>
      <x v="3"/>
      <x v="12"/>
    </i>
    <i r="2">
      <x v="20"/>
      <x v="1"/>
      <x v="1"/>
      <x v="930"/>
      <x v="1564"/>
      <x v="21"/>
      <x v="59"/>
      <x v="2"/>
      <x v="12"/>
    </i>
    <i r="2">
      <x v="21"/>
      <x v="1"/>
      <x v="1"/>
      <x v="188"/>
      <x v="1570"/>
      <x v="21"/>
      <x v="50"/>
      <x v="2"/>
      <x v="12"/>
    </i>
    <i r="2">
      <x v="22"/>
      <x v="1"/>
      <x v="1"/>
      <x v="659"/>
      <x v="889"/>
      <x v="21"/>
      <x v="41"/>
      <x v="2"/>
      <x v="12"/>
    </i>
    <i r="2">
      <x v="23"/>
      <x v="1"/>
      <x v="1"/>
      <x v="133"/>
      <x v="1576"/>
      <x v="21"/>
      <x v="36"/>
      <x v="5"/>
      <x v="12"/>
    </i>
    <i r="2">
      <x v="24"/>
      <x v="1"/>
      <x v="1"/>
      <x v="134"/>
      <x v="1578"/>
      <x v="21"/>
      <x v="36"/>
      <x v="5"/>
      <x v="12"/>
    </i>
    <i r="2">
      <x v="25"/>
      <x v="1"/>
      <x v="1"/>
      <x v="427"/>
      <x v="1582"/>
      <x v="21"/>
      <x v="11"/>
      <x v="2"/>
      <x v="12"/>
    </i>
    <i r="2">
      <x v="26"/>
      <x v="1"/>
      <x v="1"/>
      <x v="254"/>
      <x v="1583"/>
      <x v="21"/>
      <x v="52"/>
      <x v="3"/>
      <x v="12"/>
    </i>
    <i r="2">
      <x v="27"/>
      <x v="1"/>
      <x v="1"/>
      <x v="885"/>
      <x v="1585"/>
      <x v="21"/>
      <x v="5"/>
      <x v="5"/>
      <x v="12"/>
    </i>
    <i r="2">
      <x v="28"/>
      <x v="1"/>
      <x v="1"/>
      <x v="74"/>
      <x v="1587"/>
      <x v="21"/>
      <x v="5"/>
      <x v="5"/>
      <x v="12"/>
    </i>
    <i r="2">
      <x v="29"/>
      <x v="1"/>
      <x v="1"/>
      <x v="597"/>
      <x v="1593"/>
      <x v="21"/>
      <x v="53"/>
      <x v="5"/>
      <x v="12"/>
    </i>
    <i r="2">
      <x v="30"/>
      <x v="1"/>
      <x v="1"/>
      <x v="591"/>
      <x v="1599"/>
      <x v="21"/>
      <x v="52"/>
      <x v="3"/>
      <x v="12"/>
    </i>
    <i r="2">
      <x v="33"/>
      <x v="1"/>
      <x v="1"/>
      <x v="429"/>
      <x v="1603"/>
      <x v="21"/>
      <x v="38"/>
      <x v="2"/>
      <x v="12"/>
    </i>
    <i r="2">
      <x v="34"/>
      <x v="1"/>
      <x v="1"/>
      <x v="989"/>
      <x v="1608"/>
      <x v="21"/>
      <x v="56"/>
      <x v="5"/>
      <x v="12"/>
    </i>
    <i r="2">
      <x v="35"/>
      <x v="1"/>
      <x v="1"/>
      <x v="638"/>
      <x v="1611"/>
      <x v="21"/>
      <x v="56"/>
      <x v="5"/>
      <x v="12"/>
    </i>
    <i r="2">
      <x v="36"/>
      <x v="1"/>
      <x v="1"/>
      <x v="1060"/>
      <x v="1632"/>
      <x v="21"/>
      <x v="41"/>
      <x v="2"/>
      <x v="12"/>
    </i>
    <i r="2">
      <x v="37"/>
      <x v="1"/>
      <x v="1"/>
      <x v="494"/>
      <x v="1637"/>
      <x v="21"/>
      <x v="86"/>
      <x v="2"/>
      <x v="12"/>
    </i>
    <i r="2">
      <x v="38"/>
      <x v="1"/>
      <x v="1"/>
      <x v="1061"/>
      <x v="1646"/>
      <x v="21"/>
      <x v="10"/>
      <x v="5"/>
      <x v="12"/>
    </i>
    <i t="default" r="1">
      <x v="48"/>
    </i>
    <i>
      <x v="31"/>
      <x v="49"/>
      <x/>
      <x v="1"/>
      <x v="1"/>
      <x v="510"/>
      <x v="1498"/>
      <x v="6"/>
      <x v="53"/>
      <x v="5"/>
      <x v="12"/>
    </i>
    <i r="2">
      <x v="1"/>
      <x v="1"/>
      <x v="1"/>
      <x v="293"/>
      <x v="1500"/>
      <x v="5"/>
      <x v="37"/>
      <x v="2"/>
      <x v="12"/>
    </i>
    <i r="2">
      <x v="2"/>
      <x v="1"/>
      <x v="1"/>
      <x v="1047"/>
      <x v="1509"/>
      <x v="4"/>
      <x v="10"/>
      <x v="5"/>
      <x v="12"/>
    </i>
    <i r="2">
      <x v="3"/>
      <x v="1"/>
      <x v="1"/>
      <x v="256"/>
      <x v="1514"/>
      <x v="3"/>
      <x v="52"/>
      <x v="3"/>
      <x v="12"/>
    </i>
    <i r="2">
      <x v="4"/>
      <x v="1"/>
      <x v="1"/>
      <x v="693"/>
      <x v="1517"/>
      <x v="2"/>
      <x v="82"/>
      <x v="3"/>
      <x v="12"/>
    </i>
    <i r="2">
      <x v="5"/>
      <x v="1"/>
      <x v="1"/>
      <x v="308"/>
      <x v="1518"/>
      <x v="1"/>
      <x v="37"/>
      <x v="2"/>
      <x v="12"/>
    </i>
    <i r="2">
      <x v="6"/>
      <x v="1"/>
      <x v="1"/>
      <x v="380"/>
      <x v="1521"/>
      <x/>
      <x v="84"/>
      <x v="7"/>
      <x v="12"/>
    </i>
    <i r="2">
      <x v="7"/>
      <x v="1"/>
      <x v="1"/>
      <x v="320"/>
      <x v="1524"/>
      <x v="9"/>
      <x v="37"/>
      <x v="2"/>
      <x v="12"/>
    </i>
    <i r="2">
      <x v="8"/>
      <x v="1"/>
      <x v="1"/>
      <x v="136"/>
      <x v="1525"/>
      <x v="10"/>
      <x v="59"/>
      <x v="2"/>
      <x v="12"/>
    </i>
    <i r="2">
      <x v="9"/>
      <x v="1"/>
      <x v="1"/>
      <x v="850"/>
      <x v="1528"/>
      <x v="11"/>
      <x v="5"/>
      <x v="5"/>
      <x v="12"/>
    </i>
    <i r="2">
      <x v="10"/>
      <x v="1"/>
      <x v="1"/>
      <x v="257"/>
      <x v="1530"/>
      <x v="12"/>
      <x v="52"/>
      <x v="3"/>
      <x v="12"/>
    </i>
    <i r="2">
      <x v="11"/>
      <x v="1"/>
      <x v="1"/>
      <x v="712"/>
      <x v="1538"/>
      <x v="13"/>
      <x v="89"/>
      <x v="5"/>
      <x v="12"/>
    </i>
    <i r="2">
      <x v="12"/>
      <x v="1"/>
      <x v="1"/>
      <x v="949"/>
      <x v="1541"/>
      <x v="14"/>
      <x v="25"/>
      <x v="5"/>
      <x v="12"/>
    </i>
    <i r="2">
      <x v="13"/>
      <x v="1"/>
      <x v="1"/>
      <x v="629"/>
      <x v="1543"/>
      <x v="15"/>
      <x v="4"/>
      <x v="7"/>
      <x v="12"/>
    </i>
    <i r="2">
      <x v="14"/>
      <x v="1"/>
      <x v="1"/>
      <x v="676"/>
      <x v="1544"/>
      <x v="16"/>
      <x v="90"/>
      <x v="2"/>
      <x v="12"/>
    </i>
    <i r="2">
      <x v="15"/>
      <x v="1"/>
      <x v="1"/>
      <x v="711"/>
      <x v="1548"/>
      <x v="17"/>
      <x v="88"/>
      <x v="2"/>
      <x v="12"/>
    </i>
    <i r="2">
      <x v="16"/>
      <x v="1"/>
      <x v="1"/>
      <x v="552"/>
      <x v="1554"/>
      <x v="18"/>
      <x v="36"/>
      <x v="5"/>
      <x v="12"/>
    </i>
    <i r="2">
      <x v="17"/>
      <x v="1"/>
      <x v="1"/>
      <x v="672"/>
      <x v="405"/>
      <x v="19"/>
      <x v="85"/>
      <x v="2"/>
      <x v="12"/>
    </i>
    <i r="2">
      <x v="18"/>
      <x v="1"/>
      <x v="1"/>
      <x v="603"/>
      <x v="1580"/>
      <x v="20"/>
      <x v="53"/>
      <x v="5"/>
      <x v="12"/>
    </i>
    <i r="2">
      <x v="19"/>
      <x v="1"/>
      <x v="1"/>
      <x v="971"/>
      <x v="1581"/>
      <x v="21"/>
      <x v="51"/>
      <x v="2"/>
      <x v="12"/>
    </i>
    <i r="2">
      <x v="20"/>
      <x v="1"/>
      <x v="1"/>
      <x v="48"/>
      <x v="1584"/>
      <x v="21"/>
      <x v="40"/>
      <x v="7"/>
      <x v="12"/>
    </i>
    <i r="2">
      <x v="21"/>
      <x v="1"/>
      <x v="1"/>
      <x v="522"/>
      <x v="1592"/>
      <x v="21"/>
      <x v="55"/>
      <x v="2"/>
      <x v="12"/>
    </i>
    <i r="2">
      <x v="22"/>
      <x v="1"/>
      <x v="1"/>
      <x v="165"/>
      <x v="1597"/>
      <x v="21"/>
      <x v="43"/>
      <x v="3"/>
      <x v="12"/>
    </i>
    <i r="2">
      <x v="23"/>
      <x v="1"/>
      <x v="1"/>
      <x v="513"/>
      <x v="1598"/>
      <x v="21"/>
      <x v="9"/>
      <x v="2"/>
      <x v="12"/>
    </i>
    <i r="2">
      <x v="24"/>
      <x v="1"/>
      <x v="1"/>
      <x v="588"/>
      <x v="1606"/>
      <x v="21"/>
      <x v="40"/>
      <x v="7"/>
      <x v="12"/>
    </i>
    <i r="2">
      <x v="25"/>
      <x v="1"/>
      <x v="1"/>
      <x v="461"/>
      <x v="1610"/>
      <x v="21"/>
      <x v="68"/>
      <x v="5"/>
      <x v="12"/>
    </i>
    <i r="2">
      <x v="26"/>
      <x v="1"/>
      <x v="1"/>
      <x v="926"/>
      <x v="1613"/>
      <x v="21"/>
      <x v="40"/>
      <x v="7"/>
      <x v="12"/>
    </i>
    <i r="2">
      <x v="27"/>
      <x v="1"/>
      <x v="1"/>
      <x v="505"/>
      <x v="1615"/>
      <x v="21"/>
      <x v="48"/>
      <x v="2"/>
      <x v="12"/>
    </i>
    <i r="2">
      <x v="28"/>
      <x v="1"/>
      <x v="1"/>
      <x v="612"/>
      <x v="1618"/>
      <x v="21"/>
      <x v="7"/>
      <x v="7"/>
      <x v="12"/>
    </i>
    <i r="2">
      <x v="29"/>
      <x v="1"/>
      <x v="1"/>
      <x v="716"/>
      <x v="1625"/>
      <x v="21"/>
      <x v="88"/>
      <x v="2"/>
      <x v="12"/>
    </i>
    <i r="2">
      <x v="30"/>
      <x v="1"/>
      <x v="1"/>
      <x v="1059"/>
      <x v="1628"/>
      <x v="21"/>
      <x v="5"/>
      <x v="5"/>
      <x v="12"/>
    </i>
    <i r="2">
      <x v="33"/>
      <x v="1"/>
      <x v="1"/>
      <x v="399"/>
      <x v="1635"/>
      <x v="21"/>
      <x v="41"/>
      <x v="2"/>
      <x v="12"/>
    </i>
    <i r="2">
      <x v="34"/>
      <x v="1"/>
      <x v="1"/>
      <x v="138"/>
      <x v="1645"/>
      <x v="21"/>
      <x v="56"/>
      <x v="5"/>
      <x v="12"/>
    </i>
    <i t="default" r="1">
      <x v="49"/>
    </i>
    <i>
      <x v="32"/>
      <x v="50"/>
      <x/>
      <x v="1"/>
      <x v="1"/>
      <x v="330"/>
      <x v="1508"/>
      <x v="6"/>
      <x v="80"/>
      <x v="2"/>
      <x v="12"/>
    </i>
    <i r="2">
      <x v="1"/>
      <x v="1"/>
      <x v="1"/>
      <x v="939"/>
      <x v="1531"/>
      <x v="5"/>
      <x v="43"/>
      <x v="3"/>
      <x v="12"/>
    </i>
    <i r="2">
      <x v="2"/>
      <x v="1"/>
      <x v="1"/>
      <x v="490"/>
      <x v="1547"/>
      <x v="4"/>
      <x v="48"/>
      <x v="2"/>
      <x v="12"/>
    </i>
    <i r="2">
      <x v="3"/>
      <x v="1"/>
      <x v="1"/>
      <x v="698"/>
      <x v="1557"/>
      <x v="3"/>
      <x v="46"/>
      <x v="2"/>
      <x v="12"/>
    </i>
    <i r="2">
      <x v="4"/>
      <x v="1"/>
      <x v="1"/>
      <x v="428"/>
      <x v="912"/>
      <x v="2"/>
      <x v="85"/>
      <x v="2"/>
      <x v="12"/>
    </i>
    <i r="2">
      <x v="5"/>
      <x v="1"/>
      <x v="1"/>
      <x v="966"/>
      <x v="1569"/>
      <x v="1"/>
      <x v="36"/>
      <x v="5"/>
      <x v="12"/>
    </i>
    <i r="2">
      <x v="6"/>
      <x v="1"/>
      <x v="1"/>
      <x v="94"/>
      <x v="1571"/>
      <x/>
      <x v="25"/>
      <x v="5"/>
      <x v="12"/>
    </i>
    <i r="2">
      <x v="7"/>
      <x v="1"/>
      <x v="1"/>
      <x v="434"/>
      <x v="1572"/>
      <x v="9"/>
      <x v="64"/>
      <x v="2"/>
      <x v="12"/>
    </i>
    <i r="2">
      <x v="8"/>
      <x v="1"/>
      <x v="1"/>
      <x v="526"/>
      <x v="1575"/>
      <x v="10"/>
      <x v="55"/>
      <x v="2"/>
      <x v="12"/>
    </i>
    <i r="2">
      <x v="9"/>
      <x v="1"/>
      <x v="1"/>
      <x v="696"/>
      <x v="1588"/>
      <x v="11"/>
      <x v="64"/>
      <x v="2"/>
      <x v="12"/>
    </i>
    <i r="2">
      <x v="10"/>
      <x v="1"/>
      <x v="1"/>
      <x v="547"/>
      <x v="1594"/>
      <x v="12"/>
      <x v="37"/>
      <x v="2"/>
      <x v="12"/>
    </i>
    <i r="2">
      <x v="11"/>
      <x v="1"/>
      <x v="1"/>
      <x v="298"/>
      <x v="1600"/>
      <x v="13"/>
      <x v="37"/>
      <x v="2"/>
      <x v="12"/>
    </i>
    <i r="2">
      <x v="12"/>
      <x v="1"/>
      <x v="1"/>
      <x v="969"/>
      <x v="1602"/>
      <x v="14"/>
      <x v="25"/>
      <x v="5"/>
      <x v="12"/>
    </i>
    <i r="2">
      <x v="13"/>
      <x v="1"/>
      <x v="1"/>
      <x v="450"/>
      <x v="1605"/>
      <x v="15"/>
      <x v="64"/>
      <x v="2"/>
      <x v="12"/>
    </i>
    <i r="2">
      <x v="14"/>
      <x v="1"/>
      <x v="1"/>
      <x v="154"/>
      <x v="303"/>
      <x v="16"/>
      <x v="26"/>
      <x v="2"/>
      <x v="12"/>
    </i>
    <i r="2">
      <x v="15"/>
      <x v="1"/>
      <x v="1"/>
      <x v="664"/>
      <x v="1617"/>
      <x v="17"/>
      <x v="7"/>
      <x v="7"/>
      <x v="12"/>
    </i>
    <i r="2">
      <x v="16"/>
      <x v="1"/>
      <x v="1"/>
      <x v="187"/>
      <x v="1619"/>
      <x v="18"/>
      <x v="50"/>
      <x v="2"/>
      <x v="12"/>
    </i>
    <i r="2">
      <x v="17"/>
      <x v="1"/>
      <x v="1"/>
      <x v="499"/>
      <x v="1620"/>
      <x v="19"/>
      <x v="48"/>
      <x v="2"/>
      <x v="12"/>
    </i>
    <i r="2">
      <x v="18"/>
      <x v="1"/>
      <x v="1"/>
      <x v="260"/>
      <x v="1622"/>
      <x v="20"/>
      <x v="68"/>
      <x v="5"/>
      <x v="12"/>
    </i>
    <i r="2">
      <x v="19"/>
      <x v="1"/>
      <x v="1"/>
      <x v="117"/>
      <x v="1624"/>
      <x v="21"/>
      <x v="51"/>
      <x v="2"/>
      <x v="12"/>
    </i>
    <i r="2">
      <x v="20"/>
      <x v="1"/>
      <x v="1"/>
      <x v="491"/>
      <x v="1626"/>
      <x v="21"/>
      <x v="47"/>
      <x v="5"/>
      <x v="12"/>
    </i>
    <i r="2">
      <x v="21"/>
      <x v="1"/>
      <x v="1"/>
      <x v="80"/>
      <x v="1631"/>
      <x v="21"/>
      <x v="5"/>
      <x v="5"/>
      <x v="12"/>
    </i>
    <i r="2">
      <x v="22"/>
      <x v="1"/>
      <x v="1"/>
      <x v="191"/>
      <x v="1633"/>
      <x v="21"/>
      <x v="50"/>
      <x v="2"/>
      <x v="12"/>
    </i>
    <i r="2">
      <x v="23"/>
      <x v="1"/>
      <x v="1"/>
      <x v="714"/>
      <x v="1634"/>
      <x v="21"/>
      <x v="88"/>
      <x v="2"/>
      <x v="12"/>
    </i>
    <i r="2">
      <x v="24"/>
      <x v="1"/>
      <x v="1"/>
      <x v="325"/>
      <x v="1636"/>
      <x v="21"/>
      <x v="37"/>
      <x v="2"/>
      <x v="12"/>
    </i>
    <i r="2">
      <x v="25"/>
      <x v="1"/>
      <x v="1"/>
      <x v="810"/>
      <x v="1639"/>
      <x v="21"/>
      <x v="50"/>
      <x v="2"/>
      <x v="12"/>
    </i>
    <i r="2">
      <x v="26"/>
      <x v="1"/>
      <x v="1"/>
      <x v="718"/>
      <x v="1643"/>
      <x v="21"/>
      <x v="56"/>
      <x v="5"/>
      <x v="12"/>
    </i>
    <i r="2">
      <x v="27"/>
      <x v="1"/>
      <x v="1"/>
      <x v="1062"/>
      <x v="1647"/>
      <x v="21"/>
      <x v="36"/>
      <x v="5"/>
      <x v="12"/>
    </i>
    <i r="2">
      <x v="28"/>
      <x v="1"/>
      <x v="1"/>
      <x v="903"/>
      <x v="1649"/>
      <x v="21"/>
      <x v="5"/>
      <x v="5"/>
      <x v="12"/>
    </i>
    <i t="default" r="1">
      <x v="50"/>
    </i>
    <i>
      <x v="33"/>
      <x/>
      <x v="32"/>
      <x/>
      <x/>
      <x v="405"/>
      <x/>
      <x v="7"/>
      <x/>
      <x/>
      <x/>
    </i>
    <i r="5">
      <x v="406"/>
      <x/>
      <x v="7"/>
      <x/>
      <x/>
      <x/>
    </i>
    <i t="default" r="1">
      <x/>
    </i>
    <i>
      <x v="34"/>
      <x v="65"/>
      <x/>
      <x v="1"/>
      <x v="833"/>
      <x v="986"/>
      <x v="1194"/>
      <x v="30"/>
      <x v="39"/>
      <x v="6"/>
      <x v="12"/>
    </i>
    <i r="2">
      <x v="1"/>
      <x v="1"/>
      <x v="833"/>
      <x v="362"/>
      <x v="1194"/>
      <x v="30"/>
      <x v="39"/>
      <x v="6"/>
      <x v="12"/>
    </i>
    <i r="2">
      <x v="2"/>
      <x v="1"/>
      <x v="833"/>
      <x v="307"/>
      <x v="1194"/>
      <x v="30"/>
      <x v="39"/>
      <x v="6"/>
      <x v="12"/>
    </i>
    <i r="2">
      <x v="3"/>
      <x v="1"/>
      <x v="833"/>
      <x v="663"/>
      <x v="1194"/>
      <x v="30"/>
      <x v="39"/>
      <x v="6"/>
      <x v="12"/>
    </i>
    <i r="2">
      <x v="4"/>
      <x v="1"/>
      <x v="833"/>
      <x v="919"/>
      <x v="1194"/>
      <x v="30"/>
      <x v="39"/>
      <x v="6"/>
      <x v="12"/>
    </i>
    <i r="2">
      <x v="5"/>
      <x v="1"/>
      <x v="833"/>
      <x v="340"/>
      <x v="1194"/>
      <x v="30"/>
      <x v="39"/>
      <x v="6"/>
      <x v="12"/>
    </i>
    <i r="2">
      <x v="6"/>
      <x v="1"/>
      <x v="833"/>
      <x v="878"/>
      <x v="1194"/>
      <x v="30"/>
      <x v="39"/>
      <x v="6"/>
      <x v="16"/>
    </i>
    <i r="2">
      <x v="7"/>
      <x v="1"/>
      <x v="833"/>
      <x v="1083"/>
      <x v="1194"/>
      <x v="30"/>
      <x v="39"/>
      <x v="6"/>
      <x v="16"/>
    </i>
    <i r="2">
      <x v="52"/>
      <x v="1"/>
      <x v="833"/>
      <x v="1019"/>
      <x v="1194"/>
      <x v="8"/>
      <x v="39"/>
      <x v="6"/>
      <x v="6"/>
    </i>
    <i t="default" r="1">
      <x v="65"/>
    </i>
    <i>
      <x v="35"/>
      <x v="26"/>
      <x/>
      <x v="1"/>
      <x v="1"/>
      <x v="116"/>
      <x v="1230"/>
      <x v="6"/>
      <x v="51"/>
      <x v="2"/>
      <x v="6"/>
    </i>
    <i r="2">
      <x v="1"/>
      <x v="1"/>
      <x v="1"/>
      <x v="833"/>
      <x v="1258"/>
      <x v="5"/>
      <x v="58"/>
      <x v="5"/>
      <x v="6"/>
    </i>
    <i r="2">
      <x v="2"/>
      <x v="1"/>
      <x v="1"/>
      <x v="549"/>
      <x v="1262"/>
      <x v="4"/>
      <x v="48"/>
      <x v="2"/>
      <x v="6"/>
    </i>
    <i r="2">
      <x v="3"/>
      <x v="1"/>
      <x v="1"/>
      <x v="353"/>
      <x v="1272"/>
      <x v="3"/>
      <x v="31"/>
      <x v="2"/>
      <x v="6"/>
    </i>
    <i r="2">
      <x v="4"/>
      <x v="1"/>
      <x v="1"/>
      <x v="702"/>
      <x v="1277"/>
      <x v="2"/>
      <x v="43"/>
      <x v="3"/>
      <x v="6"/>
    </i>
    <i r="2">
      <x v="5"/>
      <x v="1"/>
      <x v="1"/>
      <x v="369"/>
      <x v="1285"/>
      <x v="1"/>
      <x v="27"/>
      <x v="2"/>
      <x v="6"/>
    </i>
    <i r="2">
      <x v="6"/>
      <x v="1"/>
      <x v="1"/>
      <x v="192"/>
      <x v="1294"/>
      <x/>
      <x v="50"/>
      <x v="2"/>
      <x v="6"/>
    </i>
    <i r="2">
      <x v="7"/>
      <x v="1"/>
      <x v="1"/>
      <x v="264"/>
      <x v="1297"/>
      <x v="9"/>
      <x v="47"/>
      <x v="5"/>
      <x v="6"/>
    </i>
    <i r="2">
      <x v="8"/>
      <x v="1"/>
      <x v="1"/>
      <x v="157"/>
      <x v="1302"/>
      <x v="10"/>
      <x v="26"/>
      <x v="2"/>
      <x v="6"/>
    </i>
    <i t="default" r="1">
      <x v="26"/>
    </i>
    <i>
      <x v="36"/>
      <x v="27"/>
      <x/>
      <x v="1"/>
      <x v="1"/>
      <x v="258"/>
      <x v="1242"/>
      <x v="6"/>
      <x v="52"/>
      <x v="3"/>
      <x v="6"/>
    </i>
    <i r="2">
      <x v="1"/>
      <x v="1"/>
      <x v="1"/>
      <x v="253"/>
      <x v="1282"/>
      <x v="5"/>
      <x v="52"/>
      <x v="3"/>
      <x v="6"/>
    </i>
    <i r="2">
      <x v="2"/>
      <x v="1"/>
      <x v="1"/>
      <x v="96"/>
      <x v="1295"/>
      <x v="4"/>
      <x v="25"/>
      <x v="5"/>
      <x v="6"/>
    </i>
    <i r="2">
      <x v="3"/>
      <x v="1"/>
      <x v="1"/>
      <x v="578"/>
      <x v="1305"/>
      <x v="3"/>
      <x v="64"/>
      <x v="2"/>
      <x v="6"/>
    </i>
    <i r="2">
      <x v="4"/>
      <x v="1"/>
      <x v="1"/>
      <x v="345"/>
      <x v="1321"/>
      <x v="2"/>
      <x v="31"/>
      <x v="2"/>
      <x v="6"/>
    </i>
    <i r="2">
      <x v="5"/>
      <x v="1"/>
      <x v="1"/>
      <x v="107"/>
      <x v="1325"/>
      <x v="8"/>
      <x v="28"/>
      <x v="2"/>
      <x v="6"/>
    </i>
    <i t="default" r="1">
      <x v="27"/>
    </i>
    <i>
      <x v="37"/>
      <x v="28"/>
      <x/>
      <x v="1"/>
      <x v="1"/>
      <x v="357"/>
      <x v="1264"/>
      <x v="6"/>
      <x v="61"/>
      <x v="2"/>
      <x v="6"/>
    </i>
    <i r="2">
      <x v="1"/>
      <x v="1"/>
      <x v="1"/>
      <x v="161"/>
      <x v="1287"/>
      <x v="5"/>
      <x v="43"/>
      <x v="3"/>
      <x v="6"/>
    </i>
    <i r="2">
      <x v="2"/>
      <x v="1"/>
      <x v="1"/>
      <x v="268"/>
      <x v="1307"/>
      <x v="4"/>
      <x v="65"/>
      <x v="5"/>
      <x v="6"/>
    </i>
    <i r="2">
      <x v="3"/>
      <x v="1"/>
      <x v="1"/>
      <x v="97"/>
      <x v="1319"/>
      <x v="3"/>
      <x v="25"/>
      <x v="5"/>
      <x v="6"/>
    </i>
    <i r="2">
      <x v="4"/>
      <x v="1"/>
      <x v="1"/>
      <x v="333"/>
      <x v="1323"/>
      <x v="8"/>
      <x v="31"/>
      <x v="2"/>
      <x v="6"/>
    </i>
    <i r="2">
      <x v="5"/>
      <x v="1"/>
      <x v="1"/>
      <x v="65"/>
      <x v="1324"/>
      <x v="8"/>
      <x v="5"/>
      <x v="5"/>
      <x v="6"/>
    </i>
    <i t="default" r="1">
      <x v="28"/>
    </i>
    <i>
      <x v="38"/>
      <x v="29"/>
      <x/>
      <x v="1"/>
      <x v="1"/>
      <x v="669"/>
      <x v="1316"/>
      <x v="6"/>
      <x v="25"/>
      <x v="5"/>
      <x v="6"/>
    </i>
    <i r="2">
      <x v="1"/>
      <x v="1"/>
      <x v="1"/>
      <x v="87"/>
      <x v="1322"/>
      <x v="5"/>
      <x v="25"/>
      <x v="5"/>
      <x v="6"/>
    </i>
    <i t="default" r="1">
      <x v="29"/>
    </i>
    <i>
      <x v="39"/>
      <x v="51"/>
      <x/>
      <x v="1"/>
      <x v="1"/>
      <x v="430"/>
      <x v="1551"/>
      <x v="6"/>
      <x v="64"/>
      <x v="2"/>
      <x v="12"/>
    </i>
    <i r="2">
      <x v="1"/>
      <x v="1"/>
      <x v="1"/>
      <x v="130"/>
      <x v="1552"/>
      <x v="5"/>
      <x v="36"/>
      <x v="5"/>
      <x v="12"/>
    </i>
    <i r="2">
      <x v="2"/>
      <x v="1"/>
      <x v="1"/>
      <x v="68"/>
      <x v="1568"/>
      <x v="4"/>
      <x v="5"/>
      <x v="5"/>
      <x v="12"/>
    </i>
    <i r="2">
      <x v="3"/>
      <x v="1"/>
      <x v="1"/>
      <x v="509"/>
      <x v="1573"/>
      <x v="3"/>
      <x v="92"/>
      <x v="2"/>
      <x v="12"/>
    </i>
    <i r="2">
      <x v="4"/>
      <x v="1"/>
      <x v="1"/>
      <x v="88"/>
      <x v="1577"/>
      <x v="2"/>
      <x v="25"/>
      <x v="5"/>
      <x v="12"/>
    </i>
    <i r="2">
      <x v="5"/>
      <x v="1"/>
      <x v="1"/>
      <x v="1056"/>
      <x v="1591"/>
      <x v="1"/>
      <x v="93"/>
      <x v="3"/>
      <x v="12"/>
    </i>
    <i r="2">
      <x v="6"/>
      <x v="1"/>
      <x v="1"/>
      <x v="694"/>
      <x v="1604"/>
      <x/>
      <x v="94"/>
      <x v="2"/>
      <x v="12"/>
    </i>
    <i r="2">
      <x v="7"/>
      <x v="1"/>
      <x v="1"/>
      <x v="339"/>
      <x v="1612"/>
      <x v="9"/>
      <x v="31"/>
      <x v="2"/>
      <x v="12"/>
    </i>
    <i r="2">
      <x v="8"/>
      <x v="1"/>
      <x v="1"/>
      <x v="360"/>
      <x v="1627"/>
      <x v="10"/>
      <x v="42"/>
      <x v="7"/>
      <x v="12"/>
    </i>
    <i r="2">
      <x v="9"/>
      <x v="1"/>
      <x v="1"/>
      <x v="301"/>
      <x v="1629"/>
      <x v="11"/>
      <x v="37"/>
      <x v="2"/>
      <x v="12"/>
    </i>
    <i r="2">
      <x v="10"/>
      <x v="1"/>
      <x v="1"/>
      <x v="551"/>
      <x v="1638"/>
      <x v="12"/>
      <x v="48"/>
      <x v="2"/>
      <x v="12"/>
    </i>
    <i r="2">
      <x v="11"/>
      <x v="1"/>
      <x v="1"/>
      <x v="139"/>
      <x v="1640"/>
      <x v="13"/>
      <x v="56"/>
      <x v="5"/>
      <x v="12"/>
    </i>
    <i r="2">
      <x v="12"/>
      <x v="1"/>
      <x v="1"/>
      <x v="72"/>
      <x v="1641"/>
      <x v="14"/>
      <x v="5"/>
      <x v="5"/>
      <x v="12"/>
    </i>
    <i r="2">
      <x v="13"/>
      <x v="1"/>
      <x v="1"/>
      <x v="990"/>
      <x v="1644"/>
      <x v="15"/>
      <x v="25"/>
      <x v="5"/>
      <x v="12"/>
    </i>
    <i r="2">
      <x v="14"/>
      <x v="1"/>
      <x v="1"/>
      <x v="923"/>
      <x v="1650"/>
      <x v="8"/>
      <x v="5"/>
      <x v="5"/>
      <x v="12"/>
    </i>
    <i t="default" r="1">
      <x v="51"/>
    </i>
    <i>
      <x v="40"/>
      <x v="52"/>
      <x/>
      <x v="1"/>
      <x v="1"/>
      <x v="606"/>
      <x v="1607"/>
      <x v="6"/>
      <x v="60"/>
      <x v="2"/>
      <x v="12"/>
    </i>
    <i r="2">
      <x v="1"/>
      <x v="1"/>
      <x v="1"/>
      <x v="954"/>
      <x v="1609"/>
      <x v="5"/>
      <x v="59"/>
      <x v="2"/>
      <x v="12"/>
    </i>
    <i r="2">
      <x v="2"/>
      <x v="1"/>
      <x v="1"/>
      <x v="456"/>
      <x v="1623"/>
      <x v="4"/>
      <x v="86"/>
      <x v="2"/>
      <x v="12"/>
    </i>
    <i r="2">
      <x v="3"/>
      <x v="1"/>
      <x v="1"/>
      <x v="925"/>
      <x v="1630"/>
      <x v="3"/>
      <x v="29"/>
      <x v="5"/>
      <x v="12"/>
    </i>
    <i r="2">
      <x v="4"/>
      <x v="1"/>
      <x v="1"/>
      <x v="975"/>
      <x v="1642"/>
      <x v="2"/>
      <x v="36"/>
      <x v="5"/>
      <x v="12"/>
    </i>
    <i r="2">
      <x v="5"/>
      <x v="1"/>
      <x v="1"/>
      <x v="95"/>
      <x v="1648"/>
      <x v="1"/>
      <x v="25"/>
      <x v="5"/>
      <x v="12"/>
    </i>
    <i r="2">
      <x v="6"/>
      <x v="1"/>
      <x v="1"/>
      <x v="73"/>
      <x v="1651"/>
      <x v="8"/>
      <x v="5"/>
      <x v="5"/>
      <x v="12"/>
    </i>
    <i t="default" r="1">
      <x v="52"/>
    </i>
    <i>
      <x v="41"/>
      <x v="33"/>
      <x/>
      <x v="1"/>
      <x v="1"/>
      <x v="517"/>
      <x v="1704"/>
      <x v="6"/>
      <x v="9"/>
      <x v="2"/>
      <x v="15"/>
    </i>
    <i r="2">
      <x v="1"/>
      <x v="1"/>
      <x v="1"/>
      <x v="183"/>
      <x v="1705"/>
      <x v="5"/>
      <x v="66"/>
      <x v="2"/>
      <x v="15"/>
    </i>
    <i r="2">
      <x v="2"/>
      <x v="1"/>
      <x v="1"/>
      <x v="202"/>
      <x v="1706"/>
      <x v="4"/>
      <x v="23"/>
      <x v="2"/>
      <x v="15"/>
    </i>
    <i r="2">
      <x v="3"/>
      <x v="1"/>
      <x v="1"/>
      <x v="963"/>
      <x v="1707"/>
      <x v="3"/>
      <x v="36"/>
      <x v="5"/>
      <x v="15"/>
    </i>
    <i r="2">
      <x v="4"/>
      <x v="1"/>
      <x v="1"/>
      <x v="858"/>
      <x v="1708"/>
      <x v="2"/>
      <x v="26"/>
      <x v="2"/>
      <x v="15"/>
    </i>
    <i r="2">
      <x v="5"/>
      <x v="1"/>
      <x v="1"/>
      <x v="132"/>
      <x v="183"/>
      <x v="1"/>
      <x v="36"/>
      <x v="5"/>
      <x v="15"/>
    </i>
    <i r="2">
      <x v="6"/>
      <x v="1"/>
      <x v="1"/>
      <x v="200"/>
      <x v="1709"/>
      <x/>
      <x v="23"/>
      <x v="2"/>
      <x v="15"/>
    </i>
    <i r="2">
      <x v="7"/>
      <x v="1"/>
      <x v="1"/>
      <x v="238"/>
      <x v="1710"/>
      <x v="9"/>
      <x v="96"/>
      <x v="8"/>
      <x v="15"/>
    </i>
    <i r="2">
      <x v="8"/>
      <x v="1"/>
      <x v="1"/>
      <x v="16"/>
      <x v="1711"/>
      <x v="10"/>
      <x v="4"/>
      <x v="7"/>
      <x v="15"/>
    </i>
    <i r="2">
      <x v="9"/>
      <x v="1"/>
      <x v="1"/>
      <x v="572"/>
      <x v="1712"/>
      <x v="11"/>
      <x v="18"/>
      <x v="2"/>
      <x v="15"/>
    </i>
    <i r="2">
      <x v="10"/>
      <x v="1"/>
      <x v="1"/>
      <x v="537"/>
      <x v="1713"/>
      <x v="12"/>
      <x v="3"/>
      <x v="2"/>
      <x v="15"/>
    </i>
    <i r="2">
      <x v="11"/>
      <x v="1"/>
      <x v="1"/>
      <x v="720"/>
      <x v="1714"/>
      <x v="13"/>
      <x v="46"/>
      <x v="2"/>
      <x v="15"/>
    </i>
    <i r="2">
      <x v="12"/>
      <x v="1"/>
      <x v="1"/>
      <x v="106"/>
      <x v="1715"/>
      <x v="14"/>
      <x v="28"/>
      <x v="2"/>
      <x v="15"/>
    </i>
    <i r="2">
      <x v="13"/>
      <x v="1"/>
      <x v="1"/>
      <x v="142"/>
      <x v="1716"/>
      <x v="15"/>
      <x v="26"/>
      <x v="2"/>
      <x v="15"/>
    </i>
    <i r="2">
      <x v="14"/>
      <x v="1"/>
      <x v="1"/>
      <x v="1070"/>
      <x v="1717"/>
      <x v="16"/>
      <x v="7"/>
      <x v="7"/>
      <x v="15"/>
    </i>
    <i t="default" r="1">
      <x v="33"/>
    </i>
    <i t="grand">
      <x/>
    </i>
  </rowItems>
  <colItems count="1">
    <i/>
  </colItems>
  <pageFields count="1">
    <pageField fld="0" hier="0"/>
  </pageFields>
  <formats count="253">
    <format dxfId="535">
      <pivotArea type="all" dataOnly="0" outline="0" collapsedLevelsAreSubtotals="1" fieldPosition="0"/>
    </format>
    <format dxfId="534">
      <pivotArea field="9" type="button" dataOnly="0" labelOnly="1" outline="0" axis="axisRow" fieldPosition="1"/>
    </format>
    <format dxfId="533">
      <pivotArea dataOnly="0" labelOnly="1" grandRow="1" outline="0" fieldPosition="0"/>
    </format>
    <format dxfId="532">
      <pivotArea type="all" dataOnly="0" outline="0" collapsedLevelsAreSubtotals="1" fieldPosition="0"/>
    </format>
    <format dxfId="531">
      <pivotArea field="9" type="button" dataOnly="0" labelOnly="1" outline="0" axis="axisRow" fieldPosition="1"/>
    </format>
    <format dxfId="530">
      <pivotArea dataOnly="0" labelOnly="1" grandRow="1" outline="0" fieldPosition="0"/>
    </format>
    <format dxfId="529">
      <pivotArea type="all" dataOnly="0" outline="0" collapsedLevelsAreSubtotals="1" fieldPosition="0"/>
    </format>
    <format dxfId="528">
      <pivotArea dataOnly="0" labelOnly="1" grandRow="1" outline="0" fieldPosition="0"/>
    </format>
    <format dxfId="527">
      <pivotArea dataOnly="0" labelOnly="1" outline="0" fieldPosition="0">
        <references count="1">
          <reference field="6" count="0"/>
        </references>
      </pivotArea>
    </format>
    <format dxfId="526">
      <pivotArea dataOnly="0" labelOnly="1" outline="0" fieldPosition="0">
        <references count="1">
          <reference field="14" count="0"/>
        </references>
      </pivotArea>
    </format>
    <format dxfId="525">
      <pivotArea outline="0" collapsedLevelsAreSubtotals="1" fieldPosition="0"/>
    </format>
    <format dxfId="524">
      <pivotArea dataOnly="0" labelOnly="1" outline="0" axis="axisValues" fieldPosition="0"/>
    </format>
    <format dxfId="523">
      <pivotArea dataOnly="0" labelOnly="1" outline="0" axis="axisValues" fieldPosition="0"/>
    </format>
    <format dxfId="522">
      <pivotArea dataOnly="0" labelOnly="1" grandRow="1" outline="0" fieldPosition="0"/>
    </format>
    <format dxfId="521">
      <pivotArea field="9" type="button" dataOnly="0" labelOnly="1" outline="0" axis="axisRow" fieldPosition="1"/>
    </format>
    <format dxfId="520">
      <pivotArea field="2" type="button" dataOnly="0" labelOnly="1" outline="0"/>
    </format>
    <format dxfId="519">
      <pivotArea outline="0" collapsedLevelsAreSubtotals="1" fieldPosition="0"/>
    </format>
    <format dxfId="518">
      <pivotArea dataOnly="0" labelOnly="1" outline="0" axis="axisValues" fieldPosition="0"/>
    </format>
    <format dxfId="517">
      <pivotArea dataOnly="0" labelOnly="1" grandRow="1" outline="0" fieldPosition="0"/>
    </format>
    <format dxfId="516">
      <pivotArea field="3" type="button" dataOnly="0" labelOnly="1" outline="0" axis="axisRow" fieldPosition="5"/>
    </format>
    <format dxfId="515">
      <pivotArea field="6" type="button" dataOnly="0" labelOnly="1" outline="0" axis="axisRow" fieldPosition="6"/>
    </format>
    <format dxfId="514">
      <pivotArea field="7" type="button" dataOnly="0" labelOnly="1" outline="0"/>
    </format>
    <format dxfId="513">
      <pivotArea field="14" type="button" dataOnly="0" labelOnly="1" outline="0" axis="axisRow" fieldPosition="8"/>
    </format>
    <format dxfId="512">
      <pivotArea dataOnly="0" outline="0" collapsedLevelsAreSubtotals="1" axis="axisValues" fieldPosition="0"/>
    </format>
    <format dxfId="511">
      <pivotArea field="9" type="button" dataOnly="0" labelOnly="1" outline="0" axis="axisRow" fieldPosition="1"/>
    </format>
    <format dxfId="510">
      <pivotArea dataOnly="0" labelOnly="1" grandRow="1" outline="0" fieldPosition="0"/>
    </format>
    <format dxfId="509">
      <pivotArea dataOnly="0" outline="0" collapsedLevelsAreSubtotals="1" fieldPosition="0">
        <references count="1">
          <reference field="9" count="0" defaultSubtotal="1"/>
        </references>
      </pivotArea>
    </format>
    <format dxfId="508">
      <pivotArea field="23" type="button" dataOnly="0" labelOnly="1" outline="0" axis="axisRow" fieldPosition="2"/>
    </format>
    <format dxfId="507">
      <pivotArea field="24" type="button" dataOnly="0" labelOnly="1" outline="0" axis="axisRow" fieldPosition="7"/>
    </format>
    <format dxfId="506">
      <pivotArea field="23" type="button" dataOnly="0" labelOnly="1" outline="0" axis="axisRow" fieldPosition="2"/>
    </format>
    <format dxfId="505">
      <pivotArea field="23" type="button" dataOnly="0" labelOnly="1" outline="0" axis="axisRow" fieldPosition="2"/>
    </format>
    <format dxfId="504">
      <pivotArea field="24" type="button" dataOnly="0" labelOnly="1" outline="0" axis="axisRow" fieldPosition="7"/>
    </format>
    <format dxfId="503">
      <pivotArea field="16" type="button" dataOnly="0" labelOnly="1" outline="0" axis="axisRow" fieldPosition="3"/>
    </format>
    <format dxfId="502">
      <pivotArea field="18" type="button" dataOnly="0" labelOnly="1" outline="0" axis="axisRow" fieldPosition="4"/>
    </format>
    <format dxfId="501">
      <pivotArea field="18" type="button" dataOnly="0" labelOnly="1" outline="0" axis="axisRow" fieldPosition="4"/>
    </format>
    <format dxfId="500">
      <pivotArea dataOnly="0" outline="0" collapsedLevelsAreSubtotals="1" fieldPosition="0">
        <references count="1">
          <reference field="9" count="0" defaultSubtotal="1"/>
        </references>
      </pivotArea>
    </format>
    <format dxfId="499">
      <pivotArea field="15" type="button" dataOnly="0" labelOnly="1" outline="0" axis="axisRow" fieldPosition="9"/>
    </format>
    <format dxfId="498">
      <pivotArea dataOnly="0" labelOnly="1" outline="0" fieldPosition="0">
        <references count="1">
          <reference field="15" count="0"/>
        </references>
      </pivotArea>
    </format>
    <format dxfId="497">
      <pivotArea field="1" type="button" dataOnly="0" labelOnly="1" outline="0" axis="axisRow" fieldPosition="10"/>
    </format>
    <format dxfId="496">
      <pivotArea dataOnly="0" labelOnly="1" outline="0" fieldPosition="0">
        <references count="9">
          <reference field="3" count="1" selected="0">
            <x v="580"/>
          </reference>
          <reference field="6" count="1" selected="0">
            <x v="1456"/>
          </reference>
          <reference field="9" count="1" selected="0">
            <x v="57"/>
          </reference>
          <reference field="12" count="1" selected="0">
            <x v="2"/>
          </reference>
          <reference field="14" count="1">
            <x v="3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  <reference field="24" count="1" selected="0">
            <x v="6"/>
          </reference>
        </references>
      </pivotArea>
    </format>
    <format dxfId="495">
      <pivotArea dataOnly="0" labelOnly="1" outline="0" fieldPosition="0">
        <references count="10">
          <reference field="3" count="1" selected="0">
            <x v="580"/>
          </reference>
          <reference field="6" count="1" selected="0">
            <x v="1456"/>
          </reference>
          <reference field="9" count="1" selected="0">
            <x v="57"/>
          </reference>
          <reference field="12" count="1" selected="0">
            <x v="2"/>
          </reference>
          <reference field="14" count="1" selected="0">
            <x v="36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  <reference field="24" count="1" selected="0">
            <x v="6"/>
          </reference>
        </references>
      </pivotArea>
    </format>
    <format dxfId="494">
      <pivotArea dataOnly="0" labelOnly="1" outline="0" fieldPosition="0">
        <references count="9">
          <reference field="3" count="1" selected="0">
            <x v="93"/>
          </reference>
          <reference field="6" count="1" selected="0">
            <x v="1458"/>
          </reference>
          <reference field="9" count="1" selected="0">
            <x v="57"/>
          </reference>
          <reference field="12" count="1" selected="0">
            <x v="2"/>
          </reference>
          <reference field="14" count="1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  <reference field="24" count="1" selected="0">
            <x v="4"/>
          </reference>
        </references>
      </pivotArea>
    </format>
    <format dxfId="493">
      <pivotArea dataOnly="0" labelOnly="1" outline="0" fieldPosition="0">
        <references count="10">
          <reference field="3" count="1" selected="0">
            <x v="93"/>
          </reference>
          <reference field="6" count="1" selected="0">
            <x v="1458"/>
          </reference>
          <reference field="9" count="1" selected="0">
            <x v="57"/>
          </reference>
          <reference field="12" count="1" selected="0">
            <x v="2"/>
          </reference>
          <reference field="14" count="1" selected="0">
            <x v="25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  <reference field="24" count="1" selected="0">
            <x v="4"/>
          </reference>
        </references>
      </pivotArea>
    </format>
    <format dxfId="492">
      <pivotArea dataOnly="0" labelOnly="1" outline="0" fieldPosition="0">
        <references count="9">
          <reference field="3" count="1" selected="0">
            <x v="90"/>
          </reference>
          <reference field="6" count="1" selected="0">
            <x v="1472"/>
          </reference>
          <reference field="9" count="1" selected="0">
            <x v="57"/>
          </reference>
          <reference field="12" count="1" selected="0">
            <x v="2"/>
          </reference>
          <reference field="14" count="1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  <reference field="24" count="1" selected="0">
            <x v="20"/>
          </reference>
        </references>
      </pivotArea>
    </format>
    <format dxfId="491">
      <pivotArea dataOnly="0" labelOnly="1" outline="0" fieldPosition="0">
        <references count="10">
          <reference field="3" count="1" selected="0">
            <x v="90"/>
          </reference>
          <reference field="6" count="1" selected="0">
            <x v="1472"/>
          </reference>
          <reference field="9" count="1" selected="0">
            <x v="57"/>
          </reference>
          <reference field="12" count="1" selected="0">
            <x v="2"/>
          </reference>
          <reference field="14" count="1" selected="0">
            <x v="25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  <reference field="24" count="1" selected="0">
            <x v="20"/>
          </reference>
        </references>
      </pivotArea>
    </format>
    <format dxfId="490">
      <pivotArea dataOnly="0" labelOnly="1" outline="0" fieldPosition="0">
        <references count="9">
          <reference field="3" count="1" selected="0">
            <x v="912"/>
          </reference>
          <reference field="6" count="1" selected="0">
            <x v="1482"/>
          </reference>
          <reference field="9" count="1" selected="0">
            <x v="57"/>
          </reference>
          <reference field="12" count="1" selected="0">
            <x v="2"/>
          </reference>
          <reference field="14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8"/>
          </reference>
          <reference field="24" count="1" selected="0">
            <x v="21"/>
          </reference>
        </references>
      </pivotArea>
    </format>
    <format dxfId="489">
      <pivotArea dataOnly="0" labelOnly="1" outline="0" fieldPosition="0">
        <references count="10">
          <reference field="3" count="1" selected="0">
            <x v="912"/>
          </reference>
          <reference field="6" count="1" selected="0">
            <x v="1482"/>
          </reference>
          <reference field="9" count="1" selected="0">
            <x v="57"/>
          </reference>
          <reference field="12" count="1" selected="0">
            <x v="2"/>
          </reference>
          <reference field="14" count="1" selected="0">
            <x v="5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8"/>
          </reference>
          <reference field="24" count="1" selected="0">
            <x v="21"/>
          </reference>
        </references>
      </pivotArea>
    </format>
    <format dxfId="488">
      <pivotArea dataOnly="0" labelOnly="1" outline="0" fieldPosition="0">
        <references count="9">
          <reference field="3" count="1" selected="0">
            <x v="85"/>
          </reference>
          <reference field="6" count="1" selected="0">
            <x v="1438"/>
          </reference>
          <reference field="9" count="1" selected="0">
            <x v="32"/>
          </reference>
          <reference field="12" count="1" selected="0">
            <x v="3"/>
          </reference>
          <reference field="14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1"/>
          </reference>
          <reference field="24" count="1" selected="0">
            <x v="21"/>
          </reference>
        </references>
      </pivotArea>
    </format>
    <format dxfId="487">
      <pivotArea dataOnly="0" labelOnly="1" outline="0" fieldPosition="0">
        <references count="10">
          <reference field="3" count="1" selected="0">
            <x v="85"/>
          </reference>
          <reference field="6" count="1" selected="0">
            <x v="1438"/>
          </reference>
          <reference field="9" count="1" selected="0">
            <x v="32"/>
          </reference>
          <reference field="12" count="1" selected="0">
            <x v="3"/>
          </reference>
          <reference field="14" count="1" selected="0">
            <x v="5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1"/>
          </reference>
          <reference field="24" count="1" selected="0">
            <x v="21"/>
          </reference>
        </references>
      </pivotArea>
    </format>
    <format dxfId="486">
      <pivotArea dataOnly="0" labelOnly="1" outline="0" fieldPosition="0">
        <references count="9">
          <reference field="3" count="1" selected="0">
            <x v="78"/>
          </reference>
          <reference field="6" count="1" selected="0">
            <x v="1453"/>
          </reference>
          <reference field="9" count="1" selected="0">
            <x v="32"/>
          </reference>
          <reference field="12" count="1" selected="0">
            <x v="3"/>
          </reference>
          <reference field="14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8"/>
          </reference>
          <reference field="24" count="1" selected="0">
            <x v="21"/>
          </reference>
        </references>
      </pivotArea>
    </format>
    <format dxfId="485">
      <pivotArea dataOnly="0" labelOnly="1" outline="0" fieldPosition="0">
        <references count="10">
          <reference field="3" count="1" selected="0">
            <x v="78"/>
          </reference>
          <reference field="6" count="1" selected="0">
            <x v="1453"/>
          </reference>
          <reference field="9" count="1" selected="0">
            <x v="32"/>
          </reference>
          <reference field="12" count="1" selected="0">
            <x v="3"/>
          </reference>
          <reference field="14" count="1" selected="0">
            <x v="5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8"/>
          </reference>
          <reference field="24" count="1" selected="0">
            <x v="21"/>
          </reference>
        </references>
      </pivotArea>
    </format>
    <format dxfId="484">
      <pivotArea dataOnly="0" labelOnly="1" outline="0" fieldPosition="0">
        <references count="9">
          <reference field="3" count="1" selected="0">
            <x v="1028"/>
          </reference>
          <reference field="6" count="1" selected="0">
            <x v="1370"/>
          </reference>
          <reference field="9" count="1" selected="0">
            <x v="55"/>
          </reference>
          <reference field="12" count="1" selected="0">
            <x v="4"/>
          </reference>
          <reference field="14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  <reference field="24" count="1" selected="0">
            <x v="6"/>
          </reference>
        </references>
      </pivotArea>
    </format>
    <format dxfId="483">
      <pivotArea dataOnly="0" labelOnly="1" outline="0" fieldPosition="0">
        <references count="10">
          <reference field="3" count="1" selected="0">
            <x v="1028"/>
          </reference>
          <reference field="6" count="1" selected="0">
            <x v="1370"/>
          </reference>
          <reference field="9" count="1" selected="0">
            <x v="55"/>
          </reference>
          <reference field="12" count="1" selected="0">
            <x v="4"/>
          </reference>
          <reference field="14" count="1" selected="0">
            <x v="5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  <reference field="24" count="1" selected="0">
            <x v="6"/>
          </reference>
        </references>
      </pivotArea>
    </format>
    <format dxfId="482">
      <pivotArea dataOnly="0" labelOnly="1" outline="0" fieldPosition="0">
        <references count="9">
          <reference field="3" count="1" selected="0">
            <x v="968"/>
          </reference>
          <reference field="6" count="1" selected="0">
            <x v="1377"/>
          </reference>
          <reference field="9" count="1" selected="0">
            <x v="55"/>
          </reference>
          <reference field="12" count="1" selected="0">
            <x v="4"/>
          </reference>
          <reference field="14" count="1">
            <x v="3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  <reference field="24" count="1" selected="0">
            <x v="9"/>
          </reference>
        </references>
      </pivotArea>
    </format>
    <format dxfId="481">
      <pivotArea dataOnly="0" labelOnly="1" outline="0" fieldPosition="0">
        <references count="10">
          <reference field="3" count="1" selected="0">
            <x v="968"/>
          </reference>
          <reference field="6" count="1" selected="0">
            <x v="1377"/>
          </reference>
          <reference field="9" count="1" selected="0">
            <x v="55"/>
          </reference>
          <reference field="12" count="1" selected="0">
            <x v="4"/>
          </reference>
          <reference field="14" count="1" selected="0">
            <x v="36"/>
          </reference>
          <reference field="15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  <reference field="24" count="1" selected="0">
            <x v="9"/>
          </reference>
        </references>
      </pivotArea>
    </format>
    <format dxfId="480">
      <pivotArea dataOnly="0" outline="0" collapsedLevelsAreSubtotals="1" fieldPosition="0">
        <references count="1">
          <reference field="14" count="1">
            <x v="25"/>
          </reference>
        </references>
      </pivotArea>
    </format>
    <format dxfId="479">
      <pivotArea dataOnly="0" outline="0" collapsedLevelsAreSubtotals="1" fieldPosition="0">
        <references count="1">
          <reference field="15" count="1">
            <x v="5"/>
          </reference>
        </references>
      </pivotArea>
    </format>
    <format dxfId="478">
      <pivotArea dataOnly="0" labelOnly="1" outline="0" fieldPosition="0">
        <references count="9">
          <reference field="3" count="1" selected="0">
            <x v="69"/>
          </reference>
          <reference field="6" count="1" selected="0">
            <x v="1394"/>
          </reference>
          <reference field="9" count="1" selected="0">
            <x v="55"/>
          </reference>
          <reference field="12" count="1" selected="0">
            <x v="4"/>
          </reference>
          <reference field="14" count="1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5"/>
          </reference>
          <reference field="24" count="1" selected="0">
            <x v="21"/>
          </reference>
        </references>
      </pivotArea>
    </format>
    <format dxfId="477">
      <pivotArea dataOnly="0" labelOnly="1" outline="0" fieldPosition="0">
        <references count="9">
          <reference field="3" count="1" selected="0">
            <x v="259"/>
          </reference>
          <reference field="6" count="1" selected="0">
            <x v="1347"/>
          </reference>
          <reference field="9" count="1" selected="0">
            <x v="35"/>
          </reference>
          <reference field="12" count="1" selected="0">
            <x v="5"/>
          </reference>
          <reference field="14" count="1">
            <x v="6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  <reference field="24" count="1" selected="0">
            <x v="5"/>
          </reference>
        </references>
      </pivotArea>
    </format>
    <format dxfId="476">
      <pivotArea dataOnly="0" labelOnly="1" outline="0" fieldPosition="0">
        <references count="7">
          <reference field="3" count="1" selected="0">
            <x v="979"/>
          </reference>
          <reference field="6" count="1">
            <x v="1346"/>
          </reference>
          <reference field="9" count="1" selected="0">
            <x v="35"/>
          </reference>
          <reference field="12" count="1" selected="0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75">
      <pivotArea dataOnly="0" labelOnly="1" outline="0" fieldPosition="0">
        <references count="7">
          <reference field="3" count="1" selected="0">
            <x v="259"/>
          </reference>
          <reference field="6" count="1">
            <x v="1347"/>
          </reference>
          <reference field="9" count="1" selected="0">
            <x v="35"/>
          </reference>
          <reference field="12" count="1" selected="0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474">
      <pivotArea dataOnly="0" labelOnly="1" outline="0" fieldPosition="0">
        <references count="7">
          <reference field="3" count="1" selected="0">
            <x v="492"/>
          </reference>
          <reference field="6" count="1">
            <x v="1354"/>
          </reference>
          <reference field="9" count="1" selected="0">
            <x v="35"/>
          </reference>
          <reference field="12" count="1" selected="0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8"/>
          </reference>
        </references>
      </pivotArea>
    </format>
    <format dxfId="473">
      <pivotArea dataOnly="0" labelOnly="1" outline="0" fieldPosition="0">
        <references count="9">
          <reference field="3" count="1" selected="0">
            <x v="492"/>
          </reference>
          <reference field="6" count="1" selected="0">
            <x v="1354"/>
          </reference>
          <reference field="9" count="1" selected="0">
            <x v="35"/>
          </reference>
          <reference field="12" count="1" selected="0">
            <x v="5"/>
          </reference>
          <reference field="14" count="1">
            <x v="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8"/>
          </reference>
          <reference field="24" count="1" selected="0">
            <x v="10"/>
          </reference>
        </references>
      </pivotArea>
    </format>
    <format dxfId="472">
      <pivotArea dataOnly="0" labelOnly="1" outline="0" fieldPosition="0">
        <references count="7">
          <reference field="3" count="1" selected="0">
            <x v="92"/>
          </reference>
          <reference field="6" count="1">
            <x v="1356"/>
          </reference>
          <reference field="9" count="1" selected="0">
            <x v="35"/>
          </reference>
          <reference field="12" count="1" selected="0">
            <x v="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0"/>
          </reference>
        </references>
      </pivotArea>
    </format>
    <format dxfId="471">
      <pivotArea dataOnly="0" labelOnly="1" outline="0" fieldPosition="0">
        <references count="7">
          <reference field="3" count="1" selected="0">
            <x v="69"/>
          </reference>
          <reference field="6" count="1">
            <x v="1394"/>
          </reference>
          <reference field="9" count="1" selected="0">
            <x v="55"/>
          </reference>
          <reference field="12" count="1" selected="0">
            <x v="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5"/>
          </reference>
        </references>
      </pivotArea>
    </format>
    <format dxfId="470">
      <pivotArea dataOnly="0" labelOnly="1" outline="0" fieldPosition="0">
        <references count="7">
          <reference field="3" count="1" selected="0">
            <x v="445"/>
          </reference>
          <reference field="6" count="1">
            <x v="1388"/>
          </reference>
          <reference field="9" count="1" selected="0">
            <x v="55"/>
          </reference>
          <reference field="12" count="1" selected="0">
            <x v="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9"/>
          </reference>
        </references>
      </pivotArea>
    </format>
    <format dxfId="469">
      <pivotArea dataOnly="0" labelOnly="1" outline="0" fieldPosition="0">
        <references count="7">
          <reference field="3" count="1" selected="0">
            <x v="968"/>
          </reference>
          <reference field="6" count="1">
            <x v="1377"/>
          </reference>
          <reference field="9" count="1" selected="0">
            <x v="55"/>
          </reference>
          <reference field="12" count="1" selected="0">
            <x v="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468">
      <pivotArea dataOnly="0" labelOnly="1" outline="0" fieldPosition="0">
        <references count="7">
          <reference field="3" count="1" selected="0">
            <x v="1028"/>
          </reference>
          <reference field="6" count="1">
            <x v="1370"/>
          </reference>
          <reference field="9" count="1" selected="0">
            <x v="55"/>
          </reference>
          <reference field="12" count="1" selected="0">
            <x v="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67">
      <pivotArea dataOnly="0" labelOnly="1" outline="0" fieldPosition="0">
        <references count="7">
          <reference field="3" count="1" selected="0">
            <x v="78"/>
          </reference>
          <reference field="6" count="1">
            <x v="1453"/>
          </reference>
          <reference field="9" count="1" selected="0">
            <x v="32"/>
          </reference>
          <reference field="12" count="1" selected="0">
            <x v="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8"/>
          </reference>
        </references>
      </pivotArea>
    </format>
    <format dxfId="466">
      <pivotArea dataOnly="0" labelOnly="1" outline="0" fieldPosition="0">
        <references count="7">
          <reference field="3" count="1" selected="0">
            <x v="85"/>
          </reference>
          <reference field="6" count="1">
            <x v="1438"/>
          </reference>
          <reference field="9" count="1" selected="0">
            <x v="32"/>
          </reference>
          <reference field="12" count="1" selected="0">
            <x v="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1"/>
          </reference>
        </references>
      </pivotArea>
    </format>
    <format dxfId="465">
      <pivotArea dataOnly="0" labelOnly="1" outline="0" fieldPosition="0">
        <references count="7">
          <reference field="3" count="1" selected="0">
            <x v="912"/>
          </reference>
          <reference field="6" count="1">
            <x v="1482"/>
          </reference>
          <reference field="9" count="1" selected="0">
            <x v="57"/>
          </reference>
          <reference field="12" count="1" selected="0">
            <x v="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8"/>
          </reference>
        </references>
      </pivotArea>
    </format>
    <format dxfId="464">
      <pivotArea dataOnly="0" labelOnly="1" outline="0" fieldPosition="0">
        <references count="7">
          <reference field="3" count="1" selected="0">
            <x v="90"/>
          </reference>
          <reference field="6" count="1">
            <x v="1472"/>
          </reference>
          <reference field="9" count="1" selected="0">
            <x v="57"/>
          </reference>
          <reference field="12" count="1" selected="0">
            <x v="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</references>
      </pivotArea>
    </format>
    <format dxfId="463">
      <pivotArea dataOnly="0" labelOnly="1" outline="0" fieldPosition="0">
        <references count="7">
          <reference field="3" count="1" selected="0">
            <x v="580"/>
          </reference>
          <reference field="6" count="1">
            <x v="1456"/>
          </reference>
          <reference field="9" count="1" selected="0">
            <x v="57"/>
          </reference>
          <reference field="12" count="1" selected="0">
            <x v="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62">
      <pivotArea dataOnly="0" labelOnly="1" outline="0" fieldPosition="0">
        <references count="7">
          <reference field="3" count="1" selected="0">
            <x v="93"/>
          </reference>
          <reference field="6" count="1">
            <x v="1458"/>
          </reference>
          <reference field="9" count="1" selected="0">
            <x v="57"/>
          </reference>
          <reference field="12" count="1" selected="0">
            <x v="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461">
      <pivotArea dataOnly="0" labelOnly="1" outline="0" fieldPosition="0">
        <references count="7">
          <reference field="3" count="1" selected="0">
            <x v="1027"/>
          </reference>
          <reference field="6" count="1">
            <x v="1345"/>
          </reference>
          <reference field="9" count="1" selected="0">
            <x v="58"/>
          </reference>
          <reference field="12" count="1" selected="0">
            <x v="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7"/>
          </reference>
        </references>
      </pivotArea>
    </format>
    <format dxfId="460">
      <pivotArea dataOnly="0" labelOnly="1" outline="0" fieldPosition="0">
        <references count="9">
          <reference field="3" count="1" selected="0">
            <x v="1027"/>
          </reference>
          <reference field="6" count="1" selected="0">
            <x v="1345"/>
          </reference>
          <reference field="9" count="1" selected="0">
            <x v="58"/>
          </reference>
          <reference field="12" count="1" selected="0">
            <x v="6"/>
          </reference>
          <reference field="14" count="1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7"/>
          </reference>
          <reference field="24" count="1" selected="0">
            <x v="19"/>
          </reference>
        </references>
      </pivotArea>
    </format>
    <format dxfId="459">
      <pivotArea dataOnly="0" outline="0" collapsedLevelsAreSubtotals="1" fieldPosition="0">
        <references count="1">
          <reference field="14" count="1">
            <x v="10"/>
          </reference>
        </references>
      </pivotArea>
    </format>
    <format dxfId="458">
      <pivotArea dataOnly="0" labelOnly="1" outline="0" fieldPosition="0">
        <references count="7">
          <reference field="3" count="1" selected="0">
            <x v="1013"/>
          </reference>
          <reference field="6" count="1">
            <x v="1170"/>
          </reference>
          <reference field="9" count="1" selected="0">
            <x v="36"/>
          </reference>
          <reference field="12" count="1" selected="0">
            <x v="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457">
      <pivotArea dataOnly="0" outline="0" collapsedLevelsAreSubtotals="1" fieldPosition="0">
        <references count="1">
          <reference field="14" count="1">
            <x v="34"/>
          </reference>
        </references>
      </pivotArea>
    </format>
    <format dxfId="456">
      <pivotArea dataOnly="0" labelOnly="1" outline="0" fieldPosition="0">
        <references count="7">
          <reference field="3" count="1" selected="0">
            <x v="695"/>
          </reference>
          <reference field="6" count="1">
            <x v="1180"/>
          </reference>
          <reference field="9" count="1" selected="0">
            <x v="36"/>
          </reference>
          <reference field="12" count="1" selected="0">
            <x v="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2"/>
          </reference>
        </references>
      </pivotArea>
    </format>
    <format dxfId="455">
      <pivotArea dataOnly="0" labelOnly="1" outline="0" fieldPosition="0">
        <references count="7">
          <reference field="3" count="1" selected="0">
            <x v="1015"/>
          </reference>
          <reference field="6" count="1">
            <x v="1183"/>
          </reference>
          <reference field="9" count="1" selected="0">
            <x v="36"/>
          </reference>
          <reference field="12" count="1" selected="0">
            <x v="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5"/>
          </reference>
        </references>
      </pivotArea>
    </format>
    <format dxfId="454">
      <pivotArea dataOnly="0" outline="0" collapsedLevelsAreSubtotals="1" fieldPosition="0">
        <references count="1">
          <reference field="14" count="1">
            <x v="2"/>
          </reference>
        </references>
      </pivotArea>
    </format>
    <format dxfId="453">
      <pivotArea dataOnly="0" outline="0" collapsedLevelsAreSubtotals="1" fieldPosition="0">
        <references count="1">
          <reference field="14" count="1">
            <x v="5"/>
          </reference>
        </references>
      </pivotArea>
    </format>
    <format dxfId="452">
      <pivotArea dataOnly="0" labelOnly="1" outline="0" fieldPosition="0">
        <references count="7">
          <reference field="3" count="1" selected="0">
            <x v="261"/>
          </reference>
          <reference field="6" count="1">
            <x v="1136"/>
          </reference>
          <reference field="9" count="1" selected="0">
            <x v="59"/>
          </reference>
          <reference field="12" count="1" selected="0">
            <x v="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451">
      <pivotArea dataOnly="0" labelOnly="1" outline="0" fieldPosition="0">
        <references count="7">
          <reference field="3" count="1" selected="0">
            <x v="66"/>
          </reference>
          <reference field="6" count="1">
            <x v="1137"/>
          </reference>
          <reference field="9" count="1" selected="0">
            <x v="59"/>
          </reference>
          <reference field="12" count="1" selected="0">
            <x v="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450">
      <pivotArea dataOnly="0" outline="0" collapsedLevelsAreSubtotals="1" fieldPosition="0">
        <references count="1">
          <reference field="14" count="1">
            <x v="30"/>
          </reference>
        </references>
      </pivotArea>
    </format>
    <format dxfId="449">
      <pivotArea dataOnly="0" labelOnly="1" outline="0" fieldPosition="0">
        <references count="7">
          <reference field="3" count="1" selected="0">
            <x v="137"/>
          </reference>
          <reference field="6" count="1">
            <x v="1155"/>
          </reference>
          <reference field="9" count="1" selected="0">
            <x v="59"/>
          </reference>
          <reference field="12" count="1" selected="0">
            <x v="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2"/>
          </reference>
        </references>
      </pivotArea>
    </format>
    <format dxfId="448">
      <pivotArea dataOnly="0" labelOnly="1" outline="0" fieldPosition="0">
        <references count="7">
          <reference field="3" count="1" selected="0">
            <x v="937"/>
          </reference>
          <reference field="6" count="1">
            <x v="1105"/>
          </reference>
          <reference field="9" count="1" selected="0">
            <x v="31"/>
          </reference>
          <reference field="12" count="1" selected="0">
            <x v="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47">
      <pivotArea dataOnly="0" labelOnly="1" outline="0" fieldPosition="0">
        <references count="9">
          <reference field="3" count="1" selected="0">
            <x v="937"/>
          </reference>
          <reference field="6" count="1" selected="0">
            <x v="1105"/>
          </reference>
          <reference field="9" count="1" selected="0">
            <x v="31"/>
          </reference>
          <reference field="12" count="1" selected="0">
            <x v="9"/>
          </reference>
          <reference field="14" count="1">
            <x v="2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  <reference field="24" count="1" selected="0">
            <x v="6"/>
          </reference>
        </references>
      </pivotArea>
    </format>
    <format dxfId="446">
      <pivotArea dataOnly="0" labelOnly="1" outline="0" fieldPosition="0">
        <references count="7">
          <reference field="3" count="1" selected="0">
            <x v="800"/>
          </reference>
          <reference field="6" count="1">
            <x v="1118"/>
          </reference>
          <reference field="9" count="1" selected="0">
            <x v="31"/>
          </reference>
          <reference field="12" count="1" selected="0">
            <x v="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4"/>
          </reference>
        </references>
      </pivotArea>
    </format>
    <format dxfId="445">
      <pivotArea dataOnly="0" labelOnly="1" outline="0" fieldPosition="0">
        <references count="7">
          <reference field="3" count="1" selected="0">
            <x v="1006"/>
          </reference>
          <reference field="6" count="1">
            <x v="1122"/>
          </reference>
          <reference field="9" count="1" selected="0">
            <x v="31"/>
          </reference>
          <reference field="12" count="1" selected="0">
            <x v="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</references>
      </pivotArea>
    </format>
    <format dxfId="444">
      <pivotArea dataOnly="0" labelOnly="1" outline="0" fieldPosition="0">
        <references count="7">
          <reference field="3" count="1" selected="0">
            <x v="262"/>
          </reference>
          <reference field="6" count="1">
            <x v="1035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43">
      <pivotArea dataOnly="0" labelOnly="1" outline="0" fieldPosition="0">
        <references count="7">
          <reference field="3" count="1" selected="0">
            <x v="77"/>
          </reference>
          <reference field="6" count="1">
            <x v="1041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442">
      <pivotArea dataOnly="0" labelOnly="1" outline="0" fieldPosition="0">
        <references count="7">
          <reference field="3" count="1" selected="0">
            <x v="75"/>
          </reference>
          <reference field="6" count="1">
            <x v="1045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441">
      <pivotArea dataOnly="0" labelOnly="1" outline="0" fieldPosition="0">
        <references count="7">
          <reference field="3" count="1" selected="0">
            <x v="902"/>
          </reference>
          <reference field="6" count="1">
            <x v="1047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0"/>
          </reference>
        </references>
      </pivotArea>
    </format>
    <format dxfId="440">
      <pivotArea dataOnly="0" labelOnly="1" outline="0" fieldPosition="0">
        <references count="7">
          <reference field="3" count="1" selected="0">
            <x v="59"/>
          </reference>
          <reference field="6" count="1">
            <x v="1056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0"/>
          </reference>
        </references>
      </pivotArea>
    </format>
    <format dxfId="439">
      <pivotArea dataOnly="0" labelOnly="1" outline="0" fieldPosition="0">
        <references count="7">
          <reference field="3" count="1" selected="0">
            <x v="893"/>
          </reference>
          <reference field="6" count="1">
            <x v="1060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4"/>
          </reference>
        </references>
      </pivotArea>
    </format>
    <format dxfId="438">
      <pivotArea dataOnly="0" labelOnly="1" outline="0" fieldPosition="0">
        <references count="7">
          <reference field="3" count="1" selected="0">
            <x v="83"/>
          </reference>
          <reference field="6" count="1">
            <x v="1073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1"/>
          </reference>
        </references>
      </pivotArea>
    </format>
    <format dxfId="437">
      <pivotArea dataOnly="0" labelOnly="1" outline="0" fieldPosition="0">
        <references count="7">
          <reference field="3" count="1" selected="0">
            <x v="888"/>
          </reference>
          <reference field="6" count="1">
            <x v="1077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5"/>
          </reference>
        </references>
      </pivotArea>
    </format>
    <format dxfId="436">
      <pivotArea dataOnly="0" labelOnly="1" outline="0" fieldPosition="0">
        <references count="7">
          <reference field="3" count="1" selected="0">
            <x v="901"/>
          </reference>
          <reference field="6" count="1">
            <x v="1078"/>
          </reference>
          <reference field="9" count="1" selected="0">
            <x v="54"/>
          </reference>
          <reference field="12" count="1" selected="0">
            <x v="1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6"/>
          </reference>
        </references>
      </pivotArea>
    </format>
    <format dxfId="435">
      <pivotArea dataOnly="0" labelOnly="1" outline="0" fieldPosition="0">
        <references count="7">
          <reference field="3" count="1" selected="0">
            <x v="61"/>
          </reference>
          <reference field="6" count="1">
            <x v="1101"/>
          </reference>
          <reference field="9" count="1" selected="0">
            <x v="30"/>
          </reference>
          <reference field="12" count="1" selected="0">
            <x v="1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434">
      <pivotArea dataOnly="0" outline="0" collapsedLevelsAreSubtotals="1" fieldPosition="0">
        <references count="1">
          <reference field="14" count="1">
            <x v="24"/>
          </reference>
        </references>
      </pivotArea>
    </format>
    <format dxfId="433">
      <pivotArea dataOnly="0" labelOnly="1" outline="0" fieldPosition="0">
        <references count="7">
          <reference field="3" count="1" selected="0">
            <x v="291"/>
          </reference>
          <reference field="6" count="1">
            <x v="1085"/>
          </reference>
          <reference field="9" count="1" selected="0">
            <x v="53"/>
          </reference>
          <reference field="12" count="1" selected="0">
            <x v="1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432">
      <pivotArea dataOnly="0" labelOnly="1" outline="0" fieldPosition="0">
        <references count="7">
          <reference field="3" count="1" selected="0">
            <x v="982"/>
          </reference>
          <reference field="6" count="1">
            <x v="1086"/>
          </reference>
          <reference field="9" count="1" selected="0">
            <x v="53"/>
          </reference>
          <reference field="12" count="1" selected="0">
            <x v="1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431">
      <pivotArea dataOnly="0" labelOnly="1" outline="0" fieldPosition="0">
        <references count="7">
          <reference field="3" count="1" selected="0">
            <x v="977"/>
          </reference>
          <reference field="6" count="1">
            <x v="1089"/>
          </reference>
          <reference field="9" count="1" selected="0">
            <x v="53"/>
          </reference>
          <reference field="12" count="1" selected="0">
            <x v="1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0"/>
          </reference>
        </references>
      </pivotArea>
    </format>
    <format dxfId="430">
      <pivotArea dataOnly="0" labelOnly="1" outline="0" fieldPosition="0">
        <references count="7">
          <reference field="3" count="1" selected="0">
            <x v="997"/>
          </reference>
          <reference field="6" count="1">
            <x v="1091"/>
          </reference>
          <reference field="9" count="1" selected="0">
            <x v="53"/>
          </reference>
          <reference field="12" count="1" selected="0">
            <x v="1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2"/>
          </reference>
        </references>
      </pivotArea>
    </format>
    <format dxfId="429">
      <pivotArea dataOnly="0" labelOnly="1" outline="0" fieldPosition="0">
        <references count="7">
          <reference field="3" count="1" selected="0">
            <x v="899"/>
          </reference>
          <reference field="6" count="1">
            <x v="1490"/>
          </reference>
          <reference field="9" count="1" selected="0">
            <x v="39"/>
          </reference>
          <reference field="12" count="1" selected="0">
            <x v="1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28">
      <pivotArea dataOnly="0" labelOnly="1" outline="0" fieldPosition="0">
        <references count="7">
          <reference field="3" count="1" selected="0">
            <x v="82"/>
          </reference>
          <reference field="6" count="1">
            <x v="1505"/>
          </reference>
          <reference field="9" count="1" selected="0">
            <x v="39"/>
          </reference>
          <reference field="12" count="1" selected="0">
            <x v="1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427">
      <pivotArea dataOnly="0" labelOnly="1" outline="0" fieldPosition="0">
        <references count="7">
          <reference field="3" count="1" selected="0">
            <x v="284"/>
          </reference>
          <reference field="6" count="1">
            <x v="1507"/>
          </reference>
          <reference field="9" count="1" selected="0">
            <x v="39"/>
          </reference>
          <reference field="12" count="1" selected="0">
            <x v="1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426">
      <pivotArea dataOnly="0" labelOnly="1" outline="0" fieldPosition="0">
        <references count="7">
          <reference field="3" count="1" selected="0">
            <x v="546"/>
          </reference>
          <reference field="6" count="1">
            <x v="1516"/>
          </reference>
          <reference field="9" count="1" selected="0">
            <x v="39"/>
          </reference>
          <reference field="12" count="1" selected="0">
            <x v="1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425">
      <pivotArea dataOnly="0" labelOnly="1" outline="0" fieldPosition="0">
        <references count="7">
          <reference field="3" count="1" selected="0">
            <x v="62"/>
          </reference>
          <reference field="6" count="1">
            <x v="1234"/>
          </reference>
          <reference field="9" count="1" selected="0">
            <x v="18"/>
          </reference>
          <reference field="12" count="1" selected="0">
            <x v="1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424">
      <pivotArea dataOnly="0" labelOnly="1" outline="0" fieldPosition="0">
        <references count="7">
          <reference field="3" count="1" selected="0">
            <x v="128"/>
          </reference>
          <reference field="6" count="1">
            <x v="1726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23">
      <pivotArea dataOnly="0" labelOnly="1" outline="0" fieldPosition="0">
        <references count="9">
          <reference field="3" count="1" selected="0">
            <x v="128"/>
          </reference>
          <reference field="6" count="1" selected="0">
            <x v="1726"/>
          </reference>
          <reference field="9" count="1" selected="0">
            <x v="41"/>
          </reference>
          <reference field="12" count="1" selected="0">
            <x v="16"/>
          </reference>
          <reference field="14" count="1">
            <x v="3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  <reference field="24" count="1" selected="0">
            <x v="6"/>
          </reference>
        </references>
      </pivotArea>
    </format>
    <format dxfId="422">
      <pivotArea dataOnly="0" labelOnly="1" outline="0" fieldPosition="0">
        <references count="7">
          <reference field="3" count="1" selected="0">
            <x v="1073"/>
          </reference>
          <reference field="6" count="1">
            <x v="1747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421">
      <pivotArea dataOnly="0" labelOnly="1" outline="0" fieldPosition="0">
        <references count="7">
          <reference field="3" count="1" selected="0">
            <x v="58"/>
          </reference>
          <reference field="6" count="1">
            <x v="1755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420">
      <pivotArea dataOnly="0" labelOnly="1" outline="0" fieldPosition="0">
        <references count="7">
          <reference field="3" count="1" selected="0">
            <x v="91"/>
          </reference>
          <reference field="6" count="1">
            <x v="1758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419">
      <pivotArea dataOnly="0" labelOnly="1" outline="0" fieldPosition="0">
        <references count="7">
          <reference field="3" count="1" selected="0">
            <x v="787"/>
          </reference>
          <reference field="6" count="1">
            <x v="1761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8"/>
          </reference>
        </references>
      </pivotArea>
    </format>
    <format dxfId="418">
      <pivotArea dataOnly="0" labelOnly="1" outline="0" fieldPosition="0">
        <references count="7">
          <reference field="3" count="1" selected="0">
            <x v="287"/>
          </reference>
          <reference field="6" count="1">
            <x v="1762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9"/>
          </reference>
        </references>
      </pivotArea>
    </format>
    <format dxfId="417">
      <pivotArea dataOnly="0" outline="0" collapsedLevelsAreSubtotals="1" fieldPosition="0">
        <references count="1">
          <reference field="14" count="1">
            <x v="36"/>
          </reference>
        </references>
      </pivotArea>
    </format>
    <format dxfId="416">
      <pivotArea dataOnly="0" labelOnly="1" outline="0" fieldPosition="0">
        <references count="7">
          <reference field="3" count="1" selected="0">
            <x v="1080"/>
          </reference>
          <reference field="6" count="1">
            <x v="1775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3"/>
          </reference>
        </references>
      </pivotArea>
    </format>
    <format dxfId="415">
      <pivotArea dataOnly="0" labelOnly="1" outline="0" fieldPosition="0">
        <references count="7">
          <reference field="3" count="1" selected="0">
            <x v="924"/>
          </reference>
          <reference field="6" count="1">
            <x v="1789"/>
          </reference>
          <reference field="9" count="1" selected="0">
            <x v="41"/>
          </reference>
          <reference field="12" count="1" selected="0">
            <x v="1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4"/>
          </reference>
        </references>
      </pivotArea>
    </format>
    <format dxfId="414">
      <pivotArea dataOnly="0" labelOnly="1" outline="0" fieldPosition="0">
        <references count="7">
          <reference field="3" count="1" selected="0">
            <x v="889"/>
          </reference>
          <reference field="6" count="1">
            <x v="1190"/>
          </reference>
          <reference field="9" count="1" selected="0">
            <x v="19"/>
          </reference>
          <reference field="12" count="1" selected="0">
            <x v="1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413">
      <pivotArea dataOnly="0" labelOnly="1" outline="0" fieldPosition="0">
        <references count="7">
          <reference field="3" count="1" selected="0">
            <x v="67"/>
          </reference>
          <reference field="6" count="1">
            <x v="1192"/>
          </reference>
          <reference field="9" count="1" selected="0">
            <x v="19"/>
          </reference>
          <reference field="12" count="1" selected="0">
            <x v="1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412">
      <pivotArea dataOnly="0" labelOnly="1" outline="0" fieldPosition="0">
        <references count="7">
          <reference field="3" count="1" selected="0">
            <x v="895"/>
          </reference>
          <reference field="6" count="1">
            <x v="1269"/>
          </reference>
          <reference field="9" count="1" selected="0">
            <x v="19"/>
          </reference>
          <reference field="12" count="1" selected="0">
            <x v="1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411">
      <pivotArea dataOnly="0" labelOnly="1" outline="0" fieldPosition="0">
        <references count="7">
          <reference field="3" count="1" selected="0">
            <x v="958"/>
          </reference>
          <reference field="6" count="1">
            <x v="1275"/>
          </reference>
          <reference field="9" count="1" selected="0">
            <x v="19"/>
          </reference>
          <reference field="12" count="1" selected="0">
            <x v="1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410">
      <pivotArea dataOnly="0" labelOnly="1" outline="0" fieldPosition="0">
        <references count="7">
          <reference field="3" count="1" selected="0">
            <x v="1071"/>
          </reference>
          <reference field="6" count="1">
            <x v="1729"/>
          </reference>
          <reference field="9" count="1" selected="0">
            <x v="42"/>
          </reference>
          <reference field="12" count="1" selected="0">
            <x v="1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409">
      <pivotArea dataOnly="0" labelOnly="1" outline="0" fieldPosition="0">
        <references count="7">
          <reference field="3" count="1" selected="0">
            <x v="285"/>
          </reference>
          <reference field="6" count="1">
            <x v="1730"/>
          </reference>
          <reference field="9" count="1" selected="0">
            <x v="42"/>
          </reference>
          <reference field="12" count="1" selected="0">
            <x v="1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408">
      <pivotArea dataOnly="0" labelOnly="1" outline="0" fieldPosition="0">
        <references count="7">
          <reference field="3" count="1" selected="0">
            <x v="1088"/>
          </reference>
          <reference field="6" count="1">
            <x v="1819"/>
          </reference>
          <reference field="9" count="1" selected="0">
            <x v="42"/>
          </reference>
          <reference field="12" count="1" selected="0">
            <x v="1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5"/>
          </reference>
        </references>
      </pivotArea>
    </format>
    <format dxfId="407">
      <pivotArea dataOnly="0" labelOnly="1" outline="0" fieldPosition="0">
        <references count="7">
          <reference field="3" count="1" selected="0">
            <x v="288"/>
          </reference>
          <reference field="6" count="1">
            <x v="1737"/>
          </reference>
          <reference field="9" count="1" selected="0">
            <x v="43"/>
          </reference>
          <reference field="12" count="1" selected="0">
            <x v="2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406">
      <pivotArea dataOnly="0" labelOnly="1" outline="0" fieldPosition="0">
        <references count="7">
          <reference field="3" count="1" selected="0">
            <x v="129"/>
          </reference>
          <reference field="6" count="1">
            <x v="1820"/>
          </reference>
          <reference field="9" count="1" selected="0">
            <x v="43"/>
          </reference>
          <reference field="12" count="1" selected="0">
            <x v="2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2"/>
          </reference>
        </references>
      </pivotArea>
    </format>
    <format dxfId="405">
      <pivotArea dataOnly="0" labelOnly="1" outline="0" fieldPosition="0">
        <references count="7">
          <reference field="3" count="1" selected="0">
            <x v="908"/>
          </reference>
          <reference field="6" count="1">
            <x v="1825"/>
          </reference>
          <reference field="9" count="1" selected="0">
            <x v="43"/>
          </reference>
          <reference field="12" count="1" selected="0">
            <x v="2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3"/>
          </reference>
        </references>
      </pivotArea>
    </format>
    <format dxfId="404">
      <pivotArea dataOnly="0" labelOnly="1" outline="0" fieldPosition="0">
        <references count="7">
          <reference field="3" count="1" selected="0">
            <x v="566"/>
          </reference>
          <reference field="6" count="1">
            <x v="1243"/>
          </reference>
          <reference field="9" count="1" selected="0">
            <x v="21"/>
          </reference>
          <reference field="12" count="1" selected="0">
            <x v="2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0"/>
          </reference>
        </references>
      </pivotArea>
    </format>
    <format dxfId="403">
      <pivotArea dataOnly="0" outline="0" collapsedLevelsAreSubtotals="1" fieldPosition="0">
        <references count="1">
          <reference field="14" count="1">
            <x v="53"/>
          </reference>
        </references>
      </pivotArea>
    </format>
    <format dxfId="402">
      <pivotArea dataOnly="0" labelOnly="1" outline="0" fieldPosition="0">
        <references count="7">
          <reference field="3" count="1" selected="0">
            <x v="943"/>
          </reference>
          <reference field="6" count="1">
            <x v="1326"/>
          </reference>
          <reference field="9" count="1" selected="0">
            <x v="21"/>
          </reference>
          <reference field="12" count="1" selected="0">
            <x v="2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6"/>
          </reference>
        </references>
      </pivotArea>
    </format>
    <format dxfId="401">
      <pivotArea dataOnly="0" labelOnly="1" outline="0" fieldPosition="0">
        <references count="7">
          <reference field="3" count="1" selected="0">
            <x v="71"/>
          </reference>
          <reference field="6" count="1">
            <x v="1327"/>
          </reference>
          <reference field="9" count="1" selected="0">
            <x v="21"/>
          </reference>
          <reference field="12" count="1" selected="0">
            <x v="2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7"/>
          </reference>
        </references>
      </pivotArea>
    </format>
    <format dxfId="400">
      <pivotArea dataOnly="0" labelOnly="1" outline="0" fieldPosition="0">
        <references count="7">
          <reference field="3" count="1" selected="0">
            <x v="993"/>
          </reference>
          <reference field="6" count="1">
            <x v="1719"/>
          </reference>
          <reference field="9" count="1" selected="0">
            <x v="44"/>
          </reference>
          <reference field="12" count="1" selected="0">
            <x v="2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399">
      <pivotArea dataOnly="0" outline="0" collapsedLevelsAreSubtotals="1" fieldPosition="0">
        <references count="1">
          <reference field="14" count="1">
            <x v="47"/>
          </reference>
        </references>
      </pivotArea>
    </format>
    <format dxfId="398">
      <pivotArea dataOnly="0" labelOnly="1" outline="0" fieldPosition="0">
        <references count="7">
          <reference field="3" count="1" selected="0">
            <x v="286"/>
          </reference>
          <reference field="6" count="1">
            <x v="1740"/>
          </reference>
          <reference field="9" count="1" selected="0">
            <x v="44"/>
          </reference>
          <reference field="12" count="1" selected="0">
            <x v="2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397">
      <pivotArea dataOnly="0" outline="0" collapsedLevelsAreSubtotals="1" fieldPosition="0">
        <references count="1">
          <reference field="14" count="1">
            <x v="89"/>
          </reference>
        </references>
      </pivotArea>
    </format>
    <format dxfId="396">
      <pivotArea dataOnly="0" labelOnly="1" outline="0" fieldPosition="0">
        <references count="7">
          <reference field="3" count="1" selected="0">
            <x v="757"/>
          </reference>
          <reference field="6" count="1">
            <x v="1795"/>
          </reference>
          <reference field="9" count="1" selected="0">
            <x v="44"/>
          </reference>
          <reference field="12" count="1" selected="0">
            <x v="2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4"/>
          </reference>
        </references>
      </pivotArea>
    </format>
    <format dxfId="395">
      <pivotArea dataOnly="0" labelOnly="1" outline="0" fieldPosition="0">
        <references count="7">
          <reference field="3" count="1" selected="0">
            <x v="927"/>
          </reference>
          <reference field="6" count="1">
            <x v="1843"/>
          </reference>
          <reference field="9" count="1" selected="0">
            <x v="44"/>
          </reference>
          <reference field="12" count="1" selected="0">
            <x v="2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3"/>
          </reference>
        </references>
      </pivotArea>
    </format>
    <format dxfId="394">
      <pivotArea dataOnly="0" outline="0" collapsedLevelsAreSubtotals="1" fieldPosition="0">
        <references count="1">
          <reference field="14" count="1">
            <x v="29"/>
          </reference>
        </references>
      </pivotArea>
    </format>
    <format dxfId="393">
      <pivotArea dataOnly="0" labelOnly="1" outline="0" fieldPosition="0">
        <references count="7">
          <reference field="3" count="1" selected="0">
            <x v="798"/>
          </reference>
          <reference field="6" count="1">
            <x v="1845"/>
          </reference>
          <reference field="9" count="1" selected="0">
            <x v="44"/>
          </reference>
          <reference field="12" count="1" selected="0">
            <x v="2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4"/>
          </reference>
        </references>
      </pivotArea>
    </format>
    <format dxfId="392">
      <pivotArea dataOnly="0" outline="0" collapsedLevelsAreSubtotals="1" fieldPosition="0">
        <references count="1">
          <reference field="14" count="1">
            <x v="44"/>
          </reference>
        </references>
      </pivotArea>
    </format>
    <format dxfId="391">
      <pivotArea dataOnly="0" labelOnly="1" outline="0" fieldPosition="0">
        <references count="7">
          <reference field="3" count="1" selected="0">
            <x v="710"/>
          </reference>
          <reference field="6" count="1">
            <x v="1202"/>
          </reference>
          <reference field="9" count="1" selected="0">
            <x v="22"/>
          </reference>
          <reference field="12" count="1" selected="0">
            <x v="2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390">
      <pivotArea dataOnly="0" labelOnly="1" outline="0" fieldPosition="0">
        <references count="7">
          <reference field="3" count="1" selected="0">
            <x v="76"/>
          </reference>
          <reference field="6" count="1">
            <x v="1218"/>
          </reference>
          <reference field="9" count="1" selected="0">
            <x v="22"/>
          </reference>
          <reference field="12" count="1" selected="0">
            <x v="2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389">
      <pivotArea dataOnly="0" labelOnly="1" outline="0" fieldPosition="0">
        <references count="7">
          <reference field="3" count="1" selected="0">
            <x v="289"/>
          </reference>
          <reference field="6" count="1">
            <x v="1265"/>
          </reference>
          <reference field="9" count="1" selected="0">
            <x v="22"/>
          </reference>
          <reference field="12" count="1" selected="0">
            <x v="2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3"/>
          </reference>
        </references>
      </pivotArea>
    </format>
    <format dxfId="388">
      <pivotArea dataOnly="0" labelOnly="1" outline="0" fieldPosition="0">
        <references count="7">
          <reference field="3" count="1" selected="0">
            <x v="887"/>
          </reference>
          <reference field="6" count="1">
            <x v="1292"/>
          </reference>
          <reference field="9" count="1" selected="0">
            <x v="22"/>
          </reference>
          <reference field="12" count="1" selected="0">
            <x v="2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7"/>
          </reference>
        </references>
      </pivotArea>
    </format>
    <format dxfId="387">
      <pivotArea dataOnly="0" labelOnly="1" outline="0" fieldPosition="0">
        <references count="7">
          <reference field="3" count="1" selected="0">
            <x v="124"/>
          </reference>
          <reference field="6" count="1">
            <x v="1313"/>
          </reference>
          <reference field="9" count="1" selected="0">
            <x v="22"/>
          </reference>
          <reference field="12" count="1" selected="0">
            <x v="23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9"/>
          </reference>
        </references>
      </pivotArea>
    </format>
    <format dxfId="386">
      <pivotArea dataOnly="0" outline="0" collapsedLevelsAreSubtotals="1" fieldPosition="0">
        <references count="1">
          <reference field="14" count="1">
            <x v="76"/>
          </reference>
        </references>
      </pivotArea>
    </format>
    <format dxfId="385">
      <pivotArea dataOnly="0" labelOnly="1" outline="0" fieldPosition="0">
        <references count="7">
          <reference field="3" count="1" selected="0">
            <x v="935"/>
          </reference>
          <reference field="6" count="1">
            <x v="1741"/>
          </reference>
          <reference field="9" count="1" selected="0">
            <x v="45"/>
          </reference>
          <reference field="12" count="1" selected="0">
            <x v="2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384">
      <pivotArea dataOnly="0" labelOnly="1" outline="0" fieldPosition="0">
        <references count="7">
          <reference field="3" count="1" selected="0">
            <x v="89"/>
          </reference>
          <reference field="6" count="1">
            <x v="1791"/>
          </reference>
          <reference field="9" count="1" selected="0">
            <x v="45"/>
          </reference>
          <reference field="12" count="1" selected="0">
            <x v="2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0"/>
          </reference>
        </references>
      </pivotArea>
    </format>
    <format dxfId="383">
      <pivotArea dataOnly="0" labelOnly="1" outline="0" fieldPosition="0">
        <references count="7">
          <reference field="3" count="1" selected="0">
            <x v="944"/>
          </reference>
          <reference field="6" count="1">
            <x v="1804"/>
          </reference>
          <reference field="9" count="1" selected="0">
            <x v="45"/>
          </reference>
          <reference field="12" count="1" selected="0">
            <x v="2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4"/>
          </reference>
        </references>
      </pivotArea>
    </format>
    <format dxfId="382">
      <pivotArea dataOnly="0" labelOnly="1" outline="0" fieldPosition="0">
        <references count="7">
          <reference field="3" count="1" selected="0">
            <x v="415"/>
          </reference>
          <reference field="6" count="1">
            <x v="1824"/>
          </reference>
          <reference field="9" count="1" selected="0">
            <x v="45"/>
          </reference>
          <reference field="12" count="1" selected="0">
            <x v="2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9"/>
          </reference>
        </references>
      </pivotArea>
    </format>
    <format dxfId="381">
      <pivotArea dataOnly="0" labelOnly="1" outline="0" fieldPosition="0">
        <references count="7">
          <reference field="3" count="1" selected="0">
            <x v="84"/>
          </reference>
          <reference field="6" count="1">
            <x v="1851"/>
          </reference>
          <reference field="9" count="1" selected="0">
            <x v="45"/>
          </reference>
          <reference field="12" count="1" selected="0">
            <x v="24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7"/>
          </reference>
        </references>
      </pivotArea>
    </format>
    <format dxfId="380">
      <pivotArea dataOnly="0" labelOnly="1" outline="0" fieldPosition="0">
        <references count="7">
          <reference field="3" count="1" selected="0">
            <x v="892"/>
          </reference>
          <reference field="6" count="1">
            <x v="1238"/>
          </reference>
          <reference field="9" count="1" selected="0">
            <x v="23"/>
          </reference>
          <reference field="12" count="1" selected="0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8"/>
          </reference>
        </references>
      </pivotArea>
    </format>
    <format dxfId="379">
      <pivotArea dataOnly="0" labelOnly="1" outline="0" fieldPosition="0">
        <references count="7">
          <reference field="3" count="1" selected="0">
            <x v="63"/>
          </reference>
          <reference field="6" count="1">
            <x v="1239"/>
          </reference>
          <reference field="9" count="1" selected="0">
            <x v="23"/>
          </reference>
          <reference field="12" count="1" selected="0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9"/>
          </reference>
        </references>
      </pivotArea>
    </format>
    <format dxfId="378">
      <pivotArea dataOnly="0" labelOnly="1" outline="0" fieldPosition="0">
        <references count="7">
          <reference field="3" count="1" selected="0">
            <x v="126"/>
          </reference>
          <reference field="6" count="1">
            <x v="1248"/>
          </reference>
          <reference field="9" count="1" selected="0">
            <x v="23"/>
          </reference>
          <reference field="12" count="1" selected="0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0"/>
          </reference>
        </references>
      </pivotArea>
    </format>
    <format dxfId="377">
      <pivotArea dataOnly="0" labelOnly="1" outline="0" fieldPosition="0">
        <references count="7">
          <reference field="3" count="1" selected="0">
            <x v="70"/>
          </reference>
          <reference field="6" count="1">
            <x v="1253"/>
          </reference>
          <reference field="9" count="1" selected="0">
            <x v="23"/>
          </reference>
          <reference field="12" count="1" selected="0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1"/>
          </reference>
        </references>
      </pivotArea>
    </format>
    <format dxfId="376">
      <pivotArea dataOnly="0" labelOnly="1" outline="0" fieldPosition="0">
        <references count="7">
          <reference field="3" count="1" selected="0">
            <x v="688"/>
          </reference>
          <reference field="6" count="1">
            <x v="1288"/>
          </reference>
          <reference field="9" count="1" selected="0">
            <x v="23"/>
          </reference>
          <reference field="12" count="1" selected="0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5"/>
          </reference>
        </references>
      </pivotArea>
    </format>
    <format dxfId="375">
      <pivotArea dataOnly="0" labelOnly="1" outline="0" fieldPosition="0">
        <references count="7">
          <reference field="3" count="1" selected="0">
            <x v="721"/>
          </reference>
          <reference field="6" count="1">
            <x v="1320"/>
          </reference>
          <reference field="9" count="1" selected="0">
            <x v="23"/>
          </reference>
          <reference field="12" count="1" selected="0">
            <x v="2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0"/>
          </reference>
        </references>
      </pivotArea>
    </format>
    <format dxfId="374">
      <pivotArea dataOnly="0" labelOnly="1" outline="0" fieldPosition="0">
        <references count="7">
          <reference field="3" count="1" selected="0">
            <x v="569"/>
          </reference>
          <reference field="6" count="1">
            <x v="1782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6"/>
          </reference>
        </references>
      </pivotArea>
    </format>
    <format dxfId="373">
      <pivotArea dataOnly="0" labelOnly="1" outline="0" fieldPosition="0">
        <references count="7">
          <reference field="3" count="1" selected="0">
            <x v="978"/>
          </reference>
          <reference field="6" count="1">
            <x v="1777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4"/>
          </reference>
        </references>
      </pivotArea>
    </format>
    <format dxfId="372">
      <pivotArea dataOnly="0" outline="0" collapsedLevelsAreSubtotals="1" fieldPosition="0">
        <references count="1">
          <reference field="14" count="1">
            <x v="68"/>
          </reference>
        </references>
      </pivotArea>
    </format>
    <format dxfId="371">
      <pivotArea dataOnly="0" labelOnly="1" outline="0" fieldPosition="0">
        <references count="7">
          <reference field="3" count="1" selected="0">
            <x v="290"/>
          </reference>
          <reference field="6" count="1">
            <x v="1803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4"/>
          </reference>
        </references>
      </pivotArea>
    </format>
    <format dxfId="370">
      <pivotArea dataOnly="0" labelOnly="1" outline="0" fieldPosition="0">
        <references count="7">
          <reference field="3" count="1" selected="0">
            <x v="894"/>
          </reference>
          <reference field="6" count="1">
            <x v="1806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7"/>
          </reference>
        </references>
      </pivotArea>
    </format>
    <format dxfId="369">
      <pivotArea dataOnly="0" labelOnly="1" outline="0" fieldPosition="0">
        <references count="7">
          <reference field="3" count="1" selected="0">
            <x v="983"/>
          </reference>
          <reference field="6" count="1">
            <x v="1810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9"/>
          </reference>
        </references>
      </pivotArea>
    </format>
    <format dxfId="368">
      <pivotArea dataOnly="0" labelOnly="1" outline="0" fieldPosition="0">
        <references count="7">
          <reference field="3" count="1" selected="0">
            <x v="913"/>
          </reference>
          <reference field="6" count="1">
            <x v="1831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9"/>
          </reference>
        </references>
      </pivotArea>
    </format>
    <format dxfId="367">
      <pivotArea dataOnly="0" labelOnly="1" outline="0" fieldPosition="0">
        <references count="7">
          <reference field="3" count="1" selected="0">
            <x v="836"/>
          </reference>
          <reference field="6" count="1">
            <x v="1844"/>
          </reference>
          <reference field="9" count="1" selected="0">
            <x v="46"/>
          </reference>
          <reference field="12" count="1" selected="0">
            <x v="2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5"/>
          </reference>
        </references>
      </pivotArea>
    </format>
    <format dxfId="366">
      <pivotArea dataOnly="0" labelOnly="1" outline="0" fieldPosition="0">
        <references count="7">
          <reference field="3" count="1" selected="0">
            <x v="951"/>
          </reference>
          <reference field="6" count="1">
            <x v="1225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365">
      <pivotArea dataOnly="0" labelOnly="1" outline="0" fieldPosition="0">
        <references count="7">
          <reference field="3" count="1" selected="0">
            <x v="898"/>
          </reference>
          <reference field="6" count="1">
            <x v="1228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364">
      <pivotArea dataOnly="0" labelOnly="1" outline="0" fieldPosition="0">
        <references count="7">
          <reference field="3" count="1" selected="0">
            <x v="934"/>
          </reference>
          <reference field="6" count="1">
            <x v="1232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363">
      <pivotArea dataOnly="0" labelOnly="1" outline="0" fieldPosition="0">
        <references count="7">
          <reference field="3" count="1" selected="0">
            <x v="263"/>
          </reference>
          <reference field="6" count="1">
            <x v="1235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362">
      <pivotArea dataOnly="0" outline="0" collapsedLevelsAreSubtotals="1" fieldPosition="0">
        <references count="1">
          <reference field="14" count="1">
            <x v="56"/>
          </reference>
        </references>
      </pivotArea>
    </format>
    <format dxfId="361">
      <pivotArea dataOnly="0" labelOnly="1" outline="0" fieldPosition="0">
        <references count="7">
          <reference field="3" count="1" selected="0">
            <x v="957"/>
          </reference>
          <reference field="6" count="1">
            <x v="1249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0"/>
          </reference>
        </references>
      </pivotArea>
    </format>
    <format dxfId="360">
      <pivotArea dataOnly="0" labelOnly="1" outline="0" fieldPosition="0">
        <references count="7">
          <reference field="3" count="1" selected="0">
            <x v="79"/>
          </reference>
          <reference field="6" count="1">
            <x v="1278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3"/>
          </reference>
        </references>
      </pivotArea>
    </format>
    <format dxfId="359">
      <pivotArea dataOnly="0" labelOnly="1" outline="0" fieldPosition="0">
        <references count="7">
          <reference field="3" count="1" selected="0">
            <x v="651"/>
          </reference>
          <reference field="6" count="1">
            <x v="1286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6"/>
          </reference>
        </references>
      </pivotArea>
    </format>
    <format dxfId="358">
      <pivotArea dataOnly="0" labelOnly="1" outline="0" fieldPosition="0">
        <references count="7">
          <reference field="3" count="1" selected="0">
            <x v="817"/>
          </reference>
          <reference field="6" count="1">
            <x v="1299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</references>
      </pivotArea>
    </format>
    <format dxfId="357">
      <pivotArea dataOnly="0" labelOnly="1" outline="0" fieldPosition="0">
        <references count="7">
          <reference field="3" count="1" selected="0">
            <x v="534"/>
          </reference>
          <reference field="6" count="1">
            <x v="1303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9"/>
          </reference>
        </references>
      </pivotArea>
    </format>
    <format dxfId="356">
      <pivotArea dataOnly="0" labelOnly="1" outline="0" fieldPosition="0">
        <references count="7">
          <reference field="3" count="1" selected="0">
            <x v="595"/>
          </reference>
          <reference field="6" count="1">
            <x v="1315"/>
          </reference>
          <reference field="9" count="1" selected="0">
            <x v="24"/>
          </reference>
          <reference field="12" count="1" selected="0">
            <x v="2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4"/>
          </reference>
        </references>
      </pivotArea>
    </format>
    <format dxfId="355">
      <pivotArea dataOnly="0" labelOnly="1" outline="0" fieldPosition="0">
        <references count="7">
          <reference field="3" count="1" selected="0">
            <x v="131"/>
          </reference>
          <reference field="6" count="1">
            <x v="1492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354">
      <pivotArea dataOnly="0" outline="0" collapsedLevelsAreSubtotals="1" fieldPosition="0">
        <references count="1">
          <reference field="14" count="1">
            <x v="77"/>
          </reference>
        </references>
      </pivotArea>
    </format>
    <format dxfId="353">
      <pivotArea dataOnly="0" labelOnly="1" outline="0" fieldPosition="0">
        <references count="7">
          <reference field="3" count="1" selected="0">
            <x v="159"/>
          </reference>
          <reference field="6" count="1">
            <x v="1496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352">
      <pivotArea dataOnly="0" labelOnly="1" outline="0" fieldPosition="0">
        <references count="7">
          <reference field="3" count="1" selected="0">
            <x v="266"/>
          </reference>
          <reference field="6" count="1">
            <x v="1506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351">
      <pivotArea dataOnly="0" labelOnly="1" outline="0" fieldPosition="0">
        <references count="7">
          <reference field="3" count="1" selected="0">
            <x v="292"/>
          </reference>
          <reference field="6" count="1">
            <x v="1519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1"/>
          </reference>
        </references>
      </pivotArea>
    </format>
    <format dxfId="350">
      <pivotArea dataOnly="0" labelOnly="1" outline="0" fieldPosition="0">
        <references count="7">
          <reference field="3" count="1" selected="0">
            <x v="988"/>
          </reference>
          <reference field="6" count="1">
            <x v="1539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0"/>
          </reference>
        </references>
      </pivotArea>
    </format>
    <format dxfId="349">
      <pivotArea dataOnly="0" labelOnly="1" outline="0" fieldPosition="0">
        <references count="7">
          <reference field="3" count="1" selected="0">
            <x v="86"/>
          </reference>
          <reference field="6" count="1">
            <x v="1546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3"/>
          </reference>
        </references>
      </pivotArea>
    </format>
    <format dxfId="348">
      <pivotArea dataOnly="0" labelOnly="1" outline="0" fieldPosition="0">
        <references count="7">
          <reference field="3" count="1" selected="0">
            <x v="705"/>
          </reference>
          <reference field="6" count="1">
            <x v="1553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6"/>
          </reference>
        </references>
      </pivotArea>
    </format>
    <format dxfId="347">
      <pivotArea dataOnly="0" labelOnly="1" outline="0" fieldPosition="0">
        <references count="7">
          <reference field="3" count="1" selected="0">
            <x v="929"/>
          </reference>
          <reference field="6" count="1">
            <x v="1556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8"/>
          </reference>
        </references>
      </pivotArea>
    </format>
    <format dxfId="346">
      <pivotArea dataOnly="0" labelOnly="1" outline="0" fieldPosition="0">
        <references count="7">
          <reference field="3" count="1" selected="0">
            <x v="976"/>
          </reference>
          <reference field="6" count="1">
            <x v="1561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3"/>
          </reference>
        </references>
      </pivotArea>
    </format>
    <format dxfId="345">
      <pivotArea dataOnly="0" labelOnly="1" outline="0" fieldPosition="0">
        <references count="7">
          <reference field="3" count="1" selected="0">
            <x v="994"/>
          </reference>
          <reference field="6" count="1">
            <x v="1565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4"/>
          </reference>
        </references>
      </pivotArea>
    </format>
    <format dxfId="344">
      <pivotArea dataOnly="0" labelOnly="1" outline="0" fieldPosition="0">
        <references count="7">
          <reference field="3" count="1" selected="0">
            <x v="1054"/>
          </reference>
          <reference field="6" count="1">
            <x v="1574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7"/>
          </reference>
        </references>
      </pivotArea>
    </format>
    <format dxfId="343">
      <pivotArea dataOnly="0" labelOnly="1" outline="0" fieldPosition="0">
        <references count="7">
          <reference field="3" count="1" selected="0">
            <x v="267"/>
          </reference>
          <reference field="6" count="1">
            <x v="1579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9"/>
          </reference>
        </references>
      </pivotArea>
    </format>
    <format dxfId="342">
      <pivotArea dataOnly="0" labelOnly="1" outline="0" fieldPosition="0">
        <references count="7">
          <reference field="3" count="1" selected="0">
            <x v="953"/>
          </reference>
          <reference field="6" count="1">
            <x v="1590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2"/>
          </reference>
        </references>
      </pivotArea>
    </format>
    <format dxfId="341">
      <pivotArea dataOnly="0" labelOnly="1" outline="0" fieldPosition="0">
        <references count="7">
          <reference field="3" count="1" selected="0">
            <x v="1057"/>
          </reference>
          <reference field="6" count="1">
            <x v="1595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3"/>
          </reference>
        </references>
      </pivotArea>
    </format>
    <format dxfId="340">
      <pivotArea dataOnly="0" labelOnly="1" outline="0" fieldPosition="0">
        <references count="7">
          <reference field="3" count="1" selected="0">
            <x v="1058"/>
          </reference>
          <reference field="6" count="1">
            <x v="1614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6"/>
          </reference>
        </references>
      </pivotArea>
    </format>
    <format dxfId="339">
      <pivotArea dataOnly="0" labelOnly="1" outline="0" fieldPosition="0">
        <references count="7">
          <reference field="3" count="1" selected="0">
            <x v="60"/>
          </reference>
          <reference field="6" count="1">
            <x v="1616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7"/>
          </reference>
        </references>
      </pivotArea>
    </format>
    <format dxfId="338">
      <pivotArea dataOnly="0" labelOnly="1" outline="0" fieldPosition="0">
        <references count="7">
          <reference field="3" count="1" selected="0">
            <x v="81"/>
          </reference>
          <reference field="6" count="1">
            <x v="1621"/>
          </reference>
          <reference field="9" count="1" selected="0">
            <x v="47"/>
          </reference>
          <reference field="12" count="1" selected="0">
            <x v="2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8"/>
          </reference>
        </references>
      </pivotArea>
    </format>
    <format dxfId="337">
      <pivotArea dataOnly="0" labelOnly="1" outline="0" fieldPosition="0">
        <references count="7">
          <reference field="3" count="1" selected="0">
            <x v="984"/>
          </reference>
          <reference field="6" count="1">
            <x v="1207"/>
          </reference>
          <reference field="9" count="1" selected="0">
            <x v="25"/>
          </reference>
          <reference field="12" count="1" selected="0">
            <x v="2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336">
      <pivotArea dataOnly="0" labelOnly="1" outline="0" fieldPosition="0">
        <references count="7">
          <reference field="3" count="1" selected="0">
            <x v="1025"/>
          </reference>
          <reference field="6" count="1">
            <x v="1291"/>
          </reference>
          <reference field="9" count="1" selected="0">
            <x v="25"/>
          </reference>
          <reference field="12" count="1" selected="0">
            <x v="2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3"/>
          </reference>
        </references>
      </pivotArea>
    </format>
    <format dxfId="335">
      <pivotArea dataOnly="0" labelOnly="1" outline="0" fieldPosition="0">
        <references count="7">
          <reference field="3" count="1" selected="0">
            <x v="127"/>
          </reference>
          <reference field="6" count="1">
            <x v="1300"/>
          </reference>
          <reference field="9" count="1" selected="0">
            <x v="25"/>
          </reference>
          <reference field="12" count="1" selected="0">
            <x v="2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4"/>
          </reference>
        </references>
      </pivotArea>
    </format>
    <format dxfId="334">
      <pivotArea dataOnly="0" labelOnly="1" outline="0" fieldPosition="0">
        <references count="7">
          <reference field="3" count="1" selected="0">
            <x v="125"/>
          </reference>
          <reference field="6" count="1">
            <x v="1310"/>
          </reference>
          <reference field="9" count="1" selected="0">
            <x v="25"/>
          </reference>
          <reference field="12" count="1" selected="0">
            <x v="2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6"/>
          </reference>
        </references>
      </pivotArea>
    </format>
    <format dxfId="333">
      <pivotArea dataOnly="0" labelOnly="1" outline="0" fieldPosition="0">
        <references count="7">
          <reference field="3" count="1" selected="0">
            <x v="936"/>
          </reference>
          <reference field="6" count="1">
            <x v="1494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332">
      <pivotArea dataOnly="0" labelOnly="1" outline="0" fieldPosition="0">
        <references count="7">
          <reference field="3" count="1" selected="0">
            <x v="1045"/>
          </reference>
          <reference field="6" count="1">
            <x v="1495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331">
      <pivotArea dataOnly="0" outline="0" collapsedLevelsAreSubtotals="1" fieldPosition="0">
        <references count="1">
          <reference field="14" count="1">
            <x v="58"/>
          </reference>
        </references>
      </pivotArea>
    </format>
    <format dxfId="330">
      <pivotArea dataOnly="0" labelOnly="1" outline="0" fieldPosition="0">
        <references count="7">
          <reference field="3" count="1" selected="0">
            <x v="265"/>
          </reference>
          <reference field="6" count="1">
            <x v="1550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5"/>
          </reference>
        </references>
      </pivotArea>
    </format>
    <format dxfId="329">
      <pivotArea dataOnly="0" labelOnly="1" outline="0" fieldPosition="0">
        <references count="7">
          <reference field="3" count="1" selected="0">
            <x v="57"/>
          </reference>
          <reference field="6" count="1">
            <x v="1562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</references>
      </pivotArea>
    </format>
    <format dxfId="328">
      <pivotArea dataOnly="0" labelOnly="1" outline="0" fieldPosition="0">
        <references count="7">
          <reference field="3" count="1" selected="0">
            <x v="133"/>
          </reference>
          <reference field="6" count="1">
            <x v="1576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3"/>
          </reference>
        </references>
      </pivotArea>
    </format>
    <format dxfId="327">
      <pivotArea dataOnly="0" labelOnly="1" outline="0" fieldPosition="0">
        <references count="7">
          <reference field="3" count="1" selected="0">
            <x v="134"/>
          </reference>
          <reference field="6" count="1">
            <x v="1578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4"/>
          </reference>
        </references>
      </pivotArea>
    </format>
    <format dxfId="326">
      <pivotArea dataOnly="0" labelOnly="1" outline="0" fieldPosition="0">
        <references count="7">
          <reference field="3" count="1" selected="0">
            <x v="885"/>
          </reference>
          <reference field="6" count="1">
            <x v="1585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7"/>
          </reference>
        </references>
      </pivotArea>
    </format>
    <format dxfId="325">
      <pivotArea dataOnly="0" labelOnly="1" outline="0" fieldPosition="0">
        <references count="7">
          <reference field="3" count="1" selected="0">
            <x v="74"/>
          </reference>
          <reference field="6" count="1">
            <x v="1587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8"/>
          </reference>
        </references>
      </pivotArea>
    </format>
    <format dxfId="324">
      <pivotArea dataOnly="0" labelOnly="1" outline="0" fieldPosition="0">
        <references count="7">
          <reference field="3" count="1" selected="0">
            <x v="597"/>
          </reference>
          <reference field="6" count="1">
            <x v="1593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9"/>
          </reference>
        </references>
      </pivotArea>
    </format>
    <format dxfId="323">
      <pivotArea dataOnly="0" labelOnly="1" outline="0" fieldPosition="0">
        <references count="7">
          <reference field="3" count="1" selected="0">
            <x v="989"/>
          </reference>
          <reference field="6" count="1">
            <x v="1608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4"/>
          </reference>
        </references>
      </pivotArea>
    </format>
    <format dxfId="322">
      <pivotArea dataOnly="0" labelOnly="1" outline="0" fieldPosition="0">
        <references count="7">
          <reference field="3" count="1" selected="0">
            <x v="638"/>
          </reference>
          <reference field="6" count="1">
            <x v="1611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5"/>
          </reference>
        </references>
      </pivotArea>
    </format>
    <format dxfId="321">
      <pivotArea dataOnly="0" labelOnly="1" outline="0" fieldPosition="0">
        <references count="7">
          <reference field="3" count="1" selected="0">
            <x v="1061"/>
          </reference>
          <reference field="6" count="1">
            <x v="1646"/>
          </reference>
          <reference field="9" count="1" selected="0">
            <x v="48"/>
          </reference>
          <reference field="12" count="1" selected="0">
            <x v="3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8"/>
          </reference>
        </references>
      </pivotArea>
    </format>
    <format dxfId="320">
      <pivotArea dataOnly="0" labelOnly="1" outline="0" fieldPosition="0">
        <references count="7">
          <reference field="3" count="1" selected="0">
            <x v="510"/>
          </reference>
          <reference field="6" count="1">
            <x v="1498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319">
      <pivotArea dataOnly="0" labelOnly="1" outline="0" fieldPosition="0">
        <references count="7">
          <reference field="3" count="1" selected="0">
            <x v="1047"/>
          </reference>
          <reference field="6" count="1">
            <x v="1509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318">
      <pivotArea dataOnly="0" labelOnly="1" outline="0" fieldPosition="0">
        <references count="7">
          <reference field="3" count="1" selected="0">
            <x v="850"/>
          </reference>
          <reference field="6" count="1">
            <x v="1528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9"/>
          </reference>
        </references>
      </pivotArea>
    </format>
    <format dxfId="317">
      <pivotArea dataOnly="0" labelOnly="1" outline="0" fieldPosition="0">
        <references count="7">
          <reference field="3" count="1" selected="0">
            <x v="712"/>
          </reference>
          <reference field="6" count="1">
            <x v="1538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1"/>
          </reference>
        </references>
      </pivotArea>
    </format>
    <format dxfId="316">
      <pivotArea dataOnly="0" labelOnly="1" outline="0" fieldPosition="0">
        <references count="7">
          <reference field="3" count="1" selected="0">
            <x v="949"/>
          </reference>
          <reference field="6" count="1">
            <x v="1541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2"/>
          </reference>
        </references>
      </pivotArea>
    </format>
    <format dxfId="315">
      <pivotArea dataOnly="0" labelOnly="1" outline="0" fieldPosition="0">
        <references count="7">
          <reference field="3" count="1" selected="0">
            <x v="552"/>
          </reference>
          <reference field="6" count="1">
            <x v="1554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6"/>
          </reference>
        </references>
      </pivotArea>
    </format>
    <format dxfId="314">
      <pivotArea dataOnly="0" labelOnly="1" outline="0" fieldPosition="0">
        <references count="7">
          <reference field="3" count="1" selected="0">
            <x v="603"/>
          </reference>
          <reference field="6" count="1">
            <x v="1580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</references>
      </pivotArea>
    </format>
    <format dxfId="313">
      <pivotArea dataOnly="0" labelOnly="1" outline="0" fieldPosition="0">
        <references count="7">
          <reference field="3" count="1" selected="0">
            <x v="461"/>
          </reference>
          <reference field="6" count="1">
            <x v="1610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5"/>
          </reference>
        </references>
      </pivotArea>
    </format>
    <format dxfId="312">
      <pivotArea dataOnly="0" labelOnly="1" outline="0" fieldPosition="0">
        <references count="7">
          <reference field="3" count="1" selected="0">
            <x v="1059"/>
          </reference>
          <reference field="6" count="1">
            <x v="1628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0"/>
          </reference>
        </references>
      </pivotArea>
    </format>
    <format dxfId="311">
      <pivotArea dataOnly="0" labelOnly="1" outline="0" fieldPosition="0">
        <references count="7">
          <reference field="3" count="1" selected="0">
            <x v="138"/>
          </reference>
          <reference field="6" count="1">
            <x v="1645"/>
          </reference>
          <reference field="9" count="1" selected="0">
            <x v="49"/>
          </reference>
          <reference field="12" count="1" selected="0">
            <x v="3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4"/>
          </reference>
        </references>
      </pivotArea>
    </format>
    <format dxfId="310">
      <pivotArea dataOnly="0" labelOnly="1" outline="0" fieldPosition="0">
        <references count="7">
          <reference field="3" count="1" selected="0">
            <x v="966"/>
          </reference>
          <reference field="6" count="1">
            <x v="1569"/>
          </reference>
          <reference field="9" count="1" selected="0">
            <x v="50"/>
          </reference>
          <reference field="12" count="1" selected="0">
            <x v="3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5"/>
          </reference>
        </references>
      </pivotArea>
    </format>
    <format dxfId="309">
      <pivotArea dataOnly="0" labelOnly="1" outline="0" fieldPosition="0">
        <references count="7">
          <reference field="3" count="1" selected="0">
            <x v="94"/>
          </reference>
          <reference field="6" count="1">
            <x v="1571"/>
          </reference>
          <reference field="9" count="1" selected="0">
            <x v="50"/>
          </reference>
          <reference field="12" count="1" selected="0">
            <x v="3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308">
      <pivotArea dataOnly="0" labelOnly="1" outline="0" fieldPosition="0">
        <references count="7">
          <reference field="3" count="1" selected="0">
            <x v="260"/>
          </reference>
          <reference field="6" count="1">
            <x v="1622"/>
          </reference>
          <reference field="9" count="1" selected="0">
            <x v="50"/>
          </reference>
          <reference field="12" count="1" selected="0">
            <x v="3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8"/>
          </reference>
        </references>
      </pivotArea>
    </format>
    <format dxfId="307">
      <pivotArea dataOnly="0" labelOnly="1" outline="0" fieldPosition="0">
        <references count="7">
          <reference field="3" count="1" selected="0">
            <x v="718"/>
          </reference>
          <reference field="6" count="1">
            <x v="1643"/>
          </reference>
          <reference field="9" count="1" selected="0">
            <x v="50"/>
          </reference>
          <reference field="12" count="1" selected="0">
            <x v="3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6"/>
          </reference>
        </references>
      </pivotArea>
    </format>
    <format dxfId="306">
      <pivotArea dataOnly="0" labelOnly="1" outline="0" fieldPosition="0">
        <references count="7">
          <reference field="3" count="1" selected="0">
            <x v="1062"/>
          </reference>
          <reference field="6" count="1">
            <x v="1647"/>
          </reference>
          <reference field="9" count="1" selected="0">
            <x v="50"/>
          </reference>
          <reference field="12" count="1" selected="0">
            <x v="3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7"/>
          </reference>
        </references>
      </pivotArea>
    </format>
    <format dxfId="305">
      <pivotArea dataOnly="0" labelOnly="1" outline="0" fieldPosition="0">
        <references count="7">
          <reference field="3" count="1" selected="0">
            <x v="903"/>
          </reference>
          <reference field="6" count="1">
            <x v="1649"/>
          </reference>
          <reference field="9" count="1" selected="0">
            <x v="50"/>
          </reference>
          <reference field="12" count="1" selected="0">
            <x v="32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8"/>
          </reference>
        </references>
      </pivotArea>
    </format>
    <format dxfId="304">
      <pivotArea dataOnly="0" labelOnly="1" outline="0" fieldPosition="0">
        <references count="7">
          <reference field="3" count="1" selected="0">
            <x v="833"/>
          </reference>
          <reference field="6" count="1">
            <x v="1258"/>
          </reference>
          <reference field="9" count="1" selected="0">
            <x v="26"/>
          </reference>
          <reference field="12" count="1" selected="0">
            <x v="3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303">
      <pivotArea dataOnly="0" labelOnly="1" outline="0" fieldPosition="0">
        <references count="7">
          <reference field="3" count="1" selected="0">
            <x v="264"/>
          </reference>
          <reference field="6" count="1">
            <x v="1297"/>
          </reference>
          <reference field="9" count="1" selected="0">
            <x v="26"/>
          </reference>
          <reference field="12" count="1" selected="0">
            <x v="35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7"/>
          </reference>
        </references>
      </pivotArea>
    </format>
    <format dxfId="302">
      <pivotArea dataOnly="0" labelOnly="1" outline="0" fieldPosition="0">
        <references count="7">
          <reference field="3" count="1" selected="0">
            <x v="96"/>
          </reference>
          <reference field="6" count="1">
            <x v="1295"/>
          </reference>
          <reference field="9" count="1" selected="0">
            <x v="27"/>
          </reference>
          <reference field="12" count="1" selected="0">
            <x v="36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301">
      <pivotArea dataOnly="0" outline="0" collapsedLevelsAreSubtotals="1" fieldPosition="0">
        <references count="1">
          <reference field="14" count="1">
            <x v="65"/>
          </reference>
        </references>
      </pivotArea>
    </format>
    <format dxfId="300">
      <pivotArea dataOnly="0" labelOnly="1" outline="0" fieldPosition="0">
        <references count="7">
          <reference field="3" count="1" selected="0">
            <x v="268"/>
          </reference>
          <reference field="6" count="1">
            <x v="1307"/>
          </reference>
          <reference field="9" count="1" selected="0">
            <x v="28"/>
          </reference>
          <reference field="12" count="1" selected="0">
            <x v="3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299">
      <pivotArea dataOnly="0" labelOnly="1" outline="0" fieldPosition="0">
        <references count="7">
          <reference field="3" count="1" selected="0">
            <x v="97"/>
          </reference>
          <reference field="6" count="1">
            <x v="1319"/>
          </reference>
          <reference field="9" count="1" selected="0">
            <x v="28"/>
          </reference>
          <reference field="12" count="1" selected="0">
            <x v="3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298">
      <pivotArea dataOnly="0" labelOnly="1" outline="0" fieldPosition="0">
        <references count="7">
          <reference field="3" count="1" selected="0">
            <x v="65"/>
          </reference>
          <reference field="6" count="1">
            <x v="1324"/>
          </reference>
          <reference field="9" count="1" selected="0">
            <x v="28"/>
          </reference>
          <reference field="12" count="1" selected="0">
            <x v="37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5"/>
          </reference>
        </references>
      </pivotArea>
    </format>
    <format dxfId="297">
      <pivotArea dataOnly="0" labelOnly="1" outline="0" fieldPosition="0">
        <references count="7">
          <reference field="3" count="1" selected="0">
            <x v="669"/>
          </reference>
          <reference field="6" count="1">
            <x v="1316"/>
          </reference>
          <reference field="9" count="1" selected="0">
            <x v="29"/>
          </reference>
          <reference field="12" count="1" selected="0">
            <x v="3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0"/>
          </reference>
        </references>
      </pivotArea>
    </format>
    <format dxfId="296">
      <pivotArea dataOnly="0" labelOnly="1" outline="0" fieldPosition="0">
        <references count="7">
          <reference field="3" count="1" selected="0">
            <x v="87"/>
          </reference>
          <reference field="6" count="1">
            <x v="1322"/>
          </reference>
          <reference field="9" count="1" selected="0">
            <x v="29"/>
          </reference>
          <reference field="12" count="1" selected="0">
            <x v="38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295">
      <pivotArea dataOnly="0" labelOnly="1" outline="0" fieldPosition="0">
        <references count="7">
          <reference field="3" count="1" selected="0">
            <x v="130"/>
          </reference>
          <reference field="6" count="1">
            <x v="1552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"/>
          </reference>
        </references>
      </pivotArea>
    </format>
    <format dxfId="294">
      <pivotArea dataOnly="0" labelOnly="1" outline="0" fieldPosition="0">
        <references count="7">
          <reference field="3" count="1" selected="0">
            <x v="68"/>
          </reference>
          <reference field="6" count="1">
            <x v="1568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2"/>
          </reference>
        </references>
      </pivotArea>
    </format>
    <format dxfId="293">
      <pivotArea dataOnly="0" labelOnly="1" outline="0" fieldPosition="0">
        <references count="7">
          <reference field="3" count="1" selected="0">
            <x v="88"/>
          </reference>
          <reference field="6" count="1">
            <x v="1577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292">
      <pivotArea dataOnly="0" labelOnly="1" outline="0" fieldPosition="0">
        <references count="7">
          <reference field="3" count="1" selected="0">
            <x v="139"/>
          </reference>
          <reference field="6" count="1">
            <x v="1640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1"/>
          </reference>
        </references>
      </pivotArea>
    </format>
    <format dxfId="291">
      <pivotArea dataOnly="0" labelOnly="1" outline="0" fieldPosition="0">
        <references count="7">
          <reference field="3" count="1" selected="0">
            <x v="72"/>
          </reference>
          <reference field="6" count="1">
            <x v="1641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2"/>
          </reference>
        </references>
      </pivotArea>
    </format>
    <format dxfId="290">
      <pivotArea dataOnly="0" labelOnly="1" outline="0" fieldPosition="0">
        <references count="7">
          <reference field="3" count="1" selected="0">
            <x v="990"/>
          </reference>
          <reference field="6" count="1">
            <x v="1644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3"/>
          </reference>
        </references>
      </pivotArea>
    </format>
    <format dxfId="289">
      <pivotArea dataOnly="0" labelOnly="1" outline="0" fieldPosition="0">
        <references count="7">
          <reference field="3" count="1" selected="0">
            <x v="923"/>
          </reference>
          <reference field="6" count="1">
            <x v="1650"/>
          </reference>
          <reference field="9" count="1" selected="0">
            <x v="51"/>
          </reference>
          <reference field="12" count="1" selected="0">
            <x v="39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14"/>
          </reference>
        </references>
      </pivotArea>
    </format>
    <format dxfId="288">
      <pivotArea dataOnly="0" labelOnly="1" outline="0" fieldPosition="0">
        <references count="7">
          <reference field="3" count="1" selected="0">
            <x v="925"/>
          </reference>
          <reference field="6" count="1">
            <x v="1630"/>
          </reference>
          <reference field="9" count="1" selected="0">
            <x v="52"/>
          </reference>
          <reference field="12" count="1" selected="0">
            <x v="4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287">
      <pivotArea dataOnly="0" labelOnly="1" outline="0" fieldPosition="0">
        <references count="7">
          <reference field="3" count="1" selected="0">
            <x v="975"/>
          </reference>
          <reference field="6" count="1">
            <x v="1642"/>
          </reference>
          <reference field="9" count="1" selected="0">
            <x v="52"/>
          </reference>
          <reference field="12" count="1" selected="0">
            <x v="4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4"/>
          </reference>
        </references>
      </pivotArea>
    </format>
    <format dxfId="286">
      <pivotArea dataOnly="0" labelOnly="1" outline="0" fieldPosition="0">
        <references count="7">
          <reference field="3" count="1" selected="0">
            <x v="95"/>
          </reference>
          <reference field="6" count="1">
            <x v="1648"/>
          </reference>
          <reference field="9" count="1" selected="0">
            <x v="52"/>
          </reference>
          <reference field="12" count="1" selected="0">
            <x v="4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5"/>
          </reference>
        </references>
      </pivotArea>
    </format>
    <format dxfId="285">
      <pivotArea dataOnly="0" labelOnly="1" outline="0" fieldPosition="0">
        <references count="7">
          <reference field="3" count="1" selected="0">
            <x v="73"/>
          </reference>
          <reference field="6" count="1">
            <x v="1651"/>
          </reference>
          <reference field="9" count="1" selected="0">
            <x v="52"/>
          </reference>
          <reference field="12" count="1" selected="0">
            <x v="40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6"/>
          </reference>
        </references>
      </pivotArea>
    </format>
    <format dxfId="284">
      <pivotArea dataOnly="0" labelOnly="1" outline="0" fieldPosition="0">
        <references count="7">
          <reference field="3" count="1" selected="0">
            <x v="963"/>
          </reference>
          <reference field="6" count="1">
            <x v="1707"/>
          </reference>
          <reference field="9" count="1" selected="0">
            <x v="33"/>
          </reference>
          <reference field="12" count="1" selected="0">
            <x v="4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3"/>
          </reference>
        </references>
      </pivotArea>
    </format>
    <format dxfId="283">
      <pivotArea dataOnly="0" labelOnly="1" outline="0" fieldPosition="0">
        <references count="7">
          <reference field="3" count="1" selected="0">
            <x v="132"/>
          </reference>
          <reference field="6" count="1">
            <x v="183"/>
          </reference>
          <reference field="9" count="1" selected="0">
            <x v="33"/>
          </reference>
          <reference field="12" count="1" selected="0">
            <x v="41"/>
          </reference>
          <reference field="16" count="1" selected="0">
            <x v="1"/>
          </reference>
          <reference field="18" count="1" selected="0">
            <x v="1"/>
          </reference>
          <reference field="23" count="1" selected="0">
            <x v="5"/>
          </reference>
        </references>
      </pivotArea>
    </format>
  </formats>
  <pivotTableStyleInfo name="Stile tabella pivot 3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vt_ClassificaIndividualeGara" cacheId="3" applyNumberFormats="0" applyBorderFormats="0" applyFontFormats="0" applyPatternFormats="0" applyAlignmentFormats="0" applyWidthHeightFormats="1" dataCaption="Valori" updatedVersion="4" minRefreshableVersion="3" rowGrandTotals="0" itemPrintTitles="1" createdVersion="5" indent="0" compact="0" compactData="0" multipleFieldFilters="0">
  <location ref="B4:E86" firstHeaderRow="1" firstDataRow="1" firstDataCol="4" rowPageCount="1" colPageCount="1"/>
  <pivotFields count="30">
    <pivotField compact="0" outline="0" showAll="0" defaultSubtotal="0"/>
    <pivotField compact="0" outline="0" showAll="0" defaultSubtotal="0"/>
    <pivotField compact="0" outline="0" showAll="0" defaultSubtotal="0">
      <items count="10">
        <item x="0"/>
        <item x="2"/>
        <item m="1" x="4"/>
        <item m="1" x="5"/>
        <item m="1" x="9"/>
        <item m="1" x="6"/>
        <item m="1" x="7"/>
        <item m="1" x="3"/>
        <item m="1" x="8"/>
        <item x="1"/>
      </items>
    </pivotField>
    <pivotField compact="0" outline="0" showAll="0" defaultSubtotal="0">
      <items count="934">
        <item x="180"/>
        <item x="222"/>
        <item x="129"/>
        <item x="153"/>
        <item x="368"/>
        <item x="45"/>
        <item m="1" x="919"/>
        <item x="726"/>
        <item x="712"/>
        <item x="9"/>
        <item x="32"/>
        <item x="92"/>
        <item x="89"/>
        <item x="698"/>
        <item x="85"/>
        <item x="880"/>
        <item x="87"/>
        <item x="122"/>
        <item x="702"/>
        <item x="340"/>
        <item x="141"/>
        <item x="196"/>
        <item x="116"/>
        <item x="21"/>
        <item x="376"/>
        <item x="242"/>
        <item x="28"/>
        <item x="568"/>
        <item x="20"/>
        <item x="217"/>
        <item m="1" x="930"/>
        <item x="305"/>
        <item x="110"/>
        <item x="167"/>
        <item x="576"/>
        <item x="377"/>
        <item x="664"/>
        <item x="598"/>
        <item x="7"/>
        <item x="442"/>
        <item x="258"/>
        <item x="644"/>
        <item x="634"/>
        <item x="39"/>
        <item x="895"/>
        <item x="427"/>
        <item x="548"/>
        <item x="303"/>
        <item x="588"/>
        <item x="825"/>
        <item x="463"/>
        <item x="337"/>
        <item x="447"/>
        <item x="661"/>
        <item x="275"/>
        <item x="299"/>
        <item x="351"/>
        <item x="151"/>
        <item x="254"/>
        <item x="91"/>
        <item x="350"/>
        <item x="131"/>
        <item x="154"/>
        <item x="384"/>
        <item x="730"/>
        <item x="306"/>
        <item m="1" x="933"/>
        <item x="172"/>
        <item x="738"/>
        <item x="125"/>
        <item x="152"/>
        <item x="332"/>
        <item x="208"/>
        <item x="637"/>
        <item x="860"/>
        <item x="484"/>
        <item x="723"/>
        <item x="589"/>
        <item x="416"/>
        <item x="523"/>
        <item x="128"/>
        <item x="658"/>
        <item x="653"/>
        <item m="1" x="910"/>
        <item m="1" x="914"/>
        <item x="731"/>
        <item x="802"/>
        <item m="1" x="900"/>
        <item x="61"/>
        <item x="81"/>
        <item x="517"/>
        <item x="205"/>
        <item x="452"/>
        <item x="817"/>
        <item x="828"/>
        <item m="1" x="907"/>
        <item m="1" x="912"/>
        <item x="282"/>
        <item x="267"/>
        <item x="885"/>
        <item m="1" x="927"/>
        <item m="1" x="929"/>
        <item x="608"/>
        <item x="286"/>
        <item x="175"/>
        <item x="494"/>
        <item x="831"/>
        <item x="672"/>
        <item x="789"/>
        <item x="370"/>
        <item x="701"/>
        <item x="363"/>
        <item m="1" x="925"/>
        <item x="450"/>
        <item m="1" x="931"/>
        <item x="396"/>
        <item x="477"/>
        <item x="269"/>
        <item x="483"/>
        <item x="200"/>
        <item x="646"/>
        <item x="274"/>
        <item m="1" x="911"/>
        <item x="186"/>
        <item x="164"/>
        <item x="495"/>
        <item x="472"/>
        <item x="324"/>
        <item x="724"/>
        <item x="358"/>
        <item x="720"/>
        <item x="315"/>
        <item x="54"/>
        <item x="736"/>
        <item x="703"/>
        <item x="685"/>
        <item x="461"/>
        <item m="1" x="904"/>
        <item x="366"/>
        <item m="1" x="905"/>
        <item x="687"/>
        <item x="428"/>
        <item m="1" x="909"/>
        <item x="156"/>
        <item x="323"/>
        <item m="1" x="913"/>
        <item x="314"/>
        <item x="146"/>
        <item x="418"/>
        <item x="214"/>
        <item x="119"/>
        <item x="55"/>
        <item x="367"/>
        <item x="59"/>
        <item x="504"/>
        <item x="361"/>
        <item x="27"/>
        <item x="767"/>
        <item x="329"/>
        <item x="84"/>
        <item x="369"/>
        <item x="725"/>
        <item x="899"/>
        <item x="898"/>
        <item x="865"/>
        <item m="1" x="906"/>
        <item x="405"/>
        <item m="1" x="926"/>
        <item x="371"/>
        <item m="1" x="916"/>
        <item x="446"/>
        <item x="421"/>
        <item x="292"/>
        <item x="792"/>
        <item x="582"/>
        <item x="341"/>
        <item x="609"/>
        <item x="718"/>
        <item x="782"/>
        <item x="283"/>
        <item x="51"/>
        <item x="511"/>
        <item x="559"/>
        <item x="74"/>
        <item x="101"/>
        <item m="1" x="918"/>
        <item x="65"/>
        <item x="814"/>
        <item x="445"/>
        <item x="121"/>
        <item x="617"/>
        <item x="295"/>
        <item x="356"/>
        <item x="680"/>
        <item x="667"/>
        <item x="93"/>
        <item x="471"/>
        <item m="1" x="920"/>
        <item x="133"/>
        <item x="29"/>
        <item x="836"/>
        <item x="266"/>
        <item x="148"/>
        <item m="1" x="915"/>
        <item x="397"/>
        <item m="1" x="917"/>
        <item x="834"/>
        <item x="552"/>
        <item x="296"/>
        <item x="824"/>
        <item x="569"/>
        <item x="682"/>
        <item x="257"/>
        <item x="771"/>
        <item x="656"/>
        <item x="301"/>
        <item x="454"/>
        <item x="671"/>
        <item x="187"/>
        <item x="787"/>
        <item x="317"/>
        <item x="438"/>
        <item x="86"/>
        <item x="678"/>
        <item x="783"/>
        <item x="652"/>
        <item x="279"/>
        <item x="237"/>
        <item x="413"/>
        <item x="321"/>
        <item x="439"/>
        <item x="722"/>
        <item x="270"/>
        <item x="519"/>
        <item x="149"/>
        <item x="468"/>
        <item x="115"/>
        <item x="83"/>
        <item x="596"/>
        <item x="272"/>
        <item x="43"/>
        <item x="165"/>
        <item x="391"/>
        <item m="1" x="922"/>
        <item x="216"/>
        <item x="24"/>
        <item x="845"/>
        <item x="249"/>
        <item x="740"/>
        <item x="357"/>
        <item x="206"/>
        <item x="482"/>
        <item x="387"/>
        <item x="44"/>
        <item x="10"/>
        <item x="662"/>
        <item x="99"/>
        <item x="15"/>
        <item x="496"/>
        <item m="1" x="902"/>
        <item x="866"/>
        <item x="535"/>
        <item x="424"/>
        <item m="1" x="932"/>
        <item x="473"/>
        <item x="874"/>
        <item x="781"/>
        <item x="433"/>
        <item x="349"/>
        <item x="117"/>
        <item x="251"/>
        <item x="580"/>
        <item x="171"/>
        <item x="542"/>
        <item x="238"/>
        <item x="663"/>
        <item x="823"/>
        <item x="643"/>
        <item x="626"/>
        <item x="887"/>
        <item m="1" x="921"/>
        <item x="561"/>
        <item x="570"/>
        <item x="503"/>
        <item m="1" x="908"/>
        <item m="1" x="903"/>
        <item x="210"/>
        <item x="759"/>
        <item x="486"/>
        <item x="76"/>
        <item x="673"/>
        <item x="532"/>
        <item x="716"/>
        <item x="431"/>
        <item m="1" x="901"/>
        <item x="307"/>
        <item x="842"/>
        <item x="375"/>
        <item x="67"/>
        <item x="345"/>
        <item x="489"/>
        <item x="543"/>
        <item x="95"/>
        <item x="203"/>
        <item x="364"/>
        <item x="601"/>
        <item x="620"/>
        <item x="411"/>
        <item x="409"/>
        <item x="227"/>
        <item x="255"/>
        <item m="1" x="928"/>
        <item x="832"/>
        <item x="665"/>
        <item x="273"/>
        <item x="721"/>
        <item x="480"/>
        <item x="63"/>
        <item x="577"/>
        <item x="289"/>
        <item x="359"/>
        <item x="613"/>
        <item x="451"/>
        <item x="592"/>
        <item m="1" x="923"/>
        <item x="563"/>
        <item m="1" x="924"/>
        <item x="655"/>
        <item x="567"/>
        <item x="60"/>
        <item x="808"/>
        <item x="327"/>
        <item x="669"/>
        <item x="126"/>
        <item x="8"/>
        <item x="0"/>
        <item x="13"/>
        <item x="46"/>
        <item x="25"/>
        <item x="1"/>
        <item x="2"/>
        <item x="3"/>
        <item x="4"/>
        <item x="5"/>
        <item x="6"/>
        <item x="11"/>
        <item x="12"/>
        <item x="14"/>
        <item x="16"/>
        <item x="17"/>
        <item x="18"/>
        <item x="19"/>
        <item x="22"/>
        <item x="23"/>
        <item x="26"/>
        <item x="30"/>
        <item x="31"/>
        <item x="33"/>
        <item x="34"/>
        <item x="35"/>
        <item x="36"/>
        <item x="37"/>
        <item x="38"/>
        <item x="40"/>
        <item x="41"/>
        <item x="42"/>
        <item x="47"/>
        <item x="48"/>
        <item x="49"/>
        <item x="50"/>
        <item x="52"/>
        <item x="53"/>
        <item x="56"/>
        <item x="57"/>
        <item x="58"/>
        <item x="62"/>
        <item x="64"/>
        <item x="66"/>
        <item x="68"/>
        <item x="69"/>
        <item x="70"/>
        <item x="71"/>
        <item x="72"/>
        <item x="73"/>
        <item x="75"/>
        <item x="77"/>
        <item x="78"/>
        <item x="79"/>
        <item x="80"/>
        <item x="82"/>
        <item x="88"/>
        <item x="90"/>
        <item x="94"/>
        <item x="96"/>
        <item x="97"/>
        <item x="98"/>
        <item x="100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8"/>
        <item x="120"/>
        <item x="123"/>
        <item x="124"/>
        <item x="127"/>
        <item x="130"/>
        <item x="132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7"/>
        <item x="150"/>
        <item x="155"/>
        <item x="157"/>
        <item x="158"/>
        <item x="159"/>
        <item x="160"/>
        <item x="161"/>
        <item x="162"/>
        <item x="163"/>
        <item x="166"/>
        <item x="168"/>
        <item x="169"/>
        <item x="170"/>
        <item x="173"/>
        <item x="174"/>
        <item x="176"/>
        <item x="177"/>
        <item x="178"/>
        <item x="179"/>
        <item x="181"/>
        <item x="182"/>
        <item x="183"/>
        <item x="184"/>
        <item x="185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4"/>
        <item x="207"/>
        <item x="209"/>
        <item x="211"/>
        <item x="212"/>
        <item x="213"/>
        <item x="215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9"/>
        <item x="240"/>
        <item x="241"/>
        <item x="243"/>
        <item x="244"/>
        <item x="245"/>
        <item x="246"/>
        <item x="247"/>
        <item x="248"/>
        <item x="250"/>
        <item x="252"/>
        <item x="253"/>
        <item x="256"/>
        <item x="259"/>
        <item x="260"/>
        <item x="261"/>
        <item x="262"/>
        <item x="263"/>
        <item x="264"/>
        <item x="265"/>
        <item x="268"/>
        <item x="271"/>
        <item x="276"/>
        <item x="277"/>
        <item x="278"/>
        <item x="280"/>
        <item x="281"/>
        <item x="284"/>
        <item x="285"/>
        <item x="287"/>
        <item x="288"/>
        <item x="290"/>
        <item x="291"/>
        <item x="293"/>
        <item x="294"/>
        <item x="297"/>
        <item x="298"/>
        <item x="300"/>
        <item x="302"/>
        <item x="304"/>
        <item x="308"/>
        <item x="309"/>
        <item x="310"/>
        <item x="311"/>
        <item x="312"/>
        <item x="313"/>
        <item x="316"/>
        <item x="318"/>
        <item x="319"/>
        <item x="320"/>
        <item x="322"/>
        <item x="325"/>
        <item x="326"/>
        <item x="328"/>
        <item x="330"/>
        <item x="331"/>
        <item x="333"/>
        <item x="334"/>
        <item x="335"/>
        <item x="336"/>
        <item x="338"/>
        <item x="339"/>
        <item x="342"/>
        <item x="343"/>
        <item x="344"/>
        <item x="346"/>
        <item x="347"/>
        <item x="348"/>
        <item x="352"/>
        <item x="353"/>
        <item x="354"/>
        <item x="355"/>
        <item x="360"/>
        <item x="362"/>
        <item x="365"/>
        <item x="372"/>
        <item x="373"/>
        <item x="374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2"/>
        <item x="393"/>
        <item x="394"/>
        <item x="395"/>
        <item x="398"/>
        <item x="399"/>
        <item x="400"/>
        <item x="401"/>
        <item x="402"/>
        <item x="403"/>
        <item x="404"/>
        <item x="406"/>
        <item x="407"/>
        <item x="408"/>
        <item x="410"/>
        <item x="412"/>
        <item x="414"/>
        <item x="415"/>
        <item x="417"/>
        <item x="419"/>
        <item x="420"/>
        <item x="422"/>
        <item x="423"/>
        <item x="425"/>
        <item x="426"/>
        <item x="429"/>
        <item x="430"/>
        <item x="432"/>
        <item x="434"/>
        <item x="435"/>
        <item x="436"/>
        <item x="437"/>
        <item x="440"/>
        <item x="441"/>
        <item x="443"/>
        <item x="444"/>
        <item x="448"/>
        <item x="449"/>
        <item x="453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9"/>
        <item x="470"/>
        <item x="474"/>
        <item x="475"/>
        <item x="476"/>
        <item x="478"/>
        <item x="479"/>
        <item x="481"/>
        <item x="485"/>
        <item x="487"/>
        <item x="488"/>
        <item x="490"/>
        <item x="491"/>
        <item x="492"/>
        <item x="493"/>
        <item x="497"/>
        <item x="498"/>
        <item x="499"/>
        <item x="500"/>
        <item x="501"/>
        <item x="502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8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3"/>
        <item x="534"/>
        <item x="536"/>
        <item x="537"/>
        <item x="538"/>
        <item x="539"/>
        <item x="540"/>
        <item x="541"/>
        <item x="544"/>
        <item x="545"/>
        <item x="546"/>
        <item x="547"/>
        <item x="549"/>
        <item x="550"/>
        <item x="551"/>
        <item x="553"/>
        <item x="554"/>
        <item x="555"/>
        <item x="556"/>
        <item x="557"/>
        <item x="558"/>
        <item x="560"/>
        <item x="562"/>
        <item x="564"/>
        <item x="565"/>
        <item x="566"/>
        <item x="571"/>
        <item x="572"/>
        <item x="573"/>
        <item x="574"/>
        <item x="575"/>
        <item x="578"/>
        <item x="579"/>
        <item x="581"/>
        <item x="583"/>
        <item x="584"/>
        <item x="585"/>
        <item x="586"/>
        <item x="587"/>
        <item x="590"/>
        <item x="591"/>
        <item x="593"/>
        <item x="594"/>
        <item x="595"/>
        <item x="597"/>
        <item x="599"/>
        <item x="600"/>
        <item x="602"/>
        <item x="603"/>
        <item x="604"/>
        <item x="605"/>
        <item x="606"/>
        <item x="607"/>
        <item x="610"/>
        <item x="611"/>
        <item x="612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5"/>
        <item x="636"/>
        <item x="638"/>
        <item x="639"/>
        <item x="640"/>
        <item x="641"/>
        <item x="642"/>
        <item x="645"/>
        <item x="647"/>
        <item x="648"/>
        <item x="649"/>
        <item x="650"/>
        <item x="651"/>
        <item x="654"/>
        <item x="657"/>
        <item x="659"/>
        <item x="660"/>
        <item x="666"/>
        <item x="668"/>
        <item x="670"/>
        <item x="674"/>
        <item x="675"/>
        <item x="676"/>
        <item x="677"/>
        <item x="679"/>
        <item x="681"/>
        <item x="683"/>
        <item x="684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4"/>
        <item x="705"/>
        <item x="706"/>
        <item x="707"/>
        <item x="708"/>
        <item x="709"/>
        <item x="710"/>
        <item x="711"/>
        <item x="713"/>
        <item x="714"/>
        <item x="715"/>
        <item x="717"/>
        <item x="719"/>
        <item x="727"/>
        <item x="728"/>
        <item x="729"/>
        <item x="732"/>
        <item x="733"/>
        <item x="734"/>
        <item x="735"/>
        <item x="737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4"/>
        <item x="785"/>
        <item x="786"/>
        <item x="788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5"/>
        <item x="816"/>
        <item x="818"/>
        <item x="819"/>
        <item x="820"/>
        <item x="821"/>
        <item x="822"/>
        <item x="826"/>
        <item x="827"/>
        <item x="829"/>
        <item x="830"/>
        <item x="833"/>
        <item x="835"/>
        <item x="837"/>
        <item x="838"/>
        <item x="839"/>
        <item x="840"/>
        <item x="841"/>
        <item x="843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1"/>
        <item x="882"/>
        <item x="883"/>
        <item x="884"/>
        <item x="886"/>
        <item x="888"/>
        <item x="889"/>
        <item x="890"/>
        <item x="891"/>
        <item x="892"/>
        <item x="893"/>
        <item x="894"/>
        <item x="896"/>
        <item x="897"/>
      </items>
    </pivotField>
    <pivotField compact="0" outline="0" showAll="0" defaultSubtotal="0"/>
    <pivotField compact="0" outline="0" showAll="0" defaultSubtotal="0"/>
    <pivotField compact="0" outline="0" showAll="0" defaultSubtotal="0">
      <items count="1189">
        <item x="889"/>
        <item m="1" x="958"/>
        <item m="1" x="963"/>
        <item m="1" x="1157"/>
        <item m="1" x="896"/>
        <item x="30"/>
        <item m="1" x="1102"/>
        <item m="1" x="906"/>
        <item m="1" x="1046"/>
        <item m="1" x="942"/>
        <item m="1" x="982"/>
        <item m="1" x="928"/>
        <item m="1" x="933"/>
        <item m="1" x="911"/>
        <item m="1" x="1183"/>
        <item m="1" x="1027"/>
        <item m="1" x="1091"/>
        <item m="1" x="1188"/>
        <item x="406"/>
        <item m="1" x="1060"/>
        <item m="1" x="1128"/>
        <item m="1" x="1019"/>
        <item m="1" x="929"/>
        <item m="1" x="1176"/>
        <item m="1" x="996"/>
        <item m="1" x="956"/>
        <item m="1" x="1006"/>
        <item m="1" x="925"/>
        <item m="1" x="945"/>
        <item m="1" x="1108"/>
        <item m="1" x="1119"/>
        <item m="1" x="1182"/>
        <item m="1" x="1114"/>
        <item m="1" x="1125"/>
        <item m="1" x="891"/>
        <item m="1" x="1118"/>
        <item m="1" x="1049"/>
        <item m="1" x="902"/>
        <item m="1" x="1013"/>
        <item m="1" x="1086"/>
        <item m="1" x="1023"/>
        <item m="1" x="1011"/>
        <item m="1" x="954"/>
        <item m="1" x="910"/>
        <item m="1" x="1004"/>
        <item m="1" x="1132"/>
        <item m="1" x="1149"/>
        <item m="1" x="893"/>
        <item m="1" x="1088"/>
        <item m="1" x="1109"/>
        <item m="1" x="990"/>
        <item m="1" x="1173"/>
        <item m="1" x="907"/>
        <item m="1" x="1064"/>
        <item m="1" x="979"/>
        <item m="1" x="1051"/>
        <item m="1" x="1124"/>
        <item x="343"/>
        <item m="1" x="923"/>
        <item m="1" x="920"/>
        <item x="409"/>
        <item m="1" x="1148"/>
        <item m="1" x="983"/>
        <item m="1" x="1037"/>
        <item m="1" x="991"/>
        <item m="1" x="1065"/>
        <item m="1" x="1057"/>
        <item m="1" x="1079"/>
        <item m="1" x="944"/>
        <item m="1" x="1150"/>
        <item m="1" x="1186"/>
        <item m="1" x="921"/>
        <item m="1" x="987"/>
        <item m="1" x="1131"/>
        <item m="1" x="995"/>
        <item m="1" x="1161"/>
        <item m="1" x="981"/>
        <item m="1" x="950"/>
        <item x="802"/>
        <item x="743"/>
        <item m="1" x="967"/>
        <item m="1" x="980"/>
        <item x="789"/>
        <item m="1" x="1167"/>
        <item m="1" x="993"/>
        <item m="1" x="1061"/>
        <item x="771"/>
        <item x="826"/>
        <item x="797"/>
        <item x="750"/>
        <item m="1" x="1146"/>
        <item m="1" x="1018"/>
        <item x="551"/>
        <item x="554"/>
        <item x="506"/>
        <item m="1" x="1001"/>
        <item m="1" x="1034"/>
        <item m="1" x="948"/>
        <item m="1" x="1035"/>
        <item m="1" x="951"/>
        <item m="1" x="1129"/>
        <item x="514"/>
        <item m="1" x="1147"/>
        <item m="1" x="937"/>
        <item m="1" x="975"/>
        <item m="1" x="1056"/>
        <item m="1" x="895"/>
        <item m="1" x="972"/>
        <item m="1" x="1083"/>
        <item m="1" x="1033"/>
        <item m="1" x="892"/>
        <item m="1" x="918"/>
        <item m="1" x="1166"/>
        <item m="1" x="909"/>
        <item m="1" x="1105"/>
        <item m="1" x="1137"/>
        <item m="1" x="1094"/>
        <item m="1" x="1153"/>
        <item m="1" x="1002"/>
        <item m="1" x="952"/>
        <item m="1" x="1030"/>
        <item m="1" x="1066"/>
        <item m="1" x="1111"/>
        <item m="1" x="1089"/>
        <item m="1" x="919"/>
        <item m="1" x="949"/>
        <item m="1" x="1020"/>
        <item m="1" x="898"/>
        <item m="1" x="1130"/>
        <item m="1" x="955"/>
        <item x="300"/>
        <item x="790"/>
        <item m="1" x="1180"/>
        <item m="1" x="1168"/>
        <item x="571"/>
        <item m="1" x="1171"/>
        <item x="509"/>
        <item m="1" x="1071"/>
        <item m="1" x="1010"/>
        <item m="1" x="904"/>
        <item m="1" x="1187"/>
        <item m="1" x="1096"/>
        <item m="1" x="935"/>
        <item m="1" x="1047"/>
        <item m="1" x="946"/>
        <item m="1" x="936"/>
        <item m="1" x="1038"/>
        <item m="1" x="1014"/>
        <item m="1" x="1017"/>
        <item m="1" x="1070"/>
        <item m="1" x="976"/>
        <item m="1" x="915"/>
        <item m="1" x="1050"/>
        <item m="1" x="903"/>
        <item m="1" x="1126"/>
        <item m="1" x="1123"/>
        <item m="1" x="914"/>
        <item m="1" x="1156"/>
        <item m="1" x="1135"/>
        <item m="1" x="1055"/>
        <item m="1" x="890"/>
        <item m="1" x="1141"/>
        <item m="1" x="1039"/>
        <item x="139"/>
        <item m="1" x="1040"/>
        <item m="1" x="1025"/>
        <item m="1" x="917"/>
        <item m="1" x="957"/>
        <item m="1" x="1115"/>
        <item m="1" x="1041"/>
        <item m="1" x="1031"/>
        <item m="1" x="1185"/>
        <item m="1" x="973"/>
        <item m="1" x="1003"/>
        <item m="1" x="1140"/>
        <item m="1" x="953"/>
        <item m="1" x="1022"/>
        <item m="1" x="943"/>
        <item m="1" x="988"/>
        <item m="1" x="977"/>
        <item m="1" x="926"/>
        <item m="1" x="1005"/>
        <item m="1" x="1078"/>
        <item m="1" x="941"/>
        <item m="1" x="1181"/>
        <item m="1" x="930"/>
        <item x="404"/>
        <item m="1" x="1044"/>
        <item x="403"/>
        <item m="1" x="1021"/>
        <item m="1" x="989"/>
        <item m="1" x="1099"/>
        <item m="1" x="1043"/>
        <item m="1" x="1179"/>
        <item m="1" x="1058"/>
        <item m="1" x="994"/>
        <item m="1" x="922"/>
        <item m="1" x="969"/>
        <item m="1" x="1158"/>
        <item m="1" x="1084"/>
        <item m="1" x="1076"/>
        <item m="1" x="897"/>
        <item m="1" x="1090"/>
        <item m="1" x="913"/>
        <item m="1" x="1082"/>
        <item m="1" x="1062"/>
        <item m="1" x="968"/>
        <item m="1" x="1009"/>
        <item m="1" x="961"/>
        <item x="779"/>
        <item x="799"/>
        <item m="1" x="1059"/>
        <item m="1" x="1098"/>
        <item m="1" x="1184"/>
        <item m="1" x="1159"/>
        <item m="1" x="1113"/>
        <item m="1" x="927"/>
        <item m="1" x="1164"/>
        <item m="1" x="1106"/>
        <item m="1" x="1172"/>
        <item m="1" x="999"/>
        <item m="1" x="966"/>
        <item m="1" x="978"/>
        <item m="1" x="1036"/>
        <item m="1" x="1151"/>
        <item m="1" x="938"/>
        <item m="1" x="1042"/>
        <item m="1" x="905"/>
        <item m="1" x="1016"/>
        <item m="1" x="894"/>
        <item m="1" x="974"/>
        <item m="1" x="992"/>
        <item m="1" x="1117"/>
        <item x="852"/>
        <item x="869"/>
        <item x="579"/>
        <item m="1" x="940"/>
        <item m="1" x="964"/>
        <item m="1" x="1163"/>
        <item x="754"/>
        <item m="1" x="901"/>
        <item m="1" x="1112"/>
        <item m="1" x="1052"/>
        <item x="808"/>
        <item m="1" x="1121"/>
        <item m="1" x="1048"/>
        <item x="569"/>
        <item m="1" x="1077"/>
        <item m="1" x="1127"/>
        <item m="1" x="1144"/>
        <item m="1" x="1045"/>
        <item m="1" x="1170"/>
        <item m="1" x="900"/>
        <item m="1" x="1110"/>
        <item m="1" x="1097"/>
        <item m="1" x="1136"/>
        <item x="197"/>
        <item m="1" x="1073"/>
        <item m="1" x="1174"/>
        <item m="1" x="1101"/>
        <item m="1" x="1165"/>
        <item m="1" x="1122"/>
        <item m="1" x="1080"/>
        <item m="1" x="965"/>
        <item m="1" x="971"/>
        <item x="243"/>
        <item m="1" x="1081"/>
        <item x="456"/>
        <item m="1" x="959"/>
        <item m="1" x="1104"/>
        <item m="1" x="984"/>
        <item m="1" x="1175"/>
        <item m="1" x="1008"/>
        <item m="1" x="1026"/>
        <item m="1" x="1134"/>
        <item m="1" x="1103"/>
        <item m="1" x="1075"/>
        <item m="1" x="1024"/>
        <item m="1" x="899"/>
        <item m="1" x="912"/>
        <item m="1" x="1072"/>
        <item m="1" x="1152"/>
        <item m="1" x="916"/>
        <item m="1" x="1063"/>
        <item m="1" x="998"/>
        <item m="1" x="924"/>
        <item m="1" x="1145"/>
        <item m="1" x="1177"/>
        <item m="1" x="939"/>
        <item m="1" x="1093"/>
        <item m="1" x="1143"/>
        <item m="1" x="960"/>
        <item m="1" x="1142"/>
        <item m="1" x="1095"/>
        <item m="1" x="962"/>
        <item m="1" x="931"/>
        <item m="1" x="1107"/>
        <item x="395"/>
        <item m="1" x="1000"/>
        <item m="1" x="970"/>
        <item m="1" x="1054"/>
        <item m="1" x="1029"/>
        <item m="1" x="1069"/>
        <item m="1" x="932"/>
        <item m="1" x="1068"/>
        <item m="1" x="908"/>
        <item m="1" x="1074"/>
        <item m="1" x="1032"/>
        <item m="1" x="986"/>
        <item m="1" x="934"/>
        <item m="1" x="1092"/>
        <item m="1" x="1100"/>
        <item m="1" x="1139"/>
        <item m="1" x="1012"/>
        <item m="1" x="1155"/>
        <item m="1" x="1015"/>
        <item m="1" x="1028"/>
        <item m="1" x="985"/>
        <item m="1" x="1160"/>
        <item x="50"/>
        <item x="764"/>
        <item m="1" x="1133"/>
        <item m="1" x="1087"/>
        <item m="1" x="1138"/>
        <item m="1" x="997"/>
        <item m="1" x="1120"/>
        <item m="1" x="947"/>
        <item m="1" x="1116"/>
        <item m="1" x="1085"/>
        <item m="1" x="1178"/>
        <item m="1" x="1067"/>
        <item m="1" x="1169"/>
        <item m="1" x="1154"/>
        <item m="1" x="1053"/>
        <item x="8"/>
        <item x="45"/>
        <item m="1" x="1162"/>
        <item x="0"/>
        <item x="13"/>
        <item x="46"/>
        <item x="25"/>
        <item x="1"/>
        <item x="2"/>
        <item x="3"/>
        <item x="4"/>
        <item x="5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91"/>
        <item x="792"/>
        <item x="793"/>
        <item x="794"/>
        <item x="795"/>
        <item x="796"/>
        <item x="798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m="1" x="1007"/>
      </items>
    </pivotField>
    <pivotField compact="0" outline="0" showAll="0" defaultSubtotal="0">
      <items count="79">
        <item x="37"/>
        <item x="47"/>
        <item x="41"/>
        <item x="25"/>
        <item x="26"/>
        <item x="24"/>
        <item x="17"/>
        <item x="31"/>
        <item x="48"/>
        <item x="33"/>
        <item x="32"/>
        <item x="13"/>
        <item x="27"/>
        <item x="36"/>
        <item x="22"/>
        <item x="14"/>
        <item x="7"/>
        <item x="11"/>
        <item x="21"/>
        <item x="29"/>
        <item x="20"/>
        <item x="5"/>
        <item x="19"/>
        <item x="55"/>
        <item x="39"/>
        <item x="8"/>
        <item x="10"/>
        <item x="28"/>
        <item x="35"/>
        <item x="43"/>
        <item x="49"/>
        <item x="63"/>
        <item x="38"/>
        <item x="3"/>
        <item x="2"/>
        <item x="0"/>
        <item x="1"/>
        <item x="4"/>
        <item x="58"/>
        <item x="59"/>
        <item x="60"/>
        <item x="61"/>
        <item sd="0" x="62"/>
        <item x="77"/>
        <item x="75"/>
        <item x="45"/>
        <item x="18"/>
        <item x="16"/>
        <item x="73"/>
        <item m="1" x="78"/>
        <item x="66"/>
        <item x="6"/>
        <item x="9"/>
        <item x="12"/>
        <item x="15"/>
        <item x="23"/>
        <item x="30"/>
        <item x="34"/>
        <item x="40"/>
        <item x="42"/>
        <item x="44"/>
        <item x="46"/>
        <item x="50"/>
        <item x="51"/>
        <item x="52"/>
        <item x="53"/>
        <item x="54"/>
        <item x="56"/>
        <item x="57"/>
        <item x="64"/>
        <item x="65"/>
        <item x="67"/>
        <item x="68"/>
        <item x="69"/>
        <item x="70"/>
        <item x="71"/>
        <item x="72"/>
        <item x="74"/>
        <item x="76"/>
      </items>
    </pivotField>
    <pivotField axis="axisRow" compact="0" outline="0" showAll="0" insertPageBreak="1">
      <items count="6">
        <item m="1" x="4"/>
        <item x="3"/>
        <item x="0"/>
        <item x="1"/>
        <item x="2"/>
        <item t="default"/>
      </items>
    </pivotField>
    <pivotField compact="0" outline="0" subtotalTop="0" showAll="0" sortType="ascending">
      <items count="45">
        <item x="41"/>
        <item x="17"/>
        <item m="1" x="43"/>
        <item x="14"/>
        <item x="8"/>
        <item x="12"/>
        <item x="6"/>
        <item x="9"/>
        <item x="7"/>
        <item x="11"/>
        <item x="13"/>
        <item x="15"/>
        <item x="16"/>
        <item x="18"/>
        <item x="19"/>
        <item x="2"/>
        <item x="3"/>
        <item x="23"/>
        <item x="34"/>
        <item x="32"/>
        <item x="21"/>
        <item x="5"/>
        <item x="25"/>
        <item m="1" x="42"/>
        <item x="40"/>
        <item x="39"/>
        <item x="35"/>
        <item x="36"/>
        <item x="38"/>
        <item x="37"/>
        <item x="26"/>
        <item x="27"/>
        <item x="28"/>
        <item x="29"/>
        <item x="30"/>
        <item x="31"/>
        <item x="1"/>
        <item x="0"/>
        <item x="22"/>
        <item x="33"/>
        <item x="24"/>
        <item x="20"/>
        <item x="4"/>
        <item x="10"/>
        <item t="default"/>
      </items>
    </pivotField>
    <pivotField compact="0" outline="0" showAll="0" defaultSubtotal="0"/>
    <pivotField axis="axisPage" compact="0" outline="0" showAll="0" defaultSubtotal="0">
      <items count="6">
        <item h="1" x="3"/>
        <item h="1" x="1"/>
        <item x="0"/>
        <item h="1" m="1" x="5"/>
        <item h="1" m="1" x="4"/>
        <item h="1" x="2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04">
        <item x="102"/>
        <item m="1" x="1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axis="axisRow" compact="0" outline="0" showAll="0" defaultSubtotal="0">
      <items count="9">
        <item x="6"/>
        <item m="1" x="8"/>
        <item x="1"/>
        <item x="5"/>
        <item m="1" x="7"/>
        <item x="0"/>
        <item x="2"/>
        <item x="3"/>
        <item x="4"/>
      </items>
    </pivotField>
    <pivotField compact="0" outline="0" showAll="0" defaultSubtotal="0">
      <items count="469">
        <item x="1"/>
        <item x="0"/>
        <item m="1" x="277"/>
        <item m="1" x="329"/>
        <item m="1" x="402"/>
        <item m="1" x="423"/>
        <item m="1" x="75"/>
        <item m="1" x="121"/>
        <item m="1" x="154"/>
        <item m="1" x="176"/>
        <item m="1" x="252"/>
        <item m="1" x="278"/>
        <item m="1" x="330"/>
        <item m="1" x="160"/>
        <item m="1" x="393"/>
        <item m="1" x="177"/>
        <item m="1" x="199"/>
        <item m="1" x="394"/>
        <item m="1" x="452"/>
        <item m="1" x="40"/>
        <item m="1" x="207"/>
        <item m="1" x="305"/>
        <item m="1" x="413"/>
        <item m="1" x="461"/>
        <item m="1" x="44"/>
        <item m="1" x="131"/>
        <item m="1" x="410"/>
        <item m="1" x="297"/>
        <item m="1" x="315"/>
        <item m="1" x="453"/>
        <item m="1" x="259"/>
        <item m="1" x="380"/>
        <item m="1" x="68"/>
        <item m="1" x="93"/>
        <item m="1" x="113"/>
        <item m="1" x="192"/>
        <item m="1" x="211"/>
        <item m="1" x="269"/>
        <item m="1" x="30"/>
        <item m="1" x="227"/>
        <item m="1" x="424"/>
        <item m="1" x="155"/>
        <item m="1" x="352"/>
        <item m="1" x="86"/>
        <item m="1" x="316"/>
        <item m="1" x="41"/>
        <item m="1" x="239"/>
        <item m="1" x="437"/>
        <item m="1" x="169"/>
        <item m="1" x="367"/>
        <item m="1" x="133"/>
        <item m="1" x="326"/>
        <item m="1" x="54"/>
        <item m="1" x="254"/>
        <item m="1" x="454"/>
        <item m="1" x="185"/>
        <item m="1" x="412"/>
        <item m="1" x="142"/>
        <item m="1" x="339"/>
        <item m="1" x="70"/>
        <item m="1" x="270"/>
        <item m="1" x="2"/>
        <item m="1" x="229"/>
        <item m="1" x="425"/>
        <item m="1" x="156"/>
        <item m="1" x="354"/>
        <item m="1" x="87"/>
        <item m="1" x="285"/>
        <item m="1" x="43"/>
        <item m="1" x="240"/>
        <item m="1" x="438"/>
        <item m="1" x="171"/>
        <item m="1" x="368"/>
        <item m="1" x="101"/>
        <item m="1" x="328"/>
        <item m="1" x="55"/>
        <item m="1" x="255"/>
        <item m="1" x="456"/>
        <item m="1" x="186"/>
        <item m="1" x="381"/>
        <item m="1" x="144"/>
        <item m="1" x="340"/>
        <item m="1" x="71"/>
        <item m="1" x="272"/>
        <item m="1" x="3"/>
        <item m="1" x="200"/>
        <item m="1" x="427"/>
        <item m="1" x="157"/>
        <item m="1" x="355"/>
        <item m="1" x="89"/>
        <item m="1" x="286"/>
        <item m="1" x="13"/>
        <item m="1" x="242"/>
        <item m="1" x="439"/>
        <item m="1" x="172"/>
        <item m="1" x="370"/>
        <item m="1" x="102"/>
        <item m="1" x="298"/>
        <item m="1" x="57"/>
        <item m="1" x="256"/>
        <item m="1" x="457"/>
        <item m="1" x="188"/>
        <item m="1" x="382"/>
        <item m="1" x="114"/>
        <item m="1" x="342"/>
        <item m="1" x="72"/>
        <item m="1" x="273"/>
        <item m="1" x="5"/>
        <item m="1" x="201"/>
        <item m="1" x="395"/>
        <item m="1" x="159"/>
        <item m="1" x="356"/>
        <item m="1" x="90"/>
        <item m="1" x="288"/>
        <item m="1" x="14"/>
        <item m="1" x="212"/>
        <item m="1" x="441"/>
        <item m="1" x="173"/>
        <item m="1" x="371"/>
        <item m="1" x="104"/>
        <item m="1" x="299"/>
        <item m="1" x="23"/>
        <item m="1" x="258"/>
        <item m="1" x="458"/>
        <item m="1" x="189"/>
        <item m="1" x="384"/>
        <item m="1" x="115"/>
        <item m="1" x="308"/>
        <item m="1" x="74"/>
        <item m="1" x="274"/>
        <item m="1" x="6"/>
        <item m="1" x="203"/>
        <item m="1" x="396"/>
        <item m="1" x="124"/>
        <item m="1" x="358"/>
        <item m="1" x="91"/>
        <item m="1" x="289"/>
        <item m="1" x="16"/>
        <item m="1" x="213"/>
        <item m="1" x="403"/>
        <item m="1" x="175"/>
        <item m="1" x="372"/>
        <item m="1" x="105"/>
        <item m="1" x="301"/>
        <item m="1" x="24"/>
        <item m="1" x="220"/>
        <item m="1" x="460"/>
        <item m="1" x="190"/>
        <item m="1" x="385"/>
        <item m="1" x="117"/>
        <item m="1" x="309"/>
        <item m="1" x="33"/>
        <item m="1" x="276"/>
        <item m="1" x="7"/>
        <item m="1" x="204"/>
        <item m="1" x="397"/>
        <item m="1" x="125"/>
        <item m="1" x="318"/>
        <item m="1" x="92"/>
        <item m="1" x="290"/>
        <item m="1" x="17"/>
        <item m="1" x="214"/>
        <item m="1" x="404"/>
        <item m="1" x="134"/>
        <item m="1" x="373"/>
        <item m="1" x="106"/>
        <item m="1" x="302"/>
        <item m="1" x="25"/>
        <item m="1" x="221"/>
        <item m="1" x="414"/>
        <item m="1" x="191"/>
        <item m="1" x="386"/>
        <item m="1" x="118"/>
        <item m="1" x="310"/>
        <item m="1" x="34"/>
        <item m="1" x="230"/>
        <item m="1" x="8"/>
        <item m="1" x="205"/>
        <item m="1" x="398"/>
        <item m="1" x="126"/>
        <item m="1" x="319"/>
        <item m="1" x="45"/>
        <item m="1" x="291"/>
        <item m="1" x="18"/>
        <item m="1" x="215"/>
        <item m="1" x="405"/>
        <item m="1" x="135"/>
        <item m="1" x="331"/>
        <item m="1" x="107"/>
        <item m="1" x="303"/>
        <item m="1" x="26"/>
        <item m="1" x="222"/>
        <item m="1" x="415"/>
        <item m="1" x="145"/>
        <item m="1" x="387"/>
        <item m="1" x="119"/>
        <item m="1" x="311"/>
        <item m="1" x="35"/>
        <item m="1" x="231"/>
        <item m="1" x="428"/>
        <item m="1" x="206"/>
        <item m="1" x="399"/>
        <item m="1" x="127"/>
        <item m="1" x="320"/>
        <item m="1" x="46"/>
        <item m="1" x="243"/>
        <item m="1" x="19"/>
        <item m="1" x="216"/>
        <item m="1" x="406"/>
        <item m="1" x="136"/>
        <item m="1" x="332"/>
        <item m="1" x="58"/>
        <item m="1" x="304"/>
        <item m="1" x="27"/>
        <item m="1" x="223"/>
        <item m="1" x="416"/>
        <item m="1" x="146"/>
        <item m="1" x="343"/>
        <item m="1" x="120"/>
        <item m="1" x="312"/>
        <item m="1" x="36"/>
        <item m="1" x="232"/>
        <item m="1" x="429"/>
        <item m="1" x="161"/>
        <item m="1" x="400"/>
        <item m="1" x="128"/>
        <item m="1" x="321"/>
        <item m="1" x="47"/>
        <item m="1" x="244"/>
        <item m="1" x="442"/>
        <item m="1" x="217"/>
        <item m="1" x="407"/>
        <item m="1" x="137"/>
        <item m="1" x="333"/>
        <item m="1" x="59"/>
        <item m="1" x="260"/>
        <item m="1" x="28"/>
        <item m="1" x="224"/>
        <item m="1" x="417"/>
        <item m="1" x="147"/>
        <item m="1" x="344"/>
        <item m="1" x="76"/>
        <item m="1" x="313"/>
        <item m="1" x="37"/>
        <item m="1" x="233"/>
        <item m="1" x="430"/>
        <item m="1" x="162"/>
        <item m="1" x="359"/>
        <item m="1" x="129"/>
        <item m="1" x="322"/>
        <item m="1" x="48"/>
        <item m="1" x="245"/>
        <item m="1" x="443"/>
        <item m="1" x="178"/>
        <item m="1" x="408"/>
        <item m="1" x="138"/>
        <item m="1" x="334"/>
        <item m="1" x="60"/>
        <item m="1" x="261"/>
        <item m="1" x="462"/>
        <item m="1" x="225"/>
        <item m="1" x="418"/>
        <item m="1" x="148"/>
        <item m="1" x="345"/>
        <item m="1" x="77"/>
        <item m="1" x="279"/>
        <item m="1" x="38"/>
        <item m="1" x="234"/>
        <item m="1" x="431"/>
        <item m="1" x="163"/>
        <item m="1" x="360"/>
        <item m="1" x="94"/>
        <item m="1" x="323"/>
        <item m="1" x="49"/>
        <item m="1" x="246"/>
        <item m="1" x="444"/>
        <item m="1" x="179"/>
        <item m="1" x="374"/>
        <item m="1" x="139"/>
        <item m="1" x="335"/>
        <item m="1" x="61"/>
        <item m="1" x="262"/>
        <item m="1" x="463"/>
        <item m="1" x="193"/>
        <item m="1" x="420"/>
        <item m="1" x="149"/>
        <item m="1" x="346"/>
        <item m="1" x="79"/>
        <item m="1" x="280"/>
        <item m="1" x="9"/>
        <item m="1" x="236"/>
        <item m="1" x="432"/>
        <item m="1" x="164"/>
        <item m="1" x="361"/>
        <item m="1" x="95"/>
        <item m="1" x="292"/>
        <item m="1" x="51"/>
        <item m="1" x="247"/>
        <item m="1" x="445"/>
        <item m="1" x="180"/>
        <item m="1" x="375"/>
        <item m="1" x="108"/>
        <item m="1" x="336"/>
        <item m="1" x="62"/>
        <item m="1" x="263"/>
        <item m="1" x="464"/>
        <item m="1" x="194"/>
        <item m="1" x="388"/>
        <item m="1" x="150"/>
        <item m="1" x="347"/>
        <item m="1" x="80"/>
        <item m="1" x="281"/>
        <item m="1" x="10"/>
        <item m="1" x="208"/>
        <item m="1" x="433"/>
        <item m="1" x="165"/>
        <item m="1" x="362"/>
        <item m="1" x="96"/>
        <item m="1" x="293"/>
        <item m="1" x="20"/>
        <item m="1" x="248"/>
        <item m="1" x="446"/>
        <item m="1" x="181"/>
        <item m="1" x="376"/>
        <item m="1" x="109"/>
        <item m="1" x="306"/>
        <item m="1" x="64"/>
        <item m="1" x="264"/>
        <item m="1" x="465"/>
        <item m="1" x="195"/>
        <item m="1" x="389"/>
        <item m="1" x="122"/>
        <item m="1" x="348"/>
        <item m="1" x="81"/>
        <item m="1" x="132"/>
        <item m="1" x="253"/>
        <item m="1" x="411"/>
        <item m="1" x="69"/>
        <item m="1" x="228"/>
        <item m="1" x="353"/>
        <item m="1" x="42"/>
        <item m="1" x="170"/>
        <item m="1" x="327"/>
        <item m="1" x="455"/>
        <item m="1" x="143"/>
        <item m="1" x="271"/>
        <item m="1" x="426"/>
        <item m="1" x="88"/>
        <item m="1" x="241"/>
        <item m="1" x="369"/>
        <item m="1" x="56"/>
        <item m="1" x="187"/>
        <item m="1" x="341"/>
        <item m="1" x="4"/>
        <item m="1" x="158"/>
        <item m="1" x="287"/>
        <item m="1" x="440"/>
        <item m="1" x="103"/>
        <item m="1" x="257"/>
        <item m="1" x="383"/>
        <item m="1" x="73"/>
        <item m="1" x="202"/>
        <item m="1" x="357"/>
        <item m="1" x="15"/>
        <item m="1" x="174"/>
        <item m="1" x="300"/>
        <item m="1" x="459"/>
        <item m="1" x="116"/>
        <item m="1" x="275"/>
        <item m="1" x="419"/>
        <item m="1" x="78"/>
        <item m="1" x="235"/>
        <item m="1" x="50"/>
        <item m="1" x="63"/>
        <item m="1" x="294"/>
        <item m="1" x="447"/>
        <item m="1" x="110"/>
        <item m="1" x="97"/>
        <item m="1" x="390"/>
        <item m="1" x="218"/>
        <item m="1" x="31"/>
        <item m="1" x="363"/>
        <item m="1" x="196"/>
        <item m="1" x="21"/>
        <item m="1" x="317"/>
        <item m="1" x="29"/>
        <item m="1" x="324"/>
        <item m="1" x="151"/>
        <item m="1" x="448"/>
        <item m="1" x="314"/>
        <item m="1" x="140"/>
        <item m="1" x="434"/>
        <item m="1" x="265"/>
        <item m="1" x="130"/>
        <item m="1" x="421"/>
        <item m="1" x="249"/>
        <item m="1" x="82"/>
        <item m="1" x="409"/>
        <item m="1" x="237"/>
        <item m="1" x="65"/>
        <item m="1" x="364"/>
        <item m="1" x="226"/>
        <item m="1" x="52"/>
        <item m="1" x="349"/>
        <item m="1" x="182"/>
        <item m="1" x="39"/>
        <item m="1" x="337"/>
        <item m="1" x="166"/>
        <item m="1" x="466"/>
        <item m="1" x="325"/>
        <item m="1" x="152"/>
        <item m="1" x="449"/>
        <item m="1" x="282"/>
        <item m="1" x="141"/>
        <item m="1" x="435"/>
        <item m="1" x="266"/>
        <item m="1" x="98"/>
        <item m="1" x="422"/>
        <item m="1" x="250"/>
        <item m="1" x="83"/>
        <item m="1" x="377"/>
        <item m="1" x="238"/>
        <item m="1" x="66"/>
        <item m="1" x="365"/>
        <item m="1" x="197"/>
        <item m="1" x="53"/>
        <item m="1" x="350"/>
        <item m="1" x="183"/>
        <item m="1" x="11"/>
        <item m="1" x="338"/>
        <item m="1" x="167"/>
        <item m="1" x="467"/>
        <item m="1" x="295"/>
        <item m="1" x="153"/>
        <item m="1" x="450"/>
        <item m="1" x="283"/>
        <item m="1" x="111"/>
        <item m="1" x="436"/>
        <item m="1" x="267"/>
        <item m="1" x="99"/>
        <item m="1" x="391"/>
        <item m="1" x="251"/>
        <item m="1" x="84"/>
        <item m="1" x="378"/>
        <item m="1" x="209"/>
        <item m="1" x="67"/>
        <item m="1" x="366"/>
        <item m="1" x="198"/>
        <item m="1" x="22"/>
        <item m="1" x="351"/>
        <item m="1" x="184"/>
        <item m="1" x="12"/>
        <item m="1" x="307"/>
        <item m="1" x="168"/>
        <item m="1" x="468"/>
        <item m="1" x="296"/>
        <item m="1" x="123"/>
        <item m="1" x="451"/>
        <item m="1" x="284"/>
        <item m="1" x="112"/>
        <item m="1" x="401"/>
        <item m="1" x="268"/>
        <item m="1" x="100"/>
        <item m="1" x="392"/>
        <item m="1" x="219"/>
        <item m="1" x="85"/>
        <item m="1" x="379"/>
        <item m="1" x="210"/>
        <item m="1" x="32"/>
      </items>
    </pivotField>
    <pivotField compact="0" outline="0" showAll="0" defaultSubtotal="0"/>
    <pivotField compact="0" outline="0" showAll="0" defaultSubtotal="0">
      <items count="511">
        <item x="2"/>
        <item x="0"/>
        <item m="1" x="75"/>
        <item m="1" x="313"/>
        <item m="1" x="112"/>
        <item m="1" x="372"/>
        <item m="1" x="344"/>
        <item m="1" x="333"/>
        <item m="1" x="322"/>
        <item m="1" x="65"/>
        <item m="1" x="47"/>
        <item m="1" x="292"/>
        <item m="1" x="32"/>
        <item m="1" x="220"/>
        <item m="1" x="458"/>
        <item m="1" x="477"/>
        <item m="1" x="206"/>
        <item m="1" x="167"/>
        <item m="1" x="419"/>
        <item m="1" x="138"/>
        <item m="1" x="108"/>
        <item m="1" x="348"/>
        <item m="1" x="315"/>
        <item m="1" x="305"/>
        <item m="1" x="43"/>
        <item m="1" x="28"/>
        <item m="1" x="92"/>
        <item m="1" x="343"/>
        <item m="1" x="82"/>
        <item m="1" x="302"/>
        <item m="1" x="240"/>
        <item m="1" x="219"/>
        <item m="1" x="188"/>
        <item m="1" x="443"/>
        <item m="1" x="180"/>
        <item m="1" x="163"/>
        <item m="1" x="423"/>
        <item m="1" x="144"/>
        <item m="1" x="430"/>
        <item m="1" x="387"/>
        <item m="1" x="340"/>
        <item m="1" x="289"/>
        <item m="1" x="247"/>
        <item m="1" x="207"/>
        <item m="1" x="489"/>
        <item m="1" x="447"/>
        <item m="1" x="409"/>
        <item m="1" x="367"/>
        <item m="1" x="314"/>
        <item m="1" x="270"/>
        <item m="1" x="39"/>
        <item m="1" x="3"/>
        <item m="1" x="472"/>
        <item m="1" x="433"/>
        <item m="1" x="390"/>
        <item m="1" x="345"/>
        <item m="1" x="102"/>
        <item m="1" x="64"/>
        <item m="1" x="23"/>
        <item m="1" x="492"/>
        <item m="1" x="451"/>
        <item m="1" x="415"/>
        <item m="1" x="169"/>
        <item m="1" x="124"/>
        <item m="1" x="87"/>
        <item m="1" x="45"/>
        <item m="1" x="8"/>
        <item m="1" x="479"/>
        <item m="1" x="229"/>
        <item m="1" x="191"/>
        <item m="1" x="148"/>
        <item m="1" x="107"/>
        <item m="1" x="70"/>
        <item m="1" x="27"/>
        <item m="1" x="293"/>
        <item m="1" x="252"/>
        <item m="1" x="211"/>
        <item m="1" x="173"/>
        <item m="1" x="128"/>
        <item m="1" x="91"/>
        <item m="1" x="370"/>
        <item m="1" x="320"/>
        <item m="1" x="276"/>
        <item m="1" x="232"/>
        <item m="1" x="195"/>
        <item m="1" x="151"/>
        <item m="1" x="436"/>
        <item m="1" x="394"/>
        <item m="1" x="351"/>
        <item m="1" x="299"/>
        <item m="1" x="256"/>
        <item m="1" x="217"/>
        <item m="1" x="498"/>
        <item m="1" x="455"/>
        <item m="1" x="417"/>
        <item m="1" x="375"/>
        <item m="1" x="325"/>
        <item m="1" x="279"/>
        <item m="1" x="48"/>
        <item m="1" x="12"/>
        <item m="1" x="481"/>
        <item m="1" x="438"/>
        <item m="1" x="398"/>
        <item m="1" x="356"/>
        <item m="1" x="111"/>
        <item m="1" x="73"/>
        <item m="1" x="30"/>
        <item m="1" x="500"/>
        <item m="1" x="460"/>
        <item m="1" x="421"/>
        <item m="1" x="178"/>
        <item m="1" x="132"/>
        <item m="1" x="95"/>
        <item m="1" x="52"/>
        <item m="1" x="15"/>
        <item m="1" x="484"/>
        <item m="1" x="235"/>
        <item m="1" x="199"/>
        <item m="1" x="157"/>
        <item m="1" x="116"/>
        <item m="1" x="77"/>
        <item m="1" x="34"/>
        <item m="1" x="303"/>
        <item m="1" x="258"/>
        <item m="1" x="221"/>
        <item m="1" x="182"/>
        <item m="1" x="135"/>
        <item m="1" x="97"/>
        <item m="1" x="380"/>
        <item m="1" x="330"/>
        <item m="1" x="282"/>
        <item m="1" x="238"/>
        <item m="1" x="202"/>
        <item m="1" x="161"/>
        <item m="1" x="441"/>
        <item m="1" x="403"/>
        <item m="1" x="360"/>
        <item m="1" x="307"/>
        <item m="1" x="264"/>
        <item m="1" x="224"/>
        <item m="1" x="504"/>
        <item m="1" x="466"/>
        <item m="1" x="426"/>
        <item m="1" x="384"/>
        <item m="1" x="336"/>
        <item m="1" x="286"/>
        <item m="1" x="55"/>
        <item m="1" x="18"/>
        <item m="1" x="487"/>
        <item m="1" x="444"/>
        <item m="1" x="406"/>
        <item m="1" x="363"/>
        <item m="1" x="119"/>
        <item m="1" x="80"/>
        <item m="1" x="36"/>
        <item m="1" x="509"/>
        <item m="1" x="468"/>
        <item m="1" x="431"/>
        <item m="1" x="185"/>
        <item m="1" x="140"/>
        <item m="1" x="100"/>
        <item m="1" x="59"/>
        <item m="1" x="21"/>
        <item m="1" x="490"/>
        <item m="1" x="244"/>
        <item m="1" x="204"/>
        <item m="1" x="165"/>
        <item m="1" x="122"/>
        <item m="1" x="85"/>
        <item m="1" x="41"/>
        <item m="1" x="310"/>
        <item m="1" x="267"/>
        <item m="1" x="227"/>
        <item m="1" x="189"/>
        <item m="1" x="146"/>
        <item m="1" x="104"/>
        <item m="1" x="388"/>
        <item m="1" x="341"/>
        <item m="1" x="290"/>
        <item m="1" x="248"/>
        <item m="1" x="208"/>
        <item m="1" x="170"/>
        <item m="1" x="448"/>
        <item m="1" x="413"/>
        <item m="1" x="368"/>
        <item m="1" x="317"/>
        <item m="1" x="272"/>
        <item m="1" x="230"/>
        <item m="1" x="4"/>
        <item m="1" x="475"/>
        <item m="1" x="434"/>
        <item m="1" x="392"/>
        <item m="1" x="346"/>
        <item m="1" x="295"/>
        <item m="1" x="66"/>
        <item m="1" x="25"/>
        <item m="1" x="494"/>
        <item m="1" x="452"/>
        <item m="1" x="416"/>
        <item m="1" x="373"/>
        <item m="1" x="125"/>
        <item m="1" x="89"/>
        <item m="1" x="46"/>
        <item m="1" x="9"/>
        <item m="1" x="480"/>
        <item m="1" x="437"/>
        <item m="1" x="192"/>
        <item m="1" x="149"/>
        <item m="1" x="109"/>
        <item m="1" x="71"/>
        <item m="1" x="29"/>
        <item m="1" x="499"/>
        <item m="1" x="253"/>
        <item m="1" x="212"/>
        <item m="1" x="175"/>
        <item m="1" x="129"/>
        <item m="1" x="93"/>
        <item m="1" x="50"/>
        <item m="1" x="321"/>
        <item m="1" x="277"/>
        <item m="1" x="233"/>
        <item m="1" x="196"/>
        <item m="1" x="153"/>
        <item m="1" x="113"/>
        <item m="1" x="395"/>
        <item m="1" x="352"/>
        <item m="1" x="300"/>
        <item m="1" x="257"/>
        <item m="1" x="218"/>
        <item m="1" x="179"/>
        <item m="1" x="456"/>
        <item m="1" x="418"/>
        <item m="1" x="376"/>
        <item m="1" x="326"/>
        <item m="1" x="280"/>
        <item m="1" x="236"/>
        <item m="1" x="13"/>
        <item m="1" x="482"/>
        <item m="1" x="439"/>
        <item m="1" x="399"/>
        <item m="1" x="357"/>
        <item m="1" x="304"/>
        <item m="1" x="74"/>
        <item m="1" x="31"/>
        <item m="1" x="501"/>
        <item m="1" x="461"/>
        <item m="1" x="422"/>
        <item m="1" x="381"/>
        <item m="1" x="133"/>
        <item m="1" x="96"/>
        <item m="1" x="53"/>
        <item m="1" x="16"/>
        <item m="1" x="485"/>
        <item m="1" x="442"/>
        <item m="1" x="200"/>
        <item m="1" x="158"/>
        <item m="1" x="117"/>
        <item m="1" x="78"/>
        <item m="1" x="35"/>
        <item m="1" x="505"/>
        <item m="1" x="259"/>
        <item m="1" x="222"/>
        <item m="1" x="183"/>
        <item m="1" x="136"/>
        <item m="1" x="98"/>
        <item m="1" x="56"/>
        <item m="1" x="331"/>
        <item m="1" x="283"/>
        <item m="1" x="239"/>
        <item m="1" x="203"/>
        <item m="1" x="162"/>
        <item m="1" x="120"/>
        <item m="1" x="404"/>
        <item m="1" x="361"/>
        <item m="1" x="308"/>
        <item m="1" x="265"/>
        <item m="1" x="225"/>
        <item m="1" x="186"/>
        <item m="1" x="467"/>
        <item m="1" x="427"/>
        <item m="1" x="385"/>
        <item m="1" x="337"/>
        <item m="1" x="287"/>
        <item m="1" x="245"/>
        <item m="1" x="19"/>
        <item m="1" x="488"/>
        <item m="1" x="445"/>
        <item m="1" x="407"/>
        <item m="1" x="364"/>
        <item m="1" x="311"/>
        <item m="1" x="81"/>
        <item m="1" x="37"/>
        <item m="1" x="510"/>
        <item m="1" x="469"/>
        <item m="1" x="432"/>
        <item m="1" x="389"/>
        <item m="1" x="141"/>
        <item m="1" x="101"/>
        <item m="1" x="61"/>
        <item m="1" x="22"/>
        <item m="1" x="491"/>
        <item m="1" x="449"/>
        <item m="1" x="205"/>
        <item m="1" x="166"/>
        <item m="1" x="123"/>
        <item m="1" x="86"/>
        <item m="1" x="42"/>
        <item m="1" x="5"/>
        <item m="1" x="268"/>
        <item m="1" x="228"/>
        <item m="1" x="190"/>
        <item m="1" x="147"/>
        <item m="1" x="105"/>
        <item m="1" x="67"/>
        <item m="1" x="342"/>
        <item m="1" x="291"/>
        <item m="1" x="249"/>
        <item m="1" x="209"/>
        <item m="1" x="171"/>
        <item m="1" x="126"/>
        <item m="1" x="414"/>
        <item m="1" x="369"/>
        <item m="1" x="318"/>
        <item m="1" x="273"/>
        <item m="1" x="231"/>
        <item m="1" x="193"/>
        <item m="1" x="476"/>
        <item m="1" x="435"/>
        <item m="1" x="393"/>
        <item m="1" x="347"/>
        <item m="1" x="297"/>
        <item m="1" x="255"/>
        <item m="1" x="26"/>
        <item m="1" x="496"/>
        <item m="1" x="428"/>
        <item m="1" x="159"/>
        <item m="1" x="420"/>
        <item m="1" x="150"/>
        <item m="1" x="412"/>
        <item m="1" x="401"/>
        <item m="1" x="349"/>
        <item m="1" x="338"/>
        <item m="1" x="328"/>
        <item m="1" x="72"/>
        <item m="1" x="316"/>
        <item m="1" x="58"/>
        <item m="1" x="306"/>
        <item m="1" x="51"/>
        <item m="1" x="14"/>
        <item m="1" x="263"/>
        <item m="1" x="7"/>
        <item m="1" x="246"/>
        <item m="1" x="49"/>
        <item m="1" x="223"/>
        <item m="1" x="213"/>
        <item m="1" x="40"/>
        <item m="1" x="474"/>
        <item m="1" x="285"/>
        <item m="1" x="33"/>
        <item m="1" x="453"/>
        <item m="1" x="20"/>
        <item m="1" x="254"/>
        <item m="1" x="155"/>
        <item m="1" x="234"/>
        <item m="1" x="130"/>
        <item m="1" x="383"/>
        <item m="1" x="106"/>
        <item m="1" x="463"/>
        <item m="1" x="84"/>
        <item m="1" x="323"/>
        <item m="1" x="176"/>
        <item m="1" x="103"/>
        <item m="1" x="354"/>
        <item m="1" x="408"/>
        <item m="1" x="54"/>
        <item m="1" x="115"/>
        <item m="1" x="365"/>
        <item m="1" x="359"/>
        <item m="1" x="11"/>
        <item m="1" x="241"/>
        <item m="1" x="493"/>
        <item m="1" x="57"/>
        <item m="1" x="470"/>
        <item m="1" x="197"/>
        <item m="1" x="90"/>
        <item m="1" x="83"/>
        <item m="1" x="424"/>
        <item m="1" x="145"/>
        <item m="1" x="68"/>
        <item m="1" x="362"/>
        <item m="1" x="332"/>
        <item m="1" x="142"/>
        <item m="1" x="187"/>
        <item m="1" x="250"/>
        <item m="1" x="215"/>
        <item m="1" x="201"/>
        <item m="1" x="152"/>
        <item m="1" x="405"/>
        <item m="1" x="378"/>
        <item m="1" x="94"/>
        <item m="1" x="319"/>
        <item m="1" x="298"/>
        <item m="1" x="281"/>
        <item m="1" x="262"/>
        <item m="1" x="6"/>
        <item m="1" x="294"/>
        <item m="1" x="278"/>
        <item m="1" x="260"/>
        <item m="1" x="243"/>
        <item m="1" x="497"/>
        <item m="1" x="483"/>
        <item m="1" x="462"/>
        <item m="1" x="410"/>
        <item m="1" x="174"/>
        <item m="1" x="154"/>
        <item m="1" x="137"/>
        <item m="1" x="391"/>
        <item m="1" x="374"/>
        <item m="1" x="358"/>
        <item m="1" x="335"/>
        <item m="1" x="371"/>
        <item m="1" x="353"/>
        <item m="1" x="118"/>
        <item m="1" x="507"/>
        <item m="1" x="184"/>
        <item m="1" x="242"/>
        <item m="1" x="63"/>
        <item m="1" x="69"/>
        <item m="1" x="251"/>
        <item m="1" x="127"/>
        <item m="1" x="10"/>
        <item m="1" x="194"/>
        <item m="1" x="396"/>
        <item m="1" x="457"/>
        <item m="1" x="454"/>
        <item m="1" x="131"/>
        <item m="1" x="324"/>
        <item m="1" x="400"/>
        <item m="1" x="366"/>
        <item m="1" x="76"/>
        <item m="1" x="296"/>
        <item m="1" x="334"/>
        <item m="1" x="261"/>
        <item m="1" x="465"/>
        <item m="1" x="502"/>
        <item m="1" x="471"/>
        <item m="1" x="181"/>
        <item m="1" x="17"/>
        <item m="1" x="121"/>
        <item m="1" x="355"/>
        <item m="1" x="495"/>
        <item m="1" x="62"/>
        <item m="1" x="425"/>
        <item m="1" x="139"/>
        <item m="1" x="459"/>
        <item m="1" x="168"/>
        <item m="1" x="402"/>
        <item m="1" x="110"/>
        <item m="1" x="339"/>
        <item m="1" x="266"/>
        <item m="1" x="486"/>
        <item m="1" x="506"/>
        <item m="1" x="143"/>
        <item m="1" x="503"/>
        <item m="1" x="214"/>
        <item m="1" x="446"/>
        <item m="1" x="156"/>
        <item m="1" x="411"/>
        <item m="1" x="99"/>
        <item m="1" x="271"/>
        <item m="1" x="269"/>
        <item m="1" x="473"/>
        <item m="1" x="38"/>
        <item m="1" x="478"/>
        <item m="1" x="24"/>
        <item m="1" x="198"/>
        <item m="1" x="177"/>
        <item m="1" x="114"/>
        <item m="1" x="88"/>
        <item m="1" x="379"/>
        <item m="1" x="309"/>
        <item m="1" x="274"/>
        <item m="1" x="508"/>
        <item m="1" x="284"/>
        <item m="1" x="450"/>
        <item m="1" x="160"/>
        <item m="1" x="210"/>
        <item m="1" x="164"/>
        <item m="1" x="134"/>
        <item m="1" x="327"/>
        <item m="1" x="44"/>
        <item m="1" x="172"/>
        <item m="1" x="329"/>
        <item m="1" x="301"/>
        <item m="1" x="275"/>
        <item m="1" x="226"/>
        <item m="1" x="382"/>
        <item m="1" x="386"/>
        <item m="1" x="312"/>
        <item m="1" x="429"/>
        <item m="1" x="60"/>
        <item m="1" x="377"/>
        <item m="1" x="350"/>
        <item m="1" x="288"/>
        <item m="1" x="397"/>
        <item m="1" x="237"/>
        <item m="1" x="216"/>
        <item m="1" x="79"/>
        <item m="1" x="464"/>
        <item m="1" x="44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56"/>
        <item x="55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compact="0" outline="0" showAll="0" defaultSubtotal="0">
      <items count="31">
        <item x="6"/>
        <item x="5"/>
        <item x="4"/>
        <item x="3"/>
        <item x="2"/>
        <item x="1"/>
        <item x="0"/>
        <item x="22"/>
        <item x="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24"/>
        <item m="1" x="29"/>
        <item m="1" x="25"/>
        <item m="1" x="27"/>
        <item m="1" x="28"/>
        <item m="1" x="30"/>
        <item m="1" x="23"/>
        <item m="1" x="26"/>
        <item x="2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40">
        <item x="44"/>
        <item x="86"/>
        <item m="1" x="132"/>
        <item x="76"/>
        <item m="1" x="138"/>
        <item m="1" x="130"/>
        <item m="1" x="90"/>
        <item x="71"/>
        <item m="1" x="95"/>
        <item m="1" x="92"/>
        <item x="25"/>
        <item m="1" x="96"/>
        <item m="1" x="119"/>
        <item m="1" x="106"/>
        <item m="1" x="110"/>
        <item m="1" x="137"/>
        <item m="1" x="128"/>
        <item m="1" x="135"/>
        <item m="1" x="111"/>
        <item m="1" x="116"/>
        <item m="1" x="134"/>
        <item m="1" x="104"/>
        <item m="1" x="99"/>
        <item m="1" x="109"/>
        <item m="1" x="89"/>
        <item m="1" x="103"/>
        <item m="1" x="136"/>
        <item m="1" x="117"/>
        <item x="2"/>
        <item m="1" x="94"/>
        <item m="1" x="124"/>
        <item m="1" x="115"/>
        <item x="45"/>
        <item x="1"/>
        <item x="10"/>
        <item x="68"/>
        <item m="1" x="118"/>
        <item m="1" x="105"/>
        <item x="42"/>
        <item m="1" x="88"/>
        <item x="47"/>
        <item m="1" x="126"/>
        <item x="66"/>
        <item m="1" x="122"/>
        <item m="1" x="120"/>
        <item x="69"/>
        <item x="54"/>
        <item x="19"/>
        <item x="30"/>
        <item x="31"/>
        <item x="75"/>
        <item m="1" x="131"/>
        <item m="1" x="91"/>
        <item m="1" x="112"/>
        <item x="79"/>
        <item m="1" x="87"/>
        <item x="60"/>
        <item m="1" x="139"/>
        <item x="43"/>
        <item x="8"/>
        <item x="23"/>
        <item x="3"/>
        <item m="1" x="107"/>
        <item x="64"/>
        <item x="62"/>
        <item x="27"/>
        <item m="1" x="133"/>
        <item x="5"/>
        <item m="1" x="114"/>
        <item m="1" x="129"/>
        <item x="78"/>
        <item x="55"/>
        <item m="1" x="127"/>
        <item x="65"/>
        <item x="73"/>
        <item m="1" x="123"/>
        <item x="17"/>
        <item m="1" x="101"/>
        <item x="70"/>
        <item m="1" x="121"/>
        <item x="50"/>
        <item m="1" x="93"/>
        <item m="1" x="113"/>
        <item x="74"/>
        <item x="41"/>
        <item x="81"/>
        <item m="1" x="108"/>
        <item x="51"/>
        <item x="20"/>
        <item x="13"/>
        <item x="26"/>
        <item x="85"/>
        <item x="84"/>
        <item m="1" x="102"/>
        <item x="38"/>
        <item x="80"/>
        <item x="22"/>
        <item m="1" x="97"/>
        <item x="53"/>
        <item x="40"/>
        <item x="0"/>
        <item x="4"/>
        <item x="11"/>
        <item x="6"/>
        <item x="48"/>
        <item x="46"/>
        <item x="32"/>
        <item x="37"/>
        <item x="72"/>
        <item x="56"/>
        <item x="67"/>
        <item m="1" x="125"/>
        <item x="35"/>
        <item x="63"/>
        <item x="77"/>
        <item x="58"/>
        <item x="16"/>
        <item x="28"/>
        <item x="24"/>
        <item x="29"/>
        <item x="9"/>
        <item x="39"/>
        <item x="57"/>
        <item x="21"/>
        <item x="49"/>
        <item x="52"/>
        <item x="83"/>
        <item x="61"/>
        <item x="12"/>
        <item x="33"/>
        <item x="36"/>
        <item x="82"/>
        <item x="59"/>
        <item x="14"/>
        <item x="15"/>
        <item x="18"/>
        <item x="34"/>
        <item x="7"/>
        <item m="1" x="98"/>
        <item m="1" x="100"/>
      </items>
    </pivotField>
    <pivotField compact="0" outline="0" dragToRow="0" dragToCol="0" dragToPage="0" showAll="0" defaultSubtotal="0"/>
  </pivotFields>
  <rowFields count="4">
    <field x="8"/>
    <field x="28"/>
    <field x="14"/>
    <field x="15"/>
  </rowFields>
  <rowItems count="82">
    <i>
      <x v="2"/>
      <x v="28"/>
      <x v="4"/>
      <x v="6"/>
    </i>
    <i r="1">
      <x v="33"/>
      <x v="3"/>
      <x v="2"/>
    </i>
    <i r="1">
      <x v="34"/>
      <x v="11"/>
      <x v="2"/>
    </i>
    <i r="1">
      <x v="47"/>
      <x v="22"/>
      <x v="2"/>
    </i>
    <i r="1">
      <x v="56"/>
      <x v="66"/>
      <x v="2"/>
    </i>
    <i r="1">
      <x v="59"/>
      <x v="9"/>
      <x v="2"/>
    </i>
    <i r="1">
      <x v="61"/>
      <x v="5"/>
      <x v="5"/>
    </i>
    <i r="1">
      <x v="67"/>
      <x v="7"/>
      <x v="6"/>
    </i>
    <i r="1">
      <x v="76"/>
      <x v="18"/>
      <x v="2"/>
    </i>
    <i r="1">
      <x v="88"/>
      <x v="23"/>
      <x v="2"/>
    </i>
    <i r="1">
      <x v="89"/>
      <x v="14"/>
      <x v="7"/>
    </i>
    <i r="1">
      <x v="96"/>
      <x v="26"/>
      <x v="2"/>
    </i>
    <i r="1">
      <x v="100"/>
      <x v="2"/>
      <x v="5"/>
    </i>
    <i r="1">
      <x v="101"/>
      <x v="6"/>
      <x v="7"/>
    </i>
    <i r="1">
      <x v="102"/>
      <x v="12"/>
      <x v="2"/>
    </i>
    <i r="1">
      <x v="103"/>
      <x v="8"/>
      <x v="2"/>
    </i>
    <i r="2">
      <x v="25"/>
      <x v="5"/>
    </i>
    <i r="1">
      <x v="104"/>
      <x v="36"/>
      <x v="5"/>
    </i>
    <i r="1">
      <x v="107"/>
      <x v="32"/>
      <x v="2"/>
    </i>
    <i r="1">
      <x v="110"/>
      <x v="74"/>
      <x v="2"/>
    </i>
    <i r="1">
      <x v="116"/>
      <x v="17"/>
      <x v="2"/>
    </i>
    <i r="2">
      <x v="71"/>
      <x v="6"/>
    </i>
    <i r="1">
      <x v="118"/>
      <x v="28"/>
      <x v="2"/>
    </i>
    <i r="2">
      <x v="67"/>
      <x v="2"/>
    </i>
    <i r="1">
      <x v="120"/>
      <x v="10"/>
      <x v="5"/>
    </i>
    <i r="1">
      <x v="121"/>
      <x v="31"/>
      <x v="2"/>
    </i>
    <i r="1">
      <x v="123"/>
      <x v="24"/>
      <x v="5"/>
    </i>
    <i r="1">
      <x v="125"/>
      <x v="46"/>
      <x v="2"/>
    </i>
    <i r="1">
      <x v="127"/>
      <x v="37"/>
      <x v="2"/>
    </i>
    <i r="2">
      <x v="75"/>
      <x v="2"/>
    </i>
    <i r="1">
      <x v="128"/>
      <x v="13"/>
      <x v="2"/>
    </i>
    <i r="1">
      <x v="130"/>
      <x v="33"/>
      <x v="2"/>
    </i>
    <i r="1">
      <x v="133"/>
      <x v="15"/>
      <x v="2"/>
    </i>
    <i r="2">
      <x v="19"/>
      <x v="2"/>
    </i>
    <i r="1">
      <x v="134"/>
      <x v="16"/>
      <x v="2"/>
    </i>
    <i r="2">
      <x v="20"/>
      <x v="2"/>
    </i>
    <i r="2">
      <x v="70"/>
      <x v="2"/>
    </i>
    <i r="2">
      <x v="95"/>
      <x v="2"/>
    </i>
    <i r="1">
      <x v="135"/>
      <x v="21"/>
      <x v="2"/>
    </i>
    <i r="2">
      <x v="72"/>
      <x v="2"/>
    </i>
    <i r="1">
      <x v="136"/>
      <x v="30"/>
      <x v="5"/>
    </i>
    <i r="2">
      <x v="62"/>
      <x v="2"/>
    </i>
    <i t="default">
      <x v="2"/>
    </i>
    <i>
      <x v="3"/>
      <x v="10"/>
      <x v="4"/>
      <x v="6"/>
    </i>
    <i r="1">
      <x v="48"/>
      <x v="26"/>
      <x v="2"/>
    </i>
    <i r="1">
      <x v="49"/>
      <x v="9"/>
      <x v="2"/>
    </i>
    <i r="1">
      <x v="60"/>
      <x v="3"/>
      <x v="2"/>
    </i>
    <i r="1">
      <x v="61"/>
      <x v="18"/>
      <x v="2"/>
    </i>
    <i r="1">
      <x v="63"/>
      <x v="66"/>
      <x v="2"/>
    </i>
    <i r="1">
      <x v="64"/>
      <x v="11"/>
      <x v="2"/>
    </i>
    <i r="1">
      <x v="65"/>
      <x v="28"/>
      <x v="2"/>
    </i>
    <i r="1">
      <x v="73"/>
      <x v="23"/>
      <x v="2"/>
    </i>
    <i r="1">
      <x v="90"/>
      <x v="10"/>
      <x v="5"/>
    </i>
    <i r="1">
      <x v="94"/>
      <x v="22"/>
      <x v="2"/>
    </i>
    <i r="1">
      <x v="100"/>
      <x v="13"/>
      <x v="2"/>
    </i>
    <i r="1">
      <x v="105"/>
      <x v="36"/>
      <x v="5"/>
    </i>
    <i r="1">
      <x v="106"/>
      <x v="14"/>
      <x v="7"/>
    </i>
    <i r="1">
      <x v="107"/>
      <x v="25"/>
      <x v="5"/>
    </i>
    <i r="1">
      <x v="112"/>
      <x v="32"/>
      <x v="2"/>
    </i>
    <i r="1">
      <x v="113"/>
      <x v="69"/>
      <x v="2"/>
    </i>
    <i r="1">
      <x v="117"/>
      <x v="29"/>
      <x v="5"/>
    </i>
    <i r="2">
      <x v="73"/>
      <x v="2"/>
    </i>
    <i r="1">
      <x v="118"/>
      <x v="27"/>
      <x v="2"/>
    </i>
    <i r="2">
      <x v="68"/>
      <x v="5"/>
    </i>
    <i r="1">
      <x v="119"/>
      <x v="17"/>
      <x v="2"/>
    </i>
    <i r="1">
      <x v="120"/>
      <x v="20"/>
      <x v="2"/>
    </i>
    <i r="1">
      <x v="121"/>
      <x v="6"/>
      <x v="7"/>
    </i>
    <i r="1">
      <x v="122"/>
      <x v="12"/>
      <x v="2"/>
    </i>
    <i r="1">
      <x v="124"/>
      <x v="7"/>
      <x v="6"/>
    </i>
    <i r="2">
      <x v="96"/>
      <x v="7"/>
    </i>
    <i r="1">
      <x v="125"/>
      <x v="2"/>
      <x v="5"/>
    </i>
    <i r="1">
      <x v="127"/>
      <x v="59"/>
      <x v="2"/>
    </i>
    <i r="1">
      <x v="128"/>
      <x v="46"/>
      <x v="2"/>
    </i>
    <i r="1">
      <x v="129"/>
      <x v="19"/>
      <x v="2"/>
    </i>
    <i r="2">
      <x v="34"/>
      <x v="5"/>
    </i>
    <i r="1">
      <x v="132"/>
      <x v="74"/>
      <x v="2"/>
    </i>
    <i r="1">
      <x v="134"/>
      <x v="37"/>
      <x v="2"/>
    </i>
    <i r="1">
      <x v="135"/>
      <x v="5"/>
      <x v="5"/>
    </i>
    <i r="2">
      <x v="48"/>
      <x v="2"/>
    </i>
    <i r="1">
      <x v="136"/>
      <x v="30"/>
      <x v="5"/>
    </i>
    <i r="2">
      <x v="31"/>
      <x v="2"/>
    </i>
    <i t="default">
      <x v="3"/>
    </i>
  </rowItems>
  <colItems count="1">
    <i/>
  </colItems>
  <pageFields count="1">
    <pageField fld="11" hier="0"/>
  </pageFields>
  <formats count="73">
    <format dxfId="282">
      <pivotArea type="all" dataOnly="0" outline="0" collapsedLevelsAreSubtotals="1" fieldPosition="0"/>
    </format>
    <format dxfId="281">
      <pivotArea field="9" type="button" dataOnly="0" labelOnly="1" outline="0"/>
    </format>
    <format dxfId="280">
      <pivotArea dataOnly="0" labelOnly="1" grandRow="1" outline="0" fieldPosition="0"/>
    </format>
    <format dxfId="279">
      <pivotArea type="all" dataOnly="0" outline="0" collapsedLevelsAreSubtotals="1" fieldPosition="0"/>
    </format>
    <format dxfId="278">
      <pivotArea field="9" type="button" dataOnly="0" labelOnly="1" outline="0"/>
    </format>
    <format dxfId="277">
      <pivotArea dataOnly="0" labelOnly="1" grandRow="1" outline="0" fieldPosition="0"/>
    </format>
    <format dxfId="276">
      <pivotArea type="all" dataOnly="0" outline="0" collapsedLevelsAreSubtotals="1" fieldPosition="0"/>
    </format>
    <format dxfId="275">
      <pivotArea dataOnly="0" labelOnly="1" grandRow="1" outline="0" fieldPosition="0"/>
    </format>
    <format dxfId="274">
      <pivotArea dataOnly="0" labelOnly="1" outline="0" fieldPosition="0">
        <references count="1">
          <reference field="14" count="0"/>
        </references>
      </pivotArea>
    </format>
    <format dxfId="273">
      <pivotArea outline="0" collapsedLevelsAreSubtotals="1" fieldPosition="0"/>
    </format>
    <format dxfId="272">
      <pivotArea dataOnly="0" labelOnly="1" outline="0" axis="axisValues" fieldPosition="0"/>
    </format>
    <format dxfId="271">
      <pivotArea dataOnly="0" labelOnly="1" outline="0" axis="axisValues" fieldPosition="0"/>
    </format>
    <format dxfId="270">
      <pivotArea dataOnly="0" labelOnly="1" grandRow="1" outline="0" fieldPosition="0"/>
    </format>
    <format dxfId="269">
      <pivotArea field="9" type="button" dataOnly="0" labelOnly="1" outline="0"/>
    </format>
    <format dxfId="268">
      <pivotArea field="2" type="button" dataOnly="0" labelOnly="1" outline="0"/>
    </format>
    <format dxfId="267">
      <pivotArea outline="0" collapsedLevelsAreSubtotals="1" fieldPosition="0"/>
    </format>
    <format dxfId="266">
      <pivotArea dataOnly="0" labelOnly="1" outline="0" axis="axisValues" fieldPosition="0"/>
    </format>
    <format dxfId="265">
      <pivotArea dataOnly="0" labelOnly="1" grandRow="1" outline="0" fieldPosition="0"/>
    </format>
    <format dxfId="264">
      <pivotArea field="3" type="button" dataOnly="0" labelOnly="1" outline="0"/>
    </format>
    <format dxfId="263">
      <pivotArea field="6" type="button" dataOnly="0" labelOnly="1" outline="0"/>
    </format>
    <format dxfId="262">
      <pivotArea field="7" type="button" dataOnly="0" labelOnly="1" outline="0"/>
    </format>
    <format dxfId="261">
      <pivotArea field="14" type="button" dataOnly="0" labelOnly="1" outline="0" axis="axisRow" fieldPosition="2"/>
    </format>
    <format dxfId="260">
      <pivotArea dataOnly="0" outline="0" collapsedLevelsAreSubtotals="1" axis="axisValues" fieldPosition="0"/>
    </format>
    <format dxfId="259">
      <pivotArea field="9" type="button" dataOnly="0" labelOnly="1" outline="0"/>
    </format>
    <format dxfId="258">
      <pivotArea dataOnly="0" labelOnly="1" grandRow="1" outline="0" fieldPosition="0"/>
    </format>
    <format dxfId="257">
      <pivotArea field="23" type="button" dataOnly="0" labelOnly="1" outline="0"/>
    </format>
    <format dxfId="256">
      <pivotArea field="24" type="button" dataOnly="0" labelOnly="1" outline="0"/>
    </format>
    <format dxfId="255">
      <pivotArea field="23" type="button" dataOnly="0" labelOnly="1" outline="0"/>
    </format>
    <format dxfId="254">
      <pivotArea field="23" type="button" dataOnly="0" labelOnly="1" outline="0"/>
    </format>
    <format dxfId="253">
      <pivotArea field="24" type="button" dataOnly="0" labelOnly="1" outline="0"/>
    </format>
    <format dxfId="252">
      <pivotArea dataOnly="0" labelOnly="1" outline="0" fieldPosition="0">
        <references count="1">
          <reference field="15" count="0"/>
        </references>
      </pivotArea>
    </format>
    <format dxfId="251">
      <pivotArea field="15" type="button" dataOnly="0" labelOnly="1" outline="0" axis="axisRow" fieldPosition="3"/>
    </format>
    <format dxfId="250">
      <pivotArea field="16" type="button" dataOnly="0" labelOnly="1" outline="0"/>
    </format>
    <format dxfId="249">
      <pivotArea field="18" type="button" dataOnly="0" labelOnly="1" outline="0"/>
    </format>
    <format dxfId="248">
      <pivotArea field="18" type="button" dataOnly="0" labelOnly="1" outline="0"/>
    </format>
    <format dxfId="247">
      <pivotArea field="28" type="button" dataOnly="0" labelOnly="1" outline="0" axis="axisRow" fieldPosition="1"/>
    </format>
    <format dxfId="246">
      <pivotArea field="28" type="button" dataOnly="0" labelOnly="1" outline="0" axis="axisRow" fieldPosition="1"/>
    </format>
    <format dxfId="245">
      <pivotArea field="28" type="button" dataOnly="0" labelOnly="1" outline="0" axis="axisRow" fieldPosition="1"/>
    </format>
    <format dxfId="244">
      <pivotArea field="8" type="button" dataOnly="0" labelOnly="1" outline="0" axis="axisRow" fieldPosition="0"/>
    </format>
    <format dxfId="243">
      <pivotArea dataOnly="0" outline="0" collapsedLevelsAreSubtotals="1" fieldPosition="0">
        <references count="1">
          <reference field="8" count="0" defaultSubtotal="1"/>
        </references>
      </pivotArea>
    </format>
    <format dxfId="242">
      <pivotArea dataOnly="0" labelOnly="1" outline="0" fieldPosition="0">
        <references count="2">
          <reference field="8" count="1" selected="0">
            <x v="3"/>
          </reference>
          <reference field="28" count="1">
            <x v="49"/>
          </reference>
        </references>
      </pivotArea>
    </format>
    <format dxfId="241">
      <pivotArea dataOnly="0" labelOnly="1" outline="0" fieldPosition="0">
        <references count="3">
          <reference field="8" count="1" selected="0">
            <x v="2"/>
          </reference>
          <reference field="14" count="1">
            <x v="5"/>
          </reference>
          <reference field="28" count="1" selected="0">
            <x v="61"/>
          </reference>
        </references>
      </pivotArea>
    </format>
    <format dxfId="240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5"/>
          </reference>
          <reference field="15" count="1">
            <x v="5"/>
          </reference>
          <reference field="28" count="1" selected="0">
            <x v="61"/>
          </reference>
        </references>
      </pivotArea>
    </format>
    <format dxfId="239">
      <pivotArea dataOnly="0" labelOnly="1" outline="0" fieldPosition="0">
        <references count="3">
          <reference field="8" count="1" selected="0">
            <x v="2"/>
          </reference>
          <reference field="14" count="1">
            <x v="2"/>
          </reference>
          <reference field="28" count="1" selected="0">
            <x v="100"/>
          </reference>
        </references>
      </pivotArea>
    </format>
    <format dxfId="238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2"/>
          </reference>
          <reference field="15" count="1">
            <x v="5"/>
          </reference>
          <reference field="28" count="1" selected="0">
            <x v="100"/>
          </reference>
        </references>
      </pivotArea>
    </format>
    <format dxfId="237">
      <pivotArea dataOnly="0" labelOnly="1" outline="0" fieldPosition="0">
        <references count="3">
          <reference field="8" count="1" selected="0">
            <x v="2"/>
          </reference>
          <reference field="14" count="1">
            <x v="25"/>
          </reference>
          <reference field="28" count="1" selected="0">
            <x v="103"/>
          </reference>
        </references>
      </pivotArea>
    </format>
    <format dxfId="236">
      <pivotArea dataOnly="0" labelOnly="1" outline="0" fieldPosition="0">
        <references count="3">
          <reference field="8" count="1" selected="0">
            <x v="2"/>
          </reference>
          <reference field="14" count="1">
            <x v="36"/>
          </reference>
          <reference field="28" count="1" selected="0">
            <x v="104"/>
          </reference>
        </references>
      </pivotArea>
    </format>
    <format dxfId="235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25"/>
          </reference>
          <reference field="15" count="1">
            <x v="5"/>
          </reference>
          <reference field="28" count="1" selected="0">
            <x v="103"/>
          </reference>
        </references>
      </pivotArea>
    </format>
    <format dxfId="234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36"/>
          </reference>
          <reference field="15" count="1">
            <x v="5"/>
          </reference>
          <reference field="28" count="1" selected="0">
            <x v="104"/>
          </reference>
        </references>
      </pivotArea>
    </format>
    <format dxfId="233">
      <pivotArea dataOnly="0" labelOnly="1" outline="0" fieldPosition="0">
        <references count="3">
          <reference field="8" count="1" selected="0">
            <x v="2"/>
          </reference>
          <reference field="14" count="1">
            <x v="10"/>
          </reference>
          <reference field="28" count="1" selected="0">
            <x v="120"/>
          </reference>
        </references>
      </pivotArea>
    </format>
    <format dxfId="232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10"/>
          </reference>
          <reference field="15" count="1">
            <x v="5"/>
          </reference>
          <reference field="28" count="1" selected="0">
            <x v="120"/>
          </reference>
        </references>
      </pivotArea>
    </format>
    <format dxfId="231">
      <pivotArea dataOnly="0" labelOnly="1" outline="0" fieldPosition="0">
        <references count="3">
          <reference field="8" count="1" selected="0">
            <x v="2"/>
          </reference>
          <reference field="14" count="1">
            <x v="24"/>
          </reference>
          <reference field="28" count="1" selected="0">
            <x v="123"/>
          </reference>
        </references>
      </pivotArea>
    </format>
    <format dxfId="230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24"/>
          </reference>
          <reference field="15" count="1">
            <x v="5"/>
          </reference>
          <reference field="28" count="1" selected="0">
            <x v="123"/>
          </reference>
        </references>
      </pivotArea>
    </format>
    <format dxfId="229">
      <pivotArea dataOnly="0" labelOnly="1" outline="0" fieldPosition="0">
        <references count="3">
          <reference field="8" count="1" selected="0">
            <x v="2"/>
          </reference>
          <reference field="14" count="1">
            <x v="30"/>
          </reference>
          <reference field="28" count="1" selected="0">
            <x v="136"/>
          </reference>
        </references>
      </pivotArea>
    </format>
    <format dxfId="228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30"/>
          </reference>
          <reference field="15" count="1">
            <x v="5"/>
          </reference>
          <reference field="28" count="1" selected="0">
            <x v="136"/>
          </reference>
        </references>
      </pivotArea>
    </format>
    <format dxfId="227">
      <pivotArea dataOnly="0" labelOnly="1" outline="0" fieldPosition="0">
        <references count="3">
          <reference field="8" count="1" selected="0">
            <x v="3"/>
          </reference>
          <reference field="14" count="1">
            <x v="10"/>
          </reference>
          <reference field="28" count="1" selected="0">
            <x v="90"/>
          </reference>
        </references>
      </pivotArea>
    </format>
    <format dxfId="226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10"/>
          </reference>
          <reference field="15" count="1">
            <x v="5"/>
          </reference>
          <reference field="28" count="1" selected="0">
            <x v="90"/>
          </reference>
        </references>
      </pivotArea>
    </format>
    <format dxfId="225">
      <pivotArea dataOnly="0" labelOnly="1" outline="0" fieldPosition="0">
        <references count="3">
          <reference field="8" count="1" selected="0">
            <x v="3"/>
          </reference>
          <reference field="14" count="1">
            <x v="36"/>
          </reference>
          <reference field="28" count="1" selected="0">
            <x v="105"/>
          </reference>
        </references>
      </pivotArea>
    </format>
    <format dxfId="224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36"/>
          </reference>
          <reference field="15" count="1">
            <x v="5"/>
          </reference>
          <reference field="28" count="1" selected="0">
            <x v="105"/>
          </reference>
        </references>
      </pivotArea>
    </format>
    <format dxfId="223">
      <pivotArea dataOnly="0" labelOnly="1" outline="0" fieldPosition="0">
        <references count="3">
          <reference field="8" count="1" selected="0">
            <x v="3"/>
          </reference>
          <reference field="14" count="1">
            <x v="25"/>
          </reference>
          <reference field="28" count="1" selected="0">
            <x v="107"/>
          </reference>
        </references>
      </pivotArea>
    </format>
    <format dxfId="222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25"/>
          </reference>
          <reference field="15" count="1">
            <x v="5"/>
          </reference>
          <reference field="28" count="1" selected="0">
            <x v="107"/>
          </reference>
        </references>
      </pivotArea>
    </format>
    <format dxfId="221">
      <pivotArea dataOnly="0" labelOnly="1" outline="0" fieldPosition="0">
        <references count="3">
          <reference field="8" count="1" selected="0">
            <x v="3"/>
          </reference>
          <reference field="14" count="1">
            <x v="29"/>
          </reference>
          <reference field="28" count="1" selected="0">
            <x v="117"/>
          </reference>
        </references>
      </pivotArea>
    </format>
    <format dxfId="220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29"/>
          </reference>
          <reference field="15" count="1">
            <x v="5"/>
          </reference>
          <reference field="28" count="1" selected="0">
            <x v="117"/>
          </reference>
        </references>
      </pivotArea>
    </format>
    <format dxfId="219">
      <pivotArea dataOnly="0" labelOnly="1" outline="0" fieldPosition="0">
        <references count="3">
          <reference field="8" count="1" selected="0">
            <x v="3"/>
          </reference>
          <reference field="14" count="1">
            <x v="68"/>
          </reference>
          <reference field="28" count="1" selected="0">
            <x v="118"/>
          </reference>
        </references>
      </pivotArea>
    </format>
    <format dxfId="218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68"/>
          </reference>
          <reference field="15" count="1">
            <x v="5"/>
          </reference>
          <reference field="28" count="1" selected="0">
            <x v="118"/>
          </reference>
        </references>
      </pivotArea>
    </format>
    <format dxfId="217">
      <pivotArea dataOnly="0" labelOnly="1" outline="0" fieldPosition="0">
        <references count="3">
          <reference field="8" count="1" selected="0">
            <x v="3"/>
          </reference>
          <reference field="14" count="1">
            <x v="2"/>
          </reference>
          <reference field="28" count="1" selected="0">
            <x v="125"/>
          </reference>
        </references>
      </pivotArea>
    </format>
    <format dxfId="216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2"/>
          </reference>
          <reference field="15" count="1">
            <x v="5"/>
          </reference>
          <reference field="28" count="1" selected="0">
            <x v="125"/>
          </reference>
        </references>
      </pivotArea>
    </format>
    <format dxfId="215">
      <pivotArea dataOnly="0" labelOnly="1" outline="0" fieldPosition="0">
        <references count="3">
          <reference field="8" count="1" selected="0">
            <x v="3"/>
          </reference>
          <reference field="14" count="1">
            <x v="34"/>
          </reference>
          <reference field="28" count="1" selected="0">
            <x v="129"/>
          </reference>
        </references>
      </pivotArea>
    </format>
    <format dxfId="214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34"/>
          </reference>
          <reference field="15" count="1">
            <x v="5"/>
          </reference>
          <reference field="28" count="1" selected="0">
            <x v="129"/>
          </reference>
        </references>
      </pivotArea>
    </format>
    <format dxfId="213">
      <pivotArea dataOnly="0" labelOnly="1" outline="0" fieldPosition="0">
        <references count="3">
          <reference field="8" count="1" selected="0">
            <x v="3"/>
          </reference>
          <reference field="14" count="1">
            <x v="5"/>
          </reference>
          <reference field="28" count="1" selected="0">
            <x v="135"/>
          </reference>
        </references>
      </pivotArea>
    </format>
    <format dxfId="212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5"/>
          </reference>
          <reference field="15" count="1">
            <x v="5"/>
          </reference>
          <reference field="28" count="1" selected="0">
            <x v="135"/>
          </reference>
        </references>
      </pivotArea>
    </format>
    <format dxfId="211">
      <pivotArea dataOnly="0" outline="0" collapsedLevelsAreSubtotals="1" fieldPosition="0">
        <references count="1">
          <reference field="14" count="1">
            <x v="30"/>
          </reference>
        </references>
      </pivotArea>
    </format>
    <format dxfId="210">
      <pivotArea dataOnly="0" labelOnly="1" outline="0" fieldPosition="0">
        <references count="4">
          <reference field="8" count="1" selected="0">
            <x v="3"/>
          </reference>
          <reference field="14" count="1" selected="0">
            <x v="30"/>
          </reference>
          <reference field="15" count="1">
            <x v="5"/>
          </reference>
          <reference field="28" count="1" selected="0">
            <x v="136"/>
          </reference>
        </references>
      </pivotArea>
    </format>
  </formats>
  <pivotTableStyleInfo name="Stile tabella pivot 3" showRowHeaders="1" showColHeaders="1" showRowStripes="0" showColStripes="0" showLastColumn="1"/>
  <filters count="1">
    <filter fld="2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5.xml><?xml version="1.0" encoding="utf-8"?>
<pivotTableDefinition xmlns="http://schemas.openxmlformats.org/spreadsheetml/2006/main" name="Pvt_ClassificaIndividualeGara" cacheId="3" applyNumberFormats="0" applyBorderFormats="0" applyFontFormats="0" applyPatternFormats="0" applyAlignmentFormats="0" applyWidthHeightFormats="1" dataCaption="Valori" updatedVersion="4" minRefreshableVersion="3" rowGrandTotals="0" itemPrintTitles="1" createdVersion="5" indent="0" compact="0" compactData="0" multipleFieldFilters="0">
  <location ref="B4:G129" firstHeaderRow="0" firstDataRow="1" firstDataCol="4" rowPageCount="1" colPageCount="1"/>
  <pivotFields count="30">
    <pivotField compact="0" outline="0" showAll="0" defaultSubtotal="0"/>
    <pivotField compact="0" outline="0" showAll="0" defaultSubtotal="0"/>
    <pivotField compact="0" outline="0" showAll="0" defaultSubtotal="0">
      <items count="10">
        <item x="0"/>
        <item x="2"/>
        <item m="1" x="4"/>
        <item m="1" x="5"/>
        <item m="1" x="9"/>
        <item m="1" x="6"/>
        <item m="1" x="7"/>
        <item m="1" x="3"/>
        <item m="1" x="8"/>
        <item x="1"/>
      </items>
    </pivotField>
    <pivotField compact="0" outline="0" showAll="0" defaultSubtotal="0">
      <items count="934">
        <item x="180"/>
        <item x="222"/>
        <item x="129"/>
        <item x="153"/>
        <item x="368"/>
        <item x="45"/>
        <item m="1" x="919"/>
        <item x="726"/>
        <item x="712"/>
        <item x="9"/>
        <item x="32"/>
        <item x="92"/>
        <item x="89"/>
        <item x="698"/>
        <item x="85"/>
        <item x="880"/>
        <item x="87"/>
        <item x="122"/>
        <item x="702"/>
        <item x="340"/>
        <item x="141"/>
        <item x="196"/>
        <item x="116"/>
        <item x="21"/>
        <item x="376"/>
        <item x="242"/>
        <item x="28"/>
        <item x="568"/>
        <item x="20"/>
        <item x="217"/>
        <item m="1" x="930"/>
        <item x="305"/>
        <item x="110"/>
        <item x="167"/>
        <item x="576"/>
        <item x="377"/>
        <item x="664"/>
        <item x="598"/>
        <item x="7"/>
        <item x="442"/>
        <item x="258"/>
        <item x="644"/>
        <item x="634"/>
        <item x="39"/>
        <item x="895"/>
        <item x="427"/>
        <item x="548"/>
        <item x="303"/>
        <item x="588"/>
        <item x="825"/>
        <item x="463"/>
        <item x="337"/>
        <item x="447"/>
        <item x="661"/>
        <item x="275"/>
        <item x="299"/>
        <item x="351"/>
        <item x="151"/>
        <item x="254"/>
        <item x="91"/>
        <item x="350"/>
        <item x="131"/>
        <item x="154"/>
        <item x="384"/>
        <item x="730"/>
        <item x="306"/>
        <item m="1" x="933"/>
        <item x="172"/>
        <item x="738"/>
        <item x="125"/>
        <item x="152"/>
        <item x="332"/>
        <item x="208"/>
        <item x="637"/>
        <item x="860"/>
        <item x="484"/>
        <item x="723"/>
        <item x="589"/>
        <item x="416"/>
        <item x="523"/>
        <item x="128"/>
        <item x="658"/>
        <item x="653"/>
        <item m="1" x="910"/>
        <item m="1" x="914"/>
        <item x="731"/>
        <item x="802"/>
        <item m="1" x="900"/>
        <item x="61"/>
        <item x="81"/>
        <item x="517"/>
        <item x="205"/>
        <item x="452"/>
        <item x="817"/>
        <item x="828"/>
        <item m="1" x="907"/>
        <item m="1" x="912"/>
        <item x="282"/>
        <item x="267"/>
        <item x="885"/>
        <item m="1" x="927"/>
        <item m="1" x="929"/>
        <item x="608"/>
        <item x="286"/>
        <item x="175"/>
        <item x="494"/>
        <item x="831"/>
        <item x="672"/>
        <item x="789"/>
        <item x="370"/>
        <item x="701"/>
        <item x="363"/>
        <item m="1" x="925"/>
        <item x="450"/>
        <item m="1" x="931"/>
        <item x="396"/>
        <item x="477"/>
        <item x="269"/>
        <item x="483"/>
        <item x="200"/>
        <item x="646"/>
        <item x="274"/>
        <item m="1" x="911"/>
        <item x="186"/>
        <item x="164"/>
        <item x="495"/>
        <item x="472"/>
        <item x="324"/>
        <item x="724"/>
        <item x="358"/>
        <item x="720"/>
        <item x="315"/>
        <item x="54"/>
        <item x="736"/>
        <item x="703"/>
        <item x="685"/>
        <item x="461"/>
        <item m="1" x="904"/>
        <item x="366"/>
        <item m="1" x="905"/>
        <item x="687"/>
        <item x="428"/>
        <item m="1" x="909"/>
        <item x="156"/>
        <item x="323"/>
        <item m="1" x="913"/>
        <item x="314"/>
        <item x="146"/>
        <item x="418"/>
        <item x="214"/>
        <item x="119"/>
        <item x="55"/>
        <item x="367"/>
        <item x="59"/>
        <item x="504"/>
        <item x="361"/>
        <item x="27"/>
        <item x="767"/>
        <item x="329"/>
        <item x="84"/>
        <item x="369"/>
        <item x="725"/>
        <item x="899"/>
        <item x="898"/>
        <item x="865"/>
        <item m="1" x="906"/>
        <item x="405"/>
        <item m="1" x="926"/>
        <item x="371"/>
        <item m="1" x="916"/>
        <item x="446"/>
        <item x="421"/>
        <item x="292"/>
        <item x="792"/>
        <item x="582"/>
        <item x="341"/>
        <item x="609"/>
        <item x="718"/>
        <item x="782"/>
        <item x="283"/>
        <item x="51"/>
        <item x="511"/>
        <item x="559"/>
        <item x="74"/>
        <item x="101"/>
        <item m="1" x="918"/>
        <item x="65"/>
        <item x="814"/>
        <item x="445"/>
        <item x="121"/>
        <item x="617"/>
        <item x="295"/>
        <item x="356"/>
        <item x="680"/>
        <item x="667"/>
        <item x="93"/>
        <item x="471"/>
        <item m="1" x="920"/>
        <item x="133"/>
        <item x="29"/>
        <item x="836"/>
        <item x="266"/>
        <item x="148"/>
        <item m="1" x="915"/>
        <item x="397"/>
        <item m="1" x="917"/>
        <item x="834"/>
        <item x="552"/>
        <item x="296"/>
        <item x="824"/>
        <item x="569"/>
        <item x="682"/>
        <item x="257"/>
        <item x="771"/>
        <item x="656"/>
        <item x="301"/>
        <item x="454"/>
        <item x="671"/>
        <item x="187"/>
        <item x="787"/>
        <item x="317"/>
        <item x="438"/>
        <item x="86"/>
        <item x="678"/>
        <item x="783"/>
        <item x="652"/>
        <item x="279"/>
        <item x="237"/>
        <item x="413"/>
        <item x="321"/>
        <item x="439"/>
        <item x="722"/>
        <item x="270"/>
        <item x="519"/>
        <item x="149"/>
        <item x="468"/>
        <item x="115"/>
        <item x="83"/>
        <item x="596"/>
        <item x="272"/>
        <item x="43"/>
        <item x="165"/>
        <item x="391"/>
        <item m="1" x="922"/>
        <item x="216"/>
        <item x="24"/>
        <item x="845"/>
        <item x="249"/>
        <item x="740"/>
        <item x="357"/>
        <item x="206"/>
        <item x="482"/>
        <item x="387"/>
        <item x="44"/>
        <item x="10"/>
        <item x="662"/>
        <item x="99"/>
        <item x="15"/>
        <item x="496"/>
        <item m="1" x="902"/>
        <item x="866"/>
        <item x="535"/>
        <item x="424"/>
        <item m="1" x="932"/>
        <item x="473"/>
        <item x="874"/>
        <item x="781"/>
        <item x="433"/>
        <item x="349"/>
        <item x="117"/>
        <item x="251"/>
        <item x="580"/>
        <item x="171"/>
        <item x="542"/>
        <item x="238"/>
        <item x="663"/>
        <item x="823"/>
        <item x="643"/>
        <item x="626"/>
        <item x="887"/>
        <item m="1" x="921"/>
        <item x="561"/>
        <item x="570"/>
        <item x="503"/>
        <item m="1" x="908"/>
        <item m="1" x="903"/>
        <item x="210"/>
        <item x="759"/>
        <item x="486"/>
        <item x="76"/>
        <item x="673"/>
        <item x="532"/>
        <item x="716"/>
        <item x="431"/>
        <item m="1" x="901"/>
        <item x="307"/>
        <item x="842"/>
        <item x="375"/>
        <item x="67"/>
        <item x="345"/>
        <item x="489"/>
        <item x="543"/>
        <item x="95"/>
        <item x="203"/>
        <item x="364"/>
        <item x="601"/>
        <item x="620"/>
        <item x="411"/>
        <item x="409"/>
        <item x="227"/>
        <item x="255"/>
        <item m="1" x="928"/>
        <item x="832"/>
        <item x="665"/>
        <item x="273"/>
        <item x="721"/>
        <item x="480"/>
        <item x="63"/>
        <item x="577"/>
        <item x="289"/>
        <item x="359"/>
        <item x="613"/>
        <item x="451"/>
        <item x="592"/>
        <item m="1" x="923"/>
        <item x="563"/>
        <item m="1" x="924"/>
        <item x="655"/>
        <item x="567"/>
        <item x="60"/>
        <item x="808"/>
        <item x="327"/>
        <item x="669"/>
        <item x="126"/>
        <item x="8"/>
        <item x="0"/>
        <item x="13"/>
        <item x="46"/>
        <item x="25"/>
        <item x="1"/>
        <item x="2"/>
        <item x="3"/>
        <item x="4"/>
        <item x="5"/>
        <item x="6"/>
        <item x="11"/>
        <item x="12"/>
        <item x="14"/>
        <item x="16"/>
        <item x="17"/>
        <item x="18"/>
        <item x="19"/>
        <item x="22"/>
        <item x="23"/>
        <item x="26"/>
        <item x="30"/>
        <item x="31"/>
        <item x="33"/>
        <item x="34"/>
        <item x="35"/>
        <item x="36"/>
        <item x="37"/>
        <item x="38"/>
        <item x="40"/>
        <item x="41"/>
        <item x="42"/>
        <item x="47"/>
        <item x="48"/>
        <item x="49"/>
        <item x="50"/>
        <item x="52"/>
        <item x="53"/>
        <item x="56"/>
        <item x="57"/>
        <item x="58"/>
        <item x="62"/>
        <item x="64"/>
        <item x="66"/>
        <item x="68"/>
        <item x="69"/>
        <item x="70"/>
        <item x="71"/>
        <item x="72"/>
        <item x="73"/>
        <item x="75"/>
        <item x="77"/>
        <item x="78"/>
        <item x="79"/>
        <item x="80"/>
        <item x="82"/>
        <item x="88"/>
        <item x="90"/>
        <item x="94"/>
        <item x="96"/>
        <item x="97"/>
        <item x="98"/>
        <item x="100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8"/>
        <item x="120"/>
        <item x="123"/>
        <item x="124"/>
        <item x="127"/>
        <item x="130"/>
        <item x="132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7"/>
        <item x="150"/>
        <item x="155"/>
        <item x="157"/>
        <item x="158"/>
        <item x="159"/>
        <item x="160"/>
        <item x="161"/>
        <item x="162"/>
        <item x="163"/>
        <item x="166"/>
        <item x="168"/>
        <item x="169"/>
        <item x="170"/>
        <item x="173"/>
        <item x="174"/>
        <item x="176"/>
        <item x="177"/>
        <item x="178"/>
        <item x="179"/>
        <item x="181"/>
        <item x="182"/>
        <item x="183"/>
        <item x="184"/>
        <item x="185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4"/>
        <item x="207"/>
        <item x="209"/>
        <item x="211"/>
        <item x="212"/>
        <item x="213"/>
        <item x="215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9"/>
        <item x="240"/>
        <item x="241"/>
        <item x="243"/>
        <item x="244"/>
        <item x="245"/>
        <item x="246"/>
        <item x="247"/>
        <item x="248"/>
        <item x="250"/>
        <item x="252"/>
        <item x="253"/>
        <item x="256"/>
        <item x="259"/>
        <item x="260"/>
        <item x="261"/>
        <item x="262"/>
        <item x="263"/>
        <item x="264"/>
        <item x="265"/>
        <item x="268"/>
        <item x="271"/>
        <item x="276"/>
        <item x="277"/>
        <item x="278"/>
        <item x="280"/>
        <item x="281"/>
        <item x="284"/>
        <item x="285"/>
        <item x="287"/>
        <item x="288"/>
        <item x="290"/>
        <item x="291"/>
        <item x="293"/>
        <item x="294"/>
        <item x="297"/>
        <item x="298"/>
        <item x="300"/>
        <item x="302"/>
        <item x="304"/>
        <item x="308"/>
        <item x="309"/>
        <item x="310"/>
        <item x="311"/>
        <item x="312"/>
        <item x="313"/>
        <item x="316"/>
        <item x="318"/>
        <item x="319"/>
        <item x="320"/>
        <item x="322"/>
        <item x="325"/>
        <item x="326"/>
        <item x="328"/>
        <item x="330"/>
        <item x="331"/>
        <item x="333"/>
        <item x="334"/>
        <item x="335"/>
        <item x="336"/>
        <item x="338"/>
        <item x="339"/>
        <item x="342"/>
        <item x="343"/>
        <item x="344"/>
        <item x="346"/>
        <item x="347"/>
        <item x="348"/>
        <item x="352"/>
        <item x="353"/>
        <item x="354"/>
        <item x="355"/>
        <item x="360"/>
        <item x="362"/>
        <item x="365"/>
        <item x="372"/>
        <item x="373"/>
        <item x="374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2"/>
        <item x="393"/>
        <item x="394"/>
        <item x="395"/>
        <item x="398"/>
        <item x="399"/>
        <item x="400"/>
        <item x="401"/>
        <item x="402"/>
        <item x="403"/>
        <item x="404"/>
        <item x="406"/>
        <item x="407"/>
        <item x="408"/>
        <item x="410"/>
        <item x="412"/>
        <item x="414"/>
        <item x="415"/>
        <item x="417"/>
        <item x="419"/>
        <item x="420"/>
        <item x="422"/>
        <item x="423"/>
        <item x="425"/>
        <item x="426"/>
        <item x="429"/>
        <item x="430"/>
        <item x="432"/>
        <item x="434"/>
        <item x="435"/>
        <item x="436"/>
        <item x="437"/>
        <item x="440"/>
        <item x="441"/>
        <item x="443"/>
        <item x="444"/>
        <item x="448"/>
        <item x="449"/>
        <item x="453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9"/>
        <item x="470"/>
        <item x="474"/>
        <item x="475"/>
        <item x="476"/>
        <item x="478"/>
        <item x="479"/>
        <item x="481"/>
        <item x="485"/>
        <item x="487"/>
        <item x="488"/>
        <item x="490"/>
        <item x="491"/>
        <item x="492"/>
        <item x="493"/>
        <item x="497"/>
        <item x="498"/>
        <item x="499"/>
        <item x="500"/>
        <item x="501"/>
        <item x="502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8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3"/>
        <item x="534"/>
        <item x="536"/>
        <item x="537"/>
        <item x="538"/>
        <item x="539"/>
        <item x="540"/>
        <item x="541"/>
        <item x="544"/>
        <item x="545"/>
        <item x="546"/>
        <item x="547"/>
        <item x="549"/>
        <item x="550"/>
        <item x="551"/>
        <item x="553"/>
        <item x="554"/>
        <item x="555"/>
        <item x="556"/>
        <item x="557"/>
        <item x="558"/>
        <item x="560"/>
        <item x="562"/>
        <item x="564"/>
        <item x="565"/>
        <item x="566"/>
        <item x="571"/>
        <item x="572"/>
        <item x="573"/>
        <item x="574"/>
        <item x="575"/>
        <item x="578"/>
        <item x="579"/>
        <item x="581"/>
        <item x="583"/>
        <item x="584"/>
        <item x="585"/>
        <item x="586"/>
        <item x="587"/>
        <item x="590"/>
        <item x="591"/>
        <item x="593"/>
        <item x="594"/>
        <item x="595"/>
        <item x="597"/>
        <item x="599"/>
        <item x="600"/>
        <item x="602"/>
        <item x="603"/>
        <item x="604"/>
        <item x="605"/>
        <item x="606"/>
        <item x="607"/>
        <item x="610"/>
        <item x="611"/>
        <item x="612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5"/>
        <item x="636"/>
        <item x="638"/>
        <item x="639"/>
        <item x="640"/>
        <item x="641"/>
        <item x="642"/>
        <item x="645"/>
        <item x="647"/>
        <item x="648"/>
        <item x="649"/>
        <item x="650"/>
        <item x="651"/>
        <item x="654"/>
        <item x="657"/>
        <item x="659"/>
        <item x="660"/>
        <item x="666"/>
        <item x="668"/>
        <item x="670"/>
        <item x="674"/>
        <item x="675"/>
        <item x="676"/>
        <item x="677"/>
        <item x="679"/>
        <item x="681"/>
        <item x="683"/>
        <item x="684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4"/>
        <item x="705"/>
        <item x="706"/>
        <item x="707"/>
        <item x="708"/>
        <item x="709"/>
        <item x="710"/>
        <item x="711"/>
        <item x="713"/>
        <item x="714"/>
        <item x="715"/>
        <item x="717"/>
        <item x="719"/>
        <item x="727"/>
        <item x="728"/>
        <item x="729"/>
        <item x="732"/>
        <item x="733"/>
        <item x="734"/>
        <item x="735"/>
        <item x="737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4"/>
        <item x="785"/>
        <item x="786"/>
        <item x="788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5"/>
        <item x="816"/>
        <item x="818"/>
        <item x="819"/>
        <item x="820"/>
        <item x="821"/>
        <item x="822"/>
        <item x="826"/>
        <item x="827"/>
        <item x="829"/>
        <item x="830"/>
        <item x="833"/>
        <item x="835"/>
        <item x="837"/>
        <item x="838"/>
        <item x="839"/>
        <item x="840"/>
        <item x="841"/>
        <item x="843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1"/>
        <item x="882"/>
        <item x="883"/>
        <item x="884"/>
        <item x="886"/>
        <item x="888"/>
        <item x="889"/>
        <item x="890"/>
        <item x="891"/>
        <item x="892"/>
        <item x="893"/>
        <item x="894"/>
        <item x="896"/>
        <item x="897"/>
      </items>
    </pivotField>
    <pivotField compact="0" outline="0" showAll="0" defaultSubtotal="0"/>
    <pivotField compact="0" outline="0" showAll="0" defaultSubtotal="0"/>
    <pivotField compact="0" outline="0" showAll="0" defaultSubtotal="0">
      <items count="1189">
        <item x="889"/>
        <item m="1" x="958"/>
        <item m="1" x="963"/>
        <item m="1" x="1157"/>
        <item m="1" x="896"/>
        <item x="30"/>
        <item m="1" x="1102"/>
        <item m="1" x="906"/>
        <item m="1" x="1046"/>
        <item m="1" x="942"/>
        <item m="1" x="982"/>
        <item m="1" x="928"/>
        <item m="1" x="933"/>
        <item m="1" x="911"/>
        <item m="1" x="1183"/>
        <item m="1" x="1027"/>
        <item m="1" x="1091"/>
        <item m="1" x="1188"/>
        <item x="406"/>
        <item m="1" x="1060"/>
        <item m="1" x="1128"/>
        <item m="1" x="1019"/>
        <item m="1" x="929"/>
        <item m="1" x="1176"/>
        <item m="1" x="996"/>
        <item m="1" x="956"/>
        <item m="1" x="1006"/>
        <item m="1" x="925"/>
        <item m="1" x="945"/>
        <item m="1" x="1108"/>
        <item m="1" x="1119"/>
        <item m="1" x="1182"/>
        <item m="1" x="1114"/>
        <item m="1" x="1125"/>
        <item m="1" x="891"/>
        <item m="1" x="1118"/>
        <item m="1" x="1049"/>
        <item m="1" x="902"/>
        <item m="1" x="1013"/>
        <item m="1" x="1086"/>
        <item m="1" x="1023"/>
        <item m="1" x="1011"/>
        <item m="1" x="954"/>
        <item m="1" x="910"/>
        <item m="1" x="1004"/>
        <item m="1" x="1132"/>
        <item m="1" x="1149"/>
        <item m="1" x="893"/>
        <item m="1" x="1088"/>
        <item m="1" x="1109"/>
        <item m="1" x="990"/>
        <item m="1" x="1173"/>
        <item m="1" x="907"/>
        <item m="1" x="1064"/>
        <item m="1" x="979"/>
        <item m="1" x="1051"/>
        <item m="1" x="1124"/>
        <item x="343"/>
        <item m="1" x="923"/>
        <item m="1" x="920"/>
        <item x="409"/>
        <item m="1" x="1148"/>
        <item m="1" x="983"/>
        <item m="1" x="1037"/>
        <item m="1" x="991"/>
        <item m="1" x="1065"/>
        <item m="1" x="1057"/>
        <item m="1" x="1079"/>
        <item m="1" x="944"/>
        <item m="1" x="1150"/>
        <item m="1" x="1186"/>
        <item m="1" x="921"/>
        <item m="1" x="987"/>
        <item m="1" x="1131"/>
        <item m="1" x="995"/>
        <item m="1" x="1161"/>
        <item m="1" x="981"/>
        <item m="1" x="950"/>
        <item x="802"/>
        <item x="743"/>
        <item m="1" x="967"/>
        <item m="1" x="980"/>
        <item x="789"/>
        <item m="1" x="1167"/>
        <item m="1" x="993"/>
        <item m="1" x="1061"/>
        <item x="771"/>
        <item x="826"/>
        <item x="797"/>
        <item x="750"/>
        <item m="1" x="1146"/>
        <item m="1" x="1018"/>
        <item x="551"/>
        <item x="554"/>
        <item x="506"/>
        <item m="1" x="1001"/>
        <item m="1" x="1034"/>
        <item m="1" x="948"/>
        <item m="1" x="1035"/>
        <item m="1" x="951"/>
        <item m="1" x="1129"/>
        <item x="514"/>
        <item m="1" x="1147"/>
        <item m="1" x="937"/>
        <item m="1" x="975"/>
        <item m="1" x="1056"/>
        <item m="1" x="895"/>
        <item m="1" x="972"/>
        <item m="1" x="1083"/>
        <item m="1" x="1033"/>
        <item m="1" x="892"/>
        <item m="1" x="918"/>
        <item m="1" x="1166"/>
        <item m="1" x="909"/>
        <item m="1" x="1105"/>
        <item m="1" x="1137"/>
        <item m="1" x="1094"/>
        <item m="1" x="1153"/>
        <item m="1" x="1002"/>
        <item m="1" x="952"/>
        <item m="1" x="1030"/>
        <item m="1" x="1066"/>
        <item m="1" x="1111"/>
        <item m="1" x="1089"/>
        <item m="1" x="919"/>
        <item m="1" x="949"/>
        <item m="1" x="1020"/>
        <item m="1" x="898"/>
        <item m="1" x="1130"/>
        <item m="1" x="955"/>
        <item x="300"/>
        <item x="790"/>
        <item m="1" x="1180"/>
        <item m="1" x="1168"/>
        <item x="571"/>
        <item m="1" x="1171"/>
        <item x="509"/>
        <item m="1" x="1071"/>
        <item m="1" x="1010"/>
        <item m="1" x="904"/>
        <item m="1" x="1187"/>
        <item m="1" x="1096"/>
        <item m="1" x="935"/>
        <item m="1" x="1047"/>
        <item m="1" x="946"/>
        <item m="1" x="936"/>
        <item m="1" x="1038"/>
        <item m="1" x="1014"/>
        <item m="1" x="1017"/>
        <item m="1" x="1070"/>
        <item m="1" x="976"/>
        <item m="1" x="915"/>
        <item m="1" x="1050"/>
        <item m="1" x="903"/>
        <item m="1" x="1126"/>
        <item m="1" x="1123"/>
        <item m="1" x="914"/>
        <item m="1" x="1156"/>
        <item m="1" x="1135"/>
        <item m="1" x="1055"/>
        <item m="1" x="890"/>
        <item m="1" x="1141"/>
        <item m="1" x="1039"/>
        <item x="139"/>
        <item m="1" x="1040"/>
        <item m="1" x="1025"/>
        <item m="1" x="917"/>
        <item m="1" x="957"/>
        <item m="1" x="1115"/>
        <item m="1" x="1041"/>
        <item m="1" x="1031"/>
        <item m="1" x="1185"/>
        <item m="1" x="973"/>
        <item m="1" x="1003"/>
        <item m="1" x="1140"/>
        <item m="1" x="953"/>
        <item m="1" x="1022"/>
        <item m="1" x="943"/>
        <item m="1" x="988"/>
        <item m="1" x="977"/>
        <item m="1" x="926"/>
        <item m="1" x="1005"/>
        <item m="1" x="1078"/>
        <item m="1" x="941"/>
        <item m="1" x="1181"/>
        <item m="1" x="930"/>
        <item x="404"/>
        <item m="1" x="1044"/>
        <item x="403"/>
        <item m="1" x="1021"/>
        <item m="1" x="989"/>
        <item m="1" x="1099"/>
        <item m="1" x="1043"/>
        <item m="1" x="1179"/>
        <item m="1" x="1058"/>
        <item m="1" x="994"/>
        <item m="1" x="922"/>
        <item m="1" x="969"/>
        <item m="1" x="1158"/>
        <item m="1" x="1084"/>
        <item m="1" x="1076"/>
        <item m="1" x="897"/>
        <item m="1" x="1090"/>
        <item m="1" x="913"/>
        <item m="1" x="1082"/>
        <item m="1" x="1062"/>
        <item m="1" x="968"/>
        <item m="1" x="1009"/>
        <item m="1" x="961"/>
        <item x="779"/>
        <item x="799"/>
        <item m="1" x="1059"/>
        <item m="1" x="1098"/>
        <item m="1" x="1184"/>
        <item m="1" x="1159"/>
        <item m="1" x="1113"/>
        <item m="1" x="927"/>
        <item m="1" x="1164"/>
        <item m="1" x="1106"/>
        <item m="1" x="1172"/>
        <item m="1" x="999"/>
        <item m="1" x="966"/>
        <item m="1" x="978"/>
        <item m="1" x="1036"/>
        <item m="1" x="1151"/>
        <item m="1" x="938"/>
        <item m="1" x="1042"/>
        <item m="1" x="905"/>
        <item m="1" x="1016"/>
        <item m="1" x="894"/>
        <item m="1" x="974"/>
        <item m="1" x="992"/>
        <item m="1" x="1117"/>
        <item x="852"/>
        <item x="869"/>
        <item x="579"/>
        <item m="1" x="940"/>
        <item m="1" x="964"/>
        <item m="1" x="1163"/>
        <item x="754"/>
        <item m="1" x="901"/>
        <item m="1" x="1112"/>
        <item m="1" x="1052"/>
        <item x="808"/>
        <item m="1" x="1121"/>
        <item m="1" x="1048"/>
        <item x="569"/>
        <item m="1" x="1077"/>
        <item m="1" x="1127"/>
        <item m="1" x="1144"/>
        <item m="1" x="1045"/>
        <item m="1" x="1170"/>
        <item m="1" x="900"/>
        <item m="1" x="1110"/>
        <item m="1" x="1097"/>
        <item m="1" x="1136"/>
        <item x="197"/>
        <item m="1" x="1073"/>
        <item m="1" x="1174"/>
        <item m="1" x="1101"/>
        <item m="1" x="1165"/>
        <item m="1" x="1122"/>
        <item m="1" x="1080"/>
        <item m="1" x="965"/>
        <item m="1" x="971"/>
        <item x="243"/>
        <item m="1" x="1081"/>
        <item x="456"/>
        <item m="1" x="959"/>
        <item m="1" x="1104"/>
        <item m="1" x="984"/>
        <item m="1" x="1175"/>
        <item m="1" x="1008"/>
        <item m="1" x="1026"/>
        <item m="1" x="1134"/>
        <item m="1" x="1103"/>
        <item m="1" x="1075"/>
        <item m="1" x="1024"/>
        <item m="1" x="899"/>
        <item m="1" x="912"/>
        <item m="1" x="1072"/>
        <item m="1" x="1152"/>
        <item m="1" x="916"/>
        <item m="1" x="1063"/>
        <item m="1" x="998"/>
        <item m="1" x="924"/>
        <item m="1" x="1145"/>
        <item m="1" x="1177"/>
        <item m="1" x="939"/>
        <item m="1" x="1093"/>
        <item m="1" x="1143"/>
        <item m="1" x="960"/>
        <item m="1" x="1142"/>
        <item m="1" x="1095"/>
        <item m="1" x="962"/>
        <item m="1" x="931"/>
        <item m="1" x="1107"/>
        <item x="395"/>
        <item m="1" x="1000"/>
        <item m="1" x="970"/>
        <item m="1" x="1054"/>
        <item m="1" x="1029"/>
        <item m="1" x="1069"/>
        <item m="1" x="932"/>
        <item m="1" x="1068"/>
        <item m="1" x="908"/>
        <item m="1" x="1074"/>
        <item m="1" x="1032"/>
        <item m="1" x="986"/>
        <item m="1" x="934"/>
        <item m="1" x="1092"/>
        <item m="1" x="1100"/>
        <item m="1" x="1139"/>
        <item m="1" x="1012"/>
        <item m="1" x="1155"/>
        <item m="1" x="1015"/>
        <item m="1" x="1028"/>
        <item m="1" x="985"/>
        <item m="1" x="1160"/>
        <item x="50"/>
        <item x="764"/>
        <item m="1" x="1133"/>
        <item m="1" x="1087"/>
        <item m="1" x="1138"/>
        <item m="1" x="997"/>
        <item m="1" x="1120"/>
        <item m="1" x="947"/>
        <item m="1" x="1116"/>
        <item m="1" x="1085"/>
        <item m="1" x="1178"/>
        <item m="1" x="1067"/>
        <item m="1" x="1169"/>
        <item m="1" x="1154"/>
        <item m="1" x="1053"/>
        <item x="8"/>
        <item x="45"/>
        <item m="1" x="1162"/>
        <item x="0"/>
        <item x="13"/>
        <item x="46"/>
        <item x="25"/>
        <item x="1"/>
        <item x="2"/>
        <item x="3"/>
        <item x="4"/>
        <item x="5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91"/>
        <item x="792"/>
        <item x="793"/>
        <item x="794"/>
        <item x="795"/>
        <item x="796"/>
        <item x="798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m="1" x="1007"/>
      </items>
    </pivotField>
    <pivotField compact="0" outline="0" showAll="0" defaultSubtotal="0">
      <items count="79">
        <item x="37"/>
        <item x="47"/>
        <item x="41"/>
        <item x="25"/>
        <item x="26"/>
        <item x="24"/>
        <item x="17"/>
        <item x="31"/>
        <item x="48"/>
        <item x="33"/>
        <item x="32"/>
        <item x="13"/>
        <item x="27"/>
        <item x="36"/>
        <item x="22"/>
        <item x="14"/>
        <item x="7"/>
        <item x="11"/>
        <item x="21"/>
        <item x="29"/>
        <item x="20"/>
        <item x="5"/>
        <item x="19"/>
        <item x="55"/>
        <item x="39"/>
        <item x="8"/>
        <item x="10"/>
        <item x="28"/>
        <item x="35"/>
        <item x="43"/>
        <item x="49"/>
        <item x="63"/>
        <item x="38"/>
        <item x="3"/>
        <item x="2"/>
        <item x="0"/>
        <item x="1"/>
        <item x="4"/>
        <item x="58"/>
        <item x="59"/>
        <item x="60"/>
        <item x="61"/>
        <item sd="0" x="62"/>
        <item x="77"/>
        <item x="75"/>
        <item x="45"/>
        <item x="18"/>
        <item x="16"/>
        <item x="73"/>
        <item m="1" x="78"/>
        <item x="66"/>
        <item x="6"/>
        <item x="9"/>
        <item x="12"/>
        <item x="15"/>
        <item x="23"/>
        <item x="30"/>
        <item x="34"/>
        <item x="40"/>
        <item x="42"/>
        <item x="44"/>
        <item x="46"/>
        <item x="50"/>
        <item x="51"/>
        <item x="52"/>
        <item x="53"/>
        <item x="54"/>
        <item x="56"/>
        <item x="57"/>
        <item x="64"/>
        <item x="65"/>
        <item x="67"/>
        <item x="68"/>
        <item x="69"/>
        <item x="70"/>
        <item x="71"/>
        <item x="72"/>
        <item x="74"/>
        <item x="76"/>
      </items>
    </pivotField>
    <pivotField axis="axisRow" compact="0" outline="0" showAll="0">
      <items count="6">
        <item m="1" x="4"/>
        <item x="3"/>
        <item x="0"/>
        <item x="1"/>
        <item x="2"/>
        <item t="default"/>
      </items>
    </pivotField>
    <pivotField compact="0" outline="0" subtotalTop="0" showAll="0" sortType="ascending">
      <items count="45">
        <item x="41"/>
        <item x="17"/>
        <item m="1" x="43"/>
        <item x="14"/>
        <item x="8"/>
        <item x="12"/>
        <item x="6"/>
        <item x="9"/>
        <item x="7"/>
        <item x="11"/>
        <item x="13"/>
        <item x="15"/>
        <item x="16"/>
        <item x="18"/>
        <item x="19"/>
        <item x="2"/>
        <item x="3"/>
        <item x="23"/>
        <item x="34"/>
        <item x="32"/>
        <item x="21"/>
        <item x="5"/>
        <item x="25"/>
        <item m="1" x="42"/>
        <item x="40"/>
        <item x="39"/>
        <item x="35"/>
        <item x="36"/>
        <item x="38"/>
        <item x="37"/>
        <item x="26"/>
        <item x="27"/>
        <item x="28"/>
        <item x="29"/>
        <item x="30"/>
        <item x="31"/>
        <item x="1"/>
        <item x="0"/>
        <item x="22"/>
        <item x="33"/>
        <item x="24"/>
        <item x="20"/>
        <item x="4"/>
        <item x="10"/>
        <item t="default"/>
      </items>
    </pivotField>
    <pivotField compact="0" outline="0" showAll="0" defaultSubtotal="0"/>
    <pivotField axis="axisPage" compact="0" outline="0" showAll="0" defaultSubtotal="0">
      <items count="6">
        <item h="1" x="3"/>
        <item x="1"/>
        <item h="1" x="0"/>
        <item h="1" m="1" x="5"/>
        <item h="1" m="1" x="4"/>
        <item h="1" x="2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04">
        <item x="102"/>
        <item m="1" x="1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34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axis="axisRow" compact="0" outline="0" showAll="0" defaultSubtotal="0">
      <items count="9">
        <item x="6"/>
        <item m="1" x="8"/>
        <item x="1"/>
        <item x="5"/>
        <item m="1" x="7"/>
        <item x="0"/>
        <item x="2"/>
        <item x="3"/>
        <item x="4"/>
      </items>
    </pivotField>
    <pivotField compact="0" outline="0" showAll="0" defaultSubtotal="0">
      <items count="469">
        <item x="1"/>
        <item x="0"/>
        <item m="1" x="277"/>
        <item m="1" x="329"/>
        <item m="1" x="402"/>
        <item m="1" x="423"/>
        <item m="1" x="75"/>
        <item m="1" x="121"/>
        <item m="1" x="154"/>
        <item m="1" x="176"/>
        <item m="1" x="252"/>
        <item m="1" x="278"/>
        <item m="1" x="330"/>
        <item m="1" x="160"/>
        <item m="1" x="393"/>
        <item m="1" x="177"/>
        <item m="1" x="199"/>
        <item m="1" x="394"/>
        <item m="1" x="452"/>
        <item m="1" x="40"/>
        <item m="1" x="207"/>
        <item m="1" x="305"/>
        <item m="1" x="413"/>
        <item m="1" x="461"/>
        <item m="1" x="44"/>
        <item m="1" x="131"/>
        <item m="1" x="410"/>
        <item m="1" x="297"/>
        <item m="1" x="315"/>
        <item m="1" x="453"/>
        <item m="1" x="259"/>
        <item m="1" x="380"/>
        <item m="1" x="68"/>
        <item m="1" x="93"/>
        <item m="1" x="113"/>
        <item m="1" x="192"/>
        <item m="1" x="211"/>
        <item m="1" x="269"/>
        <item m="1" x="30"/>
        <item m="1" x="227"/>
        <item m="1" x="424"/>
        <item m="1" x="155"/>
        <item m="1" x="352"/>
        <item m="1" x="86"/>
        <item m="1" x="316"/>
        <item m="1" x="41"/>
        <item m="1" x="239"/>
        <item m="1" x="437"/>
        <item m="1" x="169"/>
        <item m="1" x="367"/>
        <item m="1" x="133"/>
        <item m="1" x="326"/>
        <item m="1" x="54"/>
        <item m="1" x="254"/>
        <item m="1" x="454"/>
        <item m="1" x="185"/>
        <item m="1" x="412"/>
        <item m="1" x="142"/>
        <item m="1" x="339"/>
        <item m="1" x="70"/>
        <item m="1" x="270"/>
        <item m="1" x="2"/>
        <item m="1" x="229"/>
        <item m="1" x="425"/>
        <item m="1" x="156"/>
        <item m="1" x="354"/>
        <item m="1" x="87"/>
        <item m="1" x="285"/>
        <item m="1" x="43"/>
        <item m="1" x="240"/>
        <item m="1" x="438"/>
        <item m="1" x="171"/>
        <item m="1" x="368"/>
        <item m="1" x="101"/>
        <item m="1" x="328"/>
        <item m="1" x="55"/>
        <item m="1" x="255"/>
        <item m="1" x="456"/>
        <item m="1" x="186"/>
        <item m="1" x="381"/>
        <item m="1" x="144"/>
        <item m="1" x="340"/>
        <item m="1" x="71"/>
        <item m="1" x="272"/>
        <item m="1" x="3"/>
        <item m="1" x="200"/>
        <item m="1" x="427"/>
        <item m="1" x="157"/>
        <item m="1" x="355"/>
        <item m="1" x="89"/>
        <item m="1" x="286"/>
        <item m="1" x="13"/>
        <item m="1" x="242"/>
        <item m="1" x="439"/>
        <item m="1" x="172"/>
        <item m="1" x="370"/>
        <item m="1" x="102"/>
        <item m="1" x="298"/>
        <item m="1" x="57"/>
        <item m="1" x="256"/>
        <item m="1" x="457"/>
        <item m="1" x="188"/>
        <item m="1" x="382"/>
        <item m="1" x="114"/>
        <item m="1" x="342"/>
        <item m="1" x="72"/>
        <item m="1" x="273"/>
        <item m="1" x="5"/>
        <item m="1" x="201"/>
        <item m="1" x="395"/>
        <item m="1" x="159"/>
        <item m="1" x="356"/>
        <item m="1" x="90"/>
        <item m="1" x="288"/>
        <item m="1" x="14"/>
        <item m="1" x="212"/>
        <item m="1" x="441"/>
        <item m="1" x="173"/>
        <item m="1" x="371"/>
        <item m="1" x="104"/>
        <item m="1" x="299"/>
        <item m="1" x="23"/>
        <item m="1" x="258"/>
        <item m="1" x="458"/>
        <item m="1" x="189"/>
        <item m="1" x="384"/>
        <item m="1" x="115"/>
        <item m="1" x="308"/>
        <item m="1" x="74"/>
        <item m="1" x="274"/>
        <item m="1" x="6"/>
        <item m="1" x="203"/>
        <item m="1" x="396"/>
        <item m="1" x="124"/>
        <item m="1" x="358"/>
        <item m="1" x="91"/>
        <item m="1" x="289"/>
        <item m="1" x="16"/>
        <item m="1" x="213"/>
        <item m="1" x="403"/>
        <item m="1" x="175"/>
        <item m="1" x="372"/>
        <item m="1" x="105"/>
        <item m="1" x="301"/>
        <item m="1" x="24"/>
        <item m="1" x="220"/>
        <item m="1" x="460"/>
        <item m="1" x="190"/>
        <item m="1" x="385"/>
        <item m="1" x="117"/>
        <item m="1" x="309"/>
        <item m="1" x="33"/>
        <item m="1" x="276"/>
        <item m="1" x="7"/>
        <item m="1" x="204"/>
        <item m="1" x="397"/>
        <item m="1" x="125"/>
        <item m="1" x="318"/>
        <item m="1" x="92"/>
        <item m="1" x="290"/>
        <item m="1" x="17"/>
        <item m="1" x="214"/>
        <item m="1" x="404"/>
        <item m="1" x="134"/>
        <item m="1" x="373"/>
        <item m="1" x="106"/>
        <item m="1" x="302"/>
        <item m="1" x="25"/>
        <item m="1" x="221"/>
        <item m="1" x="414"/>
        <item m="1" x="191"/>
        <item m="1" x="386"/>
        <item m="1" x="118"/>
        <item m="1" x="310"/>
        <item m="1" x="34"/>
        <item m="1" x="230"/>
        <item m="1" x="8"/>
        <item m="1" x="205"/>
        <item m="1" x="398"/>
        <item m="1" x="126"/>
        <item m="1" x="319"/>
        <item m="1" x="45"/>
        <item m="1" x="291"/>
        <item m="1" x="18"/>
        <item m="1" x="215"/>
        <item m="1" x="405"/>
        <item m="1" x="135"/>
        <item m="1" x="331"/>
        <item m="1" x="107"/>
        <item m="1" x="303"/>
        <item m="1" x="26"/>
        <item m="1" x="222"/>
        <item m="1" x="415"/>
        <item m="1" x="145"/>
        <item m="1" x="387"/>
        <item m="1" x="119"/>
        <item m="1" x="311"/>
        <item m="1" x="35"/>
        <item m="1" x="231"/>
        <item m="1" x="428"/>
        <item m="1" x="206"/>
        <item m="1" x="399"/>
        <item m="1" x="127"/>
        <item m="1" x="320"/>
        <item m="1" x="46"/>
        <item m="1" x="243"/>
        <item m="1" x="19"/>
        <item m="1" x="216"/>
        <item m="1" x="406"/>
        <item m="1" x="136"/>
        <item m="1" x="332"/>
        <item m="1" x="58"/>
        <item m="1" x="304"/>
        <item m="1" x="27"/>
        <item m="1" x="223"/>
        <item m="1" x="416"/>
        <item m="1" x="146"/>
        <item m="1" x="343"/>
        <item m="1" x="120"/>
        <item m="1" x="312"/>
        <item m="1" x="36"/>
        <item m="1" x="232"/>
        <item m="1" x="429"/>
        <item m="1" x="161"/>
        <item m="1" x="400"/>
        <item m="1" x="128"/>
        <item m="1" x="321"/>
        <item m="1" x="47"/>
        <item m="1" x="244"/>
        <item m="1" x="442"/>
        <item m="1" x="217"/>
        <item m="1" x="407"/>
        <item m="1" x="137"/>
        <item m="1" x="333"/>
        <item m="1" x="59"/>
        <item m="1" x="260"/>
        <item m="1" x="28"/>
        <item m="1" x="224"/>
        <item m="1" x="417"/>
        <item m="1" x="147"/>
        <item m="1" x="344"/>
        <item m="1" x="76"/>
        <item m="1" x="313"/>
        <item m="1" x="37"/>
        <item m="1" x="233"/>
        <item m="1" x="430"/>
        <item m="1" x="162"/>
        <item m="1" x="359"/>
        <item m="1" x="129"/>
        <item m="1" x="322"/>
        <item m="1" x="48"/>
        <item m="1" x="245"/>
        <item m="1" x="443"/>
        <item m="1" x="178"/>
        <item m="1" x="408"/>
        <item m="1" x="138"/>
        <item m="1" x="334"/>
        <item m="1" x="60"/>
        <item m="1" x="261"/>
        <item m="1" x="462"/>
        <item m="1" x="225"/>
        <item m="1" x="418"/>
        <item m="1" x="148"/>
        <item m="1" x="345"/>
        <item m="1" x="77"/>
        <item m="1" x="279"/>
        <item m="1" x="38"/>
        <item m="1" x="234"/>
        <item m="1" x="431"/>
        <item m="1" x="163"/>
        <item m="1" x="360"/>
        <item m="1" x="94"/>
        <item m="1" x="323"/>
        <item m="1" x="49"/>
        <item m="1" x="246"/>
        <item m="1" x="444"/>
        <item m="1" x="179"/>
        <item m="1" x="374"/>
        <item m="1" x="139"/>
        <item m="1" x="335"/>
        <item m="1" x="61"/>
        <item m="1" x="262"/>
        <item m="1" x="463"/>
        <item m="1" x="193"/>
        <item m="1" x="420"/>
        <item m="1" x="149"/>
        <item m="1" x="346"/>
        <item m="1" x="79"/>
        <item m="1" x="280"/>
        <item m="1" x="9"/>
        <item m="1" x="236"/>
        <item m="1" x="432"/>
        <item m="1" x="164"/>
        <item m="1" x="361"/>
        <item m="1" x="95"/>
        <item m="1" x="292"/>
        <item m="1" x="51"/>
        <item m="1" x="247"/>
        <item m="1" x="445"/>
        <item m="1" x="180"/>
        <item m="1" x="375"/>
        <item m="1" x="108"/>
        <item m="1" x="336"/>
        <item m="1" x="62"/>
        <item m="1" x="263"/>
        <item m="1" x="464"/>
        <item m="1" x="194"/>
        <item m="1" x="388"/>
        <item m="1" x="150"/>
        <item m="1" x="347"/>
        <item m="1" x="80"/>
        <item m="1" x="281"/>
        <item m="1" x="10"/>
        <item m="1" x="208"/>
        <item m="1" x="433"/>
        <item m="1" x="165"/>
        <item m="1" x="362"/>
        <item m="1" x="96"/>
        <item m="1" x="293"/>
        <item m="1" x="20"/>
        <item m="1" x="248"/>
        <item m="1" x="446"/>
        <item m="1" x="181"/>
        <item m="1" x="376"/>
        <item m="1" x="109"/>
        <item m="1" x="306"/>
        <item m="1" x="64"/>
        <item m="1" x="264"/>
        <item m="1" x="465"/>
        <item m="1" x="195"/>
        <item m="1" x="389"/>
        <item m="1" x="122"/>
        <item m="1" x="348"/>
        <item m="1" x="81"/>
        <item m="1" x="132"/>
        <item m="1" x="253"/>
        <item m="1" x="411"/>
        <item m="1" x="69"/>
        <item m="1" x="228"/>
        <item m="1" x="353"/>
        <item m="1" x="42"/>
        <item m="1" x="170"/>
        <item m="1" x="327"/>
        <item m="1" x="455"/>
        <item m="1" x="143"/>
        <item m="1" x="271"/>
        <item m="1" x="426"/>
        <item m="1" x="88"/>
        <item m="1" x="241"/>
        <item m="1" x="369"/>
        <item m="1" x="56"/>
        <item m="1" x="187"/>
        <item m="1" x="341"/>
        <item m="1" x="4"/>
        <item m="1" x="158"/>
        <item m="1" x="287"/>
        <item m="1" x="440"/>
        <item m="1" x="103"/>
        <item m="1" x="257"/>
        <item m="1" x="383"/>
        <item m="1" x="73"/>
        <item m="1" x="202"/>
        <item m="1" x="357"/>
        <item m="1" x="15"/>
        <item m="1" x="174"/>
        <item m="1" x="300"/>
        <item m="1" x="459"/>
        <item m="1" x="116"/>
        <item m="1" x="275"/>
        <item m="1" x="419"/>
        <item m="1" x="78"/>
        <item m="1" x="235"/>
        <item m="1" x="50"/>
        <item m="1" x="63"/>
        <item m="1" x="294"/>
        <item m="1" x="447"/>
        <item m="1" x="110"/>
        <item m="1" x="97"/>
        <item m="1" x="390"/>
        <item m="1" x="218"/>
        <item m="1" x="31"/>
        <item m="1" x="363"/>
        <item m="1" x="196"/>
        <item m="1" x="21"/>
        <item m="1" x="317"/>
        <item m="1" x="29"/>
        <item m="1" x="324"/>
        <item m="1" x="151"/>
        <item m="1" x="448"/>
        <item m="1" x="314"/>
        <item m="1" x="140"/>
        <item m="1" x="434"/>
        <item m="1" x="265"/>
        <item m="1" x="130"/>
        <item m="1" x="421"/>
        <item m="1" x="249"/>
        <item m="1" x="82"/>
        <item m="1" x="409"/>
        <item m="1" x="237"/>
        <item m="1" x="65"/>
        <item m="1" x="364"/>
        <item m="1" x="226"/>
        <item m="1" x="52"/>
        <item m="1" x="349"/>
        <item m="1" x="182"/>
        <item m="1" x="39"/>
        <item m="1" x="337"/>
        <item m="1" x="166"/>
        <item m="1" x="466"/>
        <item m="1" x="325"/>
        <item m="1" x="152"/>
        <item m="1" x="449"/>
        <item m="1" x="282"/>
        <item m="1" x="141"/>
        <item m="1" x="435"/>
        <item m="1" x="266"/>
        <item m="1" x="98"/>
        <item m="1" x="422"/>
        <item m="1" x="250"/>
        <item m="1" x="83"/>
        <item m="1" x="377"/>
        <item m="1" x="238"/>
        <item m="1" x="66"/>
        <item m="1" x="365"/>
        <item m="1" x="197"/>
        <item m="1" x="53"/>
        <item m="1" x="350"/>
        <item m="1" x="183"/>
        <item m="1" x="11"/>
        <item m="1" x="338"/>
        <item m="1" x="167"/>
        <item m="1" x="467"/>
        <item m="1" x="295"/>
        <item m="1" x="153"/>
        <item m="1" x="450"/>
        <item m="1" x="283"/>
        <item m="1" x="111"/>
        <item m="1" x="436"/>
        <item m="1" x="267"/>
        <item m="1" x="99"/>
        <item m="1" x="391"/>
        <item m="1" x="251"/>
        <item m="1" x="84"/>
        <item m="1" x="378"/>
        <item m="1" x="209"/>
        <item m="1" x="67"/>
        <item m="1" x="366"/>
        <item m="1" x="198"/>
        <item m="1" x="22"/>
        <item m="1" x="351"/>
        <item m="1" x="184"/>
        <item m="1" x="12"/>
        <item m="1" x="307"/>
        <item m="1" x="168"/>
        <item m="1" x="468"/>
        <item m="1" x="296"/>
        <item m="1" x="123"/>
        <item m="1" x="451"/>
        <item m="1" x="284"/>
        <item m="1" x="112"/>
        <item m="1" x="401"/>
        <item m="1" x="268"/>
        <item m="1" x="100"/>
        <item m="1" x="392"/>
        <item m="1" x="219"/>
        <item m="1" x="85"/>
        <item m="1" x="379"/>
        <item m="1" x="210"/>
        <item m="1" x="32"/>
      </items>
    </pivotField>
    <pivotField compact="0" outline="0" showAll="0" defaultSubtotal="0"/>
    <pivotField compact="0" outline="0" showAll="0" defaultSubtotal="0">
      <items count="511">
        <item x="2"/>
        <item x="0"/>
        <item m="1" x="75"/>
        <item m="1" x="313"/>
        <item m="1" x="112"/>
        <item m="1" x="372"/>
        <item m="1" x="344"/>
        <item m="1" x="333"/>
        <item m="1" x="322"/>
        <item m="1" x="65"/>
        <item m="1" x="47"/>
        <item m="1" x="292"/>
        <item m="1" x="32"/>
        <item m="1" x="220"/>
        <item m="1" x="458"/>
        <item m="1" x="477"/>
        <item m="1" x="206"/>
        <item m="1" x="167"/>
        <item m="1" x="419"/>
        <item m="1" x="138"/>
        <item m="1" x="108"/>
        <item m="1" x="348"/>
        <item m="1" x="315"/>
        <item m="1" x="305"/>
        <item m="1" x="43"/>
        <item m="1" x="28"/>
        <item m="1" x="92"/>
        <item m="1" x="343"/>
        <item m="1" x="82"/>
        <item m="1" x="302"/>
        <item m="1" x="240"/>
        <item m="1" x="219"/>
        <item m="1" x="188"/>
        <item m="1" x="443"/>
        <item m="1" x="180"/>
        <item m="1" x="163"/>
        <item m="1" x="423"/>
        <item m="1" x="144"/>
        <item m="1" x="430"/>
        <item m="1" x="387"/>
        <item m="1" x="340"/>
        <item m="1" x="289"/>
        <item m="1" x="247"/>
        <item m="1" x="207"/>
        <item m="1" x="489"/>
        <item m="1" x="447"/>
        <item m="1" x="409"/>
        <item m="1" x="367"/>
        <item m="1" x="314"/>
        <item m="1" x="270"/>
        <item m="1" x="39"/>
        <item m="1" x="3"/>
        <item m="1" x="472"/>
        <item m="1" x="433"/>
        <item m="1" x="390"/>
        <item m="1" x="345"/>
        <item m="1" x="102"/>
        <item m="1" x="64"/>
        <item m="1" x="23"/>
        <item m="1" x="492"/>
        <item m="1" x="451"/>
        <item m="1" x="415"/>
        <item m="1" x="169"/>
        <item m="1" x="124"/>
        <item m="1" x="87"/>
        <item m="1" x="45"/>
        <item m="1" x="8"/>
        <item m="1" x="479"/>
        <item m="1" x="229"/>
        <item m="1" x="191"/>
        <item m="1" x="148"/>
        <item m="1" x="107"/>
        <item m="1" x="70"/>
        <item m="1" x="27"/>
        <item m="1" x="293"/>
        <item m="1" x="252"/>
        <item m="1" x="211"/>
        <item m="1" x="173"/>
        <item m="1" x="128"/>
        <item m="1" x="91"/>
        <item m="1" x="370"/>
        <item m="1" x="320"/>
        <item m="1" x="276"/>
        <item m="1" x="232"/>
        <item m="1" x="195"/>
        <item m="1" x="151"/>
        <item m="1" x="436"/>
        <item m="1" x="394"/>
        <item m="1" x="351"/>
        <item m="1" x="299"/>
        <item m="1" x="256"/>
        <item m="1" x="217"/>
        <item m="1" x="498"/>
        <item m="1" x="455"/>
        <item m="1" x="417"/>
        <item m="1" x="375"/>
        <item m="1" x="325"/>
        <item m="1" x="279"/>
        <item m="1" x="48"/>
        <item m="1" x="12"/>
        <item m="1" x="481"/>
        <item m="1" x="438"/>
        <item m="1" x="398"/>
        <item m="1" x="356"/>
        <item m="1" x="111"/>
        <item m="1" x="73"/>
        <item m="1" x="30"/>
        <item m="1" x="500"/>
        <item m="1" x="460"/>
        <item m="1" x="421"/>
        <item m="1" x="178"/>
        <item m="1" x="132"/>
        <item m="1" x="95"/>
        <item m="1" x="52"/>
        <item m="1" x="15"/>
        <item m="1" x="484"/>
        <item m="1" x="235"/>
        <item m="1" x="199"/>
        <item m="1" x="157"/>
        <item m="1" x="116"/>
        <item m="1" x="77"/>
        <item m="1" x="34"/>
        <item m="1" x="303"/>
        <item m="1" x="258"/>
        <item m="1" x="221"/>
        <item m="1" x="182"/>
        <item m="1" x="135"/>
        <item m="1" x="97"/>
        <item m="1" x="380"/>
        <item m="1" x="330"/>
        <item m="1" x="282"/>
        <item m="1" x="238"/>
        <item m="1" x="202"/>
        <item m="1" x="161"/>
        <item m="1" x="441"/>
        <item m="1" x="403"/>
        <item m="1" x="360"/>
        <item m="1" x="307"/>
        <item m="1" x="264"/>
        <item m="1" x="224"/>
        <item m="1" x="504"/>
        <item m="1" x="466"/>
        <item m="1" x="426"/>
        <item m="1" x="384"/>
        <item m="1" x="336"/>
        <item m="1" x="286"/>
        <item m="1" x="55"/>
        <item m="1" x="18"/>
        <item m="1" x="487"/>
        <item m="1" x="444"/>
        <item m="1" x="406"/>
        <item m="1" x="363"/>
        <item m="1" x="119"/>
        <item m="1" x="80"/>
        <item m="1" x="36"/>
        <item m="1" x="509"/>
        <item m="1" x="468"/>
        <item m="1" x="431"/>
        <item m="1" x="185"/>
        <item m="1" x="140"/>
        <item m="1" x="100"/>
        <item m="1" x="59"/>
        <item m="1" x="21"/>
        <item m="1" x="490"/>
        <item m="1" x="244"/>
        <item m="1" x="204"/>
        <item m="1" x="165"/>
        <item m="1" x="122"/>
        <item m="1" x="85"/>
        <item m="1" x="41"/>
        <item m="1" x="310"/>
        <item m="1" x="267"/>
        <item m="1" x="227"/>
        <item m="1" x="189"/>
        <item m="1" x="146"/>
        <item m="1" x="104"/>
        <item m="1" x="388"/>
        <item m="1" x="341"/>
        <item m="1" x="290"/>
        <item m="1" x="248"/>
        <item m="1" x="208"/>
        <item m="1" x="170"/>
        <item m="1" x="448"/>
        <item m="1" x="413"/>
        <item m="1" x="368"/>
        <item m="1" x="317"/>
        <item m="1" x="272"/>
        <item m="1" x="230"/>
        <item m="1" x="4"/>
        <item m="1" x="475"/>
        <item m="1" x="434"/>
        <item m="1" x="392"/>
        <item m="1" x="346"/>
        <item m="1" x="295"/>
        <item m="1" x="66"/>
        <item m="1" x="25"/>
        <item m="1" x="494"/>
        <item m="1" x="452"/>
        <item m="1" x="416"/>
        <item m="1" x="373"/>
        <item m="1" x="125"/>
        <item m="1" x="89"/>
        <item m="1" x="46"/>
        <item m="1" x="9"/>
        <item m="1" x="480"/>
        <item m="1" x="437"/>
        <item m="1" x="192"/>
        <item m="1" x="149"/>
        <item m="1" x="109"/>
        <item m="1" x="71"/>
        <item m="1" x="29"/>
        <item m="1" x="499"/>
        <item m="1" x="253"/>
        <item m="1" x="212"/>
        <item m="1" x="175"/>
        <item m="1" x="129"/>
        <item m="1" x="93"/>
        <item m="1" x="50"/>
        <item m="1" x="321"/>
        <item m="1" x="277"/>
        <item m="1" x="233"/>
        <item m="1" x="196"/>
        <item m="1" x="153"/>
        <item m="1" x="113"/>
        <item m="1" x="395"/>
        <item m="1" x="352"/>
        <item m="1" x="300"/>
        <item m="1" x="257"/>
        <item m="1" x="218"/>
        <item m="1" x="179"/>
        <item m="1" x="456"/>
        <item m="1" x="418"/>
        <item m="1" x="376"/>
        <item m="1" x="326"/>
        <item m="1" x="280"/>
        <item m="1" x="236"/>
        <item m="1" x="13"/>
        <item m="1" x="482"/>
        <item m="1" x="439"/>
        <item m="1" x="399"/>
        <item m="1" x="357"/>
        <item m="1" x="304"/>
        <item m="1" x="74"/>
        <item m="1" x="31"/>
        <item m="1" x="501"/>
        <item m="1" x="461"/>
        <item m="1" x="422"/>
        <item m="1" x="381"/>
        <item m="1" x="133"/>
        <item m="1" x="96"/>
        <item m="1" x="53"/>
        <item m="1" x="16"/>
        <item m="1" x="485"/>
        <item m="1" x="442"/>
        <item m="1" x="200"/>
        <item m="1" x="158"/>
        <item m="1" x="117"/>
        <item m="1" x="78"/>
        <item m="1" x="35"/>
        <item m="1" x="505"/>
        <item m="1" x="259"/>
        <item m="1" x="222"/>
        <item m="1" x="183"/>
        <item m="1" x="136"/>
        <item m="1" x="98"/>
        <item m="1" x="56"/>
        <item m="1" x="331"/>
        <item m="1" x="283"/>
        <item m="1" x="239"/>
        <item m="1" x="203"/>
        <item m="1" x="162"/>
        <item m="1" x="120"/>
        <item m="1" x="404"/>
        <item m="1" x="361"/>
        <item m="1" x="308"/>
        <item m="1" x="265"/>
        <item m="1" x="225"/>
        <item m="1" x="186"/>
        <item m="1" x="467"/>
        <item m="1" x="427"/>
        <item m="1" x="385"/>
        <item m="1" x="337"/>
        <item m="1" x="287"/>
        <item m="1" x="245"/>
        <item m="1" x="19"/>
        <item m="1" x="488"/>
        <item m="1" x="445"/>
        <item m="1" x="407"/>
        <item m="1" x="364"/>
        <item m="1" x="311"/>
        <item m="1" x="81"/>
        <item m="1" x="37"/>
        <item m="1" x="510"/>
        <item m="1" x="469"/>
        <item m="1" x="432"/>
        <item m="1" x="389"/>
        <item m="1" x="141"/>
        <item m="1" x="101"/>
        <item m="1" x="61"/>
        <item m="1" x="22"/>
        <item m="1" x="491"/>
        <item m="1" x="449"/>
        <item m="1" x="205"/>
        <item m="1" x="166"/>
        <item m="1" x="123"/>
        <item m="1" x="86"/>
        <item m="1" x="42"/>
        <item m="1" x="5"/>
        <item m="1" x="268"/>
        <item m="1" x="228"/>
        <item m="1" x="190"/>
        <item m="1" x="147"/>
        <item m="1" x="105"/>
        <item m="1" x="67"/>
        <item m="1" x="342"/>
        <item m="1" x="291"/>
        <item m="1" x="249"/>
        <item m="1" x="209"/>
        <item m="1" x="171"/>
        <item m="1" x="126"/>
        <item m="1" x="414"/>
        <item m="1" x="369"/>
        <item m="1" x="318"/>
        <item m="1" x="273"/>
        <item m="1" x="231"/>
        <item m="1" x="193"/>
        <item m="1" x="476"/>
        <item m="1" x="435"/>
        <item m="1" x="393"/>
        <item m="1" x="347"/>
        <item m="1" x="297"/>
        <item m="1" x="255"/>
        <item m="1" x="26"/>
        <item m="1" x="496"/>
        <item m="1" x="428"/>
        <item m="1" x="159"/>
        <item m="1" x="420"/>
        <item m="1" x="150"/>
        <item m="1" x="412"/>
        <item m="1" x="401"/>
        <item m="1" x="349"/>
        <item m="1" x="338"/>
        <item m="1" x="328"/>
        <item m="1" x="72"/>
        <item m="1" x="316"/>
        <item m="1" x="58"/>
        <item m="1" x="306"/>
        <item m="1" x="51"/>
        <item m="1" x="14"/>
        <item m="1" x="263"/>
        <item m="1" x="7"/>
        <item m="1" x="246"/>
        <item m="1" x="49"/>
        <item m="1" x="223"/>
        <item m="1" x="213"/>
        <item m="1" x="40"/>
        <item m="1" x="474"/>
        <item m="1" x="285"/>
        <item m="1" x="33"/>
        <item m="1" x="453"/>
        <item m="1" x="20"/>
        <item m="1" x="254"/>
        <item m="1" x="155"/>
        <item m="1" x="234"/>
        <item m="1" x="130"/>
        <item m="1" x="383"/>
        <item m="1" x="106"/>
        <item m="1" x="463"/>
        <item m="1" x="84"/>
        <item m="1" x="323"/>
        <item m="1" x="176"/>
        <item m="1" x="103"/>
        <item m="1" x="354"/>
        <item m="1" x="408"/>
        <item m="1" x="54"/>
        <item m="1" x="115"/>
        <item m="1" x="365"/>
        <item m="1" x="359"/>
        <item m="1" x="11"/>
        <item m="1" x="241"/>
        <item m="1" x="493"/>
        <item m="1" x="57"/>
        <item m="1" x="470"/>
        <item m="1" x="197"/>
        <item m="1" x="90"/>
        <item m="1" x="83"/>
        <item m="1" x="424"/>
        <item m="1" x="145"/>
        <item m="1" x="68"/>
        <item m="1" x="362"/>
        <item m="1" x="332"/>
        <item m="1" x="142"/>
        <item m="1" x="187"/>
        <item m="1" x="250"/>
        <item m="1" x="215"/>
        <item m="1" x="201"/>
        <item m="1" x="152"/>
        <item m="1" x="405"/>
        <item m="1" x="378"/>
        <item m="1" x="94"/>
        <item m="1" x="319"/>
        <item m="1" x="298"/>
        <item m="1" x="281"/>
        <item m="1" x="262"/>
        <item m="1" x="6"/>
        <item m="1" x="294"/>
        <item m="1" x="278"/>
        <item m="1" x="260"/>
        <item m="1" x="243"/>
        <item m="1" x="497"/>
        <item m="1" x="483"/>
        <item m="1" x="462"/>
        <item m="1" x="410"/>
        <item m="1" x="174"/>
        <item m="1" x="154"/>
        <item m="1" x="137"/>
        <item m="1" x="391"/>
        <item m="1" x="374"/>
        <item m="1" x="358"/>
        <item m="1" x="335"/>
        <item m="1" x="371"/>
        <item m="1" x="353"/>
        <item m="1" x="118"/>
        <item m="1" x="507"/>
        <item m="1" x="184"/>
        <item m="1" x="242"/>
        <item m="1" x="63"/>
        <item m="1" x="69"/>
        <item m="1" x="251"/>
        <item m="1" x="127"/>
        <item m="1" x="10"/>
        <item m="1" x="194"/>
        <item m="1" x="396"/>
        <item m="1" x="457"/>
        <item m="1" x="454"/>
        <item m="1" x="131"/>
        <item m="1" x="324"/>
        <item m="1" x="400"/>
        <item m="1" x="366"/>
        <item m="1" x="76"/>
        <item m="1" x="296"/>
        <item m="1" x="334"/>
        <item m="1" x="261"/>
        <item m="1" x="465"/>
        <item m="1" x="502"/>
        <item m="1" x="471"/>
        <item m="1" x="181"/>
        <item m="1" x="17"/>
        <item m="1" x="121"/>
        <item m="1" x="355"/>
        <item m="1" x="495"/>
        <item m="1" x="62"/>
        <item m="1" x="425"/>
        <item m="1" x="139"/>
        <item m="1" x="459"/>
        <item m="1" x="168"/>
        <item m="1" x="402"/>
        <item m="1" x="110"/>
        <item m="1" x="339"/>
        <item m="1" x="266"/>
        <item m="1" x="486"/>
        <item m="1" x="506"/>
        <item m="1" x="143"/>
        <item m="1" x="503"/>
        <item m="1" x="214"/>
        <item m="1" x="446"/>
        <item m="1" x="156"/>
        <item m="1" x="411"/>
        <item m="1" x="99"/>
        <item m="1" x="271"/>
        <item m="1" x="269"/>
        <item m="1" x="473"/>
        <item m="1" x="38"/>
        <item m="1" x="478"/>
        <item m="1" x="24"/>
        <item m="1" x="198"/>
        <item m="1" x="177"/>
        <item m="1" x="114"/>
        <item m="1" x="88"/>
        <item m="1" x="379"/>
        <item m="1" x="309"/>
        <item m="1" x="274"/>
        <item m="1" x="508"/>
        <item m="1" x="284"/>
        <item m="1" x="450"/>
        <item m="1" x="160"/>
        <item m="1" x="210"/>
        <item m="1" x="164"/>
        <item m="1" x="134"/>
        <item m="1" x="327"/>
        <item m="1" x="44"/>
        <item m="1" x="172"/>
        <item m="1" x="329"/>
        <item m="1" x="301"/>
        <item m="1" x="275"/>
        <item m="1" x="226"/>
        <item m="1" x="382"/>
        <item m="1" x="386"/>
        <item m="1" x="312"/>
        <item m="1" x="429"/>
        <item m="1" x="60"/>
        <item m="1" x="377"/>
        <item m="1" x="350"/>
        <item m="1" x="288"/>
        <item m="1" x="397"/>
        <item m="1" x="237"/>
        <item m="1" x="216"/>
        <item m="1" x="79"/>
        <item m="1" x="464"/>
        <item m="1" x="44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56"/>
        <item x="55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compact="0" outline="0" showAll="0" defaultSubtotal="0">
      <items count="31">
        <item x="6"/>
        <item x="5"/>
        <item x="4"/>
        <item x="3"/>
        <item x="2"/>
        <item x="1"/>
        <item x="0"/>
        <item x="22"/>
        <item x="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24"/>
        <item m="1" x="29"/>
        <item m="1" x="25"/>
        <item m="1" x="27"/>
        <item m="1" x="28"/>
        <item m="1" x="30"/>
        <item m="1" x="23"/>
        <item m="1" x="26"/>
        <item x="2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sortType="descending" defaultSubtotal="0">
      <items count="140">
        <item x="44"/>
        <item x="86"/>
        <item m="1" x="132"/>
        <item x="76"/>
        <item m="1" x="138"/>
        <item m="1" x="130"/>
        <item m="1" x="90"/>
        <item x="71"/>
        <item m="1" x="95"/>
        <item m="1" x="92"/>
        <item x="25"/>
        <item m="1" x="96"/>
        <item m="1" x="119"/>
        <item m="1" x="106"/>
        <item m="1" x="110"/>
        <item m="1" x="137"/>
        <item m="1" x="128"/>
        <item m="1" x="135"/>
        <item m="1" x="111"/>
        <item m="1" x="116"/>
        <item m="1" x="134"/>
        <item m="1" x="104"/>
        <item m="1" x="99"/>
        <item m="1" x="109"/>
        <item m="1" x="89"/>
        <item m="1" x="103"/>
        <item m="1" x="136"/>
        <item m="1" x="117"/>
        <item x="2"/>
        <item m="1" x="94"/>
        <item m="1" x="124"/>
        <item m="1" x="115"/>
        <item x="45"/>
        <item x="1"/>
        <item x="10"/>
        <item x="68"/>
        <item m="1" x="118"/>
        <item m="1" x="105"/>
        <item x="42"/>
        <item m="1" x="88"/>
        <item x="47"/>
        <item m="1" x="126"/>
        <item x="66"/>
        <item m="1" x="122"/>
        <item m="1" x="120"/>
        <item x="69"/>
        <item x="54"/>
        <item x="19"/>
        <item x="30"/>
        <item x="31"/>
        <item x="75"/>
        <item m="1" x="131"/>
        <item m="1" x="91"/>
        <item m="1" x="112"/>
        <item x="79"/>
        <item m="1" x="87"/>
        <item x="60"/>
        <item m="1" x="139"/>
        <item x="43"/>
        <item x="8"/>
        <item x="23"/>
        <item x="3"/>
        <item m="1" x="107"/>
        <item x="64"/>
        <item x="62"/>
        <item x="27"/>
        <item m="1" x="133"/>
        <item x="5"/>
        <item m="1" x="114"/>
        <item m="1" x="129"/>
        <item x="78"/>
        <item x="55"/>
        <item m="1" x="127"/>
        <item x="65"/>
        <item x="73"/>
        <item m="1" x="123"/>
        <item x="17"/>
        <item m="1" x="101"/>
        <item x="70"/>
        <item m="1" x="121"/>
        <item x="50"/>
        <item m="1" x="93"/>
        <item m="1" x="113"/>
        <item x="74"/>
        <item x="41"/>
        <item x="81"/>
        <item m="1" x="108"/>
        <item x="51"/>
        <item x="20"/>
        <item x="13"/>
        <item x="26"/>
        <item x="85"/>
        <item x="84"/>
        <item m="1" x="102"/>
        <item x="38"/>
        <item x="80"/>
        <item x="22"/>
        <item m="1" x="97"/>
        <item x="53"/>
        <item x="40"/>
        <item x="0"/>
        <item x="4"/>
        <item x="11"/>
        <item x="6"/>
        <item x="48"/>
        <item x="46"/>
        <item x="32"/>
        <item x="37"/>
        <item x="72"/>
        <item x="56"/>
        <item x="67"/>
        <item m="1" x="125"/>
        <item x="35"/>
        <item x="63"/>
        <item x="77"/>
        <item x="58"/>
        <item x="16"/>
        <item x="28"/>
        <item x="24"/>
        <item x="29"/>
        <item x="9"/>
        <item x="39"/>
        <item x="57"/>
        <item x="21"/>
        <item x="49"/>
        <item x="52"/>
        <item x="83"/>
        <item x="61"/>
        <item x="12"/>
        <item x="33"/>
        <item x="36"/>
        <item x="82"/>
        <item x="59"/>
        <item x="14"/>
        <item x="15"/>
        <item x="18"/>
        <item x="34"/>
        <item x="7"/>
        <item m="1" x="98"/>
        <item m="1" x="100"/>
      </items>
    </pivotField>
    <pivotField compact="0" outline="0" dragToRow="0" dragToCol="0" dragToPage="0" showAll="0" defaultSubtotal="0"/>
  </pivotFields>
  <rowFields count="4">
    <field x="8"/>
    <field x="28"/>
    <field x="14"/>
    <field x="15"/>
  </rowFields>
  <rowItems count="125">
    <i>
      <x v="2"/>
      <x v="3"/>
      <x v="41"/>
      <x v="2"/>
    </i>
    <i r="1">
      <x v="7"/>
      <x v="37"/>
      <x v="2"/>
    </i>
    <i r="1">
      <x v="35"/>
      <x v="25"/>
      <x v="5"/>
    </i>
    <i r="2">
      <x v="26"/>
      <x v="5"/>
    </i>
    <i r="1">
      <x v="42"/>
      <x v="10"/>
      <x v="5"/>
    </i>
    <i r="2">
      <x v="43"/>
      <x v="3"/>
    </i>
    <i r="1">
      <x v="45"/>
      <x v="5"/>
      <x v="5"/>
    </i>
    <i r="1">
      <x v="50"/>
      <x v="24"/>
      <x v="5"/>
    </i>
    <i r="1">
      <x v="54"/>
      <x v="4"/>
      <x v="6"/>
    </i>
    <i r="1">
      <x v="70"/>
      <x v="52"/>
      <x v="3"/>
    </i>
    <i r="1">
      <x v="74"/>
      <x v="27"/>
      <x v="2"/>
    </i>
    <i r="1">
      <x v="78"/>
      <x v="78"/>
      <x v="2"/>
    </i>
    <i r="1">
      <x v="83"/>
      <x v="47"/>
      <x v="5"/>
    </i>
    <i r="1">
      <x v="85"/>
      <x v="15"/>
      <x v="2"/>
    </i>
    <i r="1">
      <x v="87"/>
      <x v="64"/>
      <x v="2"/>
    </i>
    <i r="2">
      <x v="76"/>
      <x v="5"/>
    </i>
    <i r="1">
      <x v="90"/>
      <x v="14"/>
      <x v="7"/>
    </i>
    <i r="1">
      <x v="91"/>
      <x v="100"/>
      <x v="6"/>
    </i>
    <i r="1">
      <x v="92"/>
      <x v="42"/>
      <x v="6"/>
    </i>
    <i r="1">
      <x v="94"/>
      <x v="83"/>
      <x v="2"/>
    </i>
    <i r="1">
      <x v="95"/>
      <x v="59"/>
      <x v="2"/>
    </i>
    <i r="1">
      <x v="96"/>
      <x v="40"/>
      <x v="6"/>
    </i>
    <i r="1">
      <x v="99"/>
      <x v="53"/>
      <x v="5"/>
    </i>
    <i r="2">
      <x v="60"/>
      <x v="2"/>
    </i>
    <i r="2">
      <x v="97"/>
      <x v="2"/>
    </i>
    <i r="1">
      <x v="100"/>
      <x v="7"/>
      <x v="6"/>
    </i>
    <i r="1">
      <x v="102"/>
      <x v="98"/>
      <x v="3"/>
    </i>
    <i r="1">
      <x v="103"/>
      <x v="66"/>
      <x v="2"/>
    </i>
    <i r="1">
      <x v="104"/>
      <x v="30"/>
      <x v="5"/>
    </i>
    <i r="2">
      <x v="48"/>
      <x v="2"/>
    </i>
    <i r="2">
      <x v="77"/>
      <x v="5"/>
    </i>
    <i r="2">
      <x v="99"/>
      <x v="7"/>
    </i>
    <i r="1">
      <x v="106"/>
      <x v="16"/>
      <x v="2"/>
    </i>
    <i r="2">
      <x v="82"/>
      <x v="3"/>
    </i>
    <i r="1">
      <x v="107"/>
      <x v="89"/>
      <x v="5"/>
    </i>
    <i r="2">
      <x v="93"/>
      <x v="3"/>
    </i>
    <i r="1">
      <x v="108"/>
      <x v="9"/>
      <x v="2"/>
    </i>
    <i r="2">
      <x v="36"/>
      <x v="7"/>
    </i>
    <i r="2">
      <x v="84"/>
      <x v="6"/>
    </i>
    <i r="1">
      <x v="109"/>
      <x v="56"/>
      <x v="5"/>
    </i>
    <i r="1">
      <x v="110"/>
      <x v="50"/>
      <x v="2"/>
    </i>
    <i r="2">
      <x v="103"/>
      <x v="3"/>
    </i>
    <i r="1">
      <x v="112"/>
      <x v="32"/>
      <x v="2"/>
    </i>
    <i r="1">
      <x v="113"/>
      <x v="11"/>
      <x v="2"/>
    </i>
    <i r="2">
      <x v="85"/>
      <x v="2"/>
    </i>
    <i r="1">
      <x v="114"/>
      <x v="28"/>
      <x v="2"/>
    </i>
    <i r="1">
      <x v="115"/>
      <x v="81"/>
      <x v="2"/>
    </i>
    <i r="2">
      <x v="86"/>
      <x v="2"/>
    </i>
    <i r="1">
      <x v="117"/>
      <x v="80"/>
      <x v="2"/>
    </i>
    <i r="1">
      <x v="118"/>
      <x v="29"/>
      <x v="2"/>
    </i>
    <i r="2">
      <x v="68"/>
      <x v="5"/>
    </i>
    <i r="1">
      <x v="119"/>
      <x v="71"/>
      <x v="6"/>
    </i>
    <i r="2">
      <x v="79"/>
      <x v="2"/>
    </i>
    <i r="1">
      <x v="120"/>
      <x v="20"/>
      <x v="2"/>
    </i>
    <i r="2">
      <x v="46"/>
      <x v="2"/>
    </i>
    <i r="2">
      <x v="58"/>
      <x v="5"/>
    </i>
    <i r="2">
      <x v="92"/>
      <x v="2"/>
    </i>
    <i r="2">
      <x v="101"/>
      <x v="2"/>
    </i>
    <i r="1">
      <x v="121"/>
      <x v="34"/>
      <x v="2"/>
    </i>
    <i r="2">
      <x v="44"/>
      <x v="5"/>
    </i>
    <i r="1">
      <x v="122"/>
      <x v="45"/>
      <x v="2"/>
    </i>
    <i r="2">
      <x v="88"/>
      <x v="2"/>
    </i>
    <i r="1">
      <x v="123"/>
      <x v="94"/>
      <x v="2"/>
    </i>
    <i r="1">
      <x v="124"/>
      <x v="22"/>
      <x v="2"/>
    </i>
    <i r="2">
      <x v="55"/>
      <x v="2"/>
    </i>
    <i r="1">
      <x v="126"/>
      <x v="17"/>
      <x v="2"/>
    </i>
    <i r="1">
      <x v="128"/>
      <x v="87"/>
      <x v="2"/>
    </i>
    <i r="1">
      <x v="129"/>
      <x v="102"/>
      <x v="2"/>
    </i>
    <i r="1">
      <x v="131"/>
      <x v="90"/>
      <x v="2"/>
    </i>
    <i r="1">
      <x v="133"/>
      <x v="18"/>
      <x v="2"/>
    </i>
    <i r="1">
      <x v="135"/>
      <x v="51"/>
      <x v="2"/>
    </i>
    <i r="1">
      <x v="136"/>
      <x v="3"/>
      <x v="2"/>
    </i>
    <i r="2">
      <x v="21"/>
      <x v="2"/>
    </i>
    <i r="2">
      <x v="38"/>
      <x v="2"/>
    </i>
    <i r="2">
      <x v="91"/>
      <x v="2"/>
    </i>
    <i t="default">
      <x v="2"/>
    </i>
    <i>
      <x v="3"/>
      <x v="32"/>
      <x v="32"/>
      <x v="2"/>
    </i>
    <i r="2">
      <x v="41"/>
      <x v="2"/>
    </i>
    <i r="1">
      <x v="38"/>
      <x v="37"/>
      <x v="2"/>
    </i>
    <i r="1">
      <x v="40"/>
      <x v="43"/>
      <x v="3"/>
    </i>
    <i r="1">
      <x v="46"/>
      <x v="26"/>
      <x v="5"/>
    </i>
    <i r="1">
      <x v="58"/>
      <x v="5"/>
      <x v="5"/>
    </i>
    <i r="1">
      <x v="59"/>
      <x v="25"/>
      <x v="5"/>
    </i>
    <i r="1">
      <x v="71"/>
      <x v="10"/>
      <x v="5"/>
    </i>
    <i r="1">
      <x v="76"/>
      <x v="4"/>
      <x v="6"/>
    </i>
    <i r="1">
      <x v="80"/>
      <x v="47"/>
      <x v="5"/>
    </i>
    <i r="1">
      <x v="84"/>
      <x v="15"/>
      <x v="2"/>
    </i>
    <i r="2">
      <x v="52"/>
      <x v="3"/>
    </i>
    <i r="1">
      <x v="87"/>
      <x v="7"/>
      <x v="6"/>
    </i>
    <i r="2">
      <x v="48"/>
      <x v="2"/>
    </i>
    <i r="1">
      <x v="89"/>
      <x v="42"/>
      <x v="6"/>
    </i>
    <i r="1">
      <x v="98"/>
      <x v="50"/>
      <x v="2"/>
    </i>
    <i r="1">
      <x v="99"/>
      <x v="11"/>
      <x v="2"/>
    </i>
    <i r="1">
      <x v="102"/>
      <x v="36"/>
      <x v="7"/>
    </i>
    <i r="2">
      <x v="38"/>
      <x v="2"/>
    </i>
    <i r="1">
      <x v="103"/>
      <x v="40"/>
      <x v="6"/>
    </i>
    <i r="2">
      <x v="58"/>
      <x v="5"/>
    </i>
    <i r="1">
      <x v="104"/>
      <x v="44"/>
      <x v="5"/>
    </i>
    <i r="2">
      <x v="65"/>
      <x v="5"/>
    </i>
    <i r="1">
      <x v="105"/>
      <x v="29"/>
      <x v="2"/>
    </i>
    <i r="2">
      <x v="53"/>
      <x v="5"/>
    </i>
    <i r="1">
      <x v="106"/>
      <x v="14"/>
      <x v="7"/>
    </i>
    <i r="2">
      <x v="27"/>
      <x v="2"/>
    </i>
    <i r="2">
      <x v="28"/>
      <x v="2"/>
    </i>
    <i r="1">
      <x v="109"/>
      <x v="51"/>
      <x v="2"/>
    </i>
    <i r="2">
      <x v="57"/>
      <x v="3"/>
    </i>
    <i r="1">
      <x v="112"/>
      <x v="55"/>
      <x v="2"/>
    </i>
    <i r="2">
      <x v="56"/>
      <x v="5"/>
    </i>
    <i r="1">
      <x v="115"/>
      <x v="24"/>
      <x v="5"/>
    </i>
    <i r="1">
      <x v="117"/>
      <x v="9"/>
      <x v="2"/>
    </i>
    <i r="2">
      <x v="61"/>
      <x v="2"/>
    </i>
    <i r="1">
      <x v="119"/>
      <x v="34"/>
      <x v="2"/>
    </i>
    <i r="1">
      <x v="120"/>
      <x v="17"/>
      <x v="2"/>
    </i>
    <i r="2">
      <x v="45"/>
      <x v="2"/>
    </i>
    <i r="2">
      <x v="64"/>
      <x v="2"/>
    </i>
    <i r="1">
      <x v="122"/>
      <x v="54"/>
      <x v="2"/>
    </i>
    <i r="2">
      <x v="59"/>
      <x v="2"/>
    </i>
    <i r="2">
      <x v="60"/>
      <x v="2"/>
    </i>
    <i r="1">
      <x v="124"/>
      <x v="46"/>
      <x v="2"/>
    </i>
    <i r="1">
      <x v="125"/>
      <x v="21"/>
      <x v="2"/>
    </i>
    <i r="2">
      <x v="49"/>
      <x v="2"/>
    </i>
    <i r="1">
      <x v="129"/>
      <x v="62"/>
      <x v="2"/>
    </i>
    <i r="1">
      <x v="132"/>
      <x v="22"/>
      <x v="2"/>
    </i>
    <i r="1">
      <x v="134"/>
      <x v="63"/>
      <x v="2"/>
    </i>
    <i t="default">
      <x v="3"/>
    </i>
  </rowItems>
  <colFields count="1">
    <field x="-2"/>
  </colFields>
  <colItems count="2">
    <i>
      <x/>
    </i>
    <i i="1">
      <x v="1"/>
    </i>
  </colItems>
  <pageFields count="1">
    <pageField fld="11" hier="0"/>
  </pageFields>
  <dataFields count="2">
    <dataField name=" Bonus" fld="26" baseField="15" baseItem="5" numFmtId="164"/>
    <dataField name=" Punteggio" fld="27" baseField="15" baseItem="5" numFmtId="164"/>
  </dataFields>
  <formats count="89">
    <format dxfId="209">
      <pivotArea type="all" dataOnly="0" outline="0" fieldPosition="0"/>
    </format>
    <format dxfId="208">
      <pivotArea field="9" type="button" dataOnly="0" labelOnly="1" outline="0"/>
    </format>
    <format dxfId="207">
      <pivotArea dataOnly="0" labelOnly="1" grandRow="1" outline="0" fieldPosition="0"/>
    </format>
    <format dxfId="206">
      <pivotArea type="all" dataOnly="0" outline="0" fieldPosition="0"/>
    </format>
    <format dxfId="205">
      <pivotArea field="9" type="button" dataOnly="0" labelOnly="1" outline="0"/>
    </format>
    <format dxfId="204">
      <pivotArea dataOnly="0" labelOnly="1" grandRow="1" outline="0" fieldPosition="0"/>
    </format>
    <format dxfId="203">
      <pivotArea type="all" dataOnly="0" outline="0" fieldPosition="0"/>
    </format>
    <format dxfId="202">
      <pivotArea dataOnly="0" labelOnly="1" grandRow="1" outline="0" fieldPosition="0"/>
    </format>
    <format dxfId="201">
      <pivotArea dataOnly="0" labelOnly="1" outline="0" fieldPosition="0">
        <references count="1">
          <reference field="14" count="0"/>
        </references>
      </pivotArea>
    </format>
    <format dxfId="200">
      <pivotArea outline="0" fieldPosition="0"/>
    </format>
    <format dxfId="199">
      <pivotArea dataOnly="0" labelOnly="1" outline="0" axis="axisValues" fieldPosition="0"/>
    </format>
    <format dxfId="198">
      <pivotArea dataOnly="0" labelOnly="1" outline="0" axis="axisValues" fieldPosition="0"/>
    </format>
    <format dxfId="197">
      <pivotArea dataOnly="0" labelOnly="1" grandRow="1" outline="0" fieldPosition="0"/>
    </format>
    <format dxfId="196">
      <pivotArea field="9" type="button" dataOnly="0" labelOnly="1" outline="0"/>
    </format>
    <format dxfId="195">
      <pivotArea field="2" type="button" dataOnly="0" labelOnly="1" outline="0"/>
    </format>
    <format dxfId="194">
      <pivotArea outline="0" fieldPosition="0"/>
    </format>
    <format dxfId="193">
      <pivotArea dataOnly="0" labelOnly="1" outline="0" axis="axisValues" fieldPosition="0"/>
    </format>
    <format dxfId="192">
      <pivotArea dataOnly="0" labelOnly="1" grandRow="1" outline="0" fieldPosition="0"/>
    </format>
    <format dxfId="191">
      <pivotArea field="3" type="button" dataOnly="0" labelOnly="1" outline="0"/>
    </format>
    <format dxfId="190">
      <pivotArea field="6" type="button" dataOnly="0" labelOnly="1" outline="0"/>
    </format>
    <format dxfId="189">
      <pivotArea field="7" type="button" dataOnly="0" labelOnly="1" outline="0"/>
    </format>
    <format dxfId="188">
      <pivotArea field="14" type="button" dataOnly="0" labelOnly="1" outline="0" axis="axisRow" fieldPosition="2"/>
    </format>
    <format dxfId="187">
      <pivotArea dataOnly="0" outline="0" axis="axisValues" fieldPosition="0"/>
    </format>
    <format dxfId="186">
      <pivotArea field="9" type="button" dataOnly="0" labelOnly="1" outline="0"/>
    </format>
    <format dxfId="185">
      <pivotArea dataOnly="0" labelOnly="1" grandRow="1" outline="0" fieldPosition="0"/>
    </format>
    <format dxfId="184">
      <pivotArea field="23" type="button" dataOnly="0" labelOnly="1" outline="0"/>
    </format>
    <format dxfId="183">
      <pivotArea field="24" type="button" dataOnly="0" labelOnly="1" outline="0"/>
    </format>
    <format dxfId="182">
      <pivotArea field="23" type="button" dataOnly="0" labelOnly="1" outline="0"/>
    </format>
    <format dxfId="181">
      <pivotArea field="23" type="button" dataOnly="0" labelOnly="1" outline="0"/>
    </format>
    <format dxfId="180">
      <pivotArea field="24" type="button" dataOnly="0" labelOnly="1" outline="0"/>
    </format>
    <format dxfId="179">
      <pivotArea field="16" type="button" dataOnly="0" labelOnly="1" outline="0"/>
    </format>
    <format dxfId="178">
      <pivotArea field="18" type="button" dataOnly="0" labelOnly="1" outline="0"/>
    </format>
    <format dxfId="177">
      <pivotArea field="18" type="button" dataOnly="0" labelOnly="1" outline="0"/>
    </format>
    <format dxfId="176">
      <pivotArea field="28" type="button" dataOnly="0" labelOnly="1" outline="0" axis="axisRow" fieldPosition="1"/>
    </format>
    <format dxfId="175">
      <pivotArea field="28" type="button" dataOnly="0" labelOnly="1" outline="0" axis="axisRow" fieldPosition="1"/>
    </format>
    <format dxfId="174">
      <pivotArea field="28" type="button" dataOnly="0" labelOnly="1" outline="0" axis="axisRow" fieldPosition="1"/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2">
      <pivotArea outline="0" fieldPosition="0">
        <references count="1">
          <reference field="4294967294" count="1">
            <x v="1"/>
          </reference>
        </references>
      </pivotArea>
    </format>
    <format dxfId="171">
      <pivotArea dataOnly="0" outline="0" fieldPosition="0">
        <references count="1">
          <reference field="4294967294" count="1">
            <x v="0"/>
          </reference>
        </references>
      </pivotArea>
    </format>
    <format dxfId="170">
      <pivotArea dataOnly="0" outline="0" fieldPosition="0">
        <references count="1">
          <reference field="4294967294" count="1">
            <x v="1"/>
          </reference>
        </references>
      </pivotArea>
    </format>
    <format dxfId="169">
      <pivotArea field="8" type="button" dataOnly="0" labelOnly="1" outline="0" axis="axisRow" fieldPosition="0"/>
    </format>
    <format dxfId="168">
      <pivotArea field="15" type="button" dataOnly="0" labelOnly="1" outline="0" axis="axisRow" fieldPosition="3"/>
    </format>
    <format dxfId="167">
      <pivotArea field="15" type="button" dataOnly="0" labelOnly="1" outline="0" axis="axisRow" fieldPosition="3"/>
    </format>
    <format dxfId="166">
      <pivotArea dataOnly="0" outline="0" fieldPosition="0">
        <references count="1">
          <reference field="4294967294" count="1">
            <x v="0"/>
          </reference>
        </references>
      </pivotArea>
    </format>
    <format dxfId="165">
      <pivotArea dataOnly="0" outline="0" fieldPosition="0">
        <references count="1">
          <reference field="4294967294" count="1">
            <x v="1"/>
          </reference>
        </references>
      </pivotArea>
    </format>
    <format dxfId="164">
      <pivotArea dataOnly="0" outline="0" fieldPosition="0">
        <references count="1">
          <reference field="8" count="0" defaultSubtotal="1"/>
        </references>
      </pivotArea>
    </format>
    <format dxfId="1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2">
      <pivotArea dataOnly="0" labelOnly="1" outline="0" fieldPosition="0">
        <references count="1">
          <reference field="15" count="0"/>
        </references>
      </pivotArea>
    </format>
    <format dxfId="161">
      <pivotArea outline="0" fieldPosition="0">
        <references count="4">
          <reference field="8" count="1" selected="0">
            <x v="2"/>
          </reference>
          <reference field="14" count="2" selected="0">
            <x v="25"/>
            <x v="26"/>
          </reference>
          <reference field="15" count="1" selected="0">
            <x v="5"/>
          </reference>
          <reference field="28" count="1" selected="0">
            <x v="35"/>
          </reference>
        </references>
      </pivotArea>
    </format>
    <format dxfId="160">
      <pivotArea outline="0" fieldPosition="0">
        <references count="4">
          <reference field="8" count="1" selected="0">
            <x v="2"/>
          </reference>
          <reference field="14" count="1" selected="0">
            <x v="10"/>
          </reference>
          <reference field="15" count="1" selected="0">
            <x v="5"/>
          </reference>
          <reference field="28" count="1" selected="0">
            <x v="42"/>
          </reference>
        </references>
      </pivotArea>
    </format>
    <format dxfId="159">
      <pivotArea dataOnly="0" labelOnly="1" outline="0" fieldPosition="0">
        <references count="3">
          <reference field="8" count="1" selected="0">
            <x v="2"/>
          </reference>
          <reference field="14" count="2">
            <x v="25"/>
            <x v="26"/>
          </reference>
          <reference field="28" count="1" selected="0">
            <x v="35"/>
          </reference>
        </references>
      </pivotArea>
    </format>
    <format dxfId="158">
      <pivotArea dataOnly="0" labelOnly="1" outline="0" fieldPosition="0">
        <references count="3">
          <reference field="8" count="1" selected="0">
            <x v="2"/>
          </reference>
          <reference field="14" count="1">
            <x v="10"/>
          </reference>
          <reference field="28" count="1" selected="0">
            <x v="42"/>
          </reference>
        </references>
      </pivotArea>
    </format>
    <format dxfId="157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25"/>
          </reference>
          <reference field="15" count="1">
            <x v="5"/>
          </reference>
          <reference field="28" count="1" selected="0">
            <x v="35"/>
          </reference>
        </references>
      </pivotArea>
    </format>
    <format dxfId="156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26"/>
          </reference>
          <reference field="15" count="1">
            <x v="5"/>
          </reference>
          <reference field="28" count="1" selected="0">
            <x v="35"/>
          </reference>
        </references>
      </pivotArea>
    </format>
    <format dxfId="155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10"/>
          </reference>
          <reference field="15" count="1">
            <x v="5"/>
          </reference>
          <reference field="28" count="1" selected="0">
            <x v="42"/>
          </reference>
        </references>
      </pivotArea>
    </format>
    <format dxfId="154">
      <pivotArea outline="0" fieldPosition="0">
        <references count="4">
          <reference field="8" count="1" selected="0">
            <x v="2"/>
          </reference>
          <reference field="14" count="2" selected="0">
            <x v="5"/>
            <x v="24"/>
          </reference>
          <reference field="15" count="1" selected="0">
            <x v="5"/>
          </reference>
          <reference field="28" count="2" selected="0">
            <x v="45"/>
            <x v="50"/>
          </reference>
        </references>
      </pivotArea>
    </format>
    <format dxfId="153">
      <pivotArea dataOnly="0" labelOnly="1" outline="0" fieldPosition="0">
        <references count="3">
          <reference field="8" count="1" selected="0">
            <x v="2"/>
          </reference>
          <reference field="14" count="1">
            <x v="5"/>
          </reference>
          <reference field="28" count="1" selected="0">
            <x v="45"/>
          </reference>
        </references>
      </pivotArea>
    </format>
    <format dxfId="152">
      <pivotArea dataOnly="0" labelOnly="1" outline="0" fieldPosition="0">
        <references count="3">
          <reference field="8" count="1" selected="0">
            <x v="2"/>
          </reference>
          <reference field="14" count="1">
            <x v="24"/>
          </reference>
          <reference field="28" count="1" selected="0">
            <x v="50"/>
          </reference>
        </references>
      </pivotArea>
    </format>
    <format dxfId="151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5"/>
          </reference>
          <reference field="15" count="1">
            <x v="5"/>
          </reference>
          <reference field="28" count="1" selected="0">
            <x v="45"/>
          </reference>
        </references>
      </pivotArea>
    </format>
    <format dxfId="150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24"/>
          </reference>
          <reference field="15" count="1">
            <x v="5"/>
          </reference>
          <reference field="28" count="1" selected="0">
            <x v="50"/>
          </reference>
        </references>
      </pivotArea>
    </format>
    <format dxfId="149">
      <pivotArea outline="0" fieldPosition="0">
        <references count="4">
          <reference field="8" count="1" selected="0">
            <x v="2"/>
          </reference>
          <reference field="14" count="1" selected="0">
            <x v="47"/>
          </reference>
          <reference field="15" count="1" selected="0">
            <x v="5"/>
          </reference>
          <reference field="28" count="1" selected="0">
            <x v="83"/>
          </reference>
        </references>
      </pivotArea>
    </format>
    <format dxfId="148">
      <pivotArea dataOnly="0" labelOnly="1" outline="0" fieldPosition="0">
        <references count="3">
          <reference field="8" count="1" selected="0">
            <x v="2"/>
          </reference>
          <reference field="14" count="1">
            <x v="47"/>
          </reference>
          <reference field="28" count="1" selected="0">
            <x v="83"/>
          </reference>
        </references>
      </pivotArea>
    </format>
    <format dxfId="147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47"/>
          </reference>
          <reference field="15" count="1">
            <x v="5"/>
          </reference>
          <reference field="28" count="1" selected="0">
            <x v="83"/>
          </reference>
        </references>
      </pivotArea>
    </format>
    <format dxfId="146">
      <pivotArea outline="0" fieldPosition="0">
        <references count="4">
          <reference field="8" count="1" selected="0">
            <x v="2"/>
          </reference>
          <reference field="14" count="1" selected="0">
            <x v="53"/>
          </reference>
          <reference field="15" count="1" selected="0">
            <x v="5"/>
          </reference>
          <reference field="28" count="1" selected="0">
            <x v="99"/>
          </reference>
        </references>
      </pivotArea>
    </format>
    <format dxfId="145">
      <pivotArea dataOnly="0" labelOnly="1" outline="0" fieldPosition="0">
        <references count="3">
          <reference field="8" count="1" selected="0">
            <x v="2"/>
          </reference>
          <reference field="14" count="1">
            <x v="53"/>
          </reference>
          <reference field="28" count="1" selected="0">
            <x v="99"/>
          </reference>
        </references>
      </pivotArea>
    </format>
    <format dxfId="144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53"/>
          </reference>
          <reference field="15" count="1">
            <x v="5"/>
          </reference>
          <reference field="28" count="1" selected="0">
            <x v="99"/>
          </reference>
        </references>
      </pivotArea>
    </format>
    <format dxfId="143">
      <pivotArea outline="0" fieldPosition="0">
        <references count="4">
          <reference field="8" count="1" selected="0">
            <x v="2"/>
          </reference>
          <reference field="14" count="1" selected="0">
            <x v="30"/>
          </reference>
          <reference field="15" count="1" selected="0">
            <x v="5"/>
          </reference>
          <reference field="28" count="1" selected="0">
            <x v="104"/>
          </reference>
        </references>
      </pivotArea>
    </format>
    <format dxfId="142">
      <pivotArea dataOnly="0" labelOnly="1" outline="0" fieldPosition="0">
        <references count="3">
          <reference field="8" count="1" selected="0">
            <x v="2"/>
          </reference>
          <reference field="14" count="1">
            <x v="30"/>
          </reference>
          <reference field="28" count="1" selected="0">
            <x v="104"/>
          </reference>
        </references>
      </pivotArea>
    </format>
    <format dxfId="141">
      <pivotArea dataOnly="0" labelOnly="1" outline="0" fieldPosition="0">
        <references count="4">
          <reference field="8" count="1" selected="0">
            <x v="2"/>
          </reference>
          <reference field="14" count="1" selected="0">
            <x v="30"/>
          </reference>
          <reference field="15" count="1">
            <x v="5"/>
          </reference>
          <reference field="28" count="1" selected="0">
            <x v="104"/>
          </reference>
        </references>
      </pivotArea>
    </format>
    <format dxfId="140">
      <pivotArea dataOnly="0" outline="0" fieldPosition="0">
        <references count="1">
          <reference field="14" count="1">
            <x v="89"/>
          </reference>
        </references>
      </pivotArea>
    </format>
    <format dxfId="139">
      <pivotArea dataOnly="0" outline="0" fieldPosition="0">
        <references count="1">
          <reference field="15" count="1">
            <x v="5"/>
          </reference>
        </references>
      </pivotArea>
    </format>
    <format dxfId="138">
      <pivotArea dataOnly="0" labelOnly="1" outline="0" fieldPosition="0">
        <references count="3">
          <reference field="8" count="1" selected="0">
            <x v="2"/>
          </reference>
          <reference field="14" count="1">
            <x v="56"/>
          </reference>
          <reference field="28" count="1" selected="0">
            <x v="109"/>
          </reference>
        </references>
      </pivotArea>
    </format>
    <format dxfId="137">
      <pivotArea dataOnly="0" labelOnly="1" outline="0" fieldPosition="0">
        <references count="3">
          <reference field="8" count="1" selected="0">
            <x v="2"/>
          </reference>
          <reference field="14" count="1">
            <x v="76"/>
          </reference>
          <reference field="28" count="1" selected="0">
            <x v="87"/>
          </reference>
        </references>
      </pivotArea>
    </format>
    <format dxfId="136">
      <pivotArea dataOnly="0" labelOnly="1" outline="0" fieldPosition="0">
        <references count="3">
          <reference field="8" count="1" selected="0">
            <x v="2"/>
          </reference>
          <reference field="14" count="1">
            <x v="77"/>
          </reference>
          <reference field="28" count="1" selected="0">
            <x v="104"/>
          </reference>
        </references>
      </pivotArea>
    </format>
    <format dxfId="135">
      <pivotArea dataOnly="0" labelOnly="1" outline="0" fieldPosition="0">
        <references count="3">
          <reference field="8" count="1" selected="0">
            <x v="2"/>
          </reference>
          <reference field="14" count="1">
            <x v="68"/>
          </reference>
          <reference field="28" count="1" selected="0">
            <x v="118"/>
          </reference>
        </references>
      </pivotArea>
    </format>
    <format dxfId="134">
      <pivotArea dataOnly="0" labelOnly="1" outline="0" fieldPosition="0">
        <references count="3">
          <reference field="8" count="1" selected="0">
            <x v="2"/>
          </reference>
          <reference field="14" count="1">
            <x v="58"/>
          </reference>
          <reference field="28" count="1" selected="0">
            <x v="120"/>
          </reference>
        </references>
      </pivotArea>
    </format>
    <format dxfId="133">
      <pivotArea dataOnly="0" labelOnly="1" outline="0" fieldPosition="0">
        <references count="3">
          <reference field="8" count="1" selected="0">
            <x v="2"/>
          </reference>
          <reference field="14" count="1">
            <x v="44"/>
          </reference>
          <reference field="28" count="1" selected="0">
            <x v="121"/>
          </reference>
        </references>
      </pivotArea>
    </format>
    <format dxfId="132">
      <pivotArea outline="0" fieldPosition="0">
        <references count="1">
          <reference field="8" count="1" selected="0" defaultSubtotal="1">
            <x v="2"/>
          </reference>
        </references>
      </pivotArea>
    </format>
    <format dxfId="131">
      <pivotArea dataOnly="0" labelOnly="1" outline="0" fieldPosition="0">
        <references count="1">
          <reference field="8" count="1" defaultSubtotal="1">
            <x v="2"/>
          </reference>
        </references>
      </pivotArea>
    </format>
    <format dxfId="130">
      <pivotArea dataOnly="0" labelOnly="1" outline="0" fieldPosition="0">
        <references count="3">
          <reference field="8" count="1" selected="0">
            <x v="3"/>
          </reference>
          <reference field="14" count="1">
            <x v="26"/>
          </reference>
          <reference field="28" count="1" selected="0">
            <x v="46"/>
          </reference>
        </references>
      </pivotArea>
    </format>
    <format dxfId="129">
      <pivotArea dataOnly="0" labelOnly="1" outline="0" fieldPosition="0">
        <references count="3">
          <reference field="8" count="1" selected="0">
            <x v="3"/>
          </reference>
          <reference field="14" count="1">
            <x v="5"/>
          </reference>
          <reference field="28" count="1" selected="0">
            <x v="58"/>
          </reference>
        </references>
      </pivotArea>
    </format>
    <format dxfId="128">
      <pivotArea dataOnly="0" labelOnly="1" outline="0" fieldPosition="0">
        <references count="3">
          <reference field="8" count="1" selected="0">
            <x v="3"/>
          </reference>
          <reference field="14" count="1">
            <x v="25"/>
          </reference>
          <reference field="28" count="1" selected="0">
            <x v="59"/>
          </reference>
        </references>
      </pivotArea>
    </format>
    <format dxfId="127">
      <pivotArea dataOnly="0" labelOnly="1" outline="0" fieldPosition="0">
        <references count="3">
          <reference field="8" count="1" selected="0">
            <x v="3"/>
          </reference>
          <reference field="14" count="1">
            <x v="10"/>
          </reference>
          <reference field="28" count="1" selected="0">
            <x v="71"/>
          </reference>
        </references>
      </pivotArea>
    </format>
    <format dxfId="126">
      <pivotArea dataOnly="0" labelOnly="1" outline="0" fieldPosition="0">
        <references count="3">
          <reference field="8" count="1" selected="0">
            <x v="3"/>
          </reference>
          <reference field="14" count="1">
            <x v="47"/>
          </reference>
          <reference field="28" count="1" selected="0">
            <x v="80"/>
          </reference>
        </references>
      </pivotArea>
    </format>
    <format dxfId="125">
      <pivotArea dataOnly="0" labelOnly="1" outline="0" fieldPosition="0">
        <references count="3">
          <reference field="8" count="1" selected="0">
            <x v="3"/>
          </reference>
          <reference field="14" count="1">
            <x v="58"/>
          </reference>
          <reference field="28" count="1" selected="0">
            <x v="103"/>
          </reference>
        </references>
      </pivotArea>
    </format>
    <format dxfId="124">
      <pivotArea dataOnly="0" labelOnly="1" outline="0" fieldPosition="0">
        <references count="3">
          <reference field="8" count="1" selected="0">
            <x v="3"/>
          </reference>
          <reference field="14" count="2">
            <x v="44"/>
            <x v="65"/>
          </reference>
          <reference field="28" count="1" selected="0">
            <x v="104"/>
          </reference>
        </references>
      </pivotArea>
    </format>
    <format dxfId="123">
      <pivotArea dataOnly="0" labelOnly="1" outline="0" fieldPosition="0">
        <references count="3">
          <reference field="8" count="1" selected="0">
            <x v="3"/>
          </reference>
          <reference field="14" count="1">
            <x v="53"/>
          </reference>
          <reference field="28" count="1" selected="0">
            <x v="105"/>
          </reference>
        </references>
      </pivotArea>
    </format>
    <format dxfId="122">
      <pivotArea dataOnly="0" labelOnly="1" outline="0" fieldPosition="0">
        <references count="3">
          <reference field="8" count="1" selected="0">
            <x v="3"/>
          </reference>
          <reference field="14" count="1">
            <x v="56"/>
          </reference>
          <reference field="28" count="1" selected="0">
            <x v="112"/>
          </reference>
        </references>
      </pivotArea>
    </format>
    <format dxfId="121">
      <pivotArea dataOnly="0" labelOnly="1" outline="0" fieldPosition="0">
        <references count="3">
          <reference field="8" count="1" selected="0">
            <x v="3"/>
          </reference>
          <reference field="14" count="1">
            <x v="24"/>
          </reference>
          <reference field="28" count="1" selected="0">
            <x v="115"/>
          </reference>
        </references>
      </pivotArea>
    </format>
  </formats>
  <pivotTableStyleInfo name="Stile tabella pivot 3" showRowHeaders="1" showColHeaders="1" showRowStripes="0" showColStripes="0" showLastColumn="1"/>
  <filters count="1">
    <filter fld="2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6.xml><?xml version="1.0" encoding="utf-8"?>
<pivotTableDefinition xmlns="http://schemas.openxmlformats.org/spreadsheetml/2006/main" name="Pvt_ClassificaIndividualeGara" cacheId="3" applyNumberFormats="0" applyBorderFormats="0" applyFontFormats="0" applyPatternFormats="0" applyAlignmentFormats="0" applyWidthHeightFormats="1" dataCaption="Valori" updatedVersion="4" minRefreshableVersion="3" rowGrandTotals="0" itemPrintTitles="1" createdVersion="5" indent="0" compact="0" compactData="0" multipleFieldFilters="0">
  <location ref="B4:G80" firstHeaderRow="0" firstDataRow="1" firstDataCol="4" rowPageCount="1" colPageCount="1"/>
  <pivotFields count="30">
    <pivotField compact="0" outline="0" showAll="0" defaultSubtotal="0"/>
    <pivotField compact="0" outline="0" showAll="0" defaultSubtotal="0"/>
    <pivotField compact="0" outline="0" showAll="0" defaultSubtotal="0">
      <items count="10">
        <item x="0"/>
        <item x="2"/>
        <item m="1" x="4"/>
        <item m="1" x="5"/>
        <item m="1" x="9"/>
        <item m="1" x="6"/>
        <item m="1" x="7"/>
        <item m="1" x="3"/>
        <item m="1" x="8"/>
        <item x="1"/>
      </items>
    </pivotField>
    <pivotField compact="0" outline="0" showAll="0" defaultSubtotal="0">
      <items count="934">
        <item x="180"/>
        <item x="222"/>
        <item x="129"/>
        <item x="153"/>
        <item x="368"/>
        <item x="45"/>
        <item m="1" x="919"/>
        <item x="726"/>
        <item x="712"/>
        <item x="9"/>
        <item x="32"/>
        <item x="92"/>
        <item x="89"/>
        <item x="698"/>
        <item x="85"/>
        <item x="880"/>
        <item x="87"/>
        <item x="122"/>
        <item x="702"/>
        <item x="340"/>
        <item x="141"/>
        <item x="196"/>
        <item x="116"/>
        <item x="21"/>
        <item x="376"/>
        <item x="242"/>
        <item x="28"/>
        <item x="568"/>
        <item x="20"/>
        <item x="217"/>
        <item m="1" x="930"/>
        <item x="305"/>
        <item x="110"/>
        <item x="167"/>
        <item x="576"/>
        <item x="377"/>
        <item x="664"/>
        <item x="598"/>
        <item x="7"/>
        <item x="442"/>
        <item x="258"/>
        <item x="644"/>
        <item x="634"/>
        <item x="39"/>
        <item x="895"/>
        <item x="427"/>
        <item x="548"/>
        <item x="303"/>
        <item x="588"/>
        <item x="825"/>
        <item x="463"/>
        <item x="337"/>
        <item x="447"/>
        <item x="661"/>
        <item x="275"/>
        <item x="299"/>
        <item x="351"/>
        <item x="151"/>
        <item x="254"/>
        <item x="91"/>
        <item x="350"/>
        <item x="131"/>
        <item x="154"/>
        <item x="384"/>
        <item x="730"/>
        <item x="306"/>
        <item m="1" x="933"/>
        <item x="172"/>
        <item x="738"/>
        <item x="125"/>
        <item x="152"/>
        <item x="332"/>
        <item x="208"/>
        <item x="637"/>
        <item x="860"/>
        <item x="484"/>
        <item x="723"/>
        <item x="589"/>
        <item x="416"/>
        <item x="523"/>
        <item x="128"/>
        <item x="658"/>
        <item x="653"/>
        <item m="1" x="910"/>
        <item m="1" x="914"/>
        <item x="731"/>
        <item x="802"/>
        <item m="1" x="900"/>
        <item x="61"/>
        <item x="81"/>
        <item x="517"/>
        <item x="205"/>
        <item x="452"/>
        <item x="817"/>
        <item x="828"/>
        <item m="1" x="907"/>
        <item m="1" x="912"/>
        <item x="282"/>
        <item x="267"/>
        <item x="885"/>
        <item m="1" x="927"/>
        <item m="1" x="929"/>
        <item x="608"/>
        <item x="286"/>
        <item x="175"/>
        <item x="494"/>
        <item x="831"/>
        <item x="672"/>
        <item x="789"/>
        <item x="370"/>
        <item x="701"/>
        <item x="363"/>
        <item m="1" x="925"/>
        <item x="450"/>
        <item m="1" x="931"/>
        <item x="396"/>
        <item x="477"/>
        <item x="269"/>
        <item x="483"/>
        <item x="200"/>
        <item x="646"/>
        <item x="274"/>
        <item m="1" x="911"/>
        <item x="186"/>
        <item x="164"/>
        <item x="495"/>
        <item x="472"/>
        <item x="324"/>
        <item x="724"/>
        <item x="358"/>
        <item x="720"/>
        <item x="315"/>
        <item x="54"/>
        <item x="736"/>
        <item x="703"/>
        <item x="685"/>
        <item x="461"/>
        <item m="1" x="904"/>
        <item x="366"/>
        <item m="1" x="905"/>
        <item x="687"/>
        <item x="428"/>
        <item m="1" x="909"/>
        <item x="156"/>
        <item x="323"/>
        <item m="1" x="913"/>
        <item x="314"/>
        <item x="146"/>
        <item x="418"/>
        <item x="214"/>
        <item x="119"/>
        <item x="55"/>
        <item x="367"/>
        <item x="59"/>
        <item x="504"/>
        <item x="361"/>
        <item x="27"/>
        <item x="767"/>
        <item x="329"/>
        <item x="84"/>
        <item x="369"/>
        <item x="725"/>
        <item x="899"/>
        <item x="898"/>
        <item x="865"/>
        <item m="1" x="906"/>
        <item x="405"/>
        <item m="1" x="926"/>
        <item x="371"/>
        <item m="1" x="916"/>
        <item x="446"/>
        <item x="421"/>
        <item x="292"/>
        <item x="792"/>
        <item x="582"/>
        <item x="341"/>
        <item x="609"/>
        <item x="718"/>
        <item x="782"/>
        <item x="283"/>
        <item x="51"/>
        <item x="511"/>
        <item x="559"/>
        <item x="74"/>
        <item x="101"/>
        <item m="1" x="918"/>
        <item x="65"/>
        <item x="814"/>
        <item x="445"/>
        <item x="121"/>
        <item x="617"/>
        <item x="295"/>
        <item x="356"/>
        <item x="680"/>
        <item x="667"/>
        <item x="93"/>
        <item x="471"/>
        <item m="1" x="920"/>
        <item x="133"/>
        <item x="29"/>
        <item x="836"/>
        <item x="266"/>
        <item x="148"/>
        <item m="1" x="915"/>
        <item x="397"/>
        <item m="1" x="917"/>
        <item x="834"/>
        <item x="552"/>
        <item x="296"/>
        <item x="824"/>
        <item x="569"/>
        <item x="682"/>
        <item x="257"/>
        <item x="771"/>
        <item x="656"/>
        <item x="301"/>
        <item x="454"/>
        <item x="671"/>
        <item x="187"/>
        <item x="787"/>
        <item x="317"/>
        <item x="438"/>
        <item x="86"/>
        <item x="678"/>
        <item x="783"/>
        <item x="652"/>
        <item x="279"/>
        <item x="237"/>
        <item x="413"/>
        <item x="321"/>
        <item x="439"/>
        <item x="722"/>
        <item x="270"/>
        <item x="519"/>
        <item x="149"/>
        <item x="468"/>
        <item x="115"/>
        <item x="83"/>
        <item x="596"/>
        <item x="272"/>
        <item x="43"/>
        <item x="165"/>
        <item x="391"/>
        <item m="1" x="922"/>
        <item x="216"/>
        <item x="24"/>
        <item x="845"/>
        <item x="249"/>
        <item x="740"/>
        <item x="357"/>
        <item x="206"/>
        <item x="482"/>
        <item x="387"/>
        <item x="44"/>
        <item x="10"/>
        <item x="662"/>
        <item x="99"/>
        <item x="15"/>
        <item x="496"/>
        <item m="1" x="902"/>
        <item x="866"/>
        <item x="535"/>
        <item x="424"/>
        <item m="1" x="932"/>
        <item x="473"/>
        <item x="874"/>
        <item x="781"/>
        <item x="433"/>
        <item x="349"/>
        <item x="117"/>
        <item x="251"/>
        <item x="580"/>
        <item x="171"/>
        <item x="542"/>
        <item x="238"/>
        <item x="663"/>
        <item x="823"/>
        <item x="643"/>
        <item x="626"/>
        <item x="887"/>
        <item m="1" x="921"/>
        <item x="561"/>
        <item x="570"/>
        <item x="503"/>
        <item m="1" x="908"/>
        <item m="1" x="903"/>
        <item x="210"/>
        <item x="759"/>
        <item x="486"/>
        <item x="76"/>
        <item x="673"/>
        <item x="532"/>
        <item x="716"/>
        <item x="431"/>
        <item m="1" x="901"/>
        <item x="307"/>
        <item x="842"/>
        <item x="375"/>
        <item x="67"/>
        <item x="345"/>
        <item x="489"/>
        <item x="543"/>
        <item x="95"/>
        <item x="203"/>
        <item x="364"/>
        <item x="601"/>
        <item x="620"/>
        <item x="411"/>
        <item x="409"/>
        <item x="227"/>
        <item x="255"/>
        <item m="1" x="928"/>
        <item x="832"/>
        <item x="665"/>
        <item x="273"/>
        <item x="721"/>
        <item x="480"/>
        <item x="63"/>
        <item x="577"/>
        <item x="289"/>
        <item x="359"/>
        <item x="613"/>
        <item x="451"/>
        <item x="592"/>
        <item m="1" x="923"/>
        <item x="563"/>
        <item m="1" x="924"/>
        <item x="655"/>
        <item x="567"/>
        <item x="60"/>
        <item x="808"/>
        <item x="327"/>
        <item x="669"/>
        <item x="126"/>
        <item x="8"/>
        <item x="0"/>
        <item x="13"/>
        <item x="46"/>
        <item x="25"/>
        <item x="1"/>
        <item x="2"/>
        <item x="3"/>
        <item x="4"/>
        <item x="5"/>
        <item x="6"/>
        <item x="11"/>
        <item x="12"/>
        <item x="14"/>
        <item x="16"/>
        <item x="17"/>
        <item x="18"/>
        <item x="19"/>
        <item x="22"/>
        <item x="23"/>
        <item x="26"/>
        <item x="30"/>
        <item x="31"/>
        <item x="33"/>
        <item x="34"/>
        <item x="35"/>
        <item x="36"/>
        <item x="37"/>
        <item x="38"/>
        <item x="40"/>
        <item x="41"/>
        <item x="42"/>
        <item x="47"/>
        <item x="48"/>
        <item x="49"/>
        <item x="50"/>
        <item x="52"/>
        <item x="53"/>
        <item x="56"/>
        <item x="57"/>
        <item x="58"/>
        <item x="62"/>
        <item x="64"/>
        <item x="66"/>
        <item x="68"/>
        <item x="69"/>
        <item x="70"/>
        <item x="71"/>
        <item x="72"/>
        <item x="73"/>
        <item x="75"/>
        <item x="77"/>
        <item x="78"/>
        <item x="79"/>
        <item x="80"/>
        <item x="82"/>
        <item x="88"/>
        <item x="90"/>
        <item x="94"/>
        <item x="96"/>
        <item x="97"/>
        <item x="98"/>
        <item x="100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8"/>
        <item x="120"/>
        <item x="123"/>
        <item x="124"/>
        <item x="127"/>
        <item x="130"/>
        <item x="132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7"/>
        <item x="150"/>
        <item x="155"/>
        <item x="157"/>
        <item x="158"/>
        <item x="159"/>
        <item x="160"/>
        <item x="161"/>
        <item x="162"/>
        <item x="163"/>
        <item x="166"/>
        <item x="168"/>
        <item x="169"/>
        <item x="170"/>
        <item x="173"/>
        <item x="174"/>
        <item x="176"/>
        <item x="177"/>
        <item x="178"/>
        <item x="179"/>
        <item x="181"/>
        <item x="182"/>
        <item x="183"/>
        <item x="184"/>
        <item x="185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4"/>
        <item x="207"/>
        <item x="209"/>
        <item x="211"/>
        <item x="212"/>
        <item x="213"/>
        <item x="215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9"/>
        <item x="240"/>
        <item x="241"/>
        <item x="243"/>
        <item x="244"/>
        <item x="245"/>
        <item x="246"/>
        <item x="247"/>
        <item x="248"/>
        <item x="250"/>
        <item x="252"/>
        <item x="253"/>
        <item x="256"/>
        <item x="259"/>
        <item x="260"/>
        <item x="261"/>
        <item x="262"/>
        <item x="263"/>
        <item x="264"/>
        <item x="265"/>
        <item x="268"/>
        <item x="271"/>
        <item x="276"/>
        <item x="277"/>
        <item x="278"/>
        <item x="280"/>
        <item x="281"/>
        <item x="284"/>
        <item x="285"/>
        <item x="287"/>
        <item x="288"/>
        <item x="290"/>
        <item x="291"/>
        <item x="293"/>
        <item x="294"/>
        <item x="297"/>
        <item x="298"/>
        <item x="300"/>
        <item x="302"/>
        <item x="304"/>
        <item x="308"/>
        <item x="309"/>
        <item x="310"/>
        <item x="311"/>
        <item x="312"/>
        <item x="313"/>
        <item x="316"/>
        <item x="318"/>
        <item x="319"/>
        <item x="320"/>
        <item x="322"/>
        <item x="325"/>
        <item x="326"/>
        <item x="328"/>
        <item x="330"/>
        <item x="331"/>
        <item x="333"/>
        <item x="334"/>
        <item x="335"/>
        <item x="336"/>
        <item x="338"/>
        <item x="339"/>
        <item x="342"/>
        <item x="343"/>
        <item x="344"/>
        <item x="346"/>
        <item x="347"/>
        <item x="348"/>
        <item x="352"/>
        <item x="353"/>
        <item x="354"/>
        <item x="355"/>
        <item x="360"/>
        <item x="362"/>
        <item x="365"/>
        <item x="372"/>
        <item x="373"/>
        <item x="374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2"/>
        <item x="393"/>
        <item x="394"/>
        <item x="395"/>
        <item x="398"/>
        <item x="399"/>
        <item x="400"/>
        <item x="401"/>
        <item x="402"/>
        <item x="403"/>
        <item x="404"/>
        <item x="406"/>
        <item x="407"/>
        <item x="408"/>
        <item x="410"/>
        <item x="412"/>
        <item x="414"/>
        <item x="415"/>
        <item x="417"/>
        <item x="419"/>
        <item x="420"/>
        <item x="422"/>
        <item x="423"/>
        <item x="425"/>
        <item x="426"/>
        <item x="429"/>
        <item x="430"/>
        <item x="432"/>
        <item x="434"/>
        <item x="435"/>
        <item x="436"/>
        <item x="437"/>
        <item x="440"/>
        <item x="441"/>
        <item x="443"/>
        <item x="444"/>
        <item x="448"/>
        <item x="449"/>
        <item x="453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9"/>
        <item x="470"/>
        <item x="474"/>
        <item x="475"/>
        <item x="476"/>
        <item x="478"/>
        <item x="479"/>
        <item x="481"/>
        <item x="485"/>
        <item x="487"/>
        <item x="488"/>
        <item x="490"/>
        <item x="491"/>
        <item x="492"/>
        <item x="493"/>
        <item x="497"/>
        <item x="498"/>
        <item x="499"/>
        <item x="500"/>
        <item x="501"/>
        <item x="502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8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3"/>
        <item x="534"/>
        <item x="536"/>
        <item x="537"/>
        <item x="538"/>
        <item x="539"/>
        <item x="540"/>
        <item x="541"/>
        <item x="544"/>
        <item x="545"/>
        <item x="546"/>
        <item x="547"/>
        <item x="549"/>
        <item x="550"/>
        <item x="551"/>
        <item x="553"/>
        <item x="554"/>
        <item x="555"/>
        <item x="556"/>
        <item x="557"/>
        <item x="558"/>
        <item x="560"/>
        <item x="562"/>
        <item x="564"/>
        <item x="565"/>
        <item x="566"/>
        <item x="571"/>
        <item x="572"/>
        <item x="573"/>
        <item x="574"/>
        <item x="575"/>
        <item x="578"/>
        <item x="579"/>
        <item x="581"/>
        <item x="583"/>
        <item x="584"/>
        <item x="585"/>
        <item x="586"/>
        <item x="587"/>
        <item x="590"/>
        <item x="591"/>
        <item x="593"/>
        <item x="594"/>
        <item x="595"/>
        <item x="597"/>
        <item x="599"/>
        <item x="600"/>
        <item x="602"/>
        <item x="603"/>
        <item x="604"/>
        <item x="605"/>
        <item x="606"/>
        <item x="607"/>
        <item x="610"/>
        <item x="611"/>
        <item x="612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5"/>
        <item x="636"/>
        <item x="638"/>
        <item x="639"/>
        <item x="640"/>
        <item x="641"/>
        <item x="642"/>
        <item x="645"/>
        <item x="647"/>
        <item x="648"/>
        <item x="649"/>
        <item x="650"/>
        <item x="651"/>
        <item x="654"/>
        <item x="657"/>
        <item x="659"/>
        <item x="660"/>
        <item x="666"/>
        <item x="668"/>
        <item x="670"/>
        <item x="674"/>
        <item x="675"/>
        <item x="676"/>
        <item x="677"/>
        <item x="679"/>
        <item x="681"/>
        <item x="683"/>
        <item x="684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4"/>
        <item x="705"/>
        <item x="706"/>
        <item x="707"/>
        <item x="708"/>
        <item x="709"/>
        <item x="710"/>
        <item x="711"/>
        <item x="713"/>
        <item x="714"/>
        <item x="715"/>
        <item x="717"/>
        <item x="719"/>
        <item x="727"/>
        <item x="728"/>
        <item x="729"/>
        <item x="732"/>
        <item x="733"/>
        <item x="734"/>
        <item x="735"/>
        <item x="737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4"/>
        <item x="785"/>
        <item x="786"/>
        <item x="788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5"/>
        <item x="816"/>
        <item x="818"/>
        <item x="819"/>
        <item x="820"/>
        <item x="821"/>
        <item x="822"/>
        <item x="826"/>
        <item x="827"/>
        <item x="829"/>
        <item x="830"/>
        <item x="833"/>
        <item x="835"/>
        <item x="837"/>
        <item x="838"/>
        <item x="839"/>
        <item x="840"/>
        <item x="841"/>
        <item x="843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1"/>
        <item x="882"/>
        <item x="883"/>
        <item x="884"/>
        <item x="886"/>
        <item x="888"/>
        <item x="889"/>
        <item x="890"/>
        <item x="891"/>
        <item x="892"/>
        <item x="893"/>
        <item x="894"/>
        <item x="896"/>
        <item x="897"/>
      </items>
    </pivotField>
    <pivotField compact="0" outline="0" showAll="0" defaultSubtotal="0"/>
    <pivotField compact="0" outline="0" showAll="0" defaultSubtotal="0"/>
    <pivotField compact="0" outline="0" showAll="0" defaultSubtotal="0">
      <items count="1189">
        <item x="889"/>
        <item m="1" x="958"/>
        <item m="1" x="963"/>
        <item m="1" x="1157"/>
        <item m="1" x="896"/>
        <item x="30"/>
        <item m="1" x="1102"/>
        <item m="1" x="906"/>
        <item m="1" x="1046"/>
        <item m="1" x="942"/>
        <item m="1" x="982"/>
        <item m="1" x="928"/>
        <item m="1" x="933"/>
        <item m="1" x="911"/>
        <item m="1" x="1183"/>
        <item m="1" x="1027"/>
        <item m="1" x="1091"/>
        <item m="1" x="1188"/>
        <item x="406"/>
        <item m="1" x="1060"/>
        <item m="1" x="1128"/>
        <item m="1" x="1019"/>
        <item m="1" x="929"/>
        <item m="1" x="1176"/>
        <item m="1" x="996"/>
        <item m="1" x="956"/>
        <item m="1" x="1006"/>
        <item m="1" x="925"/>
        <item m="1" x="945"/>
        <item m="1" x="1108"/>
        <item m="1" x="1119"/>
        <item m="1" x="1182"/>
        <item m="1" x="1114"/>
        <item m="1" x="1125"/>
        <item m="1" x="891"/>
        <item m="1" x="1118"/>
        <item m="1" x="1049"/>
        <item m="1" x="902"/>
        <item m="1" x="1013"/>
        <item m="1" x="1086"/>
        <item m="1" x="1023"/>
        <item m="1" x="1011"/>
        <item m="1" x="954"/>
        <item m="1" x="910"/>
        <item m="1" x="1004"/>
        <item m="1" x="1132"/>
        <item m="1" x="1149"/>
        <item m="1" x="893"/>
        <item m="1" x="1088"/>
        <item m="1" x="1109"/>
        <item m="1" x="990"/>
        <item m="1" x="1173"/>
        <item m="1" x="907"/>
        <item m="1" x="1064"/>
        <item m="1" x="979"/>
        <item m="1" x="1051"/>
        <item m="1" x="1124"/>
        <item x="343"/>
        <item m="1" x="923"/>
        <item m="1" x="920"/>
        <item x="409"/>
        <item m="1" x="1148"/>
        <item m="1" x="983"/>
        <item m="1" x="1037"/>
        <item m="1" x="991"/>
        <item m="1" x="1065"/>
        <item m="1" x="1057"/>
        <item m="1" x="1079"/>
        <item m="1" x="944"/>
        <item m="1" x="1150"/>
        <item m="1" x="1186"/>
        <item m="1" x="921"/>
        <item m="1" x="987"/>
        <item m="1" x="1131"/>
        <item m="1" x="995"/>
        <item m="1" x="1161"/>
        <item m="1" x="981"/>
        <item m="1" x="950"/>
        <item x="802"/>
        <item x="743"/>
        <item m="1" x="967"/>
        <item m="1" x="980"/>
        <item x="789"/>
        <item m="1" x="1167"/>
        <item m="1" x="993"/>
        <item m="1" x="1061"/>
        <item x="771"/>
        <item x="826"/>
        <item x="797"/>
        <item x="750"/>
        <item m="1" x="1146"/>
        <item m="1" x="1018"/>
        <item x="551"/>
        <item x="554"/>
        <item x="506"/>
        <item m="1" x="1001"/>
        <item m="1" x="1034"/>
        <item m="1" x="948"/>
        <item m="1" x="1035"/>
        <item m="1" x="951"/>
        <item m="1" x="1129"/>
        <item x="514"/>
        <item m="1" x="1147"/>
        <item m="1" x="937"/>
        <item m="1" x="975"/>
        <item m="1" x="1056"/>
        <item m="1" x="895"/>
        <item m="1" x="972"/>
        <item m="1" x="1083"/>
        <item m="1" x="1033"/>
        <item m="1" x="892"/>
        <item m="1" x="918"/>
        <item m="1" x="1166"/>
        <item m="1" x="909"/>
        <item m="1" x="1105"/>
        <item m="1" x="1137"/>
        <item m="1" x="1094"/>
        <item m="1" x="1153"/>
        <item m="1" x="1002"/>
        <item m="1" x="952"/>
        <item m="1" x="1030"/>
        <item m="1" x="1066"/>
        <item m="1" x="1111"/>
        <item m="1" x="1089"/>
        <item m="1" x="919"/>
        <item m="1" x="949"/>
        <item m="1" x="1020"/>
        <item m="1" x="898"/>
        <item m="1" x="1130"/>
        <item m="1" x="955"/>
        <item x="300"/>
        <item x="790"/>
        <item m="1" x="1180"/>
        <item m="1" x="1168"/>
        <item x="571"/>
        <item m="1" x="1171"/>
        <item x="509"/>
        <item m="1" x="1071"/>
        <item m="1" x="1010"/>
        <item m="1" x="904"/>
        <item m="1" x="1187"/>
        <item m="1" x="1096"/>
        <item m="1" x="935"/>
        <item m="1" x="1047"/>
        <item m="1" x="946"/>
        <item m="1" x="936"/>
        <item m="1" x="1038"/>
        <item m="1" x="1014"/>
        <item m="1" x="1017"/>
        <item m="1" x="1070"/>
        <item m="1" x="976"/>
        <item m="1" x="915"/>
        <item m="1" x="1050"/>
        <item m="1" x="903"/>
        <item m="1" x="1126"/>
        <item m="1" x="1123"/>
        <item m="1" x="914"/>
        <item m="1" x="1156"/>
        <item m="1" x="1135"/>
        <item m="1" x="1055"/>
        <item m="1" x="890"/>
        <item m="1" x="1141"/>
        <item m="1" x="1039"/>
        <item x="139"/>
        <item m="1" x="1040"/>
        <item m="1" x="1025"/>
        <item m="1" x="917"/>
        <item m="1" x="957"/>
        <item m="1" x="1115"/>
        <item m="1" x="1041"/>
        <item m="1" x="1031"/>
        <item m="1" x="1185"/>
        <item m="1" x="973"/>
        <item m="1" x="1003"/>
        <item m="1" x="1140"/>
        <item m="1" x="953"/>
        <item m="1" x="1022"/>
        <item m="1" x="943"/>
        <item m="1" x="988"/>
        <item m="1" x="977"/>
        <item m="1" x="926"/>
        <item m="1" x="1005"/>
        <item m="1" x="1078"/>
        <item m="1" x="941"/>
        <item m="1" x="1181"/>
        <item m="1" x="930"/>
        <item x="404"/>
        <item m="1" x="1044"/>
        <item x="403"/>
        <item m="1" x="1021"/>
        <item m="1" x="989"/>
        <item m="1" x="1099"/>
        <item m="1" x="1043"/>
        <item m="1" x="1179"/>
        <item m="1" x="1058"/>
        <item m="1" x="994"/>
        <item m="1" x="922"/>
        <item m="1" x="969"/>
        <item m="1" x="1158"/>
        <item m="1" x="1084"/>
        <item m="1" x="1076"/>
        <item m="1" x="897"/>
        <item m="1" x="1090"/>
        <item m="1" x="913"/>
        <item m="1" x="1082"/>
        <item m="1" x="1062"/>
        <item m="1" x="968"/>
        <item m="1" x="1009"/>
        <item m="1" x="961"/>
        <item x="779"/>
        <item x="799"/>
        <item m="1" x="1059"/>
        <item m="1" x="1098"/>
        <item m="1" x="1184"/>
        <item m="1" x="1159"/>
        <item m="1" x="1113"/>
        <item m="1" x="927"/>
        <item m="1" x="1164"/>
        <item m="1" x="1106"/>
        <item m="1" x="1172"/>
        <item m="1" x="999"/>
        <item m="1" x="966"/>
        <item m="1" x="978"/>
        <item m="1" x="1036"/>
        <item m="1" x="1151"/>
        <item m="1" x="938"/>
        <item m="1" x="1042"/>
        <item m="1" x="905"/>
        <item m="1" x="1016"/>
        <item m="1" x="894"/>
        <item m="1" x="974"/>
        <item m="1" x="992"/>
        <item m="1" x="1117"/>
        <item x="852"/>
        <item x="869"/>
        <item x="579"/>
        <item m="1" x="940"/>
        <item m="1" x="964"/>
        <item m="1" x="1163"/>
        <item x="754"/>
        <item m="1" x="901"/>
        <item m="1" x="1112"/>
        <item m="1" x="1052"/>
        <item x="808"/>
        <item m="1" x="1121"/>
        <item m="1" x="1048"/>
        <item x="569"/>
        <item m="1" x="1077"/>
        <item m="1" x="1127"/>
        <item m="1" x="1144"/>
        <item m="1" x="1045"/>
        <item m="1" x="1170"/>
        <item m="1" x="900"/>
        <item m="1" x="1110"/>
        <item m="1" x="1097"/>
        <item m="1" x="1136"/>
        <item x="197"/>
        <item m="1" x="1073"/>
        <item m="1" x="1174"/>
        <item m="1" x="1101"/>
        <item m="1" x="1165"/>
        <item m="1" x="1122"/>
        <item m="1" x="1080"/>
        <item m="1" x="965"/>
        <item m="1" x="971"/>
        <item x="243"/>
        <item m="1" x="1081"/>
        <item x="456"/>
        <item m="1" x="959"/>
        <item m="1" x="1104"/>
        <item m="1" x="984"/>
        <item m="1" x="1175"/>
        <item m="1" x="1008"/>
        <item m="1" x="1026"/>
        <item m="1" x="1134"/>
        <item m="1" x="1103"/>
        <item m="1" x="1075"/>
        <item m="1" x="1024"/>
        <item m="1" x="899"/>
        <item m="1" x="912"/>
        <item m="1" x="1072"/>
        <item m="1" x="1152"/>
        <item m="1" x="916"/>
        <item m="1" x="1063"/>
        <item m="1" x="998"/>
        <item m="1" x="924"/>
        <item m="1" x="1145"/>
        <item m="1" x="1177"/>
        <item m="1" x="939"/>
        <item m="1" x="1093"/>
        <item m="1" x="1143"/>
        <item m="1" x="960"/>
        <item m="1" x="1142"/>
        <item m="1" x="1095"/>
        <item m="1" x="962"/>
        <item m="1" x="931"/>
        <item m="1" x="1107"/>
        <item x="395"/>
        <item m="1" x="1000"/>
        <item m="1" x="970"/>
        <item m="1" x="1054"/>
        <item m="1" x="1029"/>
        <item m="1" x="1069"/>
        <item m="1" x="932"/>
        <item m="1" x="1068"/>
        <item m="1" x="908"/>
        <item m="1" x="1074"/>
        <item m="1" x="1032"/>
        <item m="1" x="986"/>
        <item m="1" x="934"/>
        <item m="1" x="1092"/>
        <item m="1" x="1100"/>
        <item m="1" x="1139"/>
        <item m="1" x="1012"/>
        <item m="1" x="1155"/>
        <item m="1" x="1015"/>
        <item m="1" x="1028"/>
        <item m="1" x="985"/>
        <item m="1" x="1160"/>
        <item x="50"/>
        <item x="764"/>
        <item m="1" x="1133"/>
        <item m="1" x="1087"/>
        <item m="1" x="1138"/>
        <item m="1" x="997"/>
        <item m="1" x="1120"/>
        <item m="1" x="947"/>
        <item m="1" x="1116"/>
        <item m="1" x="1085"/>
        <item m="1" x="1178"/>
        <item m="1" x="1067"/>
        <item m="1" x="1169"/>
        <item m="1" x="1154"/>
        <item m="1" x="1053"/>
        <item x="8"/>
        <item x="45"/>
        <item m="1" x="1162"/>
        <item x="0"/>
        <item x="13"/>
        <item x="46"/>
        <item x="25"/>
        <item x="1"/>
        <item x="2"/>
        <item x="3"/>
        <item x="4"/>
        <item x="5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91"/>
        <item x="792"/>
        <item x="793"/>
        <item x="794"/>
        <item x="795"/>
        <item x="796"/>
        <item x="798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m="1" x="1007"/>
      </items>
    </pivotField>
    <pivotField compact="0" outline="0" showAll="0" defaultSubtotal="0">
      <items count="79">
        <item x="37"/>
        <item x="47"/>
        <item x="41"/>
        <item x="25"/>
        <item x="26"/>
        <item x="24"/>
        <item x="17"/>
        <item x="31"/>
        <item x="48"/>
        <item x="33"/>
        <item x="32"/>
        <item x="13"/>
        <item x="27"/>
        <item x="36"/>
        <item x="22"/>
        <item x="14"/>
        <item x="7"/>
        <item x="11"/>
        <item x="21"/>
        <item x="29"/>
        <item x="20"/>
        <item x="5"/>
        <item x="19"/>
        <item x="55"/>
        <item x="39"/>
        <item x="8"/>
        <item x="10"/>
        <item x="28"/>
        <item x="35"/>
        <item x="43"/>
        <item x="49"/>
        <item x="63"/>
        <item x="38"/>
        <item x="3"/>
        <item x="2"/>
        <item x="0"/>
        <item x="1"/>
        <item x="4"/>
        <item x="58"/>
        <item x="59"/>
        <item x="60"/>
        <item x="61"/>
        <item sd="0" x="62"/>
        <item x="77"/>
        <item x="75"/>
        <item x="45"/>
        <item x="18"/>
        <item x="16"/>
        <item x="73"/>
        <item m="1" x="78"/>
        <item x="66"/>
        <item x="6"/>
        <item x="9"/>
        <item x="12"/>
        <item x="15"/>
        <item x="23"/>
        <item x="30"/>
        <item x="34"/>
        <item x="40"/>
        <item x="42"/>
        <item x="44"/>
        <item x="46"/>
        <item x="50"/>
        <item x="51"/>
        <item x="52"/>
        <item x="53"/>
        <item x="54"/>
        <item x="56"/>
        <item x="57"/>
        <item x="64"/>
        <item x="65"/>
        <item x="67"/>
        <item x="68"/>
        <item x="69"/>
        <item x="70"/>
        <item x="71"/>
        <item x="72"/>
        <item x="74"/>
        <item x="76"/>
      </items>
    </pivotField>
    <pivotField axis="axisRow" compact="0" outline="0" showAll="0">
      <items count="6">
        <item h="1" m="1" x="4"/>
        <item h="1" x="3"/>
        <item x="0"/>
        <item h="1" x="1"/>
        <item h="1" x="2"/>
        <item t="default"/>
      </items>
    </pivotField>
    <pivotField compact="0" outline="0" subtotalTop="0" showAll="0" sortType="ascending">
      <items count="45">
        <item x="41"/>
        <item x="17"/>
        <item m="1" x="43"/>
        <item x="14"/>
        <item x="8"/>
        <item x="12"/>
        <item x="6"/>
        <item x="9"/>
        <item x="7"/>
        <item x="11"/>
        <item x="13"/>
        <item x="15"/>
        <item x="16"/>
        <item x="18"/>
        <item x="19"/>
        <item x="2"/>
        <item x="3"/>
        <item x="23"/>
        <item x="34"/>
        <item x="32"/>
        <item x="21"/>
        <item x="5"/>
        <item x="25"/>
        <item m="1" x="42"/>
        <item x="40"/>
        <item x="39"/>
        <item x="35"/>
        <item x="36"/>
        <item x="38"/>
        <item x="37"/>
        <item x="26"/>
        <item x="27"/>
        <item x="28"/>
        <item x="29"/>
        <item x="30"/>
        <item x="31"/>
        <item x="1"/>
        <item x="0"/>
        <item x="22"/>
        <item x="33"/>
        <item x="24"/>
        <item x="20"/>
        <item x="4"/>
        <item x="10"/>
        <item t="default"/>
      </items>
    </pivotField>
    <pivotField compact="0" outline="0" showAll="0" defaultSubtotal="0"/>
    <pivotField axis="axisPage" compact="0" outline="0" showAll="0" defaultSubtotal="0">
      <items count="6">
        <item h="1" x="3"/>
        <item x="1"/>
        <item h="1" x="0"/>
        <item h="1" m="1" x="5"/>
        <item h="1" m="1" x="4"/>
        <item h="1" x="2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04">
        <item x="102"/>
        <item m="1" x="1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axis="axisRow" compact="0" outline="0" showAll="0" defaultSubtotal="0">
      <items count="9">
        <item x="6"/>
        <item m="1" x="8"/>
        <item x="1"/>
        <item x="5"/>
        <item m="1" x="7"/>
        <item x="0"/>
        <item x="2"/>
        <item x="3"/>
        <item x="4"/>
      </items>
    </pivotField>
    <pivotField compact="0" outline="0" showAll="0" defaultSubtotal="0">
      <items count="469">
        <item x="1"/>
        <item x="0"/>
        <item m="1" x="277"/>
        <item m="1" x="329"/>
        <item m="1" x="402"/>
        <item m="1" x="423"/>
        <item m="1" x="75"/>
        <item m="1" x="121"/>
        <item m="1" x="154"/>
        <item m="1" x="176"/>
        <item m="1" x="252"/>
        <item m="1" x="278"/>
        <item m="1" x="330"/>
        <item m="1" x="160"/>
        <item m="1" x="393"/>
        <item m="1" x="177"/>
        <item m="1" x="199"/>
        <item m="1" x="394"/>
        <item m="1" x="452"/>
        <item m="1" x="40"/>
        <item m="1" x="207"/>
        <item m="1" x="305"/>
        <item m="1" x="413"/>
        <item m="1" x="461"/>
        <item m="1" x="44"/>
        <item m="1" x="131"/>
        <item m="1" x="410"/>
        <item m="1" x="297"/>
        <item m="1" x="315"/>
        <item m="1" x="453"/>
        <item m="1" x="259"/>
        <item m="1" x="380"/>
        <item m="1" x="68"/>
        <item m="1" x="93"/>
        <item m="1" x="113"/>
        <item m="1" x="192"/>
        <item m="1" x="211"/>
        <item m="1" x="269"/>
        <item m="1" x="30"/>
        <item m="1" x="227"/>
        <item m="1" x="424"/>
        <item m="1" x="155"/>
        <item m="1" x="352"/>
        <item m="1" x="86"/>
        <item m="1" x="316"/>
        <item m="1" x="41"/>
        <item m="1" x="239"/>
        <item m="1" x="437"/>
        <item m="1" x="169"/>
        <item m="1" x="367"/>
        <item m="1" x="133"/>
        <item m="1" x="326"/>
        <item m="1" x="54"/>
        <item m="1" x="254"/>
        <item m="1" x="454"/>
        <item m="1" x="185"/>
        <item m="1" x="412"/>
        <item m="1" x="142"/>
        <item m="1" x="339"/>
        <item m="1" x="70"/>
        <item m="1" x="270"/>
        <item m="1" x="2"/>
        <item m="1" x="229"/>
        <item m="1" x="425"/>
        <item m="1" x="156"/>
        <item m="1" x="354"/>
        <item m="1" x="87"/>
        <item m="1" x="285"/>
        <item m="1" x="43"/>
        <item m="1" x="240"/>
        <item m="1" x="438"/>
        <item m="1" x="171"/>
        <item m="1" x="368"/>
        <item m="1" x="101"/>
        <item m="1" x="328"/>
        <item m="1" x="55"/>
        <item m="1" x="255"/>
        <item m="1" x="456"/>
        <item m="1" x="186"/>
        <item m="1" x="381"/>
        <item m="1" x="144"/>
        <item m="1" x="340"/>
        <item m="1" x="71"/>
        <item m="1" x="272"/>
        <item m="1" x="3"/>
        <item m="1" x="200"/>
        <item m="1" x="427"/>
        <item m="1" x="157"/>
        <item m="1" x="355"/>
        <item m="1" x="89"/>
        <item m="1" x="286"/>
        <item m="1" x="13"/>
        <item m="1" x="242"/>
        <item m="1" x="439"/>
        <item m="1" x="172"/>
        <item m="1" x="370"/>
        <item m="1" x="102"/>
        <item m="1" x="298"/>
        <item m="1" x="57"/>
        <item m="1" x="256"/>
        <item m="1" x="457"/>
        <item m="1" x="188"/>
        <item m="1" x="382"/>
        <item m="1" x="114"/>
        <item m="1" x="342"/>
        <item m="1" x="72"/>
        <item m="1" x="273"/>
        <item m="1" x="5"/>
        <item m="1" x="201"/>
        <item m="1" x="395"/>
        <item m="1" x="159"/>
        <item m="1" x="356"/>
        <item m="1" x="90"/>
        <item m="1" x="288"/>
        <item m="1" x="14"/>
        <item m="1" x="212"/>
        <item m="1" x="441"/>
        <item m="1" x="173"/>
        <item m="1" x="371"/>
        <item m="1" x="104"/>
        <item m="1" x="299"/>
        <item m="1" x="23"/>
        <item m="1" x="258"/>
        <item m="1" x="458"/>
        <item m="1" x="189"/>
        <item m="1" x="384"/>
        <item m="1" x="115"/>
        <item m="1" x="308"/>
        <item m="1" x="74"/>
        <item m="1" x="274"/>
        <item m="1" x="6"/>
        <item m="1" x="203"/>
        <item m="1" x="396"/>
        <item m="1" x="124"/>
        <item m="1" x="358"/>
        <item m="1" x="91"/>
        <item m="1" x="289"/>
        <item m="1" x="16"/>
        <item m="1" x="213"/>
        <item m="1" x="403"/>
        <item m="1" x="175"/>
        <item m="1" x="372"/>
        <item m="1" x="105"/>
        <item m="1" x="301"/>
        <item m="1" x="24"/>
        <item m="1" x="220"/>
        <item m="1" x="460"/>
        <item m="1" x="190"/>
        <item m="1" x="385"/>
        <item m="1" x="117"/>
        <item m="1" x="309"/>
        <item m="1" x="33"/>
        <item m="1" x="276"/>
        <item m="1" x="7"/>
        <item m="1" x="204"/>
        <item m="1" x="397"/>
        <item m="1" x="125"/>
        <item m="1" x="318"/>
        <item m="1" x="92"/>
        <item m="1" x="290"/>
        <item m="1" x="17"/>
        <item m="1" x="214"/>
        <item m="1" x="404"/>
        <item m="1" x="134"/>
        <item m="1" x="373"/>
        <item m="1" x="106"/>
        <item m="1" x="302"/>
        <item m="1" x="25"/>
        <item m="1" x="221"/>
        <item m="1" x="414"/>
        <item m="1" x="191"/>
        <item m="1" x="386"/>
        <item m="1" x="118"/>
        <item m="1" x="310"/>
        <item m="1" x="34"/>
        <item m="1" x="230"/>
        <item m="1" x="8"/>
        <item m="1" x="205"/>
        <item m="1" x="398"/>
        <item m="1" x="126"/>
        <item m="1" x="319"/>
        <item m="1" x="45"/>
        <item m="1" x="291"/>
        <item m="1" x="18"/>
        <item m="1" x="215"/>
        <item m="1" x="405"/>
        <item m="1" x="135"/>
        <item m="1" x="331"/>
        <item m="1" x="107"/>
        <item m="1" x="303"/>
        <item m="1" x="26"/>
        <item m="1" x="222"/>
        <item m="1" x="415"/>
        <item m="1" x="145"/>
        <item m="1" x="387"/>
        <item m="1" x="119"/>
        <item m="1" x="311"/>
        <item m="1" x="35"/>
        <item m="1" x="231"/>
        <item m="1" x="428"/>
        <item m="1" x="206"/>
        <item m="1" x="399"/>
        <item m="1" x="127"/>
        <item m="1" x="320"/>
        <item m="1" x="46"/>
        <item m="1" x="243"/>
        <item m="1" x="19"/>
        <item m="1" x="216"/>
        <item m="1" x="406"/>
        <item m="1" x="136"/>
        <item m="1" x="332"/>
        <item m="1" x="58"/>
        <item m="1" x="304"/>
        <item m="1" x="27"/>
        <item m="1" x="223"/>
        <item m="1" x="416"/>
        <item m="1" x="146"/>
        <item m="1" x="343"/>
        <item m="1" x="120"/>
        <item m="1" x="312"/>
        <item m="1" x="36"/>
        <item m="1" x="232"/>
        <item m="1" x="429"/>
        <item m="1" x="161"/>
        <item m="1" x="400"/>
        <item m="1" x="128"/>
        <item m="1" x="321"/>
        <item m="1" x="47"/>
        <item m="1" x="244"/>
        <item m="1" x="442"/>
        <item m="1" x="217"/>
        <item m="1" x="407"/>
        <item m="1" x="137"/>
        <item m="1" x="333"/>
        <item m="1" x="59"/>
        <item m="1" x="260"/>
        <item m="1" x="28"/>
        <item m="1" x="224"/>
        <item m="1" x="417"/>
        <item m="1" x="147"/>
        <item m="1" x="344"/>
        <item m="1" x="76"/>
        <item m="1" x="313"/>
        <item m="1" x="37"/>
        <item m="1" x="233"/>
        <item m="1" x="430"/>
        <item m="1" x="162"/>
        <item m="1" x="359"/>
        <item m="1" x="129"/>
        <item m="1" x="322"/>
        <item m="1" x="48"/>
        <item m="1" x="245"/>
        <item m="1" x="443"/>
        <item m="1" x="178"/>
        <item m="1" x="408"/>
        <item m="1" x="138"/>
        <item m="1" x="334"/>
        <item m="1" x="60"/>
        <item m="1" x="261"/>
        <item m="1" x="462"/>
        <item m="1" x="225"/>
        <item m="1" x="418"/>
        <item m="1" x="148"/>
        <item m="1" x="345"/>
        <item m="1" x="77"/>
        <item m="1" x="279"/>
        <item m="1" x="38"/>
        <item m="1" x="234"/>
        <item m="1" x="431"/>
        <item m="1" x="163"/>
        <item m="1" x="360"/>
        <item m="1" x="94"/>
        <item m="1" x="323"/>
        <item m="1" x="49"/>
        <item m="1" x="246"/>
        <item m="1" x="444"/>
        <item m="1" x="179"/>
        <item m="1" x="374"/>
        <item m="1" x="139"/>
        <item m="1" x="335"/>
        <item m="1" x="61"/>
        <item m="1" x="262"/>
        <item m="1" x="463"/>
        <item m="1" x="193"/>
        <item m="1" x="420"/>
        <item m="1" x="149"/>
        <item m="1" x="346"/>
        <item m="1" x="79"/>
        <item m="1" x="280"/>
        <item m="1" x="9"/>
        <item m="1" x="236"/>
        <item m="1" x="432"/>
        <item m="1" x="164"/>
        <item m="1" x="361"/>
        <item m="1" x="95"/>
        <item m="1" x="292"/>
        <item m="1" x="51"/>
        <item m="1" x="247"/>
        <item m="1" x="445"/>
        <item m="1" x="180"/>
        <item m="1" x="375"/>
        <item m="1" x="108"/>
        <item m="1" x="336"/>
        <item m="1" x="62"/>
        <item m="1" x="263"/>
        <item m="1" x="464"/>
        <item m="1" x="194"/>
        <item m="1" x="388"/>
        <item m="1" x="150"/>
        <item m="1" x="347"/>
        <item m="1" x="80"/>
        <item m="1" x="281"/>
        <item m="1" x="10"/>
        <item m="1" x="208"/>
        <item m="1" x="433"/>
        <item m="1" x="165"/>
        <item m="1" x="362"/>
        <item m="1" x="96"/>
        <item m="1" x="293"/>
        <item m="1" x="20"/>
        <item m="1" x="248"/>
        <item m="1" x="446"/>
        <item m="1" x="181"/>
        <item m="1" x="376"/>
        <item m="1" x="109"/>
        <item m="1" x="306"/>
        <item m="1" x="64"/>
        <item m="1" x="264"/>
        <item m="1" x="465"/>
        <item m="1" x="195"/>
        <item m="1" x="389"/>
        <item m="1" x="122"/>
        <item m="1" x="348"/>
        <item m="1" x="81"/>
        <item m="1" x="132"/>
        <item m="1" x="253"/>
        <item m="1" x="411"/>
        <item m="1" x="69"/>
        <item m="1" x="228"/>
        <item m="1" x="353"/>
        <item m="1" x="42"/>
        <item m="1" x="170"/>
        <item m="1" x="327"/>
        <item m="1" x="455"/>
        <item m="1" x="143"/>
        <item m="1" x="271"/>
        <item m="1" x="426"/>
        <item m="1" x="88"/>
        <item m="1" x="241"/>
        <item m="1" x="369"/>
        <item m="1" x="56"/>
        <item m="1" x="187"/>
        <item m="1" x="341"/>
        <item m="1" x="4"/>
        <item m="1" x="158"/>
        <item m="1" x="287"/>
        <item m="1" x="440"/>
        <item m="1" x="103"/>
        <item m="1" x="257"/>
        <item m="1" x="383"/>
        <item m="1" x="73"/>
        <item m="1" x="202"/>
        <item m="1" x="357"/>
        <item m="1" x="15"/>
        <item m="1" x="174"/>
        <item m="1" x="300"/>
        <item m="1" x="459"/>
        <item m="1" x="116"/>
        <item m="1" x="275"/>
        <item m="1" x="419"/>
        <item m="1" x="78"/>
        <item m="1" x="235"/>
        <item m="1" x="50"/>
        <item m="1" x="63"/>
        <item m="1" x="294"/>
        <item m="1" x="447"/>
        <item m="1" x="110"/>
        <item m="1" x="97"/>
        <item m="1" x="390"/>
        <item m="1" x="218"/>
        <item m="1" x="31"/>
        <item m="1" x="363"/>
        <item m="1" x="196"/>
        <item m="1" x="21"/>
        <item m="1" x="317"/>
        <item m="1" x="29"/>
        <item m="1" x="324"/>
        <item m="1" x="151"/>
        <item m="1" x="448"/>
        <item m="1" x="314"/>
        <item m="1" x="140"/>
        <item m="1" x="434"/>
        <item m="1" x="265"/>
        <item m="1" x="130"/>
        <item m="1" x="421"/>
        <item m="1" x="249"/>
        <item m="1" x="82"/>
        <item m="1" x="409"/>
        <item m="1" x="237"/>
        <item m="1" x="65"/>
        <item m="1" x="364"/>
        <item m="1" x="226"/>
        <item m="1" x="52"/>
        <item m="1" x="349"/>
        <item m="1" x="182"/>
        <item m="1" x="39"/>
        <item m="1" x="337"/>
        <item m="1" x="166"/>
        <item m="1" x="466"/>
        <item m="1" x="325"/>
        <item m="1" x="152"/>
        <item m="1" x="449"/>
        <item m="1" x="282"/>
        <item m="1" x="141"/>
        <item m="1" x="435"/>
        <item m="1" x="266"/>
        <item m="1" x="98"/>
        <item m="1" x="422"/>
        <item m="1" x="250"/>
        <item m="1" x="83"/>
        <item m="1" x="377"/>
        <item m="1" x="238"/>
        <item m="1" x="66"/>
        <item m="1" x="365"/>
        <item m="1" x="197"/>
        <item m="1" x="53"/>
        <item m="1" x="350"/>
        <item m="1" x="183"/>
        <item m="1" x="11"/>
        <item m="1" x="338"/>
        <item m="1" x="167"/>
        <item m="1" x="467"/>
        <item m="1" x="295"/>
        <item m="1" x="153"/>
        <item m="1" x="450"/>
        <item m="1" x="283"/>
        <item m="1" x="111"/>
        <item m="1" x="436"/>
        <item m="1" x="267"/>
        <item m="1" x="99"/>
        <item m="1" x="391"/>
        <item m="1" x="251"/>
        <item m="1" x="84"/>
        <item m="1" x="378"/>
        <item m="1" x="209"/>
        <item m="1" x="67"/>
        <item m="1" x="366"/>
        <item m="1" x="198"/>
        <item m="1" x="22"/>
        <item m="1" x="351"/>
        <item m="1" x="184"/>
        <item m="1" x="12"/>
        <item m="1" x="307"/>
        <item m="1" x="168"/>
        <item m="1" x="468"/>
        <item m="1" x="296"/>
        <item m="1" x="123"/>
        <item m="1" x="451"/>
        <item m="1" x="284"/>
        <item m="1" x="112"/>
        <item m="1" x="401"/>
        <item m="1" x="268"/>
        <item m="1" x="100"/>
        <item m="1" x="392"/>
        <item m="1" x="219"/>
        <item m="1" x="85"/>
        <item m="1" x="379"/>
        <item m="1" x="210"/>
        <item m="1" x="32"/>
      </items>
    </pivotField>
    <pivotField compact="0" outline="0" showAll="0" defaultSubtotal="0"/>
    <pivotField compact="0" outline="0" showAll="0" defaultSubtotal="0">
      <items count="511">
        <item x="2"/>
        <item x="0"/>
        <item m="1" x="75"/>
        <item m="1" x="313"/>
        <item m="1" x="112"/>
        <item m="1" x="372"/>
        <item m="1" x="344"/>
        <item m="1" x="333"/>
        <item m="1" x="322"/>
        <item m="1" x="65"/>
        <item m="1" x="47"/>
        <item m="1" x="292"/>
        <item m="1" x="32"/>
        <item m="1" x="220"/>
        <item m="1" x="458"/>
        <item m="1" x="477"/>
        <item m="1" x="206"/>
        <item m="1" x="167"/>
        <item m="1" x="419"/>
        <item m="1" x="138"/>
        <item m="1" x="108"/>
        <item m="1" x="348"/>
        <item m="1" x="315"/>
        <item m="1" x="305"/>
        <item m="1" x="43"/>
        <item m="1" x="28"/>
        <item m="1" x="92"/>
        <item m="1" x="343"/>
        <item m="1" x="82"/>
        <item m="1" x="302"/>
        <item m="1" x="240"/>
        <item m="1" x="219"/>
        <item m="1" x="188"/>
        <item m="1" x="443"/>
        <item m="1" x="180"/>
        <item m="1" x="163"/>
        <item m="1" x="423"/>
        <item m="1" x="144"/>
        <item m="1" x="430"/>
        <item m="1" x="387"/>
        <item m="1" x="340"/>
        <item m="1" x="289"/>
        <item m="1" x="247"/>
        <item m="1" x="207"/>
        <item m="1" x="489"/>
        <item m="1" x="447"/>
        <item m="1" x="409"/>
        <item m="1" x="367"/>
        <item m="1" x="314"/>
        <item m="1" x="270"/>
        <item m="1" x="39"/>
        <item m="1" x="3"/>
        <item m="1" x="472"/>
        <item m="1" x="433"/>
        <item m="1" x="390"/>
        <item m="1" x="345"/>
        <item m="1" x="102"/>
        <item m="1" x="64"/>
        <item m="1" x="23"/>
        <item m="1" x="492"/>
        <item m="1" x="451"/>
        <item m="1" x="415"/>
        <item m="1" x="169"/>
        <item m="1" x="124"/>
        <item m="1" x="87"/>
        <item m="1" x="45"/>
        <item m="1" x="8"/>
        <item m="1" x="479"/>
        <item m="1" x="229"/>
        <item m="1" x="191"/>
        <item m="1" x="148"/>
        <item m="1" x="107"/>
        <item m="1" x="70"/>
        <item m="1" x="27"/>
        <item m="1" x="293"/>
        <item m="1" x="252"/>
        <item m="1" x="211"/>
        <item m="1" x="173"/>
        <item m="1" x="128"/>
        <item m="1" x="91"/>
        <item m="1" x="370"/>
        <item m="1" x="320"/>
        <item m="1" x="276"/>
        <item m="1" x="232"/>
        <item m="1" x="195"/>
        <item m="1" x="151"/>
        <item m="1" x="436"/>
        <item m="1" x="394"/>
        <item m="1" x="351"/>
        <item m="1" x="299"/>
        <item m="1" x="256"/>
        <item m="1" x="217"/>
        <item m="1" x="498"/>
        <item m="1" x="455"/>
        <item m="1" x="417"/>
        <item m="1" x="375"/>
        <item m="1" x="325"/>
        <item m="1" x="279"/>
        <item m="1" x="48"/>
        <item m="1" x="12"/>
        <item m="1" x="481"/>
        <item m="1" x="438"/>
        <item m="1" x="398"/>
        <item m="1" x="356"/>
        <item m="1" x="111"/>
        <item m="1" x="73"/>
        <item m="1" x="30"/>
        <item m="1" x="500"/>
        <item m="1" x="460"/>
        <item m="1" x="421"/>
        <item m="1" x="178"/>
        <item m="1" x="132"/>
        <item m="1" x="95"/>
        <item m="1" x="52"/>
        <item m="1" x="15"/>
        <item m="1" x="484"/>
        <item m="1" x="235"/>
        <item m="1" x="199"/>
        <item m="1" x="157"/>
        <item m="1" x="116"/>
        <item m="1" x="77"/>
        <item m="1" x="34"/>
        <item m="1" x="303"/>
        <item m="1" x="258"/>
        <item m="1" x="221"/>
        <item m="1" x="182"/>
        <item m="1" x="135"/>
        <item m="1" x="97"/>
        <item m="1" x="380"/>
        <item m="1" x="330"/>
        <item m="1" x="282"/>
        <item m="1" x="238"/>
        <item m="1" x="202"/>
        <item m="1" x="161"/>
        <item m="1" x="441"/>
        <item m="1" x="403"/>
        <item m="1" x="360"/>
        <item m="1" x="307"/>
        <item m="1" x="264"/>
        <item m="1" x="224"/>
        <item m="1" x="504"/>
        <item m="1" x="466"/>
        <item m="1" x="426"/>
        <item m="1" x="384"/>
        <item m="1" x="336"/>
        <item m="1" x="286"/>
        <item m="1" x="55"/>
        <item m="1" x="18"/>
        <item m="1" x="487"/>
        <item m="1" x="444"/>
        <item m="1" x="406"/>
        <item m="1" x="363"/>
        <item m="1" x="119"/>
        <item m="1" x="80"/>
        <item m="1" x="36"/>
        <item m="1" x="509"/>
        <item m="1" x="468"/>
        <item m="1" x="431"/>
        <item m="1" x="185"/>
        <item m="1" x="140"/>
        <item m="1" x="100"/>
        <item m="1" x="59"/>
        <item m="1" x="21"/>
        <item m="1" x="490"/>
        <item m="1" x="244"/>
        <item m="1" x="204"/>
        <item m="1" x="165"/>
        <item m="1" x="122"/>
        <item m="1" x="85"/>
        <item m="1" x="41"/>
        <item m="1" x="310"/>
        <item m="1" x="267"/>
        <item m="1" x="227"/>
        <item m="1" x="189"/>
        <item m="1" x="146"/>
        <item m="1" x="104"/>
        <item m="1" x="388"/>
        <item m="1" x="341"/>
        <item m="1" x="290"/>
        <item m="1" x="248"/>
        <item m="1" x="208"/>
        <item m="1" x="170"/>
        <item m="1" x="448"/>
        <item m="1" x="413"/>
        <item m="1" x="368"/>
        <item m="1" x="317"/>
        <item m="1" x="272"/>
        <item m="1" x="230"/>
        <item m="1" x="4"/>
        <item m="1" x="475"/>
        <item m="1" x="434"/>
        <item m="1" x="392"/>
        <item m="1" x="346"/>
        <item m="1" x="295"/>
        <item m="1" x="66"/>
        <item m="1" x="25"/>
        <item m="1" x="494"/>
        <item m="1" x="452"/>
        <item m="1" x="416"/>
        <item m="1" x="373"/>
        <item m="1" x="125"/>
        <item m="1" x="89"/>
        <item m="1" x="46"/>
        <item m="1" x="9"/>
        <item m="1" x="480"/>
        <item m="1" x="437"/>
        <item m="1" x="192"/>
        <item m="1" x="149"/>
        <item m="1" x="109"/>
        <item m="1" x="71"/>
        <item m="1" x="29"/>
        <item m="1" x="499"/>
        <item m="1" x="253"/>
        <item m="1" x="212"/>
        <item m="1" x="175"/>
        <item m="1" x="129"/>
        <item m="1" x="93"/>
        <item m="1" x="50"/>
        <item m="1" x="321"/>
        <item m="1" x="277"/>
        <item m="1" x="233"/>
        <item m="1" x="196"/>
        <item m="1" x="153"/>
        <item m="1" x="113"/>
        <item m="1" x="395"/>
        <item m="1" x="352"/>
        <item m="1" x="300"/>
        <item m="1" x="257"/>
        <item m="1" x="218"/>
        <item m="1" x="179"/>
        <item m="1" x="456"/>
        <item m="1" x="418"/>
        <item m="1" x="376"/>
        <item m="1" x="326"/>
        <item m="1" x="280"/>
        <item m="1" x="236"/>
        <item m="1" x="13"/>
        <item m="1" x="482"/>
        <item m="1" x="439"/>
        <item m="1" x="399"/>
        <item m="1" x="357"/>
        <item m="1" x="304"/>
        <item m="1" x="74"/>
        <item m="1" x="31"/>
        <item m="1" x="501"/>
        <item m="1" x="461"/>
        <item m="1" x="422"/>
        <item m="1" x="381"/>
        <item m="1" x="133"/>
        <item m="1" x="96"/>
        <item m="1" x="53"/>
        <item m="1" x="16"/>
        <item m="1" x="485"/>
        <item m="1" x="442"/>
        <item m="1" x="200"/>
        <item m="1" x="158"/>
        <item m="1" x="117"/>
        <item m="1" x="78"/>
        <item m="1" x="35"/>
        <item m="1" x="505"/>
        <item m="1" x="259"/>
        <item m="1" x="222"/>
        <item m="1" x="183"/>
        <item m="1" x="136"/>
        <item m="1" x="98"/>
        <item m="1" x="56"/>
        <item m="1" x="331"/>
        <item m="1" x="283"/>
        <item m="1" x="239"/>
        <item m="1" x="203"/>
        <item m="1" x="162"/>
        <item m="1" x="120"/>
        <item m="1" x="404"/>
        <item m="1" x="361"/>
        <item m="1" x="308"/>
        <item m="1" x="265"/>
        <item m="1" x="225"/>
        <item m="1" x="186"/>
        <item m="1" x="467"/>
        <item m="1" x="427"/>
        <item m="1" x="385"/>
        <item m="1" x="337"/>
        <item m="1" x="287"/>
        <item m="1" x="245"/>
        <item m="1" x="19"/>
        <item m="1" x="488"/>
        <item m="1" x="445"/>
        <item m="1" x="407"/>
        <item m="1" x="364"/>
        <item m="1" x="311"/>
        <item m="1" x="81"/>
        <item m="1" x="37"/>
        <item m="1" x="510"/>
        <item m="1" x="469"/>
        <item m="1" x="432"/>
        <item m="1" x="389"/>
        <item m="1" x="141"/>
        <item m="1" x="101"/>
        <item m="1" x="61"/>
        <item m="1" x="22"/>
        <item m="1" x="491"/>
        <item m="1" x="449"/>
        <item m="1" x="205"/>
        <item m="1" x="166"/>
        <item m="1" x="123"/>
        <item m="1" x="86"/>
        <item m="1" x="42"/>
        <item m="1" x="5"/>
        <item m="1" x="268"/>
        <item m="1" x="228"/>
        <item m="1" x="190"/>
        <item m="1" x="147"/>
        <item m="1" x="105"/>
        <item m="1" x="67"/>
        <item m="1" x="342"/>
        <item m="1" x="291"/>
        <item m="1" x="249"/>
        <item m="1" x="209"/>
        <item m="1" x="171"/>
        <item m="1" x="126"/>
        <item m="1" x="414"/>
        <item m="1" x="369"/>
        <item m="1" x="318"/>
        <item m="1" x="273"/>
        <item m="1" x="231"/>
        <item m="1" x="193"/>
        <item m="1" x="476"/>
        <item m="1" x="435"/>
        <item m="1" x="393"/>
        <item m="1" x="347"/>
        <item m="1" x="297"/>
        <item m="1" x="255"/>
        <item m="1" x="26"/>
        <item m="1" x="496"/>
        <item m="1" x="428"/>
        <item m="1" x="159"/>
        <item m="1" x="420"/>
        <item m="1" x="150"/>
        <item m="1" x="412"/>
        <item m="1" x="401"/>
        <item m="1" x="349"/>
        <item m="1" x="338"/>
        <item m="1" x="328"/>
        <item m="1" x="72"/>
        <item m="1" x="316"/>
        <item m="1" x="58"/>
        <item m="1" x="306"/>
        <item m="1" x="51"/>
        <item m="1" x="14"/>
        <item m="1" x="263"/>
        <item m="1" x="7"/>
        <item m="1" x="246"/>
        <item m="1" x="49"/>
        <item m="1" x="223"/>
        <item m="1" x="213"/>
        <item m="1" x="40"/>
        <item m="1" x="474"/>
        <item m="1" x="285"/>
        <item m="1" x="33"/>
        <item m="1" x="453"/>
        <item m="1" x="20"/>
        <item m="1" x="254"/>
        <item m="1" x="155"/>
        <item m="1" x="234"/>
        <item m="1" x="130"/>
        <item m="1" x="383"/>
        <item m="1" x="106"/>
        <item m="1" x="463"/>
        <item m="1" x="84"/>
        <item m="1" x="323"/>
        <item m="1" x="176"/>
        <item m="1" x="103"/>
        <item m="1" x="354"/>
        <item m="1" x="408"/>
        <item m="1" x="54"/>
        <item m="1" x="115"/>
        <item m="1" x="365"/>
        <item m="1" x="359"/>
        <item m="1" x="11"/>
        <item m="1" x="241"/>
        <item m="1" x="493"/>
        <item m="1" x="57"/>
        <item m="1" x="470"/>
        <item m="1" x="197"/>
        <item m="1" x="90"/>
        <item m="1" x="83"/>
        <item m="1" x="424"/>
        <item m="1" x="145"/>
        <item m="1" x="68"/>
        <item m="1" x="362"/>
        <item m="1" x="332"/>
        <item m="1" x="142"/>
        <item m="1" x="187"/>
        <item m="1" x="250"/>
        <item m="1" x="215"/>
        <item m="1" x="201"/>
        <item m="1" x="152"/>
        <item m="1" x="405"/>
        <item m="1" x="378"/>
        <item m="1" x="94"/>
        <item m="1" x="319"/>
        <item m="1" x="298"/>
        <item m="1" x="281"/>
        <item m="1" x="262"/>
        <item m="1" x="6"/>
        <item m="1" x="294"/>
        <item m="1" x="278"/>
        <item m="1" x="260"/>
        <item m="1" x="243"/>
        <item m="1" x="497"/>
        <item m="1" x="483"/>
        <item m="1" x="462"/>
        <item m="1" x="410"/>
        <item m="1" x="174"/>
        <item m="1" x="154"/>
        <item m="1" x="137"/>
        <item m="1" x="391"/>
        <item m="1" x="374"/>
        <item m="1" x="358"/>
        <item m="1" x="335"/>
        <item m="1" x="371"/>
        <item m="1" x="353"/>
        <item m="1" x="118"/>
        <item m="1" x="507"/>
        <item m="1" x="184"/>
        <item m="1" x="242"/>
        <item m="1" x="63"/>
        <item m="1" x="69"/>
        <item m="1" x="251"/>
        <item m="1" x="127"/>
        <item m="1" x="10"/>
        <item m="1" x="194"/>
        <item m="1" x="396"/>
        <item m="1" x="457"/>
        <item m="1" x="454"/>
        <item m="1" x="131"/>
        <item m="1" x="324"/>
        <item m="1" x="400"/>
        <item m="1" x="366"/>
        <item m="1" x="76"/>
        <item m="1" x="296"/>
        <item m="1" x="334"/>
        <item m="1" x="261"/>
        <item m="1" x="465"/>
        <item m="1" x="502"/>
        <item m="1" x="471"/>
        <item m="1" x="181"/>
        <item m="1" x="17"/>
        <item m="1" x="121"/>
        <item m="1" x="355"/>
        <item m="1" x="495"/>
        <item m="1" x="62"/>
        <item m="1" x="425"/>
        <item m="1" x="139"/>
        <item m="1" x="459"/>
        <item m="1" x="168"/>
        <item m="1" x="402"/>
        <item m="1" x="110"/>
        <item m="1" x="339"/>
        <item m="1" x="266"/>
        <item m="1" x="486"/>
        <item m="1" x="506"/>
        <item m="1" x="143"/>
        <item m="1" x="503"/>
        <item m="1" x="214"/>
        <item m="1" x="446"/>
        <item m="1" x="156"/>
        <item m="1" x="411"/>
        <item m="1" x="99"/>
        <item m="1" x="271"/>
        <item m="1" x="269"/>
        <item m="1" x="473"/>
        <item m="1" x="38"/>
        <item m="1" x="478"/>
        <item m="1" x="24"/>
        <item m="1" x="198"/>
        <item m="1" x="177"/>
        <item m="1" x="114"/>
        <item m="1" x="88"/>
        <item m="1" x="379"/>
        <item m="1" x="309"/>
        <item m="1" x="274"/>
        <item m="1" x="508"/>
        <item m="1" x="284"/>
        <item m="1" x="450"/>
        <item m="1" x="160"/>
        <item m="1" x="210"/>
        <item m="1" x="164"/>
        <item m="1" x="134"/>
        <item m="1" x="327"/>
        <item m="1" x="44"/>
        <item m="1" x="172"/>
        <item m="1" x="329"/>
        <item m="1" x="301"/>
        <item m="1" x="275"/>
        <item m="1" x="226"/>
        <item m="1" x="382"/>
        <item m="1" x="386"/>
        <item m="1" x="312"/>
        <item m="1" x="429"/>
        <item m="1" x="60"/>
        <item m="1" x="377"/>
        <item m="1" x="350"/>
        <item m="1" x="288"/>
        <item m="1" x="397"/>
        <item m="1" x="237"/>
        <item m="1" x="216"/>
        <item m="1" x="79"/>
        <item m="1" x="464"/>
        <item m="1" x="44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56"/>
        <item x="55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compact="0" outline="0" showAll="0" defaultSubtotal="0">
      <items count="31">
        <item x="6"/>
        <item x="5"/>
        <item x="4"/>
        <item x="3"/>
        <item x="2"/>
        <item x="1"/>
        <item x="0"/>
        <item x="22"/>
        <item x="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24"/>
        <item m="1" x="29"/>
        <item m="1" x="25"/>
        <item m="1" x="27"/>
        <item m="1" x="28"/>
        <item m="1" x="30"/>
        <item m="1" x="23"/>
        <item m="1" x="26"/>
        <item x="2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sortType="descending" defaultSubtotal="0">
      <items count="140">
        <item x="44"/>
        <item x="86"/>
        <item m="1" x="132"/>
        <item x="76"/>
        <item m="1" x="138"/>
        <item m="1" x="130"/>
        <item m="1" x="90"/>
        <item x="71"/>
        <item m="1" x="95"/>
        <item m="1" x="92"/>
        <item x="25"/>
        <item m="1" x="96"/>
        <item m="1" x="119"/>
        <item m="1" x="106"/>
        <item m="1" x="110"/>
        <item m="1" x="137"/>
        <item m="1" x="128"/>
        <item m="1" x="135"/>
        <item m="1" x="111"/>
        <item m="1" x="116"/>
        <item m="1" x="134"/>
        <item m="1" x="104"/>
        <item m="1" x="99"/>
        <item m="1" x="109"/>
        <item m="1" x="89"/>
        <item m="1" x="103"/>
        <item m="1" x="136"/>
        <item m="1" x="117"/>
        <item x="2"/>
        <item m="1" x="94"/>
        <item m="1" x="124"/>
        <item m="1" x="115"/>
        <item x="45"/>
        <item x="1"/>
        <item x="10"/>
        <item x="68"/>
        <item m="1" x="118"/>
        <item m="1" x="105"/>
        <item x="42"/>
        <item m="1" x="88"/>
        <item x="47"/>
        <item m="1" x="126"/>
        <item x="66"/>
        <item m="1" x="122"/>
        <item m="1" x="120"/>
        <item x="69"/>
        <item x="54"/>
        <item x="19"/>
        <item x="30"/>
        <item x="31"/>
        <item x="75"/>
        <item m="1" x="131"/>
        <item m="1" x="91"/>
        <item m="1" x="112"/>
        <item x="79"/>
        <item m="1" x="87"/>
        <item x="60"/>
        <item m="1" x="139"/>
        <item x="43"/>
        <item x="8"/>
        <item x="23"/>
        <item x="3"/>
        <item m="1" x="107"/>
        <item x="64"/>
        <item x="62"/>
        <item x="27"/>
        <item m="1" x="133"/>
        <item x="5"/>
        <item m="1" x="114"/>
        <item m="1" x="129"/>
        <item x="78"/>
        <item x="55"/>
        <item m="1" x="127"/>
        <item x="65"/>
        <item x="73"/>
        <item m="1" x="123"/>
        <item x="17"/>
        <item m="1" x="101"/>
        <item x="70"/>
        <item m="1" x="121"/>
        <item x="50"/>
        <item m="1" x="93"/>
        <item m="1" x="113"/>
        <item x="74"/>
        <item x="41"/>
        <item x="81"/>
        <item m="1" x="108"/>
        <item x="51"/>
        <item x="20"/>
        <item x="13"/>
        <item x="26"/>
        <item x="85"/>
        <item x="84"/>
        <item m="1" x="102"/>
        <item x="38"/>
        <item x="80"/>
        <item x="22"/>
        <item m="1" x="97"/>
        <item x="53"/>
        <item x="40"/>
        <item x="0"/>
        <item x="4"/>
        <item x="11"/>
        <item x="6"/>
        <item x="48"/>
        <item x="46"/>
        <item x="32"/>
        <item x="37"/>
        <item x="72"/>
        <item x="56"/>
        <item x="67"/>
        <item m="1" x="125"/>
        <item x="35"/>
        <item x="63"/>
        <item x="77"/>
        <item x="58"/>
        <item x="16"/>
        <item x="28"/>
        <item x="24"/>
        <item x="29"/>
        <item x="9"/>
        <item x="39"/>
        <item x="57"/>
        <item x="21"/>
        <item x="49"/>
        <item x="52"/>
        <item x="83"/>
        <item x="61"/>
        <item x="12"/>
        <item x="33"/>
        <item x="36"/>
        <item x="82"/>
        <item x="59"/>
        <item x="14"/>
        <item x="15"/>
        <item x="18"/>
        <item x="34"/>
        <item x="7"/>
        <item m="1" x="98"/>
        <item m="1" x="100"/>
      </items>
    </pivotField>
    <pivotField compact="0" outline="0" dragToRow="0" dragToCol="0" dragToPage="0" showAll="0" defaultSubtotal="0"/>
  </pivotFields>
  <rowFields count="4">
    <field x="8"/>
    <field x="28"/>
    <field x="14"/>
    <field x="15"/>
  </rowFields>
  <rowItems count="76">
    <i>
      <x v="2"/>
      <x v="3"/>
      <x v="41"/>
      <x v="2"/>
    </i>
    <i r="1">
      <x v="7"/>
      <x v="37"/>
      <x v="2"/>
    </i>
    <i r="1">
      <x v="35"/>
      <x v="25"/>
      <x v="5"/>
    </i>
    <i r="2">
      <x v="36"/>
      <x v="5"/>
    </i>
    <i r="1">
      <x v="42"/>
      <x v="10"/>
      <x v="5"/>
    </i>
    <i r="2">
      <x v="43"/>
      <x v="3"/>
    </i>
    <i r="1">
      <x v="45"/>
      <x v="5"/>
      <x v="5"/>
    </i>
    <i r="1">
      <x v="50"/>
      <x v="24"/>
      <x v="5"/>
    </i>
    <i r="1">
      <x v="54"/>
      <x v="4"/>
      <x v="6"/>
    </i>
    <i r="1">
      <x v="70"/>
      <x v="52"/>
      <x v="3"/>
    </i>
    <i r="1">
      <x v="74"/>
      <x v="26"/>
      <x v="2"/>
    </i>
    <i r="1">
      <x v="78"/>
      <x v="78"/>
      <x v="2"/>
    </i>
    <i r="1">
      <x v="83"/>
      <x v="47"/>
      <x v="5"/>
    </i>
    <i r="1">
      <x v="85"/>
      <x v="15"/>
      <x v="2"/>
    </i>
    <i r="1">
      <x v="87"/>
      <x v="64"/>
      <x v="2"/>
    </i>
    <i r="2">
      <x v="76"/>
      <x v="5"/>
    </i>
    <i r="1">
      <x v="90"/>
      <x v="14"/>
      <x v="7"/>
    </i>
    <i r="1">
      <x v="91"/>
      <x v="100"/>
      <x v="6"/>
    </i>
    <i r="1">
      <x v="92"/>
      <x v="42"/>
      <x v="6"/>
    </i>
    <i r="1">
      <x v="94"/>
      <x v="83"/>
      <x v="2"/>
    </i>
    <i r="1">
      <x v="95"/>
      <x v="59"/>
      <x v="2"/>
    </i>
    <i r="1">
      <x v="96"/>
      <x v="40"/>
      <x v="6"/>
    </i>
    <i r="1">
      <x v="99"/>
      <x v="53"/>
      <x v="5"/>
    </i>
    <i r="2">
      <x v="60"/>
      <x v="2"/>
    </i>
    <i r="2">
      <x v="97"/>
      <x v="2"/>
    </i>
    <i r="1">
      <x v="100"/>
      <x v="7"/>
      <x v="6"/>
    </i>
    <i r="1">
      <x v="102"/>
      <x v="98"/>
      <x v="3"/>
    </i>
    <i r="1">
      <x v="103"/>
      <x v="66"/>
      <x v="2"/>
    </i>
    <i r="1">
      <x v="104"/>
      <x v="29"/>
      <x v="5"/>
    </i>
    <i r="2">
      <x v="48"/>
      <x v="2"/>
    </i>
    <i r="2">
      <x v="77"/>
      <x v="5"/>
    </i>
    <i r="2">
      <x v="99"/>
      <x v="7"/>
    </i>
    <i r="1">
      <x v="106"/>
      <x v="16"/>
      <x v="2"/>
    </i>
    <i r="2">
      <x v="82"/>
      <x v="3"/>
    </i>
    <i r="1">
      <x v="107"/>
      <x v="89"/>
      <x v="5"/>
    </i>
    <i r="2">
      <x v="93"/>
      <x v="3"/>
    </i>
    <i r="1">
      <x v="108"/>
      <x v="9"/>
      <x v="2"/>
    </i>
    <i r="2">
      <x v="35"/>
      <x v="7"/>
    </i>
    <i r="2">
      <x v="84"/>
      <x v="6"/>
    </i>
    <i r="1">
      <x v="109"/>
      <x v="56"/>
      <x v="5"/>
    </i>
    <i r="1">
      <x v="110"/>
      <x v="50"/>
      <x v="2"/>
    </i>
    <i r="2">
      <x v="103"/>
      <x v="3"/>
    </i>
    <i r="1">
      <x v="112"/>
      <x v="31"/>
      <x v="2"/>
    </i>
    <i r="1">
      <x v="113"/>
      <x v="11"/>
      <x v="2"/>
    </i>
    <i r="2">
      <x v="85"/>
      <x v="2"/>
    </i>
    <i r="1">
      <x v="114"/>
      <x v="27"/>
      <x v="2"/>
    </i>
    <i r="1">
      <x v="115"/>
      <x v="81"/>
      <x v="2"/>
    </i>
    <i r="2">
      <x v="86"/>
      <x v="2"/>
    </i>
    <i r="1">
      <x v="117"/>
      <x v="80"/>
      <x v="2"/>
    </i>
    <i r="1">
      <x v="118"/>
      <x v="28"/>
      <x v="2"/>
    </i>
    <i r="2">
      <x v="68"/>
      <x v="5"/>
    </i>
    <i r="1">
      <x v="119"/>
      <x v="71"/>
      <x v="6"/>
    </i>
    <i r="2">
      <x v="79"/>
      <x v="2"/>
    </i>
    <i r="1">
      <x v="120"/>
      <x v="20"/>
      <x v="2"/>
    </i>
    <i r="2">
      <x v="46"/>
      <x v="2"/>
    </i>
    <i r="2">
      <x v="58"/>
      <x v="5"/>
    </i>
    <i r="2">
      <x v="92"/>
      <x v="2"/>
    </i>
    <i r="2">
      <x v="101"/>
      <x v="2"/>
    </i>
    <i r="1">
      <x v="121"/>
      <x v="33"/>
      <x v="2"/>
    </i>
    <i r="2">
      <x v="44"/>
      <x v="5"/>
    </i>
    <i r="1">
      <x v="122"/>
      <x v="45"/>
      <x v="2"/>
    </i>
    <i r="2">
      <x v="88"/>
      <x v="2"/>
    </i>
    <i r="1">
      <x v="123"/>
      <x v="94"/>
      <x v="2"/>
    </i>
    <i r="1">
      <x v="124"/>
      <x v="22"/>
      <x v="2"/>
    </i>
    <i r="2">
      <x v="55"/>
      <x v="2"/>
    </i>
    <i r="1">
      <x v="126"/>
      <x v="17"/>
      <x v="2"/>
    </i>
    <i r="1">
      <x v="128"/>
      <x v="87"/>
      <x v="2"/>
    </i>
    <i r="1">
      <x v="129"/>
      <x v="102"/>
      <x v="2"/>
    </i>
    <i r="1">
      <x v="131"/>
      <x v="90"/>
      <x v="2"/>
    </i>
    <i r="1">
      <x v="133"/>
      <x v="18"/>
      <x v="2"/>
    </i>
    <i r="1">
      <x v="135"/>
      <x v="51"/>
      <x v="2"/>
    </i>
    <i r="1">
      <x v="136"/>
      <x v="3"/>
      <x v="2"/>
    </i>
    <i r="2">
      <x v="21"/>
      <x v="2"/>
    </i>
    <i r="2">
      <x v="38"/>
      <x v="2"/>
    </i>
    <i r="2">
      <x v="91"/>
      <x v="2"/>
    </i>
    <i t="default">
      <x v="2"/>
    </i>
  </rowItems>
  <colFields count="1">
    <field x="-2"/>
  </colFields>
  <colItems count="2">
    <i>
      <x/>
    </i>
    <i i="1">
      <x v="1"/>
    </i>
  </colItems>
  <pageFields count="1">
    <pageField fld="11" hier="0"/>
  </pageFields>
  <dataFields count="2">
    <dataField name=" Bonus" fld="26" baseField="15" baseItem="5" numFmtId="164"/>
    <dataField name=" Punteggio" fld="27" baseField="15" baseItem="5" numFmtId="164"/>
  </dataFields>
  <formats count="48">
    <format dxfId="120">
      <pivotArea type="all" dataOnly="0" outline="0" fieldPosition="0"/>
    </format>
    <format dxfId="119">
      <pivotArea field="9" type="button" dataOnly="0" labelOnly="1" outline="0"/>
    </format>
    <format dxfId="118">
      <pivotArea dataOnly="0" labelOnly="1" grandRow="1" outline="0" fieldPosition="0"/>
    </format>
    <format dxfId="117">
      <pivotArea type="all" dataOnly="0" outline="0" fieldPosition="0"/>
    </format>
    <format dxfId="116">
      <pivotArea field="9" type="button" dataOnly="0" labelOnly="1" outline="0"/>
    </format>
    <format dxfId="115">
      <pivotArea dataOnly="0" labelOnly="1" grandRow="1" outline="0" fieldPosition="0"/>
    </format>
    <format dxfId="114">
      <pivotArea type="all" dataOnly="0" outline="0" fieldPosition="0"/>
    </format>
    <format dxfId="113">
      <pivotArea dataOnly="0" labelOnly="1" grandRow="1" outline="0" fieldPosition="0"/>
    </format>
    <format dxfId="112">
      <pivotArea dataOnly="0" labelOnly="1" outline="0" fieldPosition="0">
        <references count="1">
          <reference field="14" count="0"/>
        </references>
      </pivotArea>
    </format>
    <format dxfId="111">
      <pivotArea outline="0" fieldPosition="0"/>
    </format>
    <format dxfId="110">
      <pivotArea dataOnly="0" labelOnly="1" outline="0" axis="axisValues" fieldPosition="0"/>
    </format>
    <format dxfId="109">
      <pivotArea dataOnly="0" labelOnly="1" outline="0" axis="axisValues" fieldPosition="0"/>
    </format>
    <format dxfId="108">
      <pivotArea dataOnly="0" labelOnly="1" grandRow="1" outline="0" fieldPosition="0"/>
    </format>
    <format dxfId="107">
      <pivotArea field="9" type="button" dataOnly="0" labelOnly="1" outline="0"/>
    </format>
    <format dxfId="106">
      <pivotArea field="2" type="button" dataOnly="0" labelOnly="1" outline="0"/>
    </format>
    <format dxfId="105">
      <pivotArea outline="0" fieldPosition="0"/>
    </format>
    <format dxfId="104">
      <pivotArea dataOnly="0" labelOnly="1" outline="0" axis="axisValues" fieldPosition="0"/>
    </format>
    <format dxfId="103">
      <pivotArea dataOnly="0" labelOnly="1" grandRow="1" outline="0" fieldPosition="0"/>
    </format>
    <format dxfId="102">
      <pivotArea field="3" type="button" dataOnly="0" labelOnly="1" outline="0"/>
    </format>
    <format dxfId="101">
      <pivotArea field="6" type="button" dataOnly="0" labelOnly="1" outline="0"/>
    </format>
    <format dxfId="100">
      <pivotArea field="7" type="button" dataOnly="0" labelOnly="1" outline="0"/>
    </format>
    <format dxfId="99">
      <pivotArea field="14" type="button" dataOnly="0" labelOnly="1" outline="0" axis="axisRow" fieldPosition="2"/>
    </format>
    <format dxfId="98">
      <pivotArea dataOnly="0" outline="0" axis="axisValues" fieldPosition="0"/>
    </format>
    <format dxfId="97">
      <pivotArea field="9" type="button" dataOnly="0" labelOnly="1" outline="0"/>
    </format>
    <format dxfId="96">
      <pivotArea dataOnly="0" labelOnly="1" grandRow="1" outline="0" fieldPosition="0"/>
    </format>
    <format dxfId="95">
      <pivotArea field="23" type="button" dataOnly="0" labelOnly="1" outline="0"/>
    </format>
    <format dxfId="94">
      <pivotArea field="24" type="button" dataOnly="0" labelOnly="1" outline="0"/>
    </format>
    <format dxfId="93">
      <pivotArea field="23" type="button" dataOnly="0" labelOnly="1" outline="0"/>
    </format>
    <format dxfId="92">
      <pivotArea field="23" type="button" dataOnly="0" labelOnly="1" outline="0"/>
    </format>
    <format dxfId="91">
      <pivotArea field="24" type="button" dataOnly="0" labelOnly="1" outline="0"/>
    </format>
    <format dxfId="90">
      <pivotArea field="16" type="button" dataOnly="0" labelOnly="1" outline="0"/>
    </format>
    <format dxfId="89">
      <pivotArea field="18" type="button" dataOnly="0" labelOnly="1" outline="0"/>
    </format>
    <format dxfId="88">
      <pivotArea field="18" type="button" dataOnly="0" labelOnly="1" outline="0"/>
    </format>
    <format dxfId="87">
      <pivotArea field="28" type="button" dataOnly="0" labelOnly="1" outline="0" axis="axisRow" fieldPosition="1"/>
    </format>
    <format dxfId="86">
      <pivotArea field="28" type="button" dataOnly="0" labelOnly="1" outline="0" axis="axisRow" fieldPosition="1"/>
    </format>
    <format dxfId="85">
      <pivotArea field="28" type="button" dataOnly="0" labelOnly="1" outline="0" axis="axisRow" fieldPosition="1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dataOnly="0" outline="0" fieldPosition="0">
        <references count="1">
          <reference field="4294967294" count="1">
            <x v="0"/>
          </reference>
        </references>
      </pivotArea>
    </format>
    <format dxfId="81">
      <pivotArea dataOnly="0" outline="0" fieldPosition="0">
        <references count="1">
          <reference field="4294967294" count="1">
            <x v="1"/>
          </reference>
        </references>
      </pivotArea>
    </format>
    <format dxfId="80">
      <pivotArea field="8" type="button" dataOnly="0" labelOnly="1" outline="0" axis="axisRow" fieldPosition="0"/>
    </format>
    <format dxfId="79">
      <pivotArea field="15" type="button" dataOnly="0" labelOnly="1" outline="0" axis="axisRow" fieldPosition="3"/>
    </format>
    <format dxfId="78">
      <pivotArea field="15" type="button" dataOnly="0" labelOnly="1" outline="0" axis="axisRow" fieldPosition="3"/>
    </format>
    <format dxfId="77">
      <pivotArea dataOnly="0" outline="0" fieldPosition="0">
        <references count="1">
          <reference field="4294967294" count="1">
            <x v="0"/>
          </reference>
        </references>
      </pivotArea>
    </format>
    <format dxfId="76">
      <pivotArea dataOnly="0" outline="0" fieldPosition="0">
        <references count="1">
          <reference field="4294967294" count="1">
            <x v="1"/>
          </reference>
        </references>
      </pivotArea>
    </format>
    <format dxfId="75">
      <pivotArea dataOnly="0" outline="0" fieldPosition="0">
        <references count="1">
          <reference field="8" count="0" defaultSubtotal="1"/>
        </references>
      </pivotArea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dataOnly="0" labelOnly="1" outline="0" fieldPosition="0">
        <references count="1">
          <reference field="15" count="0"/>
        </references>
      </pivotArea>
    </format>
  </formats>
  <pivotTableStyleInfo name="Stile tabella pivot 3" showRowHeaders="1" showColHeaders="1" showRowStripes="0" showColStripes="0" showLastColumn="1"/>
  <filters count="1">
    <filter fld="2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7.xml><?xml version="1.0" encoding="utf-8"?>
<pivotTableDefinition xmlns="http://schemas.openxmlformats.org/spreadsheetml/2006/main" name="Pvt_ClassificaIndividualeGara" cacheId="3" applyNumberFormats="0" applyBorderFormats="0" applyFontFormats="0" applyPatternFormats="0" applyAlignmentFormats="0" applyWidthHeightFormats="1" dataCaption="Valori" updatedVersion="4" minRefreshableVersion="3" rowGrandTotals="0" itemPrintTitles="1" createdVersion="5" indent="0" compact="0" compactData="0" multipleFieldFilters="0">
  <location ref="B4:H53" firstHeaderRow="0" firstDataRow="1" firstDataCol="5" rowPageCount="1" colPageCount="1"/>
  <pivotFields count="30">
    <pivotField compact="0" outline="0" showAll="0" defaultSubtotal="0"/>
    <pivotField compact="0" outline="0" showAll="0" defaultSubtotal="0"/>
    <pivotField compact="0" outline="0" showAll="0" defaultSubtotal="0">
      <items count="10">
        <item x="0"/>
        <item x="2"/>
        <item m="1" x="4"/>
        <item m="1" x="5"/>
        <item m="1" x="9"/>
        <item m="1" x="6"/>
        <item m="1" x="7"/>
        <item m="1" x="3"/>
        <item m="1" x="8"/>
        <item x="1"/>
      </items>
    </pivotField>
    <pivotField compact="0" outline="0" showAll="0" defaultSubtotal="0">
      <items count="934">
        <item x="180"/>
        <item x="222"/>
        <item x="129"/>
        <item x="153"/>
        <item x="368"/>
        <item x="45"/>
        <item m="1" x="919"/>
        <item x="726"/>
        <item x="712"/>
        <item x="9"/>
        <item x="32"/>
        <item x="92"/>
        <item x="89"/>
        <item x="698"/>
        <item x="85"/>
        <item x="880"/>
        <item x="87"/>
        <item x="122"/>
        <item x="702"/>
        <item x="340"/>
        <item x="141"/>
        <item x="196"/>
        <item x="116"/>
        <item x="21"/>
        <item x="376"/>
        <item x="242"/>
        <item x="28"/>
        <item x="568"/>
        <item x="20"/>
        <item x="217"/>
        <item m="1" x="930"/>
        <item x="305"/>
        <item x="110"/>
        <item x="167"/>
        <item x="576"/>
        <item x="377"/>
        <item x="664"/>
        <item x="598"/>
        <item x="7"/>
        <item x="442"/>
        <item x="258"/>
        <item x="644"/>
        <item x="634"/>
        <item x="39"/>
        <item x="895"/>
        <item x="427"/>
        <item x="548"/>
        <item x="303"/>
        <item x="588"/>
        <item x="825"/>
        <item x="463"/>
        <item x="337"/>
        <item x="447"/>
        <item x="661"/>
        <item x="275"/>
        <item x="299"/>
        <item x="351"/>
        <item x="151"/>
        <item x="254"/>
        <item x="91"/>
        <item x="350"/>
        <item x="131"/>
        <item x="154"/>
        <item x="384"/>
        <item x="730"/>
        <item x="306"/>
        <item m="1" x="933"/>
        <item x="172"/>
        <item x="738"/>
        <item x="125"/>
        <item x="152"/>
        <item x="332"/>
        <item x="208"/>
        <item x="637"/>
        <item x="860"/>
        <item x="484"/>
        <item x="723"/>
        <item x="589"/>
        <item x="416"/>
        <item x="523"/>
        <item x="128"/>
        <item x="658"/>
        <item x="653"/>
        <item m="1" x="910"/>
        <item m="1" x="914"/>
        <item x="731"/>
        <item x="802"/>
        <item m="1" x="900"/>
        <item x="61"/>
        <item x="81"/>
        <item x="517"/>
        <item x="205"/>
        <item x="452"/>
        <item x="817"/>
        <item x="828"/>
        <item m="1" x="907"/>
        <item m="1" x="912"/>
        <item x="282"/>
        <item x="267"/>
        <item x="885"/>
        <item m="1" x="927"/>
        <item m="1" x="929"/>
        <item x="608"/>
        <item x="286"/>
        <item x="175"/>
        <item x="494"/>
        <item x="831"/>
        <item x="672"/>
        <item x="789"/>
        <item x="370"/>
        <item x="701"/>
        <item x="363"/>
        <item m="1" x="925"/>
        <item x="450"/>
        <item m="1" x="931"/>
        <item x="396"/>
        <item x="477"/>
        <item x="269"/>
        <item x="483"/>
        <item x="200"/>
        <item x="646"/>
        <item x="274"/>
        <item m="1" x="911"/>
        <item x="186"/>
        <item x="164"/>
        <item x="495"/>
        <item x="472"/>
        <item x="324"/>
        <item x="724"/>
        <item x="358"/>
        <item x="720"/>
        <item x="315"/>
        <item x="54"/>
        <item x="736"/>
        <item x="703"/>
        <item x="685"/>
        <item x="461"/>
        <item m="1" x="904"/>
        <item x="366"/>
        <item m="1" x="905"/>
        <item x="687"/>
        <item x="428"/>
        <item m="1" x="909"/>
        <item x="156"/>
        <item x="323"/>
        <item m="1" x="913"/>
        <item x="314"/>
        <item x="146"/>
        <item x="418"/>
        <item x="214"/>
        <item x="119"/>
        <item x="55"/>
        <item x="367"/>
        <item x="59"/>
        <item x="504"/>
        <item x="361"/>
        <item x="27"/>
        <item x="767"/>
        <item x="329"/>
        <item x="84"/>
        <item x="369"/>
        <item x="725"/>
        <item x="899"/>
        <item x="898"/>
        <item x="865"/>
        <item m="1" x="906"/>
        <item x="405"/>
        <item m="1" x="926"/>
        <item x="371"/>
        <item m="1" x="916"/>
        <item x="446"/>
        <item x="421"/>
        <item x="292"/>
        <item x="792"/>
        <item x="582"/>
        <item x="341"/>
        <item x="609"/>
        <item x="718"/>
        <item x="782"/>
        <item x="283"/>
        <item x="51"/>
        <item x="511"/>
        <item x="559"/>
        <item x="74"/>
        <item x="101"/>
        <item m="1" x="918"/>
        <item x="65"/>
        <item x="814"/>
        <item x="445"/>
        <item x="121"/>
        <item x="617"/>
        <item x="295"/>
        <item x="356"/>
        <item x="680"/>
        <item x="667"/>
        <item x="93"/>
        <item x="471"/>
        <item m="1" x="920"/>
        <item x="133"/>
        <item x="29"/>
        <item x="836"/>
        <item x="266"/>
        <item x="148"/>
        <item m="1" x="915"/>
        <item x="397"/>
        <item m="1" x="917"/>
        <item x="834"/>
        <item x="552"/>
        <item x="296"/>
        <item x="824"/>
        <item x="569"/>
        <item x="682"/>
        <item x="257"/>
        <item x="771"/>
        <item x="656"/>
        <item x="301"/>
        <item x="454"/>
        <item x="671"/>
        <item x="187"/>
        <item x="787"/>
        <item x="317"/>
        <item x="438"/>
        <item x="86"/>
        <item x="678"/>
        <item x="783"/>
        <item x="652"/>
        <item x="279"/>
        <item x="237"/>
        <item x="413"/>
        <item x="321"/>
        <item x="439"/>
        <item x="722"/>
        <item x="270"/>
        <item x="519"/>
        <item x="149"/>
        <item x="468"/>
        <item x="115"/>
        <item x="83"/>
        <item x="596"/>
        <item x="272"/>
        <item x="43"/>
        <item x="165"/>
        <item x="391"/>
        <item m="1" x="922"/>
        <item x="216"/>
        <item x="24"/>
        <item x="845"/>
        <item x="249"/>
        <item x="740"/>
        <item x="357"/>
        <item x="206"/>
        <item x="482"/>
        <item x="387"/>
        <item x="44"/>
        <item x="10"/>
        <item x="662"/>
        <item x="99"/>
        <item x="15"/>
        <item x="496"/>
        <item m="1" x="902"/>
        <item x="866"/>
        <item x="535"/>
        <item x="424"/>
        <item m="1" x="932"/>
        <item x="473"/>
        <item x="874"/>
        <item x="781"/>
        <item x="433"/>
        <item x="349"/>
        <item x="117"/>
        <item x="251"/>
        <item x="580"/>
        <item x="171"/>
        <item x="542"/>
        <item x="238"/>
        <item x="663"/>
        <item x="823"/>
        <item x="643"/>
        <item x="626"/>
        <item x="887"/>
        <item m="1" x="921"/>
        <item x="561"/>
        <item x="570"/>
        <item x="503"/>
        <item m="1" x="908"/>
        <item m="1" x="903"/>
        <item x="210"/>
        <item x="759"/>
        <item x="486"/>
        <item x="76"/>
        <item x="673"/>
        <item x="532"/>
        <item x="716"/>
        <item x="431"/>
        <item m="1" x="901"/>
        <item x="307"/>
        <item x="842"/>
        <item x="375"/>
        <item x="67"/>
        <item x="345"/>
        <item x="489"/>
        <item x="543"/>
        <item x="95"/>
        <item x="203"/>
        <item x="364"/>
        <item x="601"/>
        <item x="620"/>
        <item x="411"/>
        <item x="409"/>
        <item x="227"/>
        <item x="255"/>
        <item m="1" x="928"/>
        <item x="832"/>
        <item x="665"/>
        <item x="273"/>
        <item x="721"/>
        <item x="480"/>
        <item x="63"/>
        <item x="577"/>
        <item x="289"/>
        <item x="359"/>
        <item x="613"/>
        <item x="451"/>
        <item x="592"/>
        <item m="1" x="923"/>
        <item x="563"/>
        <item m="1" x="924"/>
        <item x="655"/>
        <item x="567"/>
        <item x="60"/>
        <item x="808"/>
        <item x="327"/>
        <item x="669"/>
        <item x="126"/>
        <item x="8"/>
        <item x="0"/>
        <item x="13"/>
        <item x="46"/>
        <item x="25"/>
        <item x="1"/>
        <item x="2"/>
        <item x="3"/>
        <item x="4"/>
        <item x="5"/>
        <item x="6"/>
        <item x="11"/>
        <item x="12"/>
        <item x="14"/>
        <item x="16"/>
        <item x="17"/>
        <item x="18"/>
        <item x="19"/>
        <item x="22"/>
        <item x="23"/>
        <item x="26"/>
        <item x="30"/>
        <item x="31"/>
        <item x="33"/>
        <item x="34"/>
        <item x="35"/>
        <item x="36"/>
        <item x="37"/>
        <item x="38"/>
        <item x="40"/>
        <item x="41"/>
        <item x="42"/>
        <item x="47"/>
        <item x="48"/>
        <item x="49"/>
        <item x="50"/>
        <item x="52"/>
        <item x="53"/>
        <item x="56"/>
        <item x="57"/>
        <item x="58"/>
        <item x="62"/>
        <item x="64"/>
        <item x="66"/>
        <item x="68"/>
        <item x="69"/>
        <item x="70"/>
        <item x="71"/>
        <item x="72"/>
        <item x="73"/>
        <item x="75"/>
        <item x="77"/>
        <item x="78"/>
        <item x="79"/>
        <item x="80"/>
        <item x="82"/>
        <item x="88"/>
        <item x="90"/>
        <item x="94"/>
        <item x="96"/>
        <item x="97"/>
        <item x="98"/>
        <item x="100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8"/>
        <item x="120"/>
        <item x="123"/>
        <item x="124"/>
        <item x="127"/>
        <item x="130"/>
        <item x="132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7"/>
        <item x="150"/>
        <item x="155"/>
        <item x="157"/>
        <item x="158"/>
        <item x="159"/>
        <item x="160"/>
        <item x="161"/>
        <item x="162"/>
        <item x="163"/>
        <item x="166"/>
        <item x="168"/>
        <item x="169"/>
        <item x="170"/>
        <item x="173"/>
        <item x="174"/>
        <item x="176"/>
        <item x="177"/>
        <item x="178"/>
        <item x="179"/>
        <item x="181"/>
        <item x="182"/>
        <item x="183"/>
        <item x="184"/>
        <item x="185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4"/>
        <item x="207"/>
        <item x="209"/>
        <item x="211"/>
        <item x="212"/>
        <item x="213"/>
        <item x="215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9"/>
        <item x="240"/>
        <item x="241"/>
        <item x="243"/>
        <item x="244"/>
        <item x="245"/>
        <item x="246"/>
        <item x="247"/>
        <item x="248"/>
        <item x="250"/>
        <item x="252"/>
        <item x="253"/>
        <item x="256"/>
        <item x="259"/>
        <item x="260"/>
        <item x="261"/>
        <item x="262"/>
        <item x="263"/>
        <item x="264"/>
        <item x="265"/>
        <item x="268"/>
        <item x="271"/>
        <item x="276"/>
        <item x="277"/>
        <item x="278"/>
        <item x="280"/>
        <item x="281"/>
        <item x="284"/>
        <item x="285"/>
        <item x="287"/>
        <item x="288"/>
        <item x="290"/>
        <item x="291"/>
        <item x="293"/>
        <item x="294"/>
        <item x="297"/>
        <item x="298"/>
        <item x="300"/>
        <item x="302"/>
        <item x="304"/>
        <item x="308"/>
        <item x="309"/>
        <item x="310"/>
        <item x="311"/>
        <item x="312"/>
        <item x="313"/>
        <item x="316"/>
        <item x="318"/>
        <item x="319"/>
        <item x="320"/>
        <item x="322"/>
        <item x="325"/>
        <item x="326"/>
        <item x="328"/>
        <item x="330"/>
        <item x="331"/>
        <item x="333"/>
        <item x="334"/>
        <item x="335"/>
        <item x="336"/>
        <item x="338"/>
        <item x="339"/>
        <item x="342"/>
        <item x="343"/>
        <item x="344"/>
        <item x="346"/>
        <item x="347"/>
        <item x="348"/>
        <item x="352"/>
        <item x="353"/>
        <item x="354"/>
        <item x="355"/>
        <item x="360"/>
        <item x="362"/>
        <item x="365"/>
        <item x="372"/>
        <item x="373"/>
        <item x="374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2"/>
        <item x="393"/>
        <item x="394"/>
        <item x="395"/>
        <item x="398"/>
        <item x="399"/>
        <item x="400"/>
        <item x="401"/>
        <item x="402"/>
        <item x="403"/>
        <item x="404"/>
        <item x="406"/>
        <item x="407"/>
        <item x="408"/>
        <item x="410"/>
        <item x="412"/>
        <item x="414"/>
        <item x="415"/>
        <item x="417"/>
        <item x="419"/>
        <item x="420"/>
        <item x="422"/>
        <item x="423"/>
        <item x="425"/>
        <item x="426"/>
        <item x="429"/>
        <item x="430"/>
        <item x="432"/>
        <item x="434"/>
        <item x="435"/>
        <item x="436"/>
        <item x="437"/>
        <item x="440"/>
        <item x="441"/>
        <item x="443"/>
        <item x="444"/>
        <item x="448"/>
        <item x="449"/>
        <item x="453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9"/>
        <item x="470"/>
        <item x="474"/>
        <item x="475"/>
        <item x="476"/>
        <item x="478"/>
        <item x="479"/>
        <item x="481"/>
        <item x="485"/>
        <item x="487"/>
        <item x="488"/>
        <item x="490"/>
        <item x="491"/>
        <item x="492"/>
        <item x="493"/>
        <item x="497"/>
        <item x="498"/>
        <item x="499"/>
        <item x="500"/>
        <item x="501"/>
        <item x="502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8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3"/>
        <item x="534"/>
        <item x="536"/>
        <item x="537"/>
        <item x="538"/>
        <item x="539"/>
        <item x="540"/>
        <item x="541"/>
        <item x="544"/>
        <item x="545"/>
        <item x="546"/>
        <item x="547"/>
        <item x="549"/>
        <item x="550"/>
        <item x="551"/>
        <item x="553"/>
        <item x="554"/>
        <item x="555"/>
        <item x="556"/>
        <item x="557"/>
        <item x="558"/>
        <item x="560"/>
        <item x="562"/>
        <item x="564"/>
        <item x="565"/>
        <item x="566"/>
        <item x="571"/>
        <item x="572"/>
        <item x="573"/>
        <item x="574"/>
        <item x="575"/>
        <item x="578"/>
        <item x="579"/>
        <item x="581"/>
        <item x="583"/>
        <item x="584"/>
        <item x="585"/>
        <item x="586"/>
        <item x="587"/>
        <item x="590"/>
        <item x="591"/>
        <item x="593"/>
        <item x="594"/>
        <item x="595"/>
        <item x="597"/>
        <item x="599"/>
        <item x="600"/>
        <item x="602"/>
        <item x="603"/>
        <item x="604"/>
        <item x="605"/>
        <item x="606"/>
        <item x="607"/>
        <item x="610"/>
        <item x="611"/>
        <item x="612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5"/>
        <item x="636"/>
        <item x="638"/>
        <item x="639"/>
        <item x="640"/>
        <item x="641"/>
        <item x="642"/>
        <item x="645"/>
        <item x="647"/>
        <item x="648"/>
        <item x="649"/>
        <item x="650"/>
        <item x="651"/>
        <item x="654"/>
        <item x="657"/>
        <item x="659"/>
        <item x="660"/>
        <item x="666"/>
        <item x="668"/>
        <item x="670"/>
        <item x="674"/>
        <item x="675"/>
        <item x="676"/>
        <item x="677"/>
        <item x="679"/>
        <item x="681"/>
        <item x="683"/>
        <item x="684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4"/>
        <item x="705"/>
        <item x="706"/>
        <item x="707"/>
        <item x="708"/>
        <item x="709"/>
        <item x="710"/>
        <item x="711"/>
        <item x="713"/>
        <item x="714"/>
        <item x="715"/>
        <item x="717"/>
        <item x="719"/>
        <item x="727"/>
        <item x="728"/>
        <item x="729"/>
        <item x="732"/>
        <item x="733"/>
        <item x="734"/>
        <item x="735"/>
        <item x="737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4"/>
        <item x="785"/>
        <item x="786"/>
        <item x="788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5"/>
        <item x="816"/>
        <item x="818"/>
        <item x="819"/>
        <item x="820"/>
        <item x="821"/>
        <item x="822"/>
        <item x="826"/>
        <item x="827"/>
        <item x="829"/>
        <item x="830"/>
        <item x="833"/>
        <item x="835"/>
        <item x="837"/>
        <item x="838"/>
        <item x="839"/>
        <item x="840"/>
        <item x="841"/>
        <item x="843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1"/>
        <item x="882"/>
        <item x="883"/>
        <item x="884"/>
        <item x="886"/>
        <item x="888"/>
        <item x="889"/>
        <item x="890"/>
        <item x="891"/>
        <item x="892"/>
        <item x="893"/>
        <item x="894"/>
        <item x="896"/>
        <item x="897"/>
      </items>
    </pivotField>
    <pivotField compact="0" outline="0" showAll="0" defaultSubtotal="0"/>
    <pivotField compact="0" outline="0" showAll="0" defaultSubtotal="0"/>
    <pivotField compact="0" outline="0" showAll="0" defaultSubtotal="0">
      <items count="1189">
        <item x="889"/>
        <item m="1" x="958"/>
        <item m="1" x="963"/>
        <item m="1" x="1157"/>
        <item m="1" x="896"/>
        <item x="30"/>
        <item m="1" x="1102"/>
        <item m="1" x="906"/>
        <item m="1" x="1046"/>
        <item m="1" x="942"/>
        <item m="1" x="982"/>
        <item m="1" x="928"/>
        <item m="1" x="933"/>
        <item m="1" x="911"/>
        <item m="1" x="1183"/>
        <item m="1" x="1027"/>
        <item m="1" x="1091"/>
        <item m="1" x="1188"/>
        <item x="406"/>
        <item m="1" x="1060"/>
        <item m="1" x="1128"/>
        <item m="1" x="1019"/>
        <item m="1" x="929"/>
        <item m="1" x="1176"/>
        <item m="1" x="996"/>
        <item m="1" x="956"/>
        <item m="1" x="1006"/>
        <item m="1" x="925"/>
        <item m="1" x="945"/>
        <item m="1" x="1108"/>
        <item m="1" x="1119"/>
        <item m="1" x="1182"/>
        <item m="1" x="1114"/>
        <item m="1" x="1125"/>
        <item m="1" x="891"/>
        <item m="1" x="1118"/>
        <item m="1" x="1049"/>
        <item m="1" x="902"/>
        <item m="1" x="1013"/>
        <item m="1" x="1086"/>
        <item m="1" x="1023"/>
        <item m="1" x="1011"/>
        <item m="1" x="954"/>
        <item m="1" x="910"/>
        <item m="1" x="1004"/>
        <item m="1" x="1132"/>
        <item m="1" x="1149"/>
        <item m="1" x="893"/>
        <item m="1" x="1088"/>
        <item m="1" x="1109"/>
        <item m="1" x="990"/>
        <item m="1" x="1173"/>
        <item m="1" x="907"/>
        <item m="1" x="1064"/>
        <item m="1" x="979"/>
        <item m="1" x="1051"/>
        <item m="1" x="1124"/>
        <item x="343"/>
        <item m="1" x="923"/>
        <item m="1" x="920"/>
        <item x="409"/>
        <item m="1" x="1148"/>
        <item m="1" x="983"/>
        <item m="1" x="1037"/>
        <item m="1" x="991"/>
        <item m="1" x="1065"/>
        <item m="1" x="1057"/>
        <item m="1" x="1079"/>
        <item m="1" x="944"/>
        <item m="1" x="1150"/>
        <item m="1" x="1186"/>
        <item m="1" x="921"/>
        <item m="1" x="987"/>
        <item m="1" x="1131"/>
        <item m="1" x="995"/>
        <item m="1" x="1161"/>
        <item m="1" x="981"/>
        <item m="1" x="950"/>
        <item x="802"/>
        <item x="743"/>
        <item m="1" x="967"/>
        <item m="1" x="980"/>
        <item x="789"/>
        <item m="1" x="1167"/>
        <item m="1" x="993"/>
        <item m="1" x="1061"/>
        <item x="771"/>
        <item x="826"/>
        <item x="797"/>
        <item x="750"/>
        <item m="1" x="1146"/>
        <item m="1" x="1018"/>
        <item x="551"/>
        <item x="554"/>
        <item x="506"/>
        <item m="1" x="1001"/>
        <item m="1" x="1034"/>
        <item m="1" x="948"/>
        <item m="1" x="1035"/>
        <item m="1" x="951"/>
        <item m="1" x="1129"/>
        <item x="514"/>
        <item m="1" x="1147"/>
        <item m="1" x="937"/>
        <item m="1" x="975"/>
        <item m="1" x="1056"/>
        <item m="1" x="895"/>
        <item m="1" x="972"/>
        <item m="1" x="1083"/>
        <item m="1" x="1033"/>
        <item m="1" x="892"/>
        <item m="1" x="918"/>
        <item m="1" x="1166"/>
        <item m="1" x="909"/>
        <item m="1" x="1105"/>
        <item m="1" x="1137"/>
        <item m="1" x="1094"/>
        <item m="1" x="1153"/>
        <item m="1" x="1002"/>
        <item m="1" x="952"/>
        <item m="1" x="1030"/>
        <item m="1" x="1066"/>
        <item m="1" x="1111"/>
        <item m="1" x="1089"/>
        <item m="1" x="919"/>
        <item m="1" x="949"/>
        <item m="1" x="1020"/>
        <item m="1" x="898"/>
        <item m="1" x="1130"/>
        <item m="1" x="955"/>
        <item x="300"/>
        <item x="790"/>
        <item m="1" x="1180"/>
        <item m="1" x="1168"/>
        <item x="571"/>
        <item m="1" x="1171"/>
        <item x="509"/>
        <item m="1" x="1071"/>
        <item m="1" x="1010"/>
        <item m="1" x="904"/>
        <item m="1" x="1187"/>
        <item m="1" x="1096"/>
        <item m="1" x="935"/>
        <item m="1" x="1047"/>
        <item m="1" x="946"/>
        <item m="1" x="936"/>
        <item m="1" x="1038"/>
        <item m="1" x="1014"/>
        <item m="1" x="1017"/>
        <item m="1" x="1070"/>
        <item m="1" x="976"/>
        <item m="1" x="915"/>
        <item m="1" x="1050"/>
        <item m="1" x="903"/>
        <item m="1" x="1126"/>
        <item m="1" x="1123"/>
        <item m="1" x="914"/>
        <item m="1" x="1156"/>
        <item m="1" x="1135"/>
        <item m="1" x="1055"/>
        <item m="1" x="890"/>
        <item m="1" x="1141"/>
        <item m="1" x="1039"/>
        <item x="139"/>
        <item m="1" x="1040"/>
        <item m="1" x="1025"/>
        <item m="1" x="917"/>
        <item m="1" x="957"/>
        <item m="1" x="1115"/>
        <item m="1" x="1041"/>
        <item m="1" x="1031"/>
        <item m="1" x="1185"/>
        <item m="1" x="973"/>
        <item m="1" x="1003"/>
        <item m="1" x="1140"/>
        <item m="1" x="953"/>
        <item m="1" x="1022"/>
        <item m="1" x="943"/>
        <item m="1" x="988"/>
        <item m="1" x="977"/>
        <item m="1" x="926"/>
        <item m="1" x="1005"/>
        <item m="1" x="1078"/>
        <item m="1" x="941"/>
        <item m="1" x="1181"/>
        <item m="1" x="930"/>
        <item x="404"/>
        <item m="1" x="1044"/>
        <item x="403"/>
        <item m="1" x="1021"/>
        <item m="1" x="989"/>
        <item m="1" x="1099"/>
        <item m="1" x="1043"/>
        <item m="1" x="1179"/>
        <item m="1" x="1058"/>
        <item m="1" x="994"/>
        <item m="1" x="922"/>
        <item m="1" x="969"/>
        <item m="1" x="1158"/>
        <item m="1" x="1084"/>
        <item m="1" x="1076"/>
        <item m="1" x="897"/>
        <item m="1" x="1090"/>
        <item m="1" x="913"/>
        <item m="1" x="1082"/>
        <item m="1" x="1062"/>
        <item m="1" x="968"/>
        <item m="1" x="1009"/>
        <item m="1" x="961"/>
        <item x="779"/>
        <item x="799"/>
        <item m="1" x="1059"/>
        <item m="1" x="1098"/>
        <item m="1" x="1184"/>
        <item m="1" x="1159"/>
        <item m="1" x="1113"/>
        <item m="1" x="927"/>
        <item m="1" x="1164"/>
        <item m="1" x="1106"/>
        <item m="1" x="1172"/>
        <item m="1" x="999"/>
        <item m="1" x="966"/>
        <item m="1" x="978"/>
        <item m="1" x="1036"/>
        <item m="1" x="1151"/>
        <item m="1" x="938"/>
        <item m="1" x="1042"/>
        <item m="1" x="905"/>
        <item m="1" x="1016"/>
        <item m="1" x="894"/>
        <item m="1" x="974"/>
        <item m="1" x="992"/>
        <item m="1" x="1117"/>
        <item x="852"/>
        <item x="869"/>
        <item x="579"/>
        <item m="1" x="940"/>
        <item m="1" x="964"/>
        <item m="1" x="1163"/>
        <item x="754"/>
        <item m="1" x="901"/>
        <item m="1" x="1112"/>
        <item m="1" x="1052"/>
        <item x="808"/>
        <item m="1" x="1121"/>
        <item m="1" x="1048"/>
        <item x="569"/>
        <item m="1" x="1077"/>
        <item m="1" x="1127"/>
        <item m="1" x="1144"/>
        <item m="1" x="1045"/>
        <item m="1" x="1170"/>
        <item m="1" x="900"/>
        <item m="1" x="1110"/>
        <item m="1" x="1097"/>
        <item m="1" x="1136"/>
        <item x="197"/>
        <item m="1" x="1073"/>
        <item m="1" x="1174"/>
        <item m="1" x="1101"/>
        <item m="1" x="1165"/>
        <item m="1" x="1122"/>
        <item m="1" x="1080"/>
        <item m="1" x="965"/>
        <item m="1" x="971"/>
        <item x="243"/>
        <item m="1" x="1081"/>
        <item x="456"/>
        <item m="1" x="959"/>
        <item m="1" x="1104"/>
        <item m="1" x="984"/>
        <item m="1" x="1175"/>
        <item m="1" x="1008"/>
        <item m="1" x="1026"/>
        <item m="1" x="1134"/>
        <item m="1" x="1103"/>
        <item m="1" x="1075"/>
        <item m="1" x="1024"/>
        <item m="1" x="899"/>
        <item m="1" x="912"/>
        <item m="1" x="1072"/>
        <item m="1" x="1152"/>
        <item m="1" x="916"/>
        <item m="1" x="1063"/>
        <item m="1" x="998"/>
        <item m="1" x="924"/>
        <item m="1" x="1145"/>
        <item m="1" x="1177"/>
        <item m="1" x="939"/>
        <item m="1" x="1093"/>
        <item m="1" x="1143"/>
        <item m="1" x="960"/>
        <item m="1" x="1142"/>
        <item m="1" x="1095"/>
        <item m="1" x="962"/>
        <item m="1" x="931"/>
        <item m="1" x="1107"/>
        <item x="395"/>
        <item m="1" x="1000"/>
        <item m="1" x="970"/>
        <item m="1" x="1054"/>
        <item m="1" x="1029"/>
        <item m="1" x="1069"/>
        <item m="1" x="932"/>
        <item m="1" x="1068"/>
        <item m="1" x="908"/>
        <item m="1" x="1074"/>
        <item m="1" x="1032"/>
        <item m="1" x="986"/>
        <item m="1" x="934"/>
        <item m="1" x="1092"/>
        <item m="1" x="1100"/>
        <item m="1" x="1139"/>
        <item m="1" x="1012"/>
        <item m="1" x="1155"/>
        <item m="1" x="1015"/>
        <item m="1" x="1028"/>
        <item m="1" x="985"/>
        <item m="1" x="1160"/>
        <item x="50"/>
        <item x="764"/>
        <item m="1" x="1133"/>
        <item m="1" x="1087"/>
        <item m="1" x="1138"/>
        <item m="1" x="997"/>
        <item m="1" x="1120"/>
        <item m="1" x="947"/>
        <item m="1" x="1116"/>
        <item m="1" x="1085"/>
        <item m="1" x="1178"/>
        <item m="1" x="1067"/>
        <item m="1" x="1169"/>
        <item m="1" x="1154"/>
        <item m="1" x="1053"/>
        <item x="8"/>
        <item x="45"/>
        <item m="1" x="1162"/>
        <item x="0"/>
        <item x="13"/>
        <item x="46"/>
        <item x="25"/>
        <item x="1"/>
        <item x="2"/>
        <item x="3"/>
        <item x="4"/>
        <item x="5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5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91"/>
        <item x="792"/>
        <item x="793"/>
        <item x="794"/>
        <item x="795"/>
        <item x="796"/>
        <item x="798"/>
        <item x="800"/>
        <item x="801"/>
        <item x="803"/>
        <item x="804"/>
        <item x="805"/>
        <item x="806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m="1" x="1007"/>
      </items>
    </pivotField>
    <pivotField compact="0" outline="0" showAll="0" defaultSubtotal="0">
      <items count="79">
        <item x="37"/>
        <item x="47"/>
        <item x="41"/>
        <item x="25"/>
        <item x="26"/>
        <item x="24"/>
        <item x="17"/>
        <item x="31"/>
        <item x="48"/>
        <item x="33"/>
        <item x="32"/>
        <item x="13"/>
        <item x="27"/>
        <item x="36"/>
        <item x="22"/>
        <item x="14"/>
        <item x="7"/>
        <item x="11"/>
        <item x="21"/>
        <item x="29"/>
        <item x="20"/>
        <item x="5"/>
        <item x="19"/>
        <item x="55"/>
        <item x="39"/>
        <item x="8"/>
        <item x="10"/>
        <item x="28"/>
        <item x="35"/>
        <item x="43"/>
        <item x="49"/>
        <item x="63"/>
        <item x="38"/>
        <item x="3"/>
        <item x="2"/>
        <item x="0"/>
        <item x="1"/>
        <item x="4"/>
        <item x="58"/>
        <item x="59"/>
        <item x="60"/>
        <item x="61"/>
        <item sd="0" x="62"/>
        <item x="77"/>
        <item x="75"/>
        <item x="45"/>
        <item x="18"/>
        <item x="16"/>
        <item x="73"/>
        <item m="1" x="78"/>
        <item x="66"/>
        <item x="6"/>
        <item x="9"/>
        <item x="12"/>
        <item x="15"/>
        <item x="23"/>
        <item x="30"/>
        <item x="34"/>
        <item x="40"/>
        <item x="42"/>
        <item x="44"/>
        <item x="46"/>
        <item x="50"/>
        <item x="51"/>
        <item x="52"/>
        <item x="53"/>
        <item x="54"/>
        <item x="56"/>
        <item x="57"/>
        <item x="64"/>
        <item x="65"/>
        <item x="67"/>
        <item x="68"/>
        <item x="69"/>
        <item x="70"/>
        <item x="71"/>
        <item x="72"/>
        <item x="74"/>
        <item x="76"/>
      </items>
    </pivotField>
    <pivotField axis="axisRow" compact="0" outline="0" showAll="0">
      <items count="6">
        <item h="1" m="1" x="4"/>
        <item h="1" x="3"/>
        <item h="1" x="0"/>
        <item x="1"/>
        <item h="1" x="2"/>
        <item t="default"/>
      </items>
    </pivotField>
    <pivotField compact="0" outline="0" subtotalTop="0" showAll="0" sortType="ascending">
      <items count="45">
        <item x="41"/>
        <item x="17"/>
        <item m="1" x="43"/>
        <item x="14"/>
        <item x="8"/>
        <item x="12"/>
        <item x="6"/>
        <item x="9"/>
        <item x="7"/>
        <item x="11"/>
        <item x="13"/>
        <item x="15"/>
        <item x="16"/>
        <item x="18"/>
        <item x="19"/>
        <item x="2"/>
        <item x="3"/>
        <item x="23"/>
        <item x="34"/>
        <item x="32"/>
        <item x="21"/>
        <item x="5"/>
        <item x="25"/>
        <item m="1" x="42"/>
        <item x="40"/>
        <item x="39"/>
        <item x="35"/>
        <item x="36"/>
        <item x="38"/>
        <item x="37"/>
        <item x="26"/>
        <item x="27"/>
        <item x="28"/>
        <item x="29"/>
        <item x="30"/>
        <item x="31"/>
        <item x="1"/>
        <item x="0"/>
        <item x="22"/>
        <item x="33"/>
        <item x="24"/>
        <item x="20"/>
        <item x="4"/>
        <item x="10"/>
        <item t="default"/>
      </items>
    </pivotField>
    <pivotField compact="0" outline="0" showAll="0" defaultSubtotal="0"/>
    <pivotField axis="axisPage" compact="0" outline="0" showAll="0" defaultSubtotal="0">
      <items count="6">
        <item h="1" x="3"/>
        <item x="1"/>
        <item h="1" x="0"/>
        <item h="1" m="1" x="5"/>
        <item h="1" m="1" x="4"/>
        <item h="1" x="2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04">
        <item x="102"/>
        <item m="1" x="1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</pivotField>
    <pivotField axis="axisRow" compact="0" outline="0" showAll="0" defaultSubtotal="0">
      <items count="9">
        <item x="6"/>
        <item m="1" x="8"/>
        <item x="1"/>
        <item x="5"/>
        <item m="1" x="7"/>
        <item x="0"/>
        <item x="2"/>
        <item x="3"/>
        <item x="4"/>
      </items>
    </pivotField>
    <pivotField compact="0" outline="0" showAll="0" defaultSubtotal="0">
      <items count="469">
        <item x="1"/>
        <item x="0"/>
        <item m="1" x="277"/>
        <item m="1" x="329"/>
        <item m="1" x="402"/>
        <item m="1" x="423"/>
        <item m="1" x="75"/>
        <item m="1" x="121"/>
        <item m="1" x="154"/>
        <item m="1" x="176"/>
        <item m="1" x="252"/>
        <item m="1" x="278"/>
        <item m="1" x="330"/>
        <item m="1" x="160"/>
        <item m="1" x="393"/>
        <item m="1" x="177"/>
        <item m="1" x="199"/>
        <item m="1" x="394"/>
        <item m="1" x="452"/>
        <item m="1" x="40"/>
        <item m="1" x="207"/>
        <item m="1" x="305"/>
        <item m="1" x="413"/>
        <item m="1" x="461"/>
        <item m="1" x="44"/>
        <item m="1" x="131"/>
        <item m="1" x="410"/>
        <item m="1" x="297"/>
        <item m="1" x="315"/>
        <item m="1" x="453"/>
        <item m="1" x="259"/>
        <item m="1" x="380"/>
        <item m="1" x="68"/>
        <item m="1" x="93"/>
        <item m="1" x="113"/>
        <item m="1" x="192"/>
        <item m="1" x="211"/>
        <item m="1" x="269"/>
        <item m="1" x="30"/>
        <item m="1" x="227"/>
        <item m="1" x="424"/>
        <item m="1" x="155"/>
        <item m="1" x="352"/>
        <item m="1" x="86"/>
        <item m="1" x="316"/>
        <item m="1" x="41"/>
        <item m="1" x="239"/>
        <item m="1" x="437"/>
        <item m="1" x="169"/>
        <item m="1" x="367"/>
        <item m="1" x="133"/>
        <item m="1" x="326"/>
        <item m="1" x="54"/>
        <item m="1" x="254"/>
        <item m="1" x="454"/>
        <item m="1" x="185"/>
        <item m="1" x="412"/>
        <item m="1" x="142"/>
        <item m="1" x="339"/>
        <item m="1" x="70"/>
        <item m="1" x="270"/>
        <item m="1" x="2"/>
        <item m="1" x="229"/>
        <item m="1" x="425"/>
        <item m="1" x="156"/>
        <item m="1" x="354"/>
        <item m="1" x="87"/>
        <item m="1" x="285"/>
        <item m="1" x="43"/>
        <item m="1" x="240"/>
        <item m="1" x="438"/>
        <item m="1" x="171"/>
        <item m="1" x="368"/>
        <item m="1" x="101"/>
        <item m="1" x="328"/>
        <item m="1" x="55"/>
        <item m="1" x="255"/>
        <item m="1" x="456"/>
        <item m="1" x="186"/>
        <item m="1" x="381"/>
        <item m="1" x="144"/>
        <item m="1" x="340"/>
        <item m="1" x="71"/>
        <item m="1" x="272"/>
        <item m="1" x="3"/>
        <item m="1" x="200"/>
        <item m="1" x="427"/>
        <item m="1" x="157"/>
        <item m="1" x="355"/>
        <item m="1" x="89"/>
        <item m="1" x="286"/>
        <item m="1" x="13"/>
        <item m="1" x="242"/>
        <item m="1" x="439"/>
        <item m="1" x="172"/>
        <item m="1" x="370"/>
        <item m="1" x="102"/>
        <item m="1" x="298"/>
        <item m="1" x="57"/>
        <item m="1" x="256"/>
        <item m="1" x="457"/>
        <item m="1" x="188"/>
        <item m="1" x="382"/>
        <item m="1" x="114"/>
        <item m="1" x="342"/>
        <item m="1" x="72"/>
        <item m="1" x="273"/>
        <item m="1" x="5"/>
        <item m="1" x="201"/>
        <item m="1" x="395"/>
        <item m="1" x="159"/>
        <item m="1" x="356"/>
        <item m="1" x="90"/>
        <item m="1" x="288"/>
        <item m="1" x="14"/>
        <item m="1" x="212"/>
        <item m="1" x="441"/>
        <item m="1" x="173"/>
        <item m="1" x="371"/>
        <item m="1" x="104"/>
        <item m="1" x="299"/>
        <item m="1" x="23"/>
        <item m="1" x="258"/>
        <item m="1" x="458"/>
        <item m="1" x="189"/>
        <item m="1" x="384"/>
        <item m="1" x="115"/>
        <item m="1" x="308"/>
        <item m="1" x="74"/>
        <item m="1" x="274"/>
        <item m="1" x="6"/>
        <item m="1" x="203"/>
        <item m="1" x="396"/>
        <item m="1" x="124"/>
        <item m="1" x="358"/>
        <item m="1" x="91"/>
        <item m="1" x="289"/>
        <item m="1" x="16"/>
        <item m="1" x="213"/>
        <item m="1" x="403"/>
        <item m="1" x="175"/>
        <item m="1" x="372"/>
        <item m="1" x="105"/>
        <item m="1" x="301"/>
        <item m="1" x="24"/>
        <item m="1" x="220"/>
        <item m="1" x="460"/>
        <item m="1" x="190"/>
        <item m="1" x="385"/>
        <item m="1" x="117"/>
        <item m="1" x="309"/>
        <item m="1" x="33"/>
        <item m="1" x="276"/>
        <item m="1" x="7"/>
        <item m="1" x="204"/>
        <item m="1" x="397"/>
        <item m="1" x="125"/>
        <item m="1" x="318"/>
        <item m="1" x="92"/>
        <item m="1" x="290"/>
        <item m="1" x="17"/>
        <item m="1" x="214"/>
        <item m="1" x="404"/>
        <item m="1" x="134"/>
        <item m="1" x="373"/>
        <item m="1" x="106"/>
        <item m="1" x="302"/>
        <item m="1" x="25"/>
        <item m="1" x="221"/>
        <item m="1" x="414"/>
        <item m="1" x="191"/>
        <item m="1" x="386"/>
        <item m="1" x="118"/>
        <item m="1" x="310"/>
        <item m="1" x="34"/>
        <item m="1" x="230"/>
        <item m="1" x="8"/>
        <item m="1" x="205"/>
        <item m="1" x="398"/>
        <item m="1" x="126"/>
        <item m="1" x="319"/>
        <item m="1" x="45"/>
        <item m="1" x="291"/>
        <item m="1" x="18"/>
        <item m="1" x="215"/>
        <item m="1" x="405"/>
        <item m="1" x="135"/>
        <item m="1" x="331"/>
        <item m="1" x="107"/>
        <item m="1" x="303"/>
        <item m="1" x="26"/>
        <item m="1" x="222"/>
        <item m="1" x="415"/>
        <item m="1" x="145"/>
        <item m="1" x="387"/>
        <item m="1" x="119"/>
        <item m="1" x="311"/>
        <item m="1" x="35"/>
        <item m="1" x="231"/>
        <item m="1" x="428"/>
        <item m="1" x="206"/>
        <item m="1" x="399"/>
        <item m="1" x="127"/>
        <item m="1" x="320"/>
        <item m="1" x="46"/>
        <item m="1" x="243"/>
        <item m="1" x="19"/>
        <item m="1" x="216"/>
        <item m="1" x="406"/>
        <item m="1" x="136"/>
        <item m="1" x="332"/>
        <item m="1" x="58"/>
        <item m="1" x="304"/>
        <item m="1" x="27"/>
        <item m="1" x="223"/>
        <item m="1" x="416"/>
        <item m="1" x="146"/>
        <item m="1" x="343"/>
        <item m="1" x="120"/>
        <item m="1" x="312"/>
        <item m="1" x="36"/>
        <item m="1" x="232"/>
        <item m="1" x="429"/>
        <item m="1" x="161"/>
        <item m="1" x="400"/>
        <item m="1" x="128"/>
        <item m="1" x="321"/>
        <item m="1" x="47"/>
        <item m="1" x="244"/>
        <item m="1" x="442"/>
        <item m="1" x="217"/>
        <item m="1" x="407"/>
        <item m="1" x="137"/>
        <item m="1" x="333"/>
        <item m="1" x="59"/>
        <item m="1" x="260"/>
        <item m="1" x="28"/>
        <item m="1" x="224"/>
        <item m="1" x="417"/>
        <item m="1" x="147"/>
        <item m="1" x="344"/>
        <item m="1" x="76"/>
        <item m="1" x="313"/>
        <item m="1" x="37"/>
        <item m="1" x="233"/>
        <item m="1" x="430"/>
        <item m="1" x="162"/>
        <item m="1" x="359"/>
        <item m="1" x="129"/>
        <item m="1" x="322"/>
        <item m="1" x="48"/>
        <item m="1" x="245"/>
        <item m="1" x="443"/>
        <item m="1" x="178"/>
        <item m="1" x="408"/>
        <item m="1" x="138"/>
        <item m="1" x="334"/>
        <item m="1" x="60"/>
        <item m="1" x="261"/>
        <item m="1" x="462"/>
        <item m="1" x="225"/>
        <item m="1" x="418"/>
        <item m="1" x="148"/>
        <item m="1" x="345"/>
        <item m="1" x="77"/>
        <item m="1" x="279"/>
        <item m="1" x="38"/>
        <item m="1" x="234"/>
        <item m="1" x="431"/>
        <item m="1" x="163"/>
        <item m="1" x="360"/>
        <item m="1" x="94"/>
        <item m="1" x="323"/>
        <item m="1" x="49"/>
        <item m="1" x="246"/>
        <item m="1" x="444"/>
        <item m="1" x="179"/>
        <item m="1" x="374"/>
        <item m="1" x="139"/>
        <item m="1" x="335"/>
        <item m="1" x="61"/>
        <item m="1" x="262"/>
        <item m="1" x="463"/>
        <item m="1" x="193"/>
        <item m="1" x="420"/>
        <item m="1" x="149"/>
        <item m="1" x="346"/>
        <item m="1" x="79"/>
        <item m="1" x="280"/>
        <item m="1" x="9"/>
        <item m="1" x="236"/>
        <item m="1" x="432"/>
        <item m="1" x="164"/>
        <item m="1" x="361"/>
        <item m="1" x="95"/>
        <item m="1" x="292"/>
        <item m="1" x="51"/>
        <item m="1" x="247"/>
        <item m="1" x="445"/>
        <item m="1" x="180"/>
        <item m="1" x="375"/>
        <item m="1" x="108"/>
        <item m="1" x="336"/>
        <item m="1" x="62"/>
        <item m="1" x="263"/>
        <item m="1" x="464"/>
        <item m="1" x="194"/>
        <item m="1" x="388"/>
        <item m="1" x="150"/>
        <item m="1" x="347"/>
        <item m="1" x="80"/>
        <item m="1" x="281"/>
        <item m="1" x="10"/>
        <item m="1" x="208"/>
        <item m="1" x="433"/>
        <item m="1" x="165"/>
        <item m="1" x="362"/>
        <item m="1" x="96"/>
        <item m="1" x="293"/>
        <item m="1" x="20"/>
        <item m="1" x="248"/>
        <item m="1" x="446"/>
        <item m="1" x="181"/>
        <item m="1" x="376"/>
        <item m="1" x="109"/>
        <item m="1" x="306"/>
        <item m="1" x="64"/>
        <item m="1" x="264"/>
        <item m="1" x="465"/>
        <item m="1" x="195"/>
        <item m="1" x="389"/>
        <item m="1" x="122"/>
        <item m="1" x="348"/>
        <item m="1" x="81"/>
        <item m="1" x="132"/>
        <item m="1" x="253"/>
        <item m="1" x="411"/>
        <item m="1" x="69"/>
        <item m="1" x="228"/>
        <item m="1" x="353"/>
        <item m="1" x="42"/>
        <item m="1" x="170"/>
        <item m="1" x="327"/>
        <item m="1" x="455"/>
        <item m="1" x="143"/>
        <item m="1" x="271"/>
        <item m="1" x="426"/>
        <item m="1" x="88"/>
        <item m="1" x="241"/>
        <item m="1" x="369"/>
        <item m="1" x="56"/>
        <item m="1" x="187"/>
        <item m="1" x="341"/>
        <item m="1" x="4"/>
        <item m="1" x="158"/>
        <item m="1" x="287"/>
        <item m="1" x="440"/>
        <item m="1" x="103"/>
        <item m="1" x="257"/>
        <item m="1" x="383"/>
        <item m="1" x="73"/>
        <item m="1" x="202"/>
        <item m="1" x="357"/>
        <item m="1" x="15"/>
        <item m="1" x="174"/>
        <item m="1" x="300"/>
        <item m="1" x="459"/>
        <item m="1" x="116"/>
        <item m="1" x="275"/>
        <item m="1" x="419"/>
        <item m="1" x="78"/>
        <item m="1" x="235"/>
        <item m="1" x="50"/>
        <item m="1" x="63"/>
        <item m="1" x="294"/>
        <item m="1" x="447"/>
        <item m="1" x="110"/>
        <item m="1" x="97"/>
        <item m="1" x="390"/>
        <item m="1" x="218"/>
        <item m="1" x="31"/>
        <item m="1" x="363"/>
        <item m="1" x="196"/>
        <item m="1" x="21"/>
        <item m="1" x="317"/>
        <item m="1" x="29"/>
        <item m="1" x="324"/>
        <item m="1" x="151"/>
        <item m="1" x="448"/>
        <item m="1" x="314"/>
        <item m="1" x="140"/>
        <item m="1" x="434"/>
        <item m="1" x="265"/>
        <item m="1" x="130"/>
        <item m="1" x="421"/>
        <item m="1" x="249"/>
        <item m="1" x="82"/>
        <item m="1" x="409"/>
        <item m="1" x="237"/>
        <item m="1" x="65"/>
        <item m="1" x="364"/>
        <item m="1" x="226"/>
        <item m="1" x="52"/>
        <item m="1" x="349"/>
        <item m="1" x="182"/>
        <item m="1" x="39"/>
        <item m="1" x="337"/>
        <item m="1" x="166"/>
        <item m="1" x="466"/>
        <item m="1" x="325"/>
        <item m="1" x="152"/>
        <item m="1" x="449"/>
        <item m="1" x="282"/>
        <item m="1" x="141"/>
        <item m="1" x="435"/>
        <item m="1" x="266"/>
        <item m="1" x="98"/>
        <item m="1" x="422"/>
        <item m="1" x="250"/>
        <item m="1" x="83"/>
        <item m="1" x="377"/>
        <item m="1" x="238"/>
        <item m="1" x="66"/>
        <item m="1" x="365"/>
        <item m="1" x="197"/>
        <item m="1" x="53"/>
        <item m="1" x="350"/>
        <item m="1" x="183"/>
        <item m="1" x="11"/>
        <item m="1" x="338"/>
        <item m="1" x="167"/>
        <item m="1" x="467"/>
        <item m="1" x="295"/>
        <item m="1" x="153"/>
        <item m="1" x="450"/>
        <item m="1" x="283"/>
        <item m="1" x="111"/>
        <item m="1" x="436"/>
        <item m="1" x="267"/>
        <item m="1" x="99"/>
        <item m="1" x="391"/>
        <item m="1" x="251"/>
        <item m="1" x="84"/>
        <item m="1" x="378"/>
        <item m="1" x="209"/>
        <item m="1" x="67"/>
        <item m="1" x="366"/>
        <item m="1" x="198"/>
        <item m="1" x="22"/>
        <item m="1" x="351"/>
        <item m="1" x="184"/>
        <item m="1" x="12"/>
        <item m="1" x="307"/>
        <item m="1" x="168"/>
        <item m="1" x="468"/>
        <item m="1" x="296"/>
        <item m="1" x="123"/>
        <item m="1" x="451"/>
        <item m="1" x="284"/>
        <item m="1" x="112"/>
        <item m="1" x="401"/>
        <item m="1" x="268"/>
        <item m="1" x="100"/>
        <item m="1" x="392"/>
        <item m="1" x="219"/>
        <item m="1" x="85"/>
        <item m="1" x="379"/>
        <item m="1" x="210"/>
        <item m="1" x="32"/>
      </items>
    </pivotField>
    <pivotField compact="0" outline="0" showAll="0" defaultSubtotal="0"/>
    <pivotField compact="0" outline="0" showAll="0" defaultSubtotal="0">
      <items count="511">
        <item x="2"/>
        <item x="0"/>
        <item m="1" x="75"/>
        <item m="1" x="313"/>
        <item m="1" x="112"/>
        <item m="1" x="372"/>
        <item m="1" x="344"/>
        <item m="1" x="333"/>
        <item m="1" x="322"/>
        <item m="1" x="65"/>
        <item m="1" x="47"/>
        <item m="1" x="292"/>
        <item m="1" x="32"/>
        <item m="1" x="220"/>
        <item m="1" x="458"/>
        <item m="1" x="477"/>
        <item m="1" x="206"/>
        <item m="1" x="167"/>
        <item m="1" x="419"/>
        <item m="1" x="138"/>
        <item m="1" x="108"/>
        <item m="1" x="348"/>
        <item m="1" x="315"/>
        <item m="1" x="305"/>
        <item m="1" x="43"/>
        <item m="1" x="28"/>
        <item m="1" x="92"/>
        <item m="1" x="343"/>
        <item m="1" x="82"/>
        <item m="1" x="302"/>
        <item m="1" x="240"/>
        <item m="1" x="219"/>
        <item m="1" x="188"/>
        <item m="1" x="443"/>
        <item m="1" x="180"/>
        <item m="1" x="163"/>
        <item m="1" x="423"/>
        <item m="1" x="144"/>
        <item m="1" x="430"/>
        <item m="1" x="387"/>
        <item m="1" x="340"/>
        <item m="1" x="289"/>
        <item m="1" x="247"/>
        <item m="1" x="207"/>
        <item m="1" x="489"/>
        <item m="1" x="447"/>
        <item m="1" x="409"/>
        <item m="1" x="367"/>
        <item m="1" x="314"/>
        <item m="1" x="270"/>
        <item m="1" x="39"/>
        <item m="1" x="3"/>
        <item m="1" x="472"/>
        <item m="1" x="433"/>
        <item m="1" x="390"/>
        <item m="1" x="345"/>
        <item m="1" x="102"/>
        <item m="1" x="64"/>
        <item m="1" x="23"/>
        <item m="1" x="492"/>
        <item m="1" x="451"/>
        <item m="1" x="415"/>
        <item m="1" x="169"/>
        <item m="1" x="124"/>
        <item m="1" x="87"/>
        <item m="1" x="45"/>
        <item m="1" x="8"/>
        <item m="1" x="479"/>
        <item m="1" x="229"/>
        <item m="1" x="191"/>
        <item m="1" x="148"/>
        <item m="1" x="107"/>
        <item m="1" x="70"/>
        <item m="1" x="27"/>
        <item m="1" x="293"/>
        <item m="1" x="252"/>
        <item m="1" x="211"/>
        <item m="1" x="173"/>
        <item m="1" x="128"/>
        <item m="1" x="91"/>
        <item m="1" x="370"/>
        <item m="1" x="320"/>
        <item m="1" x="276"/>
        <item m="1" x="232"/>
        <item m="1" x="195"/>
        <item m="1" x="151"/>
        <item m="1" x="436"/>
        <item m="1" x="394"/>
        <item m="1" x="351"/>
        <item m="1" x="299"/>
        <item m="1" x="256"/>
        <item m="1" x="217"/>
        <item m="1" x="498"/>
        <item m="1" x="455"/>
        <item m="1" x="417"/>
        <item m="1" x="375"/>
        <item m="1" x="325"/>
        <item m="1" x="279"/>
        <item m="1" x="48"/>
        <item m="1" x="12"/>
        <item m="1" x="481"/>
        <item m="1" x="438"/>
        <item m="1" x="398"/>
        <item m="1" x="356"/>
        <item m="1" x="111"/>
        <item m="1" x="73"/>
        <item m="1" x="30"/>
        <item m="1" x="500"/>
        <item m="1" x="460"/>
        <item m="1" x="421"/>
        <item m="1" x="178"/>
        <item m="1" x="132"/>
        <item m="1" x="95"/>
        <item m="1" x="52"/>
        <item m="1" x="15"/>
        <item m="1" x="484"/>
        <item m="1" x="235"/>
        <item m="1" x="199"/>
        <item m="1" x="157"/>
        <item m="1" x="116"/>
        <item m="1" x="77"/>
        <item m="1" x="34"/>
        <item m="1" x="303"/>
        <item m="1" x="258"/>
        <item m="1" x="221"/>
        <item m="1" x="182"/>
        <item m="1" x="135"/>
        <item m="1" x="97"/>
        <item m="1" x="380"/>
        <item m="1" x="330"/>
        <item m="1" x="282"/>
        <item m="1" x="238"/>
        <item m="1" x="202"/>
        <item m="1" x="161"/>
        <item m="1" x="441"/>
        <item m="1" x="403"/>
        <item m="1" x="360"/>
        <item m="1" x="307"/>
        <item m="1" x="264"/>
        <item m="1" x="224"/>
        <item m="1" x="504"/>
        <item m="1" x="466"/>
        <item m="1" x="426"/>
        <item m="1" x="384"/>
        <item m="1" x="336"/>
        <item m="1" x="286"/>
        <item m="1" x="55"/>
        <item m="1" x="18"/>
        <item m="1" x="487"/>
        <item m="1" x="444"/>
        <item m="1" x="406"/>
        <item m="1" x="363"/>
        <item m="1" x="119"/>
        <item m="1" x="80"/>
        <item m="1" x="36"/>
        <item m="1" x="509"/>
        <item m="1" x="468"/>
        <item m="1" x="431"/>
        <item m="1" x="185"/>
        <item m="1" x="140"/>
        <item m="1" x="100"/>
        <item m="1" x="59"/>
        <item m="1" x="21"/>
        <item m="1" x="490"/>
        <item m="1" x="244"/>
        <item m="1" x="204"/>
        <item m="1" x="165"/>
        <item m="1" x="122"/>
        <item m="1" x="85"/>
        <item m="1" x="41"/>
        <item m="1" x="310"/>
        <item m="1" x="267"/>
        <item m="1" x="227"/>
        <item m="1" x="189"/>
        <item m="1" x="146"/>
        <item m="1" x="104"/>
        <item m="1" x="388"/>
        <item m="1" x="341"/>
        <item m="1" x="290"/>
        <item m="1" x="248"/>
        <item m="1" x="208"/>
        <item m="1" x="170"/>
        <item m="1" x="448"/>
        <item m="1" x="413"/>
        <item m="1" x="368"/>
        <item m="1" x="317"/>
        <item m="1" x="272"/>
        <item m="1" x="230"/>
        <item m="1" x="4"/>
        <item m="1" x="475"/>
        <item m="1" x="434"/>
        <item m="1" x="392"/>
        <item m="1" x="346"/>
        <item m="1" x="295"/>
        <item m="1" x="66"/>
        <item m="1" x="25"/>
        <item m="1" x="494"/>
        <item m="1" x="452"/>
        <item m="1" x="416"/>
        <item m="1" x="373"/>
        <item m="1" x="125"/>
        <item m="1" x="89"/>
        <item m="1" x="46"/>
        <item m="1" x="9"/>
        <item m="1" x="480"/>
        <item m="1" x="437"/>
        <item m="1" x="192"/>
        <item m="1" x="149"/>
        <item m="1" x="109"/>
        <item m="1" x="71"/>
        <item m="1" x="29"/>
        <item m="1" x="499"/>
        <item m="1" x="253"/>
        <item m="1" x="212"/>
        <item m="1" x="175"/>
        <item m="1" x="129"/>
        <item m="1" x="93"/>
        <item m="1" x="50"/>
        <item m="1" x="321"/>
        <item m="1" x="277"/>
        <item m="1" x="233"/>
        <item m="1" x="196"/>
        <item m="1" x="153"/>
        <item m="1" x="113"/>
        <item m="1" x="395"/>
        <item m="1" x="352"/>
        <item m="1" x="300"/>
        <item m="1" x="257"/>
        <item m="1" x="218"/>
        <item m="1" x="179"/>
        <item m="1" x="456"/>
        <item m="1" x="418"/>
        <item m="1" x="376"/>
        <item m="1" x="326"/>
        <item m="1" x="280"/>
        <item m="1" x="236"/>
        <item m="1" x="13"/>
        <item m="1" x="482"/>
        <item m="1" x="439"/>
        <item m="1" x="399"/>
        <item m="1" x="357"/>
        <item m="1" x="304"/>
        <item m="1" x="74"/>
        <item m="1" x="31"/>
        <item m="1" x="501"/>
        <item m="1" x="461"/>
        <item m="1" x="422"/>
        <item m="1" x="381"/>
        <item m="1" x="133"/>
        <item m="1" x="96"/>
        <item m="1" x="53"/>
        <item m="1" x="16"/>
        <item m="1" x="485"/>
        <item m="1" x="442"/>
        <item m="1" x="200"/>
        <item m="1" x="158"/>
        <item m="1" x="117"/>
        <item m="1" x="78"/>
        <item m="1" x="35"/>
        <item m="1" x="505"/>
        <item m="1" x="259"/>
        <item m="1" x="222"/>
        <item m="1" x="183"/>
        <item m="1" x="136"/>
        <item m="1" x="98"/>
        <item m="1" x="56"/>
        <item m="1" x="331"/>
        <item m="1" x="283"/>
        <item m="1" x="239"/>
        <item m="1" x="203"/>
        <item m="1" x="162"/>
        <item m="1" x="120"/>
        <item m="1" x="404"/>
        <item m="1" x="361"/>
        <item m="1" x="308"/>
        <item m="1" x="265"/>
        <item m="1" x="225"/>
        <item m="1" x="186"/>
        <item m="1" x="467"/>
        <item m="1" x="427"/>
        <item m="1" x="385"/>
        <item m="1" x="337"/>
        <item m="1" x="287"/>
        <item m="1" x="245"/>
        <item m="1" x="19"/>
        <item m="1" x="488"/>
        <item m="1" x="445"/>
        <item m="1" x="407"/>
        <item m="1" x="364"/>
        <item m="1" x="311"/>
        <item m="1" x="81"/>
        <item m="1" x="37"/>
        <item m="1" x="510"/>
        <item m="1" x="469"/>
        <item m="1" x="432"/>
        <item m="1" x="389"/>
        <item m="1" x="141"/>
        <item m="1" x="101"/>
        <item m="1" x="61"/>
        <item m="1" x="22"/>
        <item m="1" x="491"/>
        <item m="1" x="449"/>
        <item m="1" x="205"/>
        <item m="1" x="166"/>
        <item m="1" x="123"/>
        <item m="1" x="86"/>
        <item m="1" x="42"/>
        <item m="1" x="5"/>
        <item m="1" x="268"/>
        <item m="1" x="228"/>
        <item m="1" x="190"/>
        <item m="1" x="147"/>
        <item m="1" x="105"/>
        <item m="1" x="67"/>
        <item m="1" x="342"/>
        <item m="1" x="291"/>
        <item m="1" x="249"/>
        <item m="1" x="209"/>
        <item m="1" x="171"/>
        <item m="1" x="126"/>
        <item m="1" x="414"/>
        <item m="1" x="369"/>
        <item m="1" x="318"/>
        <item m="1" x="273"/>
        <item m="1" x="231"/>
        <item m="1" x="193"/>
        <item m="1" x="476"/>
        <item m="1" x="435"/>
        <item m="1" x="393"/>
        <item m="1" x="347"/>
        <item m="1" x="297"/>
        <item m="1" x="255"/>
        <item m="1" x="26"/>
        <item m="1" x="496"/>
        <item m="1" x="428"/>
        <item m="1" x="159"/>
        <item m="1" x="420"/>
        <item m="1" x="150"/>
        <item m="1" x="412"/>
        <item m="1" x="401"/>
        <item m="1" x="349"/>
        <item m="1" x="338"/>
        <item m="1" x="328"/>
        <item m="1" x="72"/>
        <item m="1" x="316"/>
        <item m="1" x="58"/>
        <item m="1" x="306"/>
        <item m="1" x="51"/>
        <item m="1" x="14"/>
        <item m="1" x="263"/>
        <item m="1" x="7"/>
        <item m="1" x="246"/>
        <item m="1" x="49"/>
        <item m="1" x="223"/>
        <item m="1" x="213"/>
        <item m="1" x="40"/>
        <item m="1" x="474"/>
        <item m="1" x="285"/>
        <item m="1" x="33"/>
        <item m="1" x="453"/>
        <item m="1" x="20"/>
        <item m="1" x="254"/>
        <item m="1" x="155"/>
        <item m="1" x="234"/>
        <item m="1" x="130"/>
        <item m="1" x="383"/>
        <item m="1" x="106"/>
        <item m="1" x="463"/>
        <item m="1" x="84"/>
        <item m="1" x="323"/>
        <item m="1" x="176"/>
        <item m="1" x="103"/>
        <item m="1" x="354"/>
        <item m="1" x="408"/>
        <item m="1" x="54"/>
        <item m="1" x="115"/>
        <item m="1" x="365"/>
        <item m="1" x="359"/>
        <item m="1" x="11"/>
        <item m="1" x="241"/>
        <item m="1" x="493"/>
        <item m="1" x="57"/>
        <item m="1" x="470"/>
        <item m="1" x="197"/>
        <item m="1" x="90"/>
        <item m="1" x="83"/>
        <item m="1" x="424"/>
        <item m="1" x="145"/>
        <item m="1" x="68"/>
        <item m="1" x="362"/>
        <item m="1" x="332"/>
        <item m="1" x="142"/>
        <item m="1" x="187"/>
        <item m="1" x="250"/>
        <item m="1" x="215"/>
        <item m="1" x="201"/>
        <item m="1" x="152"/>
        <item m="1" x="405"/>
        <item m="1" x="378"/>
        <item m="1" x="94"/>
        <item m="1" x="319"/>
        <item m="1" x="298"/>
        <item m="1" x="281"/>
        <item m="1" x="262"/>
        <item m="1" x="6"/>
        <item m="1" x="294"/>
        <item m="1" x="278"/>
        <item m="1" x="260"/>
        <item m="1" x="243"/>
        <item m="1" x="497"/>
        <item m="1" x="483"/>
        <item m="1" x="462"/>
        <item m="1" x="410"/>
        <item m="1" x="174"/>
        <item m="1" x="154"/>
        <item m="1" x="137"/>
        <item m="1" x="391"/>
        <item m="1" x="374"/>
        <item m="1" x="358"/>
        <item m="1" x="335"/>
        <item m="1" x="371"/>
        <item m="1" x="353"/>
        <item m="1" x="118"/>
        <item m="1" x="507"/>
        <item m="1" x="184"/>
        <item m="1" x="242"/>
        <item m="1" x="63"/>
        <item m="1" x="69"/>
        <item m="1" x="251"/>
        <item m="1" x="127"/>
        <item m="1" x="10"/>
        <item m="1" x="194"/>
        <item m="1" x="396"/>
        <item m="1" x="457"/>
        <item m="1" x="454"/>
        <item m="1" x="131"/>
        <item m="1" x="324"/>
        <item m="1" x="400"/>
        <item m="1" x="366"/>
        <item m="1" x="76"/>
        <item m="1" x="296"/>
        <item m="1" x="334"/>
        <item m="1" x="261"/>
        <item m="1" x="465"/>
        <item m="1" x="502"/>
        <item m="1" x="471"/>
        <item m="1" x="181"/>
        <item m="1" x="17"/>
        <item m="1" x="121"/>
        <item m="1" x="355"/>
        <item m="1" x="495"/>
        <item m="1" x="62"/>
        <item m="1" x="425"/>
        <item m="1" x="139"/>
        <item m="1" x="459"/>
        <item m="1" x="168"/>
        <item m="1" x="402"/>
        <item m="1" x="110"/>
        <item m="1" x="339"/>
        <item m="1" x="266"/>
        <item m="1" x="486"/>
        <item m="1" x="506"/>
        <item m="1" x="143"/>
        <item m="1" x="503"/>
        <item m="1" x="214"/>
        <item m="1" x="446"/>
        <item m="1" x="156"/>
        <item m="1" x="411"/>
        <item m="1" x="99"/>
        <item m="1" x="271"/>
        <item m="1" x="269"/>
        <item m="1" x="473"/>
        <item m="1" x="38"/>
        <item m="1" x="478"/>
        <item m="1" x="24"/>
        <item m="1" x="198"/>
        <item m="1" x="177"/>
        <item m="1" x="114"/>
        <item m="1" x="88"/>
        <item m="1" x="379"/>
        <item m="1" x="309"/>
        <item m="1" x="274"/>
        <item m="1" x="508"/>
        <item m="1" x="284"/>
        <item m="1" x="450"/>
        <item m="1" x="160"/>
        <item m="1" x="210"/>
        <item m="1" x="164"/>
        <item m="1" x="134"/>
        <item m="1" x="327"/>
        <item m="1" x="44"/>
        <item m="1" x="172"/>
        <item m="1" x="329"/>
        <item m="1" x="301"/>
        <item m="1" x="275"/>
        <item m="1" x="226"/>
        <item m="1" x="382"/>
        <item m="1" x="386"/>
        <item m="1" x="312"/>
        <item m="1" x="429"/>
        <item m="1" x="60"/>
        <item m="1" x="377"/>
        <item m="1" x="350"/>
        <item m="1" x="288"/>
        <item m="1" x="397"/>
        <item m="1" x="237"/>
        <item m="1" x="216"/>
        <item m="1" x="79"/>
        <item m="1" x="464"/>
        <item m="1" x="44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56"/>
        <item x="55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compact="0" outline="0" showAll="0" defaultSubtotal="0">
      <items count="31">
        <item x="6"/>
        <item x="5"/>
        <item x="4"/>
        <item x="3"/>
        <item x="2"/>
        <item x="1"/>
        <item x="0"/>
        <item x="22"/>
        <item x="20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24"/>
        <item m="1" x="29"/>
        <item m="1" x="25"/>
        <item m="1" x="27"/>
        <item m="1" x="28"/>
        <item m="1" x="30"/>
        <item m="1" x="23"/>
        <item m="1" x="26"/>
        <item x="2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sortType="descending" defaultSubtotal="0">
      <items count="140">
        <item x="44"/>
        <item x="86"/>
        <item m="1" x="132"/>
        <item x="76"/>
        <item m="1" x="138"/>
        <item m="1" x="130"/>
        <item m="1" x="90"/>
        <item x="71"/>
        <item m="1" x="95"/>
        <item m="1" x="92"/>
        <item x="25"/>
        <item m="1" x="96"/>
        <item m="1" x="119"/>
        <item m="1" x="106"/>
        <item m="1" x="110"/>
        <item m="1" x="137"/>
        <item m="1" x="128"/>
        <item m="1" x="135"/>
        <item m="1" x="111"/>
        <item m="1" x="116"/>
        <item m="1" x="134"/>
        <item m="1" x="104"/>
        <item m="1" x="99"/>
        <item m="1" x="109"/>
        <item m="1" x="89"/>
        <item m="1" x="103"/>
        <item m="1" x="136"/>
        <item m="1" x="117"/>
        <item x="2"/>
        <item m="1" x="94"/>
        <item m="1" x="124"/>
        <item m="1" x="115"/>
        <item x="45"/>
        <item x="1"/>
        <item x="10"/>
        <item x="68"/>
        <item m="1" x="118"/>
        <item m="1" x="105"/>
        <item x="42"/>
        <item m="1" x="88"/>
        <item x="47"/>
        <item m="1" x="126"/>
        <item x="66"/>
        <item m="1" x="122"/>
        <item m="1" x="120"/>
        <item x="69"/>
        <item x="54"/>
        <item x="19"/>
        <item x="30"/>
        <item x="31"/>
        <item x="75"/>
        <item m="1" x="131"/>
        <item m="1" x="91"/>
        <item m="1" x="112"/>
        <item x="79"/>
        <item m="1" x="87"/>
        <item x="60"/>
        <item m="1" x="139"/>
        <item x="43"/>
        <item x="8"/>
        <item x="23"/>
        <item x="3"/>
        <item m="1" x="107"/>
        <item x="64"/>
        <item x="62"/>
        <item x="27"/>
        <item m="1" x="133"/>
        <item x="5"/>
        <item m="1" x="114"/>
        <item m="1" x="129"/>
        <item x="78"/>
        <item x="55"/>
        <item m="1" x="127"/>
        <item x="65"/>
        <item x="73"/>
        <item m="1" x="123"/>
        <item x="17"/>
        <item m="1" x="101"/>
        <item x="70"/>
        <item m="1" x="121"/>
        <item x="50"/>
        <item m="1" x="93"/>
        <item m="1" x="113"/>
        <item x="74"/>
        <item x="41"/>
        <item x="81"/>
        <item m="1" x="108"/>
        <item x="51"/>
        <item x="20"/>
        <item x="13"/>
        <item x="26"/>
        <item x="85"/>
        <item x="84"/>
        <item m="1" x="102"/>
        <item x="38"/>
        <item x="80"/>
        <item x="22"/>
        <item m="1" x="97"/>
        <item x="53"/>
        <item x="40"/>
        <item x="0"/>
        <item x="4"/>
        <item x="11"/>
        <item x="6"/>
        <item x="48"/>
        <item x="46"/>
        <item x="32"/>
        <item x="37"/>
        <item x="72"/>
        <item x="56"/>
        <item x="67"/>
        <item m="1" x="125"/>
        <item x="35"/>
        <item x="63"/>
        <item x="77"/>
        <item x="58"/>
        <item x="16"/>
        <item x="28"/>
        <item x="24"/>
        <item x="29"/>
        <item x="9"/>
        <item x="39"/>
        <item x="57"/>
        <item x="21"/>
        <item x="49"/>
        <item x="52"/>
        <item x="83"/>
        <item x="61"/>
        <item x="12"/>
        <item x="33"/>
        <item x="36"/>
        <item x="82"/>
        <item x="59"/>
        <item x="14"/>
        <item x="15"/>
        <item x="18"/>
        <item x="34"/>
        <item x="7"/>
        <item m="1" x="98"/>
        <item m="1" x="100"/>
      </items>
    </pivotField>
    <pivotField compact="0" outline="0" dragToRow="0" dragToCol="0" dragToPage="0" showAll="0" defaultSubtotal="0"/>
  </pivotFields>
  <rowFields count="5">
    <field x="8"/>
    <field x="28"/>
    <field x="14"/>
    <field x="15"/>
    <field x="23"/>
  </rowFields>
  <rowItems count="49">
    <i>
      <x v="3"/>
      <x v="32"/>
      <x v="31"/>
      <x v="2"/>
      <x/>
    </i>
    <i r="2">
      <x v="41"/>
      <x v="2"/>
      <x v="1"/>
    </i>
    <i r="1">
      <x v="38"/>
      <x v="37"/>
      <x v="2"/>
      <x v="2"/>
    </i>
    <i r="1">
      <x v="40"/>
      <x v="43"/>
      <x v="3"/>
      <x/>
    </i>
    <i r="1">
      <x v="46"/>
      <x v="25"/>
      <x v="5"/>
      <x v="3"/>
    </i>
    <i r="1">
      <x v="58"/>
      <x v="5"/>
      <x v="5"/>
      <x v="1"/>
    </i>
    <i r="1">
      <x v="59"/>
      <x v="36"/>
      <x v="5"/>
      <x/>
    </i>
    <i r="1">
      <x v="71"/>
      <x v="10"/>
      <x v="5"/>
      <x v="4"/>
    </i>
    <i r="1">
      <x v="76"/>
      <x v="4"/>
      <x v="6"/>
      <x v="2"/>
    </i>
    <i r="1">
      <x v="80"/>
      <x v="47"/>
      <x v="5"/>
      <x v="1"/>
    </i>
    <i r="1">
      <x v="84"/>
      <x v="15"/>
      <x v="2"/>
      <x v="1"/>
    </i>
    <i r="2">
      <x v="52"/>
      <x v="3"/>
      <x/>
    </i>
    <i r="1">
      <x v="87"/>
      <x v="7"/>
      <x v="6"/>
      <x/>
    </i>
    <i r="2">
      <x v="48"/>
      <x v="2"/>
      <x v="2"/>
    </i>
    <i r="1">
      <x v="89"/>
      <x v="42"/>
      <x v="6"/>
      <x/>
    </i>
    <i r="1">
      <x v="98"/>
      <x v="50"/>
      <x v="2"/>
      <x v="3"/>
    </i>
    <i r="1">
      <x v="99"/>
      <x v="11"/>
      <x v="2"/>
      <x/>
    </i>
    <i r="1">
      <x v="102"/>
      <x v="35"/>
      <x v="7"/>
      <x/>
    </i>
    <i r="2">
      <x v="38"/>
      <x v="2"/>
      <x/>
    </i>
    <i r="1">
      <x v="103"/>
      <x v="40"/>
      <x v="6"/>
      <x v="1"/>
    </i>
    <i r="2">
      <x v="58"/>
      <x v="5"/>
      <x v="1"/>
    </i>
    <i r="1">
      <x v="104"/>
      <x v="44"/>
      <x v="5"/>
      <x v="2"/>
    </i>
    <i r="2">
      <x v="65"/>
      <x v="5"/>
      <x v="2"/>
    </i>
    <i r="1">
      <x v="105"/>
      <x v="28"/>
      <x v="2"/>
      <x v="3"/>
    </i>
    <i r="2">
      <x v="53"/>
      <x v="5"/>
      <x v="10"/>
    </i>
    <i r="1">
      <x v="106"/>
      <x v="14"/>
      <x v="7"/>
      <x v="4"/>
    </i>
    <i r="2">
      <x v="26"/>
      <x v="2"/>
      <x v="6"/>
    </i>
    <i r="2">
      <x v="27"/>
      <x v="2"/>
      <x v="4"/>
    </i>
    <i r="1">
      <x v="109"/>
      <x v="51"/>
      <x v="2"/>
      <x/>
    </i>
    <i r="2">
      <x v="57"/>
      <x v="3"/>
      <x v="7"/>
    </i>
    <i r="1">
      <x v="112"/>
      <x v="55"/>
      <x v="2"/>
      <x v="6"/>
    </i>
    <i r="2">
      <x v="56"/>
      <x v="5"/>
      <x v="10"/>
    </i>
    <i r="1">
      <x v="115"/>
      <x v="24"/>
      <x v="5"/>
      <x v="13"/>
    </i>
    <i r="1">
      <x v="117"/>
      <x v="9"/>
      <x v="2"/>
      <x/>
    </i>
    <i r="2">
      <x v="61"/>
      <x v="2"/>
      <x/>
    </i>
    <i r="1">
      <x v="119"/>
      <x v="33"/>
      <x v="2"/>
      <x v="2"/>
    </i>
    <i r="1">
      <x v="120"/>
      <x v="17"/>
      <x v="2"/>
      <x v="3"/>
    </i>
    <i r="2">
      <x v="45"/>
      <x v="2"/>
      <x v="3"/>
    </i>
    <i r="2">
      <x v="64"/>
      <x v="2"/>
      <x v="3"/>
    </i>
    <i r="1">
      <x v="122"/>
      <x v="54"/>
      <x v="2"/>
      <x v="5"/>
    </i>
    <i r="2">
      <x v="59"/>
      <x v="2"/>
      <x v="5"/>
    </i>
    <i r="2">
      <x v="60"/>
      <x v="2"/>
      <x v="10"/>
    </i>
    <i r="1">
      <x v="124"/>
      <x v="46"/>
      <x v="2"/>
      <x v="7"/>
    </i>
    <i r="1">
      <x v="125"/>
      <x v="21"/>
      <x v="2"/>
      <x v="8"/>
    </i>
    <i r="2">
      <x v="49"/>
      <x v="2"/>
      <x v="8"/>
    </i>
    <i r="1">
      <x v="129"/>
      <x v="62"/>
      <x v="2"/>
      <x v="12"/>
    </i>
    <i r="1">
      <x v="132"/>
      <x v="22"/>
      <x v="2"/>
      <x v="15"/>
    </i>
    <i r="1">
      <x v="134"/>
      <x v="63"/>
      <x v="2"/>
      <x v="17"/>
    </i>
    <i t="default">
      <x v="3"/>
    </i>
  </rowItems>
  <colFields count="1">
    <field x="-2"/>
  </colFields>
  <colItems count="2">
    <i>
      <x/>
    </i>
    <i i="1">
      <x v="1"/>
    </i>
  </colItems>
  <pageFields count="1">
    <pageField fld="11" hier="0"/>
  </pageFields>
  <dataFields count="2">
    <dataField name=" Bonus" fld="26" baseField="15" baseItem="5" numFmtId="164"/>
    <dataField name=" Punteggio" fld="27" baseField="15" baseItem="5" numFmtId="164"/>
  </dataFields>
  <formats count="48">
    <format dxfId="72">
      <pivotArea type="all" dataOnly="0" outline="0" fieldPosition="0"/>
    </format>
    <format dxfId="71">
      <pivotArea field="9" type="button" dataOnly="0" labelOnly="1" outline="0"/>
    </format>
    <format dxfId="70">
      <pivotArea dataOnly="0" labelOnly="1" grandRow="1" outline="0" fieldPosition="0"/>
    </format>
    <format dxfId="69">
      <pivotArea type="all" dataOnly="0" outline="0" fieldPosition="0"/>
    </format>
    <format dxfId="68">
      <pivotArea field="9" type="button" dataOnly="0" labelOnly="1" outline="0"/>
    </format>
    <format dxfId="67">
      <pivotArea dataOnly="0" labelOnly="1" grandRow="1" outline="0" fieldPosition="0"/>
    </format>
    <format dxfId="66">
      <pivotArea type="all" dataOnly="0" outline="0" fieldPosition="0"/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14" count="0"/>
        </references>
      </pivotArea>
    </format>
    <format dxfId="63">
      <pivotArea outline="0" fieldPosition="0"/>
    </format>
    <format dxfId="62">
      <pivotArea dataOnly="0" labelOnly="1" outline="0" axis="axisValues" fieldPosition="0"/>
    </format>
    <format dxfId="61">
      <pivotArea dataOnly="0" labelOnly="1" outline="0" axis="axisValues" fieldPosition="0"/>
    </format>
    <format dxfId="60">
      <pivotArea dataOnly="0" labelOnly="1" grandRow="1" outline="0" fieldPosition="0"/>
    </format>
    <format dxfId="59">
      <pivotArea field="9" type="button" dataOnly="0" labelOnly="1" outline="0"/>
    </format>
    <format dxfId="58">
      <pivotArea field="2" type="button" dataOnly="0" labelOnly="1" outline="0"/>
    </format>
    <format dxfId="57">
      <pivotArea outline="0" fieldPosition="0"/>
    </format>
    <format dxfId="56">
      <pivotArea dataOnly="0" labelOnly="1" outline="0" axis="axisValues" fieldPosition="0"/>
    </format>
    <format dxfId="55">
      <pivotArea dataOnly="0" labelOnly="1" grandRow="1" outline="0" fieldPosition="0"/>
    </format>
    <format dxfId="54">
      <pivotArea field="3" type="button" dataOnly="0" labelOnly="1" outline="0"/>
    </format>
    <format dxfId="53">
      <pivotArea field="6" type="button" dataOnly="0" labelOnly="1" outline="0"/>
    </format>
    <format dxfId="52">
      <pivotArea field="7" type="button" dataOnly="0" labelOnly="1" outline="0"/>
    </format>
    <format dxfId="51">
      <pivotArea field="14" type="button" dataOnly="0" labelOnly="1" outline="0" axis="axisRow" fieldPosition="2"/>
    </format>
    <format dxfId="50">
      <pivotArea dataOnly="0" outline="0" axis="axisValues" fieldPosition="0"/>
    </format>
    <format dxfId="49">
      <pivotArea field="9" type="button" dataOnly="0" labelOnly="1" outline="0"/>
    </format>
    <format dxfId="48">
      <pivotArea dataOnly="0" labelOnly="1" grandRow="1" outline="0" fieldPosition="0"/>
    </format>
    <format dxfId="47">
      <pivotArea field="23" type="button" dataOnly="0" labelOnly="1" outline="0" axis="axisRow" fieldPosition="4"/>
    </format>
    <format dxfId="46">
      <pivotArea field="24" type="button" dataOnly="0" labelOnly="1" outline="0"/>
    </format>
    <format dxfId="45">
      <pivotArea field="23" type="button" dataOnly="0" labelOnly="1" outline="0" axis="axisRow" fieldPosition="4"/>
    </format>
    <format dxfId="44">
      <pivotArea field="23" type="button" dataOnly="0" labelOnly="1" outline="0" axis="axisRow" fieldPosition="4"/>
    </format>
    <format dxfId="43">
      <pivotArea field="24" type="button" dataOnly="0" labelOnly="1" outline="0"/>
    </format>
    <format dxfId="42">
      <pivotArea field="16" type="button" dataOnly="0" labelOnly="1" outline="0"/>
    </format>
    <format dxfId="41">
      <pivotArea field="18" type="button" dataOnly="0" labelOnly="1" outline="0"/>
    </format>
    <format dxfId="40">
      <pivotArea field="18" type="button" dataOnly="0" labelOnly="1" outline="0"/>
    </format>
    <format dxfId="39">
      <pivotArea field="28" type="button" dataOnly="0" labelOnly="1" outline="0" axis="axisRow" fieldPosition="1"/>
    </format>
    <format dxfId="38">
      <pivotArea field="28" type="button" dataOnly="0" labelOnly="1" outline="0" axis="axisRow" fieldPosition="1"/>
    </format>
    <format dxfId="37">
      <pivotArea field="28" type="button" dataOnly="0" labelOnly="1" outline="0" axis="axisRow" fieldPosition="1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dataOnly="0" outline="0" fieldPosition="0">
        <references count="1">
          <reference field="4294967294" count="1">
            <x v="0"/>
          </reference>
        </references>
      </pivotArea>
    </format>
    <format dxfId="33">
      <pivotArea dataOnly="0" outline="0" fieldPosition="0">
        <references count="1">
          <reference field="4294967294" count="1">
            <x v="1"/>
          </reference>
        </references>
      </pivotArea>
    </format>
    <format dxfId="32">
      <pivotArea field="8" type="button" dataOnly="0" labelOnly="1" outline="0" axis="axisRow" fieldPosition="0"/>
    </format>
    <format dxfId="31">
      <pivotArea field="15" type="button" dataOnly="0" labelOnly="1" outline="0" axis="axisRow" fieldPosition="3"/>
    </format>
    <format dxfId="30">
      <pivotArea field="15" type="button" dataOnly="0" labelOnly="1" outline="0" axis="axisRow" fieldPosition="3"/>
    </format>
    <format dxfId="29">
      <pivotArea dataOnly="0" outline="0" fieldPosition="0">
        <references count="1">
          <reference field="4294967294" count="1">
            <x v="0"/>
          </reference>
        </references>
      </pivotArea>
    </format>
    <format dxfId="28">
      <pivotArea dataOnly="0" outline="0" fieldPosition="0">
        <references count="1">
          <reference field="4294967294" count="1">
            <x v="1"/>
          </reference>
        </references>
      </pivotArea>
    </format>
    <format dxfId="27">
      <pivotArea dataOnly="0" outline="0" fieldPosition="0">
        <references count="1">
          <reference field="8" count="0" defaultSubtotal="1"/>
        </references>
      </pivotArea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dataOnly="0" labelOnly="1" outline="0" fieldPosition="0">
        <references count="1">
          <reference field="15" count="0"/>
        </references>
      </pivotArea>
    </format>
  </formats>
  <pivotTableStyleInfo name="Stile tabella pivot 3" showRowHeaders="1" showColHeaders="1" showRowStripes="0" showColStripes="0" showLastColumn="1"/>
  <filters count="1">
    <filter fld="2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</pivotTableDefinition>
</file>

<file path=xl/pivotTables/pivotTable8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5" indent="0" compact="0" compactData="0" multipleFieldFilters="0">
  <location ref="A3:B56" firstHeaderRow="1" firstDataRow="1" firstDataCol="1" rowPageCount="1" colPageCount="1"/>
  <pivotFields count="13"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axis="axisRow" compact="0" outline="0" showAll="0" sortType="descending" defaultSubtotal="0">
      <items count="124">
        <item x="102"/>
        <item m="1" x="122"/>
        <item m="1" x="115"/>
        <item m="1" x="108"/>
        <item m="1" x="112"/>
        <item m="1" x="104"/>
        <item m="1" x="120"/>
        <item m="1" x="106"/>
        <item m="1" x="113"/>
        <item m="1" x="107"/>
        <item m="1" x="118"/>
        <item m="1" x="111"/>
        <item m="1" x="109"/>
        <item m="1" x="123"/>
        <item m="1" x="103"/>
        <item m="1" x="114"/>
        <item m="1" x="116"/>
        <item m="1" x="121"/>
        <item m="1" x="117"/>
        <item m="1" x="105"/>
        <item x="84"/>
        <item m="1" x="119"/>
        <item x="85"/>
        <item x="101"/>
        <item m="1" x="11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axis="axisPage" compact="0" outline="0" showAll="0">
      <items count="5">
        <item h="1" x="2"/>
        <item h="1" x="0"/>
        <item x="1"/>
        <item m="1" x="3"/>
        <item t="default"/>
      </items>
    </pivotField>
    <pivotField compact="0" outline="0" showAll="0"/>
    <pivotField compact="0" outline="0" showAll="0"/>
  </pivotFields>
  <rowFields count="1">
    <field x="6"/>
  </rowFields>
  <rowItems count="53">
    <i>
      <x v="28"/>
    </i>
    <i>
      <x v="108"/>
    </i>
    <i>
      <x v="22"/>
    </i>
    <i>
      <x v="112"/>
    </i>
    <i>
      <x v="61"/>
    </i>
    <i>
      <x v="50"/>
    </i>
    <i>
      <x v="27"/>
    </i>
    <i>
      <x v="54"/>
    </i>
    <i>
      <x v="74"/>
    </i>
    <i>
      <x v="101"/>
    </i>
    <i>
      <x v="37"/>
    </i>
    <i>
      <x v="116"/>
    </i>
    <i>
      <x v="63"/>
    </i>
    <i>
      <x v="35"/>
    </i>
    <i>
      <x v="32"/>
    </i>
    <i>
      <x v="59"/>
    </i>
    <i>
      <x v="34"/>
    </i>
    <i>
      <x v="106"/>
    </i>
    <i>
      <x v="105"/>
    </i>
    <i>
      <x v="36"/>
    </i>
    <i>
      <x v="88"/>
    </i>
    <i>
      <x v="107"/>
    </i>
    <i>
      <x v="41"/>
    </i>
    <i>
      <x v="76"/>
    </i>
    <i>
      <x v="43"/>
    </i>
    <i>
      <x v="80"/>
    </i>
    <i>
      <x v="93"/>
    </i>
    <i>
      <x v="39"/>
    </i>
    <i>
      <x v="71"/>
    </i>
    <i>
      <x v="79"/>
    </i>
    <i>
      <x v="114"/>
    </i>
    <i>
      <x v="55"/>
    </i>
    <i>
      <x v="92"/>
    </i>
    <i>
      <x v="111"/>
    </i>
    <i>
      <x v="46"/>
    </i>
    <i>
      <x v="94"/>
    </i>
    <i>
      <x v="66"/>
    </i>
    <i>
      <x v="67"/>
    </i>
    <i>
      <x v="65"/>
    </i>
    <i>
      <x v="85"/>
    </i>
    <i>
      <x v="121"/>
    </i>
    <i>
      <x v="49"/>
    </i>
    <i>
      <x v="62"/>
    </i>
    <i>
      <x v="30"/>
    </i>
    <i>
      <x v="75"/>
    </i>
    <i>
      <x v="29"/>
    </i>
    <i>
      <x v="51"/>
    </i>
    <i>
      <x v="69"/>
    </i>
    <i>
      <x v="64"/>
    </i>
    <i>
      <x v="123"/>
    </i>
    <i>
      <x v="44"/>
    </i>
    <i>
      <x v="109"/>
    </i>
    <i t="grand">
      <x/>
    </i>
  </rowItems>
  <colItems count="1">
    <i/>
  </colItems>
  <pageFields count="1">
    <pageField fld="10" hier="0"/>
  </pageFields>
  <dataFields count="1">
    <dataField name="Iscritti" fld="1" subtotal="count" baseField="0" baseItem="0"/>
  </dataFields>
  <formats count="25">
    <format dxfId="24">
      <pivotArea type="all" dataOnly="0" outline="0" collapsedLevelsAreSubtotals="1" fieldPosition="0"/>
    </format>
    <format dxfId="23">
      <pivotArea outline="0" collapsedLevelsAreSubtotals="1" fieldPosition="0"/>
    </format>
    <format dxfId="22">
      <pivotArea dataOnly="0" labelOnly="1" outline="0" fieldPosition="0">
        <references count="1">
          <reference field="6" count="0"/>
        </references>
      </pivotArea>
    </format>
    <format dxfId="21">
      <pivotArea dataOnly="0" labelOnly="1" grandRow="1" outline="0" fieldPosition="0"/>
    </format>
    <format dxfId="20">
      <pivotArea dataOnly="0" labelOnly="1" outline="0" fieldPosition="0">
        <references count="1">
          <reference field="10" count="0"/>
        </references>
      </pivotArea>
    </format>
    <format dxfId="19">
      <pivotArea dataOnly="0" labelOnly="1" grandCol="1" outline="0" fieldPosition="0"/>
    </format>
    <format dxfId="18">
      <pivotArea type="all" dataOnly="0" outline="0" collapsedLevelsAreSubtotals="1" fieldPosition="0"/>
    </format>
    <format dxfId="17">
      <pivotArea outline="0" collapsedLevelsAreSubtotals="1" fieldPosition="0"/>
    </format>
    <format dxfId="16">
      <pivotArea dataOnly="0" labelOnly="1" outline="0" fieldPosition="0">
        <references count="1">
          <reference field="6" count="0"/>
        </references>
      </pivotArea>
    </format>
    <format dxfId="15">
      <pivotArea dataOnly="0" labelOnly="1" grandRow="1" outline="0" fieldPosition="0"/>
    </format>
    <format dxfId="14">
      <pivotArea dataOnly="0" labelOnly="1" outline="0" fieldPosition="0">
        <references count="1">
          <reference field="10" count="0"/>
        </references>
      </pivotArea>
    </format>
    <format dxfId="13">
      <pivotArea dataOnly="0" labelOnly="1" grandCol="1" outline="0" fieldPosition="0"/>
    </format>
    <format dxfId="12">
      <pivotArea type="all" dataOnly="0" outline="0" collapsedLevelsAreSubtotals="1" fieldPosition="0"/>
    </format>
    <format dxfId="11">
      <pivotArea outline="0" collapsedLevelsAreSubtotals="1" fieldPosition="0"/>
    </format>
    <format dxfId="10">
      <pivotArea dataOnly="0" labelOnly="1" outline="0" fieldPosition="0">
        <references count="1">
          <reference field="6" count="0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1">
          <reference field="10" count="0"/>
        </references>
      </pivotArea>
    </format>
    <format dxfId="7">
      <pivotArea dataOnly="0" labelOnly="1" grandCol="1" outline="0" fieldPosition="0"/>
    </format>
    <format dxfId="6">
      <pivotArea type="all" dataOnly="0" outline="0" collapsedLevelsAreSubtotals="1" fieldPosition="0"/>
    </format>
    <format dxfId="5">
      <pivotArea outline="0" collapsedLevelsAreSubtotals="1" fieldPosition="0"/>
    </format>
    <format dxfId="4">
      <pivotArea dataOnly="0" labelOnly="1" outline="0" fieldPosition="0">
        <references count="1">
          <reference field="6" count="0"/>
        </references>
      </pivotArea>
    </format>
    <format dxfId="3">
      <pivotArea dataOnly="0" labelOnly="1" grandRow="1" outline="0" fieldPosition="0"/>
    </format>
    <format dxfId="2">
      <pivotArea dataOnly="0" labelOnly="1" outline="0" fieldPosition="0">
        <references count="1">
          <reference field="10" count="0"/>
        </references>
      </pivotArea>
    </format>
    <format dxfId="1">
      <pivotArea dataOnly="0" labelOnly="1" grandCol="1" outline="0" fieldPosition="0"/>
    </format>
    <format dxfId="0">
      <pivotArea dataOnly="0" labelOnly="1" outline="0" fieldPosition="0">
        <references count="1">
          <reference field="6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2">
    <tabColor theme="6" tint="0.39997558519241921"/>
    <pageSetUpPr fitToPage="1"/>
  </sheetPr>
  <dimension ref="A1:P2502"/>
  <sheetViews>
    <sheetView workbookViewId="0">
      <pane ySplit="1" topLeftCell="A506" activePane="bottomLeft" state="frozen"/>
      <selection activeCell="I35" sqref="I35"/>
      <selection pane="bottomLeft" activeCell="A535" sqref="A535"/>
    </sheetView>
  </sheetViews>
  <sheetFormatPr defaultRowHeight="12.75"/>
  <cols>
    <col min="1" max="1" width="11.125" style="24" bestFit="1" customWidth="1"/>
    <col min="2" max="2" width="13.375" style="25" customWidth="1"/>
    <col min="3" max="3" width="11" style="25" customWidth="1"/>
    <col min="4" max="4" width="8.25" style="25" bestFit="1" customWidth="1"/>
    <col min="5" max="5" width="7.5" style="19" bestFit="1" customWidth="1"/>
    <col min="6" max="6" width="8.875" style="65" customWidth="1"/>
    <col min="7" max="7" width="23.875" style="25" bestFit="1" customWidth="1"/>
    <col min="8" max="8" width="7.5" style="8" bestFit="1" customWidth="1"/>
    <col min="9" max="9" width="22.5" style="8" bestFit="1" customWidth="1"/>
    <col min="10" max="10" width="11.125" style="3" bestFit="1" customWidth="1"/>
    <col min="11" max="11" width="7.75" style="47" bestFit="1" customWidth="1"/>
    <col min="12" max="14" width="7" style="7" customWidth="1"/>
    <col min="15" max="16384" width="9" style="3"/>
  </cols>
  <sheetData>
    <row r="1" spans="1:16" ht="25.5">
      <c r="A1" s="16" t="s">
        <v>17</v>
      </c>
      <c r="B1" s="16" t="s">
        <v>14</v>
      </c>
      <c r="C1" s="16" t="s">
        <v>15</v>
      </c>
      <c r="D1" s="16" t="s">
        <v>0</v>
      </c>
      <c r="E1" s="17" t="s">
        <v>5</v>
      </c>
      <c r="F1" s="67" t="s">
        <v>147</v>
      </c>
      <c r="G1" s="16" t="s">
        <v>16</v>
      </c>
      <c r="H1" s="60" t="s">
        <v>30</v>
      </c>
      <c r="I1" s="83" t="s">
        <v>85</v>
      </c>
      <c r="J1" s="83" t="s">
        <v>13</v>
      </c>
      <c r="K1" s="84" t="s">
        <v>23</v>
      </c>
      <c r="L1" s="83" t="s">
        <v>26</v>
      </c>
      <c r="M1" s="83" t="s">
        <v>60</v>
      </c>
      <c r="N1" s="83" t="s">
        <v>21</v>
      </c>
    </row>
    <row r="2" spans="1:16">
      <c r="A2" s="62">
        <v>1</v>
      </c>
      <c r="B2" s="18" t="s">
        <v>905</v>
      </c>
      <c r="C2" s="18" t="s">
        <v>355</v>
      </c>
      <c r="D2" s="19">
        <v>1985</v>
      </c>
      <c r="E2" s="20" t="s">
        <v>7</v>
      </c>
      <c r="F2" s="66" t="s">
        <v>1582</v>
      </c>
      <c r="G2" s="18" t="s">
        <v>1583</v>
      </c>
      <c r="H2" s="9" t="str">
        <f t="shared" ref="H2:H65" si="0">IF(COUNTA($B2)&gt;0,IF(COUNTIFS($B$2:$B$2502,$B2,$C$2:$C$2502,$C2,$D$2:$D$2502,$D2)&gt;1,"Duplicato","ok"),"-")</f>
        <v>ok</v>
      </c>
      <c r="I2" s="109" t="str">
        <f>TRIM(B2) &amp; " " &amp; TRIM(C2)</f>
        <v>ASTOLFI ANDREA</v>
      </c>
      <c r="J2" s="10" t="str">
        <f>IF($B2&gt;"",VLOOKUP($E2&amp;$D2,_DeterminaCategorie,5,TRUE),"-")</f>
        <v>M-30</v>
      </c>
      <c r="K2" s="10" t="str">
        <f t="shared" ref="K2:K65" si="1">IF($B2&gt;"",VLOOKUP($E2&amp;$D2,_DeterminaCategorie,3,TRUE),"-")</f>
        <v>Adulti</v>
      </c>
      <c r="L2" s="10">
        <f t="shared" ref="L2:L65" si="2">IF($B2&gt;"",VLOOKUP($E2&amp;$D2,_DeterminaCategorie,4,TRUE),"-")</f>
        <v>24</v>
      </c>
      <c r="M2" s="10">
        <f t="shared" ref="M2:M65" si="3">IF($B2&gt;"",VLOOKUP($E2&amp;$D2,_DeterminaCategorie,6,TRUE),"-")</f>
        <v>6500</v>
      </c>
      <c r="N2" s="10" t="str">
        <f t="shared" ref="N2:N65" si="4">IF($B2&gt;"",VLOOKUP($E2&amp;$D2,_DeterminaCategorie,7,TRUE),"-")</f>
        <v>B04</v>
      </c>
      <c r="P2" s="7"/>
    </row>
    <row r="3" spans="1:16">
      <c r="A3" s="62"/>
      <c r="B3" s="18" t="s">
        <v>1585</v>
      </c>
      <c r="C3" s="18" t="s">
        <v>222</v>
      </c>
      <c r="D3" s="19">
        <v>1974</v>
      </c>
      <c r="E3" s="20" t="s">
        <v>7</v>
      </c>
      <c r="F3" s="66" t="s">
        <v>1582</v>
      </c>
      <c r="G3" s="18" t="s">
        <v>1583</v>
      </c>
      <c r="H3" s="9" t="str">
        <f t="shared" si="0"/>
        <v>ok</v>
      </c>
      <c r="I3" s="109" t="str">
        <f t="shared" ref="I3:I66" si="5">TRIM(B3) &amp; " " &amp; TRIM(C3)</f>
        <v>BORTOLOTTI ALBERTO</v>
      </c>
      <c r="J3" s="10" t="str">
        <f t="shared" ref="J3:J66" si="6">IF(B3&gt;"",VLOOKUP($E3&amp;$D3,_DeterminaCategorie,5,TRUE),"-")</f>
        <v>M-40</v>
      </c>
      <c r="K3" s="10" t="str">
        <f t="shared" si="1"/>
        <v>Adulti</v>
      </c>
      <c r="L3" s="10">
        <f t="shared" si="2"/>
        <v>28</v>
      </c>
      <c r="M3" s="10">
        <f t="shared" si="3"/>
        <v>6500</v>
      </c>
      <c r="N3" s="10" t="str">
        <f t="shared" si="4"/>
        <v>B04</v>
      </c>
      <c r="P3" s="7"/>
    </row>
    <row r="4" spans="1:16">
      <c r="A4" s="62">
        <v>3</v>
      </c>
      <c r="B4" s="18" t="s">
        <v>1584</v>
      </c>
      <c r="C4" s="18" t="s">
        <v>1491</v>
      </c>
      <c r="D4" s="19">
        <v>1974</v>
      </c>
      <c r="E4" s="20" t="s">
        <v>6</v>
      </c>
      <c r="F4" s="66" t="s">
        <v>1582</v>
      </c>
      <c r="G4" s="18" t="s">
        <v>1583</v>
      </c>
      <c r="H4" s="9" t="str">
        <f t="shared" si="0"/>
        <v>ok</v>
      </c>
      <c r="I4" s="109" t="str">
        <f t="shared" si="5"/>
        <v>CIGARINI ILARIA</v>
      </c>
      <c r="J4" s="10" t="str">
        <f t="shared" si="6"/>
        <v>F-40</v>
      </c>
      <c r="K4" s="10" t="str">
        <f t="shared" si="1"/>
        <v>Adulti</v>
      </c>
      <c r="L4" s="10">
        <f t="shared" si="2"/>
        <v>27</v>
      </c>
      <c r="M4" s="10">
        <f t="shared" si="3"/>
        <v>4000</v>
      </c>
      <c r="N4" s="10" t="str">
        <f t="shared" si="4"/>
        <v>B02</v>
      </c>
      <c r="P4" s="7"/>
    </row>
    <row r="5" spans="1:16">
      <c r="A5" s="62">
        <v>4</v>
      </c>
      <c r="B5" s="18" t="s">
        <v>1167</v>
      </c>
      <c r="C5" s="18" t="s">
        <v>1581</v>
      </c>
      <c r="D5" s="19">
        <v>1960</v>
      </c>
      <c r="E5" s="20" t="s">
        <v>6</v>
      </c>
      <c r="F5" s="66" t="s">
        <v>1579</v>
      </c>
      <c r="G5" s="18" t="s">
        <v>1580</v>
      </c>
      <c r="H5" s="9" t="str">
        <f t="shared" si="0"/>
        <v>ok</v>
      </c>
      <c r="I5" s="109" t="str">
        <f t="shared" si="5"/>
        <v>RUBINI LORETTA</v>
      </c>
      <c r="J5" s="10" t="str">
        <f t="shared" si="6"/>
        <v>F-55</v>
      </c>
      <c r="K5" s="10" t="str">
        <f t="shared" si="1"/>
        <v>Adulti</v>
      </c>
      <c r="L5" s="10">
        <f t="shared" si="2"/>
        <v>33</v>
      </c>
      <c r="M5" s="10">
        <f t="shared" si="3"/>
        <v>4000</v>
      </c>
      <c r="N5" s="10" t="str">
        <f t="shared" si="4"/>
        <v>B02</v>
      </c>
      <c r="P5" s="7"/>
    </row>
    <row r="6" spans="1:16">
      <c r="A6" s="62">
        <v>5</v>
      </c>
      <c r="B6" s="18" t="s">
        <v>1578</v>
      </c>
      <c r="C6" s="18" t="s">
        <v>290</v>
      </c>
      <c r="D6" s="19">
        <v>1957</v>
      </c>
      <c r="E6" s="20" t="s">
        <v>7</v>
      </c>
      <c r="F6" s="66" t="s">
        <v>1547</v>
      </c>
      <c r="G6" s="18" t="s">
        <v>1548</v>
      </c>
      <c r="H6" s="9" t="str">
        <f t="shared" si="0"/>
        <v>ok</v>
      </c>
      <c r="I6" s="109" t="str">
        <f t="shared" si="5"/>
        <v>ANOBILE PIETRO</v>
      </c>
      <c r="J6" s="10" t="str">
        <f t="shared" si="6"/>
        <v>M-60</v>
      </c>
      <c r="K6" s="10" t="str">
        <f t="shared" si="1"/>
        <v>Adulti</v>
      </c>
      <c r="L6" s="10">
        <f t="shared" si="2"/>
        <v>36</v>
      </c>
      <c r="M6" s="10">
        <f t="shared" si="3"/>
        <v>5000</v>
      </c>
      <c r="N6" s="10" t="str">
        <f t="shared" si="4"/>
        <v>B03</v>
      </c>
      <c r="P6" s="7"/>
    </row>
    <row r="7" spans="1:16">
      <c r="A7" s="62">
        <v>6</v>
      </c>
      <c r="B7" s="18" t="s">
        <v>1578</v>
      </c>
      <c r="C7" s="18" t="s">
        <v>826</v>
      </c>
      <c r="D7" s="19">
        <v>2004</v>
      </c>
      <c r="E7" s="20" t="s">
        <v>6</v>
      </c>
      <c r="F7" s="66" t="s">
        <v>1577</v>
      </c>
      <c r="G7" s="18" t="s">
        <v>1548</v>
      </c>
      <c r="H7" s="9" t="str">
        <f t="shared" si="0"/>
        <v>ok</v>
      </c>
      <c r="I7" s="109" t="str">
        <f t="shared" si="5"/>
        <v>ANOBILE TIZIANA</v>
      </c>
      <c r="J7" s="10" t="str">
        <f t="shared" si="6"/>
        <v>F-Ragazze B</v>
      </c>
      <c r="K7" s="10" t="str">
        <f t="shared" si="1"/>
        <v>Giovanile</v>
      </c>
      <c r="L7" s="10">
        <f t="shared" si="2"/>
        <v>11</v>
      </c>
      <c r="M7" s="10">
        <f t="shared" si="3"/>
        <v>1000</v>
      </c>
      <c r="N7" s="10" t="str">
        <f t="shared" si="4"/>
        <v>A04</v>
      </c>
      <c r="P7" s="7"/>
    </row>
    <row r="8" spans="1:16">
      <c r="A8" s="62">
        <v>7</v>
      </c>
      <c r="B8" s="18" t="s">
        <v>1576</v>
      </c>
      <c r="C8" s="18" t="s">
        <v>250</v>
      </c>
      <c r="D8" s="19">
        <v>2004</v>
      </c>
      <c r="E8" s="20" t="s">
        <v>7</v>
      </c>
      <c r="F8" s="66" t="s">
        <v>1547</v>
      </c>
      <c r="G8" s="18" t="s">
        <v>1548</v>
      </c>
      <c r="H8" s="9" t="str">
        <f t="shared" si="0"/>
        <v>ok</v>
      </c>
      <c r="I8" s="109" t="str">
        <f t="shared" si="5"/>
        <v>BIAGINI MATTIA</v>
      </c>
      <c r="J8" s="10" t="str">
        <f t="shared" si="6"/>
        <v>M-Ragazzi B</v>
      </c>
      <c r="K8" s="10" t="str">
        <f t="shared" si="1"/>
        <v>Giovanile</v>
      </c>
      <c r="L8" s="10">
        <f t="shared" si="2"/>
        <v>12</v>
      </c>
      <c r="M8" s="10">
        <f t="shared" si="3"/>
        <v>1000</v>
      </c>
      <c r="N8" s="10" t="str">
        <f t="shared" si="4"/>
        <v>A03</v>
      </c>
      <c r="P8" s="7"/>
    </row>
    <row r="9" spans="1:16">
      <c r="A9" s="62">
        <v>8</v>
      </c>
      <c r="B9" s="18" t="s">
        <v>1575</v>
      </c>
      <c r="C9" s="18" t="s">
        <v>675</v>
      </c>
      <c r="D9" s="19">
        <v>2008</v>
      </c>
      <c r="E9" s="20" t="s">
        <v>6</v>
      </c>
      <c r="F9" s="66" t="s">
        <v>1547</v>
      </c>
      <c r="G9" s="18" t="s">
        <v>1548</v>
      </c>
      <c r="H9" s="9" t="str">
        <f t="shared" si="0"/>
        <v>ok</v>
      </c>
      <c r="I9" s="109" t="str">
        <f t="shared" si="5"/>
        <v>CAPOBIANCO CRISTINA</v>
      </c>
      <c r="J9" s="10" t="str">
        <f t="shared" si="6"/>
        <v>F-Pulcini</v>
      </c>
      <c r="K9" s="10" t="str">
        <f t="shared" si="1"/>
        <v>Giovanile</v>
      </c>
      <c r="L9" s="10">
        <f t="shared" si="2"/>
        <v>5</v>
      </c>
      <c r="M9" s="10">
        <f t="shared" si="3"/>
        <v>400</v>
      </c>
      <c r="N9" s="10" t="str">
        <f t="shared" si="4"/>
        <v>A10</v>
      </c>
      <c r="P9" s="7"/>
    </row>
    <row r="10" spans="1:16">
      <c r="A10" s="62">
        <v>9</v>
      </c>
      <c r="B10" s="18" t="s">
        <v>1574</v>
      </c>
      <c r="C10" s="18" t="s">
        <v>280</v>
      </c>
      <c r="D10" s="19">
        <v>2003</v>
      </c>
      <c r="E10" s="20" t="s">
        <v>6</v>
      </c>
      <c r="F10" s="66" t="s">
        <v>1547</v>
      </c>
      <c r="G10" s="18" t="s">
        <v>1548</v>
      </c>
      <c r="H10" s="9" t="str">
        <f t="shared" si="0"/>
        <v>ok</v>
      </c>
      <c r="I10" s="109" t="str">
        <f t="shared" si="5"/>
        <v>CUPPINI EMMA</v>
      </c>
      <c r="J10" s="10" t="str">
        <f t="shared" si="6"/>
        <v>F-Cadette</v>
      </c>
      <c r="K10" s="10" t="str">
        <f t="shared" si="1"/>
        <v>Giovanile</v>
      </c>
      <c r="L10" s="10">
        <f t="shared" si="2"/>
        <v>13</v>
      </c>
      <c r="M10" s="10">
        <f t="shared" si="3"/>
        <v>2100</v>
      </c>
      <c r="N10" s="10" t="str">
        <f t="shared" si="4"/>
        <v>A02</v>
      </c>
      <c r="P10" s="7"/>
    </row>
    <row r="11" spans="1:16">
      <c r="A11" s="62">
        <v>10</v>
      </c>
      <c r="B11" s="18" t="s">
        <v>1573</v>
      </c>
      <c r="C11" s="18" t="s">
        <v>195</v>
      </c>
      <c r="D11" s="19">
        <v>2009</v>
      </c>
      <c r="E11" s="20" t="s">
        <v>7</v>
      </c>
      <c r="F11" s="66" t="s">
        <v>1547</v>
      </c>
      <c r="G11" s="18" t="s">
        <v>1548</v>
      </c>
      <c r="H11" s="9" t="str">
        <f t="shared" si="0"/>
        <v>ok</v>
      </c>
      <c r="I11" s="109" t="str">
        <f t="shared" si="5"/>
        <v>D'ALIMONTE ALESSANDRO</v>
      </c>
      <c r="J11" s="10" t="str">
        <f t="shared" si="6"/>
        <v>M-Pulcini</v>
      </c>
      <c r="K11" s="10" t="str">
        <f t="shared" si="1"/>
        <v>Giovanile</v>
      </c>
      <c r="L11" s="10">
        <f t="shared" si="2"/>
        <v>6</v>
      </c>
      <c r="M11" s="10">
        <f t="shared" si="3"/>
        <v>400</v>
      </c>
      <c r="N11" s="10" t="str">
        <f t="shared" si="4"/>
        <v>A09</v>
      </c>
      <c r="P11" s="7"/>
    </row>
    <row r="12" spans="1:16">
      <c r="A12" s="62">
        <v>11</v>
      </c>
      <c r="B12" s="18" t="s">
        <v>1572</v>
      </c>
      <c r="C12" s="18" t="s">
        <v>1571</v>
      </c>
      <c r="D12" s="19">
        <v>2009</v>
      </c>
      <c r="E12" s="20" t="s">
        <v>7</v>
      </c>
      <c r="F12" s="66" t="s">
        <v>1547</v>
      </c>
      <c r="G12" s="18" t="s">
        <v>1548</v>
      </c>
      <c r="H12" s="9" t="str">
        <f t="shared" si="0"/>
        <v>ok</v>
      </c>
      <c r="I12" s="109" t="str">
        <f t="shared" si="5"/>
        <v>DIZDARI ARLIND</v>
      </c>
      <c r="J12" s="10" t="str">
        <f t="shared" si="6"/>
        <v>M-Pulcini</v>
      </c>
      <c r="K12" s="10" t="str">
        <f t="shared" si="1"/>
        <v>Giovanile</v>
      </c>
      <c r="L12" s="10">
        <f t="shared" si="2"/>
        <v>6</v>
      </c>
      <c r="M12" s="10">
        <f t="shared" si="3"/>
        <v>400</v>
      </c>
      <c r="N12" s="10" t="str">
        <f t="shared" si="4"/>
        <v>A09</v>
      </c>
      <c r="P12" s="7"/>
    </row>
    <row r="13" spans="1:16">
      <c r="A13" s="62">
        <v>12</v>
      </c>
      <c r="B13" s="18" t="s">
        <v>1570</v>
      </c>
      <c r="C13" s="18" t="s">
        <v>1569</v>
      </c>
      <c r="D13" s="19">
        <v>2004</v>
      </c>
      <c r="E13" s="20" t="s">
        <v>6</v>
      </c>
      <c r="F13" s="66" t="s">
        <v>1547</v>
      </c>
      <c r="G13" s="18" t="s">
        <v>1548</v>
      </c>
      <c r="H13" s="9" t="str">
        <f t="shared" si="0"/>
        <v>ok</v>
      </c>
      <c r="I13" s="109" t="str">
        <f t="shared" si="5"/>
        <v>DONATI MIRIAM</v>
      </c>
      <c r="J13" s="10" t="str">
        <f t="shared" si="6"/>
        <v>F-Ragazze B</v>
      </c>
      <c r="K13" s="10" t="str">
        <f t="shared" si="1"/>
        <v>Giovanile</v>
      </c>
      <c r="L13" s="10">
        <f t="shared" si="2"/>
        <v>11</v>
      </c>
      <c r="M13" s="10">
        <f t="shared" si="3"/>
        <v>1000</v>
      </c>
      <c r="N13" s="10" t="str">
        <f t="shared" si="4"/>
        <v>A04</v>
      </c>
      <c r="P13" s="7"/>
    </row>
    <row r="14" spans="1:16">
      <c r="A14" s="62">
        <v>13</v>
      </c>
      <c r="B14" s="18" t="s">
        <v>1568</v>
      </c>
      <c r="C14" s="18" t="s">
        <v>539</v>
      </c>
      <c r="D14" s="19">
        <v>1977</v>
      </c>
      <c r="E14" s="20" t="s">
        <v>7</v>
      </c>
      <c r="F14" s="66" t="s">
        <v>1547</v>
      </c>
      <c r="G14" s="18" t="s">
        <v>1548</v>
      </c>
      <c r="H14" s="9" t="str">
        <f t="shared" si="0"/>
        <v>ok</v>
      </c>
      <c r="I14" s="109" t="str">
        <f t="shared" si="5"/>
        <v>D'ORO ANTONIO</v>
      </c>
      <c r="J14" s="10" t="str">
        <f t="shared" si="6"/>
        <v>M-40</v>
      </c>
      <c r="K14" s="10" t="str">
        <f t="shared" si="1"/>
        <v>Adulti</v>
      </c>
      <c r="L14" s="10">
        <f t="shared" si="2"/>
        <v>28</v>
      </c>
      <c r="M14" s="10">
        <f t="shared" si="3"/>
        <v>6500</v>
      </c>
      <c r="N14" s="10" t="str">
        <f t="shared" si="4"/>
        <v>B04</v>
      </c>
      <c r="P14" s="7"/>
    </row>
    <row r="15" spans="1:16">
      <c r="A15" s="62">
        <v>14</v>
      </c>
      <c r="B15" s="18" t="s">
        <v>1566</v>
      </c>
      <c r="C15" s="18" t="s">
        <v>1567</v>
      </c>
      <c r="D15" s="19">
        <v>2009</v>
      </c>
      <c r="E15" s="20" t="s">
        <v>7</v>
      </c>
      <c r="F15" s="66" t="s">
        <v>1547</v>
      </c>
      <c r="G15" s="18" t="s">
        <v>1548</v>
      </c>
      <c r="H15" s="9" t="str">
        <f t="shared" si="0"/>
        <v>ok</v>
      </c>
      <c r="I15" s="109" t="str">
        <f t="shared" si="5"/>
        <v>EYOME GREGORY JOSEPH</v>
      </c>
      <c r="J15" s="10" t="str">
        <f t="shared" si="6"/>
        <v>M-Pulcini</v>
      </c>
      <c r="K15" s="10" t="str">
        <f t="shared" si="1"/>
        <v>Giovanile</v>
      </c>
      <c r="L15" s="10">
        <f t="shared" si="2"/>
        <v>6</v>
      </c>
      <c r="M15" s="10">
        <f t="shared" si="3"/>
        <v>400</v>
      </c>
      <c r="N15" s="10" t="str">
        <f t="shared" si="4"/>
        <v>A09</v>
      </c>
      <c r="P15" s="7"/>
    </row>
    <row r="16" spans="1:16">
      <c r="A16" s="62">
        <v>15</v>
      </c>
      <c r="B16" s="18" t="s">
        <v>1566</v>
      </c>
      <c r="C16" s="18" t="s">
        <v>1565</v>
      </c>
      <c r="D16" s="19">
        <v>2010</v>
      </c>
      <c r="E16" s="20" t="s">
        <v>6</v>
      </c>
      <c r="F16" s="66" t="s">
        <v>1547</v>
      </c>
      <c r="G16" s="18" t="s">
        <v>1548</v>
      </c>
      <c r="H16" s="9" t="str">
        <f t="shared" si="0"/>
        <v>ok</v>
      </c>
      <c r="I16" s="109" t="str">
        <f t="shared" si="5"/>
        <v>EYOME MARY FRANCESCA IRENE</v>
      </c>
      <c r="J16" s="10" t="str">
        <f t="shared" si="6"/>
        <v>F-Primi Passi</v>
      </c>
      <c r="K16" s="10" t="str">
        <f t="shared" si="1"/>
        <v>Giovanile</v>
      </c>
      <c r="L16" s="10">
        <f t="shared" si="2"/>
        <v>3</v>
      </c>
      <c r="M16" s="10">
        <f t="shared" si="3"/>
        <v>400</v>
      </c>
      <c r="N16" s="10" t="str">
        <f t="shared" si="4"/>
        <v>A12</v>
      </c>
      <c r="P16" s="7"/>
    </row>
    <row r="17" spans="1:16">
      <c r="A17" s="62">
        <v>16</v>
      </c>
      <c r="B17" s="18" t="s">
        <v>1564</v>
      </c>
      <c r="C17" s="18" t="s">
        <v>195</v>
      </c>
      <c r="D17" s="19">
        <v>2004</v>
      </c>
      <c r="E17" s="20" t="s">
        <v>7</v>
      </c>
      <c r="F17" s="66" t="s">
        <v>1547</v>
      </c>
      <c r="G17" s="18" t="s">
        <v>1548</v>
      </c>
      <c r="H17" s="9" t="str">
        <f t="shared" si="0"/>
        <v>ok</v>
      </c>
      <c r="I17" s="109" t="str">
        <f t="shared" si="5"/>
        <v>GHERARDI ALESSANDRO</v>
      </c>
      <c r="J17" s="10" t="str">
        <f t="shared" si="6"/>
        <v>M-Ragazzi B</v>
      </c>
      <c r="K17" s="10" t="str">
        <f t="shared" si="1"/>
        <v>Giovanile</v>
      </c>
      <c r="L17" s="10">
        <f t="shared" si="2"/>
        <v>12</v>
      </c>
      <c r="M17" s="10">
        <f t="shared" si="3"/>
        <v>1000</v>
      </c>
      <c r="N17" s="10" t="str">
        <f t="shared" si="4"/>
        <v>A03</v>
      </c>
      <c r="P17" s="7"/>
    </row>
    <row r="18" spans="1:16">
      <c r="A18" s="62">
        <v>17</v>
      </c>
      <c r="B18" s="18" t="s">
        <v>1563</v>
      </c>
      <c r="C18" s="18" t="s">
        <v>1562</v>
      </c>
      <c r="D18" s="19">
        <v>2005</v>
      </c>
      <c r="E18" s="20" t="s">
        <v>6</v>
      </c>
      <c r="F18" s="66" t="s">
        <v>1547</v>
      </c>
      <c r="G18" s="18" t="s">
        <v>1548</v>
      </c>
      <c r="H18" s="9" t="str">
        <f t="shared" si="0"/>
        <v>ok</v>
      </c>
      <c r="I18" s="109" t="str">
        <f t="shared" si="5"/>
        <v>MALDINA ROSE</v>
      </c>
      <c r="J18" s="10" t="str">
        <f t="shared" si="6"/>
        <v>F-Ragazze A</v>
      </c>
      <c r="K18" s="10" t="str">
        <f t="shared" si="1"/>
        <v>Giovanile</v>
      </c>
      <c r="L18" s="10">
        <f t="shared" si="2"/>
        <v>9</v>
      </c>
      <c r="M18" s="10">
        <f t="shared" si="3"/>
        <v>1000</v>
      </c>
      <c r="N18" s="10" t="str">
        <f t="shared" si="4"/>
        <v>A06</v>
      </c>
      <c r="P18" s="7"/>
    </row>
    <row r="19" spans="1:16">
      <c r="A19" s="62">
        <v>18</v>
      </c>
      <c r="B19" s="18" t="s">
        <v>1561</v>
      </c>
      <c r="C19" s="18" t="s">
        <v>513</v>
      </c>
      <c r="D19" s="19">
        <v>2003</v>
      </c>
      <c r="E19" s="20" t="s">
        <v>6</v>
      </c>
      <c r="F19" s="66" t="s">
        <v>1547</v>
      </c>
      <c r="G19" s="18" t="s">
        <v>1548</v>
      </c>
      <c r="H19" s="9" t="str">
        <f t="shared" si="0"/>
        <v>ok</v>
      </c>
      <c r="I19" s="109" t="str">
        <f t="shared" si="5"/>
        <v>MUSSIE ANNA</v>
      </c>
      <c r="J19" s="10" t="str">
        <f t="shared" si="6"/>
        <v>F-Cadette</v>
      </c>
      <c r="K19" s="10" t="str">
        <f t="shared" si="1"/>
        <v>Giovanile</v>
      </c>
      <c r="L19" s="10">
        <f t="shared" si="2"/>
        <v>13</v>
      </c>
      <c r="M19" s="10">
        <f t="shared" si="3"/>
        <v>2100</v>
      </c>
      <c r="N19" s="10" t="str">
        <f t="shared" si="4"/>
        <v>A02</v>
      </c>
      <c r="P19" s="7"/>
    </row>
    <row r="20" spans="1:16">
      <c r="A20" s="62">
        <v>19</v>
      </c>
      <c r="B20" s="18" t="s">
        <v>1559</v>
      </c>
      <c r="C20" s="18" t="s">
        <v>1560</v>
      </c>
      <c r="D20" s="19">
        <v>2004</v>
      </c>
      <c r="E20" s="20" t="s">
        <v>7</v>
      </c>
      <c r="F20" s="66" t="s">
        <v>1547</v>
      </c>
      <c r="G20" s="18" t="s">
        <v>1548</v>
      </c>
      <c r="H20" s="9" t="str">
        <f t="shared" si="0"/>
        <v>ok</v>
      </c>
      <c r="I20" s="109" t="str">
        <f t="shared" si="5"/>
        <v>PIOMBO FRANCESCO MARIA</v>
      </c>
      <c r="J20" s="10" t="str">
        <f t="shared" si="6"/>
        <v>M-Ragazzi B</v>
      </c>
      <c r="K20" s="10" t="str">
        <f t="shared" si="1"/>
        <v>Giovanile</v>
      </c>
      <c r="L20" s="10">
        <f t="shared" si="2"/>
        <v>12</v>
      </c>
      <c r="M20" s="10">
        <f t="shared" si="3"/>
        <v>1000</v>
      </c>
      <c r="N20" s="10" t="str">
        <f t="shared" si="4"/>
        <v>A03</v>
      </c>
      <c r="P20" s="7"/>
    </row>
    <row r="21" spans="1:16">
      <c r="A21" s="62">
        <v>20</v>
      </c>
      <c r="B21" s="18" t="s">
        <v>1559</v>
      </c>
      <c r="C21" s="18" t="s">
        <v>1558</v>
      </c>
      <c r="D21" s="19">
        <v>2003</v>
      </c>
      <c r="E21" s="20" t="s">
        <v>7</v>
      </c>
      <c r="F21" s="66" t="s">
        <v>1547</v>
      </c>
      <c r="G21" s="18" t="s">
        <v>1548</v>
      </c>
      <c r="H21" s="9" t="str">
        <f t="shared" si="0"/>
        <v>ok</v>
      </c>
      <c r="I21" s="109" t="str">
        <f t="shared" si="5"/>
        <v>PIOMBO NICOLO' MARIA</v>
      </c>
      <c r="J21" s="10" t="str">
        <f t="shared" si="6"/>
        <v>M-CadettI</v>
      </c>
      <c r="K21" s="10" t="str">
        <f t="shared" si="1"/>
        <v>Giovanile</v>
      </c>
      <c r="L21" s="10">
        <f t="shared" si="2"/>
        <v>14</v>
      </c>
      <c r="M21" s="10">
        <f t="shared" si="3"/>
        <v>2100</v>
      </c>
      <c r="N21" s="10" t="str">
        <f t="shared" si="4"/>
        <v>A01</v>
      </c>
      <c r="P21" s="7"/>
    </row>
    <row r="22" spans="1:16">
      <c r="A22" s="62">
        <v>21</v>
      </c>
      <c r="B22" s="18" t="s">
        <v>1555</v>
      </c>
      <c r="C22" s="18" t="s">
        <v>1557</v>
      </c>
      <c r="D22" s="19">
        <v>2004</v>
      </c>
      <c r="E22" s="20" t="s">
        <v>6</v>
      </c>
      <c r="F22" s="66" t="s">
        <v>1547</v>
      </c>
      <c r="G22" s="18" t="s">
        <v>1548</v>
      </c>
      <c r="H22" s="9" t="str">
        <f t="shared" si="0"/>
        <v>ok</v>
      </c>
      <c r="I22" s="109" t="str">
        <f t="shared" si="5"/>
        <v>RERHAYE FIRDAOS</v>
      </c>
      <c r="J22" s="10" t="str">
        <f t="shared" si="6"/>
        <v>F-Ragazze B</v>
      </c>
      <c r="K22" s="10" t="str">
        <f t="shared" si="1"/>
        <v>Giovanile</v>
      </c>
      <c r="L22" s="10">
        <f t="shared" si="2"/>
        <v>11</v>
      </c>
      <c r="M22" s="10">
        <f t="shared" si="3"/>
        <v>1000</v>
      </c>
      <c r="N22" s="10" t="str">
        <f t="shared" si="4"/>
        <v>A04</v>
      </c>
      <c r="P22" s="7"/>
    </row>
    <row r="23" spans="1:16">
      <c r="A23" s="62">
        <v>22</v>
      </c>
      <c r="B23" s="18" t="s">
        <v>1555</v>
      </c>
      <c r="C23" s="18" t="s">
        <v>1556</v>
      </c>
      <c r="D23" s="19">
        <v>2006</v>
      </c>
      <c r="E23" s="20" t="s">
        <v>7</v>
      </c>
      <c r="F23" s="66" t="s">
        <v>1547</v>
      </c>
      <c r="G23" s="18" t="s">
        <v>1548</v>
      </c>
      <c r="H23" s="9" t="str">
        <f t="shared" si="0"/>
        <v>ok</v>
      </c>
      <c r="I23" s="109" t="str">
        <f t="shared" si="5"/>
        <v>RERHAYE HASSAN</v>
      </c>
      <c r="J23" s="10" t="str">
        <f t="shared" si="6"/>
        <v>M-Esordienti</v>
      </c>
      <c r="K23" s="10" t="str">
        <f t="shared" si="1"/>
        <v>Giovanile</v>
      </c>
      <c r="L23" s="10">
        <f t="shared" si="2"/>
        <v>8</v>
      </c>
      <c r="M23" s="10">
        <f t="shared" si="3"/>
        <v>800</v>
      </c>
      <c r="N23" s="10" t="str">
        <f t="shared" si="4"/>
        <v>A07</v>
      </c>
      <c r="P23" s="7"/>
    </row>
    <row r="24" spans="1:16">
      <c r="A24" s="62">
        <v>23</v>
      </c>
      <c r="B24" s="18" t="s">
        <v>1555</v>
      </c>
      <c r="C24" s="18" t="s">
        <v>1554</v>
      </c>
      <c r="D24" s="19">
        <v>2006</v>
      </c>
      <c r="E24" s="20" t="s">
        <v>7</v>
      </c>
      <c r="F24" s="66" t="s">
        <v>1547</v>
      </c>
      <c r="G24" s="18" t="s">
        <v>1548</v>
      </c>
      <c r="H24" s="9" t="str">
        <f t="shared" si="0"/>
        <v>ok</v>
      </c>
      <c r="I24" s="109" t="str">
        <f t="shared" si="5"/>
        <v>RERHAYE HOUSIEN</v>
      </c>
      <c r="J24" s="10" t="str">
        <f t="shared" si="6"/>
        <v>M-Esordienti</v>
      </c>
      <c r="K24" s="10" t="str">
        <f t="shared" si="1"/>
        <v>Giovanile</v>
      </c>
      <c r="L24" s="10">
        <f t="shared" si="2"/>
        <v>8</v>
      </c>
      <c r="M24" s="10">
        <f t="shared" si="3"/>
        <v>800</v>
      </c>
      <c r="N24" s="10" t="str">
        <f t="shared" si="4"/>
        <v>A07</v>
      </c>
      <c r="P24" s="7"/>
    </row>
    <row r="25" spans="1:16">
      <c r="A25" s="62">
        <v>24</v>
      </c>
      <c r="B25" s="18" t="s">
        <v>2564</v>
      </c>
      <c r="C25" s="18" t="s">
        <v>280</v>
      </c>
      <c r="D25" s="19">
        <v>2005</v>
      </c>
      <c r="E25" s="20" t="s">
        <v>6</v>
      </c>
      <c r="F25" s="66" t="s">
        <v>1547</v>
      </c>
      <c r="G25" s="18" t="s">
        <v>1548</v>
      </c>
      <c r="H25" s="9" t="str">
        <f t="shared" si="0"/>
        <v>ok</v>
      </c>
      <c r="I25" s="109" t="str">
        <f t="shared" si="5"/>
        <v>#ROSSO EMMA</v>
      </c>
      <c r="J25" s="10" t="str">
        <f t="shared" si="6"/>
        <v>F-Ragazze A</v>
      </c>
      <c r="K25" s="10" t="str">
        <f t="shared" si="1"/>
        <v>Giovanile</v>
      </c>
      <c r="L25" s="10">
        <f t="shared" si="2"/>
        <v>9</v>
      </c>
      <c r="M25" s="10">
        <f t="shared" si="3"/>
        <v>1000</v>
      </c>
      <c r="N25" s="10" t="str">
        <f t="shared" si="4"/>
        <v>A06</v>
      </c>
      <c r="P25" s="7"/>
    </row>
    <row r="26" spans="1:16">
      <c r="A26" s="62">
        <v>25</v>
      </c>
      <c r="B26" s="18" t="s">
        <v>1553</v>
      </c>
      <c r="C26" s="18" t="s">
        <v>373</v>
      </c>
      <c r="D26" s="19">
        <v>2005</v>
      </c>
      <c r="E26" s="20" t="s">
        <v>7</v>
      </c>
      <c r="F26" s="66" t="s">
        <v>1547</v>
      </c>
      <c r="G26" s="18" t="s">
        <v>1548</v>
      </c>
      <c r="H26" s="9" t="str">
        <f t="shared" si="0"/>
        <v>ok</v>
      </c>
      <c r="I26" s="109" t="str">
        <f t="shared" si="5"/>
        <v>TRIZZINO DANIELE</v>
      </c>
      <c r="J26" s="10" t="str">
        <f t="shared" si="6"/>
        <v>M-Ragazzi A</v>
      </c>
      <c r="K26" s="10" t="str">
        <f t="shared" si="1"/>
        <v>Giovanile</v>
      </c>
      <c r="L26" s="10">
        <f t="shared" si="2"/>
        <v>10</v>
      </c>
      <c r="M26" s="10">
        <f t="shared" si="3"/>
        <v>1000</v>
      </c>
      <c r="N26" s="10" t="str">
        <f t="shared" si="4"/>
        <v>A05</v>
      </c>
      <c r="P26" s="7"/>
    </row>
    <row r="27" spans="1:16">
      <c r="A27" s="62">
        <v>26</v>
      </c>
      <c r="B27" s="18" t="s">
        <v>1552</v>
      </c>
      <c r="C27" s="18" t="s">
        <v>195</v>
      </c>
      <c r="D27" s="19">
        <v>2006</v>
      </c>
      <c r="E27" s="20" t="s">
        <v>7</v>
      </c>
      <c r="F27" s="66" t="s">
        <v>1547</v>
      </c>
      <c r="G27" s="18" t="s">
        <v>1548</v>
      </c>
      <c r="H27" s="9" t="str">
        <f t="shared" si="0"/>
        <v>ok</v>
      </c>
      <c r="I27" s="109" t="str">
        <f t="shared" si="5"/>
        <v>TROTTO ALESSANDRO</v>
      </c>
      <c r="J27" s="10" t="str">
        <f t="shared" si="6"/>
        <v>M-Esordienti</v>
      </c>
      <c r="K27" s="10" t="str">
        <f t="shared" si="1"/>
        <v>Giovanile</v>
      </c>
      <c r="L27" s="10">
        <f t="shared" si="2"/>
        <v>8</v>
      </c>
      <c r="M27" s="10">
        <f t="shared" si="3"/>
        <v>800</v>
      </c>
      <c r="N27" s="10" t="str">
        <f t="shared" si="4"/>
        <v>A07</v>
      </c>
      <c r="P27" s="7"/>
    </row>
    <row r="28" spans="1:16">
      <c r="A28" s="62">
        <v>27</v>
      </c>
      <c r="B28" s="18" t="s">
        <v>1551</v>
      </c>
      <c r="C28" s="18" t="s">
        <v>665</v>
      </c>
      <c r="D28" s="19">
        <v>1999</v>
      </c>
      <c r="E28" s="20" t="s">
        <v>6</v>
      </c>
      <c r="F28" s="66" t="s">
        <v>1547</v>
      </c>
      <c r="G28" s="18" t="s">
        <v>1548</v>
      </c>
      <c r="H28" s="9" t="str">
        <f t="shared" si="0"/>
        <v>ok</v>
      </c>
      <c r="I28" s="109" t="str">
        <f t="shared" si="5"/>
        <v>VELLA ELEONORA</v>
      </c>
      <c r="J28" s="10" t="str">
        <f t="shared" si="6"/>
        <v>F- Juniores</v>
      </c>
      <c r="K28" s="10" t="str">
        <f t="shared" si="1"/>
        <v>Adulti</v>
      </c>
      <c r="L28" s="10">
        <f t="shared" si="2"/>
        <v>17</v>
      </c>
      <c r="M28" s="10">
        <f t="shared" si="3"/>
        <v>4000</v>
      </c>
      <c r="N28" s="10" t="str">
        <f t="shared" si="4"/>
        <v>B02</v>
      </c>
      <c r="P28" s="7"/>
    </row>
    <row r="29" spans="1:16">
      <c r="A29" s="62">
        <v>28</v>
      </c>
      <c r="B29" s="18" t="s">
        <v>1549</v>
      </c>
      <c r="C29" s="18" t="s">
        <v>236</v>
      </c>
      <c r="D29" s="19">
        <v>1991</v>
      </c>
      <c r="E29" s="20" t="s">
        <v>7</v>
      </c>
      <c r="F29" s="66" t="s">
        <v>1547</v>
      </c>
      <c r="G29" s="18" t="s">
        <v>1548</v>
      </c>
      <c r="H29" s="9" t="str">
        <f t="shared" si="0"/>
        <v>ok</v>
      </c>
      <c r="I29" s="109" t="str">
        <f t="shared" si="5"/>
        <v>ZANETTI FRANCESCO</v>
      </c>
      <c r="J29" s="10" t="str">
        <f t="shared" si="6"/>
        <v>M-25</v>
      </c>
      <c r="K29" s="10" t="str">
        <f t="shared" si="1"/>
        <v>Adulti</v>
      </c>
      <c r="L29" s="10">
        <f t="shared" si="2"/>
        <v>22</v>
      </c>
      <c r="M29" s="10">
        <f t="shared" si="3"/>
        <v>6500</v>
      </c>
      <c r="N29" s="10" t="str">
        <f t="shared" si="4"/>
        <v>B04</v>
      </c>
      <c r="P29" s="7"/>
    </row>
    <row r="30" spans="1:16">
      <c r="A30" s="62">
        <v>29</v>
      </c>
      <c r="B30" s="18" t="s">
        <v>1546</v>
      </c>
      <c r="C30" s="18" t="s">
        <v>344</v>
      </c>
      <c r="D30" s="19">
        <v>2002</v>
      </c>
      <c r="E30" s="20" t="s">
        <v>6</v>
      </c>
      <c r="F30" s="66" t="s">
        <v>1475</v>
      </c>
      <c r="G30" s="18" t="s">
        <v>1476</v>
      </c>
      <c r="H30" s="9" t="str">
        <f t="shared" si="0"/>
        <v>ok</v>
      </c>
      <c r="I30" s="109" t="str">
        <f t="shared" si="5"/>
        <v>ALIANI IRENE</v>
      </c>
      <c r="J30" s="10" t="str">
        <f t="shared" si="6"/>
        <v>F-Cadette</v>
      </c>
      <c r="K30" s="10" t="str">
        <f t="shared" si="1"/>
        <v>Giovanile</v>
      </c>
      <c r="L30" s="10">
        <f t="shared" si="2"/>
        <v>13</v>
      </c>
      <c r="M30" s="10">
        <f t="shared" si="3"/>
        <v>2100</v>
      </c>
      <c r="N30" s="10" t="str">
        <f t="shared" si="4"/>
        <v>A02</v>
      </c>
      <c r="P30" s="7"/>
    </row>
    <row r="31" spans="1:16">
      <c r="A31" s="62">
        <v>30</v>
      </c>
      <c r="B31" s="18" t="s">
        <v>1546</v>
      </c>
      <c r="C31" s="18" t="s">
        <v>677</v>
      </c>
      <c r="D31" s="19">
        <v>2002</v>
      </c>
      <c r="E31" s="20" t="s">
        <v>6</v>
      </c>
      <c r="F31" s="66" t="s">
        <v>1475</v>
      </c>
      <c r="G31" s="18" t="s">
        <v>1476</v>
      </c>
      <c r="H31" s="9" t="str">
        <f t="shared" si="0"/>
        <v>ok</v>
      </c>
      <c r="I31" s="109" t="str">
        <f t="shared" si="5"/>
        <v>ALIANI LUCIA</v>
      </c>
      <c r="J31" s="10" t="str">
        <f t="shared" si="6"/>
        <v>F-Cadette</v>
      </c>
      <c r="K31" s="10" t="str">
        <f t="shared" si="1"/>
        <v>Giovanile</v>
      </c>
      <c r="L31" s="10">
        <f t="shared" si="2"/>
        <v>13</v>
      </c>
      <c r="M31" s="10">
        <f t="shared" si="3"/>
        <v>2100</v>
      </c>
      <c r="N31" s="10" t="str">
        <f t="shared" si="4"/>
        <v>A02</v>
      </c>
      <c r="P31" s="7"/>
    </row>
    <row r="32" spans="1:16">
      <c r="A32" s="62">
        <v>31</v>
      </c>
      <c r="B32" s="18" t="s">
        <v>1545</v>
      </c>
      <c r="C32" s="18" t="s">
        <v>493</v>
      </c>
      <c r="D32" s="19">
        <v>2004</v>
      </c>
      <c r="E32" s="20" t="s">
        <v>7</v>
      </c>
      <c r="F32" s="66" t="s">
        <v>1475</v>
      </c>
      <c r="G32" s="18" t="s">
        <v>1476</v>
      </c>
      <c r="H32" s="9" t="str">
        <f t="shared" si="0"/>
        <v>ok</v>
      </c>
      <c r="I32" s="109" t="str">
        <f t="shared" si="5"/>
        <v>ASSORGIA ENRICO</v>
      </c>
      <c r="J32" s="10" t="str">
        <f t="shared" si="6"/>
        <v>M-Ragazzi B</v>
      </c>
      <c r="K32" s="10" t="str">
        <f t="shared" si="1"/>
        <v>Giovanile</v>
      </c>
      <c r="L32" s="10">
        <f t="shared" si="2"/>
        <v>12</v>
      </c>
      <c r="M32" s="10">
        <f t="shared" si="3"/>
        <v>1000</v>
      </c>
      <c r="N32" s="10" t="str">
        <f t="shared" si="4"/>
        <v>A03</v>
      </c>
      <c r="P32" s="7"/>
    </row>
    <row r="33" spans="1:16">
      <c r="A33" s="62">
        <v>32</v>
      </c>
      <c r="B33" s="18" t="s">
        <v>1544</v>
      </c>
      <c r="C33" s="18" t="s">
        <v>785</v>
      </c>
      <c r="D33" s="19">
        <v>1955</v>
      </c>
      <c r="E33" s="20" t="s">
        <v>7</v>
      </c>
      <c r="F33" s="66" t="s">
        <v>1475</v>
      </c>
      <c r="G33" s="18" t="s">
        <v>1476</v>
      </c>
      <c r="H33" s="9" t="str">
        <f t="shared" si="0"/>
        <v>ok</v>
      </c>
      <c r="I33" s="109" t="str">
        <f t="shared" si="5"/>
        <v>BECCARIA CLAUDIO</v>
      </c>
      <c r="J33" s="10" t="str">
        <f t="shared" si="6"/>
        <v>M-60</v>
      </c>
      <c r="K33" s="10" t="str">
        <f t="shared" si="1"/>
        <v>Adulti</v>
      </c>
      <c r="L33" s="10">
        <f t="shared" si="2"/>
        <v>36</v>
      </c>
      <c r="M33" s="10">
        <f t="shared" si="3"/>
        <v>5000</v>
      </c>
      <c r="N33" s="10" t="str">
        <f t="shared" si="4"/>
        <v>B03</v>
      </c>
      <c r="P33" s="7"/>
    </row>
    <row r="34" spans="1:16">
      <c r="A34" s="62">
        <v>33</v>
      </c>
      <c r="B34" s="18" t="s">
        <v>1543</v>
      </c>
      <c r="C34" s="18" t="s">
        <v>280</v>
      </c>
      <c r="D34" s="19">
        <v>2008</v>
      </c>
      <c r="E34" s="20" t="s">
        <v>6</v>
      </c>
      <c r="F34" s="66" t="s">
        <v>1475</v>
      </c>
      <c r="G34" s="18" t="s">
        <v>1476</v>
      </c>
      <c r="H34" s="9" t="str">
        <f t="shared" si="0"/>
        <v>ok</v>
      </c>
      <c r="I34" s="109" t="str">
        <f t="shared" si="5"/>
        <v>BERTI EMMA</v>
      </c>
      <c r="J34" s="10" t="str">
        <f t="shared" si="6"/>
        <v>F-Pulcini</v>
      </c>
      <c r="K34" s="10" t="str">
        <f t="shared" si="1"/>
        <v>Giovanile</v>
      </c>
      <c r="L34" s="10">
        <f t="shared" si="2"/>
        <v>5</v>
      </c>
      <c r="M34" s="10">
        <f t="shared" si="3"/>
        <v>400</v>
      </c>
      <c r="N34" s="10" t="str">
        <f t="shared" si="4"/>
        <v>A10</v>
      </c>
      <c r="P34" s="7"/>
    </row>
    <row r="35" spans="1:16">
      <c r="A35" s="62">
        <v>34</v>
      </c>
      <c r="B35" s="18" t="s">
        <v>1543</v>
      </c>
      <c r="C35" s="18" t="s">
        <v>986</v>
      </c>
      <c r="D35" s="19">
        <v>2003</v>
      </c>
      <c r="E35" s="20" t="s">
        <v>6</v>
      </c>
      <c r="F35" s="66" t="s">
        <v>1475</v>
      </c>
      <c r="G35" s="18" t="s">
        <v>1476</v>
      </c>
      <c r="H35" s="9" t="str">
        <f t="shared" si="0"/>
        <v>ok</v>
      </c>
      <c r="I35" s="109" t="str">
        <f t="shared" si="5"/>
        <v>BERTI LINDA</v>
      </c>
      <c r="J35" s="10" t="str">
        <f t="shared" si="6"/>
        <v>F-Cadette</v>
      </c>
      <c r="K35" s="10" t="str">
        <f t="shared" si="1"/>
        <v>Giovanile</v>
      </c>
      <c r="L35" s="10">
        <f t="shared" si="2"/>
        <v>13</v>
      </c>
      <c r="M35" s="10">
        <f t="shared" si="3"/>
        <v>2100</v>
      </c>
      <c r="N35" s="10" t="str">
        <f t="shared" si="4"/>
        <v>A02</v>
      </c>
      <c r="P35" s="7"/>
    </row>
    <row r="36" spans="1:16">
      <c r="A36" s="62">
        <v>35</v>
      </c>
      <c r="B36" s="18" t="s">
        <v>1216</v>
      </c>
      <c r="C36" s="18" t="s">
        <v>240</v>
      </c>
      <c r="D36" s="19">
        <v>2003</v>
      </c>
      <c r="E36" s="20" t="s">
        <v>7</v>
      </c>
      <c r="F36" s="66" t="s">
        <v>1475</v>
      </c>
      <c r="G36" s="18" t="s">
        <v>1476</v>
      </c>
      <c r="H36" s="9" t="str">
        <f t="shared" si="0"/>
        <v>ok</v>
      </c>
      <c r="I36" s="109" t="str">
        <f t="shared" si="5"/>
        <v>BIANCHI ELIA</v>
      </c>
      <c r="J36" s="10" t="str">
        <f t="shared" si="6"/>
        <v>M-CadettI</v>
      </c>
      <c r="K36" s="10" t="str">
        <f t="shared" si="1"/>
        <v>Giovanile</v>
      </c>
      <c r="L36" s="10">
        <f t="shared" si="2"/>
        <v>14</v>
      </c>
      <c r="M36" s="10">
        <f t="shared" si="3"/>
        <v>2100</v>
      </c>
      <c r="N36" s="10" t="str">
        <f t="shared" si="4"/>
        <v>A01</v>
      </c>
      <c r="P36" s="7"/>
    </row>
    <row r="37" spans="1:16">
      <c r="A37" s="62">
        <v>36</v>
      </c>
      <c r="B37" s="18" t="s">
        <v>1542</v>
      </c>
      <c r="C37" s="18" t="s">
        <v>325</v>
      </c>
      <c r="D37" s="19">
        <v>1972</v>
      </c>
      <c r="E37" s="20" t="s">
        <v>7</v>
      </c>
      <c r="F37" s="66" t="s">
        <v>1475</v>
      </c>
      <c r="G37" s="18" t="s">
        <v>1476</v>
      </c>
      <c r="H37" s="9" t="str">
        <f t="shared" si="0"/>
        <v>ok</v>
      </c>
      <c r="I37" s="109" t="str">
        <f t="shared" si="5"/>
        <v>BOCCARDI MARCO</v>
      </c>
      <c r="J37" s="10" t="str">
        <f t="shared" si="6"/>
        <v>M-45</v>
      </c>
      <c r="K37" s="10" t="str">
        <f t="shared" si="1"/>
        <v>Adulti</v>
      </c>
      <c r="L37" s="10">
        <f t="shared" si="2"/>
        <v>30</v>
      </c>
      <c r="M37" s="10">
        <f t="shared" si="3"/>
        <v>6500</v>
      </c>
      <c r="N37" s="10" t="str">
        <f t="shared" si="4"/>
        <v>B04</v>
      </c>
      <c r="P37" s="7"/>
    </row>
    <row r="38" spans="1:16">
      <c r="A38" s="62">
        <v>37</v>
      </c>
      <c r="B38" s="18" t="s">
        <v>1542</v>
      </c>
      <c r="C38" s="18" t="s">
        <v>424</v>
      </c>
      <c r="D38" s="19">
        <v>2003</v>
      </c>
      <c r="E38" s="20" t="s">
        <v>7</v>
      </c>
      <c r="F38" s="66" t="s">
        <v>1475</v>
      </c>
      <c r="G38" s="18" t="s">
        <v>1476</v>
      </c>
      <c r="H38" s="9" t="str">
        <f t="shared" si="0"/>
        <v>ok</v>
      </c>
      <c r="I38" s="109" t="str">
        <f t="shared" si="5"/>
        <v>BOCCARDI RICCARDO</v>
      </c>
      <c r="J38" s="10" t="str">
        <f t="shared" si="6"/>
        <v>M-CadettI</v>
      </c>
      <c r="K38" s="10" t="str">
        <f t="shared" si="1"/>
        <v>Giovanile</v>
      </c>
      <c r="L38" s="10">
        <f t="shared" si="2"/>
        <v>14</v>
      </c>
      <c r="M38" s="10">
        <f t="shared" si="3"/>
        <v>2100</v>
      </c>
      <c r="N38" s="10" t="str">
        <f t="shared" si="4"/>
        <v>A01</v>
      </c>
      <c r="P38" s="7"/>
    </row>
    <row r="39" spans="1:16">
      <c r="A39" s="62">
        <v>38</v>
      </c>
      <c r="B39" s="18" t="s">
        <v>1541</v>
      </c>
      <c r="C39" s="18" t="s">
        <v>290</v>
      </c>
      <c r="D39" s="19">
        <v>2004</v>
      </c>
      <c r="E39" s="20" t="s">
        <v>7</v>
      </c>
      <c r="F39" s="66" t="s">
        <v>1475</v>
      </c>
      <c r="G39" s="18" t="s">
        <v>1476</v>
      </c>
      <c r="H39" s="9" t="str">
        <f t="shared" si="0"/>
        <v>ok</v>
      </c>
      <c r="I39" s="109" t="str">
        <f t="shared" si="5"/>
        <v>BRESCI PIETRO</v>
      </c>
      <c r="J39" s="10" t="str">
        <f t="shared" si="6"/>
        <v>M-Ragazzi B</v>
      </c>
      <c r="K39" s="10" t="str">
        <f t="shared" si="1"/>
        <v>Giovanile</v>
      </c>
      <c r="L39" s="10">
        <f t="shared" si="2"/>
        <v>12</v>
      </c>
      <c r="M39" s="10">
        <f t="shared" si="3"/>
        <v>1000</v>
      </c>
      <c r="N39" s="10" t="str">
        <f t="shared" si="4"/>
        <v>A03</v>
      </c>
      <c r="P39" s="7"/>
    </row>
    <row r="40" spans="1:16">
      <c r="A40" s="62">
        <v>39</v>
      </c>
      <c r="B40" s="18" t="s">
        <v>1349</v>
      </c>
      <c r="C40" s="18" t="s">
        <v>569</v>
      </c>
      <c r="D40" s="19">
        <v>1963</v>
      </c>
      <c r="E40" s="20" t="s">
        <v>6</v>
      </c>
      <c r="F40" s="66" t="s">
        <v>1475</v>
      </c>
      <c r="G40" s="18" t="s">
        <v>1476</v>
      </c>
      <c r="H40" s="9" t="str">
        <f t="shared" si="0"/>
        <v>ok</v>
      </c>
      <c r="I40" s="109" t="str">
        <f t="shared" si="5"/>
        <v>BRUNETTI BARBARA</v>
      </c>
      <c r="J40" s="10" t="str">
        <f t="shared" si="6"/>
        <v>F-50</v>
      </c>
      <c r="K40" s="10" t="str">
        <f t="shared" si="1"/>
        <v>Adulti</v>
      </c>
      <c r="L40" s="10">
        <f t="shared" si="2"/>
        <v>31</v>
      </c>
      <c r="M40" s="10">
        <f t="shared" si="3"/>
        <v>4000</v>
      </c>
      <c r="N40" s="10" t="str">
        <f t="shared" si="4"/>
        <v>B02</v>
      </c>
      <c r="P40" s="7"/>
    </row>
    <row r="41" spans="1:16">
      <c r="A41" s="62">
        <v>40</v>
      </c>
      <c r="B41" s="18" t="s">
        <v>1540</v>
      </c>
      <c r="C41" s="18" t="s">
        <v>322</v>
      </c>
      <c r="D41" s="19">
        <v>2003</v>
      </c>
      <c r="E41" s="20" t="s">
        <v>7</v>
      </c>
      <c r="F41" s="66" t="s">
        <v>1475</v>
      </c>
      <c r="G41" s="18" t="s">
        <v>1476</v>
      </c>
      <c r="H41" s="9" t="str">
        <f t="shared" si="0"/>
        <v>ok</v>
      </c>
      <c r="I41" s="109" t="str">
        <f t="shared" si="5"/>
        <v>BUZZETTI EMANUELE</v>
      </c>
      <c r="J41" s="10" t="str">
        <f t="shared" si="6"/>
        <v>M-CadettI</v>
      </c>
      <c r="K41" s="10" t="str">
        <f t="shared" si="1"/>
        <v>Giovanile</v>
      </c>
      <c r="L41" s="10">
        <f t="shared" si="2"/>
        <v>14</v>
      </c>
      <c r="M41" s="10">
        <f t="shared" si="3"/>
        <v>2100</v>
      </c>
      <c r="N41" s="10" t="str">
        <f t="shared" si="4"/>
        <v>A01</v>
      </c>
      <c r="P41" s="7"/>
    </row>
    <row r="42" spans="1:16">
      <c r="A42" s="62">
        <v>41</v>
      </c>
      <c r="B42" s="18" t="s">
        <v>1539</v>
      </c>
      <c r="C42" s="18" t="s">
        <v>313</v>
      </c>
      <c r="D42" s="19">
        <v>2006</v>
      </c>
      <c r="E42" s="20" t="s">
        <v>6</v>
      </c>
      <c r="F42" s="66" t="s">
        <v>1475</v>
      </c>
      <c r="G42" s="18" t="s">
        <v>1476</v>
      </c>
      <c r="H42" s="9" t="str">
        <f t="shared" si="0"/>
        <v>ok</v>
      </c>
      <c r="I42" s="109" t="str">
        <f t="shared" si="5"/>
        <v>CALAMAI GEMMA</v>
      </c>
      <c r="J42" s="10" t="str">
        <f t="shared" si="6"/>
        <v>F-Esordienti</v>
      </c>
      <c r="K42" s="10" t="str">
        <f t="shared" si="1"/>
        <v>Giovanile</v>
      </c>
      <c r="L42" s="10">
        <f t="shared" si="2"/>
        <v>7</v>
      </c>
      <c r="M42" s="10">
        <f t="shared" si="3"/>
        <v>800</v>
      </c>
      <c r="N42" s="10" t="str">
        <f t="shared" si="4"/>
        <v>A08</v>
      </c>
      <c r="P42" s="7"/>
    </row>
    <row r="43" spans="1:16">
      <c r="A43" s="62">
        <v>42</v>
      </c>
      <c r="B43" s="18" t="s">
        <v>1539</v>
      </c>
      <c r="C43" s="18" t="s">
        <v>549</v>
      </c>
      <c r="D43" s="19">
        <v>1975</v>
      </c>
      <c r="E43" s="20" t="s">
        <v>7</v>
      </c>
      <c r="F43" s="66" t="s">
        <v>1475</v>
      </c>
      <c r="G43" s="18" t="s">
        <v>1476</v>
      </c>
      <c r="H43" s="9" t="str">
        <f t="shared" si="0"/>
        <v>ok</v>
      </c>
      <c r="I43" s="109" t="str">
        <f t="shared" si="5"/>
        <v>CALAMAI SIMONE</v>
      </c>
      <c r="J43" s="10" t="str">
        <f t="shared" si="6"/>
        <v>M-40</v>
      </c>
      <c r="K43" s="10" t="str">
        <f t="shared" si="1"/>
        <v>Adulti</v>
      </c>
      <c r="L43" s="10">
        <f t="shared" si="2"/>
        <v>28</v>
      </c>
      <c r="M43" s="10">
        <f t="shared" si="3"/>
        <v>6500</v>
      </c>
      <c r="N43" s="10" t="str">
        <f t="shared" si="4"/>
        <v>B04</v>
      </c>
      <c r="P43" s="7"/>
    </row>
    <row r="44" spans="1:16">
      <c r="A44" s="62">
        <v>43</v>
      </c>
      <c r="B44" s="18" t="s">
        <v>1538</v>
      </c>
      <c r="C44" s="18" t="s">
        <v>581</v>
      </c>
      <c r="D44" s="19">
        <v>2011</v>
      </c>
      <c r="E44" s="20" t="s">
        <v>7</v>
      </c>
      <c r="F44" s="66" t="s">
        <v>1475</v>
      </c>
      <c r="G44" s="18" t="s">
        <v>1476</v>
      </c>
      <c r="H44" s="9" t="str">
        <f t="shared" si="0"/>
        <v>ok</v>
      </c>
      <c r="I44" s="109" t="str">
        <f t="shared" si="5"/>
        <v>CALAMIA SAMUELE</v>
      </c>
      <c r="J44" s="10" t="str">
        <f t="shared" si="6"/>
        <v>M-Primi Passi</v>
      </c>
      <c r="K44" s="10" t="str">
        <f t="shared" si="1"/>
        <v>Giovanile</v>
      </c>
      <c r="L44" s="10">
        <f t="shared" si="2"/>
        <v>4</v>
      </c>
      <c r="M44" s="10">
        <f t="shared" si="3"/>
        <v>400</v>
      </c>
      <c r="N44" s="10" t="str">
        <f t="shared" si="4"/>
        <v>A11</v>
      </c>
      <c r="P44" s="7"/>
    </row>
    <row r="45" spans="1:16">
      <c r="A45" s="62">
        <v>44</v>
      </c>
      <c r="B45" s="18" t="s">
        <v>1537</v>
      </c>
      <c r="C45" s="18" t="s">
        <v>364</v>
      </c>
      <c r="D45" s="19">
        <v>2004</v>
      </c>
      <c r="E45" s="20" t="s">
        <v>7</v>
      </c>
      <c r="F45" s="66" t="s">
        <v>1475</v>
      </c>
      <c r="G45" s="18" t="s">
        <v>1476</v>
      </c>
      <c r="H45" s="9" t="str">
        <f t="shared" si="0"/>
        <v>ok</v>
      </c>
      <c r="I45" s="109" t="str">
        <f t="shared" si="5"/>
        <v>CALAMINI LEONARDO</v>
      </c>
      <c r="J45" s="10" t="str">
        <f t="shared" si="6"/>
        <v>M-Ragazzi B</v>
      </c>
      <c r="K45" s="10" t="str">
        <f t="shared" si="1"/>
        <v>Giovanile</v>
      </c>
      <c r="L45" s="10">
        <f t="shared" si="2"/>
        <v>12</v>
      </c>
      <c r="M45" s="10">
        <f t="shared" si="3"/>
        <v>1000</v>
      </c>
      <c r="N45" s="10" t="str">
        <f t="shared" si="4"/>
        <v>A03</v>
      </c>
      <c r="P45" s="7"/>
    </row>
    <row r="46" spans="1:16">
      <c r="A46" s="62">
        <v>45</v>
      </c>
      <c r="B46" s="18" t="s">
        <v>1537</v>
      </c>
      <c r="C46" s="18" t="s">
        <v>383</v>
      </c>
      <c r="D46" s="19">
        <v>2001</v>
      </c>
      <c r="E46" s="20" t="s">
        <v>7</v>
      </c>
      <c r="F46" s="66" t="s">
        <v>1475</v>
      </c>
      <c r="G46" s="18" t="s">
        <v>1476</v>
      </c>
      <c r="H46" s="9" t="str">
        <f t="shared" si="0"/>
        <v>ok</v>
      </c>
      <c r="I46" s="109" t="str">
        <f t="shared" si="5"/>
        <v>CALAMINI LORENZO</v>
      </c>
      <c r="J46" s="10" t="str">
        <f t="shared" si="6"/>
        <v>M-AllievI</v>
      </c>
      <c r="K46" s="10" t="str">
        <f t="shared" si="1"/>
        <v>Giovanile</v>
      </c>
      <c r="L46" s="10">
        <f t="shared" si="2"/>
        <v>16</v>
      </c>
      <c r="M46" s="10">
        <f t="shared" si="3"/>
        <v>2500</v>
      </c>
      <c r="N46" s="10" t="str">
        <f t="shared" si="4"/>
        <v>B01</v>
      </c>
      <c r="P46" s="7"/>
    </row>
    <row r="47" spans="1:16">
      <c r="A47" s="62">
        <v>46</v>
      </c>
      <c r="B47" s="18" t="s">
        <v>1537</v>
      </c>
      <c r="C47" s="18" t="s">
        <v>718</v>
      </c>
      <c r="D47" s="19">
        <v>1970</v>
      </c>
      <c r="E47" s="20" t="s">
        <v>7</v>
      </c>
      <c r="F47" s="66" t="s">
        <v>1475</v>
      </c>
      <c r="G47" s="18" t="s">
        <v>1476</v>
      </c>
      <c r="H47" s="9" t="str">
        <f t="shared" si="0"/>
        <v>ok</v>
      </c>
      <c r="I47" s="109" t="str">
        <f t="shared" si="5"/>
        <v>CALAMINI MASSIMO</v>
      </c>
      <c r="J47" s="10" t="str">
        <f t="shared" si="6"/>
        <v>M-45</v>
      </c>
      <c r="K47" s="10" t="str">
        <f t="shared" si="1"/>
        <v>Adulti</v>
      </c>
      <c r="L47" s="10">
        <f t="shared" si="2"/>
        <v>30</v>
      </c>
      <c r="M47" s="10">
        <f t="shared" si="3"/>
        <v>6500</v>
      </c>
      <c r="N47" s="10" t="str">
        <f t="shared" si="4"/>
        <v>B04</v>
      </c>
      <c r="P47" s="7"/>
    </row>
    <row r="48" spans="1:16">
      <c r="A48" s="62">
        <v>47</v>
      </c>
      <c r="B48" s="18" t="s">
        <v>1536</v>
      </c>
      <c r="C48" s="18" t="s">
        <v>356</v>
      </c>
      <c r="D48" s="19">
        <v>1972</v>
      </c>
      <c r="E48" s="20" t="s">
        <v>7</v>
      </c>
      <c r="F48" s="66" t="s">
        <v>1475</v>
      </c>
      <c r="G48" s="18" t="s">
        <v>1476</v>
      </c>
      <c r="H48" s="9" t="str">
        <f t="shared" si="0"/>
        <v>ok</v>
      </c>
      <c r="I48" s="109" t="str">
        <f t="shared" si="5"/>
        <v>CAPIZZI FILIPPO</v>
      </c>
      <c r="J48" s="10" t="str">
        <f t="shared" si="6"/>
        <v>M-45</v>
      </c>
      <c r="K48" s="10" t="str">
        <f t="shared" si="1"/>
        <v>Adulti</v>
      </c>
      <c r="L48" s="10">
        <f t="shared" si="2"/>
        <v>30</v>
      </c>
      <c r="M48" s="10">
        <f t="shared" si="3"/>
        <v>6500</v>
      </c>
      <c r="N48" s="10" t="str">
        <f t="shared" si="4"/>
        <v>B04</v>
      </c>
      <c r="P48" s="7"/>
    </row>
    <row r="49" spans="1:16">
      <c r="A49" s="62">
        <v>48</v>
      </c>
      <c r="B49" s="18" t="s">
        <v>1536</v>
      </c>
      <c r="C49" s="18" t="s">
        <v>456</v>
      </c>
      <c r="D49" s="19">
        <v>2005</v>
      </c>
      <c r="E49" s="20" t="s">
        <v>6</v>
      </c>
      <c r="F49" s="66" t="s">
        <v>1475</v>
      </c>
      <c r="G49" s="18" t="s">
        <v>1476</v>
      </c>
      <c r="H49" s="9" t="str">
        <f t="shared" si="0"/>
        <v>ok</v>
      </c>
      <c r="I49" s="109" t="str">
        <f t="shared" si="5"/>
        <v>CAPIZZI MARTINA</v>
      </c>
      <c r="J49" s="10" t="str">
        <f t="shared" si="6"/>
        <v>F-Ragazze A</v>
      </c>
      <c r="K49" s="10" t="str">
        <f t="shared" si="1"/>
        <v>Giovanile</v>
      </c>
      <c r="L49" s="10">
        <f t="shared" si="2"/>
        <v>9</v>
      </c>
      <c r="M49" s="10">
        <f t="shared" si="3"/>
        <v>1000</v>
      </c>
      <c r="N49" s="10" t="str">
        <f t="shared" si="4"/>
        <v>A06</v>
      </c>
      <c r="P49" s="7"/>
    </row>
    <row r="50" spans="1:16">
      <c r="A50" s="62">
        <v>49</v>
      </c>
      <c r="B50" s="18" t="s">
        <v>2565</v>
      </c>
      <c r="C50" s="18" t="s">
        <v>243</v>
      </c>
      <c r="D50" s="19">
        <v>2008</v>
      </c>
      <c r="E50" s="20" t="s">
        <v>7</v>
      </c>
      <c r="F50" s="66" t="s">
        <v>1475</v>
      </c>
      <c r="G50" s="18" t="s">
        <v>1476</v>
      </c>
      <c r="H50" s="9" t="str">
        <f t="shared" si="0"/>
        <v>ok</v>
      </c>
      <c r="I50" s="109" t="str">
        <f t="shared" si="5"/>
        <v>#CASATORI MATTEO</v>
      </c>
      <c r="J50" s="10" t="str">
        <f t="shared" si="6"/>
        <v>M-Pulcini</v>
      </c>
      <c r="K50" s="10" t="str">
        <f t="shared" si="1"/>
        <v>Giovanile</v>
      </c>
      <c r="L50" s="10">
        <f t="shared" si="2"/>
        <v>6</v>
      </c>
      <c r="M50" s="10">
        <f t="shared" si="3"/>
        <v>400</v>
      </c>
      <c r="N50" s="10" t="str">
        <f t="shared" si="4"/>
        <v>A09</v>
      </c>
      <c r="P50" s="7"/>
    </row>
    <row r="51" spans="1:16">
      <c r="A51" s="62">
        <v>50</v>
      </c>
      <c r="B51" s="18" t="s">
        <v>762</v>
      </c>
      <c r="C51" s="18" t="s">
        <v>1534</v>
      </c>
      <c r="D51" s="19">
        <v>2010</v>
      </c>
      <c r="E51" s="20" t="s">
        <v>6</v>
      </c>
      <c r="F51" s="66" t="s">
        <v>1475</v>
      </c>
      <c r="G51" s="18" t="s">
        <v>1476</v>
      </c>
      <c r="H51" s="9" t="str">
        <f t="shared" si="0"/>
        <v>ok</v>
      </c>
      <c r="I51" s="109" t="str">
        <f t="shared" si="5"/>
        <v>CASINI DIAMANTE</v>
      </c>
      <c r="J51" s="10" t="str">
        <f t="shared" si="6"/>
        <v>F-Primi Passi</v>
      </c>
      <c r="K51" s="10" t="str">
        <f t="shared" si="1"/>
        <v>Giovanile</v>
      </c>
      <c r="L51" s="10">
        <f t="shared" si="2"/>
        <v>3</v>
      </c>
      <c r="M51" s="10">
        <f t="shared" si="3"/>
        <v>400</v>
      </c>
      <c r="N51" s="10" t="str">
        <f t="shared" si="4"/>
        <v>A12</v>
      </c>
      <c r="P51" s="7"/>
    </row>
    <row r="52" spans="1:16">
      <c r="A52" s="62">
        <v>51</v>
      </c>
      <c r="B52" s="18" t="s">
        <v>762</v>
      </c>
      <c r="C52" s="18" t="s">
        <v>248</v>
      </c>
      <c r="D52" s="19">
        <v>2011</v>
      </c>
      <c r="E52" s="20" t="s">
        <v>7</v>
      </c>
      <c r="F52" s="66" t="s">
        <v>1475</v>
      </c>
      <c r="G52" s="18" t="s">
        <v>1476</v>
      </c>
      <c r="H52" s="9" t="str">
        <f t="shared" si="0"/>
        <v>ok</v>
      </c>
      <c r="I52" s="109" t="str">
        <f t="shared" si="5"/>
        <v>CASINI EDOARDO</v>
      </c>
      <c r="J52" s="10" t="str">
        <f t="shared" si="6"/>
        <v>M-Primi Passi</v>
      </c>
      <c r="K52" s="10" t="str">
        <f t="shared" si="1"/>
        <v>Giovanile</v>
      </c>
      <c r="L52" s="10">
        <f t="shared" si="2"/>
        <v>4</v>
      </c>
      <c r="M52" s="10">
        <f t="shared" si="3"/>
        <v>400</v>
      </c>
      <c r="N52" s="10" t="str">
        <f t="shared" si="4"/>
        <v>A11</v>
      </c>
      <c r="P52" s="7"/>
    </row>
    <row r="53" spans="1:16">
      <c r="A53" s="62">
        <v>52</v>
      </c>
      <c r="B53" s="18" t="s">
        <v>750</v>
      </c>
      <c r="C53" s="18" t="s">
        <v>1533</v>
      </c>
      <c r="D53" s="19">
        <v>1997</v>
      </c>
      <c r="E53" s="20" t="s">
        <v>7</v>
      </c>
      <c r="F53" s="66" t="s">
        <v>1475</v>
      </c>
      <c r="G53" s="18" t="s">
        <v>1476</v>
      </c>
      <c r="H53" s="9" t="str">
        <f t="shared" si="0"/>
        <v>ok</v>
      </c>
      <c r="I53" s="109" t="str">
        <f t="shared" si="5"/>
        <v>CASSI SAMUELE OSKAR</v>
      </c>
      <c r="J53" s="10" t="str">
        <f t="shared" si="6"/>
        <v>M-20</v>
      </c>
      <c r="K53" s="10" t="str">
        <f t="shared" si="1"/>
        <v>Adulti</v>
      </c>
      <c r="L53" s="10">
        <f t="shared" si="2"/>
        <v>20</v>
      </c>
      <c r="M53" s="10">
        <f t="shared" si="3"/>
        <v>6500</v>
      </c>
      <c r="N53" s="10" t="str">
        <f t="shared" si="4"/>
        <v>B04</v>
      </c>
      <c r="P53" s="7"/>
    </row>
    <row r="54" spans="1:16">
      <c r="A54" s="62">
        <v>53</v>
      </c>
      <c r="B54" s="18" t="s">
        <v>2566</v>
      </c>
      <c r="C54" s="18" t="s">
        <v>355</v>
      </c>
      <c r="D54" s="19">
        <v>2002</v>
      </c>
      <c r="E54" s="20" t="s">
        <v>7</v>
      </c>
      <c r="F54" s="66" t="s">
        <v>1475</v>
      </c>
      <c r="G54" s="18" t="s">
        <v>1476</v>
      </c>
      <c r="H54" s="9" t="str">
        <f t="shared" si="0"/>
        <v>ok</v>
      </c>
      <c r="I54" s="109" t="str">
        <f t="shared" si="5"/>
        <v>#CATALANO ANDREA</v>
      </c>
      <c r="J54" s="10" t="str">
        <f t="shared" si="6"/>
        <v>M-CadettI</v>
      </c>
      <c r="K54" s="10" t="str">
        <f t="shared" si="1"/>
        <v>Giovanile</v>
      </c>
      <c r="L54" s="10">
        <f t="shared" si="2"/>
        <v>14</v>
      </c>
      <c r="M54" s="10">
        <f t="shared" si="3"/>
        <v>2100</v>
      </c>
      <c r="N54" s="10" t="str">
        <f t="shared" si="4"/>
        <v>A01</v>
      </c>
      <c r="P54" s="7"/>
    </row>
    <row r="55" spans="1:16">
      <c r="A55" s="62">
        <v>54</v>
      </c>
      <c r="B55" s="18" t="s">
        <v>1531</v>
      </c>
      <c r="C55" s="18" t="s">
        <v>549</v>
      </c>
      <c r="D55" s="19">
        <v>1970</v>
      </c>
      <c r="E55" s="20" t="s">
        <v>7</v>
      </c>
      <c r="F55" s="66" t="s">
        <v>1475</v>
      </c>
      <c r="G55" s="18" t="s">
        <v>1476</v>
      </c>
      <c r="H55" s="9" t="str">
        <f t="shared" si="0"/>
        <v>ok</v>
      </c>
      <c r="I55" s="109" t="str">
        <f t="shared" si="5"/>
        <v>CECCHERINI SIMONE</v>
      </c>
      <c r="J55" s="10" t="str">
        <f t="shared" si="6"/>
        <v>M-45</v>
      </c>
      <c r="K55" s="10" t="str">
        <f t="shared" si="1"/>
        <v>Adulti</v>
      </c>
      <c r="L55" s="10">
        <f t="shared" si="2"/>
        <v>30</v>
      </c>
      <c r="M55" s="10">
        <f t="shared" si="3"/>
        <v>6500</v>
      </c>
      <c r="N55" s="10" t="str">
        <f t="shared" si="4"/>
        <v>B04</v>
      </c>
      <c r="P55" s="7"/>
    </row>
    <row r="56" spans="1:16">
      <c r="A56" s="62">
        <v>55</v>
      </c>
      <c r="B56" s="18" t="s">
        <v>1530</v>
      </c>
      <c r="C56" s="18" t="s">
        <v>926</v>
      </c>
      <c r="D56" s="19">
        <v>1972</v>
      </c>
      <c r="E56" s="20" t="s">
        <v>6</v>
      </c>
      <c r="F56" s="66" t="s">
        <v>1475</v>
      </c>
      <c r="G56" s="18" t="s">
        <v>1476</v>
      </c>
      <c r="H56" s="9" t="str">
        <f t="shared" si="0"/>
        <v>ok</v>
      </c>
      <c r="I56" s="109" t="str">
        <f t="shared" si="5"/>
        <v>CERBIONI LAURA</v>
      </c>
      <c r="J56" s="10" t="str">
        <f t="shared" si="6"/>
        <v>F-45</v>
      </c>
      <c r="K56" s="10" t="str">
        <f t="shared" si="1"/>
        <v>Adulti</v>
      </c>
      <c r="L56" s="10">
        <f t="shared" si="2"/>
        <v>29</v>
      </c>
      <c r="M56" s="10">
        <f t="shared" si="3"/>
        <v>4000</v>
      </c>
      <c r="N56" s="10" t="str">
        <f t="shared" si="4"/>
        <v>B02</v>
      </c>
      <c r="P56" s="7"/>
    </row>
    <row r="57" spans="1:16">
      <c r="A57" s="62">
        <v>56</v>
      </c>
      <c r="B57" s="18" t="s">
        <v>1529</v>
      </c>
      <c r="C57" s="18" t="s">
        <v>1528</v>
      </c>
      <c r="D57" s="19">
        <v>2008</v>
      </c>
      <c r="E57" s="20" t="s">
        <v>6</v>
      </c>
      <c r="F57" s="66" t="s">
        <v>1475</v>
      </c>
      <c r="G57" s="18" t="s">
        <v>1476</v>
      </c>
      <c r="H57" s="9" t="str">
        <f t="shared" si="0"/>
        <v>ok</v>
      </c>
      <c r="I57" s="109" t="str">
        <f t="shared" si="5"/>
        <v>CHIRICI OLIVIA</v>
      </c>
      <c r="J57" s="10" t="str">
        <f t="shared" si="6"/>
        <v>F-Pulcini</v>
      </c>
      <c r="K57" s="10" t="str">
        <f t="shared" si="1"/>
        <v>Giovanile</v>
      </c>
      <c r="L57" s="10">
        <f t="shared" si="2"/>
        <v>5</v>
      </c>
      <c r="M57" s="10">
        <f t="shared" si="3"/>
        <v>400</v>
      </c>
      <c r="N57" s="10" t="str">
        <f t="shared" si="4"/>
        <v>A10</v>
      </c>
      <c r="P57" s="7"/>
    </row>
    <row r="58" spans="1:16">
      <c r="A58" s="62">
        <v>57</v>
      </c>
      <c r="B58" s="18" t="s">
        <v>1527</v>
      </c>
      <c r="C58" s="18" t="s">
        <v>581</v>
      </c>
      <c r="D58" s="19">
        <v>2010</v>
      </c>
      <c r="E58" s="20" t="s">
        <v>7</v>
      </c>
      <c r="F58" s="66" t="s">
        <v>1475</v>
      </c>
      <c r="G58" s="18" t="s">
        <v>1476</v>
      </c>
      <c r="H58" s="9" t="str">
        <f t="shared" si="0"/>
        <v>ok</v>
      </c>
      <c r="I58" s="109" t="str">
        <f t="shared" si="5"/>
        <v>CIABATTI SAMUELE</v>
      </c>
      <c r="J58" s="10" t="str">
        <f t="shared" si="6"/>
        <v>M-Primi Passi</v>
      </c>
      <c r="K58" s="10" t="str">
        <f t="shared" si="1"/>
        <v>Giovanile</v>
      </c>
      <c r="L58" s="10">
        <f t="shared" si="2"/>
        <v>4</v>
      </c>
      <c r="M58" s="10">
        <f t="shared" si="3"/>
        <v>400</v>
      </c>
      <c r="N58" s="10" t="str">
        <f t="shared" si="4"/>
        <v>A11</v>
      </c>
      <c r="P58" s="7"/>
    </row>
    <row r="59" spans="1:16">
      <c r="A59" s="62">
        <v>58</v>
      </c>
      <c r="B59" s="18" t="s">
        <v>1526</v>
      </c>
      <c r="C59" s="18" t="s">
        <v>549</v>
      </c>
      <c r="D59" s="19">
        <v>2010</v>
      </c>
      <c r="E59" s="20" t="s">
        <v>7</v>
      </c>
      <c r="F59" s="66" t="s">
        <v>1475</v>
      </c>
      <c r="G59" s="18" t="s">
        <v>1476</v>
      </c>
      <c r="H59" s="9" t="str">
        <f t="shared" si="0"/>
        <v>ok</v>
      </c>
      <c r="I59" s="109" t="str">
        <f t="shared" si="5"/>
        <v>COLLINI SIMONE</v>
      </c>
      <c r="J59" s="10" t="str">
        <f t="shared" si="6"/>
        <v>M-Primi Passi</v>
      </c>
      <c r="K59" s="10" t="str">
        <f t="shared" si="1"/>
        <v>Giovanile</v>
      </c>
      <c r="L59" s="10">
        <f t="shared" si="2"/>
        <v>4</v>
      </c>
      <c r="M59" s="10">
        <f t="shared" si="3"/>
        <v>400</v>
      </c>
      <c r="N59" s="10" t="str">
        <f t="shared" si="4"/>
        <v>A11</v>
      </c>
      <c r="P59" s="7"/>
    </row>
    <row r="60" spans="1:16">
      <c r="A60" s="62">
        <v>59</v>
      </c>
      <c r="B60" s="18" t="s">
        <v>1525</v>
      </c>
      <c r="C60" s="18" t="s">
        <v>473</v>
      </c>
      <c r="D60" s="19">
        <v>2005</v>
      </c>
      <c r="E60" s="20" t="s">
        <v>6</v>
      </c>
      <c r="F60" s="66" t="s">
        <v>1475</v>
      </c>
      <c r="G60" s="18" t="s">
        <v>1476</v>
      </c>
      <c r="H60" s="9" t="str">
        <f t="shared" si="0"/>
        <v>ok</v>
      </c>
      <c r="I60" s="109" t="str">
        <f t="shared" si="5"/>
        <v>COLORITO ALICE</v>
      </c>
      <c r="J60" s="10" t="str">
        <f t="shared" si="6"/>
        <v>F-Ragazze A</v>
      </c>
      <c r="K60" s="10" t="str">
        <f t="shared" si="1"/>
        <v>Giovanile</v>
      </c>
      <c r="L60" s="10">
        <f t="shared" si="2"/>
        <v>9</v>
      </c>
      <c r="M60" s="10">
        <f t="shared" si="3"/>
        <v>1000</v>
      </c>
      <c r="N60" s="10" t="str">
        <f t="shared" si="4"/>
        <v>A06</v>
      </c>
      <c r="P60" s="7"/>
    </row>
    <row r="61" spans="1:16">
      <c r="A61" s="62">
        <v>60</v>
      </c>
      <c r="B61" s="18" t="s">
        <v>1524</v>
      </c>
      <c r="C61" s="18" t="s">
        <v>243</v>
      </c>
      <c r="D61" s="19">
        <v>2003</v>
      </c>
      <c r="E61" s="20" t="s">
        <v>7</v>
      </c>
      <c r="F61" s="66" t="s">
        <v>1475</v>
      </c>
      <c r="G61" s="18" t="s">
        <v>1476</v>
      </c>
      <c r="H61" s="9" t="str">
        <f t="shared" si="0"/>
        <v>ok</v>
      </c>
      <c r="I61" s="109" t="str">
        <f t="shared" si="5"/>
        <v>COMPARINI MATTEO</v>
      </c>
      <c r="J61" s="10" t="str">
        <f t="shared" si="6"/>
        <v>M-CadettI</v>
      </c>
      <c r="K61" s="10" t="str">
        <f t="shared" si="1"/>
        <v>Giovanile</v>
      </c>
      <c r="L61" s="10">
        <f t="shared" si="2"/>
        <v>14</v>
      </c>
      <c r="M61" s="10">
        <f t="shared" si="3"/>
        <v>2100</v>
      </c>
      <c r="N61" s="10" t="str">
        <f t="shared" si="4"/>
        <v>A01</v>
      </c>
      <c r="P61" s="7"/>
    </row>
    <row r="62" spans="1:16">
      <c r="A62" s="62">
        <v>61</v>
      </c>
      <c r="B62" s="18" t="s">
        <v>1523</v>
      </c>
      <c r="C62" s="18" t="s">
        <v>1522</v>
      </c>
      <c r="D62" s="19">
        <v>1992</v>
      </c>
      <c r="E62" s="20" t="s">
        <v>7</v>
      </c>
      <c r="F62" s="66" t="s">
        <v>1475</v>
      </c>
      <c r="G62" s="18" t="s">
        <v>1476</v>
      </c>
      <c r="H62" s="9" t="str">
        <f t="shared" si="0"/>
        <v>ok</v>
      </c>
      <c r="I62" s="109" t="str">
        <f t="shared" si="5"/>
        <v>CRAPARO ATANAS</v>
      </c>
      <c r="J62" s="10" t="str">
        <f t="shared" si="6"/>
        <v>M-25</v>
      </c>
      <c r="K62" s="10" t="str">
        <f t="shared" si="1"/>
        <v>Adulti</v>
      </c>
      <c r="L62" s="10">
        <f t="shared" si="2"/>
        <v>22</v>
      </c>
      <c r="M62" s="10">
        <f t="shared" si="3"/>
        <v>6500</v>
      </c>
      <c r="N62" s="10" t="str">
        <f t="shared" si="4"/>
        <v>B04</v>
      </c>
      <c r="P62" s="7"/>
    </row>
    <row r="63" spans="1:16">
      <c r="A63" s="62">
        <v>62</v>
      </c>
      <c r="B63" s="18" t="s">
        <v>1521</v>
      </c>
      <c r="C63" s="18" t="s">
        <v>1520</v>
      </c>
      <c r="D63" s="19">
        <v>1970</v>
      </c>
      <c r="E63" s="20" t="s">
        <v>6</v>
      </c>
      <c r="F63" s="66" t="s">
        <v>1475</v>
      </c>
      <c r="G63" s="18" t="s">
        <v>1476</v>
      </c>
      <c r="H63" s="9" t="str">
        <f t="shared" si="0"/>
        <v>ok</v>
      </c>
      <c r="I63" s="109" t="str">
        <f t="shared" si="5"/>
        <v>DALLAI ROSSELLA</v>
      </c>
      <c r="J63" s="10" t="str">
        <f t="shared" si="6"/>
        <v>F-45</v>
      </c>
      <c r="K63" s="10" t="str">
        <f t="shared" si="1"/>
        <v>Adulti</v>
      </c>
      <c r="L63" s="10">
        <f t="shared" si="2"/>
        <v>29</v>
      </c>
      <c r="M63" s="10">
        <f t="shared" si="3"/>
        <v>4000</v>
      </c>
      <c r="N63" s="10" t="str">
        <f t="shared" si="4"/>
        <v>B02</v>
      </c>
      <c r="P63" s="7"/>
    </row>
    <row r="64" spans="1:16">
      <c r="A64" s="62">
        <v>63</v>
      </c>
      <c r="B64" s="18" t="s">
        <v>1519</v>
      </c>
      <c r="C64" s="18" t="s">
        <v>325</v>
      </c>
      <c r="D64" s="19">
        <v>1995</v>
      </c>
      <c r="E64" s="20" t="s">
        <v>7</v>
      </c>
      <c r="F64" s="66" t="s">
        <v>1475</v>
      </c>
      <c r="G64" s="18" t="s">
        <v>1476</v>
      </c>
      <c r="H64" s="9" t="str">
        <f t="shared" si="0"/>
        <v>ok</v>
      </c>
      <c r="I64" s="109" t="str">
        <f t="shared" si="5"/>
        <v>DREONI MARCO</v>
      </c>
      <c r="J64" s="10" t="str">
        <f t="shared" si="6"/>
        <v>M-20</v>
      </c>
      <c r="K64" s="10" t="str">
        <f t="shared" si="1"/>
        <v>Adulti</v>
      </c>
      <c r="L64" s="10">
        <f t="shared" si="2"/>
        <v>20</v>
      </c>
      <c r="M64" s="10">
        <f t="shared" si="3"/>
        <v>6500</v>
      </c>
      <c r="N64" s="10" t="str">
        <f t="shared" si="4"/>
        <v>B04</v>
      </c>
      <c r="P64" s="7"/>
    </row>
    <row r="65" spans="1:16">
      <c r="A65" s="62">
        <v>64</v>
      </c>
      <c r="B65" s="18" t="s">
        <v>1518</v>
      </c>
      <c r="C65" s="18" t="s">
        <v>1517</v>
      </c>
      <c r="D65" s="19">
        <v>2003</v>
      </c>
      <c r="E65" s="20" t="s">
        <v>6</v>
      </c>
      <c r="F65" s="66" t="s">
        <v>1475</v>
      </c>
      <c r="G65" s="18" t="s">
        <v>1476</v>
      </c>
      <c r="H65" s="9" t="str">
        <f t="shared" si="0"/>
        <v>ok</v>
      </c>
      <c r="I65" s="109" t="str">
        <f t="shared" si="5"/>
        <v>FANCIULLACCI SAMANTHA</v>
      </c>
      <c r="J65" s="10" t="str">
        <f t="shared" si="6"/>
        <v>F-Cadette</v>
      </c>
      <c r="K65" s="10" t="str">
        <f t="shared" si="1"/>
        <v>Giovanile</v>
      </c>
      <c r="L65" s="10">
        <f t="shared" si="2"/>
        <v>13</v>
      </c>
      <c r="M65" s="10">
        <f t="shared" si="3"/>
        <v>2100</v>
      </c>
      <c r="N65" s="10" t="str">
        <f t="shared" si="4"/>
        <v>A02</v>
      </c>
      <c r="P65" s="7"/>
    </row>
    <row r="66" spans="1:16">
      <c r="A66" s="62">
        <v>65</v>
      </c>
      <c r="B66" s="18" t="s">
        <v>1516</v>
      </c>
      <c r="C66" s="18" t="s">
        <v>300</v>
      </c>
      <c r="D66" s="19">
        <v>2009</v>
      </c>
      <c r="E66" s="20" t="s">
        <v>6</v>
      </c>
      <c r="F66" s="66" t="s">
        <v>1475</v>
      </c>
      <c r="G66" s="18" t="s">
        <v>1476</v>
      </c>
      <c r="H66" s="9" t="str">
        <f t="shared" ref="H66:H129" si="7">IF(COUNTA($B66)&gt;0,IF(COUNTIFS($B$2:$B$2502,$B66,$C$2:$C$2502,$C66,$D$2:$D$2502,$D66)&gt;1,"Duplicato","ok"),"-")</f>
        <v>ok</v>
      </c>
      <c r="I66" s="109" t="str">
        <f t="shared" si="5"/>
        <v>FIESOLI BIANCA</v>
      </c>
      <c r="J66" s="10" t="str">
        <f t="shared" si="6"/>
        <v>F-Pulcini</v>
      </c>
      <c r="K66" s="10" t="str">
        <f t="shared" ref="K66:K129" si="8">IF($B66&gt;"",VLOOKUP($E66&amp;$D66,_DeterminaCategorie,3,TRUE),"-")</f>
        <v>Giovanile</v>
      </c>
      <c r="L66" s="10">
        <f t="shared" ref="L66:L129" si="9">IF($B66&gt;"",VLOOKUP($E66&amp;$D66,_DeterminaCategorie,4,TRUE),"-")</f>
        <v>5</v>
      </c>
      <c r="M66" s="10">
        <f t="shared" ref="M66:M129" si="10">IF($B66&gt;"",VLOOKUP($E66&amp;$D66,_DeterminaCategorie,6,TRUE),"-")</f>
        <v>400</v>
      </c>
      <c r="N66" s="10" t="str">
        <f t="shared" ref="N66:N129" si="11">IF($B66&gt;"",VLOOKUP($E66&amp;$D66,_DeterminaCategorie,7,TRUE),"-")</f>
        <v>A10</v>
      </c>
      <c r="P66" s="7"/>
    </row>
    <row r="67" spans="1:16">
      <c r="A67" s="62">
        <v>66</v>
      </c>
      <c r="B67" s="18" t="s">
        <v>1516</v>
      </c>
      <c r="C67" s="18" t="s">
        <v>364</v>
      </c>
      <c r="D67" s="19">
        <v>1974</v>
      </c>
      <c r="E67" s="20" t="s">
        <v>7</v>
      </c>
      <c r="F67" s="66" t="s">
        <v>1475</v>
      </c>
      <c r="G67" s="18" t="s">
        <v>1476</v>
      </c>
      <c r="H67" s="9" t="str">
        <f t="shared" si="7"/>
        <v>ok</v>
      </c>
      <c r="I67" s="109" t="str">
        <f t="shared" ref="I67:I130" si="12">TRIM(B67) &amp; " " &amp; TRIM(C67)</f>
        <v>FIESOLI LEONARDO</v>
      </c>
      <c r="J67" s="10" t="str">
        <f t="shared" ref="J67:J130" si="13">IF(B67&gt;"",VLOOKUP($E67&amp;$D67,_DeterminaCategorie,5,TRUE),"-")</f>
        <v>M-40</v>
      </c>
      <c r="K67" s="10" t="str">
        <f t="shared" si="8"/>
        <v>Adulti</v>
      </c>
      <c r="L67" s="10">
        <f t="shared" si="9"/>
        <v>28</v>
      </c>
      <c r="M67" s="10">
        <f t="shared" si="10"/>
        <v>6500</v>
      </c>
      <c r="N67" s="10" t="str">
        <f t="shared" si="11"/>
        <v>B04</v>
      </c>
      <c r="P67" s="7"/>
    </row>
    <row r="68" spans="1:16">
      <c r="A68" s="62">
        <v>67</v>
      </c>
      <c r="B68" s="18" t="s">
        <v>1515</v>
      </c>
      <c r="C68" s="18" t="s">
        <v>1007</v>
      </c>
      <c r="D68" s="19">
        <v>2002</v>
      </c>
      <c r="E68" s="20" t="s">
        <v>6</v>
      </c>
      <c r="F68" s="66" t="s">
        <v>1475</v>
      </c>
      <c r="G68" s="18" t="s">
        <v>1476</v>
      </c>
      <c r="H68" s="9" t="str">
        <f t="shared" si="7"/>
        <v>ok</v>
      </c>
      <c r="I68" s="109" t="str">
        <f t="shared" si="12"/>
        <v>FISTI AURORA</v>
      </c>
      <c r="J68" s="10" t="str">
        <f t="shared" si="13"/>
        <v>F-Cadette</v>
      </c>
      <c r="K68" s="10" t="str">
        <f t="shared" si="8"/>
        <v>Giovanile</v>
      </c>
      <c r="L68" s="10">
        <f t="shared" si="9"/>
        <v>13</v>
      </c>
      <c r="M68" s="10">
        <f t="shared" si="10"/>
        <v>2100</v>
      </c>
      <c r="N68" s="10" t="str">
        <f t="shared" si="11"/>
        <v>A02</v>
      </c>
      <c r="P68" s="7"/>
    </row>
    <row r="69" spans="1:16">
      <c r="A69" s="62">
        <v>68</v>
      </c>
      <c r="B69" s="18" t="s">
        <v>1515</v>
      </c>
      <c r="C69" s="18" t="s">
        <v>429</v>
      </c>
      <c r="D69" s="19">
        <v>2003</v>
      </c>
      <c r="E69" s="20" t="s">
        <v>7</v>
      </c>
      <c r="F69" s="66" t="s">
        <v>1475</v>
      </c>
      <c r="G69" s="18" t="s">
        <v>1476</v>
      </c>
      <c r="H69" s="9" t="str">
        <f t="shared" si="7"/>
        <v>ok</v>
      </c>
      <c r="I69" s="109" t="str">
        <f t="shared" si="12"/>
        <v>FISTI FEDERICO</v>
      </c>
      <c r="J69" s="10" t="str">
        <f t="shared" si="13"/>
        <v>M-CadettI</v>
      </c>
      <c r="K69" s="10" t="str">
        <f t="shared" si="8"/>
        <v>Giovanile</v>
      </c>
      <c r="L69" s="10">
        <f t="shared" si="9"/>
        <v>14</v>
      </c>
      <c r="M69" s="10">
        <f t="shared" si="10"/>
        <v>2100</v>
      </c>
      <c r="N69" s="10" t="str">
        <f t="shared" si="11"/>
        <v>A01</v>
      </c>
      <c r="P69" s="7"/>
    </row>
    <row r="70" spans="1:16">
      <c r="A70" s="62">
        <v>69</v>
      </c>
      <c r="B70" s="18" t="s">
        <v>626</v>
      </c>
      <c r="C70" s="18" t="s">
        <v>513</v>
      </c>
      <c r="D70" s="19">
        <v>2003</v>
      </c>
      <c r="E70" s="20" t="s">
        <v>6</v>
      </c>
      <c r="F70" s="66" t="s">
        <v>1475</v>
      </c>
      <c r="G70" s="18" t="s">
        <v>1476</v>
      </c>
      <c r="H70" s="9" t="str">
        <f t="shared" si="7"/>
        <v>ok</v>
      </c>
      <c r="I70" s="109" t="str">
        <f t="shared" si="12"/>
        <v>FRANCHINI ANNA</v>
      </c>
      <c r="J70" s="10" t="str">
        <f t="shared" si="13"/>
        <v>F-Cadette</v>
      </c>
      <c r="K70" s="10" t="str">
        <f t="shared" si="8"/>
        <v>Giovanile</v>
      </c>
      <c r="L70" s="10">
        <f t="shared" si="9"/>
        <v>13</v>
      </c>
      <c r="M70" s="10">
        <f t="shared" si="10"/>
        <v>2100</v>
      </c>
      <c r="N70" s="10" t="str">
        <f t="shared" si="11"/>
        <v>A02</v>
      </c>
      <c r="P70" s="7"/>
    </row>
    <row r="71" spans="1:16">
      <c r="A71" s="62">
        <v>70</v>
      </c>
      <c r="B71" s="18" t="s">
        <v>1514</v>
      </c>
      <c r="C71" s="18" t="s">
        <v>504</v>
      </c>
      <c r="D71" s="19">
        <v>2000</v>
      </c>
      <c r="E71" s="20" t="s">
        <v>6</v>
      </c>
      <c r="F71" s="66" t="s">
        <v>1475</v>
      </c>
      <c r="G71" s="18" t="s">
        <v>1476</v>
      </c>
      <c r="H71" s="9" t="str">
        <f t="shared" si="7"/>
        <v>ok</v>
      </c>
      <c r="I71" s="109" t="str">
        <f t="shared" si="12"/>
        <v>GAMBONE ALESSIA</v>
      </c>
      <c r="J71" s="10" t="str">
        <f t="shared" si="13"/>
        <v>F-Allieve</v>
      </c>
      <c r="K71" s="10" t="str">
        <f t="shared" si="8"/>
        <v>Giovanile</v>
      </c>
      <c r="L71" s="10">
        <f t="shared" si="9"/>
        <v>15</v>
      </c>
      <c r="M71" s="10">
        <f t="shared" si="10"/>
        <v>2500</v>
      </c>
      <c r="N71" s="10" t="str">
        <f t="shared" si="11"/>
        <v>B01</v>
      </c>
      <c r="P71" s="7"/>
    </row>
    <row r="72" spans="1:16">
      <c r="A72" s="62">
        <v>71</v>
      </c>
      <c r="B72" s="18" t="s">
        <v>1514</v>
      </c>
      <c r="C72" s="18" t="s">
        <v>417</v>
      </c>
      <c r="D72" s="19">
        <v>2003</v>
      </c>
      <c r="E72" s="20" t="s">
        <v>7</v>
      </c>
      <c r="F72" s="66" t="s">
        <v>1475</v>
      </c>
      <c r="G72" s="18" t="s">
        <v>1476</v>
      </c>
      <c r="H72" s="9" t="str">
        <f t="shared" si="7"/>
        <v>ok</v>
      </c>
      <c r="I72" s="109" t="str">
        <f t="shared" si="12"/>
        <v>GAMBONE GABRIELE</v>
      </c>
      <c r="J72" s="10" t="str">
        <f t="shared" si="13"/>
        <v>M-CadettI</v>
      </c>
      <c r="K72" s="10" t="str">
        <f t="shared" si="8"/>
        <v>Giovanile</v>
      </c>
      <c r="L72" s="10">
        <f t="shared" si="9"/>
        <v>14</v>
      </c>
      <c r="M72" s="10">
        <f t="shared" si="10"/>
        <v>2100</v>
      </c>
      <c r="N72" s="10" t="str">
        <f t="shared" si="11"/>
        <v>A01</v>
      </c>
      <c r="P72" s="7"/>
    </row>
    <row r="73" spans="1:16">
      <c r="A73" s="62">
        <v>72</v>
      </c>
      <c r="B73" s="18" t="s">
        <v>1512</v>
      </c>
      <c r="C73" s="18" t="s">
        <v>1513</v>
      </c>
      <c r="D73" s="19">
        <v>2003</v>
      </c>
      <c r="E73" s="20" t="s">
        <v>6</v>
      </c>
      <c r="F73" s="66" t="s">
        <v>1475</v>
      </c>
      <c r="G73" s="18" t="s">
        <v>1476</v>
      </c>
      <c r="H73" s="9" t="str">
        <f t="shared" si="7"/>
        <v>ok</v>
      </c>
      <c r="I73" s="109" t="str">
        <f t="shared" si="12"/>
        <v>GARRISI EVA</v>
      </c>
      <c r="J73" s="10" t="str">
        <f t="shared" si="13"/>
        <v>F-Cadette</v>
      </c>
      <c r="K73" s="10" t="str">
        <f t="shared" si="8"/>
        <v>Giovanile</v>
      </c>
      <c r="L73" s="10">
        <f t="shared" si="9"/>
        <v>13</v>
      </c>
      <c r="M73" s="10">
        <f t="shared" si="10"/>
        <v>2100</v>
      </c>
      <c r="N73" s="10" t="str">
        <f t="shared" si="11"/>
        <v>A02</v>
      </c>
      <c r="P73" s="7"/>
    </row>
    <row r="74" spans="1:16">
      <c r="A74" s="62">
        <v>73</v>
      </c>
      <c r="B74" s="18" t="s">
        <v>1512</v>
      </c>
      <c r="C74" s="18" t="s">
        <v>1511</v>
      </c>
      <c r="D74" s="19">
        <v>2002</v>
      </c>
      <c r="E74" s="20" t="s">
        <v>7</v>
      </c>
      <c r="F74" s="66" t="s">
        <v>1475</v>
      </c>
      <c r="G74" s="18" t="s">
        <v>1476</v>
      </c>
      <c r="H74" s="9" t="str">
        <f t="shared" si="7"/>
        <v>ok</v>
      </c>
      <c r="I74" s="109" t="str">
        <f t="shared" si="12"/>
        <v>GARRISI THEO</v>
      </c>
      <c r="J74" s="10" t="str">
        <f t="shared" si="13"/>
        <v>M-CadettI</v>
      </c>
      <c r="K74" s="10" t="str">
        <f t="shared" si="8"/>
        <v>Giovanile</v>
      </c>
      <c r="L74" s="10">
        <f t="shared" si="9"/>
        <v>14</v>
      </c>
      <c r="M74" s="10">
        <f t="shared" si="10"/>
        <v>2100</v>
      </c>
      <c r="N74" s="10" t="str">
        <f t="shared" si="11"/>
        <v>A01</v>
      </c>
      <c r="P74" s="7"/>
    </row>
    <row r="75" spans="1:16">
      <c r="A75" s="62">
        <v>74</v>
      </c>
      <c r="B75" s="18" t="s">
        <v>1510</v>
      </c>
      <c r="C75" s="18" t="s">
        <v>519</v>
      </c>
      <c r="D75" s="19">
        <v>2008</v>
      </c>
      <c r="E75" s="20" t="s">
        <v>6</v>
      </c>
      <c r="F75" s="66" t="s">
        <v>1475</v>
      </c>
      <c r="G75" s="18" t="s">
        <v>1476</v>
      </c>
      <c r="H75" s="9" t="str">
        <f t="shared" si="7"/>
        <v>ok</v>
      </c>
      <c r="I75" s="109" t="str">
        <f t="shared" si="12"/>
        <v>GELLI BEATRICE</v>
      </c>
      <c r="J75" s="10" t="str">
        <f t="shared" si="13"/>
        <v>F-Pulcini</v>
      </c>
      <c r="K75" s="10" t="str">
        <f t="shared" si="8"/>
        <v>Giovanile</v>
      </c>
      <c r="L75" s="10">
        <f t="shared" si="9"/>
        <v>5</v>
      </c>
      <c r="M75" s="10">
        <f t="shared" si="10"/>
        <v>400</v>
      </c>
      <c r="N75" s="10" t="str">
        <f t="shared" si="11"/>
        <v>A10</v>
      </c>
      <c r="P75" s="7"/>
    </row>
    <row r="76" spans="1:16">
      <c r="A76" s="62">
        <v>75</v>
      </c>
      <c r="B76" s="18" t="s">
        <v>1510</v>
      </c>
      <c r="C76" s="18" t="s">
        <v>364</v>
      </c>
      <c r="D76" s="19">
        <v>2010</v>
      </c>
      <c r="E76" s="20" t="s">
        <v>7</v>
      </c>
      <c r="F76" s="66" t="s">
        <v>1475</v>
      </c>
      <c r="G76" s="18" t="s">
        <v>1476</v>
      </c>
      <c r="H76" s="9" t="str">
        <f t="shared" si="7"/>
        <v>ok</v>
      </c>
      <c r="I76" s="109" t="str">
        <f t="shared" si="12"/>
        <v>GELLI LEONARDO</v>
      </c>
      <c r="J76" s="10" t="str">
        <f t="shared" si="13"/>
        <v>M-Primi Passi</v>
      </c>
      <c r="K76" s="10" t="str">
        <f t="shared" si="8"/>
        <v>Giovanile</v>
      </c>
      <c r="L76" s="10">
        <f t="shared" si="9"/>
        <v>4</v>
      </c>
      <c r="M76" s="10">
        <f t="shared" si="10"/>
        <v>400</v>
      </c>
      <c r="N76" s="10" t="str">
        <f t="shared" si="11"/>
        <v>A11</v>
      </c>
      <c r="P76" s="7"/>
    </row>
    <row r="77" spans="1:16">
      <c r="A77" s="62">
        <v>76</v>
      </c>
      <c r="B77" s="18" t="s">
        <v>1509</v>
      </c>
      <c r="C77" s="18" t="s">
        <v>513</v>
      </c>
      <c r="D77" s="19">
        <v>2002</v>
      </c>
      <c r="E77" s="20" t="s">
        <v>6</v>
      </c>
      <c r="F77" s="66" t="s">
        <v>1475</v>
      </c>
      <c r="G77" s="18" t="s">
        <v>1476</v>
      </c>
      <c r="H77" s="9" t="str">
        <f t="shared" si="7"/>
        <v>ok</v>
      </c>
      <c r="I77" s="109" t="str">
        <f t="shared" si="12"/>
        <v>GIACHI ANNA</v>
      </c>
      <c r="J77" s="10" t="str">
        <f t="shared" si="13"/>
        <v>F-Cadette</v>
      </c>
      <c r="K77" s="10" t="str">
        <f t="shared" si="8"/>
        <v>Giovanile</v>
      </c>
      <c r="L77" s="10">
        <f t="shared" si="9"/>
        <v>13</v>
      </c>
      <c r="M77" s="10">
        <f t="shared" si="10"/>
        <v>2100</v>
      </c>
      <c r="N77" s="10" t="str">
        <f t="shared" si="11"/>
        <v>A02</v>
      </c>
      <c r="P77" s="7"/>
    </row>
    <row r="78" spans="1:16">
      <c r="A78" s="62">
        <v>77</v>
      </c>
      <c r="B78" s="18" t="s">
        <v>1509</v>
      </c>
      <c r="C78" s="18" t="s">
        <v>482</v>
      </c>
      <c r="D78" s="19">
        <v>2006</v>
      </c>
      <c r="E78" s="20" t="s">
        <v>6</v>
      </c>
      <c r="F78" s="66" t="s">
        <v>1475</v>
      </c>
      <c r="G78" s="18" t="s">
        <v>1476</v>
      </c>
      <c r="H78" s="9" t="str">
        <f t="shared" si="7"/>
        <v>ok</v>
      </c>
      <c r="I78" s="109" t="str">
        <f t="shared" si="12"/>
        <v>GIACHI CHIARA</v>
      </c>
      <c r="J78" s="10" t="str">
        <f t="shared" si="13"/>
        <v>F-Esordienti</v>
      </c>
      <c r="K78" s="10" t="str">
        <f t="shared" si="8"/>
        <v>Giovanile</v>
      </c>
      <c r="L78" s="10">
        <f t="shared" si="9"/>
        <v>7</v>
      </c>
      <c r="M78" s="10">
        <f t="shared" si="10"/>
        <v>800</v>
      </c>
      <c r="N78" s="10" t="str">
        <f t="shared" si="11"/>
        <v>A08</v>
      </c>
      <c r="P78" s="7"/>
    </row>
    <row r="79" spans="1:16">
      <c r="A79" s="62">
        <v>78</v>
      </c>
      <c r="B79" s="18" t="s">
        <v>2567</v>
      </c>
      <c r="C79" s="18" t="s">
        <v>986</v>
      </c>
      <c r="D79" s="19">
        <v>2003</v>
      </c>
      <c r="E79" s="20" t="s">
        <v>6</v>
      </c>
      <c r="F79" s="66" t="s">
        <v>1475</v>
      </c>
      <c r="G79" s="18" t="s">
        <v>1476</v>
      </c>
      <c r="H79" s="9" t="str">
        <f t="shared" si="7"/>
        <v>ok</v>
      </c>
      <c r="I79" s="109" t="str">
        <f t="shared" si="12"/>
        <v>#GLIONNA LINDA</v>
      </c>
      <c r="J79" s="10" t="str">
        <f t="shared" si="13"/>
        <v>F-Cadette</v>
      </c>
      <c r="K79" s="10" t="str">
        <f t="shared" si="8"/>
        <v>Giovanile</v>
      </c>
      <c r="L79" s="10">
        <f t="shared" si="9"/>
        <v>13</v>
      </c>
      <c r="M79" s="10">
        <f t="shared" si="10"/>
        <v>2100</v>
      </c>
      <c r="N79" s="10" t="str">
        <f t="shared" si="11"/>
        <v>A02</v>
      </c>
      <c r="P79" s="7"/>
    </row>
    <row r="80" spans="1:16">
      <c r="A80" s="62">
        <v>79</v>
      </c>
      <c r="B80" s="18" t="s">
        <v>1507</v>
      </c>
      <c r="C80" s="18" t="s">
        <v>410</v>
      </c>
      <c r="D80" s="19">
        <v>2003</v>
      </c>
      <c r="E80" s="20" t="s">
        <v>6</v>
      </c>
      <c r="F80" s="66" t="s">
        <v>1475</v>
      </c>
      <c r="G80" s="18" t="s">
        <v>1476</v>
      </c>
      <c r="H80" s="9" t="str">
        <f t="shared" si="7"/>
        <v>ok</v>
      </c>
      <c r="I80" s="109" t="str">
        <f t="shared" si="12"/>
        <v>GUIDOTTI NOEMI</v>
      </c>
      <c r="J80" s="10" t="str">
        <f t="shared" si="13"/>
        <v>F-Cadette</v>
      </c>
      <c r="K80" s="10" t="str">
        <f t="shared" si="8"/>
        <v>Giovanile</v>
      </c>
      <c r="L80" s="10">
        <f t="shared" si="9"/>
        <v>13</v>
      </c>
      <c r="M80" s="10">
        <f t="shared" si="10"/>
        <v>2100</v>
      </c>
      <c r="N80" s="10" t="str">
        <f t="shared" si="11"/>
        <v>A02</v>
      </c>
      <c r="P80" s="7"/>
    </row>
    <row r="81" spans="1:16">
      <c r="A81" s="62">
        <v>80</v>
      </c>
      <c r="B81" s="18" t="s">
        <v>1506</v>
      </c>
      <c r="C81" s="18" t="s">
        <v>417</v>
      </c>
      <c r="D81" s="19">
        <v>1997</v>
      </c>
      <c r="E81" s="20" t="s">
        <v>7</v>
      </c>
      <c r="F81" s="66" t="s">
        <v>1475</v>
      </c>
      <c r="G81" s="18" t="s">
        <v>1476</v>
      </c>
      <c r="H81" s="9" t="str">
        <f t="shared" si="7"/>
        <v>ok</v>
      </c>
      <c r="I81" s="109" t="str">
        <f t="shared" si="12"/>
        <v>IPPOLITI GABRIELE</v>
      </c>
      <c r="J81" s="10" t="str">
        <f t="shared" si="13"/>
        <v>M-20</v>
      </c>
      <c r="K81" s="10" t="str">
        <f t="shared" si="8"/>
        <v>Adulti</v>
      </c>
      <c r="L81" s="10">
        <f t="shared" si="9"/>
        <v>20</v>
      </c>
      <c r="M81" s="10">
        <f t="shared" si="10"/>
        <v>6500</v>
      </c>
      <c r="N81" s="10" t="str">
        <f t="shared" si="11"/>
        <v>B04</v>
      </c>
      <c r="P81" s="7"/>
    </row>
    <row r="82" spans="1:16">
      <c r="A82" s="62">
        <v>81</v>
      </c>
      <c r="B82" s="18" t="s">
        <v>1505</v>
      </c>
      <c r="C82" s="18" t="s">
        <v>218</v>
      </c>
      <c r="D82" s="19">
        <v>1963</v>
      </c>
      <c r="E82" s="20" t="s">
        <v>7</v>
      </c>
      <c r="F82" s="66" t="s">
        <v>1475</v>
      </c>
      <c r="G82" s="18" t="s">
        <v>1476</v>
      </c>
      <c r="H82" s="9" t="str">
        <f t="shared" si="7"/>
        <v>ok</v>
      </c>
      <c r="I82" s="109" t="str">
        <f t="shared" si="12"/>
        <v>MAGNI LUCA</v>
      </c>
      <c r="J82" s="10" t="str">
        <f t="shared" si="13"/>
        <v>M-50</v>
      </c>
      <c r="K82" s="10" t="str">
        <f t="shared" si="8"/>
        <v>Adulti</v>
      </c>
      <c r="L82" s="10">
        <f t="shared" si="9"/>
        <v>32</v>
      </c>
      <c r="M82" s="10">
        <f t="shared" si="10"/>
        <v>5000</v>
      </c>
      <c r="N82" s="10" t="str">
        <f t="shared" si="11"/>
        <v>B03</v>
      </c>
      <c r="P82" s="7"/>
    </row>
    <row r="83" spans="1:16">
      <c r="A83" s="62">
        <v>82</v>
      </c>
      <c r="B83" s="18" t="s">
        <v>1504</v>
      </c>
      <c r="C83" s="18" t="s">
        <v>302</v>
      </c>
      <c r="D83" s="19">
        <v>2002</v>
      </c>
      <c r="E83" s="20" t="s">
        <v>7</v>
      </c>
      <c r="F83" s="66" t="s">
        <v>1475</v>
      </c>
      <c r="G83" s="18" t="s">
        <v>1476</v>
      </c>
      <c r="H83" s="9" t="str">
        <f t="shared" si="7"/>
        <v>ok</v>
      </c>
      <c r="I83" s="109" t="str">
        <f t="shared" si="12"/>
        <v>MANETTI ALESSIO</v>
      </c>
      <c r="J83" s="10" t="str">
        <f t="shared" si="13"/>
        <v>M-CadettI</v>
      </c>
      <c r="K83" s="10" t="str">
        <f t="shared" si="8"/>
        <v>Giovanile</v>
      </c>
      <c r="L83" s="10">
        <f t="shared" si="9"/>
        <v>14</v>
      </c>
      <c r="M83" s="10">
        <f t="shared" si="10"/>
        <v>2100</v>
      </c>
      <c r="N83" s="10" t="str">
        <f t="shared" si="11"/>
        <v>A01</v>
      </c>
      <c r="P83" s="7"/>
    </row>
    <row r="84" spans="1:16">
      <c r="A84" s="62">
        <v>83</v>
      </c>
      <c r="B84" s="18" t="s">
        <v>1503</v>
      </c>
      <c r="C84" s="18" t="s">
        <v>355</v>
      </c>
      <c r="D84" s="19">
        <v>1999</v>
      </c>
      <c r="E84" s="20" t="s">
        <v>7</v>
      </c>
      <c r="F84" s="66" t="s">
        <v>1475</v>
      </c>
      <c r="G84" s="18" t="s">
        <v>1476</v>
      </c>
      <c r="H84" s="9" t="str">
        <f t="shared" si="7"/>
        <v>ok</v>
      </c>
      <c r="I84" s="109" t="str">
        <f t="shared" si="12"/>
        <v>MANZINI ANDREA</v>
      </c>
      <c r="J84" s="10" t="str">
        <f t="shared" si="13"/>
        <v>M- Juniores</v>
      </c>
      <c r="K84" s="10" t="str">
        <f t="shared" si="8"/>
        <v>Adulti</v>
      </c>
      <c r="L84" s="10">
        <f t="shared" si="9"/>
        <v>18</v>
      </c>
      <c r="M84" s="10">
        <f t="shared" si="10"/>
        <v>5000</v>
      </c>
      <c r="N84" s="10" t="str">
        <f t="shared" si="11"/>
        <v>B03</v>
      </c>
      <c r="P84" s="7"/>
    </row>
    <row r="85" spans="1:16">
      <c r="A85" s="62">
        <v>84</v>
      </c>
      <c r="B85" s="18" t="s">
        <v>1503</v>
      </c>
      <c r="C85" s="18" t="s">
        <v>549</v>
      </c>
      <c r="D85" s="19">
        <v>2003</v>
      </c>
      <c r="E85" s="20" t="s">
        <v>7</v>
      </c>
      <c r="F85" s="66" t="s">
        <v>1475</v>
      </c>
      <c r="G85" s="18" t="s">
        <v>1476</v>
      </c>
      <c r="H85" s="9" t="str">
        <f t="shared" si="7"/>
        <v>ok</v>
      </c>
      <c r="I85" s="109" t="str">
        <f t="shared" si="12"/>
        <v>MANZINI SIMONE</v>
      </c>
      <c r="J85" s="10" t="str">
        <f t="shared" si="13"/>
        <v>M-CadettI</v>
      </c>
      <c r="K85" s="10" t="str">
        <f t="shared" si="8"/>
        <v>Giovanile</v>
      </c>
      <c r="L85" s="10">
        <f t="shared" si="9"/>
        <v>14</v>
      </c>
      <c r="M85" s="10">
        <f t="shared" si="10"/>
        <v>2100</v>
      </c>
      <c r="N85" s="10" t="str">
        <f t="shared" si="11"/>
        <v>A01</v>
      </c>
      <c r="P85" s="7"/>
    </row>
    <row r="86" spans="1:16">
      <c r="A86" s="62">
        <v>85</v>
      </c>
      <c r="B86" s="18" t="s">
        <v>1502</v>
      </c>
      <c r="C86" s="18" t="s">
        <v>610</v>
      </c>
      <c r="D86" s="19">
        <v>1968</v>
      </c>
      <c r="E86" s="20" t="s">
        <v>6</v>
      </c>
      <c r="F86" s="66" t="s">
        <v>1475</v>
      </c>
      <c r="G86" s="18" t="s">
        <v>1476</v>
      </c>
      <c r="H86" s="9" t="str">
        <f t="shared" si="7"/>
        <v>ok</v>
      </c>
      <c r="I86" s="109" t="str">
        <f t="shared" si="12"/>
        <v>MOSCARDI DANIELA</v>
      </c>
      <c r="J86" s="10" t="str">
        <f t="shared" si="13"/>
        <v>F-45</v>
      </c>
      <c r="K86" s="10" t="str">
        <f t="shared" si="8"/>
        <v>Adulti</v>
      </c>
      <c r="L86" s="10">
        <f t="shared" si="9"/>
        <v>29</v>
      </c>
      <c r="M86" s="10">
        <f t="shared" si="10"/>
        <v>4000</v>
      </c>
      <c r="N86" s="10" t="str">
        <f t="shared" si="11"/>
        <v>B02</v>
      </c>
      <c r="P86" s="7"/>
    </row>
    <row r="87" spans="1:16">
      <c r="A87" s="62">
        <v>86</v>
      </c>
      <c r="B87" s="18" t="s">
        <v>1501</v>
      </c>
      <c r="C87" s="18" t="s">
        <v>1500</v>
      </c>
      <c r="D87" s="19">
        <v>1963</v>
      </c>
      <c r="E87" s="20" t="s">
        <v>6</v>
      </c>
      <c r="F87" s="66" t="s">
        <v>1475</v>
      </c>
      <c r="G87" s="18" t="s">
        <v>1476</v>
      </c>
      <c r="H87" s="9" t="str">
        <f t="shared" si="7"/>
        <v>ok</v>
      </c>
      <c r="I87" s="109" t="str">
        <f t="shared" si="12"/>
        <v>NARDI PATRIZIA</v>
      </c>
      <c r="J87" s="10" t="str">
        <f t="shared" si="13"/>
        <v>F-50</v>
      </c>
      <c r="K87" s="10" t="str">
        <f t="shared" si="8"/>
        <v>Adulti</v>
      </c>
      <c r="L87" s="10">
        <f t="shared" si="9"/>
        <v>31</v>
      </c>
      <c r="M87" s="10">
        <f t="shared" si="10"/>
        <v>4000</v>
      </c>
      <c r="N87" s="10" t="str">
        <f t="shared" si="11"/>
        <v>B02</v>
      </c>
      <c r="P87" s="7"/>
    </row>
    <row r="88" spans="1:16">
      <c r="A88" s="62">
        <v>87</v>
      </c>
      <c r="B88" s="18" t="s">
        <v>1499</v>
      </c>
      <c r="C88" s="18" t="s">
        <v>614</v>
      </c>
      <c r="D88" s="19">
        <v>2004</v>
      </c>
      <c r="E88" s="20" t="s">
        <v>7</v>
      </c>
      <c r="F88" s="66" t="s">
        <v>1475</v>
      </c>
      <c r="G88" s="18" t="s">
        <v>1476</v>
      </c>
      <c r="H88" s="9" t="str">
        <f t="shared" si="7"/>
        <v>ok</v>
      </c>
      <c r="I88" s="109" t="str">
        <f t="shared" si="12"/>
        <v>NENCINI GIACOMO</v>
      </c>
      <c r="J88" s="10" t="str">
        <f t="shared" si="13"/>
        <v>M-Ragazzi B</v>
      </c>
      <c r="K88" s="10" t="str">
        <f t="shared" si="8"/>
        <v>Giovanile</v>
      </c>
      <c r="L88" s="10">
        <f t="shared" si="9"/>
        <v>12</v>
      </c>
      <c r="M88" s="10">
        <f t="shared" si="10"/>
        <v>1000</v>
      </c>
      <c r="N88" s="10" t="str">
        <f t="shared" si="11"/>
        <v>A03</v>
      </c>
      <c r="P88" s="7"/>
    </row>
    <row r="89" spans="1:16">
      <c r="A89" s="62">
        <v>88</v>
      </c>
      <c r="B89" s="18" t="s">
        <v>1498</v>
      </c>
      <c r="C89" s="18" t="s">
        <v>473</v>
      </c>
      <c r="D89" s="19">
        <v>2002</v>
      </c>
      <c r="E89" s="20" t="s">
        <v>6</v>
      </c>
      <c r="F89" s="66" t="s">
        <v>1475</v>
      </c>
      <c r="G89" s="18" t="s">
        <v>1476</v>
      </c>
      <c r="H89" s="9" t="str">
        <f t="shared" si="7"/>
        <v>ok</v>
      </c>
      <c r="I89" s="109" t="str">
        <f t="shared" si="12"/>
        <v>NUTINI ALICE</v>
      </c>
      <c r="J89" s="10" t="str">
        <f t="shared" si="13"/>
        <v>F-Cadette</v>
      </c>
      <c r="K89" s="10" t="str">
        <f t="shared" si="8"/>
        <v>Giovanile</v>
      </c>
      <c r="L89" s="10">
        <f t="shared" si="9"/>
        <v>13</v>
      </c>
      <c r="M89" s="10">
        <f t="shared" si="10"/>
        <v>2100</v>
      </c>
      <c r="N89" s="10" t="str">
        <f t="shared" si="11"/>
        <v>A02</v>
      </c>
      <c r="P89" s="7"/>
    </row>
    <row r="90" spans="1:16">
      <c r="A90" s="62">
        <v>89</v>
      </c>
      <c r="B90" s="18" t="s">
        <v>1498</v>
      </c>
      <c r="C90" s="18" t="s">
        <v>1497</v>
      </c>
      <c r="D90" s="19">
        <v>2004</v>
      </c>
      <c r="E90" s="20" t="s">
        <v>7</v>
      </c>
      <c r="F90" s="66" t="s">
        <v>1475</v>
      </c>
      <c r="G90" s="18" t="s">
        <v>1476</v>
      </c>
      <c r="H90" s="9" t="str">
        <f t="shared" si="7"/>
        <v>ok</v>
      </c>
      <c r="I90" s="109" t="str">
        <f t="shared" si="12"/>
        <v>NUTINI COSIMO</v>
      </c>
      <c r="J90" s="10" t="str">
        <f t="shared" si="13"/>
        <v>M-Ragazzi B</v>
      </c>
      <c r="K90" s="10" t="str">
        <f t="shared" si="8"/>
        <v>Giovanile</v>
      </c>
      <c r="L90" s="10">
        <f t="shared" si="9"/>
        <v>12</v>
      </c>
      <c r="M90" s="10">
        <f t="shared" si="10"/>
        <v>1000</v>
      </c>
      <c r="N90" s="10" t="str">
        <f t="shared" si="11"/>
        <v>A03</v>
      </c>
      <c r="P90" s="7"/>
    </row>
    <row r="91" spans="1:16">
      <c r="A91" s="62">
        <v>90</v>
      </c>
      <c r="B91" s="18" t="s">
        <v>1496</v>
      </c>
      <c r="C91" s="18" t="s">
        <v>491</v>
      </c>
      <c r="D91" s="19">
        <v>2002</v>
      </c>
      <c r="E91" s="20" t="s">
        <v>6</v>
      </c>
      <c r="F91" s="66" t="s">
        <v>1475</v>
      </c>
      <c r="G91" s="18" t="s">
        <v>1476</v>
      </c>
      <c r="H91" s="9" t="str">
        <f t="shared" si="7"/>
        <v>ok</v>
      </c>
      <c r="I91" s="109" t="str">
        <f t="shared" si="12"/>
        <v>PASQUALETTI ARIANNA</v>
      </c>
      <c r="J91" s="10" t="str">
        <f t="shared" si="13"/>
        <v>F-Cadette</v>
      </c>
      <c r="K91" s="10" t="str">
        <f t="shared" si="8"/>
        <v>Giovanile</v>
      </c>
      <c r="L91" s="10">
        <f t="shared" si="9"/>
        <v>13</v>
      </c>
      <c r="M91" s="10">
        <f t="shared" si="10"/>
        <v>2100</v>
      </c>
      <c r="N91" s="10" t="str">
        <f t="shared" si="11"/>
        <v>A02</v>
      </c>
      <c r="P91" s="7"/>
    </row>
    <row r="92" spans="1:16">
      <c r="A92" s="62">
        <v>91</v>
      </c>
      <c r="B92" s="18" t="s">
        <v>1495</v>
      </c>
      <c r="C92" s="18" t="s">
        <v>473</v>
      </c>
      <c r="D92" s="19">
        <v>2004</v>
      </c>
      <c r="E92" s="20" t="s">
        <v>6</v>
      </c>
      <c r="F92" s="66" t="s">
        <v>1475</v>
      </c>
      <c r="G92" s="18" t="s">
        <v>1476</v>
      </c>
      <c r="H92" s="9" t="str">
        <f t="shared" si="7"/>
        <v>ok</v>
      </c>
      <c r="I92" s="109" t="str">
        <f t="shared" si="12"/>
        <v>PENNINELLA ALICE</v>
      </c>
      <c r="J92" s="10" t="str">
        <f t="shared" si="13"/>
        <v>F-Ragazze B</v>
      </c>
      <c r="K92" s="10" t="str">
        <f t="shared" si="8"/>
        <v>Giovanile</v>
      </c>
      <c r="L92" s="10">
        <f t="shared" si="9"/>
        <v>11</v>
      </c>
      <c r="M92" s="10">
        <f t="shared" si="10"/>
        <v>1000</v>
      </c>
      <c r="N92" s="10" t="str">
        <f t="shared" si="11"/>
        <v>A04</v>
      </c>
      <c r="P92" s="7"/>
    </row>
    <row r="93" spans="1:16">
      <c r="A93" s="62"/>
      <c r="B93" s="18" t="s">
        <v>1494</v>
      </c>
      <c r="C93" s="18" t="s">
        <v>385</v>
      </c>
      <c r="D93" s="19">
        <v>2005</v>
      </c>
      <c r="E93" s="20" t="s">
        <v>6</v>
      </c>
      <c r="F93" s="66" t="s">
        <v>1475</v>
      </c>
      <c r="G93" s="18" t="s">
        <v>1476</v>
      </c>
      <c r="H93" s="9" t="str">
        <f t="shared" si="7"/>
        <v>ok</v>
      </c>
      <c r="I93" s="109" t="str">
        <f t="shared" si="12"/>
        <v>PINZAUTI ELISA</v>
      </c>
      <c r="J93" s="10" t="str">
        <f t="shared" si="13"/>
        <v>F-Ragazze A</v>
      </c>
      <c r="K93" s="10" t="str">
        <f t="shared" si="8"/>
        <v>Giovanile</v>
      </c>
      <c r="L93" s="10">
        <f t="shared" si="9"/>
        <v>9</v>
      </c>
      <c r="M93" s="10">
        <f t="shared" si="10"/>
        <v>1000</v>
      </c>
      <c r="N93" s="10" t="str">
        <f t="shared" si="11"/>
        <v>A06</v>
      </c>
      <c r="P93" s="7"/>
    </row>
    <row r="94" spans="1:16">
      <c r="A94" s="62">
        <v>93</v>
      </c>
      <c r="B94" s="18" t="s">
        <v>1494</v>
      </c>
      <c r="C94" s="18" t="s">
        <v>344</v>
      </c>
      <c r="D94" s="19">
        <v>2008</v>
      </c>
      <c r="E94" s="20" t="s">
        <v>6</v>
      </c>
      <c r="F94" s="66" t="s">
        <v>1475</v>
      </c>
      <c r="G94" s="18" t="s">
        <v>1476</v>
      </c>
      <c r="H94" s="9" t="str">
        <f t="shared" si="7"/>
        <v>ok</v>
      </c>
      <c r="I94" s="109" t="str">
        <f t="shared" si="12"/>
        <v>PINZAUTI IRENE</v>
      </c>
      <c r="J94" s="10" t="str">
        <f t="shared" si="13"/>
        <v>F-Pulcini</v>
      </c>
      <c r="K94" s="10" t="str">
        <f t="shared" si="8"/>
        <v>Giovanile</v>
      </c>
      <c r="L94" s="10">
        <f t="shared" si="9"/>
        <v>5</v>
      </c>
      <c r="M94" s="10">
        <f t="shared" si="10"/>
        <v>400</v>
      </c>
      <c r="N94" s="10" t="str">
        <f t="shared" si="11"/>
        <v>A10</v>
      </c>
      <c r="P94" s="7"/>
    </row>
    <row r="95" spans="1:16">
      <c r="A95" s="62">
        <v>94</v>
      </c>
      <c r="B95" s="18" t="s">
        <v>1493</v>
      </c>
      <c r="C95" s="18" t="s">
        <v>473</v>
      </c>
      <c r="D95" s="19">
        <v>2009</v>
      </c>
      <c r="E95" s="20" t="s">
        <v>6</v>
      </c>
      <c r="F95" s="66" t="s">
        <v>1475</v>
      </c>
      <c r="G95" s="18" t="s">
        <v>1476</v>
      </c>
      <c r="H95" s="9" t="str">
        <f t="shared" si="7"/>
        <v>ok</v>
      </c>
      <c r="I95" s="109" t="str">
        <f t="shared" si="12"/>
        <v>RICCHIUTI ALICE</v>
      </c>
      <c r="J95" s="10" t="str">
        <f t="shared" si="13"/>
        <v>F-Pulcini</v>
      </c>
      <c r="K95" s="10" t="str">
        <f t="shared" si="8"/>
        <v>Giovanile</v>
      </c>
      <c r="L95" s="10">
        <f t="shared" si="9"/>
        <v>5</v>
      </c>
      <c r="M95" s="10">
        <f t="shared" si="10"/>
        <v>400</v>
      </c>
      <c r="N95" s="10" t="str">
        <f t="shared" si="11"/>
        <v>A10</v>
      </c>
      <c r="P95" s="7"/>
    </row>
    <row r="96" spans="1:16">
      <c r="A96" s="62">
        <v>95</v>
      </c>
      <c r="B96" s="18" t="s">
        <v>632</v>
      </c>
      <c r="C96" s="18" t="s">
        <v>526</v>
      </c>
      <c r="D96" s="19">
        <v>1965</v>
      </c>
      <c r="E96" s="20" t="s">
        <v>6</v>
      </c>
      <c r="F96" s="66" t="s">
        <v>1475</v>
      </c>
      <c r="G96" s="18" t="s">
        <v>1476</v>
      </c>
      <c r="H96" s="9" t="str">
        <f t="shared" si="7"/>
        <v>ok</v>
      </c>
      <c r="I96" s="109" t="str">
        <f t="shared" si="12"/>
        <v>RICCI MONICA</v>
      </c>
      <c r="J96" s="10" t="str">
        <f t="shared" si="13"/>
        <v>F-50</v>
      </c>
      <c r="K96" s="10" t="str">
        <f t="shared" si="8"/>
        <v>Adulti</v>
      </c>
      <c r="L96" s="10">
        <f t="shared" si="9"/>
        <v>31</v>
      </c>
      <c r="M96" s="10">
        <f t="shared" si="10"/>
        <v>4000</v>
      </c>
      <c r="N96" s="10" t="str">
        <f t="shared" si="11"/>
        <v>B02</v>
      </c>
      <c r="P96" s="7"/>
    </row>
    <row r="97" spans="1:16">
      <c r="A97" s="62">
        <v>96</v>
      </c>
      <c r="B97" s="18" t="s">
        <v>1492</v>
      </c>
      <c r="C97" s="18" t="s">
        <v>356</v>
      </c>
      <c r="D97" s="19">
        <v>2010</v>
      </c>
      <c r="E97" s="20" t="s">
        <v>7</v>
      </c>
      <c r="F97" s="66" t="s">
        <v>1475</v>
      </c>
      <c r="G97" s="18" t="s">
        <v>1476</v>
      </c>
      <c r="H97" s="9" t="str">
        <f t="shared" si="7"/>
        <v>ok</v>
      </c>
      <c r="I97" s="109" t="str">
        <f t="shared" si="12"/>
        <v>RIDOLFI FILIPPO</v>
      </c>
      <c r="J97" s="10" t="str">
        <f t="shared" si="13"/>
        <v>M-Primi Passi</v>
      </c>
      <c r="K97" s="10" t="str">
        <f t="shared" si="8"/>
        <v>Giovanile</v>
      </c>
      <c r="L97" s="10">
        <f t="shared" si="9"/>
        <v>4</v>
      </c>
      <c r="M97" s="10">
        <f t="shared" si="10"/>
        <v>400</v>
      </c>
      <c r="N97" s="10" t="str">
        <f t="shared" si="11"/>
        <v>A11</v>
      </c>
      <c r="P97" s="7"/>
    </row>
    <row r="98" spans="1:16">
      <c r="A98" s="62">
        <v>97</v>
      </c>
      <c r="B98" s="18" t="s">
        <v>585</v>
      </c>
      <c r="C98" s="18" t="s">
        <v>331</v>
      </c>
      <c r="D98" s="19">
        <v>2008</v>
      </c>
      <c r="E98" s="20" t="s">
        <v>7</v>
      </c>
      <c r="F98" s="66" t="s">
        <v>1475</v>
      </c>
      <c r="G98" s="18" t="s">
        <v>1476</v>
      </c>
      <c r="H98" s="9" t="str">
        <f t="shared" si="7"/>
        <v>ok</v>
      </c>
      <c r="I98" s="109" t="str">
        <f t="shared" si="12"/>
        <v>ROSSI GUIDO</v>
      </c>
      <c r="J98" s="10" t="str">
        <f t="shared" si="13"/>
        <v>M-Pulcini</v>
      </c>
      <c r="K98" s="10" t="str">
        <f t="shared" si="8"/>
        <v>Giovanile</v>
      </c>
      <c r="L98" s="10">
        <f t="shared" si="9"/>
        <v>6</v>
      </c>
      <c r="M98" s="10">
        <f t="shared" si="10"/>
        <v>400</v>
      </c>
      <c r="N98" s="10" t="str">
        <f t="shared" si="11"/>
        <v>A09</v>
      </c>
      <c r="P98" s="7"/>
    </row>
    <row r="99" spans="1:16">
      <c r="A99" s="62">
        <v>98</v>
      </c>
      <c r="B99" s="18" t="s">
        <v>585</v>
      </c>
      <c r="C99" s="18" t="s">
        <v>276</v>
      </c>
      <c r="D99" s="19">
        <v>2004</v>
      </c>
      <c r="E99" s="20" t="s">
        <v>6</v>
      </c>
      <c r="F99" s="66" t="s">
        <v>1475</v>
      </c>
      <c r="G99" s="18" t="s">
        <v>1476</v>
      </c>
      <c r="H99" s="9" t="str">
        <f t="shared" si="7"/>
        <v>ok</v>
      </c>
      <c r="I99" s="109" t="str">
        <f t="shared" si="12"/>
        <v>ROSSI VALERIA</v>
      </c>
      <c r="J99" s="10" t="str">
        <f t="shared" si="13"/>
        <v>F-Ragazze B</v>
      </c>
      <c r="K99" s="10" t="str">
        <f t="shared" si="8"/>
        <v>Giovanile</v>
      </c>
      <c r="L99" s="10">
        <f t="shared" si="9"/>
        <v>11</v>
      </c>
      <c r="M99" s="10">
        <f t="shared" si="10"/>
        <v>1000</v>
      </c>
      <c r="N99" s="10" t="str">
        <f t="shared" si="11"/>
        <v>A04</v>
      </c>
      <c r="P99" s="7"/>
    </row>
    <row r="100" spans="1:16">
      <c r="A100" s="62">
        <v>99</v>
      </c>
      <c r="B100" s="18" t="s">
        <v>1490</v>
      </c>
      <c r="C100" s="18" t="s">
        <v>1491</v>
      </c>
      <c r="D100" s="19">
        <v>2003</v>
      </c>
      <c r="E100" s="20" t="s">
        <v>6</v>
      </c>
      <c r="F100" s="66" t="s">
        <v>1475</v>
      </c>
      <c r="G100" s="18" t="s">
        <v>1476</v>
      </c>
      <c r="H100" s="9" t="str">
        <f t="shared" si="7"/>
        <v>ok</v>
      </c>
      <c r="I100" s="109" t="str">
        <f t="shared" si="12"/>
        <v>SABATELLI ILARIA</v>
      </c>
      <c r="J100" s="10" t="str">
        <f t="shared" si="13"/>
        <v>F-Cadette</v>
      </c>
      <c r="K100" s="10" t="str">
        <f t="shared" si="8"/>
        <v>Giovanile</v>
      </c>
      <c r="L100" s="10">
        <f t="shared" si="9"/>
        <v>13</v>
      </c>
      <c r="M100" s="10">
        <f t="shared" si="10"/>
        <v>2100</v>
      </c>
      <c r="N100" s="10" t="str">
        <f t="shared" si="11"/>
        <v>A02</v>
      </c>
      <c r="P100" s="7"/>
    </row>
    <row r="101" spans="1:16">
      <c r="A101" s="62">
        <v>100</v>
      </c>
      <c r="B101" s="18" t="s">
        <v>1490</v>
      </c>
      <c r="C101" s="18" t="s">
        <v>677</v>
      </c>
      <c r="D101" s="19">
        <v>2002</v>
      </c>
      <c r="E101" s="20" t="s">
        <v>6</v>
      </c>
      <c r="F101" s="66" t="s">
        <v>1475</v>
      </c>
      <c r="G101" s="18" t="s">
        <v>1476</v>
      </c>
      <c r="H101" s="9" t="str">
        <f t="shared" si="7"/>
        <v>ok</v>
      </c>
      <c r="I101" s="109" t="str">
        <f t="shared" si="12"/>
        <v>SABATELLI LUCIA</v>
      </c>
      <c r="J101" s="10" t="str">
        <f t="shared" si="13"/>
        <v>F-Cadette</v>
      </c>
      <c r="K101" s="10" t="str">
        <f t="shared" si="8"/>
        <v>Giovanile</v>
      </c>
      <c r="L101" s="10">
        <f t="shared" si="9"/>
        <v>13</v>
      </c>
      <c r="M101" s="10">
        <f t="shared" si="10"/>
        <v>2100</v>
      </c>
      <c r="N101" s="10" t="str">
        <f t="shared" si="11"/>
        <v>A02</v>
      </c>
      <c r="P101" s="7"/>
    </row>
    <row r="102" spans="1:16">
      <c r="A102" s="62">
        <v>101</v>
      </c>
      <c r="B102" s="18" t="s">
        <v>1489</v>
      </c>
      <c r="C102" s="18" t="s">
        <v>1488</v>
      </c>
      <c r="D102" s="19">
        <v>2005</v>
      </c>
      <c r="E102" s="20" t="s">
        <v>6</v>
      </c>
      <c r="F102" s="66" t="s">
        <v>1475</v>
      </c>
      <c r="G102" s="18" t="s">
        <v>1476</v>
      </c>
      <c r="H102" s="9" t="str">
        <f t="shared" si="7"/>
        <v>ok</v>
      </c>
      <c r="I102" s="109" t="str">
        <f t="shared" si="12"/>
        <v>SAINI SATWINDER KAUR</v>
      </c>
      <c r="J102" s="10" t="str">
        <f t="shared" si="13"/>
        <v>F-Ragazze A</v>
      </c>
      <c r="K102" s="10" t="str">
        <f t="shared" si="8"/>
        <v>Giovanile</v>
      </c>
      <c r="L102" s="10">
        <f t="shared" si="9"/>
        <v>9</v>
      </c>
      <c r="M102" s="10">
        <f t="shared" si="10"/>
        <v>1000</v>
      </c>
      <c r="N102" s="10" t="str">
        <f t="shared" si="11"/>
        <v>A06</v>
      </c>
      <c r="P102" s="7"/>
    </row>
    <row r="103" spans="1:16">
      <c r="A103" s="62">
        <v>102</v>
      </c>
      <c r="B103" s="18" t="s">
        <v>1487</v>
      </c>
      <c r="C103" s="18" t="s">
        <v>456</v>
      </c>
      <c r="D103" s="19">
        <v>2005</v>
      </c>
      <c r="E103" s="20" t="s">
        <v>6</v>
      </c>
      <c r="F103" s="66" t="s">
        <v>1475</v>
      </c>
      <c r="G103" s="18" t="s">
        <v>1476</v>
      </c>
      <c r="H103" s="9" t="str">
        <f t="shared" si="7"/>
        <v>ok</v>
      </c>
      <c r="I103" s="109" t="str">
        <f t="shared" si="12"/>
        <v>SAMMARONE MARTINA</v>
      </c>
      <c r="J103" s="10" t="str">
        <f t="shared" si="13"/>
        <v>F-Ragazze A</v>
      </c>
      <c r="K103" s="10" t="str">
        <f t="shared" si="8"/>
        <v>Giovanile</v>
      </c>
      <c r="L103" s="10">
        <f t="shared" si="9"/>
        <v>9</v>
      </c>
      <c r="M103" s="10">
        <f t="shared" si="10"/>
        <v>1000</v>
      </c>
      <c r="N103" s="10" t="str">
        <f t="shared" si="11"/>
        <v>A06</v>
      </c>
      <c r="P103" s="7"/>
    </row>
    <row r="104" spans="1:16">
      <c r="A104" s="62">
        <v>103</v>
      </c>
      <c r="B104" s="18" t="s">
        <v>1486</v>
      </c>
      <c r="C104" s="18" t="s">
        <v>718</v>
      </c>
      <c r="D104" s="19">
        <v>2004</v>
      </c>
      <c r="E104" s="20" t="s">
        <v>7</v>
      </c>
      <c r="F104" s="66" t="s">
        <v>1475</v>
      </c>
      <c r="G104" s="18" t="s">
        <v>1476</v>
      </c>
      <c r="H104" s="9" t="str">
        <f t="shared" si="7"/>
        <v>ok</v>
      </c>
      <c r="I104" s="109" t="str">
        <f t="shared" si="12"/>
        <v>SANSONE MASSIMO</v>
      </c>
      <c r="J104" s="10" t="str">
        <f t="shared" si="13"/>
        <v>M-Ragazzi B</v>
      </c>
      <c r="K104" s="10" t="str">
        <f t="shared" si="8"/>
        <v>Giovanile</v>
      </c>
      <c r="L104" s="10">
        <f t="shared" si="9"/>
        <v>12</v>
      </c>
      <c r="M104" s="10">
        <f t="shared" si="10"/>
        <v>1000</v>
      </c>
      <c r="N104" s="10" t="str">
        <f t="shared" si="11"/>
        <v>A03</v>
      </c>
      <c r="P104" s="7"/>
    </row>
    <row r="105" spans="1:16">
      <c r="A105" s="62">
        <v>104</v>
      </c>
      <c r="B105" s="18" t="s">
        <v>1485</v>
      </c>
      <c r="C105" s="18" t="s">
        <v>255</v>
      </c>
      <c r="D105" s="19">
        <v>1974</v>
      </c>
      <c r="E105" s="20" t="s">
        <v>6</v>
      </c>
      <c r="F105" s="66" t="s">
        <v>1475</v>
      </c>
      <c r="G105" s="18" t="s">
        <v>1476</v>
      </c>
      <c r="H105" s="9" t="str">
        <f t="shared" si="7"/>
        <v>ok</v>
      </c>
      <c r="I105" s="109" t="str">
        <f t="shared" si="12"/>
        <v>SBODIO FRANCESCA</v>
      </c>
      <c r="J105" s="10" t="str">
        <f t="shared" si="13"/>
        <v>F-40</v>
      </c>
      <c r="K105" s="10" t="str">
        <f t="shared" si="8"/>
        <v>Adulti</v>
      </c>
      <c r="L105" s="10">
        <f t="shared" si="9"/>
        <v>27</v>
      </c>
      <c r="M105" s="10">
        <f t="shared" si="10"/>
        <v>4000</v>
      </c>
      <c r="N105" s="10" t="str">
        <f t="shared" si="11"/>
        <v>B02</v>
      </c>
      <c r="P105" s="7"/>
    </row>
    <row r="106" spans="1:16">
      <c r="A106" s="62">
        <v>105</v>
      </c>
      <c r="B106" s="18" t="s">
        <v>1484</v>
      </c>
      <c r="C106" s="18" t="s">
        <v>373</v>
      </c>
      <c r="D106" s="19">
        <v>1967</v>
      </c>
      <c r="E106" s="20" t="s">
        <v>7</v>
      </c>
      <c r="F106" s="66" t="s">
        <v>1475</v>
      </c>
      <c r="G106" s="18" t="s">
        <v>1476</v>
      </c>
      <c r="H106" s="9" t="str">
        <f t="shared" si="7"/>
        <v>ok</v>
      </c>
      <c r="I106" s="109" t="str">
        <f t="shared" si="12"/>
        <v>SCARLINI DANIELE</v>
      </c>
      <c r="J106" s="10" t="str">
        <f t="shared" si="13"/>
        <v>M-50</v>
      </c>
      <c r="K106" s="10" t="str">
        <f t="shared" si="8"/>
        <v>Adulti</v>
      </c>
      <c r="L106" s="10">
        <f t="shared" si="9"/>
        <v>32</v>
      </c>
      <c r="M106" s="10">
        <f t="shared" si="10"/>
        <v>5000</v>
      </c>
      <c r="N106" s="10" t="str">
        <f t="shared" si="11"/>
        <v>B03</v>
      </c>
      <c r="P106" s="7"/>
    </row>
    <row r="107" spans="1:16">
      <c r="A107" s="62">
        <v>106</v>
      </c>
      <c r="B107" s="18" t="s">
        <v>1484</v>
      </c>
      <c r="C107" s="18" t="s">
        <v>339</v>
      </c>
      <c r="D107" s="19">
        <v>2004</v>
      </c>
      <c r="E107" s="20" t="s">
        <v>7</v>
      </c>
      <c r="F107" s="66" t="s">
        <v>1475</v>
      </c>
      <c r="G107" s="18" t="s">
        <v>1476</v>
      </c>
      <c r="H107" s="9" t="str">
        <f t="shared" si="7"/>
        <v>ok</v>
      </c>
      <c r="I107" s="109" t="str">
        <f t="shared" si="12"/>
        <v>SCARLINI DAVIDE</v>
      </c>
      <c r="J107" s="10" t="str">
        <f t="shared" si="13"/>
        <v>M-Ragazzi B</v>
      </c>
      <c r="K107" s="10" t="str">
        <f t="shared" si="8"/>
        <v>Giovanile</v>
      </c>
      <c r="L107" s="10">
        <f t="shared" si="9"/>
        <v>12</v>
      </c>
      <c r="M107" s="10">
        <f t="shared" si="10"/>
        <v>1000</v>
      </c>
      <c r="N107" s="10" t="str">
        <f t="shared" si="11"/>
        <v>A03</v>
      </c>
      <c r="P107" s="7"/>
    </row>
    <row r="108" spans="1:16">
      <c r="A108" s="62">
        <v>107</v>
      </c>
      <c r="B108" s="18" t="s">
        <v>1484</v>
      </c>
      <c r="C108" s="18" t="s">
        <v>234</v>
      </c>
      <c r="D108" s="19">
        <v>2004</v>
      </c>
      <c r="E108" s="20" t="s">
        <v>7</v>
      </c>
      <c r="F108" s="66" t="s">
        <v>1475</v>
      </c>
      <c r="G108" s="18" t="s">
        <v>1476</v>
      </c>
      <c r="H108" s="9" t="str">
        <f t="shared" si="7"/>
        <v>ok</v>
      </c>
      <c r="I108" s="109" t="str">
        <f t="shared" si="12"/>
        <v>SCARLINI TOMMASO</v>
      </c>
      <c r="J108" s="10" t="str">
        <f t="shared" si="13"/>
        <v>M-Ragazzi B</v>
      </c>
      <c r="K108" s="10" t="str">
        <f t="shared" si="8"/>
        <v>Giovanile</v>
      </c>
      <c r="L108" s="10">
        <f t="shared" si="9"/>
        <v>12</v>
      </c>
      <c r="M108" s="10">
        <f t="shared" si="10"/>
        <v>1000</v>
      </c>
      <c r="N108" s="10" t="str">
        <f t="shared" si="11"/>
        <v>A03</v>
      </c>
      <c r="P108" s="7"/>
    </row>
    <row r="109" spans="1:16">
      <c r="A109" s="62">
        <v>108</v>
      </c>
      <c r="B109" s="18" t="s">
        <v>1483</v>
      </c>
      <c r="C109" s="18" t="s">
        <v>847</v>
      </c>
      <c r="D109" s="19">
        <v>2000</v>
      </c>
      <c r="E109" s="20" t="s">
        <v>6</v>
      </c>
      <c r="F109" s="66" t="s">
        <v>1475</v>
      </c>
      <c r="G109" s="18" t="s">
        <v>1476</v>
      </c>
      <c r="H109" s="9" t="str">
        <f t="shared" si="7"/>
        <v>ok</v>
      </c>
      <c r="I109" s="109" t="str">
        <f t="shared" si="12"/>
        <v>SCARPELLI FEDERICA</v>
      </c>
      <c r="J109" s="10" t="str">
        <f t="shared" si="13"/>
        <v>F-Allieve</v>
      </c>
      <c r="K109" s="10" t="str">
        <f t="shared" si="8"/>
        <v>Giovanile</v>
      </c>
      <c r="L109" s="10">
        <f t="shared" si="9"/>
        <v>15</v>
      </c>
      <c r="M109" s="10">
        <f t="shared" si="10"/>
        <v>2500</v>
      </c>
      <c r="N109" s="10" t="str">
        <f t="shared" si="11"/>
        <v>B01</v>
      </c>
      <c r="P109" s="7"/>
    </row>
    <row r="110" spans="1:16">
      <c r="A110" s="62">
        <v>109</v>
      </c>
      <c r="B110" s="18" t="s">
        <v>1482</v>
      </c>
      <c r="C110" s="18" t="s">
        <v>302</v>
      </c>
      <c r="D110" s="19">
        <v>2003</v>
      </c>
      <c r="E110" s="20" t="s">
        <v>7</v>
      </c>
      <c r="F110" s="66" t="s">
        <v>1475</v>
      </c>
      <c r="G110" s="18" t="s">
        <v>1476</v>
      </c>
      <c r="H110" s="9" t="str">
        <f t="shared" si="7"/>
        <v>ok</v>
      </c>
      <c r="I110" s="109" t="str">
        <f t="shared" si="12"/>
        <v>SESTAIONI ALESSIO</v>
      </c>
      <c r="J110" s="10" t="str">
        <f t="shared" si="13"/>
        <v>M-CadettI</v>
      </c>
      <c r="K110" s="10" t="str">
        <f t="shared" si="8"/>
        <v>Giovanile</v>
      </c>
      <c r="L110" s="10">
        <f t="shared" si="9"/>
        <v>14</v>
      </c>
      <c r="M110" s="10">
        <f t="shared" si="10"/>
        <v>2100</v>
      </c>
      <c r="N110" s="10" t="str">
        <f t="shared" si="11"/>
        <v>A01</v>
      </c>
      <c r="P110" s="7"/>
    </row>
    <row r="111" spans="1:16">
      <c r="A111" s="62">
        <v>110</v>
      </c>
      <c r="B111" s="18" t="s">
        <v>1481</v>
      </c>
      <c r="C111" s="18" t="s">
        <v>416</v>
      </c>
      <c r="D111" s="19">
        <v>2004</v>
      </c>
      <c r="E111" s="20" t="s">
        <v>6</v>
      </c>
      <c r="F111" s="66" t="s">
        <v>1475</v>
      </c>
      <c r="G111" s="18" t="s">
        <v>1476</v>
      </c>
      <c r="H111" s="9" t="str">
        <f t="shared" si="7"/>
        <v>ok</v>
      </c>
      <c r="I111" s="109" t="str">
        <f t="shared" si="12"/>
        <v>SFORZI GRETA</v>
      </c>
      <c r="J111" s="10" t="str">
        <f t="shared" si="13"/>
        <v>F-Ragazze B</v>
      </c>
      <c r="K111" s="10" t="str">
        <f t="shared" si="8"/>
        <v>Giovanile</v>
      </c>
      <c r="L111" s="10">
        <f t="shared" si="9"/>
        <v>11</v>
      </c>
      <c r="M111" s="10">
        <f t="shared" si="10"/>
        <v>1000</v>
      </c>
      <c r="N111" s="10" t="str">
        <f t="shared" si="11"/>
        <v>A04</v>
      </c>
      <c r="P111" s="7"/>
    </row>
    <row r="112" spans="1:16">
      <c r="A112" s="62">
        <v>111</v>
      </c>
      <c r="B112" s="18" t="s">
        <v>1480</v>
      </c>
      <c r="C112" s="18" t="s">
        <v>1479</v>
      </c>
      <c r="D112" s="19">
        <v>2003</v>
      </c>
      <c r="E112" s="20" t="s">
        <v>6</v>
      </c>
      <c r="F112" s="66" t="s">
        <v>1475</v>
      </c>
      <c r="G112" s="18" t="s">
        <v>1476</v>
      </c>
      <c r="H112" s="9" t="str">
        <f t="shared" si="7"/>
        <v>ok</v>
      </c>
      <c r="I112" s="109" t="str">
        <f t="shared" si="12"/>
        <v>SURACE PETRA</v>
      </c>
      <c r="J112" s="10" t="str">
        <f t="shared" si="13"/>
        <v>F-Cadette</v>
      </c>
      <c r="K112" s="10" t="str">
        <f t="shared" si="8"/>
        <v>Giovanile</v>
      </c>
      <c r="L112" s="10">
        <f t="shared" si="9"/>
        <v>13</v>
      </c>
      <c r="M112" s="10">
        <f t="shared" si="10"/>
        <v>2100</v>
      </c>
      <c r="N112" s="10" t="str">
        <f t="shared" si="11"/>
        <v>A02</v>
      </c>
      <c r="P112" s="7"/>
    </row>
    <row r="113" spans="1:16">
      <c r="A113" s="62">
        <v>112</v>
      </c>
      <c r="B113" s="18" t="s">
        <v>1478</v>
      </c>
      <c r="C113" s="18" t="s">
        <v>383</v>
      </c>
      <c r="D113" s="19">
        <v>2004</v>
      </c>
      <c r="E113" s="20" t="s">
        <v>7</v>
      </c>
      <c r="F113" s="66" t="s">
        <v>1475</v>
      </c>
      <c r="G113" s="18" t="s">
        <v>1476</v>
      </c>
      <c r="H113" s="9" t="str">
        <f t="shared" si="7"/>
        <v>ok</v>
      </c>
      <c r="I113" s="109" t="str">
        <f t="shared" si="12"/>
        <v>TRALLORI LORENZO</v>
      </c>
      <c r="J113" s="10" t="str">
        <f t="shared" si="13"/>
        <v>M-Ragazzi B</v>
      </c>
      <c r="K113" s="10" t="str">
        <f t="shared" si="8"/>
        <v>Giovanile</v>
      </c>
      <c r="L113" s="10">
        <f t="shared" si="9"/>
        <v>12</v>
      </c>
      <c r="M113" s="10">
        <f t="shared" si="10"/>
        <v>1000</v>
      </c>
      <c r="N113" s="10" t="str">
        <f t="shared" si="11"/>
        <v>A03</v>
      </c>
      <c r="P113" s="7"/>
    </row>
    <row r="114" spans="1:16">
      <c r="A114" s="62">
        <v>113</v>
      </c>
      <c r="B114" s="18" t="s">
        <v>1478</v>
      </c>
      <c r="C114" s="18" t="s">
        <v>327</v>
      </c>
      <c r="D114" s="19">
        <v>2007</v>
      </c>
      <c r="E114" s="20" t="s">
        <v>6</v>
      </c>
      <c r="F114" s="66" t="s">
        <v>1475</v>
      </c>
      <c r="G114" s="18" t="s">
        <v>1476</v>
      </c>
      <c r="H114" s="9" t="str">
        <f t="shared" si="7"/>
        <v>ok</v>
      </c>
      <c r="I114" s="109" t="str">
        <f t="shared" si="12"/>
        <v>TRALLORI SILVIA</v>
      </c>
      <c r="J114" s="10" t="str">
        <f t="shared" si="13"/>
        <v>F-Esordienti</v>
      </c>
      <c r="K114" s="10" t="str">
        <f t="shared" si="8"/>
        <v>Giovanile</v>
      </c>
      <c r="L114" s="10">
        <f t="shared" si="9"/>
        <v>7</v>
      </c>
      <c r="M114" s="10">
        <f t="shared" si="10"/>
        <v>800</v>
      </c>
      <c r="N114" s="10" t="str">
        <f t="shared" si="11"/>
        <v>A08</v>
      </c>
      <c r="P114" s="7"/>
    </row>
    <row r="115" spans="1:16">
      <c r="A115" s="62">
        <v>114</v>
      </c>
      <c r="B115" s="18" t="s">
        <v>1477</v>
      </c>
      <c r="C115" s="18" t="s">
        <v>284</v>
      </c>
      <c r="D115" s="19">
        <v>1969</v>
      </c>
      <c r="E115" s="20" t="s">
        <v>6</v>
      </c>
      <c r="F115" s="66" t="s">
        <v>1475</v>
      </c>
      <c r="G115" s="18" t="s">
        <v>1476</v>
      </c>
      <c r="H115" s="9" t="str">
        <f t="shared" si="7"/>
        <v>ok</v>
      </c>
      <c r="I115" s="109" t="str">
        <f t="shared" si="12"/>
        <v>UBERTI ISABELLA</v>
      </c>
      <c r="J115" s="10" t="str">
        <f t="shared" si="13"/>
        <v>F-45</v>
      </c>
      <c r="K115" s="10" t="str">
        <f t="shared" si="8"/>
        <v>Adulti</v>
      </c>
      <c r="L115" s="10">
        <f t="shared" si="9"/>
        <v>29</v>
      </c>
      <c r="M115" s="10">
        <f t="shared" si="10"/>
        <v>4000</v>
      </c>
      <c r="N115" s="10" t="str">
        <f t="shared" si="11"/>
        <v>B02</v>
      </c>
      <c r="P115" s="7"/>
    </row>
    <row r="116" spans="1:16">
      <c r="A116" s="62">
        <v>115</v>
      </c>
      <c r="B116" s="18" t="s">
        <v>1474</v>
      </c>
      <c r="C116" s="18" t="s">
        <v>327</v>
      </c>
      <c r="D116" s="19">
        <v>2004</v>
      </c>
      <c r="E116" s="20" t="s">
        <v>6</v>
      </c>
      <c r="F116" s="66" t="s">
        <v>1472</v>
      </c>
      <c r="G116" s="18" t="s">
        <v>1473</v>
      </c>
      <c r="H116" s="9" t="str">
        <f t="shared" si="7"/>
        <v>ok</v>
      </c>
      <c r="I116" s="109" t="str">
        <f t="shared" si="12"/>
        <v>PARIS SILVIA</v>
      </c>
      <c r="J116" s="10" t="str">
        <f t="shared" si="13"/>
        <v>F-Ragazze B</v>
      </c>
      <c r="K116" s="10" t="str">
        <f t="shared" si="8"/>
        <v>Giovanile</v>
      </c>
      <c r="L116" s="10">
        <f t="shared" si="9"/>
        <v>11</v>
      </c>
      <c r="M116" s="10">
        <f t="shared" si="10"/>
        <v>1000</v>
      </c>
      <c r="N116" s="10" t="str">
        <f t="shared" si="11"/>
        <v>A04</v>
      </c>
      <c r="P116" s="7"/>
    </row>
    <row r="117" spans="1:16">
      <c r="A117" s="62">
        <v>116</v>
      </c>
      <c r="B117" s="18" t="s">
        <v>1471</v>
      </c>
      <c r="C117" s="18" t="s">
        <v>325</v>
      </c>
      <c r="D117" s="19">
        <v>1942</v>
      </c>
      <c r="E117" s="20" t="s">
        <v>7</v>
      </c>
      <c r="F117" s="66" t="s">
        <v>1466</v>
      </c>
      <c r="G117" s="18" t="s">
        <v>1467</v>
      </c>
      <c r="H117" s="9" t="str">
        <f t="shared" si="7"/>
        <v>ok</v>
      </c>
      <c r="I117" s="109" t="str">
        <f t="shared" si="12"/>
        <v>BENEDETTO MARCO</v>
      </c>
      <c r="J117" s="10" t="str">
        <f t="shared" si="13"/>
        <v>M-75</v>
      </c>
      <c r="K117" s="10" t="str">
        <f t="shared" si="8"/>
        <v>Adulti</v>
      </c>
      <c r="L117" s="10">
        <f t="shared" si="9"/>
        <v>42</v>
      </c>
      <c r="M117" s="10">
        <f t="shared" si="10"/>
        <v>5000</v>
      </c>
      <c r="N117" s="10" t="str">
        <f t="shared" si="11"/>
        <v>B03</v>
      </c>
      <c r="P117" s="7"/>
    </row>
    <row r="118" spans="1:16">
      <c r="A118" s="62">
        <v>117</v>
      </c>
      <c r="B118" s="18" t="s">
        <v>1470</v>
      </c>
      <c r="C118" s="18" t="s">
        <v>424</v>
      </c>
      <c r="D118" s="19">
        <v>1980</v>
      </c>
      <c r="E118" s="20" t="s">
        <v>7</v>
      </c>
      <c r="F118" s="66" t="s">
        <v>1466</v>
      </c>
      <c r="G118" s="18" t="s">
        <v>1467</v>
      </c>
      <c r="H118" s="9" t="str">
        <f t="shared" si="7"/>
        <v>ok</v>
      </c>
      <c r="I118" s="109" t="str">
        <f t="shared" si="12"/>
        <v>ROSSO RICCARDO</v>
      </c>
      <c r="J118" s="10" t="str">
        <f t="shared" si="13"/>
        <v>M-35</v>
      </c>
      <c r="K118" s="10" t="str">
        <f t="shared" si="8"/>
        <v>Adulti</v>
      </c>
      <c r="L118" s="10">
        <f t="shared" si="9"/>
        <v>26</v>
      </c>
      <c r="M118" s="10">
        <f t="shared" si="10"/>
        <v>6500</v>
      </c>
      <c r="N118" s="10" t="str">
        <f t="shared" si="11"/>
        <v>B04</v>
      </c>
      <c r="P118" s="7"/>
    </row>
    <row r="119" spans="1:16">
      <c r="A119" s="62">
        <v>118</v>
      </c>
      <c r="B119" s="18" t="s">
        <v>1469</v>
      </c>
      <c r="C119" s="18" t="s">
        <v>1468</v>
      </c>
      <c r="D119" s="19">
        <v>2002</v>
      </c>
      <c r="E119" s="20" t="s">
        <v>6</v>
      </c>
      <c r="F119" s="66" t="s">
        <v>1466</v>
      </c>
      <c r="G119" s="18" t="s">
        <v>1467</v>
      </c>
      <c r="H119" s="9" t="str">
        <f t="shared" si="7"/>
        <v>ok</v>
      </c>
      <c r="I119" s="109" t="str">
        <f t="shared" si="12"/>
        <v>SEGLIE AZZURRA</v>
      </c>
      <c r="J119" s="10" t="str">
        <f t="shared" si="13"/>
        <v>F-Cadette</v>
      </c>
      <c r="K119" s="10" t="str">
        <f t="shared" si="8"/>
        <v>Giovanile</v>
      </c>
      <c r="L119" s="10">
        <f t="shared" si="9"/>
        <v>13</v>
      </c>
      <c r="M119" s="10">
        <f t="shared" si="10"/>
        <v>2100</v>
      </c>
      <c r="N119" s="10" t="str">
        <f t="shared" si="11"/>
        <v>A02</v>
      </c>
      <c r="P119" s="7"/>
    </row>
    <row r="120" spans="1:16">
      <c r="A120" s="62">
        <v>119</v>
      </c>
      <c r="B120" s="18" t="s">
        <v>1465</v>
      </c>
      <c r="C120" s="18" t="s">
        <v>1464</v>
      </c>
      <c r="D120" s="19">
        <v>1956</v>
      </c>
      <c r="E120" s="20" t="s">
        <v>7</v>
      </c>
      <c r="F120" s="66" t="s">
        <v>1452</v>
      </c>
      <c r="G120" s="18" t="s">
        <v>1453</v>
      </c>
      <c r="H120" s="9" t="str">
        <f t="shared" si="7"/>
        <v>ok</v>
      </c>
      <c r="I120" s="109" t="str">
        <f t="shared" si="12"/>
        <v>BARABUFFI ALIBERTO</v>
      </c>
      <c r="J120" s="10" t="str">
        <f t="shared" si="13"/>
        <v>M-60</v>
      </c>
      <c r="K120" s="10" t="str">
        <f t="shared" si="8"/>
        <v>Adulti</v>
      </c>
      <c r="L120" s="10">
        <f t="shared" si="9"/>
        <v>36</v>
      </c>
      <c r="M120" s="10">
        <f t="shared" si="10"/>
        <v>5000</v>
      </c>
      <c r="N120" s="10" t="str">
        <f t="shared" si="11"/>
        <v>B03</v>
      </c>
      <c r="P120" s="7"/>
    </row>
    <row r="121" spans="1:16">
      <c r="A121" s="62"/>
      <c r="B121" s="18" t="s">
        <v>1463</v>
      </c>
      <c r="C121" s="18" t="s">
        <v>218</v>
      </c>
      <c r="D121" s="19">
        <v>1976</v>
      </c>
      <c r="E121" s="20" t="s">
        <v>7</v>
      </c>
      <c r="F121" s="66" t="s">
        <v>1452</v>
      </c>
      <c r="G121" s="18" t="s">
        <v>1453</v>
      </c>
      <c r="H121" s="9" t="str">
        <f t="shared" si="7"/>
        <v>ok</v>
      </c>
      <c r="I121" s="109" t="str">
        <f t="shared" si="12"/>
        <v>CENCINI LUCA</v>
      </c>
      <c r="J121" s="10" t="str">
        <f t="shared" si="13"/>
        <v>M-40</v>
      </c>
      <c r="K121" s="10" t="str">
        <f t="shared" si="8"/>
        <v>Adulti</v>
      </c>
      <c r="L121" s="10">
        <f t="shared" si="9"/>
        <v>28</v>
      </c>
      <c r="M121" s="10">
        <f t="shared" si="10"/>
        <v>6500</v>
      </c>
      <c r="N121" s="10" t="str">
        <f t="shared" si="11"/>
        <v>B04</v>
      </c>
      <c r="P121" s="7"/>
    </row>
    <row r="122" spans="1:16">
      <c r="A122" s="62">
        <v>121</v>
      </c>
      <c r="B122" s="18" t="s">
        <v>1462</v>
      </c>
      <c r="C122" s="18" t="s">
        <v>785</v>
      </c>
      <c r="D122" s="19">
        <v>1963</v>
      </c>
      <c r="E122" s="20" t="s">
        <v>7</v>
      </c>
      <c r="F122" s="66" t="s">
        <v>1452</v>
      </c>
      <c r="G122" s="18" t="s">
        <v>1453</v>
      </c>
      <c r="H122" s="9" t="str">
        <f t="shared" si="7"/>
        <v>ok</v>
      </c>
      <c r="I122" s="109" t="str">
        <f t="shared" si="12"/>
        <v>DI RENZONE CLAUDIO</v>
      </c>
      <c r="J122" s="10" t="str">
        <f t="shared" si="13"/>
        <v>M-50</v>
      </c>
      <c r="K122" s="10" t="str">
        <f t="shared" si="8"/>
        <v>Adulti</v>
      </c>
      <c r="L122" s="10">
        <f t="shared" si="9"/>
        <v>32</v>
      </c>
      <c r="M122" s="10">
        <f t="shared" si="10"/>
        <v>5000</v>
      </c>
      <c r="N122" s="10" t="str">
        <f t="shared" si="11"/>
        <v>B03</v>
      </c>
      <c r="P122" s="7"/>
    </row>
    <row r="123" spans="1:16">
      <c r="A123" s="62">
        <v>122</v>
      </c>
      <c r="B123" s="18" t="s">
        <v>1461</v>
      </c>
      <c r="C123" s="18" t="s">
        <v>1359</v>
      </c>
      <c r="D123" s="19">
        <v>1955</v>
      </c>
      <c r="E123" s="20" t="s">
        <v>7</v>
      </c>
      <c r="F123" s="66" t="s">
        <v>1452</v>
      </c>
      <c r="G123" s="18" t="s">
        <v>1453</v>
      </c>
      <c r="H123" s="9" t="str">
        <f t="shared" si="7"/>
        <v>ok</v>
      </c>
      <c r="I123" s="109" t="str">
        <f t="shared" si="12"/>
        <v>FARNETANI LIVIO</v>
      </c>
      <c r="J123" s="10" t="str">
        <f t="shared" si="13"/>
        <v>M-60</v>
      </c>
      <c r="K123" s="10" t="str">
        <f t="shared" si="8"/>
        <v>Adulti</v>
      </c>
      <c r="L123" s="10">
        <f t="shared" si="9"/>
        <v>36</v>
      </c>
      <c r="M123" s="10">
        <f t="shared" si="10"/>
        <v>5000</v>
      </c>
      <c r="N123" s="10" t="str">
        <f t="shared" si="11"/>
        <v>B03</v>
      </c>
      <c r="P123" s="7"/>
    </row>
    <row r="124" spans="1:16">
      <c r="A124" s="62"/>
      <c r="B124" s="18" t="s">
        <v>1460</v>
      </c>
      <c r="C124" s="18" t="s">
        <v>388</v>
      </c>
      <c r="D124" s="19">
        <v>1956</v>
      </c>
      <c r="E124" s="20" t="s">
        <v>7</v>
      </c>
      <c r="F124" s="66" t="s">
        <v>1452</v>
      </c>
      <c r="G124" s="18" t="s">
        <v>1453</v>
      </c>
      <c r="H124" s="9" t="str">
        <f t="shared" si="7"/>
        <v>ok</v>
      </c>
      <c r="I124" s="109" t="str">
        <f t="shared" si="12"/>
        <v>FRANCINI SERGIO</v>
      </c>
      <c r="J124" s="10" t="str">
        <f t="shared" si="13"/>
        <v>M-60</v>
      </c>
      <c r="K124" s="10" t="str">
        <f t="shared" si="8"/>
        <v>Adulti</v>
      </c>
      <c r="L124" s="10">
        <f t="shared" si="9"/>
        <v>36</v>
      </c>
      <c r="M124" s="10">
        <f t="shared" si="10"/>
        <v>5000</v>
      </c>
      <c r="N124" s="10" t="str">
        <f t="shared" si="11"/>
        <v>B03</v>
      </c>
      <c r="P124" s="7"/>
    </row>
    <row r="125" spans="1:16">
      <c r="A125" s="62"/>
      <c r="B125" s="18" t="s">
        <v>1459</v>
      </c>
      <c r="C125" s="18" t="s">
        <v>1458</v>
      </c>
      <c r="D125" s="19">
        <v>1957</v>
      </c>
      <c r="E125" s="20" t="s">
        <v>7</v>
      </c>
      <c r="F125" s="66" t="s">
        <v>1452</v>
      </c>
      <c r="G125" s="18" t="s">
        <v>1453</v>
      </c>
      <c r="H125" s="9" t="str">
        <f t="shared" si="7"/>
        <v>ok</v>
      </c>
      <c r="I125" s="109" t="str">
        <f t="shared" si="12"/>
        <v>GRILLI GRAZIANO</v>
      </c>
      <c r="J125" s="10" t="str">
        <f t="shared" si="13"/>
        <v>M-60</v>
      </c>
      <c r="K125" s="10" t="str">
        <f t="shared" si="8"/>
        <v>Adulti</v>
      </c>
      <c r="L125" s="10">
        <f t="shared" si="9"/>
        <v>36</v>
      </c>
      <c r="M125" s="10">
        <f t="shared" si="10"/>
        <v>5000</v>
      </c>
      <c r="N125" s="10" t="str">
        <f t="shared" si="11"/>
        <v>B03</v>
      </c>
      <c r="P125" s="7"/>
    </row>
    <row r="126" spans="1:16">
      <c r="A126" s="62">
        <v>125</v>
      </c>
      <c r="B126" s="18" t="s">
        <v>1457</v>
      </c>
      <c r="C126" s="18" t="s">
        <v>461</v>
      </c>
      <c r="D126" s="19">
        <v>1971</v>
      </c>
      <c r="E126" s="20" t="s">
        <v>7</v>
      </c>
      <c r="F126" s="66" t="s">
        <v>1452</v>
      </c>
      <c r="G126" s="18" t="s">
        <v>1453</v>
      </c>
      <c r="H126" s="9" t="str">
        <f t="shared" si="7"/>
        <v>ok</v>
      </c>
      <c r="I126" s="109" t="str">
        <f t="shared" si="12"/>
        <v>MASSAI FABIO</v>
      </c>
      <c r="J126" s="10" t="str">
        <f t="shared" si="13"/>
        <v>M-45</v>
      </c>
      <c r="K126" s="10" t="str">
        <f t="shared" si="8"/>
        <v>Adulti</v>
      </c>
      <c r="L126" s="10">
        <f t="shared" si="9"/>
        <v>30</v>
      </c>
      <c r="M126" s="10">
        <f t="shared" si="10"/>
        <v>6500</v>
      </c>
      <c r="N126" s="10" t="str">
        <f t="shared" si="11"/>
        <v>B04</v>
      </c>
      <c r="P126" s="7"/>
    </row>
    <row r="127" spans="1:16">
      <c r="A127" s="62">
        <v>126</v>
      </c>
      <c r="B127" s="18" t="s">
        <v>362</v>
      </c>
      <c r="C127" s="18" t="s">
        <v>195</v>
      </c>
      <c r="D127" s="19">
        <v>1985</v>
      </c>
      <c r="E127" s="20" t="s">
        <v>7</v>
      </c>
      <c r="F127" s="66" t="s">
        <v>1452</v>
      </c>
      <c r="G127" s="18" t="s">
        <v>1453</v>
      </c>
      <c r="H127" s="9" t="str">
        <f t="shared" si="7"/>
        <v>ok</v>
      </c>
      <c r="I127" s="109" t="str">
        <f t="shared" si="12"/>
        <v>TIEZZI ALESSANDRO</v>
      </c>
      <c r="J127" s="10" t="str">
        <f t="shared" si="13"/>
        <v>M-30</v>
      </c>
      <c r="K127" s="10" t="str">
        <f t="shared" si="8"/>
        <v>Adulti</v>
      </c>
      <c r="L127" s="10">
        <f t="shared" si="9"/>
        <v>24</v>
      </c>
      <c r="M127" s="10">
        <f t="shared" si="10"/>
        <v>6500</v>
      </c>
      <c r="N127" s="10" t="str">
        <f t="shared" si="11"/>
        <v>B04</v>
      </c>
      <c r="P127" s="7"/>
    </row>
    <row r="128" spans="1:16">
      <c r="A128" s="62">
        <v>127</v>
      </c>
      <c r="B128" s="18" t="s">
        <v>362</v>
      </c>
      <c r="C128" s="18" t="s">
        <v>718</v>
      </c>
      <c r="D128" s="19">
        <v>1956</v>
      </c>
      <c r="E128" s="20" t="s">
        <v>7</v>
      </c>
      <c r="F128" s="66" t="s">
        <v>1452</v>
      </c>
      <c r="G128" s="18" t="s">
        <v>1453</v>
      </c>
      <c r="H128" s="9" t="str">
        <f t="shared" si="7"/>
        <v>ok</v>
      </c>
      <c r="I128" s="109" t="str">
        <f t="shared" si="12"/>
        <v>TIEZZI MASSIMO</v>
      </c>
      <c r="J128" s="10" t="str">
        <f t="shared" si="13"/>
        <v>M-60</v>
      </c>
      <c r="K128" s="10" t="str">
        <f t="shared" si="8"/>
        <v>Adulti</v>
      </c>
      <c r="L128" s="10">
        <f t="shared" si="9"/>
        <v>36</v>
      </c>
      <c r="M128" s="10">
        <f t="shared" si="10"/>
        <v>5000</v>
      </c>
      <c r="N128" s="10" t="str">
        <f t="shared" si="11"/>
        <v>B03</v>
      </c>
      <c r="P128" s="7"/>
    </row>
    <row r="129" spans="1:16">
      <c r="A129" s="62">
        <v>128</v>
      </c>
      <c r="B129" s="18" t="s">
        <v>1455</v>
      </c>
      <c r="C129" s="18" t="s">
        <v>1456</v>
      </c>
      <c r="D129" s="19">
        <v>1965</v>
      </c>
      <c r="E129" s="20" t="s">
        <v>7</v>
      </c>
      <c r="F129" s="66" t="s">
        <v>1452</v>
      </c>
      <c r="G129" s="18" t="s">
        <v>1453</v>
      </c>
      <c r="H129" s="9" t="str">
        <f t="shared" si="7"/>
        <v>ok</v>
      </c>
      <c r="I129" s="109" t="str">
        <f t="shared" si="12"/>
        <v>TOMASZUN MAREK</v>
      </c>
      <c r="J129" s="10" t="str">
        <f t="shared" si="13"/>
        <v>M-50</v>
      </c>
      <c r="K129" s="10" t="str">
        <f t="shared" si="8"/>
        <v>Adulti</v>
      </c>
      <c r="L129" s="10">
        <f t="shared" si="9"/>
        <v>32</v>
      </c>
      <c r="M129" s="10">
        <f t="shared" si="10"/>
        <v>5000</v>
      </c>
      <c r="N129" s="10" t="str">
        <f t="shared" si="11"/>
        <v>B03</v>
      </c>
      <c r="P129" s="7"/>
    </row>
    <row r="130" spans="1:16">
      <c r="A130" s="62">
        <v>129</v>
      </c>
      <c r="B130" s="18" t="s">
        <v>1455</v>
      </c>
      <c r="C130" s="18" t="s">
        <v>1454</v>
      </c>
      <c r="D130" s="19">
        <v>1971</v>
      </c>
      <c r="E130" s="20" t="s">
        <v>6</v>
      </c>
      <c r="F130" s="66" t="s">
        <v>1452</v>
      </c>
      <c r="G130" s="18" t="s">
        <v>1453</v>
      </c>
      <c r="H130" s="9" t="str">
        <f t="shared" ref="H130:H193" si="14">IF(COUNTA($B130)&gt;0,IF(COUNTIFS($B$2:$B$2502,$B130,$C$2:$C$2502,$C130,$D$2:$D$2502,$D130)&gt;1,"Duplicato","ok"),"-")</f>
        <v>ok</v>
      </c>
      <c r="I130" s="109" t="str">
        <f t="shared" si="12"/>
        <v>TOMASZUN MONIKA</v>
      </c>
      <c r="J130" s="10" t="str">
        <f t="shared" si="13"/>
        <v>F-45</v>
      </c>
      <c r="K130" s="10" t="str">
        <f t="shared" ref="K130:K193" si="15">IF($B130&gt;"",VLOOKUP($E130&amp;$D130,_DeterminaCategorie,3,TRUE),"-")</f>
        <v>Adulti</v>
      </c>
      <c r="L130" s="10">
        <f t="shared" ref="L130:L193" si="16">IF($B130&gt;"",VLOOKUP($E130&amp;$D130,_DeterminaCategorie,4,TRUE),"-")</f>
        <v>29</v>
      </c>
      <c r="M130" s="10">
        <f t="shared" ref="M130:M193" si="17">IF($B130&gt;"",VLOOKUP($E130&amp;$D130,_DeterminaCategorie,6,TRUE),"-")</f>
        <v>4000</v>
      </c>
      <c r="N130" s="10" t="str">
        <f t="shared" ref="N130:N193" si="18">IF($B130&gt;"",VLOOKUP($E130&amp;$D130,_DeterminaCategorie,7,TRUE),"-")</f>
        <v>B02</v>
      </c>
      <c r="P130" s="7"/>
    </row>
    <row r="131" spans="1:16">
      <c r="A131" s="62">
        <v>130</v>
      </c>
      <c r="B131" s="18" t="s">
        <v>2613</v>
      </c>
      <c r="C131" s="18" t="s">
        <v>482</v>
      </c>
      <c r="D131" s="19">
        <v>2003</v>
      </c>
      <c r="E131" s="20" t="s">
        <v>6</v>
      </c>
      <c r="F131" s="66" t="s">
        <v>1437</v>
      </c>
      <c r="G131" s="18" t="s">
        <v>1438</v>
      </c>
      <c r="H131" s="9" t="str">
        <f t="shared" si="14"/>
        <v>ok</v>
      </c>
      <c r="I131" s="109" t="str">
        <f t="shared" ref="I131:I194" si="19">TRIM(B131) &amp; " " &amp; TRIM(C131)</f>
        <v>#ANCAROLA CHIARA</v>
      </c>
      <c r="J131" s="10" t="str">
        <f t="shared" ref="J131:J194" si="20">IF(B131&gt;"",VLOOKUP($E131&amp;$D131,_DeterminaCategorie,5,TRUE),"-")</f>
        <v>F-Cadette</v>
      </c>
      <c r="K131" s="10" t="str">
        <f t="shared" si="15"/>
        <v>Giovanile</v>
      </c>
      <c r="L131" s="10">
        <f t="shared" si="16"/>
        <v>13</v>
      </c>
      <c r="M131" s="10">
        <f t="shared" si="17"/>
        <v>2100</v>
      </c>
      <c r="N131" s="10" t="str">
        <f t="shared" si="18"/>
        <v>A02</v>
      </c>
      <c r="P131" s="7"/>
    </row>
    <row r="132" spans="1:16">
      <c r="A132" s="62">
        <v>131</v>
      </c>
      <c r="B132" s="18" t="s">
        <v>1450</v>
      </c>
      <c r="C132" s="18" t="s">
        <v>1449</v>
      </c>
      <c r="D132" s="19">
        <v>1998</v>
      </c>
      <c r="E132" s="20" t="s">
        <v>7</v>
      </c>
      <c r="F132" s="66" t="s">
        <v>1437</v>
      </c>
      <c r="G132" s="18" t="s">
        <v>1438</v>
      </c>
      <c r="H132" s="9" t="str">
        <f t="shared" si="14"/>
        <v>ok</v>
      </c>
      <c r="I132" s="109" t="str">
        <f t="shared" si="19"/>
        <v>BEGHELLI HENRI BERTO</v>
      </c>
      <c r="J132" s="10" t="str">
        <f t="shared" si="20"/>
        <v>M- Juniores</v>
      </c>
      <c r="K132" s="10" t="str">
        <f t="shared" si="15"/>
        <v>Adulti</v>
      </c>
      <c r="L132" s="10">
        <f t="shared" si="16"/>
        <v>18</v>
      </c>
      <c r="M132" s="10">
        <f t="shared" si="17"/>
        <v>5000</v>
      </c>
      <c r="N132" s="10" t="str">
        <f t="shared" si="18"/>
        <v>B03</v>
      </c>
      <c r="P132" s="7"/>
    </row>
    <row r="133" spans="1:16">
      <c r="A133" s="62">
        <v>132</v>
      </c>
      <c r="B133" s="18" t="s">
        <v>489</v>
      </c>
      <c r="C133" s="18" t="s">
        <v>236</v>
      </c>
      <c r="D133" s="19">
        <v>2004</v>
      </c>
      <c r="E133" s="20" t="s">
        <v>7</v>
      </c>
      <c r="F133" s="66" t="s">
        <v>1437</v>
      </c>
      <c r="G133" s="18" t="s">
        <v>1438</v>
      </c>
      <c r="H133" s="9" t="str">
        <f t="shared" si="14"/>
        <v>ok</v>
      </c>
      <c r="I133" s="109" t="str">
        <f t="shared" si="19"/>
        <v>BONORA FRANCESCO</v>
      </c>
      <c r="J133" s="10" t="str">
        <f t="shared" si="20"/>
        <v>M-Ragazzi B</v>
      </c>
      <c r="K133" s="10" t="str">
        <f t="shared" si="15"/>
        <v>Giovanile</v>
      </c>
      <c r="L133" s="10">
        <f t="shared" si="16"/>
        <v>12</v>
      </c>
      <c r="M133" s="10">
        <f t="shared" si="17"/>
        <v>1000</v>
      </c>
      <c r="N133" s="10" t="str">
        <f t="shared" si="18"/>
        <v>A03</v>
      </c>
      <c r="P133" s="7"/>
    </row>
    <row r="134" spans="1:16">
      <c r="A134" s="62">
        <v>133</v>
      </c>
      <c r="B134" s="18" t="s">
        <v>1448</v>
      </c>
      <c r="C134" s="18" t="s">
        <v>1096</v>
      </c>
      <c r="D134" s="19">
        <v>2002</v>
      </c>
      <c r="E134" s="20" t="s">
        <v>7</v>
      </c>
      <c r="F134" s="66" t="s">
        <v>1437</v>
      </c>
      <c r="G134" s="18" t="s">
        <v>1438</v>
      </c>
      <c r="H134" s="9" t="str">
        <f t="shared" si="14"/>
        <v>ok</v>
      </c>
      <c r="I134" s="109" t="str">
        <f t="shared" si="19"/>
        <v>CELIBERTI GIORGIO</v>
      </c>
      <c r="J134" s="10" t="str">
        <f t="shared" si="20"/>
        <v>M-CadettI</v>
      </c>
      <c r="K134" s="10" t="str">
        <f t="shared" si="15"/>
        <v>Giovanile</v>
      </c>
      <c r="L134" s="10">
        <f t="shared" si="16"/>
        <v>14</v>
      </c>
      <c r="M134" s="10">
        <f t="shared" si="17"/>
        <v>2100</v>
      </c>
      <c r="N134" s="10" t="str">
        <f t="shared" si="18"/>
        <v>A01</v>
      </c>
      <c r="P134" s="7"/>
    </row>
    <row r="135" spans="1:16">
      <c r="A135" s="62">
        <v>134</v>
      </c>
      <c r="B135" s="18" t="s">
        <v>1447</v>
      </c>
      <c r="C135" s="18" t="s">
        <v>614</v>
      </c>
      <c r="D135" s="19">
        <v>2004</v>
      </c>
      <c r="E135" s="20" t="s">
        <v>7</v>
      </c>
      <c r="F135" s="66" t="s">
        <v>1437</v>
      </c>
      <c r="G135" s="18" t="s">
        <v>1438</v>
      </c>
      <c r="H135" s="9" t="str">
        <f t="shared" si="14"/>
        <v>ok</v>
      </c>
      <c r="I135" s="109" t="str">
        <f t="shared" si="19"/>
        <v>DALLOLIO GIACOMO</v>
      </c>
      <c r="J135" s="10" t="str">
        <f t="shared" si="20"/>
        <v>M-Ragazzi B</v>
      </c>
      <c r="K135" s="10" t="str">
        <f t="shared" si="15"/>
        <v>Giovanile</v>
      </c>
      <c r="L135" s="10">
        <f t="shared" si="16"/>
        <v>12</v>
      </c>
      <c r="M135" s="10">
        <f t="shared" si="17"/>
        <v>1000</v>
      </c>
      <c r="N135" s="10" t="str">
        <f t="shared" si="18"/>
        <v>A03</v>
      </c>
      <c r="P135" s="7"/>
    </row>
    <row r="136" spans="1:16">
      <c r="A136" s="62">
        <v>135</v>
      </c>
      <c r="B136" s="18" t="s">
        <v>1447</v>
      </c>
      <c r="C136" s="18" t="s">
        <v>478</v>
      </c>
      <c r="D136" s="19">
        <v>2007</v>
      </c>
      <c r="E136" s="20" t="s">
        <v>7</v>
      </c>
      <c r="F136" s="66" t="s">
        <v>1437</v>
      </c>
      <c r="G136" s="18" t="s">
        <v>1438</v>
      </c>
      <c r="H136" s="9" t="str">
        <f t="shared" si="14"/>
        <v>ok</v>
      </c>
      <c r="I136" s="109" t="str">
        <f t="shared" si="19"/>
        <v>DALLOLIO GIOVANNI</v>
      </c>
      <c r="J136" s="10" t="str">
        <f t="shared" si="20"/>
        <v>M-Esordienti</v>
      </c>
      <c r="K136" s="10" t="str">
        <f t="shared" si="15"/>
        <v>Giovanile</v>
      </c>
      <c r="L136" s="10">
        <f t="shared" si="16"/>
        <v>8</v>
      </c>
      <c r="M136" s="10">
        <f t="shared" si="17"/>
        <v>800</v>
      </c>
      <c r="N136" s="10" t="str">
        <f t="shared" si="18"/>
        <v>A07</v>
      </c>
      <c r="P136" s="7"/>
    </row>
    <row r="137" spans="1:16">
      <c r="A137" s="62">
        <v>136</v>
      </c>
      <c r="B137" s="18" t="s">
        <v>1446</v>
      </c>
      <c r="C137" s="18" t="s">
        <v>847</v>
      </c>
      <c r="D137" s="19">
        <v>1996</v>
      </c>
      <c r="E137" s="20" t="s">
        <v>6</v>
      </c>
      <c r="F137" s="66" t="s">
        <v>1437</v>
      </c>
      <c r="G137" s="18" t="s">
        <v>1438</v>
      </c>
      <c r="H137" s="9" t="str">
        <f t="shared" si="14"/>
        <v>ok</v>
      </c>
      <c r="I137" s="109" t="str">
        <f t="shared" si="19"/>
        <v>DI LODOVICO FEDERICA</v>
      </c>
      <c r="J137" s="10" t="str">
        <f t="shared" si="20"/>
        <v>F-20</v>
      </c>
      <c r="K137" s="10" t="str">
        <f t="shared" si="15"/>
        <v>Adulti</v>
      </c>
      <c r="L137" s="10">
        <f t="shared" si="16"/>
        <v>19</v>
      </c>
      <c r="M137" s="10">
        <f t="shared" si="17"/>
        <v>4000</v>
      </c>
      <c r="N137" s="10" t="str">
        <f t="shared" si="18"/>
        <v>B02</v>
      </c>
      <c r="P137" s="7"/>
    </row>
    <row r="138" spans="1:16">
      <c r="A138" s="62">
        <v>137</v>
      </c>
      <c r="B138" s="18" t="s">
        <v>1445</v>
      </c>
      <c r="C138" s="18" t="s">
        <v>280</v>
      </c>
      <c r="D138" s="19">
        <v>2003</v>
      </c>
      <c r="E138" s="20" t="s">
        <v>6</v>
      </c>
      <c r="F138" s="66" t="s">
        <v>1437</v>
      </c>
      <c r="G138" s="18" t="s">
        <v>1438</v>
      </c>
      <c r="H138" s="9" t="str">
        <f t="shared" si="14"/>
        <v>ok</v>
      </c>
      <c r="I138" s="109" t="str">
        <f t="shared" si="19"/>
        <v>FORMENTI EMMA</v>
      </c>
      <c r="J138" s="10" t="str">
        <f t="shared" si="20"/>
        <v>F-Cadette</v>
      </c>
      <c r="K138" s="10" t="str">
        <f t="shared" si="15"/>
        <v>Giovanile</v>
      </c>
      <c r="L138" s="10">
        <f t="shared" si="16"/>
        <v>13</v>
      </c>
      <c r="M138" s="10">
        <f t="shared" si="17"/>
        <v>2100</v>
      </c>
      <c r="N138" s="10" t="str">
        <f t="shared" si="18"/>
        <v>A02</v>
      </c>
      <c r="P138" s="7"/>
    </row>
    <row r="139" spans="1:16">
      <c r="A139" s="62">
        <v>138</v>
      </c>
      <c r="B139" s="18" t="s">
        <v>1445</v>
      </c>
      <c r="C139" s="18" t="s">
        <v>1444</v>
      </c>
      <c r="D139" s="19">
        <v>2007</v>
      </c>
      <c r="E139" s="20" t="s">
        <v>7</v>
      </c>
      <c r="F139" s="66" t="s">
        <v>1437</v>
      </c>
      <c r="G139" s="18" t="s">
        <v>1438</v>
      </c>
      <c r="H139" s="9" t="str">
        <f t="shared" si="14"/>
        <v>ok</v>
      </c>
      <c r="I139" s="109" t="str">
        <f t="shared" si="19"/>
        <v>FORMENTI ENEA</v>
      </c>
      <c r="J139" s="10" t="str">
        <f t="shared" si="20"/>
        <v>M-Esordienti</v>
      </c>
      <c r="K139" s="10" t="str">
        <f t="shared" si="15"/>
        <v>Giovanile</v>
      </c>
      <c r="L139" s="10">
        <f t="shared" si="16"/>
        <v>8</v>
      </c>
      <c r="M139" s="10">
        <f t="shared" si="17"/>
        <v>800</v>
      </c>
      <c r="N139" s="10" t="str">
        <f t="shared" si="18"/>
        <v>A07</v>
      </c>
      <c r="P139" s="7"/>
    </row>
    <row r="140" spans="1:16">
      <c r="A140" s="62">
        <v>139</v>
      </c>
      <c r="B140" s="18" t="s">
        <v>1443</v>
      </c>
      <c r="C140" s="18" t="s">
        <v>243</v>
      </c>
      <c r="D140" s="19">
        <v>2001</v>
      </c>
      <c r="E140" s="20" t="s">
        <v>7</v>
      </c>
      <c r="F140" s="66" t="s">
        <v>1437</v>
      </c>
      <c r="G140" s="18" t="s">
        <v>1438</v>
      </c>
      <c r="H140" s="9" t="str">
        <f t="shared" si="14"/>
        <v>ok</v>
      </c>
      <c r="I140" s="109" t="str">
        <f t="shared" si="19"/>
        <v>MAZZETTI MATTEO</v>
      </c>
      <c r="J140" s="10" t="str">
        <f t="shared" si="20"/>
        <v>M-AllievI</v>
      </c>
      <c r="K140" s="10" t="str">
        <f t="shared" si="15"/>
        <v>Giovanile</v>
      </c>
      <c r="L140" s="10">
        <f t="shared" si="16"/>
        <v>16</v>
      </c>
      <c r="M140" s="10">
        <f t="shared" si="17"/>
        <v>2500</v>
      </c>
      <c r="N140" s="10" t="str">
        <f t="shared" si="18"/>
        <v>B01</v>
      </c>
      <c r="P140" s="7"/>
    </row>
    <row r="141" spans="1:16">
      <c r="A141" s="62">
        <v>140</v>
      </c>
      <c r="B141" s="18" t="s">
        <v>611</v>
      </c>
      <c r="C141" s="18" t="s">
        <v>236</v>
      </c>
      <c r="D141" s="19">
        <v>2002</v>
      </c>
      <c r="E141" s="20" t="s">
        <v>7</v>
      </c>
      <c r="F141" s="66" t="s">
        <v>1437</v>
      </c>
      <c r="G141" s="18" t="s">
        <v>1438</v>
      </c>
      <c r="H141" s="9" t="str">
        <f t="shared" si="14"/>
        <v>ok</v>
      </c>
      <c r="I141" s="109" t="str">
        <f t="shared" si="19"/>
        <v>STANGHELLINI FRANCESCO</v>
      </c>
      <c r="J141" s="10" t="str">
        <f t="shared" si="20"/>
        <v>M-CadettI</v>
      </c>
      <c r="K141" s="10" t="str">
        <f t="shared" si="15"/>
        <v>Giovanile</v>
      </c>
      <c r="L141" s="10">
        <f t="shared" si="16"/>
        <v>14</v>
      </c>
      <c r="M141" s="10">
        <f t="shared" si="17"/>
        <v>2100</v>
      </c>
      <c r="N141" s="10" t="str">
        <f t="shared" si="18"/>
        <v>A01</v>
      </c>
      <c r="P141" s="7"/>
    </row>
    <row r="142" spans="1:16">
      <c r="A142" s="62">
        <v>141</v>
      </c>
      <c r="B142" s="18" t="s">
        <v>1442</v>
      </c>
      <c r="C142" s="18" t="s">
        <v>1441</v>
      </c>
      <c r="D142" s="19">
        <v>2001</v>
      </c>
      <c r="E142" s="20" t="s">
        <v>7</v>
      </c>
      <c r="F142" s="66" t="s">
        <v>1437</v>
      </c>
      <c r="G142" s="18" t="s">
        <v>1438</v>
      </c>
      <c r="H142" s="9" t="str">
        <f t="shared" si="14"/>
        <v>ok</v>
      </c>
      <c r="I142" s="109" t="str">
        <f t="shared" si="19"/>
        <v>TONELLI GAMBETTI EDUARDO</v>
      </c>
      <c r="J142" s="10" t="str">
        <f t="shared" si="20"/>
        <v>M-AllievI</v>
      </c>
      <c r="K142" s="10" t="str">
        <f t="shared" si="15"/>
        <v>Giovanile</v>
      </c>
      <c r="L142" s="10">
        <f t="shared" si="16"/>
        <v>16</v>
      </c>
      <c r="M142" s="10">
        <f t="shared" si="17"/>
        <v>2500</v>
      </c>
      <c r="N142" s="10" t="str">
        <f t="shared" si="18"/>
        <v>B01</v>
      </c>
      <c r="P142" s="7"/>
    </row>
    <row r="143" spans="1:16">
      <c r="A143" s="62">
        <v>142</v>
      </c>
      <c r="B143" s="18" t="s">
        <v>1440</v>
      </c>
      <c r="C143" s="18" t="s">
        <v>549</v>
      </c>
      <c r="D143" s="19">
        <v>2003</v>
      </c>
      <c r="E143" s="20" t="s">
        <v>7</v>
      </c>
      <c r="F143" s="66" t="s">
        <v>1437</v>
      </c>
      <c r="G143" s="18" t="s">
        <v>1438</v>
      </c>
      <c r="H143" s="9" t="str">
        <f t="shared" si="14"/>
        <v>ok</v>
      </c>
      <c r="I143" s="109" t="str">
        <f t="shared" si="19"/>
        <v>TURRINI SIMONE</v>
      </c>
      <c r="J143" s="10" t="str">
        <f t="shared" si="20"/>
        <v>M-CadettI</v>
      </c>
      <c r="K143" s="10" t="str">
        <f t="shared" si="15"/>
        <v>Giovanile</v>
      </c>
      <c r="L143" s="10">
        <f t="shared" si="16"/>
        <v>14</v>
      </c>
      <c r="M143" s="10">
        <f t="shared" si="17"/>
        <v>2100</v>
      </c>
      <c r="N143" s="10" t="str">
        <f t="shared" si="18"/>
        <v>A01</v>
      </c>
      <c r="P143" s="7"/>
    </row>
    <row r="144" spans="1:16">
      <c r="A144" s="62">
        <v>143</v>
      </c>
      <c r="B144" s="18" t="s">
        <v>1439</v>
      </c>
      <c r="C144" s="18" t="s">
        <v>549</v>
      </c>
      <c r="D144" s="19">
        <v>2004</v>
      </c>
      <c r="E144" s="20" t="s">
        <v>7</v>
      </c>
      <c r="F144" s="66" t="s">
        <v>1437</v>
      </c>
      <c r="G144" s="18" t="s">
        <v>1438</v>
      </c>
      <c r="H144" s="9" t="str">
        <f t="shared" si="14"/>
        <v>ok</v>
      </c>
      <c r="I144" s="109" t="str">
        <f t="shared" si="19"/>
        <v>VENTURI SIMONE</v>
      </c>
      <c r="J144" s="10" t="str">
        <f t="shared" si="20"/>
        <v>M-Ragazzi B</v>
      </c>
      <c r="K144" s="10" t="str">
        <f t="shared" si="15"/>
        <v>Giovanile</v>
      </c>
      <c r="L144" s="10">
        <f t="shared" si="16"/>
        <v>12</v>
      </c>
      <c r="M144" s="10">
        <f t="shared" si="17"/>
        <v>1000</v>
      </c>
      <c r="N144" s="10" t="str">
        <f t="shared" si="18"/>
        <v>A03</v>
      </c>
      <c r="P144" s="7"/>
    </row>
    <row r="145" spans="1:16">
      <c r="A145" s="62">
        <v>144</v>
      </c>
      <c r="B145" s="18" t="s">
        <v>511</v>
      </c>
      <c r="C145" s="18" t="s">
        <v>736</v>
      </c>
      <c r="D145" s="19">
        <v>1958</v>
      </c>
      <c r="E145" s="20" t="s">
        <v>7</v>
      </c>
      <c r="F145" s="66" t="s">
        <v>1433</v>
      </c>
      <c r="G145" s="18" t="s">
        <v>1434</v>
      </c>
      <c r="H145" s="9" t="str">
        <f t="shared" si="14"/>
        <v>ok</v>
      </c>
      <c r="I145" s="109" t="str">
        <f t="shared" si="19"/>
        <v>FRANCO DARIO</v>
      </c>
      <c r="J145" s="10" t="str">
        <f t="shared" si="20"/>
        <v>M-55</v>
      </c>
      <c r="K145" s="10" t="str">
        <f t="shared" si="15"/>
        <v>Adulti</v>
      </c>
      <c r="L145" s="10">
        <f t="shared" si="16"/>
        <v>34</v>
      </c>
      <c r="M145" s="10">
        <f t="shared" si="17"/>
        <v>5000</v>
      </c>
      <c r="N145" s="10" t="str">
        <f t="shared" si="18"/>
        <v>B03</v>
      </c>
      <c r="P145" s="7"/>
    </row>
    <row r="146" spans="1:16">
      <c r="A146" s="62">
        <v>145</v>
      </c>
      <c r="B146" s="18" t="s">
        <v>1436</v>
      </c>
      <c r="C146" s="18" t="s">
        <v>1435</v>
      </c>
      <c r="D146" s="19">
        <v>1955</v>
      </c>
      <c r="E146" s="20" t="s">
        <v>6</v>
      </c>
      <c r="F146" s="66" t="s">
        <v>1433</v>
      </c>
      <c r="G146" s="18" t="s">
        <v>1434</v>
      </c>
      <c r="H146" s="9" t="str">
        <f t="shared" si="14"/>
        <v>ok</v>
      </c>
      <c r="I146" s="109" t="str">
        <f t="shared" si="19"/>
        <v>TRON ANITA</v>
      </c>
      <c r="J146" s="10" t="str">
        <f t="shared" si="20"/>
        <v>F-60</v>
      </c>
      <c r="K146" s="10" t="str">
        <f t="shared" si="15"/>
        <v>Adulti</v>
      </c>
      <c r="L146" s="10">
        <f t="shared" si="16"/>
        <v>35</v>
      </c>
      <c r="M146" s="10">
        <f t="shared" si="17"/>
        <v>4000</v>
      </c>
      <c r="N146" s="10" t="str">
        <f t="shared" si="18"/>
        <v>B02</v>
      </c>
      <c r="P146" s="7"/>
    </row>
    <row r="147" spans="1:16">
      <c r="A147" s="62">
        <v>146</v>
      </c>
      <c r="B147" s="18" t="s">
        <v>1343</v>
      </c>
      <c r="C147" s="18" t="s">
        <v>1319</v>
      </c>
      <c r="D147" s="19">
        <v>1963</v>
      </c>
      <c r="E147" s="20" t="s">
        <v>6</v>
      </c>
      <c r="F147" s="66" t="s">
        <v>1397</v>
      </c>
      <c r="G147" s="18" t="s">
        <v>1398</v>
      </c>
      <c r="H147" s="9" t="str">
        <f t="shared" si="14"/>
        <v>ok</v>
      </c>
      <c r="I147" s="109" t="str">
        <f t="shared" si="19"/>
        <v>AGOSTINO GRAZIA</v>
      </c>
      <c r="J147" s="10" t="str">
        <f t="shared" si="20"/>
        <v>F-50</v>
      </c>
      <c r="K147" s="10" t="str">
        <f t="shared" si="15"/>
        <v>Adulti</v>
      </c>
      <c r="L147" s="10">
        <f t="shared" si="16"/>
        <v>31</v>
      </c>
      <c r="M147" s="10">
        <f t="shared" si="17"/>
        <v>4000</v>
      </c>
      <c r="N147" s="10" t="str">
        <f t="shared" si="18"/>
        <v>B02</v>
      </c>
      <c r="P147" s="7"/>
    </row>
    <row r="148" spans="1:16">
      <c r="A148" s="62">
        <v>147</v>
      </c>
      <c r="B148" s="18" t="s">
        <v>1432</v>
      </c>
      <c r="C148" s="18" t="s">
        <v>383</v>
      </c>
      <c r="D148" s="19">
        <v>2003</v>
      </c>
      <c r="E148" s="20" t="s">
        <v>7</v>
      </c>
      <c r="F148" s="66" t="s">
        <v>1397</v>
      </c>
      <c r="G148" s="18" t="s">
        <v>1398</v>
      </c>
      <c r="H148" s="9" t="str">
        <f t="shared" si="14"/>
        <v>ok</v>
      </c>
      <c r="I148" s="109" t="str">
        <f t="shared" si="19"/>
        <v>BARDELLA LORENZO</v>
      </c>
      <c r="J148" s="10" t="str">
        <f t="shared" si="20"/>
        <v>M-CadettI</v>
      </c>
      <c r="K148" s="10" t="str">
        <f t="shared" si="15"/>
        <v>Giovanile</v>
      </c>
      <c r="L148" s="10">
        <f t="shared" si="16"/>
        <v>14</v>
      </c>
      <c r="M148" s="10">
        <f t="shared" si="17"/>
        <v>2100</v>
      </c>
      <c r="N148" s="10" t="str">
        <f t="shared" si="18"/>
        <v>A01</v>
      </c>
      <c r="P148" s="7"/>
    </row>
    <row r="149" spans="1:16">
      <c r="A149" s="62">
        <v>148</v>
      </c>
      <c r="B149" s="18" t="s">
        <v>1431</v>
      </c>
      <c r="C149" s="18" t="s">
        <v>325</v>
      </c>
      <c r="D149" s="19">
        <v>1997</v>
      </c>
      <c r="E149" s="20" t="s">
        <v>7</v>
      </c>
      <c r="F149" s="66" t="s">
        <v>1397</v>
      </c>
      <c r="G149" s="18" t="s">
        <v>1398</v>
      </c>
      <c r="H149" s="9" t="str">
        <f t="shared" si="14"/>
        <v>ok</v>
      </c>
      <c r="I149" s="109" t="str">
        <f t="shared" si="19"/>
        <v>BAUCHIERO MARCO</v>
      </c>
      <c r="J149" s="10" t="str">
        <f t="shared" si="20"/>
        <v>M-20</v>
      </c>
      <c r="K149" s="10" t="str">
        <f t="shared" si="15"/>
        <v>Adulti</v>
      </c>
      <c r="L149" s="10">
        <f t="shared" si="16"/>
        <v>20</v>
      </c>
      <c r="M149" s="10">
        <f t="shared" si="17"/>
        <v>6500</v>
      </c>
      <c r="N149" s="10" t="str">
        <f t="shared" si="18"/>
        <v>B04</v>
      </c>
      <c r="P149" s="7"/>
    </row>
    <row r="150" spans="1:16">
      <c r="A150" s="62">
        <v>149</v>
      </c>
      <c r="B150" s="18" t="s">
        <v>1430</v>
      </c>
      <c r="C150" s="18" t="s">
        <v>1429</v>
      </c>
      <c r="D150" s="19">
        <v>1965</v>
      </c>
      <c r="E150" s="20" t="s">
        <v>7</v>
      </c>
      <c r="F150" s="66" t="s">
        <v>1397</v>
      </c>
      <c r="G150" s="18" t="s">
        <v>1398</v>
      </c>
      <c r="H150" s="9" t="str">
        <f t="shared" si="14"/>
        <v>ok</v>
      </c>
      <c r="I150" s="109" t="str">
        <f t="shared" si="19"/>
        <v>BISCUOLA DENIS MARCO</v>
      </c>
      <c r="J150" s="10" t="str">
        <f t="shared" si="20"/>
        <v>M-50</v>
      </c>
      <c r="K150" s="10" t="str">
        <f t="shared" si="15"/>
        <v>Adulti</v>
      </c>
      <c r="L150" s="10">
        <f t="shared" si="16"/>
        <v>32</v>
      </c>
      <c r="M150" s="10">
        <f t="shared" si="17"/>
        <v>5000</v>
      </c>
      <c r="N150" s="10" t="str">
        <f t="shared" si="18"/>
        <v>B03</v>
      </c>
      <c r="P150" s="7"/>
    </row>
    <row r="151" spans="1:16">
      <c r="A151" s="62">
        <v>150</v>
      </c>
      <c r="B151" s="18" t="s">
        <v>1428</v>
      </c>
      <c r="C151" s="18" t="s">
        <v>584</v>
      </c>
      <c r="D151" s="19">
        <v>1970</v>
      </c>
      <c r="E151" s="20" t="s">
        <v>6</v>
      </c>
      <c r="F151" s="66" t="s">
        <v>1397</v>
      </c>
      <c r="G151" s="18" t="s">
        <v>1398</v>
      </c>
      <c r="H151" s="9" t="str">
        <f t="shared" si="14"/>
        <v>ok</v>
      </c>
      <c r="I151" s="109" t="str">
        <f t="shared" si="19"/>
        <v>BRUSCIANO EMANUELA</v>
      </c>
      <c r="J151" s="10" t="str">
        <f t="shared" si="20"/>
        <v>F-45</v>
      </c>
      <c r="K151" s="10" t="str">
        <f t="shared" si="15"/>
        <v>Adulti</v>
      </c>
      <c r="L151" s="10">
        <f t="shared" si="16"/>
        <v>29</v>
      </c>
      <c r="M151" s="10">
        <f t="shared" si="17"/>
        <v>4000</v>
      </c>
      <c r="N151" s="10" t="str">
        <f t="shared" si="18"/>
        <v>B02</v>
      </c>
      <c r="P151" s="7"/>
    </row>
    <row r="152" spans="1:16">
      <c r="A152" s="62">
        <v>151</v>
      </c>
      <c r="B152" s="18" t="s">
        <v>1427</v>
      </c>
      <c r="C152" s="18" t="s">
        <v>413</v>
      </c>
      <c r="D152" s="19">
        <v>2002</v>
      </c>
      <c r="E152" s="20" t="s">
        <v>7</v>
      </c>
      <c r="F152" s="66" t="s">
        <v>1397</v>
      </c>
      <c r="G152" s="18" t="s">
        <v>1398</v>
      </c>
      <c r="H152" s="9" t="str">
        <f t="shared" si="14"/>
        <v>ok</v>
      </c>
      <c r="I152" s="109" t="str">
        <f t="shared" si="19"/>
        <v>CAUSIN STEFANO</v>
      </c>
      <c r="J152" s="10" t="str">
        <f t="shared" si="20"/>
        <v>M-CadettI</v>
      </c>
      <c r="K152" s="10" t="str">
        <f t="shared" si="15"/>
        <v>Giovanile</v>
      </c>
      <c r="L152" s="10">
        <f t="shared" si="16"/>
        <v>14</v>
      </c>
      <c r="M152" s="10">
        <f t="shared" si="17"/>
        <v>2100</v>
      </c>
      <c r="N152" s="10" t="str">
        <f t="shared" si="18"/>
        <v>A01</v>
      </c>
      <c r="P152" s="7"/>
    </row>
    <row r="153" spans="1:16">
      <c r="A153" s="62">
        <v>152</v>
      </c>
      <c r="B153" s="18" t="s">
        <v>1426</v>
      </c>
      <c r="C153" s="18" t="s">
        <v>995</v>
      </c>
      <c r="D153" s="19">
        <v>1964</v>
      </c>
      <c r="E153" s="20" t="s">
        <v>6</v>
      </c>
      <c r="F153" s="66" t="s">
        <v>1397</v>
      </c>
      <c r="G153" s="18" t="s">
        <v>1398</v>
      </c>
      <c r="H153" s="9" t="str">
        <f t="shared" si="14"/>
        <v>ok</v>
      </c>
      <c r="I153" s="109" t="str">
        <f t="shared" si="19"/>
        <v>CONTRAFATTO ANTONELLA</v>
      </c>
      <c r="J153" s="10" t="str">
        <f t="shared" si="20"/>
        <v>F-50</v>
      </c>
      <c r="K153" s="10" t="str">
        <f t="shared" si="15"/>
        <v>Adulti</v>
      </c>
      <c r="L153" s="10">
        <f t="shared" si="16"/>
        <v>31</v>
      </c>
      <c r="M153" s="10">
        <f t="shared" si="17"/>
        <v>4000</v>
      </c>
      <c r="N153" s="10" t="str">
        <f t="shared" si="18"/>
        <v>B02</v>
      </c>
      <c r="P153" s="7"/>
    </row>
    <row r="154" spans="1:16">
      <c r="A154" s="62">
        <v>153</v>
      </c>
      <c r="B154" s="18" t="s">
        <v>1425</v>
      </c>
      <c r="C154" s="18" t="s">
        <v>539</v>
      </c>
      <c r="D154" s="19">
        <v>1964</v>
      </c>
      <c r="E154" s="20" t="s">
        <v>7</v>
      </c>
      <c r="F154" s="66" t="s">
        <v>1397</v>
      </c>
      <c r="G154" s="18" t="s">
        <v>1398</v>
      </c>
      <c r="H154" s="9" t="str">
        <f t="shared" si="14"/>
        <v>ok</v>
      </c>
      <c r="I154" s="109" t="str">
        <f t="shared" si="19"/>
        <v>DI DONA ANTONIO</v>
      </c>
      <c r="J154" s="10" t="str">
        <f t="shared" si="20"/>
        <v>M-50</v>
      </c>
      <c r="K154" s="10" t="str">
        <f t="shared" si="15"/>
        <v>Adulti</v>
      </c>
      <c r="L154" s="10">
        <f t="shared" si="16"/>
        <v>32</v>
      </c>
      <c r="M154" s="10">
        <f t="shared" si="17"/>
        <v>5000</v>
      </c>
      <c r="N154" s="10" t="str">
        <f t="shared" si="18"/>
        <v>B03</v>
      </c>
      <c r="P154" s="7"/>
    </row>
    <row r="155" spans="1:16">
      <c r="A155" s="62">
        <v>154</v>
      </c>
      <c r="B155" s="18" t="s">
        <v>1424</v>
      </c>
      <c r="C155" s="18" t="s">
        <v>1115</v>
      </c>
      <c r="D155" s="19">
        <v>2002</v>
      </c>
      <c r="E155" s="20" t="s">
        <v>6</v>
      </c>
      <c r="F155" s="66" t="s">
        <v>1397</v>
      </c>
      <c r="G155" s="18" t="s">
        <v>1398</v>
      </c>
      <c r="H155" s="9" t="str">
        <f t="shared" si="14"/>
        <v>ok</v>
      </c>
      <c r="I155" s="109" t="str">
        <f t="shared" si="19"/>
        <v>FAVARO' LIDIA</v>
      </c>
      <c r="J155" s="10" t="str">
        <f t="shared" si="20"/>
        <v>F-Cadette</v>
      </c>
      <c r="K155" s="10" t="str">
        <f t="shared" si="15"/>
        <v>Giovanile</v>
      </c>
      <c r="L155" s="10">
        <f t="shared" si="16"/>
        <v>13</v>
      </c>
      <c r="M155" s="10">
        <f t="shared" si="17"/>
        <v>2100</v>
      </c>
      <c r="N155" s="10" t="str">
        <f t="shared" si="18"/>
        <v>A02</v>
      </c>
      <c r="P155" s="7"/>
    </row>
    <row r="156" spans="1:16">
      <c r="A156" s="62">
        <v>155</v>
      </c>
      <c r="B156" s="18" t="s">
        <v>1423</v>
      </c>
      <c r="C156" s="18" t="s">
        <v>1422</v>
      </c>
      <c r="D156" s="19">
        <v>2003</v>
      </c>
      <c r="E156" s="20" t="s">
        <v>6</v>
      </c>
      <c r="F156" s="66" t="s">
        <v>1397</v>
      </c>
      <c r="G156" s="18" t="s">
        <v>1398</v>
      </c>
      <c r="H156" s="9" t="str">
        <f t="shared" si="14"/>
        <v>ok</v>
      </c>
      <c r="I156" s="109" t="str">
        <f t="shared" si="19"/>
        <v>FILIPOZZI KIMLEANG</v>
      </c>
      <c r="J156" s="10" t="str">
        <f t="shared" si="20"/>
        <v>F-Cadette</v>
      </c>
      <c r="K156" s="10" t="str">
        <f t="shared" si="15"/>
        <v>Giovanile</v>
      </c>
      <c r="L156" s="10">
        <f t="shared" si="16"/>
        <v>13</v>
      </c>
      <c r="M156" s="10">
        <f t="shared" si="17"/>
        <v>2100</v>
      </c>
      <c r="N156" s="10" t="str">
        <f t="shared" si="18"/>
        <v>A02</v>
      </c>
      <c r="P156" s="7"/>
    </row>
    <row r="157" spans="1:16">
      <c r="A157" s="62">
        <v>156</v>
      </c>
      <c r="B157" s="18" t="s">
        <v>1421</v>
      </c>
      <c r="C157" s="18" t="s">
        <v>504</v>
      </c>
      <c r="D157" s="19">
        <v>2001</v>
      </c>
      <c r="E157" s="20" t="s">
        <v>6</v>
      </c>
      <c r="F157" s="66" t="s">
        <v>1397</v>
      </c>
      <c r="G157" s="18" t="s">
        <v>1398</v>
      </c>
      <c r="H157" s="9" t="str">
        <f t="shared" si="14"/>
        <v>ok</v>
      </c>
      <c r="I157" s="109" t="str">
        <f t="shared" si="19"/>
        <v>FRASCONA' ALESSIA</v>
      </c>
      <c r="J157" s="10" t="str">
        <f t="shared" si="20"/>
        <v>F-Allieve</v>
      </c>
      <c r="K157" s="10" t="str">
        <f t="shared" si="15"/>
        <v>Giovanile</v>
      </c>
      <c r="L157" s="10">
        <f t="shared" si="16"/>
        <v>15</v>
      </c>
      <c r="M157" s="10">
        <f t="shared" si="17"/>
        <v>2500</v>
      </c>
      <c r="N157" s="10" t="str">
        <f t="shared" si="18"/>
        <v>B01</v>
      </c>
      <c r="P157" s="7"/>
    </row>
    <row r="158" spans="1:16">
      <c r="A158" s="62">
        <v>157</v>
      </c>
      <c r="B158" s="18" t="s">
        <v>1420</v>
      </c>
      <c r="C158" s="18" t="s">
        <v>234</v>
      </c>
      <c r="D158" s="19">
        <v>1965</v>
      </c>
      <c r="E158" s="20" t="s">
        <v>7</v>
      </c>
      <c r="F158" s="66" t="s">
        <v>1397</v>
      </c>
      <c r="G158" s="18" t="s">
        <v>1398</v>
      </c>
      <c r="H158" s="9" t="str">
        <f t="shared" si="14"/>
        <v>ok</v>
      </c>
      <c r="I158" s="109" t="str">
        <f t="shared" si="19"/>
        <v>LESERRI TOMMASO</v>
      </c>
      <c r="J158" s="10" t="str">
        <f t="shared" si="20"/>
        <v>M-50</v>
      </c>
      <c r="K158" s="10" t="str">
        <f t="shared" si="15"/>
        <v>Adulti</v>
      </c>
      <c r="L158" s="10">
        <f t="shared" si="16"/>
        <v>32</v>
      </c>
      <c r="M158" s="10">
        <f t="shared" si="17"/>
        <v>5000</v>
      </c>
      <c r="N158" s="10" t="str">
        <f t="shared" si="18"/>
        <v>B03</v>
      </c>
      <c r="P158" s="7"/>
    </row>
    <row r="159" spans="1:16">
      <c r="A159" s="62">
        <v>158</v>
      </c>
      <c r="B159" s="18" t="s">
        <v>1419</v>
      </c>
      <c r="C159" s="18" t="s">
        <v>1027</v>
      </c>
      <c r="D159" s="19">
        <v>2004</v>
      </c>
      <c r="E159" s="20" t="s">
        <v>6</v>
      </c>
      <c r="F159" s="66" t="s">
        <v>1397</v>
      </c>
      <c r="G159" s="18" t="s">
        <v>1398</v>
      </c>
      <c r="H159" s="9" t="str">
        <f t="shared" si="14"/>
        <v>ok</v>
      </c>
      <c r="I159" s="109" t="str">
        <f t="shared" si="19"/>
        <v>LIVANI BENEDETTA</v>
      </c>
      <c r="J159" s="10" t="str">
        <f t="shared" si="20"/>
        <v>F-Ragazze B</v>
      </c>
      <c r="K159" s="10" t="str">
        <f t="shared" si="15"/>
        <v>Giovanile</v>
      </c>
      <c r="L159" s="10">
        <f t="shared" si="16"/>
        <v>11</v>
      </c>
      <c r="M159" s="10">
        <f t="shared" si="17"/>
        <v>1000</v>
      </c>
      <c r="N159" s="10" t="str">
        <f t="shared" si="18"/>
        <v>A04</v>
      </c>
      <c r="P159" s="7"/>
    </row>
    <row r="160" spans="1:16">
      <c r="A160" s="62">
        <v>159</v>
      </c>
      <c r="B160" s="18" t="s">
        <v>1418</v>
      </c>
      <c r="C160" s="18" t="s">
        <v>795</v>
      </c>
      <c r="D160" s="19">
        <v>1971</v>
      </c>
      <c r="E160" s="20" t="s">
        <v>6</v>
      </c>
      <c r="F160" s="66" t="s">
        <v>1397</v>
      </c>
      <c r="G160" s="18" t="s">
        <v>1398</v>
      </c>
      <c r="H160" s="9" t="str">
        <f t="shared" si="14"/>
        <v>ok</v>
      </c>
      <c r="I160" s="109" t="str">
        <f t="shared" si="19"/>
        <v>MARANGON CINZIA</v>
      </c>
      <c r="J160" s="10" t="str">
        <f t="shared" si="20"/>
        <v>F-45</v>
      </c>
      <c r="K160" s="10" t="str">
        <f t="shared" si="15"/>
        <v>Adulti</v>
      </c>
      <c r="L160" s="10">
        <f t="shared" si="16"/>
        <v>29</v>
      </c>
      <c r="M160" s="10">
        <f t="shared" si="17"/>
        <v>4000</v>
      </c>
      <c r="N160" s="10" t="str">
        <f t="shared" si="18"/>
        <v>B02</v>
      </c>
      <c r="P160" s="7"/>
    </row>
    <row r="161" spans="1:16">
      <c r="A161" s="62">
        <v>160</v>
      </c>
      <c r="B161" s="18" t="s">
        <v>1417</v>
      </c>
      <c r="C161" s="18" t="s">
        <v>195</v>
      </c>
      <c r="D161" s="19">
        <v>2005</v>
      </c>
      <c r="E161" s="20" t="s">
        <v>7</v>
      </c>
      <c r="F161" s="66" t="s">
        <v>1397</v>
      </c>
      <c r="G161" s="18" t="s">
        <v>1398</v>
      </c>
      <c r="H161" s="9" t="str">
        <f t="shared" si="14"/>
        <v>ok</v>
      </c>
      <c r="I161" s="109" t="str">
        <f t="shared" si="19"/>
        <v>MAZZOTTA ALESSANDRO</v>
      </c>
      <c r="J161" s="10" t="str">
        <f t="shared" si="20"/>
        <v>M-Ragazzi A</v>
      </c>
      <c r="K161" s="10" t="str">
        <f t="shared" si="15"/>
        <v>Giovanile</v>
      </c>
      <c r="L161" s="10">
        <f t="shared" si="16"/>
        <v>10</v>
      </c>
      <c r="M161" s="10">
        <f t="shared" si="17"/>
        <v>1000</v>
      </c>
      <c r="N161" s="10" t="str">
        <f t="shared" si="18"/>
        <v>A05</v>
      </c>
      <c r="P161" s="7"/>
    </row>
    <row r="162" spans="1:16">
      <c r="A162" s="62">
        <v>161</v>
      </c>
      <c r="B162" s="18" t="s">
        <v>1417</v>
      </c>
      <c r="C162" s="18" t="s">
        <v>649</v>
      </c>
      <c r="D162" s="19">
        <v>1958</v>
      </c>
      <c r="E162" s="20" t="s">
        <v>7</v>
      </c>
      <c r="F162" s="66" t="s">
        <v>1397</v>
      </c>
      <c r="G162" s="18" t="s">
        <v>1398</v>
      </c>
      <c r="H162" s="9" t="str">
        <f t="shared" si="14"/>
        <v>ok</v>
      </c>
      <c r="I162" s="109" t="str">
        <f t="shared" si="19"/>
        <v>MAZZOTTA VINCENZO</v>
      </c>
      <c r="J162" s="10" t="str">
        <f t="shared" si="20"/>
        <v>M-55</v>
      </c>
      <c r="K162" s="10" t="str">
        <f t="shared" si="15"/>
        <v>Adulti</v>
      </c>
      <c r="L162" s="10">
        <f t="shared" si="16"/>
        <v>34</v>
      </c>
      <c r="M162" s="10">
        <f t="shared" si="17"/>
        <v>5000</v>
      </c>
      <c r="N162" s="10" t="str">
        <f t="shared" si="18"/>
        <v>B03</v>
      </c>
      <c r="P162" s="7"/>
    </row>
    <row r="163" spans="1:16">
      <c r="A163" s="62">
        <v>162</v>
      </c>
      <c r="B163" s="18" t="s">
        <v>1416</v>
      </c>
      <c r="C163" s="18" t="s">
        <v>728</v>
      </c>
      <c r="D163" s="19">
        <v>1956</v>
      </c>
      <c r="E163" s="20" t="s">
        <v>7</v>
      </c>
      <c r="F163" s="66" t="s">
        <v>1397</v>
      </c>
      <c r="G163" s="18" t="s">
        <v>1398</v>
      </c>
      <c r="H163" s="9" t="str">
        <f t="shared" si="14"/>
        <v>ok</v>
      </c>
      <c r="I163" s="109" t="str">
        <f t="shared" si="19"/>
        <v>MENEGHETTI MARIO</v>
      </c>
      <c r="J163" s="10" t="str">
        <f t="shared" si="20"/>
        <v>M-60</v>
      </c>
      <c r="K163" s="10" t="str">
        <f t="shared" si="15"/>
        <v>Adulti</v>
      </c>
      <c r="L163" s="10">
        <f t="shared" si="16"/>
        <v>36</v>
      </c>
      <c r="M163" s="10">
        <f t="shared" si="17"/>
        <v>5000</v>
      </c>
      <c r="N163" s="10" t="str">
        <f t="shared" si="18"/>
        <v>B03</v>
      </c>
      <c r="P163" s="7"/>
    </row>
    <row r="164" spans="1:16">
      <c r="A164" s="62">
        <v>163</v>
      </c>
      <c r="B164" s="18" t="s">
        <v>1415</v>
      </c>
      <c r="C164" s="18" t="s">
        <v>413</v>
      </c>
      <c r="D164" s="19">
        <v>1992</v>
      </c>
      <c r="E164" s="20" t="s">
        <v>7</v>
      </c>
      <c r="F164" s="66" t="s">
        <v>1397</v>
      </c>
      <c r="G164" s="18" t="s">
        <v>1398</v>
      </c>
      <c r="H164" s="9" t="str">
        <f t="shared" si="14"/>
        <v>ok</v>
      </c>
      <c r="I164" s="109" t="str">
        <f t="shared" si="19"/>
        <v>PERNICE STEFANO</v>
      </c>
      <c r="J164" s="10" t="str">
        <f t="shared" si="20"/>
        <v>M-25</v>
      </c>
      <c r="K164" s="10" t="str">
        <f t="shared" si="15"/>
        <v>Adulti</v>
      </c>
      <c r="L164" s="10">
        <f t="shared" si="16"/>
        <v>22</v>
      </c>
      <c r="M164" s="10">
        <f t="shared" si="17"/>
        <v>6500</v>
      </c>
      <c r="N164" s="10" t="str">
        <f t="shared" si="18"/>
        <v>B04</v>
      </c>
      <c r="P164" s="7"/>
    </row>
    <row r="165" spans="1:16">
      <c r="A165" s="62">
        <v>164</v>
      </c>
      <c r="B165" s="18" t="s">
        <v>1414</v>
      </c>
      <c r="C165" s="18" t="s">
        <v>1413</v>
      </c>
      <c r="D165" s="19">
        <v>2004</v>
      </c>
      <c r="E165" s="20" t="s">
        <v>6</v>
      </c>
      <c r="F165" s="66" t="s">
        <v>1397</v>
      </c>
      <c r="G165" s="18" t="s">
        <v>1398</v>
      </c>
      <c r="H165" s="9" t="str">
        <f t="shared" si="14"/>
        <v>ok</v>
      </c>
      <c r="I165" s="109" t="str">
        <f t="shared" si="19"/>
        <v>POLI GIOIA</v>
      </c>
      <c r="J165" s="10" t="str">
        <f t="shared" si="20"/>
        <v>F-Ragazze B</v>
      </c>
      <c r="K165" s="10" t="str">
        <f t="shared" si="15"/>
        <v>Giovanile</v>
      </c>
      <c r="L165" s="10">
        <f t="shared" si="16"/>
        <v>11</v>
      </c>
      <c r="M165" s="10">
        <f t="shared" si="17"/>
        <v>1000</v>
      </c>
      <c r="N165" s="10" t="str">
        <f t="shared" si="18"/>
        <v>A04</v>
      </c>
      <c r="P165" s="7"/>
    </row>
    <row r="166" spans="1:16">
      <c r="A166" s="62">
        <v>165</v>
      </c>
      <c r="B166" s="18" t="s">
        <v>1412</v>
      </c>
      <c r="C166" s="18" t="s">
        <v>461</v>
      </c>
      <c r="D166" s="19">
        <v>1991</v>
      </c>
      <c r="E166" s="20" t="s">
        <v>7</v>
      </c>
      <c r="F166" s="66" t="s">
        <v>1397</v>
      </c>
      <c r="G166" s="18" t="s">
        <v>1398</v>
      </c>
      <c r="H166" s="9" t="str">
        <f t="shared" si="14"/>
        <v>ok</v>
      </c>
      <c r="I166" s="109" t="str">
        <f t="shared" si="19"/>
        <v>SALARO FABIO</v>
      </c>
      <c r="J166" s="10" t="str">
        <f t="shared" si="20"/>
        <v>M-25</v>
      </c>
      <c r="K166" s="10" t="str">
        <f t="shared" si="15"/>
        <v>Adulti</v>
      </c>
      <c r="L166" s="10">
        <f t="shared" si="16"/>
        <v>22</v>
      </c>
      <c r="M166" s="10">
        <f t="shared" si="17"/>
        <v>6500</v>
      </c>
      <c r="N166" s="10" t="str">
        <f t="shared" si="18"/>
        <v>B04</v>
      </c>
      <c r="P166" s="7"/>
    </row>
    <row r="167" spans="1:16">
      <c r="A167" s="62">
        <v>166</v>
      </c>
      <c r="B167" s="18" t="s">
        <v>1412</v>
      </c>
      <c r="C167" s="18" t="s">
        <v>417</v>
      </c>
      <c r="D167" s="19">
        <v>1963</v>
      </c>
      <c r="E167" s="20" t="s">
        <v>7</v>
      </c>
      <c r="F167" s="66" t="s">
        <v>1397</v>
      </c>
      <c r="G167" s="18" t="s">
        <v>1398</v>
      </c>
      <c r="H167" s="9" t="str">
        <f t="shared" si="14"/>
        <v>ok</v>
      </c>
      <c r="I167" s="109" t="str">
        <f t="shared" si="19"/>
        <v>SALARO GABRIELE</v>
      </c>
      <c r="J167" s="10" t="str">
        <f t="shared" si="20"/>
        <v>M-50</v>
      </c>
      <c r="K167" s="10" t="str">
        <f t="shared" si="15"/>
        <v>Adulti</v>
      </c>
      <c r="L167" s="10">
        <f t="shared" si="16"/>
        <v>32</v>
      </c>
      <c r="M167" s="10">
        <f t="shared" si="17"/>
        <v>5000</v>
      </c>
      <c r="N167" s="10" t="str">
        <f t="shared" si="18"/>
        <v>B03</v>
      </c>
      <c r="P167" s="7"/>
    </row>
    <row r="168" spans="1:16">
      <c r="A168" s="62">
        <v>167</v>
      </c>
      <c r="B168" s="18" t="s">
        <v>1411</v>
      </c>
      <c r="C168" s="18" t="s">
        <v>218</v>
      </c>
      <c r="D168" s="19">
        <v>1997</v>
      </c>
      <c r="E168" s="20" t="s">
        <v>7</v>
      </c>
      <c r="F168" s="66" t="s">
        <v>1397</v>
      </c>
      <c r="G168" s="18" t="s">
        <v>1398</v>
      </c>
      <c r="H168" s="9" t="str">
        <f t="shared" si="14"/>
        <v>ok</v>
      </c>
      <c r="I168" s="109" t="str">
        <f t="shared" si="19"/>
        <v>SAVARESE LUCA</v>
      </c>
      <c r="J168" s="10" t="str">
        <f t="shared" si="20"/>
        <v>M-20</v>
      </c>
      <c r="K168" s="10" t="str">
        <f t="shared" si="15"/>
        <v>Adulti</v>
      </c>
      <c r="L168" s="10">
        <f t="shared" si="16"/>
        <v>20</v>
      </c>
      <c r="M168" s="10">
        <f t="shared" si="17"/>
        <v>6500</v>
      </c>
      <c r="N168" s="10" t="str">
        <f t="shared" si="18"/>
        <v>B04</v>
      </c>
      <c r="P168" s="7"/>
    </row>
    <row r="169" spans="1:16">
      <c r="A169" s="62">
        <v>168</v>
      </c>
      <c r="B169" s="18" t="s">
        <v>1410</v>
      </c>
      <c r="C169" s="18" t="s">
        <v>218</v>
      </c>
      <c r="D169" s="19">
        <v>1999</v>
      </c>
      <c r="E169" s="20" t="s">
        <v>7</v>
      </c>
      <c r="F169" s="66" t="s">
        <v>1397</v>
      </c>
      <c r="G169" s="18" t="s">
        <v>1398</v>
      </c>
      <c r="H169" s="9" t="str">
        <f t="shared" si="14"/>
        <v>ok</v>
      </c>
      <c r="I169" s="109" t="str">
        <f t="shared" si="19"/>
        <v>SCHIAVELLO LUCA</v>
      </c>
      <c r="J169" s="10" t="str">
        <f t="shared" si="20"/>
        <v>M- Juniores</v>
      </c>
      <c r="K169" s="10" t="str">
        <f t="shared" si="15"/>
        <v>Adulti</v>
      </c>
      <c r="L169" s="10">
        <f t="shared" si="16"/>
        <v>18</v>
      </c>
      <c r="M169" s="10">
        <f t="shared" si="17"/>
        <v>5000</v>
      </c>
      <c r="N169" s="10" t="str">
        <f t="shared" si="18"/>
        <v>B03</v>
      </c>
      <c r="P169" s="7"/>
    </row>
    <row r="170" spans="1:16">
      <c r="A170" s="62">
        <v>169</v>
      </c>
      <c r="B170" s="18" t="s">
        <v>1409</v>
      </c>
      <c r="C170" s="18" t="s">
        <v>1408</v>
      </c>
      <c r="D170" s="19">
        <v>1968</v>
      </c>
      <c r="E170" s="20" t="s">
        <v>7</v>
      </c>
      <c r="F170" s="66" t="s">
        <v>1397</v>
      </c>
      <c r="G170" s="18" t="s">
        <v>1398</v>
      </c>
      <c r="H170" s="9" t="str">
        <f t="shared" si="14"/>
        <v>ok</v>
      </c>
      <c r="I170" s="109" t="str">
        <f t="shared" si="19"/>
        <v>SCIBETTA ANTONINO</v>
      </c>
      <c r="J170" s="10" t="str">
        <f t="shared" si="20"/>
        <v>M-45</v>
      </c>
      <c r="K170" s="10" t="str">
        <f t="shared" si="15"/>
        <v>Adulti</v>
      </c>
      <c r="L170" s="10">
        <f t="shared" si="16"/>
        <v>30</v>
      </c>
      <c r="M170" s="10">
        <f t="shared" si="17"/>
        <v>6500</v>
      </c>
      <c r="N170" s="10" t="str">
        <f t="shared" si="18"/>
        <v>B04</v>
      </c>
      <c r="P170" s="7"/>
    </row>
    <row r="171" spans="1:16">
      <c r="A171" s="62">
        <v>170</v>
      </c>
      <c r="B171" s="18" t="s">
        <v>1407</v>
      </c>
      <c r="C171" s="18" t="s">
        <v>736</v>
      </c>
      <c r="D171" s="19">
        <v>2003</v>
      </c>
      <c r="E171" s="20" t="s">
        <v>7</v>
      </c>
      <c r="F171" s="66" t="s">
        <v>1397</v>
      </c>
      <c r="G171" s="18" t="s">
        <v>1398</v>
      </c>
      <c r="H171" s="9" t="str">
        <f t="shared" si="14"/>
        <v>ok</v>
      </c>
      <c r="I171" s="109" t="str">
        <f t="shared" si="19"/>
        <v>SCORZA DARIO</v>
      </c>
      <c r="J171" s="10" t="str">
        <f t="shared" si="20"/>
        <v>M-CadettI</v>
      </c>
      <c r="K171" s="10" t="str">
        <f t="shared" si="15"/>
        <v>Giovanile</v>
      </c>
      <c r="L171" s="10">
        <f t="shared" si="16"/>
        <v>14</v>
      </c>
      <c r="M171" s="10">
        <f t="shared" si="17"/>
        <v>2100</v>
      </c>
      <c r="N171" s="10" t="str">
        <f t="shared" si="18"/>
        <v>A01</v>
      </c>
      <c r="P171" s="7"/>
    </row>
    <row r="172" spans="1:16">
      <c r="A172" s="62">
        <v>171</v>
      </c>
      <c r="B172" s="18" t="s">
        <v>1406</v>
      </c>
      <c r="C172" s="18" t="s">
        <v>393</v>
      </c>
      <c r="D172" s="19">
        <v>1995</v>
      </c>
      <c r="E172" s="20" t="s">
        <v>6</v>
      </c>
      <c r="F172" s="66" t="s">
        <v>1397</v>
      </c>
      <c r="G172" s="18" t="s">
        <v>1398</v>
      </c>
      <c r="H172" s="9" t="str">
        <f t="shared" si="14"/>
        <v>ok</v>
      </c>
      <c r="I172" s="109" t="str">
        <f t="shared" si="19"/>
        <v>TORCHIO ALESSANDRA</v>
      </c>
      <c r="J172" s="10" t="str">
        <f t="shared" si="20"/>
        <v>F-20</v>
      </c>
      <c r="K172" s="10" t="str">
        <f t="shared" si="15"/>
        <v>Adulti</v>
      </c>
      <c r="L172" s="10">
        <f t="shared" si="16"/>
        <v>19</v>
      </c>
      <c r="M172" s="10">
        <f t="shared" si="17"/>
        <v>4000</v>
      </c>
      <c r="N172" s="10" t="str">
        <f t="shared" si="18"/>
        <v>B02</v>
      </c>
      <c r="P172" s="7"/>
    </row>
    <row r="173" spans="1:16">
      <c r="A173" s="62">
        <v>172</v>
      </c>
      <c r="B173" s="18" t="s">
        <v>1405</v>
      </c>
      <c r="C173" s="18" t="s">
        <v>264</v>
      </c>
      <c r="D173" s="19">
        <v>2002</v>
      </c>
      <c r="E173" s="20" t="s">
        <v>7</v>
      </c>
      <c r="F173" s="66" t="s">
        <v>1397</v>
      </c>
      <c r="G173" s="18" t="s">
        <v>1398</v>
      </c>
      <c r="H173" s="9" t="str">
        <f t="shared" si="14"/>
        <v>ok</v>
      </c>
      <c r="I173" s="109" t="str">
        <f t="shared" si="19"/>
        <v>TORTORA MAURO</v>
      </c>
      <c r="J173" s="10" t="str">
        <f t="shared" si="20"/>
        <v>M-CadettI</v>
      </c>
      <c r="K173" s="10" t="str">
        <f t="shared" si="15"/>
        <v>Giovanile</v>
      </c>
      <c r="L173" s="10">
        <f t="shared" si="16"/>
        <v>14</v>
      </c>
      <c r="M173" s="10">
        <f t="shared" si="17"/>
        <v>2100</v>
      </c>
      <c r="N173" s="10" t="str">
        <f t="shared" si="18"/>
        <v>A01</v>
      </c>
      <c r="P173" s="7"/>
    </row>
    <row r="174" spans="1:16">
      <c r="A174" s="62">
        <v>173</v>
      </c>
      <c r="B174" s="18" t="s">
        <v>1404</v>
      </c>
      <c r="C174" s="18" t="s">
        <v>1403</v>
      </c>
      <c r="D174" s="19">
        <v>1975</v>
      </c>
      <c r="E174" s="20" t="s">
        <v>6</v>
      </c>
      <c r="F174" s="66" t="s">
        <v>1397</v>
      </c>
      <c r="G174" s="18" t="s">
        <v>1398</v>
      </c>
      <c r="H174" s="9" t="str">
        <f t="shared" si="14"/>
        <v>ok</v>
      </c>
      <c r="I174" s="109" t="str">
        <f t="shared" si="19"/>
        <v>TRIPODI GIOVANNA</v>
      </c>
      <c r="J174" s="10" t="str">
        <f t="shared" si="20"/>
        <v>F-40</v>
      </c>
      <c r="K174" s="10" t="str">
        <f t="shared" si="15"/>
        <v>Adulti</v>
      </c>
      <c r="L174" s="10">
        <f t="shared" si="16"/>
        <v>27</v>
      </c>
      <c r="M174" s="10">
        <f t="shared" si="17"/>
        <v>4000</v>
      </c>
      <c r="N174" s="10" t="str">
        <f t="shared" si="18"/>
        <v>B02</v>
      </c>
      <c r="P174" s="7"/>
    </row>
    <row r="175" spans="1:16">
      <c r="A175" s="62"/>
      <c r="B175" s="18" t="s">
        <v>1402</v>
      </c>
      <c r="C175" s="18" t="s">
        <v>713</v>
      </c>
      <c r="D175" s="19">
        <v>1968</v>
      </c>
      <c r="E175" s="20" t="s">
        <v>7</v>
      </c>
      <c r="F175" s="66" t="s">
        <v>1397</v>
      </c>
      <c r="G175" s="18" t="s">
        <v>1398</v>
      </c>
      <c r="H175" s="9" t="str">
        <f t="shared" si="14"/>
        <v>ok</v>
      </c>
      <c r="I175" s="109" t="str">
        <f t="shared" si="19"/>
        <v>VERTERAMO CARLO</v>
      </c>
      <c r="J175" s="10" t="str">
        <f t="shared" si="20"/>
        <v>M-45</v>
      </c>
      <c r="K175" s="10" t="str">
        <f t="shared" si="15"/>
        <v>Adulti</v>
      </c>
      <c r="L175" s="10">
        <f t="shared" si="16"/>
        <v>30</v>
      </c>
      <c r="M175" s="10">
        <f t="shared" si="17"/>
        <v>6500</v>
      </c>
      <c r="N175" s="10" t="str">
        <f t="shared" si="18"/>
        <v>B04</v>
      </c>
      <c r="P175" s="7"/>
    </row>
    <row r="176" spans="1:16">
      <c r="A176" s="62">
        <v>175</v>
      </c>
      <c r="B176" s="18" t="s">
        <v>1401</v>
      </c>
      <c r="C176" s="18" t="s">
        <v>218</v>
      </c>
      <c r="D176" s="19">
        <v>2003</v>
      </c>
      <c r="E176" s="20" t="s">
        <v>7</v>
      </c>
      <c r="F176" s="66" t="s">
        <v>1397</v>
      </c>
      <c r="G176" s="18" t="s">
        <v>1398</v>
      </c>
      <c r="H176" s="9" t="str">
        <f t="shared" si="14"/>
        <v>ok</v>
      </c>
      <c r="I176" s="109" t="str">
        <f t="shared" si="19"/>
        <v>VESCO LUCA</v>
      </c>
      <c r="J176" s="10" t="str">
        <f t="shared" si="20"/>
        <v>M-CadettI</v>
      </c>
      <c r="K176" s="10" t="str">
        <f t="shared" si="15"/>
        <v>Giovanile</v>
      </c>
      <c r="L176" s="10">
        <f t="shared" si="16"/>
        <v>14</v>
      </c>
      <c r="M176" s="10">
        <f t="shared" si="17"/>
        <v>2100</v>
      </c>
      <c r="N176" s="10" t="str">
        <f t="shared" si="18"/>
        <v>A01</v>
      </c>
      <c r="P176" s="7"/>
    </row>
    <row r="177" spans="1:16">
      <c r="A177" s="62">
        <v>176</v>
      </c>
      <c r="B177" s="18" t="s">
        <v>1400</v>
      </c>
      <c r="C177" s="18" t="s">
        <v>1399</v>
      </c>
      <c r="D177" s="19">
        <v>1965</v>
      </c>
      <c r="E177" s="20" t="s">
        <v>6</v>
      </c>
      <c r="F177" s="66" t="s">
        <v>1397</v>
      </c>
      <c r="G177" s="18" t="s">
        <v>1398</v>
      </c>
      <c r="H177" s="9" t="str">
        <f t="shared" si="14"/>
        <v>ok</v>
      </c>
      <c r="I177" s="109" t="str">
        <f t="shared" si="19"/>
        <v>ZUCCHI RENATA</v>
      </c>
      <c r="J177" s="10" t="str">
        <f t="shared" si="20"/>
        <v>F-50</v>
      </c>
      <c r="K177" s="10" t="str">
        <f t="shared" si="15"/>
        <v>Adulti</v>
      </c>
      <c r="L177" s="10">
        <f t="shared" si="16"/>
        <v>31</v>
      </c>
      <c r="M177" s="10">
        <f t="shared" si="17"/>
        <v>4000</v>
      </c>
      <c r="N177" s="10" t="str">
        <f t="shared" si="18"/>
        <v>B02</v>
      </c>
      <c r="P177" s="7"/>
    </row>
    <row r="178" spans="1:16">
      <c r="A178" s="62">
        <v>177</v>
      </c>
      <c r="B178" s="18" t="s">
        <v>1396</v>
      </c>
      <c r="C178" s="18" t="s">
        <v>417</v>
      </c>
      <c r="D178" s="19">
        <v>2000</v>
      </c>
      <c r="E178" s="20" t="s">
        <v>7</v>
      </c>
      <c r="F178" s="66" t="s">
        <v>1354</v>
      </c>
      <c r="G178" s="18" t="s">
        <v>1355</v>
      </c>
      <c r="H178" s="9" t="str">
        <f t="shared" si="14"/>
        <v>ok</v>
      </c>
      <c r="I178" s="109" t="str">
        <f t="shared" si="19"/>
        <v>ALFARONE GABRIELE</v>
      </c>
      <c r="J178" s="10" t="str">
        <f t="shared" si="20"/>
        <v>M-AllievI</v>
      </c>
      <c r="K178" s="10" t="str">
        <f t="shared" si="15"/>
        <v>Giovanile</v>
      </c>
      <c r="L178" s="10">
        <f t="shared" si="16"/>
        <v>16</v>
      </c>
      <c r="M178" s="10">
        <f t="shared" si="17"/>
        <v>2500</v>
      </c>
      <c r="N178" s="10" t="str">
        <f t="shared" si="18"/>
        <v>B01</v>
      </c>
      <c r="P178" s="7"/>
    </row>
    <row r="179" spans="1:16">
      <c r="A179" s="62">
        <v>178</v>
      </c>
      <c r="B179" s="18" t="s">
        <v>1396</v>
      </c>
      <c r="C179" s="18" t="s">
        <v>792</v>
      </c>
      <c r="D179" s="19">
        <v>1961</v>
      </c>
      <c r="E179" s="20" t="s">
        <v>7</v>
      </c>
      <c r="F179" s="66" t="s">
        <v>1354</v>
      </c>
      <c r="G179" s="18" t="s">
        <v>1355</v>
      </c>
      <c r="H179" s="9" t="str">
        <f t="shared" si="14"/>
        <v>ok</v>
      </c>
      <c r="I179" s="109" t="str">
        <f t="shared" si="19"/>
        <v>ALFARONE GIUSEPPE</v>
      </c>
      <c r="J179" s="10" t="str">
        <f t="shared" si="20"/>
        <v>M-55</v>
      </c>
      <c r="K179" s="10" t="str">
        <f t="shared" si="15"/>
        <v>Adulti</v>
      </c>
      <c r="L179" s="10">
        <f t="shared" si="16"/>
        <v>34</v>
      </c>
      <c r="M179" s="10">
        <f t="shared" si="17"/>
        <v>5000</v>
      </c>
      <c r="N179" s="10" t="str">
        <f t="shared" si="18"/>
        <v>B03</v>
      </c>
      <c r="P179" s="7"/>
    </row>
    <row r="180" spans="1:16">
      <c r="A180" s="62">
        <v>179</v>
      </c>
      <c r="B180" s="18" t="s">
        <v>1394</v>
      </c>
      <c r="C180" s="18" t="s">
        <v>1395</v>
      </c>
      <c r="D180" s="19">
        <v>2006</v>
      </c>
      <c r="E180" s="20" t="s">
        <v>7</v>
      </c>
      <c r="F180" s="66" t="s">
        <v>1354</v>
      </c>
      <c r="G180" s="18" t="s">
        <v>1355</v>
      </c>
      <c r="H180" s="9" t="str">
        <f t="shared" si="14"/>
        <v>ok</v>
      </c>
      <c r="I180" s="109" t="str">
        <f t="shared" si="19"/>
        <v>ARCUDI CHEICK OMAR</v>
      </c>
      <c r="J180" s="10" t="str">
        <f t="shared" si="20"/>
        <v>M-Esordienti</v>
      </c>
      <c r="K180" s="10" t="str">
        <f t="shared" si="15"/>
        <v>Giovanile</v>
      </c>
      <c r="L180" s="10">
        <f t="shared" si="16"/>
        <v>8</v>
      </c>
      <c r="M180" s="10">
        <f t="shared" si="17"/>
        <v>800</v>
      </c>
      <c r="N180" s="10" t="str">
        <f t="shared" si="18"/>
        <v>A07</v>
      </c>
      <c r="P180" s="7"/>
    </row>
    <row r="181" spans="1:16">
      <c r="A181" s="62">
        <v>180</v>
      </c>
      <c r="B181" s="18" t="s">
        <v>1394</v>
      </c>
      <c r="C181" s="18" t="s">
        <v>236</v>
      </c>
      <c r="D181" s="19">
        <v>1963</v>
      </c>
      <c r="E181" s="20" t="s">
        <v>7</v>
      </c>
      <c r="F181" s="66" t="s">
        <v>1354</v>
      </c>
      <c r="G181" s="18" t="s">
        <v>1355</v>
      </c>
      <c r="H181" s="9" t="str">
        <f t="shared" si="14"/>
        <v>ok</v>
      </c>
      <c r="I181" s="109" t="str">
        <f t="shared" si="19"/>
        <v>ARCUDI FRANCESCO</v>
      </c>
      <c r="J181" s="10" t="str">
        <f t="shared" si="20"/>
        <v>M-50</v>
      </c>
      <c r="K181" s="10" t="str">
        <f t="shared" si="15"/>
        <v>Adulti</v>
      </c>
      <c r="L181" s="10">
        <f t="shared" si="16"/>
        <v>32</v>
      </c>
      <c r="M181" s="10">
        <f t="shared" si="17"/>
        <v>5000</v>
      </c>
      <c r="N181" s="10" t="str">
        <f t="shared" si="18"/>
        <v>B03</v>
      </c>
      <c r="P181" s="7"/>
    </row>
    <row r="182" spans="1:16">
      <c r="A182" s="62">
        <v>181</v>
      </c>
      <c r="B182" s="18" t="s">
        <v>1393</v>
      </c>
      <c r="C182" s="18" t="s">
        <v>361</v>
      </c>
      <c r="D182" s="19">
        <v>1956</v>
      </c>
      <c r="E182" s="20" t="s">
        <v>7</v>
      </c>
      <c r="F182" s="66" t="s">
        <v>1354</v>
      </c>
      <c r="G182" s="18" t="s">
        <v>1355</v>
      </c>
      <c r="H182" s="9" t="str">
        <f t="shared" si="14"/>
        <v>ok</v>
      </c>
      <c r="I182" s="109" t="str">
        <f t="shared" si="19"/>
        <v>ARDO' PAOLO</v>
      </c>
      <c r="J182" s="10" t="str">
        <f t="shared" si="20"/>
        <v>M-60</v>
      </c>
      <c r="K182" s="10" t="str">
        <f t="shared" si="15"/>
        <v>Adulti</v>
      </c>
      <c r="L182" s="10">
        <f t="shared" si="16"/>
        <v>36</v>
      </c>
      <c r="M182" s="10">
        <f t="shared" si="17"/>
        <v>5000</v>
      </c>
      <c r="N182" s="10" t="str">
        <f t="shared" si="18"/>
        <v>B03</v>
      </c>
      <c r="P182" s="7"/>
    </row>
    <row r="183" spans="1:16">
      <c r="A183" s="62">
        <v>182</v>
      </c>
      <c r="B183" s="18" t="s">
        <v>1392</v>
      </c>
      <c r="C183" s="18" t="s">
        <v>243</v>
      </c>
      <c r="D183" s="19">
        <v>2000</v>
      </c>
      <c r="E183" s="20" t="s">
        <v>7</v>
      </c>
      <c r="F183" s="66" t="s">
        <v>1354</v>
      </c>
      <c r="G183" s="18" t="s">
        <v>1355</v>
      </c>
      <c r="H183" s="9" t="str">
        <f t="shared" si="14"/>
        <v>ok</v>
      </c>
      <c r="I183" s="109" t="str">
        <f t="shared" si="19"/>
        <v>BEVILACQUA MATTEO</v>
      </c>
      <c r="J183" s="10" t="str">
        <f t="shared" si="20"/>
        <v>M-AllievI</v>
      </c>
      <c r="K183" s="10" t="str">
        <f t="shared" si="15"/>
        <v>Giovanile</v>
      </c>
      <c r="L183" s="10">
        <f t="shared" si="16"/>
        <v>16</v>
      </c>
      <c r="M183" s="10">
        <f t="shared" si="17"/>
        <v>2500</v>
      </c>
      <c r="N183" s="10" t="str">
        <f t="shared" si="18"/>
        <v>B01</v>
      </c>
      <c r="P183" s="7"/>
    </row>
    <row r="184" spans="1:16">
      <c r="A184" s="62">
        <v>183</v>
      </c>
      <c r="B184" s="18" t="s">
        <v>734</v>
      </c>
      <c r="C184" s="18" t="s">
        <v>1241</v>
      </c>
      <c r="D184" s="19">
        <v>1965</v>
      </c>
      <c r="E184" s="20" t="s">
        <v>7</v>
      </c>
      <c r="F184" s="66" t="s">
        <v>1354</v>
      </c>
      <c r="G184" s="18" t="s">
        <v>1355</v>
      </c>
      <c r="H184" s="9" t="str">
        <f t="shared" si="14"/>
        <v>ok</v>
      </c>
      <c r="I184" s="109" t="str">
        <f t="shared" si="19"/>
        <v>CAPITANI VALTER</v>
      </c>
      <c r="J184" s="10" t="str">
        <f t="shared" si="20"/>
        <v>M-50</v>
      </c>
      <c r="K184" s="10" t="str">
        <f t="shared" si="15"/>
        <v>Adulti</v>
      </c>
      <c r="L184" s="10">
        <f t="shared" si="16"/>
        <v>32</v>
      </c>
      <c r="M184" s="10">
        <f t="shared" si="17"/>
        <v>5000</v>
      </c>
      <c r="N184" s="10" t="str">
        <f t="shared" si="18"/>
        <v>B03</v>
      </c>
      <c r="P184" s="7"/>
    </row>
    <row r="185" spans="1:16">
      <c r="A185" s="62">
        <v>184</v>
      </c>
      <c r="B185" s="18" t="s">
        <v>1391</v>
      </c>
      <c r="C185" s="18" t="s">
        <v>539</v>
      </c>
      <c r="D185" s="19">
        <v>1949</v>
      </c>
      <c r="E185" s="20" t="s">
        <v>7</v>
      </c>
      <c r="F185" s="66" t="s">
        <v>1354</v>
      </c>
      <c r="G185" s="18" t="s">
        <v>1355</v>
      </c>
      <c r="H185" s="9" t="str">
        <f t="shared" si="14"/>
        <v>ok</v>
      </c>
      <c r="I185" s="109" t="str">
        <f t="shared" si="19"/>
        <v>CAPUANO ANTONIO</v>
      </c>
      <c r="J185" s="10" t="str">
        <f t="shared" si="20"/>
        <v>M-65</v>
      </c>
      <c r="K185" s="10" t="str">
        <f t="shared" si="15"/>
        <v>Adulti</v>
      </c>
      <c r="L185" s="10">
        <f t="shared" si="16"/>
        <v>38</v>
      </c>
      <c r="M185" s="10">
        <f t="shared" si="17"/>
        <v>5000</v>
      </c>
      <c r="N185" s="10" t="str">
        <f t="shared" si="18"/>
        <v>B03</v>
      </c>
      <c r="P185" s="7"/>
    </row>
    <row r="186" spans="1:16">
      <c r="A186" s="62">
        <v>185</v>
      </c>
      <c r="B186" s="18" t="s">
        <v>1390</v>
      </c>
      <c r="C186" s="18" t="s">
        <v>424</v>
      </c>
      <c r="D186" s="19">
        <v>1970</v>
      </c>
      <c r="E186" s="20" t="s">
        <v>7</v>
      </c>
      <c r="F186" s="66" t="s">
        <v>1354</v>
      </c>
      <c r="G186" s="18" t="s">
        <v>1355</v>
      </c>
      <c r="H186" s="9" t="str">
        <f t="shared" si="14"/>
        <v>ok</v>
      </c>
      <c r="I186" s="109" t="str">
        <f t="shared" si="19"/>
        <v>CARIOTI RICCARDO</v>
      </c>
      <c r="J186" s="10" t="str">
        <f t="shared" si="20"/>
        <v>M-45</v>
      </c>
      <c r="K186" s="10" t="str">
        <f t="shared" si="15"/>
        <v>Adulti</v>
      </c>
      <c r="L186" s="10">
        <f t="shared" si="16"/>
        <v>30</v>
      </c>
      <c r="M186" s="10">
        <f t="shared" si="17"/>
        <v>6500</v>
      </c>
      <c r="N186" s="10" t="str">
        <f t="shared" si="18"/>
        <v>B04</v>
      </c>
      <c r="P186" s="7"/>
    </row>
    <row r="187" spans="1:16">
      <c r="A187" s="62">
        <v>186</v>
      </c>
      <c r="B187" s="18" t="s">
        <v>1389</v>
      </c>
      <c r="C187" s="18" t="s">
        <v>1388</v>
      </c>
      <c r="D187" s="19">
        <v>1984</v>
      </c>
      <c r="E187" s="20" t="s">
        <v>7</v>
      </c>
      <c r="F187" s="66" t="s">
        <v>1354</v>
      </c>
      <c r="G187" s="18" t="s">
        <v>1355</v>
      </c>
      <c r="H187" s="9" t="str">
        <f t="shared" si="14"/>
        <v>ok</v>
      </c>
      <c r="I187" s="109" t="str">
        <f t="shared" si="19"/>
        <v>CEFOLA ARMANDO</v>
      </c>
      <c r="J187" s="10" t="str">
        <f t="shared" si="20"/>
        <v>M-30</v>
      </c>
      <c r="K187" s="10" t="str">
        <f t="shared" si="15"/>
        <v>Adulti</v>
      </c>
      <c r="L187" s="10">
        <f t="shared" si="16"/>
        <v>24</v>
      </c>
      <c r="M187" s="10">
        <f t="shared" si="17"/>
        <v>6500</v>
      </c>
      <c r="N187" s="10" t="str">
        <f t="shared" si="18"/>
        <v>B04</v>
      </c>
      <c r="P187" s="7"/>
    </row>
    <row r="188" spans="1:16">
      <c r="A188" s="62">
        <v>187</v>
      </c>
      <c r="B188" s="18" t="s">
        <v>1387</v>
      </c>
      <c r="C188" s="18" t="s">
        <v>250</v>
      </c>
      <c r="D188" s="19">
        <v>2008</v>
      </c>
      <c r="E188" s="20" t="s">
        <v>7</v>
      </c>
      <c r="F188" s="66" t="s">
        <v>1354</v>
      </c>
      <c r="G188" s="18" t="s">
        <v>1355</v>
      </c>
      <c r="H188" s="9" t="str">
        <f t="shared" si="14"/>
        <v>ok</v>
      </c>
      <c r="I188" s="109" t="str">
        <f t="shared" si="19"/>
        <v>CELEGATO MATTIA</v>
      </c>
      <c r="J188" s="10" t="str">
        <f t="shared" si="20"/>
        <v>M-Pulcini</v>
      </c>
      <c r="K188" s="10" t="str">
        <f t="shared" si="15"/>
        <v>Giovanile</v>
      </c>
      <c r="L188" s="10">
        <f t="shared" si="16"/>
        <v>6</v>
      </c>
      <c r="M188" s="10">
        <f t="shared" si="17"/>
        <v>400</v>
      </c>
      <c r="N188" s="10" t="str">
        <f t="shared" si="18"/>
        <v>A09</v>
      </c>
      <c r="P188" s="7"/>
    </row>
    <row r="189" spans="1:16">
      <c r="A189" s="62">
        <v>188</v>
      </c>
      <c r="B189" s="18" t="s">
        <v>1386</v>
      </c>
      <c r="C189" s="18" t="s">
        <v>569</v>
      </c>
      <c r="D189" s="19">
        <v>1969</v>
      </c>
      <c r="E189" s="20" t="s">
        <v>6</v>
      </c>
      <c r="F189" s="66" t="s">
        <v>1354</v>
      </c>
      <c r="G189" s="18" t="s">
        <v>1355</v>
      </c>
      <c r="H189" s="9" t="str">
        <f t="shared" si="14"/>
        <v>ok</v>
      </c>
      <c r="I189" s="109" t="str">
        <f t="shared" si="19"/>
        <v>CERNUSCO BARBARA</v>
      </c>
      <c r="J189" s="10" t="str">
        <f t="shared" si="20"/>
        <v>F-45</v>
      </c>
      <c r="K189" s="10" t="str">
        <f t="shared" si="15"/>
        <v>Adulti</v>
      </c>
      <c r="L189" s="10">
        <f t="shared" si="16"/>
        <v>29</v>
      </c>
      <c r="M189" s="10">
        <f t="shared" si="17"/>
        <v>4000</v>
      </c>
      <c r="N189" s="10" t="str">
        <f t="shared" si="18"/>
        <v>B02</v>
      </c>
      <c r="P189" s="7"/>
    </row>
    <row r="190" spans="1:16">
      <c r="A190" s="62">
        <v>189</v>
      </c>
      <c r="B190" s="18" t="s">
        <v>2568</v>
      </c>
      <c r="C190" s="18" t="s">
        <v>248</v>
      </c>
      <c r="D190" s="19">
        <v>2006</v>
      </c>
      <c r="E190" s="20" t="s">
        <v>7</v>
      </c>
      <c r="F190" s="66" t="s">
        <v>1354</v>
      </c>
      <c r="G190" s="18" t="s">
        <v>1355</v>
      </c>
      <c r="H190" s="9" t="str">
        <f t="shared" si="14"/>
        <v>ok</v>
      </c>
      <c r="I190" s="109" t="str">
        <f t="shared" si="19"/>
        <v>#D'AURIA EDOARDO</v>
      </c>
      <c r="J190" s="10" t="str">
        <f t="shared" si="20"/>
        <v>M-Esordienti</v>
      </c>
      <c r="K190" s="10" t="str">
        <f t="shared" si="15"/>
        <v>Giovanile</v>
      </c>
      <c r="L190" s="10">
        <f t="shared" si="16"/>
        <v>8</v>
      </c>
      <c r="M190" s="10">
        <f t="shared" si="17"/>
        <v>800</v>
      </c>
      <c r="N190" s="10" t="str">
        <f t="shared" si="18"/>
        <v>A07</v>
      </c>
      <c r="P190" s="7"/>
    </row>
    <row r="191" spans="1:16">
      <c r="A191" s="62">
        <v>190</v>
      </c>
      <c r="B191" s="18" t="s">
        <v>1384</v>
      </c>
      <c r="C191" s="18" t="s">
        <v>200</v>
      </c>
      <c r="D191" s="19">
        <v>1961</v>
      </c>
      <c r="E191" s="20" t="s">
        <v>7</v>
      </c>
      <c r="F191" s="66" t="s">
        <v>1354</v>
      </c>
      <c r="G191" s="18" t="s">
        <v>1355</v>
      </c>
      <c r="H191" s="9" t="str">
        <f t="shared" si="14"/>
        <v>ok</v>
      </c>
      <c r="I191" s="109" t="str">
        <f t="shared" si="19"/>
        <v>DRAGONE ROBERTO</v>
      </c>
      <c r="J191" s="10" t="str">
        <f t="shared" si="20"/>
        <v>M-55</v>
      </c>
      <c r="K191" s="10" t="str">
        <f t="shared" si="15"/>
        <v>Adulti</v>
      </c>
      <c r="L191" s="10">
        <f t="shared" si="16"/>
        <v>34</v>
      </c>
      <c r="M191" s="10">
        <f t="shared" si="17"/>
        <v>5000</v>
      </c>
      <c r="N191" s="10" t="str">
        <f t="shared" si="18"/>
        <v>B03</v>
      </c>
      <c r="P191" s="7"/>
    </row>
    <row r="192" spans="1:16">
      <c r="A192" s="62">
        <v>191</v>
      </c>
      <c r="B192" s="18" t="s">
        <v>946</v>
      </c>
      <c r="C192" s="18" t="s">
        <v>1383</v>
      </c>
      <c r="D192" s="19">
        <v>1947</v>
      </c>
      <c r="E192" s="20" t="s">
        <v>6</v>
      </c>
      <c r="F192" s="66" t="s">
        <v>1354</v>
      </c>
      <c r="G192" s="18" t="s">
        <v>1355</v>
      </c>
      <c r="H192" s="9" t="str">
        <f t="shared" si="14"/>
        <v>ok</v>
      </c>
      <c r="I192" s="109" t="str">
        <f t="shared" si="19"/>
        <v>FIORE MARIA ANTONIA</v>
      </c>
      <c r="J192" s="10" t="str">
        <f t="shared" si="20"/>
        <v>F-70</v>
      </c>
      <c r="K192" s="10" t="str">
        <f t="shared" si="15"/>
        <v>Adulti</v>
      </c>
      <c r="L192" s="10">
        <f t="shared" si="16"/>
        <v>39</v>
      </c>
      <c r="M192" s="10">
        <f t="shared" si="17"/>
        <v>4000</v>
      </c>
      <c r="N192" s="10" t="str">
        <f t="shared" si="18"/>
        <v>B02</v>
      </c>
      <c r="P192" s="7"/>
    </row>
    <row r="193" spans="1:16">
      <c r="A193" s="62">
        <v>192</v>
      </c>
      <c r="B193" s="18" t="s">
        <v>1382</v>
      </c>
      <c r="C193" s="18" t="s">
        <v>1381</v>
      </c>
      <c r="D193" s="19">
        <v>1988</v>
      </c>
      <c r="E193" s="20" t="s">
        <v>6</v>
      </c>
      <c r="F193" s="66" t="s">
        <v>1354</v>
      </c>
      <c r="G193" s="18" t="s">
        <v>1355</v>
      </c>
      <c r="H193" s="9" t="str">
        <f t="shared" si="14"/>
        <v>ok</v>
      </c>
      <c r="I193" s="109" t="str">
        <f t="shared" si="19"/>
        <v>FORTUNA ELIANA CARMEN</v>
      </c>
      <c r="J193" s="10" t="str">
        <f t="shared" si="20"/>
        <v>F-25</v>
      </c>
      <c r="K193" s="10" t="str">
        <f t="shared" si="15"/>
        <v>Adulti</v>
      </c>
      <c r="L193" s="10">
        <f t="shared" si="16"/>
        <v>21</v>
      </c>
      <c r="M193" s="10">
        <f t="shared" si="17"/>
        <v>4000</v>
      </c>
      <c r="N193" s="10" t="str">
        <f t="shared" si="18"/>
        <v>B02</v>
      </c>
      <c r="P193" s="7"/>
    </row>
    <row r="194" spans="1:16">
      <c r="A194" s="62">
        <v>193</v>
      </c>
      <c r="B194" s="18" t="s">
        <v>1380</v>
      </c>
      <c r="C194" s="18" t="s">
        <v>878</v>
      </c>
      <c r="D194" s="19">
        <v>1970</v>
      </c>
      <c r="E194" s="20" t="s">
        <v>6</v>
      </c>
      <c r="F194" s="66" t="s">
        <v>1354</v>
      </c>
      <c r="G194" s="18" t="s">
        <v>1355</v>
      </c>
      <c r="H194" s="9" t="str">
        <f t="shared" ref="H194:H257" si="21">IF(COUNTA($B194)&gt;0,IF(COUNTIFS($B$2:$B$2502,$B194,$C$2:$C$2502,$C194,$D$2:$D$2502,$D194)&gt;1,"Duplicato","ok"),"-")</f>
        <v>ok</v>
      </c>
      <c r="I194" s="109" t="str">
        <f t="shared" si="19"/>
        <v>GHERRA STEFANIA</v>
      </c>
      <c r="J194" s="10" t="str">
        <f t="shared" si="20"/>
        <v>F-45</v>
      </c>
      <c r="K194" s="10" t="str">
        <f t="shared" ref="K194:K257" si="22">IF($B194&gt;"",VLOOKUP($E194&amp;$D194,_DeterminaCategorie,3,TRUE),"-")</f>
        <v>Adulti</v>
      </c>
      <c r="L194" s="10">
        <f t="shared" ref="L194:L257" si="23">IF($B194&gt;"",VLOOKUP($E194&amp;$D194,_DeterminaCategorie,4,TRUE),"-")</f>
        <v>29</v>
      </c>
      <c r="M194" s="10">
        <f t="shared" ref="M194:M257" si="24">IF($B194&gt;"",VLOOKUP($E194&amp;$D194,_DeterminaCategorie,6,TRUE),"-")</f>
        <v>4000</v>
      </c>
      <c r="N194" s="10" t="str">
        <f t="shared" ref="N194:N257" si="25">IF($B194&gt;"",VLOOKUP($E194&amp;$D194,_DeterminaCategorie,7,TRUE),"-")</f>
        <v>B02</v>
      </c>
      <c r="P194" s="7"/>
    </row>
    <row r="195" spans="1:16">
      <c r="A195" s="62">
        <v>194</v>
      </c>
      <c r="B195" s="18" t="s">
        <v>1379</v>
      </c>
      <c r="C195" s="18" t="s">
        <v>549</v>
      </c>
      <c r="D195" s="19">
        <v>2004</v>
      </c>
      <c r="E195" s="20" t="s">
        <v>7</v>
      </c>
      <c r="F195" s="66" t="s">
        <v>1354</v>
      </c>
      <c r="G195" s="18" t="s">
        <v>1355</v>
      </c>
      <c r="H195" s="9" t="str">
        <f t="shared" si="21"/>
        <v>ok</v>
      </c>
      <c r="I195" s="109" t="str">
        <f t="shared" ref="I195:I258" si="26">TRIM(B195) &amp; " " &amp; TRIM(C195)</f>
        <v>GUIDONE SIMONE</v>
      </c>
      <c r="J195" s="10" t="str">
        <f t="shared" ref="J195:J258" si="27">IF(B195&gt;"",VLOOKUP($E195&amp;$D195,_DeterminaCategorie,5,TRUE),"-")</f>
        <v>M-Ragazzi B</v>
      </c>
      <c r="K195" s="10" t="str">
        <f t="shared" si="22"/>
        <v>Giovanile</v>
      </c>
      <c r="L195" s="10">
        <f t="shared" si="23"/>
        <v>12</v>
      </c>
      <c r="M195" s="10">
        <f t="shared" si="24"/>
        <v>1000</v>
      </c>
      <c r="N195" s="10" t="str">
        <f t="shared" si="25"/>
        <v>A03</v>
      </c>
      <c r="P195" s="7"/>
    </row>
    <row r="196" spans="1:16">
      <c r="A196" s="62">
        <v>195</v>
      </c>
      <c r="B196" s="18" t="s">
        <v>1378</v>
      </c>
      <c r="C196" s="18" t="s">
        <v>627</v>
      </c>
      <c r="D196" s="19">
        <v>1992</v>
      </c>
      <c r="E196" s="20" t="s">
        <v>6</v>
      </c>
      <c r="F196" s="66" t="s">
        <v>1354</v>
      </c>
      <c r="G196" s="18" t="s">
        <v>1355</v>
      </c>
      <c r="H196" s="9" t="str">
        <f t="shared" si="21"/>
        <v>ok</v>
      </c>
      <c r="I196" s="109" t="str">
        <f t="shared" si="26"/>
        <v>GUIOTTO CLAUDIA</v>
      </c>
      <c r="J196" s="10" t="str">
        <f t="shared" si="27"/>
        <v>F-25</v>
      </c>
      <c r="K196" s="10" t="str">
        <f t="shared" si="22"/>
        <v>Adulti</v>
      </c>
      <c r="L196" s="10">
        <f t="shared" si="23"/>
        <v>21</v>
      </c>
      <c r="M196" s="10">
        <f t="shared" si="24"/>
        <v>4000</v>
      </c>
      <c r="N196" s="10" t="str">
        <f t="shared" si="25"/>
        <v>B02</v>
      </c>
      <c r="P196" s="7"/>
    </row>
    <row r="197" spans="1:16">
      <c r="A197" s="62">
        <v>196</v>
      </c>
      <c r="B197" s="18" t="s">
        <v>1378</v>
      </c>
      <c r="C197" s="18" t="s">
        <v>1377</v>
      </c>
      <c r="D197" s="19">
        <v>1946</v>
      </c>
      <c r="E197" s="20" t="s">
        <v>7</v>
      </c>
      <c r="F197" s="66" t="s">
        <v>1354</v>
      </c>
      <c r="G197" s="18" t="s">
        <v>1355</v>
      </c>
      <c r="H197" s="9" t="str">
        <f t="shared" si="21"/>
        <v>ok</v>
      </c>
      <c r="I197" s="109" t="str">
        <f t="shared" si="26"/>
        <v>GUIOTTO SEVERINO</v>
      </c>
      <c r="J197" s="10" t="str">
        <f t="shared" si="27"/>
        <v>M-70</v>
      </c>
      <c r="K197" s="10" t="str">
        <f t="shared" si="22"/>
        <v>Adulti</v>
      </c>
      <c r="L197" s="10">
        <f t="shared" si="23"/>
        <v>40</v>
      </c>
      <c r="M197" s="10">
        <f t="shared" si="24"/>
        <v>5000</v>
      </c>
      <c r="N197" s="10" t="str">
        <f t="shared" si="25"/>
        <v>B03</v>
      </c>
      <c r="P197" s="7"/>
    </row>
    <row r="198" spans="1:16">
      <c r="A198" s="62">
        <v>197</v>
      </c>
      <c r="B198" s="18" t="s">
        <v>1376</v>
      </c>
      <c r="C198" s="18" t="s">
        <v>307</v>
      </c>
      <c r="D198" s="19">
        <v>2006</v>
      </c>
      <c r="E198" s="20" t="s">
        <v>7</v>
      </c>
      <c r="F198" s="66" t="s">
        <v>1354</v>
      </c>
      <c r="G198" s="18" t="s">
        <v>1355</v>
      </c>
      <c r="H198" s="9" t="str">
        <f t="shared" si="21"/>
        <v>ok</v>
      </c>
      <c r="I198" s="109" t="str">
        <f t="shared" si="26"/>
        <v>IBBA GIULIO</v>
      </c>
      <c r="J198" s="10" t="str">
        <f t="shared" si="27"/>
        <v>M-Esordienti</v>
      </c>
      <c r="K198" s="10" t="str">
        <f t="shared" si="22"/>
        <v>Giovanile</v>
      </c>
      <c r="L198" s="10">
        <f t="shared" si="23"/>
        <v>8</v>
      </c>
      <c r="M198" s="10">
        <f t="shared" si="24"/>
        <v>800</v>
      </c>
      <c r="N198" s="10" t="str">
        <f t="shared" si="25"/>
        <v>A07</v>
      </c>
      <c r="P198" s="7"/>
    </row>
    <row r="199" spans="1:16">
      <c r="A199" s="62">
        <v>198</v>
      </c>
      <c r="B199" s="18" t="s">
        <v>1375</v>
      </c>
      <c r="C199" s="18" t="s">
        <v>1374</v>
      </c>
      <c r="D199" s="19">
        <v>1971</v>
      </c>
      <c r="E199" s="20" t="s">
        <v>6</v>
      </c>
      <c r="F199" s="66" t="s">
        <v>1354</v>
      </c>
      <c r="G199" s="18" t="s">
        <v>1355</v>
      </c>
      <c r="H199" s="9" t="str">
        <f t="shared" si="21"/>
        <v>ok</v>
      </c>
      <c r="I199" s="109" t="str">
        <f t="shared" si="26"/>
        <v>LATO FLORA</v>
      </c>
      <c r="J199" s="10" t="str">
        <f t="shared" si="27"/>
        <v>F-45</v>
      </c>
      <c r="K199" s="10" t="str">
        <f t="shared" si="22"/>
        <v>Adulti</v>
      </c>
      <c r="L199" s="10">
        <f t="shared" si="23"/>
        <v>29</v>
      </c>
      <c r="M199" s="10">
        <f t="shared" si="24"/>
        <v>4000</v>
      </c>
      <c r="N199" s="10" t="str">
        <f t="shared" si="25"/>
        <v>B02</v>
      </c>
      <c r="P199" s="7"/>
    </row>
    <row r="200" spans="1:16">
      <c r="A200" s="62">
        <v>199</v>
      </c>
      <c r="B200" s="18" t="s">
        <v>1373</v>
      </c>
      <c r="C200" s="18" t="s">
        <v>675</v>
      </c>
      <c r="D200" s="19">
        <v>1980</v>
      </c>
      <c r="E200" s="20" t="s">
        <v>6</v>
      </c>
      <c r="F200" s="66" t="s">
        <v>1354</v>
      </c>
      <c r="G200" s="18" t="s">
        <v>1355</v>
      </c>
      <c r="H200" s="9" t="str">
        <f t="shared" si="21"/>
        <v>ok</v>
      </c>
      <c r="I200" s="109" t="str">
        <f t="shared" si="26"/>
        <v>MASIERO CRISTINA</v>
      </c>
      <c r="J200" s="10" t="str">
        <f t="shared" si="27"/>
        <v>F-35</v>
      </c>
      <c r="K200" s="10" t="str">
        <f t="shared" si="22"/>
        <v>Adulti</v>
      </c>
      <c r="L200" s="10">
        <f t="shared" si="23"/>
        <v>25</v>
      </c>
      <c r="M200" s="10">
        <f t="shared" si="24"/>
        <v>4000</v>
      </c>
      <c r="N200" s="10" t="str">
        <f t="shared" si="25"/>
        <v>B02</v>
      </c>
      <c r="P200" s="7"/>
    </row>
    <row r="201" spans="1:16">
      <c r="A201" s="62">
        <v>200</v>
      </c>
      <c r="B201" s="18" t="s">
        <v>1373</v>
      </c>
      <c r="C201" s="18" t="s">
        <v>1372</v>
      </c>
      <c r="D201" s="19">
        <v>1945</v>
      </c>
      <c r="E201" s="20" t="s">
        <v>7</v>
      </c>
      <c r="F201" s="66" t="s">
        <v>1354</v>
      </c>
      <c r="G201" s="18" t="s">
        <v>1355</v>
      </c>
      <c r="H201" s="9" t="str">
        <f t="shared" si="21"/>
        <v>ok</v>
      </c>
      <c r="I201" s="109" t="str">
        <f t="shared" si="26"/>
        <v>MASIERO LORETTO</v>
      </c>
      <c r="J201" s="10" t="str">
        <f t="shared" si="27"/>
        <v>M-70</v>
      </c>
      <c r="K201" s="10" t="str">
        <f t="shared" si="22"/>
        <v>Adulti</v>
      </c>
      <c r="L201" s="10">
        <f t="shared" si="23"/>
        <v>40</v>
      </c>
      <c r="M201" s="10">
        <f t="shared" si="24"/>
        <v>5000</v>
      </c>
      <c r="N201" s="10" t="str">
        <f t="shared" si="25"/>
        <v>B03</v>
      </c>
      <c r="P201" s="7"/>
    </row>
    <row r="202" spans="1:16">
      <c r="A202" s="62">
        <v>201</v>
      </c>
      <c r="B202" s="18" t="s">
        <v>1371</v>
      </c>
      <c r="C202" s="18" t="s">
        <v>307</v>
      </c>
      <c r="D202" s="19">
        <v>1938</v>
      </c>
      <c r="E202" s="20" t="s">
        <v>7</v>
      </c>
      <c r="F202" s="66" t="s">
        <v>1354</v>
      </c>
      <c r="G202" s="18" t="s">
        <v>1355</v>
      </c>
      <c r="H202" s="9" t="str">
        <f t="shared" si="21"/>
        <v>ok</v>
      </c>
      <c r="I202" s="109" t="str">
        <f t="shared" si="26"/>
        <v>MAZZETTO GIULIO</v>
      </c>
      <c r="J202" s="10" t="str">
        <f t="shared" si="27"/>
        <v>M-75</v>
      </c>
      <c r="K202" s="10" t="str">
        <f t="shared" si="22"/>
        <v>Adulti</v>
      </c>
      <c r="L202" s="10">
        <f t="shared" si="23"/>
        <v>42</v>
      </c>
      <c r="M202" s="10">
        <f t="shared" si="24"/>
        <v>5000</v>
      </c>
      <c r="N202" s="10" t="str">
        <f t="shared" si="25"/>
        <v>B03</v>
      </c>
      <c r="P202" s="7"/>
    </row>
    <row r="203" spans="1:16">
      <c r="A203" s="62">
        <v>202</v>
      </c>
      <c r="B203" s="18" t="s">
        <v>1370</v>
      </c>
      <c r="C203" s="18" t="s">
        <v>573</v>
      </c>
      <c r="D203" s="19">
        <v>1961</v>
      </c>
      <c r="E203" s="20" t="s">
        <v>7</v>
      </c>
      <c r="F203" s="66" t="s">
        <v>1354</v>
      </c>
      <c r="G203" s="18" t="s">
        <v>1355</v>
      </c>
      <c r="H203" s="9" t="str">
        <f t="shared" si="21"/>
        <v>ok</v>
      </c>
      <c r="I203" s="109" t="str">
        <f t="shared" si="26"/>
        <v>MUSSINO BRUNO</v>
      </c>
      <c r="J203" s="10" t="str">
        <f t="shared" si="27"/>
        <v>M-55</v>
      </c>
      <c r="K203" s="10" t="str">
        <f t="shared" si="22"/>
        <v>Adulti</v>
      </c>
      <c r="L203" s="10">
        <f t="shared" si="23"/>
        <v>34</v>
      </c>
      <c r="M203" s="10">
        <f t="shared" si="24"/>
        <v>5000</v>
      </c>
      <c r="N203" s="10" t="str">
        <f t="shared" si="25"/>
        <v>B03</v>
      </c>
      <c r="P203" s="7"/>
    </row>
    <row r="204" spans="1:16">
      <c r="A204" s="62">
        <v>203</v>
      </c>
      <c r="B204" s="18" t="s">
        <v>1370</v>
      </c>
      <c r="C204" s="18" t="s">
        <v>339</v>
      </c>
      <c r="D204" s="19">
        <v>2002</v>
      </c>
      <c r="E204" s="20" t="s">
        <v>7</v>
      </c>
      <c r="F204" s="66" t="s">
        <v>1354</v>
      </c>
      <c r="G204" s="18" t="s">
        <v>1355</v>
      </c>
      <c r="H204" s="9" t="str">
        <f t="shared" si="21"/>
        <v>ok</v>
      </c>
      <c r="I204" s="109" t="str">
        <f t="shared" si="26"/>
        <v>MUSSINO DAVIDE</v>
      </c>
      <c r="J204" s="10" t="str">
        <f t="shared" si="27"/>
        <v>M-CadettI</v>
      </c>
      <c r="K204" s="10" t="str">
        <f t="shared" si="22"/>
        <v>Giovanile</v>
      </c>
      <c r="L204" s="10">
        <f t="shared" si="23"/>
        <v>14</v>
      </c>
      <c r="M204" s="10">
        <f t="shared" si="24"/>
        <v>2100</v>
      </c>
      <c r="N204" s="10" t="str">
        <f t="shared" si="25"/>
        <v>A01</v>
      </c>
      <c r="P204" s="7"/>
    </row>
    <row r="205" spans="1:16">
      <c r="A205" s="62">
        <v>204</v>
      </c>
      <c r="B205" s="18" t="s">
        <v>1369</v>
      </c>
      <c r="C205" s="18" t="s">
        <v>610</v>
      </c>
      <c r="D205" s="19">
        <v>1973</v>
      </c>
      <c r="E205" s="20" t="s">
        <v>6</v>
      </c>
      <c r="F205" s="66" t="s">
        <v>1354</v>
      </c>
      <c r="G205" s="18" t="s">
        <v>1355</v>
      </c>
      <c r="H205" s="9" t="str">
        <f t="shared" si="21"/>
        <v>ok</v>
      </c>
      <c r="I205" s="109" t="str">
        <f t="shared" si="26"/>
        <v>NEGRO DANIELA</v>
      </c>
      <c r="J205" s="10" t="str">
        <f t="shared" si="27"/>
        <v>F-40</v>
      </c>
      <c r="K205" s="10" t="str">
        <f t="shared" si="22"/>
        <v>Adulti</v>
      </c>
      <c r="L205" s="10">
        <f t="shared" si="23"/>
        <v>27</v>
      </c>
      <c r="M205" s="10">
        <f t="shared" si="24"/>
        <v>4000</v>
      </c>
      <c r="N205" s="10" t="str">
        <f t="shared" si="25"/>
        <v>B02</v>
      </c>
      <c r="P205" s="7"/>
    </row>
    <row r="206" spans="1:16">
      <c r="A206" s="62">
        <v>205</v>
      </c>
      <c r="B206" s="18" t="s">
        <v>1368</v>
      </c>
      <c r="C206" s="18" t="s">
        <v>205</v>
      </c>
      <c r="D206" s="19">
        <v>2002</v>
      </c>
      <c r="E206" s="20" t="s">
        <v>7</v>
      </c>
      <c r="F206" s="66" t="s">
        <v>1354</v>
      </c>
      <c r="G206" s="18" t="s">
        <v>1355</v>
      </c>
      <c r="H206" s="9" t="str">
        <f t="shared" si="21"/>
        <v>ok</v>
      </c>
      <c r="I206" s="109" t="str">
        <f t="shared" si="26"/>
        <v>OSLER NICOLO'</v>
      </c>
      <c r="J206" s="10" t="str">
        <f t="shared" si="27"/>
        <v>M-CadettI</v>
      </c>
      <c r="K206" s="10" t="str">
        <f t="shared" si="22"/>
        <v>Giovanile</v>
      </c>
      <c r="L206" s="10">
        <f t="shared" si="23"/>
        <v>14</v>
      </c>
      <c r="M206" s="10">
        <f t="shared" si="24"/>
        <v>2100</v>
      </c>
      <c r="N206" s="10" t="str">
        <f t="shared" si="25"/>
        <v>A01</v>
      </c>
      <c r="P206" s="7"/>
    </row>
    <row r="207" spans="1:16">
      <c r="A207" s="62">
        <v>206</v>
      </c>
      <c r="B207" s="18" t="s">
        <v>1367</v>
      </c>
      <c r="C207" s="18" t="s">
        <v>665</v>
      </c>
      <c r="D207" s="19">
        <v>2006</v>
      </c>
      <c r="E207" s="20" t="s">
        <v>6</v>
      </c>
      <c r="F207" s="66" t="s">
        <v>1354</v>
      </c>
      <c r="G207" s="18" t="s">
        <v>1355</v>
      </c>
      <c r="H207" s="9" t="str">
        <f t="shared" si="21"/>
        <v>ok</v>
      </c>
      <c r="I207" s="109" t="str">
        <f t="shared" si="26"/>
        <v>QUARANTA ELEONORA</v>
      </c>
      <c r="J207" s="10" t="str">
        <f t="shared" si="27"/>
        <v>F-Esordienti</v>
      </c>
      <c r="K207" s="10" t="str">
        <f t="shared" si="22"/>
        <v>Giovanile</v>
      </c>
      <c r="L207" s="10">
        <f t="shared" si="23"/>
        <v>7</v>
      </c>
      <c r="M207" s="10">
        <f t="shared" si="24"/>
        <v>800</v>
      </c>
      <c r="N207" s="10" t="str">
        <f t="shared" si="25"/>
        <v>A08</v>
      </c>
      <c r="P207" s="7"/>
    </row>
    <row r="208" spans="1:16">
      <c r="A208" s="62">
        <v>207</v>
      </c>
      <c r="B208" s="18" t="s">
        <v>1366</v>
      </c>
      <c r="C208" s="18" t="s">
        <v>840</v>
      </c>
      <c r="D208" s="19">
        <v>1964</v>
      </c>
      <c r="E208" s="20" t="s">
        <v>6</v>
      </c>
      <c r="F208" s="66" t="s">
        <v>1354</v>
      </c>
      <c r="G208" s="18" t="s">
        <v>1355</v>
      </c>
      <c r="H208" s="9" t="str">
        <f t="shared" si="21"/>
        <v>ok</v>
      </c>
      <c r="I208" s="109" t="str">
        <f t="shared" si="26"/>
        <v>RITONDO MARIA</v>
      </c>
      <c r="J208" s="10" t="str">
        <f t="shared" si="27"/>
        <v>F-50</v>
      </c>
      <c r="K208" s="10" t="str">
        <f t="shared" si="22"/>
        <v>Adulti</v>
      </c>
      <c r="L208" s="10">
        <f t="shared" si="23"/>
        <v>31</v>
      </c>
      <c r="M208" s="10">
        <f t="shared" si="24"/>
        <v>4000</v>
      </c>
      <c r="N208" s="10" t="str">
        <f t="shared" si="25"/>
        <v>B02</v>
      </c>
      <c r="P208" s="7"/>
    </row>
    <row r="209" spans="1:16">
      <c r="A209" s="62">
        <v>208</v>
      </c>
      <c r="B209" s="18" t="s">
        <v>1365</v>
      </c>
      <c r="C209" s="18" t="s">
        <v>478</v>
      </c>
      <c r="D209" s="19">
        <v>1951</v>
      </c>
      <c r="E209" s="20" t="s">
        <v>7</v>
      </c>
      <c r="F209" s="66" t="s">
        <v>1354</v>
      </c>
      <c r="G209" s="18" t="s">
        <v>1355</v>
      </c>
      <c r="H209" s="9" t="str">
        <f t="shared" si="21"/>
        <v>ok</v>
      </c>
      <c r="I209" s="109" t="str">
        <f t="shared" si="26"/>
        <v>SCAVINO GIOVANNI</v>
      </c>
      <c r="J209" s="10" t="str">
        <f t="shared" si="27"/>
        <v>M-65</v>
      </c>
      <c r="K209" s="10" t="str">
        <f t="shared" si="22"/>
        <v>Adulti</v>
      </c>
      <c r="L209" s="10">
        <f t="shared" si="23"/>
        <v>38</v>
      </c>
      <c r="M209" s="10">
        <f t="shared" si="24"/>
        <v>5000</v>
      </c>
      <c r="N209" s="10" t="str">
        <f t="shared" si="25"/>
        <v>B03</v>
      </c>
      <c r="P209" s="7"/>
    </row>
    <row r="210" spans="1:16">
      <c r="A210" s="62">
        <v>209</v>
      </c>
      <c r="B210" s="18" t="s">
        <v>1364</v>
      </c>
      <c r="C210" s="18" t="s">
        <v>222</v>
      </c>
      <c r="D210" s="19">
        <v>1967</v>
      </c>
      <c r="E210" s="20" t="s">
        <v>7</v>
      </c>
      <c r="F210" s="66" t="s">
        <v>1354</v>
      </c>
      <c r="G210" s="18" t="s">
        <v>1355</v>
      </c>
      <c r="H210" s="9" t="str">
        <f t="shared" si="21"/>
        <v>ok</v>
      </c>
      <c r="I210" s="109" t="str">
        <f t="shared" si="26"/>
        <v>SERRATRICE ALBERTO</v>
      </c>
      <c r="J210" s="10" t="str">
        <f t="shared" si="27"/>
        <v>M-50</v>
      </c>
      <c r="K210" s="10" t="str">
        <f t="shared" si="22"/>
        <v>Adulti</v>
      </c>
      <c r="L210" s="10">
        <f t="shared" si="23"/>
        <v>32</v>
      </c>
      <c r="M210" s="10">
        <f t="shared" si="24"/>
        <v>5000</v>
      </c>
      <c r="N210" s="10" t="str">
        <f t="shared" si="25"/>
        <v>B03</v>
      </c>
      <c r="P210" s="7"/>
    </row>
    <row r="211" spans="1:16">
      <c r="A211" s="62">
        <v>210</v>
      </c>
      <c r="B211" s="18" t="s">
        <v>1364</v>
      </c>
      <c r="C211" s="18" t="s">
        <v>250</v>
      </c>
      <c r="D211" s="19">
        <v>1999</v>
      </c>
      <c r="E211" s="20" t="s">
        <v>7</v>
      </c>
      <c r="F211" s="66" t="s">
        <v>1354</v>
      </c>
      <c r="G211" s="18" t="s">
        <v>1355</v>
      </c>
      <c r="H211" s="9" t="str">
        <f t="shared" si="21"/>
        <v>ok</v>
      </c>
      <c r="I211" s="109" t="str">
        <f t="shared" si="26"/>
        <v>SERRATRICE MATTIA</v>
      </c>
      <c r="J211" s="10" t="str">
        <f t="shared" si="27"/>
        <v>M- Juniores</v>
      </c>
      <c r="K211" s="10" t="str">
        <f t="shared" si="22"/>
        <v>Adulti</v>
      </c>
      <c r="L211" s="10">
        <f t="shared" si="23"/>
        <v>18</v>
      </c>
      <c r="M211" s="10">
        <f t="shared" si="24"/>
        <v>5000</v>
      </c>
      <c r="N211" s="10" t="str">
        <f t="shared" si="25"/>
        <v>B03</v>
      </c>
      <c r="P211" s="7"/>
    </row>
    <row r="212" spans="1:16">
      <c r="A212" s="62">
        <v>211</v>
      </c>
      <c r="B212" s="18" t="s">
        <v>1364</v>
      </c>
      <c r="C212" s="18" t="s">
        <v>353</v>
      </c>
      <c r="D212" s="19">
        <v>2002</v>
      </c>
      <c r="E212" s="20" t="s">
        <v>7</v>
      </c>
      <c r="F212" s="66" t="s">
        <v>1354</v>
      </c>
      <c r="G212" s="18" t="s">
        <v>1355</v>
      </c>
      <c r="H212" s="9" t="str">
        <f t="shared" si="21"/>
        <v>ok</v>
      </c>
      <c r="I212" s="109" t="str">
        <f t="shared" si="26"/>
        <v>SERRATRICE MIRCO</v>
      </c>
      <c r="J212" s="10" t="str">
        <f t="shared" si="27"/>
        <v>M-CadettI</v>
      </c>
      <c r="K212" s="10" t="str">
        <f t="shared" si="22"/>
        <v>Giovanile</v>
      </c>
      <c r="L212" s="10">
        <f t="shared" si="23"/>
        <v>14</v>
      </c>
      <c r="M212" s="10">
        <f t="shared" si="24"/>
        <v>2100</v>
      </c>
      <c r="N212" s="10" t="str">
        <f t="shared" si="25"/>
        <v>A01</v>
      </c>
      <c r="P212" s="7"/>
    </row>
    <row r="213" spans="1:16">
      <c r="A213" s="62">
        <v>212</v>
      </c>
      <c r="B213" s="18" t="s">
        <v>1363</v>
      </c>
      <c r="C213" s="18" t="s">
        <v>404</v>
      </c>
      <c r="D213" s="19">
        <v>1975</v>
      </c>
      <c r="E213" s="20" t="s">
        <v>7</v>
      </c>
      <c r="F213" s="66" t="s">
        <v>1354</v>
      </c>
      <c r="G213" s="18" t="s">
        <v>1355</v>
      </c>
      <c r="H213" s="9" t="str">
        <f t="shared" si="21"/>
        <v>ok</v>
      </c>
      <c r="I213" s="109" t="str">
        <f t="shared" si="26"/>
        <v>STURARO CHRISTIAN</v>
      </c>
      <c r="J213" s="10" t="str">
        <f t="shared" si="27"/>
        <v>M-40</v>
      </c>
      <c r="K213" s="10" t="str">
        <f t="shared" si="22"/>
        <v>Adulti</v>
      </c>
      <c r="L213" s="10">
        <f t="shared" si="23"/>
        <v>28</v>
      </c>
      <c r="M213" s="10">
        <f t="shared" si="24"/>
        <v>6500</v>
      </c>
      <c r="N213" s="10" t="str">
        <f t="shared" si="25"/>
        <v>B04</v>
      </c>
      <c r="P213" s="7"/>
    </row>
    <row r="214" spans="1:16">
      <c r="A214" s="62">
        <v>213</v>
      </c>
      <c r="B214" s="18" t="s">
        <v>1363</v>
      </c>
      <c r="C214" s="18" t="s">
        <v>1362</v>
      </c>
      <c r="D214" s="19">
        <v>1944</v>
      </c>
      <c r="E214" s="20" t="s">
        <v>7</v>
      </c>
      <c r="F214" s="66" t="s">
        <v>1354</v>
      </c>
      <c r="G214" s="18" t="s">
        <v>1355</v>
      </c>
      <c r="H214" s="9" t="str">
        <f t="shared" si="21"/>
        <v>ok</v>
      </c>
      <c r="I214" s="109" t="str">
        <f t="shared" si="26"/>
        <v>STURARO NEVIO</v>
      </c>
      <c r="J214" s="10" t="str">
        <f t="shared" si="27"/>
        <v>M-70</v>
      </c>
      <c r="K214" s="10" t="str">
        <f t="shared" si="22"/>
        <v>Adulti</v>
      </c>
      <c r="L214" s="10">
        <f t="shared" si="23"/>
        <v>40</v>
      </c>
      <c r="M214" s="10">
        <f t="shared" si="24"/>
        <v>5000</v>
      </c>
      <c r="N214" s="10" t="str">
        <f t="shared" si="25"/>
        <v>B03</v>
      </c>
      <c r="P214" s="7"/>
    </row>
    <row r="215" spans="1:16">
      <c r="A215" s="62">
        <v>214</v>
      </c>
      <c r="B215" s="18" t="s">
        <v>1360</v>
      </c>
      <c r="C215" s="18" t="s">
        <v>1361</v>
      </c>
      <c r="D215" s="19">
        <v>2006</v>
      </c>
      <c r="E215" s="20" t="s">
        <v>6</v>
      </c>
      <c r="F215" s="66" t="s">
        <v>1354</v>
      </c>
      <c r="G215" s="18" t="s">
        <v>1355</v>
      </c>
      <c r="H215" s="9" t="str">
        <f t="shared" si="21"/>
        <v>ok</v>
      </c>
      <c r="I215" s="109" t="str">
        <f t="shared" si="26"/>
        <v>TESTA ILENIA</v>
      </c>
      <c r="J215" s="10" t="str">
        <f t="shared" si="27"/>
        <v>F-Esordienti</v>
      </c>
      <c r="K215" s="10" t="str">
        <f t="shared" si="22"/>
        <v>Giovanile</v>
      </c>
      <c r="L215" s="10">
        <f t="shared" si="23"/>
        <v>7</v>
      </c>
      <c r="M215" s="10">
        <f t="shared" si="24"/>
        <v>800</v>
      </c>
      <c r="N215" s="10" t="str">
        <f t="shared" si="25"/>
        <v>A08</v>
      </c>
      <c r="P215" s="7"/>
    </row>
    <row r="216" spans="1:16">
      <c r="A216" s="62">
        <v>215</v>
      </c>
      <c r="B216" s="18" t="s">
        <v>1360</v>
      </c>
      <c r="C216" s="18" t="s">
        <v>1359</v>
      </c>
      <c r="D216" s="19">
        <v>1967</v>
      </c>
      <c r="E216" s="20" t="s">
        <v>7</v>
      </c>
      <c r="F216" s="66" t="s">
        <v>1354</v>
      </c>
      <c r="G216" s="18" t="s">
        <v>1355</v>
      </c>
      <c r="H216" s="9" t="str">
        <f t="shared" si="21"/>
        <v>ok</v>
      </c>
      <c r="I216" s="109" t="str">
        <f t="shared" si="26"/>
        <v>TESTA LIVIO</v>
      </c>
      <c r="J216" s="10" t="str">
        <f t="shared" si="27"/>
        <v>M-50</v>
      </c>
      <c r="K216" s="10" t="str">
        <f t="shared" si="22"/>
        <v>Adulti</v>
      </c>
      <c r="L216" s="10">
        <f t="shared" si="23"/>
        <v>32</v>
      </c>
      <c r="M216" s="10">
        <f t="shared" si="24"/>
        <v>5000</v>
      </c>
      <c r="N216" s="10" t="str">
        <f t="shared" si="25"/>
        <v>B03</v>
      </c>
      <c r="P216" s="7"/>
    </row>
    <row r="217" spans="1:16">
      <c r="A217" s="62">
        <v>216</v>
      </c>
      <c r="B217" s="18" t="s">
        <v>1358</v>
      </c>
      <c r="C217" s="18" t="s">
        <v>325</v>
      </c>
      <c r="D217" s="19">
        <v>1954</v>
      </c>
      <c r="E217" s="20" t="s">
        <v>7</v>
      </c>
      <c r="F217" s="66" t="s">
        <v>1354</v>
      </c>
      <c r="G217" s="18" t="s">
        <v>1355</v>
      </c>
      <c r="H217" s="9" t="str">
        <f t="shared" si="21"/>
        <v>ok</v>
      </c>
      <c r="I217" s="109" t="str">
        <f t="shared" si="26"/>
        <v>TROMBINI MARCO</v>
      </c>
      <c r="J217" s="10" t="str">
        <f t="shared" si="27"/>
        <v>M-60</v>
      </c>
      <c r="K217" s="10" t="str">
        <f t="shared" si="22"/>
        <v>Adulti</v>
      </c>
      <c r="L217" s="10">
        <f t="shared" si="23"/>
        <v>36</v>
      </c>
      <c r="M217" s="10">
        <f t="shared" si="24"/>
        <v>5000</v>
      </c>
      <c r="N217" s="10" t="str">
        <f t="shared" si="25"/>
        <v>B03</v>
      </c>
      <c r="P217" s="7"/>
    </row>
    <row r="218" spans="1:16">
      <c r="A218" s="62">
        <v>217</v>
      </c>
      <c r="B218" s="18" t="s">
        <v>1357</v>
      </c>
      <c r="C218" s="18" t="s">
        <v>1356</v>
      </c>
      <c r="D218" s="19">
        <v>1967</v>
      </c>
      <c r="E218" s="20" t="s">
        <v>7</v>
      </c>
      <c r="F218" s="66" t="s">
        <v>1354</v>
      </c>
      <c r="G218" s="18" t="s">
        <v>1355</v>
      </c>
      <c r="H218" s="9" t="str">
        <f t="shared" si="21"/>
        <v>ok</v>
      </c>
      <c r="I218" s="109" t="str">
        <f t="shared" si="26"/>
        <v>ZAGAMI MARCELLO</v>
      </c>
      <c r="J218" s="10" t="str">
        <f t="shared" si="27"/>
        <v>M-50</v>
      </c>
      <c r="K218" s="10" t="str">
        <f t="shared" si="22"/>
        <v>Adulti</v>
      </c>
      <c r="L218" s="10">
        <f t="shared" si="23"/>
        <v>32</v>
      </c>
      <c r="M218" s="10">
        <f t="shared" si="24"/>
        <v>5000</v>
      </c>
      <c r="N218" s="10" t="str">
        <f t="shared" si="25"/>
        <v>B03</v>
      </c>
      <c r="P218" s="7"/>
    </row>
    <row r="219" spans="1:16">
      <c r="A219" s="62">
        <v>218</v>
      </c>
      <c r="B219" s="18" t="s">
        <v>1353</v>
      </c>
      <c r="C219" s="18" t="s">
        <v>840</v>
      </c>
      <c r="D219" s="19">
        <v>1934</v>
      </c>
      <c r="E219" s="20" t="s">
        <v>6</v>
      </c>
      <c r="F219" s="66" t="s">
        <v>1317</v>
      </c>
      <c r="G219" s="18" t="s">
        <v>1318</v>
      </c>
      <c r="H219" s="9" t="str">
        <f t="shared" si="21"/>
        <v>ok</v>
      </c>
      <c r="I219" s="109" t="str">
        <f t="shared" si="26"/>
        <v>BELLANOVA MARIA</v>
      </c>
      <c r="J219" s="10" t="str">
        <f t="shared" si="27"/>
        <v>F-75</v>
      </c>
      <c r="K219" s="10" t="str">
        <f t="shared" si="22"/>
        <v>Adulti</v>
      </c>
      <c r="L219" s="10">
        <f t="shared" si="23"/>
        <v>41</v>
      </c>
      <c r="M219" s="10">
        <f t="shared" si="24"/>
        <v>4000</v>
      </c>
      <c r="N219" s="10" t="str">
        <f t="shared" si="25"/>
        <v>B02</v>
      </c>
      <c r="P219" s="7"/>
    </row>
    <row r="220" spans="1:16">
      <c r="A220" s="62">
        <v>219</v>
      </c>
      <c r="B220" s="18" t="s">
        <v>1351</v>
      </c>
      <c r="C220" s="18" t="s">
        <v>218</v>
      </c>
      <c r="D220" s="19">
        <v>2000</v>
      </c>
      <c r="E220" s="20" t="s">
        <v>7</v>
      </c>
      <c r="F220" s="66" t="s">
        <v>1317</v>
      </c>
      <c r="G220" s="18" t="s">
        <v>1318</v>
      </c>
      <c r="H220" s="9" t="str">
        <f t="shared" si="21"/>
        <v>ok</v>
      </c>
      <c r="I220" s="109" t="str">
        <f t="shared" si="26"/>
        <v>BERTOLOTTO LUCA</v>
      </c>
      <c r="J220" s="10" t="str">
        <f t="shared" si="27"/>
        <v>M-AllievI</v>
      </c>
      <c r="K220" s="10" t="str">
        <f t="shared" si="22"/>
        <v>Giovanile</v>
      </c>
      <c r="L220" s="10">
        <f t="shared" si="23"/>
        <v>16</v>
      </c>
      <c r="M220" s="10">
        <f t="shared" si="24"/>
        <v>2500</v>
      </c>
      <c r="N220" s="10" t="str">
        <f t="shared" si="25"/>
        <v>B01</v>
      </c>
      <c r="P220" s="7"/>
    </row>
    <row r="221" spans="1:16">
      <c r="A221" s="62">
        <v>220</v>
      </c>
      <c r="B221" s="18" t="s">
        <v>1350</v>
      </c>
      <c r="C221" s="18" t="s">
        <v>581</v>
      </c>
      <c r="D221" s="19">
        <v>1997</v>
      </c>
      <c r="E221" s="20" t="s">
        <v>7</v>
      </c>
      <c r="F221" s="66" t="s">
        <v>1317</v>
      </c>
      <c r="G221" s="18" t="s">
        <v>1318</v>
      </c>
      <c r="H221" s="9" t="str">
        <f t="shared" si="21"/>
        <v>ok</v>
      </c>
      <c r="I221" s="109" t="str">
        <f t="shared" si="26"/>
        <v>BRUNA SAMUELE</v>
      </c>
      <c r="J221" s="10" t="str">
        <f t="shared" si="27"/>
        <v>M-20</v>
      </c>
      <c r="K221" s="10" t="str">
        <f t="shared" si="22"/>
        <v>Adulti</v>
      </c>
      <c r="L221" s="10">
        <f t="shared" si="23"/>
        <v>20</v>
      </c>
      <c r="M221" s="10">
        <f t="shared" si="24"/>
        <v>6500</v>
      </c>
      <c r="N221" s="10" t="str">
        <f t="shared" si="25"/>
        <v>B04</v>
      </c>
      <c r="P221" s="7"/>
    </row>
    <row r="222" spans="1:16">
      <c r="A222" s="62">
        <v>221</v>
      </c>
      <c r="B222" s="18" t="s">
        <v>1349</v>
      </c>
      <c r="C222" s="18" t="s">
        <v>1348</v>
      </c>
      <c r="D222" s="19">
        <v>1943</v>
      </c>
      <c r="E222" s="20" t="s">
        <v>7</v>
      </c>
      <c r="F222" s="66" t="s">
        <v>1317</v>
      </c>
      <c r="G222" s="18" t="s">
        <v>1318</v>
      </c>
      <c r="H222" s="9" t="str">
        <f t="shared" si="21"/>
        <v>ok</v>
      </c>
      <c r="I222" s="109" t="str">
        <f t="shared" si="26"/>
        <v>BRUNETTI BATTISTA</v>
      </c>
      <c r="J222" s="10" t="str">
        <f t="shared" si="27"/>
        <v>M-70</v>
      </c>
      <c r="K222" s="10" t="str">
        <f t="shared" si="22"/>
        <v>Adulti</v>
      </c>
      <c r="L222" s="10">
        <f t="shared" si="23"/>
        <v>40</v>
      </c>
      <c r="M222" s="10">
        <f t="shared" si="24"/>
        <v>5000</v>
      </c>
      <c r="N222" s="10" t="str">
        <f t="shared" si="25"/>
        <v>B03</v>
      </c>
      <c r="P222" s="7"/>
    </row>
    <row r="223" spans="1:16">
      <c r="A223" s="62">
        <v>222</v>
      </c>
      <c r="B223" s="18" t="s">
        <v>1347</v>
      </c>
      <c r="C223" s="18" t="s">
        <v>1346</v>
      </c>
      <c r="D223" s="19">
        <v>1939</v>
      </c>
      <c r="E223" s="20" t="s">
        <v>6</v>
      </c>
      <c r="F223" s="66" t="s">
        <v>1317</v>
      </c>
      <c r="G223" s="18" t="s">
        <v>1318</v>
      </c>
      <c r="H223" s="9" t="str">
        <f t="shared" si="21"/>
        <v>ok</v>
      </c>
      <c r="I223" s="109" t="str">
        <f t="shared" si="26"/>
        <v>CALLEGARI VENERINA MAGDA</v>
      </c>
      <c r="J223" s="10" t="str">
        <f t="shared" si="27"/>
        <v>F-75</v>
      </c>
      <c r="K223" s="10" t="str">
        <f t="shared" si="22"/>
        <v>Adulti</v>
      </c>
      <c r="L223" s="10">
        <f t="shared" si="23"/>
        <v>41</v>
      </c>
      <c r="M223" s="10">
        <f t="shared" si="24"/>
        <v>4000</v>
      </c>
      <c r="N223" s="10" t="str">
        <f t="shared" si="25"/>
        <v>B02</v>
      </c>
      <c r="P223" s="7"/>
    </row>
    <row r="224" spans="1:16">
      <c r="A224" s="62">
        <v>223</v>
      </c>
      <c r="B224" s="18" t="s">
        <v>1344</v>
      </c>
      <c r="C224" s="18" t="s">
        <v>1343</v>
      </c>
      <c r="D224" s="19">
        <v>1955</v>
      </c>
      <c r="E224" s="20" t="s">
        <v>7</v>
      </c>
      <c r="F224" s="66" t="s">
        <v>1317</v>
      </c>
      <c r="G224" s="18" t="s">
        <v>1318</v>
      </c>
      <c r="H224" s="9" t="str">
        <f t="shared" si="21"/>
        <v>ok</v>
      </c>
      <c r="I224" s="109" t="str">
        <f t="shared" si="26"/>
        <v>CAPPELLO AGOSTINO</v>
      </c>
      <c r="J224" s="10" t="str">
        <f t="shared" si="27"/>
        <v>M-60</v>
      </c>
      <c r="K224" s="10" t="str">
        <f t="shared" si="22"/>
        <v>Adulti</v>
      </c>
      <c r="L224" s="10">
        <f t="shared" si="23"/>
        <v>36</v>
      </c>
      <c r="M224" s="10">
        <f t="shared" si="24"/>
        <v>5000</v>
      </c>
      <c r="N224" s="10" t="str">
        <f t="shared" si="25"/>
        <v>B03</v>
      </c>
      <c r="P224" s="7"/>
    </row>
    <row r="225" spans="1:16">
      <c r="A225" s="62"/>
      <c r="B225" s="18" t="s">
        <v>1342</v>
      </c>
      <c r="C225" s="18" t="s">
        <v>517</v>
      </c>
      <c r="D225" s="19">
        <v>1976</v>
      </c>
      <c r="E225" s="20" t="s">
        <v>6</v>
      </c>
      <c r="F225" s="66" t="s">
        <v>1317</v>
      </c>
      <c r="G225" s="18" t="s">
        <v>1318</v>
      </c>
      <c r="H225" s="9" t="str">
        <f t="shared" si="21"/>
        <v>ok</v>
      </c>
      <c r="I225" s="109" t="str">
        <f t="shared" si="26"/>
        <v>CARBOTTA VERONICA</v>
      </c>
      <c r="J225" s="10" t="str">
        <f t="shared" si="27"/>
        <v>F-40</v>
      </c>
      <c r="K225" s="10" t="str">
        <f t="shared" si="22"/>
        <v>Adulti</v>
      </c>
      <c r="L225" s="10">
        <f t="shared" si="23"/>
        <v>27</v>
      </c>
      <c r="M225" s="10">
        <f t="shared" si="24"/>
        <v>4000</v>
      </c>
      <c r="N225" s="10" t="str">
        <f t="shared" si="25"/>
        <v>B02</v>
      </c>
      <c r="P225" s="7"/>
    </row>
    <row r="226" spans="1:16">
      <c r="A226" s="62">
        <v>225</v>
      </c>
      <c r="B226" s="18" t="s">
        <v>1341</v>
      </c>
      <c r="C226" s="18" t="s">
        <v>1340</v>
      </c>
      <c r="D226" s="19">
        <v>1979</v>
      </c>
      <c r="E226" s="20" t="s">
        <v>6</v>
      </c>
      <c r="F226" s="66" t="s">
        <v>1317</v>
      </c>
      <c r="G226" s="18" t="s">
        <v>1318</v>
      </c>
      <c r="H226" s="9" t="str">
        <f t="shared" si="21"/>
        <v>ok</v>
      </c>
      <c r="I226" s="109" t="str">
        <f t="shared" si="26"/>
        <v>CAVALLO MARILISA</v>
      </c>
      <c r="J226" s="10" t="str">
        <f t="shared" si="27"/>
        <v>F-35</v>
      </c>
      <c r="K226" s="10" t="str">
        <f t="shared" si="22"/>
        <v>Adulti</v>
      </c>
      <c r="L226" s="10">
        <f t="shared" si="23"/>
        <v>25</v>
      </c>
      <c r="M226" s="10">
        <f t="shared" si="24"/>
        <v>4000</v>
      </c>
      <c r="N226" s="10" t="str">
        <f t="shared" si="25"/>
        <v>B02</v>
      </c>
      <c r="P226" s="7"/>
    </row>
    <row r="227" spans="1:16">
      <c r="A227" s="62">
        <v>226</v>
      </c>
      <c r="B227" s="18" t="s">
        <v>1339</v>
      </c>
      <c r="C227" s="18" t="s">
        <v>264</v>
      </c>
      <c r="D227" s="19">
        <v>1976</v>
      </c>
      <c r="E227" s="20" t="s">
        <v>7</v>
      </c>
      <c r="F227" s="66" t="s">
        <v>1317</v>
      </c>
      <c r="G227" s="18" t="s">
        <v>1318</v>
      </c>
      <c r="H227" s="9" t="str">
        <f t="shared" si="21"/>
        <v>ok</v>
      </c>
      <c r="I227" s="109" t="str">
        <f t="shared" si="26"/>
        <v>CHIEREGATO MAURO</v>
      </c>
      <c r="J227" s="10" t="str">
        <f t="shared" si="27"/>
        <v>M-40</v>
      </c>
      <c r="K227" s="10" t="str">
        <f t="shared" si="22"/>
        <v>Adulti</v>
      </c>
      <c r="L227" s="10">
        <f t="shared" si="23"/>
        <v>28</v>
      </c>
      <c r="M227" s="10">
        <f t="shared" si="24"/>
        <v>6500</v>
      </c>
      <c r="N227" s="10" t="str">
        <f t="shared" si="25"/>
        <v>B04</v>
      </c>
      <c r="P227" s="7"/>
    </row>
    <row r="228" spans="1:16">
      <c r="A228" s="62">
        <v>227</v>
      </c>
      <c r="B228" s="18" t="s">
        <v>1338</v>
      </c>
      <c r="C228" s="18" t="s">
        <v>1337</v>
      </c>
      <c r="D228" s="19">
        <v>1966</v>
      </c>
      <c r="E228" s="20" t="s">
        <v>6</v>
      </c>
      <c r="F228" s="66" t="s">
        <v>1317</v>
      </c>
      <c r="G228" s="18" t="s">
        <v>1318</v>
      </c>
      <c r="H228" s="9" t="str">
        <f t="shared" si="21"/>
        <v>ok</v>
      </c>
      <c r="I228" s="109" t="str">
        <f t="shared" si="26"/>
        <v>FABBRO MARISA</v>
      </c>
      <c r="J228" s="10" t="str">
        <f t="shared" si="27"/>
        <v>F-50</v>
      </c>
      <c r="K228" s="10" t="str">
        <f t="shared" si="22"/>
        <v>Adulti</v>
      </c>
      <c r="L228" s="10">
        <f t="shared" si="23"/>
        <v>31</v>
      </c>
      <c r="M228" s="10">
        <f t="shared" si="24"/>
        <v>4000</v>
      </c>
      <c r="N228" s="10" t="str">
        <f t="shared" si="25"/>
        <v>B02</v>
      </c>
      <c r="P228" s="7"/>
    </row>
    <row r="229" spans="1:16">
      <c r="A229" s="62">
        <v>228</v>
      </c>
      <c r="B229" s="18" t="s">
        <v>1336</v>
      </c>
      <c r="C229" s="18" t="s">
        <v>195</v>
      </c>
      <c r="D229" s="19">
        <v>2008</v>
      </c>
      <c r="E229" s="20" t="s">
        <v>7</v>
      </c>
      <c r="F229" s="66" t="s">
        <v>1317</v>
      </c>
      <c r="G229" s="18" t="s">
        <v>1318</v>
      </c>
      <c r="H229" s="9" t="str">
        <f t="shared" si="21"/>
        <v>ok</v>
      </c>
      <c r="I229" s="109" t="str">
        <f t="shared" si="26"/>
        <v>FRINO ALESSANDRO</v>
      </c>
      <c r="J229" s="10" t="str">
        <f t="shared" si="27"/>
        <v>M-Pulcini</v>
      </c>
      <c r="K229" s="10" t="str">
        <f t="shared" si="22"/>
        <v>Giovanile</v>
      </c>
      <c r="L229" s="10">
        <f t="shared" si="23"/>
        <v>6</v>
      </c>
      <c r="M229" s="10">
        <f t="shared" si="24"/>
        <v>400</v>
      </c>
      <c r="N229" s="10" t="str">
        <f t="shared" si="25"/>
        <v>A09</v>
      </c>
      <c r="P229" s="7"/>
    </row>
    <row r="230" spans="1:16">
      <c r="A230" s="62">
        <v>229</v>
      </c>
      <c r="B230" s="18" t="s">
        <v>1335</v>
      </c>
      <c r="C230" s="18" t="s">
        <v>239</v>
      </c>
      <c r="D230" s="19">
        <v>1998</v>
      </c>
      <c r="E230" s="20" t="s">
        <v>7</v>
      </c>
      <c r="F230" s="66" t="s">
        <v>1317</v>
      </c>
      <c r="G230" s="18" t="s">
        <v>1318</v>
      </c>
      <c r="H230" s="9" t="str">
        <f t="shared" si="21"/>
        <v>ok</v>
      </c>
      <c r="I230" s="109" t="str">
        <f t="shared" si="26"/>
        <v>GIANOTTI DIEGO</v>
      </c>
      <c r="J230" s="10" t="str">
        <f t="shared" si="27"/>
        <v>M- Juniores</v>
      </c>
      <c r="K230" s="10" t="str">
        <f t="shared" si="22"/>
        <v>Adulti</v>
      </c>
      <c r="L230" s="10">
        <f t="shared" si="23"/>
        <v>18</v>
      </c>
      <c r="M230" s="10">
        <f t="shared" si="24"/>
        <v>5000</v>
      </c>
      <c r="N230" s="10" t="str">
        <f t="shared" si="25"/>
        <v>B03</v>
      </c>
      <c r="P230" s="7"/>
    </row>
    <row r="231" spans="1:16">
      <c r="A231" s="62">
        <v>230</v>
      </c>
      <c r="B231" s="18" t="s">
        <v>1334</v>
      </c>
      <c r="C231" s="18" t="s">
        <v>413</v>
      </c>
      <c r="D231" s="19">
        <v>1997</v>
      </c>
      <c r="E231" s="20" t="s">
        <v>7</v>
      </c>
      <c r="F231" s="66" t="s">
        <v>1317</v>
      </c>
      <c r="G231" s="18" t="s">
        <v>1318</v>
      </c>
      <c r="H231" s="9" t="str">
        <f t="shared" si="21"/>
        <v>ok</v>
      </c>
      <c r="I231" s="109" t="str">
        <f t="shared" si="26"/>
        <v>LAINO STEFANO</v>
      </c>
      <c r="J231" s="10" t="str">
        <f t="shared" si="27"/>
        <v>M-20</v>
      </c>
      <c r="K231" s="10" t="str">
        <f t="shared" si="22"/>
        <v>Adulti</v>
      </c>
      <c r="L231" s="10">
        <f t="shared" si="23"/>
        <v>20</v>
      </c>
      <c r="M231" s="10">
        <f t="shared" si="24"/>
        <v>6500</v>
      </c>
      <c r="N231" s="10" t="str">
        <f t="shared" si="25"/>
        <v>B04</v>
      </c>
      <c r="P231" s="7"/>
    </row>
    <row r="232" spans="1:16">
      <c r="A232" s="62">
        <v>231</v>
      </c>
      <c r="B232" s="18" t="s">
        <v>1245</v>
      </c>
      <c r="C232" s="18" t="s">
        <v>845</v>
      </c>
      <c r="D232" s="19">
        <v>2005</v>
      </c>
      <c r="E232" s="20" t="s">
        <v>6</v>
      </c>
      <c r="F232" s="66" t="s">
        <v>1317</v>
      </c>
      <c r="G232" s="18" t="s">
        <v>1318</v>
      </c>
      <c r="H232" s="9" t="str">
        <f t="shared" si="21"/>
        <v>ok</v>
      </c>
      <c r="I232" s="109" t="str">
        <f t="shared" si="26"/>
        <v>LONGO MARTA</v>
      </c>
      <c r="J232" s="10" t="str">
        <f t="shared" si="27"/>
        <v>F-Ragazze A</v>
      </c>
      <c r="K232" s="10" t="str">
        <f t="shared" si="22"/>
        <v>Giovanile</v>
      </c>
      <c r="L232" s="10">
        <f t="shared" si="23"/>
        <v>9</v>
      </c>
      <c r="M232" s="10">
        <f t="shared" si="24"/>
        <v>1000</v>
      </c>
      <c r="N232" s="10" t="str">
        <f t="shared" si="25"/>
        <v>A06</v>
      </c>
      <c r="P232" s="7"/>
    </row>
    <row r="233" spans="1:16">
      <c r="A233" s="62">
        <v>232</v>
      </c>
      <c r="B233" s="18" t="s">
        <v>325</v>
      </c>
      <c r="C233" s="18" t="s">
        <v>1333</v>
      </c>
      <c r="D233" s="19">
        <v>1994</v>
      </c>
      <c r="E233" s="20" t="s">
        <v>7</v>
      </c>
      <c r="F233" s="66" t="s">
        <v>1317</v>
      </c>
      <c r="G233" s="18" t="s">
        <v>1318</v>
      </c>
      <c r="H233" s="9" t="str">
        <f t="shared" si="21"/>
        <v>ok</v>
      </c>
      <c r="I233" s="109" t="str">
        <f t="shared" si="26"/>
        <v>MARCO SULEMAN</v>
      </c>
      <c r="J233" s="10" t="str">
        <f t="shared" si="27"/>
        <v>M-20</v>
      </c>
      <c r="K233" s="10" t="str">
        <f t="shared" si="22"/>
        <v>Adulti</v>
      </c>
      <c r="L233" s="10">
        <f t="shared" si="23"/>
        <v>20</v>
      </c>
      <c r="M233" s="10">
        <f t="shared" si="24"/>
        <v>6500</v>
      </c>
      <c r="N233" s="10" t="str">
        <f t="shared" si="25"/>
        <v>B04</v>
      </c>
      <c r="P233" s="7"/>
    </row>
    <row r="234" spans="1:16">
      <c r="A234" s="62">
        <v>233</v>
      </c>
      <c r="B234" s="18" t="s">
        <v>1332</v>
      </c>
      <c r="C234" s="18" t="s">
        <v>243</v>
      </c>
      <c r="D234" s="19">
        <v>2009</v>
      </c>
      <c r="E234" s="20" t="s">
        <v>7</v>
      </c>
      <c r="F234" s="66" t="s">
        <v>1317</v>
      </c>
      <c r="G234" s="18" t="s">
        <v>1318</v>
      </c>
      <c r="H234" s="9" t="str">
        <f t="shared" si="21"/>
        <v>ok</v>
      </c>
      <c r="I234" s="109" t="str">
        <f t="shared" si="26"/>
        <v>MARZOCCA MATTEO</v>
      </c>
      <c r="J234" s="10" t="str">
        <f t="shared" si="27"/>
        <v>M-Pulcini</v>
      </c>
      <c r="K234" s="10" t="str">
        <f t="shared" si="22"/>
        <v>Giovanile</v>
      </c>
      <c r="L234" s="10">
        <f t="shared" si="23"/>
        <v>6</v>
      </c>
      <c r="M234" s="10">
        <f t="shared" si="24"/>
        <v>400</v>
      </c>
      <c r="N234" s="10" t="str">
        <f t="shared" si="25"/>
        <v>A09</v>
      </c>
      <c r="P234" s="7"/>
    </row>
    <row r="235" spans="1:16">
      <c r="A235" s="62">
        <v>234</v>
      </c>
      <c r="B235" s="18" t="s">
        <v>1331</v>
      </c>
      <c r="C235" s="18" t="s">
        <v>943</v>
      </c>
      <c r="D235" s="19">
        <v>1952</v>
      </c>
      <c r="E235" s="20" t="s">
        <v>7</v>
      </c>
      <c r="F235" s="66" t="s">
        <v>1317</v>
      </c>
      <c r="G235" s="18" t="s">
        <v>1318</v>
      </c>
      <c r="H235" s="9" t="str">
        <f t="shared" si="21"/>
        <v>ok</v>
      </c>
      <c r="I235" s="109" t="str">
        <f t="shared" si="26"/>
        <v>MIGLIACCIO SALVATORE</v>
      </c>
      <c r="J235" s="10" t="str">
        <f t="shared" si="27"/>
        <v>M-65</v>
      </c>
      <c r="K235" s="10" t="str">
        <f t="shared" si="22"/>
        <v>Adulti</v>
      </c>
      <c r="L235" s="10">
        <f t="shared" si="23"/>
        <v>38</v>
      </c>
      <c r="M235" s="10">
        <f t="shared" si="24"/>
        <v>5000</v>
      </c>
      <c r="N235" s="10" t="str">
        <f t="shared" si="25"/>
        <v>B03</v>
      </c>
      <c r="P235" s="7"/>
    </row>
    <row r="236" spans="1:16">
      <c r="A236" s="62">
        <v>235</v>
      </c>
      <c r="B236" s="18" t="s">
        <v>1330</v>
      </c>
      <c r="C236" s="18" t="s">
        <v>1329</v>
      </c>
      <c r="D236" s="19">
        <v>1940</v>
      </c>
      <c r="E236" s="20" t="s">
        <v>7</v>
      </c>
      <c r="F236" s="66" t="s">
        <v>1317</v>
      </c>
      <c r="G236" s="18" t="s">
        <v>1318</v>
      </c>
      <c r="H236" s="9" t="str">
        <f t="shared" si="21"/>
        <v>ok</v>
      </c>
      <c r="I236" s="109" t="str">
        <f t="shared" si="26"/>
        <v>PALLADINO GERARDO</v>
      </c>
      <c r="J236" s="10" t="str">
        <f t="shared" si="27"/>
        <v>M-75</v>
      </c>
      <c r="K236" s="10" t="str">
        <f t="shared" si="22"/>
        <v>Adulti</v>
      </c>
      <c r="L236" s="10">
        <f t="shared" si="23"/>
        <v>42</v>
      </c>
      <c r="M236" s="10">
        <f t="shared" si="24"/>
        <v>5000</v>
      </c>
      <c r="N236" s="10" t="str">
        <f t="shared" si="25"/>
        <v>B03</v>
      </c>
      <c r="P236" s="7"/>
    </row>
    <row r="237" spans="1:16">
      <c r="A237" s="62">
        <v>236</v>
      </c>
      <c r="B237" s="18" t="s">
        <v>1328</v>
      </c>
      <c r="C237" s="18" t="s">
        <v>478</v>
      </c>
      <c r="D237" s="19">
        <v>1945</v>
      </c>
      <c r="E237" s="20" t="s">
        <v>7</v>
      </c>
      <c r="F237" s="66" t="s">
        <v>1317</v>
      </c>
      <c r="G237" s="18" t="s">
        <v>1318</v>
      </c>
      <c r="H237" s="9" t="str">
        <f t="shared" si="21"/>
        <v>ok</v>
      </c>
      <c r="I237" s="109" t="str">
        <f t="shared" si="26"/>
        <v>PAVANELLI GIOVANNI</v>
      </c>
      <c r="J237" s="10" t="str">
        <f t="shared" si="27"/>
        <v>M-70</v>
      </c>
      <c r="K237" s="10" t="str">
        <f t="shared" si="22"/>
        <v>Adulti</v>
      </c>
      <c r="L237" s="10">
        <f t="shared" si="23"/>
        <v>40</v>
      </c>
      <c r="M237" s="10">
        <f t="shared" si="24"/>
        <v>5000</v>
      </c>
      <c r="N237" s="10" t="str">
        <f t="shared" si="25"/>
        <v>B03</v>
      </c>
      <c r="P237" s="7"/>
    </row>
    <row r="238" spans="1:16">
      <c r="A238" s="62">
        <v>237</v>
      </c>
      <c r="B238" s="18" t="s">
        <v>1327</v>
      </c>
      <c r="C238" s="18" t="s">
        <v>1326</v>
      </c>
      <c r="D238" s="19">
        <v>1948</v>
      </c>
      <c r="E238" s="20" t="s">
        <v>6</v>
      </c>
      <c r="F238" s="66" t="s">
        <v>1317</v>
      </c>
      <c r="G238" s="18" t="s">
        <v>1318</v>
      </c>
      <c r="H238" s="9" t="str">
        <f t="shared" si="21"/>
        <v>ok</v>
      </c>
      <c r="I238" s="109" t="str">
        <f t="shared" si="26"/>
        <v>PIDDIU MARIA BONARIA</v>
      </c>
      <c r="J238" s="10" t="str">
        <f t="shared" si="27"/>
        <v>F-65</v>
      </c>
      <c r="K238" s="10" t="str">
        <f t="shared" si="22"/>
        <v>Adulti</v>
      </c>
      <c r="L238" s="10">
        <f t="shared" si="23"/>
        <v>37</v>
      </c>
      <c r="M238" s="10">
        <f t="shared" si="24"/>
        <v>4000</v>
      </c>
      <c r="N238" s="10" t="str">
        <f t="shared" si="25"/>
        <v>B02</v>
      </c>
      <c r="P238" s="7"/>
    </row>
    <row r="239" spans="1:16">
      <c r="A239" s="62">
        <v>238</v>
      </c>
      <c r="B239" s="18" t="s">
        <v>1325</v>
      </c>
      <c r="C239" s="18" t="s">
        <v>1324</v>
      </c>
      <c r="D239" s="19">
        <v>1952</v>
      </c>
      <c r="E239" s="20" t="s">
        <v>7</v>
      </c>
      <c r="F239" s="66" t="s">
        <v>1317</v>
      </c>
      <c r="G239" s="18" t="s">
        <v>1318</v>
      </c>
      <c r="H239" s="9" t="str">
        <f t="shared" si="21"/>
        <v>ok</v>
      </c>
      <c r="I239" s="109" t="str">
        <f t="shared" si="26"/>
        <v>RUSSO DANTE</v>
      </c>
      <c r="J239" s="10" t="str">
        <f t="shared" si="27"/>
        <v>M-65</v>
      </c>
      <c r="K239" s="10" t="str">
        <f t="shared" si="22"/>
        <v>Adulti</v>
      </c>
      <c r="L239" s="10">
        <f t="shared" si="23"/>
        <v>38</v>
      </c>
      <c r="M239" s="10">
        <f t="shared" si="24"/>
        <v>5000</v>
      </c>
      <c r="N239" s="10" t="str">
        <f t="shared" si="25"/>
        <v>B03</v>
      </c>
      <c r="P239" s="7"/>
    </row>
    <row r="240" spans="1:16">
      <c r="A240" s="62">
        <v>239</v>
      </c>
      <c r="B240" s="18" t="s">
        <v>1323</v>
      </c>
      <c r="C240" s="18" t="s">
        <v>482</v>
      </c>
      <c r="D240" s="19">
        <v>2005</v>
      </c>
      <c r="E240" s="20" t="s">
        <v>6</v>
      </c>
      <c r="F240" s="66" t="s">
        <v>1317</v>
      </c>
      <c r="G240" s="18" t="s">
        <v>1318</v>
      </c>
      <c r="H240" s="9" t="str">
        <f t="shared" si="21"/>
        <v>ok</v>
      </c>
      <c r="I240" s="109" t="str">
        <f t="shared" si="26"/>
        <v>TAVELLA CHIARA</v>
      </c>
      <c r="J240" s="10" t="str">
        <f t="shared" si="27"/>
        <v>F-Ragazze A</v>
      </c>
      <c r="K240" s="10" t="str">
        <f t="shared" si="22"/>
        <v>Giovanile</v>
      </c>
      <c r="L240" s="10">
        <f t="shared" si="23"/>
        <v>9</v>
      </c>
      <c r="M240" s="10">
        <f t="shared" si="24"/>
        <v>1000</v>
      </c>
      <c r="N240" s="10" t="str">
        <f t="shared" si="25"/>
        <v>A06</v>
      </c>
      <c r="P240" s="7"/>
    </row>
    <row r="241" spans="1:16">
      <c r="A241" s="62">
        <v>240</v>
      </c>
      <c r="B241" s="18" t="s">
        <v>1322</v>
      </c>
      <c r="C241" s="18" t="s">
        <v>417</v>
      </c>
      <c r="D241" s="19">
        <v>2007</v>
      </c>
      <c r="E241" s="20" t="s">
        <v>7</v>
      </c>
      <c r="F241" s="66" t="s">
        <v>1317</v>
      </c>
      <c r="G241" s="18" t="s">
        <v>1318</v>
      </c>
      <c r="H241" s="9" t="str">
        <f t="shared" si="21"/>
        <v>ok</v>
      </c>
      <c r="I241" s="109" t="str">
        <f t="shared" si="26"/>
        <v>VALENTINO GABRIELE</v>
      </c>
      <c r="J241" s="10" t="str">
        <f t="shared" si="27"/>
        <v>M-Esordienti</v>
      </c>
      <c r="K241" s="10" t="str">
        <f t="shared" si="22"/>
        <v>Giovanile</v>
      </c>
      <c r="L241" s="10">
        <f t="shared" si="23"/>
        <v>8</v>
      </c>
      <c r="M241" s="10">
        <f t="shared" si="24"/>
        <v>800</v>
      </c>
      <c r="N241" s="10" t="str">
        <f t="shared" si="25"/>
        <v>A07</v>
      </c>
      <c r="P241" s="7"/>
    </row>
    <row r="242" spans="1:16">
      <c r="A242" s="62">
        <v>241</v>
      </c>
      <c r="B242" s="18" t="s">
        <v>1321</v>
      </c>
      <c r="C242" s="18" t="s">
        <v>373</v>
      </c>
      <c r="D242" s="19">
        <v>1971</v>
      </c>
      <c r="E242" s="20" t="s">
        <v>7</v>
      </c>
      <c r="F242" s="66" t="s">
        <v>1317</v>
      </c>
      <c r="G242" s="18" t="s">
        <v>1318</v>
      </c>
      <c r="H242" s="9" t="str">
        <f t="shared" si="21"/>
        <v>ok</v>
      </c>
      <c r="I242" s="109" t="str">
        <f t="shared" si="26"/>
        <v>VALLINO DANIELE</v>
      </c>
      <c r="J242" s="10" t="str">
        <f t="shared" si="27"/>
        <v>M-45</v>
      </c>
      <c r="K242" s="10" t="str">
        <f t="shared" si="22"/>
        <v>Adulti</v>
      </c>
      <c r="L242" s="10">
        <f t="shared" si="23"/>
        <v>30</v>
      </c>
      <c r="M242" s="10">
        <f t="shared" si="24"/>
        <v>6500</v>
      </c>
      <c r="N242" s="10" t="str">
        <f t="shared" si="25"/>
        <v>B04</v>
      </c>
      <c r="P242" s="7"/>
    </row>
    <row r="243" spans="1:16">
      <c r="A243" s="62">
        <v>242</v>
      </c>
      <c r="B243" s="18" t="s">
        <v>1320</v>
      </c>
      <c r="C243" s="18" t="s">
        <v>1319</v>
      </c>
      <c r="D243" s="19">
        <v>1947</v>
      </c>
      <c r="E243" s="20" t="s">
        <v>6</v>
      </c>
      <c r="F243" s="66" t="s">
        <v>1317</v>
      </c>
      <c r="G243" s="18" t="s">
        <v>1318</v>
      </c>
      <c r="H243" s="9" t="str">
        <f t="shared" si="21"/>
        <v>ok</v>
      </c>
      <c r="I243" s="109" t="str">
        <f t="shared" si="26"/>
        <v>VUCCI GRAZIA</v>
      </c>
      <c r="J243" s="10" t="str">
        <f t="shared" si="27"/>
        <v>F-70</v>
      </c>
      <c r="K243" s="10" t="str">
        <f t="shared" si="22"/>
        <v>Adulti</v>
      </c>
      <c r="L243" s="10">
        <f t="shared" si="23"/>
        <v>39</v>
      </c>
      <c r="M243" s="10">
        <f t="shared" si="24"/>
        <v>4000</v>
      </c>
      <c r="N243" s="10" t="str">
        <f t="shared" si="25"/>
        <v>B02</v>
      </c>
      <c r="P243" s="7"/>
    </row>
    <row r="244" spans="1:16">
      <c r="A244" s="62">
        <v>243</v>
      </c>
      <c r="B244" s="18" t="s">
        <v>1316</v>
      </c>
      <c r="C244" s="18" t="s">
        <v>471</v>
      </c>
      <c r="D244" s="19">
        <v>2005</v>
      </c>
      <c r="E244" s="20" t="s">
        <v>6</v>
      </c>
      <c r="F244" s="66" t="s">
        <v>1289</v>
      </c>
      <c r="G244" s="18" t="s">
        <v>1290</v>
      </c>
      <c r="H244" s="9" t="str">
        <f t="shared" si="21"/>
        <v>ok</v>
      </c>
      <c r="I244" s="109" t="str">
        <f t="shared" si="26"/>
        <v>ALUIGI CARLOTTA</v>
      </c>
      <c r="J244" s="10" t="str">
        <f t="shared" si="27"/>
        <v>F-Ragazze A</v>
      </c>
      <c r="K244" s="10" t="str">
        <f t="shared" si="22"/>
        <v>Giovanile</v>
      </c>
      <c r="L244" s="10">
        <f t="shared" si="23"/>
        <v>9</v>
      </c>
      <c r="M244" s="10">
        <f t="shared" si="24"/>
        <v>1000</v>
      </c>
      <c r="N244" s="10" t="str">
        <f t="shared" si="25"/>
        <v>A06</v>
      </c>
      <c r="P244" s="7"/>
    </row>
    <row r="245" spans="1:16">
      <c r="A245" s="62">
        <v>244</v>
      </c>
      <c r="B245" s="18" t="s">
        <v>1315</v>
      </c>
      <c r="C245" s="18" t="s">
        <v>1314</v>
      </c>
      <c r="D245" s="19">
        <v>2004</v>
      </c>
      <c r="E245" s="20" t="s">
        <v>6</v>
      </c>
      <c r="F245" s="66" t="s">
        <v>1289</v>
      </c>
      <c r="G245" s="18" t="s">
        <v>1290</v>
      </c>
      <c r="H245" s="9" t="str">
        <f t="shared" si="21"/>
        <v>ok</v>
      </c>
      <c r="I245" s="109" t="str">
        <f t="shared" si="26"/>
        <v>BISCEGLIA MARILINA</v>
      </c>
      <c r="J245" s="10" t="str">
        <f t="shared" si="27"/>
        <v>F-Ragazze B</v>
      </c>
      <c r="K245" s="10" t="str">
        <f t="shared" si="22"/>
        <v>Giovanile</v>
      </c>
      <c r="L245" s="10">
        <f t="shared" si="23"/>
        <v>11</v>
      </c>
      <c r="M245" s="10">
        <f t="shared" si="24"/>
        <v>1000</v>
      </c>
      <c r="N245" s="10" t="str">
        <f t="shared" si="25"/>
        <v>A04</v>
      </c>
      <c r="P245" s="7"/>
    </row>
    <row r="246" spans="1:16">
      <c r="A246" s="62">
        <v>245</v>
      </c>
      <c r="B246" s="18" t="s">
        <v>1313</v>
      </c>
      <c r="C246" s="18" t="s">
        <v>1312</v>
      </c>
      <c r="D246" s="19">
        <v>1989</v>
      </c>
      <c r="E246" s="20" t="s">
        <v>6</v>
      </c>
      <c r="F246" s="66" t="s">
        <v>1289</v>
      </c>
      <c r="G246" s="18" t="s">
        <v>1290</v>
      </c>
      <c r="H246" s="9" t="str">
        <f t="shared" si="21"/>
        <v>ok</v>
      </c>
      <c r="I246" s="109" t="str">
        <f t="shared" si="26"/>
        <v>CONGEDO SERENA</v>
      </c>
      <c r="J246" s="10" t="str">
        <f t="shared" si="27"/>
        <v>F-25</v>
      </c>
      <c r="K246" s="10" t="str">
        <f t="shared" si="22"/>
        <v>Adulti</v>
      </c>
      <c r="L246" s="10">
        <f t="shared" si="23"/>
        <v>21</v>
      </c>
      <c r="M246" s="10">
        <f t="shared" si="24"/>
        <v>4000</v>
      </c>
      <c r="N246" s="10" t="str">
        <f t="shared" si="25"/>
        <v>B02</v>
      </c>
      <c r="P246" s="7"/>
    </row>
    <row r="247" spans="1:16">
      <c r="A247" s="62">
        <v>246</v>
      </c>
      <c r="B247" s="18" t="s">
        <v>1311</v>
      </c>
      <c r="C247" s="18" t="s">
        <v>504</v>
      </c>
      <c r="D247" s="19">
        <v>2003</v>
      </c>
      <c r="E247" s="20" t="s">
        <v>6</v>
      </c>
      <c r="F247" s="66" t="s">
        <v>1289</v>
      </c>
      <c r="G247" s="18" t="s">
        <v>1290</v>
      </c>
      <c r="H247" s="9" t="str">
        <f t="shared" si="21"/>
        <v>ok</v>
      </c>
      <c r="I247" s="109" t="str">
        <f t="shared" si="26"/>
        <v>CORBEDDU ALESSIA</v>
      </c>
      <c r="J247" s="10" t="str">
        <f t="shared" si="27"/>
        <v>F-Cadette</v>
      </c>
      <c r="K247" s="10" t="str">
        <f t="shared" si="22"/>
        <v>Giovanile</v>
      </c>
      <c r="L247" s="10">
        <f t="shared" si="23"/>
        <v>13</v>
      </c>
      <c r="M247" s="10">
        <f t="shared" si="24"/>
        <v>2100</v>
      </c>
      <c r="N247" s="10" t="str">
        <f t="shared" si="25"/>
        <v>A02</v>
      </c>
      <c r="P247" s="7"/>
    </row>
    <row r="248" spans="1:16">
      <c r="A248" s="62">
        <v>247</v>
      </c>
      <c r="B248" s="18" t="s">
        <v>1138</v>
      </c>
      <c r="C248" s="18" t="s">
        <v>1136</v>
      </c>
      <c r="D248" s="19">
        <v>2005</v>
      </c>
      <c r="E248" s="20" t="s">
        <v>6</v>
      </c>
      <c r="F248" s="66" t="s">
        <v>1289</v>
      </c>
      <c r="G248" s="18" t="s">
        <v>1290</v>
      </c>
      <c r="H248" s="9" t="str">
        <f t="shared" si="21"/>
        <v>ok</v>
      </c>
      <c r="I248" s="109" t="str">
        <f t="shared" si="26"/>
        <v>D'ANGELO ROSA</v>
      </c>
      <c r="J248" s="10" t="str">
        <f t="shared" si="27"/>
        <v>F-Ragazze A</v>
      </c>
      <c r="K248" s="10" t="str">
        <f t="shared" si="22"/>
        <v>Giovanile</v>
      </c>
      <c r="L248" s="10">
        <f t="shared" si="23"/>
        <v>9</v>
      </c>
      <c r="M248" s="10">
        <f t="shared" si="24"/>
        <v>1000</v>
      </c>
      <c r="N248" s="10" t="str">
        <f t="shared" si="25"/>
        <v>A06</v>
      </c>
      <c r="P248" s="7"/>
    </row>
    <row r="249" spans="1:16">
      <c r="A249" s="62">
        <v>248</v>
      </c>
      <c r="B249" s="18" t="s">
        <v>1310</v>
      </c>
      <c r="C249" s="18" t="s">
        <v>339</v>
      </c>
      <c r="D249" s="19">
        <v>2004</v>
      </c>
      <c r="E249" s="20" t="s">
        <v>7</v>
      </c>
      <c r="F249" s="66" t="s">
        <v>1289</v>
      </c>
      <c r="G249" s="18" t="s">
        <v>1290</v>
      </c>
      <c r="H249" s="9" t="str">
        <f t="shared" si="21"/>
        <v>ok</v>
      </c>
      <c r="I249" s="109" t="str">
        <f t="shared" si="26"/>
        <v>FONTI DAVIDE</v>
      </c>
      <c r="J249" s="10" t="str">
        <f t="shared" si="27"/>
        <v>M-Ragazzi B</v>
      </c>
      <c r="K249" s="10" t="str">
        <f t="shared" si="22"/>
        <v>Giovanile</v>
      </c>
      <c r="L249" s="10">
        <f t="shared" si="23"/>
        <v>12</v>
      </c>
      <c r="M249" s="10">
        <f t="shared" si="24"/>
        <v>1000</v>
      </c>
      <c r="N249" s="10" t="str">
        <f t="shared" si="25"/>
        <v>A03</v>
      </c>
      <c r="P249" s="7"/>
    </row>
    <row r="250" spans="1:16">
      <c r="A250" s="62">
        <v>249</v>
      </c>
      <c r="B250" s="18" t="s">
        <v>1309</v>
      </c>
      <c r="C250" s="18" t="s">
        <v>1136</v>
      </c>
      <c r="D250" s="19">
        <v>2004</v>
      </c>
      <c r="E250" s="20" t="s">
        <v>6</v>
      </c>
      <c r="F250" s="66" t="s">
        <v>1289</v>
      </c>
      <c r="G250" s="18" t="s">
        <v>1290</v>
      </c>
      <c r="H250" s="9" t="str">
        <f t="shared" si="21"/>
        <v>ok</v>
      </c>
      <c r="I250" s="109" t="str">
        <f t="shared" si="26"/>
        <v>GIULIANELLI ROSA</v>
      </c>
      <c r="J250" s="10" t="str">
        <f t="shared" si="27"/>
        <v>F-Ragazze B</v>
      </c>
      <c r="K250" s="10" t="str">
        <f t="shared" si="22"/>
        <v>Giovanile</v>
      </c>
      <c r="L250" s="10">
        <f t="shared" si="23"/>
        <v>11</v>
      </c>
      <c r="M250" s="10">
        <f t="shared" si="24"/>
        <v>1000</v>
      </c>
      <c r="N250" s="10" t="str">
        <f t="shared" si="25"/>
        <v>A04</v>
      </c>
      <c r="P250" s="7"/>
    </row>
    <row r="251" spans="1:16">
      <c r="A251" s="62">
        <v>250</v>
      </c>
      <c r="B251" s="18" t="s">
        <v>1308</v>
      </c>
      <c r="C251" s="18" t="s">
        <v>380</v>
      </c>
      <c r="D251" s="19">
        <v>2006</v>
      </c>
      <c r="E251" s="20" t="s">
        <v>7</v>
      </c>
      <c r="F251" s="66" t="s">
        <v>1289</v>
      </c>
      <c r="G251" s="18" t="s">
        <v>1290</v>
      </c>
      <c r="H251" s="9" t="str">
        <f t="shared" si="21"/>
        <v>ok</v>
      </c>
      <c r="I251" s="109" t="str">
        <f t="shared" si="26"/>
        <v>LAZZARI NICOLA</v>
      </c>
      <c r="J251" s="10" t="str">
        <f t="shared" si="27"/>
        <v>M-Esordienti</v>
      </c>
      <c r="K251" s="10" t="str">
        <f t="shared" si="22"/>
        <v>Giovanile</v>
      </c>
      <c r="L251" s="10">
        <f t="shared" si="23"/>
        <v>8</v>
      </c>
      <c r="M251" s="10">
        <f t="shared" si="24"/>
        <v>800</v>
      </c>
      <c r="N251" s="10" t="str">
        <f t="shared" si="25"/>
        <v>A07</v>
      </c>
      <c r="P251" s="7"/>
    </row>
    <row r="252" spans="1:16">
      <c r="A252" s="62">
        <v>251</v>
      </c>
      <c r="B252" s="18" t="s">
        <v>1307</v>
      </c>
      <c r="C252" s="18" t="s">
        <v>482</v>
      </c>
      <c r="D252" s="19">
        <v>2010</v>
      </c>
      <c r="E252" s="20" t="s">
        <v>6</v>
      </c>
      <c r="F252" s="66" t="s">
        <v>1289</v>
      </c>
      <c r="G252" s="18" t="s">
        <v>1290</v>
      </c>
      <c r="H252" s="9" t="str">
        <f t="shared" si="21"/>
        <v>ok</v>
      </c>
      <c r="I252" s="109" t="str">
        <f t="shared" si="26"/>
        <v>LEPRI CHIARA</v>
      </c>
      <c r="J252" s="10" t="str">
        <f t="shared" si="27"/>
        <v>F-Primi Passi</v>
      </c>
      <c r="K252" s="10" t="str">
        <f t="shared" si="22"/>
        <v>Giovanile</v>
      </c>
      <c r="L252" s="10">
        <f t="shared" si="23"/>
        <v>3</v>
      </c>
      <c r="M252" s="10">
        <f t="shared" si="24"/>
        <v>400</v>
      </c>
      <c r="N252" s="10" t="str">
        <f t="shared" si="25"/>
        <v>A12</v>
      </c>
      <c r="P252" s="7"/>
    </row>
    <row r="253" spans="1:16">
      <c r="A253" s="62">
        <v>252</v>
      </c>
      <c r="B253" s="18" t="s">
        <v>1307</v>
      </c>
      <c r="C253" s="18" t="s">
        <v>383</v>
      </c>
      <c r="D253" s="19">
        <v>2004</v>
      </c>
      <c r="E253" s="20" t="s">
        <v>7</v>
      </c>
      <c r="F253" s="66" t="s">
        <v>1289</v>
      </c>
      <c r="G253" s="18" t="s">
        <v>1290</v>
      </c>
      <c r="H253" s="9" t="str">
        <f t="shared" si="21"/>
        <v>ok</v>
      </c>
      <c r="I253" s="109" t="str">
        <f t="shared" si="26"/>
        <v>LEPRI LORENZO</v>
      </c>
      <c r="J253" s="10" t="str">
        <f t="shared" si="27"/>
        <v>M-Ragazzi B</v>
      </c>
      <c r="K253" s="10" t="str">
        <f t="shared" si="22"/>
        <v>Giovanile</v>
      </c>
      <c r="L253" s="10">
        <f t="shared" si="23"/>
        <v>12</v>
      </c>
      <c r="M253" s="10">
        <f t="shared" si="24"/>
        <v>1000</v>
      </c>
      <c r="N253" s="10" t="str">
        <f t="shared" si="25"/>
        <v>A03</v>
      </c>
      <c r="P253" s="7"/>
    </row>
    <row r="254" spans="1:16">
      <c r="A254" s="62">
        <v>253</v>
      </c>
      <c r="B254" s="18" t="s">
        <v>2569</v>
      </c>
      <c r="C254" s="18" t="s">
        <v>393</v>
      </c>
      <c r="D254" s="19">
        <v>1969</v>
      </c>
      <c r="E254" s="20" t="s">
        <v>6</v>
      </c>
      <c r="F254" s="66" t="s">
        <v>1289</v>
      </c>
      <c r="G254" s="18" t="s">
        <v>1290</v>
      </c>
      <c r="H254" s="9" t="str">
        <f t="shared" si="21"/>
        <v>ok</v>
      </c>
      <c r="I254" s="109" t="str">
        <f t="shared" si="26"/>
        <v>#MELONI ALESSANDRA</v>
      </c>
      <c r="J254" s="10" t="str">
        <f t="shared" si="27"/>
        <v>F-45</v>
      </c>
      <c r="K254" s="10" t="str">
        <f t="shared" si="22"/>
        <v>Adulti</v>
      </c>
      <c r="L254" s="10">
        <f t="shared" si="23"/>
        <v>29</v>
      </c>
      <c r="M254" s="10">
        <f t="shared" si="24"/>
        <v>4000</v>
      </c>
      <c r="N254" s="10" t="str">
        <f t="shared" si="25"/>
        <v>B02</v>
      </c>
      <c r="P254" s="7"/>
    </row>
    <row r="255" spans="1:16">
      <c r="A255" s="62">
        <v>254</v>
      </c>
      <c r="B255" s="18" t="s">
        <v>1305</v>
      </c>
      <c r="C255" s="18" t="s">
        <v>1304</v>
      </c>
      <c r="D255" s="19">
        <v>1950</v>
      </c>
      <c r="E255" s="20" t="s">
        <v>6</v>
      </c>
      <c r="F255" s="66" t="s">
        <v>1289</v>
      </c>
      <c r="G255" s="18" t="s">
        <v>1290</v>
      </c>
      <c r="H255" s="9" t="str">
        <f t="shared" si="21"/>
        <v>ok</v>
      </c>
      <c r="I255" s="109" t="str">
        <f t="shared" si="26"/>
        <v>MOROLLI LUISA</v>
      </c>
      <c r="J255" s="10" t="str">
        <f t="shared" si="27"/>
        <v>F-65</v>
      </c>
      <c r="K255" s="10" t="str">
        <f t="shared" si="22"/>
        <v>Adulti</v>
      </c>
      <c r="L255" s="10">
        <f t="shared" si="23"/>
        <v>37</v>
      </c>
      <c r="M255" s="10">
        <f t="shared" si="24"/>
        <v>4000</v>
      </c>
      <c r="N255" s="10" t="str">
        <f t="shared" si="25"/>
        <v>B02</v>
      </c>
      <c r="P255" s="7"/>
    </row>
    <row r="256" spans="1:16">
      <c r="A256" s="62">
        <v>255</v>
      </c>
      <c r="B256" s="18" t="s">
        <v>2570</v>
      </c>
      <c r="C256" s="18" t="s">
        <v>847</v>
      </c>
      <c r="D256" s="19">
        <v>1972</v>
      </c>
      <c r="E256" s="20" t="s">
        <v>6</v>
      </c>
      <c r="F256" s="66" t="s">
        <v>1289</v>
      </c>
      <c r="G256" s="18" t="s">
        <v>1290</v>
      </c>
      <c r="H256" s="9" t="str">
        <f t="shared" si="21"/>
        <v>ok</v>
      </c>
      <c r="I256" s="109" t="str">
        <f t="shared" si="26"/>
        <v>#MORONI FEDERICA</v>
      </c>
      <c r="J256" s="10" t="str">
        <f t="shared" si="27"/>
        <v>F-45</v>
      </c>
      <c r="K256" s="10" t="str">
        <f t="shared" si="22"/>
        <v>Adulti</v>
      </c>
      <c r="L256" s="10">
        <f t="shared" si="23"/>
        <v>29</v>
      </c>
      <c r="M256" s="10">
        <f t="shared" si="24"/>
        <v>4000</v>
      </c>
      <c r="N256" s="10" t="str">
        <f t="shared" si="25"/>
        <v>B02</v>
      </c>
      <c r="P256" s="7"/>
    </row>
    <row r="257" spans="1:16">
      <c r="A257" s="62">
        <v>256</v>
      </c>
      <c r="B257" s="18" t="s">
        <v>1302</v>
      </c>
      <c r="C257" s="18" t="s">
        <v>420</v>
      </c>
      <c r="D257" s="19">
        <v>1978</v>
      </c>
      <c r="E257" s="20" t="s">
        <v>6</v>
      </c>
      <c r="F257" s="66" t="s">
        <v>1289</v>
      </c>
      <c r="G257" s="18" t="s">
        <v>1290</v>
      </c>
      <c r="H257" s="9" t="str">
        <f t="shared" si="21"/>
        <v>ok</v>
      </c>
      <c r="I257" s="109" t="str">
        <f t="shared" si="26"/>
        <v>NANU ELENA</v>
      </c>
      <c r="J257" s="10" t="str">
        <f t="shared" si="27"/>
        <v>F-35</v>
      </c>
      <c r="K257" s="10" t="str">
        <f t="shared" si="22"/>
        <v>Adulti</v>
      </c>
      <c r="L257" s="10">
        <f t="shared" si="23"/>
        <v>25</v>
      </c>
      <c r="M257" s="10">
        <f t="shared" si="24"/>
        <v>4000</v>
      </c>
      <c r="N257" s="10" t="str">
        <f t="shared" si="25"/>
        <v>B02</v>
      </c>
      <c r="P257" s="7"/>
    </row>
    <row r="258" spans="1:16">
      <c r="A258" s="62">
        <v>257</v>
      </c>
      <c r="B258" s="18" t="s">
        <v>1301</v>
      </c>
      <c r="C258" s="18" t="s">
        <v>325</v>
      </c>
      <c r="D258" s="19">
        <v>1977</v>
      </c>
      <c r="E258" s="20" t="s">
        <v>7</v>
      </c>
      <c r="F258" s="66" t="s">
        <v>1289</v>
      </c>
      <c r="G258" s="18" t="s">
        <v>1290</v>
      </c>
      <c r="H258" s="9" t="str">
        <f t="shared" ref="H258:H321" si="28">IF(COUNTA($B258)&gt;0,IF(COUNTIFS($B$2:$B$2502,$B258,$C$2:$C$2502,$C258,$D$2:$D$2502,$D258)&gt;1,"Duplicato","ok"),"-")</f>
        <v>ok</v>
      </c>
      <c r="I258" s="109" t="str">
        <f t="shared" si="26"/>
        <v>OPPIOLI MARCO</v>
      </c>
      <c r="J258" s="10" t="str">
        <f t="shared" si="27"/>
        <v>M-40</v>
      </c>
      <c r="K258" s="10" t="str">
        <f t="shared" ref="K258:K321" si="29">IF($B258&gt;"",VLOOKUP($E258&amp;$D258,_DeterminaCategorie,3,TRUE),"-")</f>
        <v>Adulti</v>
      </c>
      <c r="L258" s="10">
        <f t="shared" ref="L258:L321" si="30">IF($B258&gt;"",VLOOKUP($E258&amp;$D258,_DeterminaCategorie,4,TRUE),"-")</f>
        <v>28</v>
      </c>
      <c r="M258" s="10">
        <f t="shared" ref="M258:M321" si="31">IF($B258&gt;"",VLOOKUP($E258&amp;$D258,_DeterminaCategorie,6,TRUE),"-")</f>
        <v>6500</v>
      </c>
      <c r="N258" s="10" t="str">
        <f t="shared" ref="N258:N321" si="32">IF($B258&gt;"",VLOOKUP($E258&amp;$D258,_DeterminaCategorie,7,TRUE),"-")</f>
        <v>B04</v>
      </c>
      <c r="P258" s="7"/>
    </row>
    <row r="259" spans="1:16">
      <c r="A259" s="62">
        <v>258</v>
      </c>
      <c r="B259" s="18" t="s">
        <v>1300</v>
      </c>
      <c r="C259" s="18" t="s">
        <v>355</v>
      </c>
      <c r="D259" s="19">
        <v>2004</v>
      </c>
      <c r="E259" s="20" t="s">
        <v>7</v>
      </c>
      <c r="F259" s="66" t="s">
        <v>1289</v>
      </c>
      <c r="G259" s="18" t="s">
        <v>1290</v>
      </c>
      <c r="H259" s="9" t="str">
        <f t="shared" si="28"/>
        <v>ok</v>
      </c>
      <c r="I259" s="109" t="str">
        <f t="shared" ref="I259:I322" si="33">TRIM(B259) &amp; " " &amp; TRIM(C259)</f>
        <v>PAGLIARANI ANDREA</v>
      </c>
      <c r="J259" s="10" t="str">
        <f t="shared" ref="J259:J322" si="34">IF(B259&gt;"",VLOOKUP($E259&amp;$D259,_DeterminaCategorie,5,TRUE),"-")</f>
        <v>M-Ragazzi B</v>
      </c>
      <c r="K259" s="10" t="str">
        <f t="shared" si="29"/>
        <v>Giovanile</v>
      </c>
      <c r="L259" s="10">
        <f t="shared" si="30"/>
        <v>12</v>
      </c>
      <c r="M259" s="10">
        <f t="shared" si="31"/>
        <v>1000</v>
      </c>
      <c r="N259" s="10" t="str">
        <f t="shared" si="32"/>
        <v>A03</v>
      </c>
      <c r="P259" s="7"/>
    </row>
    <row r="260" spans="1:16">
      <c r="A260" s="62">
        <v>259</v>
      </c>
      <c r="B260" s="18" t="s">
        <v>308</v>
      </c>
      <c r="C260" s="18" t="s">
        <v>255</v>
      </c>
      <c r="D260" s="19">
        <v>2000</v>
      </c>
      <c r="E260" s="20" t="s">
        <v>6</v>
      </c>
      <c r="F260" s="66" t="s">
        <v>1289</v>
      </c>
      <c r="G260" s="18" t="s">
        <v>1290</v>
      </c>
      <c r="H260" s="9" t="str">
        <f t="shared" si="28"/>
        <v>ok</v>
      </c>
      <c r="I260" s="109" t="str">
        <f t="shared" si="33"/>
        <v>PASQUINI FRANCESCA</v>
      </c>
      <c r="J260" s="10" t="str">
        <f t="shared" si="34"/>
        <v>F-Allieve</v>
      </c>
      <c r="K260" s="10" t="str">
        <f t="shared" si="29"/>
        <v>Giovanile</v>
      </c>
      <c r="L260" s="10">
        <f t="shared" si="30"/>
        <v>15</v>
      </c>
      <c r="M260" s="10">
        <f t="shared" si="31"/>
        <v>2500</v>
      </c>
      <c r="N260" s="10" t="str">
        <f t="shared" si="32"/>
        <v>B01</v>
      </c>
      <c r="P260" s="7"/>
    </row>
    <row r="261" spans="1:16">
      <c r="A261" s="62">
        <v>260</v>
      </c>
      <c r="B261" s="18" t="s">
        <v>1299</v>
      </c>
      <c r="C261" s="18" t="s">
        <v>1298</v>
      </c>
      <c r="D261" s="19">
        <v>2004</v>
      </c>
      <c r="E261" s="20" t="s">
        <v>6</v>
      </c>
      <c r="F261" s="66" t="s">
        <v>1289</v>
      </c>
      <c r="G261" s="18" t="s">
        <v>1290</v>
      </c>
      <c r="H261" s="9" t="str">
        <f t="shared" si="28"/>
        <v>ok</v>
      </c>
      <c r="I261" s="109" t="str">
        <f t="shared" si="33"/>
        <v>PATRIGNANI TEHTENA</v>
      </c>
      <c r="J261" s="10" t="str">
        <f t="shared" si="34"/>
        <v>F-Ragazze B</v>
      </c>
      <c r="K261" s="10" t="str">
        <f t="shared" si="29"/>
        <v>Giovanile</v>
      </c>
      <c r="L261" s="10">
        <f t="shared" si="30"/>
        <v>11</v>
      </c>
      <c r="M261" s="10">
        <f t="shared" si="31"/>
        <v>1000</v>
      </c>
      <c r="N261" s="10" t="str">
        <f t="shared" si="32"/>
        <v>A04</v>
      </c>
      <c r="P261" s="7"/>
    </row>
    <row r="262" spans="1:16">
      <c r="A262" s="62">
        <v>261</v>
      </c>
      <c r="B262" s="18" t="s">
        <v>1297</v>
      </c>
      <c r="C262" s="18" t="s">
        <v>1296</v>
      </c>
      <c r="D262" s="19">
        <v>2005</v>
      </c>
      <c r="E262" s="20" t="s">
        <v>6</v>
      </c>
      <c r="F262" s="66" t="s">
        <v>1289</v>
      </c>
      <c r="G262" s="18" t="s">
        <v>1290</v>
      </c>
      <c r="H262" s="9" t="str">
        <f t="shared" si="28"/>
        <v>ok</v>
      </c>
      <c r="I262" s="109" t="str">
        <f t="shared" si="33"/>
        <v>SANTARELLI CATERINA</v>
      </c>
      <c r="J262" s="10" t="str">
        <f t="shared" si="34"/>
        <v>F-Ragazze A</v>
      </c>
      <c r="K262" s="10" t="str">
        <f t="shared" si="29"/>
        <v>Giovanile</v>
      </c>
      <c r="L262" s="10">
        <f t="shared" si="30"/>
        <v>9</v>
      </c>
      <c r="M262" s="10">
        <f t="shared" si="31"/>
        <v>1000</v>
      </c>
      <c r="N262" s="10" t="str">
        <f t="shared" si="32"/>
        <v>A06</v>
      </c>
      <c r="P262" s="7"/>
    </row>
    <row r="263" spans="1:16">
      <c r="A263" s="62">
        <v>262</v>
      </c>
      <c r="B263" s="18" t="s">
        <v>1295</v>
      </c>
      <c r="C263" s="18" t="s">
        <v>1294</v>
      </c>
      <c r="D263" s="19">
        <v>2004</v>
      </c>
      <c r="E263" s="20" t="s">
        <v>6</v>
      </c>
      <c r="F263" s="66" t="s">
        <v>1289</v>
      </c>
      <c r="G263" s="18" t="s">
        <v>1290</v>
      </c>
      <c r="H263" s="9" t="str">
        <f t="shared" si="28"/>
        <v>ok</v>
      </c>
      <c r="I263" s="109" t="str">
        <f t="shared" si="33"/>
        <v>SASSO ALLEGRA</v>
      </c>
      <c r="J263" s="10" t="str">
        <f t="shared" si="34"/>
        <v>F-Ragazze B</v>
      </c>
      <c r="K263" s="10" t="str">
        <f t="shared" si="29"/>
        <v>Giovanile</v>
      </c>
      <c r="L263" s="10">
        <f t="shared" si="30"/>
        <v>11</v>
      </c>
      <c r="M263" s="10">
        <f t="shared" si="31"/>
        <v>1000</v>
      </c>
      <c r="N263" s="10" t="str">
        <f t="shared" si="32"/>
        <v>A04</v>
      </c>
      <c r="P263" s="7"/>
    </row>
    <row r="264" spans="1:16">
      <c r="A264" s="62">
        <v>263</v>
      </c>
      <c r="B264" s="18" t="s">
        <v>1293</v>
      </c>
      <c r="C264" s="18" t="s">
        <v>1292</v>
      </c>
      <c r="D264" s="19">
        <v>2006</v>
      </c>
      <c r="E264" s="20" t="s">
        <v>7</v>
      </c>
      <c r="F264" s="66" t="s">
        <v>1289</v>
      </c>
      <c r="G264" s="18" t="s">
        <v>1290</v>
      </c>
      <c r="H264" s="9" t="str">
        <f t="shared" si="28"/>
        <v>ok</v>
      </c>
      <c r="I264" s="109" t="str">
        <f t="shared" si="33"/>
        <v>SCHIARATURA BRAYAN</v>
      </c>
      <c r="J264" s="10" t="str">
        <f t="shared" si="34"/>
        <v>M-Esordienti</v>
      </c>
      <c r="K264" s="10" t="str">
        <f t="shared" si="29"/>
        <v>Giovanile</v>
      </c>
      <c r="L264" s="10">
        <f t="shared" si="30"/>
        <v>8</v>
      </c>
      <c r="M264" s="10">
        <f t="shared" si="31"/>
        <v>800</v>
      </c>
      <c r="N264" s="10" t="str">
        <f t="shared" si="32"/>
        <v>A07</v>
      </c>
      <c r="P264" s="7"/>
    </row>
    <row r="265" spans="1:16">
      <c r="A265" s="62">
        <v>264</v>
      </c>
      <c r="B265" s="18" t="s">
        <v>2571</v>
      </c>
      <c r="C265" s="18" t="s">
        <v>569</v>
      </c>
      <c r="D265" s="19">
        <v>1971</v>
      </c>
      <c r="E265" s="20" t="s">
        <v>6</v>
      </c>
      <c r="F265" s="66" t="s">
        <v>1289</v>
      </c>
      <c r="G265" s="18" t="s">
        <v>1290</v>
      </c>
      <c r="H265" s="9" t="str">
        <f t="shared" si="28"/>
        <v>ok</v>
      </c>
      <c r="I265" s="109" t="str">
        <f t="shared" si="33"/>
        <v>#VILLA BARBARA</v>
      </c>
      <c r="J265" s="10" t="str">
        <f t="shared" si="34"/>
        <v>F-45</v>
      </c>
      <c r="K265" s="10" t="str">
        <f t="shared" si="29"/>
        <v>Adulti</v>
      </c>
      <c r="L265" s="10">
        <f t="shared" si="30"/>
        <v>29</v>
      </c>
      <c r="M265" s="10">
        <f t="shared" si="31"/>
        <v>4000</v>
      </c>
      <c r="N265" s="10" t="str">
        <f t="shared" si="32"/>
        <v>B02</v>
      </c>
      <c r="P265" s="7"/>
    </row>
    <row r="266" spans="1:16">
      <c r="A266" s="62">
        <v>265</v>
      </c>
      <c r="B266" s="18" t="s">
        <v>996</v>
      </c>
      <c r="C266" s="18" t="s">
        <v>573</v>
      </c>
      <c r="D266" s="19">
        <v>1961</v>
      </c>
      <c r="E266" s="20" t="s">
        <v>7</v>
      </c>
      <c r="F266" s="66" t="s">
        <v>1287</v>
      </c>
      <c r="G266" s="18" t="s">
        <v>1288</v>
      </c>
      <c r="H266" s="9" t="str">
        <f t="shared" si="28"/>
        <v>ok</v>
      </c>
      <c r="I266" s="109" t="str">
        <f t="shared" si="33"/>
        <v>BENATTI BRUNO</v>
      </c>
      <c r="J266" s="10" t="str">
        <f t="shared" si="34"/>
        <v>M-55</v>
      </c>
      <c r="K266" s="10" t="str">
        <f t="shared" si="29"/>
        <v>Adulti</v>
      </c>
      <c r="L266" s="10">
        <f t="shared" si="30"/>
        <v>34</v>
      </c>
      <c r="M266" s="10">
        <f t="shared" si="31"/>
        <v>5000</v>
      </c>
      <c r="N266" s="10" t="str">
        <f t="shared" si="32"/>
        <v>B03</v>
      </c>
      <c r="P266" s="7"/>
    </row>
    <row r="267" spans="1:16">
      <c r="A267" s="62">
        <v>266</v>
      </c>
      <c r="B267" s="18" t="s">
        <v>1286</v>
      </c>
      <c r="C267" s="18" t="s">
        <v>243</v>
      </c>
      <c r="D267" s="19">
        <v>2006</v>
      </c>
      <c r="E267" s="20" t="s">
        <v>7</v>
      </c>
      <c r="F267" s="66" t="s">
        <v>1282</v>
      </c>
      <c r="G267" s="18" t="s">
        <v>1283</v>
      </c>
      <c r="H267" s="9" t="str">
        <f t="shared" si="28"/>
        <v>ok</v>
      </c>
      <c r="I267" s="109" t="str">
        <f t="shared" si="33"/>
        <v>BASTIANONI MATTEO</v>
      </c>
      <c r="J267" s="10" t="str">
        <f t="shared" si="34"/>
        <v>M-Esordienti</v>
      </c>
      <c r="K267" s="10" t="str">
        <f t="shared" si="29"/>
        <v>Giovanile</v>
      </c>
      <c r="L267" s="10">
        <f t="shared" si="30"/>
        <v>8</v>
      </c>
      <c r="M267" s="10">
        <f t="shared" si="31"/>
        <v>800</v>
      </c>
      <c r="N267" s="10" t="str">
        <f t="shared" si="32"/>
        <v>A07</v>
      </c>
      <c r="P267" s="7"/>
    </row>
    <row r="268" spans="1:16">
      <c r="A268" s="62">
        <v>267</v>
      </c>
      <c r="B268" s="18" t="s">
        <v>1285</v>
      </c>
      <c r="C268" s="18" t="s">
        <v>463</v>
      </c>
      <c r="D268" s="19">
        <v>2006</v>
      </c>
      <c r="E268" s="20" t="s">
        <v>7</v>
      </c>
      <c r="F268" s="66" t="s">
        <v>1282</v>
      </c>
      <c r="G268" s="18" t="s">
        <v>1283</v>
      </c>
      <c r="H268" s="9" t="str">
        <f t="shared" si="28"/>
        <v>ok</v>
      </c>
      <c r="I268" s="109" t="str">
        <f t="shared" si="33"/>
        <v>DAFIR ADAM</v>
      </c>
      <c r="J268" s="10" t="str">
        <f t="shared" si="34"/>
        <v>M-Esordienti</v>
      </c>
      <c r="K268" s="10" t="str">
        <f t="shared" si="29"/>
        <v>Giovanile</v>
      </c>
      <c r="L268" s="10">
        <f t="shared" si="30"/>
        <v>8</v>
      </c>
      <c r="M268" s="10">
        <f t="shared" si="31"/>
        <v>800</v>
      </c>
      <c r="N268" s="10" t="str">
        <f t="shared" si="32"/>
        <v>A07</v>
      </c>
      <c r="P268" s="7"/>
    </row>
    <row r="269" spans="1:16">
      <c r="A269" s="62">
        <v>268</v>
      </c>
      <c r="B269" s="18" t="s">
        <v>1284</v>
      </c>
      <c r="C269" s="18" t="s">
        <v>404</v>
      </c>
      <c r="D269" s="19">
        <v>2008</v>
      </c>
      <c r="E269" s="20" t="s">
        <v>7</v>
      </c>
      <c r="F269" s="66" t="s">
        <v>1282</v>
      </c>
      <c r="G269" s="18" t="s">
        <v>1283</v>
      </c>
      <c r="H269" s="9" t="str">
        <f t="shared" si="28"/>
        <v>ok</v>
      </c>
      <c r="I269" s="109" t="str">
        <f t="shared" si="33"/>
        <v>PULCINELLI CHRISTIAN</v>
      </c>
      <c r="J269" s="10" t="str">
        <f t="shared" si="34"/>
        <v>M-Pulcini</v>
      </c>
      <c r="K269" s="10" t="str">
        <f t="shared" si="29"/>
        <v>Giovanile</v>
      </c>
      <c r="L269" s="10">
        <f t="shared" si="30"/>
        <v>6</v>
      </c>
      <c r="M269" s="10">
        <f t="shared" si="31"/>
        <v>400</v>
      </c>
      <c r="N269" s="10" t="str">
        <f t="shared" si="32"/>
        <v>A09</v>
      </c>
      <c r="P269" s="7"/>
    </row>
    <row r="270" spans="1:16">
      <c r="A270" s="62">
        <v>269</v>
      </c>
      <c r="B270" s="18" t="s">
        <v>1284</v>
      </c>
      <c r="C270" s="18" t="s">
        <v>325</v>
      </c>
      <c r="D270" s="19">
        <v>1976</v>
      </c>
      <c r="E270" s="20" t="s">
        <v>7</v>
      </c>
      <c r="F270" s="66" t="s">
        <v>1282</v>
      </c>
      <c r="G270" s="18" t="s">
        <v>1283</v>
      </c>
      <c r="H270" s="9" t="str">
        <f t="shared" si="28"/>
        <v>ok</v>
      </c>
      <c r="I270" s="109" t="str">
        <f t="shared" si="33"/>
        <v>PULCINELLI MARCO</v>
      </c>
      <c r="J270" s="10" t="str">
        <f t="shared" si="34"/>
        <v>M-40</v>
      </c>
      <c r="K270" s="10" t="str">
        <f t="shared" si="29"/>
        <v>Adulti</v>
      </c>
      <c r="L270" s="10">
        <f t="shared" si="30"/>
        <v>28</v>
      </c>
      <c r="M270" s="10">
        <f t="shared" si="31"/>
        <v>6500</v>
      </c>
      <c r="N270" s="10" t="str">
        <f t="shared" si="32"/>
        <v>B04</v>
      </c>
      <c r="P270" s="7"/>
    </row>
    <row r="271" spans="1:16">
      <c r="A271" s="62">
        <v>270</v>
      </c>
      <c r="B271" s="18" t="s">
        <v>1281</v>
      </c>
      <c r="C271" s="18" t="s">
        <v>371</v>
      </c>
      <c r="D271" s="19">
        <v>1957</v>
      </c>
      <c r="E271" s="20" t="s">
        <v>6</v>
      </c>
      <c r="F271" s="66" t="s">
        <v>1276</v>
      </c>
      <c r="G271" s="18" t="s">
        <v>1277</v>
      </c>
      <c r="H271" s="9" t="str">
        <f t="shared" si="28"/>
        <v>ok</v>
      </c>
      <c r="I271" s="109" t="str">
        <f t="shared" si="33"/>
        <v>LAMBERTINI PAOLA</v>
      </c>
      <c r="J271" s="10" t="str">
        <f t="shared" si="34"/>
        <v>F-60</v>
      </c>
      <c r="K271" s="10" t="str">
        <f t="shared" si="29"/>
        <v>Adulti</v>
      </c>
      <c r="L271" s="10">
        <f t="shared" si="30"/>
        <v>35</v>
      </c>
      <c r="M271" s="10">
        <f t="shared" si="31"/>
        <v>4000</v>
      </c>
      <c r="N271" s="10" t="str">
        <f t="shared" si="32"/>
        <v>B02</v>
      </c>
      <c r="P271" s="7"/>
    </row>
    <row r="272" spans="1:16">
      <c r="A272" s="62">
        <v>271</v>
      </c>
      <c r="B272" s="18" t="s">
        <v>557</v>
      </c>
      <c r="C272" s="18" t="s">
        <v>355</v>
      </c>
      <c r="D272" s="19">
        <v>1955</v>
      </c>
      <c r="E272" s="20" t="s">
        <v>7</v>
      </c>
      <c r="F272" s="66" t="s">
        <v>1276</v>
      </c>
      <c r="G272" s="18" t="s">
        <v>1277</v>
      </c>
      <c r="H272" s="9" t="str">
        <f t="shared" si="28"/>
        <v>ok</v>
      </c>
      <c r="I272" s="109" t="str">
        <f t="shared" si="33"/>
        <v>MAZZOLI ANDREA</v>
      </c>
      <c r="J272" s="10" t="str">
        <f t="shared" si="34"/>
        <v>M-60</v>
      </c>
      <c r="K272" s="10" t="str">
        <f t="shared" si="29"/>
        <v>Adulti</v>
      </c>
      <c r="L272" s="10">
        <f t="shared" si="30"/>
        <v>36</v>
      </c>
      <c r="M272" s="10">
        <f t="shared" si="31"/>
        <v>5000</v>
      </c>
      <c r="N272" s="10" t="str">
        <f t="shared" si="32"/>
        <v>B03</v>
      </c>
      <c r="P272" s="7"/>
    </row>
    <row r="273" spans="1:16">
      <c r="A273" s="62">
        <v>272</v>
      </c>
      <c r="B273" s="18" t="s">
        <v>1280</v>
      </c>
      <c r="C273" s="18" t="s">
        <v>478</v>
      </c>
      <c r="D273" s="19">
        <v>1948</v>
      </c>
      <c r="E273" s="20" t="s">
        <v>7</v>
      </c>
      <c r="F273" s="66" t="s">
        <v>1276</v>
      </c>
      <c r="G273" s="18" t="s">
        <v>1277</v>
      </c>
      <c r="H273" s="9" t="str">
        <f t="shared" si="28"/>
        <v>ok</v>
      </c>
      <c r="I273" s="109" t="str">
        <f t="shared" si="33"/>
        <v>MENABUE GIOVANNI</v>
      </c>
      <c r="J273" s="10" t="str">
        <f t="shared" si="34"/>
        <v>M-65</v>
      </c>
      <c r="K273" s="10" t="str">
        <f t="shared" si="29"/>
        <v>Adulti</v>
      </c>
      <c r="L273" s="10">
        <f t="shared" si="30"/>
        <v>38</v>
      </c>
      <c r="M273" s="10">
        <f t="shared" si="31"/>
        <v>5000</v>
      </c>
      <c r="N273" s="10" t="str">
        <f t="shared" si="32"/>
        <v>B03</v>
      </c>
      <c r="P273" s="7"/>
    </row>
    <row r="274" spans="1:16">
      <c r="A274" s="62">
        <v>273</v>
      </c>
      <c r="B274" s="18" t="s">
        <v>1279</v>
      </c>
      <c r="C274" s="18" t="s">
        <v>1278</v>
      </c>
      <c r="D274" s="19">
        <v>1973</v>
      </c>
      <c r="E274" s="20" t="s">
        <v>6</v>
      </c>
      <c r="F274" s="66" t="s">
        <v>1276</v>
      </c>
      <c r="G274" s="18" t="s">
        <v>1277</v>
      </c>
      <c r="H274" s="9" t="str">
        <f t="shared" si="28"/>
        <v>ok</v>
      </c>
      <c r="I274" s="109" t="str">
        <f t="shared" si="33"/>
        <v>VUILLEMENOT NADEGE</v>
      </c>
      <c r="J274" s="10" t="str">
        <f t="shared" si="34"/>
        <v>F-40</v>
      </c>
      <c r="K274" s="10" t="str">
        <f t="shared" si="29"/>
        <v>Adulti</v>
      </c>
      <c r="L274" s="10">
        <f t="shared" si="30"/>
        <v>27</v>
      </c>
      <c r="M274" s="10">
        <f t="shared" si="31"/>
        <v>4000</v>
      </c>
      <c r="N274" s="10" t="str">
        <f t="shared" si="32"/>
        <v>B02</v>
      </c>
      <c r="P274" s="7"/>
    </row>
    <row r="275" spans="1:16">
      <c r="A275" s="62">
        <v>274</v>
      </c>
      <c r="B275" s="18" t="s">
        <v>1275</v>
      </c>
      <c r="C275" s="18" t="s">
        <v>258</v>
      </c>
      <c r="D275" s="19">
        <v>2005</v>
      </c>
      <c r="E275" s="20" t="s">
        <v>6</v>
      </c>
      <c r="F275" s="66" t="s">
        <v>1268</v>
      </c>
      <c r="G275" s="18" t="s">
        <v>1269</v>
      </c>
      <c r="H275" s="9" t="str">
        <f t="shared" si="28"/>
        <v>ok</v>
      </c>
      <c r="I275" s="109" t="str">
        <f t="shared" si="33"/>
        <v>BARTOLOMEI GIULIA</v>
      </c>
      <c r="J275" s="10" t="str">
        <f t="shared" si="34"/>
        <v>F-Ragazze A</v>
      </c>
      <c r="K275" s="10" t="str">
        <f t="shared" si="29"/>
        <v>Giovanile</v>
      </c>
      <c r="L275" s="10">
        <f t="shared" si="30"/>
        <v>9</v>
      </c>
      <c r="M275" s="10">
        <f t="shared" si="31"/>
        <v>1000</v>
      </c>
      <c r="N275" s="10" t="str">
        <f t="shared" si="32"/>
        <v>A06</v>
      </c>
      <c r="P275" s="7"/>
    </row>
    <row r="276" spans="1:16">
      <c r="A276" s="62">
        <v>275</v>
      </c>
      <c r="B276" s="18" t="s">
        <v>1275</v>
      </c>
      <c r="C276" s="18" t="s">
        <v>723</v>
      </c>
      <c r="D276" s="19">
        <v>2007</v>
      </c>
      <c r="E276" s="20" t="s">
        <v>7</v>
      </c>
      <c r="F276" s="66" t="s">
        <v>1268</v>
      </c>
      <c r="G276" s="18" t="s">
        <v>1269</v>
      </c>
      <c r="H276" s="9" t="str">
        <f t="shared" si="28"/>
        <v>ok</v>
      </c>
      <c r="I276" s="109" t="str">
        <f t="shared" si="33"/>
        <v>BARTOLOMEI IVAN</v>
      </c>
      <c r="J276" s="10" t="str">
        <f t="shared" si="34"/>
        <v>M-Esordienti</v>
      </c>
      <c r="K276" s="10" t="str">
        <f t="shared" si="29"/>
        <v>Giovanile</v>
      </c>
      <c r="L276" s="10">
        <f t="shared" si="30"/>
        <v>8</v>
      </c>
      <c r="M276" s="10">
        <f t="shared" si="31"/>
        <v>800</v>
      </c>
      <c r="N276" s="10" t="str">
        <f t="shared" si="32"/>
        <v>A07</v>
      </c>
      <c r="P276" s="7"/>
    </row>
    <row r="277" spans="1:16">
      <c r="A277" s="62">
        <v>276</v>
      </c>
      <c r="B277" s="18" t="s">
        <v>1274</v>
      </c>
      <c r="C277" s="18" t="s">
        <v>1273</v>
      </c>
      <c r="D277" s="19">
        <v>1959</v>
      </c>
      <c r="E277" s="20" t="s">
        <v>7</v>
      </c>
      <c r="F277" s="66" t="s">
        <v>1268</v>
      </c>
      <c r="G277" s="18" t="s">
        <v>1269</v>
      </c>
      <c r="H277" s="9" t="str">
        <f t="shared" si="28"/>
        <v>ok</v>
      </c>
      <c r="I277" s="109" t="str">
        <f t="shared" si="33"/>
        <v>CESAREO MEMMO MARCIANO</v>
      </c>
      <c r="J277" s="10" t="str">
        <f t="shared" si="34"/>
        <v>M-55</v>
      </c>
      <c r="K277" s="10" t="str">
        <f t="shared" si="29"/>
        <v>Adulti</v>
      </c>
      <c r="L277" s="10">
        <f t="shared" si="30"/>
        <v>34</v>
      </c>
      <c r="M277" s="10">
        <f t="shared" si="31"/>
        <v>5000</v>
      </c>
      <c r="N277" s="10" t="str">
        <f t="shared" si="32"/>
        <v>B03</v>
      </c>
      <c r="P277" s="7"/>
    </row>
    <row r="278" spans="1:16">
      <c r="A278" s="62">
        <v>277</v>
      </c>
      <c r="B278" s="18" t="s">
        <v>1272</v>
      </c>
      <c r="C278" s="18" t="s">
        <v>581</v>
      </c>
      <c r="D278" s="19">
        <v>2003</v>
      </c>
      <c r="E278" s="20" t="s">
        <v>7</v>
      </c>
      <c r="F278" s="66" t="s">
        <v>1268</v>
      </c>
      <c r="G278" s="18" t="s">
        <v>1269</v>
      </c>
      <c r="H278" s="9" t="str">
        <f t="shared" si="28"/>
        <v>ok</v>
      </c>
      <c r="I278" s="109" t="str">
        <f t="shared" si="33"/>
        <v>MASOTTI SAMUELE</v>
      </c>
      <c r="J278" s="10" t="str">
        <f t="shared" si="34"/>
        <v>M-CadettI</v>
      </c>
      <c r="K278" s="10" t="str">
        <f t="shared" si="29"/>
        <v>Giovanile</v>
      </c>
      <c r="L278" s="10">
        <f t="shared" si="30"/>
        <v>14</v>
      </c>
      <c r="M278" s="10">
        <f t="shared" si="31"/>
        <v>2100</v>
      </c>
      <c r="N278" s="10" t="str">
        <f t="shared" si="32"/>
        <v>A01</v>
      </c>
      <c r="P278" s="7"/>
    </row>
    <row r="279" spans="1:16">
      <c r="A279" s="62">
        <v>278</v>
      </c>
      <c r="B279" s="18" t="s">
        <v>1271</v>
      </c>
      <c r="C279" s="18" t="s">
        <v>1270</v>
      </c>
      <c r="D279" s="19">
        <v>2003</v>
      </c>
      <c r="E279" s="20" t="s">
        <v>7</v>
      </c>
      <c r="F279" s="66" t="s">
        <v>1268</v>
      </c>
      <c r="G279" s="18" t="s">
        <v>1269</v>
      </c>
      <c r="H279" s="9" t="str">
        <f t="shared" si="28"/>
        <v>ok</v>
      </c>
      <c r="I279" s="109" t="str">
        <f t="shared" si="33"/>
        <v>SCAVETTO RUBEN</v>
      </c>
      <c r="J279" s="10" t="str">
        <f t="shared" si="34"/>
        <v>M-CadettI</v>
      </c>
      <c r="K279" s="10" t="str">
        <f t="shared" si="29"/>
        <v>Giovanile</v>
      </c>
      <c r="L279" s="10">
        <f t="shared" si="30"/>
        <v>14</v>
      </c>
      <c r="M279" s="10">
        <f t="shared" si="31"/>
        <v>2100</v>
      </c>
      <c r="N279" s="10" t="str">
        <f t="shared" si="32"/>
        <v>A01</v>
      </c>
      <c r="P279" s="7"/>
    </row>
    <row r="280" spans="1:16">
      <c r="A280" s="62">
        <v>279</v>
      </c>
      <c r="B280" s="18" t="s">
        <v>1267</v>
      </c>
      <c r="C280" s="18" t="s">
        <v>264</v>
      </c>
      <c r="D280" s="19">
        <v>1976</v>
      </c>
      <c r="E280" s="20" t="s">
        <v>7</v>
      </c>
      <c r="F280" s="66" t="s">
        <v>1265</v>
      </c>
      <c r="G280" s="18" t="s">
        <v>1266</v>
      </c>
      <c r="H280" s="9" t="str">
        <f t="shared" si="28"/>
        <v>ok</v>
      </c>
      <c r="I280" s="109" t="str">
        <f t="shared" si="33"/>
        <v>CATTANEO MAURO</v>
      </c>
      <c r="J280" s="10" t="str">
        <f t="shared" si="34"/>
        <v>M-40</v>
      </c>
      <c r="K280" s="10" t="str">
        <f t="shared" si="29"/>
        <v>Adulti</v>
      </c>
      <c r="L280" s="10">
        <f t="shared" si="30"/>
        <v>28</v>
      </c>
      <c r="M280" s="10">
        <f t="shared" si="31"/>
        <v>6500</v>
      </c>
      <c r="N280" s="10" t="str">
        <f t="shared" si="32"/>
        <v>B04</v>
      </c>
      <c r="P280" s="7"/>
    </row>
    <row r="281" spans="1:16">
      <c r="A281" s="62"/>
      <c r="B281" s="18" t="s">
        <v>1264</v>
      </c>
      <c r="C281" s="18" t="s">
        <v>478</v>
      </c>
      <c r="D281" s="19">
        <v>1956</v>
      </c>
      <c r="E281" s="20" t="s">
        <v>7</v>
      </c>
      <c r="F281" s="66" t="s">
        <v>1232</v>
      </c>
      <c r="G281" s="18" t="s">
        <v>1233</v>
      </c>
      <c r="H281" s="9" t="str">
        <f t="shared" si="28"/>
        <v>ok</v>
      </c>
      <c r="I281" s="109" t="str">
        <f t="shared" si="33"/>
        <v>ANDILORO GIOVANNI</v>
      </c>
      <c r="J281" s="10" t="str">
        <f t="shared" si="34"/>
        <v>M-60</v>
      </c>
      <c r="K281" s="10" t="str">
        <f t="shared" si="29"/>
        <v>Adulti</v>
      </c>
      <c r="L281" s="10">
        <f t="shared" si="30"/>
        <v>36</v>
      </c>
      <c r="M281" s="10">
        <f t="shared" si="31"/>
        <v>5000</v>
      </c>
      <c r="N281" s="10" t="str">
        <f t="shared" si="32"/>
        <v>B03</v>
      </c>
      <c r="P281" s="7"/>
    </row>
    <row r="282" spans="1:16">
      <c r="A282" s="62">
        <v>281</v>
      </c>
      <c r="B282" s="18" t="s">
        <v>1263</v>
      </c>
      <c r="C282" s="18" t="s">
        <v>1262</v>
      </c>
      <c r="D282" s="19">
        <v>1976</v>
      </c>
      <c r="E282" s="20" t="s">
        <v>6</v>
      </c>
      <c r="F282" s="66" t="s">
        <v>1232</v>
      </c>
      <c r="G282" s="18" t="s">
        <v>1233</v>
      </c>
      <c r="H282" s="9" t="str">
        <f t="shared" si="28"/>
        <v>ok</v>
      </c>
      <c r="I282" s="109" t="str">
        <f t="shared" si="33"/>
        <v>AVELLANEDA CARBAJAL IRMA MONICA</v>
      </c>
      <c r="J282" s="10" t="str">
        <f t="shared" si="34"/>
        <v>F-40</v>
      </c>
      <c r="K282" s="10" t="str">
        <f t="shared" si="29"/>
        <v>Adulti</v>
      </c>
      <c r="L282" s="10">
        <f t="shared" si="30"/>
        <v>27</v>
      </c>
      <c r="M282" s="10">
        <f t="shared" si="31"/>
        <v>4000</v>
      </c>
      <c r="N282" s="10" t="str">
        <f t="shared" si="32"/>
        <v>B02</v>
      </c>
      <c r="P282" s="7"/>
    </row>
    <row r="283" spans="1:16">
      <c r="A283" s="62">
        <v>282</v>
      </c>
      <c r="B283" s="18" t="s">
        <v>1261</v>
      </c>
      <c r="C283" s="18" t="s">
        <v>677</v>
      </c>
      <c r="D283" s="19">
        <v>1958</v>
      </c>
      <c r="E283" s="20" t="s">
        <v>6</v>
      </c>
      <c r="F283" s="66" t="s">
        <v>1232</v>
      </c>
      <c r="G283" s="18" t="s">
        <v>1233</v>
      </c>
      <c r="H283" s="9" t="str">
        <f t="shared" si="28"/>
        <v>ok</v>
      </c>
      <c r="I283" s="109" t="str">
        <f t="shared" si="33"/>
        <v>AZZOLINA LUCIA</v>
      </c>
      <c r="J283" s="10" t="str">
        <f t="shared" si="34"/>
        <v>F-55</v>
      </c>
      <c r="K283" s="10" t="str">
        <f t="shared" si="29"/>
        <v>Adulti</v>
      </c>
      <c r="L283" s="10">
        <f t="shared" si="30"/>
        <v>33</v>
      </c>
      <c r="M283" s="10">
        <f t="shared" si="31"/>
        <v>4000</v>
      </c>
      <c r="N283" s="10" t="str">
        <f t="shared" si="32"/>
        <v>B02</v>
      </c>
      <c r="P283" s="7"/>
    </row>
    <row r="284" spans="1:16">
      <c r="A284" s="62">
        <v>283</v>
      </c>
      <c r="B284" s="18" t="s">
        <v>1260</v>
      </c>
      <c r="C284" s="18" t="s">
        <v>549</v>
      </c>
      <c r="D284" s="19">
        <v>1996</v>
      </c>
      <c r="E284" s="20" t="s">
        <v>7</v>
      </c>
      <c r="F284" s="66" t="s">
        <v>1232</v>
      </c>
      <c r="G284" s="18" t="s">
        <v>1233</v>
      </c>
      <c r="H284" s="9" t="str">
        <f t="shared" si="28"/>
        <v>ok</v>
      </c>
      <c r="I284" s="109" t="str">
        <f t="shared" si="33"/>
        <v>CANARELLI SIMONE</v>
      </c>
      <c r="J284" s="10" t="str">
        <f t="shared" si="34"/>
        <v>M-20</v>
      </c>
      <c r="K284" s="10" t="str">
        <f t="shared" si="29"/>
        <v>Adulti</v>
      </c>
      <c r="L284" s="10">
        <f t="shared" si="30"/>
        <v>20</v>
      </c>
      <c r="M284" s="10">
        <f t="shared" si="31"/>
        <v>6500</v>
      </c>
      <c r="N284" s="10" t="str">
        <f t="shared" si="32"/>
        <v>B04</v>
      </c>
      <c r="P284" s="7"/>
    </row>
    <row r="285" spans="1:16">
      <c r="A285" s="62">
        <v>284</v>
      </c>
      <c r="B285" s="18" t="s">
        <v>1259</v>
      </c>
      <c r="C285" s="18" t="s">
        <v>539</v>
      </c>
      <c r="D285" s="19">
        <v>1978</v>
      </c>
      <c r="E285" s="20" t="s">
        <v>7</v>
      </c>
      <c r="F285" s="66" t="s">
        <v>1232</v>
      </c>
      <c r="G285" s="18" t="s">
        <v>1233</v>
      </c>
      <c r="H285" s="9" t="str">
        <f t="shared" si="28"/>
        <v>ok</v>
      </c>
      <c r="I285" s="109" t="str">
        <f t="shared" si="33"/>
        <v>CASALINO ANTONIO</v>
      </c>
      <c r="J285" s="10" t="str">
        <f t="shared" si="34"/>
        <v>M-35</v>
      </c>
      <c r="K285" s="10" t="str">
        <f t="shared" si="29"/>
        <v>Adulti</v>
      </c>
      <c r="L285" s="10">
        <f t="shared" si="30"/>
        <v>26</v>
      </c>
      <c r="M285" s="10">
        <f t="shared" si="31"/>
        <v>6500</v>
      </c>
      <c r="N285" s="10" t="str">
        <f t="shared" si="32"/>
        <v>B04</v>
      </c>
      <c r="P285" s="7"/>
    </row>
    <row r="286" spans="1:16">
      <c r="A286" s="62">
        <v>285</v>
      </c>
      <c r="B286" s="18" t="s">
        <v>1258</v>
      </c>
      <c r="C286" s="18" t="s">
        <v>1108</v>
      </c>
      <c r="D286" s="19">
        <v>1966</v>
      </c>
      <c r="E286" s="20" t="s">
        <v>6</v>
      </c>
      <c r="F286" s="66" t="s">
        <v>1232</v>
      </c>
      <c r="G286" s="18" t="s">
        <v>1233</v>
      </c>
      <c r="H286" s="9" t="str">
        <f t="shared" si="28"/>
        <v>ok</v>
      </c>
      <c r="I286" s="109" t="str">
        <f t="shared" si="33"/>
        <v>CASON ELISABETTA</v>
      </c>
      <c r="J286" s="10" t="str">
        <f t="shared" si="34"/>
        <v>F-50</v>
      </c>
      <c r="K286" s="10" t="str">
        <f t="shared" si="29"/>
        <v>Adulti</v>
      </c>
      <c r="L286" s="10">
        <f t="shared" si="30"/>
        <v>31</v>
      </c>
      <c r="M286" s="10">
        <f t="shared" si="31"/>
        <v>4000</v>
      </c>
      <c r="N286" s="10" t="str">
        <f t="shared" si="32"/>
        <v>B02</v>
      </c>
      <c r="P286" s="7"/>
    </row>
    <row r="287" spans="1:16">
      <c r="A287" s="62">
        <v>286</v>
      </c>
      <c r="B287" s="18" t="s">
        <v>1257</v>
      </c>
      <c r="C287" s="18" t="s">
        <v>840</v>
      </c>
      <c r="D287" s="19">
        <v>1971</v>
      </c>
      <c r="E287" s="20" t="s">
        <v>6</v>
      </c>
      <c r="F287" s="66" t="s">
        <v>1232</v>
      </c>
      <c r="G287" s="18" t="s">
        <v>1233</v>
      </c>
      <c r="H287" s="9" t="str">
        <f t="shared" si="28"/>
        <v>ok</v>
      </c>
      <c r="I287" s="109" t="str">
        <f t="shared" si="33"/>
        <v>CONGIU MARIA</v>
      </c>
      <c r="J287" s="10" t="str">
        <f t="shared" si="34"/>
        <v>F-45</v>
      </c>
      <c r="K287" s="10" t="str">
        <f t="shared" si="29"/>
        <v>Adulti</v>
      </c>
      <c r="L287" s="10">
        <f t="shared" si="30"/>
        <v>29</v>
      </c>
      <c r="M287" s="10">
        <f t="shared" si="31"/>
        <v>4000</v>
      </c>
      <c r="N287" s="10" t="str">
        <f t="shared" si="32"/>
        <v>B02</v>
      </c>
      <c r="P287" s="7"/>
    </row>
    <row r="288" spans="1:16">
      <c r="A288" s="62">
        <v>287</v>
      </c>
      <c r="B288" s="18" t="s">
        <v>1256</v>
      </c>
      <c r="C288" s="18" t="s">
        <v>255</v>
      </c>
      <c r="D288" s="19">
        <v>1958</v>
      </c>
      <c r="E288" s="20" t="s">
        <v>6</v>
      </c>
      <c r="F288" s="66" t="s">
        <v>1232</v>
      </c>
      <c r="G288" s="18" t="s">
        <v>1233</v>
      </c>
      <c r="H288" s="9" t="str">
        <f t="shared" si="28"/>
        <v>ok</v>
      </c>
      <c r="I288" s="109" t="str">
        <f t="shared" si="33"/>
        <v>DE SIMONE FRANCESCA</v>
      </c>
      <c r="J288" s="10" t="str">
        <f t="shared" si="34"/>
        <v>F-55</v>
      </c>
      <c r="K288" s="10" t="str">
        <f t="shared" si="29"/>
        <v>Adulti</v>
      </c>
      <c r="L288" s="10">
        <f t="shared" si="30"/>
        <v>33</v>
      </c>
      <c r="M288" s="10">
        <f t="shared" si="31"/>
        <v>4000</v>
      </c>
      <c r="N288" s="10" t="str">
        <f t="shared" si="32"/>
        <v>B02</v>
      </c>
      <c r="P288" s="7"/>
    </row>
    <row r="289" spans="1:16">
      <c r="A289" s="62">
        <v>288</v>
      </c>
      <c r="B289" s="18" t="s">
        <v>1255</v>
      </c>
      <c r="C289" s="18" t="s">
        <v>325</v>
      </c>
      <c r="D289" s="19">
        <v>1997</v>
      </c>
      <c r="E289" s="20" t="s">
        <v>7</v>
      </c>
      <c r="F289" s="66" t="s">
        <v>1232</v>
      </c>
      <c r="G289" s="18" t="s">
        <v>1233</v>
      </c>
      <c r="H289" s="9" t="str">
        <f t="shared" si="28"/>
        <v>ok</v>
      </c>
      <c r="I289" s="109" t="str">
        <f t="shared" si="33"/>
        <v>GELATTI MARCO</v>
      </c>
      <c r="J289" s="10" t="str">
        <f t="shared" si="34"/>
        <v>M-20</v>
      </c>
      <c r="K289" s="10" t="str">
        <f t="shared" si="29"/>
        <v>Adulti</v>
      </c>
      <c r="L289" s="10">
        <f t="shared" si="30"/>
        <v>20</v>
      </c>
      <c r="M289" s="10">
        <f t="shared" si="31"/>
        <v>6500</v>
      </c>
      <c r="N289" s="10" t="str">
        <f t="shared" si="32"/>
        <v>B04</v>
      </c>
      <c r="P289" s="7"/>
    </row>
    <row r="290" spans="1:16">
      <c r="A290" s="62">
        <v>289</v>
      </c>
      <c r="B290" s="18" t="s">
        <v>1190</v>
      </c>
      <c r="C290" s="18" t="s">
        <v>1254</v>
      </c>
      <c r="D290" s="19">
        <v>1966</v>
      </c>
      <c r="E290" s="20" t="s">
        <v>6</v>
      </c>
      <c r="F290" s="66" t="s">
        <v>1232</v>
      </c>
      <c r="G290" s="18" t="s">
        <v>1233</v>
      </c>
      <c r="H290" s="9" t="str">
        <f t="shared" si="28"/>
        <v>ok</v>
      </c>
      <c r="I290" s="109" t="str">
        <f t="shared" si="33"/>
        <v>GIORDANO SIMONETTA</v>
      </c>
      <c r="J290" s="10" t="str">
        <f t="shared" si="34"/>
        <v>F-50</v>
      </c>
      <c r="K290" s="10" t="str">
        <f t="shared" si="29"/>
        <v>Adulti</v>
      </c>
      <c r="L290" s="10">
        <f t="shared" si="30"/>
        <v>31</v>
      </c>
      <c r="M290" s="10">
        <f t="shared" si="31"/>
        <v>4000</v>
      </c>
      <c r="N290" s="10" t="str">
        <f t="shared" si="32"/>
        <v>B02</v>
      </c>
      <c r="P290" s="7"/>
    </row>
    <row r="291" spans="1:16">
      <c r="A291" s="62">
        <v>290</v>
      </c>
      <c r="B291" s="18" t="s">
        <v>1253</v>
      </c>
      <c r="C291" s="18" t="s">
        <v>375</v>
      </c>
      <c r="D291" s="19">
        <v>1973</v>
      </c>
      <c r="E291" s="20" t="s">
        <v>7</v>
      </c>
      <c r="F291" s="66" t="s">
        <v>1232</v>
      </c>
      <c r="G291" s="18" t="s">
        <v>1233</v>
      </c>
      <c r="H291" s="9" t="str">
        <f t="shared" si="28"/>
        <v>ok</v>
      </c>
      <c r="I291" s="109" t="str">
        <f t="shared" si="33"/>
        <v>GIORGI FULVIO</v>
      </c>
      <c r="J291" s="10" t="str">
        <f t="shared" si="34"/>
        <v>M-40</v>
      </c>
      <c r="K291" s="10" t="str">
        <f t="shared" si="29"/>
        <v>Adulti</v>
      </c>
      <c r="L291" s="10">
        <f t="shared" si="30"/>
        <v>28</v>
      </c>
      <c r="M291" s="10">
        <f t="shared" si="31"/>
        <v>6500</v>
      </c>
      <c r="N291" s="10" t="str">
        <f t="shared" si="32"/>
        <v>B04</v>
      </c>
      <c r="P291" s="7"/>
    </row>
    <row r="292" spans="1:16">
      <c r="A292" s="62">
        <v>291</v>
      </c>
      <c r="B292" s="18" t="s">
        <v>1253</v>
      </c>
      <c r="C292" s="18" t="s">
        <v>205</v>
      </c>
      <c r="D292" s="19">
        <v>2008</v>
      </c>
      <c r="E292" s="20" t="s">
        <v>7</v>
      </c>
      <c r="F292" s="66" t="s">
        <v>1232</v>
      </c>
      <c r="G292" s="18" t="s">
        <v>1233</v>
      </c>
      <c r="H292" s="9" t="str">
        <f t="shared" si="28"/>
        <v>ok</v>
      </c>
      <c r="I292" s="109" t="str">
        <f t="shared" si="33"/>
        <v>GIORGI NICOLO'</v>
      </c>
      <c r="J292" s="10" t="str">
        <f t="shared" si="34"/>
        <v>M-Pulcini</v>
      </c>
      <c r="K292" s="10" t="str">
        <f t="shared" si="29"/>
        <v>Giovanile</v>
      </c>
      <c r="L292" s="10">
        <f t="shared" si="30"/>
        <v>6</v>
      </c>
      <c r="M292" s="10">
        <f t="shared" si="31"/>
        <v>400</v>
      </c>
      <c r="N292" s="10" t="str">
        <f t="shared" si="32"/>
        <v>A09</v>
      </c>
      <c r="P292" s="7"/>
    </row>
    <row r="293" spans="1:16">
      <c r="A293" s="62">
        <v>292</v>
      </c>
      <c r="B293" s="18" t="s">
        <v>1253</v>
      </c>
      <c r="C293" s="18" t="s">
        <v>1252</v>
      </c>
      <c r="D293" s="19">
        <v>1937</v>
      </c>
      <c r="E293" s="20" t="s">
        <v>7</v>
      </c>
      <c r="F293" s="66" t="s">
        <v>1232</v>
      </c>
      <c r="G293" s="18" t="s">
        <v>1233</v>
      </c>
      <c r="H293" s="9" t="str">
        <f t="shared" si="28"/>
        <v>ok</v>
      </c>
      <c r="I293" s="109" t="str">
        <f t="shared" si="33"/>
        <v>GIORGI OSVALDO</v>
      </c>
      <c r="J293" s="10" t="str">
        <f t="shared" si="34"/>
        <v>M-75</v>
      </c>
      <c r="K293" s="10" t="str">
        <f t="shared" si="29"/>
        <v>Adulti</v>
      </c>
      <c r="L293" s="10">
        <f t="shared" si="30"/>
        <v>42</v>
      </c>
      <c r="M293" s="10">
        <f t="shared" si="31"/>
        <v>5000</v>
      </c>
      <c r="N293" s="10" t="str">
        <f t="shared" si="32"/>
        <v>B03</v>
      </c>
      <c r="P293" s="7"/>
    </row>
    <row r="294" spans="1:16">
      <c r="A294" s="62">
        <v>293</v>
      </c>
      <c r="B294" s="18" t="s">
        <v>1250</v>
      </c>
      <c r="C294" s="18" t="s">
        <v>1249</v>
      </c>
      <c r="D294" s="19">
        <v>1985</v>
      </c>
      <c r="E294" s="20" t="s">
        <v>7</v>
      </c>
      <c r="F294" s="66" t="s">
        <v>1232</v>
      </c>
      <c r="G294" s="18" t="s">
        <v>1233</v>
      </c>
      <c r="H294" s="9" t="str">
        <f t="shared" si="28"/>
        <v>ok</v>
      </c>
      <c r="I294" s="109" t="str">
        <f t="shared" si="33"/>
        <v>GRECO GIROLAMO</v>
      </c>
      <c r="J294" s="10" t="str">
        <f t="shared" si="34"/>
        <v>M-30</v>
      </c>
      <c r="K294" s="10" t="str">
        <f t="shared" si="29"/>
        <v>Adulti</v>
      </c>
      <c r="L294" s="10">
        <f t="shared" si="30"/>
        <v>24</v>
      </c>
      <c r="M294" s="10">
        <f t="shared" si="31"/>
        <v>6500</v>
      </c>
      <c r="N294" s="10" t="str">
        <f t="shared" si="32"/>
        <v>B04</v>
      </c>
      <c r="P294" s="7"/>
    </row>
    <row r="295" spans="1:16">
      <c r="A295" s="62">
        <v>294</v>
      </c>
      <c r="B295" s="18" t="s">
        <v>1248</v>
      </c>
      <c r="C295" s="18" t="s">
        <v>792</v>
      </c>
      <c r="D295" s="19">
        <v>1946</v>
      </c>
      <c r="E295" s="20" t="s">
        <v>7</v>
      </c>
      <c r="F295" s="66" t="s">
        <v>1232</v>
      </c>
      <c r="G295" s="18" t="s">
        <v>1233</v>
      </c>
      <c r="H295" s="9" t="str">
        <f t="shared" si="28"/>
        <v>ok</v>
      </c>
      <c r="I295" s="109" t="str">
        <f t="shared" si="33"/>
        <v>IACOVELLI GIUSEPPE</v>
      </c>
      <c r="J295" s="10" t="str">
        <f t="shared" si="34"/>
        <v>M-70</v>
      </c>
      <c r="K295" s="10" t="str">
        <f t="shared" si="29"/>
        <v>Adulti</v>
      </c>
      <c r="L295" s="10">
        <f t="shared" si="30"/>
        <v>40</v>
      </c>
      <c r="M295" s="10">
        <f t="shared" si="31"/>
        <v>5000</v>
      </c>
      <c r="N295" s="10" t="str">
        <f t="shared" si="32"/>
        <v>B03</v>
      </c>
      <c r="P295" s="7"/>
    </row>
    <row r="296" spans="1:16">
      <c r="A296" s="62">
        <v>295</v>
      </c>
      <c r="B296" s="18" t="s">
        <v>1248</v>
      </c>
      <c r="C296" s="18" t="s">
        <v>901</v>
      </c>
      <c r="D296" s="19">
        <v>1949</v>
      </c>
      <c r="E296" s="20" t="s">
        <v>7</v>
      </c>
      <c r="F296" s="66" t="s">
        <v>1232</v>
      </c>
      <c r="G296" s="18" t="s">
        <v>1233</v>
      </c>
      <c r="H296" s="9" t="str">
        <f t="shared" si="28"/>
        <v>ok</v>
      </c>
      <c r="I296" s="109" t="str">
        <f t="shared" si="33"/>
        <v>IACOVELLI MICHELE</v>
      </c>
      <c r="J296" s="10" t="str">
        <f t="shared" si="34"/>
        <v>M-65</v>
      </c>
      <c r="K296" s="10" t="str">
        <f t="shared" si="29"/>
        <v>Adulti</v>
      </c>
      <c r="L296" s="10">
        <f t="shared" si="30"/>
        <v>38</v>
      </c>
      <c r="M296" s="10">
        <f t="shared" si="31"/>
        <v>5000</v>
      </c>
      <c r="N296" s="10" t="str">
        <f t="shared" si="32"/>
        <v>B03</v>
      </c>
      <c r="P296" s="7"/>
    </row>
    <row r="297" spans="1:16">
      <c r="A297" s="62">
        <v>296</v>
      </c>
      <c r="B297" s="18" t="s">
        <v>1248</v>
      </c>
      <c r="C297" s="18" t="s">
        <v>1208</v>
      </c>
      <c r="D297" s="19">
        <v>1956</v>
      </c>
      <c r="E297" s="20" t="s">
        <v>7</v>
      </c>
      <c r="F297" s="66" t="s">
        <v>1232</v>
      </c>
      <c r="G297" s="18" t="s">
        <v>1233</v>
      </c>
      <c r="H297" s="9" t="str">
        <f t="shared" si="28"/>
        <v>ok</v>
      </c>
      <c r="I297" s="109" t="str">
        <f t="shared" si="33"/>
        <v>IACOVELLI PIERO</v>
      </c>
      <c r="J297" s="10" t="str">
        <f t="shared" si="34"/>
        <v>M-60</v>
      </c>
      <c r="K297" s="10" t="str">
        <f t="shared" si="29"/>
        <v>Adulti</v>
      </c>
      <c r="L297" s="10">
        <f t="shared" si="30"/>
        <v>36</v>
      </c>
      <c r="M297" s="10">
        <f t="shared" si="31"/>
        <v>5000</v>
      </c>
      <c r="N297" s="10" t="str">
        <f t="shared" si="32"/>
        <v>B03</v>
      </c>
      <c r="P297" s="7"/>
    </row>
    <row r="298" spans="1:16">
      <c r="A298" s="62">
        <v>297</v>
      </c>
      <c r="B298" s="18" t="s">
        <v>1247</v>
      </c>
      <c r="C298" s="18" t="s">
        <v>1246</v>
      </c>
      <c r="D298" s="19">
        <v>1963</v>
      </c>
      <c r="E298" s="20" t="s">
        <v>7</v>
      </c>
      <c r="F298" s="66" t="s">
        <v>1232</v>
      </c>
      <c r="G298" s="18" t="s">
        <v>1233</v>
      </c>
      <c r="H298" s="9" t="str">
        <f t="shared" si="28"/>
        <v>ok</v>
      </c>
      <c r="I298" s="109" t="str">
        <f t="shared" si="33"/>
        <v>LAGNA PIERCARLO</v>
      </c>
      <c r="J298" s="10" t="str">
        <f t="shared" si="34"/>
        <v>M-50</v>
      </c>
      <c r="K298" s="10" t="str">
        <f t="shared" si="29"/>
        <v>Adulti</v>
      </c>
      <c r="L298" s="10">
        <f t="shared" si="30"/>
        <v>32</v>
      </c>
      <c r="M298" s="10">
        <f t="shared" si="31"/>
        <v>5000</v>
      </c>
      <c r="N298" s="10" t="str">
        <f t="shared" si="32"/>
        <v>B03</v>
      </c>
      <c r="P298" s="7"/>
    </row>
    <row r="299" spans="1:16">
      <c r="A299" s="62">
        <v>298</v>
      </c>
      <c r="B299" s="18" t="s">
        <v>1245</v>
      </c>
      <c r="C299" s="18" t="s">
        <v>461</v>
      </c>
      <c r="D299" s="19">
        <v>1976</v>
      </c>
      <c r="E299" s="20" t="s">
        <v>7</v>
      </c>
      <c r="F299" s="66" t="s">
        <v>1232</v>
      </c>
      <c r="G299" s="18" t="s">
        <v>1233</v>
      </c>
      <c r="H299" s="9" t="str">
        <f t="shared" si="28"/>
        <v>ok</v>
      </c>
      <c r="I299" s="109" t="str">
        <f t="shared" si="33"/>
        <v>LONGO FABIO</v>
      </c>
      <c r="J299" s="10" t="str">
        <f t="shared" si="34"/>
        <v>M-40</v>
      </c>
      <c r="K299" s="10" t="str">
        <f t="shared" si="29"/>
        <v>Adulti</v>
      </c>
      <c r="L299" s="10">
        <f t="shared" si="30"/>
        <v>28</v>
      </c>
      <c r="M299" s="10">
        <f t="shared" si="31"/>
        <v>6500</v>
      </c>
      <c r="N299" s="10" t="str">
        <f t="shared" si="32"/>
        <v>B04</v>
      </c>
      <c r="P299" s="7"/>
    </row>
    <row r="300" spans="1:16">
      <c r="A300" s="62">
        <v>299</v>
      </c>
      <c r="B300" s="18" t="s">
        <v>1244</v>
      </c>
      <c r="C300" s="18" t="s">
        <v>236</v>
      </c>
      <c r="D300" s="19">
        <v>1951</v>
      </c>
      <c r="E300" s="20" t="s">
        <v>7</v>
      </c>
      <c r="F300" s="66" t="s">
        <v>1232</v>
      </c>
      <c r="G300" s="18" t="s">
        <v>1233</v>
      </c>
      <c r="H300" s="9" t="str">
        <f t="shared" si="28"/>
        <v>ok</v>
      </c>
      <c r="I300" s="109" t="str">
        <f t="shared" si="33"/>
        <v>MERANDI FRANCESCO</v>
      </c>
      <c r="J300" s="10" t="str">
        <f t="shared" si="34"/>
        <v>M-65</v>
      </c>
      <c r="K300" s="10" t="str">
        <f t="shared" si="29"/>
        <v>Adulti</v>
      </c>
      <c r="L300" s="10">
        <f t="shared" si="30"/>
        <v>38</v>
      </c>
      <c r="M300" s="10">
        <f t="shared" si="31"/>
        <v>5000</v>
      </c>
      <c r="N300" s="10" t="str">
        <f t="shared" si="32"/>
        <v>B03</v>
      </c>
      <c r="P300" s="7"/>
    </row>
    <row r="301" spans="1:16">
      <c r="A301" s="62">
        <v>300</v>
      </c>
      <c r="B301" s="18" t="s">
        <v>454</v>
      </c>
      <c r="C301" s="18" t="s">
        <v>397</v>
      </c>
      <c r="D301" s="19">
        <v>1971</v>
      </c>
      <c r="E301" s="20" t="s">
        <v>7</v>
      </c>
      <c r="F301" s="66" t="s">
        <v>1232</v>
      </c>
      <c r="G301" s="18" t="s">
        <v>1233</v>
      </c>
      <c r="H301" s="9" t="str">
        <f t="shared" si="28"/>
        <v>ok</v>
      </c>
      <c r="I301" s="109" t="str">
        <f t="shared" si="33"/>
        <v>MONTANARI CESARE</v>
      </c>
      <c r="J301" s="10" t="str">
        <f t="shared" si="34"/>
        <v>M-45</v>
      </c>
      <c r="K301" s="10" t="str">
        <f t="shared" si="29"/>
        <v>Adulti</v>
      </c>
      <c r="L301" s="10">
        <f t="shared" si="30"/>
        <v>30</v>
      </c>
      <c r="M301" s="10">
        <f t="shared" si="31"/>
        <v>6500</v>
      </c>
      <c r="N301" s="10" t="str">
        <f t="shared" si="32"/>
        <v>B04</v>
      </c>
      <c r="P301" s="7"/>
    </row>
    <row r="302" spans="1:16">
      <c r="A302" s="62">
        <v>301</v>
      </c>
      <c r="B302" s="18" t="s">
        <v>454</v>
      </c>
      <c r="C302" s="18" t="s">
        <v>482</v>
      </c>
      <c r="D302" s="19">
        <v>2010</v>
      </c>
      <c r="E302" s="20" t="s">
        <v>6</v>
      </c>
      <c r="F302" s="66" t="s">
        <v>1232</v>
      </c>
      <c r="G302" s="18" t="s">
        <v>1233</v>
      </c>
      <c r="H302" s="9" t="str">
        <f t="shared" si="28"/>
        <v>ok</v>
      </c>
      <c r="I302" s="109" t="str">
        <f t="shared" si="33"/>
        <v>MONTANARI CHIARA</v>
      </c>
      <c r="J302" s="10" t="str">
        <f t="shared" si="34"/>
        <v>F-Primi Passi</v>
      </c>
      <c r="K302" s="10" t="str">
        <f t="shared" si="29"/>
        <v>Giovanile</v>
      </c>
      <c r="L302" s="10">
        <f t="shared" si="30"/>
        <v>3</v>
      </c>
      <c r="M302" s="10">
        <f t="shared" si="31"/>
        <v>400</v>
      </c>
      <c r="N302" s="10" t="str">
        <f t="shared" si="32"/>
        <v>A12</v>
      </c>
      <c r="P302" s="7"/>
    </row>
    <row r="303" spans="1:16">
      <c r="A303" s="62">
        <v>302</v>
      </c>
      <c r="B303" s="18" t="s">
        <v>454</v>
      </c>
      <c r="C303" s="18" t="s">
        <v>456</v>
      </c>
      <c r="D303" s="19">
        <v>2010</v>
      </c>
      <c r="E303" s="20" t="s">
        <v>6</v>
      </c>
      <c r="F303" s="66" t="s">
        <v>1232</v>
      </c>
      <c r="G303" s="18" t="s">
        <v>1233</v>
      </c>
      <c r="H303" s="9" t="str">
        <f t="shared" si="28"/>
        <v>ok</v>
      </c>
      <c r="I303" s="109" t="str">
        <f t="shared" si="33"/>
        <v>MONTANARI MARTINA</v>
      </c>
      <c r="J303" s="10" t="str">
        <f t="shared" si="34"/>
        <v>F-Primi Passi</v>
      </c>
      <c r="K303" s="10" t="str">
        <f t="shared" si="29"/>
        <v>Giovanile</v>
      </c>
      <c r="L303" s="10">
        <f t="shared" si="30"/>
        <v>3</v>
      </c>
      <c r="M303" s="10">
        <f t="shared" si="31"/>
        <v>400</v>
      </c>
      <c r="N303" s="10" t="str">
        <f t="shared" si="32"/>
        <v>A12</v>
      </c>
      <c r="P303" s="7"/>
    </row>
    <row r="304" spans="1:16">
      <c r="A304" s="62">
        <v>303</v>
      </c>
      <c r="B304" s="18" t="s">
        <v>454</v>
      </c>
      <c r="C304" s="18" t="s">
        <v>243</v>
      </c>
      <c r="D304" s="19">
        <v>2006</v>
      </c>
      <c r="E304" s="20" t="s">
        <v>7</v>
      </c>
      <c r="F304" s="66" t="s">
        <v>1232</v>
      </c>
      <c r="G304" s="18" t="s">
        <v>1233</v>
      </c>
      <c r="H304" s="9" t="str">
        <f t="shared" si="28"/>
        <v>ok</v>
      </c>
      <c r="I304" s="109" t="str">
        <f t="shared" si="33"/>
        <v>MONTANARI MATTEO</v>
      </c>
      <c r="J304" s="10" t="str">
        <f t="shared" si="34"/>
        <v>M-Esordienti</v>
      </c>
      <c r="K304" s="10" t="str">
        <f t="shared" si="29"/>
        <v>Giovanile</v>
      </c>
      <c r="L304" s="10">
        <f t="shared" si="30"/>
        <v>8</v>
      </c>
      <c r="M304" s="10">
        <f t="shared" si="31"/>
        <v>800</v>
      </c>
      <c r="N304" s="10" t="str">
        <f t="shared" si="32"/>
        <v>A07</v>
      </c>
      <c r="P304" s="7"/>
    </row>
    <row r="305" spans="1:16">
      <c r="A305" s="62">
        <v>304</v>
      </c>
      <c r="B305" s="18" t="s">
        <v>1243</v>
      </c>
      <c r="C305" s="18" t="s">
        <v>456</v>
      </c>
      <c r="D305" s="19">
        <v>1990</v>
      </c>
      <c r="E305" s="20" t="s">
        <v>6</v>
      </c>
      <c r="F305" s="66" t="s">
        <v>1232</v>
      </c>
      <c r="G305" s="18" t="s">
        <v>1233</v>
      </c>
      <c r="H305" s="9" t="str">
        <f t="shared" si="28"/>
        <v>ok</v>
      </c>
      <c r="I305" s="109" t="str">
        <f t="shared" si="33"/>
        <v>MUSETTI MARTINA</v>
      </c>
      <c r="J305" s="10" t="str">
        <f t="shared" si="34"/>
        <v>F-25</v>
      </c>
      <c r="K305" s="10" t="str">
        <f t="shared" si="29"/>
        <v>Adulti</v>
      </c>
      <c r="L305" s="10">
        <f t="shared" si="30"/>
        <v>21</v>
      </c>
      <c r="M305" s="10">
        <f t="shared" si="31"/>
        <v>4000</v>
      </c>
      <c r="N305" s="10" t="str">
        <f t="shared" si="32"/>
        <v>B02</v>
      </c>
      <c r="P305" s="7"/>
    </row>
    <row r="306" spans="1:16">
      <c r="A306" s="62">
        <v>305</v>
      </c>
      <c r="B306" s="18" t="s">
        <v>1242</v>
      </c>
      <c r="C306" s="18" t="s">
        <v>1241</v>
      </c>
      <c r="D306" s="19">
        <v>1961</v>
      </c>
      <c r="E306" s="20" t="s">
        <v>7</v>
      </c>
      <c r="F306" s="66" t="s">
        <v>1232</v>
      </c>
      <c r="G306" s="18" t="s">
        <v>1233</v>
      </c>
      <c r="H306" s="9" t="str">
        <f t="shared" si="28"/>
        <v>ok</v>
      </c>
      <c r="I306" s="109" t="str">
        <f t="shared" si="33"/>
        <v>PETRUCCIOLI VALTER</v>
      </c>
      <c r="J306" s="10" t="str">
        <f t="shared" si="34"/>
        <v>M-55</v>
      </c>
      <c r="K306" s="10" t="str">
        <f t="shared" si="29"/>
        <v>Adulti</v>
      </c>
      <c r="L306" s="10">
        <f t="shared" si="30"/>
        <v>34</v>
      </c>
      <c r="M306" s="10">
        <f t="shared" si="31"/>
        <v>5000</v>
      </c>
      <c r="N306" s="10" t="str">
        <f t="shared" si="32"/>
        <v>B03</v>
      </c>
      <c r="P306" s="7"/>
    </row>
    <row r="307" spans="1:16">
      <c r="A307" s="62">
        <v>306</v>
      </c>
      <c r="B307" s="18" t="s">
        <v>1240</v>
      </c>
      <c r="C307" s="18" t="s">
        <v>1236</v>
      </c>
      <c r="D307" s="19">
        <v>1965</v>
      </c>
      <c r="E307" s="20" t="s">
        <v>7</v>
      </c>
      <c r="F307" s="66" t="s">
        <v>1232</v>
      </c>
      <c r="G307" s="18" t="s">
        <v>1233</v>
      </c>
      <c r="H307" s="9" t="str">
        <f t="shared" si="28"/>
        <v>ok</v>
      </c>
      <c r="I307" s="109" t="str">
        <f t="shared" si="33"/>
        <v>POVOLO GIAN LUCA</v>
      </c>
      <c r="J307" s="10" t="str">
        <f t="shared" si="34"/>
        <v>M-50</v>
      </c>
      <c r="K307" s="10" t="str">
        <f t="shared" si="29"/>
        <v>Adulti</v>
      </c>
      <c r="L307" s="10">
        <f t="shared" si="30"/>
        <v>32</v>
      </c>
      <c r="M307" s="10">
        <f t="shared" si="31"/>
        <v>5000</v>
      </c>
      <c r="N307" s="10" t="str">
        <f t="shared" si="32"/>
        <v>B03</v>
      </c>
      <c r="P307" s="7"/>
    </row>
    <row r="308" spans="1:16">
      <c r="A308" s="62">
        <v>307</v>
      </c>
      <c r="B308" s="18" t="s">
        <v>1239</v>
      </c>
      <c r="C308" s="18" t="s">
        <v>355</v>
      </c>
      <c r="D308" s="19">
        <v>1968</v>
      </c>
      <c r="E308" s="20" t="s">
        <v>7</v>
      </c>
      <c r="F308" s="66" t="s">
        <v>1232</v>
      </c>
      <c r="G308" s="18" t="s">
        <v>1233</v>
      </c>
      <c r="H308" s="9" t="str">
        <f t="shared" si="28"/>
        <v>ok</v>
      </c>
      <c r="I308" s="109" t="str">
        <f t="shared" si="33"/>
        <v>RIU ANDREA</v>
      </c>
      <c r="J308" s="10" t="str">
        <f t="shared" si="34"/>
        <v>M-45</v>
      </c>
      <c r="K308" s="10" t="str">
        <f t="shared" si="29"/>
        <v>Adulti</v>
      </c>
      <c r="L308" s="10">
        <f t="shared" si="30"/>
        <v>30</v>
      </c>
      <c r="M308" s="10">
        <f t="shared" si="31"/>
        <v>6500</v>
      </c>
      <c r="N308" s="10" t="str">
        <f t="shared" si="32"/>
        <v>B04</v>
      </c>
      <c r="P308" s="7"/>
    </row>
    <row r="309" spans="1:16">
      <c r="A309" s="62">
        <v>308</v>
      </c>
      <c r="B309" s="18" t="s">
        <v>1238</v>
      </c>
      <c r="C309" s="18" t="s">
        <v>847</v>
      </c>
      <c r="D309" s="19">
        <v>1989</v>
      </c>
      <c r="E309" s="20" t="s">
        <v>6</v>
      </c>
      <c r="F309" s="66" t="s">
        <v>1232</v>
      </c>
      <c r="G309" s="18" t="s">
        <v>1233</v>
      </c>
      <c r="H309" s="9" t="str">
        <f t="shared" si="28"/>
        <v>ok</v>
      </c>
      <c r="I309" s="109" t="str">
        <f t="shared" si="33"/>
        <v>SCIDA' FEDERICA</v>
      </c>
      <c r="J309" s="10" t="str">
        <f t="shared" si="34"/>
        <v>F-25</v>
      </c>
      <c r="K309" s="10" t="str">
        <f t="shared" si="29"/>
        <v>Adulti</v>
      </c>
      <c r="L309" s="10">
        <f t="shared" si="30"/>
        <v>21</v>
      </c>
      <c r="M309" s="10">
        <f t="shared" si="31"/>
        <v>4000</v>
      </c>
      <c r="N309" s="10" t="str">
        <f t="shared" si="32"/>
        <v>B02</v>
      </c>
      <c r="P309" s="7"/>
    </row>
    <row r="310" spans="1:16">
      <c r="A310" s="62">
        <v>309</v>
      </c>
      <c r="B310" s="18" t="s">
        <v>1009</v>
      </c>
      <c r="C310" s="18" t="s">
        <v>943</v>
      </c>
      <c r="D310" s="19">
        <v>1958</v>
      </c>
      <c r="E310" s="20" t="s">
        <v>7</v>
      </c>
      <c r="F310" s="66" t="s">
        <v>1232</v>
      </c>
      <c r="G310" s="18" t="s">
        <v>1233</v>
      </c>
      <c r="H310" s="9" t="str">
        <f t="shared" si="28"/>
        <v>ok</v>
      </c>
      <c r="I310" s="109" t="str">
        <f t="shared" si="33"/>
        <v>SERRA SALVATORE</v>
      </c>
      <c r="J310" s="10" t="str">
        <f t="shared" si="34"/>
        <v>M-55</v>
      </c>
      <c r="K310" s="10" t="str">
        <f t="shared" si="29"/>
        <v>Adulti</v>
      </c>
      <c r="L310" s="10">
        <f t="shared" si="30"/>
        <v>34</v>
      </c>
      <c r="M310" s="10">
        <f t="shared" si="31"/>
        <v>5000</v>
      </c>
      <c r="N310" s="10" t="str">
        <f t="shared" si="32"/>
        <v>B03</v>
      </c>
      <c r="P310" s="7"/>
    </row>
    <row r="311" spans="1:16">
      <c r="A311" s="62">
        <v>310</v>
      </c>
      <c r="B311" s="18" t="s">
        <v>2572</v>
      </c>
      <c r="C311" s="18" t="s">
        <v>1236</v>
      </c>
      <c r="D311" s="19">
        <v>1976</v>
      </c>
      <c r="E311" s="20" t="s">
        <v>7</v>
      </c>
      <c r="F311" s="66" t="s">
        <v>1232</v>
      </c>
      <c r="G311" s="18" t="s">
        <v>1233</v>
      </c>
      <c r="H311" s="9" t="str">
        <f t="shared" si="28"/>
        <v>ok</v>
      </c>
      <c r="I311" s="109" t="str">
        <f t="shared" si="33"/>
        <v>#SGARAMELLA GIAN LUCA</v>
      </c>
      <c r="J311" s="10" t="str">
        <f t="shared" si="34"/>
        <v>M-40</v>
      </c>
      <c r="K311" s="10" t="str">
        <f t="shared" si="29"/>
        <v>Adulti</v>
      </c>
      <c r="L311" s="10">
        <f t="shared" si="30"/>
        <v>28</v>
      </c>
      <c r="M311" s="10">
        <f t="shared" si="31"/>
        <v>6500</v>
      </c>
      <c r="N311" s="10" t="str">
        <f t="shared" si="32"/>
        <v>B04</v>
      </c>
      <c r="P311" s="7"/>
    </row>
    <row r="312" spans="1:16">
      <c r="A312" s="62"/>
      <c r="B312" s="18" t="s">
        <v>862</v>
      </c>
      <c r="C312" s="18" t="s">
        <v>195</v>
      </c>
      <c r="D312" s="19">
        <v>1972</v>
      </c>
      <c r="E312" s="20" t="s">
        <v>7</v>
      </c>
      <c r="F312" s="66" t="s">
        <v>1232</v>
      </c>
      <c r="G312" s="18" t="s">
        <v>1233</v>
      </c>
      <c r="H312" s="9" t="str">
        <f t="shared" si="28"/>
        <v>ok</v>
      </c>
      <c r="I312" s="109" t="str">
        <f t="shared" si="33"/>
        <v>VISENTIN ALESSANDRO</v>
      </c>
      <c r="J312" s="10" t="str">
        <f t="shared" si="34"/>
        <v>M-45</v>
      </c>
      <c r="K312" s="10" t="str">
        <f t="shared" si="29"/>
        <v>Adulti</v>
      </c>
      <c r="L312" s="10">
        <f t="shared" si="30"/>
        <v>30</v>
      </c>
      <c r="M312" s="10">
        <f t="shared" si="31"/>
        <v>6500</v>
      </c>
      <c r="N312" s="10" t="str">
        <f t="shared" si="32"/>
        <v>B04</v>
      </c>
      <c r="P312" s="7"/>
    </row>
    <row r="313" spans="1:16">
      <c r="A313" s="62">
        <v>312</v>
      </c>
      <c r="B313" s="18" t="s">
        <v>1235</v>
      </c>
      <c r="C313" s="18" t="s">
        <v>840</v>
      </c>
      <c r="D313" s="19">
        <v>1967</v>
      </c>
      <c r="E313" s="20" t="s">
        <v>6</v>
      </c>
      <c r="F313" s="66" t="s">
        <v>1232</v>
      </c>
      <c r="G313" s="18" t="s">
        <v>1233</v>
      </c>
      <c r="H313" s="9" t="str">
        <f t="shared" si="28"/>
        <v>ok</v>
      </c>
      <c r="I313" s="109" t="str">
        <f t="shared" si="33"/>
        <v>VITETTA MARIA</v>
      </c>
      <c r="J313" s="10" t="str">
        <f t="shared" si="34"/>
        <v>F-50</v>
      </c>
      <c r="K313" s="10" t="str">
        <f t="shared" si="29"/>
        <v>Adulti</v>
      </c>
      <c r="L313" s="10">
        <f t="shared" si="30"/>
        <v>31</v>
      </c>
      <c r="M313" s="10">
        <f t="shared" si="31"/>
        <v>4000</v>
      </c>
      <c r="N313" s="10" t="str">
        <f t="shared" si="32"/>
        <v>B02</v>
      </c>
      <c r="P313" s="7"/>
    </row>
    <row r="314" spans="1:16">
      <c r="A314" s="62">
        <v>313</v>
      </c>
      <c r="B314" s="18" t="s">
        <v>1234</v>
      </c>
      <c r="C314" s="18" t="s">
        <v>549</v>
      </c>
      <c r="D314" s="19">
        <v>1968</v>
      </c>
      <c r="E314" s="20" t="s">
        <v>7</v>
      </c>
      <c r="F314" s="66" t="s">
        <v>1232</v>
      </c>
      <c r="G314" s="18" t="s">
        <v>1233</v>
      </c>
      <c r="H314" s="9" t="str">
        <f t="shared" si="28"/>
        <v>ok</v>
      </c>
      <c r="I314" s="109" t="str">
        <f t="shared" si="33"/>
        <v>VOLPATTO SIMONE</v>
      </c>
      <c r="J314" s="10" t="str">
        <f t="shared" si="34"/>
        <v>M-45</v>
      </c>
      <c r="K314" s="10" t="str">
        <f t="shared" si="29"/>
        <v>Adulti</v>
      </c>
      <c r="L314" s="10">
        <f t="shared" si="30"/>
        <v>30</v>
      </c>
      <c r="M314" s="10">
        <f t="shared" si="31"/>
        <v>6500</v>
      </c>
      <c r="N314" s="10" t="str">
        <f t="shared" si="32"/>
        <v>B04</v>
      </c>
      <c r="P314" s="7"/>
    </row>
    <row r="315" spans="1:16">
      <c r="A315" s="62">
        <v>314</v>
      </c>
      <c r="B315" s="18" t="s">
        <v>1231</v>
      </c>
      <c r="C315" s="18" t="s">
        <v>643</v>
      </c>
      <c r="D315" s="19">
        <v>1941</v>
      </c>
      <c r="E315" s="20" t="s">
        <v>7</v>
      </c>
      <c r="F315" s="66" t="s">
        <v>1223</v>
      </c>
      <c r="G315" s="18" t="s">
        <v>1224</v>
      </c>
      <c r="H315" s="9" t="str">
        <f t="shared" si="28"/>
        <v>ok</v>
      </c>
      <c r="I315" s="109" t="str">
        <f t="shared" si="33"/>
        <v>DE VITA PASQUALE</v>
      </c>
      <c r="J315" s="10" t="str">
        <f t="shared" si="34"/>
        <v>M-75</v>
      </c>
      <c r="K315" s="10" t="str">
        <f t="shared" si="29"/>
        <v>Adulti</v>
      </c>
      <c r="L315" s="10">
        <f t="shared" si="30"/>
        <v>42</v>
      </c>
      <c r="M315" s="10">
        <f t="shared" si="31"/>
        <v>5000</v>
      </c>
      <c r="N315" s="10" t="str">
        <f t="shared" si="32"/>
        <v>B03</v>
      </c>
      <c r="P315" s="7"/>
    </row>
    <row r="316" spans="1:16">
      <c r="A316" s="62">
        <v>315</v>
      </c>
      <c r="B316" s="18" t="s">
        <v>1230</v>
      </c>
      <c r="C316" s="18" t="s">
        <v>243</v>
      </c>
      <c r="D316" s="19">
        <v>1980</v>
      </c>
      <c r="E316" s="20" t="s">
        <v>7</v>
      </c>
      <c r="F316" s="66" t="s">
        <v>1223</v>
      </c>
      <c r="G316" s="18" t="s">
        <v>1224</v>
      </c>
      <c r="H316" s="9" t="str">
        <f t="shared" si="28"/>
        <v>ok</v>
      </c>
      <c r="I316" s="109" t="str">
        <f t="shared" si="33"/>
        <v>MARANGONI MATTEO</v>
      </c>
      <c r="J316" s="10" t="str">
        <f t="shared" si="34"/>
        <v>M-35</v>
      </c>
      <c r="K316" s="10" t="str">
        <f t="shared" si="29"/>
        <v>Adulti</v>
      </c>
      <c r="L316" s="10">
        <f t="shared" si="30"/>
        <v>26</v>
      </c>
      <c r="M316" s="10">
        <f t="shared" si="31"/>
        <v>6500</v>
      </c>
      <c r="N316" s="10" t="str">
        <f t="shared" si="32"/>
        <v>B04</v>
      </c>
      <c r="P316" s="7"/>
    </row>
    <row r="317" spans="1:16">
      <c r="A317" s="62">
        <v>316</v>
      </c>
      <c r="B317" s="18" t="s">
        <v>1058</v>
      </c>
      <c r="C317" s="18" t="s">
        <v>1229</v>
      </c>
      <c r="D317" s="19">
        <v>2007</v>
      </c>
      <c r="E317" s="20" t="s">
        <v>6</v>
      </c>
      <c r="F317" s="66" t="s">
        <v>1223</v>
      </c>
      <c r="G317" s="18" t="s">
        <v>1224</v>
      </c>
      <c r="H317" s="9" t="str">
        <f t="shared" si="28"/>
        <v>ok</v>
      </c>
      <c r="I317" s="109" t="str">
        <f t="shared" si="33"/>
        <v>MONTERUCCIOLI LINA</v>
      </c>
      <c r="J317" s="10" t="str">
        <f t="shared" si="34"/>
        <v>F-Esordienti</v>
      </c>
      <c r="K317" s="10" t="str">
        <f t="shared" si="29"/>
        <v>Giovanile</v>
      </c>
      <c r="L317" s="10">
        <f t="shared" si="30"/>
        <v>7</v>
      </c>
      <c r="M317" s="10">
        <f t="shared" si="31"/>
        <v>800</v>
      </c>
      <c r="N317" s="10" t="str">
        <f t="shared" si="32"/>
        <v>A08</v>
      </c>
      <c r="P317" s="7"/>
    </row>
    <row r="318" spans="1:16">
      <c r="A318" s="62">
        <v>317</v>
      </c>
      <c r="B318" s="18" t="s">
        <v>1228</v>
      </c>
      <c r="C318" s="18" t="s">
        <v>388</v>
      </c>
      <c r="D318" s="19">
        <v>1956</v>
      </c>
      <c r="E318" s="20" t="s">
        <v>7</v>
      </c>
      <c r="F318" s="66" t="s">
        <v>1223</v>
      </c>
      <c r="G318" s="18" t="s">
        <v>1224</v>
      </c>
      <c r="H318" s="9" t="str">
        <f t="shared" si="28"/>
        <v>ok</v>
      </c>
      <c r="I318" s="109" t="str">
        <f t="shared" si="33"/>
        <v>RUSCELLI SERGIO</v>
      </c>
      <c r="J318" s="10" t="str">
        <f t="shared" si="34"/>
        <v>M-60</v>
      </c>
      <c r="K318" s="10" t="str">
        <f t="shared" si="29"/>
        <v>Adulti</v>
      </c>
      <c r="L318" s="10">
        <f t="shared" si="30"/>
        <v>36</v>
      </c>
      <c r="M318" s="10">
        <f t="shared" si="31"/>
        <v>5000</v>
      </c>
      <c r="N318" s="10" t="str">
        <f t="shared" si="32"/>
        <v>B03</v>
      </c>
      <c r="P318" s="7"/>
    </row>
    <row r="319" spans="1:16">
      <c r="A319" s="62">
        <v>318</v>
      </c>
      <c r="B319" s="18" t="s">
        <v>1227</v>
      </c>
      <c r="C319" s="18" t="s">
        <v>267</v>
      </c>
      <c r="D319" s="19">
        <v>1958</v>
      </c>
      <c r="E319" s="20" t="s">
        <v>7</v>
      </c>
      <c r="F319" s="66" t="s">
        <v>1223</v>
      </c>
      <c r="G319" s="18" t="s">
        <v>1224</v>
      </c>
      <c r="H319" s="9" t="str">
        <f t="shared" si="28"/>
        <v>ok</v>
      </c>
      <c r="I319" s="109" t="str">
        <f t="shared" si="33"/>
        <v>VERNA MAURIZIO</v>
      </c>
      <c r="J319" s="10" t="str">
        <f t="shared" si="34"/>
        <v>M-55</v>
      </c>
      <c r="K319" s="10" t="str">
        <f t="shared" si="29"/>
        <v>Adulti</v>
      </c>
      <c r="L319" s="10">
        <f t="shared" si="30"/>
        <v>34</v>
      </c>
      <c r="M319" s="10">
        <f t="shared" si="31"/>
        <v>5000</v>
      </c>
      <c r="N319" s="10" t="str">
        <f t="shared" si="32"/>
        <v>B03</v>
      </c>
      <c r="P319" s="7"/>
    </row>
    <row r="320" spans="1:16">
      <c r="A320" s="62">
        <v>319</v>
      </c>
      <c r="B320" s="18" t="s">
        <v>1226</v>
      </c>
      <c r="C320" s="18" t="s">
        <v>1225</v>
      </c>
      <c r="D320" s="19">
        <v>1983</v>
      </c>
      <c r="E320" s="20" t="s">
        <v>6</v>
      </c>
      <c r="F320" s="66" t="s">
        <v>1223</v>
      </c>
      <c r="G320" s="18" t="s">
        <v>1224</v>
      </c>
      <c r="H320" s="9" t="str">
        <f t="shared" si="28"/>
        <v>ok</v>
      </c>
      <c r="I320" s="109" t="str">
        <f t="shared" si="33"/>
        <v>ZIVANOVIC NATASA</v>
      </c>
      <c r="J320" s="10" t="str">
        <f t="shared" si="34"/>
        <v>F-30</v>
      </c>
      <c r="K320" s="10" t="str">
        <f t="shared" si="29"/>
        <v>Adulti</v>
      </c>
      <c r="L320" s="10">
        <f t="shared" si="30"/>
        <v>23</v>
      </c>
      <c r="M320" s="10">
        <f t="shared" si="31"/>
        <v>4000</v>
      </c>
      <c r="N320" s="10" t="str">
        <f t="shared" si="32"/>
        <v>B02</v>
      </c>
      <c r="P320" s="7"/>
    </row>
    <row r="321" spans="1:16">
      <c r="A321" s="62">
        <v>320</v>
      </c>
      <c r="B321" s="18" t="s">
        <v>1222</v>
      </c>
      <c r="C321" s="18" t="s">
        <v>200</v>
      </c>
      <c r="D321" s="19">
        <v>1974</v>
      </c>
      <c r="E321" s="20" t="s">
        <v>7</v>
      </c>
      <c r="F321" s="66" t="s">
        <v>1220</v>
      </c>
      <c r="G321" s="18" t="s">
        <v>1221</v>
      </c>
      <c r="H321" s="9" t="str">
        <f t="shared" si="28"/>
        <v>ok</v>
      </c>
      <c r="I321" s="109" t="str">
        <f t="shared" si="33"/>
        <v>CASCONE ROBERTO</v>
      </c>
      <c r="J321" s="10" t="str">
        <f t="shared" si="34"/>
        <v>M-40</v>
      </c>
      <c r="K321" s="10" t="str">
        <f t="shared" si="29"/>
        <v>Adulti</v>
      </c>
      <c r="L321" s="10">
        <f t="shared" si="30"/>
        <v>28</v>
      </c>
      <c r="M321" s="10">
        <f t="shared" si="31"/>
        <v>6500</v>
      </c>
      <c r="N321" s="10" t="str">
        <f t="shared" si="32"/>
        <v>B04</v>
      </c>
      <c r="P321" s="7"/>
    </row>
    <row r="322" spans="1:16">
      <c r="A322" s="62">
        <v>321</v>
      </c>
      <c r="B322" s="18" t="s">
        <v>456</v>
      </c>
      <c r="C322" s="18" t="s">
        <v>728</v>
      </c>
      <c r="D322" s="19">
        <v>1961</v>
      </c>
      <c r="E322" s="20" t="s">
        <v>7</v>
      </c>
      <c r="F322" s="66" t="s">
        <v>1220</v>
      </c>
      <c r="G322" s="18" t="s">
        <v>1221</v>
      </c>
      <c r="H322" s="9" t="str">
        <f t="shared" ref="H322:H385" si="35">IF(COUNTA($B322)&gt;0,IF(COUNTIFS($B$2:$B$2502,$B322,$C$2:$C$2502,$C322,$D$2:$D$2502,$D322)&gt;1,"Duplicato","ok"),"-")</f>
        <v>ok</v>
      </c>
      <c r="I322" s="109" t="str">
        <f t="shared" si="33"/>
        <v>MARTINA MARIO</v>
      </c>
      <c r="J322" s="10" t="str">
        <f t="shared" si="34"/>
        <v>M-55</v>
      </c>
      <c r="K322" s="10" t="str">
        <f t="shared" ref="K322:K385" si="36">IF($B322&gt;"",VLOOKUP($E322&amp;$D322,_DeterminaCategorie,3,TRUE),"-")</f>
        <v>Adulti</v>
      </c>
      <c r="L322" s="10">
        <f t="shared" ref="L322:L385" si="37">IF($B322&gt;"",VLOOKUP($E322&amp;$D322,_DeterminaCategorie,4,TRUE),"-")</f>
        <v>34</v>
      </c>
      <c r="M322" s="10">
        <f t="shared" ref="M322:M385" si="38">IF($B322&gt;"",VLOOKUP($E322&amp;$D322,_DeterminaCategorie,6,TRUE),"-")</f>
        <v>5000</v>
      </c>
      <c r="N322" s="10" t="str">
        <f t="shared" ref="N322:N385" si="39">IF($B322&gt;"",VLOOKUP($E322&amp;$D322,_DeterminaCategorie,7,TRUE),"-")</f>
        <v>B03</v>
      </c>
      <c r="P322" s="7"/>
    </row>
    <row r="323" spans="1:16">
      <c r="A323" s="62">
        <v>322</v>
      </c>
      <c r="B323" s="18" t="s">
        <v>1219</v>
      </c>
      <c r="C323" s="18" t="s">
        <v>302</v>
      </c>
      <c r="D323" s="19">
        <v>2004</v>
      </c>
      <c r="E323" s="20" t="s">
        <v>7</v>
      </c>
      <c r="F323" s="66" t="s">
        <v>1217</v>
      </c>
      <c r="G323" s="18" t="s">
        <v>1218</v>
      </c>
      <c r="H323" s="9" t="str">
        <f t="shared" si="35"/>
        <v>ok</v>
      </c>
      <c r="I323" s="109" t="str">
        <f t="shared" ref="I323:I386" si="40">TRIM(B323) &amp; " " &amp; TRIM(C323)</f>
        <v>TURINO ALESSIO</v>
      </c>
      <c r="J323" s="10" t="str">
        <f t="shared" ref="J323:J386" si="41">IF(B323&gt;"",VLOOKUP($E323&amp;$D323,_DeterminaCategorie,5,TRUE),"-")</f>
        <v>M-Ragazzi B</v>
      </c>
      <c r="K323" s="10" t="str">
        <f t="shared" si="36"/>
        <v>Giovanile</v>
      </c>
      <c r="L323" s="10">
        <f t="shared" si="37"/>
        <v>12</v>
      </c>
      <c r="M323" s="10">
        <f t="shared" si="38"/>
        <v>1000</v>
      </c>
      <c r="N323" s="10" t="str">
        <f t="shared" si="39"/>
        <v>A03</v>
      </c>
      <c r="P323" s="7"/>
    </row>
    <row r="324" spans="1:16">
      <c r="A324" s="62">
        <v>323</v>
      </c>
      <c r="B324" s="18" t="s">
        <v>1219</v>
      </c>
      <c r="C324" s="18" t="s">
        <v>456</v>
      </c>
      <c r="D324" s="19">
        <v>2003</v>
      </c>
      <c r="E324" s="20" t="s">
        <v>6</v>
      </c>
      <c r="F324" s="66" t="s">
        <v>1217</v>
      </c>
      <c r="G324" s="18" t="s">
        <v>1218</v>
      </c>
      <c r="H324" s="9" t="str">
        <f t="shared" si="35"/>
        <v>ok</v>
      </c>
      <c r="I324" s="109" t="str">
        <f t="shared" si="40"/>
        <v>TURINO MARTINA</v>
      </c>
      <c r="J324" s="10" t="str">
        <f t="shared" si="41"/>
        <v>F-Cadette</v>
      </c>
      <c r="K324" s="10" t="str">
        <f t="shared" si="36"/>
        <v>Giovanile</v>
      </c>
      <c r="L324" s="10">
        <f t="shared" si="37"/>
        <v>13</v>
      </c>
      <c r="M324" s="10">
        <f t="shared" si="38"/>
        <v>2100</v>
      </c>
      <c r="N324" s="10" t="str">
        <f t="shared" si="39"/>
        <v>A02</v>
      </c>
      <c r="P324" s="7"/>
    </row>
    <row r="325" spans="1:16">
      <c r="A325" s="62">
        <v>324</v>
      </c>
      <c r="B325" s="18" t="s">
        <v>1216</v>
      </c>
      <c r="C325" s="18" t="s">
        <v>1215</v>
      </c>
      <c r="D325" s="19">
        <v>1946</v>
      </c>
      <c r="E325" s="20" t="s">
        <v>7</v>
      </c>
      <c r="F325" s="66" t="s">
        <v>1213</v>
      </c>
      <c r="G325" s="18" t="s">
        <v>1214</v>
      </c>
      <c r="H325" s="9" t="str">
        <f t="shared" si="35"/>
        <v>ok</v>
      </c>
      <c r="I325" s="109" t="str">
        <f t="shared" si="40"/>
        <v>BIANCHI WALTER</v>
      </c>
      <c r="J325" s="10" t="str">
        <f t="shared" si="41"/>
        <v>M-70</v>
      </c>
      <c r="K325" s="10" t="str">
        <f t="shared" si="36"/>
        <v>Adulti</v>
      </c>
      <c r="L325" s="10">
        <f t="shared" si="37"/>
        <v>40</v>
      </c>
      <c r="M325" s="10">
        <f t="shared" si="38"/>
        <v>5000</v>
      </c>
      <c r="N325" s="10" t="str">
        <f t="shared" si="39"/>
        <v>B03</v>
      </c>
      <c r="P325" s="7"/>
    </row>
    <row r="326" spans="1:16">
      <c r="A326" s="62">
        <v>325</v>
      </c>
      <c r="B326" s="18" t="s">
        <v>1212</v>
      </c>
      <c r="C326" s="18" t="s">
        <v>290</v>
      </c>
      <c r="D326" s="19">
        <v>1962</v>
      </c>
      <c r="E326" s="20" t="s">
        <v>7</v>
      </c>
      <c r="F326" s="66" t="s">
        <v>1203</v>
      </c>
      <c r="G326" s="18" t="s">
        <v>1204</v>
      </c>
      <c r="H326" s="9" t="str">
        <f t="shared" si="35"/>
        <v>ok</v>
      </c>
      <c r="I326" s="109" t="str">
        <f t="shared" si="40"/>
        <v>CURTO PIETRO</v>
      </c>
      <c r="J326" s="10" t="str">
        <f t="shared" si="41"/>
        <v>M-55</v>
      </c>
      <c r="K326" s="10" t="str">
        <f t="shared" si="36"/>
        <v>Adulti</v>
      </c>
      <c r="L326" s="10">
        <f t="shared" si="37"/>
        <v>34</v>
      </c>
      <c r="M326" s="10">
        <f t="shared" si="38"/>
        <v>5000</v>
      </c>
      <c r="N326" s="10" t="str">
        <f t="shared" si="39"/>
        <v>B03</v>
      </c>
      <c r="P326" s="7"/>
    </row>
    <row r="327" spans="1:16">
      <c r="A327" s="62">
        <v>326</v>
      </c>
      <c r="B327" s="18" t="s">
        <v>1211</v>
      </c>
      <c r="C327" s="18" t="s">
        <v>1210</v>
      </c>
      <c r="D327" s="19">
        <v>1957</v>
      </c>
      <c r="E327" s="20" t="s">
        <v>7</v>
      </c>
      <c r="F327" s="66" t="s">
        <v>1203</v>
      </c>
      <c r="G327" s="18" t="s">
        <v>1204</v>
      </c>
      <c r="H327" s="9" t="str">
        <f t="shared" si="35"/>
        <v>ok</v>
      </c>
      <c r="I327" s="109" t="str">
        <f t="shared" si="40"/>
        <v>D'AMELIO SAVINO</v>
      </c>
      <c r="J327" s="10" t="str">
        <f t="shared" si="41"/>
        <v>M-60</v>
      </c>
      <c r="K327" s="10" t="str">
        <f t="shared" si="36"/>
        <v>Adulti</v>
      </c>
      <c r="L327" s="10">
        <f t="shared" si="37"/>
        <v>36</v>
      </c>
      <c r="M327" s="10">
        <f t="shared" si="38"/>
        <v>5000</v>
      </c>
      <c r="N327" s="10" t="str">
        <f t="shared" si="39"/>
        <v>B03</v>
      </c>
      <c r="P327" s="7"/>
    </row>
    <row r="328" spans="1:16">
      <c r="A328" s="62">
        <v>327</v>
      </c>
      <c r="B328" s="18" t="s">
        <v>1209</v>
      </c>
      <c r="C328" s="18" t="s">
        <v>361</v>
      </c>
      <c r="D328" s="19">
        <v>1946</v>
      </c>
      <c r="E328" s="20" t="s">
        <v>7</v>
      </c>
      <c r="F328" s="66" t="s">
        <v>1203</v>
      </c>
      <c r="G328" s="18" t="s">
        <v>1204</v>
      </c>
      <c r="H328" s="9" t="str">
        <f t="shared" si="35"/>
        <v>ok</v>
      </c>
      <c r="I328" s="109" t="str">
        <f t="shared" si="40"/>
        <v>FRANCONE PAOLO</v>
      </c>
      <c r="J328" s="10" t="str">
        <f t="shared" si="41"/>
        <v>M-70</v>
      </c>
      <c r="K328" s="10" t="str">
        <f t="shared" si="36"/>
        <v>Adulti</v>
      </c>
      <c r="L328" s="10">
        <f t="shared" si="37"/>
        <v>40</v>
      </c>
      <c r="M328" s="10">
        <f t="shared" si="38"/>
        <v>5000</v>
      </c>
      <c r="N328" s="10" t="str">
        <f t="shared" si="39"/>
        <v>B03</v>
      </c>
      <c r="P328" s="7"/>
    </row>
    <row r="329" spans="1:16">
      <c r="A329" s="62">
        <v>328</v>
      </c>
      <c r="B329" s="18" t="s">
        <v>1190</v>
      </c>
      <c r="C329" s="18" t="s">
        <v>1208</v>
      </c>
      <c r="D329" s="19">
        <v>1960</v>
      </c>
      <c r="E329" s="20" t="s">
        <v>7</v>
      </c>
      <c r="F329" s="66" t="s">
        <v>1203</v>
      </c>
      <c r="G329" s="18" t="s">
        <v>1204</v>
      </c>
      <c r="H329" s="9" t="str">
        <f t="shared" si="35"/>
        <v>ok</v>
      </c>
      <c r="I329" s="109" t="str">
        <f t="shared" si="40"/>
        <v>GIORDANO PIERO</v>
      </c>
      <c r="J329" s="10" t="str">
        <f t="shared" si="41"/>
        <v>M-55</v>
      </c>
      <c r="K329" s="10" t="str">
        <f t="shared" si="36"/>
        <v>Adulti</v>
      </c>
      <c r="L329" s="10">
        <f t="shared" si="37"/>
        <v>34</v>
      </c>
      <c r="M329" s="10">
        <f t="shared" si="38"/>
        <v>5000</v>
      </c>
      <c r="N329" s="10" t="str">
        <f t="shared" si="39"/>
        <v>B03</v>
      </c>
      <c r="P329" s="7"/>
    </row>
    <row r="330" spans="1:16">
      <c r="A330" s="62">
        <v>329</v>
      </c>
      <c r="B330" s="18" t="s">
        <v>1207</v>
      </c>
      <c r="C330" s="18" t="s">
        <v>1206</v>
      </c>
      <c r="D330" s="19">
        <v>1963</v>
      </c>
      <c r="E330" s="20" t="s">
        <v>6</v>
      </c>
      <c r="F330" s="66" t="s">
        <v>1203</v>
      </c>
      <c r="G330" s="18" t="s">
        <v>1204</v>
      </c>
      <c r="H330" s="9" t="str">
        <f t="shared" si="35"/>
        <v>ok</v>
      </c>
      <c r="I330" s="109" t="str">
        <f t="shared" si="40"/>
        <v>IERACE TERESINA</v>
      </c>
      <c r="J330" s="10" t="str">
        <f t="shared" si="41"/>
        <v>F-50</v>
      </c>
      <c r="K330" s="10" t="str">
        <f t="shared" si="36"/>
        <v>Adulti</v>
      </c>
      <c r="L330" s="10">
        <f t="shared" si="37"/>
        <v>31</v>
      </c>
      <c r="M330" s="10">
        <f t="shared" si="38"/>
        <v>4000</v>
      </c>
      <c r="N330" s="10" t="str">
        <f t="shared" si="39"/>
        <v>B02</v>
      </c>
      <c r="P330" s="7"/>
    </row>
    <row r="331" spans="1:16">
      <c r="A331" s="62">
        <v>330</v>
      </c>
      <c r="B331" s="18" t="s">
        <v>1205</v>
      </c>
      <c r="C331" s="18" t="s">
        <v>511</v>
      </c>
      <c r="D331" s="19">
        <v>1949</v>
      </c>
      <c r="E331" s="20" t="s">
        <v>7</v>
      </c>
      <c r="F331" s="66" t="s">
        <v>1203</v>
      </c>
      <c r="G331" s="18" t="s">
        <v>1204</v>
      </c>
      <c r="H331" s="9" t="str">
        <f t="shared" si="35"/>
        <v>ok</v>
      </c>
      <c r="I331" s="109" t="str">
        <f t="shared" si="40"/>
        <v>VECCHIONE FRANCO</v>
      </c>
      <c r="J331" s="10" t="str">
        <f t="shared" si="41"/>
        <v>M-65</v>
      </c>
      <c r="K331" s="10" t="str">
        <f t="shared" si="36"/>
        <v>Adulti</v>
      </c>
      <c r="L331" s="10">
        <f t="shared" si="37"/>
        <v>38</v>
      </c>
      <c r="M331" s="10">
        <f t="shared" si="38"/>
        <v>5000</v>
      </c>
      <c r="N331" s="10" t="str">
        <f t="shared" si="39"/>
        <v>B03</v>
      </c>
      <c r="P331" s="7"/>
    </row>
    <row r="332" spans="1:16">
      <c r="A332" s="62">
        <v>331</v>
      </c>
      <c r="B332" s="18" t="s">
        <v>1202</v>
      </c>
      <c r="C332" s="18" t="s">
        <v>463</v>
      </c>
      <c r="D332" s="19">
        <v>1992</v>
      </c>
      <c r="E332" s="20" t="s">
        <v>7</v>
      </c>
      <c r="F332" s="66" t="s">
        <v>36</v>
      </c>
      <c r="G332" s="18" t="s">
        <v>1199</v>
      </c>
      <c r="H332" s="9" t="str">
        <f t="shared" si="35"/>
        <v>ok</v>
      </c>
      <c r="I332" s="109" t="str">
        <f t="shared" si="40"/>
        <v>AHMAD ADAM</v>
      </c>
      <c r="J332" s="10" t="str">
        <f t="shared" si="41"/>
        <v>M-25</v>
      </c>
      <c r="K332" s="10" t="str">
        <f t="shared" si="36"/>
        <v>Adulti</v>
      </c>
      <c r="L332" s="10">
        <f t="shared" si="37"/>
        <v>22</v>
      </c>
      <c r="M332" s="10">
        <f t="shared" si="38"/>
        <v>6500</v>
      </c>
      <c r="N332" s="10" t="str">
        <f t="shared" si="39"/>
        <v>B04</v>
      </c>
      <c r="P332" s="7"/>
    </row>
    <row r="333" spans="1:16">
      <c r="A333" s="62">
        <v>332</v>
      </c>
      <c r="B333" s="18" t="s">
        <v>2573</v>
      </c>
      <c r="C333" s="18" t="s">
        <v>1200</v>
      </c>
      <c r="D333" s="19">
        <v>2000</v>
      </c>
      <c r="E333" s="20" t="s">
        <v>6</v>
      </c>
      <c r="F333" s="66" t="s">
        <v>36</v>
      </c>
      <c r="G333" s="18" t="s">
        <v>1199</v>
      </c>
      <c r="H333" s="9" t="str">
        <f t="shared" si="35"/>
        <v>ok</v>
      </c>
      <c r="I333" s="109" t="str">
        <f t="shared" si="40"/>
        <v>#ERCOLE CAROLINA</v>
      </c>
      <c r="J333" s="10" t="str">
        <f t="shared" si="41"/>
        <v>F-Allieve</v>
      </c>
      <c r="K333" s="10" t="str">
        <f t="shared" si="36"/>
        <v>Giovanile</v>
      </c>
      <c r="L333" s="10">
        <f t="shared" si="37"/>
        <v>15</v>
      </c>
      <c r="M333" s="10">
        <f t="shared" si="38"/>
        <v>2500</v>
      </c>
      <c r="N333" s="10" t="str">
        <f t="shared" si="39"/>
        <v>B01</v>
      </c>
      <c r="P333" s="7"/>
    </row>
    <row r="334" spans="1:16">
      <c r="A334" s="62">
        <v>333</v>
      </c>
      <c r="B334" s="18" t="s">
        <v>990</v>
      </c>
      <c r="C334" s="18" t="s">
        <v>404</v>
      </c>
      <c r="D334" s="19">
        <v>1981</v>
      </c>
      <c r="E334" s="20" t="s">
        <v>7</v>
      </c>
      <c r="F334" s="66" t="s">
        <v>36</v>
      </c>
      <c r="G334" s="18" t="s">
        <v>1199</v>
      </c>
      <c r="H334" s="9" t="str">
        <f t="shared" si="35"/>
        <v>ok</v>
      </c>
      <c r="I334" s="109" t="str">
        <f t="shared" si="40"/>
        <v>GALLINARI CHRISTIAN</v>
      </c>
      <c r="J334" s="10" t="str">
        <f t="shared" si="41"/>
        <v>M-35</v>
      </c>
      <c r="K334" s="10" t="str">
        <f t="shared" si="36"/>
        <v>Adulti</v>
      </c>
      <c r="L334" s="10">
        <f t="shared" si="37"/>
        <v>26</v>
      </c>
      <c r="M334" s="10">
        <f t="shared" si="38"/>
        <v>6500</v>
      </c>
      <c r="N334" s="10" t="str">
        <f t="shared" si="39"/>
        <v>B04</v>
      </c>
      <c r="P334" s="7"/>
    </row>
    <row r="335" spans="1:16">
      <c r="A335" s="62">
        <v>334</v>
      </c>
      <c r="B335" s="18" t="s">
        <v>1197</v>
      </c>
      <c r="C335" s="18" t="s">
        <v>1198</v>
      </c>
      <c r="D335" s="19">
        <v>2007</v>
      </c>
      <c r="E335" s="20" t="s">
        <v>6</v>
      </c>
      <c r="F335" s="66" t="s">
        <v>1158</v>
      </c>
      <c r="G335" s="18" t="s">
        <v>1159</v>
      </c>
      <c r="H335" s="9" t="str">
        <f t="shared" si="35"/>
        <v>ok</v>
      </c>
      <c r="I335" s="109" t="str">
        <f t="shared" si="40"/>
        <v>ANSALONI CLELIA</v>
      </c>
      <c r="J335" s="10" t="str">
        <f t="shared" si="41"/>
        <v>F-Esordienti</v>
      </c>
      <c r="K335" s="10" t="str">
        <f t="shared" si="36"/>
        <v>Giovanile</v>
      </c>
      <c r="L335" s="10">
        <f t="shared" si="37"/>
        <v>7</v>
      </c>
      <c r="M335" s="10">
        <f t="shared" si="38"/>
        <v>800</v>
      </c>
      <c r="N335" s="10" t="str">
        <f t="shared" si="39"/>
        <v>A08</v>
      </c>
      <c r="P335" s="7"/>
    </row>
    <row r="336" spans="1:16">
      <c r="A336" s="62">
        <v>335</v>
      </c>
      <c r="B336" s="18" t="s">
        <v>1197</v>
      </c>
      <c r="C336" s="18" t="s">
        <v>429</v>
      </c>
      <c r="D336" s="19">
        <v>2001</v>
      </c>
      <c r="E336" s="20" t="s">
        <v>7</v>
      </c>
      <c r="F336" s="66" t="s">
        <v>1158</v>
      </c>
      <c r="G336" s="18" t="s">
        <v>1159</v>
      </c>
      <c r="H336" s="9" t="str">
        <f t="shared" si="35"/>
        <v>ok</v>
      </c>
      <c r="I336" s="109" t="str">
        <f t="shared" si="40"/>
        <v>ANSALONI FEDERICO</v>
      </c>
      <c r="J336" s="10" t="str">
        <f t="shared" si="41"/>
        <v>M-AllievI</v>
      </c>
      <c r="K336" s="10" t="str">
        <f t="shared" si="36"/>
        <v>Giovanile</v>
      </c>
      <c r="L336" s="10">
        <f t="shared" si="37"/>
        <v>16</v>
      </c>
      <c r="M336" s="10">
        <f t="shared" si="38"/>
        <v>2500</v>
      </c>
      <c r="N336" s="10" t="str">
        <f t="shared" si="39"/>
        <v>B01</v>
      </c>
      <c r="P336" s="7"/>
    </row>
    <row r="337" spans="1:16">
      <c r="A337" s="62"/>
      <c r="B337" s="18" t="s">
        <v>1196</v>
      </c>
      <c r="C337" s="18" t="s">
        <v>429</v>
      </c>
      <c r="D337" s="19">
        <v>1981</v>
      </c>
      <c r="E337" s="20" t="s">
        <v>7</v>
      </c>
      <c r="F337" s="66" t="s">
        <v>1158</v>
      </c>
      <c r="G337" s="18" t="s">
        <v>1159</v>
      </c>
      <c r="H337" s="9" t="str">
        <f t="shared" si="35"/>
        <v>ok</v>
      </c>
      <c r="I337" s="109" t="str">
        <f t="shared" si="40"/>
        <v>ARDIZZONI FEDERICO</v>
      </c>
      <c r="J337" s="10" t="str">
        <f t="shared" si="41"/>
        <v>M-35</v>
      </c>
      <c r="K337" s="10" t="str">
        <f t="shared" si="36"/>
        <v>Adulti</v>
      </c>
      <c r="L337" s="10">
        <f t="shared" si="37"/>
        <v>26</v>
      </c>
      <c r="M337" s="10">
        <f t="shared" si="38"/>
        <v>6500</v>
      </c>
      <c r="N337" s="10" t="str">
        <f t="shared" si="39"/>
        <v>B04</v>
      </c>
      <c r="P337" s="7"/>
    </row>
    <row r="338" spans="1:16">
      <c r="A338" s="62"/>
      <c r="B338" s="18" t="s">
        <v>1195</v>
      </c>
      <c r="C338" s="18" t="s">
        <v>218</v>
      </c>
      <c r="D338" s="19">
        <v>2002</v>
      </c>
      <c r="E338" s="20" t="s">
        <v>7</v>
      </c>
      <c r="F338" s="66" t="s">
        <v>1158</v>
      </c>
      <c r="G338" s="18" t="s">
        <v>1159</v>
      </c>
      <c r="H338" s="9" t="str">
        <f t="shared" si="35"/>
        <v>ok</v>
      </c>
      <c r="I338" s="109" t="str">
        <f t="shared" si="40"/>
        <v>BENAZZI LUCA</v>
      </c>
      <c r="J338" s="10" t="str">
        <f t="shared" si="41"/>
        <v>M-CadettI</v>
      </c>
      <c r="K338" s="10" t="str">
        <f t="shared" si="36"/>
        <v>Giovanile</v>
      </c>
      <c r="L338" s="10">
        <f t="shared" si="37"/>
        <v>14</v>
      </c>
      <c r="M338" s="10">
        <f t="shared" si="38"/>
        <v>2100</v>
      </c>
      <c r="N338" s="10" t="str">
        <f t="shared" si="39"/>
        <v>A01</v>
      </c>
      <c r="P338" s="7"/>
    </row>
    <row r="339" spans="1:16">
      <c r="A339" s="62">
        <v>338</v>
      </c>
      <c r="B339" s="18" t="s">
        <v>1194</v>
      </c>
      <c r="C339" s="18" t="s">
        <v>513</v>
      </c>
      <c r="D339" s="19">
        <v>2011</v>
      </c>
      <c r="E339" s="20" t="s">
        <v>6</v>
      </c>
      <c r="F339" s="66" t="s">
        <v>1158</v>
      </c>
      <c r="G339" s="18" t="s">
        <v>1159</v>
      </c>
      <c r="H339" s="9" t="str">
        <f t="shared" si="35"/>
        <v>ok</v>
      </c>
      <c r="I339" s="109" t="str">
        <f t="shared" si="40"/>
        <v>BERERA ANNA</v>
      </c>
      <c r="J339" s="10" t="str">
        <f t="shared" si="41"/>
        <v>F-Primi Passi</v>
      </c>
      <c r="K339" s="10" t="str">
        <f t="shared" si="36"/>
        <v>Giovanile</v>
      </c>
      <c r="L339" s="10">
        <f t="shared" si="37"/>
        <v>3</v>
      </c>
      <c r="M339" s="10">
        <f t="shared" si="38"/>
        <v>400</v>
      </c>
      <c r="N339" s="10" t="str">
        <f t="shared" si="39"/>
        <v>A12</v>
      </c>
      <c r="P339" s="7"/>
    </row>
    <row r="340" spans="1:16">
      <c r="A340" s="62">
        <v>339</v>
      </c>
      <c r="B340" s="18" t="s">
        <v>1194</v>
      </c>
      <c r="C340" s="18" t="s">
        <v>926</v>
      </c>
      <c r="D340" s="19">
        <v>2005</v>
      </c>
      <c r="E340" s="20" t="s">
        <v>6</v>
      </c>
      <c r="F340" s="66" t="s">
        <v>1158</v>
      </c>
      <c r="G340" s="18" t="s">
        <v>1159</v>
      </c>
      <c r="H340" s="9" t="str">
        <f t="shared" si="35"/>
        <v>ok</v>
      </c>
      <c r="I340" s="109" t="str">
        <f t="shared" si="40"/>
        <v>BERERA LAURA</v>
      </c>
      <c r="J340" s="10" t="str">
        <f t="shared" si="41"/>
        <v>F-Ragazze A</v>
      </c>
      <c r="K340" s="10" t="str">
        <f t="shared" si="36"/>
        <v>Giovanile</v>
      </c>
      <c r="L340" s="10">
        <f t="shared" si="37"/>
        <v>9</v>
      </c>
      <c r="M340" s="10">
        <f t="shared" si="38"/>
        <v>1000</v>
      </c>
      <c r="N340" s="10" t="str">
        <f t="shared" si="39"/>
        <v>A06</v>
      </c>
      <c r="P340" s="7"/>
    </row>
    <row r="341" spans="1:16">
      <c r="A341" s="62">
        <v>340</v>
      </c>
      <c r="B341" s="18" t="s">
        <v>488</v>
      </c>
      <c r="C341" s="18" t="s">
        <v>364</v>
      </c>
      <c r="D341" s="19">
        <v>2006</v>
      </c>
      <c r="E341" s="20" t="s">
        <v>7</v>
      </c>
      <c r="F341" s="66" t="s">
        <v>1158</v>
      </c>
      <c r="G341" s="18" t="s">
        <v>1159</v>
      </c>
      <c r="H341" s="9" t="str">
        <f t="shared" si="35"/>
        <v>ok</v>
      </c>
      <c r="I341" s="109" t="str">
        <f t="shared" si="40"/>
        <v>BORGHI LEONARDO</v>
      </c>
      <c r="J341" s="10" t="str">
        <f t="shared" si="41"/>
        <v>M-Esordienti</v>
      </c>
      <c r="K341" s="10" t="str">
        <f t="shared" si="36"/>
        <v>Giovanile</v>
      </c>
      <c r="L341" s="10">
        <f t="shared" si="37"/>
        <v>8</v>
      </c>
      <c r="M341" s="10">
        <f t="shared" si="38"/>
        <v>800</v>
      </c>
      <c r="N341" s="10" t="str">
        <f t="shared" si="39"/>
        <v>A07</v>
      </c>
      <c r="P341" s="7"/>
    </row>
    <row r="342" spans="1:16">
      <c r="A342" s="62">
        <v>341</v>
      </c>
      <c r="B342" s="18" t="s">
        <v>488</v>
      </c>
      <c r="C342" s="18" t="s">
        <v>427</v>
      </c>
      <c r="D342" s="19">
        <v>2008</v>
      </c>
      <c r="E342" s="20" t="s">
        <v>7</v>
      </c>
      <c r="F342" s="66" t="s">
        <v>1158</v>
      </c>
      <c r="G342" s="18" t="s">
        <v>1159</v>
      </c>
      <c r="H342" s="9" t="str">
        <f t="shared" si="35"/>
        <v>ok</v>
      </c>
      <c r="I342" s="109" t="str">
        <f t="shared" si="40"/>
        <v>BORGHI MASSIMILIANO</v>
      </c>
      <c r="J342" s="10" t="str">
        <f t="shared" si="41"/>
        <v>M-Pulcini</v>
      </c>
      <c r="K342" s="10" t="str">
        <f t="shared" si="36"/>
        <v>Giovanile</v>
      </c>
      <c r="L342" s="10">
        <f t="shared" si="37"/>
        <v>6</v>
      </c>
      <c r="M342" s="10">
        <f t="shared" si="38"/>
        <v>400</v>
      </c>
      <c r="N342" s="10" t="str">
        <f t="shared" si="39"/>
        <v>A09</v>
      </c>
      <c r="P342" s="7"/>
    </row>
    <row r="343" spans="1:16">
      <c r="A343" s="62">
        <v>342</v>
      </c>
      <c r="B343" s="18" t="s">
        <v>1193</v>
      </c>
      <c r="C343" s="18" t="s">
        <v>1192</v>
      </c>
      <c r="D343" s="19">
        <v>1972</v>
      </c>
      <c r="E343" s="20" t="s">
        <v>6</v>
      </c>
      <c r="F343" s="66" t="s">
        <v>1158</v>
      </c>
      <c r="G343" s="18" t="s">
        <v>1159</v>
      </c>
      <c r="H343" s="9" t="str">
        <f t="shared" si="35"/>
        <v>ok</v>
      </c>
      <c r="I343" s="109" t="str">
        <f t="shared" si="40"/>
        <v>BUSUOLI GEORGINA</v>
      </c>
      <c r="J343" s="10" t="str">
        <f t="shared" si="41"/>
        <v>F-45</v>
      </c>
      <c r="K343" s="10" t="str">
        <f t="shared" si="36"/>
        <v>Adulti</v>
      </c>
      <c r="L343" s="10">
        <f t="shared" si="37"/>
        <v>29</v>
      </c>
      <c r="M343" s="10">
        <f t="shared" si="38"/>
        <v>4000</v>
      </c>
      <c r="N343" s="10" t="str">
        <f t="shared" si="39"/>
        <v>B02</v>
      </c>
      <c r="P343" s="7"/>
    </row>
    <row r="344" spans="1:16">
      <c r="A344" s="62">
        <v>343</v>
      </c>
      <c r="B344" s="18" t="s">
        <v>1191</v>
      </c>
      <c r="C344" s="18" t="s">
        <v>1190</v>
      </c>
      <c r="D344" s="19">
        <v>1962</v>
      </c>
      <c r="E344" s="20" t="s">
        <v>7</v>
      </c>
      <c r="F344" s="66" t="s">
        <v>1158</v>
      </c>
      <c r="G344" s="18" t="s">
        <v>1159</v>
      </c>
      <c r="H344" s="9" t="str">
        <f t="shared" si="35"/>
        <v>ok</v>
      </c>
      <c r="I344" s="109" t="str">
        <f t="shared" si="40"/>
        <v>CASTELLI GIORDANO</v>
      </c>
      <c r="J344" s="10" t="str">
        <f t="shared" si="41"/>
        <v>M-55</v>
      </c>
      <c r="K344" s="10" t="str">
        <f t="shared" si="36"/>
        <v>Adulti</v>
      </c>
      <c r="L344" s="10">
        <f t="shared" si="37"/>
        <v>34</v>
      </c>
      <c r="M344" s="10">
        <f t="shared" si="38"/>
        <v>5000</v>
      </c>
      <c r="N344" s="10" t="str">
        <f t="shared" si="39"/>
        <v>B03</v>
      </c>
      <c r="P344" s="7"/>
    </row>
    <row r="345" spans="1:16">
      <c r="A345" s="62">
        <v>344</v>
      </c>
      <c r="B345" s="18" t="s">
        <v>2619</v>
      </c>
      <c r="C345" s="18" t="s">
        <v>1128</v>
      </c>
      <c r="D345" s="19">
        <v>2007</v>
      </c>
      <c r="E345" s="20" t="s">
        <v>7</v>
      </c>
      <c r="F345" s="66" t="s">
        <v>1158</v>
      </c>
      <c r="G345" s="18" t="s">
        <v>1159</v>
      </c>
      <c r="H345" s="9" t="str">
        <f t="shared" si="35"/>
        <v>ok</v>
      </c>
      <c r="I345" s="109" t="str">
        <f t="shared" si="40"/>
        <v>#DE CARLO RAFFAELE</v>
      </c>
      <c r="J345" s="10" t="str">
        <f t="shared" si="41"/>
        <v>M-Esordienti</v>
      </c>
      <c r="K345" s="10" t="str">
        <f t="shared" si="36"/>
        <v>Giovanile</v>
      </c>
      <c r="L345" s="10">
        <f t="shared" si="37"/>
        <v>8</v>
      </c>
      <c r="M345" s="10">
        <f t="shared" si="38"/>
        <v>800</v>
      </c>
      <c r="N345" s="10" t="str">
        <f t="shared" si="39"/>
        <v>A07</v>
      </c>
      <c r="P345" s="7"/>
    </row>
    <row r="346" spans="1:16">
      <c r="A346" s="62">
        <v>345</v>
      </c>
      <c r="B346" s="18" t="s">
        <v>1188</v>
      </c>
      <c r="C346" s="18" t="s">
        <v>302</v>
      </c>
      <c r="D346" s="19">
        <v>2009</v>
      </c>
      <c r="E346" s="20" t="s">
        <v>7</v>
      </c>
      <c r="F346" s="66" t="s">
        <v>1158</v>
      </c>
      <c r="G346" s="18" t="s">
        <v>1159</v>
      </c>
      <c r="H346" s="9" t="str">
        <f t="shared" si="35"/>
        <v>ok</v>
      </c>
      <c r="I346" s="109" t="str">
        <f t="shared" si="40"/>
        <v>DEL VILLANO ALESSIO</v>
      </c>
      <c r="J346" s="10" t="str">
        <f t="shared" si="41"/>
        <v>M-Pulcini</v>
      </c>
      <c r="K346" s="10" t="str">
        <f t="shared" si="36"/>
        <v>Giovanile</v>
      </c>
      <c r="L346" s="10">
        <f t="shared" si="37"/>
        <v>6</v>
      </c>
      <c r="M346" s="10">
        <f t="shared" si="38"/>
        <v>400</v>
      </c>
      <c r="N346" s="10" t="str">
        <f t="shared" si="39"/>
        <v>A09</v>
      </c>
      <c r="P346" s="7"/>
    </row>
    <row r="347" spans="1:16">
      <c r="A347" s="62">
        <v>346</v>
      </c>
      <c r="B347" s="18" t="s">
        <v>1187</v>
      </c>
      <c r="C347" s="18" t="s">
        <v>901</v>
      </c>
      <c r="D347" s="19">
        <v>1969</v>
      </c>
      <c r="E347" s="20" t="s">
        <v>7</v>
      </c>
      <c r="F347" s="66" t="s">
        <v>1158</v>
      </c>
      <c r="G347" s="18" t="s">
        <v>1159</v>
      </c>
      <c r="H347" s="9" t="str">
        <f t="shared" si="35"/>
        <v>ok</v>
      </c>
      <c r="I347" s="109" t="str">
        <f t="shared" si="40"/>
        <v>GUICCIARDI MICHELE</v>
      </c>
      <c r="J347" s="10" t="str">
        <f t="shared" si="41"/>
        <v>M-45</v>
      </c>
      <c r="K347" s="10" t="str">
        <f t="shared" si="36"/>
        <v>Adulti</v>
      </c>
      <c r="L347" s="10">
        <f t="shared" si="37"/>
        <v>30</v>
      </c>
      <c r="M347" s="10">
        <f t="shared" si="38"/>
        <v>6500</v>
      </c>
      <c r="N347" s="10" t="str">
        <f t="shared" si="39"/>
        <v>B04</v>
      </c>
      <c r="P347" s="7"/>
    </row>
    <row r="348" spans="1:16">
      <c r="A348" s="62">
        <v>347</v>
      </c>
      <c r="B348" s="18" t="s">
        <v>1186</v>
      </c>
      <c r="C348" s="18" t="s">
        <v>1185</v>
      </c>
      <c r="D348" s="19">
        <v>1999</v>
      </c>
      <c r="E348" s="20" t="s">
        <v>7</v>
      </c>
      <c r="F348" s="66" t="s">
        <v>1158</v>
      </c>
      <c r="G348" s="18" t="s">
        <v>1159</v>
      </c>
      <c r="H348" s="9" t="str">
        <f t="shared" si="35"/>
        <v>ok</v>
      </c>
      <c r="I348" s="109" t="str">
        <f t="shared" si="40"/>
        <v>KARFI ANWAR</v>
      </c>
      <c r="J348" s="10" t="str">
        <f t="shared" si="41"/>
        <v>M- Juniores</v>
      </c>
      <c r="K348" s="10" t="str">
        <f t="shared" si="36"/>
        <v>Adulti</v>
      </c>
      <c r="L348" s="10">
        <f t="shared" si="37"/>
        <v>18</v>
      </c>
      <c r="M348" s="10">
        <f t="shared" si="38"/>
        <v>5000</v>
      </c>
      <c r="N348" s="10" t="str">
        <f t="shared" si="39"/>
        <v>B03</v>
      </c>
      <c r="P348" s="7"/>
    </row>
    <row r="349" spans="1:16">
      <c r="A349" s="62">
        <v>348</v>
      </c>
      <c r="B349" s="18" t="s">
        <v>1184</v>
      </c>
      <c r="C349" s="18" t="s">
        <v>390</v>
      </c>
      <c r="D349" s="19">
        <v>2010</v>
      </c>
      <c r="E349" s="20" t="s">
        <v>7</v>
      </c>
      <c r="F349" s="66" t="s">
        <v>1158</v>
      </c>
      <c r="G349" s="18" t="s">
        <v>1159</v>
      </c>
      <c r="H349" s="9" t="str">
        <f t="shared" si="35"/>
        <v>ok</v>
      </c>
      <c r="I349" s="109" t="str">
        <f t="shared" si="40"/>
        <v>LAMBERTI JACOPO</v>
      </c>
      <c r="J349" s="10" t="str">
        <f t="shared" si="41"/>
        <v>M-Primi Passi</v>
      </c>
      <c r="K349" s="10" t="str">
        <f t="shared" si="36"/>
        <v>Giovanile</v>
      </c>
      <c r="L349" s="10">
        <f t="shared" si="37"/>
        <v>4</v>
      </c>
      <c r="M349" s="10">
        <f t="shared" si="38"/>
        <v>400</v>
      </c>
      <c r="N349" s="10" t="str">
        <f t="shared" si="39"/>
        <v>A11</v>
      </c>
      <c r="P349" s="7"/>
    </row>
    <row r="350" spans="1:16">
      <c r="A350" s="62"/>
      <c r="B350" s="18" t="s">
        <v>1183</v>
      </c>
      <c r="C350" s="18" t="s">
        <v>1182</v>
      </c>
      <c r="D350" s="19">
        <v>2002</v>
      </c>
      <c r="E350" s="20" t="s">
        <v>7</v>
      </c>
      <c r="F350" s="66" t="s">
        <v>1158</v>
      </c>
      <c r="G350" s="18" t="s">
        <v>1159</v>
      </c>
      <c r="H350" s="9" t="str">
        <f t="shared" si="35"/>
        <v>ok</v>
      </c>
      <c r="I350" s="109" t="str">
        <f t="shared" si="40"/>
        <v>LEONE BENJAMIN</v>
      </c>
      <c r="J350" s="10" t="str">
        <f t="shared" si="41"/>
        <v>M-CadettI</v>
      </c>
      <c r="K350" s="10" t="str">
        <f t="shared" si="36"/>
        <v>Giovanile</v>
      </c>
      <c r="L350" s="10">
        <f t="shared" si="37"/>
        <v>14</v>
      </c>
      <c r="M350" s="10">
        <f t="shared" si="38"/>
        <v>2100</v>
      </c>
      <c r="N350" s="10" t="str">
        <f t="shared" si="39"/>
        <v>A01</v>
      </c>
      <c r="P350" s="7"/>
    </row>
    <row r="351" spans="1:16">
      <c r="A351" s="62">
        <v>350</v>
      </c>
      <c r="B351" s="18" t="s">
        <v>1181</v>
      </c>
      <c r="C351" s="18" t="s">
        <v>1180</v>
      </c>
      <c r="D351" s="19">
        <v>1977</v>
      </c>
      <c r="E351" s="20" t="s">
        <v>6</v>
      </c>
      <c r="F351" s="66" t="s">
        <v>1158</v>
      </c>
      <c r="G351" s="18" t="s">
        <v>1159</v>
      </c>
      <c r="H351" s="9" t="str">
        <f t="shared" si="35"/>
        <v>ok</v>
      </c>
      <c r="I351" s="109" t="str">
        <f t="shared" si="40"/>
        <v>LYCZKO ANNA MARTA</v>
      </c>
      <c r="J351" s="10" t="str">
        <f t="shared" si="41"/>
        <v>F-40</v>
      </c>
      <c r="K351" s="10" t="str">
        <f t="shared" si="36"/>
        <v>Adulti</v>
      </c>
      <c r="L351" s="10">
        <f t="shared" si="37"/>
        <v>27</v>
      </c>
      <c r="M351" s="10">
        <f t="shared" si="38"/>
        <v>4000</v>
      </c>
      <c r="N351" s="10" t="str">
        <f t="shared" si="39"/>
        <v>B02</v>
      </c>
      <c r="P351" s="7"/>
    </row>
    <row r="352" spans="1:16">
      <c r="A352" s="62">
        <v>351</v>
      </c>
      <c r="B352" s="18" t="s">
        <v>1179</v>
      </c>
      <c r="C352" s="18" t="s">
        <v>295</v>
      </c>
      <c r="D352" s="19">
        <v>2008</v>
      </c>
      <c r="E352" s="20" t="s">
        <v>6</v>
      </c>
      <c r="F352" s="66" t="s">
        <v>1158</v>
      </c>
      <c r="G352" s="18" t="s">
        <v>1159</v>
      </c>
      <c r="H352" s="9" t="str">
        <f t="shared" si="35"/>
        <v>ok</v>
      </c>
      <c r="I352" s="109" t="str">
        <f t="shared" si="40"/>
        <v>MAHBOUB SARA</v>
      </c>
      <c r="J352" s="10" t="str">
        <f t="shared" si="41"/>
        <v>F-Pulcini</v>
      </c>
      <c r="K352" s="10" t="str">
        <f t="shared" si="36"/>
        <v>Giovanile</v>
      </c>
      <c r="L352" s="10">
        <f t="shared" si="37"/>
        <v>5</v>
      </c>
      <c r="M352" s="10">
        <f t="shared" si="38"/>
        <v>400</v>
      </c>
      <c r="N352" s="10" t="str">
        <f t="shared" si="39"/>
        <v>A10</v>
      </c>
      <c r="P352" s="7"/>
    </row>
    <row r="353" spans="1:16">
      <c r="A353" s="62"/>
      <c r="B353" s="18" t="s">
        <v>1178</v>
      </c>
      <c r="C353" s="18" t="s">
        <v>355</v>
      </c>
      <c r="D353" s="19">
        <v>1963</v>
      </c>
      <c r="E353" s="20" t="s">
        <v>7</v>
      </c>
      <c r="F353" s="66" t="s">
        <v>1158</v>
      </c>
      <c r="G353" s="18" t="s">
        <v>1159</v>
      </c>
      <c r="H353" s="9" t="str">
        <f t="shared" si="35"/>
        <v>ok</v>
      </c>
      <c r="I353" s="109" t="str">
        <f t="shared" si="40"/>
        <v>MALPIGHI ANDREA</v>
      </c>
      <c r="J353" s="10" t="str">
        <f t="shared" si="41"/>
        <v>M-50</v>
      </c>
      <c r="K353" s="10" t="str">
        <f t="shared" si="36"/>
        <v>Adulti</v>
      </c>
      <c r="L353" s="10">
        <f t="shared" si="37"/>
        <v>32</v>
      </c>
      <c r="M353" s="10">
        <f t="shared" si="38"/>
        <v>5000</v>
      </c>
      <c r="N353" s="10" t="str">
        <f t="shared" si="39"/>
        <v>B03</v>
      </c>
      <c r="P353" s="7"/>
    </row>
    <row r="354" spans="1:16">
      <c r="A354" s="62">
        <v>353</v>
      </c>
      <c r="B354" s="18" t="s">
        <v>1177</v>
      </c>
      <c r="C354" s="18" t="s">
        <v>482</v>
      </c>
      <c r="D354" s="19">
        <v>2002</v>
      </c>
      <c r="E354" s="20" t="s">
        <v>6</v>
      </c>
      <c r="F354" s="66" t="s">
        <v>1158</v>
      </c>
      <c r="G354" s="18" t="s">
        <v>1159</v>
      </c>
      <c r="H354" s="9" t="str">
        <f t="shared" si="35"/>
        <v>ok</v>
      </c>
      <c r="I354" s="109" t="str">
        <f t="shared" si="40"/>
        <v>MANTOVANI CHIARA</v>
      </c>
      <c r="J354" s="10" t="str">
        <f t="shared" si="41"/>
        <v>F-Cadette</v>
      </c>
      <c r="K354" s="10" t="str">
        <f t="shared" si="36"/>
        <v>Giovanile</v>
      </c>
      <c r="L354" s="10">
        <f t="shared" si="37"/>
        <v>13</v>
      </c>
      <c r="M354" s="10">
        <f t="shared" si="38"/>
        <v>2100</v>
      </c>
      <c r="N354" s="10" t="str">
        <f t="shared" si="39"/>
        <v>A02</v>
      </c>
      <c r="P354" s="7"/>
    </row>
    <row r="355" spans="1:16">
      <c r="A355" s="62">
        <v>354</v>
      </c>
      <c r="B355" s="18" t="s">
        <v>1176</v>
      </c>
      <c r="C355" s="18" t="s">
        <v>511</v>
      </c>
      <c r="D355" s="19">
        <v>1958</v>
      </c>
      <c r="E355" s="20" t="s">
        <v>7</v>
      </c>
      <c r="F355" s="66" t="s">
        <v>1158</v>
      </c>
      <c r="G355" s="18" t="s">
        <v>1159</v>
      </c>
      <c r="H355" s="9" t="str">
        <f t="shared" si="35"/>
        <v>ok</v>
      </c>
      <c r="I355" s="109" t="str">
        <f t="shared" si="40"/>
        <v>MARCHESELLI FRANCO</v>
      </c>
      <c r="J355" s="10" t="str">
        <f t="shared" si="41"/>
        <v>M-55</v>
      </c>
      <c r="K355" s="10" t="str">
        <f t="shared" si="36"/>
        <v>Adulti</v>
      </c>
      <c r="L355" s="10">
        <f t="shared" si="37"/>
        <v>34</v>
      </c>
      <c r="M355" s="10">
        <f t="shared" si="38"/>
        <v>5000</v>
      </c>
      <c r="N355" s="10" t="str">
        <f t="shared" si="39"/>
        <v>B03</v>
      </c>
      <c r="P355" s="7"/>
    </row>
    <row r="356" spans="1:16">
      <c r="A356" s="62">
        <v>355</v>
      </c>
      <c r="B356" s="18" t="s">
        <v>1175</v>
      </c>
      <c r="C356" s="18" t="s">
        <v>1174</v>
      </c>
      <c r="D356" s="19">
        <v>2001</v>
      </c>
      <c r="E356" s="20" t="s">
        <v>7</v>
      </c>
      <c r="F356" s="66" t="s">
        <v>1158</v>
      </c>
      <c r="G356" s="18" t="s">
        <v>1159</v>
      </c>
      <c r="H356" s="9" t="str">
        <f t="shared" si="35"/>
        <v>ok</v>
      </c>
      <c r="I356" s="109" t="str">
        <f t="shared" si="40"/>
        <v>NANNI JIMMY</v>
      </c>
      <c r="J356" s="10" t="str">
        <f t="shared" si="41"/>
        <v>M-AllievI</v>
      </c>
      <c r="K356" s="10" t="str">
        <f t="shared" si="36"/>
        <v>Giovanile</v>
      </c>
      <c r="L356" s="10">
        <f t="shared" si="37"/>
        <v>16</v>
      </c>
      <c r="M356" s="10">
        <f t="shared" si="38"/>
        <v>2500</v>
      </c>
      <c r="N356" s="10" t="str">
        <f t="shared" si="39"/>
        <v>B01</v>
      </c>
      <c r="P356" s="7"/>
    </row>
    <row r="357" spans="1:16">
      <c r="A357" s="62">
        <v>356</v>
      </c>
      <c r="B357" s="18" t="s">
        <v>1173</v>
      </c>
      <c r="C357" s="18" t="s">
        <v>442</v>
      </c>
      <c r="D357" s="19">
        <v>2002</v>
      </c>
      <c r="E357" s="20" t="s">
        <v>6</v>
      </c>
      <c r="F357" s="66" t="s">
        <v>1158</v>
      </c>
      <c r="G357" s="18" t="s">
        <v>1159</v>
      </c>
      <c r="H357" s="9" t="str">
        <f t="shared" si="35"/>
        <v>ok</v>
      </c>
      <c r="I357" s="109" t="str">
        <f t="shared" si="40"/>
        <v>PAINI LISA</v>
      </c>
      <c r="J357" s="10" t="str">
        <f t="shared" si="41"/>
        <v>F-Cadette</v>
      </c>
      <c r="K357" s="10" t="str">
        <f t="shared" si="36"/>
        <v>Giovanile</v>
      </c>
      <c r="L357" s="10">
        <f t="shared" si="37"/>
        <v>13</v>
      </c>
      <c r="M357" s="10">
        <f t="shared" si="38"/>
        <v>2100</v>
      </c>
      <c r="N357" s="10" t="str">
        <f t="shared" si="39"/>
        <v>A02</v>
      </c>
      <c r="P357" s="7"/>
    </row>
    <row r="358" spans="1:16">
      <c r="A358" s="62">
        <v>357</v>
      </c>
      <c r="B358" s="18" t="s">
        <v>1172</v>
      </c>
      <c r="C358" s="18" t="s">
        <v>792</v>
      </c>
      <c r="D358" s="19">
        <v>1964</v>
      </c>
      <c r="E358" s="20" t="s">
        <v>7</v>
      </c>
      <c r="F358" s="66" t="s">
        <v>1158</v>
      </c>
      <c r="G358" s="18" t="s">
        <v>1159</v>
      </c>
      <c r="H358" s="9" t="str">
        <f t="shared" si="35"/>
        <v>ok</v>
      </c>
      <c r="I358" s="109" t="str">
        <f t="shared" si="40"/>
        <v>PINCA GIUSEPPE</v>
      </c>
      <c r="J358" s="10" t="str">
        <f t="shared" si="41"/>
        <v>M-50</v>
      </c>
      <c r="K358" s="10" t="str">
        <f t="shared" si="36"/>
        <v>Adulti</v>
      </c>
      <c r="L358" s="10">
        <f t="shared" si="37"/>
        <v>32</v>
      </c>
      <c r="M358" s="10">
        <f t="shared" si="38"/>
        <v>5000</v>
      </c>
      <c r="N358" s="10" t="str">
        <f t="shared" si="39"/>
        <v>B03</v>
      </c>
      <c r="P358" s="7"/>
    </row>
    <row r="359" spans="1:16">
      <c r="A359" s="62">
        <v>358</v>
      </c>
      <c r="B359" s="18" t="s">
        <v>1171</v>
      </c>
      <c r="C359" s="18" t="s">
        <v>526</v>
      </c>
      <c r="D359" s="19">
        <v>1968</v>
      </c>
      <c r="E359" s="20" t="s">
        <v>6</v>
      </c>
      <c r="F359" s="66" t="s">
        <v>1158</v>
      </c>
      <c r="G359" s="18" t="s">
        <v>1159</v>
      </c>
      <c r="H359" s="9" t="str">
        <f t="shared" si="35"/>
        <v>ok</v>
      </c>
      <c r="I359" s="109" t="str">
        <f t="shared" si="40"/>
        <v>PIZZI MONICA</v>
      </c>
      <c r="J359" s="10" t="str">
        <f t="shared" si="41"/>
        <v>F-45</v>
      </c>
      <c r="K359" s="10" t="str">
        <f t="shared" si="36"/>
        <v>Adulti</v>
      </c>
      <c r="L359" s="10">
        <f t="shared" si="37"/>
        <v>29</v>
      </c>
      <c r="M359" s="10">
        <f t="shared" si="38"/>
        <v>4000</v>
      </c>
      <c r="N359" s="10" t="str">
        <f t="shared" si="39"/>
        <v>B02</v>
      </c>
      <c r="P359" s="7"/>
    </row>
    <row r="360" spans="1:16">
      <c r="A360" s="62">
        <v>359</v>
      </c>
      <c r="B360" s="18" t="s">
        <v>1170</v>
      </c>
      <c r="C360" s="18" t="s">
        <v>364</v>
      </c>
      <c r="D360" s="19">
        <v>2008</v>
      </c>
      <c r="E360" s="20" t="s">
        <v>7</v>
      </c>
      <c r="F360" s="66" t="s">
        <v>1158</v>
      </c>
      <c r="G360" s="18" t="s">
        <v>1159</v>
      </c>
      <c r="H360" s="9" t="str">
        <f t="shared" si="35"/>
        <v>ok</v>
      </c>
      <c r="I360" s="109" t="str">
        <f t="shared" si="40"/>
        <v>POZZETTI LEONARDO</v>
      </c>
      <c r="J360" s="10" t="str">
        <f t="shared" si="41"/>
        <v>M-Pulcini</v>
      </c>
      <c r="K360" s="10" t="str">
        <f t="shared" si="36"/>
        <v>Giovanile</v>
      </c>
      <c r="L360" s="10">
        <f t="shared" si="37"/>
        <v>6</v>
      </c>
      <c r="M360" s="10">
        <f t="shared" si="38"/>
        <v>400</v>
      </c>
      <c r="N360" s="10" t="str">
        <f t="shared" si="39"/>
        <v>A09</v>
      </c>
      <c r="P360" s="7"/>
    </row>
    <row r="361" spans="1:16">
      <c r="A361" s="62">
        <v>360</v>
      </c>
      <c r="B361" s="18" t="s">
        <v>1169</v>
      </c>
      <c r="C361" s="18" t="s">
        <v>339</v>
      </c>
      <c r="D361" s="19">
        <v>1988</v>
      </c>
      <c r="E361" s="20" t="s">
        <v>7</v>
      </c>
      <c r="F361" s="66" t="s">
        <v>1158</v>
      </c>
      <c r="G361" s="18" t="s">
        <v>1159</v>
      </c>
      <c r="H361" s="9" t="str">
        <f t="shared" si="35"/>
        <v>ok</v>
      </c>
      <c r="I361" s="109" t="str">
        <f t="shared" si="40"/>
        <v>QUAGLIERI DAVIDE</v>
      </c>
      <c r="J361" s="10" t="str">
        <f t="shared" si="41"/>
        <v>M-25</v>
      </c>
      <c r="K361" s="10" t="str">
        <f t="shared" si="36"/>
        <v>Adulti</v>
      </c>
      <c r="L361" s="10">
        <f t="shared" si="37"/>
        <v>22</v>
      </c>
      <c r="M361" s="10">
        <f t="shared" si="38"/>
        <v>6500</v>
      </c>
      <c r="N361" s="10" t="str">
        <f t="shared" si="39"/>
        <v>B04</v>
      </c>
      <c r="P361" s="7"/>
    </row>
    <row r="362" spans="1:16">
      <c r="A362" s="62">
        <v>361</v>
      </c>
      <c r="B362" s="18" t="s">
        <v>1167</v>
      </c>
      <c r="C362" s="18" t="s">
        <v>1168</v>
      </c>
      <c r="D362" s="19">
        <v>1994</v>
      </c>
      <c r="E362" s="20" t="s">
        <v>7</v>
      </c>
      <c r="F362" s="66" t="s">
        <v>1158</v>
      </c>
      <c r="G362" s="18" t="s">
        <v>1159</v>
      </c>
      <c r="H362" s="9" t="str">
        <f t="shared" si="35"/>
        <v>ok</v>
      </c>
      <c r="I362" s="109" t="str">
        <f t="shared" si="40"/>
        <v>RUBINI GREGORIO</v>
      </c>
      <c r="J362" s="10" t="str">
        <f t="shared" si="41"/>
        <v>M-20</v>
      </c>
      <c r="K362" s="10" t="str">
        <f t="shared" si="36"/>
        <v>Adulti</v>
      </c>
      <c r="L362" s="10">
        <f t="shared" si="37"/>
        <v>20</v>
      </c>
      <c r="M362" s="10">
        <f t="shared" si="38"/>
        <v>6500</v>
      </c>
      <c r="N362" s="10" t="str">
        <f t="shared" si="39"/>
        <v>B04</v>
      </c>
      <c r="P362" s="7"/>
    </row>
    <row r="363" spans="1:16">
      <c r="A363" s="62">
        <v>362</v>
      </c>
      <c r="B363" s="18" t="s">
        <v>1167</v>
      </c>
      <c r="C363" s="18" t="s">
        <v>514</v>
      </c>
      <c r="D363" s="19">
        <v>1951</v>
      </c>
      <c r="E363" s="20" t="s">
        <v>7</v>
      </c>
      <c r="F363" s="66" t="s">
        <v>1158</v>
      </c>
      <c r="G363" s="18" t="s">
        <v>1159</v>
      </c>
      <c r="H363" s="9" t="str">
        <f t="shared" si="35"/>
        <v>ok</v>
      </c>
      <c r="I363" s="109" t="str">
        <f t="shared" si="40"/>
        <v>RUBINI LUIGI</v>
      </c>
      <c r="J363" s="10" t="str">
        <f t="shared" si="41"/>
        <v>M-65</v>
      </c>
      <c r="K363" s="10" t="str">
        <f t="shared" si="36"/>
        <v>Adulti</v>
      </c>
      <c r="L363" s="10">
        <f t="shared" si="37"/>
        <v>38</v>
      </c>
      <c r="M363" s="10">
        <f t="shared" si="38"/>
        <v>5000</v>
      </c>
      <c r="N363" s="10" t="str">
        <f t="shared" si="39"/>
        <v>B03</v>
      </c>
      <c r="P363" s="7"/>
    </row>
    <row r="364" spans="1:16">
      <c r="A364" s="62">
        <v>363</v>
      </c>
      <c r="B364" s="18" t="s">
        <v>1166</v>
      </c>
      <c r="C364" s="18" t="s">
        <v>581</v>
      </c>
      <c r="D364" s="19">
        <v>2000</v>
      </c>
      <c r="E364" s="20" t="s">
        <v>7</v>
      </c>
      <c r="F364" s="66" t="s">
        <v>1158</v>
      </c>
      <c r="G364" s="18" t="s">
        <v>1159</v>
      </c>
      <c r="H364" s="9" t="str">
        <f t="shared" si="35"/>
        <v>ok</v>
      </c>
      <c r="I364" s="109" t="str">
        <f t="shared" si="40"/>
        <v>TAGLIOLINI SAMUELE</v>
      </c>
      <c r="J364" s="10" t="str">
        <f t="shared" si="41"/>
        <v>M-AllievI</v>
      </c>
      <c r="K364" s="10" t="str">
        <f t="shared" si="36"/>
        <v>Giovanile</v>
      </c>
      <c r="L364" s="10">
        <f t="shared" si="37"/>
        <v>16</v>
      </c>
      <c r="M364" s="10">
        <f t="shared" si="38"/>
        <v>2500</v>
      </c>
      <c r="N364" s="10" t="str">
        <f t="shared" si="39"/>
        <v>B01</v>
      </c>
      <c r="P364" s="7"/>
    </row>
    <row r="365" spans="1:16">
      <c r="A365" s="62">
        <v>364</v>
      </c>
      <c r="B365" s="18" t="s">
        <v>1165</v>
      </c>
      <c r="C365" s="18" t="s">
        <v>1164</v>
      </c>
      <c r="D365" s="19">
        <v>2010</v>
      </c>
      <c r="E365" s="20" t="s">
        <v>6</v>
      </c>
      <c r="F365" s="66" t="s">
        <v>1158</v>
      </c>
      <c r="G365" s="18" t="s">
        <v>1159</v>
      </c>
      <c r="H365" s="9" t="str">
        <f t="shared" si="35"/>
        <v>ok</v>
      </c>
      <c r="I365" s="109" t="str">
        <f t="shared" si="40"/>
        <v>TIPALDI GAIA</v>
      </c>
      <c r="J365" s="10" t="str">
        <f t="shared" si="41"/>
        <v>F-Primi Passi</v>
      </c>
      <c r="K365" s="10" t="str">
        <f t="shared" si="36"/>
        <v>Giovanile</v>
      </c>
      <c r="L365" s="10">
        <f t="shared" si="37"/>
        <v>3</v>
      </c>
      <c r="M365" s="10">
        <f t="shared" si="38"/>
        <v>400</v>
      </c>
      <c r="N365" s="10" t="str">
        <f t="shared" si="39"/>
        <v>A12</v>
      </c>
      <c r="P365" s="7"/>
    </row>
    <row r="366" spans="1:16">
      <c r="A366" s="62">
        <v>365</v>
      </c>
      <c r="B366" s="18" t="s">
        <v>1033</v>
      </c>
      <c r="C366" s="18" t="s">
        <v>344</v>
      </c>
      <c r="D366" s="19">
        <v>2007</v>
      </c>
      <c r="E366" s="20" t="s">
        <v>6</v>
      </c>
      <c r="F366" s="66" t="s">
        <v>1158</v>
      </c>
      <c r="G366" s="18" t="s">
        <v>1159</v>
      </c>
      <c r="H366" s="9" t="str">
        <f t="shared" si="35"/>
        <v>ok</v>
      </c>
      <c r="I366" s="109" t="str">
        <f t="shared" si="40"/>
        <v>TONI IRENE</v>
      </c>
      <c r="J366" s="10" t="str">
        <f t="shared" si="41"/>
        <v>F-Esordienti</v>
      </c>
      <c r="K366" s="10" t="str">
        <f t="shared" si="36"/>
        <v>Giovanile</v>
      </c>
      <c r="L366" s="10">
        <f t="shared" si="37"/>
        <v>7</v>
      </c>
      <c r="M366" s="10">
        <f t="shared" si="38"/>
        <v>800</v>
      </c>
      <c r="N366" s="10" t="str">
        <f t="shared" si="39"/>
        <v>A08</v>
      </c>
      <c r="P366" s="7"/>
    </row>
    <row r="367" spans="1:16">
      <c r="A367" s="62">
        <v>366</v>
      </c>
      <c r="B367" s="18" t="s">
        <v>1163</v>
      </c>
      <c r="C367" s="18" t="s">
        <v>236</v>
      </c>
      <c r="D367" s="19">
        <v>2000</v>
      </c>
      <c r="E367" s="20" t="s">
        <v>7</v>
      </c>
      <c r="F367" s="66" t="s">
        <v>1158</v>
      </c>
      <c r="G367" s="18" t="s">
        <v>1159</v>
      </c>
      <c r="H367" s="9" t="str">
        <f t="shared" si="35"/>
        <v>ok</v>
      </c>
      <c r="I367" s="109" t="str">
        <f t="shared" si="40"/>
        <v>TONINI FRANCESCO</v>
      </c>
      <c r="J367" s="10" t="str">
        <f t="shared" si="41"/>
        <v>M-AllievI</v>
      </c>
      <c r="K367" s="10" t="str">
        <f t="shared" si="36"/>
        <v>Giovanile</v>
      </c>
      <c r="L367" s="10">
        <f t="shared" si="37"/>
        <v>16</v>
      </c>
      <c r="M367" s="10">
        <f t="shared" si="38"/>
        <v>2500</v>
      </c>
      <c r="N367" s="10" t="str">
        <f t="shared" si="39"/>
        <v>B01</v>
      </c>
      <c r="P367" s="7"/>
    </row>
    <row r="368" spans="1:16">
      <c r="A368" s="62">
        <v>367</v>
      </c>
      <c r="B368" s="18" t="s">
        <v>1162</v>
      </c>
      <c r="C368" s="18" t="s">
        <v>329</v>
      </c>
      <c r="D368" s="19">
        <v>1957</v>
      </c>
      <c r="E368" s="20" t="s">
        <v>6</v>
      </c>
      <c r="F368" s="66" t="s">
        <v>1158</v>
      </c>
      <c r="G368" s="18" t="s">
        <v>1159</v>
      </c>
      <c r="H368" s="9" t="str">
        <f t="shared" si="35"/>
        <v>ok</v>
      </c>
      <c r="I368" s="109" t="str">
        <f t="shared" si="40"/>
        <v>VENTURINI LORENZA</v>
      </c>
      <c r="J368" s="10" t="str">
        <f t="shared" si="41"/>
        <v>F-60</v>
      </c>
      <c r="K368" s="10" t="str">
        <f t="shared" si="36"/>
        <v>Adulti</v>
      </c>
      <c r="L368" s="10">
        <f t="shared" si="37"/>
        <v>35</v>
      </c>
      <c r="M368" s="10">
        <f t="shared" si="38"/>
        <v>4000</v>
      </c>
      <c r="N368" s="10" t="str">
        <f t="shared" si="39"/>
        <v>B02</v>
      </c>
      <c r="P368" s="7"/>
    </row>
    <row r="369" spans="1:16">
      <c r="A369" s="62">
        <v>368</v>
      </c>
      <c r="B369" s="18" t="s">
        <v>1161</v>
      </c>
      <c r="C369" s="18" t="s">
        <v>1160</v>
      </c>
      <c r="D369" s="19">
        <v>2008</v>
      </c>
      <c r="E369" s="20" t="s">
        <v>6</v>
      </c>
      <c r="F369" s="66" t="s">
        <v>1158</v>
      </c>
      <c r="G369" s="18" t="s">
        <v>1159</v>
      </c>
      <c r="H369" s="9" t="str">
        <f t="shared" si="35"/>
        <v>ok</v>
      </c>
      <c r="I369" s="109" t="str">
        <f t="shared" si="40"/>
        <v>VERONESE CRISTEL</v>
      </c>
      <c r="J369" s="10" t="str">
        <f t="shared" si="41"/>
        <v>F-Pulcini</v>
      </c>
      <c r="K369" s="10" t="str">
        <f t="shared" si="36"/>
        <v>Giovanile</v>
      </c>
      <c r="L369" s="10">
        <f t="shared" si="37"/>
        <v>5</v>
      </c>
      <c r="M369" s="10">
        <f t="shared" si="38"/>
        <v>400</v>
      </c>
      <c r="N369" s="10" t="str">
        <f t="shared" si="39"/>
        <v>A10</v>
      </c>
      <c r="P369" s="7"/>
    </row>
    <row r="370" spans="1:16">
      <c r="A370" s="62"/>
      <c r="B370" s="18" t="s">
        <v>1157</v>
      </c>
      <c r="C370" s="18" t="s">
        <v>792</v>
      </c>
      <c r="D370" s="19">
        <v>1978</v>
      </c>
      <c r="E370" s="20" t="s">
        <v>7</v>
      </c>
      <c r="F370" s="66" t="s">
        <v>1151</v>
      </c>
      <c r="G370" s="18" t="s">
        <v>1152</v>
      </c>
      <c r="H370" s="9" t="str">
        <f t="shared" si="35"/>
        <v>ok</v>
      </c>
      <c r="I370" s="109" t="str">
        <f t="shared" si="40"/>
        <v>CASULA GIUSEPPE</v>
      </c>
      <c r="J370" s="10" t="str">
        <f t="shared" si="41"/>
        <v>M-35</v>
      </c>
      <c r="K370" s="10" t="str">
        <f t="shared" si="36"/>
        <v>Adulti</v>
      </c>
      <c r="L370" s="10">
        <f t="shared" si="37"/>
        <v>26</v>
      </c>
      <c r="M370" s="10">
        <f t="shared" si="38"/>
        <v>6500</v>
      </c>
      <c r="N370" s="10" t="str">
        <f t="shared" si="39"/>
        <v>B04</v>
      </c>
      <c r="P370" s="7"/>
    </row>
    <row r="371" spans="1:16">
      <c r="A371" s="62">
        <v>370</v>
      </c>
      <c r="B371" s="18" t="s">
        <v>1156</v>
      </c>
      <c r="C371" s="18" t="s">
        <v>424</v>
      </c>
      <c r="D371" s="19">
        <v>2006</v>
      </c>
      <c r="E371" s="20" t="s">
        <v>7</v>
      </c>
      <c r="F371" s="66" t="s">
        <v>1151</v>
      </c>
      <c r="G371" s="18" t="s">
        <v>1152</v>
      </c>
      <c r="H371" s="9" t="str">
        <f t="shared" si="35"/>
        <v>ok</v>
      </c>
      <c r="I371" s="109" t="str">
        <f t="shared" si="40"/>
        <v>D'AMICO RICCARDO</v>
      </c>
      <c r="J371" s="10" t="str">
        <f t="shared" si="41"/>
        <v>M-Esordienti</v>
      </c>
      <c r="K371" s="10" t="str">
        <f t="shared" si="36"/>
        <v>Giovanile</v>
      </c>
      <c r="L371" s="10">
        <f t="shared" si="37"/>
        <v>8</v>
      </c>
      <c r="M371" s="10">
        <f t="shared" si="38"/>
        <v>800</v>
      </c>
      <c r="N371" s="10" t="str">
        <f t="shared" si="39"/>
        <v>A07</v>
      </c>
      <c r="P371" s="7"/>
    </row>
    <row r="372" spans="1:16">
      <c r="A372" s="62"/>
      <c r="B372" s="18" t="s">
        <v>1155</v>
      </c>
      <c r="C372" s="18" t="s">
        <v>1154</v>
      </c>
      <c r="D372" s="19">
        <v>1964</v>
      </c>
      <c r="E372" s="20" t="s">
        <v>7</v>
      </c>
      <c r="F372" s="66" t="s">
        <v>1151</v>
      </c>
      <c r="G372" s="18" t="s">
        <v>1152</v>
      </c>
      <c r="H372" s="9" t="str">
        <f t="shared" si="35"/>
        <v>ok</v>
      </c>
      <c r="I372" s="109" t="str">
        <f t="shared" si="40"/>
        <v>LOMBARDO GASPARE</v>
      </c>
      <c r="J372" s="10" t="str">
        <f t="shared" si="41"/>
        <v>M-50</v>
      </c>
      <c r="K372" s="10" t="str">
        <f t="shared" si="36"/>
        <v>Adulti</v>
      </c>
      <c r="L372" s="10">
        <f t="shared" si="37"/>
        <v>32</v>
      </c>
      <c r="M372" s="10">
        <f t="shared" si="38"/>
        <v>5000</v>
      </c>
      <c r="N372" s="10" t="str">
        <f t="shared" si="39"/>
        <v>B03</v>
      </c>
      <c r="P372" s="7"/>
    </row>
    <row r="373" spans="1:16">
      <c r="A373" s="62">
        <v>372</v>
      </c>
      <c r="B373" s="18" t="s">
        <v>400</v>
      </c>
      <c r="C373" s="18" t="s">
        <v>1153</v>
      </c>
      <c r="D373" s="19">
        <v>1961</v>
      </c>
      <c r="E373" s="20" t="s">
        <v>6</v>
      </c>
      <c r="F373" s="66" t="s">
        <v>1151</v>
      </c>
      <c r="G373" s="18" t="s">
        <v>1152</v>
      </c>
      <c r="H373" s="9" t="str">
        <f t="shared" si="35"/>
        <v>ok</v>
      </c>
      <c r="I373" s="109" t="str">
        <f t="shared" si="40"/>
        <v>POZZI SORAIA</v>
      </c>
      <c r="J373" s="10" t="str">
        <f t="shared" si="41"/>
        <v>F-55</v>
      </c>
      <c r="K373" s="10" t="str">
        <f t="shared" si="36"/>
        <v>Adulti</v>
      </c>
      <c r="L373" s="10">
        <f t="shared" si="37"/>
        <v>33</v>
      </c>
      <c r="M373" s="10">
        <f t="shared" si="38"/>
        <v>4000</v>
      </c>
      <c r="N373" s="10" t="str">
        <f t="shared" si="39"/>
        <v>B02</v>
      </c>
      <c r="P373" s="7"/>
    </row>
    <row r="374" spans="1:16">
      <c r="A374" s="62">
        <v>373</v>
      </c>
      <c r="B374" s="18" t="s">
        <v>2574</v>
      </c>
      <c r="C374" s="18" t="s">
        <v>1149</v>
      </c>
      <c r="D374" s="19">
        <v>1949</v>
      </c>
      <c r="E374" s="20" t="s">
        <v>7</v>
      </c>
      <c r="F374" s="66" t="s">
        <v>1146</v>
      </c>
      <c r="G374" s="18" t="s">
        <v>1147</v>
      </c>
      <c r="H374" s="9" t="str">
        <f t="shared" si="35"/>
        <v>ok</v>
      </c>
      <c r="I374" s="109" t="str">
        <f t="shared" si="40"/>
        <v>#AZZALIN LUIGINO</v>
      </c>
      <c r="J374" s="10" t="str">
        <f t="shared" si="41"/>
        <v>M-65</v>
      </c>
      <c r="K374" s="10" t="str">
        <f t="shared" si="36"/>
        <v>Adulti</v>
      </c>
      <c r="L374" s="10">
        <f t="shared" si="37"/>
        <v>38</v>
      </c>
      <c r="M374" s="10">
        <f t="shared" si="38"/>
        <v>5000</v>
      </c>
      <c r="N374" s="10" t="str">
        <f t="shared" si="39"/>
        <v>B03</v>
      </c>
      <c r="P374" s="7"/>
    </row>
    <row r="375" spans="1:16">
      <c r="A375" s="62">
        <v>374</v>
      </c>
      <c r="B375" s="18" t="s">
        <v>1148</v>
      </c>
      <c r="C375" s="18" t="s">
        <v>718</v>
      </c>
      <c r="D375" s="19">
        <v>1963</v>
      </c>
      <c r="E375" s="20" t="s">
        <v>7</v>
      </c>
      <c r="F375" s="66" t="s">
        <v>1146</v>
      </c>
      <c r="G375" s="18" t="s">
        <v>1147</v>
      </c>
      <c r="H375" s="9" t="str">
        <f t="shared" si="35"/>
        <v>ok</v>
      </c>
      <c r="I375" s="109" t="str">
        <f t="shared" si="40"/>
        <v>CORONA MASSIMO</v>
      </c>
      <c r="J375" s="10" t="str">
        <f t="shared" si="41"/>
        <v>M-50</v>
      </c>
      <c r="K375" s="10" t="str">
        <f t="shared" si="36"/>
        <v>Adulti</v>
      </c>
      <c r="L375" s="10">
        <f t="shared" si="37"/>
        <v>32</v>
      </c>
      <c r="M375" s="10">
        <f t="shared" si="38"/>
        <v>5000</v>
      </c>
      <c r="N375" s="10" t="str">
        <f t="shared" si="39"/>
        <v>B03</v>
      </c>
      <c r="P375" s="7"/>
    </row>
    <row r="376" spans="1:16">
      <c r="A376" s="62">
        <v>375</v>
      </c>
      <c r="B376" s="18" t="s">
        <v>200</v>
      </c>
      <c r="C376" s="18" t="s">
        <v>718</v>
      </c>
      <c r="D376" s="19">
        <v>1963</v>
      </c>
      <c r="E376" s="20" t="s">
        <v>7</v>
      </c>
      <c r="F376" s="66" t="s">
        <v>1146</v>
      </c>
      <c r="G376" s="18" t="s">
        <v>1147</v>
      </c>
      <c r="H376" s="9" t="str">
        <f t="shared" si="35"/>
        <v>ok</v>
      </c>
      <c r="I376" s="109" t="str">
        <f t="shared" si="40"/>
        <v>ROBERTO MASSIMO</v>
      </c>
      <c r="J376" s="10" t="str">
        <f t="shared" si="41"/>
        <v>M-50</v>
      </c>
      <c r="K376" s="10" t="str">
        <f t="shared" si="36"/>
        <v>Adulti</v>
      </c>
      <c r="L376" s="10">
        <f t="shared" si="37"/>
        <v>32</v>
      </c>
      <c r="M376" s="10">
        <f t="shared" si="38"/>
        <v>5000</v>
      </c>
      <c r="N376" s="10" t="str">
        <f t="shared" si="39"/>
        <v>B03</v>
      </c>
      <c r="P376" s="7"/>
    </row>
    <row r="377" spans="1:16">
      <c r="A377" s="62">
        <v>376</v>
      </c>
      <c r="B377" s="18" t="s">
        <v>1145</v>
      </c>
      <c r="C377" s="18" t="s">
        <v>393</v>
      </c>
      <c r="D377" s="19">
        <v>1966</v>
      </c>
      <c r="E377" s="20" t="s">
        <v>6</v>
      </c>
      <c r="F377" s="66" t="s">
        <v>37</v>
      </c>
      <c r="G377" s="18" t="s">
        <v>1121</v>
      </c>
      <c r="H377" s="9" t="str">
        <f t="shared" si="35"/>
        <v>ok</v>
      </c>
      <c r="I377" s="109" t="str">
        <f t="shared" si="40"/>
        <v>BERETTA ALESSANDRA</v>
      </c>
      <c r="J377" s="10" t="str">
        <f t="shared" si="41"/>
        <v>F-50</v>
      </c>
      <c r="K377" s="10" t="str">
        <f t="shared" si="36"/>
        <v>Adulti</v>
      </c>
      <c r="L377" s="10">
        <f t="shared" si="37"/>
        <v>31</v>
      </c>
      <c r="M377" s="10">
        <f t="shared" si="38"/>
        <v>4000</v>
      </c>
      <c r="N377" s="10" t="str">
        <f t="shared" si="39"/>
        <v>B02</v>
      </c>
      <c r="P377" s="7"/>
    </row>
    <row r="378" spans="1:16">
      <c r="A378" s="62">
        <v>377</v>
      </c>
      <c r="B378" s="18" t="s">
        <v>1144</v>
      </c>
      <c r="C378" s="18" t="s">
        <v>255</v>
      </c>
      <c r="D378" s="19">
        <v>1947</v>
      </c>
      <c r="E378" s="20" t="s">
        <v>6</v>
      </c>
      <c r="F378" s="66" t="s">
        <v>37</v>
      </c>
      <c r="G378" s="18" t="s">
        <v>1121</v>
      </c>
      <c r="H378" s="9" t="str">
        <f t="shared" si="35"/>
        <v>ok</v>
      </c>
      <c r="I378" s="109" t="str">
        <f t="shared" si="40"/>
        <v>CALDARULO FRANCESCA</v>
      </c>
      <c r="J378" s="10" t="str">
        <f t="shared" si="41"/>
        <v>F-70</v>
      </c>
      <c r="K378" s="10" t="str">
        <f t="shared" si="36"/>
        <v>Adulti</v>
      </c>
      <c r="L378" s="10">
        <f t="shared" si="37"/>
        <v>39</v>
      </c>
      <c r="M378" s="10">
        <f t="shared" si="38"/>
        <v>4000</v>
      </c>
      <c r="N378" s="10" t="str">
        <f t="shared" si="39"/>
        <v>B02</v>
      </c>
      <c r="P378" s="7"/>
    </row>
    <row r="379" spans="1:16">
      <c r="A379" s="62">
        <v>378</v>
      </c>
      <c r="B379" s="18" t="s">
        <v>1143</v>
      </c>
      <c r="C379" s="18" t="s">
        <v>514</v>
      </c>
      <c r="D379" s="19">
        <v>1952</v>
      </c>
      <c r="E379" s="20" t="s">
        <v>7</v>
      </c>
      <c r="F379" s="66" t="s">
        <v>37</v>
      </c>
      <c r="G379" s="18" t="s">
        <v>1121</v>
      </c>
      <c r="H379" s="9" t="str">
        <f t="shared" si="35"/>
        <v>ok</v>
      </c>
      <c r="I379" s="109" t="str">
        <f t="shared" si="40"/>
        <v>CAMPINI LUIGI</v>
      </c>
      <c r="J379" s="10" t="str">
        <f t="shared" si="41"/>
        <v>M-65</v>
      </c>
      <c r="K379" s="10" t="str">
        <f t="shared" si="36"/>
        <v>Adulti</v>
      </c>
      <c r="L379" s="10">
        <f t="shared" si="37"/>
        <v>38</v>
      </c>
      <c r="M379" s="10">
        <f t="shared" si="38"/>
        <v>5000</v>
      </c>
      <c r="N379" s="10" t="str">
        <f t="shared" si="39"/>
        <v>B03</v>
      </c>
      <c r="P379" s="7"/>
    </row>
    <row r="380" spans="1:16">
      <c r="A380" s="62">
        <v>379</v>
      </c>
      <c r="B380" s="18" t="s">
        <v>1142</v>
      </c>
      <c r="C380" s="18" t="s">
        <v>581</v>
      </c>
      <c r="D380" s="19">
        <v>1993</v>
      </c>
      <c r="E380" s="20" t="s">
        <v>7</v>
      </c>
      <c r="F380" s="66" t="s">
        <v>37</v>
      </c>
      <c r="G380" s="18" t="s">
        <v>1121</v>
      </c>
      <c r="H380" s="9" t="str">
        <f t="shared" si="35"/>
        <v>ok</v>
      </c>
      <c r="I380" s="109" t="str">
        <f t="shared" si="40"/>
        <v>CANDELA SAMUELE</v>
      </c>
      <c r="J380" s="10" t="str">
        <f t="shared" si="41"/>
        <v>M-20</v>
      </c>
      <c r="K380" s="10" t="str">
        <f t="shared" si="36"/>
        <v>Adulti</v>
      </c>
      <c r="L380" s="10">
        <f t="shared" si="37"/>
        <v>20</v>
      </c>
      <c r="M380" s="10">
        <f t="shared" si="38"/>
        <v>6500</v>
      </c>
      <c r="N380" s="10" t="str">
        <f t="shared" si="39"/>
        <v>B04</v>
      </c>
      <c r="P380" s="7"/>
    </row>
    <row r="381" spans="1:16">
      <c r="A381" s="62">
        <v>380</v>
      </c>
      <c r="B381" s="18" t="s">
        <v>1141</v>
      </c>
      <c r="C381" s="18" t="s">
        <v>808</v>
      </c>
      <c r="D381" s="19">
        <v>1969</v>
      </c>
      <c r="E381" s="20" t="s">
        <v>7</v>
      </c>
      <c r="F381" s="66" t="s">
        <v>37</v>
      </c>
      <c r="G381" s="18" t="s">
        <v>1121</v>
      </c>
      <c r="H381" s="9" t="str">
        <f t="shared" si="35"/>
        <v>ok</v>
      </c>
      <c r="I381" s="109" t="str">
        <f t="shared" si="40"/>
        <v>CERATO GIANNI</v>
      </c>
      <c r="J381" s="10" t="str">
        <f t="shared" si="41"/>
        <v>M-45</v>
      </c>
      <c r="K381" s="10" t="str">
        <f t="shared" si="36"/>
        <v>Adulti</v>
      </c>
      <c r="L381" s="10">
        <f t="shared" si="37"/>
        <v>30</v>
      </c>
      <c r="M381" s="10">
        <f t="shared" si="38"/>
        <v>6500</v>
      </c>
      <c r="N381" s="10" t="str">
        <f t="shared" si="39"/>
        <v>B04</v>
      </c>
      <c r="P381" s="7"/>
    </row>
    <row r="382" spans="1:16">
      <c r="A382" s="62"/>
      <c r="B382" s="18" t="s">
        <v>1140</v>
      </c>
      <c r="C382" s="18" t="s">
        <v>517</v>
      </c>
      <c r="D382" s="19">
        <v>1967</v>
      </c>
      <c r="E382" s="20" t="s">
        <v>6</v>
      </c>
      <c r="F382" s="66" t="s">
        <v>37</v>
      </c>
      <c r="G382" s="18" t="s">
        <v>1121</v>
      </c>
      <c r="H382" s="9" t="str">
        <f t="shared" si="35"/>
        <v>ok</v>
      </c>
      <c r="I382" s="109" t="str">
        <f t="shared" si="40"/>
        <v>CESARETTI VERONICA</v>
      </c>
      <c r="J382" s="10" t="str">
        <f t="shared" si="41"/>
        <v>F-50</v>
      </c>
      <c r="K382" s="10" t="str">
        <f t="shared" si="36"/>
        <v>Adulti</v>
      </c>
      <c r="L382" s="10">
        <f t="shared" si="37"/>
        <v>31</v>
      </c>
      <c r="M382" s="10">
        <f t="shared" si="38"/>
        <v>4000</v>
      </c>
      <c r="N382" s="10" t="str">
        <f t="shared" si="39"/>
        <v>B02</v>
      </c>
      <c r="P382" s="7"/>
    </row>
    <row r="383" spans="1:16">
      <c r="A383" s="62"/>
      <c r="B383" s="18" t="s">
        <v>1139</v>
      </c>
      <c r="C383" s="18" t="s">
        <v>255</v>
      </c>
      <c r="D383" s="19">
        <v>1974</v>
      </c>
      <c r="E383" s="20" t="s">
        <v>6</v>
      </c>
      <c r="F383" s="66" t="s">
        <v>37</v>
      </c>
      <c r="G383" s="18" t="s">
        <v>1121</v>
      </c>
      <c r="H383" s="9" t="str">
        <f t="shared" si="35"/>
        <v>ok</v>
      </c>
      <c r="I383" s="109" t="str">
        <f t="shared" si="40"/>
        <v>COLOMBO FRANCESCA</v>
      </c>
      <c r="J383" s="10" t="str">
        <f t="shared" si="41"/>
        <v>F-40</v>
      </c>
      <c r="K383" s="10" t="str">
        <f t="shared" si="36"/>
        <v>Adulti</v>
      </c>
      <c r="L383" s="10">
        <f t="shared" si="37"/>
        <v>27</v>
      </c>
      <c r="M383" s="10">
        <f t="shared" si="38"/>
        <v>4000</v>
      </c>
      <c r="N383" s="10" t="str">
        <f t="shared" si="39"/>
        <v>B02</v>
      </c>
      <c r="P383" s="7"/>
    </row>
    <row r="384" spans="1:16">
      <c r="A384" s="62">
        <v>383</v>
      </c>
      <c r="B384" s="18" t="s">
        <v>1138</v>
      </c>
      <c r="C384" s="18" t="s">
        <v>943</v>
      </c>
      <c r="D384" s="19">
        <v>1954</v>
      </c>
      <c r="E384" s="20" t="s">
        <v>7</v>
      </c>
      <c r="F384" s="66" t="s">
        <v>37</v>
      </c>
      <c r="G384" s="18" t="s">
        <v>1121</v>
      </c>
      <c r="H384" s="9" t="str">
        <f t="shared" si="35"/>
        <v>ok</v>
      </c>
      <c r="I384" s="109" t="str">
        <f t="shared" si="40"/>
        <v>D'ANGELO SALVATORE</v>
      </c>
      <c r="J384" s="10" t="str">
        <f t="shared" si="41"/>
        <v>M-60</v>
      </c>
      <c r="K384" s="10" t="str">
        <f t="shared" si="36"/>
        <v>Adulti</v>
      </c>
      <c r="L384" s="10">
        <f t="shared" si="37"/>
        <v>36</v>
      </c>
      <c r="M384" s="10">
        <f t="shared" si="38"/>
        <v>5000</v>
      </c>
      <c r="N384" s="10" t="str">
        <f t="shared" si="39"/>
        <v>B03</v>
      </c>
      <c r="P384" s="7"/>
    </row>
    <row r="385" spans="1:16">
      <c r="A385" s="62">
        <v>384</v>
      </c>
      <c r="B385" s="18" t="s">
        <v>1137</v>
      </c>
      <c r="C385" s="18" t="s">
        <v>1136</v>
      </c>
      <c r="D385" s="19">
        <v>1959</v>
      </c>
      <c r="E385" s="20" t="s">
        <v>6</v>
      </c>
      <c r="F385" s="66" t="s">
        <v>37</v>
      </c>
      <c r="G385" s="18" t="s">
        <v>1121</v>
      </c>
      <c r="H385" s="9" t="str">
        <f t="shared" si="35"/>
        <v>ok</v>
      </c>
      <c r="I385" s="109" t="str">
        <f t="shared" si="40"/>
        <v>DI SABATO ROSA</v>
      </c>
      <c r="J385" s="10" t="str">
        <f t="shared" si="41"/>
        <v>F-55</v>
      </c>
      <c r="K385" s="10" t="str">
        <f t="shared" si="36"/>
        <v>Adulti</v>
      </c>
      <c r="L385" s="10">
        <f t="shared" si="37"/>
        <v>33</v>
      </c>
      <c r="M385" s="10">
        <f t="shared" si="38"/>
        <v>4000</v>
      </c>
      <c r="N385" s="10" t="str">
        <f t="shared" si="39"/>
        <v>B02</v>
      </c>
      <c r="P385" s="7"/>
    </row>
    <row r="386" spans="1:16">
      <c r="A386" s="62">
        <v>385</v>
      </c>
      <c r="B386" s="18" t="s">
        <v>1135</v>
      </c>
      <c r="C386" s="18" t="s">
        <v>1134</v>
      </c>
      <c r="D386" s="19">
        <v>1962</v>
      </c>
      <c r="E386" s="20" t="s">
        <v>6</v>
      </c>
      <c r="F386" s="66" t="s">
        <v>37</v>
      </c>
      <c r="G386" s="18" t="s">
        <v>1121</v>
      </c>
      <c r="H386" s="9" t="str">
        <f t="shared" ref="H386:H449" si="42">IF(COUNTA($B386)&gt;0,IF(COUNTIFS($B$2:$B$2502,$B386,$C$2:$C$2502,$C386,$D$2:$D$2502,$D386)&gt;1,"Duplicato","ok"),"-")</f>
        <v>ok</v>
      </c>
      <c r="I386" s="109" t="str">
        <f t="shared" si="40"/>
        <v>DI VITO LORENA ANTONIETTA</v>
      </c>
      <c r="J386" s="10" t="str">
        <f t="shared" si="41"/>
        <v>F-55</v>
      </c>
      <c r="K386" s="10" t="str">
        <f t="shared" ref="K386:K449" si="43">IF($B386&gt;"",VLOOKUP($E386&amp;$D386,_DeterminaCategorie,3,TRUE),"-")</f>
        <v>Adulti</v>
      </c>
      <c r="L386" s="10">
        <f t="shared" ref="L386:L449" si="44">IF($B386&gt;"",VLOOKUP($E386&amp;$D386,_DeterminaCategorie,4,TRUE),"-")</f>
        <v>33</v>
      </c>
      <c r="M386" s="10">
        <f t="shared" ref="M386:M449" si="45">IF($B386&gt;"",VLOOKUP($E386&amp;$D386,_DeterminaCategorie,6,TRUE),"-")</f>
        <v>4000</v>
      </c>
      <c r="N386" s="10" t="str">
        <f t="shared" ref="N386:N449" si="46">IF($B386&gt;"",VLOOKUP($E386&amp;$D386,_DeterminaCategorie,7,TRUE),"-")</f>
        <v>B02</v>
      </c>
      <c r="P386" s="7"/>
    </row>
    <row r="387" spans="1:16">
      <c r="A387" s="62">
        <v>386</v>
      </c>
      <c r="B387" s="18" t="s">
        <v>1133</v>
      </c>
      <c r="C387" s="18" t="s">
        <v>1132</v>
      </c>
      <c r="D387" s="19">
        <v>1956</v>
      </c>
      <c r="E387" s="20" t="s">
        <v>6</v>
      </c>
      <c r="F387" s="66" t="s">
        <v>37</v>
      </c>
      <c r="G387" s="18" t="s">
        <v>1121</v>
      </c>
      <c r="H387" s="9" t="str">
        <f t="shared" si="42"/>
        <v>ok</v>
      </c>
      <c r="I387" s="109" t="str">
        <f t="shared" ref="I387:I450" si="47">TRIM(B387) &amp; " " &amp; TRIM(C387)</f>
        <v>GUSMEROLI ELIDE</v>
      </c>
      <c r="J387" s="10" t="str">
        <f t="shared" ref="J387:J450" si="48">IF(B387&gt;"",VLOOKUP($E387&amp;$D387,_DeterminaCategorie,5,TRUE),"-")</f>
        <v>F-60</v>
      </c>
      <c r="K387" s="10" t="str">
        <f t="shared" si="43"/>
        <v>Adulti</v>
      </c>
      <c r="L387" s="10">
        <f t="shared" si="44"/>
        <v>35</v>
      </c>
      <c r="M387" s="10">
        <f t="shared" si="45"/>
        <v>4000</v>
      </c>
      <c r="N387" s="10" t="str">
        <f t="shared" si="46"/>
        <v>B02</v>
      </c>
      <c r="P387" s="7"/>
    </row>
    <row r="388" spans="1:16">
      <c r="A388" s="62">
        <v>387</v>
      </c>
      <c r="B388" s="18" t="s">
        <v>1131</v>
      </c>
      <c r="C388" s="18" t="s">
        <v>397</v>
      </c>
      <c r="D388" s="19">
        <v>1959</v>
      </c>
      <c r="E388" s="20" t="s">
        <v>7</v>
      </c>
      <c r="F388" s="66" t="s">
        <v>37</v>
      </c>
      <c r="G388" s="18" t="s">
        <v>1121</v>
      </c>
      <c r="H388" s="9" t="str">
        <f t="shared" si="42"/>
        <v>ok</v>
      </c>
      <c r="I388" s="109" t="str">
        <f t="shared" si="47"/>
        <v>LEVATI CESARE</v>
      </c>
      <c r="J388" s="10" t="str">
        <f t="shared" si="48"/>
        <v>M-55</v>
      </c>
      <c r="K388" s="10" t="str">
        <f t="shared" si="43"/>
        <v>Adulti</v>
      </c>
      <c r="L388" s="10">
        <f t="shared" si="44"/>
        <v>34</v>
      </c>
      <c r="M388" s="10">
        <f t="shared" si="45"/>
        <v>5000</v>
      </c>
      <c r="N388" s="10" t="str">
        <f t="shared" si="46"/>
        <v>B03</v>
      </c>
      <c r="P388" s="7"/>
    </row>
    <row r="389" spans="1:16">
      <c r="A389" s="62">
        <v>388</v>
      </c>
      <c r="B389" s="18" t="s">
        <v>365</v>
      </c>
      <c r="C389" s="18" t="s">
        <v>840</v>
      </c>
      <c r="D389" s="19">
        <v>1968</v>
      </c>
      <c r="E389" s="20" t="s">
        <v>6</v>
      </c>
      <c r="F389" s="66" t="s">
        <v>37</v>
      </c>
      <c r="G389" s="18" t="s">
        <v>1121</v>
      </c>
      <c r="H389" s="9" t="str">
        <f t="shared" si="42"/>
        <v>ok</v>
      </c>
      <c r="I389" s="109" t="str">
        <f t="shared" si="47"/>
        <v>LORUSSO MARIA</v>
      </c>
      <c r="J389" s="10" t="str">
        <f t="shared" si="48"/>
        <v>F-45</v>
      </c>
      <c r="K389" s="10" t="str">
        <f t="shared" si="43"/>
        <v>Adulti</v>
      </c>
      <c r="L389" s="10">
        <f t="shared" si="44"/>
        <v>29</v>
      </c>
      <c r="M389" s="10">
        <f t="shared" si="45"/>
        <v>4000</v>
      </c>
      <c r="N389" s="10" t="str">
        <f t="shared" si="46"/>
        <v>B02</v>
      </c>
      <c r="P389" s="7"/>
    </row>
    <row r="390" spans="1:16">
      <c r="A390" s="62">
        <v>389</v>
      </c>
      <c r="B390" s="18" t="s">
        <v>1130</v>
      </c>
      <c r="C390" s="18" t="s">
        <v>236</v>
      </c>
      <c r="D390" s="19">
        <v>1967</v>
      </c>
      <c r="E390" s="20" t="s">
        <v>7</v>
      </c>
      <c r="F390" s="66" t="s">
        <v>37</v>
      </c>
      <c r="G390" s="18" t="s">
        <v>1121</v>
      </c>
      <c r="H390" s="9" t="str">
        <f t="shared" si="42"/>
        <v>ok</v>
      </c>
      <c r="I390" s="109" t="str">
        <f t="shared" si="47"/>
        <v>MERISIO FRANCESCO</v>
      </c>
      <c r="J390" s="10" t="str">
        <f t="shared" si="48"/>
        <v>M-50</v>
      </c>
      <c r="K390" s="10" t="str">
        <f t="shared" si="43"/>
        <v>Adulti</v>
      </c>
      <c r="L390" s="10">
        <f t="shared" si="44"/>
        <v>32</v>
      </c>
      <c r="M390" s="10">
        <f t="shared" si="45"/>
        <v>5000</v>
      </c>
      <c r="N390" s="10" t="str">
        <f t="shared" si="46"/>
        <v>B03</v>
      </c>
      <c r="P390" s="7"/>
    </row>
    <row r="391" spans="1:16">
      <c r="A391" s="62">
        <v>390</v>
      </c>
      <c r="B391" s="18" t="s">
        <v>1129</v>
      </c>
      <c r="C391" s="18" t="s">
        <v>1128</v>
      </c>
      <c r="D391" s="19">
        <v>1983</v>
      </c>
      <c r="E391" s="20" t="s">
        <v>7</v>
      </c>
      <c r="F391" s="66" t="s">
        <v>37</v>
      </c>
      <c r="G391" s="18" t="s">
        <v>1121</v>
      </c>
      <c r="H391" s="9" t="str">
        <f t="shared" si="42"/>
        <v>ok</v>
      </c>
      <c r="I391" s="109" t="str">
        <f t="shared" si="47"/>
        <v>PISCIONERI RAFFAELE</v>
      </c>
      <c r="J391" s="10" t="str">
        <f t="shared" si="48"/>
        <v>M-30</v>
      </c>
      <c r="K391" s="10" t="str">
        <f t="shared" si="43"/>
        <v>Adulti</v>
      </c>
      <c r="L391" s="10">
        <f t="shared" si="44"/>
        <v>24</v>
      </c>
      <c r="M391" s="10">
        <f t="shared" si="45"/>
        <v>6500</v>
      </c>
      <c r="N391" s="10" t="str">
        <f t="shared" si="46"/>
        <v>B04</v>
      </c>
      <c r="P391" s="7"/>
    </row>
    <row r="392" spans="1:16">
      <c r="A392" s="62">
        <v>391</v>
      </c>
      <c r="B392" s="18" t="s">
        <v>1127</v>
      </c>
      <c r="C392" s="18" t="s">
        <v>514</v>
      </c>
      <c r="D392" s="19">
        <v>1985</v>
      </c>
      <c r="E392" s="20" t="s">
        <v>7</v>
      </c>
      <c r="F392" s="66" t="s">
        <v>37</v>
      </c>
      <c r="G392" s="18" t="s">
        <v>1121</v>
      </c>
      <c r="H392" s="9" t="str">
        <f t="shared" si="42"/>
        <v>ok</v>
      </c>
      <c r="I392" s="109" t="str">
        <f t="shared" si="47"/>
        <v>PORRITIELLO LUIGI</v>
      </c>
      <c r="J392" s="10" t="str">
        <f t="shared" si="48"/>
        <v>M-30</v>
      </c>
      <c r="K392" s="10" t="str">
        <f t="shared" si="43"/>
        <v>Adulti</v>
      </c>
      <c r="L392" s="10">
        <f t="shared" si="44"/>
        <v>24</v>
      </c>
      <c r="M392" s="10">
        <f t="shared" si="45"/>
        <v>6500</v>
      </c>
      <c r="N392" s="10" t="str">
        <f t="shared" si="46"/>
        <v>B04</v>
      </c>
      <c r="P392" s="7"/>
    </row>
    <row r="393" spans="1:16">
      <c r="A393" s="62">
        <v>392</v>
      </c>
      <c r="B393" s="18" t="s">
        <v>1126</v>
      </c>
      <c r="C393" s="18" t="s">
        <v>325</v>
      </c>
      <c r="D393" s="19">
        <v>1966</v>
      </c>
      <c r="E393" s="20" t="s">
        <v>7</v>
      </c>
      <c r="F393" s="66" t="s">
        <v>37</v>
      </c>
      <c r="G393" s="18" t="s">
        <v>1121</v>
      </c>
      <c r="H393" s="9" t="str">
        <f t="shared" si="42"/>
        <v>ok</v>
      </c>
      <c r="I393" s="109" t="str">
        <f t="shared" si="47"/>
        <v>PREMOLI MARCO</v>
      </c>
      <c r="J393" s="10" t="str">
        <f t="shared" si="48"/>
        <v>M-50</v>
      </c>
      <c r="K393" s="10" t="str">
        <f t="shared" si="43"/>
        <v>Adulti</v>
      </c>
      <c r="L393" s="10">
        <f t="shared" si="44"/>
        <v>32</v>
      </c>
      <c r="M393" s="10">
        <f t="shared" si="45"/>
        <v>5000</v>
      </c>
      <c r="N393" s="10" t="str">
        <f t="shared" si="46"/>
        <v>B03</v>
      </c>
      <c r="P393" s="7"/>
    </row>
    <row r="394" spans="1:16">
      <c r="A394" s="62">
        <v>393</v>
      </c>
      <c r="B394" s="18" t="s">
        <v>1125</v>
      </c>
      <c r="C394" s="18" t="s">
        <v>715</v>
      </c>
      <c r="D394" s="19">
        <v>1991</v>
      </c>
      <c r="E394" s="20" t="s">
        <v>7</v>
      </c>
      <c r="F394" s="66" t="s">
        <v>37</v>
      </c>
      <c r="G394" s="18" t="s">
        <v>1121</v>
      </c>
      <c r="H394" s="9" t="str">
        <f t="shared" si="42"/>
        <v>ok</v>
      </c>
      <c r="I394" s="109" t="str">
        <f t="shared" si="47"/>
        <v>ROGGEBAND JONATHAN</v>
      </c>
      <c r="J394" s="10" t="str">
        <f t="shared" si="48"/>
        <v>M-25</v>
      </c>
      <c r="K394" s="10" t="str">
        <f t="shared" si="43"/>
        <v>Adulti</v>
      </c>
      <c r="L394" s="10">
        <f t="shared" si="44"/>
        <v>22</v>
      </c>
      <c r="M394" s="10">
        <f t="shared" si="45"/>
        <v>6500</v>
      </c>
      <c r="N394" s="10" t="str">
        <f t="shared" si="46"/>
        <v>B04</v>
      </c>
      <c r="P394" s="7"/>
    </row>
    <row r="395" spans="1:16">
      <c r="A395" s="62">
        <v>394</v>
      </c>
      <c r="B395" s="18" t="s">
        <v>1124</v>
      </c>
      <c r="C395" s="18" t="s">
        <v>1123</v>
      </c>
      <c r="D395" s="19">
        <v>1970</v>
      </c>
      <c r="E395" s="20" t="s">
        <v>6</v>
      </c>
      <c r="F395" s="66" t="s">
        <v>37</v>
      </c>
      <c r="G395" s="18" t="s">
        <v>1121</v>
      </c>
      <c r="H395" s="9" t="str">
        <f t="shared" si="42"/>
        <v>ok</v>
      </c>
      <c r="I395" s="109" t="str">
        <f t="shared" si="47"/>
        <v>SCIBILIA CARMELA</v>
      </c>
      <c r="J395" s="10" t="str">
        <f t="shared" si="48"/>
        <v>F-45</v>
      </c>
      <c r="K395" s="10" t="str">
        <f t="shared" si="43"/>
        <v>Adulti</v>
      </c>
      <c r="L395" s="10">
        <f t="shared" si="44"/>
        <v>29</v>
      </c>
      <c r="M395" s="10">
        <f t="shared" si="45"/>
        <v>4000</v>
      </c>
      <c r="N395" s="10" t="str">
        <f t="shared" si="46"/>
        <v>B02</v>
      </c>
      <c r="P395" s="7"/>
    </row>
    <row r="396" spans="1:16">
      <c r="A396" s="62">
        <v>395</v>
      </c>
      <c r="B396" s="18" t="s">
        <v>1122</v>
      </c>
      <c r="C396" s="18" t="s">
        <v>785</v>
      </c>
      <c r="D396" s="19">
        <v>1973</v>
      </c>
      <c r="E396" s="20" t="s">
        <v>7</v>
      </c>
      <c r="F396" s="66" t="s">
        <v>37</v>
      </c>
      <c r="G396" s="18" t="s">
        <v>1121</v>
      </c>
      <c r="H396" s="9" t="str">
        <f t="shared" si="42"/>
        <v>ok</v>
      </c>
      <c r="I396" s="109" t="str">
        <f t="shared" si="47"/>
        <v>TERRANEO CLAUDIO</v>
      </c>
      <c r="J396" s="10" t="str">
        <f t="shared" si="48"/>
        <v>M-40</v>
      </c>
      <c r="K396" s="10" t="str">
        <f t="shared" si="43"/>
        <v>Adulti</v>
      </c>
      <c r="L396" s="10">
        <f t="shared" si="44"/>
        <v>28</v>
      </c>
      <c r="M396" s="10">
        <f t="shared" si="45"/>
        <v>6500</v>
      </c>
      <c r="N396" s="10" t="str">
        <f t="shared" si="46"/>
        <v>B04</v>
      </c>
      <c r="P396" s="7"/>
    </row>
    <row r="397" spans="1:16">
      <c r="A397" s="62">
        <v>396</v>
      </c>
      <c r="B397" s="18" t="s">
        <v>1120</v>
      </c>
      <c r="C397" s="18" t="s">
        <v>1119</v>
      </c>
      <c r="D397" s="19">
        <v>2005</v>
      </c>
      <c r="E397" s="20" t="s">
        <v>7</v>
      </c>
      <c r="F397" s="66" t="s">
        <v>1097</v>
      </c>
      <c r="G397" s="18" t="s">
        <v>1098</v>
      </c>
      <c r="H397" s="9" t="str">
        <f t="shared" si="42"/>
        <v>ok</v>
      </c>
      <c r="I397" s="109" t="str">
        <f t="shared" si="47"/>
        <v>ALGERI THOMAS</v>
      </c>
      <c r="J397" s="10" t="str">
        <f t="shared" si="48"/>
        <v>M-Ragazzi A</v>
      </c>
      <c r="K397" s="10" t="str">
        <f t="shared" si="43"/>
        <v>Giovanile</v>
      </c>
      <c r="L397" s="10">
        <f t="shared" si="44"/>
        <v>10</v>
      </c>
      <c r="M397" s="10">
        <f t="shared" si="45"/>
        <v>1000</v>
      </c>
      <c r="N397" s="10" t="str">
        <f t="shared" si="46"/>
        <v>A05</v>
      </c>
      <c r="P397" s="7"/>
    </row>
    <row r="398" spans="1:16">
      <c r="A398" s="62">
        <v>397</v>
      </c>
      <c r="B398" s="18" t="s">
        <v>1118</v>
      </c>
      <c r="C398" s="18" t="s">
        <v>1117</v>
      </c>
      <c r="D398" s="19">
        <v>2008</v>
      </c>
      <c r="E398" s="20" t="s">
        <v>7</v>
      </c>
      <c r="F398" s="66" t="s">
        <v>1097</v>
      </c>
      <c r="G398" s="18" t="s">
        <v>1098</v>
      </c>
      <c r="H398" s="9" t="str">
        <f t="shared" si="42"/>
        <v>ok</v>
      </c>
      <c r="I398" s="109" t="str">
        <f t="shared" si="47"/>
        <v>AMAGHZAZ RAYAN</v>
      </c>
      <c r="J398" s="10" t="str">
        <f t="shared" si="48"/>
        <v>M-Pulcini</v>
      </c>
      <c r="K398" s="10" t="str">
        <f t="shared" si="43"/>
        <v>Giovanile</v>
      </c>
      <c r="L398" s="10">
        <f t="shared" si="44"/>
        <v>6</v>
      </c>
      <c r="M398" s="10">
        <f t="shared" si="45"/>
        <v>400</v>
      </c>
      <c r="N398" s="10" t="str">
        <f t="shared" si="46"/>
        <v>A09</v>
      </c>
      <c r="P398" s="7"/>
    </row>
    <row r="399" spans="1:16">
      <c r="A399" s="62">
        <v>398</v>
      </c>
      <c r="B399" s="18" t="s">
        <v>1116</v>
      </c>
      <c r="C399" s="18" t="s">
        <v>1115</v>
      </c>
      <c r="D399" s="19">
        <v>2009</v>
      </c>
      <c r="E399" s="20" t="s">
        <v>6</v>
      </c>
      <c r="F399" s="66" t="s">
        <v>1097</v>
      </c>
      <c r="G399" s="18" t="s">
        <v>1098</v>
      </c>
      <c r="H399" s="9" t="str">
        <f t="shared" si="42"/>
        <v>ok</v>
      </c>
      <c r="I399" s="109" t="str">
        <f t="shared" si="47"/>
        <v>ARGENTO LIDIA</v>
      </c>
      <c r="J399" s="10" t="str">
        <f t="shared" si="48"/>
        <v>F-Pulcini</v>
      </c>
      <c r="K399" s="10" t="str">
        <f t="shared" si="43"/>
        <v>Giovanile</v>
      </c>
      <c r="L399" s="10">
        <f t="shared" si="44"/>
        <v>5</v>
      </c>
      <c r="M399" s="10">
        <f t="shared" si="45"/>
        <v>400</v>
      </c>
      <c r="N399" s="10" t="str">
        <f t="shared" si="46"/>
        <v>A10</v>
      </c>
      <c r="P399" s="7"/>
    </row>
    <row r="400" spans="1:16">
      <c r="A400" s="62">
        <v>399</v>
      </c>
      <c r="B400" s="18" t="s">
        <v>1114</v>
      </c>
      <c r="C400" s="18" t="s">
        <v>240</v>
      </c>
      <c r="D400" s="19">
        <v>1970</v>
      </c>
      <c r="E400" s="20" t="s">
        <v>7</v>
      </c>
      <c r="F400" s="66" t="s">
        <v>1097</v>
      </c>
      <c r="G400" s="18" t="s">
        <v>1098</v>
      </c>
      <c r="H400" s="9" t="str">
        <f t="shared" si="42"/>
        <v>ok</v>
      </c>
      <c r="I400" s="109" t="str">
        <f t="shared" si="47"/>
        <v>BIANCHINI ELIA</v>
      </c>
      <c r="J400" s="10" t="str">
        <f t="shared" si="48"/>
        <v>M-45</v>
      </c>
      <c r="K400" s="10" t="str">
        <f t="shared" si="43"/>
        <v>Adulti</v>
      </c>
      <c r="L400" s="10">
        <f t="shared" si="44"/>
        <v>30</v>
      </c>
      <c r="M400" s="10">
        <f t="shared" si="45"/>
        <v>6500</v>
      </c>
      <c r="N400" s="10" t="str">
        <f t="shared" si="46"/>
        <v>B04</v>
      </c>
      <c r="P400" s="7"/>
    </row>
    <row r="401" spans="1:16">
      <c r="A401" s="62">
        <v>400</v>
      </c>
      <c r="B401" s="18" t="s">
        <v>1113</v>
      </c>
      <c r="C401" s="18" t="s">
        <v>672</v>
      </c>
      <c r="D401" s="19">
        <v>2006</v>
      </c>
      <c r="E401" s="20" t="s">
        <v>7</v>
      </c>
      <c r="F401" s="66" t="s">
        <v>1097</v>
      </c>
      <c r="G401" s="18" t="s">
        <v>1098</v>
      </c>
      <c r="H401" s="9" t="str">
        <f t="shared" si="42"/>
        <v>ok</v>
      </c>
      <c r="I401" s="109" t="str">
        <f t="shared" si="47"/>
        <v>BRINTAZZOLI GIANLUCA</v>
      </c>
      <c r="J401" s="10" t="str">
        <f t="shared" si="48"/>
        <v>M-Esordienti</v>
      </c>
      <c r="K401" s="10" t="str">
        <f t="shared" si="43"/>
        <v>Giovanile</v>
      </c>
      <c r="L401" s="10">
        <f t="shared" si="44"/>
        <v>8</v>
      </c>
      <c r="M401" s="10">
        <f t="shared" si="45"/>
        <v>800</v>
      </c>
      <c r="N401" s="10" t="str">
        <f t="shared" si="46"/>
        <v>A07</v>
      </c>
      <c r="P401" s="7"/>
    </row>
    <row r="402" spans="1:16">
      <c r="A402" s="62">
        <v>401</v>
      </c>
      <c r="B402" s="18" t="s">
        <v>1113</v>
      </c>
      <c r="C402" s="18" t="s">
        <v>416</v>
      </c>
      <c r="D402" s="19">
        <v>2008</v>
      </c>
      <c r="E402" s="20" t="s">
        <v>6</v>
      </c>
      <c r="F402" s="66" t="s">
        <v>1097</v>
      </c>
      <c r="G402" s="18" t="s">
        <v>1098</v>
      </c>
      <c r="H402" s="9" t="str">
        <f t="shared" si="42"/>
        <v>ok</v>
      </c>
      <c r="I402" s="109" t="str">
        <f t="shared" si="47"/>
        <v>BRINTAZZOLI GRETA</v>
      </c>
      <c r="J402" s="10" t="str">
        <f t="shared" si="48"/>
        <v>F-Pulcini</v>
      </c>
      <c r="K402" s="10" t="str">
        <f t="shared" si="43"/>
        <v>Giovanile</v>
      </c>
      <c r="L402" s="10">
        <f t="shared" si="44"/>
        <v>5</v>
      </c>
      <c r="M402" s="10">
        <f t="shared" si="45"/>
        <v>400</v>
      </c>
      <c r="N402" s="10" t="str">
        <f t="shared" si="46"/>
        <v>A10</v>
      </c>
      <c r="P402" s="7"/>
    </row>
    <row r="403" spans="1:16">
      <c r="A403" s="62">
        <v>402</v>
      </c>
      <c r="B403" s="18" t="s">
        <v>1112</v>
      </c>
      <c r="C403" s="18" t="s">
        <v>1111</v>
      </c>
      <c r="D403" s="19">
        <v>1990</v>
      </c>
      <c r="E403" s="20" t="s">
        <v>7</v>
      </c>
      <c r="F403" s="66" t="s">
        <v>1097</v>
      </c>
      <c r="G403" s="18" t="s">
        <v>1098</v>
      </c>
      <c r="H403" s="9" t="str">
        <f t="shared" si="42"/>
        <v>ok</v>
      </c>
      <c r="I403" s="109" t="str">
        <f t="shared" si="47"/>
        <v>CAGLIARI MANUEL</v>
      </c>
      <c r="J403" s="10" t="str">
        <f t="shared" si="48"/>
        <v>M-25</v>
      </c>
      <c r="K403" s="10" t="str">
        <f t="shared" si="43"/>
        <v>Adulti</v>
      </c>
      <c r="L403" s="10">
        <f t="shared" si="44"/>
        <v>22</v>
      </c>
      <c r="M403" s="10">
        <f t="shared" si="45"/>
        <v>6500</v>
      </c>
      <c r="N403" s="10" t="str">
        <f t="shared" si="46"/>
        <v>B04</v>
      </c>
      <c r="P403" s="7"/>
    </row>
    <row r="404" spans="1:16">
      <c r="A404" s="62">
        <v>403</v>
      </c>
      <c r="B404" s="18" t="s">
        <v>1110</v>
      </c>
      <c r="C404" s="18" t="s">
        <v>815</v>
      </c>
      <c r="D404" s="19">
        <v>2008</v>
      </c>
      <c r="E404" s="20" t="s">
        <v>6</v>
      </c>
      <c r="F404" s="66" t="s">
        <v>1097</v>
      </c>
      <c r="G404" s="18" t="s">
        <v>1098</v>
      </c>
      <c r="H404" s="9" t="str">
        <f t="shared" si="42"/>
        <v>ok</v>
      </c>
      <c r="I404" s="109" t="str">
        <f t="shared" si="47"/>
        <v>CANOVI VIOLA</v>
      </c>
      <c r="J404" s="10" t="str">
        <f t="shared" si="48"/>
        <v>F-Pulcini</v>
      </c>
      <c r="K404" s="10" t="str">
        <f t="shared" si="43"/>
        <v>Giovanile</v>
      </c>
      <c r="L404" s="10">
        <f t="shared" si="44"/>
        <v>5</v>
      </c>
      <c r="M404" s="10">
        <f t="shared" si="45"/>
        <v>400</v>
      </c>
      <c r="N404" s="10" t="str">
        <f t="shared" si="46"/>
        <v>A10</v>
      </c>
      <c r="P404" s="7"/>
    </row>
    <row r="405" spans="1:16">
      <c r="A405" s="62">
        <v>404</v>
      </c>
      <c r="B405" s="18" t="s">
        <v>733</v>
      </c>
      <c r="C405" s="18" t="s">
        <v>195</v>
      </c>
      <c r="D405" s="19">
        <v>2007</v>
      </c>
      <c r="E405" s="20" t="s">
        <v>7</v>
      </c>
      <c r="F405" s="66" t="s">
        <v>1097</v>
      </c>
      <c r="G405" s="18" t="s">
        <v>1098</v>
      </c>
      <c r="H405" s="9" t="str">
        <f t="shared" si="42"/>
        <v>ok</v>
      </c>
      <c r="I405" s="109" t="str">
        <f t="shared" si="47"/>
        <v>CASONI ALESSANDRO</v>
      </c>
      <c r="J405" s="10" t="str">
        <f t="shared" si="48"/>
        <v>M-Esordienti</v>
      </c>
      <c r="K405" s="10" t="str">
        <f t="shared" si="43"/>
        <v>Giovanile</v>
      </c>
      <c r="L405" s="10">
        <f t="shared" si="44"/>
        <v>8</v>
      </c>
      <c r="M405" s="10">
        <f t="shared" si="45"/>
        <v>800</v>
      </c>
      <c r="N405" s="10" t="str">
        <f t="shared" si="46"/>
        <v>A07</v>
      </c>
      <c r="P405" s="7"/>
    </row>
    <row r="406" spans="1:16">
      <c r="A406" s="62">
        <v>405</v>
      </c>
      <c r="B406" s="18" t="s">
        <v>733</v>
      </c>
      <c r="C406" s="18" t="s">
        <v>200</v>
      </c>
      <c r="D406" s="19">
        <v>2010</v>
      </c>
      <c r="E406" s="20" t="s">
        <v>7</v>
      </c>
      <c r="F406" s="66" t="s">
        <v>1097</v>
      </c>
      <c r="G406" s="18" t="s">
        <v>1098</v>
      </c>
      <c r="H406" s="9" t="str">
        <f t="shared" si="42"/>
        <v>ok</v>
      </c>
      <c r="I406" s="109" t="str">
        <f t="shared" si="47"/>
        <v>CASONI ROBERTO</v>
      </c>
      <c r="J406" s="10" t="str">
        <f t="shared" si="48"/>
        <v>M-Primi Passi</v>
      </c>
      <c r="K406" s="10" t="str">
        <f t="shared" si="43"/>
        <v>Giovanile</v>
      </c>
      <c r="L406" s="10">
        <f t="shared" si="44"/>
        <v>4</v>
      </c>
      <c r="M406" s="10">
        <f t="shared" si="45"/>
        <v>400</v>
      </c>
      <c r="N406" s="10" t="str">
        <f t="shared" si="46"/>
        <v>A11</v>
      </c>
      <c r="P406" s="7"/>
    </row>
    <row r="407" spans="1:16">
      <c r="A407" s="62">
        <v>406</v>
      </c>
      <c r="B407" s="18" t="s">
        <v>470</v>
      </c>
      <c r="C407" s="18" t="s">
        <v>867</v>
      </c>
      <c r="D407" s="19">
        <v>2007</v>
      </c>
      <c r="E407" s="20" t="s">
        <v>6</v>
      </c>
      <c r="F407" s="66" t="s">
        <v>1097</v>
      </c>
      <c r="G407" s="18" t="s">
        <v>1098</v>
      </c>
      <c r="H407" s="9" t="str">
        <f t="shared" si="42"/>
        <v>ok</v>
      </c>
      <c r="I407" s="109" t="str">
        <f t="shared" si="47"/>
        <v>FERRARI GIADA</v>
      </c>
      <c r="J407" s="10" t="str">
        <f t="shared" si="48"/>
        <v>F-Esordienti</v>
      </c>
      <c r="K407" s="10" t="str">
        <f t="shared" si="43"/>
        <v>Giovanile</v>
      </c>
      <c r="L407" s="10">
        <f t="shared" si="44"/>
        <v>7</v>
      </c>
      <c r="M407" s="10">
        <f t="shared" si="45"/>
        <v>800</v>
      </c>
      <c r="N407" s="10" t="str">
        <f t="shared" si="46"/>
        <v>A08</v>
      </c>
      <c r="P407" s="7"/>
    </row>
    <row r="408" spans="1:16">
      <c r="A408" s="62">
        <v>407</v>
      </c>
      <c r="B408" s="18" t="s">
        <v>470</v>
      </c>
      <c r="C408" s="18" t="s">
        <v>502</v>
      </c>
      <c r="D408" s="19">
        <v>2007</v>
      </c>
      <c r="E408" s="20" t="s">
        <v>6</v>
      </c>
      <c r="F408" s="66" t="s">
        <v>1097</v>
      </c>
      <c r="G408" s="18" t="s">
        <v>1098</v>
      </c>
      <c r="H408" s="9" t="str">
        <f t="shared" si="42"/>
        <v>ok</v>
      </c>
      <c r="I408" s="109" t="str">
        <f t="shared" si="47"/>
        <v>FERRARI SOFIA</v>
      </c>
      <c r="J408" s="10" t="str">
        <f t="shared" si="48"/>
        <v>F-Esordienti</v>
      </c>
      <c r="K408" s="10" t="str">
        <f t="shared" si="43"/>
        <v>Giovanile</v>
      </c>
      <c r="L408" s="10">
        <f t="shared" si="44"/>
        <v>7</v>
      </c>
      <c r="M408" s="10">
        <f t="shared" si="45"/>
        <v>800</v>
      </c>
      <c r="N408" s="10" t="str">
        <f t="shared" si="46"/>
        <v>A08</v>
      </c>
      <c r="P408" s="7"/>
    </row>
    <row r="409" spans="1:16">
      <c r="A409" s="62">
        <v>408</v>
      </c>
      <c r="B409" s="18" t="s">
        <v>1109</v>
      </c>
      <c r="C409" s="18" t="s">
        <v>549</v>
      </c>
      <c r="D409" s="19">
        <v>2011</v>
      </c>
      <c r="E409" s="20" t="s">
        <v>7</v>
      </c>
      <c r="F409" s="66" t="s">
        <v>1097</v>
      </c>
      <c r="G409" s="18" t="s">
        <v>1098</v>
      </c>
      <c r="H409" s="9" t="str">
        <f t="shared" si="42"/>
        <v>ok</v>
      </c>
      <c r="I409" s="109" t="str">
        <f t="shared" si="47"/>
        <v>FINOCCHIO SIMONE</v>
      </c>
      <c r="J409" s="10" t="str">
        <f t="shared" si="48"/>
        <v>M-Primi Passi</v>
      </c>
      <c r="K409" s="10" t="str">
        <f t="shared" si="43"/>
        <v>Giovanile</v>
      </c>
      <c r="L409" s="10">
        <f t="shared" si="44"/>
        <v>4</v>
      </c>
      <c r="M409" s="10">
        <f t="shared" si="45"/>
        <v>400</v>
      </c>
      <c r="N409" s="10" t="str">
        <f t="shared" si="46"/>
        <v>A11</v>
      </c>
      <c r="P409" s="7"/>
    </row>
    <row r="410" spans="1:16">
      <c r="A410" s="62">
        <v>409</v>
      </c>
      <c r="B410" s="18" t="s">
        <v>712</v>
      </c>
      <c r="C410" s="18" t="s">
        <v>1108</v>
      </c>
      <c r="D410" s="19">
        <v>2007</v>
      </c>
      <c r="E410" s="20" t="s">
        <v>6</v>
      </c>
      <c r="F410" s="66" t="s">
        <v>1097</v>
      </c>
      <c r="G410" s="18" t="s">
        <v>1098</v>
      </c>
      <c r="H410" s="9" t="str">
        <f t="shared" si="42"/>
        <v>ok</v>
      </c>
      <c r="I410" s="109" t="str">
        <f t="shared" si="47"/>
        <v>GASPARINI ELISABETTA</v>
      </c>
      <c r="J410" s="10" t="str">
        <f t="shared" si="48"/>
        <v>F-Esordienti</v>
      </c>
      <c r="K410" s="10" t="str">
        <f t="shared" si="43"/>
        <v>Giovanile</v>
      </c>
      <c r="L410" s="10">
        <f t="shared" si="44"/>
        <v>7</v>
      </c>
      <c r="M410" s="10">
        <f t="shared" si="45"/>
        <v>800</v>
      </c>
      <c r="N410" s="10" t="str">
        <f t="shared" si="46"/>
        <v>A08</v>
      </c>
      <c r="P410" s="7"/>
    </row>
    <row r="411" spans="1:16">
      <c r="A411" s="62">
        <v>410</v>
      </c>
      <c r="B411" s="18" t="s">
        <v>1107</v>
      </c>
      <c r="C411" s="18" t="s">
        <v>243</v>
      </c>
      <c r="D411" s="19">
        <v>1981</v>
      </c>
      <c r="E411" s="20" t="s">
        <v>7</v>
      </c>
      <c r="F411" s="66" t="s">
        <v>1097</v>
      </c>
      <c r="G411" s="18" t="s">
        <v>1098</v>
      </c>
      <c r="H411" s="9" t="str">
        <f t="shared" si="42"/>
        <v>ok</v>
      </c>
      <c r="I411" s="109" t="str">
        <f t="shared" si="47"/>
        <v>GHELFI MATTEO</v>
      </c>
      <c r="J411" s="10" t="str">
        <f t="shared" si="48"/>
        <v>M-35</v>
      </c>
      <c r="K411" s="10" t="str">
        <f t="shared" si="43"/>
        <v>Adulti</v>
      </c>
      <c r="L411" s="10">
        <f t="shared" si="44"/>
        <v>26</v>
      </c>
      <c r="M411" s="10">
        <f t="shared" si="45"/>
        <v>6500</v>
      </c>
      <c r="N411" s="10" t="str">
        <f t="shared" si="46"/>
        <v>B04</v>
      </c>
      <c r="P411" s="7"/>
    </row>
    <row r="412" spans="1:16">
      <c r="A412" s="62">
        <v>411</v>
      </c>
      <c r="B412" s="18" t="s">
        <v>1106</v>
      </c>
      <c r="C412" s="18" t="s">
        <v>549</v>
      </c>
      <c r="D412" s="19">
        <v>2006</v>
      </c>
      <c r="E412" s="20" t="s">
        <v>7</v>
      </c>
      <c r="F412" s="66" t="s">
        <v>1097</v>
      </c>
      <c r="G412" s="18" t="s">
        <v>1098</v>
      </c>
      <c r="H412" s="9" t="str">
        <f t="shared" si="42"/>
        <v>ok</v>
      </c>
      <c r="I412" s="109" t="str">
        <f t="shared" si="47"/>
        <v>GIORDANI SIMONE</v>
      </c>
      <c r="J412" s="10" t="str">
        <f t="shared" si="48"/>
        <v>M-Esordienti</v>
      </c>
      <c r="K412" s="10" t="str">
        <f t="shared" si="43"/>
        <v>Giovanile</v>
      </c>
      <c r="L412" s="10">
        <f t="shared" si="44"/>
        <v>8</v>
      </c>
      <c r="M412" s="10">
        <f t="shared" si="45"/>
        <v>800</v>
      </c>
      <c r="N412" s="10" t="str">
        <f t="shared" si="46"/>
        <v>A07</v>
      </c>
      <c r="P412" s="7"/>
    </row>
    <row r="413" spans="1:16">
      <c r="A413" s="62">
        <v>412</v>
      </c>
      <c r="B413" s="18" t="s">
        <v>1105</v>
      </c>
      <c r="C413" s="18" t="s">
        <v>539</v>
      </c>
      <c r="D413" s="19">
        <v>2007</v>
      </c>
      <c r="E413" s="20" t="s">
        <v>7</v>
      </c>
      <c r="F413" s="66" t="s">
        <v>1097</v>
      </c>
      <c r="G413" s="18" t="s">
        <v>1098</v>
      </c>
      <c r="H413" s="9" t="str">
        <f t="shared" si="42"/>
        <v>ok</v>
      </c>
      <c r="I413" s="109" t="str">
        <f t="shared" si="47"/>
        <v>IGNACIO ANTONIO</v>
      </c>
      <c r="J413" s="10" t="str">
        <f t="shared" si="48"/>
        <v>M-Esordienti</v>
      </c>
      <c r="K413" s="10" t="str">
        <f t="shared" si="43"/>
        <v>Giovanile</v>
      </c>
      <c r="L413" s="10">
        <f t="shared" si="44"/>
        <v>8</v>
      </c>
      <c r="M413" s="10">
        <f t="shared" si="45"/>
        <v>800</v>
      </c>
      <c r="N413" s="10" t="str">
        <f t="shared" si="46"/>
        <v>A07</v>
      </c>
      <c r="P413" s="7"/>
    </row>
    <row r="414" spans="1:16">
      <c r="A414" s="62">
        <v>413</v>
      </c>
      <c r="B414" s="18" t="s">
        <v>1103</v>
      </c>
      <c r="C414" s="18" t="s">
        <v>1104</v>
      </c>
      <c r="D414" s="19">
        <v>2007</v>
      </c>
      <c r="E414" s="20" t="s">
        <v>6</v>
      </c>
      <c r="F414" s="66" t="s">
        <v>1097</v>
      </c>
      <c r="G414" s="18" t="s">
        <v>1098</v>
      </c>
      <c r="H414" s="9" t="str">
        <f t="shared" si="42"/>
        <v>ok</v>
      </c>
      <c r="I414" s="109" t="str">
        <f t="shared" si="47"/>
        <v>ORLANDINI MARCELLA</v>
      </c>
      <c r="J414" s="10" t="str">
        <f t="shared" si="48"/>
        <v>F-Esordienti</v>
      </c>
      <c r="K414" s="10" t="str">
        <f t="shared" si="43"/>
        <v>Giovanile</v>
      </c>
      <c r="L414" s="10">
        <f t="shared" si="44"/>
        <v>7</v>
      </c>
      <c r="M414" s="10">
        <f t="shared" si="45"/>
        <v>800</v>
      </c>
      <c r="N414" s="10" t="str">
        <f t="shared" si="46"/>
        <v>A08</v>
      </c>
      <c r="P414" s="7"/>
    </row>
    <row r="415" spans="1:16">
      <c r="A415" s="62">
        <v>414</v>
      </c>
      <c r="B415" s="18" t="s">
        <v>1103</v>
      </c>
      <c r="C415" s="18" t="s">
        <v>1102</v>
      </c>
      <c r="D415" s="19">
        <v>2009</v>
      </c>
      <c r="E415" s="20" t="s">
        <v>7</v>
      </c>
      <c r="F415" s="66" t="s">
        <v>1097</v>
      </c>
      <c r="G415" s="18" t="s">
        <v>1098</v>
      </c>
      <c r="H415" s="9" t="str">
        <f t="shared" si="42"/>
        <v>ok</v>
      </c>
      <c r="I415" s="109" t="str">
        <f t="shared" si="47"/>
        <v>ORLANDINI MATTHIAS</v>
      </c>
      <c r="J415" s="10" t="str">
        <f t="shared" si="48"/>
        <v>M-Pulcini</v>
      </c>
      <c r="K415" s="10" t="str">
        <f t="shared" si="43"/>
        <v>Giovanile</v>
      </c>
      <c r="L415" s="10">
        <f t="shared" si="44"/>
        <v>6</v>
      </c>
      <c r="M415" s="10">
        <f t="shared" si="45"/>
        <v>400</v>
      </c>
      <c r="N415" s="10" t="str">
        <f t="shared" si="46"/>
        <v>A09</v>
      </c>
      <c r="P415" s="7"/>
    </row>
    <row r="416" spans="1:16">
      <c r="A416" s="62">
        <v>415</v>
      </c>
      <c r="B416" s="18" t="s">
        <v>2563</v>
      </c>
      <c r="C416" s="18" t="s">
        <v>250</v>
      </c>
      <c r="D416" s="19">
        <v>2006</v>
      </c>
      <c r="E416" s="20" t="s">
        <v>7</v>
      </c>
      <c r="F416" s="66" t="s">
        <v>192</v>
      </c>
      <c r="G416" s="18" t="s">
        <v>1098</v>
      </c>
      <c r="H416" s="9" t="str">
        <f t="shared" si="42"/>
        <v>ok</v>
      </c>
      <c r="I416" s="109" t="str">
        <f t="shared" si="47"/>
        <v>#RANCATI MATTIA</v>
      </c>
      <c r="J416" s="10" t="str">
        <f t="shared" si="48"/>
        <v>M-Esordienti</v>
      </c>
      <c r="K416" s="10" t="str">
        <f t="shared" si="43"/>
        <v>Giovanile</v>
      </c>
      <c r="L416" s="10">
        <f t="shared" si="44"/>
        <v>8</v>
      </c>
      <c r="M416" s="10">
        <f t="shared" si="45"/>
        <v>800</v>
      </c>
      <c r="N416" s="10" t="str">
        <f t="shared" si="46"/>
        <v>A07</v>
      </c>
      <c r="P416" s="7"/>
    </row>
    <row r="417" spans="1:16">
      <c r="A417" s="62">
        <v>416</v>
      </c>
      <c r="B417" s="18" t="s">
        <v>1100</v>
      </c>
      <c r="C417" s="18" t="s">
        <v>680</v>
      </c>
      <c r="D417" s="19">
        <v>2010</v>
      </c>
      <c r="E417" s="20" t="s">
        <v>6</v>
      </c>
      <c r="F417" s="66" t="s">
        <v>1097</v>
      </c>
      <c r="G417" s="18" t="s">
        <v>1098</v>
      </c>
      <c r="H417" s="9" t="str">
        <f t="shared" si="42"/>
        <v>ok</v>
      </c>
      <c r="I417" s="109" t="str">
        <f t="shared" si="47"/>
        <v>REVERBERI VANESSA</v>
      </c>
      <c r="J417" s="10" t="str">
        <f t="shared" si="48"/>
        <v>F-Primi Passi</v>
      </c>
      <c r="K417" s="10" t="str">
        <f t="shared" si="43"/>
        <v>Giovanile</v>
      </c>
      <c r="L417" s="10">
        <f t="shared" si="44"/>
        <v>3</v>
      </c>
      <c r="M417" s="10">
        <f t="shared" si="45"/>
        <v>400</v>
      </c>
      <c r="N417" s="10" t="str">
        <f t="shared" si="46"/>
        <v>A12</v>
      </c>
      <c r="P417" s="7"/>
    </row>
    <row r="418" spans="1:16">
      <c r="A418" s="62">
        <v>417</v>
      </c>
      <c r="B418" s="18" t="s">
        <v>1099</v>
      </c>
      <c r="C418" s="18" t="s">
        <v>785</v>
      </c>
      <c r="D418" s="19">
        <v>2005</v>
      </c>
      <c r="E418" s="20" t="s">
        <v>7</v>
      </c>
      <c r="F418" s="66" t="s">
        <v>1097</v>
      </c>
      <c r="G418" s="18" t="s">
        <v>1098</v>
      </c>
      <c r="H418" s="9" t="str">
        <f t="shared" si="42"/>
        <v>ok</v>
      </c>
      <c r="I418" s="109" t="str">
        <f t="shared" si="47"/>
        <v>SAMMARCO CLAUDIO</v>
      </c>
      <c r="J418" s="10" t="str">
        <f t="shared" si="48"/>
        <v>M-Ragazzi A</v>
      </c>
      <c r="K418" s="10" t="str">
        <f t="shared" si="43"/>
        <v>Giovanile</v>
      </c>
      <c r="L418" s="10">
        <f t="shared" si="44"/>
        <v>10</v>
      </c>
      <c r="M418" s="10">
        <f t="shared" si="45"/>
        <v>1000</v>
      </c>
      <c r="N418" s="10" t="str">
        <f t="shared" si="46"/>
        <v>A05</v>
      </c>
      <c r="P418" s="7"/>
    </row>
    <row r="419" spans="1:16">
      <c r="A419" s="62">
        <v>418</v>
      </c>
      <c r="B419" s="18" t="s">
        <v>1095</v>
      </c>
      <c r="C419" s="18" t="s">
        <v>1096</v>
      </c>
      <c r="D419" s="19">
        <v>2006</v>
      </c>
      <c r="E419" s="20" t="s">
        <v>7</v>
      </c>
      <c r="F419" s="66" t="s">
        <v>32</v>
      </c>
      <c r="G419" s="18" t="s">
        <v>1094</v>
      </c>
      <c r="H419" s="9" t="str">
        <f t="shared" si="42"/>
        <v>ok</v>
      </c>
      <c r="I419" s="109" t="str">
        <f t="shared" si="47"/>
        <v>CHIOZZI GIORGIO</v>
      </c>
      <c r="J419" s="10" t="str">
        <f t="shared" si="48"/>
        <v>M-Esordienti</v>
      </c>
      <c r="K419" s="10" t="str">
        <f t="shared" si="43"/>
        <v>Giovanile</v>
      </c>
      <c r="L419" s="10">
        <f t="shared" si="44"/>
        <v>8</v>
      </c>
      <c r="M419" s="10">
        <f t="shared" si="45"/>
        <v>800</v>
      </c>
      <c r="N419" s="10" t="str">
        <f t="shared" si="46"/>
        <v>A07</v>
      </c>
      <c r="P419" s="7"/>
    </row>
    <row r="420" spans="1:16">
      <c r="A420" s="62">
        <v>419</v>
      </c>
      <c r="B420" s="18" t="s">
        <v>1095</v>
      </c>
      <c r="C420" s="18" t="s">
        <v>361</v>
      </c>
      <c r="D420" s="19">
        <v>2008</v>
      </c>
      <c r="E420" s="20" t="s">
        <v>7</v>
      </c>
      <c r="F420" s="66" t="s">
        <v>32</v>
      </c>
      <c r="G420" s="18" t="s">
        <v>1094</v>
      </c>
      <c r="H420" s="9" t="str">
        <f t="shared" si="42"/>
        <v>ok</v>
      </c>
      <c r="I420" s="109" t="str">
        <f t="shared" si="47"/>
        <v>CHIOZZI PAOLO</v>
      </c>
      <c r="J420" s="10" t="str">
        <f t="shared" si="48"/>
        <v>M-Pulcini</v>
      </c>
      <c r="K420" s="10" t="str">
        <f t="shared" si="43"/>
        <v>Giovanile</v>
      </c>
      <c r="L420" s="10">
        <f t="shared" si="44"/>
        <v>6</v>
      </c>
      <c r="M420" s="10">
        <f t="shared" si="45"/>
        <v>400</v>
      </c>
      <c r="N420" s="10" t="str">
        <f t="shared" si="46"/>
        <v>A09</v>
      </c>
      <c r="P420" s="7"/>
    </row>
    <row r="421" spans="1:16">
      <c r="A421" s="62">
        <v>420</v>
      </c>
      <c r="B421" s="18" t="s">
        <v>1093</v>
      </c>
      <c r="C421" s="18" t="s">
        <v>1092</v>
      </c>
      <c r="D421" s="19">
        <v>1973</v>
      </c>
      <c r="E421" s="20" t="s">
        <v>6</v>
      </c>
      <c r="F421" s="66" t="s">
        <v>33</v>
      </c>
      <c r="G421" s="18" t="s">
        <v>1085</v>
      </c>
      <c r="H421" s="9" t="str">
        <f t="shared" si="42"/>
        <v>ok</v>
      </c>
      <c r="I421" s="109" t="str">
        <f t="shared" si="47"/>
        <v>BOURGUIBA LEILA</v>
      </c>
      <c r="J421" s="10" t="str">
        <f t="shared" si="48"/>
        <v>F-40</v>
      </c>
      <c r="K421" s="10" t="str">
        <f t="shared" si="43"/>
        <v>Adulti</v>
      </c>
      <c r="L421" s="10">
        <f t="shared" si="44"/>
        <v>27</v>
      </c>
      <c r="M421" s="10">
        <f t="shared" si="45"/>
        <v>4000</v>
      </c>
      <c r="N421" s="10" t="str">
        <f t="shared" si="46"/>
        <v>B02</v>
      </c>
      <c r="P421" s="7"/>
    </row>
    <row r="422" spans="1:16">
      <c r="A422" s="62">
        <v>421</v>
      </c>
      <c r="B422" s="18" t="s">
        <v>1091</v>
      </c>
      <c r="C422" s="18" t="s">
        <v>726</v>
      </c>
      <c r="D422" s="19">
        <v>1949</v>
      </c>
      <c r="E422" s="20" t="s">
        <v>7</v>
      </c>
      <c r="F422" s="66" t="s">
        <v>33</v>
      </c>
      <c r="G422" s="18" t="s">
        <v>1085</v>
      </c>
      <c r="H422" s="9" t="str">
        <f t="shared" si="42"/>
        <v>ok</v>
      </c>
      <c r="I422" s="109" t="str">
        <f t="shared" si="47"/>
        <v>CANCELLIERE DOMENICO</v>
      </c>
      <c r="J422" s="10" t="str">
        <f t="shared" si="48"/>
        <v>M-65</v>
      </c>
      <c r="K422" s="10" t="str">
        <f t="shared" si="43"/>
        <v>Adulti</v>
      </c>
      <c r="L422" s="10">
        <f t="shared" si="44"/>
        <v>38</v>
      </c>
      <c r="M422" s="10">
        <f t="shared" si="45"/>
        <v>5000</v>
      </c>
      <c r="N422" s="10" t="str">
        <f t="shared" si="46"/>
        <v>B03</v>
      </c>
      <c r="P422" s="7"/>
    </row>
    <row r="423" spans="1:16">
      <c r="A423" s="62">
        <v>422</v>
      </c>
      <c r="B423" s="18" t="s">
        <v>835</v>
      </c>
      <c r="C423" s="18" t="s">
        <v>373</v>
      </c>
      <c r="D423" s="19">
        <v>1960</v>
      </c>
      <c r="E423" s="20" t="s">
        <v>7</v>
      </c>
      <c r="F423" s="66" t="s">
        <v>33</v>
      </c>
      <c r="G423" s="18" t="s">
        <v>1085</v>
      </c>
      <c r="H423" s="9" t="str">
        <f t="shared" si="42"/>
        <v>ok</v>
      </c>
      <c r="I423" s="109" t="str">
        <f t="shared" si="47"/>
        <v>GOLFARI DANIELE</v>
      </c>
      <c r="J423" s="10" t="str">
        <f t="shared" si="48"/>
        <v>M-55</v>
      </c>
      <c r="K423" s="10" t="str">
        <f t="shared" si="43"/>
        <v>Adulti</v>
      </c>
      <c r="L423" s="10">
        <f t="shared" si="44"/>
        <v>34</v>
      </c>
      <c r="M423" s="10">
        <f t="shared" si="45"/>
        <v>5000</v>
      </c>
      <c r="N423" s="10" t="str">
        <f t="shared" si="46"/>
        <v>B03</v>
      </c>
      <c r="P423" s="7"/>
    </row>
    <row r="424" spans="1:16">
      <c r="A424" s="62">
        <v>423</v>
      </c>
      <c r="B424" s="18" t="s">
        <v>1090</v>
      </c>
      <c r="C424" s="18" t="s">
        <v>276</v>
      </c>
      <c r="D424" s="19">
        <v>1970</v>
      </c>
      <c r="E424" s="20" t="s">
        <v>6</v>
      </c>
      <c r="F424" s="66" t="s">
        <v>33</v>
      </c>
      <c r="G424" s="18" t="s">
        <v>1085</v>
      </c>
      <c r="H424" s="9" t="str">
        <f t="shared" si="42"/>
        <v>ok</v>
      </c>
      <c r="I424" s="109" t="str">
        <f t="shared" si="47"/>
        <v>LANCONELLI VALERIA</v>
      </c>
      <c r="J424" s="10" t="str">
        <f t="shared" si="48"/>
        <v>F-45</v>
      </c>
      <c r="K424" s="10" t="str">
        <f t="shared" si="43"/>
        <v>Adulti</v>
      </c>
      <c r="L424" s="10">
        <f t="shared" si="44"/>
        <v>29</v>
      </c>
      <c r="M424" s="10">
        <f t="shared" si="45"/>
        <v>4000</v>
      </c>
      <c r="N424" s="10" t="str">
        <f t="shared" si="46"/>
        <v>B02</v>
      </c>
      <c r="P424" s="7"/>
    </row>
    <row r="425" spans="1:16">
      <c r="A425" s="62">
        <v>424</v>
      </c>
      <c r="B425" s="18" t="s">
        <v>1089</v>
      </c>
      <c r="C425" s="18" t="s">
        <v>222</v>
      </c>
      <c r="D425" s="19">
        <v>1966</v>
      </c>
      <c r="E425" s="20" t="s">
        <v>7</v>
      </c>
      <c r="F425" s="66" t="s">
        <v>33</v>
      </c>
      <c r="G425" s="18" t="s">
        <v>1085</v>
      </c>
      <c r="H425" s="9" t="str">
        <f t="shared" si="42"/>
        <v>ok</v>
      </c>
      <c r="I425" s="109" t="str">
        <f t="shared" si="47"/>
        <v>LOLLI ALBERTO</v>
      </c>
      <c r="J425" s="10" t="str">
        <f t="shared" si="48"/>
        <v>M-50</v>
      </c>
      <c r="K425" s="10" t="str">
        <f t="shared" si="43"/>
        <v>Adulti</v>
      </c>
      <c r="L425" s="10">
        <f t="shared" si="44"/>
        <v>32</v>
      </c>
      <c r="M425" s="10">
        <f t="shared" si="45"/>
        <v>5000</v>
      </c>
      <c r="N425" s="10" t="str">
        <f t="shared" si="46"/>
        <v>B03</v>
      </c>
      <c r="P425" s="7"/>
    </row>
    <row r="426" spans="1:16">
      <c r="A426" s="62">
        <v>425</v>
      </c>
      <c r="B426" s="18" t="s">
        <v>1088</v>
      </c>
      <c r="C426" s="18" t="s">
        <v>1087</v>
      </c>
      <c r="D426" s="19">
        <v>1948</v>
      </c>
      <c r="E426" s="20" t="s">
        <v>7</v>
      </c>
      <c r="F426" s="66" t="s">
        <v>33</v>
      </c>
      <c r="G426" s="18" t="s">
        <v>1085</v>
      </c>
      <c r="H426" s="9" t="str">
        <f t="shared" si="42"/>
        <v>ok</v>
      </c>
      <c r="I426" s="109" t="str">
        <f t="shared" si="47"/>
        <v>PASOTTI NARDO</v>
      </c>
      <c r="J426" s="10" t="str">
        <f t="shared" si="48"/>
        <v>M-65</v>
      </c>
      <c r="K426" s="10" t="str">
        <f t="shared" si="43"/>
        <v>Adulti</v>
      </c>
      <c r="L426" s="10">
        <f t="shared" si="44"/>
        <v>38</v>
      </c>
      <c r="M426" s="10">
        <f t="shared" si="45"/>
        <v>5000</v>
      </c>
      <c r="N426" s="10" t="str">
        <f t="shared" si="46"/>
        <v>B03</v>
      </c>
      <c r="P426" s="7"/>
    </row>
    <row r="427" spans="1:16">
      <c r="A427" s="62">
        <v>426</v>
      </c>
      <c r="B427" s="18" t="s">
        <v>585</v>
      </c>
      <c r="C427" s="18" t="s">
        <v>863</v>
      </c>
      <c r="D427" s="19">
        <v>1986</v>
      </c>
      <c r="E427" s="20" t="s">
        <v>6</v>
      </c>
      <c r="F427" s="66" t="s">
        <v>33</v>
      </c>
      <c r="G427" s="18" t="s">
        <v>1085</v>
      </c>
      <c r="H427" s="9" t="str">
        <f t="shared" si="42"/>
        <v>ok</v>
      </c>
      <c r="I427" s="109" t="str">
        <f t="shared" si="47"/>
        <v>ROSSI ERIKA</v>
      </c>
      <c r="J427" s="10" t="str">
        <f t="shared" si="48"/>
        <v>F-30</v>
      </c>
      <c r="K427" s="10" t="str">
        <f t="shared" si="43"/>
        <v>Adulti</v>
      </c>
      <c r="L427" s="10">
        <f t="shared" si="44"/>
        <v>23</v>
      </c>
      <c r="M427" s="10">
        <f t="shared" si="45"/>
        <v>4000</v>
      </c>
      <c r="N427" s="10" t="str">
        <f t="shared" si="46"/>
        <v>B02</v>
      </c>
      <c r="P427" s="7"/>
    </row>
    <row r="428" spans="1:16">
      <c r="A428" s="62">
        <v>427</v>
      </c>
      <c r="B428" s="18" t="s">
        <v>585</v>
      </c>
      <c r="C428" s="18" t="s">
        <v>753</v>
      </c>
      <c r="D428" s="19">
        <v>1952</v>
      </c>
      <c r="E428" s="20" t="s">
        <v>7</v>
      </c>
      <c r="F428" s="66" t="s">
        <v>33</v>
      </c>
      <c r="G428" s="18" t="s">
        <v>1085</v>
      </c>
      <c r="H428" s="9" t="str">
        <f t="shared" si="42"/>
        <v>ok</v>
      </c>
      <c r="I428" s="109" t="str">
        <f t="shared" si="47"/>
        <v>ROSSI GIULIANO</v>
      </c>
      <c r="J428" s="10" t="str">
        <f t="shared" si="48"/>
        <v>M-65</v>
      </c>
      <c r="K428" s="10" t="str">
        <f t="shared" si="43"/>
        <v>Adulti</v>
      </c>
      <c r="L428" s="10">
        <f t="shared" si="44"/>
        <v>38</v>
      </c>
      <c r="M428" s="10">
        <f t="shared" si="45"/>
        <v>5000</v>
      </c>
      <c r="N428" s="10" t="str">
        <f t="shared" si="46"/>
        <v>B03</v>
      </c>
      <c r="P428" s="7"/>
    </row>
    <row r="429" spans="1:16">
      <c r="A429" s="62">
        <v>428</v>
      </c>
      <c r="B429" s="18" t="s">
        <v>1086</v>
      </c>
      <c r="C429" s="18" t="s">
        <v>826</v>
      </c>
      <c r="D429" s="19">
        <v>1956</v>
      </c>
      <c r="E429" s="20" t="s">
        <v>6</v>
      </c>
      <c r="F429" s="66" t="s">
        <v>33</v>
      </c>
      <c r="G429" s="18" t="s">
        <v>1085</v>
      </c>
      <c r="H429" s="9" t="str">
        <f t="shared" si="42"/>
        <v>ok</v>
      </c>
      <c r="I429" s="109" t="str">
        <f t="shared" si="47"/>
        <v>TASSINARI TIZIANA</v>
      </c>
      <c r="J429" s="10" t="str">
        <f t="shared" si="48"/>
        <v>F-60</v>
      </c>
      <c r="K429" s="10" t="str">
        <f t="shared" si="43"/>
        <v>Adulti</v>
      </c>
      <c r="L429" s="10">
        <f t="shared" si="44"/>
        <v>35</v>
      </c>
      <c r="M429" s="10">
        <f t="shared" si="45"/>
        <v>4000</v>
      </c>
      <c r="N429" s="10" t="str">
        <f t="shared" si="46"/>
        <v>B02</v>
      </c>
      <c r="P429" s="7"/>
    </row>
    <row r="430" spans="1:16">
      <c r="A430" s="62">
        <v>429</v>
      </c>
      <c r="B430" s="18" t="s">
        <v>2575</v>
      </c>
      <c r="C430" s="18" t="s">
        <v>718</v>
      </c>
      <c r="D430" s="19">
        <v>1974</v>
      </c>
      <c r="E430" s="20" t="s">
        <v>7</v>
      </c>
      <c r="F430" s="66" t="s">
        <v>1079</v>
      </c>
      <c r="G430" s="18" t="s">
        <v>1080</v>
      </c>
      <c r="H430" s="9" t="str">
        <f t="shared" si="42"/>
        <v>ok</v>
      </c>
      <c r="I430" s="109" t="str">
        <f t="shared" si="47"/>
        <v>#BONAZZI MASSIMO</v>
      </c>
      <c r="J430" s="10" t="str">
        <f t="shared" si="48"/>
        <v>M-40</v>
      </c>
      <c r="K430" s="10" t="str">
        <f t="shared" si="43"/>
        <v>Adulti</v>
      </c>
      <c r="L430" s="10">
        <f t="shared" si="44"/>
        <v>28</v>
      </c>
      <c r="M430" s="10">
        <f t="shared" si="45"/>
        <v>6500</v>
      </c>
      <c r="N430" s="10" t="str">
        <f t="shared" si="46"/>
        <v>B04</v>
      </c>
      <c r="P430" s="7"/>
    </row>
    <row r="431" spans="1:16">
      <c r="A431" s="62"/>
      <c r="B431" s="18" t="s">
        <v>1083</v>
      </c>
      <c r="C431" s="18" t="s">
        <v>361</v>
      </c>
      <c r="D431" s="19">
        <v>1966</v>
      </c>
      <c r="E431" s="20" t="s">
        <v>7</v>
      </c>
      <c r="F431" s="66" t="s">
        <v>1079</v>
      </c>
      <c r="G431" s="18" t="s">
        <v>1080</v>
      </c>
      <c r="H431" s="9" t="str">
        <f t="shared" si="42"/>
        <v>ok</v>
      </c>
      <c r="I431" s="109" t="str">
        <f t="shared" si="47"/>
        <v>CARNEVALI PAOLO</v>
      </c>
      <c r="J431" s="10" t="str">
        <f t="shared" si="48"/>
        <v>M-50</v>
      </c>
      <c r="K431" s="10" t="str">
        <f t="shared" si="43"/>
        <v>Adulti</v>
      </c>
      <c r="L431" s="10">
        <f t="shared" si="44"/>
        <v>32</v>
      </c>
      <c r="M431" s="10">
        <f t="shared" si="45"/>
        <v>5000</v>
      </c>
      <c r="N431" s="10" t="str">
        <f t="shared" si="46"/>
        <v>B03</v>
      </c>
      <c r="P431" s="7"/>
    </row>
    <row r="432" spans="1:16">
      <c r="A432" s="62">
        <v>431</v>
      </c>
      <c r="B432" s="18" t="s">
        <v>1082</v>
      </c>
      <c r="C432" s="18" t="s">
        <v>1081</v>
      </c>
      <c r="D432" s="19">
        <v>1980</v>
      </c>
      <c r="E432" s="20" t="s">
        <v>6</v>
      </c>
      <c r="F432" s="66" t="s">
        <v>1079</v>
      </c>
      <c r="G432" s="18" t="s">
        <v>1080</v>
      </c>
      <c r="H432" s="9" t="str">
        <f t="shared" si="42"/>
        <v>ok</v>
      </c>
      <c r="I432" s="109" t="str">
        <f t="shared" si="47"/>
        <v>PICCININI GABRIELLA</v>
      </c>
      <c r="J432" s="10" t="str">
        <f t="shared" si="48"/>
        <v>F-35</v>
      </c>
      <c r="K432" s="10" t="str">
        <f t="shared" si="43"/>
        <v>Adulti</v>
      </c>
      <c r="L432" s="10">
        <f t="shared" si="44"/>
        <v>25</v>
      </c>
      <c r="M432" s="10">
        <f t="shared" si="45"/>
        <v>4000</v>
      </c>
      <c r="N432" s="10" t="str">
        <f t="shared" si="46"/>
        <v>B02</v>
      </c>
      <c r="P432" s="7"/>
    </row>
    <row r="433" spans="1:16">
      <c r="A433" s="62">
        <v>432</v>
      </c>
      <c r="B433" s="18" t="s">
        <v>1078</v>
      </c>
      <c r="C433" s="18" t="s">
        <v>1077</v>
      </c>
      <c r="D433" s="19">
        <v>1972</v>
      </c>
      <c r="E433" s="20" t="s">
        <v>6</v>
      </c>
      <c r="F433" s="66" t="s">
        <v>1074</v>
      </c>
      <c r="G433" s="18" t="s">
        <v>1075</v>
      </c>
      <c r="H433" s="9" t="str">
        <f t="shared" si="42"/>
        <v>ok</v>
      </c>
      <c r="I433" s="109" t="str">
        <f t="shared" si="47"/>
        <v>BERTUCCELLI LUCIANA</v>
      </c>
      <c r="J433" s="10" t="str">
        <f t="shared" si="48"/>
        <v>F-45</v>
      </c>
      <c r="K433" s="10" t="str">
        <f t="shared" si="43"/>
        <v>Adulti</v>
      </c>
      <c r="L433" s="10">
        <f t="shared" si="44"/>
        <v>29</v>
      </c>
      <c r="M433" s="10">
        <f t="shared" si="45"/>
        <v>4000</v>
      </c>
      <c r="N433" s="10" t="str">
        <f t="shared" si="46"/>
        <v>B02</v>
      </c>
      <c r="P433" s="7"/>
    </row>
    <row r="434" spans="1:16">
      <c r="A434" s="62">
        <v>433</v>
      </c>
      <c r="B434" s="18" t="s">
        <v>1076</v>
      </c>
      <c r="C434" s="18" t="s">
        <v>361</v>
      </c>
      <c r="D434" s="19">
        <v>1966</v>
      </c>
      <c r="E434" s="20" t="s">
        <v>7</v>
      </c>
      <c r="F434" s="66" t="s">
        <v>1074</v>
      </c>
      <c r="G434" s="18" t="s">
        <v>1075</v>
      </c>
      <c r="H434" s="9" t="str">
        <f t="shared" si="42"/>
        <v>ok</v>
      </c>
      <c r="I434" s="109" t="str">
        <f t="shared" si="47"/>
        <v>GIUSTI PAOLO</v>
      </c>
      <c r="J434" s="10" t="str">
        <f t="shared" si="48"/>
        <v>M-50</v>
      </c>
      <c r="K434" s="10" t="str">
        <f t="shared" si="43"/>
        <v>Adulti</v>
      </c>
      <c r="L434" s="10">
        <f t="shared" si="44"/>
        <v>32</v>
      </c>
      <c r="M434" s="10">
        <f t="shared" si="45"/>
        <v>5000</v>
      </c>
      <c r="N434" s="10" t="str">
        <f t="shared" si="46"/>
        <v>B03</v>
      </c>
      <c r="P434" s="7"/>
    </row>
    <row r="435" spans="1:16">
      <c r="A435" s="62">
        <v>434</v>
      </c>
      <c r="B435" s="18" t="s">
        <v>495</v>
      </c>
      <c r="C435" s="18" t="s">
        <v>413</v>
      </c>
      <c r="D435" s="19">
        <v>2008</v>
      </c>
      <c r="E435" s="20" t="s">
        <v>7</v>
      </c>
      <c r="F435" s="66" t="s">
        <v>1059</v>
      </c>
      <c r="G435" s="18" t="s">
        <v>1060</v>
      </c>
      <c r="H435" s="9" t="str">
        <f t="shared" si="42"/>
        <v>ok</v>
      </c>
      <c r="I435" s="109" t="str">
        <f t="shared" si="47"/>
        <v>BERTANI STEFANO</v>
      </c>
      <c r="J435" s="10" t="str">
        <f t="shared" si="48"/>
        <v>M-Pulcini</v>
      </c>
      <c r="K435" s="10" t="str">
        <f t="shared" si="43"/>
        <v>Giovanile</v>
      </c>
      <c r="L435" s="10">
        <f t="shared" si="44"/>
        <v>6</v>
      </c>
      <c r="M435" s="10">
        <f t="shared" si="45"/>
        <v>400</v>
      </c>
      <c r="N435" s="10" t="str">
        <f t="shared" si="46"/>
        <v>A09</v>
      </c>
      <c r="P435" s="7"/>
    </row>
    <row r="436" spans="1:16">
      <c r="A436" s="62">
        <v>435</v>
      </c>
      <c r="B436" s="18" t="s">
        <v>1073</v>
      </c>
      <c r="C436" s="18" t="s">
        <v>429</v>
      </c>
      <c r="D436" s="19">
        <v>2005</v>
      </c>
      <c r="E436" s="20" t="s">
        <v>7</v>
      </c>
      <c r="F436" s="66" t="s">
        <v>1059</v>
      </c>
      <c r="G436" s="18" t="s">
        <v>1060</v>
      </c>
      <c r="H436" s="9" t="str">
        <f t="shared" si="42"/>
        <v>ok</v>
      </c>
      <c r="I436" s="109" t="str">
        <f t="shared" si="47"/>
        <v>BERTOLOTTI FEDERICO</v>
      </c>
      <c r="J436" s="10" t="str">
        <f t="shared" si="48"/>
        <v>M-Ragazzi A</v>
      </c>
      <c r="K436" s="10" t="str">
        <f t="shared" si="43"/>
        <v>Giovanile</v>
      </c>
      <c r="L436" s="10">
        <f t="shared" si="44"/>
        <v>10</v>
      </c>
      <c r="M436" s="10">
        <f t="shared" si="45"/>
        <v>1000</v>
      </c>
      <c r="N436" s="10" t="str">
        <f t="shared" si="46"/>
        <v>A05</v>
      </c>
      <c r="P436" s="7"/>
    </row>
    <row r="437" spans="1:16">
      <c r="A437" s="62">
        <v>436</v>
      </c>
      <c r="B437" s="18" t="s">
        <v>1072</v>
      </c>
      <c r="C437" s="18" t="s">
        <v>258</v>
      </c>
      <c r="D437" s="19">
        <v>2008</v>
      </c>
      <c r="E437" s="20" t="s">
        <v>6</v>
      </c>
      <c r="F437" s="66" t="s">
        <v>1059</v>
      </c>
      <c r="G437" s="18" t="s">
        <v>1060</v>
      </c>
      <c r="H437" s="9" t="str">
        <f t="shared" si="42"/>
        <v>ok</v>
      </c>
      <c r="I437" s="109" t="str">
        <f t="shared" si="47"/>
        <v>CASUBOLO GIULIA</v>
      </c>
      <c r="J437" s="10" t="str">
        <f t="shared" si="48"/>
        <v>F-Pulcini</v>
      </c>
      <c r="K437" s="10" t="str">
        <f t="shared" si="43"/>
        <v>Giovanile</v>
      </c>
      <c r="L437" s="10">
        <f t="shared" si="44"/>
        <v>5</v>
      </c>
      <c r="M437" s="10">
        <f t="shared" si="45"/>
        <v>400</v>
      </c>
      <c r="N437" s="10" t="str">
        <f t="shared" si="46"/>
        <v>A10</v>
      </c>
      <c r="P437" s="7"/>
    </row>
    <row r="438" spans="1:16">
      <c r="A438" s="62">
        <v>437</v>
      </c>
      <c r="B438" s="18" t="s">
        <v>1071</v>
      </c>
      <c r="C438" s="18" t="s">
        <v>1070</v>
      </c>
      <c r="D438" s="19">
        <v>2010</v>
      </c>
      <c r="E438" s="20" t="s">
        <v>6</v>
      </c>
      <c r="F438" s="66" t="s">
        <v>1059</v>
      </c>
      <c r="G438" s="18" t="s">
        <v>1060</v>
      </c>
      <c r="H438" s="9" t="str">
        <f t="shared" si="42"/>
        <v>ok</v>
      </c>
      <c r="I438" s="109" t="str">
        <f t="shared" si="47"/>
        <v>COMASTRI NICOLE</v>
      </c>
      <c r="J438" s="10" t="str">
        <f t="shared" si="48"/>
        <v>F-Primi Passi</v>
      </c>
      <c r="K438" s="10" t="str">
        <f t="shared" si="43"/>
        <v>Giovanile</v>
      </c>
      <c r="L438" s="10">
        <f t="shared" si="44"/>
        <v>3</v>
      </c>
      <c r="M438" s="10">
        <f t="shared" si="45"/>
        <v>400</v>
      </c>
      <c r="N438" s="10" t="str">
        <f t="shared" si="46"/>
        <v>A12</v>
      </c>
      <c r="P438" s="7"/>
    </row>
    <row r="439" spans="1:16">
      <c r="A439" s="62">
        <v>438</v>
      </c>
      <c r="B439" s="18" t="s">
        <v>1068</v>
      </c>
      <c r="C439" s="18" t="s">
        <v>1069</v>
      </c>
      <c r="D439" s="19">
        <v>2006</v>
      </c>
      <c r="E439" s="20" t="s">
        <v>7</v>
      </c>
      <c r="F439" s="66" t="s">
        <v>1059</v>
      </c>
      <c r="G439" s="18" t="s">
        <v>1060</v>
      </c>
      <c r="H439" s="9" t="str">
        <f t="shared" si="42"/>
        <v>ok</v>
      </c>
      <c r="I439" s="109" t="str">
        <f t="shared" si="47"/>
        <v>DIARRA JEAN IBRAHIME</v>
      </c>
      <c r="J439" s="10" t="str">
        <f t="shared" si="48"/>
        <v>M-Esordienti</v>
      </c>
      <c r="K439" s="10" t="str">
        <f t="shared" si="43"/>
        <v>Giovanile</v>
      </c>
      <c r="L439" s="10">
        <f t="shared" si="44"/>
        <v>8</v>
      </c>
      <c r="M439" s="10">
        <f t="shared" si="45"/>
        <v>800</v>
      </c>
      <c r="N439" s="10" t="str">
        <f t="shared" si="46"/>
        <v>A07</v>
      </c>
      <c r="P439" s="7"/>
    </row>
    <row r="440" spans="1:16">
      <c r="A440" s="62">
        <v>439</v>
      </c>
      <c r="B440" s="18" t="s">
        <v>1068</v>
      </c>
      <c r="C440" s="18" t="s">
        <v>1067</v>
      </c>
      <c r="D440" s="19">
        <v>2009</v>
      </c>
      <c r="E440" s="20" t="s">
        <v>6</v>
      </c>
      <c r="F440" s="66" t="s">
        <v>1059</v>
      </c>
      <c r="G440" s="18" t="s">
        <v>1060</v>
      </c>
      <c r="H440" s="9" t="str">
        <f t="shared" si="42"/>
        <v>ok</v>
      </c>
      <c r="I440" s="109" t="str">
        <f t="shared" si="47"/>
        <v>DIARRA THI WAN CLAIRE</v>
      </c>
      <c r="J440" s="10" t="str">
        <f t="shared" si="48"/>
        <v>F-Pulcini</v>
      </c>
      <c r="K440" s="10" t="str">
        <f t="shared" si="43"/>
        <v>Giovanile</v>
      </c>
      <c r="L440" s="10">
        <f t="shared" si="44"/>
        <v>5</v>
      </c>
      <c r="M440" s="10">
        <f t="shared" si="45"/>
        <v>400</v>
      </c>
      <c r="N440" s="10" t="str">
        <f t="shared" si="46"/>
        <v>A10</v>
      </c>
      <c r="P440" s="7"/>
    </row>
    <row r="441" spans="1:16">
      <c r="A441" s="62">
        <v>440</v>
      </c>
      <c r="B441" s="18" t="s">
        <v>1066</v>
      </c>
      <c r="C441" s="18" t="s">
        <v>439</v>
      </c>
      <c r="D441" s="19">
        <v>2010</v>
      </c>
      <c r="E441" s="20" t="s">
        <v>6</v>
      </c>
      <c r="F441" s="66" t="s">
        <v>1059</v>
      </c>
      <c r="G441" s="18" t="s">
        <v>1060</v>
      </c>
      <c r="H441" s="9" t="str">
        <f t="shared" si="42"/>
        <v>ok</v>
      </c>
      <c r="I441" s="109" t="str">
        <f t="shared" si="47"/>
        <v>LAMANDA MILENA</v>
      </c>
      <c r="J441" s="10" t="str">
        <f t="shared" si="48"/>
        <v>F-Primi Passi</v>
      </c>
      <c r="K441" s="10" t="str">
        <f t="shared" si="43"/>
        <v>Giovanile</v>
      </c>
      <c r="L441" s="10">
        <f t="shared" si="44"/>
        <v>3</v>
      </c>
      <c r="M441" s="10">
        <f t="shared" si="45"/>
        <v>400</v>
      </c>
      <c r="N441" s="10" t="str">
        <f t="shared" si="46"/>
        <v>A12</v>
      </c>
      <c r="P441" s="7"/>
    </row>
    <row r="442" spans="1:16">
      <c r="A442" s="62">
        <v>441</v>
      </c>
      <c r="B442" s="18" t="s">
        <v>1065</v>
      </c>
      <c r="C442" s="18" t="s">
        <v>240</v>
      </c>
      <c r="D442" s="19">
        <v>2005</v>
      </c>
      <c r="E442" s="20" t="s">
        <v>7</v>
      </c>
      <c r="F442" s="66" t="s">
        <v>1059</v>
      </c>
      <c r="G442" s="18" t="s">
        <v>1060</v>
      </c>
      <c r="H442" s="9" t="str">
        <f t="shared" si="42"/>
        <v>ok</v>
      </c>
      <c r="I442" s="109" t="str">
        <f t="shared" si="47"/>
        <v>MORETTI ELIA</v>
      </c>
      <c r="J442" s="10" t="str">
        <f t="shared" si="48"/>
        <v>M-Ragazzi A</v>
      </c>
      <c r="K442" s="10" t="str">
        <f t="shared" si="43"/>
        <v>Giovanile</v>
      </c>
      <c r="L442" s="10">
        <f t="shared" si="44"/>
        <v>10</v>
      </c>
      <c r="M442" s="10">
        <f t="shared" si="45"/>
        <v>1000</v>
      </c>
      <c r="N442" s="10" t="str">
        <f t="shared" si="46"/>
        <v>A05</v>
      </c>
      <c r="P442" s="7"/>
    </row>
    <row r="443" spans="1:16">
      <c r="A443" s="62">
        <v>442</v>
      </c>
      <c r="B443" s="18" t="s">
        <v>1064</v>
      </c>
      <c r="C443" s="18" t="s">
        <v>383</v>
      </c>
      <c r="D443" s="19">
        <v>2001</v>
      </c>
      <c r="E443" s="20" t="s">
        <v>7</v>
      </c>
      <c r="F443" s="66" t="s">
        <v>1059</v>
      </c>
      <c r="G443" s="18" t="s">
        <v>1060</v>
      </c>
      <c r="H443" s="9" t="str">
        <f t="shared" si="42"/>
        <v>ok</v>
      </c>
      <c r="I443" s="109" t="str">
        <f t="shared" si="47"/>
        <v>RIVI LORENZO</v>
      </c>
      <c r="J443" s="10" t="str">
        <f t="shared" si="48"/>
        <v>M-AllievI</v>
      </c>
      <c r="K443" s="10" t="str">
        <f t="shared" si="43"/>
        <v>Giovanile</v>
      </c>
      <c r="L443" s="10">
        <f t="shared" si="44"/>
        <v>16</v>
      </c>
      <c r="M443" s="10">
        <f t="shared" si="45"/>
        <v>2500</v>
      </c>
      <c r="N443" s="10" t="str">
        <f t="shared" si="46"/>
        <v>B01</v>
      </c>
      <c r="P443" s="7"/>
    </row>
    <row r="444" spans="1:16">
      <c r="A444" s="62">
        <v>443</v>
      </c>
      <c r="B444" s="18" t="s">
        <v>1062</v>
      </c>
      <c r="C444" s="18" t="s">
        <v>1063</v>
      </c>
      <c r="D444" s="19">
        <v>2009</v>
      </c>
      <c r="E444" s="20" t="s">
        <v>6</v>
      </c>
      <c r="F444" s="66" t="s">
        <v>1059</v>
      </c>
      <c r="G444" s="18" t="s">
        <v>1060</v>
      </c>
      <c r="H444" s="9" t="str">
        <f t="shared" si="42"/>
        <v>ok</v>
      </c>
      <c r="I444" s="109" t="str">
        <f t="shared" si="47"/>
        <v>ROMDHANI CHIRAZ</v>
      </c>
      <c r="J444" s="10" t="str">
        <f t="shared" si="48"/>
        <v>F-Pulcini</v>
      </c>
      <c r="K444" s="10" t="str">
        <f t="shared" si="43"/>
        <v>Giovanile</v>
      </c>
      <c r="L444" s="10">
        <f t="shared" si="44"/>
        <v>5</v>
      </c>
      <c r="M444" s="10">
        <f t="shared" si="45"/>
        <v>400</v>
      </c>
      <c r="N444" s="10" t="str">
        <f t="shared" si="46"/>
        <v>A10</v>
      </c>
      <c r="P444" s="7"/>
    </row>
    <row r="445" spans="1:16">
      <c r="A445" s="62">
        <v>444</v>
      </c>
      <c r="B445" s="18" t="s">
        <v>1062</v>
      </c>
      <c r="C445" s="18" t="s">
        <v>1061</v>
      </c>
      <c r="D445" s="19">
        <v>2006</v>
      </c>
      <c r="E445" s="20" t="s">
        <v>6</v>
      </c>
      <c r="F445" s="66" t="s">
        <v>1059</v>
      </c>
      <c r="G445" s="18" t="s">
        <v>1060</v>
      </c>
      <c r="H445" s="9" t="str">
        <f t="shared" si="42"/>
        <v>ok</v>
      </c>
      <c r="I445" s="109" t="str">
        <f t="shared" si="47"/>
        <v>ROMDHANI SIRINE</v>
      </c>
      <c r="J445" s="10" t="str">
        <f t="shared" si="48"/>
        <v>F-Esordienti</v>
      </c>
      <c r="K445" s="10" t="str">
        <f t="shared" si="43"/>
        <v>Giovanile</v>
      </c>
      <c r="L445" s="10">
        <f t="shared" si="44"/>
        <v>7</v>
      </c>
      <c r="M445" s="10">
        <f t="shared" si="45"/>
        <v>800</v>
      </c>
      <c r="N445" s="10" t="str">
        <f t="shared" si="46"/>
        <v>A08</v>
      </c>
      <c r="P445" s="7"/>
    </row>
    <row r="446" spans="1:16">
      <c r="A446" s="62">
        <v>445</v>
      </c>
      <c r="B446" s="18" t="s">
        <v>1058</v>
      </c>
      <c r="C446" s="18" t="s">
        <v>1057</v>
      </c>
      <c r="D446" s="19">
        <v>1972</v>
      </c>
      <c r="E446" s="20" t="s">
        <v>7</v>
      </c>
      <c r="F446" s="66" t="s">
        <v>1053</v>
      </c>
      <c r="G446" s="18" t="s">
        <v>1054</v>
      </c>
      <c r="H446" s="9" t="str">
        <f t="shared" si="42"/>
        <v>ok</v>
      </c>
      <c r="I446" s="109" t="str">
        <f t="shared" si="47"/>
        <v>MONTERUCCIOLI FLAVIO</v>
      </c>
      <c r="J446" s="10" t="str">
        <f t="shared" si="48"/>
        <v>M-45</v>
      </c>
      <c r="K446" s="10" t="str">
        <f t="shared" si="43"/>
        <v>Adulti</v>
      </c>
      <c r="L446" s="10">
        <f t="shared" si="44"/>
        <v>30</v>
      </c>
      <c r="M446" s="10">
        <f t="shared" si="45"/>
        <v>6500</v>
      </c>
      <c r="N446" s="10" t="str">
        <f t="shared" si="46"/>
        <v>B04</v>
      </c>
      <c r="P446" s="7"/>
    </row>
    <row r="447" spans="1:16">
      <c r="A447" s="62">
        <v>446</v>
      </c>
      <c r="B447" s="18" t="s">
        <v>1056</v>
      </c>
      <c r="C447" s="18" t="s">
        <v>1055</v>
      </c>
      <c r="D447" s="19">
        <v>1980</v>
      </c>
      <c r="E447" s="20" t="s">
        <v>7</v>
      </c>
      <c r="F447" s="66" t="s">
        <v>1053</v>
      </c>
      <c r="G447" s="18" t="s">
        <v>1054</v>
      </c>
      <c r="H447" s="9" t="str">
        <f t="shared" si="42"/>
        <v>ok</v>
      </c>
      <c r="I447" s="109" t="str">
        <f t="shared" si="47"/>
        <v>PALOMBO SATURNINO</v>
      </c>
      <c r="J447" s="10" t="str">
        <f t="shared" si="48"/>
        <v>M-35</v>
      </c>
      <c r="K447" s="10" t="str">
        <f t="shared" si="43"/>
        <v>Adulti</v>
      </c>
      <c r="L447" s="10">
        <f t="shared" si="44"/>
        <v>26</v>
      </c>
      <c r="M447" s="10">
        <f t="shared" si="45"/>
        <v>6500</v>
      </c>
      <c r="N447" s="10" t="str">
        <f t="shared" si="46"/>
        <v>B04</v>
      </c>
      <c r="P447" s="7"/>
    </row>
    <row r="448" spans="1:16">
      <c r="A448" s="62">
        <v>447</v>
      </c>
      <c r="B448" s="18" t="s">
        <v>494</v>
      </c>
      <c r="C448" s="18" t="s">
        <v>1052</v>
      </c>
      <c r="D448" s="19">
        <v>2007</v>
      </c>
      <c r="E448" s="20" t="s">
        <v>6</v>
      </c>
      <c r="F448" s="66" t="s">
        <v>1029</v>
      </c>
      <c r="G448" s="18" t="s">
        <v>1030</v>
      </c>
      <c r="H448" s="9" t="str">
        <f t="shared" si="42"/>
        <v>ok</v>
      </c>
      <c r="I448" s="109" t="str">
        <f t="shared" si="47"/>
        <v>BEZZI ASIA</v>
      </c>
      <c r="J448" s="10" t="str">
        <f t="shared" si="48"/>
        <v>F-Esordienti</v>
      </c>
      <c r="K448" s="10" t="str">
        <f t="shared" si="43"/>
        <v>Giovanile</v>
      </c>
      <c r="L448" s="10">
        <f t="shared" si="44"/>
        <v>7</v>
      </c>
      <c r="M448" s="10">
        <f t="shared" si="45"/>
        <v>800</v>
      </c>
      <c r="N448" s="10" t="str">
        <f t="shared" si="46"/>
        <v>A08</v>
      </c>
      <c r="P448" s="7"/>
    </row>
    <row r="449" spans="1:16">
      <c r="A449" s="63"/>
      <c r="B449" s="18" t="s">
        <v>1051</v>
      </c>
      <c r="C449" s="18" t="s">
        <v>385</v>
      </c>
      <c r="D449" s="19">
        <v>2009</v>
      </c>
      <c r="E449" s="20" t="s">
        <v>6</v>
      </c>
      <c r="F449" s="66" t="s">
        <v>1029</v>
      </c>
      <c r="G449" s="18" t="s">
        <v>1030</v>
      </c>
      <c r="H449" s="9" t="str">
        <f t="shared" si="42"/>
        <v>ok</v>
      </c>
      <c r="I449" s="109" t="str">
        <f t="shared" si="47"/>
        <v>BUFFIGNANI ELISA</v>
      </c>
      <c r="J449" s="10" t="str">
        <f t="shared" si="48"/>
        <v>F-Pulcini</v>
      </c>
      <c r="K449" s="10" t="str">
        <f t="shared" si="43"/>
        <v>Giovanile</v>
      </c>
      <c r="L449" s="10">
        <f t="shared" si="44"/>
        <v>5</v>
      </c>
      <c r="M449" s="10">
        <f t="shared" si="45"/>
        <v>400</v>
      </c>
      <c r="N449" s="10" t="str">
        <f t="shared" si="46"/>
        <v>A10</v>
      </c>
      <c r="P449" s="7"/>
    </row>
    <row r="450" spans="1:16">
      <c r="A450" s="63">
        <v>449</v>
      </c>
      <c r="B450" s="18" t="s">
        <v>1051</v>
      </c>
      <c r="C450" s="18" t="s">
        <v>218</v>
      </c>
      <c r="D450" s="19">
        <v>2006</v>
      </c>
      <c r="E450" s="20" t="s">
        <v>7</v>
      </c>
      <c r="F450" s="66" t="s">
        <v>1029</v>
      </c>
      <c r="G450" s="18" t="s">
        <v>1030</v>
      </c>
      <c r="H450" s="9" t="str">
        <f t="shared" ref="H450:H513" si="49">IF(COUNTA($B450)&gt;0,IF(COUNTIFS($B$2:$B$2502,$B450,$C$2:$C$2502,$C450,$D$2:$D$2502,$D450)&gt;1,"Duplicato","ok"),"-")</f>
        <v>ok</v>
      </c>
      <c r="I450" s="109" t="str">
        <f t="shared" si="47"/>
        <v>BUFFIGNANI LUCA</v>
      </c>
      <c r="J450" s="10" t="str">
        <f t="shared" si="48"/>
        <v>M-Esordienti</v>
      </c>
      <c r="K450" s="10" t="str">
        <f t="shared" ref="K450:K513" si="50">IF($B450&gt;"",VLOOKUP($E450&amp;$D450,_DeterminaCategorie,3,TRUE),"-")</f>
        <v>Giovanile</v>
      </c>
      <c r="L450" s="10">
        <f t="shared" ref="L450:L513" si="51">IF($B450&gt;"",VLOOKUP($E450&amp;$D450,_DeterminaCategorie,4,TRUE),"-")</f>
        <v>8</v>
      </c>
      <c r="M450" s="10">
        <f t="shared" ref="M450:M513" si="52">IF($B450&gt;"",VLOOKUP($E450&amp;$D450,_DeterminaCategorie,6,TRUE),"-")</f>
        <v>800</v>
      </c>
      <c r="N450" s="10" t="str">
        <f t="shared" ref="N450:N513" si="53">IF($B450&gt;"",VLOOKUP($E450&amp;$D450,_DeterminaCategorie,7,TRUE),"-")</f>
        <v>A07</v>
      </c>
      <c r="P450" s="7"/>
    </row>
    <row r="451" spans="1:16">
      <c r="A451" s="63">
        <v>450</v>
      </c>
      <c r="B451" s="18" t="s">
        <v>1050</v>
      </c>
      <c r="C451" s="18" t="s">
        <v>416</v>
      </c>
      <c r="D451" s="19">
        <v>2006</v>
      </c>
      <c r="E451" s="20" t="s">
        <v>6</v>
      </c>
      <c r="F451" s="66" t="s">
        <v>1029</v>
      </c>
      <c r="G451" s="18" t="s">
        <v>1030</v>
      </c>
      <c r="H451" s="9" t="str">
        <f t="shared" si="49"/>
        <v>ok</v>
      </c>
      <c r="I451" s="109" t="str">
        <f t="shared" ref="I451:I514" si="54">TRIM(B451) &amp; " " &amp; TRIM(C451)</f>
        <v>CATELLANI GRETA</v>
      </c>
      <c r="J451" s="10" t="str">
        <f t="shared" ref="J451:J514" si="55">IF(B451&gt;"",VLOOKUP($E451&amp;$D451,_DeterminaCategorie,5,TRUE),"-")</f>
        <v>F-Esordienti</v>
      </c>
      <c r="K451" s="10" t="str">
        <f t="shared" si="50"/>
        <v>Giovanile</v>
      </c>
      <c r="L451" s="10">
        <f t="shared" si="51"/>
        <v>7</v>
      </c>
      <c r="M451" s="10">
        <f t="shared" si="52"/>
        <v>800</v>
      </c>
      <c r="N451" s="10" t="str">
        <f t="shared" si="53"/>
        <v>A08</v>
      </c>
      <c r="P451" s="7"/>
    </row>
    <row r="452" spans="1:16">
      <c r="A452" s="63">
        <v>451</v>
      </c>
      <c r="B452" s="18" t="s">
        <v>1049</v>
      </c>
      <c r="C452" s="18" t="s">
        <v>290</v>
      </c>
      <c r="D452" s="19">
        <v>2010</v>
      </c>
      <c r="E452" s="20" t="s">
        <v>7</v>
      </c>
      <c r="F452" s="66" t="s">
        <v>1029</v>
      </c>
      <c r="G452" s="18" t="s">
        <v>1030</v>
      </c>
      <c r="H452" s="9" t="str">
        <f t="shared" si="49"/>
        <v>ok</v>
      </c>
      <c r="I452" s="109" t="str">
        <f t="shared" si="54"/>
        <v>CILLONI PIETRO</v>
      </c>
      <c r="J452" s="10" t="str">
        <f t="shared" si="55"/>
        <v>M-Primi Passi</v>
      </c>
      <c r="K452" s="10" t="str">
        <f t="shared" si="50"/>
        <v>Giovanile</v>
      </c>
      <c r="L452" s="10">
        <f t="shared" si="51"/>
        <v>4</v>
      </c>
      <c r="M452" s="10">
        <f t="shared" si="52"/>
        <v>400</v>
      </c>
      <c r="N452" s="10" t="str">
        <f t="shared" si="53"/>
        <v>A11</v>
      </c>
      <c r="P452" s="7"/>
    </row>
    <row r="453" spans="1:16">
      <c r="A453" s="63">
        <v>452</v>
      </c>
      <c r="B453" s="18" t="s">
        <v>1048</v>
      </c>
      <c r="C453" s="18" t="s">
        <v>1047</v>
      </c>
      <c r="D453" s="19">
        <v>2008</v>
      </c>
      <c r="E453" s="20" t="s">
        <v>6</v>
      </c>
      <c r="F453" s="66" t="s">
        <v>1029</v>
      </c>
      <c r="G453" s="18" t="s">
        <v>1030</v>
      </c>
      <c r="H453" s="9" t="str">
        <f t="shared" si="49"/>
        <v>ok</v>
      </c>
      <c r="I453" s="109" t="str">
        <f t="shared" si="54"/>
        <v>COCCONI GIORGIA</v>
      </c>
      <c r="J453" s="10" t="str">
        <f t="shared" si="55"/>
        <v>F-Pulcini</v>
      </c>
      <c r="K453" s="10" t="str">
        <f t="shared" si="50"/>
        <v>Giovanile</v>
      </c>
      <c r="L453" s="10">
        <f t="shared" si="51"/>
        <v>5</v>
      </c>
      <c r="M453" s="10">
        <f t="shared" si="52"/>
        <v>400</v>
      </c>
      <c r="N453" s="10" t="str">
        <f t="shared" si="53"/>
        <v>A10</v>
      </c>
      <c r="P453" s="7"/>
    </row>
    <row r="454" spans="1:16">
      <c r="A454" s="63">
        <v>453</v>
      </c>
      <c r="B454" s="18" t="s">
        <v>1046</v>
      </c>
      <c r="C454" s="18" t="s">
        <v>1045</v>
      </c>
      <c r="D454" s="19">
        <v>1974</v>
      </c>
      <c r="E454" s="20" t="s">
        <v>6</v>
      </c>
      <c r="F454" s="66" t="s">
        <v>1029</v>
      </c>
      <c r="G454" s="18" t="s">
        <v>1030</v>
      </c>
      <c r="H454" s="9" t="str">
        <f t="shared" si="49"/>
        <v>ok</v>
      </c>
      <c r="I454" s="109" t="str">
        <f t="shared" si="54"/>
        <v>CONIGLIO MARIA ROSARIA</v>
      </c>
      <c r="J454" s="10" t="str">
        <f t="shared" si="55"/>
        <v>F-40</v>
      </c>
      <c r="K454" s="10" t="str">
        <f t="shared" si="50"/>
        <v>Adulti</v>
      </c>
      <c r="L454" s="10">
        <f t="shared" si="51"/>
        <v>27</v>
      </c>
      <c r="M454" s="10">
        <f t="shared" si="52"/>
        <v>4000</v>
      </c>
      <c r="N454" s="10" t="str">
        <f t="shared" si="53"/>
        <v>B02</v>
      </c>
      <c r="P454" s="7"/>
    </row>
    <row r="455" spans="1:16">
      <c r="A455" s="63">
        <v>454</v>
      </c>
      <c r="B455" s="18" t="s">
        <v>1044</v>
      </c>
      <c r="C455" s="18" t="s">
        <v>424</v>
      </c>
      <c r="D455" s="19">
        <v>2008</v>
      </c>
      <c r="E455" s="20" t="s">
        <v>7</v>
      </c>
      <c r="F455" s="66" t="s">
        <v>1029</v>
      </c>
      <c r="G455" s="18" t="s">
        <v>1030</v>
      </c>
      <c r="H455" s="9" t="str">
        <f t="shared" si="49"/>
        <v>ok</v>
      </c>
      <c r="I455" s="109" t="str">
        <f t="shared" si="54"/>
        <v>DE PIETRI RICCARDO</v>
      </c>
      <c r="J455" s="10" t="str">
        <f t="shared" si="55"/>
        <v>M-Pulcini</v>
      </c>
      <c r="K455" s="10" t="str">
        <f t="shared" si="50"/>
        <v>Giovanile</v>
      </c>
      <c r="L455" s="10">
        <f t="shared" si="51"/>
        <v>6</v>
      </c>
      <c r="M455" s="10">
        <f t="shared" si="52"/>
        <v>400</v>
      </c>
      <c r="N455" s="10" t="str">
        <f t="shared" si="53"/>
        <v>A09</v>
      </c>
      <c r="P455" s="7"/>
    </row>
    <row r="456" spans="1:16">
      <c r="A456" s="63">
        <v>455</v>
      </c>
      <c r="B456" s="18" t="s">
        <v>1044</v>
      </c>
      <c r="C456" s="18" t="s">
        <v>549</v>
      </c>
      <c r="D456" s="19">
        <v>2008</v>
      </c>
      <c r="E456" s="20" t="s">
        <v>7</v>
      </c>
      <c r="F456" s="66" t="s">
        <v>1029</v>
      </c>
      <c r="G456" s="18" t="s">
        <v>1030</v>
      </c>
      <c r="H456" s="9" t="str">
        <f t="shared" si="49"/>
        <v>ok</v>
      </c>
      <c r="I456" s="109" t="str">
        <f t="shared" si="54"/>
        <v>DE PIETRI SIMONE</v>
      </c>
      <c r="J456" s="10" t="str">
        <f t="shared" si="55"/>
        <v>M-Pulcini</v>
      </c>
      <c r="K456" s="10" t="str">
        <f t="shared" si="50"/>
        <v>Giovanile</v>
      </c>
      <c r="L456" s="10">
        <f t="shared" si="51"/>
        <v>6</v>
      </c>
      <c r="M456" s="10">
        <f t="shared" si="52"/>
        <v>400</v>
      </c>
      <c r="N456" s="10" t="str">
        <f t="shared" si="53"/>
        <v>A09</v>
      </c>
      <c r="P456" s="7"/>
    </row>
    <row r="457" spans="1:16">
      <c r="A457" s="63"/>
      <c r="B457" s="18" t="s">
        <v>930</v>
      </c>
      <c r="C457" s="18" t="s">
        <v>236</v>
      </c>
      <c r="D457" s="19">
        <v>1990</v>
      </c>
      <c r="E457" s="20" t="s">
        <v>7</v>
      </c>
      <c r="F457" s="66" t="s">
        <v>1029</v>
      </c>
      <c r="G457" s="18" t="s">
        <v>1030</v>
      </c>
      <c r="H457" s="9" t="str">
        <f t="shared" si="49"/>
        <v>ok</v>
      </c>
      <c r="I457" s="109" t="str">
        <f t="shared" si="54"/>
        <v>FERRETTI FRANCESCO</v>
      </c>
      <c r="J457" s="10" t="str">
        <f t="shared" si="55"/>
        <v>M-25</v>
      </c>
      <c r="K457" s="10" t="str">
        <f t="shared" si="50"/>
        <v>Adulti</v>
      </c>
      <c r="L457" s="10">
        <f t="shared" si="51"/>
        <v>22</v>
      </c>
      <c r="M457" s="10">
        <f t="shared" si="52"/>
        <v>6500</v>
      </c>
      <c r="N457" s="10" t="str">
        <f t="shared" si="53"/>
        <v>B04</v>
      </c>
      <c r="P457" s="7"/>
    </row>
    <row r="458" spans="1:16">
      <c r="A458" s="63">
        <v>457</v>
      </c>
      <c r="B458" s="18" t="s">
        <v>1043</v>
      </c>
      <c r="C458" s="18" t="s">
        <v>355</v>
      </c>
      <c r="D458" s="19">
        <v>2007</v>
      </c>
      <c r="E458" s="20" t="s">
        <v>7</v>
      </c>
      <c r="F458" s="66" t="s">
        <v>1029</v>
      </c>
      <c r="G458" s="18" t="s">
        <v>1030</v>
      </c>
      <c r="H458" s="9" t="str">
        <f t="shared" si="49"/>
        <v>ok</v>
      </c>
      <c r="I458" s="109" t="str">
        <f t="shared" si="54"/>
        <v>FRANCHI ANDREA</v>
      </c>
      <c r="J458" s="10" t="str">
        <f t="shared" si="55"/>
        <v>M-Esordienti</v>
      </c>
      <c r="K458" s="10" t="str">
        <f t="shared" si="50"/>
        <v>Giovanile</v>
      </c>
      <c r="L458" s="10">
        <f t="shared" si="51"/>
        <v>8</v>
      </c>
      <c r="M458" s="10">
        <f t="shared" si="52"/>
        <v>800</v>
      </c>
      <c r="N458" s="10" t="str">
        <f t="shared" si="53"/>
        <v>A07</v>
      </c>
      <c r="P458" s="7"/>
    </row>
    <row r="459" spans="1:16">
      <c r="A459" s="63">
        <v>458</v>
      </c>
      <c r="B459" s="18" t="s">
        <v>1042</v>
      </c>
      <c r="C459" s="18" t="s">
        <v>218</v>
      </c>
      <c r="D459" s="19">
        <v>2007</v>
      </c>
      <c r="E459" s="20" t="s">
        <v>7</v>
      </c>
      <c r="F459" s="66" t="s">
        <v>1029</v>
      </c>
      <c r="G459" s="18" t="s">
        <v>1030</v>
      </c>
      <c r="H459" s="9" t="str">
        <f t="shared" si="49"/>
        <v>ok</v>
      </c>
      <c r="I459" s="109" t="str">
        <f t="shared" si="54"/>
        <v>INCERTI PARENTI LUCA</v>
      </c>
      <c r="J459" s="10" t="str">
        <f t="shared" si="55"/>
        <v>M-Esordienti</v>
      </c>
      <c r="K459" s="10" t="str">
        <f t="shared" si="50"/>
        <v>Giovanile</v>
      </c>
      <c r="L459" s="10">
        <f t="shared" si="51"/>
        <v>8</v>
      </c>
      <c r="M459" s="10">
        <f t="shared" si="52"/>
        <v>800</v>
      </c>
      <c r="N459" s="10" t="str">
        <f t="shared" si="53"/>
        <v>A07</v>
      </c>
      <c r="P459" s="7"/>
    </row>
    <row r="460" spans="1:16">
      <c r="A460" s="63">
        <v>459</v>
      </c>
      <c r="B460" s="18" t="s">
        <v>2618</v>
      </c>
      <c r="C460" s="18" t="s">
        <v>502</v>
      </c>
      <c r="D460" s="19">
        <v>2005</v>
      </c>
      <c r="E460" s="20" t="s">
        <v>6</v>
      </c>
      <c r="F460" s="66" t="s">
        <v>1029</v>
      </c>
      <c r="G460" s="18" t="s">
        <v>1030</v>
      </c>
      <c r="H460" s="9" t="str">
        <f t="shared" si="49"/>
        <v>ok</v>
      </c>
      <c r="I460" s="109" t="str">
        <f t="shared" si="54"/>
        <v>#OVI SOFIA</v>
      </c>
      <c r="J460" s="10" t="str">
        <f t="shared" si="55"/>
        <v>F-Ragazze A</v>
      </c>
      <c r="K460" s="10" t="str">
        <f t="shared" si="50"/>
        <v>Giovanile</v>
      </c>
      <c r="L460" s="10">
        <f t="shared" si="51"/>
        <v>9</v>
      </c>
      <c r="M460" s="10">
        <f t="shared" si="52"/>
        <v>1000</v>
      </c>
      <c r="N460" s="10" t="str">
        <f t="shared" si="53"/>
        <v>A06</v>
      </c>
      <c r="P460" s="7"/>
    </row>
    <row r="461" spans="1:16">
      <c r="A461" s="63">
        <v>460</v>
      </c>
      <c r="B461" s="18" t="s">
        <v>1040</v>
      </c>
      <c r="C461" s="18" t="s">
        <v>393</v>
      </c>
      <c r="D461" s="19">
        <v>2009</v>
      </c>
      <c r="E461" s="20" t="s">
        <v>6</v>
      </c>
      <c r="F461" s="66" t="s">
        <v>1029</v>
      </c>
      <c r="G461" s="18" t="s">
        <v>1030</v>
      </c>
      <c r="H461" s="9" t="str">
        <f t="shared" si="49"/>
        <v>ok</v>
      </c>
      <c r="I461" s="109" t="str">
        <f t="shared" si="54"/>
        <v>PAGLIA ALESSANDRA</v>
      </c>
      <c r="J461" s="10" t="str">
        <f t="shared" si="55"/>
        <v>F-Pulcini</v>
      </c>
      <c r="K461" s="10" t="str">
        <f t="shared" si="50"/>
        <v>Giovanile</v>
      </c>
      <c r="L461" s="10">
        <f t="shared" si="51"/>
        <v>5</v>
      </c>
      <c r="M461" s="10">
        <f t="shared" si="52"/>
        <v>400</v>
      </c>
      <c r="N461" s="10" t="str">
        <f t="shared" si="53"/>
        <v>A10</v>
      </c>
      <c r="P461" s="7"/>
    </row>
    <row r="462" spans="1:16">
      <c r="A462" s="63">
        <v>461</v>
      </c>
      <c r="B462" s="18" t="s">
        <v>1040</v>
      </c>
      <c r="C462" s="18" t="s">
        <v>385</v>
      </c>
      <c r="D462" s="19">
        <v>2006</v>
      </c>
      <c r="E462" s="20" t="s">
        <v>6</v>
      </c>
      <c r="F462" s="66" t="s">
        <v>1029</v>
      </c>
      <c r="G462" s="18" t="s">
        <v>1030</v>
      </c>
      <c r="H462" s="9" t="str">
        <f t="shared" si="49"/>
        <v>ok</v>
      </c>
      <c r="I462" s="109" t="str">
        <f t="shared" si="54"/>
        <v>PAGLIA ELISA</v>
      </c>
      <c r="J462" s="10" t="str">
        <f t="shared" si="55"/>
        <v>F-Esordienti</v>
      </c>
      <c r="K462" s="10" t="str">
        <f t="shared" si="50"/>
        <v>Giovanile</v>
      </c>
      <c r="L462" s="10">
        <f t="shared" si="51"/>
        <v>7</v>
      </c>
      <c r="M462" s="10">
        <f t="shared" si="52"/>
        <v>800</v>
      </c>
      <c r="N462" s="10" t="str">
        <f t="shared" si="53"/>
        <v>A08</v>
      </c>
      <c r="P462" s="7"/>
    </row>
    <row r="463" spans="1:16">
      <c r="A463" s="63"/>
      <c r="B463" s="18" t="s">
        <v>1039</v>
      </c>
      <c r="C463" s="18" t="s">
        <v>1038</v>
      </c>
      <c r="D463" s="19">
        <v>2010</v>
      </c>
      <c r="E463" s="20" t="s">
        <v>6</v>
      </c>
      <c r="F463" s="66" t="s">
        <v>1029</v>
      </c>
      <c r="G463" s="18" t="s">
        <v>1030</v>
      </c>
      <c r="H463" s="9" t="str">
        <f t="shared" si="49"/>
        <v>ok</v>
      </c>
      <c r="I463" s="109" t="str">
        <f t="shared" si="54"/>
        <v>PASTORINO ANGELICA</v>
      </c>
      <c r="J463" s="10" t="str">
        <f t="shared" si="55"/>
        <v>F-Primi Passi</v>
      </c>
      <c r="K463" s="10" t="str">
        <f t="shared" si="50"/>
        <v>Giovanile</v>
      </c>
      <c r="L463" s="10">
        <f t="shared" si="51"/>
        <v>3</v>
      </c>
      <c r="M463" s="10">
        <f t="shared" si="52"/>
        <v>400</v>
      </c>
      <c r="N463" s="10" t="str">
        <f t="shared" si="53"/>
        <v>A12</v>
      </c>
      <c r="P463" s="7"/>
    </row>
    <row r="464" spans="1:16">
      <c r="A464" s="63">
        <v>463</v>
      </c>
      <c r="B464" s="18" t="s">
        <v>1037</v>
      </c>
      <c r="C464" s="18" t="s">
        <v>781</v>
      </c>
      <c r="D464" s="19">
        <v>2004</v>
      </c>
      <c r="E464" s="20" t="s">
        <v>6</v>
      </c>
      <c r="F464" s="66" t="s">
        <v>1029</v>
      </c>
      <c r="G464" s="18" t="s">
        <v>1030</v>
      </c>
      <c r="H464" s="9" t="str">
        <f t="shared" si="49"/>
        <v>ok</v>
      </c>
      <c r="I464" s="109" t="str">
        <f t="shared" si="54"/>
        <v>PIAGNI REBECCA</v>
      </c>
      <c r="J464" s="10" t="str">
        <f t="shared" si="55"/>
        <v>F-Ragazze B</v>
      </c>
      <c r="K464" s="10" t="str">
        <f t="shared" si="50"/>
        <v>Giovanile</v>
      </c>
      <c r="L464" s="10">
        <f t="shared" si="51"/>
        <v>11</v>
      </c>
      <c r="M464" s="10">
        <f t="shared" si="52"/>
        <v>1000</v>
      </c>
      <c r="N464" s="10" t="str">
        <f t="shared" si="53"/>
        <v>A04</v>
      </c>
      <c r="P464" s="7"/>
    </row>
    <row r="465" spans="1:16">
      <c r="A465" s="63">
        <v>464</v>
      </c>
      <c r="B465" s="42" t="s">
        <v>1037</v>
      </c>
      <c r="C465" s="42" t="s">
        <v>234</v>
      </c>
      <c r="D465" s="19">
        <v>2005</v>
      </c>
      <c r="E465" s="20" t="s">
        <v>7</v>
      </c>
      <c r="F465" s="66" t="s">
        <v>1029</v>
      </c>
      <c r="G465" s="18" t="s">
        <v>1030</v>
      </c>
      <c r="H465" s="9" t="str">
        <f t="shared" si="49"/>
        <v>ok</v>
      </c>
      <c r="I465" s="109" t="str">
        <f t="shared" si="54"/>
        <v>PIAGNI TOMMASO</v>
      </c>
      <c r="J465" s="10" t="str">
        <f t="shared" si="55"/>
        <v>M-Ragazzi A</v>
      </c>
      <c r="K465" s="10" t="str">
        <f t="shared" si="50"/>
        <v>Giovanile</v>
      </c>
      <c r="L465" s="10">
        <f t="shared" si="51"/>
        <v>10</v>
      </c>
      <c r="M465" s="10">
        <f t="shared" si="52"/>
        <v>1000</v>
      </c>
      <c r="N465" s="10" t="str">
        <f t="shared" si="53"/>
        <v>A05</v>
      </c>
      <c r="P465" s="7"/>
    </row>
    <row r="466" spans="1:16">
      <c r="A466" s="63">
        <v>465</v>
      </c>
      <c r="B466" s="18" t="s">
        <v>2616</v>
      </c>
      <c r="C466" s="18" t="s">
        <v>339</v>
      </c>
      <c r="D466" s="19">
        <v>2004</v>
      </c>
      <c r="E466" s="20" t="s">
        <v>7</v>
      </c>
      <c r="F466" s="66" t="s">
        <v>1029</v>
      </c>
      <c r="G466" s="18" t="s">
        <v>1030</v>
      </c>
      <c r="H466" s="9" t="str">
        <f t="shared" si="49"/>
        <v>ok</v>
      </c>
      <c r="I466" s="109" t="str">
        <f t="shared" si="54"/>
        <v>#PINELLI DAVIDE</v>
      </c>
      <c r="J466" s="10" t="str">
        <f t="shared" si="55"/>
        <v>M-Ragazzi B</v>
      </c>
      <c r="K466" s="10" t="str">
        <f t="shared" si="50"/>
        <v>Giovanile</v>
      </c>
      <c r="L466" s="10">
        <f t="shared" si="51"/>
        <v>12</v>
      </c>
      <c r="M466" s="10">
        <f t="shared" si="52"/>
        <v>1000</v>
      </c>
      <c r="N466" s="10" t="str">
        <f t="shared" si="53"/>
        <v>A03</v>
      </c>
      <c r="P466" s="7"/>
    </row>
    <row r="467" spans="1:16">
      <c r="A467" s="63">
        <v>466</v>
      </c>
      <c r="B467" s="18" t="s">
        <v>1035</v>
      </c>
      <c r="C467" s="18" t="s">
        <v>339</v>
      </c>
      <c r="D467" s="19">
        <v>2005</v>
      </c>
      <c r="E467" s="20" t="s">
        <v>7</v>
      </c>
      <c r="F467" s="66" t="s">
        <v>1029</v>
      </c>
      <c r="G467" s="18" t="s">
        <v>1030</v>
      </c>
      <c r="H467" s="9" t="str">
        <f t="shared" si="49"/>
        <v>ok</v>
      </c>
      <c r="I467" s="109" t="str">
        <f t="shared" si="54"/>
        <v>RONDANINI DAVIDE</v>
      </c>
      <c r="J467" s="10" t="str">
        <f t="shared" si="55"/>
        <v>M-Ragazzi A</v>
      </c>
      <c r="K467" s="10" t="str">
        <f t="shared" si="50"/>
        <v>Giovanile</v>
      </c>
      <c r="L467" s="10">
        <f t="shared" si="51"/>
        <v>10</v>
      </c>
      <c r="M467" s="10">
        <f t="shared" si="52"/>
        <v>1000</v>
      </c>
      <c r="N467" s="10" t="str">
        <f t="shared" si="53"/>
        <v>A05</v>
      </c>
      <c r="P467" s="7"/>
    </row>
    <row r="468" spans="1:16">
      <c r="A468" s="63">
        <v>467</v>
      </c>
      <c r="B468" s="18" t="s">
        <v>1034</v>
      </c>
      <c r="C468" s="18" t="s">
        <v>255</v>
      </c>
      <c r="D468" s="19">
        <v>2004</v>
      </c>
      <c r="E468" s="20" t="s">
        <v>6</v>
      </c>
      <c r="F468" s="66" t="s">
        <v>1029</v>
      </c>
      <c r="G468" s="18" t="s">
        <v>1030</v>
      </c>
      <c r="H468" s="9" t="str">
        <f t="shared" si="49"/>
        <v>ok</v>
      </c>
      <c r="I468" s="109" t="str">
        <f t="shared" si="54"/>
        <v>TINCANI FRANCESCA</v>
      </c>
      <c r="J468" s="10" t="str">
        <f t="shared" si="55"/>
        <v>F-Ragazze B</v>
      </c>
      <c r="K468" s="10" t="str">
        <f t="shared" si="50"/>
        <v>Giovanile</v>
      </c>
      <c r="L468" s="10">
        <f t="shared" si="51"/>
        <v>11</v>
      </c>
      <c r="M468" s="10">
        <f t="shared" si="52"/>
        <v>1000</v>
      </c>
      <c r="N468" s="10" t="str">
        <f t="shared" si="53"/>
        <v>A04</v>
      </c>
      <c r="P468" s="7"/>
    </row>
    <row r="469" spans="1:16">
      <c r="A469" s="63">
        <v>468</v>
      </c>
      <c r="B469" s="18" t="s">
        <v>1033</v>
      </c>
      <c r="C469" s="18" t="s">
        <v>385</v>
      </c>
      <c r="D469" s="19">
        <v>2006</v>
      </c>
      <c r="E469" s="20" t="s">
        <v>6</v>
      </c>
      <c r="F469" s="66" t="s">
        <v>1029</v>
      </c>
      <c r="G469" s="18" t="s">
        <v>1030</v>
      </c>
      <c r="H469" s="9" t="str">
        <f t="shared" si="49"/>
        <v>ok</v>
      </c>
      <c r="I469" s="109" t="str">
        <f t="shared" si="54"/>
        <v>TONI ELISA</v>
      </c>
      <c r="J469" s="10" t="str">
        <f t="shared" si="55"/>
        <v>F-Esordienti</v>
      </c>
      <c r="K469" s="10" t="str">
        <f t="shared" si="50"/>
        <v>Giovanile</v>
      </c>
      <c r="L469" s="10">
        <f t="shared" si="51"/>
        <v>7</v>
      </c>
      <c r="M469" s="10">
        <f t="shared" si="52"/>
        <v>800</v>
      </c>
      <c r="N469" s="10" t="str">
        <f t="shared" si="53"/>
        <v>A08</v>
      </c>
      <c r="P469" s="7"/>
    </row>
    <row r="470" spans="1:16">
      <c r="A470" s="63">
        <v>469</v>
      </c>
      <c r="B470" s="18" t="s">
        <v>1032</v>
      </c>
      <c r="C470" s="18" t="s">
        <v>1031</v>
      </c>
      <c r="D470" s="19">
        <v>2001</v>
      </c>
      <c r="E470" s="20" t="s">
        <v>7</v>
      </c>
      <c r="F470" s="66" t="s">
        <v>1029</v>
      </c>
      <c r="G470" s="18" t="s">
        <v>1030</v>
      </c>
      <c r="H470" s="9" t="str">
        <f t="shared" si="49"/>
        <v>ok</v>
      </c>
      <c r="I470" s="109" t="str">
        <f t="shared" si="54"/>
        <v>TRAORE' MAHAMMADOU</v>
      </c>
      <c r="J470" s="10" t="str">
        <f t="shared" si="55"/>
        <v>M-AllievI</v>
      </c>
      <c r="K470" s="10" t="str">
        <f t="shared" si="50"/>
        <v>Giovanile</v>
      </c>
      <c r="L470" s="10">
        <f t="shared" si="51"/>
        <v>16</v>
      </c>
      <c r="M470" s="10">
        <f t="shared" si="52"/>
        <v>2500</v>
      </c>
      <c r="N470" s="10" t="str">
        <f t="shared" si="53"/>
        <v>B01</v>
      </c>
      <c r="P470" s="7"/>
    </row>
    <row r="471" spans="1:16">
      <c r="A471" s="63">
        <v>470</v>
      </c>
      <c r="B471" s="18" t="s">
        <v>1028</v>
      </c>
      <c r="C471" s="18" t="s">
        <v>1027</v>
      </c>
      <c r="D471" s="19">
        <v>1994</v>
      </c>
      <c r="E471" s="20" t="s">
        <v>6</v>
      </c>
      <c r="F471" s="66" t="s">
        <v>1022</v>
      </c>
      <c r="G471" s="18" t="s">
        <v>1023</v>
      </c>
      <c r="H471" s="9" t="str">
        <f t="shared" si="49"/>
        <v>ok</v>
      </c>
      <c r="I471" s="109" t="str">
        <f t="shared" si="54"/>
        <v>BARONI BENEDETTA</v>
      </c>
      <c r="J471" s="10" t="str">
        <f t="shared" si="55"/>
        <v>F-20</v>
      </c>
      <c r="K471" s="10" t="str">
        <f t="shared" si="50"/>
        <v>Adulti</v>
      </c>
      <c r="L471" s="10">
        <f t="shared" si="51"/>
        <v>19</v>
      </c>
      <c r="M471" s="10">
        <f t="shared" si="52"/>
        <v>4000</v>
      </c>
      <c r="N471" s="10" t="str">
        <f t="shared" si="53"/>
        <v>B02</v>
      </c>
      <c r="P471" s="7"/>
    </row>
    <row r="472" spans="1:16">
      <c r="A472" s="63">
        <v>471</v>
      </c>
      <c r="B472" s="18" t="s">
        <v>1026</v>
      </c>
      <c r="C472" s="18" t="s">
        <v>693</v>
      </c>
      <c r="D472" s="19">
        <v>1967</v>
      </c>
      <c r="E472" s="20" t="s">
        <v>7</v>
      </c>
      <c r="F472" s="66" t="s">
        <v>1022</v>
      </c>
      <c r="G472" s="18" t="s">
        <v>1023</v>
      </c>
      <c r="H472" s="9" t="str">
        <f t="shared" si="49"/>
        <v>ok</v>
      </c>
      <c r="I472" s="109" t="str">
        <f t="shared" si="54"/>
        <v>FATTORI SAVERIO</v>
      </c>
      <c r="J472" s="10" t="str">
        <f t="shared" si="55"/>
        <v>M-50</v>
      </c>
      <c r="K472" s="10" t="str">
        <f t="shared" si="50"/>
        <v>Adulti</v>
      </c>
      <c r="L472" s="10">
        <f t="shared" si="51"/>
        <v>32</v>
      </c>
      <c r="M472" s="10">
        <f t="shared" si="52"/>
        <v>5000</v>
      </c>
      <c r="N472" s="10" t="str">
        <f t="shared" si="53"/>
        <v>B03</v>
      </c>
      <c r="P472" s="7"/>
    </row>
    <row r="473" spans="1:16">
      <c r="A473" s="63">
        <v>472</v>
      </c>
      <c r="B473" s="18" t="s">
        <v>1025</v>
      </c>
      <c r="C473" s="18" t="s">
        <v>1024</v>
      </c>
      <c r="D473" s="19">
        <v>2004</v>
      </c>
      <c r="E473" s="20" t="s">
        <v>7</v>
      </c>
      <c r="F473" s="66" t="s">
        <v>1022</v>
      </c>
      <c r="G473" s="18" t="s">
        <v>1023</v>
      </c>
      <c r="H473" s="9" t="str">
        <f t="shared" si="49"/>
        <v>ok</v>
      </c>
      <c r="I473" s="109" t="str">
        <f t="shared" si="54"/>
        <v>SANSEVERINATI SASHA</v>
      </c>
      <c r="J473" s="10" t="str">
        <f t="shared" si="55"/>
        <v>M-Ragazzi B</v>
      </c>
      <c r="K473" s="10" t="str">
        <f t="shared" si="50"/>
        <v>Giovanile</v>
      </c>
      <c r="L473" s="10">
        <f t="shared" si="51"/>
        <v>12</v>
      </c>
      <c r="M473" s="10">
        <f t="shared" si="52"/>
        <v>1000</v>
      </c>
      <c r="N473" s="10" t="str">
        <f t="shared" si="53"/>
        <v>A03</v>
      </c>
      <c r="P473" s="7"/>
    </row>
    <row r="474" spans="1:16">
      <c r="A474" s="63">
        <v>473</v>
      </c>
      <c r="B474" s="18" t="s">
        <v>1021</v>
      </c>
      <c r="C474" s="18" t="s">
        <v>218</v>
      </c>
      <c r="D474" s="19">
        <v>2001</v>
      </c>
      <c r="E474" s="20" t="s">
        <v>7</v>
      </c>
      <c r="F474" s="66" t="s">
        <v>1005</v>
      </c>
      <c r="G474" s="18" t="s">
        <v>1006</v>
      </c>
      <c r="H474" s="9" t="str">
        <f t="shared" si="49"/>
        <v>ok</v>
      </c>
      <c r="I474" s="109" t="str">
        <f t="shared" si="54"/>
        <v>ANSELMO LUCA</v>
      </c>
      <c r="J474" s="10" t="str">
        <f t="shared" si="55"/>
        <v>M-AllievI</v>
      </c>
      <c r="K474" s="10" t="str">
        <f t="shared" si="50"/>
        <v>Giovanile</v>
      </c>
      <c r="L474" s="10">
        <f t="shared" si="51"/>
        <v>16</v>
      </c>
      <c r="M474" s="10">
        <f t="shared" si="52"/>
        <v>2500</v>
      </c>
      <c r="N474" s="10" t="str">
        <f t="shared" si="53"/>
        <v>B01</v>
      </c>
      <c r="P474" s="7"/>
    </row>
    <row r="475" spans="1:16">
      <c r="A475" s="63">
        <v>474</v>
      </c>
      <c r="B475" s="18" t="s">
        <v>1020</v>
      </c>
      <c r="C475" s="18" t="s">
        <v>1019</v>
      </c>
      <c r="D475" s="19">
        <v>2003</v>
      </c>
      <c r="E475" s="20" t="s">
        <v>7</v>
      </c>
      <c r="F475" s="66" t="s">
        <v>1005</v>
      </c>
      <c r="G475" s="18" t="s">
        <v>1006</v>
      </c>
      <c r="H475" s="9" t="str">
        <f t="shared" si="49"/>
        <v>ok</v>
      </c>
      <c r="I475" s="109" t="str">
        <f t="shared" si="54"/>
        <v>BIGNONE WILLIAM</v>
      </c>
      <c r="J475" s="10" t="str">
        <f t="shared" si="55"/>
        <v>M-CadettI</v>
      </c>
      <c r="K475" s="10" t="str">
        <f t="shared" si="50"/>
        <v>Giovanile</v>
      </c>
      <c r="L475" s="10">
        <f t="shared" si="51"/>
        <v>14</v>
      </c>
      <c r="M475" s="10">
        <f t="shared" si="52"/>
        <v>2100</v>
      </c>
      <c r="N475" s="10" t="str">
        <f t="shared" si="53"/>
        <v>A01</v>
      </c>
      <c r="P475" s="7"/>
    </row>
    <row r="476" spans="1:16">
      <c r="A476" s="63">
        <v>475</v>
      </c>
      <c r="B476" s="18" t="s">
        <v>1018</v>
      </c>
      <c r="C476" s="18" t="s">
        <v>417</v>
      </c>
      <c r="D476" s="19">
        <v>2007</v>
      </c>
      <c r="E476" s="20" t="s">
        <v>7</v>
      </c>
      <c r="F476" s="66" t="s">
        <v>1005</v>
      </c>
      <c r="G476" s="18" t="s">
        <v>1006</v>
      </c>
      <c r="H476" s="9" t="str">
        <f t="shared" si="49"/>
        <v>ok</v>
      </c>
      <c r="I476" s="109" t="str">
        <f t="shared" si="54"/>
        <v>BRIASCO GABRIELE</v>
      </c>
      <c r="J476" s="10" t="str">
        <f t="shared" si="55"/>
        <v>M-Esordienti</v>
      </c>
      <c r="K476" s="10" t="str">
        <f t="shared" si="50"/>
        <v>Giovanile</v>
      </c>
      <c r="L476" s="10">
        <f t="shared" si="51"/>
        <v>8</v>
      </c>
      <c r="M476" s="10">
        <f t="shared" si="52"/>
        <v>800</v>
      </c>
      <c r="N476" s="10" t="str">
        <f t="shared" si="53"/>
        <v>A07</v>
      </c>
      <c r="P476" s="7"/>
    </row>
    <row r="477" spans="1:16">
      <c r="A477" s="63">
        <v>476</v>
      </c>
      <c r="B477" s="18" t="s">
        <v>1017</v>
      </c>
      <c r="C477" s="18" t="s">
        <v>502</v>
      </c>
      <c r="D477" s="19">
        <v>1997</v>
      </c>
      <c r="E477" s="20" t="s">
        <v>6</v>
      </c>
      <c r="F477" s="66" t="s">
        <v>1005</v>
      </c>
      <c r="G477" s="18" t="s">
        <v>1006</v>
      </c>
      <c r="H477" s="9" t="str">
        <f t="shared" si="49"/>
        <v>ok</v>
      </c>
      <c r="I477" s="109" t="str">
        <f t="shared" si="54"/>
        <v>BRUZZONE SOFIA</v>
      </c>
      <c r="J477" s="10" t="str">
        <f t="shared" si="55"/>
        <v>F-20</v>
      </c>
      <c r="K477" s="10" t="str">
        <f t="shared" si="50"/>
        <v>Adulti</v>
      </c>
      <c r="L477" s="10">
        <f t="shared" si="51"/>
        <v>19</v>
      </c>
      <c r="M477" s="10">
        <f t="shared" si="52"/>
        <v>4000</v>
      </c>
      <c r="N477" s="10" t="str">
        <f t="shared" si="53"/>
        <v>B02</v>
      </c>
      <c r="P477" s="7"/>
    </row>
    <row r="478" spans="1:16">
      <c r="A478" s="63">
        <v>477</v>
      </c>
      <c r="B478" s="18" t="s">
        <v>1016</v>
      </c>
      <c r="C478" s="18" t="s">
        <v>355</v>
      </c>
      <c r="D478" s="19">
        <v>2002</v>
      </c>
      <c r="E478" s="20" t="s">
        <v>7</v>
      </c>
      <c r="F478" s="66" t="s">
        <v>1005</v>
      </c>
      <c r="G478" s="18" t="s">
        <v>1006</v>
      </c>
      <c r="H478" s="9" t="str">
        <f t="shared" si="49"/>
        <v>ok</v>
      </c>
      <c r="I478" s="109" t="str">
        <f t="shared" si="54"/>
        <v>CANEPA ANDREA</v>
      </c>
      <c r="J478" s="10" t="str">
        <f t="shared" si="55"/>
        <v>M-CadettI</v>
      </c>
      <c r="K478" s="10" t="str">
        <f t="shared" si="50"/>
        <v>Giovanile</v>
      </c>
      <c r="L478" s="10">
        <f t="shared" si="51"/>
        <v>14</v>
      </c>
      <c r="M478" s="10">
        <f t="shared" si="52"/>
        <v>2100</v>
      </c>
      <c r="N478" s="10" t="str">
        <f t="shared" si="53"/>
        <v>A01</v>
      </c>
      <c r="P478" s="7"/>
    </row>
    <row r="479" spans="1:16">
      <c r="A479" s="63">
        <v>478</v>
      </c>
      <c r="B479" s="18" t="s">
        <v>1015</v>
      </c>
      <c r="C479" s="18" t="s">
        <v>388</v>
      </c>
      <c r="D479" s="19">
        <v>2001</v>
      </c>
      <c r="E479" s="20" t="s">
        <v>7</v>
      </c>
      <c r="F479" s="66" t="s">
        <v>1005</v>
      </c>
      <c r="G479" s="18" t="s">
        <v>1006</v>
      </c>
      <c r="H479" s="9" t="str">
        <f t="shared" si="49"/>
        <v>ok</v>
      </c>
      <c r="I479" s="109" t="str">
        <f t="shared" si="54"/>
        <v>CAROSIO SERGIO</v>
      </c>
      <c r="J479" s="10" t="str">
        <f t="shared" si="55"/>
        <v>M-AllievI</v>
      </c>
      <c r="K479" s="10" t="str">
        <f t="shared" si="50"/>
        <v>Giovanile</v>
      </c>
      <c r="L479" s="10">
        <f t="shared" si="51"/>
        <v>16</v>
      </c>
      <c r="M479" s="10">
        <f t="shared" si="52"/>
        <v>2500</v>
      </c>
      <c r="N479" s="10" t="str">
        <f t="shared" si="53"/>
        <v>B01</v>
      </c>
      <c r="P479" s="7"/>
    </row>
    <row r="480" spans="1:16">
      <c r="A480" s="63">
        <v>479</v>
      </c>
      <c r="B480" s="18" t="s">
        <v>1014</v>
      </c>
      <c r="C480" s="18" t="s">
        <v>713</v>
      </c>
      <c r="D480" s="19">
        <v>1999</v>
      </c>
      <c r="E480" s="20" t="s">
        <v>7</v>
      </c>
      <c r="F480" s="66" t="s">
        <v>1005</v>
      </c>
      <c r="G480" s="18" t="s">
        <v>1006</v>
      </c>
      <c r="H480" s="9" t="str">
        <f t="shared" si="49"/>
        <v>ok</v>
      </c>
      <c r="I480" s="109" t="str">
        <f t="shared" si="54"/>
        <v>DAGNINO CARLO</v>
      </c>
      <c r="J480" s="10" t="str">
        <f t="shared" si="55"/>
        <v>M- Juniores</v>
      </c>
      <c r="K480" s="10" t="str">
        <f t="shared" si="50"/>
        <v>Adulti</v>
      </c>
      <c r="L480" s="10">
        <f t="shared" si="51"/>
        <v>18</v>
      </c>
      <c r="M480" s="10">
        <f t="shared" si="52"/>
        <v>5000</v>
      </c>
      <c r="N480" s="10" t="str">
        <f t="shared" si="53"/>
        <v>B03</v>
      </c>
      <c r="P480" s="7"/>
    </row>
    <row r="481" spans="1:16">
      <c r="A481" s="63">
        <v>480</v>
      </c>
      <c r="B481" s="18" t="s">
        <v>2576</v>
      </c>
      <c r="C481" s="18" t="s">
        <v>355</v>
      </c>
      <c r="D481" s="19">
        <v>2000</v>
      </c>
      <c r="E481" s="20" t="s">
        <v>7</v>
      </c>
      <c r="F481" s="66" t="s">
        <v>1005</v>
      </c>
      <c r="G481" s="18" t="s">
        <v>1006</v>
      </c>
      <c r="H481" s="9" t="str">
        <f t="shared" si="49"/>
        <v>ok</v>
      </c>
      <c r="I481" s="109" t="str">
        <f t="shared" si="54"/>
        <v>#DI MOLFETTA ANDREA</v>
      </c>
      <c r="J481" s="10" t="str">
        <f t="shared" si="55"/>
        <v>M-AllievI</v>
      </c>
      <c r="K481" s="10" t="str">
        <f t="shared" si="50"/>
        <v>Giovanile</v>
      </c>
      <c r="L481" s="10">
        <f t="shared" si="51"/>
        <v>16</v>
      </c>
      <c r="M481" s="10">
        <f t="shared" si="52"/>
        <v>2500</v>
      </c>
      <c r="N481" s="10" t="str">
        <f t="shared" si="53"/>
        <v>B01</v>
      </c>
      <c r="P481" s="7"/>
    </row>
    <row r="482" spans="1:16">
      <c r="A482" s="63">
        <v>481</v>
      </c>
      <c r="B482" s="18" t="s">
        <v>1012</v>
      </c>
      <c r="C482" s="18" t="s">
        <v>473</v>
      </c>
      <c r="D482" s="19">
        <v>2003</v>
      </c>
      <c r="E482" s="20" t="s">
        <v>6</v>
      </c>
      <c r="F482" s="66" t="s">
        <v>1005</v>
      </c>
      <c r="G482" s="18" t="s">
        <v>1006</v>
      </c>
      <c r="H482" s="9" t="str">
        <f t="shared" si="49"/>
        <v>ok</v>
      </c>
      <c r="I482" s="109" t="str">
        <f t="shared" si="54"/>
        <v>MARTINO ALICE</v>
      </c>
      <c r="J482" s="10" t="str">
        <f t="shared" si="55"/>
        <v>F-Cadette</v>
      </c>
      <c r="K482" s="10" t="str">
        <f t="shared" si="50"/>
        <v>Giovanile</v>
      </c>
      <c r="L482" s="10">
        <f t="shared" si="51"/>
        <v>13</v>
      </c>
      <c r="M482" s="10">
        <f t="shared" si="52"/>
        <v>2100</v>
      </c>
      <c r="N482" s="10" t="str">
        <f t="shared" si="53"/>
        <v>A02</v>
      </c>
      <c r="P482" s="7"/>
    </row>
    <row r="483" spans="1:16">
      <c r="A483" s="63">
        <v>482</v>
      </c>
      <c r="B483" s="18" t="s">
        <v>1011</v>
      </c>
      <c r="C483" s="18" t="s">
        <v>355</v>
      </c>
      <c r="D483" s="19">
        <v>2006</v>
      </c>
      <c r="E483" s="20" t="s">
        <v>7</v>
      </c>
      <c r="F483" s="66" t="s">
        <v>1005</v>
      </c>
      <c r="G483" s="18" t="s">
        <v>1006</v>
      </c>
      <c r="H483" s="9" t="str">
        <f t="shared" si="49"/>
        <v>ok</v>
      </c>
      <c r="I483" s="109" t="str">
        <f t="shared" si="54"/>
        <v>PICCARDO ANDREA</v>
      </c>
      <c r="J483" s="10" t="str">
        <f t="shared" si="55"/>
        <v>M-Esordienti</v>
      </c>
      <c r="K483" s="10" t="str">
        <f t="shared" si="50"/>
        <v>Giovanile</v>
      </c>
      <c r="L483" s="10">
        <f t="shared" si="51"/>
        <v>8</v>
      </c>
      <c r="M483" s="10">
        <f t="shared" si="52"/>
        <v>800</v>
      </c>
      <c r="N483" s="10" t="str">
        <f t="shared" si="53"/>
        <v>A07</v>
      </c>
      <c r="P483" s="7"/>
    </row>
    <row r="484" spans="1:16">
      <c r="A484" s="63">
        <v>483</v>
      </c>
      <c r="B484" s="18" t="s">
        <v>1010</v>
      </c>
      <c r="C484" s="18" t="s">
        <v>290</v>
      </c>
      <c r="D484" s="19">
        <v>2003</v>
      </c>
      <c r="E484" s="20" t="s">
        <v>7</v>
      </c>
      <c r="F484" s="66" t="s">
        <v>1005</v>
      </c>
      <c r="G484" s="18" t="s">
        <v>1006</v>
      </c>
      <c r="H484" s="9" t="str">
        <f t="shared" si="49"/>
        <v>ok</v>
      </c>
      <c r="I484" s="109" t="str">
        <f t="shared" si="54"/>
        <v>PONE PIETRO</v>
      </c>
      <c r="J484" s="10" t="str">
        <f t="shared" si="55"/>
        <v>M-CadettI</v>
      </c>
      <c r="K484" s="10" t="str">
        <f t="shared" si="50"/>
        <v>Giovanile</v>
      </c>
      <c r="L484" s="10">
        <f t="shared" si="51"/>
        <v>14</v>
      </c>
      <c r="M484" s="10">
        <f t="shared" si="52"/>
        <v>2100</v>
      </c>
      <c r="N484" s="10" t="str">
        <f t="shared" si="53"/>
        <v>A01</v>
      </c>
      <c r="P484" s="7"/>
    </row>
    <row r="485" spans="1:16">
      <c r="A485" s="63">
        <v>484</v>
      </c>
      <c r="B485" s="18" t="s">
        <v>585</v>
      </c>
      <c r="C485" s="18" t="s">
        <v>404</v>
      </c>
      <c r="D485" s="19">
        <v>1995</v>
      </c>
      <c r="E485" s="20" t="s">
        <v>7</v>
      </c>
      <c r="F485" s="66" t="s">
        <v>1005</v>
      </c>
      <c r="G485" s="18" t="s">
        <v>1006</v>
      </c>
      <c r="H485" s="9" t="str">
        <f t="shared" si="49"/>
        <v>ok</v>
      </c>
      <c r="I485" s="109" t="str">
        <f t="shared" si="54"/>
        <v>ROSSI CHRISTIAN</v>
      </c>
      <c r="J485" s="10" t="str">
        <f t="shared" si="55"/>
        <v>M-20</v>
      </c>
      <c r="K485" s="10" t="str">
        <f t="shared" si="50"/>
        <v>Adulti</v>
      </c>
      <c r="L485" s="10">
        <f t="shared" si="51"/>
        <v>20</v>
      </c>
      <c r="M485" s="10">
        <f t="shared" si="52"/>
        <v>6500</v>
      </c>
      <c r="N485" s="10" t="str">
        <f t="shared" si="53"/>
        <v>B04</v>
      </c>
      <c r="P485" s="7"/>
    </row>
    <row r="486" spans="1:16">
      <c r="A486" s="63">
        <v>485</v>
      </c>
      <c r="B486" s="18" t="s">
        <v>1009</v>
      </c>
      <c r="C486" s="18" t="s">
        <v>465</v>
      </c>
      <c r="D486" s="19">
        <v>2001</v>
      </c>
      <c r="E486" s="20" t="s">
        <v>6</v>
      </c>
      <c r="F486" s="66" t="s">
        <v>1005</v>
      </c>
      <c r="G486" s="18" t="s">
        <v>1006</v>
      </c>
      <c r="H486" s="9" t="str">
        <f t="shared" si="49"/>
        <v>ok</v>
      </c>
      <c r="I486" s="109" t="str">
        <f t="shared" si="54"/>
        <v>SERRA MATILDE</v>
      </c>
      <c r="J486" s="10" t="str">
        <f t="shared" si="55"/>
        <v>F-Allieve</v>
      </c>
      <c r="K486" s="10" t="str">
        <f t="shared" si="50"/>
        <v>Giovanile</v>
      </c>
      <c r="L486" s="10">
        <f t="shared" si="51"/>
        <v>15</v>
      </c>
      <c r="M486" s="10">
        <f t="shared" si="52"/>
        <v>2500</v>
      </c>
      <c r="N486" s="10" t="str">
        <f t="shared" si="53"/>
        <v>B01</v>
      </c>
      <c r="P486" s="7"/>
    </row>
    <row r="487" spans="1:16">
      <c r="A487" s="63">
        <v>486</v>
      </c>
      <c r="B487" s="18" t="s">
        <v>1008</v>
      </c>
      <c r="C487" s="18" t="s">
        <v>491</v>
      </c>
      <c r="D487" s="19">
        <v>2005</v>
      </c>
      <c r="E487" s="20" t="s">
        <v>6</v>
      </c>
      <c r="F487" s="66" t="s">
        <v>1005</v>
      </c>
      <c r="G487" s="18" t="s">
        <v>1006</v>
      </c>
      <c r="H487" s="9" t="str">
        <f t="shared" si="49"/>
        <v>ok</v>
      </c>
      <c r="I487" s="109" t="str">
        <f t="shared" si="54"/>
        <v>TAGLIAFICO ARIANNA</v>
      </c>
      <c r="J487" s="10" t="str">
        <f t="shared" si="55"/>
        <v>F-Ragazze A</v>
      </c>
      <c r="K487" s="10" t="str">
        <f t="shared" si="50"/>
        <v>Giovanile</v>
      </c>
      <c r="L487" s="10">
        <f t="shared" si="51"/>
        <v>9</v>
      </c>
      <c r="M487" s="10">
        <f t="shared" si="52"/>
        <v>1000</v>
      </c>
      <c r="N487" s="10" t="str">
        <f t="shared" si="53"/>
        <v>A06</v>
      </c>
      <c r="P487" s="7"/>
    </row>
    <row r="488" spans="1:16">
      <c r="A488" s="63">
        <v>487</v>
      </c>
      <c r="B488" s="18" t="s">
        <v>1008</v>
      </c>
      <c r="C488" s="18" t="s">
        <v>1007</v>
      </c>
      <c r="D488" s="19">
        <v>2003</v>
      </c>
      <c r="E488" s="20" t="s">
        <v>6</v>
      </c>
      <c r="F488" s="66" t="s">
        <v>1005</v>
      </c>
      <c r="G488" s="18" t="s">
        <v>1006</v>
      </c>
      <c r="H488" s="9" t="str">
        <f t="shared" si="49"/>
        <v>ok</v>
      </c>
      <c r="I488" s="109" t="str">
        <f t="shared" si="54"/>
        <v>TAGLIAFICO AURORA</v>
      </c>
      <c r="J488" s="10" t="str">
        <f t="shared" si="55"/>
        <v>F-Cadette</v>
      </c>
      <c r="K488" s="10" t="str">
        <f t="shared" si="50"/>
        <v>Giovanile</v>
      </c>
      <c r="L488" s="10">
        <f t="shared" si="51"/>
        <v>13</v>
      </c>
      <c r="M488" s="10">
        <f t="shared" si="52"/>
        <v>2100</v>
      </c>
      <c r="N488" s="10" t="str">
        <f t="shared" si="53"/>
        <v>A02</v>
      </c>
      <c r="P488" s="7"/>
    </row>
    <row r="489" spans="1:16">
      <c r="A489" s="63">
        <v>488</v>
      </c>
      <c r="B489" s="18" t="s">
        <v>1004</v>
      </c>
      <c r="C489" s="18" t="s">
        <v>236</v>
      </c>
      <c r="D489" s="19">
        <v>2007</v>
      </c>
      <c r="E489" s="20" t="s">
        <v>7</v>
      </c>
      <c r="F489" s="66" t="s">
        <v>1002</v>
      </c>
      <c r="G489" s="18" t="s">
        <v>1003</v>
      </c>
      <c r="H489" s="9" t="str">
        <f t="shared" si="49"/>
        <v>ok</v>
      </c>
      <c r="I489" s="109" t="str">
        <f t="shared" si="54"/>
        <v>VILLANI FRANCESCO</v>
      </c>
      <c r="J489" s="10" t="str">
        <f t="shared" si="55"/>
        <v>M-Esordienti</v>
      </c>
      <c r="K489" s="10" t="str">
        <f t="shared" si="50"/>
        <v>Giovanile</v>
      </c>
      <c r="L489" s="10">
        <f t="shared" si="51"/>
        <v>8</v>
      </c>
      <c r="M489" s="10">
        <f t="shared" si="52"/>
        <v>800</v>
      </c>
      <c r="N489" s="10" t="str">
        <f t="shared" si="53"/>
        <v>A07</v>
      </c>
      <c r="P489" s="7"/>
    </row>
    <row r="490" spans="1:16">
      <c r="A490" s="63">
        <v>489</v>
      </c>
      <c r="B490" s="18" t="s">
        <v>1001</v>
      </c>
      <c r="C490" s="18" t="s">
        <v>420</v>
      </c>
      <c r="D490" s="19">
        <v>2010</v>
      </c>
      <c r="E490" s="20" t="s">
        <v>6</v>
      </c>
      <c r="F490" s="66" t="s">
        <v>999</v>
      </c>
      <c r="G490" s="18" t="s">
        <v>1000</v>
      </c>
      <c r="H490" s="9" t="str">
        <f t="shared" si="49"/>
        <v>ok</v>
      </c>
      <c r="I490" s="109" t="str">
        <f t="shared" si="54"/>
        <v>SCARAMUCCIA ELENA</v>
      </c>
      <c r="J490" s="10" t="str">
        <f t="shared" si="55"/>
        <v>F-Primi Passi</v>
      </c>
      <c r="K490" s="10" t="str">
        <f t="shared" si="50"/>
        <v>Giovanile</v>
      </c>
      <c r="L490" s="10">
        <f t="shared" si="51"/>
        <v>3</v>
      </c>
      <c r="M490" s="10">
        <f t="shared" si="52"/>
        <v>400</v>
      </c>
      <c r="N490" s="10" t="str">
        <f t="shared" si="53"/>
        <v>A12</v>
      </c>
      <c r="P490" s="7"/>
    </row>
    <row r="491" spans="1:16">
      <c r="A491" s="63"/>
      <c r="B491" s="18" t="s">
        <v>1001</v>
      </c>
      <c r="C491" s="18" t="s">
        <v>258</v>
      </c>
      <c r="D491" s="19">
        <v>2006</v>
      </c>
      <c r="E491" s="20" t="s">
        <v>6</v>
      </c>
      <c r="F491" s="66" t="s">
        <v>999</v>
      </c>
      <c r="G491" s="18" t="s">
        <v>1000</v>
      </c>
      <c r="H491" s="9" t="str">
        <f t="shared" si="49"/>
        <v>ok</v>
      </c>
      <c r="I491" s="109" t="str">
        <f t="shared" si="54"/>
        <v>SCARAMUCCIA GIULIA</v>
      </c>
      <c r="J491" s="10" t="str">
        <f t="shared" si="55"/>
        <v>F-Esordienti</v>
      </c>
      <c r="K491" s="10" t="str">
        <f t="shared" si="50"/>
        <v>Giovanile</v>
      </c>
      <c r="L491" s="10">
        <f t="shared" si="51"/>
        <v>7</v>
      </c>
      <c r="M491" s="10">
        <f t="shared" si="52"/>
        <v>800</v>
      </c>
      <c r="N491" s="10" t="str">
        <f t="shared" si="53"/>
        <v>A08</v>
      </c>
    </row>
    <row r="492" spans="1:16">
      <c r="A492" s="63">
        <v>491</v>
      </c>
      <c r="B492" s="18" t="s">
        <v>998</v>
      </c>
      <c r="C492" s="18" t="s">
        <v>997</v>
      </c>
      <c r="D492" s="19">
        <v>1978</v>
      </c>
      <c r="E492" s="20" t="s">
        <v>6</v>
      </c>
      <c r="F492" s="66" t="s">
        <v>984</v>
      </c>
      <c r="G492" s="18" t="s">
        <v>985</v>
      </c>
      <c r="H492" s="9" t="str">
        <f t="shared" si="49"/>
        <v>ok</v>
      </c>
      <c r="I492" s="109" t="str">
        <f t="shared" si="54"/>
        <v>BARTOLI RITA</v>
      </c>
      <c r="J492" s="10" t="str">
        <f t="shared" si="55"/>
        <v>F-35</v>
      </c>
      <c r="K492" s="10" t="str">
        <f t="shared" si="50"/>
        <v>Adulti</v>
      </c>
      <c r="L492" s="10">
        <f t="shared" si="51"/>
        <v>25</v>
      </c>
      <c r="M492" s="10">
        <f t="shared" si="52"/>
        <v>4000</v>
      </c>
      <c r="N492" s="10" t="str">
        <f t="shared" si="53"/>
        <v>B02</v>
      </c>
    </row>
    <row r="493" spans="1:16">
      <c r="A493" s="63">
        <v>492</v>
      </c>
      <c r="B493" s="18" t="s">
        <v>996</v>
      </c>
      <c r="C493" s="18" t="s">
        <v>995</v>
      </c>
      <c r="D493" s="20">
        <v>1968</v>
      </c>
      <c r="E493" s="20" t="s">
        <v>6</v>
      </c>
      <c r="F493" s="66" t="s">
        <v>984</v>
      </c>
      <c r="G493" s="18" t="s">
        <v>985</v>
      </c>
      <c r="H493" s="9" t="str">
        <f t="shared" si="49"/>
        <v>ok</v>
      </c>
      <c r="I493" s="109" t="str">
        <f t="shared" si="54"/>
        <v>BENATTI ANTONELLA</v>
      </c>
      <c r="J493" s="10" t="str">
        <f t="shared" si="55"/>
        <v>F-45</v>
      </c>
      <c r="K493" s="10" t="str">
        <f t="shared" si="50"/>
        <v>Adulti</v>
      </c>
      <c r="L493" s="10">
        <f t="shared" si="51"/>
        <v>29</v>
      </c>
      <c r="M493" s="10">
        <f t="shared" si="52"/>
        <v>4000</v>
      </c>
      <c r="N493" s="10" t="str">
        <f t="shared" si="53"/>
        <v>B02</v>
      </c>
    </row>
    <row r="494" spans="1:16">
      <c r="A494" s="63">
        <v>493</v>
      </c>
      <c r="B494" s="18" t="s">
        <v>994</v>
      </c>
      <c r="C494" s="18" t="s">
        <v>295</v>
      </c>
      <c r="D494" s="20">
        <v>2005</v>
      </c>
      <c r="E494" s="20" t="s">
        <v>6</v>
      </c>
      <c r="F494" s="66" t="s">
        <v>984</v>
      </c>
      <c r="G494" s="18" t="s">
        <v>985</v>
      </c>
      <c r="H494" s="9" t="str">
        <f t="shared" si="49"/>
        <v>ok</v>
      </c>
      <c r="I494" s="109" t="str">
        <f t="shared" si="54"/>
        <v>CAVICCHINI SARA</v>
      </c>
      <c r="J494" s="10" t="str">
        <f t="shared" si="55"/>
        <v>F-Ragazze A</v>
      </c>
      <c r="K494" s="10" t="str">
        <f t="shared" si="50"/>
        <v>Giovanile</v>
      </c>
      <c r="L494" s="10">
        <f t="shared" si="51"/>
        <v>9</v>
      </c>
      <c r="M494" s="10">
        <f t="shared" si="52"/>
        <v>1000</v>
      </c>
      <c r="N494" s="10" t="str">
        <f t="shared" si="53"/>
        <v>A06</v>
      </c>
    </row>
    <row r="495" spans="1:16">
      <c r="A495" s="63">
        <v>494</v>
      </c>
      <c r="B495" s="18" t="s">
        <v>994</v>
      </c>
      <c r="C495" s="18" t="s">
        <v>413</v>
      </c>
      <c r="D495" s="20">
        <v>1970</v>
      </c>
      <c r="E495" s="20" t="s">
        <v>7</v>
      </c>
      <c r="F495" s="66" t="s">
        <v>984</v>
      </c>
      <c r="G495" s="18" t="s">
        <v>985</v>
      </c>
      <c r="H495" s="9" t="str">
        <f t="shared" si="49"/>
        <v>ok</v>
      </c>
      <c r="I495" s="109" t="str">
        <f t="shared" si="54"/>
        <v>CAVICCHINI STEFANO</v>
      </c>
      <c r="J495" s="10" t="str">
        <f t="shared" si="55"/>
        <v>M-45</v>
      </c>
      <c r="K495" s="10" t="str">
        <f t="shared" si="50"/>
        <v>Adulti</v>
      </c>
      <c r="L495" s="10">
        <f t="shared" si="51"/>
        <v>30</v>
      </c>
      <c r="M495" s="10">
        <f t="shared" si="52"/>
        <v>6500</v>
      </c>
      <c r="N495" s="10" t="str">
        <f t="shared" si="53"/>
        <v>B04</v>
      </c>
    </row>
    <row r="496" spans="1:16">
      <c r="A496" s="63">
        <v>495</v>
      </c>
      <c r="B496" s="18" t="s">
        <v>992</v>
      </c>
      <c r="C496" s="18" t="s">
        <v>993</v>
      </c>
      <c r="D496" s="20">
        <v>2003</v>
      </c>
      <c r="E496" s="20" t="s">
        <v>7</v>
      </c>
      <c r="F496" s="66" t="s">
        <v>984</v>
      </c>
      <c r="G496" s="18" t="s">
        <v>985</v>
      </c>
      <c r="H496" s="9" t="str">
        <f t="shared" si="49"/>
        <v>ok</v>
      </c>
      <c r="I496" s="109" t="str">
        <f t="shared" si="54"/>
        <v>EL MAHFOUDI AYMAN</v>
      </c>
      <c r="J496" s="10" t="str">
        <f t="shared" si="55"/>
        <v>M-CadettI</v>
      </c>
      <c r="K496" s="10" t="str">
        <f t="shared" si="50"/>
        <v>Giovanile</v>
      </c>
      <c r="L496" s="10">
        <f t="shared" si="51"/>
        <v>14</v>
      </c>
      <c r="M496" s="10">
        <f t="shared" si="52"/>
        <v>2100</v>
      </c>
      <c r="N496" s="10" t="str">
        <f t="shared" si="53"/>
        <v>A01</v>
      </c>
    </row>
    <row r="497" spans="1:14">
      <c r="A497" s="63">
        <v>496</v>
      </c>
      <c r="B497" s="18" t="s">
        <v>992</v>
      </c>
      <c r="C497" s="18" t="s">
        <v>991</v>
      </c>
      <c r="D497" s="20">
        <v>1997</v>
      </c>
      <c r="E497" s="20" t="s">
        <v>7</v>
      </c>
      <c r="F497" s="66" t="s">
        <v>984</v>
      </c>
      <c r="G497" s="18" t="s">
        <v>985</v>
      </c>
      <c r="H497" s="9" t="str">
        <f t="shared" si="49"/>
        <v>ok</v>
      </c>
      <c r="I497" s="109" t="str">
        <f t="shared" si="54"/>
        <v>EL MAHFOUDI OSAMA</v>
      </c>
      <c r="J497" s="10" t="str">
        <f t="shared" si="55"/>
        <v>M-20</v>
      </c>
      <c r="K497" s="10" t="str">
        <f t="shared" si="50"/>
        <v>Adulti</v>
      </c>
      <c r="L497" s="10">
        <f t="shared" si="51"/>
        <v>20</v>
      </c>
      <c r="M497" s="10">
        <f t="shared" si="52"/>
        <v>6500</v>
      </c>
      <c r="N497" s="10" t="str">
        <f t="shared" si="53"/>
        <v>B04</v>
      </c>
    </row>
    <row r="498" spans="1:14">
      <c r="A498" s="63"/>
      <c r="B498" s="18" t="s">
        <v>990</v>
      </c>
      <c r="C498" s="18" t="s">
        <v>241</v>
      </c>
      <c r="D498" s="20">
        <v>1986</v>
      </c>
      <c r="E498" s="20" t="s">
        <v>7</v>
      </c>
      <c r="F498" s="66" t="s">
        <v>192</v>
      </c>
      <c r="G498" s="18" t="s">
        <v>985</v>
      </c>
      <c r="H498" s="9" t="str">
        <f t="shared" si="49"/>
        <v>ok</v>
      </c>
      <c r="I498" s="109" t="str">
        <f t="shared" si="54"/>
        <v>GALLINARI DANIEL</v>
      </c>
      <c r="J498" s="10" t="str">
        <f t="shared" si="55"/>
        <v>M-30</v>
      </c>
      <c r="K498" s="10" t="str">
        <f t="shared" si="50"/>
        <v>Adulti</v>
      </c>
      <c r="L498" s="10">
        <f t="shared" si="51"/>
        <v>24</v>
      </c>
      <c r="M498" s="10">
        <f t="shared" si="52"/>
        <v>6500</v>
      </c>
      <c r="N498" s="10" t="str">
        <f t="shared" si="53"/>
        <v>B04</v>
      </c>
    </row>
    <row r="499" spans="1:14">
      <c r="A499" s="63">
        <v>498</v>
      </c>
      <c r="B499" s="18" t="s">
        <v>990</v>
      </c>
      <c r="C499" s="18" t="s">
        <v>218</v>
      </c>
      <c r="D499" s="20">
        <v>1991</v>
      </c>
      <c r="E499" s="20" t="s">
        <v>7</v>
      </c>
      <c r="F499" s="66" t="s">
        <v>984</v>
      </c>
      <c r="G499" s="18" t="s">
        <v>985</v>
      </c>
      <c r="H499" s="9" t="str">
        <f t="shared" si="49"/>
        <v>ok</v>
      </c>
      <c r="I499" s="109" t="str">
        <f t="shared" si="54"/>
        <v>GALLINARI LUCA</v>
      </c>
      <c r="J499" s="10" t="str">
        <f t="shared" si="55"/>
        <v>M-25</v>
      </c>
      <c r="K499" s="10" t="str">
        <f t="shared" si="50"/>
        <v>Adulti</v>
      </c>
      <c r="L499" s="10">
        <f t="shared" si="51"/>
        <v>22</v>
      </c>
      <c r="M499" s="10">
        <f t="shared" si="52"/>
        <v>6500</v>
      </c>
      <c r="N499" s="10" t="str">
        <f t="shared" si="53"/>
        <v>B04</v>
      </c>
    </row>
    <row r="500" spans="1:14">
      <c r="A500" s="63">
        <v>499</v>
      </c>
      <c r="B500" s="18" t="s">
        <v>2577</v>
      </c>
      <c r="C500" s="18" t="s">
        <v>988</v>
      </c>
      <c r="D500" s="20">
        <v>1964</v>
      </c>
      <c r="E500" s="20" t="s">
        <v>7</v>
      </c>
      <c r="F500" s="66" t="s">
        <v>984</v>
      </c>
      <c r="G500" s="18" t="s">
        <v>985</v>
      </c>
      <c r="H500" s="9" t="str">
        <f t="shared" si="49"/>
        <v>ok</v>
      </c>
      <c r="I500" s="109" t="str">
        <f t="shared" si="54"/>
        <v>#GIGLIOLI PIER MASSIMO</v>
      </c>
      <c r="J500" s="10" t="str">
        <f t="shared" si="55"/>
        <v>M-50</v>
      </c>
      <c r="K500" s="10" t="str">
        <f t="shared" si="50"/>
        <v>Adulti</v>
      </c>
      <c r="L500" s="10">
        <f t="shared" si="51"/>
        <v>32</v>
      </c>
      <c r="M500" s="10">
        <f t="shared" si="52"/>
        <v>5000</v>
      </c>
      <c r="N500" s="10" t="str">
        <f t="shared" si="53"/>
        <v>B03</v>
      </c>
    </row>
    <row r="501" spans="1:14">
      <c r="A501" s="63">
        <v>500</v>
      </c>
      <c r="B501" s="18" t="s">
        <v>987</v>
      </c>
      <c r="C501" s="18" t="s">
        <v>986</v>
      </c>
      <c r="D501" s="20">
        <v>1983</v>
      </c>
      <c r="E501" s="20" t="s">
        <v>6</v>
      </c>
      <c r="F501" s="66" t="s">
        <v>984</v>
      </c>
      <c r="G501" s="18" t="s">
        <v>985</v>
      </c>
      <c r="H501" s="9" t="str">
        <f t="shared" si="49"/>
        <v>ok</v>
      </c>
      <c r="I501" s="109" t="str">
        <f t="shared" si="54"/>
        <v>RINOLDI LINDA</v>
      </c>
      <c r="J501" s="10" t="str">
        <f t="shared" si="55"/>
        <v>F-30</v>
      </c>
      <c r="K501" s="10" t="str">
        <f t="shared" si="50"/>
        <v>Adulti</v>
      </c>
      <c r="L501" s="10">
        <f t="shared" si="51"/>
        <v>23</v>
      </c>
      <c r="M501" s="10">
        <f t="shared" si="52"/>
        <v>4000</v>
      </c>
      <c r="N501" s="10" t="str">
        <f t="shared" si="53"/>
        <v>B02</v>
      </c>
    </row>
    <row r="502" spans="1:14">
      <c r="A502" s="63">
        <v>501</v>
      </c>
      <c r="B502" s="18" t="s">
        <v>983</v>
      </c>
      <c r="C502" s="18" t="s">
        <v>982</v>
      </c>
      <c r="D502" s="20">
        <v>2001</v>
      </c>
      <c r="E502" s="20" t="s">
        <v>7</v>
      </c>
      <c r="F502" s="66" t="s">
        <v>978</v>
      </c>
      <c r="G502" s="18" t="s">
        <v>979</v>
      </c>
      <c r="H502" s="9" t="str">
        <f t="shared" si="49"/>
        <v>ok</v>
      </c>
      <c r="I502" s="109" t="str">
        <f t="shared" si="54"/>
        <v>BERRETTI BRYAN</v>
      </c>
      <c r="J502" s="10" t="str">
        <f t="shared" si="55"/>
        <v>M-AllievI</v>
      </c>
      <c r="K502" s="10" t="str">
        <f t="shared" si="50"/>
        <v>Giovanile</v>
      </c>
      <c r="L502" s="10">
        <f t="shared" si="51"/>
        <v>16</v>
      </c>
      <c r="M502" s="10">
        <f t="shared" si="52"/>
        <v>2500</v>
      </c>
      <c r="N502" s="10" t="str">
        <f t="shared" si="53"/>
        <v>B01</v>
      </c>
    </row>
    <row r="503" spans="1:14">
      <c r="A503" s="63">
        <v>502</v>
      </c>
      <c r="B503" s="18" t="s">
        <v>981</v>
      </c>
      <c r="C503" s="18" t="s">
        <v>980</v>
      </c>
      <c r="D503" s="20">
        <v>2002</v>
      </c>
      <c r="E503" s="20" t="s">
        <v>7</v>
      </c>
      <c r="F503" s="66" t="s">
        <v>978</v>
      </c>
      <c r="G503" s="18" t="s">
        <v>979</v>
      </c>
      <c r="H503" s="9" t="str">
        <f t="shared" si="49"/>
        <v>ok</v>
      </c>
      <c r="I503" s="109" t="str">
        <f t="shared" si="54"/>
        <v>ELLOUBAB SALAHEDDINE</v>
      </c>
      <c r="J503" s="10" t="str">
        <f t="shared" si="55"/>
        <v>M-CadettI</v>
      </c>
      <c r="K503" s="10" t="str">
        <f t="shared" si="50"/>
        <v>Giovanile</v>
      </c>
      <c r="L503" s="10">
        <f t="shared" si="51"/>
        <v>14</v>
      </c>
      <c r="M503" s="10">
        <f t="shared" si="52"/>
        <v>2100</v>
      </c>
      <c r="N503" s="10" t="str">
        <f t="shared" si="53"/>
        <v>A01</v>
      </c>
    </row>
    <row r="504" spans="1:14">
      <c r="A504" s="63">
        <v>503</v>
      </c>
      <c r="B504" s="18" t="s">
        <v>977</v>
      </c>
      <c r="C504" s="18" t="s">
        <v>687</v>
      </c>
      <c r="D504" s="20">
        <v>1983</v>
      </c>
      <c r="E504" s="20" t="s">
        <v>7</v>
      </c>
      <c r="F504" s="66" t="s">
        <v>962</v>
      </c>
      <c r="G504" s="18" t="s">
        <v>963</v>
      </c>
      <c r="H504" s="9" t="str">
        <f t="shared" si="49"/>
        <v>ok</v>
      </c>
      <c r="I504" s="109" t="str">
        <f t="shared" si="54"/>
        <v>BENKACEM MOHAMED</v>
      </c>
      <c r="J504" s="10" t="str">
        <f t="shared" si="55"/>
        <v>M-30</v>
      </c>
      <c r="K504" s="10" t="str">
        <f t="shared" si="50"/>
        <v>Adulti</v>
      </c>
      <c r="L504" s="10">
        <f t="shared" si="51"/>
        <v>24</v>
      </c>
      <c r="M504" s="10">
        <f t="shared" si="52"/>
        <v>6500</v>
      </c>
      <c r="N504" s="10" t="str">
        <f t="shared" si="53"/>
        <v>B04</v>
      </c>
    </row>
    <row r="505" spans="1:14">
      <c r="A505" s="63">
        <v>504</v>
      </c>
      <c r="B505" s="18" t="s">
        <v>976</v>
      </c>
      <c r="C505" s="18" t="s">
        <v>975</v>
      </c>
      <c r="D505" s="20">
        <v>1952</v>
      </c>
      <c r="E505" s="20" t="s">
        <v>6</v>
      </c>
      <c r="F505" s="66" t="s">
        <v>962</v>
      </c>
      <c r="G505" s="18" t="s">
        <v>963</v>
      </c>
      <c r="H505" s="9" t="str">
        <f t="shared" si="49"/>
        <v>ok</v>
      </c>
      <c r="I505" s="109" t="str">
        <f t="shared" si="54"/>
        <v>COMETTI ANGELA</v>
      </c>
      <c r="J505" s="10" t="str">
        <f t="shared" si="55"/>
        <v>F-65</v>
      </c>
      <c r="K505" s="10" t="str">
        <f t="shared" si="50"/>
        <v>Adulti</v>
      </c>
      <c r="L505" s="10">
        <f t="shared" si="51"/>
        <v>37</v>
      </c>
      <c r="M505" s="10">
        <f t="shared" si="52"/>
        <v>4000</v>
      </c>
      <c r="N505" s="10" t="str">
        <f t="shared" si="53"/>
        <v>B02</v>
      </c>
    </row>
    <row r="506" spans="1:14">
      <c r="A506" s="63">
        <v>505</v>
      </c>
      <c r="B506" s="18" t="s">
        <v>974</v>
      </c>
      <c r="C506" s="18" t="s">
        <v>973</v>
      </c>
      <c r="D506" s="20">
        <v>1962</v>
      </c>
      <c r="E506" s="20" t="s">
        <v>7</v>
      </c>
      <c r="F506" s="66" t="s">
        <v>962</v>
      </c>
      <c r="G506" s="18" t="s">
        <v>963</v>
      </c>
      <c r="H506" s="9" t="str">
        <f t="shared" si="49"/>
        <v>ok</v>
      </c>
      <c r="I506" s="109" t="str">
        <f t="shared" si="54"/>
        <v>COMINATO SANDRO</v>
      </c>
      <c r="J506" s="10" t="str">
        <f t="shared" si="55"/>
        <v>M-55</v>
      </c>
      <c r="K506" s="10" t="str">
        <f t="shared" si="50"/>
        <v>Adulti</v>
      </c>
      <c r="L506" s="10">
        <f t="shared" si="51"/>
        <v>34</v>
      </c>
      <c r="M506" s="10">
        <f t="shared" si="52"/>
        <v>5000</v>
      </c>
      <c r="N506" s="10" t="str">
        <f t="shared" si="53"/>
        <v>B03</v>
      </c>
    </row>
    <row r="507" spans="1:14">
      <c r="A507" s="63">
        <v>506</v>
      </c>
      <c r="B507" s="18" t="s">
        <v>2584</v>
      </c>
      <c r="C507" s="18" t="s">
        <v>971</v>
      </c>
      <c r="D507" s="20">
        <v>1947</v>
      </c>
      <c r="E507" s="20" t="s">
        <v>6</v>
      </c>
      <c r="F507" s="66" t="s">
        <v>962</v>
      </c>
      <c r="G507" s="18" t="s">
        <v>963</v>
      </c>
      <c r="H507" s="9" t="str">
        <f t="shared" si="49"/>
        <v>ok</v>
      </c>
      <c r="I507" s="109" t="str">
        <f t="shared" si="54"/>
        <v>#INVERNIZZI CARILLA</v>
      </c>
      <c r="J507" s="10" t="str">
        <f t="shared" si="55"/>
        <v>F-70</v>
      </c>
      <c r="K507" s="10" t="str">
        <f t="shared" si="50"/>
        <v>Adulti</v>
      </c>
      <c r="L507" s="10">
        <f t="shared" si="51"/>
        <v>39</v>
      </c>
      <c r="M507" s="10">
        <f t="shared" si="52"/>
        <v>4000</v>
      </c>
      <c r="N507" s="10" t="str">
        <f t="shared" si="53"/>
        <v>B02</v>
      </c>
    </row>
    <row r="508" spans="1:14">
      <c r="A508" s="63">
        <v>507</v>
      </c>
      <c r="B508" s="18" t="s">
        <v>2578</v>
      </c>
      <c r="C508" s="18" t="s">
        <v>339</v>
      </c>
      <c r="D508" s="20">
        <v>1964</v>
      </c>
      <c r="E508" s="20" t="s">
        <v>7</v>
      </c>
      <c r="F508" s="66" t="s">
        <v>962</v>
      </c>
      <c r="G508" s="18" t="s">
        <v>963</v>
      </c>
      <c r="H508" s="9" t="str">
        <f t="shared" si="49"/>
        <v>ok</v>
      </c>
      <c r="I508" s="109" t="str">
        <f t="shared" si="54"/>
        <v>#LEGNARI DAVIDE</v>
      </c>
      <c r="J508" s="10" t="str">
        <f t="shared" si="55"/>
        <v>M-50</v>
      </c>
      <c r="K508" s="10" t="str">
        <f t="shared" si="50"/>
        <v>Adulti</v>
      </c>
      <c r="L508" s="10">
        <f t="shared" si="51"/>
        <v>32</v>
      </c>
      <c r="M508" s="10">
        <f t="shared" si="52"/>
        <v>5000</v>
      </c>
      <c r="N508" s="10" t="str">
        <f t="shared" si="53"/>
        <v>B03</v>
      </c>
    </row>
    <row r="509" spans="1:14">
      <c r="A509" s="63">
        <v>508</v>
      </c>
      <c r="B509" s="18" t="s">
        <v>969</v>
      </c>
      <c r="C509" s="18" t="s">
        <v>493</v>
      </c>
      <c r="D509" s="19">
        <v>1956</v>
      </c>
      <c r="E509" s="20" t="s">
        <v>7</v>
      </c>
      <c r="F509" s="66" t="s">
        <v>962</v>
      </c>
      <c r="G509" s="18" t="s">
        <v>963</v>
      </c>
      <c r="H509" s="9" t="str">
        <f t="shared" si="49"/>
        <v>ok</v>
      </c>
      <c r="I509" s="109" t="str">
        <f t="shared" si="54"/>
        <v>MANTEGAZZI ENRICO</v>
      </c>
      <c r="J509" s="10" t="str">
        <f t="shared" si="55"/>
        <v>M-60</v>
      </c>
      <c r="K509" s="10" t="str">
        <f t="shared" si="50"/>
        <v>Adulti</v>
      </c>
      <c r="L509" s="10">
        <f t="shared" si="51"/>
        <v>36</v>
      </c>
      <c r="M509" s="10">
        <f t="shared" si="52"/>
        <v>5000</v>
      </c>
      <c r="N509" s="10" t="str">
        <f t="shared" si="53"/>
        <v>B03</v>
      </c>
    </row>
    <row r="510" spans="1:14">
      <c r="A510" s="63">
        <v>509</v>
      </c>
      <c r="B510" s="18" t="s">
        <v>968</v>
      </c>
      <c r="C510" s="18" t="s">
        <v>785</v>
      </c>
      <c r="D510" s="19">
        <v>1955</v>
      </c>
      <c r="E510" s="20" t="s">
        <v>7</v>
      </c>
      <c r="F510" s="66" t="s">
        <v>962</v>
      </c>
      <c r="G510" s="18" t="s">
        <v>963</v>
      </c>
      <c r="H510" s="9" t="str">
        <f t="shared" si="49"/>
        <v>ok</v>
      </c>
      <c r="I510" s="109" t="str">
        <f t="shared" si="54"/>
        <v>PRETE CLAUDIO</v>
      </c>
      <c r="J510" s="10" t="str">
        <f t="shared" si="55"/>
        <v>M-60</v>
      </c>
      <c r="K510" s="10" t="str">
        <f t="shared" si="50"/>
        <v>Adulti</v>
      </c>
      <c r="L510" s="10">
        <f t="shared" si="51"/>
        <v>36</v>
      </c>
      <c r="M510" s="10">
        <f t="shared" si="52"/>
        <v>5000</v>
      </c>
      <c r="N510" s="10" t="str">
        <f t="shared" si="53"/>
        <v>B03</v>
      </c>
    </row>
    <row r="511" spans="1:14">
      <c r="A511" s="63">
        <v>510</v>
      </c>
      <c r="B511" s="18" t="s">
        <v>967</v>
      </c>
      <c r="C511" s="18" t="s">
        <v>966</v>
      </c>
      <c r="D511" s="19">
        <v>1976</v>
      </c>
      <c r="E511" s="20" t="s">
        <v>7</v>
      </c>
      <c r="F511" s="66" t="s">
        <v>962</v>
      </c>
      <c r="G511" s="18" t="s">
        <v>963</v>
      </c>
      <c r="H511" s="9" t="str">
        <f t="shared" si="49"/>
        <v>ok</v>
      </c>
      <c r="I511" s="109" t="str">
        <f t="shared" si="54"/>
        <v>QEPURI EDUARD</v>
      </c>
      <c r="J511" s="10" t="str">
        <f t="shared" si="55"/>
        <v>M-40</v>
      </c>
      <c r="K511" s="10" t="str">
        <f t="shared" si="50"/>
        <v>Adulti</v>
      </c>
      <c r="L511" s="10">
        <f t="shared" si="51"/>
        <v>28</v>
      </c>
      <c r="M511" s="10">
        <f t="shared" si="52"/>
        <v>6500</v>
      </c>
      <c r="N511" s="10" t="str">
        <f t="shared" si="53"/>
        <v>B04</v>
      </c>
    </row>
    <row r="512" spans="1:14">
      <c r="A512" s="63">
        <v>511</v>
      </c>
      <c r="B512" s="18" t="s">
        <v>965</v>
      </c>
      <c r="C512" s="18" t="s">
        <v>478</v>
      </c>
      <c r="D512" s="19">
        <v>1960</v>
      </c>
      <c r="E512" s="20" t="s">
        <v>7</v>
      </c>
      <c r="F512" s="66" t="s">
        <v>962</v>
      </c>
      <c r="G512" s="18" t="s">
        <v>963</v>
      </c>
      <c r="H512" s="9" t="str">
        <f t="shared" si="49"/>
        <v>ok</v>
      </c>
      <c r="I512" s="109" t="str">
        <f t="shared" si="54"/>
        <v>TEMPESTA GIOVANNI</v>
      </c>
      <c r="J512" s="10" t="str">
        <f t="shared" si="55"/>
        <v>M-55</v>
      </c>
      <c r="K512" s="10" t="str">
        <f t="shared" si="50"/>
        <v>Adulti</v>
      </c>
      <c r="L512" s="10">
        <f t="shared" si="51"/>
        <v>34</v>
      </c>
      <c r="M512" s="10">
        <f t="shared" si="52"/>
        <v>5000</v>
      </c>
      <c r="N512" s="10" t="str">
        <f t="shared" si="53"/>
        <v>B03</v>
      </c>
    </row>
    <row r="513" spans="1:14">
      <c r="A513" s="63">
        <v>512</v>
      </c>
      <c r="B513" s="18" t="s">
        <v>964</v>
      </c>
      <c r="C513" s="18" t="s">
        <v>704</v>
      </c>
      <c r="D513" s="19">
        <v>1951</v>
      </c>
      <c r="E513" s="20" t="s">
        <v>6</v>
      </c>
      <c r="F513" s="66" t="s">
        <v>962</v>
      </c>
      <c r="G513" s="18" t="s">
        <v>963</v>
      </c>
      <c r="H513" s="9" t="str">
        <f t="shared" si="49"/>
        <v>ok</v>
      </c>
      <c r="I513" s="109" t="str">
        <f t="shared" si="54"/>
        <v>VAGHI ANNAMARIA</v>
      </c>
      <c r="J513" s="10" t="str">
        <f t="shared" si="55"/>
        <v>F-65</v>
      </c>
      <c r="K513" s="10" t="str">
        <f t="shared" si="50"/>
        <v>Adulti</v>
      </c>
      <c r="L513" s="10">
        <f t="shared" si="51"/>
        <v>37</v>
      </c>
      <c r="M513" s="10">
        <f t="shared" si="52"/>
        <v>4000</v>
      </c>
      <c r="N513" s="10" t="str">
        <f t="shared" si="53"/>
        <v>B02</v>
      </c>
    </row>
    <row r="514" spans="1:14">
      <c r="A514" s="63">
        <v>513</v>
      </c>
      <c r="B514" s="18" t="s">
        <v>961</v>
      </c>
      <c r="C514" s="18" t="s">
        <v>295</v>
      </c>
      <c r="D514" s="19">
        <v>2005</v>
      </c>
      <c r="E514" s="20" t="s">
        <v>6</v>
      </c>
      <c r="F514" s="66" t="s">
        <v>954</v>
      </c>
      <c r="G514" s="18" t="s">
        <v>955</v>
      </c>
      <c r="H514" s="9" t="str">
        <f t="shared" ref="H514:H577" si="56">IF(COUNTA($B514)&gt;0,IF(COUNTIFS($B$2:$B$2502,$B514,$C$2:$C$2502,$C514,$D$2:$D$2502,$D514)&gt;1,"Duplicato","ok"),"-")</f>
        <v>ok</v>
      </c>
      <c r="I514" s="109" t="str">
        <f t="shared" si="54"/>
        <v>ED DANDAOUI SARA</v>
      </c>
      <c r="J514" s="10" t="str">
        <f t="shared" si="55"/>
        <v>F-Ragazze A</v>
      </c>
      <c r="K514" s="10" t="str">
        <f t="shared" ref="K514:K577" si="57">IF($B514&gt;"",VLOOKUP($E514&amp;$D514,_DeterminaCategorie,3,TRUE),"-")</f>
        <v>Giovanile</v>
      </c>
      <c r="L514" s="10">
        <f t="shared" ref="L514:L577" si="58">IF($B514&gt;"",VLOOKUP($E514&amp;$D514,_DeterminaCategorie,4,TRUE),"-")</f>
        <v>9</v>
      </c>
      <c r="M514" s="10">
        <f t="shared" ref="M514:M577" si="59">IF($B514&gt;"",VLOOKUP($E514&amp;$D514,_DeterminaCategorie,6,TRUE),"-")</f>
        <v>1000</v>
      </c>
      <c r="N514" s="10" t="str">
        <f t="shared" ref="N514:N577" si="60">IF($B514&gt;"",VLOOKUP($E514&amp;$D514,_DeterminaCategorie,7,TRUE),"-")</f>
        <v>A06</v>
      </c>
    </row>
    <row r="515" spans="1:14">
      <c r="A515" s="63">
        <v>514</v>
      </c>
      <c r="B515" s="18" t="s">
        <v>960</v>
      </c>
      <c r="C515" s="18" t="s">
        <v>959</v>
      </c>
      <c r="D515" s="19">
        <v>1956</v>
      </c>
      <c r="E515" s="20" t="s">
        <v>7</v>
      </c>
      <c r="F515" s="66" t="s">
        <v>954</v>
      </c>
      <c r="G515" s="18" t="s">
        <v>955</v>
      </c>
      <c r="H515" s="9" t="str">
        <f t="shared" si="56"/>
        <v>ok</v>
      </c>
      <c r="I515" s="109" t="str">
        <f t="shared" ref="I515:I578" si="61">TRIM(B515) &amp; " " &amp; TRIM(C515)</f>
        <v>MANISCALCO IGNAZIO</v>
      </c>
      <c r="J515" s="10" t="str">
        <f t="shared" ref="J515:J578" si="62">IF(B515&gt;"",VLOOKUP($E515&amp;$D515,_DeterminaCategorie,5,TRUE),"-")</f>
        <v>M-60</v>
      </c>
      <c r="K515" s="10" t="str">
        <f t="shared" si="57"/>
        <v>Adulti</v>
      </c>
      <c r="L515" s="10">
        <f t="shared" si="58"/>
        <v>36</v>
      </c>
      <c r="M515" s="10">
        <f t="shared" si="59"/>
        <v>5000</v>
      </c>
      <c r="N515" s="10" t="str">
        <f t="shared" si="60"/>
        <v>B03</v>
      </c>
    </row>
    <row r="516" spans="1:14">
      <c r="A516" s="63">
        <v>515</v>
      </c>
      <c r="B516" s="18" t="s">
        <v>958</v>
      </c>
      <c r="C516" s="18" t="s">
        <v>339</v>
      </c>
      <c r="D516" s="19">
        <v>1970</v>
      </c>
      <c r="E516" s="20" t="s">
        <v>7</v>
      </c>
      <c r="F516" s="66" t="s">
        <v>954</v>
      </c>
      <c r="G516" s="18" t="s">
        <v>955</v>
      </c>
      <c r="H516" s="9" t="str">
        <f t="shared" si="56"/>
        <v>ok</v>
      </c>
      <c r="I516" s="109" t="str">
        <f t="shared" si="61"/>
        <v>MASSONE DAVIDE</v>
      </c>
      <c r="J516" s="10" t="str">
        <f t="shared" si="62"/>
        <v>M-45</v>
      </c>
      <c r="K516" s="10" t="str">
        <f t="shared" si="57"/>
        <v>Adulti</v>
      </c>
      <c r="L516" s="10">
        <f t="shared" si="58"/>
        <v>30</v>
      </c>
      <c r="M516" s="10">
        <f t="shared" si="59"/>
        <v>6500</v>
      </c>
      <c r="N516" s="10" t="str">
        <f t="shared" si="60"/>
        <v>B04</v>
      </c>
    </row>
    <row r="517" spans="1:14">
      <c r="A517" s="63">
        <v>516</v>
      </c>
      <c r="B517" s="18" t="s">
        <v>957</v>
      </c>
      <c r="C517" s="18" t="s">
        <v>956</v>
      </c>
      <c r="D517" s="19">
        <v>1951</v>
      </c>
      <c r="E517" s="20" t="s">
        <v>7</v>
      </c>
      <c r="F517" s="66" t="s">
        <v>954</v>
      </c>
      <c r="G517" s="18" t="s">
        <v>955</v>
      </c>
      <c r="H517" s="9" t="str">
        <f t="shared" si="56"/>
        <v>ok</v>
      </c>
      <c r="I517" s="109" t="str">
        <f t="shared" si="61"/>
        <v>TORCHETTI ROCCO</v>
      </c>
      <c r="J517" s="10" t="str">
        <f t="shared" si="62"/>
        <v>M-65</v>
      </c>
      <c r="K517" s="10" t="str">
        <f t="shared" si="57"/>
        <v>Adulti</v>
      </c>
      <c r="L517" s="10">
        <f t="shared" si="58"/>
        <v>38</v>
      </c>
      <c r="M517" s="10">
        <f t="shared" si="59"/>
        <v>5000</v>
      </c>
      <c r="N517" s="10" t="str">
        <f t="shared" si="60"/>
        <v>B03</v>
      </c>
    </row>
    <row r="518" spans="1:14">
      <c r="A518" s="63">
        <v>517</v>
      </c>
      <c r="B518" s="18" t="s">
        <v>953</v>
      </c>
      <c r="C518" s="18" t="s">
        <v>625</v>
      </c>
      <c r="D518" s="19">
        <v>1943</v>
      </c>
      <c r="E518" s="20" t="s">
        <v>7</v>
      </c>
      <c r="F518" s="66" t="s">
        <v>951</v>
      </c>
      <c r="G518" s="18" t="s">
        <v>952</v>
      </c>
      <c r="H518" s="9" t="str">
        <f t="shared" si="56"/>
        <v>ok</v>
      </c>
      <c r="I518" s="109" t="str">
        <f t="shared" si="61"/>
        <v>CAPUZZO ENZO</v>
      </c>
      <c r="J518" s="10" t="str">
        <f t="shared" si="62"/>
        <v>M-70</v>
      </c>
      <c r="K518" s="10" t="str">
        <f t="shared" si="57"/>
        <v>Adulti</v>
      </c>
      <c r="L518" s="10">
        <f t="shared" si="58"/>
        <v>40</v>
      </c>
      <c r="M518" s="10">
        <f t="shared" si="59"/>
        <v>5000</v>
      </c>
      <c r="N518" s="10" t="str">
        <f t="shared" si="60"/>
        <v>B03</v>
      </c>
    </row>
    <row r="519" spans="1:14">
      <c r="A519" s="63">
        <v>518</v>
      </c>
      <c r="B519" s="18" t="s">
        <v>265</v>
      </c>
      <c r="C519" s="18" t="s">
        <v>248</v>
      </c>
      <c r="D519" s="19">
        <v>2004</v>
      </c>
      <c r="E519" s="20" t="s">
        <v>7</v>
      </c>
      <c r="F519" s="66" t="s">
        <v>948</v>
      </c>
      <c r="G519" s="18" t="s">
        <v>949</v>
      </c>
      <c r="H519" s="9" t="str">
        <f t="shared" si="56"/>
        <v>ok</v>
      </c>
      <c r="I519" s="109" t="str">
        <f t="shared" si="61"/>
        <v>MARTELLI EDOARDO</v>
      </c>
      <c r="J519" s="10" t="str">
        <f t="shared" si="62"/>
        <v>M-Ragazzi B</v>
      </c>
      <c r="K519" s="10" t="str">
        <f t="shared" si="57"/>
        <v>Giovanile</v>
      </c>
      <c r="L519" s="10">
        <f t="shared" si="58"/>
        <v>12</v>
      </c>
      <c r="M519" s="10">
        <f t="shared" si="59"/>
        <v>1000</v>
      </c>
      <c r="N519" s="10" t="str">
        <f t="shared" si="60"/>
        <v>A03</v>
      </c>
    </row>
    <row r="520" spans="1:14">
      <c r="A520" s="63">
        <v>519</v>
      </c>
      <c r="B520" s="18" t="s">
        <v>950</v>
      </c>
      <c r="C520" s="18" t="s">
        <v>339</v>
      </c>
      <c r="D520" s="19">
        <v>2002</v>
      </c>
      <c r="E520" s="20" t="s">
        <v>7</v>
      </c>
      <c r="F520" s="66" t="s">
        <v>948</v>
      </c>
      <c r="G520" s="18" t="s">
        <v>949</v>
      </c>
      <c r="H520" s="9" t="str">
        <f t="shared" si="56"/>
        <v>ok</v>
      </c>
      <c r="I520" s="109" t="str">
        <f t="shared" si="61"/>
        <v>MATTA DAVIDE</v>
      </c>
      <c r="J520" s="10" t="str">
        <f t="shared" si="62"/>
        <v>M-CadettI</v>
      </c>
      <c r="K520" s="10" t="str">
        <f t="shared" si="57"/>
        <v>Giovanile</v>
      </c>
      <c r="L520" s="10">
        <f t="shared" si="58"/>
        <v>14</v>
      </c>
      <c r="M520" s="10">
        <f t="shared" si="59"/>
        <v>2100</v>
      </c>
      <c r="N520" s="10" t="str">
        <f t="shared" si="60"/>
        <v>A01</v>
      </c>
    </row>
    <row r="521" spans="1:14">
      <c r="A521" s="63">
        <v>520</v>
      </c>
      <c r="B521" s="18" t="s">
        <v>950</v>
      </c>
      <c r="C521" s="18" t="s">
        <v>385</v>
      </c>
      <c r="D521" s="19">
        <v>2005</v>
      </c>
      <c r="E521" s="20" t="s">
        <v>6</v>
      </c>
      <c r="F521" s="66" t="s">
        <v>948</v>
      </c>
      <c r="G521" s="18" t="s">
        <v>949</v>
      </c>
      <c r="H521" s="9" t="str">
        <f t="shared" si="56"/>
        <v>ok</v>
      </c>
      <c r="I521" s="109" t="str">
        <f t="shared" si="61"/>
        <v>MATTA ELISA</v>
      </c>
      <c r="J521" s="10" t="str">
        <f t="shared" si="62"/>
        <v>F-Ragazze A</v>
      </c>
      <c r="K521" s="10" t="str">
        <f t="shared" si="57"/>
        <v>Giovanile</v>
      </c>
      <c r="L521" s="10">
        <f t="shared" si="58"/>
        <v>9</v>
      </c>
      <c r="M521" s="10">
        <f t="shared" si="59"/>
        <v>1000</v>
      </c>
      <c r="N521" s="10" t="str">
        <f t="shared" si="60"/>
        <v>A06</v>
      </c>
    </row>
    <row r="522" spans="1:14">
      <c r="A522" s="63">
        <v>521</v>
      </c>
      <c r="B522" s="18" t="s">
        <v>947</v>
      </c>
      <c r="C522" s="18" t="s">
        <v>859</v>
      </c>
      <c r="D522" s="19">
        <v>1967</v>
      </c>
      <c r="E522" s="20" t="s">
        <v>6</v>
      </c>
      <c r="F522" s="66" t="s">
        <v>936</v>
      </c>
      <c r="G522" s="18" t="s">
        <v>937</v>
      </c>
      <c r="H522" s="9" t="str">
        <f t="shared" si="56"/>
        <v>ok</v>
      </c>
      <c r="I522" s="109" t="str">
        <f t="shared" si="61"/>
        <v>BONETTI SONIA</v>
      </c>
      <c r="J522" s="10" t="str">
        <f t="shared" si="62"/>
        <v>F-50</v>
      </c>
      <c r="K522" s="10" t="str">
        <f t="shared" si="57"/>
        <v>Adulti</v>
      </c>
      <c r="L522" s="10">
        <f t="shared" si="58"/>
        <v>31</v>
      </c>
      <c r="M522" s="10">
        <f t="shared" si="59"/>
        <v>4000</v>
      </c>
      <c r="N522" s="10" t="str">
        <f t="shared" si="60"/>
        <v>B02</v>
      </c>
    </row>
    <row r="523" spans="1:14">
      <c r="A523" s="63">
        <v>522</v>
      </c>
      <c r="B523" s="18" t="s">
        <v>946</v>
      </c>
      <c r="C523" s="18" t="s">
        <v>945</v>
      </c>
      <c r="D523" s="19">
        <v>1957</v>
      </c>
      <c r="E523" s="20" t="s">
        <v>6</v>
      </c>
      <c r="F523" s="66" t="s">
        <v>936</v>
      </c>
      <c r="G523" s="18" t="s">
        <v>937</v>
      </c>
      <c r="H523" s="9" t="str">
        <f t="shared" si="56"/>
        <v>ok</v>
      </c>
      <c r="I523" s="109" t="str">
        <f t="shared" si="61"/>
        <v>FIORE ALBAROSA</v>
      </c>
      <c r="J523" s="10" t="str">
        <f t="shared" si="62"/>
        <v>F-60</v>
      </c>
      <c r="K523" s="10" t="str">
        <f t="shared" si="57"/>
        <v>Adulti</v>
      </c>
      <c r="L523" s="10">
        <f t="shared" si="58"/>
        <v>35</v>
      </c>
      <c r="M523" s="10">
        <f t="shared" si="59"/>
        <v>4000</v>
      </c>
      <c r="N523" s="10" t="str">
        <f t="shared" si="60"/>
        <v>B02</v>
      </c>
    </row>
    <row r="524" spans="1:14">
      <c r="A524" s="63">
        <v>523</v>
      </c>
      <c r="B524" s="18" t="s">
        <v>944</v>
      </c>
      <c r="C524" s="18" t="s">
        <v>943</v>
      </c>
      <c r="D524" s="19">
        <v>1952</v>
      </c>
      <c r="E524" s="20" t="s">
        <v>7</v>
      </c>
      <c r="F524" s="66" t="s">
        <v>936</v>
      </c>
      <c r="G524" s="18" t="s">
        <v>937</v>
      </c>
      <c r="H524" s="9" t="str">
        <f t="shared" si="56"/>
        <v>ok</v>
      </c>
      <c r="I524" s="109" t="str">
        <f t="shared" si="61"/>
        <v>GALATI SALVATORE</v>
      </c>
      <c r="J524" s="10" t="str">
        <f t="shared" si="62"/>
        <v>M-65</v>
      </c>
      <c r="K524" s="10" t="str">
        <f t="shared" si="57"/>
        <v>Adulti</v>
      </c>
      <c r="L524" s="10">
        <f t="shared" si="58"/>
        <v>38</v>
      </c>
      <c r="M524" s="10">
        <f t="shared" si="59"/>
        <v>5000</v>
      </c>
      <c r="N524" s="10" t="str">
        <f t="shared" si="60"/>
        <v>B03</v>
      </c>
    </row>
    <row r="525" spans="1:14">
      <c r="A525" s="63">
        <v>524</v>
      </c>
      <c r="B525" s="18" t="s">
        <v>942</v>
      </c>
      <c r="C525" s="18" t="s">
        <v>539</v>
      </c>
      <c r="D525" s="19">
        <v>1982</v>
      </c>
      <c r="E525" s="20" t="s">
        <v>7</v>
      </c>
      <c r="F525" s="66" t="s">
        <v>936</v>
      </c>
      <c r="G525" s="18" t="s">
        <v>937</v>
      </c>
      <c r="H525" s="9" t="str">
        <f t="shared" si="56"/>
        <v>ok</v>
      </c>
      <c r="I525" s="109" t="str">
        <f t="shared" si="61"/>
        <v>GIARDIELLO ANTONIO</v>
      </c>
      <c r="J525" s="10" t="str">
        <f t="shared" si="62"/>
        <v>M-35</v>
      </c>
      <c r="K525" s="10" t="str">
        <f t="shared" si="57"/>
        <v>Adulti</v>
      </c>
      <c r="L525" s="10">
        <f t="shared" si="58"/>
        <v>26</v>
      </c>
      <c r="M525" s="10">
        <f t="shared" si="59"/>
        <v>6500</v>
      </c>
      <c r="N525" s="10" t="str">
        <f t="shared" si="60"/>
        <v>B04</v>
      </c>
    </row>
    <row r="526" spans="1:14">
      <c r="A526" s="63">
        <v>525</v>
      </c>
      <c r="B526" s="18" t="s">
        <v>941</v>
      </c>
      <c r="C526" s="18" t="s">
        <v>514</v>
      </c>
      <c r="D526" s="19">
        <v>1961</v>
      </c>
      <c r="E526" s="20" t="s">
        <v>7</v>
      </c>
      <c r="F526" s="66" t="s">
        <v>936</v>
      </c>
      <c r="G526" s="18" t="s">
        <v>937</v>
      </c>
      <c r="H526" s="9" t="str">
        <f t="shared" si="56"/>
        <v>ok</v>
      </c>
      <c r="I526" s="109" t="str">
        <f t="shared" si="61"/>
        <v>MASTROMATTEO LUIGI</v>
      </c>
      <c r="J526" s="10" t="str">
        <f t="shared" si="62"/>
        <v>M-55</v>
      </c>
      <c r="K526" s="10" t="str">
        <f t="shared" si="57"/>
        <v>Adulti</v>
      </c>
      <c r="L526" s="10">
        <f t="shared" si="58"/>
        <v>34</v>
      </c>
      <c r="M526" s="10">
        <f t="shared" si="59"/>
        <v>5000</v>
      </c>
      <c r="N526" s="10" t="str">
        <f t="shared" si="60"/>
        <v>B03</v>
      </c>
    </row>
    <row r="527" spans="1:14">
      <c r="A527" s="63">
        <v>526</v>
      </c>
      <c r="B527" s="18" t="s">
        <v>940</v>
      </c>
      <c r="C527" s="18" t="s">
        <v>511</v>
      </c>
      <c r="D527" s="19">
        <v>1967</v>
      </c>
      <c r="E527" s="20" t="s">
        <v>7</v>
      </c>
      <c r="F527" s="66" t="s">
        <v>936</v>
      </c>
      <c r="G527" s="18" t="s">
        <v>937</v>
      </c>
      <c r="H527" s="9" t="str">
        <f t="shared" si="56"/>
        <v>ok</v>
      </c>
      <c r="I527" s="109" t="str">
        <f t="shared" si="61"/>
        <v>PISCOPO FRANCO</v>
      </c>
      <c r="J527" s="10" t="str">
        <f t="shared" si="62"/>
        <v>M-50</v>
      </c>
      <c r="K527" s="10" t="str">
        <f t="shared" si="57"/>
        <v>Adulti</v>
      </c>
      <c r="L527" s="10">
        <f t="shared" si="58"/>
        <v>32</v>
      </c>
      <c r="M527" s="10">
        <f t="shared" si="59"/>
        <v>5000</v>
      </c>
      <c r="N527" s="10" t="str">
        <f t="shared" si="60"/>
        <v>B03</v>
      </c>
    </row>
    <row r="528" spans="1:14">
      <c r="A528" s="63">
        <v>527</v>
      </c>
      <c r="B528" s="18" t="s">
        <v>939</v>
      </c>
      <c r="C528" s="18" t="s">
        <v>826</v>
      </c>
      <c r="D528" s="19">
        <v>1961</v>
      </c>
      <c r="E528" s="20" t="s">
        <v>6</v>
      </c>
      <c r="F528" s="66" t="s">
        <v>936</v>
      </c>
      <c r="G528" s="18" t="s">
        <v>937</v>
      </c>
      <c r="H528" s="9" t="str">
        <f t="shared" si="56"/>
        <v>ok</v>
      </c>
      <c r="I528" s="109" t="str">
        <f t="shared" si="61"/>
        <v>SEMERARO TIZIANA</v>
      </c>
      <c r="J528" s="10" t="str">
        <f t="shared" si="62"/>
        <v>F-55</v>
      </c>
      <c r="K528" s="10" t="str">
        <f t="shared" si="57"/>
        <v>Adulti</v>
      </c>
      <c r="L528" s="10">
        <f t="shared" si="58"/>
        <v>33</v>
      </c>
      <c r="M528" s="10">
        <f t="shared" si="59"/>
        <v>4000</v>
      </c>
      <c r="N528" s="10" t="str">
        <f t="shared" si="60"/>
        <v>B02</v>
      </c>
    </row>
    <row r="529" spans="1:14">
      <c r="A529" s="63">
        <v>528</v>
      </c>
      <c r="B529" s="18" t="s">
        <v>938</v>
      </c>
      <c r="C529" s="18" t="s">
        <v>262</v>
      </c>
      <c r="D529" s="19">
        <v>1963</v>
      </c>
      <c r="E529" s="20" t="s">
        <v>7</v>
      </c>
      <c r="F529" s="66" t="s">
        <v>936</v>
      </c>
      <c r="G529" s="18" t="s">
        <v>937</v>
      </c>
      <c r="H529" s="9" t="str">
        <f t="shared" si="56"/>
        <v>ok</v>
      </c>
      <c r="I529" s="109" t="str">
        <f t="shared" si="61"/>
        <v>SPIRITO ADRIANO</v>
      </c>
      <c r="J529" s="10" t="str">
        <f t="shared" si="62"/>
        <v>M-50</v>
      </c>
      <c r="K529" s="10" t="str">
        <f t="shared" si="57"/>
        <v>Adulti</v>
      </c>
      <c r="L529" s="10">
        <f t="shared" si="58"/>
        <v>32</v>
      </c>
      <c r="M529" s="10">
        <f t="shared" si="59"/>
        <v>5000</v>
      </c>
      <c r="N529" s="10" t="str">
        <f t="shared" si="60"/>
        <v>B03</v>
      </c>
    </row>
    <row r="530" spans="1:14">
      <c r="A530" s="63">
        <v>529</v>
      </c>
      <c r="B530" s="18" t="s">
        <v>935</v>
      </c>
      <c r="C530" s="18" t="s">
        <v>627</v>
      </c>
      <c r="D530" s="19">
        <v>1944</v>
      </c>
      <c r="E530" s="20" t="s">
        <v>6</v>
      </c>
      <c r="F530" s="66" t="s">
        <v>933</v>
      </c>
      <c r="G530" s="18" t="s">
        <v>934</v>
      </c>
      <c r="H530" s="9" t="str">
        <f t="shared" si="56"/>
        <v>ok</v>
      </c>
      <c r="I530" s="109" t="str">
        <f t="shared" si="61"/>
        <v>DANIELIS CLAUDIA</v>
      </c>
      <c r="J530" s="10" t="str">
        <f t="shared" si="62"/>
        <v>F-70</v>
      </c>
      <c r="K530" s="10" t="str">
        <f t="shared" si="57"/>
        <v>Adulti</v>
      </c>
      <c r="L530" s="10">
        <f t="shared" si="58"/>
        <v>39</v>
      </c>
      <c r="M530" s="10">
        <f t="shared" si="59"/>
        <v>4000</v>
      </c>
      <c r="N530" s="10" t="str">
        <f t="shared" si="60"/>
        <v>B02</v>
      </c>
    </row>
    <row r="531" spans="1:14">
      <c r="A531" s="63">
        <v>530</v>
      </c>
      <c r="B531" s="18" t="s">
        <v>2579</v>
      </c>
      <c r="C531" s="18" t="s">
        <v>218</v>
      </c>
      <c r="D531" s="19">
        <v>2001</v>
      </c>
      <c r="E531" s="20" t="s">
        <v>7</v>
      </c>
      <c r="F531" s="66" t="s">
        <v>920</v>
      </c>
      <c r="G531" s="18" t="s">
        <v>921</v>
      </c>
      <c r="H531" s="9" t="str">
        <f t="shared" si="56"/>
        <v>ok</v>
      </c>
      <c r="I531" s="109" t="str">
        <f t="shared" si="61"/>
        <v>#BONINI LUCA</v>
      </c>
      <c r="J531" s="10" t="str">
        <f t="shared" si="62"/>
        <v>M-AllievI</v>
      </c>
      <c r="K531" s="10" t="str">
        <f t="shared" si="57"/>
        <v>Giovanile</v>
      </c>
      <c r="L531" s="10">
        <f t="shared" si="58"/>
        <v>16</v>
      </c>
      <c r="M531" s="10">
        <f t="shared" si="59"/>
        <v>2500</v>
      </c>
      <c r="N531" s="10" t="str">
        <f t="shared" si="60"/>
        <v>B01</v>
      </c>
    </row>
    <row r="532" spans="1:14">
      <c r="A532" s="63">
        <v>531</v>
      </c>
      <c r="B532" s="18" t="s">
        <v>932</v>
      </c>
      <c r="C532" s="18" t="s">
        <v>339</v>
      </c>
      <c r="D532" s="19">
        <v>2003</v>
      </c>
      <c r="E532" s="20" t="s">
        <v>7</v>
      </c>
      <c r="F532" s="66" t="s">
        <v>920</v>
      </c>
      <c r="G532" s="18" t="s">
        <v>921</v>
      </c>
      <c r="H532" s="9" t="str">
        <f t="shared" si="56"/>
        <v>ok</v>
      </c>
      <c r="I532" s="109" t="str">
        <f t="shared" si="61"/>
        <v>BRAGLIA DAVIDE</v>
      </c>
      <c r="J532" s="10" t="str">
        <f t="shared" si="62"/>
        <v>M-CadettI</v>
      </c>
      <c r="K532" s="10" t="str">
        <f t="shared" si="57"/>
        <v>Giovanile</v>
      </c>
      <c r="L532" s="10">
        <f t="shared" si="58"/>
        <v>14</v>
      </c>
      <c r="M532" s="10">
        <f t="shared" si="59"/>
        <v>2100</v>
      </c>
      <c r="N532" s="10" t="str">
        <f t="shared" si="60"/>
        <v>A01</v>
      </c>
    </row>
    <row r="533" spans="1:14">
      <c r="A533" s="63"/>
      <c r="B533" s="18" t="s">
        <v>762</v>
      </c>
      <c r="C533" s="18" t="s">
        <v>325</v>
      </c>
      <c r="D533" s="19">
        <v>1999</v>
      </c>
      <c r="E533" s="20" t="s">
        <v>7</v>
      </c>
      <c r="F533" s="66" t="s">
        <v>920</v>
      </c>
      <c r="G533" s="18" t="s">
        <v>921</v>
      </c>
      <c r="H533" s="9" t="str">
        <f t="shared" si="56"/>
        <v>ok</v>
      </c>
      <c r="I533" s="109" t="str">
        <f t="shared" si="61"/>
        <v>CASINI MARCO</v>
      </c>
      <c r="J533" s="10" t="str">
        <f t="shared" si="62"/>
        <v>M- Juniores</v>
      </c>
      <c r="K533" s="10" t="str">
        <f t="shared" si="57"/>
        <v>Adulti</v>
      </c>
      <c r="L533" s="10">
        <f t="shared" si="58"/>
        <v>18</v>
      </c>
      <c r="M533" s="10">
        <f t="shared" si="59"/>
        <v>5000</v>
      </c>
      <c r="N533" s="10" t="str">
        <f t="shared" si="60"/>
        <v>B03</v>
      </c>
    </row>
    <row r="534" spans="1:14">
      <c r="A534" s="63">
        <v>533</v>
      </c>
      <c r="B534" s="18" t="s">
        <v>762</v>
      </c>
      <c r="C534" s="18" t="s">
        <v>295</v>
      </c>
      <c r="D534" s="19">
        <v>2005</v>
      </c>
      <c r="E534" s="20" t="s">
        <v>6</v>
      </c>
      <c r="F534" s="66" t="s">
        <v>920</v>
      </c>
      <c r="G534" s="18" t="s">
        <v>921</v>
      </c>
      <c r="H534" s="9" t="str">
        <f t="shared" si="56"/>
        <v>ok</v>
      </c>
      <c r="I534" s="109" t="str">
        <f t="shared" si="61"/>
        <v>CASINI SARA</v>
      </c>
      <c r="J534" s="10" t="str">
        <f t="shared" si="62"/>
        <v>F-Ragazze A</v>
      </c>
      <c r="K534" s="10" t="str">
        <f t="shared" si="57"/>
        <v>Giovanile</v>
      </c>
      <c r="L534" s="10">
        <f t="shared" si="58"/>
        <v>9</v>
      </c>
      <c r="M534" s="10">
        <f t="shared" si="59"/>
        <v>1000</v>
      </c>
      <c r="N534" s="10" t="str">
        <f t="shared" si="60"/>
        <v>A06</v>
      </c>
    </row>
    <row r="535" spans="1:14">
      <c r="A535" s="63">
        <v>534</v>
      </c>
      <c r="B535" s="18" t="s">
        <v>931</v>
      </c>
      <c r="C535" s="18" t="s">
        <v>867</v>
      </c>
      <c r="D535" s="19">
        <v>2005</v>
      </c>
      <c r="E535" s="20" t="s">
        <v>6</v>
      </c>
      <c r="F535" s="66" t="s">
        <v>920</v>
      </c>
      <c r="G535" s="18" t="s">
        <v>921</v>
      </c>
      <c r="H535" s="9" t="str">
        <f t="shared" si="56"/>
        <v>ok</v>
      </c>
      <c r="I535" s="109" t="str">
        <f t="shared" si="61"/>
        <v>DI DONATO GIADA</v>
      </c>
      <c r="J535" s="10" t="str">
        <f t="shared" si="62"/>
        <v>F-Ragazze A</v>
      </c>
      <c r="K535" s="10" t="str">
        <f t="shared" si="57"/>
        <v>Giovanile</v>
      </c>
      <c r="L535" s="10">
        <f t="shared" si="58"/>
        <v>9</v>
      </c>
      <c r="M535" s="10">
        <f t="shared" si="59"/>
        <v>1000</v>
      </c>
      <c r="N535" s="10" t="str">
        <f t="shared" si="60"/>
        <v>A06</v>
      </c>
    </row>
    <row r="536" spans="1:14">
      <c r="A536" s="63">
        <v>535</v>
      </c>
      <c r="B536" s="18" t="s">
        <v>470</v>
      </c>
      <c r="C536" s="18" t="s">
        <v>614</v>
      </c>
      <c r="D536" s="19">
        <v>2006</v>
      </c>
      <c r="E536" s="20" t="s">
        <v>7</v>
      </c>
      <c r="F536" s="66" t="s">
        <v>920</v>
      </c>
      <c r="G536" s="18" t="s">
        <v>921</v>
      </c>
      <c r="H536" s="9" t="str">
        <f t="shared" si="56"/>
        <v>ok</v>
      </c>
      <c r="I536" s="109" t="str">
        <f t="shared" si="61"/>
        <v>FERRARI GIACOMO</v>
      </c>
      <c r="J536" s="10" t="str">
        <f t="shared" si="62"/>
        <v>M-Esordienti</v>
      </c>
      <c r="K536" s="10" t="str">
        <f t="shared" si="57"/>
        <v>Giovanile</v>
      </c>
      <c r="L536" s="10">
        <f t="shared" si="58"/>
        <v>8</v>
      </c>
      <c r="M536" s="10">
        <f t="shared" si="59"/>
        <v>800</v>
      </c>
      <c r="N536" s="10" t="str">
        <f t="shared" si="60"/>
        <v>A07</v>
      </c>
    </row>
    <row r="537" spans="1:14">
      <c r="A537" s="63">
        <v>536</v>
      </c>
      <c r="B537" s="18" t="s">
        <v>930</v>
      </c>
      <c r="C537" s="18" t="s">
        <v>339</v>
      </c>
      <c r="D537" s="19">
        <v>2004</v>
      </c>
      <c r="E537" s="20" t="s">
        <v>7</v>
      </c>
      <c r="F537" s="66" t="s">
        <v>920</v>
      </c>
      <c r="G537" s="18" t="s">
        <v>921</v>
      </c>
      <c r="H537" s="9" t="str">
        <f t="shared" si="56"/>
        <v>ok</v>
      </c>
      <c r="I537" s="109" t="str">
        <f t="shared" si="61"/>
        <v>FERRETTI DAVIDE</v>
      </c>
      <c r="J537" s="10" t="str">
        <f t="shared" si="62"/>
        <v>M-Ragazzi B</v>
      </c>
      <c r="K537" s="10" t="str">
        <f t="shared" si="57"/>
        <v>Giovanile</v>
      </c>
      <c r="L537" s="10">
        <f t="shared" si="58"/>
        <v>12</v>
      </c>
      <c r="M537" s="10">
        <f t="shared" si="59"/>
        <v>1000</v>
      </c>
      <c r="N537" s="10" t="str">
        <f t="shared" si="60"/>
        <v>A03</v>
      </c>
    </row>
    <row r="538" spans="1:14">
      <c r="A538" s="63">
        <v>537</v>
      </c>
      <c r="B538" s="18" t="s">
        <v>469</v>
      </c>
      <c r="C538" s="18" t="s">
        <v>929</v>
      </c>
      <c r="D538" s="19">
        <v>2005</v>
      </c>
      <c r="E538" s="20" t="s">
        <v>6</v>
      </c>
      <c r="F538" s="66" t="s">
        <v>920</v>
      </c>
      <c r="G538" s="18" t="s">
        <v>921</v>
      </c>
      <c r="H538" s="9" t="str">
        <f t="shared" si="56"/>
        <v>ok</v>
      </c>
      <c r="I538" s="109" t="str">
        <f t="shared" si="61"/>
        <v>FERRI LARA</v>
      </c>
      <c r="J538" s="10" t="str">
        <f t="shared" si="62"/>
        <v>F-Ragazze A</v>
      </c>
      <c r="K538" s="10" t="str">
        <f t="shared" si="57"/>
        <v>Giovanile</v>
      </c>
      <c r="L538" s="10">
        <f t="shared" si="58"/>
        <v>9</v>
      </c>
      <c r="M538" s="10">
        <f t="shared" si="59"/>
        <v>1000</v>
      </c>
      <c r="N538" s="10" t="str">
        <f t="shared" si="60"/>
        <v>A06</v>
      </c>
    </row>
    <row r="539" spans="1:14">
      <c r="A539" s="63">
        <v>538</v>
      </c>
      <c r="B539" s="18" t="s">
        <v>928</v>
      </c>
      <c r="C539" s="18" t="s">
        <v>927</v>
      </c>
      <c r="D539" s="19">
        <v>2004</v>
      </c>
      <c r="E539" s="20" t="s">
        <v>7</v>
      </c>
      <c r="F539" s="66" t="s">
        <v>920</v>
      </c>
      <c r="G539" s="18" t="s">
        <v>921</v>
      </c>
      <c r="H539" s="9" t="str">
        <f t="shared" si="56"/>
        <v>ok</v>
      </c>
      <c r="I539" s="109" t="str">
        <f t="shared" si="61"/>
        <v>LEMHAMDI LALAOUI NASSIM</v>
      </c>
      <c r="J539" s="10" t="str">
        <f t="shared" si="62"/>
        <v>M-Ragazzi B</v>
      </c>
      <c r="K539" s="10" t="str">
        <f t="shared" si="57"/>
        <v>Giovanile</v>
      </c>
      <c r="L539" s="10">
        <f t="shared" si="58"/>
        <v>12</v>
      </c>
      <c r="M539" s="10">
        <f t="shared" si="59"/>
        <v>1000</v>
      </c>
      <c r="N539" s="10" t="str">
        <f t="shared" si="60"/>
        <v>A03</v>
      </c>
    </row>
    <row r="540" spans="1:14">
      <c r="A540" s="63">
        <v>539</v>
      </c>
      <c r="B540" s="18" t="s">
        <v>516</v>
      </c>
      <c r="C540" s="18" t="s">
        <v>926</v>
      </c>
      <c r="D540" s="19">
        <v>2008</v>
      </c>
      <c r="E540" s="20" t="s">
        <v>6</v>
      </c>
      <c r="F540" s="66" t="s">
        <v>920</v>
      </c>
      <c r="G540" s="18" t="s">
        <v>921</v>
      </c>
      <c r="H540" s="9" t="str">
        <f t="shared" si="56"/>
        <v>ok</v>
      </c>
      <c r="I540" s="109" t="str">
        <f t="shared" si="61"/>
        <v>MAESTRI LAURA</v>
      </c>
      <c r="J540" s="10" t="str">
        <f t="shared" si="62"/>
        <v>F-Pulcini</v>
      </c>
      <c r="K540" s="10" t="str">
        <f t="shared" si="57"/>
        <v>Giovanile</v>
      </c>
      <c r="L540" s="10">
        <f t="shared" si="58"/>
        <v>5</v>
      </c>
      <c r="M540" s="10">
        <f t="shared" si="59"/>
        <v>400</v>
      </c>
      <c r="N540" s="10" t="str">
        <f t="shared" si="60"/>
        <v>A10</v>
      </c>
    </row>
    <row r="541" spans="1:14">
      <c r="A541" s="63">
        <v>540</v>
      </c>
      <c r="B541" s="18" t="s">
        <v>771</v>
      </c>
      <c r="C541" s="18" t="s">
        <v>420</v>
      </c>
      <c r="D541" s="19">
        <v>2005</v>
      </c>
      <c r="E541" s="20" t="s">
        <v>6</v>
      </c>
      <c r="F541" s="66" t="s">
        <v>920</v>
      </c>
      <c r="G541" s="18" t="s">
        <v>921</v>
      </c>
      <c r="H541" s="9" t="str">
        <f t="shared" si="56"/>
        <v>ok</v>
      </c>
      <c r="I541" s="109" t="str">
        <f t="shared" si="61"/>
        <v>MEDICI ELENA</v>
      </c>
      <c r="J541" s="10" t="str">
        <f t="shared" si="62"/>
        <v>F-Ragazze A</v>
      </c>
      <c r="K541" s="10" t="str">
        <f t="shared" si="57"/>
        <v>Giovanile</v>
      </c>
      <c r="L541" s="10">
        <f t="shared" si="58"/>
        <v>9</v>
      </c>
      <c r="M541" s="10">
        <f t="shared" si="59"/>
        <v>1000</v>
      </c>
      <c r="N541" s="10" t="str">
        <f t="shared" si="60"/>
        <v>A06</v>
      </c>
    </row>
    <row r="542" spans="1:14">
      <c r="A542" s="63">
        <v>541</v>
      </c>
      <c r="B542" s="18" t="s">
        <v>771</v>
      </c>
      <c r="C542" s="18" t="s">
        <v>493</v>
      </c>
      <c r="D542" s="19">
        <v>2007</v>
      </c>
      <c r="E542" s="20" t="s">
        <v>7</v>
      </c>
      <c r="F542" s="66" t="s">
        <v>920</v>
      </c>
      <c r="G542" s="18" t="s">
        <v>921</v>
      </c>
      <c r="H542" s="9" t="str">
        <f t="shared" si="56"/>
        <v>ok</v>
      </c>
      <c r="I542" s="109" t="str">
        <f t="shared" si="61"/>
        <v>MEDICI ENRICO</v>
      </c>
      <c r="J542" s="10" t="str">
        <f t="shared" si="62"/>
        <v>M-Esordienti</v>
      </c>
      <c r="K542" s="10" t="str">
        <f t="shared" si="57"/>
        <v>Giovanile</v>
      </c>
      <c r="L542" s="10">
        <f t="shared" si="58"/>
        <v>8</v>
      </c>
      <c r="M542" s="10">
        <f t="shared" si="59"/>
        <v>800</v>
      </c>
      <c r="N542" s="10" t="str">
        <f t="shared" si="60"/>
        <v>A07</v>
      </c>
    </row>
    <row r="543" spans="1:14" ht="12" customHeight="1">
      <c r="A543" s="63">
        <v>542</v>
      </c>
      <c r="B543" s="18" t="s">
        <v>925</v>
      </c>
      <c r="C543" s="18" t="s">
        <v>504</v>
      </c>
      <c r="D543" s="19">
        <v>2005</v>
      </c>
      <c r="E543" s="20" t="s">
        <v>6</v>
      </c>
      <c r="F543" s="66" t="s">
        <v>920</v>
      </c>
      <c r="G543" s="18" t="s">
        <v>921</v>
      </c>
      <c r="H543" s="9" t="str">
        <f t="shared" si="56"/>
        <v>ok</v>
      </c>
      <c r="I543" s="109" t="str">
        <f t="shared" si="61"/>
        <v>PELIZZARI ALESSIA</v>
      </c>
      <c r="J543" s="10" t="str">
        <f t="shared" si="62"/>
        <v>F-Ragazze A</v>
      </c>
      <c r="K543" s="10" t="str">
        <f t="shared" si="57"/>
        <v>Giovanile</v>
      </c>
      <c r="L543" s="10">
        <f t="shared" si="58"/>
        <v>9</v>
      </c>
      <c r="M543" s="10">
        <f t="shared" si="59"/>
        <v>1000</v>
      </c>
      <c r="N543" s="10" t="str">
        <f t="shared" si="60"/>
        <v>A06</v>
      </c>
    </row>
    <row r="544" spans="1:14">
      <c r="A544" s="63">
        <v>543</v>
      </c>
      <c r="B544" s="18" t="s">
        <v>925</v>
      </c>
      <c r="C544" s="18" t="s">
        <v>325</v>
      </c>
      <c r="D544" s="19">
        <v>2007</v>
      </c>
      <c r="E544" s="20" t="s">
        <v>7</v>
      </c>
      <c r="F544" s="66" t="s">
        <v>920</v>
      </c>
      <c r="G544" s="18" t="s">
        <v>921</v>
      </c>
      <c r="H544" s="9" t="str">
        <f t="shared" si="56"/>
        <v>ok</v>
      </c>
      <c r="I544" s="109" t="str">
        <f t="shared" si="61"/>
        <v>PELIZZARI MARCO</v>
      </c>
      <c r="J544" s="10" t="str">
        <f t="shared" si="62"/>
        <v>M-Esordienti</v>
      </c>
      <c r="K544" s="10" t="str">
        <f t="shared" si="57"/>
        <v>Giovanile</v>
      </c>
      <c r="L544" s="10">
        <f t="shared" si="58"/>
        <v>8</v>
      </c>
      <c r="M544" s="10">
        <f t="shared" si="59"/>
        <v>800</v>
      </c>
      <c r="N544" s="10" t="str">
        <f t="shared" si="60"/>
        <v>A07</v>
      </c>
    </row>
    <row r="545" spans="1:14">
      <c r="A545" s="63">
        <v>544</v>
      </c>
      <c r="B545" s="18" t="s">
        <v>924</v>
      </c>
      <c r="C545" s="18" t="s">
        <v>364</v>
      </c>
      <c r="D545" s="19">
        <v>2009</v>
      </c>
      <c r="E545" s="20" t="s">
        <v>7</v>
      </c>
      <c r="F545" s="66" t="s">
        <v>920</v>
      </c>
      <c r="G545" s="18" t="s">
        <v>921</v>
      </c>
      <c r="H545" s="9" t="str">
        <f t="shared" si="56"/>
        <v>ok</v>
      </c>
      <c r="I545" s="109" t="str">
        <f t="shared" si="61"/>
        <v>RUINI LEONARDO</v>
      </c>
      <c r="J545" s="10" t="str">
        <f t="shared" si="62"/>
        <v>M-Pulcini</v>
      </c>
      <c r="K545" s="10" t="str">
        <f t="shared" si="57"/>
        <v>Giovanile</v>
      </c>
      <c r="L545" s="10">
        <f t="shared" si="58"/>
        <v>6</v>
      </c>
      <c r="M545" s="10">
        <f t="shared" si="59"/>
        <v>400</v>
      </c>
      <c r="N545" s="10" t="str">
        <f t="shared" si="60"/>
        <v>A09</v>
      </c>
    </row>
    <row r="546" spans="1:14">
      <c r="A546" s="63">
        <v>545</v>
      </c>
      <c r="B546" s="18" t="s">
        <v>923</v>
      </c>
      <c r="C546" s="18" t="s">
        <v>781</v>
      </c>
      <c r="D546" s="19">
        <v>2005</v>
      </c>
      <c r="E546" s="20" t="s">
        <v>6</v>
      </c>
      <c r="F546" s="66" t="s">
        <v>920</v>
      </c>
      <c r="G546" s="18" t="s">
        <v>921</v>
      </c>
      <c r="H546" s="9" t="str">
        <f t="shared" si="56"/>
        <v>ok</v>
      </c>
      <c r="I546" s="109" t="str">
        <f t="shared" si="61"/>
        <v>VELLANI REBECCA</v>
      </c>
      <c r="J546" s="10" t="str">
        <f t="shared" si="62"/>
        <v>F-Ragazze A</v>
      </c>
      <c r="K546" s="10" t="str">
        <f t="shared" si="57"/>
        <v>Giovanile</v>
      </c>
      <c r="L546" s="10">
        <f t="shared" si="58"/>
        <v>9</v>
      </c>
      <c r="M546" s="10">
        <f t="shared" si="59"/>
        <v>1000</v>
      </c>
      <c r="N546" s="10" t="str">
        <f t="shared" si="60"/>
        <v>A06</v>
      </c>
    </row>
    <row r="547" spans="1:14">
      <c r="A547" s="63">
        <v>546</v>
      </c>
      <c r="B547" s="18" t="s">
        <v>922</v>
      </c>
      <c r="C547" s="18" t="s">
        <v>429</v>
      </c>
      <c r="D547" s="19">
        <v>2006</v>
      </c>
      <c r="E547" s="20" t="s">
        <v>7</v>
      </c>
      <c r="F547" s="66" t="s">
        <v>920</v>
      </c>
      <c r="G547" s="18" t="s">
        <v>921</v>
      </c>
      <c r="H547" s="9" t="str">
        <f t="shared" si="56"/>
        <v>ok</v>
      </c>
      <c r="I547" s="109" t="str">
        <f t="shared" si="61"/>
        <v>ZANINI FEDERICO</v>
      </c>
      <c r="J547" s="10" t="str">
        <f t="shared" si="62"/>
        <v>M-Esordienti</v>
      </c>
      <c r="K547" s="10" t="str">
        <f t="shared" si="57"/>
        <v>Giovanile</v>
      </c>
      <c r="L547" s="10">
        <f t="shared" si="58"/>
        <v>8</v>
      </c>
      <c r="M547" s="10">
        <f t="shared" si="59"/>
        <v>800</v>
      </c>
      <c r="N547" s="10" t="str">
        <f t="shared" si="60"/>
        <v>A07</v>
      </c>
    </row>
    <row r="548" spans="1:14">
      <c r="A548" s="63">
        <v>547</v>
      </c>
      <c r="B548" s="18" t="s">
        <v>580</v>
      </c>
      <c r="C548" s="18" t="s">
        <v>713</v>
      </c>
      <c r="D548" s="19">
        <v>2007</v>
      </c>
      <c r="E548" s="20" t="s">
        <v>7</v>
      </c>
      <c r="F548" s="66" t="s">
        <v>920</v>
      </c>
      <c r="G548" s="18" t="s">
        <v>921</v>
      </c>
      <c r="H548" s="9" t="str">
        <f t="shared" si="56"/>
        <v>ok</v>
      </c>
      <c r="I548" s="109" t="str">
        <f t="shared" si="61"/>
        <v>ZANNI CARLO</v>
      </c>
      <c r="J548" s="10" t="str">
        <f t="shared" si="62"/>
        <v>M-Esordienti</v>
      </c>
      <c r="K548" s="10" t="str">
        <f t="shared" si="57"/>
        <v>Giovanile</v>
      </c>
      <c r="L548" s="10">
        <f t="shared" si="58"/>
        <v>8</v>
      </c>
      <c r="M548" s="10">
        <f t="shared" si="59"/>
        <v>800</v>
      </c>
      <c r="N548" s="10" t="str">
        <f t="shared" si="60"/>
        <v>A07</v>
      </c>
    </row>
    <row r="549" spans="1:14">
      <c r="A549" s="63">
        <v>548</v>
      </c>
      <c r="B549" s="18" t="s">
        <v>919</v>
      </c>
      <c r="C549" s="18" t="s">
        <v>918</v>
      </c>
      <c r="D549" s="19">
        <v>1998</v>
      </c>
      <c r="E549" s="20" t="s">
        <v>7</v>
      </c>
      <c r="F549" s="66" t="s">
        <v>907</v>
      </c>
      <c r="G549" s="18" t="s">
        <v>908</v>
      </c>
      <c r="H549" s="9" t="str">
        <f t="shared" si="56"/>
        <v>ok</v>
      </c>
      <c r="I549" s="109" t="str">
        <f t="shared" si="61"/>
        <v>BADRI ISSAM</v>
      </c>
      <c r="J549" s="10" t="str">
        <f t="shared" si="62"/>
        <v>M- Juniores</v>
      </c>
      <c r="K549" s="10" t="str">
        <f t="shared" si="57"/>
        <v>Adulti</v>
      </c>
      <c r="L549" s="10">
        <f t="shared" si="58"/>
        <v>18</v>
      </c>
      <c r="M549" s="10">
        <f t="shared" si="59"/>
        <v>5000</v>
      </c>
      <c r="N549" s="10" t="str">
        <f t="shared" si="60"/>
        <v>B03</v>
      </c>
    </row>
    <row r="550" spans="1:14">
      <c r="A550" s="63">
        <v>549</v>
      </c>
      <c r="B550" s="18" t="s">
        <v>917</v>
      </c>
      <c r="C550" s="18" t="s">
        <v>361</v>
      </c>
      <c r="D550" s="19">
        <v>1989</v>
      </c>
      <c r="E550" s="20" t="s">
        <v>7</v>
      </c>
      <c r="F550" s="66" t="s">
        <v>907</v>
      </c>
      <c r="G550" s="18" t="s">
        <v>908</v>
      </c>
      <c r="H550" s="9" t="str">
        <f t="shared" si="56"/>
        <v>ok</v>
      </c>
      <c r="I550" s="109" t="str">
        <f t="shared" si="61"/>
        <v>BOGGIO PAOLO</v>
      </c>
      <c r="J550" s="10" t="str">
        <f t="shared" si="62"/>
        <v>M-25</v>
      </c>
      <c r="K550" s="10" t="str">
        <f t="shared" si="57"/>
        <v>Adulti</v>
      </c>
      <c r="L550" s="10">
        <f t="shared" si="58"/>
        <v>22</v>
      </c>
      <c r="M550" s="10">
        <f t="shared" si="59"/>
        <v>6500</v>
      </c>
      <c r="N550" s="10" t="str">
        <f t="shared" si="60"/>
        <v>B04</v>
      </c>
    </row>
    <row r="551" spans="1:14">
      <c r="A551" s="63">
        <v>550</v>
      </c>
      <c r="B551" s="18" t="s">
        <v>916</v>
      </c>
      <c r="C551" s="18" t="s">
        <v>915</v>
      </c>
      <c r="D551" s="19">
        <v>1978</v>
      </c>
      <c r="E551" s="20" t="s">
        <v>7</v>
      </c>
      <c r="F551" s="66" t="s">
        <v>907</v>
      </c>
      <c r="G551" s="18" t="s">
        <v>908</v>
      </c>
      <c r="H551" s="9" t="str">
        <f t="shared" si="56"/>
        <v>ok</v>
      </c>
      <c r="I551" s="109" t="str">
        <f t="shared" si="61"/>
        <v>BRACCO ALFONSO</v>
      </c>
      <c r="J551" s="10" t="str">
        <f t="shared" si="62"/>
        <v>M-35</v>
      </c>
      <c r="K551" s="10" t="str">
        <f t="shared" si="57"/>
        <v>Adulti</v>
      </c>
      <c r="L551" s="10">
        <f t="shared" si="58"/>
        <v>26</v>
      </c>
      <c r="M551" s="10">
        <f t="shared" si="59"/>
        <v>6500</v>
      </c>
      <c r="N551" s="10" t="str">
        <f t="shared" si="60"/>
        <v>B04</v>
      </c>
    </row>
    <row r="552" spans="1:14">
      <c r="A552" s="63">
        <v>551</v>
      </c>
      <c r="B552" s="18" t="s">
        <v>914</v>
      </c>
      <c r="C552" s="18" t="s">
        <v>355</v>
      </c>
      <c r="D552" s="19">
        <v>1993</v>
      </c>
      <c r="E552" s="20" t="s">
        <v>7</v>
      </c>
      <c r="F552" s="66" t="s">
        <v>907</v>
      </c>
      <c r="G552" s="18" t="s">
        <v>908</v>
      </c>
      <c r="H552" s="9" t="str">
        <f t="shared" si="56"/>
        <v>ok</v>
      </c>
      <c r="I552" s="109" t="str">
        <f t="shared" si="61"/>
        <v>BUSSETTO ANDREA</v>
      </c>
      <c r="J552" s="10" t="str">
        <f t="shared" si="62"/>
        <v>M-20</v>
      </c>
      <c r="K552" s="10" t="str">
        <f t="shared" si="57"/>
        <v>Adulti</v>
      </c>
      <c r="L552" s="10">
        <f t="shared" si="58"/>
        <v>20</v>
      </c>
      <c r="M552" s="10">
        <f t="shared" si="59"/>
        <v>6500</v>
      </c>
      <c r="N552" s="10" t="str">
        <f t="shared" si="60"/>
        <v>B04</v>
      </c>
    </row>
    <row r="553" spans="1:14">
      <c r="A553" s="63">
        <v>552</v>
      </c>
      <c r="B553" s="18" t="s">
        <v>913</v>
      </c>
      <c r="C553" s="18" t="s">
        <v>912</v>
      </c>
      <c r="D553" s="19">
        <v>1983</v>
      </c>
      <c r="E553" s="20" t="s">
        <v>7</v>
      </c>
      <c r="F553" s="66" t="s">
        <v>907</v>
      </c>
      <c r="G553" s="18" t="s">
        <v>908</v>
      </c>
      <c r="H553" s="9" t="str">
        <f t="shared" si="56"/>
        <v>ok</v>
      </c>
      <c r="I553" s="109" t="str">
        <f t="shared" si="61"/>
        <v>CARESIO GIULIANO FRANCO</v>
      </c>
      <c r="J553" s="10" t="str">
        <f t="shared" si="62"/>
        <v>M-30</v>
      </c>
      <c r="K553" s="10" t="str">
        <f t="shared" si="57"/>
        <v>Adulti</v>
      </c>
      <c r="L553" s="10">
        <f t="shared" si="58"/>
        <v>24</v>
      </c>
      <c r="M553" s="10">
        <f t="shared" si="59"/>
        <v>6500</v>
      </c>
      <c r="N553" s="10" t="str">
        <f t="shared" si="60"/>
        <v>B04</v>
      </c>
    </row>
    <row r="554" spans="1:14">
      <c r="A554" s="63">
        <v>553</v>
      </c>
      <c r="B554" s="18" t="s">
        <v>911</v>
      </c>
      <c r="C554" s="18" t="s">
        <v>526</v>
      </c>
      <c r="D554" s="19">
        <v>1974</v>
      </c>
      <c r="E554" s="20" t="s">
        <v>6</v>
      </c>
      <c r="F554" s="66" t="s">
        <v>907</v>
      </c>
      <c r="G554" s="18" t="s">
        <v>908</v>
      </c>
      <c r="H554" s="9" t="str">
        <f t="shared" si="56"/>
        <v>ok</v>
      </c>
      <c r="I554" s="109" t="str">
        <f t="shared" si="61"/>
        <v>CASSIBBA MONICA</v>
      </c>
      <c r="J554" s="10" t="str">
        <f t="shared" si="62"/>
        <v>F-40</v>
      </c>
      <c r="K554" s="10" t="str">
        <f t="shared" si="57"/>
        <v>Adulti</v>
      </c>
      <c r="L554" s="10">
        <f t="shared" si="58"/>
        <v>27</v>
      </c>
      <c r="M554" s="10">
        <f t="shared" si="59"/>
        <v>4000</v>
      </c>
      <c r="N554" s="10" t="str">
        <f t="shared" si="60"/>
        <v>B02</v>
      </c>
    </row>
    <row r="555" spans="1:14">
      <c r="A555" s="63">
        <v>554</v>
      </c>
      <c r="B555" s="18" t="s">
        <v>910</v>
      </c>
      <c r="C555" s="18" t="s">
        <v>514</v>
      </c>
      <c r="D555" s="19">
        <v>1972</v>
      </c>
      <c r="E555" s="20" t="s">
        <v>7</v>
      </c>
      <c r="F555" s="66" t="s">
        <v>907</v>
      </c>
      <c r="G555" s="18" t="s">
        <v>908</v>
      </c>
      <c r="H555" s="9" t="str">
        <f t="shared" si="56"/>
        <v>ok</v>
      </c>
      <c r="I555" s="109" t="str">
        <f t="shared" si="61"/>
        <v>CAVUOTI LUIGI</v>
      </c>
      <c r="J555" s="10" t="str">
        <f t="shared" si="62"/>
        <v>M-45</v>
      </c>
      <c r="K555" s="10" t="str">
        <f t="shared" si="57"/>
        <v>Adulti</v>
      </c>
      <c r="L555" s="10">
        <f t="shared" si="58"/>
        <v>30</v>
      </c>
      <c r="M555" s="10">
        <f t="shared" si="59"/>
        <v>6500</v>
      </c>
      <c r="N555" s="10" t="str">
        <f t="shared" si="60"/>
        <v>B04</v>
      </c>
    </row>
    <row r="556" spans="1:14">
      <c r="A556" s="63">
        <v>555</v>
      </c>
      <c r="B556" s="18" t="s">
        <v>909</v>
      </c>
      <c r="C556" s="18" t="s">
        <v>355</v>
      </c>
      <c r="D556" s="19">
        <v>2001</v>
      </c>
      <c r="E556" s="20" t="s">
        <v>7</v>
      </c>
      <c r="F556" s="66" t="s">
        <v>907</v>
      </c>
      <c r="G556" s="18" t="s">
        <v>908</v>
      </c>
      <c r="H556" s="9" t="str">
        <f t="shared" si="56"/>
        <v>ok</v>
      </c>
      <c r="I556" s="109" t="str">
        <f t="shared" si="61"/>
        <v>SCRIVANI ANDREA</v>
      </c>
      <c r="J556" s="10" t="str">
        <f t="shared" si="62"/>
        <v>M-AllievI</v>
      </c>
      <c r="K556" s="10" t="str">
        <f t="shared" si="57"/>
        <v>Giovanile</v>
      </c>
      <c r="L556" s="10">
        <f t="shared" si="58"/>
        <v>16</v>
      </c>
      <c r="M556" s="10">
        <f t="shared" si="59"/>
        <v>2500</v>
      </c>
      <c r="N556" s="10" t="str">
        <f t="shared" si="60"/>
        <v>B01</v>
      </c>
    </row>
    <row r="557" spans="1:14">
      <c r="A557" s="63">
        <v>556</v>
      </c>
      <c r="B557" s="18" t="s">
        <v>909</v>
      </c>
      <c r="C557" s="18" t="s">
        <v>478</v>
      </c>
      <c r="D557" s="19">
        <v>1966</v>
      </c>
      <c r="E557" s="20" t="s">
        <v>7</v>
      </c>
      <c r="F557" s="66" t="s">
        <v>907</v>
      </c>
      <c r="G557" s="18" t="s">
        <v>908</v>
      </c>
      <c r="H557" s="9" t="str">
        <f t="shared" si="56"/>
        <v>ok</v>
      </c>
      <c r="I557" s="109" t="str">
        <f t="shared" si="61"/>
        <v>SCRIVANI GIOVANNI</v>
      </c>
      <c r="J557" s="10" t="str">
        <f t="shared" si="62"/>
        <v>M-50</v>
      </c>
      <c r="K557" s="10" t="str">
        <f t="shared" si="57"/>
        <v>Adulti</v>
      </c>
      <c r="L557" s="10">
        <f t="shared" si="58"/>
        <v>32</v>
      </c>
      <c r="M557" s="10">
        <f t="shared" si="59"/>
        <v>5000</v>
      </c>
      <c r="N557" s="10" t="str">
        <f t="shared" si="60"/>
        <v>B03</v>
      </c>
    </row>
    <row r="558" spans="1:14">
      <c r="A558" s="63">
        <v>557</v>
      </c>
      <c r="B558" s="18" t="s">
        <v>906</v>
      </c>
      <c r="C558" s="18" t="s">
        <v>383</v>
      </c>
      <c r="D558" s="19">
        <v>1957</v>
      </c>
      <c r="E558" s="20" t="s">
        <v>7</v>
      </c>
      <c r="F558" s="66" t="s">
        <v>856</v>
      </c>
      <c r="G558" s="18" t="s">
        <v>857</v>
      </c>
      <c r="H558" s="9" t="str">
        <f t="shared" si="56"/>
        <v>ok</v>
      </c>
      <c r="I558" s="109" t="str">
        <f t="shared" si="61"/>
        <v>ANDREOSE LORENZO</v>
      </c>
      <c r="J558" s="10" t="str">
        <f t="shared" si="62"/>
        <v>M-60</v>
      </c>
      <c r="K558" s="10" t="str">
        <f t="shared" si="57"/>
        <v>Adulti</v>
      </c>
      <c r="L558" s="10">
        <f t="shared" si="58"/>
        <v>36</v>
      </c>
      <c r="M558" s="10">
        <f t="shared" si="59"/>
        <v>5000</v>
      </c>
      <c r="N558" s="10" t="str">
        <f t="shared" si="60"/>
        <v>B03</v>
      </c>
    </row>
    <row r="559" spans="1:14">
      <c r="A559" s="63">
        <v>558</v>
      </c>
      <c r="B559" s="18" t="s">
        <v>905</v>
      </c>
      <c r="C559" s="18" t="s">
        <v>355</v>
      </c>
      <c r="D559" s="19">
        <v>1981</v>
      </c>
      <c r="E559" s="20" t="s">
        <v>7</v>
      </c>
      <c r="F559" s="66" t="s">
        <v>856</v>
      </c>
      <c r="G559" s="18" t="s">
        <v>857</v>
      </c>
      <c r="H559" s="9" t="str">
        <f t="shared" si="56"/>
        <v>ok</v>
      </c>
      <c r="I559" s="109" t="str">
        <f t="shared" si="61"/>
        <v>ASTOLFI ANDREA</v>
      </c>
      <c r="J559" s="10" t="str">
        <f t="shared" si="62"/>
        <v>M-35</v>
      </c>
      <c r="K559" s="10" t="str">
        <f t="shared" si="57"/>
        <v>Adulti</v>
      </c>
      <c r="L559" s="10">
        <f t="shared" si="58"/>
        <v>26</v>
      </c>
      <c r="M559" s="10">
        <f t="shared" si="59"/>
        <v>6500</v>
      </c>
      <c r="N559" s="10" t="str">
        <f t="shared" si="60"/>
        <v>B04</v>
      </c>
    </row>
    <row r="560" spans="1:14">
      <c r="A560" s="63">
        <v>559</v>
      </c>
      <c r="B560" s="18" t="s">
        <v>904</v>
      </c>
      <c r="C560" s="18" t="s">
        <v>380</v>
      </c>
      <c r="D560" s="19">
        <v>1974</v>
      </c>
      <c r="E560" s="20" t="s">
        <v>7</v>
      </c>
      <c r="F560" s="66" t="s">
        <v>856</v>
      </c>
      <c r="G560" s="18" t="s">
        <v>857</v>
      </c>
      <c r="H560" s="9" t="str">
        <f t="shared" si="56"/>
        <v>ok</v>
      </c>
      <c r="I560" s="109" t="str">
        <f t="shared" si="61"/>
        <v>AVIGNI NICOLA</v>
      </c>
      <c r="J560" s="10" t="str">
        <f t="shared" si="62"/>
        <v>M-40</v>
      </c>
      <c r="K560" s="10" t="str">
        <f t="shared" si="57"/>
        <v>Adulti</v>
      </c>
      <c r="L560" s="10">
        <f t="shared" si="58"/>
        <v>28</v>
      </c>
      <c r="M560" s="10">
        <f t="shared" si="59"/>
        <v>6500</v>
      </c>
      <c r="N560" s="10" t="str">
        <f t="shared" si="60"/>
        <v>B04</v>
      </c>
    </row>
    <row r="561" spans="1:14">
      <c r="A561" s="63">
        <v>560</v>
      </c>
      <c r="B561" s="18" t="s">
        <v>903</v>
      </c>
      <c r="C561" s="18" t="s">
        <v>427</v>
      </c>
      <c r="D561" s="19">
        <v>1972</v>
      </c>
      <c r="E561" s="20" t="s">
        <v>7</v>
      </c>
      <c r="F561" s="66" t="s">
        <v>856</v>
      </c>
      <c r="G561" s="18" t="s">
        <v>857</v>
      </c>
      <c r="H561" s="9" t="str">
        <f t="shared" si="56"/>
        <v>ok</v>
      </c>
      <c r="I561" s="109" t="str">
        <f t="shared" si="61"/>
        <v>BARI MASSIMILIANO</v>
      </c>
      <c r="J561" s="10" t="str">
        <f t="shared" si="62"/>
        <v>M-45</v>
      </c>
      <c r="K561" s="10" t="str">
        <f t="shared" si="57"/>
        <v>Adulti</v>
      </c>
      <c r="L561" s="10">
        <f t="shared" si="58"/>
        <v>30</v>
      </c>
      <c r="M561" s="10">
        <f t="shared" si="59"/>
        <v>6500</v>
      </c>
      <c r="N561" s="10" t="str">
        <f t="shared" si="60"/>
        <v>B04</v>
      </c>
    </row>
    <row r="562" spans="1:14">
      <c r="A562" s="63">
        <v>561</v>
      </c>
      <c r="B562" s="18" t="s">
        <v>902</v>
      </c>
      <c r="C562" s="18" t="s">
        <v>901</v>
      </c>
      <c r="D562" s="19">
        <v>1972</v>
      </c>
      <c r="E562" s="20" t="s">
        <v>7</v>
      </c>
      <c r="F562" s="66" t="s">
        <v>856</v>
      </c>
      <c r="G562" s="18" t="s">
        <v>857</v>
      </c>
      <c r="H562" s="9" t="str">
        <f t="shared" si="56"/>
        <v>ok</v>
      </c>
      <c r="I562" s="109" t="str">
        <f t="shared" si="61"/>
        <v>BEDIN MICHELE</v>
      </c>
      <c r="J562" s="10" t="str">
        <f t="shared" si="62"/>
        <v>M-45</v>
      </c>
      <c r="K562" s="10" t="str">
        <f t="shared" si="57"/>
        <v>Adulti</v>
      </c>
      <c r="L562" s="10">
        <f t="shared" si="58"/>
        <v>30</v>
      </c>
      <c r="M562" s="10">
        <f t="shared" si="59"/>
        <v>6500</v>
      </c>
      <c r="N562" s="10" t="str">
        <f t="shared" si="60"/>
        <v>B04</v>
      </c>
    </row>
    <row r="563" spans="1:14">
      <c r="A563" s="63">
        <v>562</v>
      </c>
      <c r="B563" s="18" t="s">
        <v>900</v>
      </c>
      <c r="C563" s="18" t="s">
        <v>886</v>
      </c>
      <c r="D563" s="19">
        <v>1950</v>
      </c>
      <c r="E563" s="20" t="s">
        <v>7</v>
      </c>
      <c r="F563" s="66" t="s">
        <v>856</v>
      </c>
      <c r="G563" s="18" t="s">
        <v>857</v>
      </c>
      <c r="H563" s="9" t="str">
        <f t="shared" si="56"/>
        <v>ok</v>
      </c>
      <c r="I563" s="109" t="str">
        <f t="shared" si="61"/>
        <v>BELLINELLO LUCIANO</v>
      </c>
      <c r="J563" s="10" t="str">
        <f t="shared" si="62"/>
        <v>M-65</v>
      </c>
      <c r="K563" s="10" t="str">
        <f t="shared" si="57"/>
        <v>Adulti</v>
      </c>
      <c r="L563" s="10">
        <f t="shared" si="58"/>
        <v>38</v>
      </c>
      <c r="M563" s="10">
        <f t="shared" si="59"/>
        <v>5000</v>
      </c>
      <c r="N563" s="10" t="str">
        <f t="shared" si="60"/>
        <v>B03</v>
      </c>
    </row>
    <row r="564" spans="1:14">
      <c r="A564" s="63">
        <v>563</v>
      </c>
      <c r="B564" s="18" t="s">
        <v>899</v>
      </c>
      <c r="C564" s="18" t="s">
        <v>413</v>
      </c>
      <c r="D564" s="19">
        <v>1972</v>
      </c>
      <c r="E564" s="20" t="s">
        <v>7</v>
      </c>
      <c r="F564" s="66" t="s">
        <v>856</v>
      </c>
      <c r="G564" s="18" t="s">
        <v>857</v>
      </c>
      <c r="H564" s="9" t="str">
        <f t="shared" si="56"/>
        <v>ok</v>
      </c>
      <c r="I564" s="109" t="str">
        <f t="shared" si="61"/>
        <v>BOCCARDO STEFANO</v>
      </c>
      <c r="J564" s="10" t="str">
        <f t="shared" si="62"/>
        <v>M-45</v>
      </c>
      <c r="K564" s="10" t="str">
        <f t="shared" si="57"/>
        <v>Adulti</v>
      </c>
      <c r="L564" s="10">
        <f t="shared" si="58"/>
        <v>30</v>
      </c>
      <c r="M564" s="10">
        <f t="shared" si="59"/>
        <v>6500</v>
      </c>
      <c r="N564" s="10" t="str">
        <f t="shared" si="60"/>
        <v>B04</v>
      </c>
    </row>
    <row r="565" spans="1:14">
      <c r="A565" s="63">
        <v>564</v>
      </c>
      <c r="B565" s="18" t="s">
        <v>898</v>
      </c>
      <c r="C565" s="18" t="s">
        <v>897</v>
      </c>
      <c r="D565" s="19">
        <v>1979</v>
      </c>
      <c r="E565" s="20" t="s">
        <v>6</v>
      </c>
      <c r="F565" s="66" t="s">
        <v>856</v>
      </c>
      <c r="G565" s="18" t="s">
        <v>857</v>
      </c>
      <c r="H565" s="9" t="str">
        <f t="shared" si="56"/>
        <v>ok</v>
      </c>
      <c r="I565" s="109" t="str">
        <f t="shared" si="61"/>
        <v>CAZZADORE ERICA</v>
      </c>
      <c r="J565" s="10" t="str">
        <f t="shared" si="62"/>
        <v>F-35</v>
      </c>
      <c r="K565" s="10" t="str">
        <f t="shared" si="57"/>
        <v>Adulti</v>
      </c>
      <c r="L565" s="10">
        <f t="shared" si="58"/>
        <v>25</v>
      </c>
      <c r="M565" s="10">
        <f t="shared" si="59"/>
        <v>4000</v>
      </c>
      <c r="N565" s="10" t="str">
        <f t="shared" si="60"/>
        <v>B02</v>
      </c>
    </row>
    <row r="566" spans="1:14">
      <c r="A566" s="63">
        <v>565</v>
      </c>
      <c r="B566" s="18" t="s">
        <v>896</v>
      </c>
      <c r="C566" s="18" t="s">
        <v>467</v>
      </c>
      <c r="D566" s="19">
        <v>1944</v>
      </c>
      <c r="E566" s="20" t="s">
        <v>7</v>
      </c>
      <c r="F566" s="66" t="s">
        <v>856</v>
      </c>
      <c r="G566" s="18" t="s">
        <v>857</v>
      </c>
      <c r="H566" s="9" t="str">
        <f t="shared" si="56"/>
        <v>ok</v>
      </c>
      <c r="I566" s="109" t="str">
        <f t="shared" si="61"/>
        <v>DALLA VECCHIA ANGELO</v>
      </c>
      <c r="J566" s="10" t="str">
        <f t="shared" si="62"/>
        <v>M-70</v>
      </c>
      <c r="K566" s="10" t="str">
        <f t="shared" si="57"/>
        <v>Adulti</v>
      </c>
      <c r="L566" s="10">
        <f t="shared" si="58"/>
        <v>40</v>
      </c>
      <c r="M566" s="10">
        <f t="shared" si="59"/>
        <v>5000</v>
      </c>
      <c r="N566" s="10" t="str">
        <f t="shared" si="60"/>
        <v>B03</v>
      </c>
    </row>
    <row r="567" spans="1:14">
      <c r="A567" s="63">
        <v>566</v>
      </c>
      <c r="B567" s="18" t="s">
        <v>895</v>
      </c>
      <c r="C567" s="18" t="s">
        <v>792</v>
      </c>
      <c r="D567" s="19">
        <v>1982</v>
      </c>
      <c r="E567" s="20" t="s">
        <v>7</v>
      </c>
      <c r="F567" s="66" t="s">
        <v>856</v>
      </c>
      <c r="G567" s="18" t="s">
        <v>857</v>
      </c>
      <c r="H567" s="9" t="str">
        <f t="shared" si="56"/>
        <v>ok</v>
      </c>
      <c r="I567" s="109" t="str">
        <f t="shared" si="61"/>
        <v>DELL' AERA GIUSEPPE</v>
      </c>
      <c r="J567" s="10" t="str">
        <f t="shared" si="62"/>
        <v>M-35</v>
      </c>
      <c r="K567" s="10" t="str">
        <f t="shared" si="57"/>
        <v>Adulti</v>
      </c>
      <c r="L567" s="10">
        <f t="shared" si="58"/>
        <v>26</v>
      </c>
      <c r="M567" s="10">
        <f t="shared" si="59"/>
        <v>6500</v>
      </c>
      <c r="N567" s="10" t="str">
        <f t="shared" si="60"/>
        <v>B04</v>
      </c>
    </row>
    <row r="568" spans="1:14">
      <c r="A568" s="63">
        <v>567</v>
      </c>
      <c r="B568" s="18" t="s">
        <v>894</v>
      </c>
      <c r="C568" s="18" t="s">
        <v>893</v>
      </c>
      <c r="D568" s="19">
        <v>1960</v>
      </c>
      <c r="E568" s="20" t="s">
        <v>6</v>
      </c>
      <c r="F568" s="66" t="s">
        <v>856</v>
      </c>
      <c r="G568" s="18" t="s">
        <v>857</v>
      </c>
      <c r="H568" s="9" t="str">
        <f t="shared" si="56"/>
        <v>ok</v>
      </c>
      <c r="I568" s="109" t="str">
        <f t="shared" si="61"/>
        <v>FAGGIN CARLA</v>
      </c>
      <c r="J568" s="10" t="str">
        <f t="shared" si="62"/>
        <v>F-55</v>
      </c>
      <c r="K568" s="10" t="str">
        <f t="shared" si="57"/>
        <v>Adulti</v>
      </c>
      <c r="L568" s="10">
        <f t="shared" si="58"/>
        <v>33</v>
      </c>
      <c r="M568" s="10">
        <f t="shared" si="59"/>
        <v>4000</v>
      </c>
      <c r="N568" s="10" t="str">
        <f t="shared" si="60"/>
        <v>B02</v>
      </c>
    </row>
    <row r="569" spans="1:14">
      <c r="A569" s="63">
        <v>568</v>
      </c>
      <c r="B569" s="18" t="s">
        <v>892</v>
      </c>
      <c r="C569" s="18" t="s">
        <v>258</v>
      </c>
      <c r="D569" s="19">
        <v>2007</v>
      </c>
      <c r="E569" s="20" t="s">
        <v>6</v>
      </c>
      <c r="F569" s="66" t="s">
        <v>856</v>
      </c>
      <c r="G569" s="18" t="s">
        <v>857</v>
      </c>
      <c r="H569" s="9" t="str">
        <f t="shared" si="56"/>
        <v>ok</v>
      </c>
      <c r="I569" s="109" t="str">
        <f t="shared" si="61"/>
        <v>FAVARO GIULIA</v>
      </c>
      <c r="J569" s="10" t="str">
        <f t="shared" si="62"/>
        <v>F-Esordienti</v>
      </c>
      <c r="K569" s="10" t="str">
        <f t="shared" si="57"/>
        <v>Giovanile</v>
      </c>
      <c r="L569" s="10">
        <f t="shared" si="58"/>
        <v>7</v>
      </c>
      <c r="M569" s="10">
        <f t="shared" si="59"/>
        <v>800</v>
      </c>
      <c r="N569" s="10" t="str">
        <f t="shared" si="60"/>
        <v>A08</v>
      </c>
    </row>
    <row r="570" spans="1:14">
      <c r="A570" s="63"/>
      <c r="B570" s="18" t="s">
        <v>891</v>
      </c>
      <c r="C570" s="18" t="s">
        <v>424</v>
      </c>
      <c r="D570" s="19">
        <v>1962</v>
      </c>
      <c r="E570" s="20" t="s">
        <v>7</v>
      </c>
      <c r="F570" s="66" t="s">
        <v>856</v>
      </c>
      <c r="G570" s="18" t="s">
        <v>857</v>
      </c>
      <c r="H570" s="9" t="str">
        <f t="shared" si="56"/>
        <v>ok</v>
      </c>
      <c r="I570" s="109" t="str">
        <f t="shared" si="61"/>
        <v>GARBO RICCARDO</v>
      </c>
      <c r="J570" s="10" t="str">
        <f t="shared" si="62"/>
        <v>M-55</v>
      </c>
      <c r="K570" s="10" t="str">
        <f t="shared" si="57"/>
        <v>Adulti</v>
      </c>
      <c r="L570" s="10">
        <f t="shared" si="58"/>
        <v>34</v>
      </c>
      <c r="M570" s="10">
        <f t="shared" si="59"/>
        <v>5000</v>
      </c>
      <c r="N570" s="10" t="str">
        <f t="shared" si="60"/>
        <v>B03</v>
      </c>
    </row>
    <row r="571" spans="1:14">
      <c r="A571" s="63">
        <v>570</v>
      </c>
      <c r="B571" s="18" t="s">
        <v>710</v>
      </c>
      <c r="C571" s="18" t="s">
        <v>292</v>
      </c>
      <c r="D571" s="19">
        <v>1977</v>
      </c>
      <c r="E571" s="20" t="s">
        <v>6</v>
      </c>
      <c r="F571" s="66" t="s">
        <v>856</v>
      </c>
      <c r="G571" s="18" t="s">
        <v>857</v>
      </c>
      <c r="H571" s="9" t="str">
        <f t="shared" si="56"/>
        <v>ok</v>
      </c>
      <c r="I571" s="109" t="str">
        <f t="shared" si="61"/>
        <v>GAVIOLI SIMONA</v>
      </c>
      <c r="J571" s="10" t="str">
        <f t="shared" si="62"/>
        <v>F-40</v>
      </c>
      <c r="K571" s="10" t="str">
        <f t="shared" si="57"/>
        <v>Adulti</v>
      </c>
      <c r="L571" s="10">
        <f t="shared" si="58"/>
        <v>27</v>
      </c>
      <c r="M571" s="10">
        <f t="shared" si="59"/>
        <v>4000</v>
      </c>
      <c r="N571" s="10" t="str">
        <f t="shared" si="60"/>
        <v>B02</v>
      </c>
    </row>
    <row r="572" spans="1:14">
      <c r="A572" s="63">
        <v>571</v>
      </c>
      <c r="B572" s="18" t="s">
        <v>890</v>
      </c>
      <c r="C572" s="18" t="s">
        <v>889</v>
      </c>
      <c r="D572" s="19">
        <v>1969</v>
      </c>
      <c r="E572" s="20" t="s">
        <v>7</v>
      </c>
      <c r="F572" s="66" t="s">
        <v>856</v>
      </c>
      <c r="G572" s="18" t="s">
        <v>857</v>
      </c>
      <c r="H572" s="9" t="str">
        <f t="shared" si="56"/>
        <v>ok</v>
      </c>
      <c r="I572" s="109" t="str">
        <f t="shared" si="61"/>
        <v>GROSSI GINO</v>
      </c>
      <c r="J572" s="10" t="str">
        <f t="shared" si="62"/>
        <v>M-45</v>
      </c>
      <c r="K572" s="10" t="str">
        <f t="shared" si="57"/>
        <v>Adulti</v>
      </c>
      <c r="L572" s="10">
        <f t="shared" si="58"/>
        <v>30</v>
      </c>
      <c r="M572" s="10">
        <f t="shared" si="59"/>
        <v>6500</v>
      </c>
      <c r="N572" s="10" t="str">
        <f t="shared" si="60"/>
        <v>B04</v>
      </c>
    </row>
    <row r="573" spans="1:14">
      <c r="A573" s="63"/>
      <c r="B573" s="18" t="s">
        <v>888</v>
      </c>
      <c r="C573" s="18" t="s">
        <v>380</v>
      </c>
      <c r="D573" s="19">
        <v>1962</v>
      </c>
      <c r="E573" s="20" t="s">
        <v>7</v>
      </c>
      <c r="F573" s="66" t="s">
        <v>856</v>
      </c>
      <c r="G573" s="18" t="s">
        <v>857</v>
      </c>
      <c r="H573" s="9" t="str">
        <f t="shared" si="56"/>
        <v>ok</v>
      </c>
      <c r="I573" s="109" t="str">
        <f t="shared" si="61"/>
        <v>LUNARDI NICOLA</v>
      </c>
      <c r="J573" s="10" t="str">
        <f t="shared" si="62"/>
        <v>M-55</v>
      </c>
      <c r="K573" s="10" t="str">
        <f t="shared" si="57"/>
        <v>Adulti</v>
      </c>
      <c r="L573" s="10">
        <f t="shared" si="58"/>
        <v>34</v>
      </c>
      <c r="M573" s="10">
        <f t="shared" si="59"/>
        <v>5000</v>
      </c>
      <c r="N573" s="10" t="str">
        <f t="shared" si="60"/>
        <v>B03</v>
      </c>
    </row>
    <row r="574" spans="1:14">
      <c r="A574" s="63">
        <v>573</v>
      </c>
      <c r="B574" s="18" t="s">
        <v>887</v>
      </c>
      <c r="C574" s="18" t="s">
        <v>886</v>
      </c>
      <c r="D574" s="19">
        <v>1956</v>
      </c>
      <c r="E574" s="20" t="s">
        <v>7</v>
      </c>
      <c r="F574" s="66" t="s">
        <v>856</v>
      </c>
      <c r="G574" s="18" t="s">
        <v>857</v>
      </c>
      <c r="H574" s="9" t="str">
        <f t="shared" si="56"/>
        <v>ok</v>
      </c>
      <c r="I574" s="109" t="str">
        <f t="shared" si="61"/>
        <v>MAGAGNOLI LUCIANO</v>
      </c>
      <c r="J574" s="10" t="str">
        <f t="shared" si="62"/>
        <v>M-60</v>
      </c>
      <c r="K574" s="10" t="str">
        <f t="shared" si="57"/>
        <v>Adulti</v>
      </c>
      <c r="L574" s="10">
        <f t="shared" si="58"/>
        <v>36</v>
      </c>
      <c r="M574" s="10">
        <f t="shared" si="59"/>
        <v>5000</v>
      </c>
      <c r="N574" s="10" t="str">
        <f t="shared" si="60"/>
        <v>B03</v>
      </c>
    </row>
    <row r="575" spans="1:14">
      <c r="A575" s="63">
        <v>574</v>
      </c>
      <c r="B575" s="18" t="s">
        <v>885</v>
      </c>
      <c r="C575" s="18" t="s">
        <v>467</v>
      </c>
      <c r="D575" s="19">
        <v>1986</v>
      </c>
      <c r="E575" s="20" t="s">
        <v>7</v>
      </c>
      <c r="F575" s="66" t="s">
        <v>856</v>
      </c>
      <c r="G575" s="18" t="s">
        <v>857</v>
      </c>
      <c r="H575" s="9" t="str">
        <f t="shared" si="56"/>
        <v>ok</v>
      </c>
      <c r="I575" s="109" t="str">
        <f t="shared" si="61"/>
        <v>MARCHETTA ANGELO</v>
      </c>
      <c r="J575" s="10" t="str">
        <f t="shared" si="62"/>
        <v>M-30</v>
      </c>
      <c r="K575" s="10" t="str">
        <f t="shared" si="57"/>
        <v>Adulti</v>
      </c>
      <c r="L575" s="10">
        <f t="shared" si="58"/>
        <v>24</v>
      </c>
      <c r="M575" s="10">
        <f t="shared" si="59"/>
        <v>6500</v>
      </c>
      <c r="N575" s="10" t="str">
        <f t="shared" si="60"/>
        <v>B04</v>
      </c>
    </row>
    <row r="576" spans="1:14">
      <c r="A576" s="63">
        <v>575</v>
      </c>
      <c r="B576" s="18" t="s">
        <v>884</v>
      </c>
      <c r="C576" s="18" t="s">
        <v>795</v>
      </c>
      <c r="D576" s="19">
        <v>1977</v>
      </c>
      <c r="E576" s="20" t="s">
        <v>6</v>
      </c>
      <c r="F576" s="66" t="s">
        <v>856</v>
      </c>
      <c r="G576" s="18" t="s">
        <v>857</v>
      </c>
      <c r="H576" s="9" t="str">
        <f t="shared" si="56"/>
        <v>ok</v>
      </c>
      <c r="I576" s="109" t="str">
        <f t="shared" si="61"/>
        <v>MATTIOLO CINZIA</v>
      </c>
      <c r="J576" s="10" t="str">
        <f t="shared" si="62"/>
        <v>F-40</v>
      </c>
      <c r="K576" s="10" t="str">
        <f t="shared" si="57"/>
        <v>Adulti</v>
      </c>
      <c r="L576" s="10">
        <f t="shared" si="58"/>
        <v>27</v>
      </c>
      <c r="M576" s="10">
        <f t="shared" si="59"/>
        <v>4000</v>
      </c>
      <c r="N576" s="10" t="str">
        <f t="shared" si="60"/>
        <v>B02</v>
      </c>
    </row>
    <row r="577" spans="1:14">
      <c r="A577" s="63">
        <v>576</v>
      </c>
      <c r="B577" s="18" t="s">
        <v>884</v>
      </c>
      <c r="C577" s="18" t="s">
        <v>514</v>
      </c>
      <c r="D577" s="19">
        <v>1948</v>
      </c>
      <c r="E577" s="20" t="s">
        <v>7</v>
      </c>
      <c r="F577" s="66" t="s">
        <v>856</v>
      </c>
      <c r="G577" s="18" t="s">
        <v>857</v>
      </c>
      <c r="H577" s="9" t="str">
        <f t="shared" si="56"/>
        <v>ok</v>
      </c>
      <c r="I577" s="109" t="str">
        <f t="shared" si="61"/>
        <v>MATTIOLO LUIGI</v>
      </c>
      <c r="J577" s="10" t="str">
        <f t="shared" si="62"/>
        <v>M-65</v>
      </c>
      <c r="K577" s="10" t="str">
        <f t="shared" si="57"/>
        <v>Adulti</v>
      </c>
      <c r="L577" s="10">
        <f t="shared" si="58"/>
        <v>38</v>
      </c>
      <c r="M577" s="10">
        <f t="shared" si="59"/>
        <v>5000</v>
      </c>
      <c r="N577" s="10" t="str">
        <f t="shared" si="60"/>
        <v>B03</v>
      </c>
    </row>
    <row r="578" spans="1:14">
      <c r="A578" s="63">
        <v>577</v>
      </c>
      <c r="B578" s="18" t="s">
        <v>884</v>
      </c>
      <c r="C578" s="18" t="s">
        <v>718</v>
      </c>
      <c r="D578" s="19">
        <v>1979</v>
      </c>
      <c r="E578" s="20" t="s">
        <v>7</v>
      </c>
      <c r="F578" s="66" t="s">
        <v>856</v>
      </c>
      <c r="G578" s="18" t="s">
        <v>857</v>
      </c>
      <c r="H578" s="9" t="str">
        <f t="shared" ref="H578:H641" si="63">IF(COUNTA($B578)&gt;0,IF(COUNTIFS($B$2:$B$2502,$B578,$C$2:$C$2502,$C578,$D$2:$D$2502,$D578)&gt;1,"Duplicato","ok"),"-")</f>
        <v>ok</v>
      </c>
      <c r="I578" s="109" t="str">
        <f t="shared" si="61"/>
        <v>MATTIOLO MASSIMO</v>
      </c>
      <c r="J578" s="10" t="str">
        <f t="shared" si="62"/>
        <v>M-35</v>
      </c>
      <c r="K578" s="10" t="str">
        <f t="shared" ref="K578:K641" si="64">IF($B578&gt;"",VLOOKUP($E578&amp;$D578,_DeterminaCategorie,3,TRUE),"-")</f>
        <v>Adulti</v>
      </c>
      <c r="L578" s="10">
        <f t="shared" ref="L578:L641" si="65">IF($B578&gt;"",VLOOKUP($E578&amp;$D578,_DeterminaCategorie,4,TRUE),"-")</f>
        <v>26</v>
      </c>
      <c r="M578" s="10">
        <f t="shared" ref="M578:M641" si="66">IF($B578&gt;"",VLOOKUP($E578&amp;$D578,_DeterminaCategorie,6,TRUE),"-")</f>
        <v>6500</v>
      </c>
      <c r="N578" s="10" t="str">
        <f t="shared" ref="N578:N641" si="67">IF($B578&gt;"",VLOOKUP($E578&amp;$D578,_DeterminaCategorie,7,TRUE),"-")</f>
        <v>B04</v>
      </c>
    </row>
    <row r="579" spans="1:14">
      <c r="A579" s="63">
        <v>578</v>
      </c>
      <c r="B579" s="18" t="s">
        <v>883</v>
      </c>
      <c r="C579" s="18" t="s">
        <v>513</v>
      </c>
      <c r="D579" s="19">
        <v>2007</v>
      </c>
      <c r="E579" s="20" t="s">
        <v>6</v>
      </c>
      <c r="F579" s="66" t="s">
        <v>856</v>
      </c>
      <c r="G579" s="18" t="s">
        <v>857</v>
      </c>
      <c r="H579" s="9" t="str">
        <f t="shared" si="63"/>
        <v>ok</v>
      </c>
      <c r="I579" s="109" t="str">
        <f t="shared" ref="I579:I642" si="68">TRIM(B579) &amp; " " &amp; TRIM(C579)</f>
        <v>MISSAGLIA ANNA</v>
      </c>
      <c r="J579" s="10" t="str">
        <f t="shared" ref="J579:J642" si="69">IF(B579&gt;"",VLOOKUP($E579&amp;$D579,_DeterminaCategorie,5,TRUE),"-")</f>
        <v>F-Esordienti</v>
      </c>
      <c r="K579" s="10" t="str">
        <f t="shared" si="64"/>
        <v>Giovanile</v>
      </c>
      <c r="L579" s="10">
        <f t="shared" si="65"/>
        <v>7</v>
      </c>
      <c r="M579" s="10">
        <f t="shared" si="66"/>
        <v>800</v>
      </c>
      <c r="N579" s="10" t="str">
        <f t="shared" si="67"/>
        <v>A08</v>
      </c>
    </row>
    <row r="580" spans="1:14">
      <c r="A580" s="63">
        <v>579</v>
      </c>
      <c r="B580" s="18" t="s">
        <v>883</v>
      </c>
      <c r="C580" s="18" t="s">
        <v>456</v>
      </c>
      <c r="D580" s="19">
        <v>2005</v>
      </c>
      <c r="E580" s="20" t="s">
        <v>6</v>
      </c>
      <c r="F580" s="66" t="s">
        <v>856</v>
      </c>
      <c r="G580" s="18" t="s">
        <v>857</v>
      </c>
      <c r="H580" s="9" t="str">
        <f t="shared" si="63"/>
        <v>ok</v>
      </c>
      <c r="I580" s="109" t="str">
        <f t="shared" si="68"/>
        <v>MISSAGLIA MARTINA</v>
      </c>
      <c r="J580" s="10" t="str">
        <f t="shared" si="69"/>
        <v>F-Ragazze A</v>
      </c>
      <c r="K580" s="10" t="str">
        <f t="shared" si="64"/>
        <v>Giovanile</v>
      </c>
      <c r="L580" s="10">
        <f t="shared" si="65"/>
        <v>9</v>
      </c>
      <c r="M580" s="10">
        <f t="shared" si="66"/>
        <v>1000</v>
      </c>
      <c r="N580" s="10" t="str">
        <f t="shared" si="67"/>
        <v>A06</v>
      </c>
    </row>
    <row r="581" spans="1:14">
      <c r="A581" s="63">
        <v>580</v>
      </c>
      <c r="B581" s="18" t="s">
        <v>882</v>
      </c>
      <c r="C581" s="18" t="s">
        <v>356</v>
      </c>
      <c r="D581" s="19">
        <v>1973</v>
      </c>
      <c r="E581" s="20" t="s">
        <v>7</v>
      </c>
      <c r="F581" s="66" t="s">
        <v>856</v>
      </c>
      <c r="G581" s="18" t="s">
        <v>857</v>
      </c>
      <c r="H581" s="9" t="str">
        <f t="shared" si="63"/>
        <v>ok</v>
      </c>
      <c r="I581" s="109" t="str">
        <f t="shared" si="68"/>
        <v>ONGARO FILIPPO</v>
      </c>
      <c r="J581" s="10" t="str">
        <f t="shared" si="69"/>
        <v>M-40</v>
      </c>
      <c r="K581" s="10" t="str">
        <f t="shared" si="64"/>
        <v>Adulti</v>
      </c>
      <c r="L581" s="10">
        <f t="shared" si="65"/>
        <v>28</v>
      </c>
      <c r="M581" s="10">
        <f t="shared" si="66"/>
        <v>6500</v>
      </c>
      <c r="N581" s="10" t="str">
        <f t="shared" si="67"/>
        <v>B04</v>
      </c>
    </row>
    <row r="582" spans="1:14">
      <c r="A582" s="63">
        <v>581</v>
      </c>
      <c r="B582" s="18" t="s">
        <v>881</v>
      </c>
      <c r="C582" s="18" t="s">
        <v>325</v>
      </c>
      <c r="D582" s="19">
        <v>1989</v>
      </c>
      <c r="E582" s="20" t="s">
        <v>7</v>
      </c>
      <c r="F582" s="66" t="s">
        <v>856</v>
      </c>
      <c r="G582" s="18" t="s">
        <v>857</v>
      </c>
      <c r="H582" s="9" t="str">
        <f t="shared" si="63"/>
        <v>ok</v>
      </c>
      <c r="I582" s="109" t="str">
        <f t="shared" si="68"/>
        <v>PIASENTINI MARCO</v>
      </c>
      <c r="J582" s="10" t="str">
        <f t="shared" si="69"/>
        <v>M-25</v>
      </c>
      <c r="K582" s="10" t="str">
        <f t="shared" si="64"/>
        <v>Adulti</v>
      </c>
      <c r="L582" s="10">
        <f t="shared" si="65"/>
        <v>22</v>
      </c>
      <c r="M582" s="10">
        <f t="shared" si="66"/>
        <v>6500</v>
      </c>
      <c r="N582" s="10" t="str">
        <f t="shared" si="67"/>
        <v>B04</v>
      </c>
    </row>
    <row r="583" spans="1:14">
      <c r="A583" s="63">
        <v>582</v>
      </c>
      <c r="B583" s="18" t="s">
        <v>880</v>
      </c>
      <c r="C583" s="18" t="s">
        <v>218</v>
      </c>
      <c r="D583" s="19">
        <v>1963</v>
      </c>
      <c r="E583" s="20" t="s">
        <v>7</v>
      </c>
      <c r="F583" s="66" t="s">
        <v>856</v>
      </c>
      <c r="G583" s="18" t="s">
        <v>857</v>
      </c>
      <c r="H583" s="9" t="str">
        <f t="shared" si="63"/>
        <v>ok</v>
      </c>
      <c r="I583" s="109" t="str">
        <f t="shared" si="68"/>
        <v>POLETTO LUCA</v>
      </c>
      <c r="J583" s="10" t="str">
        <f t="shared" si="69"/>
        <v>M-50</v>
      </c>
      <c r="K583" s="10" t="str">
        <f t="shared" si="64"/>
        <v>Adulti</v>
      </c>
      <c r="L583" s="10">
        <f t="shared" si="65"/>
        <v>32</v>
      </c>
      <c r="M583" s="10">
        <f t="shared" si="66"/>
        <v>5000</v>
      </c>
      <c r="N583" s="10" t="str">
        <f t="shared" si="67"/>
        <v>B03</v>
      </c>
    </row>
    <row r="584" spans="1:14">
      <c r="A584" s="63">
        <v>583</v>
      </c>
      <c r="B584" s="18" t="s">
        <v>879</v>
      </c>
      <c r="C584" s="18" t="s">
        <v>878</v>
      </c>
      <c r="D584" s="19">
        <v>1965</v>
      </c>
      <c r="E584" s="20" t="s">
        <v>6</v>
      </c>
      <c r="F584" s="66" t="s">
        <v>856</v>
      </c>
      <c r="G584" s="18" t="s">
        <v>857</v>
      </c>
      <c r="H584" s="9" t="str">
        <f t="shared" si="63"/>
        <v>ok</v>
      </c>
      <c r="I584" s="109" t="str">
        <f t="shared" si="68"/>
        <v>PREARO STEFANIA</v>
      </c>
      <c r="J584" s="10" t="str">
        <f t="shared" si="69"/>
        <v>F-50</v>
      </c>
      <c r="K584" s="10" t="str">
        <f t="shared" si="64"/>
        <v>Adulti</v>
      </c>
      <c r="L584" s="10">
        <f t="shared" si="65"/>
        <v>31</v>
      </c>
      <c r="M584" s="10">
        <f t="shared" si="66"/>
        <v>4000</v>
      </c>
      <c r="N584" s="10" t="str">
        <f t="shared" si="67"/>
        <v>B02</v>
      </c>
    </row>
    <row r="585" spans="1:14">
      <c r="A585" s="63">
        <v>584</v>
      </c>
      <c r="B585" s="18" t="s">
        <v>877</v>
      </c>
      <c r="C585" s="18" t="s">
        <v>361</v>
      </c>
      <c r="D585" s="19">
        <v>1968</v>
      </c>
      <c r="E585" s="20" t="s">
        <v>7</v>
      </c>
      <c r="F585" s="66" t="s">
        <v>856</v>
      </c>
      <c r="G585" s="18" t="s">
        <v>857</v>
      </c>
      <c r="H585" s="9" t="str">
        <f t="shared" si="63"/>
        <v>ok</v>
      </c>
      <c r="I585" s="109" t="str">
        <f t="shared" si="68"/>
        <v>PRENDIN PAOLO</v>
      </c>
      <c r="J585" s="10" t="str">
        <f t="shared" si="69"/>
        <v>M-45</v>
      </c>
      <c r="K585" s="10" t="str">
        <f t="shared" si="64"/>
        <v>Adulti</v>
      </c>
      <c r="L585" s="10">
        <f t="shared" si="65"/>
        <v>30</v>
      </c>
      <c r="M585" s="10">
        <f t="shared" si="66"/>
        <v>6500</v>
      </c>
      <c r="N585" s="10" t="str">
        <f t="shared" si="67"/>
        <v>B04</v>
      </c>
    </row>
    <row r="586" spans="1:14">
      <c r="A586" s="63">
        <v>585</v>
      </c>
      <c r="B586" s="18" t="s">
        <v>876</v>
      </c>
      <c r="C586" s="18" t="s">
        <v>243</v>
      </c>
      <c r="D586" s="19">
        <v>2005</v>
      </c>
      <c r="E586" s="20" t="s">
        <v>7</v>
      </c>
      <c r="F586" s="66" t="s">
        <v>856</v>
      </c>
      <c r="G586" s="18" t="s">
        <v>857</v>
      </c>
      <c r="H586" s="9" t="str">
        <f t="shared" si="63"/>
        <v>ok</v>
      </c>
      <c r="I586" s="109" t="str">
        <f t="shared" si="68"/>
        <v>RAIMONDI MATTEO</v>
      </c>
      <c r="J586" s="10" t="str">
        <f t="shared" si="69"/>
        <v>M-Ragazzi A</v>
      </c>
      <c r="K586" s="10" t="str">
        <f t="shared" si="64"/>
        <v>Giovanile</v>
      </c>
      <c r="L586" s="10">
        <f t="shared" si="65"/>
        <v>10</v>
      </c>
      <c r="M586" s="10">
        <f t="shared" si="66"/>
        <v>1000</v>
      </c>
      <c r="N586" s="10" t="str">
        <f t="shared" si="67"/>
        <v>A05</v>
      </c>
    </row>
    <row r="587" spans="1:14">
      <c r="A587" s="63">
        <v>586</v>
      </c>
      <c r="B587" s="18" t="s">
        <v>875</v>
      </c>
      <c r="C587" s="18" t="s">
        <v>295</v>
      </c>
      <c r="D587" s="19">
        <v>1979</v>
      </c>
      <c r="E587" s="20" t="s">
        <v>6</v>
      </c>
      <c r="F587" s="66" t="s">
        <v>856</v>
      </c>
      <c r="G587" s="18" t="s">
        <v>857</v>
      </c>
      <c r="H587" s="9" t="str">
        <f t="shared" si="63"/>
        <v>ok</v>
      </c>
      <c r="I587" s="109" t="str">
        <f t="shared" si="68"/>
        <v>SCANAVINI SARA</v>
      </c>
      <c r="J587" s="10" t="str">
        <f t="shared" si="69"/>
        <v>F-35</v>
      </c>
      <c r="K587" s="10" t="str">
        <f t="shared" si="64"/>
        <v>Adulti</v>
      </c>
      <c r="L587" s="10">
        <f t="shared" si="65"/>
        <v>25</v>
      </c>
      <c r="M587" s="10">
        <f t="shared" si="66"/>
        <v>4000</v>
      </c>
      <c r="N587" s="10" t="str">
        <f t="shared" si="67"/>
        <v>B02</v>
      </c>
    </row>
    <row r="588" spans="1:14">
      <c r="A588" s="63">
        <v>587</v>
      </c>
      <c r="B588" s="18" t="s">
        <v>874</v>
      </c>
      <c r="C588" s="18" t="s">
        <v>347</v>
      </c>
      <c r="D588" s="19">
        <v>1976</v>
      </c>
      <c r="E588" s="20" t="s">
        <v>7</v>
      </c>
      <c r="F588" s="66" t="s">
        <v>856</v>
      </c>
      <c r="G588" s="18" t="s">
        <v>857</v>
      </c>
      <c r="H588" s="9" t="str">
        <f t="shared" si="63"/>
        <v>ok</v>
      </c>
      <c r="I588" s="109" t="str">
        <f t="shared" si="68"/>
        <v>SCARABELLO OMAR</v>
      </c>
      <c r="J588" s="10" t="str">
        <f t="shared" si="69"/>
        <v>M-40</v>
      </c>
      <c r="K588" s="10" t="str">
        <f t="shared" si="64"/>
        <v>Adulti</v>
      </c>
      <c r="L588" s="10">
        <f t="shared" si="65"/>
        <v>28</v>
      </c>
      <c r="M588" s="10">
        <f t="shared" si="66"/>
        <v>6500</v>
      </c>
      <c r="N588" s="10" t="str">
        <f t="shared" si="67"/>
        <v>B04</v>
      </c>
    </row>
    <row r="589" spans="1:14">
      <c r="A589" s="63">
        <v>588</v>
      </c>
      <c r="B589" s="18" t="s">
        <v>873</v>
      </c>
      <c r="C589" s="18" t="s">
        <v>355</v>
      </c>
      <c r="D589" s="19">
        <v>1970</v>
      </c>
      <c r="E589" s="20" t="s">
        <v>7</v>
      </c>
      <c r="F589" s="66" t="s">
        <v>856</v>
      </c>
      <c r="G589" s="18" t="s">
        <v>857</v>
      </c>
      <c r="H589" s="9" t="str">
        <f t="shared" si="63"/>
        <v>ok</v>
      </c>
      <c r="I589" s="109" t="str">
        <f t="shared" si="68"/>
        <v>SFRISO ANDREA</v>
      </c>
      <c r="J589" s="10" t="str">
        <f t="shared" si="69"/>
        <v>M-45</v>
      </c>
      <c r="K589" s="10" t="str">
        <f t="shared" si="64"/>
        <v>Adulti</v>
      </c>
      <c r="L589" s="10">
        <f t="shared" si="65"/>
        <v>30</v>
      </c>
      <c r="M589" s="10">
        <f t="shared" si="66"/>
        <v>6500</v>
      </c>
      <c r="N589" s="10" t="str">
        <f t="shared" si="67"/>
        <v>B04</v>
      </c>
    </row>
    <row r="590" spans="1:14">
      <c r="A590" s="63">
        <v>589</v>
      </c>
      <c r="B590" s="18" t="s">
        <v>872</v>
      </c>
      <c r="C590" s="18" t="s">
        <v>267</v>
      </c>
      <c r="D590" s="19">
        <v>1957</v>
      </c>
      <c r="E590" s="20" t="s">
        <v>7</v>
      </c>
      <c r="F590" s="66" t="s">
        <v>856</v>
      </c>
      <c r="G590" s="18" t="s">
        <v>857</v>
      </c>
      <c r="H590" s="9" t="str">
        <f t="shared" si="63"/>
        <v>ok</v>
      </c>
      <c r="I590" s="109" t="str">
        <f t="shared" si="68"/>
        <v>SPEROTTO MAURIZIO</v>
      </c>
      <c r="J590" s="10" t="str">
        <f t="shared" si="69"/>
        <v>M-60</v>
      </c>
      <c r="K590" s="10" t="str">
        <f t="shared" si="64"/>
        <v>Adulti</v>
      </c>
      <c r="L590" s="10">
        <f t="shared" si="65"/>
        <v>36</v>
      </c>
      <c r="M590" s="10">
        <f t="shared" si="66"/>
        <v>5000</v>
      </c>
      <c r="N590" s="10" t="str">
        <f t="shared" si="67"/>
        <v>B03</v>
      </c>
    </row>
    <row r="591" spans="1:14">
      <c r="A591" s="63">
        <v>590</v>
      </c>
      <c r="B591" s="18" t="s">
        <v>871</v>
      </c>
      <c r="C591" s="18" t="s">
        <v>675</v>
      </c>
      <c r="D591" s="19">
        <v>1982</v>
      </c>
      <c r="E591" s="20" t="s">
        <v>6</v>
      </c>
      <c r="F591" s="66" t="s">
        <v>856</v>
      </c>
      <c r="G591" s="18" t="s">
        <v>857</v>
      </c>
      <c r="H591" s="9" t="str">
        <f t="shared" si="63"/>
        <v>ok</v>
      </c>
      <c r="I591" s="109" t="str">
        <f t="shared" si="68"/>
        <v>TIBISOIU CRISTINA</v>
      </c>
      <c r="J591" s="10" t="str">
        <f t="shared" si="69"/>
        <v>F-35</v>
      </c>
      <c r="K591" s="10" t="str">
        <f t="shared" si="64"/>
        <v>Adulti</v>
      </c>
      <c r="L591" s="10">
        <f t="shared" si="65"/>
        <v>25</v>
      </c>
      <c r="M591" s="10">
        <f t="shared" si="66"/>
        <v>4000</v>
      </c>
      <c r="N591" s="10" t="str">
        <f t="shared" si="67"/>
        <v>B02</v>
      </c>
    </row>
    <row r="592" spans="1:14">
      <c r="A592" s="63">
        <v>591</v>
      </c>
      <c r="B592" s="18" t="s">
        <v>870</v>
      </c>
      <c r="C592" s="18" t="s">
        <v>491</v>
      </c>
      <c r="D592" s="19">
        <v>1978</v>
      </c>
      <c r="E592" s="20" t="s">
        <v>6</v>
      </c>
      <c r="F592" s="66" t="s">
        <v>856</v>
      </c>
      <c r="G592" s="18" t="s">
        <v>857</v>
      </c>
      <c r="H592" s="9" t="str">
        <f t="shared" si="63"/>
        <v>ok</v>
      </c>
      <c r="I592" s="109" t="str">
        <f t="shared" si="68"/>
        <v>TOMAINI ARIANNA</v>
      </c>
      <c r="J592" s="10" t="str">
        <f t="shared" si="69"/>
        <v>F-35</v>
      </c>
      <c r="K592" s="10" t="str">
        <f t="shared" si="64"/>
        <v>Adulti</v>
      </c>
      <c r="L592" s="10">
        <f t="shared" si="65"/>
        <v>25</v>
      </c>
      <c r="M592" s="10">
        <f t="shared" si="66"/>
        <v>4000</v>
      </c>
      <c r="N592" s="10" t="str">
        <f t="shared" si="67"/>
        <v>B02</v>
      </c>
    </row>
    <row r="593" spans="1:14">
      <c r="A593" s="63">
        <v>592</v>
      </c>
      <c r="B593" s="18" t="s">
        <v>869</v>
      </c>
      <c r="C593" s="18" t="s">
        <v>728</v>
      </c>
      <c r="D593" s="19">
        <v>1974</v>
      </c>
      <c r="E593" s="20" t="s">
        <v>7</v>
      </c>
      <c r="F593" s="66" t="s">
        <v>856</v>
      </c>
      <c r="G593" s="18" t="s">
        <v>857</v>
      </c>
      <c r="H593" s="9" t="str">
        <f t="shared" si="63"/>
        <v>ok</v>
      </c>
      <c r="I593" s="109" t="str">
        <f t="shared" si="68"/>
        <v>TOSATTI MARIO</v>
      </c>
      <c r="J593" s="10" t="str">
        <f t="shared" si="69"/>
        <v>M-40</v>
      </c>
      <c r="K593" s="10" t="str">
        <f t="shared" si="64"/>
        <v>Adulti</v>
      </c>
      <c r="L593" s="10">
        <f t="shared" si="65"/>
        <v>28</v>
      </c>
      <c r="M593" s="10">
        <f t="shared" si="66"/>
        <v>6500</v>
      </c>
      <c r="N593" s="10" t="str">
        <f t="shared" si="67"/>
        <v>B04</v>
      </c>
    </row>
    <row r="594" spans="1:14">
      <c r="A594" s="63">
        <v>593</v>
      </c>
      <c r="B594" s="18" t="s">
        <v>868</v>
      </c>
      <c r="C594" s="18" t="s">
        <v>867</v>
      </c>
      <c r="D594" s="19">
        <v>1983</v>
      </c>
      <c r="E594" s="20" t="s">
        <v>6</v>
      </c>
      <c r="F594" s="66" t="s">
        <v>856</v>
      </c>
      <c r="G594" s="18" t="s">
        <v>857</v>
      </c>
      <c r="H594" s="9" t="str">
        <f t="shared" si="63"/>
        <v>ok</v>
      </c>
      <c r="I594" s="109" t="str">
        <f t="shared" si="68"/>
        <v>TRISOLINI GIADA</v>
      </c>
      <c r="J594" s="10" t="str">
        <f t="shared" si="69"/>
        <v>F-30</v>
      </c>
      <c r="K594" s="10" t="str">
        <f t="shared" si="64"/>
        <v>Adulti</v>
      </c>
      <c r="L594" s="10">
        <f t="shared" si="65"/>
        <v>23</v>
      </c>
      <c r="M594" s="10">
        <f t="shared" si="66"/>
        <v>4000</v>
      </c>
      <c r="N594" s="10" t="str">
        <f t="shared" si="67"/>
        <v>B02</v>
      </c>
    </row>
    <row r="595" spans="1:14">
      <c r="A595" s="63">
        <v>594</v>
      </c>
      <c r="B595" s="18" t="s">
        <v>866</v>
      </c>
      <c r="C595" s="18" t="s">
        <v>361</v>
      </c>
      <c r="D595" s="19">
        <v>1968</v>
      </c>
      <c r="E595" s="20" t="s">
        <v>7</v>
      </c>
      <c r="F595" s="66" t="s">
        <v>856</v>
      </c>
      <c r="G595" s="18" t="s">
        <v>857</v>
      </c>
      <c r="H595" s="9" t="str">
        <f t="shared" si="63"/>
        <v>ok</v>
      </c>
      <c r="I595" s="109" t="str">
        <f t="shared" si="68"/>
        <v>TROVO' PAOLO</v>
      </c>
      <c r="J595" s="10" t="str">
        <f t="shared" si="69"/>
        <v>M-45</v>
      </c>
      <c r="K595" s="10" t="str">
        <f t="shared" si="64"/>
        <v>Adulti</v>
      </c>
      <c r="L595" s="10">
        <f t="shared" si="65"/>
        <v>30</v>
      </c>
      <c r="M595" s="10">
        <f t="shared" si="66"/>
        <v>6500</v>
      </c>
      <c r="N595" s="10" t="str">
        <f t="shared" si="67"/>
        <v>B04</v>
      </c>
    </row>
    <row r="596" spans="1:14">
      <c r="A596" s="63">
        <v>595</v>
      </c>
      <c r="B596" s="18" t="s">
        <v>865</v>
      </c>
      <c r="C596" s="18" t="s">
        <v>325</v>
      </c>
      <c r="D596" s="19">
        <v>1979</v>
      </c>
      <c r="E596" s="20" t="s">
        <v>7</v>
      </c>
      <c r="F596" s="66" t="s">
        <v>856</v>
      </c>
      <c r="G596" s="18" t="s">
        <v>857</v>
      </c>
      <c r="H596" s="9" t="str">
        <f t="shared" si="63"/>
        <v>ok</v>
      </c>
      <c r="I596" s="109" t="str">
        <f t="shared" si="68"/>
        <v>TUROLLA MARCO</v>
      </c>
      <c r="J596" s="10" t="str">
        <f t="shared" si="69"/>
        <v>M-35</v>
      </c>
      <c r="K596" s="10" t="str">
        <f t="shared" si="64"/>
        <v>Adulti</v>
      </c>
      <c r="L596" s="10">
        <f t="shared" si="65"/>
        <v>26</v>
      </c>
      <c r="M596" s="10">
        <f t="shared" si="66"/>
        <v>6500</v>
      </c>
      <c r="N596" s="10" t="str">
        <f t="shared" si="67"/>
        <v>B04</v>
      </c>
    </row>
    <row r="597" spans="1:14">
      <c r="A597" s="63">
        <v>596</v>
      </c>
      <c r="B597" s="18" t="s">
        <v>864</v>
      </c>
      <c r="C597" s="18" t="s">
        <v>736</v>
      </c>
      <c r="D597" s="19">
        <v>1948</v>
      </c>
      <c r="E597" s="20" t="s">
        <v>7</v>
      </c>
      <c r="F597" s="66" t="s">
        <v>856</v>
      </c>
      <c r="G597" s="18" t="s">
        <v>857</v>
      </c>
      <c r="H597" s="9" t="str">
        <f t="shared" si="63"/>
        <v>ok</v>
      </c>
      <c r="I597" s="109" t="str">
        <f t="shared" si="68"/>
        <v>VASSALLI DARIO</v>
      </c>
      <c r="J597" s="10" t="str">
        <f t="shared" si="69"/>
        <v>M-65</v>
      </c>
      <c r="K597" s="10" t="str">
        <f t="shared" si="64"/>
        <v>Adulti</v>
      </c>
      <c r="L597" s="10">
        <f t="shared" si="65"/>
        <v>38</v>
      </c>
      <c r="M597" s="10">
        <f t="shared" si="66"/>
        <v>5000</v>
      </c>
      <c r="N597" s="10" t="str">
        <f t="shared" si="67"/>
        <v>B03</v>
      </c>
    </row>
    <row r="598" spans="1:14">
      <c r="A598" s="63">
        <v>597</v>
      </c>
      <c r="B598" s="18" t="s">
        <v>782</v>
      </c>
      <c r="C598" s="18" t="s">
        <v>863</v>
      </c>
      <c r="D598" s="19">
        <v>1977</v>
      </c>
      <c r="E598" s="20" t="s">
        <v>6</v>
      </c>
      <c r="F598" s="66" t="s">
        <v>856</v>
      </c>
      <c r="G598" s="18" t="s">
        <v>857</v>
      </c>
      <c r="H598" s="9" t="str">
        <f t="shared" si="63"/>
        <v>ok</v>
      </c>
      <c r="I598" s="109" t="str">
        <f t="shared" si="68"/>
        <v>VERONESI ERIKA</v>
      </c>
      <c r="J598" s="10" t="str">
        <f t="shared" si="69"/>
        <v>F-40</v>
      </c>
      <c r="K598" s="10" t="str">
        <f t="shared" si="64"/>
        <v>Adulti</v>
      </c>
      <c r="L598" s="10">
        <f t="shared" si="65"/>
        <v>27</v>
      </c>
      <c r="M598" s="10">
        <f t="shared" si="66"/>
        <v>4000</v>
      </c>
      <c r="N598" s="10" t="str">
        <f t="shared" si="67"/>
        <v>B02</v>
      </c>
    </row>
    <row r="599" spans="1:14">
      <c r="A599" s="63">
        <v>598</v>
      </c>
      <c r="B599" s="18" t="s">
        <v>862</v>
      </c>
      <c r="C599" s="18" t="s">
        <v>861</v>
      </c>
      <c r="D599" s="19">
        <v>1979</v>
      </c>
      <c r="E599" s="20" t="s">
        <v>7</v>
      </c>
      <c r="F599" s="66" t="s">
        <v>856</v>
      </c>
      <c r="G599" s="18" t="s">
        <v>857</v>
      </c>
      <c r="H599" s="9" t="str">
        <f t="shared" si="63"/>
        <v>ok</v>
      </c>
      <c r="I599" s="109" t="str">
        <f t="shared" si="68"/>
        <v>VISENTIN GIMMY</v>
      </c>
      <c r="J599" s="10" t="str">
        <f t="shared" si="69"/>
        <v>M-35</v>
      </c>
      <c r="K599" s="10" t="str">
        <f t="shared" si="64"/>
        <v>Adulti</v>
      </c>
      <c r="L599" s="10">
        <f t="shared" si="65"/>
        <v>26</v>
      </c>
      <c r="M599" s="10">
        <f t="shared" si="66"/>
        <v>6500</v>
      </c>
      <c r="N599" s="10" t="str">
        <f t="shared" si="67"/>
        <v>B04</v>
      </c>
    </row>
    <row r="600" spans="1:14">
      <c r="A600" s="63">
        <v>599</v>
      </c>
      <c r="B600" s="18" t="s">
        <v>860</v>
      </c>
      <c r="C600" s="18" t="s">
        <v>859</v>
      </c>
      <c r="D600" s="19">
        <v>1981</v>
      </c>
      <c r="E600" s="20" t="s">
        <v>6</v>
      </c>
      <c r="F600" s="66" t="s">
        <v>856</v>
      </c>
      <c r="G600" s="18" t="s">
        <v>857</v>
      </c>
      <c r="H600" s="9" t="str">
        <f t="shared" si="63"/>
        <v>ok</v>
      </c>
      <c r="I600" s="109" t="str">
        <f t="shared" si="68"/>
        <v>VOLTOLIN SONIA</v>
      </c>
      <c r="J600" s="10" t="str">
        <f t="shared" si="69"/>
        <v>F-35</v>
      </c>
      <c r="K600" s="10" t="str">
        <f t="shared" si="64"/>
        <v>Adulti</v>
      </c>
      <c r="L600" s="10">
        <f t="shared" si="65"/>
        <v>25</v>
      </c>
      <c r="M600" s="10">
        <f t="shared" si="66"/>
        <v>4000</v>
      </c>
      <c r="N600" s="10" t="str">
        <f t="shared" si="67"/>
        <v>B02</v>
      </c>
    </row>
    <row r="601" spans="1:14">
      <c r="A601" s="63">
        <v>600</v>
      </c>
      <c r="B601" s="18" t="s">
        <v>858</v>
      </c>
      <c r="C601" s="18" t="s">
        <v>325</v>
      </c>
      <c r="D601" s="19">
        <v>1989</v>
      </c>
      <c r="E601" s="20" t="s">
        <v>7</v>
      </c>
      <c r="F601" s="66" t="s">
        <v>856</v>
      </c>
      <c r="G601" s="18" t="s">
        <v>857</v>
      </c>
      <c r="H601" s="9" t="str">
        <f t="shared" si="63"/>
        <v>ok</v>
      </c>
      <c r="I601" s="109" t="str">
        <f t="shared" si="68"/>
        <v>ZANELLA MARCO</v>
      </c>
      <c r="J601" s="10" t="str">
        <f t="shared" si="69"/>
        <v>M-25</v>
      </c>
      <c r="K601" s="10" t="str">
        <f t="shared" si="64"/>
        <v>Adulti</v>
      </c>
      <c r="L601" s="10">
        <f t="shared" si="65"/>
        <v>22</v>
      </c>
      <c r="M601" s="10">
        <f t="shared" si="66"/>
        <v>6500</v>
      </c>
      <c r="N601" s="10" t="str">
        <f t="shared" si="67"/>
        <v>B04</v>
      </c>
    </row>
    <row r="602" spans="1:14">
      <c r="A602" s="63">
        <v>601</v>
      </c>
      <c r="B602" s="18" t="s">
        <v>855</v>
      </c>
      <c r="C602" s="18" t="s">
        <v>854</v>
      </c>
      <c r="D602" s="19">
        <v>1950</v>
      </c>
      <c r="E602" s="20" t="s">
        <v>7</v>
      </c>
      <c r="F602" s="66" t="s">
        <v>852</v>
      </c>
      <c r="G602" s="18" t="s">
        <v>853</v>
      </c>
      <c r="H602" s="9" t="str">
        <f t="shared" si="63"/>
        <v>ok</v>
      </c>
      <c r="I602" s="109" t="str">
        <f t="shared" si="68"/>
        <v>ACCALAI ADOLFO</v>
      </c>
      <c r="J602" s="10" t="str">
        <f t="shared" si="69"/>
        <v>M-65</v>
      </c>
      <c r="K602" s="10" t="str">
        <f t="shared" si="64"/>
        <v>Adulti</v>
      </c>
      <c r="L602" s="10">
        <f t="shared" si="65"/>
        <v>38</v>
      </c>
      <c r="M602" s="10">
        <f t="shared" si="66"/>
        <v>5000</v>
      </c>
      <c r="N602" s="10" t="str">
        <f t="shared" si="67"/>
        <v>B03</v>
      </c>
    </row>
    <row r="603" spans="1:14">
      <c r="A603" s="63">
        <v>602</v>
      </c>
      <c r="B603" s="18" t="s">
        <v>851</v>
      </c>
      <c r="C603" s="18" t="s">
        <v>753</v>
      </c>
      <c r="D603" s="19">
        <v>1974</v>
      </c>
      <c r="E603" s="20" t="s">
        <v>7</v>
      </c>
      <c r="F603" s="66" t="s">
        <v>849</v>
      </c>
      <c r="G603" s="18" t="s">
        <v>850</v>
      </c>
      <c r="H603" s="9" t="str">
        <f t="shared" si="63"/>
        <v>ok</v>
      </c>
      <c r="I603" s="109" t="str">
        <f t="shared" si="68"/>
        <v>CASARI GIULIANO</v>
      </c>
      <c r="J603" s="10" t="str">
        <f t="shared" si="69"/>
        <v>M-40</v>
      </c>
      <c r="K603" s="10" t="str">
        <f t="shared" si="64"/>
        <v>Adulti</v>
      </c>
      <c r="L603" s="10">
        <f t="shared" si="65"/>
        <v>28</v>
      </c>
      <c r="M603" s="10">
        <f t="shared" si="66"/>
        <v>6500</v>
      </c>
      <c r="N603" s="10" t="str">
        <f t="shared" si="67"/>
        <v>B04</v>
      </c>
    </row>
    <row r="604" spans="1:14">
      <c r="A604" s="63">
        <v>603</v>
      </c>
      <c r="B604" s="18" t="s">
        <v>848</v>
      </c>
      <c r="C604" s="18" t="s">
        <v>847</v>
      </c>
      <c r="D604" s="19">
        <v>1990</v>
      </c>
      <c r="E604" s="20" t="s">
        <v>6</v>
      </c>
      <c r="F604" s="66" t="s">
        <v>819</v>
      </c>
      <c r="G604" s="18" t="s">
        <v>820</v>
      </c>
      <c r="H604" s="9" t="str">
        <f t="shared" si="63"/>
        <v>ok</v>
      </c>
      <c r="I604" s="109" t="str">
        <f t="shared" si="68"/>
        <v>BANDINI FEDERICA</v>
      </c>
      <c r="J604" s="10" t="str">
        <f t="shared" si="69"/>
        <v>F-25</v>
      </c>
      <c r="K604" s="10" t="str">
        <f t="shared" si="64"/>
        <v>Adulti</v>
      </c>
      <c r="L604" s="10">
        <f t="shared" si="65"/>
        <v>21</v>
      </c>
      <c r="M604" s="10">
        <f t="shared" si="66"/>
        <v>4000</v>
      </c>
      <c r="N604" s="10" t="str">
        <f t="shared" si="67"/>
        <v>B02</v>
      </c>
    </row>
    <row r="605" spans="1:14">
      <c r="A605" s="63">
        <v>604</v>
      </c>
      <c r="B605" s="18" t="s">
        <v>846</v>
      </c>
      <c r="C605" s="18" t="s">
        <v>845</v>
      </c>
      <c r="D605" s="19">
        <v>1943</v>
      </c>
      <c r="E605" s="20" t="s">
        <v>6</v>
      </c>
      <c r="F605" s="66" t="s">
        <v>819</v>
      </c>
      <c r="G605" s="18" t="s">
        <v>820</v>
      </c>
      <c r="H605" s="9" t="str">
        <f t="shared" si="63"/>
        <v>ok</v>
      </c>
      <c r="I605" s="109" t="str">
        <f t="shared" si="68"/>
        <v>BILLI MARTA</v>
      </c>
      <c r="J605" s="10" t="str">
        <f t="shared" si="69"/>
        <v>F-70</v>
      </c>
      <c r="K605" s="10" t="str">
        <f t="shared" si="64"/>
        <v>Adulti</v>
      </c>
      <c r="L605" s="10">
        <f t="shared" si="65"/>
        <v>39</v>
      </c>
      <c r="M605" s="10">
        <f t="shared" si="66"/>
        <v>4000</v>
      </c>
      <c r="N605" s="10" t="str">
        <f t="shared" si="67"/>
        <v>B02</v>
      </c>
    </row>
    <row r="606" spans="1:14">
      <c r="A606" s="63">
        <v>605</v>
      </c>
      <c r="B606" s="18" t="s">
        <v>844</v>
      </c>
      <c r="C606" s="18" t="s">
        <v>843</v>
      </c>
      <c r="D606" s="19">
        <v>1972</v>
      </c>
      <c r="E606" s="20" t="s">
        <v>6</v>
      </c>
      <c r="F606" s="66" t="s">
        <v>819</v>
      </c>
      <c r="G606" s="18" t="s">
        <v>820</v>
      </c>
      <c r="H606" s="9" t="str">
        <f t="shared" si="63"/>
        <v>ok</v>
      </c>
      <c r="I606" s="109" t="str">
        <f t="shared" si="68"/>
        <v>BUZZI GUENDALINA</v>
      </c>
      <c r="J606" s="10" t="str">
        <f t="shared" si="69"/>
        <v>F-45</v>
      </c>
      <c r="K606" s="10" t="str">
        <f t="shared" si="64"/>
        <v>Adulti</v>
      </c>
      <c r="L606" s="10">
        <f t="shared" si="65"/>
        <v>29</v>
      </c>
      <c r="M606" s="10">
        <f t="shared" si="66"/>
        <v>4000</v>
      </c>
      <c r="N606" s="10" t="str">
        <f t="shared" si="67"/>
        <v>B02</v>
      </c>
    </row>
    <row r="607" spans="1:14">
      <c r="A607" s="63">
        <v>606</v>
      </c>
      <c r="B607" s="18" t="s">
        <v>842</v>
      </c>
      <c r="C607" s="18" t="s">
        <v>195</v>
      </c>
      <c r="D607" s="19">
        <v>2005</v>
      </c>
      <c r="E607" s="20" t="s">
        <v>7</v>
      </c>
      <c r="F607" s="66" t="s">
        <v>819</v>
      </c>
      <c r="G607" s="18" t="s">
        <v>820</v>
      </c>
      <c r="H607" s="9" t="str">
        <f t="shared" si="63"/>
        <v>ok</v>
      </c>
      <c r="I607" s="109" t="str">
        <f t="shared" si="68"/>
        <v>CAMANZI ALESSANDRO</v>
      </c>
      <c r="J607" s="10" t="str">
        <f t="shared" si="69"/>
        <v>M-Ragazzi A</v>
      </c>
      <c r="K607" s="10" t="str">
        <f t="shared" si="64"/>
        <v>Giovanile</v>
      </c>
      <c r="L607" s="10">
        <f t="shared" si="65"/>
        <v>10</v>
      </c>
      <c r="M607" s="10">
        <f t="shared" si="66"/>
        <v>1000</v>
      </c>
      <c r="N607" s="10" t="str">
        <f t="shared" si="67"/>
        <v>A05</v>
      </c>
    </row>
    <row r="608" spans="1:14">
      <c r="A608" s="63">
        <v>607</v>
      </c>
      <c r="B608" s="18" t="s">
        <v>842</v>
      </c>
      <c r="C608" s="18" t="s">
        <v>513</v>
      </c>
      <c r="D608" s="19">
        <v>2002</v>
      </c>
      <c r="E608" s="20" t="s">
        <v>6</v>
      </c>
      <c r="F608" s="66" t="s">
        <v>819</v>
      </c>
      <c r="G608" s="18" t="s">
        <v>820</v>
      </c>
      <c r="H608" s="9" t="str">
        <f t="shared" si="63"/>
        <v>ok</v>
      </c>
      <c r="I608" s="109" t="str">
        <f t="shared" si="68"/>
        <v>CAMANZI ANNA</v>
      </c>
      <c r="J608" s="10" t="str">
        <f t="shared" si="69"/>
        <v>F-Cadette</v>
      </c>
      <c r="K608" s="10" t="str">
        <f t="shared" si="64"/>
        <v>Giovanile</v>
      </c>
      <c r="L608" s="10">
        <f t="shared" si="65"/>
        <v>13</v>
      </c>
      <c r="M608" s="10">
        <f t="shared" si="66"/>
        <v>2100</v>
      </c>
      <c r="N608" s="10" t="str">
        <f t="shared" si="67"/>
        <v>A02</v>
      </c>
    </row>
    <row r="609" spans="1:14">
      <c r="A609" s="63">
        <v>608</v>
      </c>
      <c r="B609" s="18" t="s">
        <v>842</v>
      </c>
      <c r="C609" s="18" t="s">
        <v>718</v>
      </c>
      <c r="D609" s="19">
        <v>1966</v>
      </c>
      <c r="E609" s="20" t="s">
        <v>7</v>
      </c>
      <c r="F609" s="66" t="s">
        <v>819</v>
      </c>
      <c r="G609" s="18" t="s">
        <v>820</v>
      </c>
      <c r="H609" s="9" t="str">
        <f t="shared" si="63"/>
        <v>ok</v>
      </c>
      <c r="I609" s="109" t="str">
        <f t="shared" si="68"/>
        <v>CAMANZI MASSIMO</v>
      </c>
      <c r="J609" s="10" t="str">
        <f t="shared" si="69"/>
        <v>M-50</v>
      </c>
      <c r="K609" s="10" t="str">
        <f t="shared" si="64"/>
        <v>Adulti</v>
      </c>
      <c r="L609" s="10">
        <f t="shared" si="65"/>
        <v>32</v>
      </c>
      <c r="M609" s="10">
        <f t="shared" si="66"/>
        <v>5000</v>
      </c>
      <c r="N609" s="10" t="str">
        <f t="shared" si="67"/>
        <v>B03</v>
      </c>
    </row>
    <row r="610" spans="1:14">
      <c r="A610" s="63">
        <v>609</v>
      </c>
      <c r="B610" s="18" t="s">
        <v>841</v>
      </c>
      <c r="C610" s="18" t="s">
        <v>840</v>
      </c>
      <c r="D610" s="19">
        <v>1981</v>
      </c>
      <c r="E610" s="20" t="s">
        <v>6</v>
      </c>
      <c r="F610" s="66" t="s">
        <v>819</v>
      </c>
      <c r="G610" s="18" t="s">
        <v>820</v>
      </c>
      <c r="H610" s="9" t="str">
        <f t="shared" si="63"/>
        <v>ok</v>
      </c>
      <c r="I610" s="109" t="str">
        <f t="shared" si="68"/>
        <v>CIOCCA MARIA</v>
      </c>
      <c r="J610" s="10" t="str">
        <f t="shared" si="69"/>
        <v>F-35</v>
      </c>
      <c r="K610" s="10" t="str">
        <f t="shared" si="64"/>
        <v>Adulti</v>
      </c>
      <c r="L610" s="10">
        <f t="shared" si="65"/>
        <v>25</v>
      </c>
      <c r="M610" s="10">
        <f t="shared" si="66"/>
        <v>4000</v>
      </c>
      <c r="N610" s="10" t="str">
        <f t="shared" si="67"/>
        <v>B02</v>
      </c>
    </row>
    <row r="611" spans="1:14">
      <c r="A611" s="63">
        <v>610</v>
      </c>
      <c r="B611" s="18" t="s">
        <v>839</v>
      </c>
      <c r="C611" s="18" t="s">
        <v>236</v>
      </c>
      <c r="D611" s="19">
        <v>1946</v>
      </c>
      <c r="E611" s="20" t="s">
        <v>7</v>
      </c>
      <c r="F611" s="66" t="s">
        <v>819</v>
      </c>
      <c r="G611" s="18" t="s">
        <v>820</v>
      </c>
      <c r="H611" s="9" t="str">
        <f t="shared" si="63"/>
        <v>ok</v>
      </c>
      <c r="I611" s="109" t="str">
        <f t="shared" si="68"/>
        <v>CUPANE FRANCESCO</v>
      </c>
      <c r="J611" s="10" t="str">
        <f t="shared" si="69"/>
        <v>M-70</v>
      </c>
      <c r="K611" s="10" t="str">
        <f t="shared" si="64"/>
        <v>Adulti</v>
      </c>
      <c r="L611" s="10">
        <f t="shared" si="65"/>
        <v>40</v>
      </c>
      <c r="M611" s="10">
        <f t="shared" si="66"/>
        <v>5000</v>
      </c>
      <c r="N611" s="10" t="str">
        <f t="shared" si="67"/>
        <v>B03</v>
      </c>
    </row>
    <row r="612" spans="1:14">
      <c r="A612" s="63"/>
      <c r="B612" s="18" t="s">
        <v>838</v>
      </c>
      <c r="C612" s="18" t="s">
        <v>837</v>
      </c>
      <c r="D612" s="19">
        <v>1948</v>
      </c>
      <c r="E612" s="20" t="s">
        <v>7</v>
      </c>
      <c r="F612" s="66" t="s">
        <v>819</v>
      </c>
      <c r="G612" s="18" t="s">
        <v>820</v>
      </c>
      <c r="H612" s="9" t="str">
        <f t="shared" si="63"/>
        <v>ok</v>
      </c>
      <c r="I612" s="109" t="str">
        <f t="shared" si="68"/>
        <v>FABBRI IVO</v>
      </c>
      <c r="J612" s="10" t="str">
        <f t="shared" si="69"/>
        <v>M-65</v>
      </c>
      <c r="K612" s="10" t="str">
        <f t="shared" si="64"/>
        <v>Adulti</v>
      </c>
      <c r="L612" s="10">
        <f t="shared" si="65"/>
        <v>38</v>
      </c>
      <c r="M612" s="10">
        <f t="shared" si="66"/>
        <v>5000</v>
      </c>
      <c r="N612" s="10" t="str">
        <f t="shared" si="67"/>
        <v>B03</v>
      </c>
    </row>
    <row r="613" spans="1:14">
      <c r="A613" s="63">
        <v>612</v>
      </c>
      <c r="B613" s="18" t="s">
        <v>836</v>
      </c>
      <c r="C613" s="18" t="s">
        <v>804</v>
      </c>
      <c r="D613" s="19">
        <v>1966</v>
      </c>
      <c r="E613" s="20" t="s">
        <v>6</v>
      </c>
      <c r="F613" s="66" t="s">
        <v>819</v>
      </c>
      <c r="G613" s="18" t="s">
        <v>820</v>
      </c>
      <c r="H613" s="9" t="str">
        <f t="shared" si="63"/>
        <v>ok</v>
      </c>
      <c r="I613" s="109" t="str">
        <f t="shared" si="68"/>
        <v>FRANCESCONI NADIA</v>
      </c>
      <c r="J613" s="10" t="str">
        <f t="shared" si="69"/>
        <v>F-50</v>
      </c>
      <c r="K613" s="10" t="str">
        <f t="shared" si="64"/>
        <v>Adulti</v>
      </c>
      <c r="L613" s="10">
        <f t="shared" si="65"/>
        <v>31</v>
      </c>
      <c r="M613" s="10">
        <f t="shared" si="66"/>
        <v>4000</v>
      </c>
      <c r="N613" s="10" t="str">
        <f t="shared" si="67"/>
        <v>B02</v>
      </c>
    </row>
    <row r="614" spans="1:14">
      <c r="A614" s="63">
        <v>613</v>
      </c>
      <c r="B614" s="18" t="s">
        <v>835</v>
      </c>
      <c r="C614" s="18" t="s">
        <v>627</v>
      </c>
      <c r="D614" s="19">
        <v>1963</v>
      </c>
      <c r="E614" s="20" t="s">
        <v>6</v>
      </c>
      <c r="F614" s="66" t="s">
        <v>819</v>
      </c>
      <c r="G614" s="18" t="s">
        <v>820</v>
      </c>
      <c r="H614" s="9" t="str">
        <f t="shared" si="63"/>
        <v>ok</v>
      </c>
      <c r="I614" s="109" t="str">
        <f t="shared" si="68"/>
        <v>GOLFARI CLAUDIA</v>
      </c>
      <c r="J614" s="10" t="str">
        <f t="shared" si="69"/>
        <v>F-50</v>
      </c>
      <c r="K614" s="10" t="str">
        <f t="shared" si="64"/>
        <v>Adulti</v>
      </c>
      <c r="L614" s="10">
        <f t="shared" si="65"/>
        <v>31</v>
      </c>
      <c r="M614" s="10">
        <f t="shared" si="66"/>
        <v>4000</v>
      </c>
      <c r="N614" s="10" t="str">
        <f t="shared" si="67"/>
        <v>B02</v>
      </c>
    </row>
    <row r="615" spans="1:14">
      <c r="A615" s="63">
        <v>614</v>
      </c>
      <c r="B615" s="18" t="s">
        <v>834</v>
      </c>
      <c r="C615" s="18" t="s">
        <v>627</v>
      </c>
      <c r="D615" s="19">
        <v>1983</v>
      </c>
      <c r="E615" s="20" t="s">
        <v>6</v>
      </c>
      <c r="F615" s="66" t="s">
        <v>819</v>
      </c>
      <c r="G615" s="18" t="s">
        <v>820</v>
      </c>
      <c r="H615" s="9" t="str">
        <f t="shared" si="63"/>
        <v>ok</v>
      </c>
      <c r="I615" s="109" t="str">
        <f t="shared" si="68"/>
        <v>LEONCINI CLAUDIA</v>
      </c>
      <c r="J615" s="10" t="str">
        <f t="shared" si="69"/>
        <v>F-30</v>
      </c>
      <c r="K615" s="10" t="str">
        <f t="shared" si="64"/>
        <v>Adulti</v>
      </c>
      <c r="L615" s="10">
        <f t="shared" si="65"/>
        <v>23</v>
      </c>
      <c r="M615" s="10">
        <f t="shared" si="66"/>
        <v>4000</v>
      </c>
      <c r="N615" s="10" t="str">
        <f t="shared" si="67"/>
        <v>B02</v>
      </c>
    </row>
    <row r="616" spans="1:14">
      <c r="A616" s="63"/>
      <c r="B616" s="18" t="s">
        <v>365</v>
      </c>
      <c r="C616" s="18" t="s">
        <v>422</v>
      </c>
      <c r="D616" s="19">
        <v>1991</v>
      </c>
      <c r="E616" s="20" t="s">
        <v>6</v>
      </c>
      <c r="F616" s="66" t="s">
        <v>819</v>
      </c>
      <c r="G616" s="18" t="s">
        <v>820</v>
      </c>
      <c r="H616" s="9" t="str">
        <f t="shared" si="63"/>
        <v>ok</v>
      </c>
      <c r="I616" s="109" t="str">
        <f t="shared" si="68"/>
        <v>LORUSSO MICHELA</v>
      </c>
      <c r="J616" s="10" t="str">
        <f t="shared" si="69"/>
        <v>F-25</v>
      </c>
      <c r="K616" s="10" t="str">
        <f t="shared" si="64"/>
        <v>Adulti</v>
      </c>
      <c r="L616" s="10">
        <f t="shared" si="65"/>
        <v>21</v>
      </c>
      <c r="M616" s="10">
        <f t="shared" si="66"/>
        <v>4000</v>
      </c>
      <c r="N616" s="10" t="str">
        <f t="shared" si="67"/>
        <v>B02</v>
      </c>
    </row>
    <row r="617" spans="1:14">
      <c r="A617" s="63">
        <v>616</v>
      </c>
      <c r="B617" s="18" t="s">
        <v>833</v>
      </c>
      <c r="C617" s="18" t="s">
        <v>567</v>
      </c>
      <c r="D617" s="19">
        <v>1950</v>
      </c>
      <c r="E617" s="20" t="s">
        <v>6</v>
      </c>
      <c r="F617" s="66" t="s">
        <v>819</v>
      </c>
      <c r="G617" s="18" t="s">
        <v>820</v>
      </c>
      <c r="H617" s="9" t="str">
        <f t="shared" si="63"/>
        <v>ok</v>
      </c>
      <c r="I617" s="109" t="str">
        <f t="shared" si="68"/>
        <v>LUONGO GIUSEPPINA</v>
      </c>
      <c r="J617" s="10" t="str">
        <f t="shared" si="69"/>
        <v>F-65</v>
      </c>
      <c r="K617" s="10" t="str">
        <f t="shared" si="64"/>
        <v>Adulti</v>
      </c>
      <c r="L617" s="10">
        <f t="shared" si="65"/>
        <v>37</v>
      </c>
      <c r="M617" s="10">
        <f t="shared" si="66"/>
        <v>4000</v>
      </c>
      <c r="N617" s="10" t="str">
        <f t="shared" si="67"/>
        <v>B02</v>
      </c>
    </row>
    <row r="618" spans="1:14">
      <c r="A618" s="63">
        <v>617</v>
      </c>
      <c r="B618" s="18" t="s">
        <v>832</v>
      </c>
      <c r="C618" s="18" t="s">
        <v>831</v>
      </c>
      <c r="D618" s="19">
        <v>1975</v>
      </c>
      <c r="E618" s="20" t="s">
        <v>7</v>
      </c>
      <c r="F618" s="66" t="s">
        <v>819</v>
      </c>
      <c r="G618" s="18" t="s">
        <v>820</v>
      </c>
      <c r="H618" s="9" t="str">
        <f t="shared" si="63"/>
        <v>ok</v>
      </c>
      <c r="I618" s="109" t="str">
        <f t="shared" si="68"/>
        <v>PESCE MARIO VITO</v>
      </c>
      <c r="J618" s="10" t="str">
        <f t="shared" si="69"/>
        <v>M-40</v>
      </c>
      <c r="K618" s="10" t="str">
        <f t="shared" si="64"/>
        <v>Adulti</v>
      </c>
      <c r="L618" s="10">
        <f t="shared" si="65"/>
        <v>28</v>
      </c>
      <c r="M618" s="10">
        <f t="shared" si="66"/>
        <v>6500</v>
      </c>
      <c r="N618" s="10" t="str">
        <f t="shared" si="67"/>
        <v>B04</v>
      </c>
    </row>
    <row r="619" spans="1:14">
      <c r="A619" s="63">
        <v>618</v>
      </c>
      <c r="B619" s="18" t="s">
        <v>830</v>
      </c>
      <c r="C619" s="18" t="s">
        <v>473</v>
      </c>
      <c r="D619" s="19">
        <v>2001</v>
      </c>
      <c r="E619" s="20" t="s">
        <v>6</v>
      </c>
      <c r="F619" s="66" t="s">
        <v>819</v>
      </c>
      <c r="G619" s="18" t="s">
        <v>820</v>
      </c>
      <c r="H619" s="9" t="str">
        <f t="shared" si="63"/>
        <v>ok</v>
      </c>
      <c r="I619" s="109" t="str">
        <f t="shared" si="68"/>
        <v>RAGAZZINI ALICE</v>
      </c>
      <c r="J619" s="10" t="str">
        <f t="shared" si="69"/>
        <v>F-Allieve</v>
      </c>
      <c r="K619" s="10" t="str">
        <f t="shared" si="64"/>
        <v>Giovanile</v>
      </c>
      <c r="L619" s="10">
        <f t="shared" si="65"/>
        <v>15</v>
      </c>
      <c r="M619" s="10">
        <f t="shared" si="66"/>
        <v>2500</v>
      </c>
      <c r="N619" s="10" t="str">
        <f t="shared" si="67"/>
        <v>B01</v>
      </c>
    </row>
    <row r="620" spans="1:14">
      <c r="A620" s="63">
        <v>619</v>
      </c>
      <c r="B620" s="18" t="s">
        <v>829</v>
      </c>
      <c r="C620" s="18" t="s">
        <v>255</v>
      </c>
      <c r="D620" s="19">
        <v>1967</v>
      </c>
      <c r="E620" s="20" t="s">
        <v>6</v>
      </c>
      <c r="F620" s="66" t="s">
        <v>819</v>
      </c>
      <c r="G620" s="18" t="s">
        <v>820</v>
      </c>
      <c r="H620" s="9" t="str">
        <f t="shared" si="63"/>
        <v>ok</v>
      </c>
      <c r="I620" s="109" t="str">
        <f t="shared" si="68"/>
        <v>RUFFILLI FRANCESCA</v>
      </c>
      <c r="J620" s="10" t="str">
        <f t="shared" si="69"/>
        <v>F-50</v>
      </c>
      <c r="K620" s="10" t="str">
        <f t="shared" si="64"/>
        <v>Adulti</v>
      </c>
      <c r="L620" s="10">
        <f t="shared" si="65"/>
        <v>31</v>
      </c>
      <c r="M620" s="10">
        <f t="shared" si="66"/>
        <v>4000</v>
      </c>
      <c r="N620" s="10" t="str">
        <f t="shared" si="67"/>
        <v>B02</v>
      </c>
    </row>
    <row r="621" spans="1:14">
      <c r="A621" s="63">
        <v>620</v>
      </c>
      <c r="B621" s="18" t="s">
        <v>828</v>
      </c>
      <c r="C621" s="18" t="s">
        <v>639</v>
      </c>
      <c r="D621" s="19">
        <v>1966</v>
      </c>
      <c r="E621" s="20" t="s">
        <v>7</v>
      </c>
      <c r="F621" s="66" t="s">
        <v>819</v>
      </c>
      <c r="G621" s="18" t="s">
        <v>820</v>
      </c>
      <c r="H621" s="9" t="str">
        <f t="shared" si="63"/>
        <v>ok</v>
      </c>
      <c r="I621" s="109" t="str">
        <f t="shared" si="68"/>
        <v>SILIMBANI RUGGERO</v>
      </c>
      <c r="J621" s="10" t="str">
        <f t="shared" si="69"/>
        <v>M-50</v>
      </c>
      <c r="K621" s="10" t="str">
        <f t="shared" si="64"/>
        <v>Adulti</v>
      </c>
      <c r="L621" s="10">
        <f t="shared" si="65"/>
        <v>32</v>
      </c>
      <c r="M621" s="10">
        <f t="shared" si="66"/>
        <v>5000</v>
      </c>
      <c r="N621" s="10" t="str">
        <f t="shared" si="67"/>
        <v>B03</v>
      </c>
    </row>
    <row r="622" spans="1:14">
      <c r="A622" s="63">
        <v>621</v>
      </c>
      <c r="B622" s="18" t="s">
        <v>827</v>
      </c>
      <c r="C622" s="18" t="s">
        <v>826</v>
      </c>
      <c r="D622" s="19">
        <v>1967</v>
      </c>
      <c r="E622" s="20" t="s">
        <v>6</v>
      </c>
      <c r="F622" s="66" t="s">
        <v>819</v>
      </c>
      <c r="G622" s="18" t="s">
        <v>820</v>
      </c>
      <c r="H622" s="9" t="str">
        <f t="shared" si="63"/>
        <v>ok</v>
      </c>
      <c r="I622" s="109" t="str">
        <f t="shared" si="68"/>
        <v>SPORTELLI TIZIANA</v>
      </c>
      <c r="J622" s="10" t="str">
        <f t="shared" si="69"/>
        <v>F-50</v>
      </c>
      <c r="K622" s="10" t="str">
        <f t="shared" si="64"/>
        <v>Adulti</v>
      </c>
      <c r="L622" s="10">
        <f t="shared" si="65"/>
        <v>31</v>
      </c>
      <c r="M622" s="10">
        <f t="shared" si="66"/>
        <v>4000</v>
      </c>
      <c r="N622" s="10" t="str">
        <f t="shared" si="67"/>
        <v>B02</v>
      </c>
    </row>
    <row r="623" spans="1:14">
      <c r="A623" s="63">
        <v>622</v>
      </c>
      <c r="B623" s="18" t="s">
        <v>825</v>
      </c>
      <c r="C623" s="18" t="s">
        <v>482</v>
      </c>
      <c r="D623" s="19">
        <v>1976</v>
      </c>
      <c r="E623" s="20" t="s">
        <v>6</v>
      </c>
      <c r="F623" s="66" t="s">
        <v>819</v>
      </c>
      <c r="G623" s="18" t="s">
        <v>820</v>
      </c>
      <c r="H623" s="9" t="str">
        <f t="shared" si="63"/>
        <v>ok</v>
      </c>
      <c r="I623" s="109" t="str">
        <f t="shared" si="68"/>
        <v>TANESINI CHIARA</v>
      </c>
      <c r="J623" s="10" t="str">
        <f t="shared" si="69"/>
        <v>F-40</v>
      </c>
      <c r="K623" s="10" t="str">
        <f t="shared" si="64"/>
        <v>Adulti</v>
      </c>
      <c r="L623" s="10">
        <f t="shared" si="65"/>
        <v>27</v>
      </c>
      <c r="M623" s="10">
        <f t="shared" si="66"/>
        <v>4000</v>
      </c>
      <c r="N623" s="10" t="str">
        <f t="shared" si="67"/>
        <v>B02</v>
      </c>
    </row>
    <row r="624" spans="1:14">
      <c r="A624" s="63">
        <v>623</v>
      </c>
      <c r="B624" s="18" t="s">
        <v>824</v>
      </c>
      <c r="C624" s="18" t="s">
        <v>227</v>
      </c>
      <c r="D624" s="19">
        <v>1983</v>
      </c>
      <c r="E624" s="20" t="s">
        <v>7</v>
      </c>
      <c r="F624" s="66" t="s">
        <v>819</v>
      </c>
      <c r="G624" s="18" t="s">
        <v>820</v>
      </c>
      <c r="H624" s="9" t="str">
        <f t="shared" si="63"/>
        <v>ok</v>
      </c>
      <c r="I624" s="109" t="str">
        <f t="shared" si="68"/>
        <v>TARQUINIO DENIS</v>
      </c>
      <c r="J624" s="10" t="str">
        <f t="shared" si="69"/>
        <v>M-30</v>
      </c>
      <c r="K624" s="10" t="str">
        <f t="shared" si="64"/>
        <v>Adulti</v>
      </c>
      <c r="L624" s="10">
        <f t="shared" si="65"/>
        <v>24</v>
      </c>
      <c r="M624" s="10">
        <f t="shared" si="66"/>
        <v>6500</v>
      </c>
      <c r="N624" s="10" t="str">
        <f t="shared" si="67"/>
        <v>B04</v>
      </c>
    </row>
    <row r="625" spans="1:14">
      <c r="A625" s="63">
        <v>624</v>
      </c>
      <c r="B625" s="18" t="s">
        <v>823</v>
      </c>
      <c r="C625" s="18" t="s">
        <v>339</v>
      </c>
      <c r="D625" s="19">
        <v>1971</v>
      </c>
      <c r="E625" s="20" t="s">
        <v>7</v>
      </c>
      <c r="F625" s="66" t="s">
        <v>819</v>
      </c>
      <c r="G625" s="18" t="s">
        <v>820</v>
      </c>
      <c r="H625" s="9" t="str">
        <f t="shared" si="63"/>
        <v>ok</v>
      </c>
      <c r="I625" s="109" t="str">
        <f t="shared" si="68"/>
        <v>TONDINI DAVIDE</v>
      </c>
      <c r="J625" s="10" t="str">
        <f t="shared" si="69"/>
        <v>M-45</v>
      </c>
      <c r="K625" s="10" t="str">
        <f t="shared" si="64"/>
        <v>Adulti</v>
      </c>
      <c r="L625" s="10">
        <f t="shared" si="65"/>
        <v>30</v>
      </c>
      <c r="M625" s="10">
        <f t="shared" si="66"/>
        <v>6500</v>
      </c>
      <c r="N625" s="10" t="str">
        <f t="shared" si="67"/>
        <v>B04</v>
      </c>
    </row>
    <row r="626" spans="1:14">
      <c r="A626" s="63">
        <v>625</v>
      </c>
      <c r="B626" s="18" t="s">
        <v>822</v>
      </c>
      <c r="C626" s="18" t="s">
        <v>821</v>
      </c>
      <c r="D626" s="19">
        <v>1956</v>
      </c>
      <c r="E626" s="20" t="s">
        <v>6</v>
      </c>
      <c r="F626" s="66" t="s">
        <v>819</v>
      </c>
      <c r="G626" s="18" t="s">
        <v>820</v>
      </c>
      <c r="H626" s="9" t="str">
        <f t="shared" si="63"/>
        <v>ok</v>
      </c>
      <c r="I626" s="109" t="str">
        <f t="shared" si="68"/>
        <v>TRONCONI LOREDANA</v>
      </c>
      <c r="J626" s="10" t="str">
        <f t="shared" si="69"/>
        <v>F-60</v>
      </c>
      <c r="K626" s="10" t="str">
        <f t="shared" si="64"/>
        <v>Adulti</v>
      </c>
      <c r="L626" s="10">
        <f t="shared" si="65"/>
        <v>35</v>
      </c>
      <c r="M626" s="10">
        <f t="shared" si="66"/>
        <v>4000</v>
      </c>
      <c r="N626" s="10" t="str">
        <f t="shared" si="67"/>
        <v>B02</v>
      </c>
    </row>
    <row r="627" spans="1:14">
      <c r="A627" s="63">
        <v>626</v>
      </c>
      <c r="B627" s="18" t="s">
        <v>818</v>
      </c>
      <c r="C627" s="18" t="s">
        <v>325</v>
      </c>
      <c r="D627" s="19">
        <v>2003</v>
      </c>
      <c r="E627" s="20" t="s">
        <v>7</v>
      </c>
      <c r="F627" s="66" t="s">
        <v>813</v>
      </c>
      <c r="G627" s="18" t="s">
        <v>814</v>
      </c>
      <c r="H627" s="9" t="str">
        <f t="shared" si="63"/>
        <v>ok</v>
      </c>
      <c r="I627" s="109" t="str">
        <f t="shared" si="68"/>
        <v>CUTRUPI MARCO</v>
      </c>
      <c r="J627" s="10" t="str">
        <f t="shared" si="69"/>
        <v>M-CadettI</v>
      </c>
      <c r="K627" s="10" t="str">
        <f t="shared" si="64"/>
        <v>Giovanile</v>
      </c>
      <c r="L627" s="10">
        <f t="shared" si="65"/>
        <v>14</v>
      </c>
      <c r="M627" s="10">
        <f t="shared" si="66"/>
        <v>2100</v>
      </c>
      <c r="N627" s="10" t="str">
        <f t="shared" si="67"/>
        <v>A01</v>
      </c>
    </row>
    <row r="628" spans="1:14">
      <c r="A628" s="63">
        <v>627</v>
      </c>
      <c r="B628" s="18" t="s">
        <v>817</v>
      </c>
      <c r="C628" s="18" t="s">
        <v>373</v>
      </c>
      <c r="D628" s="19">
        <v>2005</v>
      </c>
      <c r="E628" s="20" t="s">
        <v>7</v>
      </c>
      <c r="F628" s="66" t="s">
        <v>813</v>
      </c>
      <c r="G628" s="18" t="s">
        <v>814</v>
      </c>
      <c r="H628" s="9" t="str">
        <f t="shared" si="63"/>
        <v>ok</v>
      </c>
      <c r="I628" s="109" t="str">
        <f t="shared" si="68"/>
        <v>PARODI DANIELE</v>
      </c>
      <c r="J628" s="10" t="str">
        <f t="shared" si="69"/>
        <v>M-Ragazzi A</v>
      </c>
      <c r="K628" s="10" t="str">
        <f t="shared" si="64"/>
        <v>Giovanile</v>
      </c>
      <c r="L628" s="10">
        <f t="shared" si="65"/>
        <v>10</v>
      </c>
      <c r="M628" s="10">
        <f t="shared" si="66"/>
        <v>1000</v>
      </c>
      <c r="N628" s="10" t="str">
        <f t="shared" si="67"/>
        <v>A05</v>
      </c>
    </row>
    <row r="629" spans="1:14">
      <c r="A629" s="63">
        <v>628</v>
      </c>
      <c r="B629" s="18" t="s">
        <v>816</v>
      </c>
      <c r="C629" s="18" t="s">
        <v>815</v>
      </c>
      <c r="D629" s="19">
        <v>2004</v>
      </c>
      <c r="E629" s="20" t="s">
        <v>6</v>
      </c>
      <c r="F629" s="66" t="s">
        <v>813</v>
      </c>
      <c r="G629" s="18" t="s">
        <v>814</v>
      </c>
      <c r="H629" s="9" t="str">
        <f t="shared" si="63"/>
        <v>ok</v>
      </c>
      <c r="I629" s="109" t="str">
        <f t="shared" si="68"/>
        <v>VERNETTI VIOLA</v>
      </c>
      <c r="J629" s="10" t="str">
        <f t="shared" si="69"/>
        <v>F-Ragazze B</v>
      </c>
      <c r="K629" s="10" t="str">
        <f t="shared" si="64"/>
        <v>Giovanile</v>
      </c>
      <c r="L629" s="10">
        <f t="shared" si="65"/>
        <v>11</v>
      </c>
      <c r="M629" s="10">
        <f t="shared" si="66"/>
        <v>1000</v>
      </c>
      <c r="N629" s="10" t="str">
        <f t="shared" si="67"/>
        <v>A04</v>
      </c>
    </row>
    <row r="630" spans="1:14">
      <c r="A630" s="63">
        <v>629</v>
      </c>
      <c r="B630" s="18" t="s">
        <v>812</v>
      </c>
      <c r="C630" s="18" t="s">
        <v>325</v>
      </c>
      <c r="D630" s="19">
        <v>1965</v>
      </c>
      <c r="E630" s="20" t="s">
        <v>7</v>
      </c>
      <c r="F630" s="66" t="s">
        <v>810</v>
      </c>
      <c r="G630" s="18" t="s">
        <v>811</v>
      </c>
      <c r="H630" s="9" t="str">
        <f t="shared" si="63"/>
        <v>ok</v>
      </c>
      <c r="I630" s="109" t="str">
        <f t="shared" si="68"/>
        <v>BONINI MARCO</v>
      </c>
      <c r="J630" s="10" t="str">
        <f t="shared" si="69"/>
        <v>M-50</v>
      </c>
      <c r="K630" s="10" t="str">
        <f t="shared" si="64"/>
        <v>Adulti</v>
      </c>
      <c r="L630" s="10">
        <f t="shared" si="65"/>
        <v>32</v>
      </c>
      <c r="M630" s="10">
        <f t="shared" si="66"/>
        <v>5000</v>
      </c>
      <c r="N630" s="10" t="str">
        <f t="shared" si="67"/>
        <v>B03</v>
      </c>
    </row>
    <row r="631" spans="1:14">
      <c r="A631" s="63">
        <v>630</v>
      </c>
      <c r="B631" s="18" t="s">
        <v>809</v>
      </c>
      <c r="C631" s="18" t="s">
        <v>355</v>
      </c>
      <c r="D631" s="19">
        <v>1987</v>
      </c>
      <c r="E631" s="20" t="s">
        <v>7</v>
      </c>
      <c r="F631" s="66" t="s">
        <v>806</v>
      </c>
      <c r="G631" s="18" t="s">
        <v>807</v>
      </c>
      <c r="H631" s="9" t="str">
        <f t="shared" si="63"/>
        <v>ok</v>
      </c>
      <c r="I631" s="109" t="str">
        <f t="shared" si="68"/>
        <v>CAVALLINI ANDREA</v>
      </c>
      <c r="J631" s="10" t="str">
        <f t="shared" si="69"/>
        <v>M-30</v>
      </c>
      <c r="K631" s="10" t="str">
        <f t="shared" si="64"/>
        <v>Adulti</v>
      </c>
      <c r="L631" s="10">
        <f t="shared" si="65"/>
        <v>24</v>
      </c>
      <c r="M631" s="10">
        <f t="shared" si="66"/>
        <v>6500</v>
      </c>
      <c r="N631" s="10" t="str">
        <f t="shared" si="67"/>
        <v>B04</v>
      </c>
    </row>
    <row r="632" spans="1:14">
      <c r="A632" s="63">
        <v>631</v>
      </c>
      <c r="B632" s="18" t="s">
        <v>808</v>
      </c>
      <c r="C632" s="18" t="s">
        <v>200</v>
      </c>
      <c r="D632" s="19">
        <v>1978</v>
      </c>
      <c r="E632" s="20" t="s">
        <v>7</v>
      </c>
      <c r="F632" s="66" t="s">
        <v>806</v>
      </c>
      <c r="G632" s="18" t="s">
        <v>807</v>
      </c>
      <c r="H632" s="9" t="str">
        <f t="shared" si="63"/>
        <v>ok</v>
      </c>
      <c r="I632" s="109" t="str">
        <f t="shared" si="68"/>
        <v>GIANNI ROBERTO</v>
      </c>
      <c r="J632" s="10" t="str">
        <f t="shared" si="69"/>
        <v>M-35</v>
      </c>
      <c r="K632" s="10" t="str">
        <f t="shared" si="64"/>
        <v>Adulti</v>
      </c>
      <c r="L632" s="10">
        <f t="shared" si="65"/>
        <v>26</v>
      </c>
      <c r="M632" s="10">
        <f t="shared" si="66"/>
        <v>6500</v>
      </c>
      <c r="N632" s="10" t="str">
        <f t="shared" si="67"/>
        <v>B04</v>
      </c>
    </row>
    <row r="633" spans="1:14">
      <c r="A633" s="63">
        <v>632</v>
      </c>
      <c r="B633" s="18" t="s">
        <v>805</v>
      </c>
      <c r="C633" s="18" t="s">
        <v>804</v>
      </c>
      <c r="D633" s="19">
        <v>1947</v>
      </c>
      <c r="E633" s="20" t="s">
        <v>6</v>
      </c>
      <c r="F633" s="66" t="s">
        <v>801</v>
      </c>
      <c r="G633" s="18" t="s">
        <v>802</v>
      </c>
      <c r="H633" s="9" t="str">
        <f t="shared" si="63"/>
        <v>ok</v>
      </c>
      <c r="I633" s="109" t="str">
        <f t="shared" si="68"/>
        <v>SPEZZATI NADIA</v>
      </c>
      <c r="J633" s="10" t="str">
        <f t="shared" si="69"/>
        <v>F-70</v>
      </c>
      <c r="K633" s="10" t="str">
        <f t="shared" si="64"/>
        <v>Adulti</v>
      </c>
      <c r="L633" s="10">
        <f t="shared" si="65"/>
        <v>39</v>
      </c>
      <c r="M633" s="10">
        <f t="shared" si="66"/>
        <v>4000</v>
      </c>
      <c r="N633" s="10" t="str">
        <f t="shared" si="67"/>
        <v>B02</v>
      </c>
    </row>
    <row r="634" spans="1:14">
      <c r="A634" s="63">
        <v>633</v>
      </c>
      <c r="B634" s="18" t="s">
        <v>800</v>
      </c>
      <c r="C634" s="18" t="s">
        <v>627</v>
      </c>
      <c r="D634" s="19">
        <v>1984</v>
      </c>
      <c r="E634" s="20" t="s">
        <v>6</v>
      </c>
      <c r="F634" s="66" t="s">
        <v>790</v>
      </c>
      <c r="G634" s="18" t="s">
        <v>791</v>
      </c>
      <c r="H634" s="9" t="str">
        <f t="shared" si="63"/>
        <v>ok</v>
      </c>
      <c r="I634" s="109" t="str">
        <f t="shared" si="68"/>
        <v>AVERSA CLAUDIA</v>
      </c>
      <c r="J634" s="10" t="str">
        <f t="shared" si="69"/>
        <v>F-30</v>
      </c>
      <c r="K634" s="10" t="str">
        <f t="shared" si="64"/>
        <v>Adulti</v>
      </c>
      <c r="L634" s="10">
        <f t="shared" si="65"/>
        <v>23</v>
      </c>
      <c r="M634" s="10">
        <f t="shared" si="66"/>
        <v>4000</v>
      </c>
      <c r="N634" s="10" t="str">
        <f t="shared" si="67"/>
        <v>B02</v>
      </c>
    </row>
    <row r="635" spans="1:14">
      <c r="A635" s="63">
        <v>634</v>
      </c>
      <c r="B635" s="18" t="s">
        <v>799</v>
      </c>
      <c r="C635" s="18" t="s">
        <v>393</v>
      </c>
      <c r="D635" s="19">
        <v>1968</v>
      </c>
      <c r="E635" s="20" t="s">
        <v>6</v>
      </c>
      <c r="F635" s="66" t="s">
        <v>790</v>
      </c>
      <c r="G635" s="18" t="s">
        <v>791</v>
      </c>
      <c r="H635" s="9" t="str">
        <f t="shared" si="63"/>
        <v>ok</v>
      </c>
      <c r="I635" s="109" t="str">
        <f t="shared" si="68"/>
        <v>CAROVANI ALESSANDRA</v>
      </c>
      <c r="J635" s="10" t="str">
        <f t="shared" si="69"/>
        <v>F-45</v>
      </c>
      <c r="K635" s="10" t="str">
        <f t="shared" si="64"/>
        <v>Adulti</v>
      </c>
      <c r="L635" s="10">
        <f t="shared" si="65"/>
        <v>29</v>
      </c>
      <c r="M635" s="10">
        <f t="shared" si="66"/>
        <v>4000</v>
      </c>
      <c r="N635" s="10" t="str">
        <f t="shared" si="67"/>
        <v>B02</v>
      </c>
    </row>
    <row r="636" spans="1:14">
      <c r="A636" s="63">
        <v>635</v>
      </c>
      <c r="B636" s="18" t="s">
        <v>798</v>
      </c>
      <c r="C636" s="18" t="s">
        <v>797</v>
      </c>
      <c r="D636" s="19">
        <v>1943</v>
      </c>
      <c r="E636" s="20" t="s">
        <v>7</v>
      </c>
      <c r="F636" s="66" t="s">
        <v>790</v>
      </c>
      <c r="G636" s="18" t="s">
        <v>791</v>
      </c>
      <c r="H636" s="9" t="str">
        <f t="shared" si="63"/>
        <v>ok</v>
      </c>
      <c r="I636" s="109" t="str">
        <f t="shared" si="68"/>
        <v>NISTRI SANZIO</v>
      </c>
      <c r="J636" s="10" t="str">
        <f t="shared" si="69"/>
        <v>M-70</v>
      </c>
      <c r="K636" s="10" t="str">
        <f t="shared" si="64"/>
        <v>Adulti</v>
      </c>
      <c r="L636" s="10">
        <f t="shared" si="65"/>
        <v>40</v>
      </c>
      <c r="M636" s="10">
        <f t="shared" si="66"/>
        <v>5000</v>
      </c>
      <c r="N636" s="10" t="str">
        <f t="shared" si="67"/>
        <v>B03</v>
      </c>
    </row>
    <row r="637" spans="1:14">
      <c r="A637" s="63">
        <v>636</v>
      </c>
      <c r="B637" s="18" t="s">
        <v>796</v>
      </c>
      <c r="C637" s="18" t="s">
        <v>795</v>
      </c>
      <c r="D637" s="19">
        <v>1963</v>
      </c>
      <c r="E637" s="20" t="s">
        <v>6</v>
      </c>
      <c r="F637" s="66" t="s">
        <v>790</v>
      </c>
      <c r="G637" s="18" t="s">
        <v>791</v>
      </c>
      <c r="H637" s="9" t="str">
        <f t="shared" si="63"/>
        <v>ok</v>
      </c>
      <c r="I637" s="109" t="str">
        <f t="shared" si="68"/>
        <v>SILORI CINZIA</v>
      </c>
      <c r="J637" s="10" t="str">
        <f t="shared" si="69"/>
        <v>F-50</v>
      </c>
      <c r="K637" s="10" t="str">
        <f t="shared" si="64"/>
        <v>Adulti</v>
      </c>
      <c r="L637" s="10">
        <f t="shared" si="65"/>
        <v>31</v>
      </c>
      <c r="M637" s="10">
        <f t="shared" si="66"/>
        <v>4000</v>
      </c>
      <c r="N637" s="10" t="str">
        <f t="shared" si="67"/>
        <v>B02</v>
      </c>
    </row>
    <row r="638" spans="1:14">
      <c r="A638" s="63">
        <v>637</v>
      </c>
      <c r="B638" s="18" t="s">
        <v>794</v>
      </c>
      <c r="C638" s="18" t="s">
        <v>250</v>
      </c>
      <c r="D638" s="19">
        <v>1970</v>
      </c>
      <c r="E638" s="20" t="s">
        <v>7</v>
      </c>
      <c r="F638" s="66" t="s">
        <v>790</v>
      </c>
      <c r="G638" s="18" t="s">
        <v>791</v>
      </c>
      <c r="H638" s="9" t="str">
        <f t="shared" si="63"/>
        <v>ok</v>
      </c>
      <c r="I638" s="109" t="str">
        <f t="shared" si="68"/>
        <v>TREVE MATTIA</v>
      </c>
      <c r="J638" s="10" t="str">
        <f t="shared" si="69"/>
        <v>M-45</v>
      </c>
      <c r="K638" s="10" t="str">
        <f t="shared" si="64"/>
        <v>Adulti</v>
      </c>
      <c r="L638" s="10">
        <f t="shared" si="65"/>
        <v>30</v>
      </c>
      <c r="M638" s="10">
        <f t="shared" si="66"/>
        <v>6500</v>
      </c>
      <c r="N638" s="10" t="str">
        <f t="shared" si="67"/>
        <v>B04</v>
      </c>
    </row>
    <row r="639" spans="1:14">
      <c r="A639" s="63"/>
      <c r="B639" s="18" t="s">
        <v>793</v>
      </c>
      <c r="C639" s="18" t="s">
        <v>792</v>
      </c>
      <c r="D639" s="19">
        <v>1959</v>
      </c>
      <c r="E639" s="20" t="s">
        <v>7</v>
      </c>
      <c r="F639" s="66" t="s">
        <v>790</v>
      </c>
      <c r="G639" s="18" t="s">
        <v>791</v>
      </c>
      <c r="H639" s="9" t="str">
        <f t="shared" si="63"/>
        <v>ok</v>
      </c>
      <c r="I639" s="109" t="str">
        <f t="shared" si="68"/>
        <v>VURRO GIUSEPPE</v>
      </c>
      <c r="J639" s="10" t="str">
        <f t="shared" si="69"/>
        <v>M-55</v>
      </c>
      <c r="K639" s="10" t="str">
        <f t="shared" si="64"/>
        <v>Adulti</v>
      </c>
      <c r="L639" s="10">
        <f t="shared" si="65"/>
        <v>34</v>
      </c>
      <c r="M639" s="10">
        <f t="shared" si="66"/>
        <v>5000</v>
      </c>
      <c r="N639" s="10" t="str">
        <f t="shared" si="67"/>
        <v>B03</v>
      </c>
    </row>
    <row r="640" spans="1:14">
      <c r="A640" s="63">
        <v>639</v>
      </c>
      <c r="B640" s="18" t="s">
        <v>789</v>
      </c>
      <c r="C640" s="18" t="s">
        <v>718</v>
      </c>
      <c r="D640" s="19">
        <v>1972</v>
      </c>
      <c r="E640" s="20" t="s">
        <v>7</v>
      </c>
      <c r="F640" s="66" t="s">
        <v>777</v>
      </c>
      <c r="G640" s="18" t="s">
        <v>778</v>
      </c>
      <c r="H640" s="9" t="str">
        <f t="shared" si="63"/>
        <v>ok</v>
      </c>
      <c r="I640" s="109" t="str">
        <f t="shared" si="68"/>
        <v>CROTTI MASSIMO</v>
      </c>
      <c r="J640" s="10" t="str">
        <f t="shared" si="69"/>
        <v>M-45</v>
      </c>
      <c r="K640" s="10" t="str">
        <f t="shared" si="64"/>
        <v>Adulti</v>
      </c>
      <c r="L640" s="10">
        <f t="shared" si="65"/>
        <v>30</v>
      </c>
      <c r="M640" s="10">
        <f t="shared" si="66"/>
        <v>6500</v>
      </c>
      <c r="N640" s="10" t="str">
        <f t="shared" si="67"/>
        <v>B04</v>
      </c>
    </row>
    <row r="641" spans="1:14">
      <c r="A641" s="63">
        <v>640</v>
      </c>
      <c r="B641" s="18" t="s">
        <v>788</v>
      </c>
      <c r="C641" s="18" t="s">
        <v>787</v>
      </c>
      <c r="D641" s="19">
        <v>1971</v>
      </c>
      <c r="E641" s="20" t="s">
        <v>7</v>
      </c>
      <c r="F641" s="66" t="s">
        <v>777</v>
      </c>
      <c r="G641" s="18" t="s">
        <v>778</v>
      </c>
      <c r="H641" s="9" t="str">
        <f t="shared" si="63"/>
        <v>ok</v>
      </c>
      <c r="I641" s="109" t="str">
        <f t="shared" si="68"/>
        <v>GALIMBERTI FAUSTO</v>
      </c>
      <c r="J641" s="10" t="str">
        <f t="shared" si="69"/>
        <v>M-45</v>
      </c>
      <c r="K641" s="10" t="str">
        <f t="shared" si="64"/>
        <v>Adulti</v>
      </c>
      <c r="L641" s="10">
        <f t="shared" si="65"/>
        <v>30</v>
      </c>
      <c r="M641" s="10">
        <f t="shared" si="66"/>
        <v>6500</v>
      </c>
      <c r="N641" s="10" t="str">
        <f t="shared" si="67"/>
        <v>B04</v>
      </c>
    </row>
    <row r="642" spans="1:14">
      <c r="A642" s="63">
        <v>641</v>
      </c>
      <c r="B642" s="18" t="s">
        <v>786</v>
      </c>
      <c r="C642" s="18" t="s">
        <v>785</v>
      </c>
      <c r="D642" s="19">
        <v>1960</v>
      </c>
      <c r="E642" s="20" t="s">
        <v>7</v>
      </c>
      <c r="F642" s="66" t="s">
        <v>777</v>
      </c>
      <c r="G642" s="18" t="s">
        <v>778</v>
      </c>
      <c r="H642" s="9" t="str">
        <f t="shared" ref="H642:H705" si="70">IF(COUNTA($B642)&gt;0,IF(COUNTIFS($B$2:$B$2502,$B642,$C$2:$C$2502,$C642,$D$2:$D$2502,$D642)&gt;1,"Duplicato","ok"),"-")</f>
        <v>ok</v>
      </c>
      <c r="I642" s="109" t="str">
        <f t="shared" si="68"/>
        <v>GELOSINI CLAUDIO</v>
      </c>
      <c r="J642" s="10" t="str">
        <f t="shared" si="69"/>
        <v>M-55</v>
      </c>
      <c r="K642" s="10" t="str">
        <f t="shared" ref="K642:K705" si="71">IF($B642&gt;"",VLOOKUP($E642&amp;$D642,_DeterminaCategorie,3,TRUE),"-")</f>
        <v>Adulti</v>
      </c>
      <c r="L642" s="10">
        <f t="shared" ref="L642:L705" si="72">IF($B642&gt;"",VLOOKUP($E642&amp;$D642,_DeterminaCategorie,4,TRUE),"-")</f>
        <v>34</v>
      </c>
      <c r="M642" s="10">
        <f t="shared" ref="M642:M705" si="73">IF($B642&gt;"",VLOOKUP($E642&amp;$D642,_DeterminaCategorie,6,TRUE),"-")</f>
        <v>5000</v>
      </c>
      <c r="N642" s="10" t="str">
        <f t="shared" ref="N642:N705" si="74">IF($B642&gt;"",VLOOKUP($E642&amp;$D642,_DeterminaCategorie,7,TRUE),"-")</f>
        <v>B03</v>
      </c>
    </row>
    <row r="643" spans="1:14">
      <c r="A643" s="63">
        <v>642</v>
      </c>
      <c r="B643" s="18" t="s">
        <v>784</v>
      </c>
      <c r="C643" s="18" t="s">
        <v>783</v>
      </c>
      <c r="D643" s="19">
        <v>1981</v>
      </c>
      <c r="E643" s="20" t="s">
        <v>6</v>
      </c>
      <c r="F643" s="66" t="s">
        <v>777</v>
      </c>
      <c r="G643" s="18" t="s">
        <v>778</v>
      </c>
      <c r="H643" s="9" t="str">
        <f t="shared" si="70"/>
        <v>ok</v>
      </c>
      <c r="I643" s="109" t="str">
        <f t="shared" ref="I643:I706" si="75">TRIM(B643) &amp; " " &amp; TRIM(C643)</f>
        <v>PAGU NATALIA</v>
      </c>
      <c r="J643" s="10" t="str">
        <f t="shared" ref="J643:J706" si="76">IF(B643&gt;"",VLOOKUP($E643&amp;$D643,_DeterminaCategorie,5,TRUE),"-")</f>
        <v>F-35</v>
      </c>
      <c r="K643" s="10" t="str">
        <f t="shared" si="71"/>
        <v>Adulti</v>
      </c>
      <c r="L643" s="10">
        <f t="shared" si="72"/>
        <v>25</v>
      </c>
      <c r="M643" s="10">
        <f t="shared" si="73"/>
        <v>4000</v>
      </c>
      <c r="N643" s="10" t="str">
        <f t="shared" si="74"/>
        <v>B02</v>
      </c>
    </row>
    <row r="644" spans="1:14">
      <c r="A644" s="63">
        <v>643</v>
      </c>
      <c r="B644" s="18" t="s">
        <v>782</v>
      </c>
      <c r="C644" s="18" t="s">
        <v>355</v>
      </c>
      <c r="D644" s="19">
        <v>1972</v>
      </c>
      <c r="E644" s="20" t="s">
        <v>7</v>
      </c>
      <c r="F644" s="66" t="s">
        <v>777</v>
      </c>
      <c r="G644" s="18" t="s">
        <v>778</v>
      </c>
      <c r="H644" s="9" t="str">
        <f t="shared" si="70"/>
        <v>ok</v>
      </c>
      <c r="I644" s="109" t="str">
        <f t="shared" si="75"/>
        <v>VERONESI ANDREA</v>
      </c>
      <c r="J644" s="10" t="str">
        <f t="shared" si="76"/>
        <v>M-45</v>
      </c>
      <c r="K644" s="10" t="str">
        <f t="shared" si="71"/>
        <v>Adulti</v>
      </c>
      <c r="L644" s="10">
        <f t="shared" si="72"/>
        <v>30</v>
      </c>
      <c r="M644" s="10">
        <f t="shared" si="73"/>
        <v>6500</v>
      </c>
      <c r="N644" s="10" t="str">
        <f t="shared" si="74"/>
        <v>B04</v>
      </c>
    </row>
    <row r="645" spans="1:14">
      <c r="A645" s="63">
        <v>644</v>
      </c>
      <c r="B645" s="18" t="s">
        <v>782</v>
      </c>
      <c r="C645" s="18" t="s">
        <v>781</v>
      </c>
      <c r="D645" s="19">
        <v>2000</v>
      </c>
      <c r="E645" s="20" t="s">
        <v>6</v>
      </c>
      <c r="F645" s="66" t="s">
        <v>777</v>
      </c>
      <c r="G645" s="18" t="s">
        <v>778</v>
      </c>
      <c r="H645" s="9" t="str">
        <f t="shared" si="70"/>
        <v>ok</v>
      </c>
      <c r="I645" s="109" t="str">
        <f t="shared" si="75"/>
        <v>VERONESI REBECCA</v>
      </c>
      <c r="J645" s="10" t="str">
        <f t="shared" si="76"/>
        <v>F-Allieve</v>
      </c>
      <c r="K645" s="10" t="str">
        <f t="shared" si="71"/>
        <v>Giovanile</v>
      </c>
      <c r="L645" s="10">
        <f t="shared" si="72"/>
        <v>15</v>
      </c>
      <c r="M645" s="10">
        <f t="shared" si="73"/>
        <v>2500</v>
      </c>
      <c r="N645" s="10" t="str">
        <f t="shared" si="74"/>
        <v>B01</v>
      </c>
    </row>
    <row r="646" spans="1:14">
      <c r="A646" s="63">
        <v>645</v>
      </c>
      <c r="B646" s="18" t="s">
        <v>780</v>
      </c>
      <c r="C646" s="18" t="s">
        <v>779</v>
      </c>
      <c r="D646" s="19">
        <v>1953</v>
      </c>
      <c r="E646" s="20" t="s">
        <v>6</v>
      </c>
      <c r="F646" s="66" t="s">
        <v>777</v>
      </c>
      <c r="G646" s="18" t="s">
        <v>778</v>
      </c>
      <c r="H646" s="9" t="str">
        <f t="shared" si="70"/>
        <v>ok</v>
      </c>
      <c r="I646" s="109" t="str">
        <f t="shared" si="75"/>
        <v>VERZELLESI MARIA PIA</v>
      </c>
      <c r="J646" s="10" t="str">
        <f t="shared" si="76"/>
        <v>F-60</v>
      </c>
      <c r="K646" s="10" t="str">
        <f t="shared" si="71"/>
        <v>Adulti</v>
      </c>
      <c r="L646" s="10">
        <f t="shared" si="72"/>
        <v>35</v>
      </c>
      <c r="M646" s="10">
        <f t="shared" si="73"/>
        <v>4000</v>
      </c>
      <c r="N646" s="10" t="str">
        <f t="shared" si="74"/>
        <v>B02</v>
      </c>
    </row>
    <row r="647" spans="1:14">
      <c r="A647" s="63">
        <v>646</v>
      </c>
      <c r="B647" s="18" t="s">
        <v>776</v>
      </c>
      <c r="C647" s="18" t="s">
        <v>461</v>
      </c>
      <c r="D647" s="19">
        <v>1970</v>
      </c>
      <c r="E647" s="20" t="s">
        <v>7</v>
      </c>
      <c r="F647" s="66" t="s">
        <v>774</v>
      </c>
      <c r="G647" s="18" t="s">
        <v>775</v>
      </c>
      <c r="H647" s="9" t="str">
        <f t="shared" si="70"/>
        <v>ok</v>
      </c>
      <c r="I647" s="109" t="str">
        <f t="shared" si="75"/>
        <v>NERI FABIO</v>
      </c>
      <c r="J647" s="10" t="str">
        <f t="shared" si="76"/>
        <v>M-45</v>
      </c>
      <c r="K647" s="10" t="str">
        <f t="shared" si="71"/>
        <v>Adulti</v>
      </c>
      <c r="L647" s="10">
        <f t="shared" si="72"/>
        <v>30</v>
      </c>
      <c r="M647" s="10">
        <f t="shared" si="73"/>
        <v>6500</v>
      </c>
      <c r="N647" s="10" t="str">
        <f t="shared" si="74"/>
        <v>B04</v>
      </c>
    </row>
    <row r="648" spans="1:14">
      <c r="A648" s="63">
        <v>647</v>
      </c>
      <c r="B648" s="18" t="s">
        <v>773</v>
      </c>
      <c r="C648" s="18" t="s">
        <v>713</v>
      </c>
      <c r="D648" s="19">
        <v>1961</v>
      </c>
      <c r="E648" s="20" t="s">
        <v>7</v>
      </c>
      <c r="F648" s="66" t="s">
        <v>763</v>
      </c>
      <c r="G648" s="18" t="s">
        <v>764</v>
      </c>
      <c r="H648" s="9" t="str">
        <f t="shared" si="70"/>
        <v>ok</v>
      </c>
      <c r="I648" s="109" t="str">
        <f t="shared" si="75"/>
        <v>GABBI CARLO</v>
      </c>
      <c r="J648" s="10" t="str">
        <f t="shared" si="76"/>
        <v>M-55</v>
      </c>
      <c r="K648" s="10" t="str">
        <f t="shared" si="71"/>
        <v>Adulti</v>
      </c>
      <c r="L648" s="10">
        <f t="shared" si="72"/>
        <v>34</v>
      </c>
      <c r="M648" s="10">
        <f t="shared" si="73"/>
        <v>5000</v>
      </c>
      <c r="N648" s="10" t="str">
        <f t="shared" si="74"/>
        <v>B03</v>
      </c>
    </row>
    <row r="649" spans="1:14">
      <c r="A649" s="63">
        <v>648</v>
      </c>
      <c r="B649" s="18" t="s">
        <v>772</v>
      </c>
      <c r="C649" s="18" t="s">
        <v>672</v>
      </c>
      <c r="D649" s="19">
        <v>1970</v>
      </c>
      <c r="E649" s="20" t="s">
        <v>7</v>
      </c>
      <c r="F649" s="66" t="s">
        <v>763</v>
      </c>
      <c r="G649" s="18" t="s">
        <v>764</v>
      </c>
      <c r="H649" s="9" t="str">
        <f t="shared" si="70"/>
        <v>ok</v>
      </c>
      <c r="I649" s="109" t="str">
        <f t="shared" si="75"/>
        <v>MAZZI GIANLUCA</v>
      </c>
      <c r="J649" s="10" t="str">
        <f t="shared" si="76"/>
        <v>M-45</v>
      </c>
      <c r="K649" s="10" t="str">
        <f t="shared" si="71"/>
        <v>Adulti</v>
      </c>
      <c r="L649" s="10">
        <f t="shared" si="72"/>
        <v>30</v>
      </c>
      <c r="M649" s="10">
        <f t="shared" si="73"/>
        <v>6500</v>
      </c>
      <c r="N649" s="10" t="str">
        <f t="shared" si="74"/>
        <v>B04</v>
      </c>
    </row>
    <row r="650" spans="1:14">
      <c r="A650" s="63">
        <v>649</v>
      </c>
      <c r="B650" s="18" t="s">
        <v>771</v>
      </c>
      <c r="C650" s="18" t="s">
        <v>325</v>
      </c>
      <c r="D650" s="19">
        <v>1977</v>
      </c>
      <c r="E650" s="20" t="s">
        <v>7</v>
      </c>
      <c r="F650" s="66" t="s">
        <v>763</v>
      </c>
      <c r="G650" s="18" t="s">
        <v>764</v>
      </c>
      <c r="H650" s="9" t="str">
        <f t="shared" si="70"/>
        <v>ok</v>
      </c>
      <c r="I650" s="109" t="str">
        <f t="shared" si="75"/>
        <v>MEDICI MARCO</v>
      </c>
      <c r="J650" s="10" t="str">
        <f t="shared" si="76"/>
        <v>M-40</v>
      </c>
      <c r="K650" s="10" t="str">
        <f t="shared" si="71"/>
        <v>Adulti</v>
      </c>
      <c r="L650" s="10">
        <f t="shared" si="72"/>
        <v>28</v>
      </c>
      <c r="M650" s="10">
        <f t="shared" si="73"/>
        <v>6500</v>
      </c>
      <c r="N650" s="10" t="str">
        <f t="shared" si="74"/>
        <v>B04</v>
      </c>
    </row>
    <row r="651" spans="1:14">
      <c r="A651" s="63">
        <v>650</v>
      </c>
      <c r="B651" s="18" t="s">
        <v>2612</v>
      </c>
      <c r="C651" s="18" t="s">
        <v>222</v>
      </c>
      <c r="D651" s="19">
        <v>1976</v>
      </c>
      <c r="E651" s="20" t="s">
        <v>7</v>
      </c>
      <c r="F651" s="66" t="s">
        <v>763</v>
      </c>
      <c r="G651" s="18" t="s">
        <v>764</v>
      </c>
      <c r="H651" s="9" t="str">
        <f t="shared" si="70"/>
        <v>ok</v>
      </c>
      <c r="I651" s="109" t="str">
        <f t="shared" si="75"/>
        <v>#PRATIZZOLI ALBERTO</v>
      </c>
      <c r="J651" s="10" t="str">
        <f t="shared" si="76"/>
        <v>M-40</v>
      </c>
      <c r="K651" s="10" t="str">
        <f t="shared" si="71"/>
        <v>Adulti</v>
      </c>
      <c r="L651" s="10">
        <f t="shared" si="72"/>
        <v>28</v>
      </c>
      <c r="M651" s="10">
        <f t="shared" si="73"/>
        <v>6500</v>
      </c>
      <c r="N651" s="10" t="str">
        <f t="shared" si="74"/>
        <v>B04</v>
      </c>
    </row>
    <row r="652" spans="1:14">
      <c r="A652" s="63">
        <v>651</v>
      </c>
      <c r="B652" s="18" t="s">
        <v>769</v>
      </c>
      <c r="C652" s="18" t="s">
        <v>424</v>
      </c>
      <c r="D652" s="19">
        <v>1998</v>
      </c>
      <c r="E652" s="20" t="s">
        <v>7</v>
      </c>
      <c r="F652" s="66" t="s">
        <v>763</v>
      </c>
      <c r="G652" s="18" t="s">
        <v>764</v>
      </c>
      <c r="H652" s="9" t="str">
        <f t="shared" si="70"/>
        <v>ok</v>
      </c>
      <c r="I652" s="109" t="str">
        <f t="shared" si="75"/>
        <v>ROMAGNOLI RICCARDO</v>
      </c>
      <c r="J652" s="10" t="str">
        <f t="shared" si="76"/>
        <v>M- Juniores</v>
      </c>
      <c r="K652" s="10" t="str">
        <f t="shared" si="71"/>
        <v>Adulti</v>
      </c>
      <c r="L652" s="10">
        <f t="shared" si="72"/>
        <v>18</v>
      </c>
      <c r="M652" s="10">
        <f t="shared" si="73"/>
        <v>5000</v>
      </c>
      <c r="N652" s="10" t="str">
        <f t="shared" si="74"/>
        <v>B03</v>
      </c>
    </row>
    <row r="653" spans="1:14">
      <c r="A653" s="63">
        <v>652</v>
      </c>
      <c r="B653" s="18" t="s">
        <v>768</v>
      </c>
      <c r="C653" s="18" t="s">
        <v>767</v>
      </c>
      <c r="D653" s="19">
        <v>1961</v>
      </c>
      <c r="E653" s="20" t="s">
        <v>7</v>
      </c>
      <c r="F653" s="66" t="s">
        <v>763</v>
      </c>
      <c r="G653" s="18" t="s">
        <v>764</v>
      </c>
      <c r="H653" s="9" t="str">
        <f t="shared" si="70"/>
        <v>ok</v>
      </c>
      <c r="I653" s="109" t="str">
        <f t="shared" si="75"/>
        <v>RUPI RODOLFO</v>
      </c>
      <c r="J653" s="10" t="str">
        <f t="shared" si="76"/>
        <v>M-55</v>
      </c>
      <c r="K653" s="10" t="str">
        <f t="shared" si="71"/>
        <v>Adulti</v>
      </c>
      <c r="L653" s="10">
        <f t="shared" si="72"/>
        <v>34</v>
      </c>
      <c r="M653" s="10">
        <f t="shared" si="73"/>
        <v>5000</v>
      </c>
      <c r="N653" s="10" t="str">
        <f t="shared" si="74"/>
        <v>B03</v>
      </c>
    </row>
    <row r="654" spans="1:14">
      <c r="A654" s="63">
        <v>653</v>
      </c>
      <c r="B654" s="18" t="s">
        <v>766</v>
      </c>
      <c r="C654" s="18" t="s">
        <v>765</v>
      </c>
      <c r="D654" s="19">
        <v>1997</v>
      </c>
      <c r="E654" s="20" t="s">
        <v>7</v>
      </c>
      <c r="F654" s="66" t="s">
        <v>763</v>
      </c>
      <c r="G654" s="18" t="s">
        <v>764</v>
      </c>
      <c r="H654" s="9" t="str">
        <f t="shared" si="70"/>
        <v>ok</v>
      </c>
      <c r="I654" s="109" t="str">
        <f t="shared" si="75"/>
        <v>TURRICELLI ERIK</v>
      </c>
      <c r="J654" s="10" t="str">
        <f t="shared" si="76"/>
        <v>M-20</v>
      </c>
      <c r="K654" s="10" t="str">
        <f t="shared" si="71"/>
        <v>Adulti</v>
      </c>
      <c r="L654" s="10">
        <f t="shared" si="72"/>
        <v>20</v>
      </c>
      <c r="M654" s="10">
        <f t="shared" si="73"/>
        <v>6500</v>
      </c>
      <c r="N654" s="10" t="str">
        <f t="shared" si="74"/>
        <v>B04</v>
      </c>
    </row>
    <row r="655" spans="1:14">
      <c r="A655" s="63">
        <v>654</v>
      </c>
      <c r="B655" s="18" t="s">
        <v>762</v>
      </c>
      <c r="C655" s="18" t="s">
        <v>478</v>
      </c>
      <c r="D655" s="19">
        <v>2010</v>
      </c>
      <c r="E655" s="20" t="s">
        <v>7</v>
      </c>
      <c r="F655" s="66" t="s">
        <v>755</v>
      </c>
      <c r="G655" s="18" t="s">
        <v>756</v>
      </c>
      <c r="H655" s="9" t="str">
        <f t="shared" si="70"/>
        <v>ok</v>
      </c>
      <c r="I655" s="109" t="str">
        <f t="shared" si="75"/>
        <v>CASINI GIOVANNI</v>
      </c>
      <c r="J655" s="10" t="str">
        <f t="shared" si="76"/>
        <v>M-Primi Passi</v>
      </c>
      <c r="K655" s="10" t="str">
        <f t="shared" si="71"/>
        <v>Giovanile</v>
      </c>
      <c r="L655" s="10">
        <f t="shared" si="72"/>
        <v>4</v>
      </c>
      <c r="M655" s="10">
        <f t="shared" si="73"/>
        <v>400</v>
      </c>
      <c r="N655" s="10" t="str">
        <f t="shared" si="74"/>
        <v>A11</v>
      </c>
    </row>
    <row r="656" spans="1:14">
      <c r="A656" s="63"/>
      <c r="B656" s="18" t="s">
        <v>761</v>
      </c>
      <c r="C656" s="18" t="s">
        <v>760</v>
      </c>
      <c r="D656" s="19">
        <v>2007</v>
      </c>
      <c r="E656" s="20" t="s">
        <v>6</v>
      </c>
      <c r="F656" s="66" t="s">
        <v>755</v>
      </c>
      <c r="G656" s="18" t="s">
        <v>756</v>
      </c>
      <c r="H656" s="9" t="str">
        <f t="shared" si="70"/>
        <v>ok</v>
      </c>
      <c r="I656" s="109" t="str">
        <f t="shared" si="75"/>
        <v>FINTI AMIRA</v>
      </c>
      <c r="J656" s="10" t="str">
        <f t="shared" si="76"/>
        <v>F-Esordienti</v>
      </c>
      <c r="K656" s="10" t="str">
        <f t="shared" si="71"/>
        <v>Giovanile</v>
      </c>
      <c r="L656" s="10">
        <f t="shared" si="72"/>
        <v>7</v>
      </c>
      <c r="M656" s="10">
        <f t="shared" si="73"/>
        <v>800</v>
      </c>
      <c r="N656" s="10" t="str">
        <f t="shared" si="74"/>
        <v>A08</v>
      </c>
    </row>
    <row r="657" spans="1:14">
      <c r="A657" s="63">
        <v>656</v>
      </c>
      <c r="B657" s="18" t="s">
        <v>759</v>
      </c>
      <c r="C657" s="18" t="s">
        <v>504</v>
      </c>
      <c r="D657" s="19">
        <v>2007</v>
      </c>
      <c r="E657" s="20" t="s">
        <v>6</v>
      </c>
      <c r="F657" s="66" t="s">
        <v>755</v>
      </c>
      <c r="G657" s="18" t="s">
        <v>756</v>
      </c>
      <c r="H657" s="9" t="str">
        <f t="shared" si="70"/>
        <v>ok</v>
      </c>
      <c r="I657" s="109" t="str">
        <f t="shared" si="75"/>
        <v>GUGLIELMINI ALESSIA</v>
      </c>
      <c r="J657" s="10" t="str">
        <f t="shared" si="76"/>
        <v>F-Esordienti</v>
      </c>
      <c r="K657" s="10" t="str">
        <f t="shared" si="71"/>
        <v>Giovanile</v>
      </c>
      <c r="L657" s="10">
        <f t="shared" si="72"/>
        <v>7</v>
      </c>
      <c r="M657" s="10">
        <f t="shared" si="73"/>
        <v>800</v>
      </c>
      <c r="N657" s="10" t="str">
        <f t="shared" si="74"/>
        <v>A08</v>
      </c>
    </row>
    <row r="658" spans="1:14">
      <c r="A658" s="63">
        <v>657</v>
      </c>
      <c r="B658" s="18" t="s">
        <v>758</v>
      </c>
      <c r="C658" s="18" t="s">
        <v>473</v>
      </c>
      <c r="D658" s="19">
        <v>2008</v>
      </c>
      <c r="E658" s="20" t="s">
        <v>6</v>
      </c>
      <c r="F658" s="66" t="s">
        <v>755</v>
      </c>
      <c r="G658" s="18" t="s">
        <v>756</v>
      </c>
      <c r="H658" s="9" t="str">
        <f t="shared" si="70"/>
        <v>ok</v>
      </c>
      <c r="I658" s="109" t="str">
        <f t="shared" si="75"/>
        <v>PECCHI ALICE</v>
      </c>
      <c r="J658" s="10" t="str">
        <f t="shared" si="76"/>
        <v>F-Pulcini</v>
      </c>
      <c r="K658" s="10" t="str">
        <f t="shared" si="71"/>
        <v>Giovanile</v>
      </c>
      <c r="L658" s="10">
        <f t="shared" si="72"/>
        <v>5</v>
      </c>
      <c r="M658" s="10">
        <f t="shared" si="73"/>
        <v>400</v>
      </c>
      <c r="N658" s="10" t="str">
        <f t="shared" si="74"/>
        <v>A10</v>
      </c>
    </row>
    <row r="659" spans="1:14">
      <c r="A659" s="63">
        <v>658</v>
      </c>
      <c r="B659" s="18" t="s">
        <v>757</v>
      </c>
      <c r="C659" s="18" t="s">
        <v>461</v>
      </c>
      <c r="D659" s="19">
        <v>2010</v>
      </c>
      <c r="E659" s="20" t="s">
        <v>7</v>
      </c>
      <c r="F659" s="66" t="s">
        <v>755</v>
      </c>
      <c r="G659" s="18" t="s">
        <v>756</v>
      </c>
      <c r="H659" s="9" t="str">
        <f t="shared" si="70"/>
        <v>ok</v>
      </c>
      <c r="I659" s="109" t="str">
        <f t="shared" si="75"/>
        <v>ZAMBELLI FABIO</v>
      </c>
      <c r="J659" s="10" t="str">
        <f t="shared" si="76"/>
        <v>M-Primi Passi</v>
      </c>
      <c r="K659" s="10" t="str">
        <f t="shared" si="71"/>
        <v>Giovanile</v>
      </c>
      <c r="L659" s="10">
        <f t="shared" si="72"/>
        <v>4</v>
      </c>
      <c r="M659" s="10">
        <f t="shared" si="73"/>
        <v>400</v>
      </c>
      <c r="N659" s="10" t="str">
        <f t="shared" si="74"/>
        <v>A11</v>
      </c>
    </row>
    <row r="660" spans="1:14">
      <c r="A660" s="63">
        <v>659</v>
      </c>
      <c r="B660" s="18" t="s">
        <v>754</v>
      </c>
      <c r="C660" s="18" t="s">
        <v>753</v>
      </c>
      <c r="D660" s="19">
        <v>1944</v>
      </c>
      <c r="E660" s="20" t="s">
        <v>7</v>
      </c>
      <c r="F660" s="66" t="s">
        <v>751</v>
      </c>
      <c r="G660" s="18" t="s">
        <v>752</v>
      </c>
      <c r="H660" s="9" t="str">
        <f t="shared" si="70"/>
        <v>ok</v>
      </c>
      <c r="I660" s="109" t="str">
        <f t="shared" si="75"/>
        <v>SIDOLI GIULIANO</v>
      </c>
      <c r="J660" s="10" t="str">
        <f t="shared" si="76"/>
        <v>M-70</v>
      </c>
      <c r="K660" s="10" t="str">
        <f t="shared" si="71"/>
        <v>Adulti</v>
      </c>
      <c r="L660" s="10">
        <f t="shared" si="72"/>
        <v>40</v>
      </c>
      <c r="M660" s="10">
        <f t="shared" si="73"/>
        <v>5000</v>
      </c>
      <c r="N660" s="10" t="str">
        <f t="shared" si="74"/>
        <v>B03</v>
      </c>
    </row>
    <row r="661" spans="1:14">
      <c r="A661" s="63">
        <v>660</v>
      </c>
      <c r="B661" s="18" t="s">
        <v>750</v>
      </c>
      <c r="C661" s="18" t="s">
        <v>200</v>
      </c>
      <c r="D661" s="19">
        <v>1957</v>
      </c>
      <c r="E661" s="20" t="s">
        <v>7</v>
      </c>
      <c r="F661" s="66" t="s">
        <v>748</v>
      </c>
      <c r="G661" s="18" t="s">
        <v>749</v>
      </c>
      <c r="H661" s="9" t="str">
        <f t="shared" si="70"/>
        <v>ok</v>
      </c>
      <c r="I661" s="109" t="str">
        <f t="shared" si="75"/>
        <v>CASSI ROBERTO</v>
      </c>
      <c r="J661" s="10" t="str">
        <f t="shared" si="76"/>
        <v>M-60</v>
      </c>
      <c r="K661" s="10" t="str">
        <f t="shared" si="71"/>
        <v>Adulti</v>
      </c>
      <c r="L661" s="10">
        <f t="shared" si="72"/>
        <v>36</v>
      </c>
      <c r="M661" s="10">
        <f t="shared" si="73"/>
        <v>5000</v>
      </c>
      <c r="N661" s="10" t="str">
        <f t="shared" si="74"/>
        <v>B03</v>
      </c>
    </row>
    <row r="662" spans="1:14">
      <c r="A662" s="63">
        <v>661</v>
      </c>
      <c r="B662" s="18" t="s">
        <v>747</v>
      </c>
      <c r="C662" s="18" t="s">
        <v>302</v>
      </c>
      <c r="D662" s="19">
        <v>1973</v>
      </c>
      <c r="E662" s="20" t="s">
        <v>7</v>
      </c>
      <c r="F662" s="66" t="s">
        <v>666</v>
      </c>
      <c r="G662" s="18" t="s">
        <v>667</v>
      </c>
      <c r="H662" s="9" t="str">
        <f t="shared" si="70"/>
        <v>ok</v>
      </c>
      <c r="I662" s="109" t="str">
        <f t="shared" si="75"/>
        <v>ABBATI ALESSIO</v>
      </c>
      <c r="J662" s="10" t="str">
        <f t="shared" si="76"/>
        <v>M-40</v>
      </c>
      <c r="K662" s="10" t="str">
        <f t="shared" si="71"/>
        <v>Adulti</v>
      </c>
      <c r="L662" s="10">
        <f t="shared" si="72"/>
        <v>28</v>
      </c>
      <c r="M662" s="10">
        <f t="shared" si="73"/>
        <v>6500</v>
      </c>
      <c r="N662" s="10" t="str">
        <f t="shared" si="74"/>
        <v>B04</v>
      </c>
    </row>
    <row r="663" spans="1:14">
      <c r="A663" s="63">
        <v>662</v>
      </c>
      <c r="B663" s="18" t="s">
        <v>746</v>
      </c>
      <c r="C663" s="18" t="s">
        <v>493</v>
      </c>
      <c r="D663" s="19">
        <v>1977</v>
      </c>
      <c r="E663" s="20" t="s">
        <v>7</v>
      </c>
      <c r="F663" s="66" t="s">
        <v>666</v>
      </c>
      <c r="G663" s="18" t="s">
        <v>667</v>
      </c>
      <c r="H663" s="9" t="str">
        <f t="shared" si="70"/>
        <v>ok</v>
      </c>
      <c r="I663" s="109" t="str">
        <f t="shared" si="75"/>
        <v>ACCORSI ENRICO</v>
      </c>
      <c r="J663" s="10" t="str">
        <f t="shared" si="76"/>
        <v>M-40</v>
      </c>
      <c r="K663" s="10" t="str">
        <f t="shared" si="71"/>
        <v>Adulti</v>
      </c>
      <c r="L663" s="10">
        <f t="shared" si="72"/>
        <v>28</v>
      </c>
      <c r="M663" s="10">
        <f t="shared" si="73"/>
        <v>6500</v>
      </c>
      <c r="N663" s="10" t="str">
        <f t="shared" si="74"/>
        <v>B04</v>
      </c>
    </row>
    <row r="664" spans="1:14">
      <c r="A664" s="63">
        <v>663</v>
      </c>
      <c r="B664" s="18" t="s">
        <v>745</v>
      </c>
      <c r="C664" s="18" t="s">
        <v>195</v>
      </c>
      <c r="D664" s="19">
        <v>1980</v>
      </c>
      <c r="E664" s="20" t="s">
        <v>7</v>
      </c>
      <c r="F664" s="66" t="s">
        <v>666</v>
      </c>
      <c r="G664" s="18" t="s">
        <v>667</v>
      </c>
      <c r="H664" s="9" t="str">
        <f t="shared" si="70"/>
        <v>ok</v>
      </c>
      <c r="I664" s="109" t="str">
        <f t="shared" si="75"/>
        <v>AVANZI ALESSANDRO</v>
      </c>
      <c r="J664" s="10" t="str">
        <f t="shared" si="76"/>
        <v>M-35</v>
      </c>
      <c r="K664" s="10" t="str">
        <f t="shared" si="71"/>
        <v>Adulti</v>
      </c>
      <c r="L664" s="10">
        <f t="shared" si="72"/>
        <v>26</v>
      </c>
      <c r="M664" s="10">
        <f t="shared" si="73"/>
        <v>6500</v>
      </c>
      <c r="N664" s="10" t="str">
        <f t="shared" si="74"/>
        <v>B04</v>
      </c>
    </row>
    <row r="665" spans="1:14">
      <c r="A665" s="63">
        <v>664</v>
      </c>
      <c r="B665" s="18" t="s">
        <v>744</v>
      </c>
      <c r="C665" s="18" t="s">
        <v>292</v>
      </c>
      <c r="D665" s="19">
        <v>1985</v>
      </c>
      <c r="E665" s="20" t="s">
        <v>6</v>
      </c>
      <c r="F665" s="66" t="s">
        <v>666</v>
      </c>
      <c r="G665" s="18" t="s">
        <v>667</v>
      </c>
      <c r="H665" s="9" t="str">
        <f t="shared" si="70"/>
        <v>ok</v>
      </c>
      <c r="I665" s="109" t="str">
        <f t="shared" si="75"/>
        <v>BEDESCHI SIMONA</v>
      </c>
      <c r="J665" s="10" t="str">
        <f t="shared" si="76"/>
        <v>F-30</v>
      </c>
      <c r="K665" s="10" t="str">
        <f t="shared" si="71"/>
        <v>Adulti</v>
      </c>
      <c r="L665" s="10">
        <f t="shared" si="72"/>
        <v>23</v>
      </c>
      <c r="M665" s="10">
        <f t="shared" si="73"/>
        <v>4000</v>
      </c>
      <c r="N665" s="10" t="str">
        <f t="shared" si="74"/>
        <v>B02</v>
      </c>
    </row>
    <row r="666" spans="1:14">
      <c r="A666" s="63">
        <v>665</v>
      </c>
      <c r="B666" s="18" t="s">
        <v>743</v>
      </c>
      <c r="C666" s="18" t="s">
        <v>380</v>
      </c>
      <c r="D666" s="19">
        <v>1979</v>
      </c>
      <c r="E666" s="20" t="s">
        <v>7</v>
      </c>
      <c r="F666" s="66" t="s">
        <v>666</v>
      </c>
      <c r="G666" s="18" t="s">
        <v>667</v>
      </c>
      <c r="H666" s="9" t="str">
        <f t="shared" si="70"/>
        <v>ok</v>
      </c>
      <c r="I666" s="109" t="str">
        <f t="shared" si="75"/>
        <v>BELMONTE NICOLA</v>
      </c>
      <c r="J666" s="10" t="str">
        <f t="shared" si="76"/>
        <v>M-35</v>
      </c>
      <c r="K666" s="10" t="str">
        <f t="shared" si="71"/>
        <v>Adulti</v>
      </c>
      <c r="L666" s="10">
        <f t="shared" si="72"/>
        <v>26</v>
      </c>
      <c r="M666" s="10">
        <f t="shared" si="73"/>
        <v>6500</v>
      </c>
      <c r="N666" s="10" t="str">
        <f t="shared" si="74"/>
        <v>B04</v>
      </c>
    </row>
    <row r="667" spans="1:14">
      <c r="A667" s="63">
        <v>666</v>
      </c>
      <c r="B667" s="18" t="s">
        <v>742</v>
      </c>
      <c r="C667" s="18" t="s">
        <v>549</v>
      </c>
      <c r="D667" s="19">
        <v>1976</v>
      </c>
      <c r="E667" s="20" t="s">
        <v>7</v>
      </c>
      <c r="F667" s="66" t="s">
        <v>666</v>
      </c>
      <c r="G667" s="18" t="s">
        <v>667</v>
      </c>
      <c r="H667" s="9" t="str">
        <f t="shared" si="70"/>
        <v>ok</v>
      </c>
      <c r="I667" s="109" t="str">
        <f t="shared" si="75"/>
        <v>BERGONZINI SIMONE</v>
      </c>
      <c r="J667" s="10" t="str">
        <f t="shared" si="76"/>
        <v>M-40</v>
      </c>
      <c r="K667" s="10" t="str">
        <f t="shared" si="71"/>
        <v>Adulti</v>
      </c>
      <c r="L667" s="10">
        <f t="shared" si="72"/>
        <v>28</v>
      </c>
      <c r="M667" s="10">
        <f t="shared" si="73"/>
        <v>6500</v>
      </c>
      <c r="N667" s="10" t="str">
        <f t="shared" si="74"/>
        <v>B04</v>
      </c>
    </row>
    <row r="668" spans="1:14">
      <c r="A668" s="63">
        <v>667</v>
      </c>
      <c r="B668" s="18" t="s">
        <v>741</v>
      </c>
      <c r="C668" s="18" t="s">
        <v>740</v>
      </c>
      <c r="D668" s="19">
        <v>1980</v>
      </c>
      <c r="E668" s="20" t="s">
        <v>7</v>
      </c>
      <c r="F668" s="66" t="s">
        <v>666</v>
      </c>
      <c r="G668" s="18" t="s">
        <v>667</v>
      </c>
      <c r="H668" s="9" t="str">
        <f t="shared" si="70"/>
        <v>ok</v>
      </c>
      <c r="I668" s="109" t="str">
        <f t="shared" si="75"/>
        <v>BIGI PATRICK</v>
      </c>
      <c r="J668" s="10" t="str">
        <f t="shared" si="76"/>
        <v>M-35</v>
      </c>
      <c r="K668" s="10" t="str">
        <f t="shared" si="71"/>
        <v>Adulti</v>
      </c>
      <c r="L668" s="10">
        <f t="shared" si="72"/>
        <v>26</v>
      </c>
      <c r="M668" s="10">
        <f t="shared" si="73"/>
        <v>6500</v>
      </c>
      <c r="N668" s="10" t="str">
        <f t="shared" si="74"/>
        <v>B04</v>
      </c>
    </row>
    <row r="669" spans="1:14">
      <c r="A669" s="63">
        <v>668</v>
      </c>
      <c r="B669" s="18" t="s">
        <v>739</v>
      </c>
      <c r="C669" s="18" t="s">
        <v>738</v>
      </c>
      <c r="D669" s="19">
        <v>1967</v>
      </c>
      <c r="E669" s="20" t="s">
        <v>7</v>
      </c>
      <c r="F669" s="66" t="s">
        <v>666</v>
      </c>
      <c r="G669" s="18" t="s">
        <v>667</v>
      </c>
      <c r="H669" s="9" t="str">
        <f t="shared" si="70"/>
        <v>ok</v>
      </c>
      <c r="I669" s="109" t="str">
        <f t="shared" si="75"/>
        <v>BORSARI PIERLUIGI</v>
      </c>
      <c r="J669" s="10" t="str">
        <f t="shared" si="76"/>
        <v>M-50</v>
      </c>
      <c r="K669" s="10" t="str">
        <f t="shared" si="71"/>
        <v>Adulti</v>
      </c>
      <c r="L669" s="10">
        <f t="shared" si="72"/>
        <v>32</v>
      </c>
      <c r="M669" s="10">
        <f t="shared" si="73"/>
        <v>5000</v>
      </c>
      <c r="N669" s="10" t="str">
        <f t="shared" si="74"/>
        <v>B03</v>
      </c>
    </row>
    <row r="670" spans="1:14">
      <c r="A670" s="63"/>
      <c r="B670" s="18" t="s">
        <v>737</v>
      </c>
      <c r="C670" s="18" t="s">
        <v>736</v>
      </c>
      <c r="D670" s="19">
        <v>1974</v>
      </c>
      <c r="E670" s="20" t="s">
        <v>7</v>
      </c>
      <c r="F670" s="66" t="s">
        <v>666</v>
      </c>
      <c r="G670" s="18" t="s">
        <v>667</v>
      </c>
      <c r="H670" s="9" t="str">
        <f t="shared" si="70"/>
        <v>ok</v>
      </c>
      <c r="I670" s="109" t="str">
        <f t="shared" si="75"/>
        <v>BRANDUZZI DARIO</v>
      </c>
      <c r="J670" s="10" t="str">
        <f t="shared" si="76"/>
        <v>M-40</v>
      </c>
      <c r="K670" s="10" t="str">
        <f t="shared" si="71"/>
        <v>Adulti</v>
      </c>
      <c r="L670" s="10">
        <f t="shared" si="72"/>
        <v>28</v>
      </c>
      <c r="M670" s="10">
        <f t="shared" si="73"/>
        <v>6500</v>
      </c>
      <c r="N670" s="10" t="str">
        <f t="shared" si="74"/>
        <v>B04</v>
      </c>
    </row>
    <row r="671" spans="1:14">
      <c r="A671" s="63">
        <v>670</v>
      </c>
      <c r="B671" s="18" t="s">
        <v>735</v>
      </c>
      <c r="C671" s="18" t="s">
        <v>508</v>
      </c>
      <c r="D671" s="19">
        <v>1977</v>
      </c>
      <c r="E671" s="20" t="s">
        <v>7</v>
      </c>
      <c r="F671" s="66" t="s">
        <v>666</v>
      </c>
      <c r="G671" s="18" t="s">
        <v>667</v>
      </c>
      <c r="H671" s="9" t="str">
        <f t="shared" si="70"/>
        <v>ok</v>
      </c>
      <c r="I671" s="109" t="str">
        <f t="shared" si="75"/>
        <v>CAMPADELLI VALERIO</v>
      </c>
      <c r="J671" s="10" t="str">
        <f t="shared" si="76"/>
        <v>M-40</v>
      </c>
      <c r="K671" s="10" t="str">
        <f t="shared" si="71"/>
        <v>Adulti</v>
      </c>
      <c r="L671" s="10">
        <f t="shared" si="72"/>
        <v>28</v>
      </c>
      <c r="M671" s="10">
        <f t="shared" si="73"/>
        <v>6500</v>
      </c>
      <c r="N671" s="10" t="str">
        <f t="shared" si="74"/>
        <v>B04</v>
      </c>
    </row>
    <row r="672" spans="1:14">
      <c r="A672" s="63">
        <v>671</v>
      </c>
      <c r="B672" s="18" t="s">
        <v>734</v>
      </c>
      <c r="C672" s="18" t="s">
        <v>356</v>
      </c>
      <c r="D672" s="19">
        <v>1985</v>
      </c>
      <c r="E672" s="20" t="s">
        <v>7</v>
      </c>
      <c r="F672" s="66" t="s">
        <v>666</v>
      </c>
      <c r="G672" s="18" t="s">
        <v>667</v>
      </c>
      <c r="H672" s="9" t="str">
        <f t="shared" si="70"/>
        <v>ok</v>
      </c>
      <c r="I672" s="109" t="str">
        <f t="shared" si="75"/>
        <v>CAPITANI FILIPPO</v>
      </c>
      <c r="J672" s="10" t="str">
        <f t="shared" si="76"/>
        <v>M-30</v>
      </c>
      <c r="K672" s="10" t="str">
        <f t="shared" si="71"/>
        <v>Adulti</v>
      </c>
      <c r="L672" s="10">
        <f t="shared" si="72"/>
        <v>24</v>
      </c>
      <c r="M672" s="10">
        <f t="shared" si="73"/>
        <v>6500</v>
      </c>
      <c r="N672" s="10" t="str">
        <f t="shared" si="74"/>
        <v>B04</v>
      </c>
    </row>
    <row r="673" spans="1:14">
      <c r="A673" s="63">
        <v>672</v>
      </c>
      <c r="B673" s="18" t="s">
        <v>664</v>
      </c>
      <c r="C673" s="18" t="s">
        <v>614</v>
      </c>
      <c r="D673" s="19">
        <v>1973</v>
      </c>
      <c r="E673" s="20" t="s">
        <v>7</v>
      </c>
      <c r="F673" s="66" t="s">
        <v>666</v>
      </c>
      <c r="G673" s="18" t="s">
        <v>667</v>
      </c>
      <c r="H673" s="9" t="str">
        <f t="shared" si="70"/>
        <v>ok</v>
      </c>
      <c r="I673" s="109" t="str">
        <f t="shared" si="75"/>
        <v>CARPENITO GIACOMO</v>
      </c>
      <c r="J673" s="10" t="str">
        <f t="shared" si="76"/>
        <v>M-40</v>
      </c>
      <c r="K673" s="10" t="str">
        <f t="shared" si="71"/>
        <v>Adulti</v>
      </c>
      <c r="L673" s="10">
        <f t="shared" si="72"/>
        <v>28</v>
      </c>
      <c r="M673" s="10">
        <f t="shared" si="73"/>
        <v>6500</v>
      </c>
      <c r="N673" s="10" t="str">
        <f t="shared" si="74"/>
        <v>B04</v>
      </c>
    </row>
    <row r="674" spans="1:14">
      <c r="A674" s="63">
        <v>673</v>
      </c>
      <c r="B674" s="18" t="s">
        <v>733</v>
      </c>
      <c r="C674" s="18" t="s">
        <v>385</v>
      </c>
      <c r="D674" s="19">
        <v>1975</v>
      </c>
      <c r="E674" s="20" t="s">
        <v>6</v>
      </c>
      <c r="F674" s="66" t="s">
        <v>666</v>
      </c>
      <c r="G674" s="18" t="s">
        <v>667</v>
      </c>
      <c r="H674" s="9" t="str">
        <f t="shared" si="70"/>
        <v>ok</v>
      </c>
      <c r="I674" s="109" t="str">
        <f t="shared" si="75"/>
        <v>CASONI ELISA</v>
      </c>
      <c r="J674" s="10" t="str">
        <f t="shared" si="76"/>
        <v>F-40</v>
      </c>
      <c r="K674" s="10" t="str">
        <f t="shared" si="71"/>
        <v>Adulti</v>
      </c>
      <c r="L674" s="10">
        <f t="shared" si="72"/>
        <v>27</v>
      </c>
      <c r="M674" s="10">
        <f t="shared" si="73"/>
        <v>4000</v>
      </c>
      <c r="N674" s="10" t="str">
        <f t="shared" si="74"/>
        <v>B02</v>
      </c>
    </row>
    <row r="675" spans="1:14">
      <c r="A675" s="63">
        <v>674</v>
      </c>
      <c r="B675" s="18" t="s">
        <v>732</v>
      </c>
      <c r="C675" s="18" t="s">
        <v>222</v>
      </c>
      <c r="D675" s="19">
        <v>1977</v>
      </c>
      <c r="E675" s="20" t="s">
        <v>7</v>
      </c>
      <c r="F675" s="66" t="s">
        <v>666</v>
      </c>
      <c r="G675" s="18" t="s">
        <v>667</v>
      </c>
      <c r="H675" s="9" t="str">
        <f t="shared" si="70"/>
        <v>ok</v>
      </c>
      <c r="I675" s="109" t="str">
        <f t="shared" si="75"/>
        <v>CATTINI ALBERTO</v>
      </c>
      <c r="J675" s="10" t="str">
        <f t="shared" si="76"/>
        <v>M-40</v>
      </c>
      <c r="K675" s="10" t="str">
        <f t="shared" si="71"/>
        <v>Adulti</v>
      </c>
      <c r="L675" s="10">
        <f t="shared" si="72"/>
        <v>28</v>
      </c>
      <c r="M675" s="10">
        <f t="shared" si="73"/>
        <v>6500</v>
      </c>
      <c r="N675" s="10" t="str">
        <f t="shared" si="74"/>
        <v>B04</v>
      </c>
    </row>
    <row r="676" spans="1:14">
      <c r="A676" s="63">
        <v>675</v>
      </c>
      <c r="B676" s="18" t="s">
        <v>731</v>
      </c>
      <c r="C676" s="18" t="s">
        <v>325</v>
      </c>
      <c r="D676" s="19">
        <v>1967</v>
      </c>
      <c r="E676" s="20" t="s">
        <v>7</v>
      </c>
      <c r="F676" s="66" t="s">
        <v>666</v>
      </c>
      <c r="G676" s="18" t="s">
        <v>667</v>
      </c>
      <c r="H676" s="9" t="str">
        <f t="shared" si="70"/>
        <v>ok</v>
      </c>
      <c r="I676" s="109" t="str">
        <f t="shared" si="75"/>
        <v>CAVANI MARCO</v>
      </c>
      <c r="J676" s="10" t="str">
        <f t="shared" si="76"/>
        <v>M-50</v>
      </c>
      <c r="K676" s="10" t="str">
        <f t="shared" si="71"/>
        <v>Adulti</v>
      </c>
      <c r="L676" s="10">
        <f t="shared" si="72"/>
        <v>32</v>
      </c>
      <c r="M676" s="10">
        <f t="shared" si="73"/>
        <v>5000</v>
      </c>
      <c r="N676" s="10" t="str">
        <f t="shared" si="74"/>
        <v>B03</v>
      </c>
    </row>
    <row r="677" spans="1:14">
      <c r="A677" s="63">
        <v>676</v>
      </c>
      <c r="B677" s="18" t="s">
        <v>730</v>
      </c>
      <c r="C677" s="18" t="s">
        <v>267</v>
      </c>
      <c r="D677" s="19">
        <v>1963</v>
      </c>
      <c r="E677" s="20" t="s">
        <v>7</v>
      </c>
      <c r="F677" s="66" t="s">
        <v>666</v>
      </c>
      <c r="G677" s="18" t="s">
        <v>667</v>
      </c>
      <c r="H677" s="9" t="str">
        <f t="shared" si="70"/>
        <v>ok</v>
      </c>
      <c r="I677" s="109" t="str">
        <f t="shared" si="75"/>
        <v>CENCI MAURIZIO</v>
      </c>
      <c r="J677" s="10" t="str">
        <f t="shared" si="76"/>
        <v>M-50</v>
      </c>
      <c r="K677" s="10" t="str">
        <f t="shared" si="71"/>
        <v>Adulti</v>
      </c>
      <c r="L677" s="10">
        <f t="shared" si="72"/>
        <v>32</v>
      </c>
      <c r="M677" s="10">
        <f t="shared" si="73"/>
        <v>5000</v>
      </c>
      <c r="N677" s="10" t="str">
        <f t="shared" si="74"/>
        <v>B03</v>
      </c>
    </row>
    <row r="678" spans="1:14">
      <c r="A678" s="63">
        <v>677</v>
      </c>
      <c r="B678" s="18" t="s">
        <v>729</v>
      </c>
      <c r="C678" s="18" t="s">
        <v>728</v>
      </c>
      <c r="D678" s="19">
        <v>1961</v>
      </c>
      <c r="E678" s="20" t="s">
        <v>7</v>
      </c>
      <c r="F678" s="66" t="s">
        <v>666</v>
      </c>
      <c r="G678" s="18" t="s">
        <v>667</v>
      </c>
      <c r="H678" s="9" t="str">
        <f t="shared" si="70"/>
        <v>ok</v>
      </c>
      <c r="I678" s="109" t="str">
        <f t="shared" si="75"/>
        <v>CONSERVA MARIO</v>
      </c>
      <c r="J678" s="10" t="str">
        <f t="shared" si="76"/>
        <v>M-55</v>
      </c>
      <c r="K678" s="10" t="str">
        <f t="shared" si="71"/>
        <v>Adulti</v>
      </c>
      <c r="L678" s="10">
        <f t="shared" si="72"/>
        <v>34</v>
      </c>
      <c r="M678" s="10">
        <f t="shared" si="73"/>
        <v>5000</v>
      </c>
      <c r="N678" s="10" t="str">
        <f t="shared" si="74"/>
        <v>B03</v>
      </c>
    </row>
    <row r="679" spans="1:14">
      <c r="A679" s="63"/>
      <c r="B679" s="18" t="s">
        <v>727</v>
      </c>
      <c r="C679" s="18" t="s">
        <v>726</v>
      </c>
      <c r="D679" s="19">
        <v>1968</v>
      </c>
      <c r="E679" s="20" t="s">
        <v>7</v>
      </c>
      <c r="F679" s="66" t="s">
        <v>666</v>
      </c>
      <c r="G679" s="18" t="s">
        <v>667</v>
      </c>
      <c r="H679" s="9" t="str">
        <f t="shared" si="70"/>
        <v>ok</v>
      </c>
      <c r="I679" s="109" t="str">
        <f t="shared" si="75"/>
        <v>COPPOLA DOMENICO</v>
      </c>
      <c r="J679" s="10" t="str">
        <f t="shared" si="76"/>
        <v>M-45</v>
      </c>
      <c r="K679" s="10" t="str">
        <f t="shared" si="71"/>
        <v>Adulti</v>
      </c>
      <c r="L679" s="10">
        <f t="shared" si="72"/>
        <v>30</v>
      </c>
      <c r="M679" s="10">
        <f t="shared" si="73"/>
        <v>6500</v>
      </c>
      <c r="N679" s="10" t="str">
        <f t="shared" si="74"/>
        <v>B04</v>
      </c>
    </row>
    <row r="680" spans="1:14">
      <c r="A680" s="63">
        <v>679</v>
      </c>
      <c r="B680" s="18" t="s">
        <v>725</v>
      </c>
      <c r="C680" s="18" t="s">
        <v>699</v>
      </c>
      <c r="D680" s="19">
        <v>1977</v>
      </c>
      <c r="E680" s="20" t="s">
        <v>7</v>
      </c>
      <c r="F680" s="66" t="s">
        <v>666</v>
      </c>
      <c r="G680" s="18" t="s">
        <v>667</v>
      </c>
      <c r="H680" s="9" t="str">
        <f t="shared" si="70"/>
        <v>ok</v>
      </c>
      <c r="I680" s="109" t="str">
        <f t="shared" si="75"/>
        <v>CORSINI FABRIZIO</v>
      </c>
      <c r="J680" s="10" t="str">
        <f t="shared" si="76"/>
        <v>M-40</v>
      </c>
      <c r="K680" s="10" t="str">
        <f t="shared" si="71"/>
        <v>Adulti</v>
      </c>
      <c r="L680" s="10">
        <f t="shared" si="72"/>
        <v>28</v>
      </c>
      <c r="M680" s="10">
        <f t="shared" si="73"/>
        <v>6500</v>
      </c>
      <c r="N680" s="10" t="str">
        <f t="shared" si="74"/>
        <v>B04</v>
      </c>
    </row>
    <row r="681" spans="1:14">
      <c r="A681" s="63">
        <v>680</v>
      </c>
      <c r="B681" s="18" t="s">
        <v>724</v>
      </c>
      <c r="C681" s="18" t="s">
        <v>723</v>
      </c>
      <c r="D681" s="19">
        <v>1976</v>
      </c>
      <c r="E681" s="20" t="s">
        <v>7</v>
      </c>
      <c r="F681" s="66" t="s">
        <v>666</v>
      </c>
      <c r="G681" s="18" t="s">
        <v>667</v>
      </c>
      <c r="H681" s="9" t="str">
        <f t="shared" si="70"/>
        <v>ok</v>
      </c>
      <c r="I681" s="109" t="str">
        <f t="shared" si="75"/>
        <v>COTALI IVAN</v>
      </c>
      <c r="J681" s="10" t="str">
        <f t="shared" si="76"/>
        <v>M-40</v>
      </c>
      <c r="K681" s="10" t="str">
        <f t="shared" si="71"/>
        <v>Adulti</v>
      </c>
      <c r="L681" s="10">
        <f t="shared" si="72"/>
        <v>28</v>
      </c>
      <c r="M681" s="10">
        <f t="shared" si="73"/>
        <v>6500</v>
      </c>
      <c r="N681" s="10" t="str">
        <f t="shared" si="74"/>
        <v>B04</v>
      </c>
    </row>
    <row r="682" spans="1:14">
      <c r="A682" s="63">
        <v>681</v>
      </c>
      <c r="B682" s="18" t="s">
        <v>722</v>
      </c>
      <c r="C682" s="18" t="s">
        <v>413</v>
      </c>
      <c r="D682" s="19">
        <v>1968</v>
      </c>
      <c r="E682" s="20" t="s">
        <v>7</v>
      </c>
      <c r="F682" s="66" t="s">
        <v>666</v>
      </c>
      <c r="G682" s="18" t="s">
        <v>667</v>
      </c>
      <c r="H682" s="9" t="str">
        <f t="shared" si="70"/>
        <v>ok</v>
      </c>
      <c r="I682" s="109" t="str">
        <f t="shared" si="75"/>
        <v>CUCCHI STEFANO</v>
      </c>
      <c r="J682" s="10" t="str">
        <f t="shared" si="76"/>
        <v>M-45</v>
      </c>
      <c r="K682" s="10" t="str">
        <f t="shared" si="71"/>
        <v>Adulti</v>
      </c>
      <c r="L682" s="10">
        <f t="shared" si="72"/>
        <v>30</v>
      </c>
      <c r="M682" s="10">
        <f t="shared" si="73"/>
        <v>6500</v>
      </c>
      <c r="N682" s="10" t="str">
        <f t="shared" si="74"/>
        <v>B04</v>
      </c>
    </row>
    <row r="683" spans="1:14">
      <c r="A683" s="63">
        <v>682</v>
      </c>
      <c r="B683" s="18" t="s">
        <v>721</v>
      </c>
      <c r="C683" s="18" t="s">
        <v>383</v>
      </c>
      <c r="D683" s="19">
        <v>1972</v>
      </c>
      <c r="E683" s="20" t="s">
        <v>7</v>
      </c>
      <c r="F683" s="66" t="s">
        <v>666</v>
      </c>
      <c r="G683" s="18" t="s">
        <v>667</v>
      </c>
      <c r="H683" s="9" t="str">
        <f t="shared" si="70"/>
        <v>ok</v>
      </c>
      <c r="I683" s="109" t="str">
        <f t="shared" si="75"/>
        <v>FAGGIOLI LORENZO</v>
      </c>
      <c r="J683" s="10" t="str">
        <f t="shared" si="76"/>
        <v>M-45</v>
      </c>
      <c r="K683" s="10" t="str">
        <f t="shared" si="71"/>
        <v>Adulti</v>
      </c>
      <c r="L683" s="10">
        <f t="shared" si="72"/>
        <v>30</v>
      </c>
      <c r="M683" s="10">
        <f t="shared" si="73"/>
        <v>6500</v>
      </c>
      <c r="N683" s="10" t="str">
        <f t="shared" si="74"/>
        <v>B04</v>
      </c>
    </row>
    <row r="684" spans="1:14">
      <c r="A684" s="63">
        <v>683</v>
      </c>
      <c r="B684" s="18" t="s">
        <v>720</v>
      </c>
      <c r="C684" s="18" t="s">
        <v>355</v>
      </c>
      <c r="D684" s="19">
        <v>1968</v>
      </c>
      <c r="E684" s="20" t="s">
        <v>7</v>
      </c>
      <c r="F684" s="66" t="s">
        <v>666</v>
      </c>
      <c r="G684" s="18" t="s">
        <v>667</v>
      </c>
      <c r="H684" s="9" t="str">
        <f t="shared" si="70"/>
        <v>ok</v>
      </c>
      <c r="I684" s="109" t="str">
        <f t="shared" si="75"/>
        <v>FARSETTI ANDREA</v>
      </c>
      <c r="J684" s="10" t="str">
        <f t="shared" si="76"/>
        <v>M-45</v>
      </c>
      <c r="K684" s="10" t="str">
        <f t="shared" si="71"/>
        <v>Adulti</v>
      </c>
      <c r="L684" s="10">
        <f t="shared" si="72"/>
        <v>30</v>
      </c>
      <c r="M684" s="10">
        <f t="shared" si="73"/>
        <v>6500</v>
      </c>
      <c r="N684" s="10" t="str">
        <f t="shared" si="74"/>
        <v>B04</v>
      </c>
    </row>
    <row r="685" spans="1:14">
      <c r="A685" s="63">
        <v>684</v>
      </c>
      <c r="B685" s="18" t="s">
        <v>719</v>
      </c>
      <c r="C685" s="18" t="s">
        <v>718</v>
      </c>
      <c r="D685" s="19">
        <v>1968</v>
      </c>
      <c r="E685" s="20" t="s">
        <v>7</v>
      </c>
      <c r="F685" s="66" t="s">
        <v>666</v>
      </c>
      <c r="G685" s="18" t="s">
        <v>667</v>
      </c>
      <c r="H685" s="9" t="str">
        <f t="shared" si="70"/>
        <v>ok</v>
      </c>
      <c r="I685" s="109" t="str">
        <f t="shared" si="75"/>
        <v>FILIPPINI MASSIMO</v>
      </c>
      <c r="J685" s="10" t="str">
        <f t="shared" si="76"/>
        <v>M-45</v>
      </c>
      <c r="K685" s="10" t="str">
        <f t="shared" si="71"/>
        <v>Adulti</v>
      </c>
      <c r="L685" s="10">
        <f t="shared" si="72"/>
        <v>30</v>
      </c>
      <c r="M685" s="10">
        <f t="shared" si="73"/>
        <v>6500</v>
      </c>
      <c r="N685" s="10" t="str">
        <f t="shared" si="74"/>
        <v>B04</v>
      </c>
    </row>
    <row r="686" spans="1:14">
      <c r="A686" s="63">
        <v>685</v>
      </c>
      <c r="B686" s="18" t="s">
        <v>717</v>
      </c>
      <c r="C686" s="18" t="s">
        <v>508</v>
      </c>
      <c r="D686" s="19">
        <v>1961</v>
      </c>
      <c r="E686" s="20" t="s">
        <v>7</v>
      </c>
      <c r="F686" s="66" t="s">
        <v>666</v>
      </c>
      <c r="G686" s="18" t="s">
        <v>667</v>
      </c>
      <c r="H686" s="9" t="str">
        <f t="shared" si="70"/>
        <v>ok</v>
      </c>
      <c r="I686" s="109" t="str">
        <f t="shared" si="75"/>
        <v>FRACCHETTA VALERIO</v>
      </c>
      <c r="J686" s="10" t="str">
        <f t="shared" si="76"/>
        <v>M-55</v>
      </c>
      <c r="K686" s="10" t="str">
        <f t="shared" si="71"/>
        <v>Adulti</v>
      </c>
      <c r="L686" s="10">
        <f t="shared" si="72"/>
        <v>34</v>
      </c>
      <c r="M686" s="10">
        <f t="shared" si="73"/>
        <v>5000</v>
      </c>
      <c r="N686" s="10" t="str">
        <f t="shared" si="74"/>
        <v>B03</v>
      </c>
    </row>
    <row r="687" spans="1:14">
      <c r="A687" s="63">
        <v>686</v>
      </c>
      <c r="B687" s="18" t="s">
        <v>716</v>
      </c>
      <c r="C687" s="18" t="s">
        <v>715</v>
      </c>
      <c r="D687" s="19">
        <v>1977</v>
      </c>
      <c r="E687" s="20" t="s">
        <v>7</v>
      </c>
      <c r="F687" s="66" t="s">
        <v>666</v>
      </c>
      <c r="G687" s="18" t="s">
        <v>667</v>
      </c>
      <c r="H687" s="9" t="str">
        <f t="shared" si="70"/>
        <v>ok</v>
      </c>
      <c r="I687" s="109" t="str">
        <f t="shared" si="75"/>
        <v>FRANCIOSI JONATHAN</v>
      </c>
      <c r="J687" s="10" t="str">
        <f t="shared" si="76"/>
        <v>M-40</v>
      </c>
      <c r="K687" s="10" t="str">
        <f t="shared" si="71"/>
        <v>Adulti</v>
      </c>
      <c r="L687" s="10">
        <f t="shared" si="72"/>
        <v>28</v>
      </c>
      <c r="M687" s="10">
        <f t="shared" si="73"/>
        <v>6500</v>
      </c>
      <c r="N687" s="10" t="str">
        <f t="shared" si="74"/>
        <v>B04</v>
      </c>
    </row>
    <row r="688" spans="1:14">
      <c r="A688" s="63">
        <v>687</v>
      </c>
      <c r="B688" s="18" t="s">
        <v>714</v>
      </c>
      <c r="C688" s="18" t="s">
        <v>713</v>
      </c>
      <c r="D688" s="19">
        <v>1967</v>
      </c>
      <c r="E688" s="20" t="s">
        <v>7</v>
      </c>
      <c r="F688" s="66" t="s">
        <v>666</v>
      </c>
      <c r="G688" s="18" t="s">
        <v>667</v>
      </c>
      <c r="H688" s="9" t="str">
        <f t="shared" si="70"/>
        <v>ok</v>
      </c>
      <c r="I688" s="109" t="str">
        <f t="shared" si="75"/>
        <v>GALANTINI CARLO</v>
      </c>
      <c r="J688" s="10" t="str">
        <f t="shared" si="76"/>
        <v>M-50</v>
      </c>
      <c r="K688" s="10" t="str">
        <f t="shared" si="71"/>
        <v>Adulti</v>
      </c>
      <c r="L688" s="10">
        <f t="shared" si="72"/>
        <v>32</v>
      </c>
      <c r="M688" s="10">
        <f t="shared" si="73"/>
        <v>5000</v>
      </c>
      <c r="N688" s="10" t="str">
        <f t="shared" si="74"/>
        <v>B03</v>
      </c>
    </row>
    <row r="689" spans="1:14">
      <c r="A689" s="63">
        <v>688</v>
      </c>
      <c r="B689" s="18" t="s">
        <v>712</v>
      </c>
      <c r="C689" s="18" t="s">
        <v>711</v>
      </c>
      <c r="D689" s="19">
        <v>1964</v>
      </c>
      <c r="E689" s="20" t="s">
        <v>7</v>
      </c>
      <c r="F689" s="66" t="s">
        <v>666</v>
      </c>
      <c r="G689" s="18" t="s">
        <v>667</v>
      </c>
      <c r="H689" s="9" t="str">
        <f t="shared" si="70"/>
        <v>ok</v>
      </c>
      <c r="I689" s="109" t="str">
        <f t="shared" si="75"/>
        <v>GASPARINI PIERPAOLO</v>
      </c>
      <c r="J689" s="10" t="str">
        <f t="shared" si="76"/>
        <v>M-50</v>
      </c>
      <c r="K689" s="10" t="str">
        <f t="shared" si="71"/>
        <v>Adulti</v>
      </c>
      <c r="L689" s="10">
        <f t="shared" si="72"/>
        <v>32</v>
      </c>
      <c r="M689" s="10">
        <f t="shared" si="73"/>
        <v>5000</v>
      </c>
      <c r="N689" s="10" t="str">
        <f t="shared" si="74"/>
        <v>B03</v>
      </c>
    </row>
    <row r="690" spans="1:14">
      <c r="A690" s="63">
        <v>689</v>
      </c>
      <c r="B690" s="18" t="s">
        <v>710</v>
      </c>
      <c r="C690" s="18" t="s">
        <v>339</v>
      </c>
      <c r="D690" s="19">
        <v>1983</v>
      </c>
      <c r="E690" s="20" t="s">
        <v>7</v>
      </c>
      <c r="F690" s="66" t="s">
        <v>666</v>
      </c>
      <c r="G690" s="18" t="s">
        <v>667</v>
      </c>
      <c r="H690" s="9" t="str">
        <f t="shared" si="70"/>
        <v>ok</v>
      </c>
      <c r="I690" s="109" t="str">
        <f t="shared" si="75"/>
        <v>GAVIOLI DAVIDE</v>
      </c>
      <c r="J690" s="10" t="str">
        <f t="shared" si="76"/>
        <v>M-30</v>
      </c>
      <c r="K690" s="10" t="str">
        <f t="shared" si="71"/>
        <v>Adulti</v>
      </c>
      <c r="L690" s="10">
        <f t="shared" si="72"/>
        <v>24</v>
      </c>
      <c r="M690" s="10">
        <f t="shared" si="73"/>
        <v>6500</v>
      </c>
      <c r="N690" s="10" t="str">
        <f t="shared" si="74"/>
        <v>B04</v>
      </c>
    </row>
    <row r="691" spans="1:14">
      <c r="A691" s="63">
        <v>690</v>
      </c>
      <c r="B691" s="18" t="s">
        <v>709</v>
      </c>
      <c r="C691" s="18" t="s">
        <v>699</v>
      </c>
      <c r="D691" s="19">
        <v>1972</v>
      </c>
      <c r="E691" s="20" t="s">
        <v>7</v>
      </c>
      <c r="F691" s="66" t="s">
        <v>666</v>
      </c>
      <c r="G691" s="18" t="s">
        <v>667</v>
      </c>
      <c r="H691" s="9" t="str">
        <f t="shared" si="70"/>
        <v>ok</v>
      </c>
      <c r="I691" s="109" t="str">
        <f t="shared" si="75"/>
        <v>GENTILE FABRIZIO</v>
      </c>
      <c r="J691" s="10" t="str">
        <f t="shared" si="76"/>
        <v>M-45</v>
      </c>
      <c r="K691" s="10" t="str">
        <f t="shared" si="71"/>
        <v>Adulti</v>
      </c>
      <c r="L691" s="10">
        <f t="shared" si="72"/>
        <v>30</v>
      </c>
      <c r="M691" s="10">
        <f t="shared" si="73"/>
        <v>6500</v>
      </c>
      <c r="N691" s="10" t="str">
        <f t="shared" si="74"/>
        <v>B04</v>
      </c>
    </row>
    <row r="692" spans="1:14">
      <c r="A692" s="63">
        <v>691</v>
      </c>
      <c r="B692" s="18" t="s">
        <v>708</v>
      </c>
      <c r="C692" s="18" t="s">
        <v>672</v>
      </c>
      <c r="D692" s="19">
        <v>1971</v>
      </c>
      <c r="E692" s="20" t="s">
        <v>7</v>
      </c>
      <c r="F692" s="66" t="s">
        <v>666</v>
      </c>
      <c r="G692" s="18" t="s">
        <v>667</v>
      </c>
      <c r="H692" s="9" t="str">
        <f t="shared" si="70"/>
        <v>ok</v>
      </c>
      <c r="I692" s="109" t="str">
        <f t="shared" si="75"/>
        <v>GIUTTARI GIANLUCA</v>
      </c>
      <c r="J692" s="10" t="str">
        <f t="shared" si="76"/>
        <v>M-45</v>
      </c>
      <c r="K692" s="10" t="str">
        <f t="shared" si="71"/>
        <v>Adulti</v>
      </c>
      <c r="L692" s="10">
        <f t="shared" si="72"/>
        <v>30</v>
      </c>
      <c r="M692" s="10">
        <f t="shared" si="73"/>
        <v>6500</v>
      </c>
      <c r="N692" s="10" t="str">
        <f t="shared" si="74"/>
        <v>B04</v>
      </c>
    </row>
    <row r="693" spans="1:14">
      <c r="A693" s="63">
        <v>692</v>
      </c>
      <c r="B693" s="18" t="s">
        <v>707</v>
      </c>
      <c r="C693" s="18" t="s">
        <v>646</v>
      </c>
      <c r="D693" s="19">
        <v>1979</v>
      </c>
      <c r="E693" s="20" t="s">
        <v>7</v>
      </c>
      <c r="F693" s="66" t="s">
        <v>666</v>
      </c>
      <c r="G693" s="18" t="s">
        <v>667</v>
      </c>
      <c r="H693" s="9" t="str">
        <f t="shared" si="70"/>
        <v>ok</v>
      </c>
      <c r="I693" s="109" t="str">
        <f t="shared" si="75"/>
        <v>GORRASI GIANCARLO</v>
      </c>
      <c r="J693" s="10" t="str">
        <f t="shared" si="76"/>
        <v>M-35</v>
      </c>
      <c r="K693" s="10" t="str">
        <f t="shared" si="71"/>
        <v>Adulti</v>
      </c>
      <c r="L693" s="10">
        <f t="shared" si="72"/>
        <v>26</v>
      </c>
      <c r="M693" s="10">
        <f t="shared" si="73"/>
        <v>6500</v>
      </c>
      <c r="N693" s="10" t="str">
        <f t="shared" si="74"/>
        <v>B04</v>
      </c>
    </row>
    <row r="694" spans="1:14">
      <c r="A694" s="63">
        <v>693</v>
      </c>
      <c r="B694" s="18" t="s">
        <v>706</v>
      </c>
      <c r="C694" s="18" t="s">
        <v>315</v>
      </c>
      <c r="D694" s="19">
        <v>1958</v>
      </c>
      <c r="E694" s="20" t="s">
        <v>7</v>
      </c>
      <c r="F694" s="66" t="s">
        <v>666</v>
      </c>
      <c r="G694" s="18" t="s">
        <v>667</v>
      </c>
      <c r="H694" s="9" t="str">
        <f t="shared" si="70"/>
        <v>ok</v>
      </c>
      <c r="I694" s="109" t="str">
        <f t="shared" si="75"/>
        <v>GOZZI ETTORE</v>
      </c>
      <c r="J694" s="10" t="str">
        <f t="shared" si="76"/>
        <v>M-55</v>
      </c>
      <c r="K694" s="10" t="str">
        <f t="shared" si="71"/>
        <v>Adulti</v>
      </c>
      <c r="L694" s="10">
        <f t="shared" si="72"/>
        <v>34</v>
      </c>
      <c r="M694" s="10">
        <f t="shared" si="73"/>
        <v>5000</v>
      </c>
      <c r="N694" s="10" t="str">
        <f t="shared" si="74"/>
        <v>B03</v>
      </c>
    </row>
    <row r="695" spans="1:14">
      <c r="A695" s="63">
        <v>694</v>
      </c>
      <c r="B695" s="18" t="s">
        <v>705</v>
      </c>
      <c r="C695" s="18" t="s">
        <v>704</v>
      </c>
      <c r="D695" s="19">
        <v>1962</v>
      </c>
      <c r="E695" s="20" t="s">
        <v>6</v>
      </c>
      <c r="F695" s="66" t="s">
        <v>666</v>
      </c>
      <c r="G695" s="18" t="s">
        <v>667</v>
      </c>
      <c r="H695" s="9" t="str">
        <f t="shared" si="70"/>
        <v>ok</v>
      </c>
      <c r="I695" s="109" t="str">
        <f t="shared" si="75"/>
        <v>LIGABUE ANNAMARIA</v>
      </c>
      <c r="J695" s="10" t="str">
        <f t="shared" si="76"/>
        <v>F-55</v>
      </c>
      <c r="K695" s="10" t="str">
        <f t="shared" si="71"/>
        <v>Adulti</v>
      </c>
      <c r="L695" s="10">
        <f t="shared" si="72"/>
        <v>33</v>
      </c>
      <c r="M695" s="10">
        <f t="shared" si="73"/>
        <v>4000</v>
      </c>
      <c r="N695" s="10" t="str">
        <f t="shared" si="74"/>
        <v>B02</v>
      </c>
    </row>
    <row r="696" spans="1:14">
      <c r="A696" s="63">
        <v>695</v>
      </c>
      <c r="B696" s="18" t="s">
        <v>703</v>
      </c>
      <c r="C696" s="18" t="s">
        <v>539</v>
      </c>
      <c r="D696" s="19">
        <v>1962</v>
      </c>
      <c r="E696" s="20" t="s">
        <v>7</v>
      </c>
      <c r="F696" s="66" t="s">
        <v>666</v>
      </c>
      <c r="G696" s="18" t="s">
        <v>667</v>
      </c>
      <c r="H696" s="9" t="str">
        <f t="shared" si="70"/>
        <v>ok</v>
      </c>
      <c r="I696" s="109" t="str">
        <f t="shared" si="75"/>
        <v>LO CONTE ANTONIO</v>
      </c>
      <c r="J696" s="10" t="str">
        <f t="shared" si="76"/>
        <v>M-55</v>
      </c>
      <c r="K696" s="10" t="str">
        <f t="shared" si="71"/>
        <v>Adulti</v>
      </c>
      <c r="L696" s="10">
        <f t="shared" si="72"/>
        <v>34</v>
      </c>
      <c r="M696" s="10">
        <f t="shared" si="73"/>
        <v>5000</v>
      </c>
      <c r="N696" s="10" t="str">
        <f t="shared" si="74"/>
        <v>B03</v>
      </c>
    </row>
    <row r="697" spans="1:14">
      <c r="A697" s="63">
        <v>696</v>
      </c>
      <c r="B697" s="18" t="s">
        <v>702</v>
      </c>
      <c r="C697" s="18" t="s">
        <v>478</v>
      </c>
      <c r="D697" s="19">
        <v>1955</v>
      </c>
      <c r="E697" s="20" t="s">
        <v>7</v>
      </c>
      <c r="F697" s="66" t="s">
        <v>666</v>
      </c>
      <c r="G697" s="18" t="s">
        <v>667</v>
      </c>
      <c r="H697" s="9" t="str">
        <f t="shared" si="70"/>
        <v>ok</v>
      </c>
      <c r="I697" s="109" t="str">
        <f t="shared" si="75"/>
        <v>LONGAGNANI GIOVANNI</v>
      </c>
      <c r="J697" s="10" t="str">
        <f t="shared" si="76"/>
        <v>M-60</v>
      </c>
      <c r="K697" s="10" t="str">
        <f t="shared" si="71"/>
        <v>Adulti</v>
      </c>
      <c r="L697" s="10">
        <f t="shared" si="72"/>
        <v>36</v>
      </c>
      <c r="M697" s="10">
        <f t="shared" si="73"/>
        <v>5000</v>
      </c>
      <c r="N697" s="10" t="str">
        <f t="shared" si="74"/>
        <v>B03</v>
      </c>
    </row>
    <row r="698" spans="1:14">
      <c r="A698" s="63">
        <v>697</v>
      </c>
      <c r="B698" s="18" t="s">
        <v>702</v>
      </c>
      <c r="C698" s="18" t="s">
        <v>325</v>
      </c>
      <c r="D698" s="19">
        <v>1978</v>
      </c>
      <c r="E698" s="20" t="s">
        <v>7</v>
      </c>
      <c r="F698" s="66" t="s">
        <v>666</v>
      </c>
      <c r="G698" s="18" t="s">
        <v>667</v>
      </c>
      <c r="H698" s="9" t="str">
        <f t="shared" si="70"/>
        <v>ok</v>
      </c>
      <c r="I698" s="109" t="str">
        <f t="shared" si="75"/>
        <v>LONGAGNANI MARCO</v>
      </c>
      <c r="J698" s="10" t="str">
        <f t="shared" si="76"/>
        <v>M-35</v>
      </c>
      <c r="K698" s="10" t="str">
        <f t="shared" si="71"/>
        <v>Adulti</v>
      </c>
      <c r="L698" s="10">
        <f t="shared" si="72"/>
        <v>26</v>
      </c>
      <c r="M698" s="10">
        <f t="shared" si="73"/>
        <v>6500</v>
      </c>
      <c r="N698" s="10" t="str">
        <f t="shared" si="74"/>
        <v>B04</v>
      </c>
    </row>
    <row r="699" spans="1:14">
      <c r="A699" s="63">
        <v>698</v>
      </c>
      <c r="B699" s="18" t="s">
        <v>701</v>
      </c>
      <c r="C699" s="18" t="s">
        <v>700</v>
      </c>
      <c r="D699" s="19">
        <v>1969</v>
      </c>
      <c r="E699" s="20" t="s">
        <v>7</v>
      </c>
      <c r="F699" s="66" t="s">
        <v>666</v>
      </c>
      <c r="G699" s="18" t="s">
        <v>667</v>
      </c>
      <c r="H699" s="9" t="str">
        <f t="shared" si="70"/>
        <v>ok</v>
      </c>
      <c r="I699" s="109" t="str">
        <f t="shared" si="75"/>
        <v>MALAGOLI GIAN FRANCO</v>
      </c>
      <c r="J699" s="10" t="str">
        <f t="shared" si="76"/>
        <v>M-45</v>
      </c>
      <c r="K699" s="10" t="str">
        <f t="shared" si="71"/>
        <v>Adulti</v>
      </c>
      <c r="L699" s="10">
        <f t="shared" si="72"/>
        <v>30</v>
      </c>
      <c r="M699" s="10">
        <f t="shared" si="73"/>
        <v>6500</v>
      </c>
      <c r="N699" s="10" t="str">
        <f t="shared" si="74"/>
        <v>B04</v>
      </c>
    </row>
    <row r="700" spans="1:14">
      <c r="A700" s="63">
        <v>699</v>
      </c>
      <c r="B700" s="18" t="s">
        <v>698</v>
      </c>
      <c r="C700" s="18" t="s">
        <v>699</v>
      </c>
      <c r="D700" s="19">
        <v>1981</v>
      </c>
      <c r="E700" s="20" t="s">
        <v>7</v>
      </c>
      <c r="F700" s="66" t="s">
        <v>666</v>
      </c>
      <c r="G700" s="18" t="s">
        <v>667</v>
      </c>
      <c r="H700" s="9" t="str">
        <f t="shared" si="70"/>
        <v>ok</v>
      </c>
      <c r="I700" s="109" t="str">
        <f t="shared" si="75"/>
        <v>MANNI FABRIZIO</v>
      </c>
      <c r="J700" s="10" t="str">
        <f t="shared" si="76"/>
        <v>M-35</v>
      </c>
      <c r="K700" s="10" t="str">
        <f t="shared" si="71"/>
        <v>Adulti</v>
      </c>
      <c r="L700" s="10">
        <f t="shared" si="72"/>
        <v>26</v>
      </c>
      <c r="M700" s="10">
        <f t="shared" si="73"/>
        <v>6500</v>
      </c>
      <c r="N700" s="10" t="str">
        <f t="shared" si="74"/>
        <v>B04</v>
      </c>
    </row>
    <row r="701" spans="1:14">
      <c r="A701" s="63">
        <v>700</v>
      </c>
      <c r="B701" s="18" t="s">
        <v>698</v>
      </c>
      <c r="C701" s="18" t="s">
        <v>205</v>
      </c>
      <c r="D701" s="19">
        <v>1988</v>
      </c>
      <c r="E701" s="20" t="s">
        <v>7</v>
      </c>
      <c r="F701" s="66" t="s">
        <v>666</v>
      </c>
      <c r="G701" s="18" t="s">
        <v>667</v>
      </c>
      <c r="H701" s="9" t="str">
        <f t="shared" si="70"/>
        <v>ok</v>
      </c>
      <c r="I701" s="109" t="str">
        <f t="shared" si="75"/>
        <v>MANNI NICOLO'</v>
      </c>
      <c r="J701" s="10" t="str">
        <f t="shared" si="76"/>
        <v>M-25</v>
      </c>
      <c r="K701" s="10" t="str">
        <f t="shared" si="71"/>
        <v>Adulti</v>
      </c>
      <c r="L701" s="10">
        <f t="shared" si="72"/>
        <v>22</v>
      </c>
      <c r="M701" s="10">
        <f t="shared" si="73"/>
        <v>6500</v>
      </c>
      <c r="N701" s="10" t="str">
        <f t="shared" si="74"/>
        <v>B04</v>
      </c>
    </row>
    <row r="702" spans="1:14">
      <c r="A702" s="63">
        <v>701</v>
      </c>
      <c r="B702" s="18" t="s">
        <v>697</v>
      </c>
      <c r="C702" s="18" t="s">
        <v>637</v>
      </c>
      <c r="D702" s="19">
        <v>1966</v>
      </c>
      <c r="E702" s="20" t="s">
        <v>6</v>
      </c>
      <c r="F702" s="66" t="s">
        <v>666</v>
      </c>
      <c r="G702" s="18" t="s">
        <v>667</v>
      </c>
      <c r="H702" s="9" t="str">
        <f t="shared" si="70"/>
        <v>ok</v>
      </c>
      <c r="I702" s="109" t="str">
        <f t="shared" si="75"/>
        <v>MANTOVI ROBERTA</v>
      </c>
      <c r="J702" s="10" t="str">
        <f t="shared" si="76"/>
        <v>F-50</v>
      </c>
      <c r="K702" s="10" t="str">
        <f t="shared" si="71"/>
        <v>Adulti</v>
      </c>
      <c r="L702" s="10">
        <f t="shared" si="72"/>
        <v>31</v>
      </c>
      <c r="M702" s="10">
        <f t="shared" si="73"/>
        <v>4000</v>
      </c>
      <c r="N702" s="10" t="str">
        <f t="shared" si="74"/>
        <v>B02</v>
      </c>
    </row>
    <row r="703" spans="1:14">
      <c r="A703" s="63">
        <v>702</v>
      </c>
      <c r="B703" s="18" t="s">
        <v>696</v>
      </c>
      <c r="C703" s="18" t="s">
        <v>371</v>
      </c>
      <c r="D703" s="19">
        <v>1968</v>
      </c>
      <c r="E703" s="20" t="s">
        <v>6</v>
      </c>
      <c r="F703" s="66" t="s">
        <v>666</v>
      </c>
      <c r="G703" s="18" t="s">
        <v>667</v>
      </c>
      <c r="H703" s="9" t="str">
        <f t="shared" si="70"/>
        <v>ok</v>
      </c>
      <c r="I703" s="109" t="str">
        <f t="shared" si="75"/>
        <v>MARCONI PAOLA</v>
      </c>
      <c r="J703" s="10" t="str">
        <f t="shared" si="76"/>
        <v>F-45</v>
      </c>
      <c r="K703" s="10" t="str">
        <f t="shared" si="71"/>
        <v>Adulti</v>
      </c>
      <c r="L703" s="10">
        <f t="shared" si="72"/>
        <v>29</v>
      </c>
      <c r="M703" s="10">
        <f t="shared" si="73"/>
        <v>4000</v>
      </c>
      <c r="N703" s="10" t="str">
        <f t="shared" si="74"/>
        <v>B02</v>
      </c>
    </row>
    <row r="704" spans="1:14">
      <c r="A704" s="63">
        <v>703</v>
      </c>
      <c r="B704" s="18" t="s">
        <v>694</v>
      </c>
      <c r="C704" s="18" t="s">
        <v>693</v>
      </c>
      <c r="D704" s="19">
        <v>1976</v>
      </c>
      <c r="E704" s="20" t="s">
        <v>7</v>
      </c>
      <c r="F704" s="66" t="s">
        <v>666</v>
      </c>
      <c r="G704" s="18" t="s">
        <v>667</v>
      </c>
      <c r="H704" s="9" t="str">
        <f t="shared" si="70"/>
        <v>ok</v>
      </c>
      <c r="I704" s="109" t="str">
        <f t="shared" si="75"/>
        <v>MARMO SAVERIO</v>
      </c>
      <c r="J704" s="10" t="str">
        <f t="shared" si="76"/>
        <v>M-40</v>
      </c>
      <c r="K704" s="10" t="str">
        <f t="shared" si="71"/>
        <v>Adulti</v>
      </c>
      <c r="L704" s="10">
        <f t="shared" si="72"/>
        <v>28</v>
      </c>
      <c r="M704" s="10">
        <f t="shared" si="73"/>
        <v>6500</v>
      </c>
      <c r="N704" s="10" t="str">
        <f t="shared" si="74"/>
        <v>B04</v>
      </c>
    </row>
    <row r="705" spans="1:14">
      <c r="A705" s="63">
        <v>704</v>
      </c>
      <c r="B705" s="18" t="s">
        <v>692</v>
      </c>
      <c r="C705" s="18" t="s">
        <v>514</v>
      </c>
      <c r="D705" s="19">
        <v>1968</v>
      </c>
      <c r="E705" s="20" t="s">
        <v>7</v>
      </c>
      <c r="F705" s="66" t="s">
        <v>666</v>
      </c>
      <c r="G705" s="18" t="s">
        <v>667</v>
      </c>
      <c r="H705" s="9" t="str">
        <f t="shared" si="70"/>
        <v>ok</v>
      </c>
      <c r="I705" s="109" t="str">
        <f t="shared" si="75"/>
        <v>MELETTI LUIGI</v>
      </c>
      <c r="J705" s="10" t="str">
        <f t="shared" si="76"/>
        <v>M-45</v>
      </c>
      <c r="K705" s="10" t="str">
        <f t="shared" si="71"/>
        <v>Adulti</v>
      </c>
      <c r="L705" s="10">
        <f t="shared" si="72"/>
        <v>30</v>
      </c>
      <c r="M705" s="10">
        <f t="shared" si="73"/>
        <v>6500</v>
      </c>
      <c r="N705" s="10" t="str">
        <f t="shared" si="74"/>
        <v>B04</v>
      </c>
    </row>
    <row r="706" spans="1:14">
      <c r="A706" s="63">
        <v>705</v>
      </c>
      <c r="B706" s="18" t="s">
        <v>691</v>
      </c>
      <c r="C706" s="18" t="s">
        <v>690</v>
      </c>
      <c r="D706" s="19">
        <v>1973</v>
      </c>
      <c r="E706" s="20" t="s">
        <v>6</v>
      </c>
      <c r="F706" s="66" t="s">
        <v>666</v>
      </c>
      <c r="G706" s="18" t="s">
        <v>667</v>
      </c>
      <c r="H706" s="9" t="str">
        <f t="shared" ref="H706:H769" si="77">IF(COUNTA($B706)&gt;0,IF(COUNTIFS($B$2:$B$2502,$B706,$C$2:$C$2502,$C706,$D$2:$D$2502,$D706)&gt;1,"Duplicato","ok"),"-")</f>
        <v>ok</v>
      </c>
      <c r="I706" s="109" t="str">
        <f t="shared" si="75"/>
        <v>MONGERA ANNAROSA</v>
      </c>
      <c r="J706" s="10" t="str">
        <f t="shared" si="76"/>
        <v>F-40</v>
      </c>
      <c r="K706" s="10" t="str">
        <f t="shared" ref="K706:K769" si="78">IF($B706&gt;"",VLOOKUP($E706&amp;$D706,_DeterminaCategorie,3,TRUE),"-")</f>
        <v>Adulti</v>
      </c>
      <c r="L706" s="10">
        <f t="shared" ref="L706:L769" si="79">IF($B706&gt;"",VLOOKUP($E706&amp;$D706,_DeterminaCategorie,4,TRUE),"-")</f>
        <v>27</v>
      </c>
      <c r="M706" s="10">
        <f t="shared" ref="M706:M769" si="80">IF($B706&gt;"",VLOOKUP($E706&amp;$D706,_DeterminaCategorie,6,TRUE),"-")</f>
        <v>4000</v>
      </c>
      <c r="N706" s="10" t="str">
        <f t="shared" ref="N706:N769" si="81">IF($B706&gt;"",VLOOKUP($E706&amp;$D706,_DeterminaCategorie,7,TRUE),"-")</f>
        <v>B02</v>
      </c>
    </row>
    <row r="707" spans="1:14">
      <c r="A707" s="63">
        <v>706</v>
      </c>
      <c r="B707" s="18" t="s">
        <v>454</v>
      </c>
      <c r="C707" s="18" t="s">
        <v>355</v>
      </c>
      <c r="D707" s="19">
        <v>1981</v>
      </c>
      <c r="E707" s="20" t="s">
        <v>7</v>
      </c>
      <c r="F707" s="66" t="s">
        <v>666</v>
      </c>
      <c r="G707" s="18" t="s">
        <v>667</v>
      </c>
      <c r="H707" s="9" t="str">
        <f t="shared" si="77"/>
        <v>ok</v>
      </c>
      <c r="I707" s="109" t="str">
        <f t="shared" ref="I707:I770" si="82">TRIM(B707) &amp; " " &amp; TRIM(C707)</f>
        <v>MONTANARI ANDREA</v>
      </c>
      <c r="J707" s="10" t="str">
        <f t="shared" ref="J707:J770" si="83">IF(B707&gt;"",VLOOKUP($E707&amp;$D707,_DeterminaCategorie,5,TRUE),"-")</f>
        <v>M-35</v>
      </c>
      <c r="K707" s="10" t="str">
        <f t="shared" si="78"/>
        <v>Adulti</v>
      </c>
      <c r="L707" s="10">
        <f t="shared" si="79"/>
        <v>26</v>
      </c>
      <c r="M707" s="10">
        <f t="shared" si="80"/>
        <v>6500</v>
      </c>
      <c r="N707" s="10" t="str">
        <f t="shared" si="81"/>
        <v>B04</v>
      </c>
    </row>
    <row r="708" spans="1:14">
      <c r="A708" s="63">
        <v>707</v>
      </c>
      <c r="B708" s="18" t="s">
        <v>689</v>
      </c>
      <c r="C708" s="18" t="s">
        <v>302</v>
      </c>
      <c r="D708" s="19">
        <v>1985</v>
      </c>
      <c r="E708" s="20" t="s">
        <v>7</v>
      </c>
      <c r="F708" s="66" t="s">
        <v>666</v>
      </c>
      <c r="G708" s="18" t="s">
        <v>667</v>
      </c>
      <c r="H708" s="9" t="str">
        <f t="shared" si="77"/>
        <v>ok</v>
      </c>
      <c r="I708" s="109" t="str">
        <f t="shared" si="82"/>
        <v>MORI ALESSIO</v>
      </c>
      <c r="J708" s="10" t="str">
        <f t="shared" si="83"/>
        <v>M-30</v>
      </c>
      <c r="K708" s="10" t="str">
        <f t="shared" si="78"/>
        <v>Adulti</v>
      </c>
      <c r="L708" s="10">
        <f t="shared" si="79"/>
        <v>24</v>
      </c>
      <c r="M708" s="10">
        <f t="shared" si="80"/>
        <v>6500</v>
      </c>
      <c r="N708" s="10" t="str">
        <f t="shared" si="81"/>
        <v>B04</v>
      </c>
    </row>
    <row r="709" spans="1:14">
      <c r="A709" s="63">
        <v>708</v>
      </c>
      <c r="B709" s="18" t="s">
        <v>688</v>
      </c>
      <c r="C709" s="18" t="s">
        <v>687</v>
      </c>
      <c r="D709" s="19">
        <v>1984</v>
      </c>
      <c r="E709" s="20" t="s">
        <v>7</v>
      </c>
      <c r="F709" s="66" t="s">
        <v>666</v>
      </c>
      <c r="G709" s="18" t="s">
        <v>667</v>
      </c>
      <c r="H709" s="9" t="str">
        <f t="shared" si="77"/>
        <v>ok</v>
      </c>
      <c r="I709" s="109" t="str">
        <f t="shared" si="82"/>
        <v>MORO MOHAMED</v>
      </c>
      <c r="J709" s="10" t="str">
        <f t="shared" si="83"/>
        <v>M-30</v>
      </c>
      <c r="K709" s="10" t="str">
        <f t="shared" si="78"/>
        <v>Adulti</v>
      </c>
      <c r="L709" s="10">
        <f t="shared" si="79"/>
        <v>24</v>
      </c>
      <c r="M709" s="10">
        <f t="shared" si="80"/>
        <v>6500</v>
      </c>
      <c r="N709" s="10" t="str">
        <f t="shared" si="81"/>
        <v>B04</v>
      </c>
    </row>
    <row r="710" spans="1:14">
      <c r="A710" s="63">
        <v>709</v>
      </c>
      <c r="B710" s="18" t="s">
        <v>686</v>
      </c>
      <c r="C710" s="18" t="s">
        <v>222</v>
      </c>
      <c r="D710" s="19">
        <v>1971</v>
      </c>
      <c r="E710" s="20" t="s">
        <v>7</v>
      </c>
      <c r="F710" s="66" t="s">
        <v>666</v>
      </c>
      <c r="G710" s="18" t="s">
        <v>667</v>
      </c>
      <c r="H710" s="9" t="str">
        <f t="shared" si="77"/>
        <v>ok</v>
      </c>
      <c r="I710" s="109" t="str">
        <f t="shared" si="82"/>
        <v>NEGRINI ALBERTO</v>
      </c>
      <c r="J710" s="10" t="str">
        <f t="shared" si="83"/>
        <v>M-45</v>
      </c>
      <c r="K710" s="10" t="str">
        <f t="shared" si="78"/>
        <v>Adulti</v>
      </c>
      <c r="L710" s="10">
        <f t="shared" si="79"/>
        <v>30</v>
      </c>
      <c r="M710" s="10">
        <f t="shared" si="80"/>
        <v>6500</v>
      </c>
      <c r="N710" s="10" t="str">
        <f t="shared" si="81"/>
        <v>B04</v>
      </c>
    </row>
    <row r="711" spans="1:14">
      <c r="A711" s="63">
        <v>710</v>
      </c>
      <c r="B711" s="18" t="s">
        <v>685</v>
      </c>
      <c r="C711" s="18" t="s">
        <v>684</v>
      </c>
      <c r="D711" s="19">
        <v>1959</v>
      </c>
      <c r="E711" s="20" t="s">
        <v>7</v>
      </c>
      <c r="F711" s="66" t="s">
        <v>666</v>
      </c>
      <c r="G711" s="18" t="s">
        <v>667</v>
      </c>
      <c r="H711" s="9" t="str">
        <f t="shared" si="77"/>
        <v>ok</v>
      </c>
      <c r="I711" s="109" t="str">
        <f t="shared" si="82"/>
        <v>PERRICONE GAETANO</v>
      </c>
      <c r="J711" s="10" t="str">
        <f t="shared" si="83"/>
        <v>M-55</v>
      </c>
      <c r="K711" s="10" t="str">
        <f t="shared" si="78"/>
        <v>Adulti</v>
      </c>
      <c r="L711" s="10">
        <f t="shared" si="79"/>
        <v>34</v>
      </c>
      <c r="M711" s="10">
        <f t="shared" si="80"/>
        <v>5000</v>
      </c>
      <c r="N711" s="10" t="str">
        <f t="shared" si="81"/>
        <v>B03</v>
      </c>
    </row>
    <row r="712" spans="1:14">
      <c r="A712" s="63">
        <v>711</v>
      </c>
      <c r="B712" s="18" t="s">
        <v>683</v>
      </c>
      <c r="C712" s="18" t="s">
        <v>461</v>
      </c>
      <c r="D712" s="19">
        <v>1980</v>
      </c>
      <c r="E712" s="20" t="s">
        <v>7</v>
      </c>
      <c r="F712" s="66" t="s">
        <v>666</v>
      </c>
      <c r="G712" s="18" t="s">
        <v>667</v>
      </c>
      <c r="H712" s="9" t="str">
        <f t="shared" si="77"/>
        <v>ok</v>
      </c>
      <c r="I712" s="109" t="str">
        <f t="shared" si="82"/>
        <v>PIRONDI FABIO</v>
      </c>
      <c r="J712" s="10" t="str">
        <f t="shared" si="83"/>
        <v>M-35</v>
      </c>
      <c r="K712" s="10" t="str">
        <f t="shared" si="78"/>
        <v>Adulti</v>
      </c>
      <c r="L712" s="10">
        <f t="shared" si="79"/>
        <v>26</v>
      </c>
      <c r="M712" s="10">
        <f t="shared" si="80"/>
        <v>6500</v>
      </c>
      <c r="N712" s="10" t="str">
        <f t="shared" si="81"/>
        <v>B04</v>
      </c>
    </row>
    <row r="713" spans="1:14">
      <c r="A713" s="63">
        <v>712</v>
      </c>
      <c r="B713" s="18" t="s">
        <v>682</v>
      </c>
      <c r="C713" s="18" t="s">
        <v>493</v>
      </c>
      <c r="D713" s="19">
        <v>1972</v>
      </c>
      <c r="E713" s="20" t="s">
        <v>7</v>
      </c>
      <c r="F713" s="66" t="s">
        <v>666</v>
      </c>
      <c r="G713" s="18" t="s">
        <v>667</v>
      </c>
      <c r="H713" s="9" t="str">
        <f t="shared" si="77"/>
        <v>ok</v>
      </c>
      <c r="I713" s="109" t="str">
        <f t="shared" si="82"/>
        <v>POLLASTRI ENRICO</v>
      </c>
      <c r="J713" s="10" t="str">
        <f t="shared" si="83"/>
        <v>M-45</v>
      </c>
      <c r="K713" s="10" t="str">
        <f t="shared" si="78"/>
        <v>Adulti</v>
      </c>
      <c r="L713" s="10">
        <f t="shared" si="79"/>
        <v>30</v>
      </c>
      <c r="M713" s="10">
        <f t="shared" si="80"/>
        <v>6500</v>
      </c>
      <c r="N713" s="10" t="str">
        <f t="shared" si="81"/>
        <v>B04</v>
      </c>
    </row>
    <row r="714" spans="1:14">
      <c r="A714" s="63">
        <v>713</v>
      </c>
      <c r="B714" s="18" t="s">
        <v>681</v>
      </c>
      <c r="C714" s="18" t="s">
        <v>680</v>
      </c>
      <c r="D714" s="19">
        <v>1989</v>
      </c>
      <c r="E714" s="20" t="s">
        <v>6</v>
      </c>
      <c r="F714" s="66" t="s">
        <v>666</v>
      </c>
      <c r="G714" s="18" t="s">
        <v>667</v>
      </c>
      <c r="H714" s="9" t="str">
        <f t="shared" si="77"/>
        <v>ok</v>
      </c>
      <c r="I714" s="109" t="str">
        <f t="shared" si="82"/>
        <v>POPPI VANESSA</v>
      </c>
      <c r="J714" s="10" t="str">
        <f t="shared" si="83"/>
        <v>F-25</v>
      </c>
      <c r="K714" s="10" t="str">
        <f t="shared" si="78"/>
        <v>Adulti</v>
      </c>
      <c r="L714" s="10">
        <f t="shared" si="79"/>
        <v>21</v>
      </c>
      <c r="M714" s="10">
        <f t="shared" si="80"/>
        <v>4000</v>
      </c>
      <c r="N714" s="10" t="str">
        <f t="shared" si="81"/>
        <v>B02</v>
      </c>
    </row>
    <row r="715" spans="1:14">
      <c r="A715" s="63">
        <v>714</v>
      </c>
      <c r="B715" s="18" t="s">
        <v>678</v>
      </c>
      <c r="C715" s="18" t="s">
        <v>677</v>
      </c>
      <c r="D715" s="19">
        <v>1982</v>
      </c>
      <c r="E715" s="20" t="s">
        <v>6</v>
      </c>
      <c r="F715" s="66" t="s">
        <v>666</v>
      </c>
      <c r="G715" s="18" t="s">
        <v>667</v>
      </c>
      <c r="H715" s="9" t="str">
        <f t="shared" si="77"/>
        <v>ok</v>
      </c>
      <c r="I715" s="109" t="str">
        <f t="shared" si="82"/>
        <v>RICCHI LUCIA</v>
      </c>
      <c r="J715" s="10" t="str">
        <f t="shared" si="83"/>
        <v>F-35</v>
      </c>
      <c r="K715" s="10" t="str">
        <f t="shared" si="78"/>
        <v>Adulti</v>
      </c>
      <c r="L715" s="10">
        <f t="shared" si="79"/>
        <v>25</v>
      </c>
      <c r="M715" s="10">
        <f t="shared" si="80"/>
        <v>4000</v>
      </c>
      <c r="N715" s="10" t="str">
        <f t="shared" si="81"/>
        <v>B02</v>
      </c>
    </row>
    <row r="716" spans="1:14">
      <c r="A716" s="63">
        <v>715</v>
      </c>
      <c r="B716" s="18" t="s">
        <v>676</v>
      </c>
      <c r="C716" s="18" t="s">
        <v>417</v>
      </c>
      <c r="D716" s="19">
        <v>1990</v>
      </c>
      <c r="E716" s="20" t="s">
        <v>7</v>
      </c>
      <c r="F716" s="66" t="s">
        <v>666</v>
      </c>
      <c r="G716" s="18" t="s">
        <v>667</v>
      </c>
      <c r="H716" s="9" t="str">
        <f t="shared" si="77"/>
        <v>ok</v>
      </c>
      <c r="I716" s="109" t="str">
        <f t="shared" si="82"/>
        <v>RIGHI GABRIELE</v>
      </c>
      <c r="J716" s="10" t="str">
        <f t="shared" si="83"/>
        <v>M-25</v>
      </c>
      <c r="K716" s="10" t="str">
        <f t="shared" si="78"/>
        <v>Adulti</v>
      </c>
      <c r="L716" s="10">
        <f t="shared" si="79"/>
        <v>22</v>
      </c>
      <c r="M716" s="10">
        <f t="shared" si="80"/>
        <v>6500</v>
      </c>
      <c r="N716" s="10" t="str">
        <f t="shared" si="81"/>
        <v>B04</v>
      </c>
    </row>
    <row r="717" spans="1:14">
      <c r="A717" s="63">
        <v>716</v>
      </c>
      <c r="B717" s="18" t="s">
        <v>676</v>
      </c>
      <c r="C717" s="18" t="s">
        <v>264</v>
      </c>
      <c r="D717" s="19">
        <v>1962</v>
      </c>
      <c r="E717" s="20" t="s">
        <v>7</v>
      </c>
      <c r="F717" s="66" t="s">
        <v>666</v>
      </c>
      <c r="G717" s="18" t="s">
        <v>667</v>
      </c>
      <c r="H717" s="9" t="str">
        <f t="shared" si="77"/>
        <v>ok</v>
      </c>
      <c r="I717" s="109" t="str">
        <f t="shared" si="82"/>
        <v>RIGHI MAURO</v>
      </c>
      <c r="J717" s="10" t="str">
        <f t="shared" si="83"/>
        <v>M-55</v>
      </c>
      <c r="K717" s="10" t="str">
        <f t="shared" si="78"/>
        <v>Adulti</v>
      </c>
      <c r="L717" s="10">
        <f t="shared" si="79"/>
        <v>34</v>
      </c>
      <c r="M717" s="10">
        <f t="shared" si="80"/>
        <v>5000</v>
      </c>
      <c r="N717" s="10" t="str">
        <f t="shared" si="81"/>
        <v>B03</v>
      </c>
    </row>
    <row r="718" spans="1:14">
      <c r="A718" s="63">
        <v>717</v>
      </c>
      <c r="B718" s="18" t="s">
        <v>585</v>
      </c>
      <c r="C718" s="18" t="s">
        <v>675</v>
      </c>
      <c r="D718" s="19">
        <v>1962</v>
      </c>
      <c r="E718" s="20" t="s">
        <v>6</v>
      </c>
      <c r="F718" s="66" t="s">
        <v>666</v>
      </c>
      <c r="G718" s="18" t="s">
        <v>667</v>
      </c>
      <c r="H718" s="9" t="str">
        <f t="shared" si="77"/>
        <v>ok</v>
      </c>
      <c r="I718" s="109" t="str">
        <f t="shared" si="82"/>
        <v>ROSSI CRISTINA</v>
      </c>
      <c r="J718" s="10" t="str">
        <f t="shared" si="83"/>
        <v>F-55</v>
      </c>
      <c r="K718" s="10" t="str">
        <f t="shared" si="78"/>
        <v>Adulti</v>
      </c>
      <c r="L718" s="10">
        <f t="shared" si="79"/>
        <v>33</v>
      </c>
      <c r="M718" s="10">
        <f t="shared" si="80"/>
        <v>4000</v>
      </c>
      <c r="N718" s="10" t="str">
        <f t="shared" si="81"/>
        <v>B02</v>
      </c>
    </row>
    <row r="719" spans="1:14">
      <c r="A719" s="63">
        <v>718</v>
      </c>
      <c r="B719" s="18" t="s">
        <v>674</v>
      </c>
      <c r="C719" s="18" t="s">
        <v>222</v>
      </c>
      <c r="D719" s="19">
        <v>1976</v>
      </c>
      <c r="E719" s="20" t="s">
        <v>7</v>
      </c>
      <c r="F719" s="66" t="s">
        <v>666</v>
      </c>
      <c r="G719" s="18" t="s">
        <v>667</v>
      </c>
      <c r="H719" s="9" t="str">
        <f t="shared" si="77"/>
        <v>ok</v>
      </c>
      <c r="I719" s="109" t="str">
        <f t="shared" si="82"/>
        <v>SETTI ALBERTO</v>
      </c>
      <c r="J719" s="10" t="str">
        <f t="shared" si="83"/>
        <v>M-40</v>
      </c>
      <c r="K719" s="10" t="str">
        <f t="shared" si="78"/>
        <v>Adulti</v>
      </c>
      <c r="L719" s="10">
        <f t="shared" si="79"/>
        <v>28</v>
      </c>
      <c r="M719" s="10">
        <f t="shared" si="80"/>
        <v>6500</v>
      </c>
      <c r="N719" s="10" t="str">
        <f t="shared" si="81"/>
        <v>B04</v>
      </c>
    </row>
    <row r="720" spans="1:14">
      <c r="A720" s="63"/>
      <c r="B720" s="18" t="s">
        <v>673</v>
      </c>
      <c r="C720" s="18" t="s">
        <v>672</v>
      </c>
      <c r="D720" s="19">
        <v>1963</v>
      </c>
      <c r="E720" s="20" t="s">
        <v>7</v>
      </c>
      <c r="F720" s="66" t="s">
        <v>666</v>
      </c>
      <c r="G720" s="18" t="s">
        <v>667</v>
      </c>
      <c r="H720" s="9" t="str">
        <f t="shared" si="77"/>
        <v>ok</v>
      </c>
      <c r="I720" s="109" t="str">
        <f t="shared" si="82"/>
        <v>STRADI GIANLUCA</v>
      </c>
      <c r="J720" s="10" t="str">
        <f t="shared" si="83"/>
        <v>M-50</v>
      </c>
      <c r="K720" s="10" t="str">
        <f t="shared" si="78"/>
        <v>Adulti</v>
      </c>
      <c r="L720" s="10">
        <f t="shared" si="79"/>
        <v>32</v>
      </c>
      <c r="M720" s="10">
        <f t="shared" si="80"/>
        <v>5000</v>
      </c>
      <c r="N720" s="10" t="str">
        <f t="shared" si="81"/>
        <v>B03</v>
      </c>
    </row>
    <row r="721" spans="1:14">
      <c r="A721" s="63">
        <v>720</v>
      </c>
      <c r="B721" s="18" t="s">
        <v>671</v>
      </c>
      <c r="C721" s="18" t="s">
        <v>325</v>
      </c>
      <c r="D721" s="19">
        <v>1972</v>
      </c>
      <c r="E721" s="20" t="s">
        <v>7</v>
      </c>
      <c r="F721" s="66" t="s">
        <v>666</v>
      </c>
      <c r="G721" s="18" t="s">
        <v>667</v>
      </c>
      <c r="H721" s="9" t="str">
        <f t="shared" si="77"/>
        <v>ok</v>
      </c>
      <c r="I721" s="109" t="str">
        <f t="shared" si="82"/>
        <v>TAMAROZZI MARCO</v>
      </c>
      <c r="J721" s="10" t="str">
        <f t="shared" si="83"/>
        <v>M-45</v>
      </c>
      <c r="K721" s="10" t="str">
        <f t="shared" si="78"/>
        <v>Adulti</v>
      </c>
      <c r="L721" s="10">
        <f t="shared" si="79"/>
        <v>30</v>
      </c>
      <c r="M721" s="10">
        <f t="shared" si="80"/>
        <v>6500</v>
      </c>
      <c r="N721" s="10" t="str">
        <f t="shared" si="81"/>
        <v>B04</v>
      </c>
    </row>
    <row r="722" spans="1:14">
      <c r="A722" s="63">
        <v>721</v>
      </c>
      <c r="B722" s="18" t="s">
        <v>670</v>
      </c>
      <c r="C722" s="18" t="s">
        <v>413</v>
      </c>
      <c r="D722" s="19">
        <v>1964</v>
      </c>
      <c r="E722" s="20" t="s">
        <v>7</v>
      </c>
      <c r="F722" s="66" t="s">
        <v>666</v>
      </c>
      <c r="G722" s="18" t="s">
        <v>667</v>
      </c>
      <c r="H722" s="9" t="str">
        <f t="shared" si="77"/>
        <v>ok</v>
      </c>
      <c r="I722" s="109" t="str">
        <f t="shared" si="82"/>
        <v>VALLI STEFANO</v>
      </c>
      <c r="J722" s="10" t="str">
        <f t="shared" si="83"/>
        <v>M-50</v>
      </c>
      <c r="K722" s="10" t="str">
        <f t="shared" si="78"/>
        <v>Adulti</v>
      </c>
      <c r="L722" s="10">
        <f t="shared" si="79"/>
        <v>32</v>
      </c>
      <c r="M722" s="10">
        <f t="shared" si="80"/>
        <v>5000</v>
      </c>
      <c r="N722" s="10" t="str">
        <f t="shared" si="81"/>
        <v>B03</v>
      </c>
    </row>
    <row r="723" spans="1:14">
      <c r="A723" s="63">
        <v>722</v>
      </c>
      <c r="B723" s="18" t="s">
        <v>669</v>
      </c>
      <c r="C723" s="18" t="s">
        <v>424</v>
      </c>
      <c r="D723" s="19">
        <v>1971</v>
      </c>
      <c r="E723" s="20" t="s">
        <v>7</v>
      </c>
      <c r="F723" s="66" t="s">
        <v>666</v>
      </c>
      <c r="G723" s="18" t="s">
        <v>667</v>
      </c>
      <c r="H723" s="9" t="str">
        <f t="shared" si="77"/>
        <v>ok</v>
      </c>
      <c r="I723" s="109" t="str">
        <f t="shared" si="82"/>
        <v>ZACCARIA RICCARDO</v>
      </c>
      <c r="J723" s="10" t="str">
        <f t="shared" si="83"/>
        <v>M-45</v>
      </c>
      <c r="K723" s="10" t="str">
        <f t="shared" si="78"/>
        <v>Adulti</v>
      </c>
      <c r="L723" s="10">
        <f t="shared" si="79"/>
        <v>30</v>
      </c>
      <c r="M723" s="10">
        <f t="shared" si="80"/>
        <v>6500</v>
      </c>
      <c r="N723" s="10" t="str">
        <f t="shared" si="81"/>
        <v>B04</v>
      </c>
    </row>
    <row r="724" spans="1:14">
      <c r="A724" s="63">
        <v>723</v>
      </c>
      <c r="B724" s="18" t="s">
        <v>440</v>
      </c>
      <c r="C724" s="18" t="s">
        <v>482</v>
      </c>
      <c r="D724" s="19">
        <v>1987</v>
      </c>
      <c r="E724" s="20" t="s">
        <v>6</v>
      </c>
      <c r="F724" s="66" t="s">
        <v>666</v>
      </c>
      <c r="G724" s="18" t="s">
        <v>667</v>
      </c>
      <c r="H724" s="9" t="str">
        <f t="shared" si="77"/>
        <v>ok</v>
      </c>
      <c r="I724" s="109" t="str">
        <f t="shared" si="82"/>
        <v>ZINI CHIARA</v>
      </c>
      <c r="J724" s="10" t="str">
        <f t="shared" si="83"/>
        <v>F-30</v>
      </c>
      <c r="K724" s="10" t="str">
        <f t="shared" si="78"/>
        <v>Adulti</v>
      </c>
      <c r="L724" s="10">
        <f t="shared" si="79"/>
        <v>23</v>
      </c>
      <c r="M724" s="10">
        <f t="shared" si="80"/>
        <v>4000</v>
      </c>
      <c r="N724" s="10" t="str">
        <f t="shared" si="81"/>
        <v>B02</v>
      </c>
    </row>
    <row r="725" spans="1:14">
      <c r="A725" s="63">
        <v>724</v>
      </c>
      <c r="B725" s="18" t="s">
        <v>664</v>
      </c>
      <c r="C725" s="18" t="s">
        <v>665</v>
      </c>
      <c r="D725" s="19">
        <v>2008</v>
      </c>
      <c r="E725" s="20" t="s">
        <v>6</v>
      </c>
      <c r="F725" s="66" t="s">
        <v>661</v>
      </c>
      <c r="G725" s="18" t="s">
        <v>662</v>
      </c>
      <c r="H725" s="9" t="str">
        <f t="shared" si="77"/>
        <v>ok</v>
      </c>
      <c r="I725" s="109" t="str">
        <f t="shared" si="82"/>
        <v>CARPENITO ELEONORA</v>
      </c>
      <c r="J725" s="10" t="str">
        <f t="shared" si="83"/>
        <v>F-Pulcini</v>
      </c>
      <c r="K725" s="10" t="str">
        <f t="shared" si="78"/>
        <v>Giovanile</v>
      </c>
      <c r="L725" s="10">
        <f t="shared" si="79"/>
        <v>5</v>
      </c>
      <c r="M725" s="10">
        <f t="shared" si="80"/>
        <v>400</v>
      </c>
      <c r="N725" s="10" t="str">
        <f t="shared" si="81"/>
        <v>A10</v>
      </c>
    </row>
    <row r="726" spans="1:14">
      <c r="A726" s="63">
        <v>725</v>
      </c>
      <c r="B726" s="18" t="s">
        <v>664</v>
      </c>
      <c r="C726" s="18" t="s">
        <v>663</v>
      </c>
      <c r="D726" s="19">
        <v>2006</v>
      </c>
      <c r="E726" s="20" t="s">
        <v>6</v>
      </c>
      <c r="F726" s="66" t="s">
        <v>661</v>
      </c>
      <c r="G726" s="18" t="s">
        <v>662</v>
      </c>
      <c r="H726" s="9" t="str">
        <f t="shared" si="77"/>
        <v>ok</v>
      </c>
      <c r="I726" s="109" t="str">
        <f t="shared" si="82"/>
        <v>CARPENITO MARIA SOLE</v>
      </c>
      <c r="J726" s="10" t="str">
        <f t="shared" si="83"/>
        <v>F-Esordienti</v>
      </c>
      <c r="K726" s="10" t="str">
        <f t="shared" si="78"/>
        <v>Giovanile</v>
      </c>
      <c r="L726" s="10">
        <f t="shared" si="79"/>
        <v>7</v>
      </c>
      <c r="M726" s="10">
        <f t="shared" si="80"/>
        <v>800</v>
      </c>
      <c r="N726" s="10" t="str">
        <f t="shared" si="81"/>
        <v>A08</v>
      </c>
    </row>
    <row r="727" spans="1:14">
      <c r="A727" s="63">
        <v>726</v>
      </c>
      <c r="B727" s="18" t="s">
        <v>660</v>
      </c>
      <c r="C727" s="18" t="s">
        <v>248</v>
      </c>
      <c r="D727" s="19">
        <v>2003</v>
      </c>
      <c r="E727" s="20" t="s">
        <v>7</v>
      </c>
      <c r="F727" s="66" t="s">
        <v>655</v>
      </c>
      <c r="G727" s="18" t="s">
        <v>656</v>
      </c>
      <c r="H727" s="9" t="str">
        <f t="shared" si="77"/>
        <v>ok</v>
      </c>
      <c r="I727" s="109" t="str">
        <f t="shared" si="82"/>
        <v>BRUZZI EDOARDO</v>
      </c>
      <c r="J727" s="10" t="str">
        <f t="shared" si="83"/>
        <v>M-CadettI</v>
      </c>
      <c r="K727" s="10" t="str">
        <f t="shared" si="78"/>
        <v>Giovanile</v>
      </c>
      <c r="L727" s="10">
        <f t="shared" si="79"/>
        <v>14</v>
      </c>
      <c r="M727" s="10">
        <f t="shared" si="80"/>
        <v>2100</v>
      </c>
      <c r="N727" s="10" t="str">
        <f t="shared" si="81"/>
        <v>A01</v>
      </c>
    </row>
    <row r="728" spans="1:14">
      <c r="A728" s="63">
        <v>727</v>
      </c>
      <c r="B728" s="18" t="s">
        <v>659</v>
      </c>
      <c r="C728" s="18" t="s">
        <v>420</v>
      </c>
      <c r="D728" s="19">
        <v>2002</v>
      </c>
      <c r="E728" s="20" t="s">
        <v>6</v>
      </c>
      <c r="F728" s="66" t="s">
        <v>655</v>
      </c>
      <c r="G728" s="18" t="s">
        <v>656</v>
      </c>
      <c r="H728" s="9" t="str">
        <f t="shared" si="77"/>
        <v>ok</v>
      </c>
      <c r="I728" s="109" t="str">
        <f t="shared" si="82"/>
        <v>SELMI ELENA</v>
      </c>
      <c r="J728" s="10" t="str">
        <f t="shared" si="83"/>
        <v>F-Cadette</v>
      </c>
      <c r="K728" s="10" t="str">
        <f t="shared" si="78"/>
        <v>Giovanile</v>
      </c>
      <c r="L728" s="10">
        <f t="shared" si="79"/>
        <v>13</v>
      </c>
      <c r="M728" s="10">
        <f t="shared" si="80"/>
        <v>2100</v>
      </c>
      <c r="N728" s="10" t="str">
        <f t="shared" si="81"/>
        <v>A02</v>
      </c>
    </row>
    <row r="729" spans="1:14">
      <c r="A729" s="63">
        <v>728</v>
      </c>
      <c r="B729" s="18" t="s">
        <v>658</v>
      </c>
      <c r="C729" s="18" t="s">
        <v>657</v>
      </c>
      <c r="D729" s="19">
        <v>2001</v>
      </c>
      <c r="E729" s="20" t="s">
        <v>7</v>
      </c>
      <c r="F729" s="66" t="s">
        <v>655</v>
      </c>
      <c r="G729" s="18" t="s">
        <v>656</v>
      </c>
      <c r="H729" s="9" t="str">
        <f t="shared" si="77"/>
        <v>ok</v>
      </c>
      <c r="I729" s="109" t="str">
        <f t="shared" si="82"/>
        <v>SHAMI ELMAHDI</v>
      </c>
      <c r="J729" s="10" t="str">
        <f t="shared" si="83"/>
        <v>M-AllievI</v>
      </c>
      <c r="K729" s="10" t="str">
        <f t="shared" si="78"/>
        <v>Giovanile</v>
      </c>
      <c r="L729" s="10">
        <f t="shared" si="79"/>
        <v>16</v>
      </c>
      <c r="M729" s="10">
        <f t="shared" si="80"/>
        <v>2500</v>
      </c>
      <c r="N729" s="10" t="str">
        <f t="shared" si="81"/>
        <v>B01</v>
      </c>
    </row>
    <row r="730" spans="1:14">
      <c r="A730" s="63">
        <v>729</v>
      </c>
      <c r="B730" s="18" t="s">
        <v>653</v>
      </c>
      <c r="C730" s="18" t="s">
        <v>654</v>
      </c>
      <c r="D730" s="19">
        <v>2006</v>
      </c>
      <c r="E730" s="20" t="s">
        <v>6</v>
      </c>
      <c r="F730" s="66" t="s">
        <v>651</v>
      </c>
      <c r="G730" s="18" t="s">
        <v>652</v>
      </c>
      <c r="H730" s="9" t="str">
        <f t="shared" si="77"/>
        <v>ok</v>
      </c>
      <c r="I730" s="109" t="str">
        <f t="shared" si="82"/>
        <v>GIANNOTTI MARGHERITA</v>
      </c>
      <c r="J730" s="10" t="str">
        <f t="shared" si="83"/>
        <v>F-Esordienti</v>
      </c>
      <c r="K730" s="10" t="str">
        <f t="shared" si="78"/>
        <v>Giovanile</v>
      </c>
      <c r="L730" s="10">
        <f t="shared" si="79"/>
        <v>7</v>
      </c>
      <c r="M730" s="10">
        <f t="shared" si="80"/>
        <v>800</v>
      </c>
      <c r="N730" s="10" t="str">
        <f t="shared" si="81"/>
        <v>A08</v>
      </c>
    </row>
    <row r="731" spans="1:14">
      <c r="A731" s="63">
        <v>730</v>
      </c>
      <c r="B731" s="18" t="s">
        <v>653</v>
      </c>
      <c r="C731" s="18" t="s">
        <v>327</v>
      </c>
      <c r="D731" s="19">
        <v>2005</v>
      </c>
      <c r="E731" s="20" t="s">
        <v>6</v>
      </c>
      <c r="F731" s="66" t="s">
        <v>651</v>
      </c>
      <c r="G731" s="18" t="s">
        <v>652</v>
      </c>
      <c r="H731" s="9" t="str">
        <f t="shared" si="77"/>
        <v>ok</v>
      </c>
      <c r="I731" s="109" t="str">
        <f t="shared" si="82"/>
        <v>GIANNOTTI SILVIA</v>
      </c>
      <c r="J731" s="10" t="str">
        <f t="shared" si="83"/>
        <v>F-Ragazze A</v>
      </c>
      <c r="K731" s="10" t="str">
        <f t="shared" si="78"/>
        <v>Giovanile</v>
      </c>
      <c r="L731" s="10">
        <f t="shared" si="79"/>
        <v>9</v>
      </c>
      <c r="M731" s="10">
        <f t="shared" si="80"/>
        <v>1000</v>
      </c>
      <c r="N731" s="10" t="str">
        <f t="shared" si="81"/>
        <v>A06</v>
      </c>
    </row>
    <row r="732" spans="1:14">
      <c r="A732" s="63">
        <v>731</v>
      </c>
      <c r="B732" s="18" t="s">
        <v>650</v>
      </c>
      <c r="C732" s="18" t="s">
        <v>649</v>
      </c>
      <c r="D732" s="19">
        <v>1964</v>
      </c>
      <c r="E732" s="20" t="s">
        <v>7</v>
      </c>
      <c r="F732" s="66" t="s">
        <v>641</v>
      </c>
      <c r="G732" s="18" t="s">
        <v>642</v>
      </c>
      <c r="H732" s="9" t="str">
        <f t="shared" si="77"/>
        <v>ok</v>
      </c>
      <c r="I732" s="109" t="str">
        <f t="shared" si="82"/>
        <v>ANGELILLO VINCENZO</v>
      </c>
      <c r="J732" s="10" t="str">
        <f t="shared" si="83"/>
        <v>M-50</v>
      </c>
      <c r="K732" s="10" t="str">
        <f t="shared" si="78"/>
        <v>Adulti</v>
      </c>
      <c r="L732" s="10">
        <f t="shared" si="79"/>
        <v>32</v>
      </c>
      <c r="M732" s="10">
        <f t="shared" si="80"/>
        <v>5000</v>
      </c>
      <c r="N732" s="10" t="str">
        <f t="shared" si="81"/>
        <v>B03</v>
      </c>
    </row>
    <row r="733" spans="1:14">
      <c r="A733" s="63">
        <v>732</v>
      </c>
      <c r="B733" s="18" t="s">
        <v>648</v>
      </c>
      <c r="C733" s="18" t="s">
        <v>200</v>
      </c>
      <c r="D733" s="19">
        <v>1959</v>
      </c>
      <c r="E733" s="20" t="s">
        <v>7</v>
      </c>
      <c r="F733" s="66" t="s">
        <v>641</v>
      </c>
      <c r="G733" s="18" t="s">
        <v>642</v>
      </c>
      <c r="H733" s="9" t="str">
        <f t="shared" si="77"/>
        <v>ok</v>
      </c>
      <c r="I733" s="109" t="str">
        <f t="shared" si="82"/>
        <v>MANINI ROBERTO</v>
      </c>
      <c r="J733" s="10" t="str">
        <f t="shared" si="83"/>
        <v>M-55</v>
      </c>
      <c r="K733" s="10" t="str">
        <f t="shared" si="78"/>
        <v>Adulti</v>
      </c>
      <c r="L733" s="10">
        <f t="shared" si="79"/>
        <v>34</v>
      </c>
      <c r="M733" s="10">
        <f t="shared" si="80"/>
        <v>5000</v>
      </c>
      <c r="N733" s="10" t="str">
        <f t="shared" si="81"/>
        <v>B03</v>
      </c>
    </row>
    <row r="734" spans="1:14">
      <c r="A734" s="63">
        <v>733</v>
      </c>
      <c r="B734" s="18" t="s">
        <v>647</v>
      </c>
      <c r="C734" s="18" t="s">
        <v>646</v>
      </c>
      <c r="D734" s="19">
        <v>1940</v>
      </c>
      <c r="E734" s="20" t="s">
        <v>7</v>
      </c>
      <c r="F734" s="66" t="s">
        <v>641</v>
      </c>
      <c r="G734" s="18" t="s">
        <v>642</v>
      </c>
      <c r="H734" s="9" t="str">
        <f t="shared" si="77"/>
        <v>ok</v>
      </c>
      <c r="I734" s="109" t="str">
        <f t="shared" si="82"/>
        <v>MASONI GIANCARLO</v>
      </c>
      <c r="J734" s="10" t="str">
        <f t="shared" si="83"/>
        <v>M-75</v>
      </c>
      <c r="K734" s="10" t="str">
        <f t="shared" si="78"/>
        <v>Adulti</v>
      </c>
      <c r="L734" s="10">
        <f t="shared" si="79"/>
        <v>42</v>
      </c>
      <c r="M734" s="10">
        <f t="shared" si="80"/>
        <v>5000</v>
      </c>
      <c r="N734" s="10" t="str">
        <f t="shared" si="81"/>
        <v>B03</v>
      </c>
    </row>
    <row r="735" spans="1:14">
      <c r="A735" s="63"/>
      <c r="B735" s="18" t="s">
        <v>645</v>
      </c>
      <c r="C735" s="18" t="s">
        <v>478</v>
      </c>
      <c r="D735" s="19">
        <v>1966</v>
      </c>
      <c r="E735" s="20" t="s">
        <v>7</v>
      </c>
      <c r="F735" s="66" t="s">
        <v>641</v>
      </c>
      <c r="G735" s="18" t="s">
        <v>642</v>
      </c>
      <c r="H735" s="9" t="str">
        <f t="shared" si="77"/>
        <v>ok</v>
      </c>
      <c r="I735" s="109" t="str">
        <f t="shared" si="82"/>
        <v>PRANDI GIOVANNI</v>
      </c>
      <c r="J735" s="10" t="str">
        <f t="shared" si="83"/>
        <v>M-50</v>
      </c>
      <c r="K735" s="10" t="str">
        <f t="shared" si="78"/>
        <v>Adulti</v>
      </c>
      <c r="L735" s="10">
        <f t="shared" si="79"/>
        <v>32</v>
      </c>
      <c r="M735" s="10">
        <f t="shared" si="80"/>
        <v>5000</v>
      </c>
      <c r="N735" s="10" t="str">
        <f t="shared" si="81"/>
        <v>B03</v>
      </c>
    </row>
    <row r="736" spans="1:14">
      <c r="A736" s="63"/>
      <c r="B736" s="18" t="s">
        <v>644</v>
      </c>
      <c r="C736" s="18" t="s">
        <v>643</v>
      </c>
      <c r="D736" s="19">
        <v>1956</v>
      </c>
      <c r="E736" s="20" t="s">
        <v>7</v>
      </c>
      <c r="F736" s="66" t="s">
        <v>641</v>
      </c>
      <c r="G736" s="18" t="s">
        <v>642</v>
      </c>
      <c r="H736" s="9" t="str">
        <f t="shared" si="77"/>
        <v>ok</v>
      </c>
      <c r="I736" s="109" t="str">
        <f t="shared" si="82"/>
        <v>RASULO PASQUALE</v>
      </c>
      <c r="J736" s="10" t="str">
        <f t="shared" si="83"/>
        <v>M-60</v>
      </c>
      <c r="K736" s="10" t="str">
        <f t="shared" si="78"/>
        <v>Adulti</v>
      </c>
      <c r="L736" s="10">
        <f t="shared" si="79"/>
        <v>36</v>
      </c>
      <c r="M736" s="10">
        <f t="shared" si="80"/>
        <v>5000</v>
      </c>
      <c r="N736" s="10" t="str">
        <f t="shared" si="81"/>
        <v>B03</v>
      </c>
    </row>
    <row r="737" spans="1:14">
      <c r="A737" s="63">
        <v>736</v>
      </c>
      <c r="B737" s="18" t="s">
        <v>640</v>
      </c>
      <c r="C737" s="18" t="s">
        <v>639</v>
      </c>
      <c r="D737" s="19">
        <v>1958</v>
      </c>
      <c r="E737" s="20" t="s">
        <v>7</v>
      </c>
      <c r="F737" s="66" t="s">
        <v>635</v>
      </c>
      <c r="G737" s="18" t="s">
        <v>636</v>
      </c>
      <c r="H737" s="9" t="str">
        <f t="shared" si="77"/>
        <v>ok</v>
      </c>
      <c r="I737" s="109" t="str">
        <f t="shared" si="82"/>
        <v>RAVAZZINI RUGGERO</v>
      </c>
      <c r="J737" s="10" t="str">
        <f t="shared" si="83"/>
        <v>M-55</v>
      </c>
      <c r="K737" s="10" t="str">
        <f t="shared" si="78"/>
        <v>Adulti</v>
      </c>
      <c r="L737" s="10">
        <f t="shared" si="79"/>
        <v>34</v>
      </c>
      <c r="M737" s="10">
        <f t="shared" si="80"/>
        <v>5000</v>
      </c>
      <c r="N737" s="10" t="str">
        <f t="shared" si="81"/>
        <v>B03</v>
      </c>
    </row>
    <row r="738" spans="1:14">
      <c r="A738" s="63">
        <v>737</v>
      </c>
      <c r="B738" s="18" t="s">
        <v>638</v>
      </c>
      <c r="C738" s="18" t="s">
        <v>637</v>
      </c>
      <c r="D738" s="19">
        <v>1976</v>
      </c>
      <c r="E738" s="20" t="s">
        <v>6</v>
      </c>
      <c r="F738" s="66" t="s">
        <v>635</v>
      </c>
      <c r="G738" s="18" t="s">
        <v>636</v>
      </c>
      <c r="H738" s="9" t="str">
        <f t="shared" si="77"/>
        <v>ok</v>
      </c>
      <c r="I738" s="109" t="str">
        <f t="shared" si="82"/>
        <v>RICCO' ROBERTA</v>
      </c>
      <c r="J738" s="10" t="str">
        <f t="shared" si="83"/>
        <v>F-40</v>
      </c>
      <c r="K738" s="10" t="str">
        <f t="shared" si="78"/>
        <v>Adulti</v>
      </c>
      <c r="L738" s="10">
        <f t="shared" si="79"/>
        <v>27</v>
      </c>
      <c r="M738" s="10">
        <f t="shared" si="80"/>
        <v>4000</v>
      </c>
      <c r="N738" s="10" t="str">
        <f t="shared" si="81"/>
        <v>B02</v>
      </c>
    </row>
    <row r="739" spans="1:14">
      <c r="A739" s="63">
        <v>738</v>
      </c>
      <c r="B739" s="18" t="s">
        <v>585</v>
      </c>
      <c r="C739" s="18" t="s">
        <v>292</v>
      </c>
      <c r="D739" s="19">
        <v>1973</v>
      </c>
      <c r="E739" s="20" t="s">
        <v>6</v>
      </c>
      <c r="F739" s="66" t="s">
        <v>635</v>
      </c>
      <c r="G739" s="18" t="s">
        <v>636</v>
      </c>
      <c r="H739" s="9" t="str">
        <f t="shared" si="77"/>
        <v>ok</v>
      </c>
      <c r="I739" s="109" t="str">
        <f t="shared" si="82"/>
        <v>ROSSI SIMONA</v>
      </c>
      <c r="J739" s="10" t="str">
        <f t="shared" si="83"/>
        <v>F-40</v>
      </c>
      <c r="K739" s="10" t="str">
        <f t="shared" si="78"/>
        <v>Adulti</v>
      </c>
      <c r="L739" s="10">
        <f t="shared" si="79"/>
        <v>27</v>
      </c>
      <c r="M739" s="10">
        <f t="shared" si="80"/>
        <v>4000</v>
      </c>
      <c r="N739" s="10" t="str">
        <f t="shared" si="81"/>
        <v>B02</v>
      </c>
    </row>
    <row r="740" spans="1:14">
      <c r="A740" s="63">
        <v>739</v>
      </c>
      <c r="B740" s="18" t="s">
        <v>634</v>
      </c>
      <c r="C740" s="18" t="s">
        <v>361</v>
      </c>
      <c r="D740" s="19">
        <v>1965</v>
      </c>
      <c r="E740" s="20" t="s">
        <v>7</v>
      </c>
      <c r="F740" s="66" t="s">
        <v>629</v>
      </c>
      <c r="G740" s="18" t="s">
        <v>630</v>
      </c>
      <c r="H740" s="9" t="str">
        <f t="shared" si="77"/>
        <v>ok</v>
      </c>
      <c r="I740" s="109" t="str">
        <f t="shared" si="82"/>
        <v>CAVAZZUTI PAOLO</v>
      </c>
      <c r="J740" s="10" t="str">
        <f t="shared" si="83"/>
        <v>M-50</v>
      </c>
      <c r="K740" s="10" t="str">
        <f t="shared" si="78"/>
        <v>Adulti</v>
      </c>
      <c r="L740" s="10">
        <f t="shared" si="79"/>
        <v>32</v>
      </c>
      <c r="M740" s="10">
        <f t="shared" si="80"/>
        <v>5000</v>
      </c>
      <c r="N740" s="10" t="str">
        <f t="shared" si="81"/>
        <v>B03</v>
      </c>
    </row>
    <row r="741" spans="1:14">
      <c r="A741" s="63">
        <v>740</v>
      </c>
      <c r="B741" s="18" t="s">
        <v>633</v>
      </c>
      <c r="C741" s="18" t="s">
        <v>267</v>
      </c>
      <c r="D741" s="19">
        <v>1956</v>
      </c>
      <c r="E741" s="20" t="s">
        <v>7</v>
      </c>
      <c r="F741" s="66" t="s">
        <v>629</v>
      </c>
      <c r="G741" s="18" t="s">
        <v>630</v>
      </c>
      <c r="H741" s="9" t="str">
        <f t="shared" si="77"/>
        <v>ok</v>
      </c>
      <c r="I741" s="109" t="str">
        <f t="shared" si="82"/>
        <v>PIVETTI MAURIZIO</v>
      </c>
      <c r="J741" s="10" t="str">
        <f t="shared" si="83"/>
        <v>M-60</v>
      </c>
      <c r="K741" s="10" t="str">
        <f t="shared" si="78"/>
        <v>Adulti</v>
      </c>
      <c r="L741" s="10">
        <f t="shared" si="79"/>
        <v>36</v>
      </c>
      <c r="M741" s="10">
        <f t="shared" si="80"/>
        <v>5000</v>
      </c>
      <c r="N741" s="10" t="str">
        <f t="shared" si="81"/>
        <v>B03</v>
      </c>
    </row>
    <row r="742" spans="1:14">
      <c r="A742" s="63">
        <v>741</v>
      </c>
      <c r="B742" s="18" t="s">
        <v>632</v>
      </c>
      <c r="C742" s="18" t="s">
        <v>631</v>
      </c>
      <c r="D742" s="19">
        <v>1951</v>
      </c>
      <c r="E742" s="20" t="s">
        <v>7</v>
      </c>
      <c r="F742" s="66" t="s">
        <v>629</v>
      </c>
      <c r="G742" s="18" t="s">
        <v>630</v>
      </c>
      <c r="H742" s="9" t="str">
        <f t="shared" si="77"/>
        <v>ok</v>
      </c>
      <c r="I742" s="109" t="str">
        <f t="shared" si="82"/>
        <v>RICCI DINO</v>
      </c>
      <c r="J742" s="10" t="str">
        <f t="shared" si="83"/>
        <v>M-65</v>
      </c>
      <c r="K742" s="10" t="str">
        <f t="shared" si="78"/>
        <v>Adulti</v>
      </c>
      <c r="L742" s="10">
        <f t="shared" si="79"/>
        <v>38</v>
      </c>
      <c r="M742" s="10">
        <f t="shared" si="80"/>
        <v>5000</v>
      </c>
      <c r="N742" s="10" t="str">
        <f t="shared" si="81"/>
        <v>B03</v>
      </c>
    </row>
    <row r="743" spans="1:14">
      <c r="A743" s="63">
        <v>742</v>
      </c>
      <c r="B743" s="18" t="s">
        <v>628</v>
      </c>
      <c r="C743" s="18" t="s">
        <v>627</v>
      </c>
      <c r="D743" s="19">
        <v>1962</v>
      </c>
      <c r="E743" s="20" t="s">
        <v>6</v>
      </c>
      <c r="F743" s="66" t="s">
        <v>619</v>
      </c>
      <c r="G743" s="18" t="s">
        <v>620</v>
      </c>
      <c r="H743" s="9" t="str">
        <f t="shared" si="77"/>
        <v>ok</v>
      </c>
      <c r="I743" s="109" t="str">
        <f t="shared" si="82"/>
        <v>FANTI CLAUDIA</v>
      </c>
      <c r="J743" s="10" t="str">
        <f t="shared" si="83"/>
        <v>F-55</v>
      </c>
      <c r="K743" s="10" t="str">
        <f t="shared" si="78"/>
        <v>Adulti</v>
      </c>
      <c r="L743" s="10">
        <f t="shared" si="79"/>
        <v>33</v>
      </c>
      <c r="M743" s="10">
        <f t="shared" si="80"/>
        <v>4000</v>
      </c>
      <c r="N743" s="10" t="str">
        <f t="shared" si="81"/>
        <v>B02</v>
      </c>
    </row>
    <row r="744" spans="1:14">
      <c r="A744" s="63">
        <v>743</v>
      </c>
      <c r="B744" s="18" t="s">
        <v>626</v>
      </c>
      <c r="C744" s="18" t="s">
        <v>625</v>
      </c>
      <c r="D744" s="19">
        <v>1949</v>
      </c>
      <c r="E744" s="20" t="s">
        <v>7</v>
      </c>
      <c r="F744" s="66" t="s">
        <v>619</v>
      </c>
      <c r="G744" s="18" t="s">
        <v>620</v>
      </c>
      <c r="H744" s="9" t="str">
        <f t="shared" si="77"/>
        <v>ok</v>
      </c>
      <c r="I744" s="109" t="str">
        <f t="shared" si="82"/>
        <v>FRANCHINI ENZO</v>
      </c>
      <c r="J744" s="10" t="str">
        <f t="shared" si="83"/>
        <v>M-65</v>
      </c>
      <c r="K744" s="10" t="str">
        <f t="shared" si="78"/>
        <v>Adulti</v>
      </c>
      <c r="L744" s="10">
        <f t="shared" si="79"/>
        <v>38</v>
      </c>
      <c r="M744" s="10">
        <f t="shared" si="80"/>
        <v>5000</v>
      </c>
      <c r="N744" s="10" t="str">
        <f t="shared" si="81"/>
        <v>B03</v>
      </c>
    </row>
    <row r="745" spans="1:14">
      <c r="A745" s="63">
        <v>744</v>
      </c>
      <c r="B745" s="18" t="s">
        <v>624</v>
      </c>
      <c r="C745" s="18" t="s">
        <v>623</v>
      </c>
      <c r="D745" s="19">
        <v>1953</v>
      </c>
      <c r="E745" s="20" t="s">
        <v>7</v>
      </c>
      <c r="F745" s="66" t="s">
        <v>619</v>
      </c>
      <c r="G745" s="18" t="s">
        <v>620</v>
      </c>
      <c r="H745" s="9" t="str">
        <f t="shared" si="77"/>
        <v>ok</v>
      </c>
      <c r="I745" s="109" t="str">
        <f t="shared" si="82"/>
        <v>RAMUNNI ANTONIO UBALDO</v>
      </c>
      <c r="J745" s="10" t="str">
        <f t="shared" si="83"/>
        <v>M-60</v>
      </c>
      <c r="K745" s="10" t="str">
        <f t="shared" si="78"/>
        <v>Adulti</v>
      </c>
      <c r="L745" s="10">
        <f t="shared" si="79"/>
        <v>36</v>
      </c>
      <c r="M745" s="10">
        <f t="shared" si="80"/>
        <v>5000</v>
      </c>
      <c r="N745" s="10" t="str">
        <f t="shared" si="81"/>
        <v>B03</v>
      </c>
    </row>
    <row r="746" spans="1:14">
      <c r="A746" s="63">
        <v>745</v>
      </c>
      <c r="B746" s="18" t="s">
        <v>622</v>
      </c>
      <c r="C746" s="18" t="s">
        <v>621</v>
      </c>
      <c r="D746" s="19">
        <v>1960</v>
      </c>
      <c r="E746" s="20" t="s">
        <v>6</v>
      </c>
      <c r="F746" s="66" t="s">
        <v>619</v>
      </c>
      <c r="G746" s="18" t="s">
        <v>620</v>
      </c>
      <c r="H746" s="9" t="str">
        <f t="shared" si="77"/>
        <v>ok</v>
      </c>
      <c r="I746" s="109" t="str">
        <f t="shared" si="82"/>
        <v>WIZA BARBARA ANNA</v>
      </c>
      <c r="J746" s="10" t="str">
        <f t="shared" si="83"/>
        <v>F-55</v>
      </c>
      <c r="K746" s="10" t="str">
        <f t="shared" si="78"/>
        <v>Adulti</v>
      </c>
      <c r="L746" s="10">
        <f t="shared" si="79"/>
        <v>33</v>
      </c>
      <c r="M746" s="10">
        <f t="shared" si="80"/>
        <v>4000</v>
      </c>
      <c r="N746" s="10" t="str">
        <f t="shared" si="81"/>
        <v>B02</v>
      </c>
    </row>
    <row r="747" spans="1:14">
      <c r="A747" s="63">
        <v>746</v>
      </c>
      <c r="B747" s="18" t="s">
        <v>618</v>
      </c>
      <c r="C747" s="18" t="s">
        <v>393</v>
      </c>
      <c r="D747" s="19">
        <v>1964</v>
      </c>
      <c r="E747" s="20" t="s">
        <v>6</v>
      </c>
      <c r="F747" s="66" t="s">
        <v>608</v>
      </c>
      <c r="G747" s="18" t="s">
        <v>609</v>
      </c>
      <c r="H747" s="9" t="str">
        <f t="shared" si="77"/>
        <v>ok</v>
      </c>
      <c r="I747" s="109" t="str">
        <f t="shared" si="82"/>
        <v>DEMARIA ALESSANDRA</v>
      </c>
      <c r="J747" s="10" t="str">
        <f t="shared" si="83"/>
        <v>F-50</v>
      </c>
      <c r="K747" s="10" t="str">
        <f t="shared" si="78"/>
        <v>Adulti</v>
      </c>
      <c r="L747" s="10">
        <f t="shared" si="79"/>
        <v>31</v>
      </c>
      <c r="M747" s="10">
        <f t="shared" si="80"/>
        <v>4000</v>
      </c>
      <c r="N747" s="10" t="str">
        <f t="shared" si="81"/>
        <v>B02</v>
      </c>
    </row>
    <row r="748" spans="1:14">
      <c r="A748" s="63"/>
      <c r="B748" s="18" t="s">
        <v>617</v>
      </c>
      <c r="C748" s="18" t="s">
        <v>325</v>
      </c>
      <c r="D748" s="19">
        <v>1945</v>
      </c>
      <c r="E748" s="20" t="s">
        <v>7</v>
      </c>
      <c r="F748" s="66" t="s">
        <v>608</v>
      </c>
      <c r="G748" s="18" t="s">
        <v>609</v>
      </c>
      <c r="H748" s="9" t="str">
        <f t="shared" si="77"/>
        <v>ok</v>
      </c>
      <c r="I748" s="109" t="str">
        <f t="shared" si="82"/>
        <v>GANASSI MARCO</v>
      </c>
      <c r="J748" s="10" t="str">
        <f t="shared" si="83"/>
        <v>M-70</v>
      </c>
      <c r="K748" s="10" t="str">
        <f t="shared" si="78"/>
        <v>Adulti</v>
      </c>
      <c r="L748" s="10">
        <f t="shared" si="79"/>
        <v>40</v>
      </c>
      <c r="M748" s="10">
        <f t="shared" si="80"/>
        <v>5000</v>
      </c>
      <c r="N748" s="10" t="str">
        <f t="shared" si="81"/>
        <v>B03</v>
      </c>
    </row>
    <row r="749" spans="1:14">
      <c r="A749" s="63">
        <v>748</v>
      </c>
      <c r="B749" s="18" t="s">
        <v>323</v>
      </c>
      <c r="C749" s="18" t="s">
        <v>373</v>
      </c>
      <c r="D749" s="19">
        <v>1966</v>
      </c>
      <c r="E749" s="20" t="s">
        <v>7</v>
      </c>
      <c r="F749" s="66" t="s">
        <v>608</v>
      </c>
      <c r="G749" s="18" t="s">
        <v>609</v>
      </c>
      <c r="H749" s="9" t="str">
        <f t="shared" si="77"/>
        <v>ok</v>
      </c>
      <c r="I749" s="109" t="str">
        <f t="shared" si="82"/>
        <v>GHINI DANIELE</v>
      </c>
      <c r="J749" s="10" t="str">
        <f t="shared" si="83"/>
        <v>M-50</v>
      </c>
      <c r="K749" s="10" t="str">
        <f t="shared" si="78"/>
        <v>Adulti</v>
      </c>
      <c r="L749" s="10">
        <f t="shared" si="79"/>
        <v>32</v>
      </c>
      <c r="M749" s="10">
        <f t="shared" si="80"/>
        <v>5000</v>
      </c>
      <c r="N749" s="10" t="str">
        <f t="shared" si="81"/>
        <v>B03</v>
      </c>
    </row>
    <row r="750" spans="1:14">
      <c r="A750" s="63">
        <v>749</v>
      </c>
      <c r="B750" s="18" t="s">
        <v>616</v>
      </c>
      <c r="C750" s="18" t="s">
        <v>413</v>
      </c>
      <c r="D750" s="19">
        <v>1969</v>
      </c>
      <c r="E750" s="20" t="s">
        <v>7</v>
      </c>
      <c r="F750" s="66" t="s">
        <v>608</v>
      </c>
      <c r="G750" s="18" t="s">
        <v>609</v>
      </c>
      <c r="H750" s="9" t="str">
        <f t="shared" si="77"/>
        <v>ok</v>
      </c>
      <c r="I750" s="109" t="str">
        <f t="shared" si="82"/>
        <v>NADALINI STEFANO</v>
      </c>
      <c r="J750" s="10" t="str">
        <f t="shared" si="83"/>
        <v>M-45</v>
      </c>
      <c r="K750" s="10" t="str">
        <f t="shared" si="78"/>
        <v>Adulti</v>
      </c>
      <c r="L750" s="10">
        <f t="shared" si="79"/>
        <v>30</v>
      </c>
      <c r="M750" s="10">
        <f t="shared" si="80"/>
        <v>6500</v>
      </c>
      <c r="N750" s="10" t="str">
        <f t="shared" si="81"/>
        <v>B04</v>
      </c>
    </row>
    <row r="751" spans="1:14">
      <c r="A751" s="63">
        <v>750</v>
      </c>
      <c r="B751" s="18" t="s">
        <v>615</v>
      </c>
      <c r="C751" s="18" t="s">
        <v>614</v>
      </c>
      <c r="D751" s="19">
        <v>1963</v>
      </c>
      <c r="E751" s="20" t="s">
        <v>7</v>
      </c>
      <c r="F751" s="66" t="s">
        <v>608</v>
      </c>
      <c r="G751" s="18" t="s">
        <v>609</v>
      </c>
      <c r="H751" s="9" t="str">
        <f t="shared" si="77"/>
        <v>ok</v>
      </c>
      <c r="I751" s="109" t="str">
        <f t="shared" si="82"/>
        <v>PANTALEO GIACOMO</v>
      </c>
      <c r="J751" s="10" t="str">
        <f t="shared" si="83"/>
        <v>M-50</v>
      </c>
      <c r="K751" s="10" t="str">
        <f t="shared" si="78"/>
        <v>Adulti</v>
      </c>
      <c r="L751" s="10">
        <f t="shared" si="79"/>
        <v>32</v>
      </c>
      <c r="M751" s="10">
        <f t="shared" si="80"/>
        <v>5000</v>
      </c>
      <c r="N751" s="10" t="str">
        <f t="shared" si="81"/>
        <v>B03</v>
      </c>
    </row>
    <row r="752" spans="1:14">
      <c r="A752" s="63">
        <v>751</v>
      </c>
      <c r="B752" s="18" t="s">
        <v>613</v>
      </c>
      <c r="C752" s="18" t="s">
        <v>195</v>
      </c>
      <c r="D752" s="19">
        <v>1942</v>
      </c>
      <c r="E752" s="20" t="s">
        <v>7</v>
      </c>
      <c r="F752" s="66" t="s">
        <v>608</v>
      </c>
      <c r="G752" s="18" t="s">
        <v>609</v>
      </c>
      <c r="H752" s="9" t="str">
        <f t="shared" si="77"/>
        <v>ok</v>
      </c>
      <c r="I752" s="109" t="str">
        <f t="shared" si="82"/>
        <v>PIGLIACAMPO ALESSANDRO</v>
      </c>
      <c r="J752" s="10" t="str">
        <f t="shared" si="83"/>
        <v>M-75</v>
      </c>
      <c r="K752" s="10" t="str">
        <f t="shared" si="78"/>
        <v>Adulti</v>
      </c>
      <c r="L752" s="10">
        <f t="shared" si="79"/>
        <v>42</v>
      </c>
      <c r="M752" s="10">
        <f t="shared" si="80"/>
        <v>5000</v>
      </c>
      <c r="N752" s="10" t="str">
        <f t="shared" si="81"/>
        <v>B03</v>
      </c>
    </row>
    <row r="753" spans="1:14">
      <c r="A753" s="63">
        <v>752</v>
      </c>
      <c r="B753" s="18" t="s">
        <v>611</v>
      </c>
      <c r="C753" s="18" t="s">
        <v>243</v>
      </c>
      <c r="D753" s="19">
        <v>1977</v>
      </c>
      <c r="E753" s="20" t="s">
        <v>7</v>
      </c>
      <c r="F753" s="66" t="s">
        <v>608</v>
      </c>
      <c r="G753" s="18" t="s">
        <v>609</v>
      </c>
      <c r="H753" s="9" t="str">
        <f t="shared" si="77"/>
        <v>ok</v>
      </c>
      <c r="I753" s="109" t="str">
        <f t="shared" si="82"/>
        <v>STANGHELLINI MATTEO</v>
      </c>
      <c r="J753" s="10" t="str">
        <f t="shared" si="83"/>
        <v>M-40</v>
      </c>
      <c r="K753" s="10" t="str">
        <f t="shared" si="78"/>
        <v>Adulti</v>
      </c>
      <c r="L753" s="10">
        <f t="shared" si="79"/>
        <v>28</v>
      </c>
      <c r="M753" s="10">
        <f t="shared" si="80"/>
        <v>6500</v>
      </c>
      <c r="N753" s="10" t="str">
        <f t="shared" si="81"/>
        <v>B04</v>
      </c>
    </row>
    <row r="754" spans="1:14">
      <c r="A754" s="63">
        <v>753</v>
      </c>
      <c r="B754" s="18" t="s">
        <v>396</v>
      </c>
      <c r="C754" s="18" t="s">
        <v>610</v>
      </c>
      <c r="D754" s="19">
        <v>1958</v>
      </c>
      <c r="E754" s="20" t="s">
        <v>6</v>
      </c>
      <c r="F754" s="66" t="s">
        <v>608</v>
      </c>
      <c r="G754" s="18" t="s">
        <v>609</v>
      </c>
      <c r="H754" s="9" t="str">
        <f t="shared" si="77"/>
        <v>ok</v>
      </c>
      <c r="I754" s="109" t="str">
        <f t="shared" si="82"/>
        <v>TESTONI DANIELA</v>
      </c>
      <c r="J754" s="10" t="str">
        <f t="shared" si="83"/>
        <v>F-55</v>
      </c>
      <c r="K754" s="10" t="str">
        <f t="shared" si="78"/>
        <v>Adulti</v>
      </c>
      <c r="L754" s="10">
        <f t="shared" si="79"/>
        <v>33</v>
      </c>
      <c r="M754" s="10">
        <f t="shared" si="80"/>
        <v>4000</v>
      </c>
      <c r="N754" s="10" t="str">
        <f t="shared" si="81"/>
        <v>B02</v>
      </c>
    </row>
    <row r="755" spans="1:14">
      <c r="A755" s="63">
        <v>754</v>
      </c>
      <c r="B755" s="18" t="s">
        <v>607</v>
      </c>
      <c r="C755" s="18" t="s">
        <v>383</v>
      </c>
      <c r="D755" s="19">
        <v>1959</v>
      </c>
      <c r="E755" s="20" t="s">
        <v>7</v>
      </c>
      <c r="F755" s="66" t="s">
        <v>605</v>
      </c>
      <c r="G755" s="18" t="s">
        <v>606</v>
      </c>
      <c r="H755" s="9" t="str">
        <f t="shared" si="77"/>
        <v>ok</v>
      </c>
      <c r="I755" s="109" t="str">
        <f t="shared" si="82"/>
        <v>MAGNANI LORENZO</v>
      </c>
      <c r="J755" s="10" t="str">
        <f t="shared" si="83"/>
        <v>M-55</v>
      </c>
      <c r="K755" s="10" t="str">
        <f t="shared" si="78"/>
        <v>Adulti</v>
      </c>
      <c r="L755" s="10">
        <f t="shared" si="79"/>
        <v>34</v>
      </c>
      <c r="M755" s="10">
        <f t="shared" si="80"/>
        <v>5000</v>
      </c>
      <c r="N755" s="10" t="str">
        <f t="shared" si="81"/>
        <v>B03</v>
      </c>
    </row>
    <row r="756" spans="1:14">
      <c r="A756" s="63">
        <v>755</v>
      </c>
      <c r="B756" s="18" t="s">
        <v>604</v>
      </c>
      <c r="C756" s="18" t="s">
        <v>603</v>
      </c>
      <c r="D756" s="19">
        <v>2004</v>
      </c>
      <c r="E756" s="20" t="s">
        <v>6</v>
      </c>
      <c r="F756" s="66" t="s">
        <v>578</v>
      </c>
      <c r="G756" s="18" t="s">
        <v>579</v>
      </c>
      <c r="H756" s="9" t="str">
        <f t="shared" si="77"/>
        <v>ok</v>
      </c>
      <c r="I756" s="109" t="str">
        <f t="shared" si="82"/>
        <v>ABEJE HABTE MARIAM DEBORAH</v>
      </c>
      <c r="J756" s="10" t="str">
        <f t="shared" si="83"/>
        <v>F-Ragazze B</v>
      </c>
      <c r="K756" s="10" t="str">
        <f t="shared" si="78"/>
        <v>Giovanile</v>
      </c>
      <c r="L756" s="10">
        <f t="shared" si="79"/>
        <v>11</v>
      </c>
      <c r="M756" s="10">
        <f t="shared" si="80"/>
        <v>1000</v>
      </c>
      <c r="N756" s="10" t="str">
        <f t="shared" si="81"/>
        <v>A04</v>
      </c>
    </row>
    <row r="757" spans="1:14">
      <c r="A757" s="63">
        <v>756</v>
      </c>
      <c r="B757" s="18" t="s">
        <v>601</v>
      </c>
      <c r="C757" s="18" t="s">
        <v>600</v>
      </c>
      <c r="D757" s="19">
        <v>2010</v>
      </c>
      <c r="E757" s="20" t="s">
        <v>7</v>
      </c>
      <c r="F757" s="66" t="s">
        <v>578</v>
      </c>
      <c r="G757" s="18" t="s">
        <v>579</v>
      </c>
      <c r="H757" s="9" t="str">
        <f t="shared" si="77"/>
        <v>ok</v>
      </c>
      <c r="I757" s="109" t="str">
        <f t="shared" si="82"/>
        <v>ABEJE HABTEMARIAM THEOPHILUS</v>
      </c>
      <c r="J757" s="10" t="str">
        <f t="shared" si="83"/>
        <v>M-Primi Passi</v>
      </c>
      <c r="K757" s="10" t="str">
        <f t="shared" si="78"/>
        <v>Giovanile</v>
      </c>
      <c r="L757" s="10">
        <f t="shared" si="79"/>
        <v>4</v>
      </c>
      <c r="M757" s="10">
        <f t="shared" si="80"/>
        <v>400</v>
      </c>
      <c r="N757" s="10" t="str">
        <f t="shared" si="81"/>
        <v>A11</v>
      </c>
    </row>
    <row r="758" spans="1:14">
      <c r="A758" s="63">
        <v>757</v>
      </c>
      <c r="B758" s="18" t="s">
        <v>599</v>
      </c>
      <c r="C758" s="18" t="s">
        <v>234</v>
      </c>
      <c r="D758" s="19">
        <v>2002</v>
      </c>
      <c r="E758" s="20" t="s">
        <v>7</v>
      </c>
      <c r="F758" s="66" t="s">
        <v>578</v>
      </c>
      <c r="G758" s="18" t="s">
        <v>579</v>
      </c>
      <c r="H758" s="9" t="str">
        <f t="shared" si="77"/>
        <v>ok</v>
      </c>
      <c r="I758" s="109" t="str">
        <f t="shared" si="82"/>
        <v>BORDONI TOMMASO</v>
      </c>
      <c r="J758" s="10" t="str">
        <f t="shared" si="83"/>
        <v>M-CadettI</v>
      </c>
      <c r="K758" s="10" t="str">
        <f t="shared" si="78"/>
        <v>Giovanile</v>
      </c>
      <c r="L758" s="10">
        <f t="shared" si="79"/>
        <v>14</v>
      </c>
      <c r="M758" s="10">
        <f t="shared" si="80"/>
        <v>2100</v>
      </c>
      <c r="N758" s="10" t="str">
        <f t="shared" si="81"/>
        <v>A01</v>
      </c>
    </row>
    <row r="759" spans="1:14">
      <c r="A759" s="63">
        <v>758</v>
      </c>
      <c r="B759" s="18" t="s">
        <v>598</v>
      </c>
      <c r="C759" s="18" t="s">
        <v>200</v>
      </c>
      <c r="D759" s="19">
        <v>2003</v>
      </c>
      <c r="E759" s="20" t="s">
        <v>7</v>
      </c>
      <c r="F759" s="66" t="s">
        <v>578</v>
      </c>
      <c r="G759" s="18" t="s">
        <v>579</v>
      </c>
      <c r="H759" s="9" t="str">
        <f t="shared" si="77"/>
        <v>ok</v>
      </c>
      <c r="I759" s="109" t="str">
        <f t="shared" si="82"/>
        <v>CATERINO ROBERTO</v>
      </c>
      <c r="J759" s="10" t="str">
        <f t="shared" si="83"/>
        <v>M-CadettI</v>
      </c>
      <c r="K759" s="10" t="str">
        <f t="shared" si="78"/>
        <v>Giovanile</v>
      </c>
      <c r="L759" s="10">
        <f t="shared" si="79"/>
        <v>14</v>
      </c>
      <c r="M759" s="10">
        <f t="shared" si="80"/>
        <v>2100</v>
      </c>
      <c r="N759" s="10" t="str">
        <f t="shared" si="81"/>
        <v>A01</v>
      </c>
    </row>
    <row r="760" spans="1:14">
      <c r="A760" s="63">
        <v>759</v>
      </c>
      <c r="B760" s="18" t="s">
        <v>597</v>
      </c>
      <c r="C760" s="18" t="s">
        <v>236</v>
      </c>
      <c r="D760" s="19">
        <v>1984</v>
      </c>
      <c r="E760" s="20" t="s">
        <v>7</v>
      </c>
      <c r="F760" s="66" t="s">
        <v>578</v>
      </c>
      <c r="G760" s="18" t="s">
        <v>579</v>
      </c>
      <c r="H760" s="9" t="str">
        <f t="shared" si="77"/>
        <v>ok</v>
      </c>
      <c r="I760" s="109" t="str">
        <f t="shared" si="82"/>
        <v>DEL CARLO FRANCESCO</v>
      </c>
      <c r="J760" s="10" t="str">
        <f t="shared" si="83"/>
        <v>M-30</v>
      </c>
      <c r="K760" s="10" t="str">
        <f t="shared" si="78"/>
        <v>Adulti</v>
      </c>
      <c r="L760" s="10">
        <f t="shared" si="79"/>
        <v>24</v>
      </c>
      <c r="M760" s="10">
        <f t="shared" si="80"/>
        <v>6500</v>
      </c>
      <c r="N760" s="10" t="str">
        <f t="shared" si="81"/>
        <v>B04</v>
      </c>
    </row>
    <row r="761" spans="1:14">
      <c r="A761" s="63">
        <v>760</v>
      </c>
      <c r="B761" s="18" t="s">
        <v>596</v>
      </c>
      <c r="C761" s="18" t="s">
        <v>595</v>
      </c>
      <c r="D761" s="19">
        <v>2010</v>
      </c>
      <c r="E761" s="20" t="s">
        <v>6</v>
      </c>
      <c r="F761" s="66" t="s">
        <v>578</v>
      </c>
      <c r="G761" s="18" t="s">
        <v>579</v>
      </c>
      <c r="H761" s="9" t="str">
        <f t="shared" si="77"/>
        <v>ok</v>
      </c>
      <c r="I761" s="109" t="str">
        <f t="shared" si="82"/>
        <v>DENOTTI NAYRA</v>
      </c>
      <c r="J761" s="10" t="str">
        <f t="shared" si="83"/>
        <v>F-Primi Passi</v>
      </c>
      <c r="K761" s="10" t="str">
        <f t="shared" si="78"/>
        <v>Giovanile</v>
      </c>
      <c r="L761" s="10">
        <f t="shared" si="79"/>
        <v>3</v>
      </c>
      <c r="M761" s="10">
        <f t="shared" si="80"/>
        <v>400</v>
      </c>
      <c r="N761" s="10" t="str">
        <f t="shared" si="81"/>
        <v>A12</v>
      </c>
    </row>
    <row r="762" spans="1:14">
      <c r="A762" s="63">
        <v>761</v>
      </c>
      <c r="B762" s="18" t="s">
        <v>594</v>
      </c>
      <c r="C762" s="18" t="s">
        <v>413</v>
      </c>
      <c r="D762" s="19">
        <v>2009</v>
      </c>
      <c r="E762" s="20" t="s">
        <v>7</v>
      </c>
      <c r="F762" s="66" t="s">
        <v>578</v>
      </c>
      <c r="G762" s="18" t="s">
        <v>579</v>
      </c>
      <c r="H762" s="9" t="str">
        <f t="shared" si="77"/>
        <v>ok</v>
      </c>
      <c r="I762" s="109" t="str">
        <f t="shared" si="82"/>
        <v>DONDI DALL'OROLOGIO STEFANO</v>
      </c>
      <c r="J762" s="10" t="str">
        <f t="shared" si="83"/>
        <v>M-Pulcini</v>
      </c>
      <c r="K762" s="10" t="str">
        <f t="shared" si="78"/>
        <v>Giovanile</v>
      </c>
      <c r="L762" s="10">
        <f t="shared" si="79"/>
        <v>6</v>
      </c>
      <c r="M762" s="10">
        <f t="shared" si="80"/>
        <v>400</v>
      </c>
      <c r="N762" s="10" t="str">
        <f t="shared" si="81"/>
        <v>A09</v>
      </c>
    </row>
    <row r="763" spans="1:14">
      <c r="A763" s="63">
        <v>762</v>
      </c>
      <c r="B763" s="18" t="s">
        <v>593</v>
      </c>
      <c r="C763" s="18" t="s">
        <v>592</v>
      </c>
      <c r="D763" s="19">
        <v>2009</v>
      </c>
      <c r="E763" s="20" t="s">
        <v>6</v>
      </c>
      <c r="F763" s="66" t="s">
        <v>578</v>
      </c>
      <c r="G763" s="18" t="s">
        <v>579</v>
      </c>
      <c r="H763" s="9" t="str">
        <f t="shared" si="77"/>
        <v>ok</v>
      </c>
      <c r="I763" s="109" t="str">
        <f t="shared" si="82"/>
        <v>FAVA VALENTINA</v>
      </c>
      <c r="J763" s="10" t="str">
        <f t="shared" si="83"/>
        <v>F-Pulcini</v>
      </c>
      <c r="K763" s="10" t="str">
        <f t="shared" si="78"/>
        <v>Giovanile</v>
      </c>
      <c r="L763" s="10">
        <f t="shared" si="79"/>
        <v>5</v>
      </c>
      <c r="M763" s="10">
        <f t="shared" si="80"/>
        <v>400</v>
      </c>
      <c r="N763" s="10" t="str">
        <f t="shared" si="81"/>
        <v>A10</v>
      </c>
    </row>
    <row r="764" spans="1:14">
      <c r="A764" s="63">
        <v>763</v>
      </c>
      <c r="B764" s="18" t="s">
        <v>591</v>
      </c>
      <c r="C764" s="18" t="s">
        <v>239</v>
      </c>
      <c r="D764" s="19">
        <v>2010</v>
      </c>
      <c r="E764" s="20" t="s">
        <v>7</v>
      </c>
      <c r="F764" s="66" t="s">
        <v>578</v>
      </c>
      <c r="G764" s="18" t="s">
        <v>579</v>
      </c>
      <c r="H764" s="9" t="str">
        <f t="shared" si="77"/>
        <v>ok</v>
      </c>
      <c r="I764" s="109" t="str">
        <f t="shared" si="82"/>
        <v>FICARRA DIEGO</v>
      </c>
      <c r="J764" s="10" t="str">
        <f t="shared" si="83"/>
        <v>M-Primi Passi</v>
      </c>
      <c r="K764" s="10" t="str">
        <f t="shared" si="78"/>
        <v>Giovanile</v>
      </c>
      <c r="L764" s="10">
        <f t="shared" si="79"/>
        <v>4</v>
      </c>
      <c r="M764" s="10">
        <f t="shared" si="80"/>
        <v>400</v>
      </c>
      <c r="N764" s="10" t="str">
        <f t="shared" si="81"/>
        <v>A11</v>
      </c>
    </row>
    <row r="765" spans="1:14">
      <c r="A765" s="63"/>
      <c r="B765" s="18" t="s">
        <v>590</v>
      </c>
      <c r="C765" s="18" t="s">
        <v>589</v>
      </c>
      <c r="D765" s="19">
        <v>2010</v>
      </c>
      <c r="E765" s="20" t="s">
        <v>7</v>
      </c>
      <c r="F765" s="66" t="s">
        <v>578</v>
      </c>
      <c r="G765" s="18" t="s">
        <v>579</v>
      </c>
      <c r="H765" s="9" t="str">
        <f t="shared" si="77"/>
        <v>ok</v>
      </c>
      <c r="I765" s="109" t="str">
        <f t="shared" si="82"/>
        <v>GRISOLIA GIULIO SAVERIO</v>
      </c>
      <c r="J765" s="10" t="str">
        <f t="shared" si="83"/>
        <v>M-Primi Passi</v>
      </c>
      <c r="K765" s="10" t="str">
        <f t="shared" si="78"/>
        <v>Giovanile</v>
      </c>
      <c r="L765" s="10">
        <f t="shared" si="79"/>
        <v>4</v>
      </c>
      <c r="M765" s="10">
        <f t="shared" si="80"/>
        <v>400</v>
      </c>
      <c r="N765" s="10" t="str">
        <f t="shared" si="81"/>
        <v>A11</v>
      </c>
    </row>
    <row r="766" spans="1:14">
      <c r="A766" s="63">
        <v>765</v>
      </c>
      <c r="B766" s="18" t="s">
        <v>587</v>
      </c>
      <c r="C766" s="18" t="s">
        <v>588</v>
      </c>
      <c r="D766" s="19">
        <v>2005</v>
      </c>
      <c r="E766" s="20" t="s">
        <v>6</v>
      </c>
      <c r="F766" s="66" t="s">
        <v>578</v>
      </c>
      <c r="G766" s="18" t="s">
        <v>579</v>
      </c>
      <c r="H766" s="9" t="str">
        <f t="shared" si="77"/>
        <v>ok</v>
      </c>
      <c r="I766" s="109" t="str">
        <f t="shared" si="82"/>
        <v>LOKMANE MAHA</v>
      </c>
      <c r="J766" s="10" t="str">
        <f t="shared" si="83"/>
        <v>F-Ragazze A</v>
      </c>
      <c r="K766" s="10" t="str">
        <f t="shared" si="78"/>
        <v>Giovanile</v>
      </c>
      <c r="L766" s="10">
        <f t="shared" si="79"/>
        <v>9</v>
      </c>
      <c r="M766" s="10">
        <f t="shared" si="80"/>
        <v>1000</v>
      </c>
      <c r="N766" s="10" t="str">
        <f t="shared" si="81"/>
        <v>A06</v>
      </c>
    </row>
    <row r="767" spans="1:14">
      <c r="A767" s="63">
        <v>766</v>
      </c>
      <c r="B767" s="18" t="s">
        <v>587</v>
      </c>
      <c r="C767" s="18" t="s">
        <v>586</v>
      </c>
      <c r="D767" s="19">
        <v>2005</v>
      </c>
      <c r="E767" s="20" t="s">
        <v>6</v>
      </c>
      <c r="F767" s="66" t="s">
        <v>578</v>
      </c>
      <c r="G767" s="18" t="s">
        <v>579</v>
      </c>
      <c r="H767" s="9" t="str">
        <f t="shared" si="77"/>
        <v>ok</v>
      </c>
      <c r="I767" s="109" t="str">
        <f t="shared" si="82"/>
        <v>LOKMANE NIHADE</v>
      </c>
      <c r="J767" s="10" t="str">
        <f t="shared" si="83"/>
        <v>F-Ragazze A</v>
      </c>
      <c r="K767" s="10" t="str">
        <f t="shared" si="78"/>
        <v>Giovanile</v>
      </c>
      <c r="L767" s="10">
        <f t="shared" si="79"/>
        <v>9</v>
      </c>
      <c r="M767" s="10">
        <f t="shared" si="80"/>
        <v>1000</v>
      </c>
      <c r="N767" s="10" t="str">
        <f t="shared" si="81"/>
        <v>A06</v>
      </c>
    </row>
    <row r="768" spans="1:14">
      <c r="A768" s="63">
        <v>767</v>
      </c>
      <c r="B768" s="18" t="s">
        <v>585</v>
      </c>
      <c r="C768" s="18" t="s">
        <v>584</v>
      </c>
      <c r="D768" s="19">
        <v>2003</v>
      </c>
      <c r="E768" s="20" t="s">
        <v>6</v>
      </c>
      <c r="F768" s="66" t="s">
        <v>578</v>
      </c>
      <c r="G768" s="18" t="s">
        <v>579</v>
      </c>
      <c r="H768" s="9" t="str">
        <f t="shared" si="77"/>
        <v>ok</v>
      </c>
      <c r="I768" s="109" t="str">
        <f t="shared" si="82"/>
        <v>ROSSI EMANUELA</v>
      </c>
      <c r="J768" s="10" t="str">
        <f t="shared" si="83"/>
        <v>F-Cadette</v>
      </c>
      <c r="K768" s="10" t="str">
        <f t="shared" si="78"/>
        <v>Giovanile</v>
      </c>
      <c r="L768" s="10">
        <f t="shared" si="79"/>
        <v>13</v>
      </c>
      <c r="M768" s="10">
        <f t="shared" si="80"/>
        <v>2100</v>
      </c>
      <c r="N768" s="10" t="str">
        <f t="shared" si="81"/>
        <v>A02</v>
      </c>
    </row>
    <row r="769" spans="1:14">
      <c r="A769" s="63">
        <v>768</v>
      </c>
      <c r="B769" s="18" t="s">
        <v>583</v>
      </c>
      <c r="C769" s="18" t="s">
        <v>218</v>
      </c>
      <c r="D769" s="19">
        <v>2001</v>
      </c>
      <c r="E769" s="20" t="s">
        <v>7</v>
      </c>
      <c r="F769" s="66" t="s">
        <v>578</v>
      </c>
      <c r="G769" s="18" t="s">
        <v>579</v>
      </c>
      <c r="H769" s="9" t="str">
        <f t="shared" si="77"/>
        <v>ok</v>
      </c>
      <c r="I769" s="109" t="str">
        <f t="shared" si="82"/>
        <v>SUCCI CIMENTINI LUCA</v>
      </c>
      <c r="J769" s="10" t="str">
        <f t="shared" si="83"/>
        <v>M-AllievI</v>
      </c>
      <c r="K769" s="10" t="str">
        <f t="shared" si="78"/>
        <v>Giovanile</v>
      </c>
      <c r="L769" s="10">
        <f t="shared" si="79"/>
        <v>16</v>
      </c>
      <c r="M769" s="10">
        <f t="shared" si="80"/>
        <v>2500</v>
      </c>
      <c r="N769" s="10" t="str">
        <f t="shared" si="81"/>
        <v>B01</v>
      </c>
    </row>
    <row r="770" spans="1:14">
      <c r="A770" s="63">
        <v>769</v>
      </c>
      <c r="B770" s="18" t="s">
        <v>582</v>
      </c>
      <c r="C770" s="18" t="s">
        <v>581</v>
      </c>
      <c r="D770" s="19">
        <v>2004</v>
      </c>
      <c r="E770" s="20" t="s">
        <v>7</v>
      </c>
      <c r="F770" s="66" t="s">
        <v>578</v>
      </c>
      <c r="G770" s="18" t="s">
        <v>579</v>
      </c>
      <c r="H770" s="9" t="str">
        <f t="shared" ref="H770:H833" si="84">IF(COUNTA($B770)&gt;0,IF(COUNTIFS($B$2:$B$2502,$B770,$C$2:$C$2502,$C770,$D$2:$D$2502,$D770)&gt;1,"Duplicato","ok"),"-")</f>
        <v>ok</v>
      </c>
      <c r="I770" s="109" t="str">
        <f t="shared" si="82"/>
        <v>SURIANI SAMUELE</v>
      </c>
      <c r="J770" s="10" t="str">
        <f t="shared" si="83"/>
        <v>M-Ragazzi B</v>
      </c>
      <c r="K770" s="10" t="str">
        <f t="shared" ref="K770:K833" si="85">IF($B770&gt;"",VLOOKUP($E770&amp;$D770,_DeterminaCategorie,3,TRUE),"-")</f>
        <v>Giovanile</v>
      </c>
      <c r="L770" s="10">
        <f t="shared" ref="L770:L833" si="86">IF($B770&gt;"",VLOOKUP($E770&amp;$D770,_DeterminaCategorie,4,TRUE),"-")</f>
        <v>12</v>
      </c>
      <c r="M770" s="10">
        <f t="shared" ref="M770:M833" si="87">IF($B770&gt;"",VLOOKUP($E770&amp;$D770,_DeterminaCategorie,6,TRUE),"-")</f>
        <v>1000</v>
      </c>
      <c r="N770" s="10" t="str">
        <f t="shared" ref="N770:N833" si="88">IF($B770&gt;"",VLOOKUP($E770&amp;$D770,_DeterminaCategorie,7,TRUE),"-")</f>
        <v>A03</v>
      </c>
    </row>
    <row r="771" spans="1:14">
      <c r="A771" s="63">
        <v>770</v>
      </c>
      <c r="B771" s="18" t="s">
        <v>580</v>
      </c>
      <c r="C771" s="18" t="s">
        <v>295</v>
      </c>
      <c r="D771" s="19">
        <v>2001</v>
      </c>
      <c r="E771" s="20" t="s">
        <v>6</v>
      </c>
      <c r="F771" s="66" t="s">
        <v>578</v>
      </c>
      <c r="G771" s="18" t="s">
        <v>579</v>
      </c>
      <c r="H771" s="9" t="str">
        <f t="shared" si="84"/>
        <v>ok</v>
      </c>
      <c r="I771" s="109" t="str">
        <f t="shared" ref="I771:I834" si="89">TRIM(B771) &amp; " " &amp; TRIM(C771)</f>
        <v>ZANNI SARA</v>
      </c>
      <c r="J771" s="10" t="str">
        <f t="shared" ref="J771:J834" si="90">IF(B771&gt;"",VLOOKUP($E771&amp;$D771,_DeterminaCategorie,5,TRUE),"-")</f>
        <v>F-Allieve</v>
      </c>
      <c r="K771" s="10" t="str">
        <f t="shared" si="85"/>
        <v>Giovanile</v>
      </c>
      <c r="L771" s="10">
        <f t="shared" si="86"/>
        <v>15</v>
      </c>
      <c r="M771" s="10">
        <f t="shared" si="87"/>
        <v>2500</v>
      </c>
      <c r="N771" s="10" t="str">
        <f t="shared" si="88"/>
        <v>B01</v>
      </c>
    </row>
    <row r="772" spans="1:14">
      <c r="A772" s="63">
        <v>771</v>
      </c>
      <c r="B772" s="18" t="s">
        <v>577</v>
      </c>
      <c r="C772" s="18" t="s">
        <v>366</v>
      </c>
      <c r="D772" s="19">
        <v>1982</v>
      </c>
      <c r="E772" s="20" t="s">
        <v>7</v>
      </c>
      <c r="F772" s="66" t="s">
        <v>575</v>
      </c>
      <c r="G772" s="18" t="s">
        <v>576</v>
      </c>
      <c r="H772" s="9" t="str">
        <f t="shared" si="84"/>
        <v>ok</v>
      </c>
      <c r="I772" s="109" t="str">
        <f t="shared" si="89"/>
        <v>LOCONTE VITO</v>
      </c>
      <c r="J772" s="10" t="str">
        <f t="shared" si="90"/>
        <v>M-35</v>
      </c>
      <c r="K772" s="10" t="str">
        <f t="shared" si="85"/>
        <v>Adulti</v>
      </c>
      <c r="L772" s="10">
        <f t="shared" si="86"/>
        <v>26</v>
      </c>
      <c r="M772" s="10">
        <f t="shared" si="87"/>
        <v>6500</v>
      </c>
      <c r="N772" s="10" t="str">
        <f t="shared" si="88"/>
        <v>B04</v>
      </c>
    </row>
    <row r="773" spans="1:14">
      <c r="A773" s="63">
        <v>772</v>
      </c>
      <c r="B773" s="18" t="s">
        <v>574</v>
      </c>
      <c r="C773" s="18" t="s">
        <v>573</v>
      </c>
      <c r="D773" s="19">
        <v>1954</v>
      </c>
      <c r="E773" s="20" t="s">
        <v>7</v>
      </c>
      <c r="F773" s="66" t="s">
        <v>562</v>
      </c>
      <c r="G773" s="18" t="s">
        <v>563</v>
      </c>
      <c r="H773" s="9" t="str">
        <f t="shared" si="84"/>
        <v>ok</v>
      </c>
      <c r="I773" s="109" t="str">
        <f t="shared" si="89"/>
        <v>BIANCO BRUNO</v>
      </c>
      <c r="J773" s="10" t="str">
        <f t="shared" si="90"/>
        <v>M-60</v>
      </c>
      <c r="K773" s="10" t="str">
        <f t="shared" si="85"/>
        <v>Adulti</v>
      </c>
      <c r="L773" s="10">
        <f t="shared" si="86"/>
        <v>36</v>
      </c>
      <c r="M773" s="10">
        <f t="shared" si="87"/>
        <v>5000</v>
      </c>
      <c r="N773" s="10" t="str">
        <f t="shared" si="88"/>
        <v>B03</v>
      </c>
    </row>
    <row r="774" spans="1:14">
      <c r="A774" s="63"/>
      <c r="B774" s="18" t="s">
        <v>572</v>
      </c>
      <c r="C774" s="18" t="s">
        <v>571</v>
      </c>
      <c r="D774" s="19">
        <v>1944</v>
      </c>
      <c r="E774" s="20" t="s">
        <v>7</v>
      </c>
      <c r="F774" s="66" t="s">
        <v>562</v>
      </c>
      <c r="G774" s="18" t="s">
        <v>563</v>
      </c>
      <c r="H774" s="9" t="str">
        <f t="shared" si="84"/>
        <v>ok</v>
      </c>
      <c r="I774" s="109" t="str">
        <f t="shared" si="89"/>
        <v>CERICOLA MICHELANTONIO</v>
      </c>
      <c r="J774" s="10" t="str">
        <f t="shared" si="90"/>
        <v>M-70</v>
      </c>
      <c r="K774" s="10" t="str">
        <f t="shared" si="85"/>
        <v>Adulti</v>
      </c>
      <c r="L774" s="10">
        <f t="shared" si="86"/>
        <v>40</v>
      </c>
      <c r="M774" s="10">
        <f t="shared" si="87"/>
        <v>5000</v>
      </c>
      <c r="N774" s="10" t="str">
        <f t="shared" si="88"/>
        <v>B03</v>
      </c>
    </row>
    <row r="775" spans="1:14">
      <c r="A775" s="63">
        <v>774</v>
      </c>
      <c r="B775" s="18" t="s">
        <v>570</v>
      </c>
      <c r="C775" s="18" t="s">
        <v>569</v>
      </c>
      <c r="D775" s="19">
        <v>1979</v>
      </c>
      <c r="E775" s="20" t="s">
        <v>6</v>
      </c>
      <c r="F775" s="66" t="s">
        <v>562</v>
      </c>
      <c r="G775" s="18" t="s">
        <v>563</v>
      </c>
      <c r="H775" s="9" t="str">
        <f t="shared" si="84"/>
        <v>ok</v>
      </c>
      <c r="I775" s="109" t="str">
        <f t="shared" si="89"/>
        <v>CHIABODO BARBARA</v>
      </c>
      <c r="J775" s="10" t="str">
        <f t="shared" si="90"/>
        <v>F-35</v>
      </c>
      <c r="K775" s="10" t="str">
        <f t="shared" si="85"/>
        <v>Adulti</v>
      </c>
      <c r="L775" s="10">
        <f t="shared" si="86"/>
        <v>25</v>
      </c>
      <c r="M775" s="10">
        <f t="shared" si="87"/>
        <v>4000</v>
      </c>
      <c r="N775" s="10" t="str">
        <f t="shared" si="88"/>
        <v>B02</v>
      </c>
    </row>
    <row r="776" spans="1:14">
      <c r="A776" s="63">
        <v>775</v>
      </c>
      <c r="B776" s="18" t="s">
        <v>568</v>
      </c>
      <c r="C776" s="18" t="s">
        <v>567</v>
      </c>
      <c r="D776" s="19">
        <v>1962</v>
      </c>
      <c r="E776" s="20" t="s">
        <v>6</v>
      </c>
      <c r="F776" s="66" t="s">
        <v>562</v>
      </c>
      <c r="G776" s="18" t="s">
        <v>563</v>
      </c>
      <c r="H776" s="9" t="str">
        <f t="shared" si="84"/>
        <v>ok</v>
      </c>
      <c r="I776" s="109" t="str">
        <f t="shared" si="89"/>
        <v>GARAU GIUSEPPINA</v>
      </c>
      <c r="J776" s="10" t="str">
        <f t="shared" si="90"/>
        <v>F-55</v>
      </c>
      <c r="K776" s="10" t="str">
        <f t="shared" si="85"/>
        <v>Adulti</v>
      </c>
      <c r="L776" s="10">
        <f t="shared" si="86"/>
        <v>33</v>
      </c>
      <c r="M776" s="10">
        <f t="shared" si="87"/>
        <v>4000</v>
      </c>
      <c r="N776" s="10" t="str">
        <f t="shared" si="88"/>
        <v>B02</v>
      </c>
    </row>
    <row r="777" spans="1:14">
      <c r="A777" s="63">
        <v>776</v>
      </c>
      <c r="B777" s="18" t="s">
        <v>566</v>
      </c>
      <c r="C777" s="18" t="s">
        <v>375</v>
      </c>
      <c r="D777" s="19">
        <v>1954</v>
      </c>
      <c r="E777" s="20" t="s">
        <v>7</v>
      </c>
      <c r="F777" s="66" t="s">
        <v>562</v>
      </c>
      <c r="G777" s="18" t="s">
        <v>563</v>
      </c>
      <c r="H777" s="9" t="str">
        <f t="shared" si="84"/>
        <v>ok</v>
      </c>
      <c r="I777" s="109" t="str">
        <f t="shared" si="89"/>
        <v>MADLENA FULVIO</v>
      </c>
      <c r="J777" s="10" t="str">
        <f t="shared" si="90"/>
        <v>M-60</v>
      </c>
      <c r="K777" s="10" t="str">
        <f t="shared" si="85"/>
        <v>Adulti</v>
      </c>
      <c r="L777" s="10">
        <f t="shared" si="86"/>
        <v>36</v>
      </c>
      <c r="M777" s="10">
        <f t="shared" si="87"/>
        <v>5000</v>
      </c>
      <c r="N777" s="10" t="str">
        <f t="shared" si="88"/>
        <v>B03</v>
      </c>
    </row>
    <row r="778" spans="1:14">
      <c r="A778" s="63">
        <v>777</v>
      </c>
      <c r="B778" s="18" t="s">
        <v>565</v>
      </c>
      <c r="C778" s="18" t="s">
        <v>564</v>
      </c>
      <c r="D778" s="19">
        <v>1961</v>
      </c>
      <c r="E778" s="20" t="s">
        <v>7</v>
      </c>
      <c r="F778" s="66" t="s">
        <v>562</v>
      </c>
      <c r="G778" s="18" t="s">
        <v>563</v>
      </c>
      <c r="H778" s="9" t="str">
        <f t="shared" si="84"/>
        <v>ok</v>
      </c>
      <c r="I778" s="109" t="str">
        <f t="shared" si="89"/>
        <v>ZENGA SILVESTRO</v>
      </c>
      <c r="J778" s="10" t="str">
        <f t="shared" si="90"/>
        <v>M-55</v>
      </c>
      <c r="K778" s="10" t="str">
        <f t="shared" si="85"/>
        <v>Adulti</v>
      </c>
      <c r="L778" s="10">
        <f t="shared" si="86"/>
        <v>34</v>
      </c>
      <c r="M778" s="10">
        <f t="shared" si="87"/>
        <v>5000</v>
      </c>
      <c r="N778" s="10" t="str">
        <f t="shared" si="88"/>
        <v>B03</v>
      </c>
    </row>
    <row r="779" spans="1:14">
      <c r="A779" s="63">
        <v>778</v>
      </c>
      <c r="B779" s="18" t="s">
        <v>561</v>
      </c>
      <c r="C779" s="18" t="s">
        <v>560</v>
      </c>
      <c r="D779" s="19">
        <v>1950</v>
      </c>
      <c r="E779" s="20" t="s">
        <v>6</v>
      </c>
      <c r="F779" s="66" t="s">
        <v>554</v>
      </c>
      <c r="G779" s="18" t="s">
        <v>555</v>
      </c>
      <c r="H779" s="9" t="str">
        <f t="shared" si="84"/>
        <v>ok</v>
      </c>
      <c r="I779" s="109" t="str">
        <f t="shared" si="89"/>
        <v>CAPOZZOLI SUSI</v>
      </c>
      <c r="J779" s="10" t="str">
        <f t="shared" si="90"/>
        <v>F-65</v>
      </c>
      <c r="K779" s="10" t="str">
        <f t="shared" si="85"/>
        <v>Adulti</v>
      </c>
      <c r="L779" s="10">
        <f t="shared" si="86"/>
        <v>37</v>
      </c>
      <c r="M779" s="10">
        <f t="shared" si="87"/>
        <v>4000</v>
      </c>
      <c r="N779" s="10" t="str">
        <f t="shared" si="88"/>
        <v>B02</v>
      </c>
    </row>
    <row r="780" spans="1:14">
      <c r="A780" s="63">
        <v>779</v>
      </c>
      <c r="B780" s="18" t="s">
        <v>558</v>
      </c>
      <c r="C780" s="18" t="s">
        <v>361</v>
      </c>
      <c r="D780" s="19">
        <v>1946</v>
      </c>
      <c r="E780" s="20" t="s">
        <v>7</v>
      </c>
      <c r="F780" s="66" t="s">
        <v>554</v>
      </c>
      <c r="G780" s="18" t="s">
        <v>555</v>
      </c>
      <c r="H780" s="9" t="str">
        <f t="shared" si="84"/>
        <v>ok</v>
      </c>
      <c r="I780" s="109" t="str">
        <f t="shared" si="89"/>
        <v>FACCIOLI PAOLO</v>
      </c>
      <c r="J780" s="10" t="str">
        <f t="shared" si="90"/>
        <v>M-70</v>
      </c>
      <c r="K780" s="10" t="str">
        <f t="shared" si="85"/>
        <v>Adulti</v>
      </c>
      <c r="L780" s="10">
        <f t="shared" si="86"/>
        <v>40</v>
      </c>
      <c r="M780" s="10">
        <f t="shared" si="87"/>
        <v>5000</v>
      </c>
      <c r="N780" s="10" t="str">
        <f t="shared" si="88"/>
        <v>B03</v>
      </c>
    </row>
    <row r="781" spans="1:14">
      <c r="A781" s="63">
        <v>780</v>
      </c>
      <c r="B781" s="18" t="s">
        <v>557</v>
      </c>
      <c r="C781" s="18" t="s">
        <v>267</v>
      </c>
      <c r="D781" s="19">
        <v>1949</v>
      </c>
      <c r="E781" s="20" t="s">
        <v>7</v>
      </c>
      <c r="F781" s="66" t="s">
        <v>554</v>
      </c>
      <c r="G781" s="18" t="s">
        <v>555</v>
      </c>
      <c r="H781" s="9" t="str">
        <f t="shared" si="84"/>
        <v>ok</v>
      </c>
      <c r="I781" s="109" t="str">
        <f t="shared" si="89"/>
        <v>MAZZOLI MAURIZIO</v>
      </c>
      <c r="J781" s="10" t="str">
        <f t="shared" si="90"/>
        <v>M-65</v>
      </c>
      <c r="K781" s="10" t="str">
        <f t="shared" si="85"/>
        <v>Adulti</v>
      </c>
      <c r="L781" s="10">
        <f t="shared" si="86"/>
        <v>38</v>
      </c>
      <c r="M781" s="10">
        <f t="shared" si="87"/>
        <v>5000</v>
      </c>
      <c r="N781" s="10" t="str">
        <f t="shared" si="88"/>
        <v>B03</v>
      </c>
    </row>
    <row r="782" spans="1:14">
      <c r="A782" s="63">
        <v>781</v>
      </c>
      <c r="B782" s="18" t="s">
        <v>556</v>
      </c>
      <c r="C782" s="18" t="s">
        <v>236</v>
      </c>
      <c r="D782" s="19">
        <v>1950</v>
      </c>
      <c r="E782" s="20" t="s">
        <v>7</v>
      </c>
      <c r="F782" s="66" t="s">
        <v>554</v>
      </c>
      <c r="G782" s="18" t="s">
        <v>555</v>
      </c>
      <c r="H782" s="9" t="str">
        <f t="shared" si="84"/>
        <v>ok</v>
      </c>
      <c r="I782" s="109" t="str">
        <f t="shared" si="89"/>
        <v>PERRI FRANCESCO</v>
      </c>
      <c r="J782" s="10" t="str">
        <f t="shared" si="90"/>
        <v>M-65</v>
      </c>
      <c r="K782" s="10" t="str">
        <f t="shared" si="85"/>
        <v>Adulti</v>
      </c>
      <c r="L782" s="10">
        <f t="shared" si="86"/>
        <v>38</v>
      </c>
      <c r="M782" s="10">
        <f t="shared" si="87"/>
        <v>5000</v>
      </c>
      <c r="N782" s="10" t="str">
        <f t="shared" si="88"/>
        <v>B03</v>
      </c>
    </row>
    <row r="783" spans="1:14">
      <c r="A783" s="63">
        <v>782</v>
      </c>
      <c r="B783" s="18" t="s">
        <v>389</v>
      </c>
      <c r="C783" s="18" t="s">
        <v>267</v>
      </c>
      <c r="D783" s="19">
        <v>1951</v>
      </c>
      <c r="E783" s="20" t="s">
        <v>7</v>
      </c>
      <c r="F783" s="66" t="s">
        <v>554</v>
      </c>
      <c r="G783" s="18" t="s">
        <v>555</v>
      </c>
      <c r="H783" s="9" t="str">
        <f t="shared" si="84"/>
        <v>ok</v>
      </c>
      <c r="I783" s="109" t="str">
        <f t="shared" si="89"/>
        <v>VENTURA MAURIZIO</v>
      </c>
      <c r="J783" s="10" t="str">
        <f t="shared" si="90"/>
        <v>M-65</v>
      </c>
      <c r="K783" s="10" t="str">
        <f t="shared" si="85"/>
        <v>Adulti</v>
      </c>
      <c r="L783" s="10">
        <f t="shared" si="86"/>
        <v>38</v>
      </c>
      <c r="M783" s="10">
        <f t="shared" si="87"/>
        <v>5000</v>
      </c>
      <c r="N783" s="10" t="str">
        <f t="shared" si="88"/>
        <v>B03</v>
      </c>
    </row>
    <row r="784" spans="1:14">
      <c r="A784" s="63">
        <v>783</v>
      </c>
      <c r="B784" s="18" t="s">
        <v>2609</v>
      </c>
      <c r="C784" s="18" t="s">
        <v>195</v>
      </c>
      <c r="D784" s="19">
        <v>2005</v>
      </c>
      <c r="E784" s="20" t="s">
        <v>7</v>
      </c>
      <c r="F784" s="66" t="s">
        <v>544</v>
      </c>
      <c r="G784" s="18" t="s">
        <v>545</v>
      </c>
      <c r="H784" s="9" t="str">
        <f t="shared" si="84"/>
        <v>ok</v>
      </c>
      <c r="I784" s="109" t="str">
        <f t="shared" si="89"/>
        <v>#BEDENGHI ALESSANDRO</v>
      </c>
      <c r="J784" s="10" t="str">
        <f t="shared" si="90"/>
        <v>M-Ragazzi A</v>
      </c>
      <c r="K784" s="10" t="str">
        <f t="shared" si="85"/>
        <v>Giovanile</v>
      </c>
      <c r="L784" s="10">
        <f t="shared" si="86"/>
        <v>10</v>
      </c>
      <c r="M784" s="10">
        <f t="shared" si="87"/>
        <v>1000</v>
      </c>
      <c r="N784" s="10" t="str">
        <f t="shared" si="88"/>
        <v>A05</v>
      </c>
    </row>
    <row r="785" spans="1:14">
      <c r="A785" s="63">
        <v>784</v>
      </c>
      <c r="B785" s="18" t="s">
        <v>2609</v>
      </c>
      <c r="C785" s="18" t="s">
        <v>552</v>
      </c>
      <c r="D785" s="19">
        <v>2003</v>
      </c>
      <c r="E785" s="20" t="s">
        <v>7</v>
      </c>
      <c r="F785" s="66" t="s">
        <v>544</v>
      </c>
      <c r="G785" s="18" t="s">
        <v>545</v>
      </c>
      <c r="H785" s="9" t="str">
        <f t="shared" si="84"/>
        <v>ok</v>
      </c>
      <c r="I785" s="109" t="str">
        <f t="shared" si="89"/>
        <v>#BEDENGHI MATTEO DIMITRI</v>
      </c>
      <c r="J785" s="10" t="str">
        <f t="shared" si="90"/>
        <v>M-CadettI</v>
      </c>
      <c r="K785" s="10" t="str">
        <f t="shared" si="85"/>
        <v>Giovanile</v>
      </c>
      <c r="L785" s="10">
        <f t="shared" si="86"/>
        <v>14</v>
      </c>
      <c r="M785" s="10">
        <f t="shared" si="87"/>
        <v>2100</v>
      </c>
      <c r="N785" s="10" t="str">
        <f t="shared" si="88"/>
        <v>A01</v>
      </c>
    </row>
    <row r="786" spans="1:14">
      <c r="A786" s="63">
        <v>785</v>
      </c>
      <c r="B786" s="18" t="s">
        <v>551</v>
      </c>
      <c r="C786" s="18" t="s">
        <v>417</v>
      </c>
      <c r="D786" s="19">
        <v>2009</v>
      </c>
      <c r="E786" s="20" t="s">
        <v>7</v>
      </c>
      <c r="F786" s="66" t="s">
        <v>544</v>
      </c>
      <c r="G786" s="18" t="s">
        <v>545</v>
      </c>
      <c r="H786" s="9" t="str">
        <f t="shared" si="84"/>
        <v>ok</v>
      </c>
      <c r="I786" s="109" t="str">
        <f t="shared" si="89"/>
        <v>DI LEMBO GABRIELE</v>
      </c>
      <c r="J786" s="10" t="str">
        <f t="shared" si="90"/>
        <v>M-Pulcini</v>
      </c>
      <c r="K786" s="10" t="str">
        <f t="shared" si="85"/>
        <v>Giovanile</v>
      </c>
      <c r="L786" s="10">
        <f t="shared" si="86"/>
        <v>6</v>
      </c>
      <c r="M786" s="10">
        <f t="shared" si="87"/>
        <v>400</v>
      </c>
      <c r="N786" s="10" t="str">
        <f t="shared" si="88"/>
        <v>A09</v>
      </c>
    </row>
    <row r="787" spans="1:14">
      <c r="A787" s="63">
        <v>786</v>
      </c>
      <c r="B787" s="18" t="s">
        <v>550</v>
      </c>
      <c r="C787" s="18" t="s">
        <v>549</v>
      </c>
      <c r="D787" s="19">
        <v>2005</v>
      </c>
      <c r="E787" s="20" t="s">
        <v>7</v>
      </c>
      <c r="F787" s="66" t="s">
        <v>544</v>
      </c>
      <c r="G787" s="18" t="s">
        <v>545</v>
      </c>
      <c r="H787" s="9" t="str">
        <f t="shared" si="84"/>
        <v>ok</v>
      </c>
      <c r="I787" s="109" t="str">
        <f t="shared" si="89"/>
        <v>GHIDONI SIMONE</v>
      </c>
      <c r="J787" s="10" t="str">
        <f t="shared" si="90"/>
        <v>M-Ragazzi A</v>
      </c>
      <c r="K787" s="10" t="str">
        <f t="shared" si="85"/>
        <v>Giovanile</v>
      </c>
      <c r="L787" s="10">
        <f t="shared" si="86"/>
        <v>10</v>
      </c>
      <c r="M787" s="10">
        <f t="shared" si="87"/>
        <v>1000</v>
      </c>
      <c r="N787" s="10" t="str">
        <f t="shared" si="88"/>
        <v>A05</v>
      </c>
    </row>
    <row r="788" spans="1:14">
      <c r="A788" s="63">
        <v>787</v>
      </c>
      <c r="B788" s="18" t="s">
        <v>2608</v>
      </c>
      <c r="C788" s="18" t="s">
        <v>547</v>
      </c>
      <c r="D788" s="19">
        <v>2000</v>
      </c>
      <c r="E788" s="20" t="s">
        <v>7</v>
      </c>
      <c r="F788" s="66" t="s">
        <v>544</v>
      </c>
      <c r="G788" s="18" t="s">
        <v>545</v>
      </c>
      <c r="H788" s="9" t="str">
        <f t="shared" si="84"/>
        <v>ok</v>
      </c>
      <c r="I788" s="109" t="str">
        <f t="shared" si="89"/>
        <v>#HARRAR OOMAR</v>
      </c>
      <c r="J788" s="10" t="str">
        <f t="shared" si="90"/>
        <v>M-AllievI</v>
      </c>
      <c r="K788" s="10" t="str">
        <f t="shared" si="85"/>
        <v>Giovanile</v>
      </c>
      <c r="L788" s="10">
        <f t="shared" si="86"/>
        <v>16</v>
      </c>
      <c r="M788" s="10">
        <f t="shared" si="87"/>
        <v>2500</v>
      </c>
      <c r="N788" s="10" t="str">
        <f t="shared" si="88"/>
        <v>B01</v>
      </c>
    </row>
    <row r="789" spans="1:14">
      <c r="A789" s="63">
        <v>788</v>
      </c>
      <c r="B789" s="18" t="s">
        <v>546</v>
      </c>
      <c r="C789" s="18" t="s">
        <v>218</v>
      </c>
      <c r="D789" s="19">
        <v>2005</v>
      </c>
      <c r="E789" s="20" t="s">
        <v>7</v>
      </c>
      <c r="F789" s="66" t="s">
        <v>544</v>
      </c>
      <c r="G789" s="18" t="s">
        <v>545</v>
      </c>
      <c r="H789" s="9" t="str">
        <f t="shared" si="84"/>
        <v>ok</v>
      </c>
      <c r="I789" s="109" t="str">
        <f t="shared" si="89"/>
        <v>LEONARDI LUCA</v>
      </c>
      <c r="J789" s="10" t="str">
        <f t="shared" si="90"/>
        <v>M-Ragazzi A</v>
      </c>
      <c r="K789" s="10" t="str">
        <f t="shared" si="85"/>
        <v>Giovanile</v>
      </c>
      <c r="L789" s="10">
        <f t="shared" si="86"/>
        <v>10</v>
      </c>
      <c r="M789" s="10">
        <f t="shared" si="87"/>
        <v>1000</v>
      </c>
      <c r="N789" s="10" t="str">
        <f t="shared" si="88"/>
        <v>A05</v>
      </c>
    </row>
    <row r="790" spans="1:14">
      <c r="A790" s="63">
        <v>789</v>
      </c>
      <c r="B790" s="18" t="s">
        <v>543</v>
      </c>
      <c r="C790" s="18" t="s">
        <v>542</v>
      </c>
      <c r="D790" s="19">
        <v>2003</v>
      </c>
      <c r="E790" s="20" t="s">
        <v>7</v>
      </c>
      <c r="F790" s="66" t="s">
        <v>531</v>
      </c>
      <c r="G790" s="18" t="s">
        <v>532</v>
      </c>
      <c r="H790" s="9" t="str">
        <f t="shared" si="84"/>
        <v>ok</v>
      </c>
      <c r="I790" s="109" t="str">
        <f t="shared" si="89"/>
        <v>CAVINA YONAS</v>
      </c>
      <c r="J790" s="10" t="str">
        <f t="shared" si="90"/>
        <v>M-CadettI</v>
      </c>
      <c r="K790" s="10" t="str">
        <f t="shared" si="85"/>
        <v>Giovanile</v>
      </c>
      <c r="L790" s="10">
        <f t="shared" si="86"/>
        <v>14</v>
      </c>
      <c r="M790" s="10">
        <f t="shared" si="87"/>
        <v>2100</v>
      </c>
      <c r="N790" s="10" t="str">
        <f t="shared" si="88"/>
        <v>A01</v>
      </c>
    </row>
    <row r="791" spans="1:14">
      <c r="A791" s="63">
        <v>790</v>
      </c>
      <c r="B791" s="18" t="s">
        <v>541</v>
      </c>
      <c r="C791" s="18" t="s">
        <v>383</v>
      </c>
      <c r="D791" s="19">
        <v>2002</v>
      </c>
      <c r="E791" s="20" t="s">
        <v>7</v>
      </c>
      <c r="F791" s="66" t="s">
        <v>531</v>
      </c>
      <c r="G791" s="18" t="s">
        <v>532</v>
      </c>
      <c r="H791" s="9" t="str">
        <f t="shared" si="84"/>
        <v>ok</v>
      </c>
      <c r="I791" s="109" t="str">
        <f t="shared" si="89"/>
        <v>MOLINARI LORENZO</v>
      </c>
      <c r="J791" s="10" t="str">
        <f t="shared" si="90"/>
        <v>M-CadettI</v>
      </c>
      <c r="K791" s="10" t="str">
        <f t="shared" si="85"/>
        <v>Giovanile</v>
      </c>
      <c r="L791" s="10">
        <f t="shared" si="86"/>
        <v>14</v>
      </c>
      <c r="M791" s="10">
        <f t="shared" si="87"/>
        <v>2100</v>
      </c>
      <c r="N791" s="10" t="str">
        <f t="shared" si="88"/>
        <v>A01</v>
      </c>
    </row>
    <row r="792" spans="1:14">
      <c r="A792" s="63">
        <v>791</v>
      </c>
      <c r="B792" s="18" t="s">
        <v>540</v>
      </c>
      <c r="C792" s="18" t="s">
        <v>539</v>
      </c>
      <c r="D792" s="19">
        <v>2003</v>
      </c>
      <c r="E792" s="20" t="s">
        <v>7</v>
      </c>
      <c r="F792" s="66" t="s">
        <v>531</v>
      </c>
      <c r="G792" s="18" t="s">
        <v>532</v>
      </c>
      <c r="H792" s="9" t="str">
        <f t="shared" si="84"/>
        <v>ok</v>
      </c>
      <c r="I792" s="109" t="str">
        <f t="shared" si="89"/>
        <v>POGGI ANTONIO</v>
      </c>
      <c r="J792" s="10" t="str">
        <f t="shared" si="90"/>
        <v>M-CadettI</v>
      </c>
      <c r="K792" s="10" t="str">
        <f t="shared" si="85"/>
        <v>Giovanile</v>
      </c>
      <c r="L792" s="10">
        <f t="shared" si="86"/>
        <v>14</v>
      </c>
      <c r="M792" s="10">
        <f t="shared" si="87"/>
        <v>2100</v>
      </c>
      <c r="N792" s="10" t="str">
        <f t="shared" si="88"/>
        <v>A01</v>
      </c>
    </row>
    <row r="793" spans="1:14">
      <c r="A793" s="63">
        <v>792</v>
      </c>
      <c r="B793" s="18" t="s">
        <v>2580</v>
      </c>
      <c r="C793" s="18" t="s">
        <v>493</v>
      </c>
      <c r="D793" s="19">
        <v>2003</v>
      </c>
      <c r="E793" s="20" t="s">
        <v>7</v>
      </c>
      <c r="F793" s="66" t="s">
        <v>531</v>
      </c>
      <c r="G793" s="18" t="s">
        <v>532</v>
      </c>
      <c r="H793" s="9" t="str">
        <f t="shared" si="84"/>
        <v>ok</v>
      </c>
      <c r="I793" s="109" t="str">
        <f t="shared" si="89"/>
        <v>#RAMBALDI ENRICO</v>
      </c>
      <c r="J793" s="10" t="str">
        <f t="shared" si="90"/>
        <v>M-CadettI</v>
      </c>
      <c r="K793" s="10" t="str">
        <f t="shared" si="85"/>
        <v>Giovanile</v>
      </c>
      <c r="L793" s="10">
        <f t="shared" si="86"/>
        <v>14</v>
      </c>
      <c r="M793" s="10">
        <f t="shared" si="87"/>
        <v>2100</v>
      </c>
      <c r="N793" s="10" t="str">
        <f t="shared" si="88"/>
        <v>A01</v>
      </c>
    </row>
    <row r="794" spans="1:14">
      <c r="A794" s="63">
        <v>793</v>
      </c>
      <c r="B794" s="18" t="s">
        <v>537</v>
      </c>
      <c r="C794" s="18" t="s">
        <v>234</v>
      </c>
      <c r="D794" s="19">
        <v>2003</v>
      </c>
      <c r="E794" s="20" t="s">
        <v>7</v>
      </c>
      <c r="F794" s="66" t="s">
        <v>531</v>
      </c>
      <c r="G794" s="18" t="s">
        <v>532</v>
      </c>
      <c r="H794" s="9" t="str">
        <f t="shared" si="84"/>
        <v>ok</v>
      </c>
      <c r="I794" s="109" t="str">
        <f t="shared" si="89"/>
        <v>SANTI TOMMASO</v>
      </c>
      <c r="J794" s="10" t="str">
        <f t="shared" si="90"/>
        <v>M-CadettI</v>
      </c>
      <c r="K794" s="10" t="str">
        <f t="shared" si="85"/>
        <v>Giovanile</v>
      </c>
      <c r="L794" s="10">
        <f t="shared" si="86"/>
        <v>14</v>
      </c>
      <c r="M794" s="10">
        <f t="shared" si="87"/>
        <v>2100</v>
      </c>
      <c r="N794" s="10" t="str">
        <f t="shared" si="88"/>
        <v>A01</v>
      </c>
    </row>
    <row r="795" spans="1:14">
      <c r="A795" s="63">
        <v>794</v>
      </c>
      <c r="B795" s="18" t="s">
        <v>536</v>
      </c>
      <c r="C795" s="18" t="s">
        <v>535</v>
      </c>
      <c r="D795" s="19">
        <v>2003</v>
      </c>
      <c r="E795" s="20" t="s">
        <v>6</v>
      </c>
      <c r="F795" s="66" t="s">
        <v>531</v>
      </c>
      <c r="G795" s="18" t="s">
        <v>532</v>
      </c>
      <c r="H795" s="9" t="str">
        <f t="shared" si="84"/>
        <v>ok</v>
      </c>
      <c r="I795" s="109" t="str">
        <f t="shared" si="89"/>
        <v>TAROZZI DEMETRA</v>
      </c>
      <c r="J795" s="10" t="str">
        <f t="shared" si="90"/>
        <v>F-Cadette</v>
      </c>
      <c r="K795" s="10" t="str">
        <f t="shared" si="85"/>
        <v>Giovanile</v>
      </c>
      <c r="L795" s="10">
        <f t="shared" si="86"/>
        <v>13</v>
      </c>
      <c r="M795" s="10">
        <f t="shared" si="87"/>
        <v>2100</v>
      </c>
      <c r="N795" s="10" t="str">
        <f t="shared" si="88"/>
        <v>A02</v>
      </c>
    </row>
    <row r="796" spans="1:14">
      <c r="A796" s="63">
        <v>795</v>
      </c>
      <c r="B796" s="18" t="s">
        <v>534</v>
      </c>
      <c r="C796" s="18" t="s">
        <v>533</v>
      </c>
      <c r="D796" s="19">
        <v>2006</v>
      </c>
      <c r="E796" s="20" t="s">
        <v>6</v>
      </c>
      <c r="F796" s="66" t="s">
        <v>531</v>
      </c>
      <c r="G796" s="18" t="s">
        <v>532</v>
      </c>
      <c r="H796" s="9" t="str">
        <f t="shared" si="84"/>
        <v>ok</v>
      </c>
      <c r="I796" s="109" t="str">
        <f t="shared" si="89"/>
        <v>ZAGNI MARIANNA</v>
      </c>
      <c r="J796" s="10" t="str">
        <f t="shared" si="90"/>
        <v>F-Esordienti</v>
      </c>
      <c r="K796" s="10" t="str">
        <f t="shared" si="85"/>
        <v>Giovanile</v>
      </c>
      <c r="L796" s="10">
        <f t="shared" si="86"/>
        <v>7</v>
      </c>
      <c r="M796" s="10">
        <f t="shared" si="87"/>
        <v>800</v>
      </c>
      <c r="N796" s="10" t="str">
        <f t="shared" si="88"/>
        <v>A08</v>
      </c>
    </row>
    <row r="797" spans="1:14">
      <c r="A797" s="63">
        <v>796</v>
      </c>
      <c r="B797" s="18" t="s">
        <v>530</v>
      </c>
      <c r="C797" s="18" t="s">
        <v>529</v>
      </c>
      <c r="D797" s="19">
        <v>1953</v>
      </c>
      <c r="E797" s="20" t="s">
        <v>6</v>
      </c>
      <c r="F797" s="66" t="s">
        <v>506</v>
      </c>
      <c r="G797" s="18" t="s">
        <v>507</v>
      </c>
      <c r="H797" s="9" t="str">
        <f t="shared" si="84"/>
        <v>ok</v>
      </c>
      <c r="I797" s="109" t="str">
        <f t="shared" si="89"/>
        <v>BABINI GERMANA</v>
      </c>
      <c r="J797" s="10" t="str">
        <f t="shared" si="90"/>
        <v>F-60</v>
      </c>
      <c r="K797" s="10" t="str">
        <f t="shared" si="85"/>
        <v>Adulti</v>
      </c>
      <c r="L797" s="10">
        <f t="shared" si="86"/>
        <v>35</v>
      </c>
      <c r="M797" s="10">
        <f t="shared" si="87"/>
        <v>4000</v>
      </c>
      <c r="N797" s="10" t="str">
        <f t="shared" si="88"/>
        <v>B02</v>
      </c>
    </row>
    <row r="798" spans="1:14">
      <c r="A798" s="63">
        <v>797</v>
      </c>
      <c r="B798" s="18" t="s">
        <v>527</v>
      </c>
      <c r="C798" s="18" t="s">
        <v>526</v>
      </c>
      <c r="D798" s="19">
        <v>1959</v>
      </c>
      <c r="E798" s="20" t="s">
        <v>6</v>
      </c>
      <c r="F798" s="66" t="s">
        <v>506</v>
      </c>
      <c r="G798" s="18" t="s">
        <v>507</v>
      </c>
      <c r="H798" s="9" t="str">
        <f t="shared" si="84"/>
        <v>ok</v>
      </c>
      <c r="I798" s="109" t="str">
        <f t="shared" si="89"/>
        <v>CASADIO MONICA</v>
      </c>
      <c r="J798" s="10" t="str">
        <f t="shared" si="90"/>
        <v>F-55</v>
      </c>
      <c r="K798" s="10" t="str">
        <f t="shared" si="85"/>
        <v>Adulti</v>
      </c>
      <c r="L798" s="10">
        <f t="shared" si="86"/>
        <v>33</v>
      </c>
      <c r="M798" s="10">
        <f t="shared" si="87"/>
        <v>4000</v>
      </c>
      <c r="N798" s="10" t="str">
        <f t="shared" si="88"/>
        <v>B02</v>
      </c>
    </row>
    <row r="799" spans="1:14">
      <c r="A799" s="63"/>
      <c r="B799" s="18" t="s">
        <v>525</v>
      </c>
      <c r="C799" s="18" t="s">
        <v>383</v>
      </c>
      <c r="D799" s="19">
        <v>2009</v>
      </c>
      <c r="E799" s="20" t="s">
        <v>7</v>
      </c>
      <c r="F799" s="66" t="s">
        <v>506</v>
      </c>
      <c r="G799" s="18" t="s">
        <v>507</v>
      </c>
      <c r="H799" s="9" t="str">
        <f t="shared" si="84"/>
        <v>ok</v>
      </c>
      <c r="I799" s="109" t="str">
        <f t="shared" si="89"/>
        <v>DORIA LORENZO</v>
      </c>
      <c r="J799" s="10" t="str">
        <f t="shared" si="90"/>
        <v>M-Pulcini</v>
      </c>
      <c r="K799" s="10" t="str">
        <f t="shared" si="85"/>
        <v>Giovanile</v>
      </c>
      <c r="L799" s="10">
        <f t="shared" si="86"/>
        <v>6</v>
      </c>
      <c r="M799" s="10">
        <f t="shared" si="87"/>
        <v>400</v>
      </c>
      <c r="N799" s="10" t="str">
        <f t="shared" si="88"/>
        <v>A09</v>
      </c>
    </row>
    <row r="800" spans="1:14">
      <c r="A800" s="63"/>
      <c r="B800" s="18" t="s">
        <v>525</v>
      </c>
      <c r="C800" s="18" t="s">
        <v>410</v>
      </c>
      <c r="D800" s="19">
        <v>2011</v>
      </c>
      <c r="E800" s="20" t="s">
        <v>6</v>
      </c>
      <c r="F800" s="66" t="s">
        <v>506</v>
      </c>
      <c r="G800" s="18" t="s">
        <v>507</v>
      </c>
      <c r="H800" s="9" t="str">
        <f t="shared" si="84"/>
        <v>ok</v>
      </c>
      <c r="I800" s="109" t="str">
        <f t="shared" si="89"/>
        <v>DORIA NOEMI</v>
      </c>
      <c r="J800" s="10" t="str">
        <f t="shared" si="90"/>
        <v>F-Primi Passi</v>
      </c>
      <c r="K800" s="10" t="str">
        <f t="shared" si="85"/>
        <v>Giovanile</v>
      </c>
      <c r="L800" s="10">
        <f t="shared" si="86"/>
        <v>3</v>
      </c>
      <c r="M800" s="10">
        <f t="shared" si="87"/>
        <v>400</v>
      </c>
      <c r="N800" s="10" t="str">
        <f t="shared" si="88"/>
        <v>A12</v>
      </c>
    </row>
    <row r="801" spans="1:14">
      <c r="A801" s="63">
        <v>800</v>
      </c>
      <c r="B801" s="18" t="s">
        <v>524</v>
      </c>
      <c r="C801" s="18" t="s">
        <v>523</v>
      </c>
      <c r="D801" s="19">
        <v>1946</v>
      </c>
      <c r="E801" s="20" t="s">
        <v>7</v>
      </c>
      <c r="F801" s="66" t="s">
        <v>506</v>
      </c>
      <c r="G801" s="18" t="s">
        <v>507</v>
      </c>
      <c r="H801" s="9" t="str">
        <f t="shared" si="84"/>
        <v>ok</v>
      </c>
      <c r="I801" s="109" t="str">
        <f t="shared" si="89"/>
        <v>GATTA ATTILIO</v>
      </c>
      <c r="J801" s="10" t="str">
        <f t="shared" si="90"/>
        <v>M-70</v>
      </c>
      <c r="K801" s="10" t="str">
        <f t="shared" si="85"/>
        <v>Adulti</v>
      </c>
      <c r="L801" s="10">
        <f t="shared" si="86"/>
        <v>40</v>
      </c>
      <c r="M801" s="10">
        <f t="shared" si="87"/>
        <v>5000</v>
      </c>
      <c r="N801" s="10" t="str">
        <f t="shared" si="88"/>
        <v>B03</v>
      </c>
    </row>
    <row r="802" spans="1:14">
      <c r="A802" s="63">
        <v>801</v>
      </c>
      <c r="B802" s="18" t="s">
        <v>521</v>
      </c>
      <c r="C802" s="18" t="s">
        <v>520</v>
      </c>
      <c r="D802" s="19">
        <v>1966</v>
      </c>
      <c r="E802" s="20" t="s">
        <v>6</v>
      </c>
      <c r="F802" s="66" t="s">
        <v>506</v>
      </c>
      <c r="G802" s="18" t="s">
        <v>507</v>
      </c>
      <c r="H802" s="9" t="str">
        <f t="shared" si="84"/>
        <v>ok</v>
      </c>
      <c r="I802" s="109" t="str">
        <f t="shared" si="89"/>
        <v>GONZALEZ HUESCA ROSA MARIA</v>
      </c>
      <c r="J802" s="10" t="str">
        <f t="shared" si="90"/>
        <v>F-50</v>
      </c>
      <c r="K802" s="10" t="str">
        <f t="shared" si="85"/>
        <v>Adulti</v>
      </c>
      <c r="L802" s="10">
        <f t="shared" si="86"/>
        <v>31</v>
      </c>
      <c r="M802" s="10">
        <f t="shared" si="87"/>
        <v>4000</v>
      </c>
      <c r="N802" s="10" t="str">
        <f t="shared" si="88"/>
        <v>B02</v>
      </c>
    </row>
    <row r="803" spans="1:14">
      <c r="A803" s="63">
        <v>802</v>
      </c>
      <c r="B803" s="18" t="s">
        <v>518</v>
      </c>
      <c r="C803" s="18" t="s">
        <v>519</v>
      </c>
      <c r="D803" s="19">
        <v>2009</v>
      </c>
      <c r="E803" s="20" t="s">
        <v>6</v>
      </c>
      <c r="F803" s="66" t="s">
        <v>506</v>
      </c>
      <c r="G803" s="18" t="s">
        <v>507</v>
      </c>
      <c r="H803" s="9" t="str">
        <f t="shared" si="84"/>
        <v>ok</v>
      </c>
      <c r="I803" s="109" t="str">
        <f t="shared" si="89"/>
        <v>GUERRINI BEATRICE</v>
      </c>
      <c r="J803" s="10" t="str">
        <f t="shared" si="90"/>
        <v>F-Pulcini</v>
      </c>
      <c r="K803" s="10" t="str">
        <f t="shared" si="85"/>
        <v>Giovanile</v>
      </c>
      <c r="L803" s="10">
        <f t="shared" si="86"/>
        <v>5</v>
      </c>
      <c r="M803" s="10">
        <f t="shared" si="87"/>
        <v>400</v>
      </c>
      <c r="N803" s="10" t="str">
        <f t="shared" si="88"/>
        <v>A10</v>
      </c>
    </row>
    <row r="804" spans="1:14">
      <c r="A804" s="63">
        <v>803</v>
      </c>
      <c r="B804" s="18" t="s">
        <v>518</v>
      </c>
      <c r="C804" s="18" t="s">
        <v>517</v>
      </c>
      <c r="D804" s="19">
        <v>2006</v>
      </c>
      <c r="E804" s="20" t="s">
        <v>6</v>
      </c>
      <c r="F804" s="66" t="s">
        <v>506</v>
      </c>
      <c r="G804" s="18" t="s">
        <v>507</v>
      </c>
      <c r="H804" s="9" t="str">
        <f t="shared" si="84"/>
        <v>ok</v>
      </c>
      <c r="I804" s="109" t="str">
        <f t="shared" si="89"/>
        <v>GUERRINI VERONICA</v>
      </c>
      <c r="J804" s="10" t="str">
        <f t="shared" si="90"/>
        <v>F-Esordienti</v>
      </c>
      <c r="K804" s="10" t="str">
        <f t="shared" si="85"/>
        <v>Giovanile</v>
      </c>
      <c r="L804" s="10">
        <f t="shared" si="86"/>
        <v>7</v>
      </c>
      <c r="M804" s="10">
        <f t="shared" si="87"/>
        <v>800</v>
      </c>
      <c r="N804" s="10" t="str">
        <f t="shared" si="88"/>
        <v>A08</v>
      </c>
    </row>
    <row r="805" spans="1:14">
      <c r="A805" s="63">
        <v>804</v>
      </c>
      <c r="B805" s="18" t="s">
        <v>516</v>
      </c>
      <c r="C805" s="18" t="s">
        <v>361</v>
      </c>
      <c r="D805" s="19">
        <v>1951</v>
      </c>
      <c r="E805" s="20" t="s">
        <v>7</v>
      </c>
      <c r="F805" s="66" t="s">
        <v>506</v>
      </c>
      <c r="G805" s="18" t="s">
        <v>507</v>
      </c>
      <c r="H805" s="9" t="str">
        <f t="shared" si="84"/>
        <v>ok</v>
      </c>
      <c r="I805" s="109" t="str">
        <f t="shared" si="89"/>
        <v>MAESTRI PAOLO</v>
      </c>
      <c r="J805" s="10" t="str">
        <f t="shared" si="90"/>
        <v>M-65</v>
      </c>
      <c r="K805" s="10" t="str">
        <f t="shared" si="85"/>
        <v>Adulti</v>
      </c>
      <c r="L805" s="10">
        <f t="shared" si="86"/>
        <v>38</v>
      </c>
      <c r="M805" s="10">
        <f t="shared" si="87"/>
        <v>5000</v>
      </c>
      <c r="N805" s="10" t="str">
        <f t="shared" si="88"/>
        <v>B03</v>
      </c>
    </row>
    <row r="806" spans="1:14">
      <c r="A806" s="63">
        <v>805</v>
      </c>
      <c r="B806" s="18" t="s">
        <v>515</v>
      </c>
      <c r="C806" s="18" t="s">
        <v>514</v>
      </c>
      <c r="D806" s="19">
        <v>1954</v>
      </c>
      <c r="E806" s="20" t="s">
        <v>7</v>
      </c>
      <c r="F806" s="66" t="s">
        <v>506</v>
      </c>
      <c r="G806" s="18" t="s">
        <v>507</v>
      </c>
      <c r="H806" s="9" t="str">
        <f t="shared" si="84"/>
        <v>ok</v>
      </c>
      <c r="I806" s="109" t="str">
        <f t="shared" si="89"/>
        <v>MONUTTI LUIGI</v>
      </c>
      <c r="J806" s="10" t="str">
        <f t="shared" si="90"/>
        <v>M-60</v>
      </c>
      <c r="K806" s="10" t="str">
        <f t="shared" si="85"/>
        <v>Adulti</v>
      </c>
      <c r="L806" s="10">
        <f t="shared" si="86"/>
        <v>36</v>
      </c>
      <c r="M806" s="10">
        <f t="shared" si="87"/>
        <v>5000</v>
      </c>
      <c r="N806" s="10" t="str">
        <f t="shared" si="88"/>
        <v>B03</v>
      </c>
    </row>
    <row r="807" spans="1:14">
      <c r="A807" s="63">
        <v>806</v>
      </c>
      <c r="B807" s="18" t="s">
        <v>512</v>
      </c>
      <c r="C807" s="18" t="s">
        <v>513</v>
      </c>
      <c r="D807" s="19">
        <v>1974</v>
      </c>
      <c r="E807" s="20" t="s">
        <v>6</v>
      </c>
      <c r="F807" s="66" t="s">
        <v>506</v>
      </c>
      <c r="G807" s="18" t="s">
        <v>507</v>
      </c>
      <c r="H807" s="9" t="str">
        <f t="shared" si="84"/>
        <v>ok</v>
      </c>
      <c r="I807" s="109" t="str">
        <f t="shared" si="89"/>
        <v>PIAZZA ANNA</v>
      </c>
      <c r="J807" s="10" t="str">
        <f t="shared" si="90"/>
        <v>F-40</v>
      </c>
      <c r="K807" s="10" t="str">
        <f t="shared" si="85"/>
        <v>Adulti</v>
      </c>
      <c r="L807" s="10">
        <f t="shared" si="86"/>
        <v>27</v>
      </c>
      <c r="M807" s="10">
        <f t="shared" si="87"/>
        <v>4000</v>
      </c>
      <c r="N807" s="10" t="str">
        <f t="shared" si="88"/>
        <v>B02</v>
      </c>
    </row>
    <row r="808" spans="1:14">
      <c r="A808" s="63">
        <v>807</v>
      </c>
      <c r="B808" s="18" t="s">
        <v>512</v>
      </c>
      <c r="C808" s="18" t="s">
        <v>511</v>
      </c>
      <c r="D808" s="19">
        <v>1966</v>
      </c>
      <c r="E808" s="20" t="s">
        <v>7</v>
      </c>
      <c r="F808" s="66" t="s">
        <v>506</v>
      </c>
      <c r="G808" s="18" t="s">
        <v>507</v>
      </c>
      <c r="H808" s="9" t="str">
        <f t="shared" si="84"/>
        <v>ok</v>
      </c>
      <c r="I808" s="109" t="str">
        <f t="shared" si="89"/>
        <v>PIAZZA FRANCO</v>
      </c>
      <c r="J808" s="10" t="str">
        <f t="shared" si="90"/>
        <v>M-50</v>
      </c>
      <c r="K808" s="10" t="str">
        <f t="shared" si="85"/>
        <v>Adulti</v>
      </c>
      <c r="L808" s="10">
        <f t="shared" si="86"/>
        <v>32</v>
      </c>
      <c r="M808" s="10">
        <f t="shared" si="87"/>
        <v>5000</v>
      </c>
      <c r="N808" s="10" t="str">
        <f t="shared" si="88"/>
        <v>B03</v>
      </c>
    </row>
    <row r="809" spans="1:14">
      <c r="A809" s="63">
        <v>808</v>
      </c>
      <c r="B809" s="18" t="s">
        <v>372</v>
      </c>
      <c r="C809" s="18" t="s">
        <v>510</v>
      </c>
      <c r="D809" s="19">
        <v>1952</v>
      </c>
      <c r="E809" s="20" t="s">
        <v>7</v>
      </c>
      <c r="F809" s="66" t="s">
        <v>506</v>
      </c>
      <c r="G809" s="18" t="s">
        <v>507</v>
      </c>
      <c r="H809" s="9" t="str">
        <f t="shared" si="84"/>
        <v>ok</v>
      </c>
      <c r="I809" s="109" t="str">
        <f t="shared" si="89"/>
        <v>POLETTI SILVANO</v>
      </c>
      <c r="J809" s="10" t="str">
        <f t="shared" si="90"/>
        <v>M-65</v>
      </c>
      <c r="K809" s="10" t="str">
        <f t="shared" si="85"/>
        <v>Adulti</v>
      </c>
      <c r="L809" s="10">
        <f t="shared" si="86"/>
        <v>38</v>
      </c>
      <c r="M809" s="10">
        <f t="shared" si="87"/>
        <v>5000</v>
      </c>
      <c r="N809" s="10" t="str">
        <f t="shared" si="88"/>
        <v>B03</v>
      </c>
    </row>
    <row r="810" spans="1:14">
      <c r="A810" s="63">
        <v>809</v>
      </c>
      <c r="B810" s="18" t="s">
        <v>509</v>
      </c>
      <c r="C810" s="18" t="s">
        <v>508</v>
      </c>
      <c r="D810" s="19">
        <v>1960</v>
      </c>
      <c r="E810" s="20" t="s">
        <v>7</v>
      </c>
      <c r="F810" s="66" t="s">
        <v>506</v>
      </c>
      <c r="G810" s="18" t="s">
        <v>507</v>
      </c>
      <c r="H810" s="9" t="str">
        <f t="shared" si="84"/>
        <v>ok</v>
      </c>
      <c r="I810" s="109" t="str">
        <f t="shared" si="89"/>
        <v>SALIMBENI VALERIO</v>
      </c>
      <c r="J810" s="10" t="str">
        <f t="shared" si="90"/>
        <v>M-55</v>
      </c>
      <c r="K810" s="10" t="str">
        <f t="shared" si="85"/>
        <v>Adulti</v>
      </c>
      <c r="L810" s="10">
        <f t="shared" si="86"/>
        <v>34</v>
      </c>
      <c r="M810" s="10">
        <f t="shared" si="87"/>
        <v>5000</v>
      </c>
      <c r="N810" s="10" t="str">
        <f t="shared" si="88"/>
        <v>B03</v>
      </c>
    </row>
    <row r="811" spans="1:14">
      <c r="A811" s="63">
        <v>810</v>
      </c>
      <c r="B811" s="18" t="s">
        <v>505</v>
      </c>
      <c r="C811" s="18" t="s">
        <v>347</v>
      </c>
      <c r="D811" s="19">
        <v>2003</v>
      </c>
      <c r="E811" s="20" t="s">
        <v>7</v>
      </c>
      <c r="F811" s="66" t="s">
        <v>437</v>
      </c>
      <c r="G811" s="18" t="s">
        <v>438</v>
      </c>
      <c r="H811" s="9" t="str">
        <f t="shared" si="84"/>
        <v>ok</v>
      </c>
      <c r="I811" s="109" t="str">
        <f t="shared" si="89"/>
        <v>ALMESMARI OMAR</v>
      </c>
      <c r="J811" s="10" t="str">
        <f t="shared" si="90"/>
        <v>M-CadettI</v>
      </c>
      <c r="K811" s="10" t="str">
        <f t="shared" si="85"/>
        <v>Giovanile</v>
      </c>
      <c r="L811" s="10">
        <f t="shared" si="86"/>
        <v>14</v>
      </c>
      <c r="M811" s="10">
        <f t="shared" si="87"/>
        <v>2100</v>
      </c>
      <c r="N811" s="10" t="str">
        <f t="shared" si="88"/>
        <v>A01</v>
      </c>
    </row>
    <row r="812" spans="1:14">
      <c r="A812" s="63">
        <v>811</v>
      </c>
      <c r="B812" s="18" t="s">
        <v>503</v>
      </c>
      <c r="C812" s="18" t="s">
        <v>504</v>
      </c>
      <c r="D812" s="19">
        <v>2005</v>
      </c>
      <c r="E812" s="20" t="s">
        <v>6</v>
      </c>
      <c r="F812" s="66" t="s">
        <v>437</v>
      </c>
      <c r="G812" s="18" t="s">
        <v>438</v>
      </c>
      <c r="H812" s="9" t="str">
        <f t="shared" si="84"/>
        <v>ok</v>
      </c>
      <c r="I812" s="109" t="str">
        <f t="shared" si="89"/>
        <v>BACCARI ALESSIA</v>
      </c>
      <c r="J812" s="10" t="str">
        <f t="shared" si="90"/>
        <v>F-Ragazze A</v>
      </c>
      <c r="K812" s="10" t="str">
        <f t="shared" si="85"/>
        <v>Giovanile</v>
      </c>
      <c r="L812" s="10">
        <f t="shared" si="86"/>
        <v>9</v>
      </c>
      <c r="M812" s="10">
        <f t="shared" si="87"/>
        <v>1000</v>
      </c>
      <c r="N812" s="10" t="str">
        <f t="shared" si="88"/>
        <v>A06</v>
      </c>
    </row>
    <row r="813" spans="1:14">
      <c r="A813" s="63">
        <v>812</v>
      </c>
      <c r="B813" s="18" t="s">
        <v>503</v>
      </c>
      <c r="C813" s="18" t="s">
        <v>502</v>
      </c>
      <c r="D813" s="19">
        <v>2009</v>
      </c>
      <c r="E813" s="20" t="s">
        <v>6</v>
      </c>
      <c r="F813" s="66" t="s">
        <v>437</v>
      </c>
      <c r="G813" s="18" t="s">
        <v>438</v>
      </c>
      <c r="H813" s="9" t="str">
        <f t="shared" si="84"/>
        <v>ok</v>
      </c>
      <c r="I813" s="109" t="str">
        <f t="shared" si="89"/>
        <v>BACCARI SOFIA</v>
      </c>
      <c r="J813" s="10" t="str">
        <f t="shared" si="90"/>
        <v>F-Pulcini</v>
      </c>
      <c r="K813" s="10" t="str">
        <f t="shared" si="85"/>
        <v>Giovanile</v>
      </c>
      <c r="L813" s="10">
        <f t="shared" si="86"/>
        <v>5</v>
      </c>
      <c r="M813" s="10">
        <f t="shared" si="87"/>
        <v>400</v>
      </c>
      <c r="N813" s="10" t="str">
        <f t="shared" si="88"/>
        <v>A10</v>
      </c>
    </row>
    <row r="814" spans="1:14">
      <c r="A814" s="63">
        <v>813</v>
      </c>
      <c r="B814" s="18" t="s">
        <v>500</v>
      </c>
      <c r="C814" s="18" t="s">
        <v>501</v>
      </c>
      <c r="D814" s="19">
        <v>2007</v>
      </c>
      <c r="E814" s="20" t="s">
        <v>7</v>
      </c>
      <c r="F814" s="66" t="s">
        <v>437</v>
      </c>
      <c r="G814" s="18" t="s">
        <v>438</v>
      </c>
      <c r="H814" s="9" t="str">
        <f t="shared" si="84"/>
        <v>ok</v>
      </c>
      <c r="I814" s="109" t="str">
        <f t="shared" si="89"/>
        <v>BARILLI BEN</v>
      </c>
      <c r="J814" s="10" t="str">
        <f t="shared" si="90"/>
        <v>M-Esordienti</v>
      </c>
      <c r="K814" s="10" t="str">
        <f t="shared" si="85"/>
        <v>Giovanile</v>
      </c>
      <c r="L814" s="10">
        <f t="shared" si="86"/>
        <v>8</v>
      </c>
      <c r="M814" s="10">
        <f t="shared" si="87"/>
        <v>800</v>
      </c>
      <c r="N814" s="10" t="str">
        <f t="shared" si="88"/>
        <v>A07</v>
      </c>
    </row>
    <row r="815" spans="1:14">
      <c r="A815" s="63">
        <v>814</v>
      </c>
      <c r="B815" s="18" t="s">
        <v>500</v>
      </c>
      <c r="C815" s="18" t="s">
        <v>499</v>
      </c>
      <c r="D815" s="19">
        <v>2010</v>
      </c>
      <c r="E815" s="20" t="s">
        <v>7</v>
      </c>
      <c r="F815" s="66" t="s">
        <v>437</v>
      </c>
      <c r="G815" s="18" t="s">
        <v>438</v>
      </c>
      <c r="H815" s="9" t="str">
        <f t="shared" si="84"/>
        <v>ok</v>
      </c>
      <c r="I815" s="109" t="str">
        <f t="shared" si="89"/>
        <v>BARILLI NICK</v>
      </c>
      <c r="J815" s="10" t="str">
        <f t="shared" si="90"/>
        <v>M-Primi Passi</v>
      </c>
      <c r="K815" s="10" t="str">
        <f t="shared" si="85"/>
        <v>Giovanile</v>
      </c>
      <c r="L815" s="10">
        <f t="shared" si="86"/>
        <v>4</v>
      </c>
      <c r="M815" s="10">
        <f t="shared" si="87"/>
        <v>400</v>
      </c>
      <c r="N815" s="10" t="str">
        <f t="shared" si="88"/>
        <v>A11</v>
      </c>
    </row>
    <row r="816" spans="1:14">
      <c r="A816" s="63">
        <v>815</v>
      </c>
      <c r="B816" s="18" t="s">
        <v>498</v>
      </c>
      <c r="C816" s="18" t="s">
        <v>417</v>
      </c>
      <c r="D816" s="19">
        <v>2002</v>
      </c>
      <c r="E816" s="20" t="s">
        <v>7</v>
      </c>
      <c r="F816" s="66" t="s">
        <v>437</v>
      </c>
      <c r="G816" s="18" t="s">
        <v>438</v>
      </c>
      <c r="H816" s="9" t="str">
        <f t="shared" si="84"/>
        <v>ok</v>
      </c>
      <c r="I816" s="109" t="str">
        <f t="shared" si="89"/>
        <v>BERGIANTI GABRIELE</v>
      </c>
      <c r="J816" s="10" t="str">
        <f t="shared" si="90"/>
        <v>M-CadettI</v>
      </c>
      <c r="K816" s="10" t="str">
        <f t="shared" si="85"/>
        <v>Giovanile</v>
      </c>
      <c r="L816" s="10">
        <f t="shared" si="86"/>
        <v>14</v>
      </c>
      <c r="M816" s="10">
        <f t="shared" si="87"/>
        <v>2100</v>
      </c>
      <c r="N816" s="10" t="str">
        <f t="shared" si="88"/>
        <v>A01</v>
      </c>
    </row>
    <row r="817" spans="1:14">
      <c r="A817" s="63">
        <v>816</v>
      </c>
      <c r="B817" s="18" t="s">
        <v>498</v>
      </c>
      <c r="C817" s="18" t="s">
        <v>497</v>
      </c>
      <c r="D817" s="19">
        <v>1995</v>
      </c>
      <c r="E817" s="20" t="s">
        <v>7</v>
      </c>
      <c r="F817" s="66" t="s">
        <v>437</v>
      </c>
      <c r="G817" s="18" t="s">
        <v>438</v>
      </c>
      <c r="H817" s="9" t="str">
        <f t="shared" si="84"/>
        <v>ok</v>
      </c>
      <c r="I817" s="109" t="str">
        <f t="shared" si="89"/>
        <v>BERGIANTI JHONNY</v>
      </c>
      <c r="J817" s="10" t="str">
        <f t="shared" si="90"/>
        <v>M-20</v>
      </c>
      <c r="K817" s="10" t="str">
        <f t="shared" si="85"/>
        <v>Adulti</v>
      </c>
      <c r="L817" s="10">
        <f t="shared" si="86"/>
        <v>20</v>
      </c>
      <c r="M817" s="10">
        <f t="shared" si="87"/>
        <v>6500</v>
      </c>
      <c r="N817" s="10" t="str">
        <f t="shared" si="88"/>
        <v>B04</v>
      </c>
    </row>
    <row r="818" spans="1:14">
      <c r="A818" s="63"/>
      <c r="B818" s="18" t="s">
        <v>496</v>
      </c>
      <c r="C818" s="18" t="s">
        <v>417</v>
      </c>
      <c r="D818" s="19">
        <v>2009</v>
      </c>
      <c r="E818" s="20" t="s">
        <v>7</v>
      </c>
      <c r="F818" s="66" t="s">
        <v>437</v>
      </c>
      <c r="G818" s="18" t="s">
        <v>438</v>
      </c>
      <c r="H818" s="9" t="str">
        <f t="shared" si="84"/>
        <v>ok</v>
      </c>
      <c r="I818" s="109" t="str">
        <f t="shared" si="89"/>
        <v>BERNABEI GABRIELE</v>
      </c>
      <c r="J818" s="10" t="str">
        <f t="shared" si="90"/>
        <v>M-Pulcini</v>
      </c>
      <c r="K818" s="10" t="str">
        <f t="shared" si="85"/>
        <v>Giovanile</v>
      </c>
      <c r="L818" s="10">
        <f t="shared" si="86"/>
        <v>6</v>
      </c>
      <c r="M818" s="10">
        <f t="shared" si="87"/>
        <v>400</v>
      </c>
      <c r="N818" s="10" t="str">
        <f t="shared" si="88"/>
        <v>A09</v>
      </c>
    </row>
    <row r="819" spans="1:14">
      <c r="A819" s="63">
        <v>818</v>
      </c>
      <c r="B819" s="18" t="s">
        <v>495</v>
      </c>
      <c r="C819" s="18" t="s">
        <v>361</v>
      </c>
      <c r="D819" s="19">
        <v>1958</v>
      </c>
      <c r="E819" s="20" t="s">
        <v>7</v>
      </c>
      <c r="F819" s="66" t="s">
        <v>437</v>
      </c>
      <c r="G819" s="18" t="s">
        <v>438</v>
      </c>
      <c r="H819" s="9" t="str">
        <f t="shared" si="84"/>
        <v>ok</v>
      </c>
      <c r="I819" s="109" t="str">
        <f t="shared" si="89"/>
        <v>BERTANI PAOLO</v>
      </c>
      <c r="J819" s="10" t="str">
        <f t="shared" si="90"/>
        <v>M-55</v>
      </c>
      <c r="K819" s="10" t="str">
        <f t="shared" si="85"/>
        <v>Adulti</v>
      </c>
      <c r="L819" s="10">
        <f t="shared" si="86"/>
        <v>34</v>
      </c>
      <c r="M819" s="10">
        <f t="shared" si="87"/>
        <v>5000</v>
      </c>
      <c r="N819" s="10" t="str">
        <f t="shared" si="88"/>
        <v>B03</v>
      </c>
    </row>
    <row r="820" spans="1:14">
      <c r="A820" s="63">
        <v>819</v>
      </c>
      <c r="B820" s="18" t="s">
        <v>494</v>
      </c>
      <c r="C820" s="18" t="s">
        <v>493</v>
      </c>
      <c r="D820" s="19">
        <v>2004</v>
      </c>
      <c r="E820" s="20" t="s">
        <v>7</v>
      </c>
      <c r="F820" s="66" t="s">
        <v>437</v>
      </c>
      <c r="G820" s="18" t="s">
        <v>438</v>
      </c>
      <c r="H820" s="9" t="str">
        <f t="shared" si="84"/>
        <v>ok</v>
      </c>
      <c r="I820" s="109" t="str">
        <f t="shared" si="89"/>
        <v>BEZZI ENRICO</v>
      </c>
      <c r="J820" s="10" t="str">
        <f t="shared" si="90"/>
        <v>M-Ragazzi B</v>
      </c>
      <c r="K820" s="10" t="str">
        <f t="shared" si="85"/>
        <v>Giovanile</v>
      </c>
      <c r="L820" s="10">
        <f t="shared" si="86"/>
        <v>12</v>
      </c>
      <c r="M820" s="10">
        <f t="shared" si="87"/>
        <v>1000</v>
      </c>
      <c r="N820" s="10" t="str">
        <f t="shared" si="88"/>
        <v>A03</v>
      </c>
    </row>
    <row r="821" spans="1:14">
      <c r="A821" s="63">
        <v>820</v>
      </c>
      <c r="B821" s="18" t="s">
        <v>492</v>
      </c>
      <c r="C821" s="18" t="s">
        <v>491</v>
      </c>
      <c r="D821" s="19">
        <v>2006</v>
      </c>
      <c r="E821" s="20" t="s">
        <v>6</v>
      </c>
      <c r="F821" s="66" t="s">
        <v>437</v>
      </c>
      <c r="G821" s="18" t="s">
        <v>438</v>
      </c>
      <c r="H821" s="9" t="str">
        <f t="shared" si="84"/>
        <v>ok</v>
      </c>
      <c r="I821" s="109" t="str">
        <f t="shared" si="89"/>
        <v>BOCCOLARI ARIANNA</v>
      </c>
      <c r="J821" s="10" t="str">
        <f t="shared" si="90"/>
        <v>F-Esordienti</v>
      </c>
      <c r="K821" s="10" t="str">
        <f t="shared" si="85"/>
        <v>Giovanile</v>
      </c>
      <c r="L821" s="10">
        <f t="shared" si="86"/>
        <v>7</v>
      </c>
      <c r="M821" s="10">
        <f t="shared" si="87"/>
        <v>800</v>
      </c>
      <c r="N821" s="10" t="str">
        <f t="shared" si="88"/>
        <v>A08</v>
      </c>
    </row>
    <row r="822" spans="1:14">
      <c r="A822" s="63">
        <v>821</v>
      </c>
      <c r="B822" s="18" t="s">
        <v>490</v>
      </c>
      <c r="C822" s="18" t="s">
        <v>456</v>
      </c>
      <c r="D822" s="19">
        <v>2006</v>
      </c>
      <c r="E822" s="20" t="s">
        <v>6</v>
      </c>
      <c r="F822" s="66" t="s">
        <v>437</v>
      </c>
      <c r="G822" s="18" t="s">
        <v>438</v>
      </c>
      <c r="H822" s="9" t="str">
        <f t="shared" si="84"/>
        <v>ok</v>
      </c>
      <c r="I822" s="109" t="str">
        <f t="shared" si="89"/>
        <v>BOLOGNESI MARTINA</v>
      </c>
      <c r="J822" s="10" t="str">
        <f t="shared" si="90"/>
        <v>F-Esordienti</v>
      </c>
      <c r="K822" s="10" t="str">
        <f t="shared" si="85"/>
        <v>Giovanile</v>
      </c>
      <c r="L822" s="10">
        <f t="shared" si="86"/>
        <v>7</v>
      </c>
      <c r="M822" s="10">
        <f t="shared" si="87"/>
        <v>800</v>
      </c>
      <c r="N822" s="10" t="str">
        <f t="shared" si="88"/>
        <v>A08</v>
      </c>
    </row>
    <row r="823" spans="1:14">
      <c r="A823" s="63">
        <v>822</v>
      </c>
      <c r="B823" s="18" t="s">
        <v>489</v>
      </c>
      <c r="C823" s="18" t="s">
        <v>420</v>
      </c>
      <c r="D823" s="19">
        <v>2007</v>
      </c>
      <c r="E823" s="20" t="s">
        <v>6</v>
      </c>
      <c r="F823" s="66" t="s">
        <v>437</v>
      </c>
      <c r="G823" s="18" t="s">
        <v>438</v>
      </c>
      <c r="H823" s="9" t="str">
        <f t="shared" si="84"/>
        <v>ok</v>
      </c>
      <c r="I823" s="109" t="str">
        <f t="shared" si="89"/>
        <v>BONORA ELENA</v>
      </c>
      <c r="J823" s="10" t="str">
        <f t="shared" si="90"/>
        <v>F-Esordienti</v>
      </c>
      <c r="K823" s="10" t="str">
        <f t="shared" si="85"/>
        <v>Giovanile</v>
      </c>
      <c r="L823" s="10">
        <f t="shared" si="86"/>
        <v>7</v>
      </c>
      <c r="M823" s="10">
        <f t="shared" si="87"/>
        <v>800</v>
      </c>
      <c r="N823" s="10" t="str">
        <f t="shared" si="88"/>
        <v>A08</v>
      </c>
    </row>
    <row r="824" spans="1:14">
      <c r="A824" s="63">
        <v>823</v>
      </c>
      <c r="B824" s="18" t="s">
        <v>488</v>
      </c>
      <c r="C824" s="18" t="s">
        <v>487</v>
      </c>
      <c r="D824" s="19">
        <v>2008</v>
      </c>
      <c r="E824" s="20" t="s">
        <v>7</v>
      </c>
      <c r="F824" s="66" t="s">
        <v>437</v>
      </c>
      <c r="G824" s="18" t="s">
        <v>438</v>
      </c>
      <c r="H824" s="9" t="str">
        <f t="shared" si="84"/>
        <v>ok</v>
      </c>
      <c r="I824" s="109" t="str">
        <f t="shared" si="89"/>
        <v>BORGHI MAXIM</v>
      </c>
      <c r="J824" s="10" t="str">
        <f t="shared" si="90"/>
        <v>M-Pulcini</v>
      </c>
      <c r="K824" s="10" t="str">
        <f t="shared" si="85"/>
        <v>Giovanile</v>
      </c>
      <c r="L824" s="10">
        <f t="shared" si="86"/>
        <v>6</v>
      </c>
      <c r="M824" s="10">
        <f t="shared" si="87"/>
        <v>400</v>
      </c>
      <c r="N824" s="10" t="str">
        <f t="shared" si="88"/>
        <v>A09</v>
      </c>
    </row>
    <row r="825" spans="1:14">
      <c r="A825" s="63">
        <v>824</v>
      </c>
      <c r="B825" s="18" t="s">
        <v>486</v>
      </c>
      <c r="C825" s="18" t="s">
        <v>485</v>
      </c>
      <c r="D825" s="19">
        <v>2003</v>
      </c>
      <c r="E825" s="20" t="s">
        <v>7</v>
      </c>
      <c r="F825" s="66" t="s">
        <v>437</v>
      </c>
      <c r="G825" s="18" t="s">
        <v>438</v>
      </c>
      <c r="H825" s="9" t="str">
        <f t="shared" si="84"/>
        <v>ok</v>
      </c>
      <c r="I825" s="109" t="str">
        <f t="shared" si="89"/>
        <v>BORJA OUSSAMA</v>
      </c>
      <c r="J825" s="10" t="str">
        <f t="shared" si="90"/>
        <v>M-CadettI</v>
      </c>
      <c r="K825" s="10" t="str">
        <f t="shared" si="85"/>
        <v>Giovanile</v>
      </c>
      <c r="L825" s="10">
        <f t="shared" si="86"/>
        <v>14</v>
      </c>
      <c r="M825" s="10">
        <f t="shared" si="87"/>
        <v>2100</v>
      </c>
      <c r="N825" s="10" t="str">
        <f t="shared" si="88"/>
        <v>A01</v>
      </c>
    </row>
    <row r="826" spans="1:14">
      <c r="A826" s="63">
        <v>825</v>
      </c>
      <c r="B826" s="18" t="s">
        <v>484</v>
      </c>
      <c r="C826" s="18" t="s">
        <v>248</v>
      </c>
      <c r="D826" s="19">
        <v>2002</v>
      </c>
      <c r="E826" s="20" t="s">
        <v>7</v>
      </c>
      <c r="F826" s="66" t="s">
        <v>437</v>
      </c>
      <c r="G826" s="18" t="s">
        <v>438</v>
      </c>
      <c r="H826" s="9" t="str">
        <f t="shared" si="84"/>
        <v>ok</v>
      </c>
      <c r="I826" s="109" t="str">
        <f t="shared" si="89"/>
        <v>BOTTARI EDOARDO</v>
      </c>
      <c r="J826" s="10" t="str">
        <f t="shared" si="90"/>
        <v>M-CadettI</v>
      </c>
      <c r="K826" s="10" t="str">
        <f t="shared" si="85"/>
        <v>Giovanile</v>
      </c>
      <c r="L826" s="10">
        <f t="shared" si="86"/>
        <v>14</v>
      </c>
      <c r="M826" s="10">
        <f t="shared" si="87"/>
        <v>2100</v>
      </c>
      <c r="N826" s="10" t="str">
        <f t="shared" si="88"/>
        <v>A01</v>
      </c>
    </row>
    <row r="827" spans="1:14">
      <c r="A827" s="63">
        <v>826</v>
      </c>
      <c r="B827" s="18" t="s">
        <v>2581</v>
      </c>
      <c r="C827" s="18" t="s">
        <v>482</v>
      </c>
      <c r="D827" s="19">
        <v>2005</v>
      </c>
      <c r="E827" s="20" t="s">
        <v>6</v>
      </c>
      <c r="F827" s="66" t="s">
        <v>437</v>
      </c>
      <c r="G827" s="18" t="s">
        <v>438</v>
      </c>
      <c r="H827" s="9" t="str">
        <f t="shared" si="84"/>
        <v>ok</v>
      </c>
      <c r="I827" s="109" t="str">
        <f t="shared" si="89"/>
        <v>#BURANI CHIARA</v>
      </c>
      <c r="J827" s="10" t="str">
        <f t="shared" si="90"/>
        <v>F-Ragazze A</v>
      </c>
      <c r="K827" s="10" t="str">
        <f t="shared" si="85"/>
        <v>Giovanile</v>
      </c>
      <c r="L827" s="10">
        <f t="shared" si="86"/>
        <v>9</v>
      </c>
      <c r="M827" s="10">
        <f t="shared" si="87"/>
        <v>1000</v>
      </c>
      <c r="N827" s="10" t="str">
        <f t="shared" si="88"/>
        <v>A06</v>
      </c>
    </row>
    <row r="828" spans="1:14">
      <c r="A828" s="63">
        <v>827</v>
      </c>
      <c r="B828" s="18" t="s">
        <v>481</v>
      </c>
      <c r="C828" s="18" t="s">
        <v>480</v>
      </c>
      <c r="D828" s="19">
        <v>2004</v>
      </c>
      <c r="E828" s="20" t="s">
        <v>7</v>
      </c>
      <c r="F828" s="66" t="s">
        <v>437</v>
      </c>
      <c r="G828" s="18" t="s">
        <v>438</v>
      </c>
      <c r="H828" s="9" t="str">
        <f t="shared" si="84"/>
        <v>ok</v>
      </c>
      <c r="I828" s="109" t="str">
        <f t="shared" si="89"/>
        <v>CANEPARI CRISTOFER</v>
      </c>
      <c r="J828" s="10" t="str">
        <f t="shared" si="90"/>
        <v>M-Ragazzi B</v>
      </c>
      <c r="K828" s="10" t="str">
        <f t="shared" si="85"/>
        <v>Giovanile</v>
      </c>
      <c r="L828" s="10">
        <f t="shared" si="86"/>
        <v>12</v>
      </c>
      <c r="M828" s="10">
        <f t="shared" si="87"/>
        <v>1000</v>
      </c>
      <c r="N828" s="10" t="str">
        <f t="shared" si="88"/>
        <v>A03</v>
      </c>
    </row>
    <row r="829" spans="1:14">
      <c r="A829" s="63">
        <v>828</v>
      </c>
      <c r="B829" s="18" t="s">
        <v>479</v>
      </c>
      <c r="C829" s="18" t="s">
        <v>339</v>
      </c>
      <c r="D829" s="19">
        <v>2007</v>
      </c>
      <c r="E829" s="20" t="s">
        <v>7</v>
      </c>
      <c r="F829" s="66" t="s">
        <v>437</v>
      </c>
      <c r="G829" s="18" t="s">
        <v>438</v>
      </c>
      <c r="H829" s="9" t="str">
        <f t="shared" si="84"/>
        <v>ok</v>
      </c>
      <c r="I829" s="109" t="str">
        <f t="shared" si="89"/>
        <v>CIUFFREDA DAVIDE</v>
      </c>
      <c r="J829" s="10" t="str">
        <f t="shared" si="90"/>
        <v>M-Esordienti</v>
      </c>
      <c r="K829" s="10" t="str">
        <f t="shared" si="85"/>
        <v>Giovanile</v>
      </c>
      <c r="L829" s="10">
        <f t="shared" si="86"/>
        <v>8</v>
      </c>
      <c r="M829" s="10">
        <f t="shared" si="87"/>
        <v>800</v>
      </c>
      <c r="N829" s="10" t="str">
        <f t="shared" si="88"/>
        <v>A07</v>
      </c>
    </row>
    <row r="830" spans="1:14">
      <c r="A830" s="63">
        <v>829</v>
      </c>
      <c r="B830" s="18" t="s">
        <v>477</v>
      </c>
      <c r="C830" s="18" t="s">
        <v>478</v>
      </c>
      <c r="D830" s="19">
        <v>1980</v>
      </c>
      <c r="E830" s="20" t="s">
        <v>7</v>
      </c>
      <c r="F830" s="66" t="s">
        <v>437</v>
      </c>
      <c r="G830" s="18" t="s">
        <v>438</v>
      </c>
      <c r="H830" s="9" t="str">
        <f t="shared" si="84"/>
        <v>ok</v>
      </c>
      <c r="I830" s="109" t="str">
        <f t="shared" si="89"/>
        <v>DAVOLI GIOVANNI</v>
      </c>
      <c r="J830" s="10" t="str">
        <f t="shared" si="90"/>
        <v>M-35</v>
      </c>
      <c r="K830" s="10" t="str">
        <f t="shared" si="85"/>
        <v>Adulti</v>
      </c>
      <c r="L830" s="10">
        <f t="shared" si="86"/>
        <v>26</v>
      </c>
      <c r="M830" s="10">
        <f t="shared" si="87"/>
        <v>6500</v>
      </c>
      <c r="N830" s="10" t="str">
        <f t="shared" si="88"/>
        <v>B04</v>
      </c>
    </row>
    <row r="831" spans="1:14">
      <c r="A831" s="63">
        <v>830</v>
      </c>
      <c r="B831" s="18" t="s">
        <v>477</v>
      </c>
      <c r="C831" s="18" t="s">
        <v>250</v>
      </c>
      <c r="D831" s="19">
        <v>2009</v>
      </c>
      <c r="E831" s="20" t="s">
        <v>7</v>
      </c>
      <c r="F831" s="66" t="s">
        <v>437</v>
      </c>
      <c r="G831" s="18" t="s">
        <v>438</v>
      </c>
      <c r="H831" s="9" t="str">
        <f t="shared" si="84"/>
        <v>ok</v>
      </c>
      <c r="I831" s="109" t="str">
        <f t="shared" si="89"/>
        <v>DAVOLI MATTIA</v>
      </c>
      <c r="J831" s="10" t="str">
        <f t="shared" si="90"/>
        <v>M-Pulcini</v>
      </c>
      <c r="K831" s="10" t="str">
        <f t="shared" si="85"/>
        <v>Giovanile</v>
      </c>
      <c r="L831" s="10">
        <f t="shared" si="86"/>
        <v>6</v>
      </c>
      <c r="M831" s="10">
        <f t="shared" si="87"/>
        <v>400</v>
      </c>
      <c r="N831" s="10" t="str">
        <f t="shared" si="88"/>
        <v>A09</v>
      </c>
    </row>
    <row r="832" spans="1:14">
      <c r="A832" s="63">
        <v>831</v>
      </c>
      <c r="B832" s="18" t="s">
        <v>476</v>
      </c>
      <c r="C832" s="18" t="s">
        <v>475</v>
      </c>
      <c r="D832" s="19">
        <v>2006</v>
      </c>
      <c r="E832" s="20" t="s">
        <v>6</v>
      </c>
      <c r="F832" s="66" t="s">
        <v>437</v>
      </c>
      <c r="G832" s="18" t="s">
        <v>438</v>
      </c>
      <c r="H832" s="9" t="str">
        <f t="shared" si="84"/>
        <v>ok</v>
      </c>
      <c r="I832" s="109" t="str">
        <f t="shared" si="89"/>
        <v>DEL RIO DIANA</v>
      </c>
      <c r="J832" s="10" t="str">
        <f t="shared" si="90"/>
        <v>F-Esordienti</v>
      </c>
      <c r="K832" s="10" t="str">
        <f t="shared" si="85"/>
        <v>Giovanile</v>
      </c>
      <c r="L832" s="10">
        <f t="shared" si="86"/>
        <v>7</v>
      </c>
      <c r="M832" s="10">
        <f t="shared" si="87"/>
        <v>800</v>
      </c>
      <c r="N832" s="10" t="str">
        <f t="shared" si="88"/>
        <v>A08</v>
      </c>
    </row>
    <row r="833" spans="1:14">
      <c r="A833" s="63">
        <v>832</v>
      </c>
      <c r="B833" s="18" t="s">
        <v>474</v>
      </c>
      <c r="C833" s="18" t="s">
        <v>473</v>
      </c>
      <c r="D833" s="19">
        <v>2005</v>
      </c>
      <c r="E833" s="20" t="s">
        <v>6</v>
      </c>
      <c r="F833" s="66" t="s">
        <v>437</v>
      </c>
      <c r="G833" s="18" t="s">
        <v>438</v>
      </c>
      <c r="H833" s="9" t="str">
        <f t="shared" si="84"/>
        <v>ok</v>
      </c>
      <c r="I833" s="109" t="str">
        <f t="shared" si="89"/>
        <v>DELLA RAGIONE ALICE</v>
      </c>
      <c r="J833" s="10" t="str">
        <f t="shared" si="90"/>
        <v>F-Ragazze A</v>
      </c>
      <c r="K833" s="10" t="str">
        <f t="shared" si="85"/>
        <v>Giovanile</v>
      </c>
      <c r="L833" s="10">
        <f t="shared" si="86"/>
        <v>9</v>
      </c>
      <c r="M833" s="10">
        <f t="shared" si="87"/>
        <v>1000</v>
      </c>
      <c r="N833" s="10" t="str">
        <f t="shared" si="88"/>
        <v>A06</v>
      </c>
    </row>
    <row r="834" spans="1:14">
      <c r="A834" s="63">
        <v>833</v>
      </c>
      <c r="B834" s="18" t="s">
        <v>472</v>
      </c>
      <c r="C834" s="18" t="s">
        <v>471</v>
      </c>
      <c r="D834" s="19">
        <v>2006</v>
      </c>
      <c r="E834" s="20" t="s">
        <v>6</v>
      </c>
      <c r="F834" s="66" t="s">
        <v>437</v>
      </c>
      <c r="G834" s="18" t="s">
        <v>438</v>
      </c>
      <c r="H834" s="9" t="str">
        <f t="shared" ref="H834:H897" si="91">IF(COUNTA($B834)&gt;0,IF(COUNTIFS($B$2:$B$2502,$B834,$C$2:$C$2502,$C834,$D$2:$D$2502,$D834)&gt;1,"Duplicato","ok"),"-")</f>
        <v>ok</v>
      </c>
      <c r="I834" s="109" t="str">
        <f t="shared" si="89"/>
        <v>DENTI CARLOTTA</v>
      </c>
      <c r="J834" s="10" t="str">
        <f t="shared" si="90"/>
        <v>F-Esordienti</v>
      </c>
      <c r="K834" s="10" t="str">
        <f t="shared" ref="K834:K897" si="92">IF($B834&gt;"",VLOOKUP($E834&amp;$D834,_DeterminaCategorie,3,TRUE),"-")</f>
        <v>Giovanile</v>
      </c>
      <c r="L834" s="10">
        <f t="shared" ref="L834:L897" si="93">IF($B834&gt;"",VLOOKUP($E834&amp;$D834,_DeterminaCategorie,4,TRUE),"-")</f>
        <v>7</v>
      </c>
      <c r="M834" s="10">
        <f t="shared" ref="M834:M897" si="94">IF($B834&gt;"",VLOOKUP($E834&amp;$D834,_DeterminaCategorie,6,TRUE),"-")</f>
        <v>800</v>
      </c>
      <c r="N834" s="10" t="str">
        <f t="shared" ref="N834:N897" si="95">IF($B834&gt;"",VLOOKUP($E834&amp;$D834,_DeterminaCategorie,7,TRUE),"-")</f>
        <v>A08</v>
      </c>
    </row>
    <row r="835" spans="1:14">
      <c r="A835" s="63">
        <v>834</v>
      </c>
      <c r="B835" s="18" t="s">
        <v>470</v>
      </c>
      <c r="C835" s="18" t="s">
        <v>339</v>
      </c>
      <c r="D835" s="19">
        <v>2003</v>
      </c>
      <c r="E835" s="20" t="s">
        <v>7</v>
      </c>
      <c r="F835" s="66" t="s">
        <v>437</v>
      </c>
      <c r="G835" s="18" t="s">
        <v>438</v>
      </c>
      <c r="H835" s="9" t="str">
        <f t="shared" si="91"/>
        <v>ok</v>
      </c>
      <c r="I835" s="109" t="str">
        <f t="shared" ref="I835:I898" si="96">TRIM(B835) &amp; " " &amp; TRIM(C835)</f>
        <v>FERRARI DAVIDE</v>
      </c>
      <c r="J835" s="10" t="str">
        <f t="shared" ref="J835:J898" si="97">IF(B835&gt;"",VLOOKUP($E835&amp;$D835,_DeterminaCategorie,5,TRUE),"-")</f>
        <v>M-CadettI</v>
      </c>
      <c r="K835" s="10" t="str">
        <f t="shared" si="92"/>
        <v>Giovanile</v>
      </c>
      <c r="L835" s="10">
        <f t="shared" si="93"/>
        <v>14</v>
      </c>
      <c r="M835" s="10">
        <f t="shared" si="94"/>
        <v>2100</v>
      </c>
      <c r="N835" s="10" t="str">
        <f t="shared" si="95"/>
        <v>A01</v>
      </c>
    </row>
    <row r="836" spans="1:14">
      <c r="A836" s="63">
        <v>835</v>
      </c>
      <c r="B836" s="18" t="s">
        <v>2611</v>
      </c>
      <c r="C836" s="18" t="s">
        <v>243</v>
      </c>
      <c r="D836" s="19">
        <v>2008</v>
      </c>
      <c r="E836" s="20" t="s">
        <v>7</v>
      </c>
      <c r="F836" s="66" t="s">
        <v>437</v>
      </c>
      <c r="G836" s="18" t="s">
        <v>438</v>
      </c>
      <c r="H836" s="9" t="str">
        <f t="shared" si="91"/>
        <v>ok</v>
      </c>
      <c r="I836" s="109" t="str">
        <f t="shared" si="96"/>
        <v>#FERRI MATTEO</v>
      </c>
      <c r="J836" s="10" t="str">
        <f t="shared" si="97"/>
        <v>M-Pulcini</v>
      </c>
      <c r="K836" s="10" t="str">
        <f t="shared" si="92"/>
        <v>Giovanile</v>
      </c>
      <c r="L836" s="10">
        <f t="shared" si="93"/>
        <v>6</v>
      </c>
      <c r="M836" s="10">
        <f t="shared" si="94"/>
        <v>400</v>
      </c>
      <c r="N836" s="10" t="str">
        <f t="shared" si="95"/>
        <v>A09</v>
      </c>
    </row>
    <row r="837" spans="1:14">
      <c r="A837" s="63">
        <v>836</v>
      </c>
      <c r="B837" s="18" t="s">
        <v>468</v>
      </c>
      <c r="C837" s="18" t="s">
        <v>467</v>
      </c>
      <c r="D837" s="19">
        <v>2004</v>
      </c>
      <c r="E837" s="20" t="s">
        <v>7</v>
      </c>
      <c r="F837" s="66" t="s">
        <v>437</v>
      </c>
      <c r="G837" s="18" t="s">
        <v>438</v>
      </c>
      <c r="H837" s="9" t="str">
        <f t="shared" si="91"/>
        <v>ok</v>
      </c>
      <c r="I837" s="109" t="str">
        <f t="shared" si="96"/>
        <v>FONTANI ANGELO</v>
      </c>
      <c r="J837" s="10" t="str">
        <f t="shared" si="97"/>
        <v>M-Ragazzi B</v>
      </c>
      <c r="K837" s="10" t="str">
        <f t="shared" si="92"/>
        <v>Giovanile</v>
      </c>
      <c r="L837" s="10">
        <f t="shared" si="93"/>
        <v>12</v>
      </c>
      <c r="M837" s="10">
        <f t="shared" si="94"/>
        <v>1000</v>
      </c>
      <c r="N837" s="10" t="str">
        <f t="shared" si="95"/>
        <v>A03</v>
      </c>
    </row>
    <row r="838" spans="1:14">
      <c r="A838" s="63">
        <v>837</v>
      </c>
      <c r="B838" s="18" t="s">
        <v>466</v>
      </c>
      <c r="C838" s="18" t="s">
        <v>325</v>
      </c>
      <c r="D838" s="19">
        <v>1966</v>
      </c>
      <c r="E838" s="20" t="s">
        <v>7</v>
      </c>
      <c r="F838" s="66" t="s">
        <v>437</v>
      </c>
      <c r="G838" s="18" t="s">
        <v>438</v>
      </c>
      <c r="H838" s="9" t="str">
        <f t="shared" si="91"/>
        <v>ok</v>
      </c>
      <c r="I838" s="109" t="str">
        <f t="shared" si="96"/>
        <v>GOVI MARCO</v>
      </c>
      <c r="J838" s="10" t="str">
        <f t="shared" si="97"/>
        <v>M-50</v>
      </c>
      <c r="K838" s="10" t="str">
        <f t="shared" si="92"/>
        <v>Adulti</v>
      </c>
      <c r="L838" s="10">
        <f t="shared" si="93"/>
        <v>32</v>
      </c>
      <c r="M838" s="10">
        <f t="shared" si="94"/>
        <v>5000</v>
      </c>
      <c r="N838" s="10" t="str">
        <f t="shared" si="95"/>
        <v>B03</v>
      </c>
    </row>
    <row r="839" spans="1:14">
      <c r="A839" s="63">
        <v>838</v>
      </c>
      <c r="B839" s="18" t="s">
        <v>466</v>
      </c>
      <c r="C839" s="18" t="s">
        <v>465</v>
      </c>
      <c r="D839" s="19">
        <v>2007</v>
      </c>
      <c r="E839" s="20" t="s">
        <v>6</v>
      </c>
      <c r="F839" s="66" t="s">
        <v>437</v>
      </c>
      <c r="G839" s="18" t="s">
        <v>438</v>
      </c>
      <c r="H839" s="9" t="str">
        <f t="shared" si="91"/>
        <v>ok</v>
      </c>
      <c r="I839" s="109" t="str">
        <f t="shared" si="96"/>
        <v>GOVI MATILDE</v>
      </c>
      <c r="J839" s="10" t="str">
        <f t="shared" si="97"/>
        <v>F-Esordienti</v>
      </c>
      <c r="K839" s="10" t="str">
        <f t="shared" si="92"/>
        <v>Giovanile</v>
      </c>
      <c r="L839" s="10">
        <f t="shared" si="93"/>
        <v>7</v>
      </c>
      <c r="M839" s="10">
        <f t="shared" si="94"/>
        <v>800</v>
      </c>
      <c r="N839" s="10" t="str">
        <f t="shared" si="95"/>
        <v>A08</v>
      </c>
    </row>
    <row r="840" spans="1:14">
      <c r="A840" s="63">
        <v>839</v>
      </c>
      <c r="B840" s="18" t="s">
        <v>2582</v>
      </c>
      <c r="C840" s="18" t="s">
        <v>463</v>
      </c>
      <c r="D840" s="19">
        <v>2006</v>
      </c>
      <c r="E840" s="20" t="s">
        <v>7</v>
      </c>
      <c r="F840" s="66" t="s">
        <v>437</v>
      </c>
      <c r="G840" s="18" t="s">
        <v>438</v>
      </c>
      <c r="H840" s="9" t="str">
        <f t="shared" si="91"/>
        <v>ok</v>
      </c>
      <c r="I840" s="109" t="str">
        <f t="shared" si="96"/>
        <v>#GUIDETTI ADAM</v>
      </c>
      <c r="J840" s="10" t="str">
        <f t="shared" si="97"/>
        <v>M-Esordienti</v>
      </c>
      <c r="K840" s="10" t="str">
        <f t="shared" si="92"/>
        <v>Giovanile</v>
      </c>
      <c r="L840" s="10">
        <f t="shared" si="93"/>
        <v>8</v>
      </c>
      <c r="M840" s="10">
        <f t="shared" si="94"/>
        <v>800</v>
      </c>
      <c r="N840" s="10" t="str">
        <f t="shared" si="95"/>
        <v>A07</v>
      </c>
    </row>
    <row r="841" spans="1:14">
      <c r="A841" s="63">
        <v>840</v>
      </c>
      <c r="B841" s="18" t="s">
        <v>462</v>
      </c>
      <c r="C841" s="18" t="s">
        <v>461</v>
      </c>
      <c r="D841" s="19">
        <v>2001</v>
      </c>
      <c r="E841" s="20" t="s">
        <v>7</v>
      </c>
      <c r="F841" s="66" t="s">
        <v>437</v>
      </c>
      <c r="G841" s="18" t="s">
        <v>438</v>
      </c>
      <c r="H841" s="9" t="str">
        <f t="shared" si="91"/>
        <v>ok</v>
      </c>
      <c r="I841" s="109" t="str">
        <f t="shared" si="96"/>
        <v>LUSUARDI FABIO</v>
      </c>
      <c r="J841" s="10" t="str">
        <f t="shared" si="97"/>
        <v>M-AllievI</v>
      </c>
      <c r="K841" s="10" t="str">
        <f t="shared" si="92"/>
        <v>Giovanile</v>
      </c>
      <c r="L841" s="10">
        <f t="shared" si="93"/>
        <v>16</v>
      </c>
      <c r="M841" s="10">
        <f t="shared" si="94"/>
        <v>2500</v>
      </c>
      <c r="N841" s="10" t="str">
        <f t="shared" si="95"/>
        <v>B01</v>
      </c>
    </row>
    <row r="842" spans="1:14">
      <c r="A842" s="63">
        <v>841</v>
      </c>
      <c r="B842" s="18" t="s">
        <v>2610</v>
      </c>
      <c r="C842" s="18" t="s">
        <v>295</v>
      </c>
      <c r="D842" s="19">
        <v>2007</v>
      </c>
      <c r="E842" s="20" t="s">
        <v>6</v>
      </c>
      <c r="F842" s="66" t="s">
        <v>437</v>
      </c>
      <c r="G842" s="18" t="s">
        <v>438</v>
      </c>
      <c r="H842" s="9" t="str">
        <f t="shared" si="91"/>
        <v>ok</v>
      </c>
      <c r="I842" s="109" t="str">
        <f t="shared" si="96"/>
        <v>#MAMMI SARA</v>
      </c>
      <c r="J842" s="10" t="str">
        <f t="shared" si="97"/>
        <v>F-Esordienti</v>
      </c>
      <c r="K842" s="10" t="str">
        <f t="shared" si="92"/>
        <v>Giovanile</v>
      </c>
      <c r="L842" s="10">
        <f t="shared" si="93"/>
        <v>7</v>
      </c>
      <c r="M842" s="10">
        <f t="shared" si="94"/>
        <v>800</v>
      </c>
      <c r="N842" s="10" t="str">
        <f t="shared" si="95"/>
        <v>A08</v>
      </c>
    </row>
    <row r="843" spans="1:14">
      <c r="A843" s="63">
        <v>842</v>
      </c>
      <c r="B843" s="18" t="s">
        <v>459</v>
      </c>
      <c r="C843" s="18" t="s">
        <v>458</v>
      </c>
      <c r="D843" s="19">
        <v>2004</v>
      </c>
      <c r="E843" s="20" t="s">
        <v>7</v>
      </c>
      <c r="F843" s="66" t="s">
        <v>437</v>
      </c>
      <c r="G843" s="18" t="s">
        <v>438</v>
      </c>
      <c r="H843" s="9" t="str">
        <f t="shared" si="91"/>
        <v>ok</v>
      </c>
      <c r="I843" s="109" t="str">
        <f t="shared" si="96"/>
        <v>MANGOLINI ALEX</v>
      </c>
      <c r="J843" s="10" t="str">
        <f t="shared" si="97"/>
        <v>M-Ragazzi B</v>
      </c>
      <c r="K843" s="10" t="str">
        <f t="shared" si="92"/>
        <v>Giovanile</v>
      </c>
      <c r="L843" s="10">
        <f t="shared" si="93"/>
        <v>12</v>
      </c>
      <c r="M843" s="10">
        <f t="shared" si="94"/>
        <v>1000</v>
      </c>
      <c r="N843" s="10" t="str">
        <f t="shared" si="95"/>
        <v>A03</v>
      </c>
    </row>
    <row r="844" spans="1:14">
      <c r="A844" s="63">
        <v>843</v>
      </c>
      <c r="B844" s="18" t="s">
        <v>457</v>
      </c>
      <c r="C844" s="18" t="s">
        <v>456</v>
      </c>
      <c r="D844" s="19">
        <v>2008</v>
      </c>
      <c r="E844" s="20" t="s">
        <v>6</v>
      </c>
      <c r="F844" s="66" t="s">
        <v>437</v>
      </c>
      <c r="G844" s="18" t="s">
        <v>438</v>
      </c>
      <c r="H844" s="9" t="str">
        <f t="shared" si="91"/>
        <v>ok</v>
      </c>
      <c r="I844" s="109" t="str">
        <f t="shared" si="96"/>
        <v>MEGLIOLI MARTINA</v>
      </c>
      <c r="J844" s="10" t="str">
        <f t="shared" si="97"/>
        <v>F-Pulcini</v>
      </c>
      <c r="K844" s="10" t="str">
        <f t="shared" si="92"/>
        <v>Giovanile</v>
      </c>
      <c r="L844" s="10">
        <f t="shared" si="93"/>
        <v>5</v>
      </c>
      <c r="M844" s="10">
        <f t="shared" si="94"/>
        <v>400</v>
      </c>
      <c r="N844" s="10" t="str">
        <f t="shared" si="95"/>
        <v>A10</v>
      </c>
    </row>
    <row r="845" spans="1:14">
      <c r="A845" s="63">
        <v>844</v>
      </c>
      <c r="B845" s="18" t="s">
        <v>455</v>
      </c>
      <c r="C845" s="18" t="s">
        <v>355</v>
      </c>
      <c r="D845" s="19">
        <v>2005</v>
      </c>
      <c r="E845" s="20" t="s">
        <v>7</v>
      </c>
      <c r="F845" s="66" t="s">
        <v>437</v>
      </c>
      <c r="G845" s="18" t="s">
        <v>438</v>
      </c>
      <c r="H845" s="9" t="str">
        <f t="shared" si="91"/>
        <v>ok</v>
      </c>
      <c r="I845" s="109" t="str">
        <f t="shared" si="96"/>
        <v>MICHELETTI ANDREA</v>
      </c>
      <c r="J845" s="10" t="str">
        <f t="shared" si="97"/>
        <v>M-Ragazzi A</v>
      </c>
      <c r="K845" s="10" t="str">
        <f t="shared" si="92"/>
        <v>Giovanile</v>
      </c>
      <c r="L845" s="10">
        <f t="shared" si="93"/>
        <v>10</v>
      </c>
      <c r="M845" s="10">
        <f t="shared" si="94"/>
        <v>1000</v>
      </c>
      <c r="N845" s="10" t="str">
        <f t="shared" si="95"/>
        <v>A05</v>
      </c>
    </row>
    <row r="846" spans="1:14">
      <c r="A846" s="63">
        <v>845</v>
      </c>
      <c r="B846" s="18" t="s">
        <v>454</v>
      </c>
      <c r="C846" s="18" t="s">
        <v>429</v>
      </c>
      <c r="D846" s="19">
        <v>2004</v>
      </c>
      <c r="E846" s="20" t="s">
        <v>7</v>
      </c>
      <c r="F846" s="66" t="s">
        <v>437</v>
      </c>
      <c r="G846" s="18" t="s">
        <v>438</v>
      </c>
      <c r="H846" s="9" t="str">
        <f t="shared" si="91"/>
        <v>ok</v>
      </c>
      <c r="I846" s="109" t="str">
        <f t="shared" si="96"/>
        <v>MONTANARI FEDERICO</v>
      </c>
      <c r="J846" s="10" t="str">
        <f t="shared" si="97"/>
        <v>M-Ragazzi B</v>
      </c>
      <c r="K846" s="10" t="str">
        <f t="shared" si="92"/>
        <v>Giovanile</v>
      </c>
      <c r="L846" s="10">
        <f t="shared" si="93"/>
        <v>12</v>
      </c>
      <c r="M846" s="10">
        <f t="shared" si="94"/>
        <v>1000</v>
      </c>
      <c r="N846" s="10" t="str">
        <f t="shared" si="95"/>
        <v>A03</v>
      </c>
    </row>
    <row r="847" spans="1:14">
      <c r="A847" s="63">
        <v>846</v>
      </c>
      <c r="B847" s="18" t="s">
        <v>452</v>
      </c>
      <c r="C847" s="18" t="s">
        <v>453</v>
      </c>
      <c r="D847" s="19">
        <v>2005</v>
      </c>
      <c r="E847" s="20" t="s">
        <v>6</v>
      </c>
      <c r="F847" s="66" t="s">
        <v>437</v>
      </c>
      <c r="G847" s="18" t="s">
        <v>438</v>
      </c>
      <c r="H847" s="9" t="str">
        <f t="shared" si="91"/>
        <v>ok</v>
      </c>
      <c r="I847" s="109" t="str">
        <f t="shared" si="96"/>
        <v>NICOLINI NOA</v>
      </c>
      <c r="J847" s="10" t="str">
        <f t="shared" si="97"/>
        <v>F-Ragazze A</v>
      </c>
      <c r="K847" s="10" t="str">
        <f t="shared" si="92"/>
        <v>Giovanile</v>
      </c>
      <c r="L847" s="10">
        <f t="shared" si="93"/>
        <v>9</v>
      </c>
      <c r="M847" s="10">
        <f t="shared" si="94"/>
        <v>1000</v>
      </c>
      <c r="N847" s="10" t="str">
        <f t="shared" si="95"/>
        <v>A06</v>
      </c>
    </row>
    <row r="848" spans="1:14">
      <c r="A848" s="63">
        <v>847</v>
      </c>
      <c r="B848" s="18" t="s">
        <v>452</v>
      </c>
      <c r="C848" s="18" t="s">
        <v>451</v>
      </c>
      <c r="D848" s="19">
        <v>2009</v>
      </c>
      <c r="E848" s="20" t="s">
        <v>7</v>
      </c>
      <c r="F848" s="66" t="s">
        <v>437</v>
      </c>
      <c r="G848" s="18" t="s">
        <v>438</v>
      </c>
      <c r="H848" s="9" t="str">
        <f t="shared" si="91"/>
        <v>ok</v>
      </c>
      <c r="I848" s="109" t="str">
        <f t="shared" si="96"/>
        <v>NICOLINI VITTORIO</v>
      </c>
      <c r="J848" s="10" t="str">
        <f t="shared" si="97"/>
        <v>M-Pulcini</v>
      </c>
      <c r="K848" s="10" t="str">
        <f t="shared" si="92"/>
        <v>Giovanile</v>
      </c>
      <c r="L848" s="10">
        <f t="shared" si="93"/>
        <v>6</v>
      </c>
      <c r="M848" s="10">
        <f t="shared" si="94"/>
        <v>400</v>
      </c>
      <c r="N848" s="10" t="str">
        <f t="shared" si="95"/>
        <v>A09</v>
      </c>
    </row>
    <row r="849" spans="1:14">
      <c r="A849" s="63">
        <v>848</v>
      </c>
      <c r="B849" s="18" t="s">
        <v>450</v>
      </c>
      <c r="C849" s="18" t="s">
        <v>412</v>
      </c>
      <c r="D849" s="19">
        <v>2008</v>
      </c>
      <c r="E849" s="20" t="s">
        <v>7</v>
      </c>
      <c r="F849" s="66" t="s">
        <v>437</v>
      </c>
      <c r="G849" s="18" t="s">
        <v>438</v>
      </c>
      <c r="H849" s="9" t="str">
        <f t="shared" si="91"/>
        <v>ok</v>
      </c>
      <c r="I849" s="109" t="str">
        <f t="shared" si="96"/>
        <v>NOTO CRISTIAN</v>
      </c>
      <c r="J849" s="10" t="str">
        <f t="shared" si="97"/>
        <v>M-Pulcini</v>
      </c>
      <c r="K849" s="10" t="str">
        <f t="shared" si="92"/>
        <v>Giovanile</v>
      </c>
      <c r="L849" s="10">
        <f t="shared" si="93"/>
        <v>6</v>
      </c>
      <c r="M849" s="10">
        <f t="shared" si="94"/>
        <v>400</v>
      </c>
      <c r="N849" s="10" t="str">
        <f t="shared" si="95"/>
        <v>A09</v>
      </c>
    </row>
    <row r="850" spans="1:14">
      <c r="A850" s="63">
        <v>849</v>
      </c>
      <c r="B850" s="18" t="s">
        <v>449</v>
      </c>
      <c r="C850" s="18" t="s">
        <v>448</v>
      </c>
      <c r="D850" s="19">
        <v>2005</v>
      </c>
      <c r="E850" s="20" t="s">
        <v>6</v>
      </c>
      <c r="F850" s="66" t="s">
        <v>437</v>
      </c>
      <c r="G850" s="18" t="s">
        <v>438</v>
      </c>
      <c r="H850" s="9" t="str">
        <f t="shared" si="91"/>
        <v>ok</v>
      </c>
      <c r="I850" s="109" t="str">
        <f t="shared" si="96"/>
        <v>PANCIROLI CECILIA</v>
      </c>
      <c r="J850" s="10" t="str">
        <f t="shared" si="97"/>
        <v>F-Ragazze A</v>
      </c>
      <c r="K850" s="10" t="str">
        <f t="shared" si="92"/>
        <v>Giovanile</v>
      </c>
      <c r="L850" s="10">
        <f t="shared" si="93"/>
        <v>9</v>
      </c>
      <c r="M850" s="10">
        <f t="shared" si="94"/>
        <v>1000</v>
      </c>
      <c r="N850" s="10" t="str">
        <f t="shared" si="95"/>
        <v>A06</v>
      </c>
    </row>
    <row r="851" spans="1:14">
      <c r="A851" s="63">
        <v>850</v>
      </c>
      <c r="B851" s="18" t="s">
        <v>447</v>
      </c>
      <c r="C851" s="18" t="s">
        <v>446</v>
      </c>
      <c r="D851" s="19">
        <v>1980</v>
      </c>
      <c r="E851" s="20" t="s">
        <v>6</v>
      </c>
      <c r="F851" s="66" t="s">
        <v>437</v>
      </c>
      <c r="G851" s="18" t="s">
        <v>438</v>
      </c>
      <c r="H851" s="9" t="str">
        <f t="shared" si="91"/>
        <v>ok</v>
      </c>
      <c r="I851" s="109" t="str">
        <f t="shared" si="96"/>
        <v>PIERLI FIORENZA</v>
      </c>
      <c r="J851" s="10" t="str">
        <f t="shared" si="97"/>
        <v>F-35</v>
      </c>
      <c r="K851" s="10" t="str">
        <f t="shared" si="92"/>
        <v>Adulti</v>
      </c>
      <c r="L851" s="10">
        <f t="shared" si="93"/>
        <v>25</v>
      </c>
      <c r="M851" s="10">
        <f t="shared" si="94"/>
        <v>4000</v>
      </c>
      <c r="N851" s="10" t="str">
        <f t="shared" si="95"/>
        <v>B02</v>
      </c>
    </row>
    <row r="852" spans="1:14">
      <c r="A852" s="63">
        <v>851</v>
      </c>
      <c r="B852" s="18" t="s">
        <v>445</v>
      </c>
      <c r="C852" s="18" t="s">
        <v>295</v>
      </c>
      <c r="D852" s="19">
        <v>2008</v>
      </c>
      <c r="E852" s="20" t="s">
        <v>6</v>
      </c>
      <c r="F852" s="66" t="s">
        <v>437</v>
      </c>
      <c r="G852" s="18" t="s">
        <v>438</v>
      </c>
      <c r="H852" s="9" t="str">
        <f t="shared" si="91"/>
        <v>ok</v>
      </c>
      <c r="I852" s="109" t="str">
        <f t="shared" si="96"/>
        <v>SACCANI VEZZANI SARA</v>
      </c>
      <c r="J852" s="10" t="str">
        <f t="shared" si="97"/>
        <v>F-Pulcini</v>
      </c>
      <c r="K852" s="10" t="str">
        <f t="shared" si="92"/>
        <v>Giovanile</v>
      </c>
      <c r="L852" s="10">
        <f t="shared" si="93"/>
        <v>5</v>
      </c>
      <c r="M852" s="10">
        <f t="shared" si="94"/>
        <v>400</v>
      </c>
      <c r="N852" s="10" t="str">
        <f t="shared" si="95"/>
        <v>A10</v>
      </c>
    </row>
    <row r="853" spans="1:14">
      <c r="A853" s="63">
        <v>852</v>
      </c>
      <c r="B853" s="18" t="s">
        <v>444</v>
      </c>
      <c r="C853" s="18" t="s">
        <v>424</v>
      </c>
      <c r="D853" s="19">
        <v>1993</v>
      </c>
      <c r="E853" s="20" t="s">
        <v>7</v>
      </c>
      <c r="F853" s="66" t="s">
        <v>437</v>
      </c>
      <c r="G853" s="18" t="s">
        <v>438</v>
      </c>
      <c r="H853" s="9" t="str">
        <f t="shared" si="91"/>
        <v>ok</v>
      </c>
      <c r="I853" s="109" t="str">
        <f t="shared" si="96"/>
        <v>SEVERI RICCARDO</v>
      </c>
      <c r="J853" s="10" t="str">
        <f t="shared" si="97"/>
        <v>M-20</v>
      </c>
      <c r="K853" s="10" t="str">
        <f t="shared" si="92"/>
        <v>Adulti</v>
      </c>
      <c r="L853" s="10">
        <f t="shared" si="93"/>
        <v>20</v>
      </c>
      <c r="M853" s="10">
        <f t="shared" si="94"/>
        <v>6500</v>
      </c>
      <c r="N853" s="10" t="str">
        <f t="shared" si="95"/>
        <v>B04</v>
      </c>
    </row>
    <row r="854" spans="1:14">
      <c r="A854" s="63">
        <v>853</v>
      </c>
      <c r="B854" s="18" t="s">
        <v>443</v>
      </c>
      <c r="C854" s="18" t="s">
        <v>442</v>
      </c>
      <c r="D854" s="19">
        <v>2006</v>
      </c>
      <c r="E854" s="20" t="s">
        <v>6</v>
      </c>
      <c r="F854" s="66" t="s">
        <v>437</v>
      </c>
      <c r="G854" s="18" t="s">
        <v>438</v>
      </c>
      <c r="H854" s="9" t="str">
        <f t="shared" si="91"/>
        <v>ok</v>
      </c>
      <c r="I854" s="109" t="str">
        <f t="shared" si="96"/>
        <v>SPAGGIARI LISA</v>
      </c>
      <c r="J854" s="10" t="str">
        <f t="shared" si="97"/>
        <v>F-Esordienti</v>
      </c>
      <c r="K854" s="10" t="str">
        <f t="shared" si="92"/>
        <v>Giovanile</v>
      </c>
      <c r="L854" s="10">
        <f t="shared" si="93"/>
        <v>7</v>
      </c>
      <c r="M854" s="10">
        <f t="shared" si="94"/>
        <v>800</v>
      </c>
      <c r="N854" s="10" t="str">
        <f t="shared" si="95"/>
        <v>A08</v>
      </c>
    </row>
    <row r="855" spans="1:14">
      <c r="A855" s="63">
        <v>854</v>
      </c>
      <c r="B855" s="18" t="s">
        <v>441</v>
      </c>
      <c r="C855" s="18" t="s">
        <v>356</v>
      </c>
      <c r="D855" s="19">
        <v>2000</v>
      </c>
      <c r="E855" s="20" t="s">
        <v>7</v>
      </c>
      <c r="F855" s="66" t="s">
        <v>437</v>
      </c>
      <c r="G855" s="18" t="s">
        <v>438</v>
      </c>
      <c r="H855" s="9" t="str">
        <f t="shared" si="91"/>
        <v>ok</v>
      </c>
      <c r="I855" s="109" t="str">
        <f t="shared" si="96"/>
        <v>VECCHI FILIPPO</v>
      </c>
      <c r="J855" s="10" t="str">
        <f t="shared" si="97"/>
        <v>M-AllievI</v>
      </c>
      <c r="K855" s="10" t="str">
        <f t="shared" si="92"/>
        <v>Giovanile</v>
      </c>
      <c r="L855" s="10">
        <f t="shared" si="93"/>
        <v>16</v>
      </c>
      <c r="M855" s="10">
        <f t="shared" si="94"/>
        <v>2500</v>
      </c>
      <c r="N855" s="10" t="str">
        <f t="shared" si="95"/>
        <v>B01</v>
      </c>
    </row>
    <row r="856" spans="1:14">
      <c r="A856" s="63">
        <v>855</v>
      </c>
      <c r="B856" s="18" t="s">
        <v>196</v>
      </c>
      <c r="C856" s="18" t="s">
        <v>417</v>
      </c>
      <c r="D856" s="19">
        <v>2006</v>
      </c>
      <c r="E856" s="20" t="s">
        <v>7</v>
      </c>
      <c r="F856" s="66" t="s">
        <v>437</v>
      </c>
      <c r="G856" s="18" t="s">
        <v>438</v>
      </c>
      <c r="H856" s="9" t="str">
        <f t="shared" si="91"/>
        <v>ok</v>
      </c>
      <c r="I856" s="109" t="str">
        <f t="shared" si="96"/>
        <v>VERONA GABRIELE</v>
      </c>
      <c r="J856" s="10" t="str">
        <f t="shared" si="97"/>
        <v>M-Esordienti</v>
      </c>
      <c r="K856" s="10" t="str">
        <f t="shared" si="92"/>
        <v>Giovanile</v>
      </c>
      <c r="L856" s="10">
        <f t="shared" si="93"/>
        <v>8</v>
      </c>
      <c r="M856" s="10">
        <f t="shared" si="94"/>
        <v>800</v>
      </c>
      <c r="N856" s="10" t="str">
        <f t="shared" si="95"/>
        <v>A07</v>
      </c>
    </row>
    <row r="857" spans="1:14">
      <c r="A857" s="63">
        <v>856</v>
      </c>
      <c r="B857" s="18" t="s">
        <v>440</v>
      </c>
      <c r="C857" s="18" t="s">
        <v>439</v>
      </c>
      <c r="D857" s="19">
        <v>1963</v>
      </c>
      <c r="E857" s="20" t="s">
        <v>6</v>
      </c>
      <c r="F857" s="66" t="s">
        <v>437</v>
      </c>
      <c r="G857" s="18" t="s">
        <v>438</v>
      </c>
      <c r="H857" s="9" t="str">
        <f t="shared" si="91"/>
        <v>ok</v>
      </c>
      <c r="I857" s="109" t="str">
        <f t="shared" si="96"/>
        <v>ZINI MILENA</v>
      </c>
      <c r="J857" s="10" t="str">
        <f t="shared" si="97"/>
        <v>F-50</v>
      </c>
      <c r="K857" s="10" t="str">
        <f t="shared" si="92"/>
        <v>Adulti</v>
      </c>
      <c r="L857" s="10">
        <f t="shared" si="93"/>
        <v>31</v>
      </c>
      <c r="M857" s="10">
        <f t="shared" si="94"/>
        <v>4000</v>
      </c>
      <c r="N857" s="10" t="str">
        <f t="shared" si="95"/>
        <v>B02</v>
      </c>
    </row>
    <row r="858" spans="1:14">
      <c r="A858" s="63">
        <v>857</v>
      </c>
      <c r="B858" s="18" t="s">
        <v>436</v>
      </c>
      <c r="C858" s="18" t="s">
        <v>435</v>
      </c>
      <c r="D858" s="19">
        <v>1964</v>
      </c>
      <c r="E858" s="20" t="s">
        <v>7</v>
      </c>
      <c r="F858" s="66" t="s">
        <v>431</v>
      </c>
      <c r="G858" s="18" t="s">
        <v>34</v>
      </c>
      <c r="H858" s="9" t="str">
        <f t="shared" si="91"/>
        <v>ok</v>
      </c>
      <c r="I858" s="109" t="str">
        <f t="shared" si="96"/>
        <v>ADAMI PAOLO GUIDO</v>
      </c>
      <c r="J858" s="10" t="str">
        <f t="shared" si="97"/>
        <v>M-50</v>
      </c>
      <c r="K858" s="10" t="str">
        <f t="shared" si="92"/>
        <v>Adulti</v>
      </c>
      <c r="L858" s="10">
        <f t="shared" si="93"/>
        <v>32</v>
      </c>
      <c r="M858" s="10">
        <f t="shared" si="94"/>
        <v>5000</v>
      </c>
      <c r="N858" s="10" t="str">
        <f t="shared" si="95"/>
        <v>B03</v>
      </c>
    </row>
    <row r="859" spans="1:14">
      <c r="A859" s="63">
        <v>858</v>
      </c>
      <c r="B859" s="18" t="s">
        <v>434</v>
      </c>
      <c r="C859" s="18" t="s">
        <v>433</v>
      </c>
      <c r="D859" s="19">
        <v>1960</v>
      </c>
      <c r="E859" s="20" t="s">
        <v>7</v>
      </c>
      <c r="F859" s="66" t="s">
        <v>431</v>
      </c>
      <c r="G859" s="18" t="s">
        <v>34</v>
      </c>
      <c r="H859" s="9" t="str">
        <f t="shared" si="91"/>
        <v>ok</v>
      </c>
      <c r="I859" s="109" t="str">
        <f t="shared" si="96"/>
        <v>CORSINOTTI MEDARDO</v>
      </c>
      <c r="J859" s="10" t="str">
        <f t="shared" si="97"/>
        <v>M-55</v>
      </c>
      <c r="K859" s="10" t="str">
        <f t="shared" si="92"/>
        <v>Adulti</v>
      </c>
      <c r="L859" s="10">
        <f t="shared" si="93"/>
        <v>34</v>
      </c>
      <c r="M859" s="10">
        <f t="shared" si="94"/>
        <v>5000</v>
      </c>
      <c r="N859" s="10" t="str">
        <f t="shared" si="95"/>
        <v>B03</v>
      </c>
    </row>
    <row r="860" spans="1:14">
      <c r="A860" s="63">
        <v>859</v>
      </c>
      <c r="B860" s="18" t="s">
        <v>432</v>
      </c>
      <c r="C860" s="18" t="s">
        <v>361</v>
      </c>
      <c r="D860" s="19">
        <v>1973</v>
      </c>
      <c r="E860" s="20" t="s">
        <v>7</v>
      </c>
      <c r="F860" s="66" t="s">
        <v>431</v>
      </c>
      <c r="G860" s="18" t="s">
        <v>34</v>
      </c>
      <c r="H860" s="9" t="str">
        <f t="shared" si="91"/>
        <v>ok</v>
      </c>
      <c r="I860" s="109" t="str">
        <f t="shared" si="96"/>
        <v>ROSI PAOLO</v>
      </c>
      <c r="J860" s="10" t="str">
        <f t="shared" si="97"/>
        <v>M-40</v>
      </c>
      <c r="K860" s="10" t="str">
        <f t="shared" si="92"/>
        <v>Adulti</v>
      </c>
      <c r="L860" s="10">
        <f t="shared" si="93"/>
        <v>28</v>
      </c>
      <c r="M860" s="10">
        <f t="shared" si="94"/>
        <v>6500</v>
      </c>
      <c r="N860" s="10" t="str">
        <f t="shared" si="95"/>
        <v>B04</v>
      </c>
    </row>
    <row r="861" spans="1:14">
      <c r="A861" s="63">
        <v>860</v>
      </c>
      <c r="B861" s="18" t="s">
        <v>430</v>
      </c>
      <c r="C861" s="18" t="s">
        <v>429</v>
      </c>
      <c r="D861" s="19">
        <v>2005</v>
      </c>
      <c r="E861" s="20" t="s">
        <v>7</v>
      </c>
      <c r="F861" s="66" t="s">
        <v>382</v>
      </c>
      <c r="G861" s="18" t="s">
        <v>35</v>
      </c>
      <c r="H861" s="9" t="str">
        <f t="shared" si="91"/>
        <v>ok</v>
      </c>
      <c r="I861" s="109" t="str">
        <f t="shared" si="96"/>
        <v>ALLAIRA FEDERICO</v>
      </c>
      <c r="J861" s="10" t="str">
        <f t="shared" si="97"/>
        <v>M-Ragazzi A</v>
      </c>
      <c r="K861" s="10" t="str">
        <f t="shared" si="92"/>
        <v>Giovanile</v>
      </c>
      <c r="L861" s="10">
        <f t="shared" si="93"/>
        <v>10</v>
      </c>
      <c r="M861" s="10">
        <f t="shared" si="94"/>
        <v>1000</v>
      </c>
      <c r="N861" s="10" t="str">
        <f t="shared" si="95"/>
        <v>A05</v>
      </c>
    </row>
    <row r="862" spans="1:14">
      <c r="A862" s="63">
        <v>861</v>
      </c>
      <c r="B862" s="18" t="s">
        <v>428</v>
      </c>
      <c r="C862" s="18" t="s">
        <v>339</v>
      </c>
      <c r="D862" s="19">
        <v>2008</v>
      </c>
      <c r="E862" s="20" t="s">
        <v>7</v>
      </c>
      <c r="F862" s="66" t="s">
        <v>382</v>
      </c>
      <c r="G862" s="18" t="s">
        <v>35</v>
      </c>
      <c r="H862" s="9" t="str">
        <f t="shared" si="91"/>
        <v>ok</v>
      </c>
      <c r="I862" s="109" t="str">
        <f t="shared" si="96"/>
        <v>BRAMBILLA DAVIDE</v>
      </c>
      <c r="J862" s="10" t="str">
        <f t="shared" si="97"/>
        <v>M-Pulcini</v>
      </c>
      <c r="K862" s="10" t="str">
        <f t="shared" si="92"/>
        <v>Giovanile</v>
      </c>
      <c r="L862" s="10">
        <f t="shared" si="93"/>
        <v>6</v>
      </c>
      <c r="M862" s="10">
        <f t="shared" si="94"/>
        <v>400</v>
      </c>
      <c r="N862" s="10" t="str">
        <f t="shared" si="95"/>
        <v>A09</v>
      </c>
    </row>
    <row r="863" spans="1:14">
      <c r="A863" s="63">
        <v>862</v>
      </c>
      <c r="B863" s="18" t="s">
        <v>428</v>
      </c>
      <c r="C863" s="18" t="s">
        <v>427</v>
      </c>
      <c r="D863" s="19">
        <v>1974</v>
      </c>
      <c r="E863" s="20" t="s">
        <v>7</v>
      </c>
      <c r="F863" s="66" t="s">
        <v>382</v>
      </c>
      <c r="G863" s="18" t="s">
        <v>35</v>
      </c>
      <c r="H863" s="9" t="str">
        <f t="shared" si="91"/>
        <v>ok</v>
      </c>
      <c r="I863" s="109" t="str">
        <f t="shared" si="96"/>
        <v>BRAMBILLA MASSIMILIANO</v>
      </c>
      <c r="J863" s="10" t="str">
        <f t="shared" si="97"/>
        <v>M-40</v>
      </c>
      <c r="K863" s="10" t="str">
        <f t="shared" si="92"/>
        <v>Adulti</v>
      </c>
      <c r="L863" s="10">
        <f t="shared" si="93"/>
        <v>28</v>
      </c>
      <c r="M863" s="10">
        <f t="shared" si="94"/>
        <v>6500</v>
      </c>
      <c r="N863" s="10" t="str">
        <f t="shared" si="95"/>
        <v>B04</v>
      </c>
    </row>
    <row r="864" spans="1:14">
      <c r="A864" s="63">
        <v>863</v>
      </c>
      <c r="B864" s="18" t="s">
        <v>425</v>
      </c>
      <c r="C864" s="18" t="s">
        <v>424</v>
      </c>
      <c r="D864" s="19">
        <v>2006</v>
      </c>
      <c r="E864" s="20" t="s">
        <v>7</v>
      </c>
      <c r="F864" s="66" t="s">
        <v>382</v>
      </c>
      <c r="G864" s="18" t="s">
        <v>35</v>
      </c>
      <c r="H864" s="9" t="str">
        <f t="shared" si="91"/>
        <v>ok</v>
      </c>
      <c r="I864" s="109" t="str">
        <f t="shared" si="96"/>
        <v>BUDINI RICCARDO</v>
      </c>
      <c r="J864" s="10" t="str">
        <f t="shared" si="97"/>
        <v>M-Esordienti</v>
      </c>
      <c r="K864" s="10" t="str">
        <f t="shared" si="92"/>
        <v>Giovanile</v>
      </c>
      <c r="L864" s="10">
        <f t="shared" si="93"/>
        <v>8</v>
      </c>
      <c r="M864" s="10">
        <f t="shared" si="94"/>
        <v>800</v>
      </c>
      <c r="N864" s="10" t="str">
        <f t="shared" si="95"/>
        <v>A07</v>
      </c>
    </row>
    <row r="865" spans="1:14">
      <c r="A865" s="63">
        <v>864</v>
      </c>
      <c r="B865" s="18" t="s">
        <v>423</v>
      </c>
      <c r="C865" s="18" t="s">
        <v>422</v>
      </c>
      <c r="D865" s="19">
        <v>2006</v>
      </c>
      <c r="E865" s="20" t="s">
        <v>6</v>
      </c>
      <c r="F865" s="66" t="s">
        <v>382</v>
      </c>
      <c r="G865" s="18" t="s">
        <v>35</v>
      </c>
      <c r="H865" s="9" t="str">
        <f t="shared" si="91"/>
        <v>ok</v>
      </c>
      <c r="I865" s="109" t="str">
        <f t="shared" si="96"/>
        <v>CIARAVOLO MICHELA</v>
      </c>
      <c r="J865" s="10" t="str">
        <f t="shared" si="97"/>
        <v>F-Esordienti</v>
      </c>
      <c r="K865" s="10" t="str">
        <f t="shared" si="92"/>
        <v>Giovanile</v>
      </c>
      <c r="L865" s="10">
        <f t="shared" si="93"/>
        <v>7</v>
      </c>
      <c r="M865" s="10">
        <f t="shared" si="94"/>
        <v>800</v>
      </c>
      <c r="N865" s="10" t="str">
        <f t="shared" si="95"/>
        <v>A08</v>
      </c>
    </row>
    <row r="866" spans="1:14">
      <c r="A866" s="63">
        <v>865</v>
      </c>
      <c r="B866" s="18" t="s">
        <v>421</v>
      </c>
      <c r="C866" s="18" t="s">
        <v>420</v>
      </c>
      <c r="D866" s="19">
        <v>2008</v>
      </c>
      <c r="E866" s="20" t="s">
        <v>6</v>
      </c>
      <c r="F866" s="66" t="s">
        <v>382</v>
      </c>
      <c r="G866" s="18" t="s">
        <v>35</v>
      </c>
      <c r="H866" s="9" t="str">
        <f t="shared" si="91"/>
        <v>ok</v>
      </c>
      <c r="I866" s="109" t="str">
        <f t="shared" si="96"/>
        <v>CINELLI ELENA</v>
      </c>
      <c r="J866" s="10" t="str">
        <f t="shared" si="97"/>
        <v>F-Pulcini</v>
      </c>
      <c r="K866" s="10" t="str">
        <f t="shared" si="92"/>
        <v>Giovanile</v>
      </c>
      <c r="L866" s="10">
        <f t="shared" si="93"/>
        <v>5</v>
      </c>
      <c r="M866" s="10">
        <f t="shared" si="94"/>
        <v>400</v>
      </c>
      <c r="N866" s="10" t="str">
        <f t="shared" si="95"/>
        <v>A10</v>
      </c>
    </row>
    <row r="867" spans="1:14">
      <c r="A867" s="63">
        <v>866</v>
      </c>
      <c r="B867" s="18" t="s">
        <v>419</v>
      </c>
      <c r="C867" s="18" t="s">
        <v>373</v>
      </c>
      <c r="D867" s="19">
        <v>2004</v>
      </c>
      <c r="E867" s="20" t="s">
        <v>7</v>
      </c>
      <c r="F867" s="66" t="s">
        <v>382</v>
      </c>
      <c r="G867" s="18" t="s">
        <v>35</v>
      </c>
      <c r="H867" s="9" t="str">
        <f t="shared" si="91"/>
        <v>ok</v>
      </c>
      <c r="I867" s="109" t="str">
        <f t="shared" si="96"/>
        <v>COLONNELLO DANIELE</v>
      </c>
      <c r="J867" s="10" t="str">
        <f t="shared" si="97"/>
        <v>M-Ragazzi B</v>
      </c>
      <c r="K867" s="10" t="str">
        <f t="shared" si="92"/>
        <v>Giovanile</v>
      </c>
      <c r="L867" s="10">
        <f t="shared" si="93"/>
        <v>12</v>
      </c>
      <c r="M867" s="10">
        <f t="shared" si="94"/>
        <v>1000</v>
      </c>
      <c r="N867" s="10" t="str">
        <f t="shared" si="95"/>
        <v>A03</v>
      </c>
    </row>
    <row r="868" spans="1:14">
      <c r="A868" s="63">
        <v>867</v>
      </c>
      <c r="B868" s="18" t="s">
        <v>418</v>
      </c>
      <c r="C868" s="18" t="s">
        <v>195</v>
      </c>
      <c r="D868" s="19">
        <v>2006</v>
      </c>
      <c r="E868" s="20" t="s">
        <v>7</v>
      </c>
      <c r="F868" s="66" t="s">
        <v>382</v>
      </c>
      <c r="G868" s="18" t="s">
        <v>35</v>
      </c>
      <c r="H868" s="9" t="str">
        <f t="shared" si="91"/>
        <v>ok</v>
      </c>
      <c r="I868" s="109" t="str">
        <f t="shared" si="96"/>
        <v>CUCCINIELLO ALESSANDRO</v>
      </c>
      <c r="J868" s="10" t="str">
        <f t="shared" si="97"/>
        <v>M-Esordienti</v>
      </c>
      <c r="K868" s="10" t="str">
        <f t="shared" si="92"/>
        <v>Giovanile</v>
      </c>
      <c r="L868" s="10">
        <f t="shared" si="93"/>
        <v>8</v>
      </c>
      <c r="M868" s="10">
        <f t="shared" si="94"/>
        <v>800</v>
      </c>
      <c r="N868" s="10" t="str">
        <f t="shared" si="95"/>
        <v>A07</v>
      </c>
    </row>
    <row r="869" spans="1:14">
      <c r="A869" s="63">
        <v>868</v>
      </c>
      <c r="B869" s="18" t="s">
        <v>418</v>
      </c>
      <c r="C869" s="18" t="s">
        <v>417</v>
      </c>
      <c r="D869" s="19">
        <v>2008</v>
      </c>
      <c r="E869" s="20" t="s">
        <v>7</v>
      </c>
      <c r="F869" s="66" t="s">
        <v>382</v>
      </c>
      <c r="G869" s="18" t="s">
        <v>35</v>
      </c>
      <c r="H869" s="9" t="str">
        <f t="shared" si="91"/>
        <v>ok</v>
      </c>
      <c r="I869" s="109" t="str">
        <f t="shared" si="96"/>
        <v>CUCCINIELLO GABRIELE</v>
      </c>
      <c r="J869" s="10" t="str">
        <f t="shared" si="97"/>
        <v>M-Pulcini</v>
      </c>
      <c r="K869" s="10" t="str">
        <f t="shared" si="92"/>
        <v>Giovanile</v>
      </c>
      <c r="L869" s="10">
        <f t="shared" si="93"/>
        <v>6</v>
      </c>
      <c r="M869" s="10">
        <f t="shared" si="94"/>
        <v>400</v>
      </c>
      <c r="N869" s="10" t="str">
        <f t="shared" si="95"/>
        <v>A09</v>
      </c>
    </row>
    <row r="870" spans="1:14">
      <c r="A870" s="63">
        <v>869</v>
      </c>
      <c r="B870" s="18" t="s">
        <v>415</v>
      </c>
      <c r="C870" s="18" t="s">
        <v>416</v>
      </c>
      <c r="D870" s="19">
        <v>2010</v>
      </c>
      <c r="E870" s="20" t="s">
        <v>6</v>
      </c>
      <c r="F870" s="66" t="s">
        <v>382</v>
      </c>
      <c r="G870" s="18" t="s">
        <v>35</v>
      </c>
      <c r="H870" s="9" t="str">
        <f t="shared" si="91"/>
        <v>ok</v>
      </c>
      <c r="I870" s="109" t="str">
        <f t="shared" si="96"/>
        <v>CUTAIA GRETA</v>
      </c>
      <c r="J870" s="10" t="str">
        <f t="shared" si="97"/>
        <v>F-Primi Passi</v>
      </c>
      <c r="K870" s="10" t="str">
        <f t="shared" si="92"/>
        <v>Giovanile</v>
      </c>
      <c r="L870" s="10">
        <f t="shared" si="93"/>
        <v>3</v>
      </c>
      <c r="M870" s="10">
        <f t="shared" si="94"/>
        <v>400</v>
      </c>
      <c r="N870" s="10" t="str">
        <f t="shared" si="95"/>
        <v>A12</v>
      </c>
    </row>
    <row r="871" spans="1:14">
      <c r="A871" s="63">
        <v>870</v>
      </c>
      <c r="B871" s="18" t="s">
        <v>415</v>
      </c>
      <c r="C871" s="18" t="s">
        <v>325</v>
      </c>
      <c r="D871" s="19">
        <v>2006</v>
      </c>
      <c r="E871" s="20" t="s">
        <v>7</v>
      </c>
      <c r="F871" s="66" t="s">
        <v>382</v>
      </c>
      <c r="G871" s="18" t="s">
        <v>35</v>
      </c>
      <c r="H871" s="9" t="str">
        <f t="shared" si="91"/>
        <v>ok</v>
      </c>
      <c r="I871" s="109" t="str">
        <f t="shared" si="96"/>
        <v>CUTAIA MARCO</v>
      </c>
      <c r="J871" s="10" t="str">
        <f t="shared" si="97"/>
        <v>M-Esordienti</v>
      </c>
      <c r="K871" s="10" t="str">
        <f t="shared" si="92"/>
        <v>Giovanile</v>
      </c>
      <c r="L871" s="10">
        <f t="shared" si="93"/>
        <v>8</v>
      </c>
      <c r="M871" s="10">
        <f t="shared" si="94"/>
        <v>800</v>
      </c>
      <c r="N871" s="10" t="str">
        <f t="shared" si="95"/>
        <v>A07</v>
      </c>
    </row>
    <row r="872" spans="1:14">
      <c r="A872" s="63">
        <v>871</v>
      </c>
      <c r="B872" s="18" t="s">
        <v>414</v>
      </c>
      <c r="C872" s="18" t="s">
        <v>413</v>
      </c>
      <c r="D872" s="19">
        <v>2007</v>
      </c>
      <c r="E872" s="20" t="s">
        <v>7</v>
      </c>
      <c r="F872" s="66" t="s">
        <v>382</v>
      </c>
      <c r="G872" s="18" t="s">
        <v>35</v>
      </c>
      <c r="H872" s="9" t="str">
        <f t="shared" si="91"/>
        <v>ok</v>
      </c>
      <c r="I872" s="109" t="str">
        <f t="shared" si="96"/>
        <v>DEGLI ESPOSTI STEFANO</v>
      </c>
      <c r="J872" s="10" t="str">
        <f t="shared" si="97"/>
        <v>M-Esordienti</v>
      </c>
      <c r="K872" s="10" t="str">
        <f t="shared" si="92"/>
        <v>Giovanile</v>
      </c>
      <c r="L872" s="10">
        <f t="shared" si="93"/>
        <v>8</v>
      </c>
      <c r="M872" s="10">
        <f t="shared" si="94"/>
        <v>800</v>
      </c>
      <c r="N872" s="10" t="str">
        <f t="shared" si="95"/>
        <v>A07</v>
      </c>
    </row>
    <row r="873" spans="1:14">
      <c r="A873" s="63">
        <v>872</v>
      </c>
      <c r="B873" s="18" t="s">
        <v>411</v>
      </c>
      <c r="C873" s="18" t="s">
        <v>412</v>
      </c>
      <c r="D873" s="19">
        <v>2007</v>
      </c>
      <c r="E873" s="20" t="s">
        <v>7</v>
      </c>
      <c r="F873" s="66" t="s">
        <v>382</v>
      </c>
      <c r="G873" s="18" t="s">
        <v>35</v>
      </c>
      <c r="H873" s="9" t="str">
        <f t="shared" si="91"/>
        <v>ok</v>
      </c>
      <c r="I873" s="109" t="str">
        <f t="shared" si="96"/>
        <v>GAROFALO CRISTIAN</v>
      </c>
      <c r="J873" s="10" t="str">
        <f t="shared" si="97"/>
        <v>M-Esordienti</v>
      </c>
      <c r="K873" s="10" t="str">
        <f t="shared" si="92"/>
        <v>Giovanile</v>
      </c>
      <c r="L873" s="10">
        <f t="shared" si="93"/>
        <v>8</v>
      </c>
      <c r="M873" s="10">
        <f t="shared" si="94"/>
        <v>800</v>
      </c>
      <c r="N873" s="10" t="str">
        <f t="shared" si="95"/>
        <v>A07</v>
      </c>
    </row>
    <row r="874" spans="1:14">
      <c r="A874" s="63">
        <v>873</v>
      </c>
      <c r="B874" s="18" t="s">
        <v>411</v>
      </c>
      <c r="C874" s="18" t="s">
        <v>410</v>
      </c>
      <c r="D874" s="19">
        <v>2009</v>
      </c>
      <c r="E874" s="20" t="s">
        <v>6</v>
      </c>
      <c r="F874" s="66" t="s">
        <v>382</v>
      </c>
      <c r="G874" s="18" t="s">
        <v>35</v>
      </c>
      <c r="H874" s="9" t="str">
        <f t="shared" si="91"/>
        <v>ok</v>
      </c>
      <c r="I874" s="109" t="str">
        <f t="shared" si="96"/>
        <v>GAROFALO NOEMI</v>
      </c>
      <c r="J874" s="10" t="str">
        <f t="shared" si="97"/>
        <v>F-Pulcini</v>
      </c>
      <c r="K874" s="10" t="str">
        <f t="shared" si="92"/>
        <v>Giovanile</v>
      </c>
      <c r="L874" s="10">
        <f t="shared" si="93"/>
        <v>5</v>
      </c>
      <c r="M874" s="10">
        <f t="shared" si="94"/>
        <v>400</v>
      </c>
      <c r="N874" s="10" t="str">
        <f t="shared" si="95"/>
        <v>A10</v>
      </c>
    </row>
    <row r="875" spans="1:14">
      <c r="A875" s="63">
        <v>874</v>
      </c>
      <c r="B875" s="18" t="s">
        <v>408</v>
      </c>
      <c r="C875" s="18" t="s">
        <v>409</v>
      </c>
      <c r="D875" s="19">
        <v>2002</v>
      </c>
      <c r="E875" s="20" t="s">
        <v>7</v>
      </c>
      <c r="F875" s="66" t="s">
        <v>382</v>
      </c>
      <c r="G875" s="18" t="s">
        <v>35</v>
      </c>
      <c r="H875" s="9" t="str">
        <f t="shared" si="91"/>
        <v>ok</v>
      </c>
      <c r="I875" s="109" t="str">
        <f t="shared" si="96"/>
        <v>GARUTI GIOELE</v>
      </c>
      <c r="J875" s="10" t="str">
        <f t="shared" si="97"/>
        <v>M-CadettI</v>
      </c>
      <c r="K875" s="10" t="str">
        <f t="shared" si="92"/>
        <v>Giovanile</v>
      </c>
      <c r="L875" s="10">
        <f t="shared" si="93"/>
        <v>14</v>
      </c>
      <c r="M875" s="10">
        <f t="shared" si="94"/>
        <v>2100</v>
      </c>
      <c r="N875" s="10" t="str">
        <f t="shared" si="95"/>
        <v>A01</v>
      </c>
    </row>
    <row r="876" spans="1:14">
      <c r="A876" s="63">
        <v>875</v>
      </c>
      <c r="B876" s="18" t="s">
        <v>408</v>
      </c>
      <c r="C876" s="18" t="s">
        <v>407</v>
      </c>
      <c r="D876" s="19">
        <v>2005</v>
      </c>
      <c r="E876" s="20" t="s">
        <v>7</v>
      </c>
      <c r="F876" s="66" t="s">
        <v>382</v>
      </c>
      <c r="G876" s="18" t="s">
        <v>35</v>
      </c>
      <c r="H876" s="9" t="str">
        <f t="shared" si="91"/>
        <v>ok</v>
      </c>
      <c r="I876" s="109" t="str">
        <f t="shared" si="96"/>
        <v>GARUTI TOBIA</v>
      </c>
      <c r="J876" s="10" t="str">
        <f t="shared" si="97"/>
        <v>M-Ragazzi A</v>
      </c>
      <c r="K876" s="10" t="str">
        <f t="shared" si="92"/>
        <v>Giovanile</v>
      </c>
      <c r="L876" s="10">
        <f t="shared" si="93"/>
        <v>10</v>
      </c>
      <c r="M876" s="10">
        <f t="shared" si="94"/>
        <v>1000</v>
      </c>
      <c r="N876" s="10" t="str">
        <f t="shared" si="95"/>
        <v>A05</v>
      </c>
    </row>
    <row r="877" spans="1:14">
      <c r="A877" s="63">
        <v>876</v>
      </c>
      <c r="B877" s="18" t="s">
        <v>268</v>
      </c>
      <c r="C877" s="18" t="s">
        <v>406</v>
      </c>
      <c r="D877" s="19">
        <v>2008</v>
      </c>
      <c r="E877" s="20" t="s">
        <v>6</v>
      </c>
      <c r="F877" s="66" t="s">
        <v>382</v>
      </c>
      <c r="G877" s="18" t="s">
        <v>35</v>
      </c>
      <c r="H877" s="9" t="str">
        <f t="shared" si="91"/>
        <v>ok</v>
      </c>
      <c r="I877" s="109" t="str">
        <f t="shared" si="96"/>
        <v>GRANDI VITTORIA</v>
      </c>
      <c r="J877" s="10" t="str">
        <f t="shared" si="97"/>
        <v>F-Pulcini</v>
      </c>
      <c r="K877" s="10" t="str">
        <f t="shared" si="92"/>
        <v>Giovanile</v>
      </c>
      <c r="L877" s="10">
        <f t="shared" si="93"/>
        <v>5</v>
      </c>
      <c r="M877" s="10">
        <f t="shared" si="94"/>
        <v>400</v>
      </c>
      <c r="N877" s="10" t="str">
        <f t="shared" si="95"/>
        <v>A10</v>
      </c>
    </row>
    <row r="878" spans="1:14">
      <c r="A878" s="63"/>
      <c r="B878" s="18" t="s">
        <v>405</v>
      </c>
      <c r="C878" s="18" t="s">
        <v>404</v>
      </c>
      <c r="D878" s="19">
        <v>2008</v>
      </c>
      <c r="E878" s="20" t="s">
        <v>7</v>
      </c>
      <c r="F878" s="66" t="s">
        <v>382</v>
      </c>
      <c r="G878" s="18" t="s">
        <v>35</v>
      </c>
      <c r="H878" s="9" t="str">
        <f t="shared" si="91"/>
        <v>ok</v>
      </c>
      <c r="I878" s="109" t="str">
        <f t="shared" si="96"/>
        <v>MELOTTI CHRISTIAN</v>
      </c>
      <c r="J878" s="10" t="str">
        <f t="shared" si="97"/>
        <v>M-Pulcini</v>
      </c>
      <c r="K878" s="10" t="str">
        <f t="shared" si="92"/>
        <v>Giovanile</v>
      </c>
      <c r="L878" s="10">
        <f t="shared" si="93"/>
        <v>6</v>
      </c>
      <c r="M878" s="10">
        <f t="shared" si="94"/>
        <v>400</v>
      </c>
      <c r="N878" s="10" t="str">
        <f t="shared" si="95"/>
        <v>A09</v>
      </c>
    </row>
    <row r="879" spans="1:14">
      <c r="A879" s="63">
        <v>878</v>
      </c>
      <c r="B879" s="18" t="s">
        <v>2583</v>
      </c>
      <c r="C879" s="18" t="s">
        <v>243</v>
      </c>
      <c r="D879" s="19">
        <v>2004</v>
      </c>
      <c r="E879" s="20" t="s">
        <v>7</v>
      </c>
      <c r="F879" s="66" t="s">
        <v>382</v>
      </c>
      <c r="G879" s="18" t="s">
        <v>35</v>
      </c>
      <c r="H879" s="9" t="str">
        <f t="shared" si="91"/>
        <v>ok</v>
      </c>
      <c r="I879" s="109" t="str">
        <f t="shared" si="96"/>
        <v>#MICCICHE' MATTEO</v>
      </c>
      <c r="J879" s="10" t="str">
        <f t="shared" si="97"/>
        <v>M-Ragazzi B</v>
      </c>
      <c r="K879" s="10" t="str">
        <f t="shared" si="92"/>
        <v>Giovanile</v>
      </c>
      <c r="L879" s="10">
        <f t="shared" si="93"/>
        <v>12</v>
      </c>
      <c r="M879" s="10">
        <f t="shared" si="94"/>
        <v>1000</v>
      </c>
      <c r="N879" s="10" t="str">
        <f t="shared" si="95"/>
        <v>A03</v>
      </c>
    </row>
    <row r="880" spans="1:14">
      <c r="A880" s="63">
        <v>879</v>
      </c>
      <c r="B880" s="18" t="s">
        <v>402</v>
      </c>
      <c r="C880" s="18" t="s">
        <v>401</v>
      </c>
      <c r="D880" s="19">
        <v>2007</v>
      </c>
      <c r="E880" s="20" t="s">
        <v>6</v>
      </c>
      <c r="F880" s="66" t="s">
        <v>382</v>
      </c>
      <c r="G880" s="18" t="s">
        <v>35</v>
      </c>
      <c r="H880" s="9" t="str">
        <f t="shared" si="91"/>
        <v>ok</v>
      </c>
      <c r="I880" s="109" t="str">
        <f t="shared" si="96"/>
        <v>PALMIERI MARTINA THI PHONG</v>
      </c>
      <c r="J880" s="10" t="str">
        <f t="shared" si="97"/>
        <v>F-Esordienti</v>
      </c>
      <c r="K880" s="10" t="str">
        <f t="shared" si="92"/>
        <v>Giovanile</v>
      </c>
      <c r="L880" s="10">
        <f t="shared" si="93"/>
        <v>7</v>
      </c>
      <c r="M880" s="10">
        <f t="shared" si="94"/>
        <v>800</v>
      </c>
      <c r="N880" s="10" t="str">
        <f t="shared" si="95"/>
        <v>A08</v>
      </c>
    </row>
    <row r="881" spans="1:14">
      <c r="A881" s="63">
        <v>880</v>
      </c>
      <c r="B881" s="18" t="s">
        <v>216</v>
      </c>
      <c r="C881" s="18" t="s">
        <v>322</v>
      </c>
      <c r="D881" s="19">
        <v>2004</v>
      </c>
      <c r="E881" s="20" t="s">
        <v>7</v>
      </c>
      <c r="F881" s="66" t="s">
        <v>382</v>
      </c>
      <c r="G881" s="18" t="s">
        <v>35</v>
      </c>
      <c r="H881" s="9" t="str">
        <f t="shared" si="91"/>
        <v>ok</v>
      </c>
      <c r="I881" s="109" t="str">
        <f t="shared" si="96"/>
        <v>PANCALDI EMANUELE</v>
      </c>
      <c r="J881" s="10" t="str">
        <f t="shared" si="97"/>
        <v>M-Ragazzi B</v>
      </c>
      <c r="K881" s="10" t="str">
        <f t="shared" si="92"/>
        <v>Giovanile</v>
      </c>
      <c r="L881" s="10">
        <f t="shared" si="93"/>
        <v>12</v>
      </c>
      <c r="M881" s="10">
        <f t="shared" si="94"/>
        <v>1000</v>
      </c>
      <c r="N881" s="10" t="str">
        <f t="shared" si="95"/>
        <v>A03</v>
      </c>
    </row>
    <row r="882" spans="1:14">
      <c r="A882" s="63">
        <v>881</v>
      </c>
      <c r="B882" s="18" t="s">
        <v>400</v>
      </c>
      <c r="C882" s="18" t="s">
        <v>355</v>
      </c>
      <c r="D882" s="19">
        <v>2006</v>
      </c>
      <c r="E882" s="20" t="s">
        <v>7</v>
      </c>
      <c r="F882" s="66" t="s">
        <v>382</v>
      </c>
      <c r="G882" s="18" t="s">
        <v>35</v>
      </c>
      <c r="H882" s="9" t="str">
        <f t="shared" si="91"/>
        <v>ok</v>
      </c>
      <c r="I882" s="109" t="str">
        <f t="shared" si="96"/>
        <v>POZZI ANDREA</v>
      </c>
      <c r="J882" s="10" t="str">
        <f t="shared" si="97"/>
        <v>M-Esordienti</v>
      </c>
      <c r="K882" s="10" t="str">
        <f t="shared" si="92"/>
        <v>Giovanile</v>
      </c>
      <c r="L882" s="10">
        <f t="shared" si="93"/>
        <v>8</v>
      </c>
      <c r="M882" s="10">
        <f t="shared" si="94"/>
        <v>800</v>
      </c>
      <c r="N882" s="10" t="str">
        <f t="shared" si="95"/>
        <v>A07</v>
      </c>
    </row>
    <row r="883" spans="1:14">
      <c r="A883" s="63">
        <v>882</v>
      </c>
      <c r="B883" s="18" t="s">
        <v>399</v>
      </c>
      <c r="C883" s="18" t="s">
        <v>318</v>
      </c>
      <c r="D883" s="19">
        <v>2008</v>
      </c>
      <c r="E883" s="20" t="s">
        <v>6</v>
      </c>
      <c r="F883" s="66" t="s">
        <v>382</v>
      </c>
      <c r="G883" s="18" t="s">
        <v>35</v>
      </c>
      <c r="H883" s="9" t="str">
        <f t="shared" si="91"/>
        <v>ok</v>
      </c>
      <c r="I883" s="109" t="str">
        <f t="shared" si="96"/>
        <v>PRIMICERI TERESA</v>
      </c>
      <c r="J883" s="10" t="str">
        <f t="shared" si="97"/>
        <v>F-Pulcini</v>
      </c>
      <c r="K883" s="10" t="str">
        <f t="shared" si="92"/>
        <v>Giovanile</v>
      </c>
      <c r="L883" s="10">
        <f t="shared" si="93"/>
        <v>5</v>
      </c>
      <c r="M883" s="10">
        <f t="shared" si="94"/>
        <v>400</v>
      </c>
      <c r="N883" s="10" t="str">
        <f t="shared" si="95"/>
        <v>A10</v>
      </c>
    </row>
    <row r="884" spans="1:14">
      <c r="A884" s="63">
        <v>883</v>
      </c>
      <c r="B884" s="18" t="s">
        <v>398</v>
      </c>
      <c r="C884" s="18" t="s">
        <v>397</v>
      </c>
      <c r="D884" s="19">
        <v>2009</v>
      </c>
      <c r="E884" s="20" t="s">
        <v>7</v>
      </c>
      <c r="F884" s="66" t="s">
        <v>382</v>
      </c>
      <c r="G884" s="18" t="s">
        <v>35</v>
      </c>
      <c r="H884" s="9" t="str">
        <f t="shared" si="91"/>
        <v>ok</v>
      </c>
      <c r="I884" s="109" t="str">
        <f t="shared" si="96"/>
        <v>SANDROLINI CESARE</v>
      </c>
      <c r="J884" s="10" t="str">
        <f t="shared" si="97"/>
        <v>M-Pulcini</v>
      </c>
      <c r="K884" s="10" t="str">
        <f t="shared" si="92"/>
        <v>Giovanile</v>
      </c>
      <c r="L884" s="10">
        <f t="shared" si="93"/>
        <v>6</v>
      </c>
      <c r="M884" s="10">
        <f t="shared" si="94"/>
        <v>400</v>
      </c>
      <c r="N884" s="10" t="str">
        <f t="shared" si="95"/>
        <v>A09</v>
      </c>
    </row>
    <row r="885" spans="1:14">
      <c r="A885" s="63">
        <v>884</v>
      </c>
      <c r="B885" s="18" t="s">
        <v>396</v>
      </c>
      <c r="C885" s="18" t="s">
        <v>395</v>
      </c>
      <c r="D885" s="19">
        <v>2006</v>
      </c>
      <c r="E885" s="20" t="s">
        <v>6</v>
      </c>
      <c r="F885" s="66" t="s">
        <v>382</v>
      </c>
      <c r="G885" s="18" t="s">
        <v>35</v>
      </c>
      <c r="H885" s="9" t="str">
        <f t="shared" si="91"/>
        <v>ok</v>
      </c>
      <c r="I885" s="109" t="str">
        <f t="shared" si="96"/>
        <v>TESTONI LIVIA</v>
      </c>
      <c r="J885" s="10" t="str">
        <f t="shared" si="97"/>
        <v>F-Esordienti</v>
      </c>
      <c r="K885" s="10" t="str">
        <f t="shared" si="92"/>
        <v>Giovanile</v>
      </c>
      <c r="L885" s="10">
        <f t="shared" si="93"/>
        <v>7</v>
      </c>
      <c r="M885" s="10">
        <f t="shared" si="94"/>
        <v>800</v>
      </c>
      <c r="N885" s="10" t="str">
        <f t="shared" si="95"/>
        <v>A08</v>
      </c>
    </row>
    <row r="886" spans="1:14">
      <c r="A886" s="63">
        <v>885</v>
      </c>
      <c r="B886" s="18" t="s">
        <v>394</v>
      </c>
      <c r="C886" s="18" t="s">
        <v>393</v>
      </c>
      <c r="D886" s="19">
        <v>2000</v>
      </c>
      <c r="E886" s="20" t="s">
        <v>6</v>
      </c>
      <c r="F886" s="66" t="s">
        <v>382</v>
      </c>
      <c r="G886" s="18" t="s">
        <v>35</v>
      </c>
      <c r="H886" s="9" t="str">
        <f t="shared" si="91"/>
        <v>ok</v>
      </c>
      <c r="I886" s="109" t="str">
        <f t="shared" si="96"/>
        <v>TOMASI ALESSANDRA</v>
      </c>
      <c r="J886" s="10" t="str">
        <f t="shared" si="97"/>
        <v>F-Allieve</v>
      </c>
      <c r="K886" s="10" t="str">
        <f t="shared" si="92"/>
        <v>Giovanile</v>
      </c>
      <c r="L886" s="10">
        <f t="shared" si="93"/>
        <v>15</v>
      </c>
      <c r="M886" s="10">
        <f t="shared" si="94"/>
        <v>2500</v>
      </c>
      <c r="N886" s="10" t="str">
        <f t="shared" si="95"/>
        <v>B01</v>
      </c>
    </row>
    <row r="887" spans="1:14">
      <c r="A887" s="63">
        <v>886</v>
      </c>
      <c r="B887" s="18" t="s">
        <v>391</v>
      </c>
      <c r="C887" s="18" t="s">
        <v>390</v>
      </c>
      <c r="D887" s="19">
        <v>2003</v>
      </c>
      <c r="E887" s="20" t="s">
        <v>7</v>
      </c>
      <c r="F887" s="66" t="s">
        <v>382</v>
      </c>
      <c r="G887" s="18" t="s">
        <v>35</v>
      </c>
      <c r="H887" s="9" t="str">
        <f t="shared" si="91"/>
        <v>ok</v>
      </c>
      <c r="I887" s="109" t="str">
        <f t="shared" si="96"/>
        <v>VARIGNANA JACOPO</v>
      </c>
      <c r="J887" s="10" t="str">
        <f t="shared" si="97"/>
        <v>M-CadettI</v>
      </c>
      <c r="K887" s="10" t="str">
        <f t="shared" si="92"/>
        <v>Giovanile</v>
      </c>
      <c r="L887" s="10">
        <f t="shared" si="93"/>
        <v>14</v>
      </c>
      <c r="M887" s="10">
        <f t="shared" si="94"/>
        <v>2100</v>
      </c>
      <c r="N887" s="10" t="str">
        <f t="shared" si="95"/>
        <v>A01</v>
      </c>
    </row>
    <row r="888" spans="1:14">
      <c r="A888" s="63">
        <v>887</v>
      </c>
      <c r="B888" s="18" t="s">
        <v>389</v>
      </c>
      <c r="C888" s="18" t="s">
        <v>388</v>
      </c>
      <c r="D888" s="19">
        <v>2006</v>
      </c>
      <c r="E888" s="20" t="s">
        <v>7</v>
      </c>
      <c r="F888" s="66" t="s">
        <v>382</v>
      </c>
      <c r="G888" s="18" t="s">
        <v>35</v>
      </c>
      <c r="H888" s="9" t="str">
        <f t="shared" si="91"/>
        <v>ok</v>
      </c>
      <c r="I888" s="109" t="str">
        <f t="shared" si="96"/>
        <v>VENTURA SERGIO</v>
      </c>
      <c r="J888" s="10" t="str">
        <f t="shared" si="97"/>
        <v>M-Esordienti</v>
      </c>
      <c r="K888" s="10" t="str">
        <f t="shared" si="92"/>
        <v>Giovanile</v>
      </c>
      <c r="L888" s="10">
        <f t="shared" si="93"/>
        <v>8</v>
      </c>
      <c r="M888" s="10">
        <f t="shared" si="94"/>
        <v>800</v>
      </c>
      <c r="N888" s="10" t="str">
        <f t="shared" si="95"/>
        <v>A07</v>
      </c>
    </row>
    <row r="889" spans="1:14">
      <c r="A889" s="63">
        <v>888</v>
      </c>
      <c r="B889" s="18" t="s">
        <v>387</v>
      </c>
      <c r="C889" s="18" t="s">
        <v>322</v>
      </c>
      <c r="D889" s="19">
        <v>2008</v>
      </c>
      <c r="E889" s="20" t="s">
        <v>7</v>
      </c>
      <c r="F889" s="66" t="s">
        <v>382</v>
      </c>
      <c r="G889" s="18" t="s">
        <v>35</v>
      </c>
      <c r="H889" s="9" t="str">
        <f t="shared" si="91"/>
        <v>ok</v>
      </c>
      <c r="I889" s="109" t="str">
        <f t="shared" si="96"/>
        <v>VENTUROLI EMANUELE</v>
      </c>
      <c r="J889" s="10" t="str">
        <f t="shared" si="97"/>
        <v>M-Pulcini</v>
      </c>
      <c r="K889" s="10" t="str">
        <f t="shared" si="92"/>
        <v>Giovanile</v>
      </c>
      <c r="L889" s="10">
        <f t="shared" si="93"/>
        <v>6</v>
      </c>
      <c r="M889" s="10">
        <f t="shared" si="94"/>
        <v>400</v>
      </c>
      <c r="N889" s="10" t="str">
        <f t="shared" si="95"/>
        <v>A09</v>
      </c>
    </row>
    <row r="890" spans="1:14">
      <c r="A890" s="63">
        <v>889</v>
      </c>
      <c r="B890" s="18" t="s">
        <v>386</v>
      </c>
      <c r="C890" s="18" t="s">
        <v>385</v>
      </c>
      <c r="D890" s="19">
        <v>2006</v>
      </c>
      <c r="E890" s="20" t="s">
        <v>6</v>
      </c>
      <c r="F890" s="66" t="s">
        <v>382</v>
      </c>
      <c r="G890" s="18" t="s">
        <v>35</v>
      </c>
      <c r="H890" s="9" t="str">
        <f t="shared" si="91"/>
        <v>ok</v>
      </c>
      <c r="I890" s="109" t="str">
        <f t="shared" si="96"/>
        <v>ZANARDI ELISA</v>
      </c>
      <c r="J890" s="10" t="str">
        <f t="shared" si="97"/>
        <v>F-Esordienti</v>
      </c>
      <c r="K890" s="10" t="str">
        <f t="shared" si="92"/>
        <v>Giovanile</v>
      </c>
      <c r="L890" s="10">
        <f t="shared" si="93"/>
        <v>7</v>
      </c>
      <c r="M890" s="10">
        <f t="shared" si="94"/>
        <v>800</v>
      </c>
      <c r="N890" s="10" t="str">
        <f t="shared" si="95"/>
        <v>A08</v>
      </c>
    </row>
    <row r="891" spans="1:14">
      <c r="A891" s="63">
        <v>890</v>
      </c>
      <c r="B891" s="18" t="s">
        <v>384</v>
      </c>
      <c r="C891" s="18" t="s">
        <v>383</v>
      </c>
      <c r="D891" s="19">
        <v>2006</v>
      </c>
      <c r="E891" s="20" t="s">
        <v>7</v>
      </c>
      <c r="F891" s="66" t="s">
        <v>382</v>
      </c>
      <c r="G891" s="18" t="s">
        <v>35</v>
      </c>
      <c r="H891" s="9" t="str">
        <f t="shared" si="91"/>
        <v>ok</v>
      </c>
      <c r="I891" s="109" t="str">
        <f t="shared" si="96"/>
        <v>ZANIBONI LORENZO</v>
      </c>
      <c r="J891" s="10" t="str">
        <f t="shared" si="97"/>
        <v>M-Esordienti</v>
      </c>
      <c r="K891" s="10" t="str">
        <f t="shared" si="92"/>
        <v>Giovanile</v>
      </c>
      <c r="L891" s="10">
        <f t="shared" si="93"/>
        <v>8</v>
      </c>
      <c r="M891" s="10">
        <f t="shared" si="94"/>
        <v>800</v>
      </c>
      <c r="N891" s="10" t="str">
        <f t="shared" si="95"/>
        <v>A07</v>
      </c>
    </row>
    <row r="892" spans="1:14">
      <c r="A892" s="63">
        <v>891</v>
      </c>
      <c r="B892" s="18" t="s">
        <v>381</v>
      </c>
      <c r="C892" s="18" t="s">
        <v>380</v>
      </c>
      <c r="D892" s="19">
        <v>1964</v>
      </c>
      <c r="E892" s="20" t="s">
        <v>7</v>
      </c>
      <c r="F892" s="66" t="s">
        <v>369</v>
      </c>
      <c r="G892" s="18" t="s">
        <v>370</v>
      </c>
      <c r="H892" s="9" t="str">
        <f t="shared" si="91"/>
        <v>ok</v>
      </c>
      <c r="I892" s="109" t="str">
        <f t="shared" si="96"/>
        <v>ARBUSTI NICOLA</v>
      </c>
      <c r="J892" s="10" t="str">
        <f t="shared" si="97"/>
        <v>M-50</v>
      </c>
      <c r="K892" s="10" t="str">
        <f t="shared" si="92"/>
        <v>Adulti</v>
      </c>
      <c r="L892" s="10">
        <f t="shared" si="93"/>
        <v>32</v>
      </c>
      <c r="M892" s="10">
        <f t="shared" si="94"/>
        <v>5000</v>
      </c>
      <c r="N892" s="10" t="str">
        <f t="shared" si="95"/>
        <v>B03</v>
      </c>
    </row>
    <row r="893" spans="1:14">
      <c r="A893" s="63">
        <v>892</v>
      </c>
      <c r="B893" s="18" t="s">
        <v>379</v>
      </c>
      <c r="C893" s="18" t="s">
        <v>361</v>
      </c>
      <c r="D893" s="19">
        <v>1978</v>
      </c>
      <c r="E893" s="20" t="s">
        <v>7</v>
      </c>
      <c r="F893" s="66" t="s">
        <v>369</v>
      </c>
      <c r="G893" s="18" t="s">
        <v>370</v>
      </c>
      <c r="H893" s="9" t="str">
        <f t="shared" si="91"/>
        <v>ok</v>
      </c>
      <c r="I893" s="109" t="str">
        <f t="shared" si="96"/>
        <v>ARMAROLI PAOLO</v>
      </c>
      <c r="J893" s="10" t="str">
        <f t="shared" si="97"/>
        <v>M-35</v>
      </c>
      <c r="K893" s="10" t="str">
        <f t="shared" si="92"/>
        <v>Adulti</v>
      </c>
      <c r="L893" s="10">
        <f t="shared" si="93"/>
        <v>26</v>
      </c>
      <c r="M893" s="10">
        <f t="shared" si="94"/>
        <v>6500</v>
      </c>
      <c r="N893" s="10" t="str">
        <f t="shared" si="95"/>
        <v>B04</v>
      </c>
    </row>
    <row r="894" spans="1:14">
      <c r="A894" s="63">
        <v>893</v>
      </c>
      <c r="B894" s="18" t="s">
        <v>378</v>
      </c>
      <c r="C894" s="18" t="s">
        <v>377</v>
      </c>
      <c r="D894" s="19">
        <v>2003</v>
      </c>
      <c r="E894" s="20" t="s">
        <v>7</v>
      </c>
      <c r="F894" s="66" t="s">
        <v>369</v>
      </c>
      <c r="G894" s="18" t="s">
        <v>370</v>
      </c>
      <c r="H894" s="9" t="str">
        <f t="shared" si="91"/>
        <v>ok</v>
      </c>
      <c r="I894" s="109" t="str">
        <f t="shared" si="96"/>
        <v>CAVAZZI GIOSUE'</v>
      </c>
      <c r="J894" s="10" t="str">
        <f t="shared" si="97"/>
        <v>M-CadettI</v>
      </c>
      <c r="K894" s="10" t="str">
        <f t="shared" si="92"/>
        <v>Giovanile</v>
      </c>
      <c r="L894" s="10">
        <f t="shared" si="93"/>
        <v>14</v>
      </c>
      <c r="M894" s="10">
        <f t="shared" si="94"/>
        <v>2100</v>
      </c>
      <c r="N894" s="10" t="str">
        <f t="shared" si="95"/>
        <v>A01</v>
      </c>
    </row>
    <row r="895" spans="1:14">
      <c r="A895" s="63">
        <v>894</v>
      </c>
      <c r="B895" s="18" t="s">
        <v>376</v>
      </c>
      <c r="C895" s="18" t="s">
        <v>375</v>
      </c>
      <c r="D895" s="19">
        <v>1992</v>
      </c>
      <c r="E895" s="20" t="s">
        <v>7</v>
      </c>
      <c r="F895" s="66" t="s">
        <v>369</v>
      </c>
      <c r="G895" s="18" t="s">
        <v>370</v>
      </c>
      <c r="H895" s="9" t="str">
        <f t="shared" si="91"/>
        <v>ok</v>
      </c>
      <c r="I895" s="109" t="str">
        <f t="shared" si="96"/>
        <v>FAVARON FULVIO</v>
      </c>
      <c r="J895" s="10" t="str">
        <f t="shared" si="97"/>
        <v>M-25</v>
      </c>
      <c r="K895" s="10" t="str">
        <f t="shared" si="92"/>
        <v>Adulti</v>
      </c>
      <c r="L895" s="10">
        <f t="shared" si="93"/>
        <v>22</v>
      </c>
      <c r="M895" s="10">
        <f t="shared" si="94"/>
        <v>6500</v>
      </c>
      <c r="N895" s="10" t="str">
        <f t="shared" si="95"/>
        <v>B04</v>
      </c>
    </row>
    <row r="896" spans="1:14">
      <c r="A896" s="63"/>
      <c r="B896" s="18" t="s">
        <v>374</v>
      </c>
      <c r="C896" s="18" t="s">
        <v>373</v>
      </c>
      <c r="D896" s="19">
        <v>1997</v>
      </c>
      <c r="E896" s="20" t="s">
        <v>7</v>
      </c>
      <c r="F896" s="66" t="s">
        <v>369</v>
      </c>
      <c r="G896" s="18" t="s">
        <v>370</v>
      </c>
      <c r="H896" s="9" t="str">
        <f t="shared" si="91"/>
        <v>ok</v>
      </c>
      <c r="I896" s="109" t="str">
        <f t="shared" si="96"/>
        <v>MONTECALVO DANIELE</v>
      </c>
      <c r="J896" s="10" t="str">
        <f t="shared" si="97"/>
        <v>M-20</v>
      </c>
      <c r="K896" s="10" t="str">
        <f t="shared" si="92"/>
        <v>Adulti</v>
      </c>
      <c r="L896" s="10">
        <f t="shared" si="93"/>
        <v>20</v>
      </c>
      <c r="M896" s="10">
        <f t="shared" si="94"/>
        <v>6500</v>
      </c>
      <c r="N896" s="10" t="str">
        <f t="shared" si="95"/>
        <v>B04</v>
      </c>
    </row>
    <row r="897" spans="1:14">
      <c r="A897" s="63"/>
      <c r="B897" s="18" t="s">
        <v>372</v>
      </c>
      <c r="C897" s="18" t="s">
        <v>371</v>
      </c>
      <c r="D897" s="19">
        <v>1976</v>
      </c>
      <c r="E897" s="20" t="s">
        <v>6</v>
      </c>
      <c r="F897" s="66" t="s">
        <v>369</v>
      </c>
      <c r="G897" s="18" t="s">
        <v>370</v>
      </c>
      <c r="H897" s="9" t="str">
        <f t="shared" si="91"/>
        <v>ok</v>
      </c>
      <c r="I897" s="109" t="str">
        <f t="shared" si="96"/>
        <v>POLETTI PAOLA</v>
      </c>
      <c r="J897" s="10" t="str">
        <f t="shared" si="97"/>
        <v>F-40</v>
      </c>
      <c r="K897" s="10" t="str">
        <f t="shared" si="92"/>
        <v>Adulti</v>
      </c>
      <c r="L897" s="10">
        <f t="shared" si="93"/>
        <v>27</v>
      </c>
      <c r="M897" s="10">
        <f t="shared" si="94"/>
        <v>4000</v>
      </c>
      <c r="N897" s="10" t="str">
        <f t="shared" si="95"/>
        <v>B02</v>
      </c>
    </row>
    <row r="898" spans="1:14">
      <c r="A898" s="63">
        <v>897</v>
      </c>
      <c r="B898" s="18" t="s">
        <v>368</v>
      </c>
      <c r="C898" s="18" t="s">
        <v>325</v>
      </c>
      <c r="D898" s="19">
        <v>1992</v>
      </c>
      <c r="E898" s="20" t="s">
        <v>7</v>
      </c>
      <c r="F898" s="66" t="s">
        <v>358</v>
      </c>
      <c r="G898" s="18" t="s">
        <v>359</v>
      </c>
      <c r="H898" s="9" t="str">
        <f t="shared" ref="H898:H961" si="98">IF(COUNTA($B898)&gt;0,IF(COUNTIFS($B$2:$B$2502,$B898,$C$2:$C$2502,$C898,$D$2:$D$2502,$D898)&gt;1,"Duplicato","ok"),"-")</f>
        <v>ok</v>
      </c>
      <c r="I898" s="109" t="str">
        <f t="shared" si="96"/>
        <v>CORRADINI MARCO</v>
      </c>
      <c r="J898" s="10" t="str">
        <f t="shared" si="97"/>
        <v>M-25</v>
      </c>
      <c r="K898" s="10" t="str">
        <f t="shared" ref="K898:K961" si="99">IF($B898&gt;"",VLOOKUP($E898&amp;$D898,_DeterminaCategorie,3,TRUE),"-")</f>
        <v>Adulti</v>
      </c>
      <c r="L898" s="10">
        <f t="shared" ref="L898:L961" si="100">IF($B898&gt;"",VLOOKUP($E898&amp;$D898,_DeterminaCategorie,4,TRUE),"-")</f>
        <v>22</v>
      </c>
      <c r="M898" s="10">
        <f t="shared" ref="M898:M961" si="101">IF($B898&gt;"",VLOOKUP($E898&amp;$D898,_DeterminaCategorie,6,TRUE),"-")</f>
        <v>6500</v>
      </c>
      <c r="N898" s="10" t="str">
        <f t="shared" ref="N898:N961" si="102">IF($B898&gt;"",VLOOKUP($E898&amp;$D898,_DeterminaCategorie,7,TRUE),"-")</f>
        <v>B04</v>
      </c>
    </row>
    <row r="899" spans="1:14">
      <c r="A899" s="63">
        <v>898</v>
      </c>
      <c r="B899" s="18" t="s">
        <v>367</v>
      </c>
      <c r="C899" s="18" t="s">
        <v>366</v>
      </c>
      <c r="D899" s="19">
        <v>1960</v>
      </c>
      <c r="E899" s="20" t="s">
        <v>7</v>
      </c>
      <c r="F899" s="66" t="s">
        <v>358</v>
      </c>
      <c r="G899" s="18" t="s">
        <v>359</v>
      </c>
      <c r="H899" s="9" t="str">
        <f t="shared" si="98"/>
        <v>ok</v>
      </c>
      <c r="I899" s="109" t="str">
        <f t="shared" ref="I899:I962" si="103">TRIM(B899) &amp; " " &amp; TRIM(C899)</f>
        <v>CUSCIANNA VITO</v>
      </c>
      <c r="J899" s="10" t="str">
        <f t="shared" ref="J899:J962" si="104">IF(B899&gt;"",VLOOKUP($E899&amp;$D899,_DeterminaCategorie,5,TRUE),"-")</f>
        <v>M-55</v>
      </c>
      <c r="K899" s="10" t="str">
        <f t="shared" si="99"/>
        <v>Adulti</v>
      </c>
      <c r="L899" s="10">
        <f t="shared" si="100"/>
        <v>34</v>
      </c>
      <c r="M899" s="10">
        <f t="shared" si="101"/>
        <v>5000</v>
      </c>
      <c r="N899" s="10" t="str">
        <f t="shared" si="102"/>
        <v>B03</v>
      </c>
    </row>
    <row r="900" spans="1:14">
      <c r="A900" s="63">
        <v>899</v>
      </c>
      <c r="B900" s="18" t="s">
        <v>365</v>
      </c>
      <c r="C900" s="18" t="s">
        <v>364</v>
      </c>
      <c r="D900" s="19">
        <v>1989</v>
      </c>
      <c r="E900" s="20" t="s">
        <v>7</v>
      </c>
      <c r="F900" s="66" t="s">
        <v>358</v>
      </c>
      <c r="G900" s="18" t="s">
        <v>359</v>
      </c>
      <c r="H900" s="9" t="str">
        <f t="shared" si="98"/>
        <v>ok</v>
      </c>
      <c r="I900" s="109" t="str">
        <f t="shared" si="103"/>
        <v>LORUSSO LEONARDO</v>
      </c>
      <c r="J900" s="10" t="str">
        <f t="shared" si="104"/>
        <v>M-25</v>
      </c>
      <c r="K900" s="10" t="str">
        <f t="shared" si="99"/>
        <v>Adulti</v>
      </c>
      <c r="L900" s="10">
        <f t="shared" si="100"/>
        <v>22</v>
      </c>
      <c r="M900" s="10">
        <f t="shared" si="101"/>
        <v>6500</v>
      </c>
      <c r="N900" s="10" t="str">
        <f t="shared" si="102"/>
        <v>B04</v>
      </c>
    </row>
    <row r="901" spans="1:14">
      <c r="A901" s="63">
        <v>900</v>
      </c>
      <c r="B901" s="18" t="s">
        <v>362</v>
      </c>
      <c r="C901" s="18" t="s">
        <v>361</v>
      </c>
      <c r="D901" s="19">
        <v>1987</v>
      </c>
      <c r="E901" s="20" t="s">
        <v>7</v>
      </c>
      <c r="F901" s="66" t="s">
        <v>358</v>
      </c>
      <c r="G901" s="18" t="s">
        <v>359</v>
      </c>
      <c r="H901" s="9" t="str">
        <f t="shared" si="98"/>
        <v>ok</v>
      </c>
      <c r="I901" s="109" t="str">
        <f t="shared" si="103"/>
        <v>TIEZZI PAOLO</v>
      </c>
      <c r="J901" s="10" t="str">
        <f t="shared" si="104"/>
        <v>M-30</v>
      </c>
      <c r="K901" s="10" t="str">
        <f t="shared" si="99"/>
        <v>Adulti</v>
      </c>
      <c r="L901" s="10">
        <f t="shared" si="100"/>
        <v>24</v>
      </c>
      <c r="M901" s="10">
        <f t="shared" si="101"/>
        <v>6500</v>
      </c>
      <c r="N901" s="10" t="str">
        <f t="shared" si="102"/>
        <v>B04</v>
      </c>
    </row>
    <row r="902" spans="1:14">
      <c r="A902" s="63">
        <v>901</v>
      </c>
      <c r="B902" s="18" t="s">
        <v>357</v>
      </c>
      <c r="C902" s="18" t="s">
        <v>356</v>
      </c>
      <c r="D902" s="19">
        <v>1969</v>
      </c>
      <c r="E902" s="20" t="s">
        <v>7</v>
      </c>
      <c r="F902" s="66" t="s">
        <v>349</v>
      </c>
      <c r="G902" s="18" t="s">
        <v>350</v>
      </c>
      <c r="H902" s="9" t="str">
        <f t="shared" si="98"/>
        <v>ok</v>
      </c>
      <c r="I902" s="109" t="str">
        <f t="shared" si="103"/>
        <v>BERTELLI FILIPPO</v>
      </c>
      <c r="J902" s="10" t="str">
        <f t="shared" si="104"/>
        <v>M-45</v>
      </c>
      <c r="K902" s="10" t="str">
        <f t="shared" si="99"/>
        <v>Adulti</v>
      </c>
      <c r="L902" s="10">
        <f t="shared" si="100"/>
        <v>30</v>
      </c>
      <c r="M902" s="10">
        <f t="shared" si="101"/>
        <v>6500</v>
      </c>
      <c r="N902" s="10" t="str">
        <f t="shared" si="102"/>
        <v>B04</v>
      </c>
    </row>
    <row r="903" spans="1:14">
      <c r="A903" s="62">
        <v>902</v>
      </c>
      <c r="B903" s="18" t="s">
        <v>354</v>
      </c>
      <c r="C903" s="18" t="s">
        <v>355</v>
      </c>
      <c r="D903" s="19">
        <v>2004</v>
      </c>
      <c r="E903" s="20" t="s">
        <v>7</v>
      </c>
      <c r="F903" s="66" t="s">
        <v>349</v>
      </c>
      <c r="G903" s="18" t="s">
        <v>350</v>
      </c>
      <c r="H903" s="9" t="str">
        <f t="shared" si="98"/>
        <v>ok</v>
      </c>
      <c r="I903" s="109" t="str">
        <f t="shared" si="103"/>
        <v>BUCCI ANDREA</v>
      </c>
      <c r="J903" s="10" t="str">
        <f t="shared" si="104"/>
        <v>M-Ragazzi B</v>
      </c>
      <c r="K903" s="10" t="str">
        <f t="shared" si="99"/>
        <v>Giovanile</v>
      </c>
      <c r="L903" s="10">
        <f t="shared" si="100"/>
        <v>12</v>
      </c>
      <c r="M903" s="10">
        <f t="shared" si="101"/>
        <v>1000</v>
      </c>
      <c r="N903" s="10" t="str">
        <f t="shared" si="102"/>
        <v>A03</v>
      </c>
    </row>
    <row r="904" spans="1:14">
      <c r="A904" s="62">
        <v>903</v>
      </c>
      <c r="B904" s="18" t="s">
        <v>354</v>
      </c>
      <c r="C904" s="18" t="s">
        <v>353</v>
      </c>
      <c r="D904" s="19">
        <v>2002</v>
      </c>
      <c r="E904" s="20" t="s">
        <v>7</v>
      </c>
      <c r="F904" s="66" t="s">
        <v>349</v>
      </c>
      <c r="G904" s="18" t="s">
        <v>350</v>
      </c>
      <c r="H904" s="9" t="str">
        <f t="shared" si="98"/>
        <v>ok</v>
      </c>
      <c r="I904" s="109" t="str">
        <f t="shared" si="103"/>
        <v>BUCCI MIRCO</v>
      </c>
      <c r="J904" s="10" t="str">
        <f t="shared" si="104"/>
        <v>M-CadettI</v>
      </c>
      <c r="K904" s="10" t="str">
        <f t="shared" si="99"/>
        <v>Giovanile</v>
      </c>
      <c r="L904" s="10">
        <f t="shared" si="100"/>
        <v>14</v>
      </c>
      <c r="M904" s="10">
        <f t="shared" si="101"/>
        <v>2100</v>
      </c>
      <c r="N904" s="10" t="str">
        <f t="shared" si="102"/>
        <v>A01</v>
      </c>
    </row>
    <row r="905" spans="1:14">
      <c r="A905" s="62">
        <v>904</v>
      </c>
      <c r="B905" s="18" t="s">
        <v>352</v>
      </c>
      <c r="C905" s="18" t="s">
        <v>351</v>
      </c>
      <c r="D905" s="19">
        <v>1961</v>
      </c>
      <c r="E905" s="20" t="s">
        <v>6</v>
      </c>
      <c r="F905" s="66" t="s">
        <v>349</v>
      </c>
      <c r="G905" s="18" t="s">
        <v>350</v>
      </c>
      <c r="H905" s="9" t="str">
        <f t="shared" si="98"/>
        <v>ok</v>
      </c>
      <c r="I905" s="109" t="str">
        <f t="shared" si="103"/>
        <v>MAZZA MILVA</v>
      </c>
      <c r="J905" s="10" t="str">
        <f t="shared" si="104"/>
        <v>F-55</v>
      </c>
      <c r="K905" s="10" t="str">
        <f t="shared" si="99"/>
        <v>Adulti</v>
      </c>
      <c r="L905" s="10">
        <f t="shared" si="100"/>
        <v>33</v>
      </c>
      <c r="M905" s="10">
        <f t="shared" si="101"/>
        <v>4000</v>
      </c>
      <c r="N905" s="10" t="str">
        <f t="shared" si="102"/>
        <v>B02</v>
      </c>
    </row>
    <row r="906" spans="1:14">
      <c r="A906" s="62">
        <v>905</v>
      </c>
      <c r="B906" s="18" t="s">
        <v>348</v>
      </c>
      <c r="C906" s="18" t="s">
        <v>347</v>
      </c>
      <c r="D906" s="19">
        <v>2001</v>
      </c>
      <c r="E906" s="20" t="s">
        <v>7</v>
      </c>
      <c r="F906" s="66" t="s">
        <v>288</v>
      </c>
      <c r="G906" s="18" t="s">
        <v>289</v>
      </c>
      <c r="H906" s="9" t="str">
        <f t="shared" si="98"/>
        <v>ok</v>
      </c>
      <c r="I906" s="109" t="str">
        <f t="shared" si="103"/>
        <v>ABATE OMAR</v>
      </c>
      <c r="J906" s="10" t="str">
        <f t="shared" si="104"/>
        <v>M-AllievI</v>
      </c>
      <c r="K906" s="10" t="str">
        <f t="shared" si="99"/>
        <v>Giovanile</v>
      </c>
      <c r="L906" s="10">
        <f t="shared" si="100"/>
        <v>16</v>
      </c>
      <c r="M906" s="10">
        <f t="shared" si="101"/>
        <v>2500</v>
      </c>
      <c r="N906" s="10" t="str">
        <f t="shared" si="102"/>
        <v>B01</v>
      </c>
    </row>
    <row r="907" spans="1:14">
      <c r="A907" s="62">
        <v>906</v>
      </c>
      <c r="B907" s="18" t="s">
        <v>345</v>
      </c>
      <c r="C907" s="18" t="s">
        <v>344</v>
      </c>
      <c r="D907" s="19">
        <v>1994</v>
      </c>
      <c r="E907" s="20" t="s">
        <v>6</v>
      </c>
      <c r="F907" s="66" t="s">
        <v>288</v>
      </c>
      <c r="G907" s="18" t="s">
        <v>289</v>
      </c>
      <c r="H907" s="9" t="str">
        <f t="shared" si="98"/>
        <v>ok</v>
      </c>
      <c r="I907" s="109" t="str">
        <f t="shared" si="103"/>
        <v>AIELLO IRENE</v>
      </c>
      <c r="J907" s="10" t="str">
        <f t="shared" si="104"/>
        <v>F-20</v>
      </c>
      <c r="K907" s="10" t="str">
        <f t="shared" si="99"/>
        <v>Adulti</v>
      </c>
      <c r="L907" s="10">
        <f t="shared" si="100"/>
        <v>19</v>
      </c>
      <c r="M907" s="10">
        <f t="shared" si="101"/>
        <v>4000</v>
      </c>
      <c r="N907" s="10" t="str">
        <f t="shared" si="102"/>
        <v>B02</v>
      </c>
    </row>
    <row r="908" spans="1:14">
      <c r="A908" s="62">
        <v>907</v>
      </c>
      <c r="B908" s="18" t="s">
        <v>342</v>
      </c>
      <c r="C908" s="18" t="s">
        <v>341</v>
      </c>
      <c r="D908" s="19">
        <v>2006</v>
      </c>
      <c r="E908" s="20" t="s">
        <v>7</v>
      </c>
      <c r="F908" s="66" t="s">
        <v>288</v>
      </c>
      <c r="G908" s="18" t="s">
        <v>289</v>
      </c>
      <c r="H908" s="9" t="str">
        <f t="shared" si="98"/>
        <v>ok</v>
      </c>
      <c r="I908" s="109" t="str">
        <f t="shared" si="103"/>
        <v>ANTIMI DAVID</v>
      </c>
      <c r="J908" s="10" t="str">
        <f t="shared" si="104"/>
        <v>M-Esordienti</v>
      </c>
      <c r="K908" s="10" t="str">
        <f t="shared" si="99"/>
        <v>Giovanile</v>
      </c>
      <c r="L908" s="10">
        <f t="shared" si="100"/>
        <v>8</v>
      </c>
      <c r="M908" s="10">
        <f t="shared" si="101"/>
        <v>800</v>
      </c>
      <c r="N908" s="10" t="str">
        <f t="shared" si="102"/>
        <v>A07</v>
      </c>
    </row>
    <row r="909" spans="1:14">
      <c r="A909" s="62">
        <v>908</v>
      </c>
      <c r="B909" s="18" t="s">
        <v>340</v>
      </c>
      <c r="C909" s="18" t="s">
        <v>339</v>
      </c>
      <c r="D909" s="19">
        <v>1999</v>
      </c>
      <c r="E909" s="20" t="s">
        <v>7</v>
      </c>
      <c r="F909" s="66" t="s">
        <v>288</v>
      </c>
      <c r="G909" s="18" t="s">
        <v>289</v>
      </c>
      <c r="H909" s="9" t="str">
        <f t="shared" si="98"/>
        <v>ok</v>
      </c>
      <c r="I909" s="109" t="str">
        <f t="shared" si="103"/>
        <v>BALDINI DAVIDE</v>
      </c>
      <c r="J909" s="10" t="str">
        <f t="shared" si="104"/>
        <v>M- Juniores</v>
      </c>
      <c r="K909" s="10" t="str">
        <f t="shared" si="99"/>
        <v>Adulti</v>
      </c>
      <c r="L909" s="10">
        <f t="shared" si="100"/>
        <v>18</v>
      </c>
      <c r="M909" s="10">
        <f t="shared" si="101"/>
        <v>5000</v>
      </c>
      <c r="N909" s="10" t="str">
        <f t="shared" si="102"/>
        <v>B03</v>
      </c>
    </row>
    <row r="910" spans="1:14">
      <c r="A910" s="62">
        <v>909</v>
      </c>
      <c r="B910" s="18" t="s">
        <v>337</v>
      </c>
      <c r="C910" s="18" t="s">
        <v>336</v>
      </c>
      <c r="D910" s="19">
        <v>1957</v>
      </c>
      <c r="E910" s="20" t="s">
        <v>7</v>
      </c>
      <c r="F910" s="66" t="s">
        <v>288</v>
      </c>
      <c r="G910" s="18" t="s">
        <v>289</v>
      </c>
      <c r="H910" s="9" t="str">
        <f t="shared" si="98"/>
        <v>ok</v>
      </c>
      <c r="I910" s="109" t="str">
        <f t="shared" si="103"/>
        <v>BERTINI LUCA GIOTTO</v>
      </c>
      <c r="J910" s="10" t="str">
        <f t="shared" si="104"/>
        <v>M-60</v>
      </c>
      <c r="K910" s="10" t="str">
        <f t="shared" si="99"/>
        <v>Adulti</v>
      </c>
      <c r="L910" s="10">
        <f t="shared" si="100"/>
        <v>36</v>
      </c>
      <c r="M910" s="10">
        <f t="shared" si="101"/>
        <v>5000</v>
      </c>
      <c r="N910" s="10" t="str">
        <f t="shared" si="102"/>
        <v>B03</v>
      </c>
    </row>
    <row r="911" spans="1:14">
      <c r="A911" s="62">
        <v>910</v>
      </c>
      <c r="B911" s="18" t="s">
        <v>335</v>
      </c>
      <c r="C911" s="18" t="s">
        <v>195</v>
      </c>
      <c r="D911" s="19">
        <v>2004</v>
      </c>
      <c r="E911" s="20" t="s">
        <v>7</v>
      </c>
      <c r="F911" s="66" t="s">
        <v>288</v>
      </c>
      <c r="G911" s="18" t="s">
        <v>289</v>
      </c>
      <c r="H911" s="9" t="str">
        <f t="shared" si="98"/>
        <v>ok</v>
      </c>
      <c r="I911" s="109" t="str">
        <f t="shared" si="103"/>
        <v>CAMMELLI ALESSANDRO</v>
      </c>
      <c r="J911" s="10" t="str">
        <f t="shared" si="104"/>
        <v>M-Ragazzi B</v>
      </c>
      <c r="K911" s="10" t="str">
        <f t="shared" si="99"/>
        <v>Giovanile</v>
      </c>
      <c r="L911" s="10">
        <f t="shared" si="100"/>
        <v>12</v>
      </c>
      <c r="M911" s="10">
        <f t="shared" si="101"/>
        <v>1000</v>
      </c>
      <c r="N911" s="10" t="str">
        <f t="shared" si="102"/>
        <v>A03</v>
      </c>
    </row>
    <row r="912" spans="1:14">
      <c r="A912" s="62">
        <v>911</v>
      </c>
      <c r="B912" s="18" t="s">
        <v>334</v>
      </c>
      <c r="C912" s="18" t="s">
        <v>267</v>
      </c>
      <c r="D912" s="19">
        <v>1970</v>
      </c>
      <c r="E912" s="20" t="s">
        <v>7</v>
      </c>
      <c r="F912" s="66" t="s">
        <v>288</v>
      </c>
      <c r="G912" s="18" t="s">
        <v>289</v>
      </c>
      <c r="H912" s="9" t="str">
        <f t="shared" si="98"/>
        <v>ok</v>
      </c>
      <c r="I912" s="109" t="str">
        <f t="shared" si="103"/>
        <v>CAPONE MAURIZIO</v>
      </c>
      <c r="J912" s="10" t="str">
        <f t="shared" si="104"/>
        <v>M-45</v>
      </c>
      <c r="K912" s="10" t="str">
        <f t="shared" si="99"/>
        <v>Adulti</v>
      </c>
      <c r="L912" s="10">
        <f t="shared" si="100"/>
        <v>30</v>
      </c>
      <c r="M912" s="10">
        <f t="shared" si="101"/>
        <v>6500</v>
      </c>
      <c r="N912" s="10" t="str">
        <f t="shared" si="102"/>
        <v>B04</v>
      </c>
    </row>
    <row r="913" spans="1:14">
      <c r="A913" s="62">
        <v>912</v>
      </c>
      <c r="B913" s="18" t="s">
        <v>2620</v>
      </c>
      <c r="C913" s="18" t="s">
        <v>331</v>
      </c>
      <c r="D913" s="19">
        <v>2007</v>
      </c>
      <c r="E913" s="20" t="s">
        <v>7</v>
      </c>
      <c r="F913" s="66" t="s">
        <v>288</v>
      </c>
      <c r="G913" s="18" t="s">
        <v>289</v>
      </c>
      <c r="H913" s="9" t="str">
        <f t="shared" si="98"/>
        <v>ok</v>
      </c>
      <c r="I913" s="109" t="str">
        <f t="shared" si="103"/>
        <v>#CONSIGLI GUIDO</v>
      </c>
      <c r="J913" s="10" t="str">
        <f t="shared" si="104"/>
        <v>M-Esordienti</v>
      </c>
      <c r="K913" s="10" t="str">
        <f t="shared" si="99"/>
        <v>Giovanile</v>
      </c>
      <c r="L913" s="10">
        <f t="shared" si="100"/>
        <v>8</v>
      </c>
      <c r="M913" s="10">
        <f t="shared" si="101"/>
        <v>800</v>
      </c>
      <c r="N913" s="10" t="str">
        <f t="shared" si="102"/>
        <v>A07</v>
      </c>
    </row>
    <row r="914" spans="1:14">
      <c r="A914" s="62">
        <v>913</v>
      </c>
      <c r="B914" s="18" t="s">
        <v>330</v>
      </c>
      <c r="C914" s="18" t="s">
        <v>329</v>
      </c>
      <c r="D914" s="19">
        <v>2011</v>
      </c>
      <c r="E914" s="20" t="s">
        <v>6</v>
      </c>
      <c r="F914" s="66" t="s">
        <v>288</v>
      </c>
      <c r="G914" s="18" t="s">
        <v>289</v>
      </c>
      <c r="H914" s="9" t="str">
        <f t="shared" si="98"/>
        <v>ok</v>
      </c>
      <c r="I914" s="109" t="str">
        <f t="shared" si="103"/>
        <v>FIASCHI LORENZA</v>
      </c>
      <c r="J914" s="10" t="str">
        <f t="shared" si="104"/>
        <v>F-Primi Passi</v>
      </c>
      <c r="K914" s="10" t="str">
        <f t="shared" si="99"/>
        <v>Giovanile</v>
      </c>
      <c r="L914" s="10">
        <f t="shared" si="100"/>
        <v>3</v>
      </c>
      <c r="M914" s="10">
        <f t="shared" si="101"/>
        <v>400</v>
      </c>
      <c r="N914" s="10" t="str">
        <f t="shared" si="102"/>
        <v>A12</v>
      </c>
    </row>
    <row r="915" spans="1:14">
      <c r="A915" s="62">
        <v>914</v>
      </c>
      <c r="B915" s="18" t="s">
        <v>328</v>
      </c>
      <c r="C915" s="18" t="s">
        <v>327</v>
      </c>
      <c r="D915" s="19">
        <v>1980</v>
      </c>
      <c r="E915" s="20" t="s">
        <v>6</v>
      </c>
      <c r="F915" s="66" t="s">
        <v>288</v>
      </c>
      <c r="G915" s="18" t="s">
        <v>289</v>
      </c>
      <c r="H915" s="9" t="str">
        <f t="shared" si="98"/>
        <v>ok</v>
      </c>
      <c r="I915" s="109" t="str">
        <f t="shared" si="103"/>
        <v>FRANZESE SILVIA</v>
      </c>
      <c r="J915" s="10" t="str">
        <f t="shared" si="104"/>
        <v>F-35</v>
      </c>
      <c r="K915" s="10" t="str">
        <f t="shared" si="99"/>
        <v>Adulti</v>
      </c>
      <c r="L915" s="10">
        <f t="shared" si="100"/>
        <v>25</v>
      </c>
      <c r="M915" s="10">
        <f t="shared" si="101"/>
        <v>4000</v>
      </c>
      <c r="N915" s="10" t="str">
        <f t="shared" si="102"/>
        <v>B02</v>
      </c>
    </row>
    <row r="916" spans="1:14">
      <c r="A916" s="62">
        <v>915</v>
      </c>
      <c r="B916" s="18" t="s">
        <v>326</v>
      </c>
      <c r="C916" s="18" t="s">
        <v>325</v>
      </c>
      <c r="D916" s="19">
        <v>1997</v>
      </c>
      <c r="E916" s="20" t="s">
        <v>7</v>
      </c>
      <c r="F916" s="66" t="s">
        <v>288</v>
      </c>
      <c r="G916" s="18" t="s">
        <v>289</v>
      </c>
      <c r="H916" s="9" t="str">
        <f t="shared" si="98"/>
        <v>ok</v>
      </c>
      <c r="I916" s="109" t="str">
        <f t="shared" si="103"/>
        <v>GATTESCHI MARCO</v>
      </c>
      <c r="J916" s="10" t="str">
        <f t="shared" si="104"/>
        <v>M-20</v>
      </c>
      <c r="K916" s="10" t="str">
        <f t="shared" si="99"/>
        <v>Adulti</v>
      </c>
      <c r="L916" s="10">
        <f t="shared" si="100"/>
        <v>20</v>
      </c>
      <c r="M916" s="10">
        <f t="shared" si="101"/>
        <v>6500</v>
      </c>
      <c r="N916" s="10" t="str">
        <f t="shared" si="102"/>
        <v>B04</v>
      </c>
    </row>
    <row r="917" spans="1:14">
      <c r="A917" s="62">
        <v>916</v>
      </c>
      <c r="B917" s="18" t="s">
        <v>323</v>
      </c>
      <c r="C917" s="18" t="s">
        <v>322</v>
      </c>
      <c r="D917" s="19">
        <v>2010</v>
      </c>
      <c r="E917" s="20" t="s">
        <v>7</v>
      </c>
      <c r="F917" s="66" t="s">
        <v>288</v>
      </c>
      <c r="G917" s="18" t="s">
        <v>289</v>
      </c>
      <c r="H917" s="9" t="str">
        <f t="shared" si="98"/>
        <v>ok</v>
      </c>
      <c r="I917" s="109" t="str">
        <f t="shared" si="103"/>
        <v>GHINI EMANUELE</v>
      </c>
      <c r="J917" s="10" t="str">
        <f t="shared" si="104"/>
        <v>M-Primi Passi</v>
      </c>
      <c r="K917" s="10" t="str">
        <f t="shared" si="99"/>
        <v>Giovanile</v>
      </c>
      <c r="L917" s="10">
        <f t="shared" si="100"/>
        <v>4</v>
      </c>
      <c r="M917" s="10">
        <f t="shared" si="101"/>
        <v>400</v>
      </c>
      <c r="N917" s="10" t="str">
        <f t="shared" si="102"/>
        <v>A11</v>
      </c>
    </row>
    <row r="918" spans="1:14">
      <c r="A918" s="62">
        <v>917</v>
      </c>
      <c r="B918" s="18" t="s">
        <v>319</v>
      </c>
      <c r="C918" s="18" t="s">
        <v>321</v>
      </c>
      <c r="D918" s="19">
        <v>2007</v>
      </c>
      <c r="E918" s="20" t="s">
        <v>6</v>
      </c>
      <c r="F918" s="66" t="s">
        <v>288</v>
      </c>
      <c r="G918" s="18" t="s">
        <v>289</v>
      </c>
      <c r="H918" s="9" t="str">
        <f t="shared" si="98"/>
        <v>ok</v>
      </c>
      <c r="I918" s="109" t="str">
        <f t="shared" si="103"/>
        <v>GOUANTOUO MARIE ESTER</v>
      </c>
      <c r="J918" s="10" t="str">
        <f t="shared" si="104"/>
        <v>F-Esordienti</v>
      </c>
      <c r="K918" s="10" t="str">
        <f t="shared" si="99"/>
        <v>Giovanile</v>
      </c>
      <c r="L918" s="10">
        <f t="shared" si="100"/>
        <v>7</v>
      </c>
      <c r="M918" s="10">
        <f t="shared" si="101"/>
        <v>800</v>
      </c>
      <c r="N918" s="10" t="str">
        <f t="shared" si="102"/>
        <v>A08</v>
      </c>
    </row>
    <row r="919" spans="1:14">
      <c r="A919" s="62">
        <v>918</v>
      </c>
      <c r="B919" s="18" t="s">
        <v>319</v>
      </c>
      <c r="C919" s="18" t="s">
        <v>320</v>
      </c>
      <c r="D919" s="19">
        <v>2003</v>
      </c>
      <c r="E919" s="20" t="s">
        <v>7</v>
      </c>
      <c r="F919" s="66" t="s">
        <v>288</v>
      </c>
      <c r="G919" s="18" t="s">
        <v>289</v>
      </c>
      <c r="H919" s="9" t="str">
        <f t="shared" si="98"/>
        <v>ok</v>
      </c>
      <c r="I919" s="109" t="str">
        <f t="shared" si="103"/>
        <v>GOUANTOUO PRINCE</v>
      </c>
      <c r="J919" s="10" t="str">
        <f t="shared" si="104"/>
        <v>M-CadettI</v>
      </c>
      <c r="K919" s="10" t="str">
        <f t="shared" si="99"/>
        <v>Giovanile</v>
      </c>
      <c r="L919" s="10">
        <f t="shared" si="100"/>
        <v>14</v>
      </c>
      <c r="M919" s="10">
        <f t="shared" si="101"/>
        <v>2100</v>
      </c>
      <c r="N919" s="10" t="str">
        <f t="shared" si="102"/>
        <v>A01</v>
      </c>
    </row>
    <row r="920" spans="1:14">
      <c r="A920" s="62">
        <v>919</v>
      </c>
      <c r="B920" s="18" t="s">
        <v>319</v>
      </c>
      <c r="C920" s="18" t="s">
        <v>318</v>
      </c>
      <c r="D920" s="19">
        <v>2009</v>
      </c>
      <c r="E920" s="20" t="s">
        <v>6</v>
      </c>
      <c r="F920" s="66" t="s">
        <v>288</v>
      </c>
      <c r="G920" s="18" t="s">
        <v>289</v>
      </c>
      <c r="H920" s="9" t="str">
        <f t="shared" si="98"/>
        <v>ok</v>
      </c>
      <c r="I920" s="109" t="str">
        <f t="shared" si="103"/>
        <v>GOUANTOUO TERESA</v>
      </c>
      <c r="J920" s="10" t="str">
        <f t="shared" si="104"/>
        <v>F-Pulcini</v>
      </c>
      <c r="K920" s="10" t="str">
        <f t="shared" si="99"/>
        <v>Giovanile</v>
      </c>
      <c r="L920" s="10">
        <f t="shared" si="100"/>
        <v>5</v>
      </c>
      <c r="M920" s="10">
        <f t="shared" si="101"/>
        <v>400</v>
      </c>
      <c r="N920" s="10" t="str">
        <f t="shared" si="102"/>
        <v>A10</v>
      </c>
    </row>
    <row r="921" spans="1:14">
      <c r="A921" s="62">
        <v>920</v>
      </c>
      <c r="B921" s="18" t="s">
        <v>317</v>
      </c>
      <c r="C921" s="18" t="s">
        <v>316</v>
      </c>
      <c r="D921" s="19">
        <v>2007</v>
      </c>
      <c r="E921" s="20" t="s">
        <v>7</v>
      </c>
      <c r="F921" s="66" t="s">
        <v>288</v>
      </c>
      <c r="G921" s="18" t="s">
        <v>289</v>
      </c>
      <c r="H921" s="9" t="str">
        <f t="shared" si="98"/>
        <v>ok</v>
      </c>
      <c r="I921" s="109" t="str">
        <f t="shared" si="103"/>
        <v>HOXHA GLEDIS</v>
      </c>
      <c r="J921" s="10" t="str">
        <f t="shared" si="104"/>
        <v>M-Esordienti</v>
      </c>
      <c r="K921" s="10" t="str">
        <f t="shared" si="99"/>
        <v>Giovanile</v>
      </c>
      <c r="L921" s="10">
        <f t="shared" si="100"/>
        <v>8</v>
      </c>
      <c r="M921" s="10">
        <f t="shared" si="101"/>
        <v>800</v>
      </c>
      <c r="N921" s="10" t="str">
        <f t="shared" si="102"/>
        <v>A07</v>
      </c>
    </row>
    <row r="922" spans="1:14">
      <c r="A922" s="62">
        <v>921</v>
      </c>
      <c r="B922" s="18" t="s">
        <v>314</v>
      </c>
      <c r="C922" s="18" t="s">
        <v>315</v>
      </c>
      <c r="D922" s="19">
        <v>2004</v>
      </c>
      <c r="E922" s="20" t="s">
        <v>7</v>
      </c>
      <c r="F922" s="66" t="s">
        <v>288</v>
      </c>
      <c r="G922" s="18" t="s">
        <v>289</v>
      </c>
      <c r="H922" s="9" t="str">
        <f t="shared" si="98"/>
        <v>ok</v>
      </c>
      <c r="I922" s="109" t="str">
        <f t="shared" si="103"/>
        <v>IOZZELLI ETTORE</v>
      </c>
      <c r="J922" s="10" t="str">
        <f t="shared" si="104"/>
        <v>M-Ragazzi B</v>
      </c>
      <c r="K922" s="10" t="str">
        <f t="shared" si="99"/>
        <v>Giovanile</v>
      </c>
      <c r="L922" s="10">
        <f t="shared" si="100"/>
        <v>12</v>
      </c>
      <c r="M922" s="10">
        <f t="shared" si="101"/>
        <v>1000</v>
      </c>
      <c r="N922" s="10" t="str">
        <f t="shared" si="102"/>
        <v>A03</v>
      </c>
    </row>
    <row r="923" spans="1:14">
      <c r="A923" s="62">
        <v>922</v>
      </c>
      <c r="B923" s="18" t="s">
        <v>314</v>
      </c>
      <c r="C923" s="18" t="s">
        <v>313</v>
      </c>
      <c r="D923" s="19">
        <v>2007</v>
      </c>
      <c r="E923" s="20" t="s">
        <v>6</v>
      </c>
      <c r="F923" s="66" t="s">
        <v>288</v>
      </c>
      <c r="G923" s="18" t="s">
        <v>289</v>
      </c>
      <c r="H923" s="9" t="str">
        <f t="shared" si="98"/>
        <v>ok</v>
      </c>
      <c r="I923" s="109" t="str">
        <f t="shared" si="103"/>
        <v>IOZZELLI GEMMA</v>
      </c>
      <c r="J923" s="10" t="str">
        <f t="shared" si="104"/>
        <v>F-Esordienti</v>
      </c>
      <c r="K923" s="10" t="str">
        <f t="shared" si="99"/>
        <v>Giovanile</v>
      </c>
      <c r="L923" s="10">
        <f t="shared" si="100"/>
        <v>7</v>
      </c>
      <c r="M923" s="10">
        <f t="shared" si="101"/>
        <v>800</v>
      </c>
      <c r="N923" s="10" t="str">
        <f t="shared" si="102"/>
        <v>A08</v>
      </c>
    </row>
    <row r="924" spans="1:14">
      <c r="A924" s="62">
        <v>923</v>
      </c>
      <c r="B924" s="18" t="s">
        <v>312</v>
      </c>
      <c r="C924" s="18" t="s">
        <v>311</v>
      </c>
      <c r="D924" s="19">
        <v>2008</v>
      </c>
      <c r="E924" s="20" t="s">
        <v>6</v>
      </c>
      <c r="F924" s="66" t="s">
        <v>288</v>
      </c>
      <c r="G924" s="18" t="s">
        <v>289</v>
      </c>
      <c r="H924" s="9" t="str">
        <f t="shared" si="98"/>
        <v>ok</v>
      </c>
      <c r="I924" s="109" t="str">
        <f t="shared" si="103"/>
        <v>LA ROSA ADELE</v>
      </c>
      <c r="J924" s="10" t="str">
        <f t="shared" si="104"/>
        <v>F-Pulcini</v>
      </c>
      <c r="K924" s="10" t="str">
        <f t="shared" si="99"/>
        <v>Giovanile</v>
      </c>
      <c r="L924" s="10">
        <f t="shared" si="100"/>
        <v>5</v>
      </c>
      <c r="M924" s="10">
        <f t="shared" si="101"/>
        <v>400</v>
      </c>
      <c r="N924" s="10" t="str">
        <f t="shared" si="102"/>
        <v>A10</v>
      </c>
    </row>
    <row r="925" spans="1:14">
      <c r="A925" s="62">
        <v>924</v>
      </c>
      <c r="B925" s="18" t="s">
        <v>309</v>
      </c>
      <c r="C925" s="18" t="s">
        <v>307</v>
      </c>
      <c r="D925" s="19">
        <v>2005</v>
      </c>
      <c r="E925" s="20" t="s">
        <v>7</v>
      </c>
      <c r="F925" s="66" t="s">
        <v>288</v>
      </c>
      <c r="G925" s="18" t="s">
        <v>289</v>
      </c>
      <c r="H925" s="9" t="str">
        <f t="shared" si="98"/>
        <v>ok</v>
      </c>
      <c r="I925" s="109" t="str">
        <f t="shared" si="103"/>
        <v>NICCOLI GIULIO</v>
      </c>
      <c r="J925" s="10" t="str">
        <f t="shared" si="104"/>
        <v>M-Ragazzi A</v>
      </c>
      <c r="K925" s="10" t="str">
        <f t="shared" si="99"/>
        <v>Giovanile</v>
      </c>
      <c r="L925" s="10">
        <f t="shared" si="100"/>
        <v>10</v>
      </c>
      <c r="M925" s="10">
        <f t="shared" si="101"/>
        <v>1000</v>
      </c>
      <c r="N925" s="10" t="str">
        <f t="shared" si="102"/>
        <v>A05</v>
      </c>
    </row>
    <row r="926" spans="1:14">
      <c r="A926" s="62">
        <v>925</v>
      </c>
      <c r="B926" s="18" t="s">
        <v>308</v>
      </c>
      <c r="C926" s="18" t="s">
        <v>307</v>
      </c>
      <c r="D926" s="19">
        <v>2005</v>
      </c>
      <c r="E926" s="20" t="s">
        <v>7</v>
      </c>
      <c r="F926" s="66" t="s">
        <v>288</v>
      </c>
      <c r="G926" s="18" t="s">
        <v>289</v>
      </c>
      <c r="H926" s="9" t="str">
        <f t="shared" si="98"/>
        <v>ok</v>
      </c>
      <c r="I926" s="109" t="str">
        <f t="shared" si="103"/>
        <v>PASQUINI GIULIO</v>
      </c>
      <c r="J926" s="10" t="str">
        <f t="shared" si="104"/>
        <v>M-Ragazzi A</v>
      </c>
      <c r="K926" s="10" t="str">
        <f t="shared" si="99"/>
        <v>Giovanile</v>
      </c>
      <c r="L926" s="10">
        <f t="shared" si="100"/>
        <v>10</v>
      </c>
      <c r="M926" s="10">
        <f t="shared" si="101"/>
        <v>1000</v>
      </c>
      <c r="N926" s="10" t="str">
        <f t="shared" si="102"/>
        <v>A05</v>
      </c>
    </row>
    <row r="927" spans="1:14">
      <c r="A927" s="62">
        <v>926</v>
      </c>
      <c r="B927" s="18" t="s">
        <v>305</v>
      </c>
      <c r="C927" s="18" t="s">
        <v>304</v>
      </c>
      <c r="D927" s="19">
        <v>2007</v>
      </c>
      <c r="E927" s="20" t="s">
        <v>7</v>
      </c>
      <c r="F927" s="66" t="s">
        <v>288</v>
      </c>
      <c r="G927" s="18" t="s">
        <v>289</v>
      </c>
      <c r="H927" s="9" t="str">
        <f t="shared" si="98"/>
        <v>ok</v>
      </c>
      <c r="I927" s="109" t="str">
        <f t="shared" si="103"/>
        <v>PERFETTI KEVIN</v>
      </c>
      <c r="J927" s="10" t="str">
        <f t="shared" si="104"/>
        <v>M-Esordienti</v>
      </c>
      <c r="K927" s="10" t="str">
        <f t="shared" si="99"/>
        <v>Giovanile</v>
      </c>
      <c r="L927" s="10">
        <f t="shared" si="100"/>
        <v>8</v>
      </c>
      <c r="M927" s="10">
        <f t="shared" si="101"/>
        <v>800</v>
      </c>
      <c r="N927" s="10" t="str">
        <f t="shared" si="102"/>
        <v>A07</v>
      </c>
    </row>
    <row r="928" spans="1:14">
      <c r="A928" s="62">
        <v>927</v>
      </c>
      <c r="B928" s="18" t="s">
        <v>303</v>
      </c>
      <c r="C928" s="18" t="s">
        <v>302</v>
      </c>
      <c r="D928" s="19">
        <v>2006</v>
      </c>
      <c r="E928" s="20" t="s">
        <v>7</v>
      </c>
      <c r="F928" s="66" t="s">
        <v>288</v>
      </c>
      <c r="G928" s="18" t="s">
        <v>289</v>
      </c>
      <c r="H928" s="9" t="str">
        <f t="shared" si="98"/>
        <v>ok</v>
      </c>
      <c r="I928" s="109" t="str">
        <f t="shared" si="103"/>
        <v>PIOVANELLI ALESSIO</v>
      </c>
      <c r="J928" s="10" t="str">
        <f t="shared" si="104"/>
        <v>M-Esordienti</v>
      </c>
      <c r="K928" s="10" t="str">
        <f t="shared" si="99"/>
        <v>Giovanile</v>
      </c>
      <c r="L928" s="10">
        <f t="shared" si="100"/>
        <v>8</v>
      </c>
      <c r="M928" s="10">
        <f t="shared" si="101"/>
        <v>800</v>
      </c>
      <c r="N928" s="10" t="str">
        <f t="shared" si="102"/>
        <v>A07</v>
      </c>
    </row>
    <row r="929" spans="1:14">
      <c r="A929" s="62">
        <v>928</v>
      </c>
      <c r="B929" s="18" t="s">
        <v>301</v>
      </c>
      <c r="C929" s="18" t="s">
        <v>300</v>
      </c>
      <c r="D929" s="19">
        <v>2007</v>
      </c>
      <c r="E929" s="20" t="s">
        <v>6</v>
      </c>
      <c r="F929" s="66" t="s">
        <v>288</v>
      </c>
      <c r="G929" s="18" t="s">
        <v>289</v>
      </c>
      <c r="H929" s="9" t="str">
        <f t="shared" si="98"/>
        <v>ok</v>
      </c>
      <c r="I929" s="109" t="str">
        <f t="shared" si="103"/>
        <v>RASPANTI BIANCA</v>
      </c>
      <c r="J929" s="10" t="str">
        <f t="shared" si="104"/>
        <v>F-Esordienti</v>
      </c>
      <c r="K929" s="10" t="str">
        <f t="shared" si="99"/>
        <v>Giovanile</v>
      </c>
      <c r="L929" s="10">
        <f t="shared" si="100"/>
        <v>7</v>
      </c>
      <c r="M929" s="10">
        <f t="shared" si="101"/>
        <v>800</v>
      </c>
      <c r="N929" s="10" t="str">
        <f t="shared" si="102"/>
        <v>A08</v>
      </c>
    </row>
    <row r="930" spans="1:14">
      <c r="A930" s="62">
        <v>929</v>
      </c>
      <c r="B930" s="18" t="s">
        <v>299</v>
      </c>
      <c r="C930" s="18" t="s">
        <v>290</v>
      </c>
      <c r="D930" s="19">
        <v>2002</v>
      </c>
      <c r="E930" s="20" t="s">
        <v>7</v>
      </c>
      <c r="F930" s="66" t="s">
        <v>288</v>
      </c>
      <c r="G930" s="18" t="s">
        <v>289</v>
      </c>
      <c r="H930" s="9" t="str">
        <f t="shared" si="98"/>
        <v>ok</v>
      </c>
      <c r="I930" s="109" t="str">
        <f t="shared" si="103"/>
        <v>ROMANO PIETRO</v>
      </c>
      <c r="J930" s="10" t="str">
        <f t="shared" si="104"/>
        <v>M-CadettI</v>
      </c>
      <c r="K930" s="10" t="str">
        <f t="shared" si="99"/>
        <v>Giovanile</v>
      </c>
      <c r="L930" s="10">
        <f t="shared" si="100"/>
        <v>14</v>
      </c>
      <c r="M930" s="10">
        <f t="shared" si="101"/>
        <v>2100</v>
      </c>
      <c r="N930" s="10" t="str">
        <f t="shared" si="102"/>
        <v>A01</v>
      </c>
    </row>
    <row r="931" spans="1:14">
      <c r="A931" s="62">
        <v>930</v>
      </c>
      <c r="B931" s="18" t="s">
        <v>298</v>
      </c>
      <c r="C931" s="18" t="s">
        <v>297</v>
      </c>
      <c r="D931" s="19">
        <v>2011</v>
      </c>
      <c r="E931" s="20" t="s">
        <v>7</v>
      </c>
      <c r="F931" s="66" t="s">
        <v>288</v>
      </c>
      <c r="G931" s="18" t="s">
        <v>289</v>
      </c>
      <c r="H931" s="9" t="str">
        <f t="shared" si="98"/>
        <v>ok</v>
      </c>
      <c r="I931" s="109" t="str">
        <f t="shared" si="103"/>
        <v>SANTONI DAMIANO</v>
      </c>
      <c r="J931" s="10" t="str">
        <f t="shared" si="104"/>
        <v>M-Primi Passi</v>
      </c>
      <c r="K931" s="10" t="str">
        <f t="shared" si="99"/>
        <v>Giovanile</v>
      </c>
      <c r="L931" s="10">
        <f t="shared" si="100"/>
        <v>4</v>
      </c>
      <c r="M931" s="10">
        <f t="shared" si="101"/>
        <v>400</v>
      </c>
      <c r="N931" s="10" t="str">
        <f t="shared" si="102"/>
        <v>A11</v>
      </c>
    </row>
    <row r="932" spans="1:14">
      <c r="A932" s="62">
        <v>931</v>
      </c>
      <c r="B932" s="18" t="s">
        <v>296</v>
      </c>
      <c r="C932" s="18" t="s">
        <v>295</v>
      </c>
      <c r="D932" s="19">
        <v>1967</v>
      </c>
      <c r="E932" s="20" t="s">
        <v>6</v>
      </c>
      <c r="F932" s="66" t="s">
        <v>288</v>
      </c>
      <c r="G932" s="18" t="s">
        <v>289</v>
      </c>
      <c r="H932" s="9" t="str">
        <f t="shared" si="98"/>
        <v>ok</v>
      </c>
      <c r="I932" s="109" t="str">
        <f t="shared" si="103"/>
        <v>TAGLIENTE SARA</v>
      </c>
      <c r="J932" s="10" t="str">
        <f t="shared" si="104"/>
        <v>F-50</v>
      </c>
      <c r="K932" s="10" t="str">
        <f t="shared" si="99"/>
        <v>Adulti</v>
      </c>
      <c r="L932" s="10">
        <f t="shared" si="100"/>
        <v>31</v>
      </c>
      <c r="M932" s="10">
        <f t="shared" si="101"/>
        <v>4000</v>
      </c>
      <c r="N932" s="10" t="str">
        <f t="shared" si="102"/>
        <v>B02</v>
      </c>
    </row>
    <row r="933" spans="1:14">
      <c r="A933" s="62">
        <v>932</v>
      </c>
      <c r="B933" s="18" t="s">
        <v>293</v>
      </c>
      <c r="C933" s="18" t="s">
        <v>294</v>
      </c>
      <c r="D933" s="19">
        <v>1952</v>
      </c>
      <c r="E933" s="20" t="s">
        <v>7</v>
      </c>
      <c r="F933" s="66" t="s">
        <v>288</v>
      </c>
      <c r="G933" s="18" t="s">
        <v>289</v>
      </c>
      <c r="H933" s="9" t="str">
        <f t="shared" si="98"/>
        <v>ok</v>
      </c>
      <c r="I933" s="109" t="str">
        <f t="shared" si="103"/>
        <v>ZAFFINO GIAMPAOLO</v>
      </c>
      <c r="J933" s="10" t="str">
        <f t="shared" si="104"/>
        <v>M-65</v>
      </c>
      <c r="K933" s="10" t="str">
        <f t="shared" si="99"/>
        <v>Adulti</v>
      </c>
      <c r="L933" s="10">
        <f t="shared" si="100"/>
        <v>38</v>
      </c>
      <c r="M933" s="10">
        <f t="shared" si="101"/>
        <v>5000</v>
      </c>
      <c r="N933" s="10" t="str">
        <f t="shared" si="102"/>
        <v>B03</v>
      </c>
    </row>
    <row r="934" spans="1:14">
      <c r="A934" s="63">
        <v>933</v>
      </c>
      <c r="B934" s="18" t="s">
        <v>293</v>
      </c>
      <c r="C934" s="18" t="s">
        <v>292</v>
      </c>
      <c r="D934" s="19">
        <v>1979</v>
      </c>
      <c r="E934" s="20" t="s">
        <v>6</v>
      </c>
      <c r="F934" s="66" t="s">
        <v>288</v>
      </c>
      <c r="G934" s="18" t="s">
        <v>289</v>
      </c>
      <c r="H934" s="9" t="str">
        <f t="shared" si="98"/>
        <v>ok</v>
      </c>
      <c r="I934" s="109" t="str">
        <f t="shared" si="103"/>
        <v>ZAFFINO SIMONA</v>
      </c>
      <c r="J934" s="10" t="str">
        <f t="shared" si="104"/>
        <v>F-35</v>
      </c>
      <c r="K934" s="10" t="str">
        <f t="shared" si="99"/>
        <v>Adulti</v>
      </c>
      <c r="L934" s="10">
        <f t="shared" si="100"/>
        <v>25</v>
      </c>
      <c r="M934" s="10">
        <f t="shared" si="101"/>
        <v>4000</v>
      </c>
      <c r="N934" s="10" t="str">
        <f t="shared" si="102"/>
        <v>B02</v>
      </c>
    </row>
    <row r="935" spans="1:14">
      <c r="A935" s="62">
        <v>934</v>
      </c>
      <c r="B935" s="18" t="s">
        <v>291</v>
      </c>
      <c r="C935" s="18" t="s">
        <v>290</v>
      </c>
      <c r="D935" s="19">
        <v>2004</v>
      </c>
      <c r="E935" s="20" t="s">
        <v>7</v>
      </c>
      <c r="F935" s="66" t="s">
        <v>288</v>
      </c>
      <c r="G935" s="18" t="s">
        <v>289</v>
      </c>
      <c r="H935" s="9" t="str">
        <f t="shared" si="98"/>
        <v>ok</v>
      </c>
      <c r="I935" s="109" t="str">
        <f t="shared" si="103"/>
        <v>ZANIERI PIETRO</v>
      </c>
      <c r="J935" s="10" t="str">
        <f t="shared" si="104"/>
        <v>M-Ragazzi B</v>
      </c>
      <c r="K935" s="10" t="str">
        <f t="shared" si="99"/>
        <v>Giovanile</v>
      </c>
      <c r="L935" s="10">
        <f t="shared" si="100"/>
        <v>12</v>
      </c>
      <c r="M935" s="10">
        <f t="shared" si="101"/>
        <v>1000</v>
      </c>
      <c r="N935" s="10" t="str">
        <f t="shared" si="102"/>
        <v>A03</v>
      </c>
    </row>
    <row r="936" spans="1:14">
      <c r="A936" s="62">
        <v>935</v>
      </c>
      <c r="B936" s="18" t="s">
        <v>287</v>
      </c>
      <c r="C936" s="18" t="s">
        <v>286</v>
      </c>
      <c r="D936" s="19">
        <v>1967</v>
      </c>
      <c r="E936" s="20" t="s">
        <v>7</v>
      </c>
      <c r="F936" s="66" t="s">
        <v>281</v>
      </c>
      <c r="G936" s="18" t="s">
        <v>282</v>
      </c>
      <c r="H936" s="9" t="str">
        <f t="shared" si="98"/>
        <v>ok</v>
      </c>
      <c r="I936" s="109" t="str">
        <f t="shared" si="103"/>
        <v>PROMPICAI PAOLO EMANUELE</v>
      </c>
      <c r="J936" s="10" t="str">
        <f t="shared" si="104"/>
        <v>M-50</v>
      </c>
      <c r="K936" s="10" t="str">
        <f t="shared" si="99"/>
        <v>Adulti</v>
      </c>
      <c r="L936" s="10">
        <f t="shared" si="100"/>
        <v>32</v>
      </c>
      <c r="M936" s="10">
        <f t="shared" si="101"/>
        <v>5000</v>
      </c>
      <c r="N936" s="10" t="str">
        <f t="shared" si="102"/>
        <v>B03</v>
      </c>
    </row>
    <row r="937" spans="1:14">
      <c r="A937" s="62">
        <v>936</v>
      </c>
      <c r="B937" s="18" t="s">
        <v>285</v>
      </c>
      <c r="C937" s="18" t="s">
        <v>284</v>
      </c>
      <c r="D937" s="19">
        <v>1977</v>
      </c>
      <c r="E937" s="20" t="s">
        <v>6</v>
      </c>
      <c r="F937" s="66" t="s">
        <v>281</v>
      </c>
      <c r="G937" s="18" t="s">
        <v>282</v>
      </c>
      <c r="H937" s="9" t="str">
        <f t="shared" si="98"/>
        <v>ok</v>
      </c>
      <c r="I937" s="109" t="str">
        <f t="shared" si="103"/>
        <v>VIDILI ISABELLA</v>
      </c>
      <c r="J937" s="10" t="str">
        <f t="shared" si="104"/>
        <v>F-40</v>
      </c>
      <c r="K937" s="10" t="str">
        <f t="shared" si="99"/>
        <v>Adulti</v>
      </c>
      <c r="L937" s="10">
        <f t="shared" si="100"/>
        <v>27</v>
      </c>
      <c r="M937" s="10">
        <f t="shared" si="101"/>
        <v>4000</v>
      </c>
      <c r="N937" s="10" t="str">
        <f t="shared" si="102"/>
        <v>B02</v>
      </c>
    </row>
    <row r="938" spans="1:14">
      <c r="A938" s="62">
        <v>937</v>
      </c>
      <c r="B938" s="18" t="s">
        <v>277</v>
      </c>
      <c r="C938" s="18" t="s">
        <v>280</v>
      </c>
      <c r="D938" s="19">
        <v>2011</v>
      </c>
      <c r="E938" s="20" t="s">
        <v>6</v>
      </c>
      <c r="F938" s="66" t="s">
        <v>272</v>
      </c>
      <c r="G938" s="18" t="s">
        <v>273</v>
      </c>
      <c r="H938" s="9" t="str">
        <f t="shared" si="98"/>
        <v>ok</v>
      </c>
      <c r="I938" s="109" t="str">
        <f t="shared" si="103"/>
        <v>GUALANDRI EMMA</v>
      </c>
      <c r="J938" s="10" t="str">
        <f t="shared" si="104"/>
        <v>F-Primi Passi</v>
      </c>
      <c r="K938" s="10" t="str">
        <f t="shared" si="99"/>
        <v>Giovanile</v>
      </c>
      <c r="L938" s="10">
        <f t="shared" si="100"/>
        <v>3</v>
      </c>
      <c r="M938" s="10">
        <f t="shared" si="101"/>
        <v>400</v>
      </c>
      <c r="N938" s="10" t="str">
        <f t="shared" si="102"/>
        <v>A12</v>
      </c>
    </row>
    <row r="939" spans="1:14">
      <c r="A939" s="62">
        <v>938</v>
      </c>
      <c r="B939" s="18" t="s">
        <v>277</v>
      </c>
      <c r="C939" s="18" t="s">
        <v>278</v>
      </c>
      <c r="D939" s="19">
        <v>1950</v>
      </c>
      <c r="E939" s="20" t="s">
        <v>7</v>
      </c>
      <c r="F939" s="66" t="s">
        <v>272</v>
      </c>
      <c r="G939" s="18" t="s">
        <v>273</v>
      </c>
      <c r="H939" s="9" t="str">
        <f t="shared" si="98"/>
        <v>ok</v>
      </c>
      <c r="I939" s="109" t="str">
        <f t="shared" si="103"/>
        <v>GUALANDRI LEANDRO</v>
      </c>
      <c r="J939" s="10" t="str">
        <f t="shared" si="104"/>
        <v>M-65</v>
      </c>
      <c r="K939" s="10" t="str">
        <f t="shared" si="99"/>
        <v>Adulti</v>
      </c>
      <c r="L939" s="10">
        <f t="shared" si="100"/>
        <v>38</v>
      </c>
      <c r="M939" s="10">
        <f t="shared" si="101"/>
        <v>5000</v>
      </c>
      <c r="N939" s="10" t="str">
        <f t="shared" si="102"/>
        <v>B03</v>
      </c>
    </row>
    <row r="940" spans="1:14">
      <c r="A940" s="62">
        <v>939</v>
      </c>
      <c r="B940" s="18" t="s">
        <v>277</v>
      </c>
      <c r="C940" s="18" t="s">
        <v>276</v>
      </c>
      <c r="D940" s="19">
        <v>1979</v>
      </c>
      <c r="E940" s="20" t="s">
        <v>6</v>
      </c>
      <c r="F940" s="66" t="s">
        <v>272</v>
      </c>
      <c r="G940" s="18" t="s">
        <v>273</v>
      </c>
      <c r="H940" s="9" t="str">
        <f t="shared" si="98"/>
        <v>ok</v>
      </c>
      <c r="I940" s="109" t="str">
        <f t="shared" si="103"/>
        <v>GUALANDRI VALERIA</v>
      </c>
      <c r="J940" s="10" t="str">
        <f t="shared" si="104"/>
        <v>F-35</v>
      </c>
      <c r="K940" s="10" t="str">
        <f t="shared" si="99"/>
        <v>Adulti</v>
      </c>
      <c r="L940" s="10">
        <f t="shared" si="100"/>
        <v>25</v>
      </c>
      <c r="M940" s="10">
        <f t="shared" si="101"/>
        <v>4000</v>
      </c>
      <c r="N940" s="10" t="str">
        <f t="shared" si="102"/>
        <v>B02</v>
      </c>
    </row>
    <row r="941" spans="1:14">
      <c r="A941" s="62">
        <v>940</v>
      </c>
      <c r="B941" s="18" t="s">
        <v>274</v>
      </c>
      <c r="C941" s="18" t="s">
        <v>243</v>
      </c>
      <c r="D941" s="19">
        <v>2010</v>
      </c>
      <c r="E941" s="20" t="s">
        <v>7</v>
      </c>
      <c r="F941" s="66" t="s">
        <v>272</v>
      </c>
      <c r="G941" s="18" t="s">
        <v>273</v>
      </c>
      <c r="H941" s="9" t="str">
        <f t="shared" si="98"/>
        <v>ok</v>
      </c>
      <c r="I941" s="109" t="str">
        <f t="shared" si="103"/>
        <v>GUZZON MATTEO</v>
      </c>
      <c r="J941" s="10" t="str">
        <f t="shared" si="104"/>
        <v>M-Primi Passi</v>
      </c>
      <c r="K941" s="10" t="str">
        <f t="shared" si="99"/>
        <v>Giovanile</v>
      </c>
      <c r="L941" s="10">
        <f t="shared" si="100"/>
        <v>4</v>
      </c>
      <c r="M941" s="10">
        <f t="shared" si="101"/>
        <v>400</v>
      </c>
      <c r="N941" s="10" t="str">
        <f t="shared" si="102"/>
        <v>A11</v>
      </c>
    </row>
    <row r="942" spans="1:14">
      <c r="A942" s="62">
        <v>941</v>
      </c>
      <c r="B942" s="18" t="s">
        <v>274</v>
      </c>
      <c r="C942" s="18" t="s">
        <v>234</v>
      </c>
      <c r="D942" s="19">
        <v>2007</v>
      </c>
      <c r="E942" s="20" t="s">
        <v>7</v>
      </c>
      <c r="F942" s="66" t="s">
        <v>272</v>
      </c>
      <c r="G942" s="18" t="s">
        <v>273</v>
      </c>
      <c r="H942" s="9" t="str">
        <f t="shared" si="98"/>
        <v>ok</v>
      </c>
      <c r="I942" s="109" t="str">
        <f t="shared" si="103"/>
        <v>GUZZON TOMMASO</v>
      </c>
      <c r="J942" s="10" t="str">
        <f t="shared" si="104"/>
        <v>M-Esordienti</v>
      </c>
      <c r="K942" s="10" t="str">
        <f t="shared" si="99"/>
        <v>Giovanile</v>
      </c>
      <c r="L942" s="10">
        <f t="shared" si="100"/>
        <v>8</v>
      </c>
      <c r="M942" s="10">
        <f t="shared" si="101"/>
        <v>800</v>
      </c>
      <c r="N942" s="10" t="str">
        <f t="shared" si="102"/>
        <v>A07</v>
      </c>
    </row>
    <row r="943" spans="1:14">
      <c r="A943" s="62">
        <v>942</v>
      </c>
      <c r="B943" s="18" t="s">
        <v>271</v>
      </c>
      <c r="C943" s="18" t="s">
        <v>270</v>
      </c>
      <c r="D943" s="19">
        <v>1950</v>
      </c>
      <c r="E943" s="20" t="s">
        <v>7</v>
      </c>
      <c r="F943" s="66" t="s">
        <v>260</v>
      </c>
      <c r="G943" s="18" t="s">
        <v>261</v>
      </c>
      <c r="H943" s="9" t="str">
        <f t="shared" si="98"/>
        <v>ok</v>
      </c>
      <c r="I943" s="109" t="str">
        <f t="shared" si="103"/>
        <v>FERRONI DORIANO</v>
      </c>
      <c r="J943" s="10" t="str">
        <f t="shared" si="104"/>
        <v>M-65</v>
      </c>
      <c r="K943" s="10" t="str">
        <f t="shared" si="99"/>
        <v>Adulti</v>
      </c>
      <c r="L943" s="10">
        <f t="shared" si="100"/>
        <v>38</v>
      </c>
      <c r="M943" s="10">
        <f t="shared" si="101"/>
        <v>5000</v>
      </c>
      <c r="N943" s="10" t="str">
        <f t="shared" si="102"/>
        <v>B03</v>
      </c>
    </row>
    <row r="944" spans="1:14">
      <c r="A944" s="62">
        <v>943</v>
      </c>
      <c r="B944" s="18" t="s">
        <v>268</v>
      </c>
      <c r="C944" s="18" t="s">
        <v>267</v>
      </c>
      <c r="D944" s="19">
        <v>1960</v>
      </c>
      <c r="E944" s="20" t="s">
        <v>7</v>
      </c>
      <c r="F944" s="66" t="s">
        <v>260</v>
      </c>
      <c r="G944" s="18" t="s">
        <v>261</v>
      </c>
      <c r="H944" s="9" t="str">
        <f t="shared" si="98"/>
        <v>ok</v>
      </c>
      <c r="I944" s="109" t="str">
        <f t="shared" si="103"/>
        <v>GRANDI MAURIZIO</v>
      </c>
      <c r="J944" s="10" t="str">
        <f t="shared" si="104"/>
        <v>M-55</v>
      </c>
      <c r="K944" s="10" t="str">
        <f t="shared" si="99"/>
        <v>Adulti</v>
      </c>
      <c r="L944" s="10">
        <f t="shared" si="100"/>
        <v>34</v>
      </c>
      <c r="M944" s="10">
        <f t="shared" si="101"/>
        <v>5000</v>
      </c>
      <c r="N944" s="10" t="str">
        <f t="shared" si="102"/>
        <v>B03</v>
      </c>
    </row>
    <row r="945" spans="1:14">
      <c r="A945" s="62">
        <v>944</v>
      </c>
      <c r="B945" s="18" t="s">
        <v>265</v>
      </c>
      <c r="C945" s="18" t="s">
        <v>264</v>
      </c>
      <c r="D945" s="19">
        <v>1954</v>
      </c>
      <c r="E945" s="20" t="s">
        <v>7</v>
      </c>
      <c r="F945" s="66" t="s">
        <v>260</v>
      </c>
      <c r="G945" s="18" t="s">
        <v>261</v>
      </c>
      <c r="H945" s="9" t="str">
        <f t="shared" si="98"/>
        <v>ok</v>
      </c>
      <c r="I945" s="109" t="str">
        <f t="shared" si="103"/>
        <v>MARTELLI MAURO</v>
      </c>
      <c r="J945" s="10" t="str">
        <f t="shared" si="104"/>
        <v>M-60</v>
      </c>
      <c r="K945" s="10" t="str">
        <f t="shared" si="99"/>
        <v>Adulti</v>
      </c>
      <c r="L945" s="10">
        <f t="shared" si="100"/>
        <v>36</v>
      </c>
      <c r="M945" s="10">
        <f t="shared" si="101"/>
        <v>5000</v>
      </c>
      <c r="N945" s="10" t="str">
        <f t="shared" si="102"/>
        <v>B03</v>
      </c>
    </row>
    <row r="946" spans="1:14">
      <c r="A946" s="62">
        <v>945</v>
      </c>
      <c r="B946" s="18" t="s">
        <v>263</v>
      </c>
      <c r="C946" s="18" t="s">
        <v>262</v>
      </c>
      <c r="D946" s="19">
        <v>1953</v>
      </c>
      <c r="E946" s="20" t="s">
        <v>7</v>
      </c>
      <c r="F946" s="66" t="s">
        <v>260</v>
      </c>
      <c r="G946" s="18" t="s">
        <v>261</v>
      </c>
      <c r="H946" s="9" t="str">
        <f t="shared" si="98"/>
        <v>ok</v>
      </c>
      <c r="I946" s="109" t="str">
        <f t="shared" si="103"/>
        <v>PAGANI ADRIANO</v>
      </c>
      <c r="J946" s="10" t="str">
        <f t="shared" si="104"/>
        <v>M-60</v>
      </c>
      <c r="K946" s="10" t="str">
        <f t="shared" si="99"/>
        <v>Adulti</v>
      </c>
      <c r="L946" s="10">
        <f t="shared" si="100"/>
        <v>36</v>
      </c>
      <c r="M946" s="10">
        <f t="shared" si="101"/>
        <v>5000</v>
      </c>
      <c r="N946" s="10" t="str">
        <f t="shared" si="102"/>
        <v>B03</v>
      </c>
    </row>
    <row r="947" spans="1:14">
      <c r="A947" s="62">
        <v>946</v>
      </c>
      <c r="B947" s="18" t="s">
        <v>259</v>
      </c>
      <c r="C947" s="18" t="s">
        <v>258</v>
      </c>
      <c r="D947" s="19">
        <v>2006</v>
      </c>
      <c r="E947" s="20" t="s">
        <v>6</v>
      </c>
      <c r="F947" s="66" t="s">
        <v>231</v>
      </c>
      <c r="G947" s="18" t="s">
        <v>232</v>
      </c>
      <c r="H947" s="9" t="str">
        <f t="shared" si="98"/>
        <v>ok</v>
      </c>
      <c r="I947" s="109" t="str">
        <f t="shared" si="103"/>
        <v>BERTARELLI GIULIA</v>
      </c>
      <c r="J947" s="10" t="str">
        <f t="shared" si="104"/>
        <v>F-Esordienti</v>
      </c>
      <c r="K947" s="10" t="str">
        <f t="shared" si="99"/>
        <v>Giovanile</v>
      </c>
      <c r="L947" s="10">
        <f t="shared" si="100"/>
        <v>7</v>
      </c>
      <c r="M947" s="10">
        <f t="shared" si="101"/>
        <v>800</v>
      </c>
      <c r="N947" s="10" t="str">
        <f t="shared" si="102"/>
        <v>A08</v>
      </c>
    </row>
    <row r="948" spans="1:14">
      <c r="A948" s="62">
        <v>947</v>
      </c>
      <c r="B948" s="18" t="s">
        <v>256</v>
      </c>
      <c r="C948" s="18" t="s">
        <v>255</v>
      </c>
      <c r="D948" s="19">
        <v>2003</v>
      </c>
      <c r="E948" s="20" t="s">
        <v>6</v>
      </c>
      <c r="F948" s="66" t="s">
        <v>231</v>
      </c>
      <c r="G948" s="18" t="s">
        <v>232</v>
      </c>
      <c r="H948" s="9" t="str">
        <f t="shared" si="98"/>
        <v>ok</v>
      </c>
      <c r="I948" s="109" t="str">
        <f t="shared" si="103"/>
        <v>CAPPITELLI FRANCESCA</v>
      </c>
      <c r="J948" s="10" t="str">
        <f t="shared" si="104"/>
        <v>F-Cadette</v>
      </c>
      <c r="K948" s="10" t="str">
        <f t="shared" si="99"/>
        <v>Giovanile</v>
      </c>
      <c r="L948" s="10">
        <f t="shared" si="100"/>
        <v>13</v>
      </c>
      <c r="M948" s="10">
        <f t="shared" si="101"/>
        <v>2100</v>
      </c>
      <c r="N948" s="10" t="str">
        <f t="shared" si="102"/>
        <v>A02</v>
      </c>
    </row>
    <row r="949" spans="1:14">
      <c r="A949" s="62">
        <v>948</v>
      </c>
      <c r="B949" s="18" t="s">
        <v>254</v>
      </c>
      <c r="C949" s="18" t="s">
        <v>253</v>
      </c>
      <c r="D949" s="19">
        <v>2005</v>
      </c>
      <c r="E949" s="20" t="s">
        <v>6</v>
      </c>
      <c r="F949" s="66" t="s">
        <v>231</v>
      </c>
      <c r="G949" s="18" t="s">
        <v>232</v>
      </c>
      <c r="H949" s="9" t="str">
        <f t="shared" si="98"/>
        <v>ok</v>
      </c>
      <c r="I949" s="109" t="str">
        <f t="shared" si="103"/>
        <v>CIONI SARA ELISABETTA</v>
      </c>
      <c r="J949" s="10" t="str">
        <f t="shared" si="104"/>
        <v>F-Ragazze A</v>
      </c>
      <c r="K949" s="10" t="str">
        <f t="shared" si="99"/>
        <v>Giovanile</v>
      </c>
      <c r="L949" s="10">
        <f t="shared" si="100"/>
        <v>9</v>
      </c>
      <c r="M949" s="10">
        <f t="shared" si="101"/>
        <v>1000</v>
      </c>
      <c r="N949" s="10" t="str">
        <f t="shared" si="102"/>
        <v>A06</v>
      </c>
    </row>
    <row r="950" spans="1:14">
      <c r="A950" s="62">
        <v>949</v>
      </c>
      <c r="B950" s="18" t="s">
        <v>251</v>
      </c>
      <c r="C950" s="18" t="s">
        <v>250</v>
      </c>
      <c r="D950" s="19">
        <v>2007</v>
      </c>
      <c r="E950" s="20" t="s">
        <v>7</v>
      </c>
      <c r="F950" s="66" t="s">
        <v>231</v>
      </c>
      <c r="G950" s="18" t="s">
        <v>232</v>
      </c>
      <c r="H950" s="9" t="str">
        <f t="shared" si="98"/>
        <v>ok</v>
      </c>
      <c r="I950" s="109" t="str">
        <f t="shared" si="103"/>
        <v>COSTANTINI MATTIA</v>
      </c>
      <c r="J950" s="10" t="str">
        <f t="shared" si="104"/>
        <v>M-Esordienti</v>
      </c>
      <c r="K950" s="10" t="str">
        <f t="shared" si="99"/>
        <v>Giovanile</v>
      </c>
      <c r="L950" s="10">
        <f t="shared" si="100"/>
        <v>8</v>
      </c>
      <c r="M950" s="10">
        <f t="shared" si="101"/>
        <v>800</v>
      </c>
      <c r="N950" s="10" t="str">
        <f t="shared" si="102"/>
        <v>A07</v>
      </c>
    </row>
    <row r="951" spans="1:14">
      <c r="A951" s="62">
        <v>950</v>
      </c>
      <c r="B951" s="18" t="s">
        <v>249</v>
      </c>
      <c r="C951" s="18" t="s">
        <v>248</v>
      </c>
      <c r="D951" s="19">
        <v>2004</v>
      </c>
      <c r="E951" s="20" t="s">
        <v>7</v>
      </c>
      <c r="F951" s="66" t="s">
        <v>231</v>
      </c>
      <c r="G951" s="18" t="s">
        <v>232</v>
      </c>
      <c r="H951" s="9" t="str">
        <f t="shared" si="98"/>
        <v>ok</v>
      </c>
      <c r="I951" s="109" t="str">
        <f t="shared" si="103"/>
        <v>DE NOVELLIS EDOARDO</v>
      </c>
      <c r="J951" s="10" t="str">
        <f t="shared" si="104"/>
        <v>M-Ragazzi B</v>
      </c>
      <c r="K951" s="10" t="str">
        <f t="shared" si="99"/>
        <v>Giovanile</v>
      </c>
      <c r="L951" s="10">
        <f t="shared" si="100"/>
        <v>12</v>
      </c>
      <c r="M951" s="10">
        <f t="shared" si="101"/>
        <v>1000</v>
      </c>
      <c r="N951" s="10" t="str">
        <f t="shared" si="102"/>
        <v>A03</v>
      </c>
    </row>
    <row r="952" spans="1:14">
      <c r="A952" s="62">
        <v>951</v>
      </c>
      <c r="B952" s="18" t="s">
        <v>246</v>
      </c>
      <c r="C952" s="18" t="s">
        <v>245</v>
      </c>
      <c r="D952" s="19">
        <v>2007</v>
      </c>
      <c r="E952" s="20" t="s">
        <v>7</v>
      </c>
      <c r="F952" s="66" t="s">
        <v>231</v>
      </c>
      <c r="G952" s="18" t="s">
        <v>232</v>
      </c>
      <c r="H952" s="9" t="str">
        <f t="shared" si="98"/>
        <v>ok</v>
      </c>
      <c r="I952" s="109" t="str">
        <f t="shared" si="103"/>
        <v>DHARMARATHNAM PRAPPANJAN</v>
      </c>
      <c r="J952" s="10" t="str">
        <f t="shared" si="104"/>
        <v>M-Esordienti</v>
      </c>
      <c r="K952" s="10" t="str">
        <f t="shared" si="99"/>
        <v>Giovanile</v>
      </c>
      <c r="L952" s="10">
        <f t="shared" si="100"/>
        <v>8</v>
      </c>
      <c r="M952" s="10">
        <f t="shared" si="101"/>
        <v>800</v>
      </c>
      <c r="N952" s="10" t="str">
        <f t="shared" si="102"/>
        <v>A07</v>
      </c>
    </row>
    <row r="953" spans="1:14">
      <c r="A953" s="62">
        <v>952</v>
      </c>
      <c r="B953" s="18" t="s">
        <v>244</v>
      </c>
      <c r="C953" s="18" t="s">
        <v>243</v>
      </c>
      <c r="D953" s="19">
        <v>2007</v>
      </c>
      <c r="E953" s="20" t="s">
        <v>7</v>
      </c>
      <c r="F953" s="66" t="s">
        <v>231</v>
      </c>
      <c r="G953" s="18" t="s">
        <v>232</v>
      </c>
      <c r="H953" s="9" t="str">
        <f t="shared" si="98"/>
        <v>ok</v>
      </c>
      <c r="I953" s="109" t="str">
        <f t="shared" si="103"/>
        <v>FERRARESI MATTEO</v>
      </c>
      <c r="J953" s="10" t="str">
        <f t="shared" si="104"/>
        <v>M-Esordienti</v>
      </c>
      <c r="K953" s="10" t="str">
        <f t="shared" si="99"/>
        <v>Giovanile</v>
      </c>
      <c r="L953" s="10">
        <f t="shared" si="100"/>
        <v>8</v>
      </c>
      <c r="M953" s="10">
        <f t="shared" si="101"/>
        <v>800</v>
      </c>
      <c r="N953" s="10" t="str">
        <f t="shared" si="102"/>
        <v>A07</v>
      </c>
    </row>
    <row r="954" spans="1:14">
      <c r="A954" s="62">
        <v>953</v>
      </c>
      <c r="B954" s="18" t="s">
        <v>242</v>
      </c>
      <c r="C954" s="18" t="s">
        <v>241</v>
      </c>
      <c r="D954" s="19">
        <v>2009</v>
      </c>
      <c r="E954" s="20" t="s">
        <v>7</v>
      </c>
      <c r="F954" s="66" t="s">
        <v>231</v>
      </c>
      <c r="G954" s="18" t="s">
        <v>232</v>
      </c>
      <c r="H954" s="9" t="str">
        <f t="shared" si="98"/>
        <v>ok</v>
      </c>
      <c r="I954" s="109" t="str">
        <f t="shared" si="103"/>
        <v>JUZBASEV DANIEL</v>
      </c>
      <c r="J954" s="10" t="str">
        <f t="shared" si="104"/>
        <v>M-Pulcini</v>
      </c>
      <c r="K954" s="10" t="str">
        <f t="shared" si="99"/>
        <v>Giovanile</v>
      </c>
      <c r="L954" s="10">
        <f t="shared" si="100"/>
        <v>6</v>
      </c>
      <c r="M954" s="10">
        <f t="shared" si="101"/>
        <v>400</v>
      </c>
      <c r="N954" s="10" t="str">
        <f t="shared" si="102"/>
        <v>A09</v>
      </c>
    </row>
    <row r="955" spans="1:14">
      <c r="A955" s="62">
        <v>954</v>
      </c>
      <c r="B955" s="18" t="s">
        <v>216</v>
      </c>
      <c r="C955" s="18" t="s">
        <v>240</v>
      </c>
      <c r="D955" s="19">
        <v>2007</v>
      </c>
      <c r="E955" s="20" t="s">
        <v>7</v>
      </c>
      <c r="F955" s="66" t="s">
        <v>231</v>
      </c>
      <c r="G955" s="18" t="s">
        <v>232</v>
      </c>
      <c r="H955" s="9" t="str">
        <f t="shared" si="98"/>
        <v>ok</v>
      </c>
      <c r="I955" s="109" t="str">
        <f t="shared" si="103"/>
        <v>PANCALDI ELIA</v>
      </c>
      <c r="J955" s="10" t="str">
        <f t="shared" si="104"/>
        <v>M-Esordienti</v>
      </c>
      <c r="K955" s="10" t="str">
        <f t="shared" si="99"/>
        <v>Giovanile</v>
      </c>
      <c r="L955" s="10">
        <f t="shared" si="100"/>
        <v>8</v>
      </c>
      <c r="M955" s="10">
        <f t="shared" si="101"/>
        <v>800</v>
      </c>
      <c r="N955" s="10" t="str">
        <f t="shared" si="102"/>
        <v>A07</v>
      </c>
    </row>
    <row r="956" spans="1:14">
      <c r="A956" s="62">
        <v>955</v>
      </c>
      <c r="B956" s="18" t="s">
        <v>238</v>
      </c>
      <c r="C956" s="18" t="s">
        <v>239</v>
      </c>
      <c r="D956" s="19">
        <v>2011</v>
      </c>
      <c r="E956" s="20" t="s">
        <v>7</v>
      </c>
      <c r="F956" s="66" t="s">
        <v>231</v>
      </c>
      <c r="G956" s="18" t="s">
        <v>232</v>
      </c>
      <c r="H956" s="9" t="str">
        <f t="shared" si="98"/>
        <v>ok</v>
      </c>
      <c r="I956" s="109" t="str">
        <f t="shared" si="103"/>
        <v>SCOTTO DI CICCARIELLO DIEGO</v>
      </c>
      <c r="J956" s="10" t="str">
        <f t="shared" si="104"/>
        <v>M-Primi Passi</v>
      </c>
      <c r="K956" s="10" t="str">
        <f t="shared" si="99"/>
        <v>Giovanile</v>
      </c>
      <c r="L956" s="10">
        <f t="shared" si="100"/>
        <v>4</v>
      </c>
      <c r="M956" s="10">
        <f t="shared" si="101"/>
        <v>400</v>
      </c>
      <c r="N956" s="10" t="str">
        <f t="shared" si="102"/>
        <v>A11</v>
      </c>
    </row>
    <row r="957" spans="1:14">
      <c r="A957" s="62">
        <v>956</v>
      </c>
      <c r="B957" s="18" t="s">
        <v>238</v>
      </c>
      <c r="C957" s="18" t="s">
        <v>236</v>
      </c>
      <c r="D957" s="19">
        <v>2009</v>
      </c>
      <c r="E957" s="20" t="s">
        <v>7</v>
      </c>
      <c r="F957" s="66" t="s">
        <v>231</v>
      </c>
      <c r="G957" s="18" t="s">
        <v>232</v>
      </c>
      <c r="H957" s="9" t="str">
        <f t="shared" si="98"/>
        <v>ok</v>
      </c>
      <c r="I957" s="109" t="str">
        <f t="shared" si="103"/>
        <v>SCOTTO DI CICCARIELLO FRANCESCO</v>
      </c>
      <c r="J957" s="10" t="str">
        <f t="shared" si="104"/>
        <v>M-Pulcini</v>
      </c>
      <c r="K957" s="10" t="str">
        <f t="shared" si="99"/>
        <v>Giovanile</v>
      </c>
      <c r="L957" s="10">
        <f t="shared" si="100"/>
        <v>6</v>
      </c>
      <c r="M957" s="10">
        <f t="shared" si="101"/>
        <v>400</v>
      </c>
      <c r="N957" s="10" t="str">
        <f t="shared" si="102"/>
        <v>A09</v>
      </c>
    </row>
    <row r="958" spans="1:14">
      <c r="A958" s="62">
        <v>957</v>
      </c>
      <c r="B958" s="18" t="s">
        <v>237</v>
      </c>
      <c r="C958" s="18" t="s">
        <v>236</v>
      </c>
      <c r="D958" s="19">
        <v>2009</v>
      </c>
      <c r="E958" s="20" t="s">
        <v>7</v>
      </c>
      <c r="F958" s="66" t="s">
        <v>231</v>
      </c>
      <c r="G958" s="18" t="s">
        <v>232</v>
      </c>
      <c r="H958" s="9" t="str">
        <f t="shared" si="98"/>
        <v>ok</v>
      </c>
      <c r="I958" s="109" t="str">
        <f t="shared" si="103"/>
        <v>SGARBI FRANCESCO</v>
      </c>
      <c r="J958" s="10" t="str">
        <f t="shared" si="104"/>
        <v>M-Pulcini</v>
      </c>
      <c r="K958" s="10" t="str">
        <f t="shared" si="99"/>
        <v>Giovanile</v>
      </c>
      <c r="L958" s="10">
        <f t="shared" si="100"/>
        <v>6</v>
      </c>
      <c r="M958" s="10">
        <f t="shared" si="101"/>
        <v>400</v>
      </c>
      <c r="N958" s="10" t="str">
        <f t="shared" si="102"/>
        <v>A09</v>
      </c>
    </row>
    <row r="959" spans="1:14">
      <c r="A959" s="62">
        <v>958</v>
      </c>
      <c r="B959" s="18" t="s">
        <v>235</v>
      </c>
      <c r="C959" s="18" t="s">
        <v>234</v>
      </c>
      <c r="D959" s="19">
        <v>2006</v>
      </c>
      <c r="E959" s="20" t="s">
        <v>7</v>
      </c>
      <c r="F959" s="66" t="s">
        <v>231</v>
      </c>
      <c r="G959" s="18" t="s">
        <v>232</v>
      </c>
      <c r="H959" s="9" t="str">
        <f t="shared" si="98"/>
        <v>ok</v>
      </c>
      <c r="I959" s="109" t="str">
        <f t="shared" si="103"/>
        <v>TAGLIAVINI TOMMASO</v>
      </c>
      <c r="J959" s="10" t="str">
        <f t="shared" si="104"/>
        <v>M-Esordienti</v>
      </c>
      <c r="K959" s="10" t="str">
        <f t="shared" si="99"/>
        <v>Giovanile</v>
      </c>
      <c r="L959" s="10">
        <f t="shared" si="100"/>
        <v>8</v>
      </c>
      <c r="M959" s="10">
        <f t="shared" si="101"/>
        <v>800</v>
      </c>
      <c r="N959" s="10" t="str">
        <f t="shared" si="102"/>
        <v>A07</v>
      </c>
    </row>
    <row r="960" spans="1:14">
      <c r="A960" s="62">
        <v>959</v>
      </c>
      <c r="B960" s="18" t="s">
        <v>230</v>
      </c>
      <c r="C960" s="18" t="s">
        <v>229</v>
      </c>
      <c r="D960" s="19">
        <v>1957</v>
      </c>
      <c r="E960" s="20" t="s">
        <v>7</v>
      </c>
      <c r="F960" s="66" t="s">
        <v>224</v>
      </c>
      <c r="G960" s="18" t="s">
        <v>225</v>
      </c>
      <c r="H960" s="9" t="str">
        <f t="shared" si="98"/>
        <v>ok</v>
      </c>
      <c r="I960" s="109" t="str">
        <f t="shared" si="103"/>
        <v>DI NUCCI JAN CARLO</v>
      </c>
      <c r="J960" s="10" t="str">
        <f t="shared" si="104"/>
        <v>M-60</v>
      </c>
      <c r="K960" s="10" t="str">
        <f t="shared" si="99"/>
        <v>Adulti</v>
      </c>
      <c r="L960" s="10">
        <f t="shared" si="100"/>
        <v>36</v>
      </c>
      <c r="M960" s="10">
        <f t="shared" si="101"/>
        <v>5000</v>
      </c>
      <c r="N960" s="10" t="str">
        <f t="shared" si="102"/>
        <v>B03</v>
      </c>
    </row>
    <row r="961" spans="1:14">
      <c r="A961" s="62">
        <v>960</v>
      </c>
      <c r="B961" s="18" t="s">
        <v>228</v>
      </c>
      <c r="C961" s="18" t="s">
        <v>227</v>
      </c>
      <c r="D961" s="19">
        <v>1982</v>
      </c>
      <c r="E961" s="20" t="s">
        <v>7</v>
      </c>
      <c r="F961" s="66" t="s">
        <v>224</v>
      </c>
      <c r="G961" s="18" t="s">
        <v>225</v>
      </c>
      <c r="H961" s="9" t="str">
        <f t="shared" si="98"/>
        <v>ok</v>
      </c>
      <c r="I961" s="109" t="str">
        <f t="shared" si="103"/>
        <v>STORNELLO DENIS</v>
      </c>
      <c r="J961" s="10" t="str">
        <f t="shared" si="104"/>
        <v>M-35</v>
      </c>
      <c r="K961" s="10" t="str">
        <f t="shared" si="99"/>
        <v>Adulti</v>
      </c>
      <c r="L961" s="10">
        <f t="shared" si="100"/>
        <v>26</v>
      </c>
      <c r="M961" s="10">
        <f t="shared" si="101"/>
        <v>6500</v>
      </c>
      <c r="N961" s="10" t="str">
        <f t="shared" si="102"/>
        <v>B04</v>
      </c>
    </row>
    <row r="962" spans="1:14">
      <c r="A962" s="62">
        <v>961</v>
      </c>
      <c r="B962" s="18" t="s">
        <v>223</v>
      </c>
      <c r="C962" s="18" t="s">
        <v>222</v>
      </c>
      <c r="D962" s="19">
        <v>1956</v>
      </c>
      <c r="E962" s="20" t="s">
        <v>7</v>
      </c>
      <c r="F962" s="66" t="s">
        <v>220</v>
      </c>
      <c r="G962" s="18" t="s">
        <v>221</v>
      </c>
      <c r="H962" s="9" t="str">
        <f t="shared" ref="H962:H1025" si="105">IF(COUNTA($B962)&gt;0,IF(COUNTIFS($B$2:$B$2502,$B962,$C$2:$C$2502,$C962,$D$2:$D$2502,$D962)&gt;1,"Duplicato","ok"),"-")</f>
        <v>ok</v>
      </c>
      <c r="I962" s="109" t="str">
        <f t="shared" si="103"/>
        <v>SUTERA ALBERTO</v>
      </c>
      <c r="J962" s="10" t="str">
        <f t="shared" si="104"/>
        <v>M-60</v>
      </c>
      <c r="K962" s="10" t="str">
        <f t="shared" ref="K962:K1025" si="106">IF($B962&gt;"",VLOOKUP($E962&amp;$D962,_DeterminaCategorie,3,TRUE),"-")</f>
        <v>Adulti</v>
      </c>
      <c r="L962" s="10">
        <f t="shared" ref="L962:L1025" si="107">IF($B962&gt;"",VLOOKUP($E962&amp;$D962,_DeterminaCategorie,4,TRUE),"-")</f>
        <v>36</v>
      </c>
      <c r="M962" s="10">
        <f t="shared" ref="M962:M1025" si="108">IF($B962&gt;"",VLOOKUP($E962&amp;$D962,_DeterminaCategorie,6,TRUE),"-")</f>
        <v>5000</v>
      </c>
      <c r="N962" s="10" t="str">
        <f t="shared" ref="N962:N1025" si="109">IF($B962&gt;"",VLOOKUP($E962&amp;$D962,_DeterminaCategorie,7,TRUE),"-")</f>
        <v>B03</v>
      </c>
    </row>
    <row r="963" spans="1:14">
      <c r="A963" s="62"/>
      <c r="B963" s="18" t="s">
        <v>219</v>
      </c>
      <c r="C963" s="18" t="s">
        <v>218</v>
      </c>
      <c r="D963" s="19">
        <v>1965</v>
      </c>
      <c r="E963" s="20" t="s">
        <v>7</v>
      </c>
      <c r="F963" s="66" t="s">
        <v>212</v>
      </c>
      <c r="G963" s="18" t="s">
        <v>213</v>
      </c>
      <c r="H963" s="9" t="str">
        <f t="shared" si="105"/>
        <v>ok</v>
      </c>
      <c r="I963" s="109" t="str">
        <f t="shared" ref="I963:I1026" si="110">TRIM(B963) &amp; " " &amp; TRIM(C963)</f>
        <v>ALBERTINI LUCA</v>
      </c>
      <c r="J963" s="10" t="str">
        <f t="shared" ref="J963:J1026" si="111">IF(B963&gt;"",VLOOKUP($E963&amp;$D963,_DeterminaCategorie,5,TRUE),"-")</f>
        <v>M-50</v>
      </c>
      <c r="K963" s="10" t="str">
        <f t="shared" si="106"/>
        <v>Adulti</v>
      </c>
      <c r="L963" s="10">
        <f t="shared" si="107"/>
        <v>32</v>
      </c>
      <c r="M963" s="10">
        <f t="shared" si="108"/>
        <v>5000</v>
      </c>
      <c r="N963" s="10" t="str">
        <f t="shared" si="109"/>
        <v>B03</v>
      </c>
    </row>
    <row r="964" spans="1:14">
      <c r="A964" s="62">
        <v>963</v>
      </c>
      <c r="B964" s="18" t="s">
        <v>216</v>
      </c>
      <c r="C964" s="18" t="s">
        <v>215</v>
      </c>
      <c r="D964" s="19">
        <v>1963</v>
      </c>
      <c r="E964" s="20" t="s">
        <v>6</v>
      </c>
      <c r="F964" s="66" t="s">
        <v>212</v>
      </c>
      <c r="G964" s="18" t="s">
        <v>213</v>
      </c>
      <c r="H964" s="9" t="str">
        <f t="shared" si="105"/>
        <v>ok</v>
      </c>
      <c r="I964" s="109" t="str">
        <f t="shared" si="110"/>
        <v>PANCALDI SANDRA</v>
      </c>
      <c r="J964" s="10" t="str">
        <f t="shared" si="111"/>
        <v>F-50</v>
      </c>
      <c r="K964" s="10" t="str">
        <f t="shared" si="106"/>
        <v>Adulti</v>
      </c>
      <c r="L964" s="10">
        <f t="shared" si="107"/>
        <v>31</v>
      </c>
      <c r="M964" s="10">
        <f t="shared" si="108"/>
        <v>4000</v>
      </c>
      <c r="N964" s="10" t="str">
        <f t="shared" si="109"/>
        <v>B02</v>
      </c>
    </row>
    <row r="965" spans="1:14">
      <c r="A965" s="62">
        <v>964</v>
      </c>
      <c r="B965" s="18" t="s">
        <v>211</v>
      </c>
      <c r="C965" s="18" t="s">
        <v>210</v>
      </c>
      <c r="D965" s="19">
        <v>1961</v>
      </c>
      <c r="E965" s="20" t="s">
        <v>6</v>
      </c>
      <c r="F965" s="66" t="s">
        <v>207</v>
      </c>
      <c r="G965" s="18" t="s">
        <v>208</v>
      </c>
      <c r="H965" s="9" t="str">
        <f t="shared" si="105"/>
        <v>ok</v>
      </c>
      <c r="I965" s="109" t="str">
        <f t="shared" si="110"/>
        <v>FRIGO ORIELE</v>
      </c>
      <c r="J965" s="10" t="str">
        <f t="shared" si="111"/>
        <v>F-55</v>
      </c>
      <c r="K965" s="10" t="str">
        <f t="shared" si="106"/>
        <v>Adulti</v>
      </c>
      <c r="L965" s="10">
        <f t="shared" si="107"/>
        <v>33</v>
      </c>
      <c r="M965" s="10">
        <f t="shared" si="108"/>
        <v>4000</v>
      </c>
      <c r="N965" s="10" t="str">
        <f t="shared" si="109"/>
        <v>B02</v>
      </c>
    </row>
    <row r="966" spans="1:14">
      <c r="A966" s="62">
        <v>965</v>
      </c>
      <c r="B966" s="18" t="s">
        <v>206</v>
      </c>
      <c r="C966" s="18" t="s">
        <v>205</v>
      </c>
      <c r="D966" s="19">
        <v>2009</v>
      </c>
      <c r="E966" s="20" t="s">
        <v>7</v>
      </c>
      <c r="F966" s="66" t="s">
        <v>202</v>
      </c>
      <c r="G966" s="18" t="s">
        <v>203</v>
      </c>
      <c r="H966" s="9" t="str">
        <f t="shared" si="105"/>
        <v>ok</v>
      </c>
      <c r="I966" s="109" t="str">
        <f t="shared" si="110"/>
        <v>FIUMARA NICOLO'</v>
      </c>
      <c r="J966" s="10" t="str">
        <f t="shared" si="111"/>
        <v>M-Pulcini</v>
      </c>
      <c r="K966" s="10" t="str">
        <f t="shared" si="106"/>
        <v>Giovanile</v>
      </c>
      <c r="L966" s="10">
        <f t="shared" si="107"/>
        <v>6</v>
      </c>
      <c r="M966" s="10">
        <f t="shared" si="108"/>
        <v>400</v>
      </c>
      <c r="N966" s="10" t="str">
        <f t="shared" si="109"/>
        <v>A09</v>
      </c>
    </row>
    <row r="967" spans="1:14">
      <c r="A967" s="62">
        <v>966</v>
      </c>
      <c r="B967" s="18" t="s">
        <v>201</v>
      </c>
      <c r="C967" s="18" t="s">
        <v>200</v>
      </c>
      <c r="D967" s="19">
        <v>1957</v>
      </c>
      <c r="E967" s="20" t="s">
        <v>7</v>
      </c>
      <c r="F967" s="66" t="s">
        <v>197</v>
      </c>
      <c r="G967" s="18" t="s">
        <v>198</v>
      </c>
      <c r="H967" s="9" t="str">
        <f t="shared" si="105"/>
        <v>ok</v>
      </c>
      <c r="I967" s="109" t="str">
        <f t="shared" si="110"/>
        <v>MELANI ROBERTO</v>
      </c>
      <c r="J967" s="10" t="str">
        <f t="shared" si="111"/>
        <v>M-60</v>
      </c>
      <c r="K967" s="10" t="str">
        <f t="shared" si="106"/>
        <v>Adulti</v>
      </c>
      <c r="L967" s="10">
        <f t="shared" si="107"/>
        <v>36</v>
      </c>
      <c r="M967" s="10">
        <f t="shared" si="108"/>
        <v>5000</v>
      </c>
      <c r="N967" s="10" t="str">
        <f t="shared" si="109"/>
        <v>B03</v>
      </c>
    </row>
    <row r="968" spans="1:14">
      <c r="A968" s="62">
        <v>967</v>
      </c>
      <c r="B968" s="18" t="s">
        <v>196</v>
      </c>
      <c r="C968" s="18" t="s">
        <v>195</v>
      </c>
      <c r="D968" s="19">
        <v>2011</v>
      </c>
      <c r="E968" s="20" t="s">
        <v>7</v>
      </c>
      <c r="F968" s="66" t="s">
        <v>192</v>
      </c>
      <c r="G968" s="18" t="s">
        <v>193</v>
      </c>
      <c r="H968" s="9" t="str">
        <f t="shared" si="105"/>
        <v>ok</v>
      </c>
      <c r="I968" s="109" t="str">
        <f t="shared" si="110"/>
        <v>VERONA ALESSANDRO</v>
      </c>
      <c r="J968" s="10" t="str">
        <f t="shared" si="111"/>
        <v>M-Primi Passi</v>
      </c>
      <c r="K968" s="10" t="str">
        <f t="shared" si="106"/>
        <v>Giovanile</v>
      </c>
      <c r="L968" s="10">
        <f t="shared" si="107"/>
        <v>4</v>
      </c>
      <c r="M968" s="10">
        <f t="shared" si="108"/>
        <v>400</v>
      </c>
      <c r="N968" s="10" t="str">
        <f t="shared" si="109"/>
        <v>A11</v>
      </c>
    </row>
    <row r="969" spans="1:14">
      <c r="A969" s="62">
        <v>968</v>
      </c>
      <c r="B969" s="18" t="s">
        <v>1049</v>
      </c>
      <c r="C969" s="18" t="s">
        <v>514</v>
      </c>
      <c r="D969" s="19">
        <v>1973</v>
      </c>
      <c r="E969" s="20" t="s">
        <v>7</v>
      </c>
      <c r="F969" s="66" t="s">
        <v>1029</v>
      </c>
      <c r="G969" s="18" t="s">
        <v>1030</v>
      </c>
      <c r="H969" s="9" t="str">
        <f t="shared" si="105"/>
        <v>ok</v>
      </c>
      <c r="I969" s="109" t="str">
        <f t="shared" si="110"/>
        <v>CILLONI LUIGI</v>
      </c>
      <c r="J969" s="10" t="str">
        <f t="shared" si="111"/>
        <v>M-40</v>
      </c>
      <c r="K969" s="10" t="str">
        <f t="shared" si="106"/>
        <v>Adulti</v>
      </c>
      <c r="L969" s="10">
        <f t="shared" si="107"/>
        <v>28</v>
      </c>
      <c r="M969" s="10">
        <f t="shared" si="108"/>
        <v>6500</v>
      </c>
      <c r="N969" s="10" t="str">
        <f t="shared" si="109"/>
        <v>B04</v>
      </c>
    </row>
    <row r="970" spans="1:14">
      <c r="A970" s="62">
        <v>969</v>
      </c>
      <c r="B970" s="18" t="s">
        <v>2536</v>
      </c>
      <c r="C970" s="18" t="s">
        <v>424</v>
      </c>
      <c r="D970" s="19">
        <v>2010</v>
      </c>
      <c r="E970" s="20" t="s">
        <v>7</v>
      </c>
      <c r="F970" s="66" t="s">
        <v>1029</v>
      </c>
      <c r="G970" s="18" t="s">
        <v>1030</v>
      </c>
      <c r="H970" s="9" t="str">
        <f t="shared" si="105"/>
        <v>ok</v>
      </c>
      <c r="I970" s="109" t="str">
        <f t="shared" si="110"/>
        <v>DE NARDI RICCARDO</v>
      </c>
      <c r="J970" s="10" t="str">
        <f t="shared" si="111"/>
        <v>M-Primi Passi</v>
      </c>
      <c r="K970" s="10" t="str">
        <f t="shared" si="106"/>
        <v>Giovanile</v>
      </c>
      <c r="L970" s="10">
        <f t="shared" si="107"/>
        <v>4</v>
      </c>
      <c r="M970" s="10">
        <f t="shared" si="108"/>
        <v>400</v>
      </c>
      <c r="N970" s="10" t="str">
        <f t="shared" si="109"/>
        <v>A11</v>
      </c>
    </row>
    <row r="971" spans="1:14">
      <c r="A971" s="62">
        <v>970</v>
      </c>
      <c r="B971" s="18" t="s">
        <v>1044</v>
      </c>
      <c r="C971" s="18" t="s">
        <v>753</v>
      </c>
      <c r="D971" s="19">
        <v>1970</v>
      </c>
      <c r="E971" s="20" t="s">
        <v>7</v>
      </c>
      <c r="F971" s="66" t="s">
        <v>1029</v>
      </c>
      <c r="G971" s="18" t="s">
        <v>1030</v>
      </c>
      <c r="H971" s="9" t="str">
        <f t="shared" si="105"/>
        <v>ok</v>
      </c>
      <c r="I971" s="109" t="str">
        <f t="shared" si="110"/>
        <v>DE PIETRI GIULIANO</v>
      </c>
      <c r="J971" s="10" t="str">
        <f t="shared" si="111"/>
        <v>M-45</v>
      </c>
      <c r="K971" s="10" t="str">
        <f t="shared" si="106"/>
        <v>Adulti</v>
      </c>
      <c r="L971" s="10">
        <f t="shared" si="107"/>
        <v>30</v>
      </c>
      <c r="M971" s="10">
        <f t="shared" si="108"/>
        <v>6500</v>
      </c>
      <c r="N971" s="10" t="str">
        <f t="shared" si="109"/>
        <v>B04</v>
      </c>
    </row>
    <row r="972" spans="1:14">
      <c r="A972" s="62">
        <v>971</v>
      </c>
      <c r="B972" s="18" t="s">
        <v>469</v>
      </c>
      <c r="C972" s="18" t="s">
        <v>2537</v>
      </c>
      <c r="D972" s="19">
        <v>2008</v>
      </c>
      <c r="E972" s="20" t="s">
        <v>7</v>
      </c>
      <c r="F972" s="66" t="s">
        <v>1029</v>
      </c>
      <c r="G972" s="18" t="s">
        <v>1030</v>
      </c>
      <c r="H972" s="9" t="str">
        <f t="shared" si="105"/>
        <v>ok</v>
      </c>
      <c r="I972" s="109" t="str">
        <f t="shared" si="110"/>
        <v>FERRI AMEDEO</v>
      </c>
      <c r="J972" s="10" t="str">
        <f t="shared" si="111"/>
        <v>M-Pulcini</v>
      </c>
      <c r="K972" s="10" t="str">
        <f t="shared" si="106"/>
        <v>Giovanile</v>
      </c>
      <c r="L972" s="10">
        <f t="shared" si="107"/>
        <v>6</v>
      </c>
      <c r="M972" s="10">
        <f t="shared" si="108"/>
        <v>400</v>
      </c>
      <c r="N972" s="10" t="str">
        <f t="shared" si="109"/>
        <v>A09</v>
      </c>
    </row>
    <row r="973" spans="1:14">
      <c r="A973" s="62">
        <v>972</v>
      </c>
      <c r="B973" s="18" t="s">
        <v>1043</v>
      </c>
      <c r="C973" s="18" t="s">
        <v>785</v>
      </c>
      <c r="D973" s="19">
        <v>1977</v>
      </c>
      <c r="E973" s="20" t="s">
        <v>7</v>
      </c>
      <c r="F973" s="66" t="s">
        <v>1029</v>
      </c>
      <c r="G973" s="18" t="s">
        <v>1030</v>
      </c>
      <c r="H973" s="9" t="str">
        <f t="shared" si="105"/>
        <v>ok</v>
      </c>
      <c r="I973" s="109" t="str">
        <f t="shared" si="110"/>
        <v>FRANCHI CLAUDIO</v>
      </c>
      <c r="J973" s="10" t="str">
        <f t="shared" si="111"/>
        <v>M-40</v>
      </c>
      <c r="K973" s="10" t="str">
        <f t="shared" si="106"/>
        <v>Adulti</v>
      </c>
      <c r="L973" s="10">
        <f t="shared" si="107"/>
        <v>28</v>
      </c>
      <c r="M973" s="10">
        <f t="shared" si="108"/>
        <v>6500</v>
      </c>
      <c r="N973" s="10" t="str">
        <f t="shared" si="109"/>
        <v>B04</v>
      </c>
    </row>
    <row r="974" spans="1:14">
      <c r="A974" s="62">
        <v>973</v>
      </c>
      <c r="B974" s="18" t="s">
        <v>2538</v>
      </c>
      <c r="C974" s="18" t="s">
        <v>295</v>
      </c>
      <c r="D974" s="19">
        <v>2005</v>
      </c>
      <c r="E974" s="20" t="s">
        <v>6</v>
      </c>
      <c r="F974" s="66" t="s">
        <v>1029</v>
      </c>
      <c r="G974" s="18" t="s">
        <v>1030</v>
      </c>
      <c r="H974" s="9" t="str">
        <f t="shared" si="105"/>
        <v>ok</v>
      </c>
      <c r="I974" s="109" t="str">
        <f t="shared" si="110"/>
        <v>HASSEN SARA</v>
      </c>
      <c r="J974" s="10" t="str">
        <f t="shared" si="111"/>
        <v>F-Ragazze A</v>
      </c>
      <c r="K974" s="10" t="str">
        <f t="shared" si="106"/>
        <v>Giovanile</v>
      </c>
      <c r="L974" s="10">
        <f t="shared" si="107"/>
        <v>9</v>
      </c>
      <c r="M974" s="10">
        <f t="shared" si="108"/>
        <v>1000</v>
      </c>
      <c r="N974" s="10" t="str">
        <f t="shared" si="109"/>
        <v>A06</v>
      </c>
    </row>
    <row r="975" spans="1:14">
      <c r="A975" s="62">
        <v>974</v>
      </c>
      <c r="B975" s="18" t="s">
        <v>2538</v>
      </c>
      <c r="C975" s="18" t="s">
        <v>2539</v>
      </c>
      <c r="D975" s="19">
        <v>2007</v>
      </c>
      <c r="E975" s="20" t="s">
        <v>7</v>
      </c>
      <c r="F975" s="66" t="s">
        <v>1029</v>
      </c>
      <c r="G975" s="18" t="s">
        <v>1030</v>
      </c>
      <c r="H975" s="9" t="str">
        <f t="shared" si="105"/>
        <v>ok</v>
      </c>
      <c r="I975" s="109" t="str">
        <f t="shared" si="110"/>
        <v>HASSEN ILYES</v>
      </c>
      <c r="J975" s="10" t="str">
        <f t="shared" si="111"/>
        <v>M-Esordienti</v>
      </c>
      <c r="K975" s="10" t="str">
        <f t="shared" si="106"/>
        <v>Giovanile</v>
      </c>
      <c r="L975" s="10">
        <f t="shared" si="107"/>
        <v>8</v>
      </c>
      <c r="M975" s="10">
        <f t="shared" si="108"/>
        <v>800</v>
      </c>
      <c r="N975" s="10" t="str">
        <f t="shared" si="109"/>
        <v>A07</v>
      </c>
    </row>
    <row r="976" spans="1:14">
      <c r="A976" s="62">
        <v>975</v>
      </c>
      <c r="B976" s="18" t="s">
        <v>2538</v>
      </c>
      <c r="C976" s="18" t="s">
        <v>2540</v>
      </c>
      <c r="D976" s="19">
        <v>2010</v>
      </c>
      <c r="E976" s="20" t="s">
        <v>7</v>
      </c>
      <c r="F976" s="66" t="s">
        <v>1029</v>
      </c>
      <c r="G976" s="18" t="s">
        <v>1030</v>
      </c>
      <c r="H976" s="9" t="str">
        <f t="shared" si="105"/>
        <v>ok</v>
      </c>
      <c r="I976" s="109" t="str">
        <f t="shared" si="110"/>
        <v>HASSEN ADBELRAHMEN</v>
      </c>
      <c r="J976" s="10" t="str">
        <f t="shared" si="111"/>
        <v>M-Primi Passi</v>
      </c>
      <c r="K976" s="10" t="str">
        <f t="shared" si="106"/>
        <v>Giovanile</v>
      </c>
      <c r="L976" s="10">
        <f t="shared" si="107"/>
        <v>4</v>
      </c>
      <c r="M976" s="10">
        <f t="shared" si="108"/>
        <v>400</v>
      </c>
      <c r="N976" s="10" t="str">
        <f t="shared" si="109"/>
        <v>A11</v>
      </c>
    </row>
    <row r="977" spans="1:14">
      <c r="A977" s="62">
        <v>976</v>
      </c>
      <c r="B977" s="18" t="s">
        <v>2541</v>
      </c>
      <c r="C977" s="18" t="s">
        <v>2542</v>
      </c>
      <c r="D977" s="19">
        <v>2009</v>
      </c>
      <c r="E977" s="20" t="s">
        <v>7</v>
      </c>
      <c r="F977" s="66" t="s">
        <v>1029</v>
      </c>
      <c r="G977" s="18" t="s">
        <v>1030</v>
      </c>
      <c r="H977" s="9" t="str">
        <f t="shared" si="105"/>
        <v>ok</v>
      </c>
      <c r="I977" s="109" t="str">
        <f t="shared" si="110"/>
        <v>MASI SEBASTIANO</v>
      </c>
      <c r="J977" s="10" t="str">
        <f t="shared" si="111"/>
        <v>M-Pulcini</v>
      </c>
      <c r="K977" s="10" t="str">
        <f t="shared" si="106"/>
        <v>Giovanile</v>
      </c>
      <c r="L977" s="10">
        <f t="shared" si="107"/>
        <v>6</v>
      </c>
      <c r="M977" s="10">
        <f t="shared" si="108"/>
        <v>400</v>
      </c>
      <c r="N977" s="10" t="str">
        <f t="shared" si="109"/>
        <v>A09</v>
      </c>
    </row>
    <row r="978" spans="1:14">
      <c r="A978" s="62">
        <v>977</v>
      </c>
      <c r="B978" s="18" t="s">
        <v>1040</v>
      </c>
      <c r="C978" s="18" t="s">
        <v>654</v>
      </c>
      <c r="D978" s="19">
        <v>2004</v>
      </c>
      <c r="E978" s="20" t="s">
        <v>6</v>
      </c>
      <c r="F978" s="66" t="s">
        <v>1029</v>
      </c>
      <c r="G978" s="18" t="s">
        <v>1030</v>
      </c>
      <c r="H978" s="9" t="str">
        <f t="shared" si="105"/>
        <v>ok</v>
      </c>
      <c r="I978" s="109" t="str">
        <f t="shared" si="110"/>
        <v>PAGLIA MARGHERITA</v>
      </c>
      <c r="J978" s="10" t="str">
        <f t="shared" si="111"/>
        <v>F-Ragazze B</v>
      </c>
      <c r="K978" s="10" t="str">
        <f t="shared" si="106"/>
        <v>Giovanile</v>
      </c>
      <c r="L978" s="10">
        <f t="shared" si="107"/>
        <v>11</v>
      </c>
      <c r="M978" s="10">
        <f t="shared" si="108"/>
        <v>1000</v>
      </c>
      <c r="N978" s="10" t="str">
        <f t="shared" si="109"/>
        <v>A04</v>
      </c>
    </row>
    <row r="979" spans="1:14">
      <c r="A979" s="62">
        <v>978</v>
      </c>
      <c r="B979" s="18" t="s">
        <v>1040</v>
      </c>
      <c r="C979" s="18" t="s">
        <v>787</v>
      </c>
      <c r="D979" s="19">
        <v>1966</v>
      </c>
      <c r="E979" s="20" t="s">
        <v>7</v>
      </c>
      <c r="F979" s="66" t="s">
        <v>1029</v>
      </c>
      <c r="G979" s="18" t="s">
        <v>1030</v>
      </c>
      <c r="H979" s="9" t="str">
        <f t="shared" si="105"/>
        <v>ok</v>
      </c>
      <c r="I979" s="109" t="str">
        <f t="shared" si="110"/>
        <v>PAGLIA FAUSTO</v>
      </c>
      <c r="J979" s="10" t="str">
        <f t="shared" si="111"/>
        <v>M-50</v>
      </c>
      <c r="K979" s="10" t="str">
        <f t="shared" si="106"/>
        <v>Adulti</v>
      </c>
      <c r="L979" s="10">
        <f t="shared" si="107"/>
        <v>32</v>
      </c>
      <c r="M979" s="10">
        <f t="shared" si="108"/>
        <v>5000</v>
      </c>
      <c r="N979" s="10" t="str">
        <f t="shared" si="109"/>
        <v>B03</v>
      </c>
    </row>
    <row r="980" spans="1:14">
      <c r="A980" s="62">
        <v>979</v>
      </c>
      <c r="B980" s="18" t="s">
        <v>1034</v>
      </c>
      <c r="C980" s="18" t="s">
        <v>973</v>
      </c>
      <c r="D980" s="19">
        <v>1968</v>
      </c>
      <c r="E980" s="20" t="s">
        <v>7</v>
      </c>
      <c r="F980" s="66" t="s">
        <v>1029</v>
      </c>
      <c r="G980" s="18" t="s">
        <v>1030</v>
      </c>
      <c r="H980" s="9" t="str">
        <f t="shared" si="105"/>
        <v>ok</v>
      </c>
      <c r="I980" s="109" t="str">
        <f t="shared" si="110"/>
        <v>TINCANI SANDRO</v>
      </c>
      <c r="J980" s="10" t="str">
        <f t="shared" si="111"/>
        <v>M-45</v>
      </c>
      <c r="K980" s="10" t="str">
        <f t="shared" si="106"/>
        <v>Adulti</v>
      </c>
      <c r="L980" s="10">
        <f t="shared" si="107"/>
        <v>30</v>
      </c>
      <c r="M980" s="10">
        <f t="shared" si="108"/>
        <v>6500</v>
      </c>
      <c r="N980" s="10" t="str">
        <f t="shared" si="109"/>
        <v>B04</v>
      </c>
    </row>
    <row r="981" spans="1:14">
      <c r="A981" s="62">
        <v>980</v>
      </c>
      <c r="B981" s="18" t="s">
        <v>670</v>
      </c>
      <c r="C981" s="18" t="s">
        <v>424</v>
      </c>
      <c r="D981" s="19">
        <v>2008</v>
      </c>
      <c r="E981" s="20" t="s">
        <v>7</v>
      </c>
      <c r="F981" s="66" t="s">
        <v>1029</v>
      </c>
      <c r="G981" s="18" t="s">
        <v>1030</v>
      </c>
      <c r="H981" s="9" t="str">
        <f t="shared" si="105"/>
        <v>ok</v>
      </c>
      <c r="I981" s="109" t="str">
        <f t="shared" si="110"/>
        <v>VALLI RICCARDO</v>
      </c>
      <c r="J981" s="10" t="str">
        <f t="shared" si="111"/>
        <v>M-Pulcini</v>
      </c>
      <c r="K981" s="10" t="str">
        <f t="shared" si="106"/>
        <v>Giovanile</v>
      </c>
      <c r="L981" s="10">
        <f t="shared" si="107"/>
        <v>6</v>
      </c>
      <c r="M981" s="10">
        <f t="shared" si="108"/>
        <v>400</v>
      </c>
      <c r="N981" s="10" t="str">
        <f t="shared" si="109"/>
        <v>A09</v>
      </c>
    </row>
    <row r="982" spans="1:14">
      <c r="A982" s="62">
        <v>981</v>
      </c>
      <c r="B982" s="18" t="s">
        <v>2543</v>
      </c>
      <c r="C982" s="18" t="s">
        <v>2544</v>
      </c>
      <c r="D982" s="19">
        <v>2004</v>
      </c>
      <c r="E982" s="20" t="s">
        <v>6</v>
      </c>
      <c r="F982" s="66" t="s">
        <v>1029</v>
      </c>
      <c r="G982" s="18" t="s">
        <v>1030</v>
      </c>
      <c r="H982" s="9" t="str">
        <f t="shared" si="105"/>
        <v>ok</v>
      </c>
      <c r="I982" s="109" t="str">
        <f t="shared" si="110"/>
        <v>VIGNALI MILA</v>
      </c>
      <c r="J982" s="10" t="str">
        <f t="shared" si="111"/>
        <v>F-Ragazze B</v>
      </c>
      <c r="K982" s="10" t="str">
        <f t="shared" si="106"/>
        <v>Giovanile</v>
      </c>
      <c r="L982" s="10">
        <f t="shared" si="107"/>
        <v>11</v>
      </c>
      <c r="M982" s="10">
        <f t="shared" si="108"/>
        <v>1000</v>
      </c>
      <c r="N982" s="10" t="str">
        <f t="shared" si="109"/>
        <v>A04</v>
      </c>
    </row>
    <row r="983" spans="1:14">
      <c r="A983" s="62"/>
      <c r="B983" s="18" t="s">
        <v>580</v>
      </c>
      <c r="C983" s="18" t="s">
        <v>356</v>
      </c>
      <c r="D983" s="19">
        <v>2009</v>
      </c>
      <c r="E983" s="20" t="s">
        <v>7</v>
      </c>
      <c r="F983" s="66" t="s">
        <v>1029</v>
      </c>
      <c r="G983" s="18" t="s">
        <v>1030</v>
      </c>
      <c r="H983" s="9" t="str">
        <f t="shared" si="105"/>
        <v>ok</v>
      </c>
      <c r="I983" s="109" t="str">
        <f t="shared" si="110"/>
        <v>ZANNI FILIPPO</v>
      </c>
      <c r="J983" s="10" t="str">
        <f t="shared" si="111"/>
        <v>M-Pulcini</v>
      </c>
      <c r="K983" s="10" t="str">
        <f t="shared" si="106"/>
        <v>Giovanile</v>
      </c>
      <c r="L983" s="10">
        <f t="shared" si="107"/>
        <v>6</v>
      </c>
      <c r="M983" s="10">
        <f t="shared" si="108"/>
        <v>400</v>
      </c>
      <c r="N983" s="10" t="str">
        <f t="shared" si="109"/>
        <v>A09</v>
      </c>
    </row>
    <row r="984" spans="1:14">
      <c r="A984" s="62"/>
      <c r="B984" s="18" t="s">
        <v>2545</v>
      </c>
      <c r="C984" s="18" t="s">
        <v>2546</v>
      </c>
      <c r="D984" s="19">
        <v>1949</v>
      </c>
      <c r="E984" s="20" t="s">
        <v>7</v>
      </c>
      <c r="F984" s="66" t="s">
        <v>1029</v>
      </c>
      <c r="G984" s="18" t="s">
        <v>1030</v>
      </c>
      <c r="H984" s="9" t="str">
        <f t="shared" si="105"/>
        <v>ok</v>
      </c>
      <c r="I984" s="109" t="str">
        <f t="shared" si="110"/>
        <v>FANTINI IDEO</v>
      </c>
      <c r="J984" s="10" t="str">
        <f t="shared" si="111"/>
        <v>M-65</v>
      </c>
      <c r="K984" s="10" t="str">
        <f t="shared" si="106"/>
        <v>Adulti</v>
      </c>
      <c r="L984" s="10">
        <f t="shared" si="107"/>
        <v>38</v>
      </c>
      <c r="M984" s="10">
        <f t="shared" si="108"/>
        <v>5000</v>
      </c>
      <c r="N984" s="10" t="str">
        <f t="shared" si="109"/>
        <v>B03</v>
      </c>
    </row>
    <row r="985" spans="1:14">
      <c r="A985" s="62" t="s">
        <v>18</v>
      </c>
      <c r="B985" s="18"/>
      <c r="C985" s="18"/>
      <c r="D985" s="19"/>
      <c r="E985" s="20"/>
      <c r="F985" s="66"/>
      <c r="G985" s="18"/>
      <c r="H985" s="9" t="str">
        <f t="shared" si="105"/>
        <v>-</v>
      </c>
      <c r="I985" s="109" t="str">
        <f t="shared" si="110"/>
        <v xml:space="preserve"> </v>
      </c>
      <c r="J985" s="10" t="str">
        <f t="shared" si="111"/>
        <v>-</v>
      </c>
      <c r="K985" s="10" t="str">
        <f t="shared" si="106"/>
        <v>-</v>
      </c>
      <c r="L985" s="10" t="str">
        <f t="shared" si="107"/>
        <v>-</v>
      </c>
      <c r="M985" s="10" t="str">
        <f t="shared" si="108"/>
        <v>-</v>
      </c>
      <c r="N985" s="10" t="str">
        <f t="shared" si="109"/>
        <v>-</v>
      </c>
    </row>
    <row r="986" spans="1:14">
      <c r="A986" s="62" t="s">
        <v>18</v>
      </c>
      <c r="B986" s="18"/>
      <c r="C986" s="18"/>
      <c r="D986" s="19"/>
      <c r="E986" s="20"/>
      <c r="F986" s="66"/>
      <c r="G986" s="18"/>
      <c r="H986" s="9" t="str">
        <f t="shared" si="105"/>
        <v>-</v>
      </c>
      <c r="I986" s="109" t="str">
        <f t="shared" si="110"/>
        <v xml:space="preserve"> </v>
      </c>
      <c r="J986" s="10" t="str">
        <f t="shared" si="111"/>
        <v>-</v>
      </c>
      <c r="K986" s="10" t="str">
        <f t="shared" si="106"/>
        <v>-</v>
      </c>
      <c r="L986" s="10" t="str">
        <f t="shared" si="107"/>
        <v>-</v>
      </c>
      <c r="M986" s="10" t="str">
        <f t="shared" si="108"/>
        <v>-</v>
      </c>
      <c r="N986" s="10" t="str">
        <f t="shared" si="109"/>
        <v>-</v>
      </c>
    </row>
    <row r="987" spans="1:14">
      <c r="A987" s="62" t="s">
        <v>18</v>
      </c>
      <c r="B987" s="18"/>
      <c r="C987" s="18"/>
      <c r="D987" s="19"/>
      <c r="E987" s="20"/>
      <c r="F987" s="66"/>
      <c r="G987" s="18"/>
      <c r="H987" s="9" t="str">
        <f t="shared" si="105"/>
        <v>-</v>
      </c>
      <c r="I987" s="109" t="str">
        <f t="shared" si="110"/>
        <v xml:space="preserve"> </v>
      </c>
      <c r="J987" s="10" t="str">
        <f t="shared" si="111"/>
        <v>-</v>
      </c>
      <c r="K987" s="10" t="str">
        <f t="shared" si="106"/>
        <v>-</v>
      </c>
      <c r="L987" s="10" t="str">
        <f t="shared" si="107"/>
        <v>-</v>
      </c>
      <c r="M987" s="10" t="str">
        <f t="shared" si="108"/>
        <v>-</v>
      </c>
      <c r="N987" s="10" t="str">
        <f t="shared" si="109"/>
        <v>-</v>
      </c>
    </row>
    <row r="988" spans="1:14">
      <c r="A988" s="62" t="s">
        <v>18</v>
      </c>
      <c r="B988" s="18"/>
      <c r="C988" s="18"/>
      <c r="D988" s="19"/>
      <c r="E988" s="20"/>
      <c r="F988" s="66"/>
      <c r="G988" s="18"/>
      <c r="H988" s="9" t="str">
        <f t="shared" si="105"/>
        <v>-</v>
      </c>
      <c r="I988" s="109" t="str">
        <f t="shared" si="110"/>
        <v xml:space="preserve"> </v>
      </c>
      <c r="J988" s="10" t="str">
        <f t="shared" si="111"/>
        <v>-</v>
      </c>
      <c r="K988" s="10" t="str">
        <f t="shared" si="106"/>
        <v>-</v>
      </c>
      <c r="L988" s="10" t="str">
        <f t="shared" si="107"/>
        <v>-</v>
      </c>
      <c r="M988" s="10" t="str">
        <f t="shared" si="108"/>
        <v>-</v>
      </c>
      <c r="N988" s="10" t="str">
        <f t="shared" si="109"/>
        <v>-</v>
      </c>
    </row>
    <row r="989" spans="1:14">
      <c r="A989" s="62" t="s">
        <v>18</v>
      </c>
      <c r="B989" s="18"/>
      <c r="C989" s="18"/>
      <c r="D989" s="19"/>
      <c r="E989" s="20"/>
      <c r="F989" s="66"/>
      <c r="G989" s="18"/>
      <c r="H989" s="9" t="str">
        <f t="shared" si="105"/>
        <v>-</v>
      </c>
      <c r="I989" s="109" t="str">
        <f t="shared" si="110"/>
        <v xml:space="preserve"> </v>
      </c>
      <c r="J989" s="10" t="str">
        <f t="shared" si="111"/>
        <v>-</v>
      </c>
      <c r="K989" s="10" t="str">
        <f t="shared" si="106"/>
        <v>-</v>
      </c>
      <c r="L989" s="10" t="str">
        <f t="shared" si="107"/>
        <v>-</v>
      </c>
      <c r="M989" s="10" t="str">
        <f t="shared" si="108"/>
        <v>-</v>
      </c>
      <c r="N989" s="10" t="str">
        <f t="shared" si="109"/>
        <v>-</v>
      </c>
    </row>
    <row r="990" spans="1:14">
      <c r="A990" s="62" t="s">
        <v>18</v>
      </c>
      <c r="B990" s="18"/>
      <c r="C990" s="18"/>
      <c r="D990" s="19"/>
      <c r="E990" s="20"/>
      <c r="F990" s="66"/>
      <c r="G990" s="18"/>
      <c r="H990" s="9" t="str">
        <f t="shared" si="105"/>
        <v>-</v>
      </c>
      <c r="I990" s="109" t="str">
        <f t="shared" si="110"/>
        <v xml:space="preserve"> </v>
      </c>
      <c r="J990" s="10" t="str">
        <f t="shared" si="111"/>
        <v>-</v>
      </c>
      <c r="K990" s="10" t="str">
        <f t="shared" si="106"/>
        <v>-</v>
      </c>
      <c r="L990" s="10" t="str">
        <f t="shared" si="107"/>
        <v>-</v>
      </c>
      <c r="M990" s="10" t="str">
        <f t="shared" si="108"/>
        <v>-</v>
      </c>
      <c r="N990" s="10" t="str">
        <f t="shared" si="109"/>
        <v>-</v>
      </c>
    </row>
    <row r="991" spans="1:14">
      <c r="A991" s="62" t="s">
        <v>18</v>
      </c>
      <c r="B991" s="18"/>
      <c r="C991" s="18"/>
      <c r="D991" s="19"/>
      <c r="E991" s="20"/>
      <c r="F991" s="66"/>
      <c r="G991" s="18"/>
      <c r="H991" s="9" t="str">
        <f t="shared" si="105"/>
        <v>-</v>
      </c>
      <c r="I991" s="109" t="str">
        <f t="shared" si="110"/>
        <v xml:space="preserve"> </v>
      </c>
      <c r="J991" s="10" t="str">
        <f t="shared" si="111"/>
        <v>-</v>
      </c>
      <c r="K991" s="10" t="str">
        <f t="shared" si="106"/>
        <v>-</v>
      </c>
      <c r="L991" s="10" t="str">
        <f t="shared" si="107"/>
        <v>-</v>
      </c>
      <c r="M991" s="10" t="str">
        <f t="shared" si="108"/>
        <v>-</v>
      </c>
      <c r="N991" s="10" t="str">
        <f t="shared" si="109"/>
        <v>-</v>
      </c>
    </row>
    <row r="992" spans="1:14">
      <c r="A992" s="62" t="s">
        <v>18</v>
      </c>
      <c r="B992" s="18"/>
      <c r="C992" s="18"/>
      <c r="D992" s="19"/>
      <c r="E992" s="20"/>
      <c r="F992" s="66"/>
      <c r="G992" s="18"/>
      <c r="H992" s="9" t="str">
        <f t="shared" si="105"/>
        <v>-</v>
      </c>
      <c r="I992" s="109" t="str">
        <f t="shared" si="110"/>
        <v xml:space="preserve"> </v>
      </c>
      <c r="J992" s="10" t="str">
        <f t="shared" si="111"/>
        <v>-</v>
      </c>
      <c r="K992" s="10" t="str">
        <f t="shared" si="106"/>
        <v>-</v>
      </c>
      <c r="L992" s="10" t="str">
        <f t="shared" si="107"/>
        <v>-</v>
      </c>
      <c r="M992" s="10" t="str">
        <f t="shared" si="108"/>
        <v>-</v>
      </c>
      <c r="N992" s="10" t="str">
        <f t="shared" si="109"/>
        <v>-</v>
      </c>
    </row>
    <row r="993" spans="1:14">
      <c r="A993" s="62" t="s">
        <v>18</v>
      </c>
      <c r="B993" s="18"/>
      <c r="C993" s="18"/>
      <c r="D993" s="19"/>
      <c r="E993" s="20"/>
      <c r="F993" s="66"/>
      <c r="G993" s="18"/>
      <c r="H993" s="9" t="str">
        <f t="shared" si="105"/>
        <v>-</v>
      </c>
      <c r="I993" s="109" t="str">
        <f t="shared" si="110"/>
        <v xml:space="preserve"> </v>
      </c>
      <c r="J993" s="10" t="str">
        <f t="shared" si="111"/>
        <v>-</v>
      </c>
      <c r="K993" s="10" t="str">
        <f t="shared" si="106"/>
        <v>-</v>
      </c>
      <c r="L993" s="10" t="str">
        <f t="shared" si="107"/>
        <v>-</v>
      </c>
      <c r="M993" s="10" t="str">
        <f t="shared" si="108"/>
        <v>-</v>
      </c>
      <c r="N993" s="10" t="str">
        <f t="shared" si="109"/>
        <v>-</v>
      </c>
    </row>
    <row r="994" spans="1:14">
      <c r="A994" s="62" t="s">
        <v>18</v>
      </c>
      <c r="B994" s="18"/>
      <c r="C994" s="18"/>
      <c r="D994" s="19"/>
      <c r="E994" s="20"/>
      <c r="F994" s="66"/>
      <c r="G994" s="18"/>
      <c r="H994" s="9" t="str">
        <f t="shared" si="105"/>
        <v>-</v>
      </c>
      <c r="I994" s="109" t="str">
        <f t="shared" si="110"/>
        <v xml:space="preserve"> </v>
      </c>
      <c r="J994" s="10" t="str">
        <f t="shared" si="111"/>
        <v>-</v>
      </c>
      <c r="K994" s="10" t="str">
        <f t="shared" si="106"/>
        <v>-</v>
      </c>
      <c r="L994" s="10" t="str">
        <f t="shared" si="107"/>
        <v>-</v>
      </c>
      <c r="M994" s="10" t="str">
        <f t="shared" si="108"/>
        <v>-</v>
      </c>
      <c r="N994" s="10" t="str">
        <f t="shared" si="109"/>
        <v>-</v>
      </c>
    </row>
    <row r="995" spans="1:14">
      <c r="A995" s="62" t="s">
        <v>18</v>
      </c>
      <c r="B995" s="18"/>
      <c r="C995" s="18"/>
      <c r="D995" s="19"/>
      <c r="E995" s="20"/>
      <c r="F995" s="66"/>
      <c r="G995" s="18"/>
      <c r="H995" s="9" t="str">
        <f t="shared" si="105"/>
        <v>-</v>
      </c>
      <c r="I995" s="109" t="str">
        <f t="shared" si="110"/>
        <v xml:space="preserve"> </v>
      </c>
      <c r="J995" s="10" t="str">
        <f t="shared" si="111"/>
        <v>-</v>
      </c>
      <c r="K995" s="10" t="str">
        <f t="shared" si="106"/>
        <v>-</v>
      </c>
      <c r="L995" s="10" t="str">
        <f t="shared" si="107"/>
        <v>-</v>
      </c>
      <c r="M995" s="10" t="str">
        <f t="shared" si="108"/>
        <v>-</v>
      </c>
      <c r="N995" s="10" t="str">
        <f t="shared" si="109"/>
        <v>-</v>
      </c>
    </row>
    <row r="996" spans="1:14">
      <c r="A996" s="62" t="s">
        <v>18</v>
      </c>
      <c r="B996" s="18"/>
      <c r="C996" s="18"/>
      <c r="D996" s="19"/>
      <c r="E996" s="20"/>
      <c r="F996" s="66"/>
      <c r="G996" s="18"/>
      <c r="H996" s="9" t="str">
        <f t="shared" si="105"/>
        <v>-</v>
      </c>
      <c r="I996" s="109" t="str">
        <f t="shared" si="110"/>
        <v xml:space="preserve"> </v>
      </c>
      <c r="J996" s="10" t="str">
        <f t="shared" si="111"/>
        <v>-</v>
      </c>
      <c r="K996" s="10" t="str">
        <f t="shared" si="106"/>
        <v>-</v>
      </c>
      <c r="L996" s="10" t="str">
        <f t="shared" si="107"/>
        <v>-</v>
      </c>
      <c r="M996" s="10" t="str">
        <f t="shared" si="108"/>
        <v>-</v>
      </c>
      <c r="N996" s="10" t="str">
        <f t="shared" si="109"/>
        <v>-</v>
      </c>
    </row>
    <row r="997" spans="1:14">
      <c r="A997" s="62" t="s">
        <v>18</v>
      </c>
      <c r="B997" s="18"/>
      <c r="C997" s="18"/>
      <c r="D997" s="19"/>
      <c r="E997" s="20"/>
      <c r="F997" s="66"/>
      <c r="G997" s="18"/>
      <c r="H997" s="9" t="str">
        <f t="shared" si="105"/>
        <v>-</v>
      </c>
      <c r="I997" s="109" t="str">
        <f t="shared" si="110"/>
        <v xml:space="preserve"> </v>
      </c>
      <c r="J997" s="10" t="str">
        <f t="shared" si="111"/>
        <v>-</v>
      </c>
      <c r="K997" s="10" t="str">
        <f t="shared" si="106"/>
        <v>-</v>
      </c>
      <c r="L997" s="10" t="str">
        <f t="shared" si="107"/>
        <v>-</v>
      </c>
      <c r="M997" s="10" t="str">
        <f t="shared" si="108"/>
        <v>-</v>
      </c>
      <c r="N997" s="10" t="str">
        <f t="shared" si="109"/>
        <v>-</v>
      </c>
    </row>
    <row r="998" spans="1:14">
      <c r="A998" s="62" t="s">
        <v>18</v>
      </c>
      <c r="B998" s="18"/>
      <c r="C998" s="18"/>
      <c r="D998" s="19"/>
      <c r="E998" s="20"/>
      <c r="F998" s="66"/>
      <c r="G998" s="18"/>
      <c r="H998" s="9" t="str">
        <f t="shared" si="105"/>
        <v>-</v>
      </c>
      <c r="I998" s="109" t="str">
        <f t="shared" si="110"/>
        <v xml:space="preserve"> </v>
      </c>
      <c r="J998" s="10" t="str">
        <f t="shared" si="111"/>
        <v>-</v>
      </c>
      <c r="K998" s="10" t="str">
        <f t="shared" si="106"/>
        <v>-</v>
      </c>
      <c r="L998" s="10" t="str">
        <f t="shared" si="107"/>
        <v>-</v>
      </c>
      <c r="M998" s="10" t="str">
        <f t="shared" si="108"/>
        <v>-</v>
      </c>
      <c r="N998" s="10" t="str">
        <f t="shared" si="109"/>
        <v>-</v>
      </c>
    </row>
    <row r="999" spans="1:14">
      <c r="A999" s="62" t="s">
        <v>18</v>
      </c>
      <c r="B999" s="18"/>
      <c r="C999" s="18"/>
      <c r="D999" s="19"/>
      <c r="E999" s="20"/>
      <c r="F999" s="66"/>
      <c r="G999" s="18"/>
      <c r="H999" s="9" t="str">
        <f t="shared" si="105"/>
        <v>-</v>
      </c>
      <c r="I999" s="109" t="str">
        <f t="shared" si="110"/>
        <v xml:space="preserve"> </v>
      </c>
      <c r="J999" s="10" t="str">
        <f t="shared" si="111"/>
        <v>-</v>
      </c>
      <c r="K999" s="10" t="str">
        <f t="shared" si="106"/>
        <v>-</v>
      </c>
      <c r="L999" s="10" t="str">
        <f t="shared" si="107"/>
        <v>-</v>
      </c>
      <c r="M999" s="10" t="str">
        <f t="shared" si="108"/>
        <v>-</v>
      </c>
      <c r="N999" s="10" t="str">
        <f t="shared" si="109"/>
        <v>-</v>
      </c>
    </row>
    <row r="1000" spans="1:14">
      <c r="A1000" s="62" t="s">
        <v>18</v>
      </c>
      <c r="B1000" s="18"/>
      <c r="C1000" s="18"/>
      <c r="D1000" s="19"/>
      <c r="E1000" s="20"/>
      <c r="F1000" s="66"/>
      <c r="G1000" s="18"/>
      <c r="H1000" s="9" t="str">
        <f t="shared" si="105"/>
        <v>-</v>
      </c>
      <c r="I1000" s="109" t="str">
        <f t="shared" si="110"/>
        <v xml:space="preserve"> </v>
      </c>
      <c r="J1000" s="10" t="str">
        <f t="shared" si="111"/>
        <v>-</v>
      </c>
      <c r="K1000" s="10" t="str">
        <f t="shared" si="106"/>
        <v>-</v>
      </c>
      <c r="L1000" s="10" t="str">
        <f t="shared" si="107"/>
        <v>-</v>
      </c>
      <c r="M1000" s="10" t="str">
        <f t="shared" si="108"/>
        <v>-</v>
      </c>
      <c r="N1000" s="10" t="str">
        <f t="shared" si="109"/>
        <v>-</v>
      </c>
    </row>
    <row r="1001" spans="1:14">
      <c r="A1001" s="62" t="s">
        <v>18</v>
      </c>
      <c r="B1001" s="18"/>
      <c r="C1001" s="18"/>
      <c r="D1001" s="19"/>
      <c r="E1001" s="20"/>
      <c r="F1001" s="66"/>
      <c r="G1001" s="18"/>
      <c r="H1001" s="9" t="str">
        <f t="shared" si="105"/>
        <v>-</v>
      </c>
      <c r="I1001" s="109" t="str">
        <f t="shared" si="110"/>
        <v xml:space="preserve"> </v>
      </c>
      <c r="J1001" s="10" t="str">
        <f t="shared" si="111"/>
        <v>-</v>
      </c>
      <c r="K1001" s="10" t="str">
        <f t="shared" si="106"/>
        <v>-</v>
      </c>
      <c r="L1001" s="10" t="str">
        <f t="shared" si="107"/>
        <v>-</v>
      </c>
      <c r="M1001" s="10" t="str">
        <f t="shared" si="108"/>
        <v>-</v>
      </c>
      <c r="N1001" s="10" t="str">
        <f t="shared" si="109"/>
        <v>-</v>
      </c>
    </row>
    <row r="1002" spans="1:14">
      <c r="A1002" s="62" t="s">
        <v>18</v>
      </c>
      <c r="B1002" s="18"/>
      <c r="C1002" s="18"/>
      <c r="D1002" s="19"/>
      <c r="E1002" s="20"/>
      <c r="F1002" s="66"/>
      <c r="G1002" s="18"/>
      <c r="H1002" s="9" t="str">
        <f t="shared" si="105"/>
        <v>-</v>
      </c>
      <c r="I1002" s="109" t="str">
        <f t="shared" si="110"/>
        <v xml:space="preserve"> </v>
      </c>
      <c r="J1002" s="10" t="str">
        <f t="shared" si="111"/>
        <v>-</v>
      </c>
      <c r="K1002" s="10" t="str">
        <f t="shared" si="106"/>
        <v>-</v>
      </c>
      <c r="L1002" s="10" t="str">
        <f t="shared" si="107"/>
        <v>-</v>
      </c>
      <c r="M1002" s="10" t="str">
        <f t="shared" si="108"/>
        <v>-</v>
      </c>
      <c r="N1002" s="10" t="str">
        <f t="shared" si="109"/>
        <v>-</v>
      </c>
    </row>
    <row r="1003" spans="1:14">
      <c r="A1003" s="62" t="s">
        <v>18</v>
      </c>
      <c r="B1003" s="18"/>
      <c r="C1003" s="18"/>
      <c r="D1003" s="19"/>
      <c r="E1003" s="20"/>
      <c r="F1003" s="66"/>
      <c r="G1003" s="18"/>
      <c r="H1003" s="9" t="str">
        <f t="shared" si="105"/>
        <v>-</v>
      </c>
      <c r="I1003" s="109" t="str">
        <f t="shared" si="110"/>
        <v xml:space="preserve"> </v>
      </c>
      <c r="J1003" s="10" t="str">
        <f t="shared" si="111"/>
        <v>-</v>
      </c>
      <c r="K1003" s="10" t="str">
        <f t="shared" si="106"/>
        <v>-</v>
      </c>
      <c r="L1003" s="10" t="str">
        <f t="shared" si="107"/>
        <v>-</v>
      </c>
      <c r="M1003" s="10" t="str">
        <f t="shared" si="108"/>
        <v>-</v>
      </c>
      <c r="N1003" s="10" t="str">
        <f t="shared" si="109"/>
        <v>-</v>
      </c>
    </row>
    <row r="1004" spans="1:14">
      <c r="A1004" s="62" t="s">
        <v>18</v>
      </c>
      <c r="B1004" s="18"/>
      <c r="C1004" s="18"/>
      <c r="D1004" s="19"/>
      <c r="E1004" s="20"/>
      <c r="F1004" s="66"/>
      <c r="G1004" s="18"/>
      <c r="H1004" s="9" t="str">
        <f t="shared" si="105"/>
        <v>-</v>
      </c>
      <c r="I1004" s="109" t="str">
        <f t="shared" si="110"/>
        <v xml:space="preserve"> </v>
      </c>
      <c r="J1004" s="10" t="str">
        <f t="shared" si="111"/>
        <v>-</v>
      </c>
      <c r="K1004" s="10" t="str">
        <f t="shared" si="106"/>
        <v>-</v>
      </c>
      <c r="L1004" s="10" t="str">
        <f t="shared" si="107"/>
        <v>-</v>
      </c>
      <c r="M1004" s="10" t="str">
        <f t="shared" si="108"/>
        <v>-</v>
      </c>
      <c r="N1004" s="10" t="str">
        <f t="shared" si="109"/>
        <v>-</v>
      </c>
    </row>
    <row r="1005" spans="1:14">
      <c r="A1005" s="62" t="s">
        <v>18</v>
      </c>
      <c r="B1005" s="18"/>
      <c r="C1005" s="18"/>
      <c r="D1005" s="19"/>
      <c r="E1005" s="20"/>
      <c r="F1005" s="66"/>
      <c r="G1005" s="18"/>
      <c r="H1005" s="9" t="str">
        <f t="shared" si="105"/>
        <v>-</v>
      </c>
      <c r="I1005" s="109" t="str">
        <f t="shared" si="110"/>
        <v xml:space="preserve"> </v>
      </c>
      <c r="J1005" s="10" t="str">
        <f t="shared" si="111"/>
        <v>-</v>
      </c>
      <c r="K1005" s="10" t="str">
        <f t="shared" si="106"/>
        <v>-</v>
      </c>
      <c r="L1005" s="10" t="str">
        <f t="shared" si="107"/>
        <v>-</v>
      </c>
      <c r="M1005" s="10" t="str">
        <f t="shared" si="108"/>
        <v>-</v>
      </c>
      <c r="N1005" s="10" t="str">
        <f t="shared" si="109"/>
        <v>-</v>
      </c>
    </row>
    <row r="1006" spans="1:14">
      <c r="A1006" s="62" t="s">
        <v>18</v>
      </c>
      <c r="B1006" s="18"/>
      <c r="C1006" s="18"/>
      <c r="D1006" s="19"/>
      <c r="E1006" s="20"/>
      <c r="F1006" s="66"/>
      <c r="G1006" s="18"/>
      <c r="H1006" s="9" t="str">
        <f t="shared" si="105"/>
        <v>-</v>
      </c>
      <c r="I1006" s="109" t="str">
        <f t="shared" si="110"/>
        <v xml:space="preserve"> </v>
      </c>
      <c r="J1006" s="10" t="str">
        <f t="shared" si="111"/>
        <v>-</v>
      </c>
      <c r="K1006" s="10" t="str">
        <f t="shared" si="106"/>
        <v>-</v>
      </c>
      <c r="L1006" s="10" t="str">
        <f t="shared" si="107"/>
        <v>-</v>
      </c>
      <c r="M1006" s="10" t="str">
        <f t="shared" si="108"/>
        <v>-</v>
      </c>
      <c r="N1006" s="10" t="str">
        <f t="shared" si="109"/>
        <v>-</v>
      </c>
    </row>
    <row r="1007" spans="1:14">
      <c r="A1007" s="62" t="s">
        <v>18</v>
      </c>
      <c r="B1007" s="18"/>
      <c r="C1007" s="18"/>
      <c r="D1007" s="19"/>
      <c r="E1007" s="20"/>
      <c r="F1007" s="66"/>
      <c r="G1007" s="18"/>
      <c r="H1007" s="9" t="str">
        <f t="shared" si="105"/>
        <v>-</v>
      </c>
      <c r="I1007" s="109" t="str">
        <f t="shared" si="110"/>
        <v xml:space="preserve"> </v>
      </c>
      <c r="J1007" s="10" t="str">
        <f t="shared" si="111"/>
        <v>-</v>
      </c>
      <c r="K1007" s="10" t="str">
        <f t="shared" si="106"/>
        <v>-</v>
      </c>
      <c r="L1007" s="10" t="str">
        <f t="shared" si="107"/>
        <v>-</v>
      </c>
      <c r="M1007" s="10" t="str">
        <f t="shared" si="108"/>
        <v>-</v>
      </c>
      <c r="N1007" s="10" t="str">
        <f t="shared" si="109"/>
        <v>-</v>
      </c>
    </row>
    <row r="1008" spans="1:14">
      <c r="A1008" s="62" t="s">
        <v>18</v>
      </c>
      <c r="B1008" s="18"/>
      <c r="C1008" s="18"/>
      <c r="D1008" s="19"/>
      <c r="E1008" s="20"/>
      <c r="F1008" s="66"/>
      <c r="G1008" s="18"/>
      <c r="H1008" s="9" t="str">
        <f t="shared" si="105"/>
        <v>-</v>
      </c>
      <c r="I1008" s="109" t="str">
        <f t="shared" si="110"/>
        <v xml:space="preserve"> </v>
      </c>
      <c r="J1008" s="10" t="str">
        <f t="shared" si="111"/>
        <v>-</v>
      </c>
      <c r="K1008" s="10" t="str">
        <f t="shared" si="106"/>
        <v>-</v>
      </c>
      <c r="L1008" s="10" t="str">
        <f t="shared" si="107"/>
        <v>-</v>
      </c>
      <c r="M1008" s="10" t="str">
        <f t="shared" si="108"/>
        <v>-</v>
      </c>
      <c r="N1008" s="10" t="str">
        <f t="shared" si="109"/>
        <v>-</v>
      </c>
    </row>
    <row r="1009" spans="1:14">
      <c r="A1009" s="62" t="s">
        <v>18</v>
      </c>
      <c r="B1009" s="18"/>
      <c r="C1009" s="18"/>
      <c r="D1009" s="19"/>
      <c r="E1009" s="20"/>
      <c r="F1009" s="66"/>
      <c r="G1009" s="18"/>
      <c r="H1009" s="9" t="str">
        <f t="shared" si="105"/>
        <v>-</v>
      </c>
      <c r="I1009" s="109" t="str">
        <f t="shared" si="110"/>
        <v xml:space="preserve"> </v>
      </c>
      <c r="J1009" s="10" t="str">
        <f t="shared" si="111"/>
        <v>-</v>
      </c>
      <c r="K1009" s="10" t="str">
        <f t="shared" si="106"/>
        <v>-</v>
      </c>
      <c r="L1009" s="10" t="str">
        <f t="shared" si="107"/>
        <v>-</v>
      </c>
      <c r="M1009" s="10" t="str">
        <f t="shared" si="108"/>
        <v>-</v>
      </c>
      <c r="N1009" s="10" t="str">
        <f t="shared" si="109"/>
        <v>-</v>
      </c>
    </row>
    <row r="1010" spans="1:14">
      <c r="A1010" s="62" t="s">
        <v>18</v>
      </c>
      <c r="B1010" s="18"/>
      <c r="C1010" s="18"/>
      <c r="D1010" s="19"/>
      <c r="E1010" s="20"/>
      <c r="F1010" s="66"/>
      <c r="G1010" s="18"/>
      <c r="H1010" s="9" t="str">
        <f t="shared" si="105"/>
        <v>-</v>
      </c>
      <c r="I1010" s="109" t="str">
        <f t="shared" si="110"/>
        <v xml:space="preserve"> </v>
      </c>
      <c r="J1010" s="10" t="str">
        <f t="shared" si="111"/>
        <v>-</v>
      </c>
      <c r="K1010" s="10" t="str">
        <f t="shared" si="106"/>
        <v>-</v>
      </c>
      <c r="L1010" s="10" t="str">
        <f t="shared" si="107"/>
        <v>-</v>
      </c>
      <c r="M1010" s="10" t="str">
        <f t="shared" si="108"/>
        <v>-</v>
      </c>
      <c r="N1010" s="10" t="str">
        <f t="shared" si="109"/>
        <v>-</v>
      </c>
    </row>
    <row r="1011" spans="1:14">
      <c r="A1011" s="62" t="s">
        <v>18</v>
      </c>
      <c r="B1011" s="18"/>
      <c r="C1011" s="18"/>
      <c r="D1011" s="19"/>
      <c r="E1011" s="20"/>
      <c r="F1011" s="66"/>
      <c r="G1011" s="18"/>
      <c r="H1011" s="9" t="str">
        <f t="shared" si="105"/>
        <v>-</v>
      </c>
      <c r="I1011" s="109" t="str">
        <f t="shared" si="110"/>
        <v xml:space="preserve"> </v>
      </c>
      <c r="J1011" s="10" t="str">
        <f t="shared" si="111"/>
        <v>-</v>
      </c>
      <c r="K1011" s="10" t="str">
        <f t="shared" si="106"/>
        <v>-</v>
      </c>
      <c r="L1011" s="10" t="str">
        <f t="shared" si="107"/>
        <v>-</v>
      </c>
      <c r="M1011" s="10" t="str">
        <f t="shared" si="108"/>
        <v>-</v>
      </c>
      <c r="N1011" s="10" t="str">
        <f t="shared" si="109"/>
        <v>-</v>
      </c>
    </row>
    <row r="1012" spans="1:14">
      <c r="A1012" s="62" t="s">
        <v>18</v>
      </c>
      <c r="B1012" s="18"/>
      <c r="C1012" s="18"/>
      <c r="D1012" s="19"/>
      <c r="E1012" s="20"/>
      <c r="F1012" s="66"/>
      <c r="G1012" s="18"/>
      <c r="H1012" s="9" t="str">
        <f t="shared" si="105"/>
        <v>-</v>
      </c>
      <c r="I1012" s="109" t="str">
        <f t="shared" si="110"/>
        <v xml:space="preserve"> </v>
      </c>
      <c r="J1012" s="10" t="str">
        <f t="shared" si="111"/>
        <v>-</v>
      </c>
      <c r="K1012" s="10" t="str">
        <f t="shared" si="106"/>
        <v>-</v>
      </c>
      <c r="L1012" s="10" t="str">
        <f t="shared" si="107"/>
        <v>-</v>
      </c>
      <c r="M1012" s="10" t="str">
        <f t="shared" si="108"/>
        <v>-</v>
      </c>
      <c r="N1012" s="10" t="str">
        <f t="shared" si="109"/>
        <v>-</v>
      </c>
    </row>
    <row r="1013" spans="1:14">
      <c r="A1013" s="62" t="s">
        <v>18</v>
      </c>
      <c r="B1013" s="18"/>
      <c r="C1013" s="18"/>
      <c r="D1013" s="19"/>
      <c r="E1013" s="20"/>
      <c r="F1013" s="66"/>
      <c r="G1013" s="18"/>
      <c r="H1013" s="9" t="str">
        <f t="shared" si="105"/>
        <v>-</v>
      </c>
      <c r="I1013" s="109" t="str">
        <f t="shared" si="110"/>
        <v xml:space="preserve"> </v>
      </c>
      <c r="J1013" s="10" t="str">
        <f t="shared" si="111"/>
        <v>-</v>
      </c>
      <c r="K1013" s="10" t="str">
        <f t="shared" si="106"/>
        <v>-</v>
      </c>
      <c r="L1013" s="10" t="str">
        <f t="shared" si="107"/>
        <v>-</v>
      </c>
      <c r="M1013" s="10" t="str">
        <f t="shared" si="108"/>
        <v>-</v>
      </c>
      <c r="N1013" s="10" t="str">
        <f t="shared" si="109"/>
        <v>-</v>
      </c>
    </row>
    <row r="1014" spans="1:14">
      <c r="A1014" s="62" t="s">
        <v>18</v>
      </c>
      <c r="B1014" s="18"/>
      <c r="C1014" s="18"/>
      <c r="D1014" s="19"/>
      <c r="E1014" s="20"/>
      <c r="F1014" s="66"/>
      <c r="G1014" s="18"/>
      <c r="H1014" s="9" t="str">
        <f t="shared" si="105"/>
        <v>-</v>
      </c>
      <c r="I1014" s="109" t="str">
        <f t="shared" si="110"/>
        <v xml:space="preserve"> </v>
      </c>
      <c r="J1014" s="10" t="str">
        <f t="shared" si="111"/>
        <v>-</v>
      </c>
      <c r="K1014" s="10" t="str">
        <f t="shared" si="106"/>
        <v>-</v>
      </c>
      <c r="L1014" s="10" t="str">
        <f t="shared" si="107"/>
        <v>-</v>
      </c>
      <c r="M1014" s="10" t="str">
        <f t="shared" si="108"/>
        <v>-</v>
      </c>
      <c r="N1014" s="10" t="str">
        <f t="shared" si="109"/>
        <v>-</v>
      </c>
    </row>
    <row r="1015" spans="1:14">
      <c r="A1015" s="62" t="s">
        <v>18</v>
      </c>
      <c r="B1015" s="18"/>
      <c r="C1015" s="18"/>
      <c r="D1015" s="19"/>
      <c r="E1015" s="20"/>
      <c r="F1015" s="66"/>
      <c r="G1015" s="18"/>
      <c r="H1015" s="9" t="str">
        <f t="shared" si="105"/>
        <v>-</v>
      </c>
      <c r="I1015" s="109" t="str">
        <f t="shared" si="110"/>
        <v xml:space="preserve"> </v>
      </c>
      <c r="J1015" s="10" t="str">
        <f t="shared" si="111"/>
        <v>-</v>
      </c>
      <c r="K1015" s="10" t="str">
        <f t="shared" si="106"/>
        <v>-</v>
      </c>
      <c r="L1015" s="10" t="str">
        <f t="shared" si="107"/>
        <v>-</v>
      </c>
      <c r="M1015" s="10" t="str">
        <f t="shared" si="108"/>
        <v>-</v>
      </c>
      <c r="N1015" s="10" t="str">
        <f t="shared" si="109"/>
        <v>-</v>
      </c>
    </row>
    <row r="1016" spans="1:14">
      <c r="A1016" s="62" t="s">
        <v>18</v>
      </c>
      <c r="B1016" s="18"/>
      <c r="C1016" s="18"/>
      <c r="D1016" s="19"/>
      <c r="E1016" s="20"/>
      <c r="F1016" s="66"/>
      <c r="G1016" s="18"/>
      <c r="H1016" s="9" t="str">
        <f t="shared" si="105"/>
        <v>-</v>
      </c>
      <c r="I1016" s="109" t="str">
        <f t="shared" si="110"/>
        <v xml:space="preserve"> </v>
      </c>
      <c r="J1016" s="10" t="str">
        <f t="shared" si="111"/>
        <v>-</v>
      </c>
      <c r="K1016" s="10" t="str">
        <f t="shared" si="106"/>
        <v>-</v>
      </c>
      <c r="L1016" s="10" t="str">
        <f t="shared" si="107"/>
        <v>-</v>
      </c>
      <c r="M1016" s="10" t="str">
        <f t="shared" si="108"/>
        <v>-</v>
      </c>
      <c r="N1016" s="10" t="str">
        <f t="shared" si="109"/>
        <v>-</v>
      </c>
    </row>
    <row r="1017" spans="1:14">
      <c r="A1017" s="62" t="s">
        <v>18</v>
      </c>
      <c r="B1017" s="18"/>
      <c r="C1017" s="18"/>
      <c r="D1017" s="19"/>
      <c r="E1017" s="20"/>
      <c r="F1017" s="66"/>
      <c r="G1017" s="18"/>
      <c r="H1017" s="9" t="str">
        <f t="shared" si="105"/>
        <v>-</v>
      </c>
      <c r="I1017" s="109" t="str">
        <f t="shared" si="110"/>
        <v xml:space="preserve"> </v>
      </c>
      <c r="J1017" s="10" t="str">
        <f t="shared" si="111"/>
        <v>-</v>
      </c>
      <c r="K1017" s="10" t="str">
        <f t="shared" si="106"/>
        <v>-</v>
      </c>
      <c r="L1017" s="10" t="str">
        <f t="shared" si="107"/>
        <v>-</v>
      </c>
      <c r="M1017" s="10" t="str">
        <f t="shared" si="108"/>
        <v>-</v>
      </c>
      <c r="N1017" s="10" t="str">
        <f t="shared" si="109"/>
        <v>-</v>
      </c>
    </row>
    <row r="1018" spans="1:14">
      <c r="A1018" s="62" t="s">
        <v>18</v>
      </c>
      <c r="B1018" s="18"/>
      <c r="C1018" s="18"/>
      <c r="D1018" s="19"/>
      <c r="E1018" s="20"/>
      <c r="F1018" s="66"/>
      <c r="G1018" s="18"/>
      <c r="H1018" s="9" t="str">
        <f t="shared" si="105"/>
        <v>-</v>
      </c>
      <c r="I1018" s="109" t="str">
        <f t="shared" si="110"/>
        <v xml:space="preserve"> </v>
      </c>
      <c r="J1018" s="10" t="str">
        <f t="shared" si="111"/>
        <v>-</v>
      </c>
      <c r="K1018" s="10" t="str">
        <f t="shared" si="106"/>
        <v>-</v>
      </c>
      <c r="L1018" s="10" t="str">
        <f t="shared" si="107"/>
        <v>-</v>
      </c>
      <c r="M1018" s="10" t="str">
        <f t="shared" si="108"/>
        <v>-</v>
      </c>
      <c r="N1018" s="10" t="str">
        <f t="shared" si="109"/>
        <v>-</v>
      </c>
    </row>
    <row r="1019" spans="1:14">
      <c r="A1019" s="62" t="s">
        <v>18</v>
      </c>
      <c r="B1019" s="18"/>
      <c r="C1019" s="18"/>
      <c r="D1019" s="19"/>
      <c r="E1019" s="20"/>
      <c r="F1019" s="66"/>
      <c r="G1019" s="18"/>
      <c r="H1019" s="9" t="str">
        <f t="shared" si="105"/>
        <v>-</v>
      </c>
      <c r="I1019" s="109" t="str">
        <f t="shared" si="110"/>
        <v xml:space="preserve"> </v>
      </c>
      <c r="J1019" s="10" t="str">
        <f t="shared" si="111"/>
        <v>-</v>
      </c>
      <c r="K1019" s="10" t="str">
        <f t="shared" si="106"/>
        <v>-</v>
      </c>
      <c r="L1019" s="10" t="str">
        <f t="shared" si="107"/>
        <v>-</v>
      </c>
      <c r="M1019" s="10" t="str">
        <f t="shared" si="108"/>
        <v>-</v>
      </c>
      <c r="N1019" s="10" t="str">
        <f t="shared" si="109"/>
        <v>-</v>
      </c>
    </row>
    <row r="1020" spans="1:14">
      <c r="A1020" s="62" t="s">
        <v>18</v>
      </c>
      <c r="B1020" s="18"/>
      <c r="C1020" s="18"/>
      <c r="D1020" s="19"/>
      <c r="E1020" s="20"/>
      <c r="F1020" s="66"/>
      <c r="G1020" s="18"/>
      <c r="H1020" s="9" t="str">
        <f t="shared" si="105"/>
        <v>-</v>
      </c>
      <c r="I1020" s="109" t="str">
        <f t="shared" si="110"/>
        <v xml:space="preserve"> </v>
      </c>
      <c r="J1020" s="10" t="str">
        <f t="shared" si="111"/>
        <v>-</v>
      </c>
      <c r="K1020" s="10" t="str">
        <f t="shared" si="106"/>
        <v>-</v>
      </c>
      <c r="L1020" s="10" t="str">
        <f t="shared" si="107"/>
        <v>-</v>
      </c>
      <c r="M1020" s="10" t="str">
        <f t="shared" si="108"/>
        <v>-</v>
      </c>
      <c r="N1020" s="10" t="str">
        <f t="shared" si="109"/>
        <v>-</v>
      </c>
    </row>
    <row r="1021" spans="1:14">
      <c r="A1021" s="62" t="s">
        <v>18</v>
      </c>
      <c r="B1021" s="18"/>
      <c r="C1021" s="18"/>
      <c r="D1021" s="19"/>
      <c r="E1021" s="20"/>
      <c r="F1021" s="66"/>
      <c r="G1021" s="18"/>
      <c r="H1021" s="9" t="str">
        <f t="shared" si="105"/>
        <v>-</v>
      </c>
      <c r="I1021" s="109" t="str">
        <f t="shared" si="110"/>
        <v xml:space="preserve"> </v>
      </c>
      <c r="J1021" s="10" t="str">
        <f t="shared" si="111"/>
        <v>-</v>
      </c>
      <c r="K1021" s="10" t="str">
        <f t="shared" si="106"/>
        <v>-</v>
      </c>
      <c r="L1021" s="10" t="str">
        <f t="shared" si="107"/>
        <v>-</v>
      </c>
      <c r="M1021" s="10" t="str">
        <f t="shared" si="108"/>
        <v>-</v>
      </c>
      <c r="N1021" s="10" t="str">
        <f t="shared" si="109"/>
        <v>-</v>
      </c>
    </row>
    <row r="1022" spans="1:14">
      <c r="A1022" s="62" t="s">
        <v>18</v>
      </c>
      <c r="B1022" s="18"/>
      <c r="C1022" s="18"/>
      <c r="D1022" s="19"/>
      <c r="E1022" s="20"/>
      <c r="F1022" s="66"/>
      <c r="G1022" s="18"/>
      <c r="H1022" s="9" t="str">
        <f t="shared" si="105"/>
        <v>-</v>
      </c>
      <c r="I1022" s="109" t="str">
        <f t="shared" si="110"/>
        <v xml:space="preserve"> </v>
      </c>
      <c r="J1022" s="10" t="str">
        <f t="shared" si="111"/>
        <v>-</v>
      </c>
      <c r="K1022" s="10" t="str">
        <f t="shared" si="106"/>
        <v>-</v>
      </c>
      <c r="L1022" s="10" t="str">
        <f t="shared" si="107"/>
        <v>-</v>
      </c>
      <c r="M1022" s="10" t="str">
        <f t="shared" si="108"/>
        <v>-</v>
      </c>
      <c r="N1022" s="10" t="str">
        <f t="shared" si="109"/>
        <v>-</v>
      </c>
    </row>
    <row r="1023" spans="1:14">
      <c r="A1023" s="62" t="s">
        <v>18</v>
      </c>
      <c r="B1023" s="18"/>
      <c r="C1023" s="18"/>
      <c r="D1023" s="19"/>
      <c r="E1023" s="20"/>
      <c r="F1023" s="66"/>
      <c r="G1023" s="18"/>
      <c r="H1023" s="9" t="str">
        <f t="shared" si="105"/>
        <v>-</v>
      </c>
      <c r="I1023" s="109" t="str">
        <f t="shared" si="110"/>
        <v xml:space="preserve"> </v>
      </c>
      <c r="J1023" s="10" t="str">
        <f t="shared" si="111"/>
        <v>-</v>
      </c>
      <c r="K1023" s="10" t="str">
        <f t="shared" si="106"/>
        <v>-</v>
      </c>
      <c r="L1023" s="10" t="str">
        <f t="shared" si="107"/>
        <v>-</v>
      </c>
      <c r="M1023" s="10" t="str">
        <f t="shared" si="108"/>
        <v>-</v>
      </c>
      <c r="N1023" s="10" t="str">
        <f t="shared" si="109"/>
        <v>-</v>
      </c>
    </row>
    <row r="1024" spans="1:14">
      <c r="A1024" s="62" t="s">
        <v>18</v>
      </c>
      <c r="B1024" s="18"/>
      <c r="C1024" s="18"/>
      <c r="D1024" s="19"/>
      <c r="E1024" s="20"/>
      <c r="F1024" s="66"/>
      <c r="G1024" s="18"/>
      <c r="H1024" s="9" t="str">
        <f t="shared" si="105"/>
        <v>-</v>
      </c>
      <c r="I1024" s="109" t="str">
        <f t="shared" si="110"/>
        <v xml:space="preserve"> </v>
      </c>
      <c r="J1024" s="10" t="str">
        <f t="shared" si="111"/>
        <v>-</v>
      </c>
      <c r="K1024" s="10" t="str">
        <f t="shared" si="106"/>
        <v>-</v>
      </c>
      <c r="L1024" s="10" t="str">
        <f t="shared" si="107"/>
        <v>-</v>
      </c>
      <c r="M1024" s="10" t="str">
        <f t="shared" si="108"/>
        <v>-</v>
      </c>
      <c r="N1024" s="10" t="str">
        <f t="shared" si="109"/>
        <v>-</v>
      </c>
    </row>
    <row r="1025" spans="1:14">
      <c r="A1025" s="62" t="s">
        <v>18</v>
      </c>
      <c r="B1025" s="18"/>
      <c r="C1025" s="18"/>
      <c r="D1025" s="19"/>
      <c r="E1025" s="20"/>
      <c r="F1025" s="66"/>
      <c r="G1025" s="18"/>
      <c r="H1025" s="9" t="str">
        <f t="shared" si="105"/>
        <v>-</v>
      </c>
      <c r="I1025" s="109" t="str">
        <f t="shared" si="110"/>
        <v xml:space="preserve"> </v>
      </c>
      <c r="J1025" s="10" t="str">
        <f t="shared" si="111"/>
        <v>-</v>
      </c>
      <c r="K1025" s="10" t="str">
        <f t="shared" si="106"/>
        <v>-</v>
      </c>
      <c r="L1025" s="10" t="str">
        <f t="shared" si="107"/>
        <v>-</v>
      </c>
      <c r="M1025" s="10" t="str">
        <f t="shared" si="108"/>
        <v>-</v>
      </c>
      <c r="N1025" s="10" t="str">
        <f t="shared" si="109"/>
        <v>-</v>
      </c>
    </row>
    <row r="1026" spans="1:14">
      <c r="A1026" s="62" t="s">
        <v>18</v>
      </c>
      <c r="B1026" s="18"/>
      <c r="C1026" s="18"/>
      <c r="D1026" s="19"/>
      <c r="E1026" s="20"/>
      <c r="F1026" s="66"/>
      <c r="G1026" s="18"/>
      <c r="H1026" s="9" t="str">
        <f t="shared" ref="H1026:H1089" si="112">IF(COUNTA($B1026)&gt;0,IF(COUNTIFS($B$2:$B$2502,$B1026,$C$2:$C$2502,$C1026,$D$2:$D$2502,$D1026)&gt;1,"Duplicato","ok"),"-")</f>
        <v>-</v>
      </c>
      <c r="I1026" s="109" t="str">
        <f t="shared" si="110"/>
        <v xml:space="preserve"> </v>
      </c>
      <c r="J1026" s="10" t="str">
        <f t="shared" si="111"/>
        <v>-</v>
      </c>
      <c r="K1026" s="10" t="str">
        <f t="shared" ref="K1026:K1089" si="113">IF($B1026&gt;"",VLOOKUP($E1026&amp;$D1026,_DeterminaCategorie,3,TRUE),"-")</f>
        <v>-</v>
      </c>
      <c r="L1026" s="10" t="str">
        <f t="shared" ref="L1026:L1089" si="114">IF($B1026&gt;"",VLOOKUP($E1026&amp;$D1026,_DeterminaCategorie,4,TRUE),"-")</f>
        <v>-</v>
      </c>
      <c r="M1026" s="10" t="str">
        <f t="shared" ref="M1026:M1089" si="115">IF($B1026&gt;"",VLOOKUP($E1026&amp;$D1026,_DeterminaCategorie,6,TRUE),"-")</f>
        <v>-</v>
      </c>
      <c r="N1026" s="10" t="str">
        <f t="shared" ref="N1026:N1089" si="116">IF($B1026&gt;"",VLOOKUP($E1026&amp;$D1026,_DeterminaCategorie,7,TRUE),"-")</f>
        <v>-</v>
      </c>
    </row>
    <row r="1027" spans="1:14">
      <c r="A1027" s="62" t="s">
        <v>18</v>
      </c>
      <c r="B1027" s="18"/>
      <c r="C1027" s="18"/>
      <c r="D1027" s="19"/>
      <c r="E1027" s="20"/>
      <c r="F1027" s="66"/>
      <c r="G1027" s="18"/>
      <c r="H1027" s="9" t="str">
        <f t="shared" si="112"/>
        <v>-</v>
      </c>
      <c r="I1027" s="109" t="str">
        <f t="shared" ref="I1027:I1090" si="117">TRIM(B1027) &amp; " " &amp; TRIM(C1027)</f>
        <v xml:space="preserve"> </v>
      </c>
      <c r="J1027" s="10" t="str">
        <f t="shared" ref="J1027:J1090" si="118">IF(B1027&gt;"",VLOOKUP($E1027&amp;$D1027,_DeterminaCategorie,5,TRUE),"-")</f>
        <v>-</v>
      </c>
      <c r="K1027" s="10" t="str">
        <f t="shared" si="113"/>
        <v>-</v>
      </c>
      <c r="L1027" s="10" t="str">
        <f t="shared" si="114"/>
        <v>-</v>
      </c>
      <c r="M1027" s="10" t="str">
        <f t="shared" si="115"/>
        <v>-</v>
      </c>
      <c r="N1027" s="10" t="str">
        <f t="shared" si="116"/>
        <v>-</v>
      </c>
    </row>
    <row r="1028" spans="1:14">
      <c r="A1028" s="62" t="s">
        <v>18</v>
      </c>
      <c r="B1028" s="18"/>
      <c r="C1028" s="18"/>
      <c r="D1028" s="19"/>
      <c r="E1028" s="20"/>
      <c r="F1028" s="66"/>
      <c r="G1028" s="18"/>
      <c r="H1028" s="9" t="str">
        <f t="shared" si="112"/>
        <v>-</v>
      </c>
      <c r="I1028" s="109" t="str">
        <f t="shared" si="117"/>
        <v xml:space="preserve"> </v>
      </c>
      <c r="J1028" s="10" t="str">
        <f t="shared" si="118"/>
        <v>-</v>
      </c>
      <c r="K1028" s="10" t="str">
        <f t="shared" si="113"/>
        <v>-</v>
      </c>
      <c r="L1028" s="10" t="str">
        <f t="shared" si="114"/>
        <v>-</v>
      </c>
      <c r="M1028" s="10" t="str">
        <f t="shared" si="115"/>
        <v>-</v>
      </c>
      <c r="N1028" s="10" t="str">
        <f t="shared" si="116"/>
        <v>-</v>
      </c>
    </row>
    <row r="1029" spans="1:14">
      <c r="A1029" s="62" t="s">
        <v>18</v>
      </c>
      <c r="B1029" s="18"/>
      <c r="C1029" s="18"/>
      <c r="D1029" s="19"/>
      <c r="E1029" s="20"/>
      <c r="F1029" s="66"/>
      <c r="G1029" s="18"/>
      <c r="H1029" s="9" t="str">
        <f t="shared" si="112"/>
        <v>-</v>
      </c>
      <c r="I1029" s="109" t="str">
        <f t="shared" si="117"/>
        <v xml:space="preserve"> </v>
      </c>
      <c r="J1029" s="10" t="str">
        <f t="shared" si="118"/>
        <v>-</v>
      </c>
      <c r="K1029" s="10" t="str">
        <f t="shared" si="113"/>
        <v>-</v>
      </c>
      <c r="L1029" s="10" t="str">
        <f t="shared" si="114"/>
        <v>-</v>
      </c>
      <c r="M1029" s="10" t="str">
        <f t="shared" si="115"/>
        <v>-</v>
      </c>
      <c r="N1029" s="10" t="str">
        <f t="shared" si="116"/>
        <v>-</v>
      </c>
    </row>
    <row r="1030" spans="1:14">
      <c r="A1030" s="62" t="s">
        <v>18</v>
      </c>
      <c r="B1030" s="18"/>
      <c r="C1030" s="18"/>
      <c r="D1030" s="19"/>
      <c r="E1030" s="20"/>
      <c r="F1030" s="66"/>
      <c r="G1030" s="18"/>
      <c r="H1030" s="9" t="str">
        <f t="shared" si="112"/>
        <v>-</v>
      </c>
      <c r="I1030" s="109" t="str">
        <f t="shared" si="117"/>
        <v xml:space="preserve"> </v>
      </c>
      <c r="J1030" s="10" t="str">
        <f t="shared" si="118"/>
        <v>-</v>
      </c>
      <c r="K1030" s="10" t="str">
        <f t="shared" si="113"/>
        <v>-</v>
      </c>
      <c r="L1030" s="10" t="str">
        <f t="shared" si="114"/>
        <v>-</v>
      </c>
      <c r="M1030" s="10" t="str">
        <f t="shared" si="115"/>
        <v>-</v>
      </c>
      <c r="N1030" s="10" t="str">
        <f t="shared" si="116"/>
        <v>-</v>
      </c>
    </row>
    <row r="1031" spans="1:14">
      <c r="A1031" s="62" t="s">
        <v>18</v>
      </c>
      <c r="B1031" s="18"/>
      <c r="C1031" s="18"/>
      <c r="D1031" s="19"/>
      <c r="E1031" s="20"/>
      <c r="F1031" s="66"/>
      <c r="G1031" s="18"/>
      <c r="H1031" s="9" t="str">
        <f t="shared" si="112"/>
        <v>-</v>
      </c>
      <c r="I1031" s="109" t="str">
        <f t="shared" si="117"/>
        <v xml:space="preserve"> </v>
      </c>
      <c r="J1031" s="10" t="str">
        <f t="shared" si="118"/>
        <v>-</v>
      </c>
      <c r="K1031" s="10" t="str">
        <f t="shared" si="113"/>
        <v>-</v>
      </c>
      <c r="L1031" s="10" t="str">
        <f t="shared" si="114"/>
        <v>-</v>
      </c>
      <c r="M1031" s="10" t="str">
        <f t="shared" si="115"/>
        <v>-</v>
      </c>
      <c r="N1031" s="10" t="str">
        <f t="shared" si="116"/>
        <v>-</v>
      </c>
    </row>
    <row r="1032" spans="1:14">
      <c r="A1032" s="62" t="s">
        <v>18</v>
      </c>
      <c r="B1032" s="18"/>
      <c r="C1032" s="18"/>
      <c r="D1032" s="19"/>
      <c r="E1032" s="20"/>
      <c r="F1032" s="66"/>
      <c r="G1032" s="18"/>
      <c r="H1032" s="9" t="str">
        <f t="shared" si="112"/>
        <v>-</v>
      </c>
      <c r="I1032" s="109" t="str">
        <f t="shared" si="117"/>
        <v xml:space="preserve"> </v>
      </c>
      <c r="J1032" s="10" t="str">
        <f t="shared" si="118"/>
        <v>-</v>
      </c>
      <c r="K1032" s="10" t="str">
        <f t="shared" si="113"/>
        <v>-</v>
      </c>
      <c r="L1032" s="10" t="str">
        <f t="shared" si="114"/>
        <v>-</v>
      </c>
      <c r="M1032" s="10" t="str">
        <f t="shared" si="115"/>
        <v>-</v>
      </c>
      <c r="N1032" s="10" t="str">
        <f t="shared" si="116"/>
        <v>-</v>
      </c>
    </row>
    <row r="1033" spans="1:14">
      <c r="A1033" s="62" t="s">
        <v>18</v>
      </c>
      <c r="B1033" s="18"/>
      <c r="C1033" s="18"/>
      <c r="D1033" s="19"/>
      <c r="E1033" s="20"/>
      <c r="F1033" s="66"/>
      <c r="G1033" s="18"/>
      <c r="H1033" s="9" t="str">
        <f t="shared" si="112"/>
        <v>-</v>
      </c>
      <c r="I1033" s="109" t="str">
        <f t="shared" si="117"/>
        <v xml:space="preserve"> </v>
      </c>
      <c r="J1033" s="10" t="str">
        <f t="shared" si="118"/>
        <v>-</v>
      </c>
      <c r="K1033" s="10" t="str">
        <f t="shared" si="113"/>
        <v>-</v>
      </c>
      <c r="L1033" s="10" t="str">
        <f t="shared" si="114"/>
        <v>-</v>
      </c>
      <c r="M1033" s="10" t="str">
        <f t="shared" si="115"/>
        <v>-</v>
      </c>
      <c r="N1033" s="10" t="str">
        <f t="shared" si="116"/>
        <v>-</v>
      </c>
    </row>
    <row r="1034" spans="1:14">
      <c r="A1034" s="62" t="s">
        <v>18</v>
      </c>
      <c r="B1034" s="18"/>
      <c r="C1034" s="18"/>
      <c r="D1034" s="19"/>
      <c r="E1034" s="20"/>
      <c r="F1034" s="66"/>
      <c r="G1034" s="18"/>
      <c r="H1034" s="9" t="str">
        <f t="shared" si="112"/>
        <v>-</v>
      </c>
      <c r="I1034" s="109" t="str">
        <f t="shared" si="117"/>
        <v xml:space="preserve"> </v>
      </c>
      <c r="J1034" s="10" t="str">
        <f t="shared" si="118"/>
        <v>-</v>
      </c>
      <c r="K1034" s="10" t="str">
        <f t="shared" si="113"/>
        <v>-</v>
      </c>
      <c r="L1034" s="10" t="str">
        <f t="shared" si="114"/>
        <v>-</v>
      </c>
      <c r="M1034" s="10" t="str">
        <f t="shared" si="115"/>
        <v>-</v>
      </c>
      <c r="N1034" s="10" t="str">
        <f t="shared" si="116"/>
        <v>-</v>
      </c>
    </row>
    <row r="1035" spans="1:14">
      <c r="A1035" s="62" t="s">
        <v>18</v>
      </c>
      <c r="B1035" s="18"/>
      <c r="C1035" s="18"/>
      <c r="D1035" s="19"/>
      <c r="E1035" s="20"/>
      <c r="F1035" s="66"/>
      <c r="G1035" s="18"/>
      <c r="H1035" s="9" t="str">
        <f t="shared" si="112"/>
        <v>-</v>
      </c>
      <c r="I1035" s="109" t="str">
        <f t="shared" si="117"/>
        <v xml:space="preserve"> </v>
      </c>
      <c r="J1035" s="10" t="str">
        <f t="shared" si="118"/>
        <v>-</v>
      </c>
      <c r="K1035" s="10" t="str">
        <f t="shared" si="113"/>
        <v>-</v>
      </c>
      <c r="L1035" s="10" t="str">
        <f t="shared" si="114"/>
        <v>-</v>
      </c>
      <c r="M1035" s="10" t="str">
        <f t="shared" si="115"/>
        <v>-</v>
      </c>
      <c r="N1035" s="10" t="str">
        <f t="shared" si="116"/>
        <v>-</v>
      </c>
    </row>
    <row r="1036" spans="1:14">
      <c r="A1036" s="62" t="s">
        <v>18</v>
      </c>
      <c r="B1036" s="18"/>
      <c r="C1036" s="18"/>
      <c r="D1036" s="19"/>
      <c r="E1036" s="20"/>
      <c r="F1036" s="66"/>
      <c r="G1036" s="18"/>
      <c r="H1036" s="9" t="str">
        <f t="shared" si="112"/>
        <v>-</v>
      </c>
      <c r="I1036" s="109" t="str">
        <f t="shared" si="117"/>
        <v xml:space="preserve"> </v>
      </c>
      <c r="J1036" s="10" t="str">
        <f t="shared" si="118"/>
        <v>-</v>
      </c>
      <c r="K1036" s="10" t="str">
        <f t="shared" si="113"/>
        <v>-</v>
      </c>
      <c r="L1036" s="10" t="str">
        <f t="shared" si="114"/>
        <v>-</v>
      </c>
      <c r="M1036" s="10" t="str">
        <f t="shared" si="115"/>
        <v>-</v>
      </c>
      <c r="N1036" s="10" t="str">
        <f t="shared" si="116"/>
        <v>-</v>
      </c>
    </row>
    <row r="1037" spans="1:14">
      <c r="A1037" s="62" t="s">
        <v>18</v>
      </c>
      <c r="B1037" s="18"/>
      <c r="C1037" s="18"/>
      <c r="D1037" s="19"/>
      <c r="E1037" s="20"/>
      <c r="F1037" s="66"/>
      <c r="G1037" s="18"/>
      <c r="H1037" s="9" t="str">
        <f t="shared" si="112"/>
        <v>-</v>
      </c>
      <c r="I1037" s="109" t="str">
        <f t="shared" si="117"/>
        <v xml:space="preserve"> </v>
      </c>
      <c r="J1037" s="10" t="str">
        <f t="shared" si="118"/>
        <v>-</v>
      </c>
      <c r="K1037" s="10" t="str">
        <f t="shared" si="113"/>
        <v>-</v>
      </c>
      <c r="L1037" s="10" t="str">
        <f t="shared" si="114"/>
        <v>-</v>
      </c>
      <c r="M1037" s="10" t="str">
        <f t="shared" si="115"/>
        <v>-</v>
      </c>
      <c r="N1037" s="10" t="str">
        <f t="shared" si="116"/>
        <v>-</v>
      </c>
    </row>
    <row r="1038" spans="1:14">
      <c r="A1038" s="62" t="s">
        <v>18</v>
      </c>
      <c r="B1038" s="18"/>
      <c r="C1038" s="18"/>
      <c r="D1038" s="19"/>
      <c r="E1038" s="20"/>
      <c r="F1038" s="66"/>
      <c r="G1038" s="18"/>
      <c r="H1038" s="9" t="str">
        <f t="shared" si="112"/>
        <v>-</v>
      </c>
      <c r="I1038" s="109" t="str">
        <f t="shared" si="117"/>
        <v xml:space="preserve"> </v>
      </c>
      <c r="J1038" s="10" t="str">
        <f t="shared" si="118"/>
        <v>-</v>
      </c>
      <c r="K1038" s="10" t="str">
        <f t="shared" si="113"/>
        <v>-</v>
      </c>
      <c r="L1038" s="10" t="str">
        <f t="shared" si="114"/>
        <v>-</v>
      </c>
      <c r="M1038" s="10" t="str">
        <f t="shared" si="115"/>
        <v>-</v>
      </c>
      <c r="N1038" s="10" t="str">
        <f t="shared" si="116"/>
        <v>-</v>
      </c>
    </row>
    <row r="1039" spans="1:14">
      <c r="A1039" s="62" t="s">
        <v>18</v>
      </c>
      <c r="B1039" s="18"/>
      <c r="C1039" s="18"/>
      <c r="D1039" s="19"/>
      <c r="E1039" s="20"/>
      <c r="F1039" s="66"/>
      <c r="G1039" s="18"/>
      <c r="H1039" s="9" t="str">
        <f t="shared" si="112"/>
        <v>-</v>
      </c>
      <c r="I1039" s="109" t="str">
        <f t="shared" si="117"/>
        <v xml:space="preserve"> </v>
      </c>
      <c r="J1039" s="10" t="str">
        <f t="shared" si="118"/>
        <v>-</v>
      </c>
      <c r="K1039" s="10" t="str">
        <f t="shared" si="113"/>
        <v>-</v>
      </c>
      <c r="L1039" s="10" t="str">
        <f t="shared" si="114"/>
        <v>-</v>
      </c>
      <c r="M1039" s="10" t="str">
        <f t="shared" si="115"/>
        <v>-</v>
      </c>
      <c r="N1039" s="10" t="str">
        <f t="shared" si="116"/>
        <v>-</v>
      </c>
    </row>
    <row r="1040" spans="1:14">
      <c r="A1040" s="62" t="s">
        <v>18</v>
      </c>
      <c r="B1040" s="18"/>
      <c r="C1040" s="18"/>
      <c r="D1040" s="19"/>
      <c r="E1040" s="20"/>
      <c r="F1040" s="66"/>
      <c r="G1040" s="18"/>
      <c r="H1040" s="9" t="str">
        <f t="shared" si="112"/>
        <v>-</v>
      </c>
      <c r="I1040" s="109" t="str">
        <f t="shared" si="117"/>
        <v xml:space="preserve"> </v>
      </c>
      <c r="J1040" s="10" t="str">
        <f t="shared" si="118"/>
        <v>-</v>
      </c>
      <c r="K1040" s="10" t="str">
        <f t="shared" si="113"/>
        <v>-</v>
      </c>
      <c r="L1040" s="10" t="str">
        <f t="shared" si="114"/>
        <v>-</v>
      </c>
      <c r="M1040" s="10" t="str">
        <f t="shared" si="115"/>
        <v>-</v>
      </c>
      <c r="N1040" s="10" t="str">
        <f t="shared" si="116"/>
        <v>-</v>
      </c>
    </row>
    <row r="1041" spans="1:14">
      <c r="A1041" s="62" t="s">
        <v>18</v>
      </c>
      <c r="B1041" s="18"/>
      <c r="C1041" s="18"/>
      <c r="D1041" s="19"/>
      <c r="E1041" s="20"/>
      <c r="F1041" s="66"/>
      <c r="G1041" s="18"/>
      <c r="H1041" s="9" t="str">
        <f t="shared" si="112"/>
        <v>-</v>
      </c>
      <c r="I1041" s="109" t="str">
        <f t="shared" si="117"/>
        <v xml:space="preserve"> </v>
      </c>
      <c r="J1041" s="10" t="str">
        <f t="shared" si="118"/>
        <v>-</v>
      </c>
      <c r="K1041" s="10" t="str">
        <f t="shared" si="113"/>
        <v>-</v>
      </c>
      <c r="L1041" s="10" t="str">
        <f t="shared" si="114"/>
        <v>-</v>
      </c>
      <c r="M1041" s="10" t="str">
        <f t="shared" si="115"/>
        <v>-</v>
      </c>
      <c r="N1041" s="10" t="str">
        <f t="shared" si="116"/>
        <v>-</v>
      </c>
    </row>
    <row r="1042" spans="1:14">
      <c r="A1042" s="62" t="s">
        <v>18</v>
      </c>
      <c r="B1042" s="18"/>
      <c r="C1042" s="18"/>
      <c r="D1042" s="19"/>
      <c r="E1042" s="20"/>
      <c r="F1042" s="66"/>
      <c r="G1042" s="18"/>
      <c r="H1042" s="9" t="str">
        <f t="shared" si="112"/>
        <v>-</v>
      </c>
      <c r="I1042" s="109" t="str">
        <f t="shared" si="117"/>
        <v xml:space="preserve"> </v>
      </c>
      <c r="J1042" s="10" t="str">
        <f t="shared" si="118"/>
        <v>-</v>
      </c>
      <c r="K1042" s="10" t="str">
        <f t="shared" si="113"/>
        <v>-</v>
      </c>
      <c r="L1042" s="10" t="str">
        <f t="shared" si="114"/>
        <v>-</v>
      </c>
      <c r="M1042" s="10" t="str">
        <f t="shared" si="115"/>
        <v>-</v>
      </c>
      <c r="N1042" s="10" t="str">
        <f t="shared" si="116"/>
        <v>-</v>
      </c>
    </row>
    <row r="1043" spans="1:14">
      <c r="A1043" s="62" t="s">
        <v>18</v>
      </c>
      <c r="B1043" s="18"/>
      <c r="C1043" s="18"/>
      <c r="D1043" s="19"/>
      <c r="E1043" s="20"/>
      <c r="F1043" s="66"/>
      <c r="G1043" s="18"/>
      <c r="H1043" s="9" t="str">
        <f t="shared" si="112"/>
        <v>-</v>
      </c>
      <c r="I1043" s="109" t="str">
        <f t="shared" si="117"/>
        <v xml:space="preserve"> </v>
      </c>
      <c r="J1043" s="10" t="str">
        <f t="shared" si="118"/>
        <v>-</v>
      </c>
      <c r="K1043" s="10" t="str">
        <f t="shared" si="113"/>
        <v>-</v>
      </c>
      <c r="L1043" s="10" t="str">
        <f t="shared" si="114"/>
        <v>-</v>
      </c>
      <c r="M1043" s="10" t="str">
        <f t="shared" si="115"/>
        <v>-</v>
      </c>
      <c r="N1043" s="10" t="str">
        <f t="shared" si="116"/>
        <v>-</v>
      </c>
    </row>
    <row r="1044" spans="1:14">
      <c r="A1044" s="62" t="s">
        <v>18</v>
      </c>
      <c r="B1044" s="18"/>
      <c r="C1044" s="18"/>
      <c r="D1044" s="19"/>
      <c r="E1044" s="20"/>
      <c r="F1044" s="66"/>
      <c r="G1044" s="18"/>
      <c r="H1044" s="9" t="str">
        <f t="shared" si="112"/>
        <v>-</v>
      </c>
      <c r="I1044" s="109" t="str">
        <f t="shared" si="117"/>
        <v xml:space="preserve"> </v>
      </c>
      <c r="J1044" s="10" t="str">
        <f t="shared" si="118"/>
        <v>-</v>
      </c>
      <c r="K1044" s="10" t="str">
        <f t="shared" si="113"/>
        <v>-</v>
      </c>
      <c r="L1044" s="10" t="str">
        <f t="shared" si="114"/>
        <v>-</v>
      </c>
      <c r="M1044" s="10" t="str">
        <f t="shared" si="115"/>
        <v>-</v>
      </c>
      <c r="N1044" s="10" t="str">
        <f t="shared" si="116"/>
        <v>-</v>
      </c>
    </row>
    <row r="1045" spans="1:14">
      <c r="A1045" s="62" t="s">
        <v>18</v>
      </c>
      <c r="B1045" s="18"/>
      <c r="C1045" s="18"/>
      <c r="D1045" s="19"/>
      <c r="E1045" s="20"/>
      <c r="F1045" s="66"/>
      <c r="G1045" s="18"/>
      <c r="H1045" s="9" t="str">
        <f t="shared" si="112"/>
        <v>-</v>
      </c>
      <c r="I1045" s="109" t="str">
        <f t="shared" si="117"/>
        <v xml:space="preserve"> </v>
      </c>
      <c r="J1045" s="10" t="str">
        <f t="shared" si="118"/>
        <v>-</v>
      </c>
      <c r="K1045" s="10" t="str">
        <f t="shared" si="113"/>
        <v>-</v>
      </c>
      <c r="L1045" s="10" t="str">
        <f t="shared" si="114"/>
        <v>-</v>
      </c>
      <c r="M1045" s="10" t="str">
        <f t="shared" si="115"/>
        <v>-</v>
      </c>
      <c r="N1045" s="10" t="str">
        <f t="shared" si="116"/>
        <v>-</v>
      </c>
    </row>
    <row r="1046" spans="1:14">
      <c r="A1046" s="62" t="s">
        <v>18</v>
      </c>
      <c r="B1046" s="18"/>
      <c r="C1046" s="18"/>
      <c r="D1046" s="19"/>
      <c r="E1046" s="20"/>
      <c r="F1046" s="66"/>
      <c r="G1046" s="18"/>
      <c r="H1046" s="9" t="str">
        <f t="shared" si="112"/>
        <v>-</v>
      </c>
      <c r="I1046" s="109" t="str">
        <f t="shared" si="117"/>
        <v xml:space="preserve"> </v>
      </c>
      <c r="J1046" s="10" t="str">
        <f t="shared" si="118"/>
        <v>-</v>
      </c>
      <c r="K1046" s="10" t="str">
        <f t="shared" si="113"/>
        <v>-</v>
      </c>
      <c r="L1046" s="10" t="str">
        <f t="shared" si="114"/>
        <v>-</v>
      </c>
      <c r="M1046" s="10" t="str">
        <f t="shared" si="115"/>
        <v>-</v>
      </c>
      <c r="N1046" s="10" t="str">
        <f t="shared" si="116"/>
        <v>-</v>
      </c>
    </row>
    <row r="1047" spans="1:14">
      <c r="A1047" s="62" t="s">
        <v>18</v>
      </c>
      <c r="B1047" s="18"/>
      <c r="C1047" s="18"/>
      <c r="D1047" s="19"/>
      <c r="E1047" s="20"/>
      <c r="F1047" s="66"/>
      <c r="G1047" s="18"/>
      <c r="H1047" s="9" t="str">
        <f t="shared" si="112"/>
        <v>-</v>
      </c>
      <c r="I1047" s="109" t="str">
        <f t="shared" si="117"/>
        <v xml:space="preserve"> </v>
      </c>
      <c r="J1047" s="10" t="str">
        <f t="shared" si="118"/>
        <v>-</v>
      </c>
      <c r="K1047" s="10" t="str">
        <f t="shared" si="113"/>
        <v>-</v>
      </c>
      <c r="L1047" s="10" t="str">
        <f t="shared" si="114"/>
        <v>-</v>
      </c>
      <c r="M1047" s="10" t="str">
        <f t="shared" si="115"/>
        <v>-</v>
      </c>
      <c r="N1047" s="10" t="str">
        <f t="shared" si="116"/>
        <v>-</v>
      </c>
    </row>
    <row r="1048" spans="1:14">
      <c r="A1048" s="62" t="s">
        <v>18</v>
      </c>
      <c r="B1048" s="18"/>
      <c r="C1048" s="18"/>
      <c r="D1048" s="19"/>
      <c r="E1048" s="20"/>
      <c r="F1048" s="66"/>
      <c r="G1048" s="18"/>
      <c r="H1048" s="9" t="str">
        <f t="shared" si="112"/>
        <v>-</v>
      </c>
      <c r="I1048" s="109" t="str">
        <f t="shared" si="117"/>
        <v xml:space="preserve"> </v>
      </c>
      <c r="J1048" s="10" t="str">
        <f t="shared" si="118"/>
        <v>-</v>
      </c>
      <c r="K1048" s="10" t="str">
        <f t="shared" si="113"/>
        <v>-</v>
      </c>
      <c r="L1048" s="10" t="str">
        <f t="shared" si="114"/>
        <v>-</v>
      </c>
      <c r="M1048" s="10" t="str">
        <f t="shared" si="115"/>
        <v>-</v>
      </c>
      <c r="N1048" s="10" t="str">
        <f t="shared" si="116"/>
        <v>-</v>
      </c>
    </row>
    <row r="1049" spans="1:14">
      <c r="A1049" s="62" t="s">
        <v>18</v>
      </c>
      <c r="B1049" s="18"/>
      <c r="C1049" s="18"/>
      <c r="D1049" s="19"/>
      <c r="E1049" s="20"/>
      <c r="F1049" s="66"/>
      <c r="G1049" s="18"/>
      <c r="H1049" s="9" t="str">
        <f t="shared" si="112"/>
        <v>-</v>
      </c>
      <c r="I1049" s="109" t="str">
        <f t="shared" si="117"/>
        <v xml:space="preserve"> </v>
      </c>
      <c r="J1049" s="10" t="str">
        <f t="shared" si="118"/>
        <v>-</v>
      </c>
      <c r="K1049" s="10" t="str">
        <f t="shared" si="113"/>
        <v>-</v>
      </c>
      <c r="L1049" s="10" t="str">
        <f t="shared" si="114"/>
        <v>-</v>
      </c>
      <c r="M1049" s="10" t="str">
        <f t="shared" si="115"/>
        <v>-</v>
      </c>
      <c r="N1049" s="10" t="str">
        <f t="shared" si="116"/>
        <v>-</v>
      </c>
    </row>
    <row r="1050" spans="1:14">
      <c r="A1050" s="62" t="s">
        <v>18</v>
      </c>
      <c r="B1050" s="18"/>
      <c r="C1050" s="18"/>
      <c r="D1050" s="19"/>
      <c r="E1050" s="20"/>
      <c r="F1050" s="66"/>
      <c r="G1050" s="18"/>
      <c r="H1050" s="9" t="str">
        <f t="shared" si="112"/>
        <v>-</v>
      </c>
      <c r="I1050" s="109" t="str">
        <f t="shared" si="117"/>
        <v xml:space="preserve"> </v>
      </c>
      <c r="J1050" s="10" t="str">
        <f t="shared" si="118"/>
        <v>-</v>
      </c>
      <c r="K1050" s="10" t="str">
        <f t="shared" si="113"/>
        <v>-</v>
      </c>
      <c r="L1050" s="10" t="str">
        <f t="shared" si="114"/>
        <v>-</v>
      </c>
      <c r="M1050" s="10" t="str">
        <f t="shared" si="115"/>
        <v>-</v>
      </c>
      <c r="N1050" s="10" t="str">
        <f t="shared" si="116"/>
        <v>-</v>
      </c>
    </row>
    <row r="1051" spans="1:14">
      <c r="A1051" s="62" t="s">
        <v>18</v>
      </c>
      <c r="B1051" s="18"/>
      <c r="C1051" s="18"/>
      <c r="D1051" s="19"/>
      <c r="E1051" s="20"/>
      <c r="F1051" s="66"/>
      <c r="G1051" s="18"/>
      <c r="H1051" s="9" t="str">
        <f t="shared" si="112"/>
        <v>-</v>
      </c>
      <c r="I1051" s="109" t="str">
        <f t="shared" si="117"/>
        <v xml:space="preserve"> </v>
      </c>
      <c r="J1051" s="10" t="str">
        <f t="shared" si="118"/>
        <v>-</v>
      </c>
      <c r="K1051" s="10" t="str">
        <f t="shared" si="113"/>
        <v>-</v>
      </c>
      <c r="L1051" s="10" t="str">
        <f t="shared" si="114"/>
        <v>-</v>
      </c>
      <c r="M1051" s="10" t="str">
        <f t="shared" si="115"/>
        <v>-</v>
      </c>
      <c r="N1051" s="10" t="str">
        <f t="shared" si="116"/>
        <v>-</v>
      </c>
    </row>
    <row r="1052" spans="1:14">
      <c r="A1052" s="62" t="s">
        <v>18</v>
      </c>
      <c r="B1052" s="18"/>
      <c r="C1052" s="18"/>
      <c r="D1052" s="19"/>
      <c r="E1052" s="20"/>
      <c r="F1052" s="66"/>
      <c r="G1052" s="18"/>
      <c r="H1052" s="9" t="str">
        <f t="shared" si="112"/>
        <v>-</v>
      </c>
      <c r="I1052" s="109" t="str">
        <f t="shared" si="117"/>
        <v xml:space="preserve"> </v>
      </c>
      <c r="J1052" s="10" t="str">
        <f t="shared" si="118"/>
        <v>-</v>
      </c>
      <c r="K1052" s="10" t="str">
        <f t="shared" si="113"/>
        <v>-</v>
      </c>
      <c r="L1052" s="10" t="str">
        <f t="shared" si="114"/>
        <v>-</v>
      </c>
      <c r="M1052" s="10" t="str">
        <f t="shared" si="115"/>
        <v>-</v>
      </c>
      <c r="N1052" s="10" t="str">
        <f t="shared" si="116"/>
        <v>-</v>
      </c>
    </row>
    <row r="1053" spans="1:14">
      <c r="A1053" s="62" t="s">
        <v>18</v>
      </c>
      <c r="B1053" s="18"/>
      <c r="C1053" s="18"/>
      <c r="D1053" s="19"/>
      <c r="E1053" s="20"/>
      <c r="F1053" s="66"/>
      <c r="G1053" s="18"/>
      <c r="H1053" s="9" t="str">
        <f t="shared" si="112"/>
        <v>-</v>
      </c>
      <c r="I1053" s="109" t="str">
        <f t="shared" si="117"/>
        <v xml:space="preserve"> </v>
      </c>
      <c r="J1053" s="10" t="str">
        <f t="shared" si="118"/>
        <v>-</v>
      </c>
      <c r="K1053" s="10" t="str">
        <f t="shared" si="113"/>
        <v>-</v>
      </c>
      <c r="L1053" s="10" t="str">
        <f t="shared" si="114"/>
        <v>-</v>
      </c>
      <c r="M1053" s="10" t="str">
        <f t="shared" si="115"/>
        <v>-</v>
      </c>
      <c r="N1053" s="10" t="str">
        <f t="shared" si="116"/>
        <v>-</v>
      </c>
    </row>
    <row r="1054" spans="1:14">
      <c r="A1054" s="62" t="s">
        <v>18</v>
      </c>
      <c r="B1054" s="18"/>
      <c r="C1054" s="18"/>
      <c r="D1054" s="19"/>
      <c r="E1054" s="20"/>
      <c r="F1054" s="66"/>
      <c r="G1054" s="18"/>
      <c r="H1054" s="9" t="str">
        <f t="shared" si="112"/>
        <v>-</v>
      </c>
      <c r="I1054" s="109" t="str">
        <f t="shared" si="117"/>
        <v xml:space="preserve"> </v>
      </c>
      <c r="J1054" s="10" t="str">
        <f t="shared" si="118"/>
        <v>-</v>
      </c>
      <c r="K1054" s="10" t="str">
        <f t="shared" si="113"/>
        <v>-</v>
      </c>
      <c r="L1054" s="10" t="str">
        <f t="shared" si="114"/>
        <v>-</v>
      </c>
      <c r="M1054" s="10" t="str">
        <f t="shared" si="115"/>
        <v>-</v>
      </c>
      <c r="N1054" s="10" t="str">
        <f t="shared" si="116"/>
        <v>-</v>
      </c>
    </row>
    <row r="1055" spans="1:14">
      <c r="A1055" s="62" t="s">
        <v>18</v>
      </c>
      <c r="B1055" s="18"/>
      <c r="C1055" s="18"/>
      <c r="D1055" s="19"/>
      <c r="E1055" s="20"/>
      <c r="F1055" s="66"/>
      <c r="G1055" s="18"/>
      <c r="H1055" s="9" t="str">
        <f t="shared" si="112"/>
        <v>-</v>
      </c>
      <c r="I1055" s="109" t="str">
        <f t="shared" si="117"/>
        <v xml:space="preserve"> </v>
      </c>
      <c r="J1055" s="10" t="str">
        <f t="shared" si="118"/>
        <v>-</v>
      </c>
      <c r="K1055" s="10" t="str">
        <f t="shared" si="113"/>
        <v>-</v>
      </c>
      <c r="L1055" s="10" t="str">
        <f t="shared" si="114"/>
        <v>-</v>
      </c>
      <c r="M1055" s="10" t="str">
        <f t="shared" si="115"/>
        <v>-</v>
      </c>
      <c r="N1055" s="10" t="str">
        <f t="shared" si="116"/>
        <v>-</v>
      </c>
    </row>
    <row r="1056" spans="1:14">
      <c r="A1056" s="62" t="s">
        <v>18</v>
      </c>
      <c r="B1056" s="18"/>
      <c r="C1056" s="18"/>
      <c r="D1056" s="19"/>
      <c r="E1056" s="20"/>
      <c r="F1056" s="66"/>
      <c r="G1056" s="18"/>
      <c r="H1056" s="9" t="str">
        <f t="shared" si="112"/>
        <v>-</v>
      </c>
      <c r="I1056" s="109" t="str">
        <f t="shared" si="117"/>
        <v xml:space="preserve"> </v>
      </c>
      <c r="J1056" s="10" t="str">
        <f t="shared" si="118"/>
        <v>-</v>
      </c>
      <c r="K1056" s="10" t="str">
        <f t="shared" si="113"/>
        <v>-</v>
      </c>
      <c r="L1056" s="10" t="str">
        <f t="shared" si="114"/>
        <v>-</v>
      </c>
      <c r="M1056" s="10" t="str">
        <f t="shared" si="115"/>
        <v>-</v>
      </c>
      <c r="N1056" s="10" t="str">
        <f t="shared" si="116"/>
        <v>-</v>
      </c>
    </row>
    <row r="1057" spans="1:14">
      <c r="A1057" s="62" t="s">
        <v>18</v>
      </c>
      <c r="B1057" s="18"/>
      <c r="C1057" s="18"/>
      <c r="D1057" s="19"/>
      <c r="E1057" s="20"/>
      <c r="F1057" s="66"/>
      <c r="G1057" s="18"/>
      <c r="H1057" s="9" t="str">
        <f t="shared" si="112"/>
        <v>-</v>
      </c>
      <c r="I1057" s="109" t="str">
        <f t="shared" si="117"/>
        <v xml:space="preserve"> </v>
      </c>
      <c r="J1057" s="10" t="str">
        <f t="shared" si="118"/>
        <v>-</v>
      </c>
      <c r="K1057" s="10" t="str">
        <f t="shared" si="113"/>
        <v>-</v>
      </c>
      <c r="L1057" s="10" t="str">
        <f t="shared" si="114"/>
        <v>-</v>
      </c>
      <c r="M1057" s="10" t="str">
        <f t="shared" si="115"/>
        <v>-</v>
      </c>
      <c r="N1057" s="10" t="str">
        <f t="shared" si="116"/>
        <v>-</v>
      </c>
    </row>
    <row r="1058" spans="1:14">
      <c r="A1058" s="62" t="s">
        <v>18</v>
      </c>
      <c r="B1058" s="18"/>
      <c r="C1058" s="18"/>
      <c r="D1058" s="19"/>
      <c r="E1058" s="20"/>
      <c r="F1058" s="66"/>
      <c r="G1058" s="18"/>
      <c r="H1058" s="9" t="str">
        <f t="shared" si="112"/>
        <v>-</v>
      </c>
      <c r="I1058" s="109" t="str">
        <f t="shared" si="117"/>
        <v xml:space="preserve"> </v>
      </c>
      <c r="J1058" s="10" t="str">
        <f t="shared" si="118"/>
        <v>-</v>
      </c>
      <c r="K1058" s="10" t="str">
        <f t="shared" si="113"/>
        <v>-</v>
      </c>
      <c r="L1058" s="10" t="str">
        <f t="shared" si="114"/>
        <v>-</v>
      </c>
      <c r="M1058" s="10" t="str">
        <f t="shared" si="115"/>
        <v>-</v>
      </c>
      <c r="N1058" s="10" t="str">
        <f t="shared" si="116"/>
        <v>-</v>
      </c>
    </row>
    <row r="1059" spans="1:14">
      <c r="A1059" s="62" t="s">
        <v>18</v>
      </c>
      <c r="B1059" s="18"/>
      <c r="C1059" s="18"/>
      <c r="D1059" s="19"/>
      <c r="E1059" s="20"/>
      <c r="F1059" s="66"/>
      <c r="G1059" s="18"/>
      <c r="H1059" s="9" t="str">
        <f t="shared" si="112"/>
        <v>-</v>
      </c>
      <c r="I1059" s="109" t="str">
        <f t="shared" si="117"/>
        <v xml:space="preserve"> </v>
      </c>
      <c r="J1059" s="10" t="str">
        <f t="shared" si="118"/>
        <v>-</v>
      </c>
      <c r="K1059" s="10" t="str">
        <f t="shared" si="113"/>
        <v>-</v>
      </c>
      <c r="L1059" s="10" t="str">
        <f t="shared" si="114"/>
        <v>-</v>
      </c>
      <c r="M1059" s="10" t="str">
        <f t="shared" si="115"/>
        <v>-</v>
      </c>
      <c r="N1059" s="10" t="str">
        <f t="shared" si="116"/>
        <v>-</v>
      </c>
    </row>
    <row r="1060" spans="1:14">
      <c r="A1060" s="62" t="s">
        <v>18</v>
      </c>
      <c r="B1060" s="18"/>
      <c r="C1060" s="18"/>
      <c r="D1060" s="19"/>
      <c r="E1060" s="20"/>
      <c r="F1060" s="66"/>
      <c r="G1060" s="18"/>
      <c r="H1060" s="9" t="str">
        <f t="shared" si="112"/>
        <v>-</v>
      </c>
      <c r="I1060" s="109" t="str">
        <f t="shared" si="117"/>
        <v xml:space="preserve"> </v>
      </c>
      <c r="J1060" s="10" t="str">
        <f t="shared" si="118"/>
        <v>-</v>
      </c>
      <c r="K1060" s="10" t="str">
        <f t="shared" si="113"/>
        <v>-</v>
      </c>
      <c r="L1060" s="10" t="str">
        <f t="shared" si="114"/>
        <v>-</v>
      </c>
      <c r="M1060" s="10" t="str">
        <f t="shared" si="115"/>
        <v>-</v>
      </c>
      <c r="N1060" s="10" t="str">
        <f t="shared" si="116"/>
        <v>-</v>
      </c>
    </row>
    <row r="1061" spans="1:14">
      <c r="A1061" s="62" t="s">
        <v>18</v>
      </c>
      <c r="B1061" s="18"/>
      <c r="C1061" s="18"/>
      <c r="D1061" s="19"/>
      <c r="E1061" s="20"/>
      <c r="F1061" s="66"/>
      <c r="G1061" s="18"/>
      <c r="H1061" s="9" t="str">
        <f t="shared" si="112"/>
        <v>-</v>
      </c>
      <c r="I1061" s="109" t="str">
        <f t="shared" si="117"/>
        <v xml:space="preserve"> </v>
      </c>
      <c r="J1061" s="10" t="str">
        <f t="shared" si="118"/>
        <v>-</v>
      </c>
      <c r="K1061" s="10" t="str">
        <f t="shared" si="113"/>
        <v>-</v>
      </c>
      <c r="L1061" s="10" t="str">
        <f t="shared" si="114"/>
        <v>-</v>
      </c>
      <c r="M1061" s="10" t="str">
        <f t="shared" si="115"/>
        <v>-</v>
      </c>
      <c r="N1061" s="10" t="str">
        <f t="shared" si="116"/>
        <v>-</v>
      </c>
    </row>
    <row r="1062" spans="1:14">
      <c r="A1062" s="62" t="s">
        <v>18</v>
      </c>
      <c r="B1062" s="18"/>
      <c r="C1062" s="18"/>
      <c r="D1062" s="19"/>
      <c r="E1062" s="20"/>
      <c r="F1062" s="66"/>
      <c r="G1062" s="18"/>
      <c r="H1062" s="9" t="str">
        <f t="shared" si="112"/>
        <v>-</v>
      </c>
      <c r="I1062" s="109" t="str">
        <f t="shared" si="117"/>
        <v xml:space="preserve"> </v>
      </c>
      <c r="J1062" s="10" t="str">
        <f t="shared" si="118"/>
        <v>-</v>
      </c>
      <c r="K1062" s="10" t="str">
        <f t="shared" si="113"/>
        <v>-</v>
      </c>
      <c r="L1062" s="10" t="str">
        <f t="shared" si="114"/>
        <v>-</v>
      </c>
      <c r="M1062" s="10" t="str">
        <f t="shared" si="115"/>
        <v>-</v>
      </c>
      <c r="N1062" s="10" t="str">
        <f t="shared" si="116"/>
        <v>-</v>
      </c>
    </row>
    <row r="1063" spans="1:14">
      <c r="A1063" s="62" t="s">
        <v>18</v>
      </c>
      <c r="B1063" s="18"/>
      <c r="C1063" s="18"/>
      <c r="D1063" s="19"/>
      <c r="E1063" s="20"/>
      <c r="F1063" s="66"/>
      <c r="G1063" s="18"/>
      <c r="H1063" s="9" t="str">
        <f t="shared" si="112"/>
        <v>-</v>
      </c>
      <c r="I1063" s="109" t="str">
        <f t="shared" si="117"/>
        <v xml:space="preserve"> </v>
      </c>
      <c r="J1063" s="10" t="str">
        <f t="shared" si="118"/>
        <v>-</v>
      </c>
      <c r="K1063" s="10" t="str">
        <f t="shared" si="113"/>
        <v>-</v>
      </c>
      <c r="L1063" s="10" t="str">
        <f t="shared" si="114"/>
        <v>-</v>
      </c>
      <c r="M1063" s="10" t="str">
        <f t="shared" si="115"/>
        <v>-</v>
      </c>
      <c r="N1063" s="10" t="str">
        <f t="shared" si="116"/>
        <v>-</v>
      </c>
    </row>
    <row r="1064" spans="1:14">
      <c r="A1064" s="62" t="s">
        <v>18</v>
      </c>
      <c r="B1064" s="18"/>
      <c r="C1064" s="18"/>
      <c r="D1064" s="19"/>
      <c r="E1064" s="20"/>
      <c r="F1064" s="66"/>
      <c r="G1064" s="18"/>
      <c r="H1064" s="9" t="str">
        <f t="shared" si="112"/>
        <v>-</v>
      </c>
      <c r="I1064" s="109" t="str">
        <f t="shared" si="117"/>
        <v xml:space="preserve"> </v>
      </c>
      <c r="J1064" s="10" t="str">
        <f t="shared" si="118"/>
        <v>-</v>
      </c>
      <c r="K1064" s="10" t="str">
        <f t="shared" si="113"/>
        <v>-</v>
      </c>
      <c r="L1064" s="10" t="str">
        <f t="shared" si="114"/>
        <v>-</v>
      </c>
      <c r="M1064" s="10" t="str">
        <f t="shared" si="115"/>
        <v>-</v>
      </c>
      <c r="N1064" s="10" t="str">
        <f t="shared" si="116"/>
        <v>-</v>
      </c>
    </row>
    <row r="1065" spans="1:14">
      <c r="A1065" s="62" t="s">
        <v>18</v>
      </c>
      <c r="B1065" s="18"/>
      <c r="C1065" s="18"/>
      <c r="D1065" s="19"/>
      <c r="E1065" s="20"/>
      <c r="F1065" s="66"/>
      <c r="G1065" s="18"/>
      <c r="H1065" s="9" t="str">
        <f t="shared" si="112"/>
        <v>-</v>
      </c>
      <c r="I1065" s="109" t="str">
        <f t="shared" si="117"/>
        <v xml:space="preserve"> </v>
      </c>
      <c r="J1065" s="10" t="str">
        <f t="shared" si="118"/>
        <v>-</v>
      </c>
      <c r="K1065" s="10" t="str">
        <f t="shared" si="113"/>
        <v>-</v>
      </c>
      <c r="L1065" s="10" t="str">
        <f t="shared" si="114"/>
        <v>-</v>
      </c>
      <c r="M1065" s="10" t="str">
        <f t="shared" si="115"/>
        <v>-</v>
      </c>
      <c r="N1065" s="10" t="str">
        <f t="shared" si="116"/>
        <v>-</v>
      </c>
    </row>
    <row r="1066" spans="1:14">
      <c r="A1066" s="62" t="s">
        <v>18</v>
      </c>
      <c r="B1066" s="18"/>
      <c r="C1066" s="18"/>
      <c r="D1066" s="19"/>
      <c r="E1066" s="20"/>
      <c r="F1066" s="66"/>
      <c r="G1066" s="18"/>
      <c r="H1066" s="9" t="str">
        <f t="shared" si="112"/>
        <v>-</v>
      </c>
      <c r="I1066" s="109" t="str">
        <f t="shared" si="117"/>
        <v xml:space="preserve"> </v>
      </c>
      <c r="J1066" s="10" t="str">
        <f t="shared" si="118"/>
        <v>-</v>
      </c>
      <c r="K1066" s="10" t="str">
        <f t="shared" si="113"/>
        <v>-</v>
      </c>
      <c r="L1066" s="10" t="str">
        <f t="shared" si="114"/>
        <v>-</v>
      </c>
      <c r="M1066" s="10" t="str">
        <f t="shared" si="115"/>
        <v>-</v>
      </c>
      <c r="N1066" s="10" t="str">
        <f t="shared" si="116"/>
        <v>-</v>
      </c>
    </row>
    <row r="1067" spans="1:14">
      <c r="A1067" s="62" t="s">
        <v>18</v>
      </c>
      <c r="B1067" s="18"/>
      <c r="C1067" s="18"/>
      <c r="D1067" s="19"/>
      <c r="E1067" s="20"/>
      <c r="F1067" s="66"/>
      <c r="G1067" s="18"/>
      <c r="H1067" s="9" t="str">
        <f t="shared" si="112"/>
        <v>-</v>
      </c>
      <c r="I1067" s="109" t="str">
        <f t="shared" si="117"/>
        <v xml:space="preserve"> </v>
      </c>
      <c r="J1067" s="10" t="str">
        <f t="shared" si="118"/>
        <v>-</v>
      </c>
      <c r="K1067" s="10" t="str">
        <f t="shared" si="113"/>
        <v>-</v>
      </c>
      <c r="L1067" s="10" t="str">
        <f t="shared" si="114"/>
        <v>-</v>
      </c>
      <c r="M1067" s="10" t="str">
        <f t="shared" si="115"/>
        <v>-</v>
      </c>
      <c r="N1067" s="10" t="str">
        <f t="shared" si="116"/>
        <v>-</v>
      </c>
    </row>
    <row r="1068" spans="1:14">
      <c r="A1068" s="62" t="s">
        <v>18</v>
      </c>
      <c r="B1068" s="18"/>
      <c r="C1068" s="18"/>
      <c r="D1068" s="19"/>
      <c r="E1068" s="20"/>
      <c r="F1068" s="66"/>
      <c r="G1068" s="18"/>
      <c r="H1068" s="9" t="str">
        <f t="shared" si="112"/>
        <v>-</v>
      </c>
      <c r="I1068" s="109" t="str">
        <f t="shared" si="117"/>
        <v xml:space="preserve"> </v>
      </c>
      <c r="J1068" s="10" t="str">
        <f t="shared" si="118"/>
        <v>-</v>
      </c>
      <c r="K1068" s="10" t="str">
        <f t="shared" si="113"/>
        <v>-</v>
      </c>
      <c r="L1068" s="10" t="str">
        <f t="shared" si="114"/>
        <v>-</v>
      </c>
      <c r="M1068" s="10" t="str">
        <f t="shared" si="115"/>
        <v>-</v>
      </c>
      <c r="N1068" s="10" t="str">
        <f t="shared" si="116"/>
        <v>-</v>
      </c>
    </row>
    <row r="1069" spans="1:14">
      <c r="A1069" s="62" t="s">
        <v>18</v>
      </c>
      <c r="B1069" s="18"/>
      <c r="C1069" s="18"/>
      <c r="D1069" s="19"/>
      <c r="E1069" s="20"/>
      <c r="F1069" s="66"/>
      <c r="G1069" s="18"/>
      <c r="H1069" s="9" t="str">
        <f t="shared" si="112"/>
        <v>-</v>
      </c>
      <c r="I1069" s="109" t="str">
        <f t="shared" si="117"/>
        <v xml:space="preserve"> </v>
      </c>
      <c r="J1069" s="10" t="str">
        <f t="shared" si="118"/>
        <v>-</v>
      </c>
      <c r="K1069" s="10" t="str">
        <f t="shared" si="113"/>
        <v>-</v>
      </c>
      <c r="L1069" s="10" t="str">
        <f t="shared" si="114"/>
        <v>-</v>
      </c>
      <c r="M1069" s="10" t="str">
        <f t="shared" si="115"/>
        <v>-</v>
      </c>
      <c r="N1069" s="10" t="str">
        <f t="shared" si="116"/>
        <v>-</v>
      </c>
    </row>
    <row r="1070" spans="1:14">
      <c r="A1070" s="62" t="s">
        <v>18</v>
      </c>
      <c r="B1070" s="18"/>
      <c r="C1070" s="18"/>
      <c r="D1070" s="19"/>
      <c r="E1070" s="20"/>
      <c r="F1070" s="66"/>
      <c r="G1070" s="18"/>
      <c r="H1070" s="9" t="str">
        <f t="shared" si="112"/>
        <v>-</v>
      </c>
      <c r="I1070" s="109" t="str">
        <f t="shared" si="117"/>
        <v xml:space="preserve"> </v>
      </c>
      <c r="J1070" s="10" t="str">
        <f t="shared" si="118"/>
        <v>-</v>
      </c>
      <c r="K1070" s="10" t="str">
        <f t="shared" si="113"/>
        <v>-</v>
      </c>
      <c r="L1070" s="10" t="str">
        <f t="shared" si="114"/>
        <v>-</v>
      </c>
      <c r="M1070" s="10" t="str">
        <f t="shared" si="115"/>
        <v>-</v>
      </c>
      <c r="N1070" s="10" t="str">
        <f t="shared" si="116"/>
        <v>-</v>
      </c>
    </row>
    <row r="1071" spans="1:14">
      <c r="A1071" s="62" t="s">
        <v>18</v>
      </c>
      <c r="B1071" s="18"/>
      <c r="C1071" s="18"/>
      <c r="D1071" s="19"/>
      <c r="E1071" s="20"/>
      <c r="F1071" s="66"/>
      <c r="G1071" s="18"/>
      <c r="H1071" s="9" t="str">
        <f t="shared" si="112"/>
        <v>-</v>
      </c>
      <c r="I1071" s="109" t="str">
        <f t="shared" si="117"/>
        <v xml:space="preserve"> </v>
      </c>
      <c r="J1071" s="10" t="str">
        <f t="shared" si="118"/>
        <v>-</v>
      </c>
      <c r="K1071" s="10" t="str">
        <f t="shared" si="113"/>
        <v>-</v>
      </c>
      <c r="L1071" s="10" t="str">
        <f t="shared" si="114"/>
        <v>-</v>
      </c>
      <c r="M1071" s="10" t="str">
        <f t="shared" si="115"/>
        <v>-</v>
      </c>
      <c r="N1071" s="10" t="str">
        <f t="shared" si="116"/>
        <v>-</v>
      </c>
    </row>
    <row r="1072" spans="1:14">
      <c r="A1072" s="62" t="s">
        <v>18</v>
      </c>
      <c r="B1072" s="18"/>
      <c r="C1072" s="18"/>
      <c r="D1072" s="19"/>
      <c r="E1072" s="20"/>
      <c r="F1072" s="66"/>
      <c r="G1072" s="18"/>
      <c r="H1072" s="9" t="str">
        <f t="shared" si="112"/>
        <v>-</v>
      </c>
      <c r="I1072" s="109" t="str">
        <f t="shared" si="117"/>
        <v xml:space="preserve"> </v>
      </c>
      <c r="J1072" s="10" t="str">
        <f t="shared" si="118"/>
        <v>-</v>
      </c>
      <c r="K1072" s="10" t="str">
        <f t="shared" si="113"/>
        <v>-</v>
      </c>
      <c r="L1072" s="10" t="str">
        <f t="shared" si="114"/>
        <v>-</v>
      </c>
      <c r="M1072" s="10" t="str">
        <f t="shared" si="115"/>
        <v>-</v>
      </c>
      <c r="N1072" s="10" t="str">
        <f t="shared" si="116"/>
        <v>-</v>
      </c>
    </row>
    <row r="1073" spans="1:14">
      <c r="A1073" s="62" t="s">
        <v>18</v>
      </c>
      <c r="B1073" s="18"/>
      <c r="C1073" s="18"/>
      <c r="D1073" s="19"/>
      <c r="E1073" s="20"/>
      <c r="F1073" s="66"/>
      <c r="G1073" s="18"/>
      <c r="H1073" s="9" t="str">
        <f t="shared" si="112"/>
        <v>-</v>
      </c>
      <c r="I1073" s="109" t="str">
        <f t="shared" si="117"/>
        <v xml:space="preserve"> </v>
      </c>
      <c r="J1073" s="10" t="str">
        <f t="shared" si="118"/>
        <v>-</v>
      </c>
      <c r="K1073" s="10" t="str">
        <f t="shared" si="113"/>
        <v>-</v>
      </c>
      <c r="L1073" s="10" t="str">
        <f t="shared" si="114"/>
        <v>-</v>
      </c>
      <c r="M1073" s="10" t="str">
        <f t="shared" si="115"/>
        <v>-</v>
      </c>
      <c r="N1073" s="10" t="str">
        <f t="shared" si="116"/>
        <v>-</v>
      </c>
    </row>
    <row r="1074" spans="1:14">
      <c r="A1074" s="62" t="s">
        <v>18</v>
      </c>
      <c r="B1074" s="18"/>
      <c r="C1074" s="18"/>
      <c r="D1074" s="19"/>
      <c r="E1074" s="20"/>
      <c r="F1074" s="66"/>
      <c r="G1074" s="18"/>
      <c r="H1074" s="9" t="str">
        <f t="shared" si="112"/>
        <v>-</v>
      </c>
      <c r="I1074" s="109" t="str">
        <f t="shared" si="117"/>
        <v xml:space="preserve"> </v>
      </c>
      <c r="J1074" s="10" t="str">
        <f t="shared" si="118"/>
        <v>-</v>
      </c>
      <c r="K1074" s="10" t="str">
        <f t="shared" si="113"/>
        <v>-</v>
      </c>
      <c r="L1074" s="10" t="str">
        <f t="shared" si="114"/>
        <v>-</v>
      </c>
      <c r="M1074" s="10" t="str">
        <f t="shared" si="115"/>
        <v>-</v>
      </c>
      <c r="N1074" s="10" t="str">
        <f t="shared" si="116"/>
        <v>-</v>
      </c>
    </row>
    <row r="1075" spans="1:14">
      <c r="A1075" s="62" t="s">
        <v>18</v>
      </c>
      <c r="B1075" s="18"/>
      <c r="C1075" s="18"/>
      <c r="D1075" s="19"/>
      <c r="E1075" s="20"/>
      <c r="F1075" s="66"/>
      <c r="G1075" s="18"/>
      <c r="H1075" s="9" t="str">
        <f t="shared" si="112"/>
        <v>-</v>
      </c>
      <c r="I1075" s="109" t="str">
        <f t="shared" si="117"/>
        <v xml:space="preserve"> </v>
      </c>
      <c r="J1075" s="10" t="str">
        <f t="shared" si="118"/>
        <v>-</v>
      </c>
      <c r="K1075" s="10" t="str">
        <f t="shared" si="113"/>
        <v>-</v>
      </c>
      <c r="L1075" s="10" t="str">
        <f t="shared" si="114"/>
        <v>-</v>
      </c>
      <c r="M1075" s="10" t="str">
        <f t="shared" si="115"/>
        <v>-</v>
      </c>
      <c r="N1075" s="10" t="str">
        <f t="shared" si="116"/>
        <v>-</v>
      </c>
    </row>
    <row r="1076" spans="1:14">
      <c r="A1076" s="62" t="s">
        <v>18</v>
      </c>
      <c r="B1076" s="18"/>
      <c r="C1076" s="18"/>
      <c r="D1076" s="19"/>
      <c r="E1076" s="20"/>
      <c r="F1076" s="66"/>
      <c r="G1076" s="18"/>
      <c r="H1076" s="9" t="str">
        <f t="shared" si="112"/>
        <v>-</v>
      </c>
      <c r="I1076" s="109" t="str">
        <f t="shared" si="117"/>
        <v xml:space="preserve"> </v>
      </c>
      <c r="J1076" s="10" t="str">
        <f t="shared" si="118"/>
        <v>-</v>
      </c>
      <c r="K1076" s="10" t="str">
        <f t="shared" si="113"/>
        <v>-</v>
      </c>
      <c r="L1076" s="10" t="str">
        <f t="shared" si="114"/>
        <v>-</v>
      </c>
      <c r="M1076" s="10" t="str">
        <f t="shared" si="115"/>
        <v>-</v>
      </c>
      <c r="N1076" s="10" t="str">
        <f t="shared" si="116"/>
        <v>-</v>
      </c>
    </row>
    <row r="1077" spans="1:14">
      <c r="A1077" s="62" t="s">
        <v>18</v>
      </c>
      <c r="B1077" s="18"/>
      <c r="C1077" s="18"/>
      <c r="D1077" s="19"/>
      <c r="E1077" s="20"/>
      <c r="F1077" s="66"/>
      <c r="G1077" s="18"/>
      <c r="H1077" s="9" t="str">
        <f t="shared" si="112"/>
        <v>-</v>
      </c>
      <c r="I1077" s="109" t="str">
        <f t="shared" si="117"/>
        <v xml:space="preserve"> </v>
      </c>
      <c r="J1077" s="10" t="str">
        <f t="shared" si="118"/>
        <v>-</v>
      </c>
      <c r="K1077" s="10" t="str">
        <f t="shared" si="113"/>
        <v>-</v>
      </c>
      <c r="L1077" s="10" t="str">
        <f t="shared" si="114"/>
        <v>-</v>
      </c>
      <c r="M1077" s="10" t="str">
        <f t="shared" si="115"/>
        <v>-</v>
      </c>
      <c r="N1077" s="10" t="str">
        <f t="shared" si="116"/>
        <v>-</v>
      </c>
    </row>
    <row r="1078" spans="1:14">
      <c r="A1078" s="62" t="s">
        <v>18</v>
      </c>
      <c r="B1078" s="18"/>
      <c r="C1078" s="18"/>
      <c r="D1078" s="19"/>
      <c r="E1078" s="20"/>
      <c r="F1078" s="66"/>
      <c r="G1078" s="18"/>
      <c r="H1078" s="9" t="str">
        <f t="shared" si="112"/>
        <v>-</v>
      </c>
      <c r="I1078" s="109" t="str">
        <f t="shared" si="117"/>
        <v xml:space="preserve"> </v>
      </c>
      <c r="J1078" s="10" t="str">
        <f t="shared" si="118"/>
        <v>-</v>
      </c>
      <c r="K1078" s="10" t="str">
        <f t="shared" si="113"/>
        <v>-</v>
      </c>
      <c r="L1078" s="10" t="str">
        <f t="shared" si="114"/>
        <v>-</v>
      </c>
      <c r="M1078" s="10" t="str">
        <f t="shared" si="115"/>
        <v>-</v>
      </c>
      <c r="N1078" s="10" t="str">
        <f t="shared" si="116"/>
        <v>-</v>
      </c>
    </row>
    <row r="1079" spans="1:14">
      <c r="A1079" s="62" t="s">
        <v>18</v>
      </c>
      <c r="B1079" s="18"/>
      <c r="C1079" s="18"/>
      <c r="D1079" s="19"/>
      <c r="E1079" s="20"/>
      <c r="F1079" s="66"/>
      <c r="G1079" s="18"/>
      <c r="H1079" s="9" t="str">
        <f t="shared" si="112"/>
        <v>-</v>
      </c>
      <c r="I1079" s="109" t="str">
        <f t="shared" si="117"/>
        <v xml:space="preserve"> </v>
      </c>
      <c r="J1079" s="10" t="str">
        <f t="shared" si="118"/>
        <v>-</v>
      </c>
      <c r="K1079" s="10" t="str">
        <f t="shared" si="113"/>
        <v>-</v>
      </c>
      <c r="L1079" s="10" t="str">
        <f t="shared" si="114"/>
        <v>-</v>
      </c>
      <c r="M1079" s="10" t="str">
        <f t="shared" si="115"/>
        <v>-</v>
      </c>
      <c r="N1079" s="10" t="str">
        <f t="shared" si="116"/>
        <v>-</v>
      </c>
    </row>
    <row r="1080" spans="1:14">
      <c r="A1080" s="62" t="s">
        <v>18</v>
      </c>
      <c r="B1080" s="18"/>
      <c r="C1080" s="18"/>
      <c r="D1080" s="19"/>
      <c r="E1080" s="20"/>
      <c r="F1080" s="66"/>
      <c r="G1080" s="18"/>
      <c r="H1080" s="9" t="str">
        <f t="shared" si="112"/>
        <v>-</v>
      </c>
      <c r="I1080" s="109" t="str">
        <f t="shared" si="117"/>
        <v xml:space="preserve"> </v>
      </c>
      <c r="J1080" s="10" t="str">
        <f t="shared" si="118"/>
        <v>-</v>
      </c>
      <c r="K1080" s="10" t="str">
        <f t="shared" si="113"/>
        <v>-</v>
      </c>
      <c r="L1080" s="10" t="str">
        <f t="shared" si="114"/>
        <v>-</v>
      </c>
      <c r="M1080" s="10" t="str">
        <f t="shared" si="115"/>
        <v>-</v>
      </c>
      <c r="N1080" s="10" t="str">
        <f t="shared" si="116"/>
        <v>-</v>
      </c>
    </row>
    <row r="1081" spans="1:14">
      <c r="A1081" s="62" t="s">
        <v>18</v>
      </c>
      <c r="B1081" s="18"/>
      <c r="C1081" s="18"/>
      <c r="D1081" s="19"/>
      <c r="E1081" s="20"/>
      <c r="F1081" s="66"/>
      <c r="G1081" s="18"/>
      <c r="H1081" s="9" t="str">
        <f t="shared" si="112"/>
        <v>-</v>
      </c>
      <c r="I1081" s="109" t="str">
        <f t="shared" si="117"/>
        <v xml:space="preserve"> </v>
      </c>
      <c r="J1081" s="10" t="str">
        <f t="shared" si="118"/>
        <v>-</v>
      </c>
      <c r="K1081" s="10" t="str">
        <f t="shared" si="113"/>
        <v>-</v>
      </c>
      <c r="L1081" s="10" t="str">
        <f t="shared" si="114"/>
        <v>-</v>
      </c>
      <c r="M1081" s="10" t="str">
        <f t="shared" si="115"/>
        <v>-</v>
      </c>
      <c r="N1081" s="10" t="str">
        <f t="shared" si="116"/>
        <v>-</v>
      </c>
    </row>
    <row r="1082" spans="1:14">
      <c r="A1082" s="62" t="s">
        <v>18</v>
      </c>
      <c r="B1082" s="18"/>
      <c r="C1082" s="18"/>
      <c r="D1082" s="19"/>
      <c r="E1082" s="20"/>
      <c r="F1082" s="66"/>
      <c r="G1082" s="18"/>
      <c r="H1082" s="9" t="str">
        <f t="shared" si="112"/>
        <v>-</v>
      </c>
      <c r="I1082" s="109" t="str">
        <f t="shared" si="117"/>
        <v xml:space="preserve"> </v>
      </c>
      <c r="J1082" s="10" t="str">
        <f t="shared" si="118"/>
        <v>-</v>
      </c>
      <c r="K1082" s="10" t="str">
        <f t="shared" si="113"/>
        <v>-</v>
      </c>
      <c r="L1082" s="10" t="str">
        <f t="shared" si="114"/>
        <v>-</v>
      </c>
      <c r="M1082" s="10" t="str">
        <f t="shared" si="115"/>
        <v>-</v>
      </c>
      <c r="N1082" s="10" t="str">
        <f t="shared" si="116"/>
        <v>-</v>
      </c>
    </row>
    <row r="1083" spans="1:14">
      <c r="A1083" s="62" t="s">
        <v>18</v>
      </c>
      <c r="B1083" s="18"/>
      <c r="C1083" s="18"/>
      <c r="D1083" s="19"/>
      <c r="E1083" s="20"/>
      <c r="F1083" s="66"/>
      <c r="G1083" s="18"/>
      <c r="H1083" s="9" t="str">
        <f t="shared" si="112"/>
        <v>-</v>
      </c>
      <c r="I1083" s="109" t="str">
        <f t="shared" si="117"/>
        <v xml:space="preserve"> </v>
      </c>
      <c r="J1083" s="10" t="str">
        <f t="shared" si="118"/>
        <v>-</v>
      </c>
      <c r="K1083" s="10" t="str">
        <f t="shared" si="113"/>
        <v>-</v>
      </c>
      <c r="L1083" s="10" t="str">
        <f t="shared" si="114"/>
        <v>-</v>
      </c>
      <c r="M1083" s="10" t="str">
        <f t="shared" si="115"/>
        <v>-</v>
      </c>
      <c r="N1083" s="10" t="str">
        <f t="shared" si="116"/>
        <v>-</v>
      </c>
    </row>
    <row r="1084" spans="1:14">
      <c r="A1084" s="62" t="s">
        <v>18</v>
      </c>
      <c r="B1084" s="18"/>
      <c r="C1084" s="18"/>
      <c r="D1084" s="19"/>
      <c r="E1084" s="20"/>
      <c r="F1084" s="66"/>
      <c r="G1084" s="18"/>
      <c r="H1084" s="9" t="str">
        <f t="shared" si="112"/>
        <v>-</v>
      </c>
      <c r="I1084" s="109" t="str">
        <f t="shared" si="117"/>
        <v xml:space="preserve"> </v>
      </c>
      <c r="J1084" s="10" t="str">
        <f t="shared" si="118"/>
        <v>-</v>
      </c>
      <c r="K1084" s="10" t="str">
        <f t="shared" si="113"/>
        <v>-</v>
      </c>
      <c r="L1084" s="10" t="str">
        <f t="shared" si="114"/>
        <v>-</v>
      </c>
      <c r="M1084" s="10" t="str">
        <f t="shared" si="115"/>
        <v>-</v>
      </c>
      <c r="N1084" s="10" t="str">
        <f t="shared" si="116"/>
        <v>-</v>
      </c>
    </row>
    <row r="1085" spans="1:14">
      <c r="A1085" s="62" t="s">
        <v>18</v>
      </c>
      <c r="B1085" s="18"/>
      <c r="C1085" s="18"/>
      <c r="D1085" s="19"/>
      <c r="E1085" s="20"/>
      <c r="F1085" s="66"/>
      <c r="G1085" s="18"/>
      <c r="H1085" s="9" t="str">
        <f t="shared" si="112"/>
        <v>-</v>
      </c>
      <c r="I1085" s="109" t="str">
        <f t="shared" si="117"/>
        <v xml:space="preserve"> </v>
      </c>
      <c r="J1085" s="10" t="str">
        <f t="shared" si="118"/>
        <v>-</v>
      </c>
      <c r="K1085" s="10" t="str">
        <f t="shared" si="113"/>
        <v>-</v>
      </c>
      <c r="L1085" s="10" t="str">
        <f t="shared" si="114"/>
        <v>-</v>
      </c>
      <c r="M1085" s="10" t="str">
        <f t="shared" si="115"/>
        <v>-</v>
      </c>
      <c r="N1085" s="10" t="str">
        <f t="shared" si="116"/>
        <v>-</v>
      </c>
    </row>
    <row r="1086" spans="1:14">
      <c r="A1086" s="62" t="s">
        <v>18</v>
      </c>
      <c r="B1086" s="18"/>
      <c r="C1086" s="18"/>
      <c r="D1086" s="19"/>
      <c r="E1086" s="20"/>
      <c r="F1086" s="66"/>
      <c r="G1086" s="18"/>
      <c r="H1086" s="9" t="str">
        <f t="shared" si="112"/>
        <v>-</v>
      </c>
      <c r="I1086" s="109" t="str">
        <f t="shared" si="117"/>
        <v xml:space="preserve"> </v>
      </c>
      <c r="J1086" s="10" t="str">
        <f t="shared" si="118"/>
        <v>-</v>
      </c>
      <c r="K1086" s="10" t="str">
        <f t="shared" si="113"/>
        <v>-</v>
      </c>
      <c r="L1086" s="10" t="str">
        <f t="shared" si="114"/>
        <v>-</v>
      </c>
      <c r="M1086" s="10" t="str">
        <f t="shared" si="115"/>
        <v>-</v>
      </c>
      <c r="N1086" s="10" t="str">
        <f t="shared" si="116"/>
        <v>-</v>
      </c>
    </row>
    <row r="1087" spans="1:14">
      <c r="A1087" s="62" t="s">
        <v>18</v>
      </c>
      <c r="B1087" s="18"/>
      <c r="C1087" s="18"/>
      <c r="D1087" s="19"/>
      <c r="E1087" s="20"/>
      <c r="F1087" s="66"/>
      <c r="G1087" s="18"/>
      <c r="H1087" s="9" t="str">
        <f t="shared" si="112"/>
        <v>-</v>
      </c>
      <c r="I1087" s="109" t="str">
        <f t="shared" si="117"/>
        <v xml:space="preserve"> </v>
      </c>
      <c r="J1087" s="10" t="str">
        <f t="shared" si="118"/>
        <v>-</v>
      </c>
      <c r="K1087" s="10" t="str">
        <f t="shared" si="113"/>
        <v>-</v>
      </c>
      <c r="L1087" s="10" t="str">
        <f t="shared" si="114"/>
        <v>-</v>
      </c>
      <c r="M1087" s="10" t="str">
        <f t="shared" si="115"/>
        <v>-</v>
      </c>
      <c r="N1087" s="10" t="str">
        <f t="shared" si="116"/>
        <v>-</v>
      </c>
    </row>
    <row r="1088" spans="1:14">
      <c r="A1088" s="62" t="s">
        <v>18</v>
      </c>
      <c r="B1088" s="18"/>
      <c r="C1088" s="18"/>
      <c r="D1088" s="19"/>
      <c r="E1088" s="20"/>
      <c r="F1088" s="66"/>
      <c r="G1088" s="18"/>
      <c r="H1088" s="9" t="str">
        <f t="shared" si="112"/>
        <v>-</v>
      </c>
      <c r="I1088" s="109" t="str">
        <f t="shared" si="117"/>
        <v xml:space="preserve"> </v>
      </c>
      <c r="J1088" s="10" t="str">
        <f t="shared" si="118"/>
        <v>-</v>
      </c>
      <c r="K1088" s="10" t="str">
        <f t="shared" si="113"/>
        <v>-</v>
      </c>
      <c r="L1088" s="10" t="str">
        <f t="shared" si="114"/>
        <v>-</v>
      </c>
      <c r="M1088" s="10" t="str">
        <f t="shared" si="115"/>
        <v>-</v>
      </c>
      <c r="N1088" s="10" t="str">
        <f t="shared" si="116"/>
        <v>-</v>
      </c>
    </row>
    <row r="1089" spans="1:14">
      <c r="A1089" s="62" t="s">
        <v>18</v>
      </c>
      <c r="B1089" s="18"/>
      <c r="C1089" s="18"/>
      <c r="D1089" s="19"/>
      <c r="E1089" s="20"/>
      <c r="F1089" s="66"/>
      <c r="G1089" s="18"/>
      <c r="H1089" s="9" t="str">
        <f t="shared" si="112"/>
        <v>-</v>
      </c>
      <c r="I1089" s="109" t="str">
        <f t="shared" si="117"/>
        <v xml:space="preserve"> </v>
      </c>
      <c r="J1089" s="10" t="str">
        <f t="shared" si="118"/>
        <v>-</v>
      </c>
      <c r="K1089" s="10" t="str">
        <f t="shared" si="113"/>
        <v>-</v>
      </c>
      <c r="L1089" s="10" t="str">
        <f t="shared" si="114"/>
        <v>-</v>
      </c>
      <c r="M1089" s="10" t="str">
        <f t="shared" si="115"/>
        <v>-</v>
      </c>
      <c r="N1089" s="10" t="str">
        <f t="shared" si="116"/>
        <v>-</v>
      </c>
    </row>
    <row r="1090" spans="1:14">
      <c r="A1090" s="62" t="s">
        <v>18</v>
      </c>
      <c r="B1090" s="18"/>
      <c r="C1090" s="18"/>
      <c r="D1090" s="19"/>
      <c r="E1090" s="20"/>
      <c r="F1090" s="66"/>
      <c r="G1090" s="18"/>
      <c r="H1090" s="9" t="str">
        <f t="shared" ref="H1090:H1153" si="119">IF(COUNTA($B1090)&gt;0,IF(COUNTIFS($B$2:$B$2502,$B1090,$C$2:$C$2502,$C1090,$D$2:$D$2502,$D1090)&gt;1,"Duplicato","ok"),"-")</f>
        <v>-</v>
      </c>
      <c r="I1090" s="109" t="str">
        <f t="shared" si="117"/>
        <v xml:space="preserve"> </v>
      </c>
      <c r="J1090" s="10" t="str">
        <f t="shared" si="118"/>
        <v>-</v>
      </c>
      <c r="K1090" s="10" t="str">
        <f t="shared" ref="K1090:K1153" si="120">IF($B1090&gt;"",VLOOKUP($E1090&amp;$D1090,_DeterminaCategorie,3,TRUE),"-")</f>
        <v>-</v>
      </c>
      <c r="L1090" s="10" t="str">
        <f t="shared" ref="L1090:L1153" si="121">IF($B1090&gt;"",VLOOKUP($E1090&amp;$D1090,_DeterminaCategorie,4,TRUE),"-")</f>
        <v>-</v>
      </c>
      <c r="M1090" s="10" t="str">
        <f t="shared" ref="M1090:M1153" si="122">IF($B1090&gt;"",VLOOKUP($E1090&amp;$D1090,_DeterminaCategorie,6,TRUE),"-")</f>
        <v>-</v>
      </c>
      <c r="N1090" s="10" t="str">
        <f t="shared" ref="N1090:N1153" si="123">IF($B1090&gt;"",VLOOKUP($E1090&amp;$D1090,_DeterminaCategorie,7,TRUE),"-")</f>
        <v>-</v>
      </c>
    </row>
    <row r="1091" spans="1:14">
      <c r="A1091" s="62" t="s">
        <v>18</v>
      </c>
      <c r="B1091" s="18"/>
      <c r="C1091" s="18"/>
      <c r="D1091" s="19"/>
      <c r="E1091" s="20"/>
      <c r="F1091" s="66"/>
      <c r="G1091" s="18"/>
      <c r="H1091" s="9" t="str">
        <f t="shared" si="119"/>
        <v>-</v>
      </c>
      <c r="I1091" s="109" t="str">
        <f t="shared" ref="I1091:I1154" si="124">TRIM(B1091) &amp; " " &amp; TRIM(C1091)</f>
        <v xml:space="preserve"> </v>
      </c>
      <c r="J1091" s="10" t="str">
        <f t="shared" ref="J1091:J1154" si="125">IF(B1091&gt;"",VLOOKUP($E1091&amp;$D1091,_DeterminaCategorie,5,TRUE),"-")</f>
        <v>-</v>
      </c>
      <c r="K1091" s="10" t="str">
        <f t="shared" si="120"/>
        <v>-</v>
      </c>
      <c r="L1091" s="10" t="str">
        <f t="shared" si="121"/>
        <v>-</v>
      </c>
      <c r="M1091" s="10" t="str">
        <f t="shared" si="122"/>
        <v>-</v>
      </c>
      <c r="N1091" s="10" t="str">
        <f t="shared" si="123"/>
        <v>-</v>
      </c>
    </row>
    <row r="1092" spans="1:14">
      <c r="A1092" s="62" t="s">
        <v>18</v>
      </c>
      <c r="B1092" s="18"/>
      <c r="C1092" s="18"/>
      <c r="D1092" s="19"/>
      <c r="E1092" s="20"/>
      <c r="F1092" s="66"/>
      <c r="G1092" s="18"/>
      <c r="H1092" s="9" t="str">
        <f t="shared" si="119"/>
        <v>-</v>
      </c>
      <c r="I1092" s="109" t="str">
        <f t="shared" si="124"/>
        <v xml:space="preserve"> </v>
      </c>
      <c r="J1092" s="10" t="str">
        <f t="shared" si="125"/>
        <v>-</v>
      </c>
      <c r="K1092" s="10" t="str">
        <f t="shared" si="120"/>
        <v>-</v>
      </c>
      <c r="L1092" s="10" t="str">
        <f t="shared" si="121"/>
        <v>-</v>
      </c>
      <c r="M1092" s="10" t="str">
        <f t="shared" si="122"/>
        <v>-</v>
      </c>
      <c r="N1092" s="10" t="str">
        <f t="shared" si="123"/>
        <v>-</v>
      </c>
    </row>
    <row r="1093" spans="1:14">
      <c r="A1093" s="62" t="s">
        <v>18</v>
      </c>
      <c r="B1093" s="18"/>
      <c r="C1093" s="18"/>
      <c r="D1093" s="19"/>
      <c r="E1093" s="20"/>
      <c r="F1093" s="66"/>
      <c r="G1093" s="18"/>
      <c r="H1093" s="9" t="str">
        <f t="shared" si="119"/>
        <v>-</v>
      </c>
      <c r="I1093" s="109" t="str">
        <f t="shared" si="124"/>
        <v xml:space="preserve"> </v>
      </c>
      <c r="J1093" s="10" t="str">
        <f t="shared" si="125"/>
        <v>-</v>
      </c>
      <c r="K1093" s="10" t="str">
        <f t="shared" si="120"/>
        <v>-</v>
      </c>
      <c r="L1093" s="10" t="str">
        <f t="shared" si="121"/>
        <v>-</v>
      </c>
      <c r="M1093" s="10" t="str">
        <f t="shared" si="122"/>
        <v>-</v>
      </c>
      <c r="N1093" s="10" t="str">
        <f t="shared" si="123"/>
        <v>-</v>
      </c>
    </row>
    <row r="1094" spans="1:14">
      <c r="A1094" s="62" t="s">
        <v>18</v>
      </c>
      <c r="B1094" s="18"/>
      <c r="C1094" s="18"/>
      <c r="D1094" s="19"/>
      <c r="E1094" s="20"/>
      <c r="F1094" s="66"/>
      <c r="G1094" s="18"/>
      <c r="H1094" s="9" t="str">
        <f t="shared" si="119"/>
        <v>-</v>
      </c>
      <c r="I1094" s="109" t="str">
        <f t="shared" si="124"/>
        <v xml:space="preserve"> </v>
      </c>
      <c r="J1094" s="10" t="str">
        <f t="shared" si="125"/>
        <v>-</v>
      </c>
      <c r="K1094" s="10" t="str">
        <f t="shared" si="120"/>
        <v>-</v>
      </c>
      <c r="L1094" s="10" t="str">
        <f t="shared" si="121"/>
        <v>-</v>
      </c>
      <c r="M1094" s="10" t="str">
        <f t="shared" si="122"/>
        <v>-</v>
      </c>
      <c r="N1094" s="10" t="str">
        <f t="shared" si="123"/>
        <v>-</v>
      </c>
    </row>
    <row r="1095" spans="1:14">
      <c r="A1095" s="62" t="s">
        <v>18</v>
      </c>
      <c r="B1095" s="18"/>
      <c r="C1095" s="18"/>
      <c r="D1095" s="19"/>
      <c r="E1095" s="20"/>
      <c r="F1095" s="66"/>
      <c r="G1095" s="18"/>
      <c r="H1095" s="9" t="str">
        <f t="shared" si="119"/>
        <v>-</v>
      </c>
      <c r="I1095" s="109" t="str">
        <f t="shared" si="124"/>
        <v xml:space="preserve"> </v>
      </c>
      <c r="J1095" s="10" t="str">
        <f t="shared" si="125"/>
        <v>-</v>
      </c>
      <c r="K1095" s="10" t="str">
        <f t="shared" si="120"/>
        <v>-</v>
      </c>
      <c r="L1095" s="10" t="str">
        <f t="shared" si="121"/>
        <v>-</v>
      </c>
      <c r="M1095" s="10" t="str">
        <f t="shared" si="122"/>
        <v>-</v>
      </c>
      <c r="N1095" s="10" t="str">
        <f t="shared" si="123"/>
        <v>-</v>
      </c>
    </row>
    <row r="1096" spans="1:14">
      <c r="A1096" s="62" t="s">
        <v>18</v>
      </c>
      <c r="B1096" s="18"/>
      <c r="C1096" s="18"/>
      <c r="D1096" s="19"/>
      <c r="E1096" s="20"/>
      <c r="F1096" s="66"/>
      <c r="G1096" s="18"/>
      <c r="H1096" s="9" t="str">
        <f t="shared" si="119"/>
        <v>-</v>
      </c>
      <c r="I1096" s="109" t="str">
        <f t="shared" si="124"/>
        <v xml:space="preserve"> </v>
      </c>
      <c r="J1096" s="10" t="str">
        <f t="shared" si="125"/>
        <v>-</v>
      </c>
      <c r="K1096" s="10" t="str">
        <f t="shared" si="120"/>
        <v>-</v>
      </c>
      <c r="L1096" s="10" t="str">
        <f t="shared" si="121"/>
        <v>-</v>
      </c>
      <c r="M1096" s="10" t="str">
        <f t="shared" si="122"/>
        <v>-</v>
      </c>
      <c r="N1096" s="10" t="str">
        <f t="shared" si="123"/>
        <v>-</v>
      </c>
    </row>
    <row r="1097" spans="1:14">
      <c r="A1097" s="62" t="s">
        <v>18</v>
      </c>
      <c r="B1097" s="18"/>
      <c r="C1097" s="18"/>
      <c r="D1097" s="19"/>
      <c r="E1097" s="20"/>
      <c r="F1097" s="66"/>
      <c r="G1097" s="18"/>
      <c r="H1097" s="9" t="str">
        <f t="shared" si="119"/>
        <v>-</v>
      </c>
      <c r="I1097" s="109" t="str">
        <f t="shared" si="124"/>
        <v xml:space="preserve"> </v>
      </c>
      <c r="J1097" s="10" t="str">
        <f t="shared" si="125"/>
        <v>-</v>
      </c>
      <c r="K1097" s="10" t="str">
        <f t="shared" si="120"/>
        <v>-</v>
      </c>
      <c r="L1097" s="10" t="str">
        <f t="shared" si="121"/>
        <v>-</v>
      </c>
      <c r="M1097" s="10" t="str">
        <f t="shared" si="122"/>
        <v>-</v>
      </c>
      <c r="N1097" s="10" t="str">
        <f t="shared" si="123"/>
        <v>-</v>
      </c>
    </row>
    <row r="1098" spans="1:14">
      <c r="A1098" s="62" t="s">
        <v>18</v>
      </c>
      <c r="B1098" s="18"/>
      <c r="C1098" s="18"/>
      <c r="D1098" s="19"/>
      <c r="E1098" s="20"/>
      <c r="F1098" s="66"/>
      <c r="G1098" s="18"/>
      <c r="H1098" s="9" t="str">
        <f t="shared" si="119"/>
        <v>-</v>
      </c>
      <c r="I1098" s="109" t="str">
        <f t="shared" si="124"/>
        <v xml:space="preserve"> </v>
      </c>
      <c r="J1098" s="10" t="str">
        <f t="shared" si="125"/>
        <v>-</v>
      </c>
      <c r="K1098" s="10" t="str">
        <f t="shared" si="120"/>
        <v>-</v>
      </c>
      <c r="L1098" s="10" t="str">
        <f t="shared" si="121"/>
        <v>-</v>
      </c>
      <c r="M1098" s="10" t="str">
        <f t="shared" si="122"/>
        <v>-</v>
      </c>
      <c r="N1098" s="10" t="str">
        <f t="shared" si="123"/>
        <v>-</v>
      </c>
    </row>
    <row r="1099" spans="1:14">
      <c r="A1099" s="62" t="s">
        <v>18</v>
      </c>
      <c r="B1099" s="18"/>
      <c r="C1099" s="18"/>
      <c r="D1099" s="19"/>
      <c r="E1099" s="20"/>
      <c r="F1099" s="66"/>
      <c r="G1099" s="18"/>
      <c r="H1099" s="9" t="str">
        <f t="shared" si="119"/>
        <v>-</v>
      </c>
      <c r="I1099" s="109" t="str">
        <f t="shared" si="124"/>
        <v xml:space="preserve"> </v>
      </c>
      <c r="J1099" s="10" t="str">
        <f t="shared" si="125"/>
        <v>-</v>
      </c>
      <c r="K1099" s="10" t="str">
        <f t="shared" si="120"/>
        <v>-</v>
      </c>
      <c r="L1099" s="10" t="str">
        <f t="shared" si="121"/>
        <v>-</v>
      </c>
      <c r="M1099" s="10" t="str">
        <f t="shared" si="122"/>
        <v>-</v>
      </c>
      <c r="N1099" s="10" t="str">
        <f t="shared" si="123"/>
        <v>-</v>
      </c>
    </row>
    <row r="1100" spans="1:14">
      <c r="A1100" s="62" t="s">
        <v>18</v>
      </c>
      <c r="B1100" s="18"/>
      <c r="C1100" s="18"/>
      <c r="D1100" s="19"/>
      <c r="E1100" s="20"/>
      <c r="F1100" s="66"/>
      <c r="G1100" s="18"/>
      <c r="H1100" s="9" t="str">
        <f t="shared" si="119"/>
        <v>-</v>
      </c>
      <c r="I1100" s="109" t="str">
        <f t="shared" si="124"/>
        <v xml:space="preserve"> </v>
      </c>
      <c r="J1100" s="10" t="str">
        <f t="shared" si="125"/>
        <v>-</v>
      </c>
      <c r="K1100" s="10" t="str">
        <f t="shared" si="120"/>
        <v>-</v>
      </c>
      <c r="L1100" s="10" t="str">
        <f t="shared" si="121"/>
        <v>-</v>
      </c>
      <c r="M1100" s="10" t="str">
        <f t="shared" si="122"/>
        <v>-</v>
      </c>
      <c r="N1100" s="10" t="str">
        <f t="shared" si="123"/>
        <v>-</v>
      </c>
    </row>
    <row r="1101" spans="1:14">
      <c r="A1101" s="62" t="s">
        <v>18</v>
      </c>
      <c r="B1101" s="18"/>
      <c r="C1101" s="18"/>
      <c r="D1101" s="19"/>
      <c r="E1101" s="20"/>
      <c r="F1101" s="66"/>
      <c r="G1101" s="18"/>
      <c r="H1101" s="9" t="str">
        <f t="shared" si="119"/>
        <v>-</v>
      </c>
      <c r="I1101" s="109" t="str">
        <f t="shared" si="124"/>
        <v xml:space="preserve"> </v>
      </c>
      <c r="J1101" s="10" t="str">
        <f t="shared" si="125"/>
        <v>-</v>
      </c>
      <c r="K1101" s="10" t="str">
        <f t="shared" si="120"/>
        <v>-</v>
      </c>
      <c r="L1101" s="10" t="str">
        <f t="shared" si="121"/>
        <v>-</v>
      </c>
      <c r="M1101" s="10" t="str">
        <f t="shared" si="122"/>
        <v>-</v>
      </c>
      <c r="N1101" s="10" t="str">
        <f t="shared" si="123"/>
        <v>-</v>
      </c>
    </row>
    <row r="1102" spans="1:14">
      <c r="A1102" s="62" t="s">
        <v>18</v>
      </c>
      <c r="B1102" s="18"/>
      <c r="C1102" s="18"/>
      <c r="D1102" s="19"/>
      <c r="E1102" s="20"/>
      <c r="F1102" s="66"/>
      <c r="G1102" s="18"/>
      <c r="H1102" s="9" t="str">
        <f t="shared" si="119"/>
        <v>-</v>
      </c>
      <c r="I1102" s="109" t="str">
        <f t="shared" si="124"/>
        <v xml:space="preserve"> </v>
      </c>
      <c r="J1102" s="10" t="str">
        <f t="shared" si="125"/>
        <v>-</v>
      </c>
      <c r="K1102" s="10" t="str">
        <f t="shared" si="120"/>
        <v>-</v>
      </c>
      <c r="L1102" s="10" t="str">
        <f t="shared" si="121"/>
        <v>-</v>
      </c>
      <c r="M1102" s="10" t="str">
        <f t="shared" si="122"/>
        <v>-</v>
      </c>
      <c r="N1102" s="10" t="str">
        <f t="shared" si="123"/>
        <v>-</v>
      </c>
    </row>
    <row r="1103" spans="1:14">
      <c r="A1103" s="62" t="s">
        <v>18</v>
      </c>
      <c r="B1103" s="18"/>
      <c r="C1103" s="18"/>
      <c r="D1103" s="19"/>
      <c r="E1103" s="20"/>
      <c r="F1103" s="66"/>
      <c r="G1103" s="18"/>
      <c r="H1103" s="9" t="str">
        <f t="shared" si="119"/>
        <v>-</v>
      </c>
      <c r="I1103" s="109" t="str">
        <f t="shared" si="124"/>
        <v xml:space="preserve"> </v>
      </c>
      <c r="J1103" s="10" t="str">
        <f t="shared" si="125"/>
        <v>-</v>
      </c>
      <c r="K1103" s="10" t="str">
        <f t="shared" si="120"/>
        <v>-</v>
      </c>
      <c r="L1103" s="10" t="str">
        <f t="shared" si="121"/>
        <v>-</v>
      </c>
      <c r="M1103" s="10" t="str">
        <f t="shared" si="122"/>
        <v>-</v>
      </c>
      <c r="N1103" s="10" t="str">
        <f t="shared" si="123"/>
        <v>-</v>
      </c>
    </row>
    <row r="1104" spans="1:14">
      <c r="A1104" s="62" t="s">
        <v>18</v>
      </c>
      <c r="B1104" s="18"/>
      <c r="C1104" s="18"/>
      <c r="D1104" s="19"/>
      <c r="E1104" s="20"/>
      <c r="F1104" s="66"/>
      <c r="G1104" s="18"/>
      <c r="H1104" s="9" t="str">
        <f t="shared" si="119"/>
        <v>-</v>
      </c>
      <c r="I1104" s="109" t="str">
        <f t="shared" si="124"/>
        <v xml:space="preserve"> </v>
      </c>
      <c r="J1104" s="10" t="str">
        <f t="shared" si="125"/>
        <v>-</v>
      </c>
      <c r="K1104" s="10" t="str">
        <f t="shared" si="120"/>
        <v>-</v>
      </c>
      <c r="L1104" s="10" t="str">
        <f t="shared" si="121"/>
        <v>-</v>
      </c>
      <c r="M1104" s="10" t="str">
        <f t="shared" si="122"/>
        <v>-</v>
      </c>
      <c r="N1104" s="10" t="str">
        <f t="shared" si="123"/>
        <v>-</v>
      </c>
    </row>
    <row r="1105" spans="1:14">
      <c r="A1105" s="62" t="s">
        <v>18</v>
      </c>
      <c r="B1105" s="18"/>
      <c r="C1105" s="18"/>
      <c r="D1105" s="19"/>
      <c r="E1105" s="20"/>
      <c r="F1105" s="66"/>
      <c r="G1105" s="18"/>
      <c r="H1105" s="9" t="str">
        <f t="shared" si="119"/>
        <v>-</v>
      </c>
      <c r="I1105" s="109" t="str">
        <f t="shared" si="124"/>
        <v xml:space="preserve"> </v>
      </c>
      <c r="J1105" s="10" t="str">
        <f t="shared" si="125"/>
        <v>-</v>
      </c>
      <c r="K1105" s="10" t="str">
        <f t="shared" si="120"/>
        <v>-</v>
      </c>
      <c r="L1105" s="10" t="str">
        <f t="shared" si="121"/>
        <v>-</v>
      </c>
      <c r="M1105" s="10" t="str">
        <f t="shared" si="122"/>
        <v>-</v>
      </c>
      <c r="N1105" s="10" t="str">
        <f t="shared" si="123"/>
        <v>-</v>
      </c>
    </row>
    <row r="1106" spans="1:14">
      <c r="A1106" s="62" t="s">
        <v>18</v>
      </c>
      <c r="B1106" s="18"/>
      <c r="C1106" s="18"/>
      <c r="D1106" s="19"/>
      <c r="E1106" s="20"/>
      <c r="F1106" s="66"/>
      <c r="G1106" s="18"/>
      <c r="H1106" s="9" t="str">
        <f t="shared" si="119"/>
        <v>-</v>
      </c>
      <c r="I1106" s="109" t="str">
        <f t="shared" si="124"/>
        <v xml:space="preserve"> </v>
      </c>
      <c r="J1106" s="10" t="str">
        <f t="shared" si="125"/>
        <v>-</v>
      </c>
      <c r="K1106" s="10" t="str">
        <f t="shared" si="120"/>
        <v>-</v>
      </c>
      <c r="L1106" s="10" t="str">
        <f t="shared" si="121"/>
        <v>-</v>
      </c>
      <c r="M1106" s="10" t="str">
        <f t="shared" si="122"/>
        <v>-</v>
      </c>
      <c r="N1106" s="10" t="str">
        <f t="shared" si="123"/>
        <v>-</v>
      </c>
    </row>
    <row r="1107" spans="1:14">
      <c r="A1107" s="62" t="s">
        <v>18</v>
      </c>
      <c r="B1107" s="18"/>
      <c r="C1107" s="18"/>
      <c r="D1107" s="19"/>
      <c r="E1107" s="20"/>
      <c r="F1107" s="66"/>
      <c r="G1107" s="18"/>
      <c r="H1107" s="9" t="str">
        <f t="shared" si="119"/>
        <v>-</v>
      </c>
      <c r="I1107" s="109" t="str">
        <f t="shared" si="124"/>
        <v xml:space="preserve"> </v>
      </c>
      <c r="J1107" s="10" t="str">
        <f t="shared" si="125"/>
        <v>-</v>
      </c>
      <c r="K1107" s="10" t="str">
        <f t="shared" si="120"/>
        <v>-</v>
      </c>
      <c r="L1107" s="10" t="str">
        <f t="shared" si="121"/>
        <v>-</v>
      </c>
      <c r="M1107" s="10" t="str">
        <f t="shared" si="122"/>
        <v>-</v>
      </c>
      <c r="N1107" s="10" t="str">
        <f t="shared" si="123"/>
        <v>-</v>
      </c>
    </row>
    <row r="1108" spans="1:14">
      <c r="A1108" s="62" t="s">
        <v>18</v>
      </c>
      <c r="B1108" s="18"/>
      <c r="C1108" s="18"/>
      <c r="D1108" s="19"/>
      <c r="E1108" s="20"/>
      <c r="F1108" s="66"/>
      <c r="G1108" s="18"/>
      <c r="H1108" s="9" t="str">
        <f t="shared" si="119"/>
        <v>-</v>
      </c>
      <c r="I1108" s="109" t="str">
        <f t="shared" si="124"/>
        <v xml:space="preserve"> </v>
      </c>
      <c r="J1108" s="10" t="str">
        <f t="shared" si="125"/>
        <v>-</v>
      </c>
      <c r="K1108" s="10" t="str">
        <f t="shared" si="120"/>
        <v>-</v>
      </c>
      <c r="L1108" s="10" t="str">
        <f t="shared" si="121"/>
        <v>-</v>
      </c>
      <c r="M1108" s="10" t="str">
        <f t="shared" si="122"/>
        <v>-</v>
      </c>
      <c r="N1108" s="10" t="str">
        <f t="shared" si="123"/>
        <v>-</v>
      </c>
    </row>
    <row r="1109" spans="1:14">
      <c r="A1109" s="62" t="s">
        <v>18</v>
      </c>
      <c r="B1109" s="18"/>
      <c r="C1109" s="18"/>
      <c r="D1109" s="19"/>
      <c r="E1109" s="20"/>
      <c r="F1109" s="66"/>
      <c r="G1109" s="18"/>
      <c r="H1109" s="9" t="str">
        <f t="shared" si="119"/>
        <v>-</v>
      </c>
      <c r="I1109" s="109" t="str">
        <f t="shared" si="124"/>
        <v xml:space="preserve"> </v>
      </c>
      <c r="J1109" s="10" t="str">
        <f t="shared" si="125"/>
        <v>-</v>
      </c>
      <c r="K1109" s="10" t="str">
        <f t="shared" si="120"/>
        <v>-</v>
      </c>
      <c r="L1109" s="10" t="str">
        <f t="shared" si="121"/>
        <v>-</v>
      </c>
      <c r="M1109" s="10" t="str">
        <f t="shared" si="122"/>
        <v>-</v>
      </c>
      <c r="N1109" s="10" t="str">
        <f t="shared" si="123"/>
        <v>-</v>
      </c>
    </row>
    <row r="1110" spans="1:14">
      <c r="A1110" s="62" t="s">
        <v>18</v>
      </c>
      <c r="B1110" s="18"/>
      <c r="C1110" s="18"/>
      <c r="D1110" s="19"/>
      <c r="E1110" s="20"/>
      <c r="F1110" s="66"/>
      <c r="G1110" s="18"/>
      <c r="H1110" s="9" t="str">
        <f t="shared" si="119"/>
        <v>-</v>
      </c>
      <c r="I1110" s="109" t="str">
        <f t="shared" si="124"/>
        <v xml:space="preserve"> </v>
      </c>
      <c r="J1110" s="10" t="str">
        <f t="shared" si="125"/>
        <v>-</v>
      </c>
      <c r="K1110" s="10" t="str">
        <f t="shared" si="120"/>
        <v>-</v>
      </c>
      <c r="L1110" s="10" t="str">
        <f t="shared" si="121"/>
        <v>-</v>
      </c>
      <c r="M1110" s="10" t="str">
        <f t="shared" si="122"/>
        <v>-</v>
      </c>
      <c r="N1110" s="10" t="str">
        <f t="shared" si="123"/>
        <v>-</v>
      </c>
    </row>
    <row r="1111" spans="1:14">
      <c r="A1111" s="62" t="s">
        <v>18</v>
      </c>
      <c r="B1111" s="18"/>
      <c r="C1111" s="18"/>
      <c r="D1111" s="19"/>
      <c r="E1111" s="20"/>
      <c r="F1111" s="66"/>
      <c r="G1111" s="18"/>
      <c r="H1111" s="9" t="str">
        <f t="shared" si="119"/>
        <v>-</v>
      </c>
      <c r="I1111" s="109" t="str">
        <f t="shared" si="124"/>
        <v xml:space="preserve"> </v>
      </c>
      <c r="J1111" s="10" t="str">
        <f t="shared" si="125"/>
        <v>-</v>
      </c>
      <c r="K1111" s="10" t="str">
        <f t="shared" si="120"/>
        <v>-</v>
      </c>
      <c r="L1111" s="10" t="str">
        <f t="shared" si="121"/>
        <v>-</v>
      </c>
      <c r="M1111" s="10" t="str">
        <f t="shared" si="122"/>
        <v>-</v>
      </c>
      <c r="N1111" s="10" t="str">
        <f t="shared" si="123"/>
        <v>-</v>
      </c>
    </row>
    <row r="1112" spans="1:14">
      <c r="A1112" s="62" t="s">
        <v>18</v>
      </c>
      <c r="B1112" s="18"/>
      <c r="C1112" s="18"/>
      <c r="D1112" s="19"/>
      <c r="E1112" s="20"/>
      <c r="F1112" s="66"/>
      <c r="G1112" s="18"/>
      <c r="H1112" s="9" t="str">
        <f t="shared" si="119"/>
        <v>-</v>
      </c>
      <c r="I1112" s="109" t="str">
        <f t="shared" si="124"/>
        <v xml:space="preserve"> </v>
      </c>
      <c r="J1112" s="10" t="str">
        <f t="shared" si="125"/>
        <v>-</v>
      </c>
      <c r="K1112" s="10" t="str">
        <f t="shared" si="120"/>
        <v>-</v>
      </c>
      <c r="L1112" s="10" t="str">
        <f t="shared" si="121"/>
        <v>-</v>
      </c>
      <c r="M1112" s="10" t="str">
        <f t="shared" si="122"/>
        <v>-</v>
      </c>
      <c r="N1112" s="10" t="str">
        <f t="shared" si="123"/>
        <v>-</v>
      </c>
    </row>
    <row r="1113" spans="1:14">
      <c r="A1113" s="62" t="s">
        <v>18</v>
      </c>
      <c r="B1113" s="18"/>
      <c r="C1113" s="18"/>
      <c r="D1113" s="19"/>
      <c r="E1113" s="20"/>
      <c r="F1113" s="66"/>
      <c r="G1113" s="18"/>
      <c r="H1113" s="9" t="str">
        <f t="shared" si="119"/>
        <v>-</v>
      </c>
      <c r="I1113" s="109" t="str">
        <f t="shared" si="124"/>
        <v xml:space="preserve"> </v>
      </c>
      <c r="J1113" s="10" t="str">
        <f t="shared" si="125"/>
        <v>-</v>
      </c>
      <c r="K1113" s="10" t="str">
        <f t="shared" si="120"/>
        <v>-</v>
      </c>
      <c r="L1113" s="10" t="str">
        <f t="shared" si="121"/>
        <v>-</v>
      </c>
      <c r="M1113" s="10" t="str">
        <f t="shared" si="122"/>
        <v>-</v>
      </c>
      <c r="N1113" s="10" t="str">
        <f t="shared" si="123"/>
        <v>-</v>
      </c>
    </row>
    <row r="1114" spans="1:14">
      <c r="A1114" s="62" t="s">
        <v>18</v>
      </c>
      <c r="B1114" s="18"/>
      <c r="C1114" s="18"/>
      <c r="D1114" s="19"/>
      <c r="E1114" s="20"/>
      <c r="F1114" s="66"/>
      <c r="G1114" s="18"/>
      <c r="H1114" s="9" t="str">
        <f t="shared" si="119"/>
        <v>-</v>
      </c>
      <c r="I1114" s="109" t="str">
        <f t="shared" si="124"/>
        <v xml:space="preserve"> </v>
      </c>
      <c r="J1114" s="10" t="str">
        <f t="shared" si="125"/>
        <v>-</v>
      </c>
      <c r="K1114" s="10" t="str">
        <f t="shared" si="120"/>
        <v>-</v>
      </c>
      <c r="L1114" s="10" t="str">
        <f t="shared" si="121"/>
        <v>-</v>
      </c>
      <c r="M1114" s="10" t="str">
        <f t="shared" si="122"/>
        <v>-</v>
      </c>
      <c r="N1114" s="10" t="str">
        <f t="shared" si="123"/>
        <v>-</v>
      </c>
    </row>
    <row r="1115" spans="1:14">
      <c r="A1115" s="62" t="s">
        <v>18</v>
      </c>
      <c r="B1115" s="18"/>
      <c r="C1115" s="18"/>
      <c r="D1115" s="19"/>
      <c r="E1115" s="20"/>
      <c r="F1115" s="66"/>
      <c r="G1115" s="18"/>
      <c r="H1115" s="9" t="str">
        <f t="shared" si="119"/>
        <v>-</v>
      </c>
      <c r="I1115" s="109" t="str">
        <f t="shared" si="124"/>
        <v xml:space="preserve"> </v>
      </c>
      <c r="J1115" s="10" t="str">
        <f t="shared" si="125"/>
        <v>-</v>
      </c>
      <c r="K1115" s="10" t="str">
        <f t="shared" si="120"/>
        <v>-</v>
      </c>
      <c r="L1115" s="10" t="str">
        <f t="shared" si="121"/>
        <v>-</v>
      </c>
      <c r="M1115" s="10" t="str">
        <f t="shared" si="122"/>
        <v>-</v>
      </c>
      <c r="N1115" s="10" t="str">
        <f t="shared" si="123"/>
        <v>-</v>
      </c>
    </row>
    <row r="1116" spans="1:14">
      <c r="A1116" s="62" t="s">
        <v>18</v>
      </c>
      <c r="B1116" s="18"/>
      <c r="C1116" s="18"/>
      <c r="D1116" s="19"/>
      <c r="E1116" s="20"/>
      <c r="F1116" s="66"/>
      <c r="G1116" s="18"/>
      <c r="H1116" s="9" t="str">
        <f t="shared" si="119"/>
        <v>-</v>
      </c>
      <c r="I1116" s="109" t="str">
        <f t="shared" si="124"/>
        <v xml:space="preserve"> </v>
      </c>
      <c r="J1116" s="10" t="str">
        <f t="shared" si="125"/>
        <v>-</v>
      </c>
      <c r="K1116" s="10" t="str">
        <f t="shared" si="120"/>
        <v>-</v>
      </c>
      <c r="L1116" s="10" t="str">
        <f t="shared" si="121"/>
        <v>-</v>
      </c>
      <c r="M1116" s="10" t="str">
        <f t="shared" si="122"/>
        <v>-</v>
      </c>
      <c r="N1116" s="10" t="str">
        <f t="shared" si="123"/>
        <v>-</v>
      </c>
    </row>
    <row r="1117" spans="1:14">
      <c r="A1117" s="62" t="s">
        <v>18</v>
      </c>
      <c r="B1117" s="18"/>
      <c r="C1117" s="18"/>
      <c r="D1117" s="19"/>
      <c r="E1117" s="20"/>
      <c r="F1117" s="66"/>
      <c r="G1117" s="18"/>
      <c r="H1117" s="9" t="str">
        <f t="shared" si="119"/>
        <v>-</v>
      </c>
      <c r="I1117" s="109" t="str">
        <f t="shared" si="124"/>
        <v xml:space="preserve"> </v>
      </c>
      <c r="J1117" s="10" t="str">
        <f t="shared" si="125"/>
        <v>-</v>
      </c>
      <c r="K1117" s="10" t="str">
        <f t="shared" si="120"/>
        <v>-</v>
      </c>
      <c r="L1117" s="10" t="str">
        <f t="shared" si="121"/>
        <v>-</v>
      </c>
      <c r="M1117" s="10" t="str">
        <f t="shared" si="122"/>
        <v>-</v>
      </c>
      <c r="N1117" s="10" t="str">
        <f t="shared" si="123"/>
        <v>-</v>
      </c>
    </row>
    <row r="1118" spans="1:14">
      <c r="A1118" s="62" t="s">
        <v>18</v>
      </c>
      <c r="B1118" s="18"/>
      <c r="C1118" s="18"/>
      <c r="D1118" s="19"/>
      <c r="E1118" s="20"/>
      <c r="F1118" s="66"/>
      <c r="G1118" s="18"/>
      <c r="H1118" s="9" t="str">
        <f t="shared" si="119"/>
        <v>-</v>
      </c>
      <c r="I1118" s="109" t="str">
        <f t="shared" si="124"/>
        <v xml:space="preserve"> </v>
      </c>
      <c r="J1118" s="10" t="str">
        <f t="shared" si="125"/>
        <v>-</v>
      </c>
      <c r="K1118" s="10" t="str">
        <f t="shared" si="120"/>
        <v>-</v>
      </c>
      <c r="L1118" s="10" t="str">
        <f t="shared" si="121"/>
        <v>-</v>
      </c>
      <c r="M1118" s="10" t="str">
        <f t="shared" si="122"/>
        <v>-</v>
      </c>
      <c r="N1118" s="10" t="str">
        <f t="shared" si="123"/>
        <v>-</v>
      </c>
    </row>
    <row r="1119" spans="1:14">
      <c r="A1119" s="62" t="s">
        <v>18</v>
      </c>
      <c r="B1119" s="18"/>
      <c r="C1119" s="18"/>
      <c r="D1119" s="19"/>
      <c r="E1119" s="20"/>
      <c r="F1119" s="66"/>
      <c r="G1119" s="18"/>
      <c r="H1119" s="9" t="str">
        <f t="shared" si="119"/>
        <v>-</v>
      </c>
      <c r="I1119" s="109" t="str">
        <f t="shared" si="124"/>
        <v xml:space="preserve"> </v>
      </c>
      <c r="J1119" s="10" t="str">
        <f t="shared" si="125"/>
        <v>-</v>
      </c>
      <c r="K1119" s="10" t="str">
        <f t="shared" si="120"/>
        <v>-</v>
      </c>
      <c r="L1119" s="10" t="str">
        <f t="shared" si="121"/>
        <v>-</v>
      </c>
      <c r="M1119" s="10" t="str">
        <f t="shared" si="122"/>
        <v>-</v>
      </c>
      <c r="N1119" s="10" t="str">
        <f t="shared" si="123"/>
        <v>-</v>
      </c>
    </row>
    <row r="1120" spans="1:14">
      <c r="A1120" s="62" t="s">
        <v>18</v>
      </c>
      <c r="B1120" s="18"/>
      <c r="C1120" s="18"/>
      <c r="D1120" s="19"/>
      <c r="E1120" s="20"/>
      <c r="F1120" s="66"/>
      <c r="G1120" s="18"/>
      <c r="H1120" s="9" t="str">
        <f t="shared" si="119"/>
        <v>-</v>
      </c>
      <c r="I1120" s="109" t="str">
        <f t="shared" si="124"/>
        <v xml:space="preserve"> </v>
      </c>
      <c r="J1120" s="10" t="str">
        <f t="shared" si="125"/>
        <v>-</v>
      </c>
      <c r="K1120" s="10" t="str">
        <f t="shared" si="120"/>
        <v>-</v>
      </c>
      <c r="L1120" s="10" t="str">
        <f t="shared" si="121"/>
        <v>-</v>
      </c>
      <c r="M1120" s="10" t="str">
        <f t="shared" si="122"/>
        <v>-</v>
      </c>
      <c r="N1120" s="10" t="str">
        <f t="shared" si="123"/>
        <v>-</v>
      </c>
    </row>
    <row r="1121" spans="1:14">
      <c r="A1121" s="62" t="s">
        <v>18</v>
      </c>
      <c r="B1121" s="18"/>
      <c r="C1121" s="18"/>
      <c r="D1121" s="19"/>
      <c r="E1121" s="20"/>
      <c r="F1121" s="66"/>
      <c r="G1121" s="18"/>
      <c r="H1121" s="9" t="str">
        <f t="shared" si="119"/>
        <v>-</v>
      </c>
      <c r="I1121" s="109" t="str">
        <f t="shared" si="124"/>
        <v xml:space="preserve"> </v>
      </c>
      <c r="J1121" s="10" t="str">
        <f t="shared" si="125"/>
        <v>-</v>
      </c>
      <c r="K1121" s="10" t="str">
        <f t="shared" si="120"/>
        <v>-</v>
      </c>
      <c r="L1121" s="10" t="str">
        <f t="shared" si="121"/>
        <v>-</v>
      </c>
      <c r="M1121" s="10" t="str">
        <f t="shared" si="122"/>
        <v>-</v>
      </c>
      <c r="N1121" s="10" t="str">
        <f t="shared" si="123"/>
        <v>-</v>
      </c>
    </row>
    <row r="1122" spans="1:14">
      <c r="A1122" s="62" t="s">
        <v>18</v>
      </c>
      <c r="B1122" s="18"/>
      <c r="C1122" s="18"/>
      <c r="D1122" s="19"/>
      <c r="E1122" s="20"/>
      <c r="F1122" s="66"/>
      <c r="G1122" s="18"/>
      <c r="H1122" s="9" t="str">
        <f t="shared" si="119"/>
        <v>-</v>
      </c>
      <c r="I1122" s="109" t="str">
        <f t="shared" si="124"/>
        <v xml:space="preserve"> </v>
      </c>
      <c r="J1122" s="10" t="str">
        <f t="shared" si="125"/>
        <v>-</v>
      </c>
      <c r="K1122" s="10" t="str">
        <f t="shared" si="120"/>
        <v>-</v>
      </c>
      <c r="L1122" s="10" t="str">
        <f t="shared" si="121"/>
        <v>-</v>
      </c>
      <c r="M1122" s="10" t="str">
        <f t="shared" si="122"/>
        <v>-</v>
      </c>
      <c r="N1122" s="10" t="str">
        <f t="shared" si="123"/>
        <v>-</v>
      </c>
    </row>
    <row r="1123" spans="1:14">
      <c r="A1123" s="62" t="s">
        <v>18</v>
      </c>
      <c r="B1123" s="18"/>
      <c r="C1123" s="18"/>
      <c r="D1123" s="19"/>
      <c r="E1123" s="20"/>
      <c r="F1123" s="66"/>
      <c r="G1123" s="18"/>
      <c r="H1123" s="9" t="str">
        <f t="shared" si="119"/>
        <v>-</v>
      </c>
      <c r="I1123" s="109" t="str">
        <f t="shared" si="124"/>
        <v xml:space="preserve"> </v>
      </c>
      <c r="J1123" s="10" t="str">
        <f t="shared" si="125"/>
        <v>-</v>
      </c>
      <c r="K1123" s="10" t="str">
        <f t="shared" si="120"/>
        <v>-</v>
      </c>
      <c r="L1123" s="10" t="str">
        <f t="shared" si="121"/>
        <v>-</v>
      </c>
      <c r="M1123" s="10" t="str">
        <f t="shared" si="122"/>
        <v>-</v>
      </c>
      <c r="N1123" s="10" t="str">
        <f t="shared" si="123"/>
        <v>-</v>
      </c>
    </row>
    <row r="1124" spans="1:14">
      <c r="A1124" s="62" t="s">
        <v>18</v>
      </c>
      <c r="B1124" s="18"/>
      <c r="C1124" s="18"/>
      <c r="D1124" s="19"/>
      <c r="E1124" s="20"/>
      <c r="F1124" s="66"/>
      <c r="G1124" s="18"/>
      <c r="H1124" s="9" t="str">
        <f t="shared" si="119"/>
        <v>-</v>
      </c>
      <c r="I1124" s="109" t="str">
        <f t="shared" si="124"/>
        <v xml:space="preserve"> </v>
      </c>
      <c r="J1124" s="10" t="str">
        <f t="shared" si="125"/>
        <v>-</v>
      </c>
      <c r="K1124" s="10" t="str">
        <f t="shared" si="120"/>
        <v>-</v>
      </c>
      <c r="L1124" s="10" t="str">
        <f t="shared" si="121"/>
        <v>-</v>
      </c>
      <c r="M1124" s="10" t="str">
        <f t="shared" si="122"/>
        <v>-</v>
      </c>
      <c r="N1124" s="10" t="str">
        <f t="shared" si="123"/>
        <v>-</v>
      </c>
    </row>
    <row r="1125" spans="1:14">
      <c r="A1125" s="62" t="s">
        <v>18</v>
      </c>
      <c r="B1125" s="18"/>
      <c r="C1125" s="18"/>
      <c r="D1125" s="19"/>
      <c r="E1125" s="20"/>
      <c r="F1125" s="66"/>
      <c r="G1125" s="18"/>
      <c r="H1125" s="9" t="str">
        <f t="shared" si="119"/>
        <v>-</v>
      </c>
      <c r="I1125" s="109" t="str">
        <f t="shared" si="124"/>
        <v xml:space="preserve"> </v>
      </c>
      <c r="J1125" s="10" t="str">
        <f t="shared" si="125"/>
        <v>-</v>
      </c>
      <c r="K1125" s="10" t="str">
        <f t="shared" si="120"/>
        <v>-</v>
      </c>
      <c r="L1125" s="10" t="str">
        <f t="shared" si="121"/>
        <v>-</v>
      </c>
      <c r="M1125" s="10" t="str">
        <f t="shared" si="122"/>
        <v>-</v>
      </c>
      <c r="N1125" s="10" t="str">
        <f t="shared" si="123"/>
        <v>-</v>
      </c>
    </row>
    <row r="1126" spans="1:14">
      <c r="A1126" s="62" t="s">
        <v>18</v>
      </c>
      <c r="B1126" s="18"/>
      <c r="C1126" s="18"/>
      <c r="D1126" s="19"/>
      <c r="E1126" s="20"/>
      <c r="F1126" s="66"/>
      <c r="G1126" s="18"/>
      <c r="H1126" s="9" t="str">
        <f t="shared" si="119"/>
        <v>-</v>
      </c>
      <c r="I1126" s="109" t="str">
        <f t="shared" si="124"/>
        <v xml:space="preserve"> </v>
      </c>
      <c r="J1126" s="10" t="str">
        <f t="shared" si="125"/>
        <v>-</v>
      </c>
      <c r="K1126" s="10" t="str">
        <f t="shared" si="120"/>
        <v>-</v>
      </c>
      <c r="L1126" s="10" t="str">
        <f t="shared" si="121"/>
        <v>-</v>
      </c>
      <c r="M1126" s="10" t="str">
        <f t="shared" si="122"/>
        <v>-</v>
      </c>
      <c r="N1126" s="10" t="str">
        <f t="shared" si="123"/>
        <v>-</v>
      </c>
    </row>
    <row r="1127" spans="1:14">
      <c r="A1127" s="62" t="s">
        <v>18</v>
      </c>
      <c r="B1127" s="18"/>
      <c r="C1127" s="18"/>
      <c r="D1127" s="19"/>
      <c r="E1127" s="20"/>
      <c r="F1127" s="66"/>
      <c r="G1127" s="18"/>
      <c r="H1127" s="9" t="str">
        <f t="shared" si="119"/>
        <v>-</v>
      </c>
      <c r="I1127" s="109" t="str">
        <f t="shared" si="124"/>
        <v xml:space="preserve"> </v>
      </c>
      <c r="J1127" s="10" t="str">
        <f t="shared" si="125"/>
        <v>-</v>
      </c>
      <c r="K1127" s="10" t="str">
        <f t="shared" si="120"/>
        <v>-</v>
      </c>
      <c r="L1127" s="10" t="str">
        <f t="shared" si="121"/>
        <v>-</v>
      </c>
      <c r="M1127" s="10" t="str">
        <f t="shared" si="122"/>
        <v>-</v>
      </c>
      <c r="N1127" s="10" t="str">
        <f t="shared" si="123"/>
        <v>-</v>
      </c>
    </row>
    <row r="1128" spans="1:14">
      <c r="A1128" s="62" t="s">
        <v>18</v>
      </c>
      <c r="B1128" s="18"/>
      <c r="C1128" s="18"/>
      <c r="D1128" s="19"/>
      <c r="E1128" s="20"/>
      <c r="F1128" s="66"/>
      <c r="G1128" s="18"/>
      <c r="H1128" s="9" t="str">
        <f t="shared" si="119"/>
        <v>-</v>
      </c>
      <c r="I1128" s="109" t="str">
        <f t="shared" si="124"/>
        <v xml:space="preserve"> </v>
      </c>
      <c r="J1128" s="10" t="str">
        <f t="shared" si="125"/>
        <v>-</v>
      </c>
      <c r="K1128" s="10" t="str">
        <f t="shared" si="120"/>
        <v>-</v>
      </c>
      <c r="L1128" s="10" t="str">
        <f t="shared" si="121"/>
        <v>-</v>
      </c>
      <c r="M1128" s="10" t="str">
        <f t="shared" si="122"/>
        <v>-</v>
      </c>
      <c r="N1128" s="10" t="str">
        <f t="shared" si="123"/>
        <v>-</v>
      </c>
    </row>
    <row r="1129" spans="1:14">
      <c r="A1129" s="62" t="s">
        <v>18</v>
      </c>
      <c r="B1129" s="18"/>
      <c r="C1129" s="18"/>
      <c r="D1129" s="19"/>
      <c r="E1129" s="20"/>
      <c r="F1129" s="66"/>
      <c r="G1129" s="18"/>
      <c r="H1129" s="9" t="str">
        <f t="shared" si="119"/>
        <v>-</v>
      </c>
      <c r="I1129" s="109" t="str">
        <f t="shared" si="124"/>
        <v xml:space="preserve"> </v>
      </c>
      <c r="J1129" s="10" t="str">
        <f t="shared" si="125"/>
        <v>-</v>
      </c>
      <c r="K1129" s="10" t="str">
        <f t="shared" si="120"/>
        <v>-</v>
      </c>
      <c r="L1129" s="10" t="str">
        <f t="shared" si="121"/>
        <v>-</v>
      </c>
      <c r="M1129" s="10" t="str">
        <f t="shared" si="122"/>
        <v>-</v>
      </c>
      <c r="N1129" s="10" t="str">
        <f t="shared" si="123"/>
        <v>-</v>
      </c>
    </row>
    <row r="1130" spans="1:14">
      <c r="A1130" s="62" t="s">
        <v>18</v>
      </c>
      <c r="B1130" s="18"/>
      <c r="C1130" s="18"/>
      <c r="D1130" s="19"/>
      <c r="E1130" s="20"/>
      <c r="F1130" s="66"/>
      <c r="G1130" s="18"/>
      <c r="H1130" s="9" t="str">
        <f t="shared" si="119"/>
        <v>-</v>
      </c>
      <c r="I1130" s="109" t="str">
        <f t="shared" si="124"/>
        <v xml:space="preserve"> </v>
      </c>
      <c r="J1130" s="10" t="str">
        <f t="shared" si="125"/>
        <v>-</v>
      </c>
      <c r="K1130" s="10" t="str">
        <f t="shared" si="120"/>
        <v>-</v>
      </c>
      <c r="L1130" s="10" t="str">
        <f t="shared" si="121"/>
        <v>-</v>
      </c>
      <c r="M1130" s="10" t="str">
        <f t="shared" si="122"/>
        <v>-</v>
      </c>
      <c r="N1130" s="10" t="str">
        <f t="shared" si="123"/>
        <v>-</v>
      </c>
    </row>
    <row r="1131" spans="1:14">
      <c r="A1131" s="62" t="s">
        <v>18</v>
      </c>
      <c r="B1131" s="18"/>
      <c r="C1131" s="18"/>
      <c r="D1131" s="19"/>
      <c r="E1131" s="20"/>
      <c r="F1131" s="66"/>
      <c r="G1131" s="18"/>
      <c r="H1131" s="9" t="str">
        <f t="shared" si="119"/>
        <v>-</v>
      </c>
      <c r="I1131" s="109" t="str">
        <f t="shared" si="124"/>
        <v xml:space="preserve"> </v>
      </c>
      <c r="J1131" s="10" t="str">
        <f t="shared" si="125"/>
        <v>-</v>
      </c>
      <c r="K1131" s="10" t="str">
        <f t="shared" si="120"/>
        <v>-</v>
      </c>
      <c r="L1131" s="10" t="str">
        <f t="shared" si="121"/>
        <v>-</v>
      </c>
      <c r="M1131" s="10" t="str">
        <f t="shared" si="122"/>
        <v>-</v>
      </c>
      <c r="N1131" s="10" t="str">
        <f t="shared" si="123"/>
        <v>-</v>
      </c>
    </row>
    <row r="1132" spans="1:14">
      <c r="A1132" s="62" t="s">
        <v>18</v>
      </c>
      <c r="B1132" s="18"/>
      <c r="C1132" s="18"/>
      <c r="D1132" s="19"/>
      <c r="E1132" s="20"/>
      <c r="F1132" s="66"/>
      <c r="G1132" s="18"/>
      <c r="H1132" s="9" t="str">
        <f t="shared" si="119"/>
        <v>-</v>
      </c>
      <c r="I1132" s="109" t="str">
        <f t="shared" si="124"/>
        <v xml:space="preserve"> </v>
      </c>
      <c r="J1132" s="10" t="str">
        <f t="shared" si="125"/>
        <v>-</v>
      </c>
      <c r="K1132" s="10" t="str">
        <f t="shared" si="120"/>
        <v>-</v>
      </c>
      <c r="L1132" s="10" t="str">
        <f t="shared" si="121"/>
        <v>-</v>
      </c>
      <c r="M1132" s="10" t="str">
        <f t="shared" si="122"/>
        <v>-</v>
      </c>
      <c r="N1132" s="10" t="str">
        <f t="shared" si="123"/>
        <v>-</v>
      </c>
    </row>
    <row r="1133" spans="1:14">
      <c r="A1133" s="62" t="s">
        <v>18</v>
      </c>
      <c r="B1133" s="18"/>
      <c r="C1133" s="18"/>
      <c r="D1133" s="19"/>
      <c r="E1133" s="20"/>
      <c r="F1133" s="66"/>
      <c r="G1133" s="18"/>
      <c r="H1133" s="9" t="str">
        <f t="shared" si="119"/>
        <v>-</v>
      </c>
      <c r="I1133" s="109" t="str">
        <f t="shared" si="124"/>
        <v xml:space="preserve"> </v>
      </c>
      <c r="J1133" s="10" t="str">
        <f t="shared" si="125"/>
        <v>-</v>
      </c>
      <c r="K1133" s="10" t="str">
        <f t="shared" si="120"/>
        <v>-</v>
      </c>
      <c r="L1133" s="10" t="str">
        <f t="shared" si="121"/>
        <v>-</v>
      </c>
      <c r="M1133" s="10" t="str">
        <f t="shared" si="122"/>
        <v>-</v>
      </c>
      <c r="N1133" s="10" t="str">
        <f t="shared" si="123"/>
        <v>-</v>
      </c>
    </row>
    <row r="1134" spans="1:14">
      <c r="A1134" s="62" t="s">
        <v>18</v>
      </c>
      <c r="B1134" s="18"/>
      <c r="C1134" s="18"/>
      <c r="D1134" s="19"/>
      <c r="E1134" s="20"/>
      <c r="F1134" s="66"/>
      <c r="G1134" s="18"/>
      <c r="H1134" s="9" t="str">
        <f t="shared" si="119"/>
        <v>-</v>
      </c>
      <c r="I1134" s="109" t="str">
        <f t="shared" si="124"/>
        <v xml:space="preserve"> </v>
      </c>
      <c r="J1134" s="10" t="str">
        <f t="shared" si="125"/>
        <v>-</v>
      </c>
      <c r="K1134" s="10" t="str">
        <f t="shared" si="120"/>
        <v>-</v>
      </c>
      <c r="L1134" s="10" t="str">
        <f t="shared" si="121"/>
        <v>-</v>
      </c>
      <c r="M1134" s="10" t="str">
        <f t="shared" si="122"/>
        <v>-</v>
      </c>
      <c r="N1134" s="10" t="str">
        <f t="shared" si="123"/>
        <v>-</v>
      </c>
    </row>
    <row r="1135" spans="1:14">
      <c r="A1135" s="62" t="s">
        <v>18</v>
      </c>
      <c r="B1135" s="18"/>
      <c r="C1135" s="18"/>
      <c r="D1135" s="19"/>
      <c r="E1135" s="20"/>
      <c r="F1135" s="66"/>
      <c r="G1135" s="18"/>
      <c r="H1135" s="9" t="str">
        <f t="shared" si="119"/>
        <v>-</v>
      </c>
      <c r="I1135" s="109" t="str">
        <f t="shared" si="124"/>
        <v xml:space="preserve"> </v>
      </c>
      <c r="J1135" s="10" t="str">
        <f t="shared" si="125"/>
        <v>-</v>
      </c>
      <c r="K1135" s="10" t="str">
        <f t="shared" si="120"/>
        <v>-</v>
      </c>
      <c r="L1135" s="10" t="str">
        <f t="shared" si="121"/>
        <v>-</v>
      </c>
      <c r="M1135" s="10" t="str">
        <f t="shared" si="122"/>
        <v>-</v>
      </c>
      <c r="N1135" s="10" t="str">
        <f t="shared" si="123"/>
        <v>-</v>
      </c>
    </row>
    <row r="1136" spans="1:14">
      <c r="A1136" s="62" t="s">
        <v>18</v>
      </c>
      <c r="B1136" s="18"/>
      <c r="C1136" s="18"/>
      <c r="D1136" s="19"/>
      <c r="E1136" s="20"/>
      <c r="F1136" s="66"/>
      <c r="G1136" s="18"/>
      <c r="H1136" s="9" t="str">
        <f t="shared" si="119"/>
        <v>-</v>
      </c>
      <c r="I1136" s="109" t="str">
        <f t="shared" si="124"/>
        <v xml:space="preserve"> </v>
      </c>
      <c r="J1136" s="10" t="str">
        <f t="shared" si="125"/>
        <v>-</v>
      </c>
      <c r="K1136" s="10" t="str">
        <f t="shared" si="120"/>
        <v>-</v>
      </c>
      <c r="L1136" s="10" t="str">
        <f t="shared" si="121"/>
        <v>-</v>
      </c>
      <c r="M1136" s="10" t="str">
        <f t="shared" si="122"/>
        <v>-</v>
      </c>
      <c r="N1136" s="10" t="str">
        <f t="shared" si="123"/>
        <v>-</v>
      </c>
    </row>
    <row r="1137" spans="1:14">
      <c r="A1137" s="62" t="s">
        <v>18</v>
      </c>
      <c r="B1137" s="18"/>
      <c r="C1137" s="18"/>
      <c r="D1137" s="19"/>
      <c r="E1137" s="20"/>
      <c r="F1137" s="66"/>
      <c r="G1137" s="18"/>
      <c r="H1137" s="9" t="str">
        <f t="shared" si="119"/>
        <v>-</v>
      </c>
      <c r="I1137" s="109" t="str">
        <f t="shared" si="124"/>
        <v xml:space="preserve"> </v>
      </c>
      <c r="J1137" s="10" t="str">
        <f t="shared" si="125"/>
        <v>-</v>
      </c>
      <c r="K1137" s="10" t="str">
        <f t="shared" si="120"/>
        <v>-</v>
      </c>
      <c r="L1137" s="10" t="str">
        <f t="shared" si="121"/>
        <v>-</v>
      </c>
      <c r="M1137" s="10" t="str">
        <f t="shared" si="122"/>
        <v>-</v>
      </c>
      <c r="N1137" s="10" t="str">
        <f t="shared" si="123"/>
        <v>-</v>
      </c>
    </row>
    <row r="1138" spans="1:14">
      <c r="A1138" s="62" t="s">
        <v>18</v>
      </c>
      <c r="B1138" s="18"/>
      <c r="C1138" s="18"/>
      <c r="D1138" s="19"/>
      <c r="E1138" s="20"/>
      <c r="F1138" s="66"/>
      <c r="G1138" s="18"/>
      <c r="H1138" s="9" t="str">
        <f t="shared" si="119"/>
        <v>-</v>
      </c>
      <c r="I1138" s="109" t="str">
        <f t="shared" si="124"/>
        <v xml:space="preserve"> </v>
      </c>
      <c r="J1138" s="10" t="str">
        <f t="shared" si="125"/>
        <v>-</v>
      </c>
      <c r="K1138" s="10" t="str">
        <f t="shared" si="120"/>
        <v>-</v>
      </c>
      <c r="L1138" s="10" t="str">
        <f t="shared" si="121"/>
        <v>-</v>
      </c>
      <c r="M1138" s="10" t="str">
        <f t="shared" si="122"/>
        <v>-</v>
      </c>
      <c r="N1138" s="10" t="str">
        <f t="shared" si="123"/>
        <v>-</v>
      </c>
    </row>
    <row r="1139" spans="1:14">
      <c r="A1139" s="62" t="s">
        <v>18</v>
      </c>
      <c r="B1139" s="18"/>
      <c r="C1139" s="18"/>
      <c r="D1139" s="19"/>
      <c r="E1139" s="20"/>
      <c r="F1139" s="66"/>
      <c r="G1139" s="18"/>
      <c r="H1139" s="9" t="str">
        <f t="shared" si="119"/>
        <v>-</v>
      </c>
      <c r="I1139" s="109" t="str">
        <f t="shared" si="124"/>
        <v xml:space="preserve"> </v>
      </c>
      <c r="J1139" s="10" t="str">
        <f t="shared" si="125"/>
        <v>-</v>
      </c>
      <c r="K1139" s="10" t="str">
        <f t="shared" si="120"/>
        <v>-</v>
      </c>
      <c r="L1139" s="10" t="str">
        <f t="shared" si="121"/>
        <v>-</v>
      </c>
      <c r="M1139" s="10" t="str">
        <f t="shared" si="122"/>
        <v>-</v>
      </c>
      <c r="N1139" s="10" t="str">
        <f t="shared" si="123"/>
        <v>-</v>
      </c>
    </row>
    <row r="1140" spans="1:14">
      <c r="A1140" s="62" t="s">
        <v>18</v>
      </c>
      <c r="B1140" s="18"/>
      <c r="C1140" s="18"/>
      <c r="D1140" s="19"/>
      <c r="E1140" s="20"/>
      <c r="F1140" s="66"/>
      <c r="G1140" s="18"/>
      <c r="H1140" s="9" t="str">
        <f t="shared" si="119"/>
        <v>-</v>
      </c>
      <c r="I1140" s="109" t="str">
        <f t="shared" si="124"/>
        <v xml:space="preserve"> </v>
      </c>
      <c r="J1140" s="10" t="str">
        <f t="shared" si="125"/>
        <v>-</v>
      </c>
      <c r="K1140" s="10" t="str">
        <f t="shared" si="120"/>
        <v>-</v>
      </c>
      <c r="L1140" s="10" t="str">
        <f t="shared" si="121"/>
        <v>-</v>
      </c>
      <c r="M1140" s="10" t="str">
        <f t="shared" si="122"/>
        <v>-</v>
      </c>
      <c r="N1140" s="10" t="str">
        <f t="shared" si="123"/>
        <v>-</v>
      </c>
    </row>
    <row r="1141" spans="1:14">
      <c r="A1141" s="62" t="s">
        <v>18</v>
      </c>
      <c r="B1141" s="18"/>
      <c r="C1141" s="18"/>
      <c r="D1141" s="19"/>
      <c r="E1141" s="20"/>
      <c r="F1141" s="66"/>
      <c r="G1141" s="18"/>
      <c r="H1141" s="9" t="str">
        <f t="shared" si="119"/>
        <v>-</v>
      </c>
      <c r="I1141" s="109" t="str">
        <f t="shared" si="124"/>
        <v xml:space="preserve"> </v>
      </c>
      <c r="J1141" s="10" t="str">
        <f t="shared" si="125"/>
        <v>-</v>
      </c>
      <c r="K1141" s="10" t="str">
        <f t="shared" si="120"/>
        <v>-</v>
      </c>
      <c r="L1141" s="10" t="str">
        <f t="shared" si="121"/>
        <v>-</v>
      </c>
      <c r="M1141" s="10" t="str">
        <f t="shared" si="122"/>
        <v>-</v>
      </c>
      <c r="N1141" s="10" t="str">
        <f t="shared" si="123"/>
        <v>-</v>
      </c>
    </row>
    <row r="1142" spans="1:14">
      <c r="A1142" s="62" t="s">
        <v>18</v>
      </c>
      <c r="B1142" s="18"/>
      <c r="C1142" s="18"/>
      <c r="D1142" s="19"/>
      <c r="E1142" s="20"/>
      <c r="F1142" s="66"/>
      <c r="G1142" s="18"/>
      <c r="H1142" s="9" t="str">
        <f t="shared" si="119"/>
        <v>-</v>
      </c>
      <c r="I1142" s="109" t="str">
        <f t="shared" si="124"/>
        <v xml:space="preserve"> </v>
      </c>
      <c r="J1142" s="10" t="str">
        <f t="shared" si="125"/>
        <v>-</v>
      </c>
      <c r="K1142" s="10" t="str">
        <f t="shared" si="120"/>
        <v>-</v>
      </c>
      <c r="L1142" s="10" t="str">
        <f t="shared" si="121"/>
        <v>-</v>
      </c>
      <c r="M1142" s="10" t="str">
        <f t="shared" si="122"/>
        <v>-</v>
      </c>
      <c r="N1142" s="10" t="str">
        <f t="shared" si="123"/>
        <v>-</v>
      </c>
    </row>
    <row r="1143" spans="1:14">
      <c r="A1143" s="62" t="s">
        <v>18</v>
      </c>
      <c r="B1143" s="18"/>
      <c r="C1143" s="18"/>
      <c r="D1143" s="19"/>
      <c r="E1143" s="20"/>
      <c r="F1143" s="66"/>
      <c r="G1143" s="18"/>
      <c r="H1143" s="9" t="str">
        <f t="shared" si="119"/>
        <v>-</v>
      </c>
      <c r="I1143" s="109" t="str">
        <f t="shared" si="124"/>
        <v xml:space="preserve"> </v>
      </c>
      <c r="J1143" s="10" t="str">
        <f t="shared" si="125"/>
        <v>-</v>
      </c>
      <c r="K1143" s="10" t="str">
        <f t="shared" si="120"/>
        <v>-</v>
      </c>
      <c r="L1143" s="10" t="str">
        <f t="shared" si="121"/>
        <v>-</v>
      </c>
      <c r="M1143" s="10" t="str">
        <f t="shared" si="122"/>
        <v>-</v>
      </c>
      <c r="N1143" s="10" t="str">
        <f t="shared" si="123"/>
        <v>-</v>
      </c>
    </row>
    <row r="1144" spans="1:14">
      <c r="A1144" s="62" t="s">
        <v>18</v>
      </c>
      <c r="B1144" s="18"/>
      <c r="C1144" s="18"/>
      <c r="D1144" s="19"/>
      <c r="E1144" s="20"/>
      <c r="F1144" s="66"/>
      <c r="G1144" s="18"/>
      <c r="H1144" s="9" t="str">
        <f t="shared" si="119"/>
        <v>-</v>
      </c>
      <c r="I1144" s="109" t="str">
        <f t="shared" si="124"/>
        <v xml:space="preserve"> </v>
      </c>
      <c r="J1144" s="10" t="str">
        <f t="shared" si="125"/>
        <v>-</v>
      </c>
      <c r="K1144" s="10" t="str">
        <f t="shared" si="120"/>
        <v>-</v>
      </c>
      <c r="L1144" s="10" t="str">
        <f t="shared" si="121"/>
        <v>-</v>
      </c>
      <c r="M1144" s="10" t="str">
        <f t="shared" si="122"/>
        <v>-</v>
      </c>
      <c r="N1144" s="10" t="str">
        <f t="shared" si="123"/>
        <v>-</v>
      </c>
    </row>
    <row r="1145" spans="1:14">
      <c r="A1145" s="62" t="s">
        <v>18</v>
      </c>
      <c r="B1145" s="18"/>
      <c r="C1145" s="18"/>
      <c r="D1145" s="19"/>
      <c r="E1145" s="20"/>
      <c r="F1145" s="66"/>
      <c r="G1145" s="18"/>
      <c r="H1145" s="9" t="str">
        <f t="shared" si="119"/>
        <v>-</v>
      </c>
      <c r="I1145" s="109" t="str">
        <f t="shared" si="124"/>
        <v xml:space="preserve"> </v>
      </c>
      <c r="J1145" s="10" t="str">
        <f t="shared" si="125"/>
        <v>-</v>
      </c>
      <c r="K1145" s="10" t="str">
        <f t="shared" si="120"/>
        <v>-</v>
      </c>
      <c r="L1145" s="10" t="str">
        <f t="shared" si="121"/>
        <v>-</v>
      </c>
      <c r="M1145" s="10" t="str">
        <f t="shared" si="122"/>
        <v>-</v>
      </c>
      <c r="N1145" s="10" t="str">
        <f t="shared" si="123"/>
        <v>-</v>
      </c>
    </row>
    <row r="1146" spans="1:14">
      <c r="A1146" s="62" t="s">
        <v>18</v>
      </c>
      <c r="B1146" s="18"/>
      <c r="C1146" s="18"/>
      <c r="D1146" s="19"/>
      <c r="E1146" s="20"/>
      <c r="F1146" s="66"/>
      <c r="G1146" s="18"/>
      <c r="H1146" s="9" t="str">
        <f t="shared" si="119"/>
        <v>-</v>
      </c>
      <c r="I1146" s="109" t="str">
        <f t="shared" si="124"/>
        <v xml:space="preserve"> </v>
      </c>
      <c r="J1146" s="10" t="str">
        <f t="shared" si="125"/>
        <v>-</v>
      </c>
      <c r="K1146" s="10" t="str">
        <f t="shared" si="120"/>
        <v>-</v>
      </c>
      <c r="L1146" s="10" t="str">
        <f t="shared" si="121"/>
        <v>-</v>
      </c>
      <c r="M1146" s="10" t="str">
        <f t="shared" si="122"/>
        <v>-</v>
      </c>
      <c r="N1146" s="10" t="str">
        <f t="shared" si="123"/>
        <v>-</v>
      </c>
    </row>
    <row r="1147" spans="1:14">
      <c r="A1147" s="62" t="s">
        <v>18</v>
      </c>
      <c r="B1147" s="18"/>
      <c r="C1147" s="18"/>
      <c r="D1147" s="19"/>
      <c r="E1147" s="20"/>
      <c r="F1147" s="66"/>
      <c r="G1147" s="18"/>
      <c r="H1147" s="9" t="str">
        <f t="shared" si="119"/>
        <v>-</v>
      </c>
      <c r="I1147" s="109" t="str">
        <f t="shared" si="124"/>
        <v xml:space="preserve"> </v>
      </c>
      <c r="J1147" s="10" t="str">
        <f t="shared" si="125"/>
        <v>-</v>
      </c>
      <c r="K1147" s="10" t="str">
        <f t="shared" si="120"/>
        <v>-</v>
      </c>
      <c r="L1147" s="10" t="str">
        <f t="shared" si="121"/>
        <v>-</v>
      </c>
      <c r="M1147" s="10" t="str">
        <f t="shared" si="122"/>
        <v>-</v>
      </c>
      <c r="N1147" s="10" t="str">
        <f t="shared" si="123"/>
        <v>-</v>
      </c>
    </row>
    <row r="1148" spans="1:14">
      <c r="A1148" s="62" t="s">
        <v>18</v>
      </c>
      <c r="B1148" s="18"/>
      <c r="C1148" s="18"/>
      <c r="D1148" s="19"/>
      <c r="E1148" s="20"/>
      <c r="F1148" s="66"/>
      <c r="G1148" s="18"/>
      <c r="H1148" s="9" t="str">
        <f t="shared" si="119"/>
        <v>-</v>
      </c>
      <c r="I1148" s="109" t="str">
        <f t="shared" si="124"/>
        <v xml:space="preserve"> </v>
      </c>
      <c r="J1148" s="10" t="str">
        <f t="shared" si="125"/>
        <v>-</v>
      </c>
      <c r="K1148" s="10" t="str">
        <f t="shared" si="120"/>
        <v>-</v>
      </c>
      <c r="L1148" s="10" t="str">
        <f t="shared" si="121"/>
        <v>-</v>
      </c>
      <c r="M1148" s="10" t="str">
        <f t="shared" si="122"/>
        <v>-</v>
      </c>
      <c r="N1148" s="10" t="str">
        <f t="shared" si="123"/>
        <v>-</v>
      </c>
    </row>
    <row r="1149" spans="1:14">
      <c r="A1149" s="62" t="s">
        <v>18</v>
      </c>
      <c r="B1149" s="18"/>
      <c r="C1149" s="18"/>
      <c r="D1149" s="19"/>
      <c r="E1149" s="20"/>
      <c r="F1149" s="66"/>
      <c r="G1149" s="18"/>
      <c r="H1149" s="9" t="str">
        <f t="shared" si="119"/>
        <v>-</v>
      </c>
      <c r="I1149" s="109" t="str">
        <f t="shared" si="124"/>
        <v xml:space="preserve"> </v>
      </c>
      <c r="J1149" s="10" t="str">
        <f t="shared" si="125"/>
        <v>-</v>
      </c>
      <c r="K1149" s="10" t="str">
        <f t="shared" si="120"/>
        <v>-</v>
      </c>
      <c r="L1149" s="10" t="str">
        <f t="shared" si="121"/>
        <v>-</v>
      </c>
      <c r="M1149" s="10" t="str">
        <f t="shared" si="122"/>
        <v>-</v>
      </c>
      <c r="N1149" s="10" t="str">
        <f t="shared" si="123"/>
        <v>-</v>
      </c>
    </row>
    <row r="1150" spans="1:14">
      <c r="A1150" s="62" t="s">
        <v>18</v>
      </c>
      <c r="B1150" s="18"/>
      <c r="C1150" s="18"/>
      <c r="D1150" s="19"/>
      <c r="E1150" s="20"/>
      <c r="F1150" s="66"/>
      <c r="G1150" s="18"/>
      <c r="H1150" s="9" t="str">
        <f t="shared" si="119"/>
        <v>-</v>
      </c>
      <c r="I1150" s="109" t="str">
        <f t="shared" si="124"/>
        <v xml:space="preserve"> </v>
      </c>
      <c r="J1150" s="10" t="str">
        <f t="shared" si="125"/>
        <v>-</v>
      </c>
      <c r="K1150" s="10" t="str">
        <f t="shared" si="120"/>
        <v>-</v>
      </c>
      <c r="L1150" s="10" t="str">
        <f t="shared" si="121"/>
        <v>-</v>
      </c>
      <c r="M1150" s="10" t="str">
        <f t="shared" si="122"/>
        <v>-</v>
      </c>
      <c r="N1150" s="10" t="str">
        <f t="shared" si="123"/>
        <v>-</v>
      </c>
    </row>
    <row r="1151" spans="1:14">
      <c r="A1151" s="62" t="s">
        <v>18</v>
      </c>
      <c r="B1151" s="18"/>
      <c r="C1151" s="18"/>
      <c r="D1151" s="19"/>
      <c r="E1151" s="20"/>
      <c r="F1151" s="66"/>
      <c r="G1151" s="18"/>
      <c r="H1151" s="9" t="str">
        <f t="shared" si="119"/>
        <v>-</v>
      </c>
      <c r="I1151" s="109" t="str">
        <f t="shared" si="124"/>
        <v xml:space="preserve"> </v>
      </c>
      <c r="J1151" s="10" t="str">
        <f t="shared" si="125"/>
        <v>-</v>
      </c>
      <c r="K1151" s="10" t="str">
        <f t="shared" si="120"/>
        <v>-</v>
      </c>
      <c r="L1151" s="10" t="str">
        <f t="shared" si="121"/>
        <v>-</v>
      </c>
      <c r="M1151" s="10" t="str">
        <f t="shared" si="122"/>
        <v>-</v>
      </c>
      <c r="N1151" s="10" t="str">
        <f t="shared" si="123"/>
        <v>-</v>
      </c>
    </row>
    <row r="1152" spans="1:14">
      <c r="A1152" s="62" t="s">
        <v>18</v>
      </c>
      <c r="B1152" s="18"/>
      <c r="C1152" s="18"/>
      <c r="D1152" s="19"/>
      <c r="E1152" s="20"/>
      <c r="F1152" s="66"/>
      <c r="G1152" s="18"/>
      <c r="H1152" s="9" t="str">
        <f t="shared" si="119"/>
        <v>-</v>
      </c>
      <c r="I1152" s="109" t="str">
        <f t="shared" si="124"/>
        <v xml:space="preserve"> </v>
      </c>
      <c r="J1152" s="10" t="str">
        <f t="shared" si="125"/>
        <v>-</v>
      </c>
      <c r="K1152" s="10" t="str">
        <f t="shared" si="120"/>
        <v>-</v>
      </c>
      <c r="L1152" s="10" t="str">
        <f t="shared" si="121"/>
        <v>-</v>
      </c>
      <c r="M1152" s="10" t="str">
        <f t="shared" si="122"/>
        <v>-</v>
      </c>
      <c r="N1152" s="10" t="str">
        <f t="shared" si="123"/>
        <v>-</v>
      </c>
    </row>
    <row r="1153" spans="1:14">
      <c r="A1153" s="62" t="s">
        <v>18</v>
      </c>
      <c r="B1153" s="18"/>
      <c r="C1153" s="18"/>
      <c r="D1153" s="19"/>
      <c r="E1153" s="20"/>
      <c r="F1153" s="66"/>
      <c r="G1153" s="18"/>
      <c r="H1153" s="9" t="str">
        <f t="shared" si="119"/>
        <v>-</v>
      </c>
      <c r="I1153" s="109" t="str">
        <f t="shared" si="124"/>
        <v xml:space="preserve"> </v>
      </c>
      <c r="J1153" s="10" t="str">
        <f t="shared" si="125"/>
        <v>-</v>
      </c>
      <c r="K1153" s="10" t="str">
        <f t="shared" si="120"/>
        <v>-</v>
      </c>
      <c r="L1153" s="10" t="str">
        <f t="shared" si="121"/>
        <v>-</v>
      </c>
      <c r="M1153" s="10" t="str">
        <f t="shared" si="122"/>
        <v>-</v>
      </c>
      <c r="N1153" s="10" t="str">
        <f t="shared" si="123"/>
        <v>-</v>
      </c>
    </row>
    <row r="1154" spans="1:14">
      <c r="A1154" s="62" t="s">
        <v>18</v>
      </c>
      <c r="B1154" s="18"/>
      <c r="C1154" s="18"/>
      <c r="D1154" s="19"/>
      <c r="E1154" s="20"/>
      <c r="F1154" s="66"/>
      <c r="G1154" s="18"/>
      <c r="H1154" s="9" t="str">
        <f t="shared" ref="H1154:H1217" si="126">IF(COUNTA($B1154)&gt;0,IF(COUNTIFS($B$2:$B$2502,$B1154,$C$2:$C$2502,$C1154,$D$2:$D$2502,$D1154)&gt;1,"Duplicato","ok"),"-")</f>
        <v>-</v>
      </c>
      <c r="I1154" s="109" t="str">
        <f t="shared" si="124"/>
        <v xml:space="preserve"> </v>
      </c>
      <c r="J1154" s="10" t="str">
        <f t="shared" si="125"/>
        <v>-</v>
      </c>
      <c r="K1154" s="10" t="str">
        <f t="shared" ref="K1154:K1217" si="127">IF($B1154&gt;"",VLOOKUP($E1154&amp;$D1154,_DeterminaCategorie,3,TRUE),"-")</f>
        <v>-</v>
      </c>
      <c r="L1154" s="10" t="str">
        <f t="shared" ref="L1154:L1217" si="128">IF($B1154&gt;"",VLOOKUP($E1154&amp;$D1154,_DeterminaCategorie,4,TRUE),"-")</f>
        <v>-</v>
      </c>
      <c r="M1154" s="10" t="str">
        <f t="shared" ref="M1154:M1217" si="129">IF($B1154&gt;"",VLOOKUP($E1154&amp;$D1154,_DeterminaCategorie,6,TRUE),"-")</f>
        <v>-</v>
      </c>
      <c r="N1154" s="10" t="str">
        <f t="shared" ref="N1154:N1217" si="130">IF($B1154&gt;"",VLOOKUP($E1154&amp;$D1154,_DeterminaCategorie,7,TRUE),"-")</f>
        <v>-</v>
      </c>
    </row>
    <row r="1155" spans="1:14">
      <c r="A1155" s="62" t="s">
        <v>18</v>
      </c>
      <c r="B1155" s="18"/>
      <c r="C1155" s="18"/>
      <c r="D1155" s="19"/>
      <c r="E1155" s="20"/>
      <c r="F1155" s="66"/>
      <c r="G1155" s="18"/>
      <c r="H1155" s="9" t="str">
        <f t="shared" si="126"/>
        <v>-</v>
      </c>
      <c r="I1155" s="109" t="str">
        <f t="shared" ref="I1155:I1218" si="131">TRIM(B1155) &amp; " " &amp; TRIM(C1155)</f>
        <v xml:space="preserve"> </v>
      </c>
      <c r="J1155" s="10" t="str">
        <f t="shared" ref="J1155:J1218" si="132">IF(B1155&gt;"",VLOOKUP($E1155&amp;$D1155,_DeterminaCategorie,5,TRUE),"-")</f>
        <v>-</v>
      </c>
      <c r="K1155" s="10" t="str">
        <f t="shared" si="127"/>
        <v>-</v>
      </c>
      <c r="L1155" s="10" t="str">
        <f t="shared" si="128"/>
        <v>-</v>
      </c>
      <c r="M1155" s="10" t="str">
        <f t="shared" si="129"/>
        <v>-</v>
      </c>
      <c r="N1155" s="10" t="str">
        <f t="shared" si="130"/>
        <v>-</v>
      </c>
    </row>
    <row r="1156" spans="1:14">
      <c r="A1156" s="62" t="s">
        <v>18</v>
      </c>
      <c r="B1156" s="18"/>
      <c r="C1156" s="18"/>
      <c r="D1156" s="19"/>
      <c r="E1156" s="20"/>
      <c r="F1156" s="66"/>
      <c r="G1156" s="18"/>
      <c r="H1156" s="9" t="str">
        <f t="shared" si="126"/>
        <v>-</v>
      </c>
      <c r="I1156" s="109" t="str">
        <f t="shared" si="131"/>
        <v xml:space="preserve"> </v>
      </c>
      <c r="J1156" s="10" t="str">
        <f t="shared" si="132"/>
        <v>-</v>
      </c>
      <c r="K1156" s="10" t="str">
        <f t="shared" si="127"/>
        <v>-</v>
      </c>
      <c r="L1156" s="10" t="str">
        <f t="shared" si="128"/>
        <v>-</v>
      </c>
      <c r="M1156" s="10" t="str">
        <f t="shared" si="129"/>
        <v>-</v>
      </c>
      <c r="N1156" s="10" t="str">
        <f t="shared" si="130"/>
        <v>-</v>
      </c>
    </row>
    <row r="1157" spans="1:14">
      <c r="A1157" s="62" t="s">
        <v>18</v>
      </c>
      <c r="B1157" s="18"/>
      <c r="C1157" s="18"/>
      <c r="D1157" s="19"/>
      <c r="E1157" s="20"/>
      <c r="F1157" s="66"/>
      <c r="G1157" s="18"/>
      <c r="H1157" s="9" t="str">
        <f t="shared" si="126"/>
        <v>-</v>
      </c>
      <c r="I1157" s="109" t="str">
        <f t="shared" si="131"/>
        <v xml:space="preserve"> </v>
      </c>
      <c r="J1157" s="10" t="str">
        <f t="shared" si="132"/>
        <v>-</v>
      </c>
      <c r="K1157" s="10" t="str">
        <f t="shared" si="127"/>
        <v>-</v>
      </c>
      <c r="L1157" s="10" t="str">
        <f t="shared" si="128"/>
        <v>-</v>
      </c>
      <c r="M1157" s="10" t="str">
        <f t="shared" si="129"/>
        <v>-</v>
      </c>
      <c r="N1157" s="10" t="str">
        <f t="shared" si="130"/>
        <v>-</v>
      </c>
    </row>
    <row r="1158" spans="1:14">
      <c r="A1158" s="62" t="s">
        <v>18</v>
      </c>
      <c r="B1158" s="18"/>
      <c r="C1158" s="18"/>
      <c r="D1158" s="19"/>
      <c r="E1158" s="20"/>
      <c r="F1158" s="66"/>
      <c r="G1158" s="18"/>
      <c r="H1158" s="9" t="str">
        <f t="shared" si="126"/>
        <v>-</v>
      </c>
      <c r="I1158" s="109" t="str">
        <f t="shared" si="131"/>
        <v xml:space="preserve"> </v>
      </c>
      <c r="J1158" s="10" t="str">
        <f t="shared" si="132"/>
        <v>-</v>
      </c>
      <c r="K1158" s="10" t="str">
        <f t="shared" si="127"/>
        <v>-</v>
      </c>
      <c r="L1158" s="10" t="str">
        <f t="shared" si="128"/>
        <v>-</v>
      </c>
      <c r="M1158" s="10" t="str">
        <f t="shared" si="129"/>
        <v>-</v>
      </c>
      <c r="N1158" s="10" t="str">
        <f t="shared" si="130"/>
        <v>-</v>
      </c>
    </row>
    <row r="1159" spans="1:14">
      <c r="A1159" s="62" t="s">
        <v>18</v>
      </c>
      <c r="B1159" s="18"/>
      <c r="C1159" s="18"/>
      <c r="D1159" s="19"/>
      <c r="E1159" s="20"/>
      <c r="F1159" s="66"/>
      <c r="G1159" s="18"/>
      <c r="H1159" s="9" t="str">
        <f t="shared" si="126"/>
        <v>-</v>
      </c>
      <c r="I1159" s="109" t="str">
        <f t="shared" si="131"/>
        <v xml:space="preserve"> </v>
      </c>
      <c r="J1159" s="10" t="str">
        <f t="shared" si="132"/>
        <v>-</v>
      </c>
      <c r="K1159" s="10" t="str">
        <f t="shared" si="127"/>
        <v>-</v>
      </c>
      <c r="L1159" s="10" t="str">
        <f t="shared" si="128"/>
        <v>-</v>
      </c>
      <c r="M1159" s="10" t="str">
        <f t="shared" si="129"/>
        <v>-</v>
      </c>
      <c r="N1159" s="10" t="str">
        <f t="shared" si="130"/>
        <v>-</v>
      </c>
    </row>
    <row r="1160" spans="1:14">
      <c r="A1160" s="62" t="s">
        <v>18</v>
      </c>
      <c r="B1160" s="18"/>
      <c r="C1160" s="18"/>
      <c r="D1160" s="19"/>
      <c r="E1160" s="20"/>
      <c r="F1160" s="66"/>
      <c r="G1160" s="18"/>
      <c r="H1160" s="9" t="str">
        <f t="shared" si="126"/>
        <v>-</v>
      </c>
      <c r="I1160" s="109" t="str">
        <f t="shared" si="131"/>
        <v xml:space="preserve"> </v>
      </c>
      <c r="J1160" s="10" t="str">
        <f t="shared" si="132"/>
        <v>-</v>
      </c>
      <c r="K1160" s="10" t="str">
        <f t="shared" si="127"/>
        <v>-</v>
      </c>
      <c r="L1160" s="10" t="str">
        <f t="shared" si="128"/>
        <v>-</v>
      </c>
      <c r="M1160" s="10" t="str">
        <f t="shared" si="129"/>
        <v>-</v>
      </c>
      <c r="N1160" s="10" t="str">
        <f t="shared" si="130"/>
        <v>-</v>
      </c>
    </row>
    <row r="1161" spans="1:14">
      <c r="A1161" s="62" t="s">
        <v>18</v>
      </c>
      <c r="B1161" s="18"/>
      <c r="C1161" s="18"/>
      <c r="D1161" s="19"/>
      <c r="E1161" s="20"/>
      <c r="F1161" s="66"/>
      <c r="G1161" s="18"/>
      <c r="H1161" s="9" t="str">
        <f t="shared" si="126"/>
        <v>-</v>
      </c>
      <c r="I1161" s="109" t="str">
        <f t="shared" si="131"/>
        <v xml:space="preserve"> </v>
      </c>
      <c r="J1161" s="10" t="str">
        <f t="shared" si="132"/>
        <v>-</v>
      </c>
      <c r="K1161" s="10" t="str">
        <f t="shared" si="127"/>
        <v>-</v>
      </c>
      <c r="L1161" s="10" t="str">
        <f t="shared" si="128"/>
        <v>-</v>
      </c>
      <c r="M1161" s="10" t="str">
        <f t="shared" si="129"/>
        <v>-</v>
      </c>
      <c r="N1161" s="10" t="str">
        <f t="shared" si="130"/>
        <v>-</v>
      </c>
    </row>
    <row r="1162" spans="1:14">
      <c r="A1162" s="62" t="s">
        <v>18</v>
      </c>
      <c r="B1162" s="18"/>
      <c r="C1162" s="18"/>
      <c r="D1162" s="19"/>
      <c r="E1162" s="20"/>
      <c r="F1162" s="66"/>
      <c r="G1162" s="18"/>
      <c r="H1162" s="9" t="str">
        <f t="shared" si="126"/>
        <v>-</v>
      </c>
      <c r="I1162" s="109" t="str">
        <f t="shared" si="131"/>
        <v xml:space="preserve"> </v>
      </c>
      <c r="J1162" s="10" t="str">
        <f t="shared" si="132"/>
        <v>-</v>
      </c>
      <c r="K1162" s="10" t="str">
        <f t="shared" si="127"/>
        <v>-</v>
      </c>
      <c r="L1162" s="10" t="str">
        <f t="shared" si="128"/>
        <v>-</v>
      </c>
      <c r="M1162" s="10" t="str">
        <f t="shared" si="129"/>
        <v>-</v>
      </c>
      <c r="N1162" s="10" t="str">
        <f t="shared" si="130"/>
        <v>-</v>
      </c>
    </row>
    <row r="1163" spans="1:14">
      <c r="A1163" s="62" t="s">
        <v>18</v>
      </c>
      <c r="B1163" s="18"/>
      <c r="C1163" s="18"/>
      <c r="D1163" s="19"/>
      <c r="E1163" s="20"/>
      <c r="F1163" s="66"/>
      <c r="G1163" s="18"/>
      <c r="H1163" s="9" t="str">
        <f t="shared" si="126"/>
        <v>-</v>
      </c>
      <c r="I1163" s="109" t="str">
        <f t="shared" si="131"/>
        <v xml:space="preserve"> </v>
      </c>
      <c r="J1163" s="10" t="str">
        <f t="shared" si="132"/>
        <v>-</v>
      </c>
      <c r="K1163" s="10" t="str">
        <f t="shared" si="127"/>
        <v>-</v>
      </c>
      <c r="L1163" s="10" t="str">
        <f t="shared" si="128"/>
        <v>-</v>
      </c>
      <c r="M1163" s="10" t="str">
        <f t="shared" si="129"/>
        <v>-</v>
      </c>
      <c r="N1163" s="10" t="str">
        <f t="shared" si="130"/>
        <v>-</v>
      </c>
    </row>
    <row r="1164" spans="1:14">
      <c r="A1164" s="62" t="s">
        <v>18</v>
      </c>
      <c r="B1164" s="18"/>
      <c r="C1164" s="18"/>
      <c r="D1164" s="19"/>
      <c r="E1164" s="20"/>
      <c r="F1164" s="66"/>
      <c r="G1164" s="18"/>
      <c r="H1164" s="9" t="str">
        <f t="shared" si="126"/>
        <v>-</v>
      </c>
      <c r="I1164" s="109" t="str">
        <f t="shared" si="131"/>
        <v xml:space="preserve"> </v>
      </c>
      <c r="J1164" s="10" t="str">
        <f t="shared" si="132"/>
        <v>-</v>
      </c>
      <c r="K1164" s="10" t="str">
        <f t="shared" si="127"/>
        <v>-</v>
      </c>
      <c r="L1164" s="10" t="str">
        <f t="shared" si="128"/>
        <v>-</v>
      </c>
      <c r="M1164" s="10" t="str">
        <f t="shared" si="129"/>
        <v>-</v>
      </c>
      <c r="N1164" s="10" t="str">
        <f t="shared" si="130"/>
        <v>-</v>
      </c>
    </row>
    <row r="1165" spans="1:14">
      <c r="A1165" s="62" t="s">
        <v>18</v>
      </c>
      <c r="B1165" s="18"/>
      <c r="C1165" s="18"/>
      <c r="D1165" s="19"/>
      <c r="E1165" s="20"/>
      <c r="F1165" s="66"/>
      <c r="G1165" s="18"/>
      <c r="H1165" s="9" t="str">
        <f t="shared" si="126"/>
        <v>-</v>
      </c>
      <c r="I1165" s="109" t="str">
        <f t="shared" si="131"/>
        <v xml:space="preserve"> </v>
      </c>
      <c r="J1165" s="10" t="str">
        <f t="shared" si="132"/>
        <v>-</v>
      </c>
      <c r="K1165" s="10" t="str">
        <f t="shared" si="127"/>
        <v>-</v>
      </c>
      <c r="L1165" s="10" t="str">
        <f t="shared" si="128"/>
        <v>-</v>
      </c>
      <c r="M1165" s="10" t="str">
        <f t="shared" si="129"/>
        <v>-</v>
      </c>
      <c r="N1165" s="10" t="str">
        <f t="shared" si="130"/>
        <v>-</v>
      </c>
    </row>
    <row r="1166" spans="1:14">
      <c r="A1166" s="62" t="s">
        <v>18</v>
      </c>
      <c r="B1166" s="18"/>
      <c r="C1166" s="18"/>
      <c r="D1166" s="19"/>
      <c r="E1166" s="20"/>
      <c r="F1166" s="66"/>
      <c r="G1166" s="18"/>
      <c r="H1166" s="9" t="str">
        <f t="shared" si="126"/>
        <v>-</v>
      </c>
      <c r="I1166" s="109" t="str">
        <f t="shared" si="131"/>
        <v xml:space="preserve"> </v>
      </c>
      <c r="J1166" s="10" t="str">
        <f t="shared" si="132"/>
        <v>-</v>
      </c>
      <c r="K1166" s="10" t="str">
        <f t="shared" si="127"/>
        <v>-</v>
      </c>
      <c r="L1166" s="10" t="str">
        <f t="shared" si="128"/>
        <v>-</v>
      </c>
      <c r="M1166" s="10" t="str">
        <f t="shared" si="129"/>
        <v>-</v>
      </c>
      <c r="N1166" s="10" t="str">
        <f t="shared" si="130"/>
        <v>-</v>
      </c>
    </row>
    <row r="1167" spans="1:14">
      <c r="A1167" s="62" t="s">
        <v>18</v>
      </c>
      <c r="B1167" s="18"/>
      <c r="C1167" s="18"/>
      <c r="D1167" s="19"/>
      <c r="E1167" s="20"/>
      <c r="F1167" s="66"/>
      <c r="G1167" s="18"/>
      <c r="H1167" s="9" t="str">
        <f t="shared" si="126"/>
        <v>-</v>
      </c>
      <c r="I1167" s="109" t="str">
        <f t="shared" si="131"/>
        <v xml:space="preserve"> </v>
      </c>
      <c r="J1167" s="10" t="str">
        <f t="shared" si="132"/>
        <v>-</v>
      </c>
      <c r="K1167" s="10" t="str">
        <f t="shared" si="127"/>
        <v>-</v>
      </c>
      <c r="L1167" s="10" t="str">
        <f t="shared" si="128"/>
        <v>-</v>
      </c>
      <c r="M1167" s="10" t="str">
        <f t="shared" si="129"/>
        <v>-</v>
      </c>
      <c r="N1167" s="10" t="str">
        <f t="shared" si="130"/>
        <v>-</v>
      </c>
    </row>
    <row r="1168" spans="1:14">
      <c r="A1168" s="62" t="s">
        <v>18</v>
      </c>
      <c r="B1168" s="18"/>
      <c r="C1168" s="18"/>
      <c r="D1168" s="19"/>
      <c r="E1168" s="20"/>
      <c r="F1168" s="66"/>
      <c r="G1168" s="18"/>
      <c r="H1168" s="9" t="str">
        <f t="shared" si="126"/>
        <v>-</v>
      </c>
      <c r="I1168" s="109" t="str">
        <f t="shared" si="131"/>
        <v xml:space="preserve"> </v>
      </c>
      <c r="J1168" s="10" t="str">
        <f t="shared" si="132"/>
        <v>-</v>
      </c>
      <c r="K1168" s="10" t="str">
        <f t="shared" si="127"/>
        <v>-</v>
      </c>
      <c r="L1168" s="10" t="str">
        <f t="shared" si="128"/>
        <v>-</v>
      </c>
      <c r="M1168" s="10" t="str">
        <f t="shared" si="129"/>
        <v>-</v>
      </c>
      <c r="N1168" s="10" t="str">
        <f t="shared" si="130"/>
        <v>-</v>
      </c>
    </row>
    <row r="1169" spans="1:14">
      <c r="A1169" s="62" t="s">
        <v>18</v>
      </c>
      <c r="B1169" s="18"/>
      <c r="C1169" s="18"/>
      <c r="D1169" s="19"/>
      <c r="E1169" s="20"/>
      <c r="F1169" s="66"/>
      <c r="G1169" s="18"/>
      <c r="H1169" s="9" t="str">
        <f t="shared" si="126"/>
        <v>-</v>
      </c>
      <c r="I1169" s="109" t="str">
        <f t="shared" si="131"/>
        <v xml:space="preserve"> </v>
      </c>
      <c r="J1169" s="10" t="str">
        <f t="shared" si="132"/>
        <v>-</v>
      </c>
      <c r="K1169" s="10" t="str">
        <f t="shared" si="127"/>
        <v>-</v>
      </c>
      <c r="L1169" s="10" t="str">
        <f t="shared" si="128"/>
        <v>-</v>
      </c>
      <c r="M1169" s="10" t="str">
        <f t="shared" si="129"/>
        <v>-</v>
      </c>
      <c r="N1169" s="10" t="str">
        <f t="shared" si="130"/>
        <v>-</v>
      </c>
    </row>
    <row r="1170" spans="1:14">
      <c r="A1170" s="62" t="s">
        <v>18</v>
      </c>
      <c r="B1170" s="18"/>
      <c r="C1170" s="18"/>
      <c r="D1170" s="19"/>
      <c r="E1170" s="20"/>
      <c r="F1170" s="66"/>
      <c r="G1170" s="18"/>
      <c r="H1170" s="9" t="str">
        <f t="shared" si="126"/>
        <v>-</v>
      </c>
      <c r="I1170" s="109" t="str">
        <f t="shared" si="131"/>
        <v xml:space="preserve"> </v>
      </c>
      <c r="J1170" s="10" t="str">
        <f t="shared" si="132"/>
        <v>-</v>
      </c>
      <c r="K1170" s="10" t="str">
        <f t="shared" si="127"/>
        <v>-</v>
      </c>
      <c r="L1170" s="10" t="str">
        <f t="shared" si="128"/>
        <v>-</v>
      </c>
      <c r="M1170" s="10" t="str">
        <f t="shared" si="129"/>
        <v>-</v>
      </c>
      <c r="N1170" s="10" t="str">
        <f t="shared" si="130"/>
        <v>-</v>
      </c>
    </row>
    <row r="1171" spans="1:14">
      <c r="A1171" s="62" t="s">
        <v>18</v>
      </c>
      <c r="B1171" s="18"/>
      <c r="C1171" s="18"/>
      <c r="D1171" s="19"/>
      <c r="E1171" s="20"/>
      <c r="F1171" s="66"/>
      <c r="G1171" s="18"/>
      <c r="H1171" s="9" t="str">
        <f t="shared" si="126"/>
        <v>-</v>
      </c>
      <c r="I1171" s="109" t="str">
        <f t="shared" si="131"/>
        <v xml:space="preserve"> </v>
      </c>
      <c r="J1171" s="10" t="str">
        <f t="shared" si="132"/>
        <v>-</v>
      </c>
      <c r="K1171" s="10" t="str">
        <f t="shared" si="127"/>
        <v>-</v>
      </c>
      <c r="L1171" s="10" t="str">
        <f t="shared" si="128"/>
        <v>-</v>
      </c>
      <c r="M1171" s="10" t="str">
        <f t="shared" si="129"/>
        <v>-</v>
      </c>
      <c r="N1171" s="10" t="str">
        <f t="shared" si="130"/>
        <v>-</v>
      </c>
    </row>
    <row r="1172" spans="1:14">
      <c r="A1172" s="62" t="s">
        <v>18</v>
      </c>
      <c r="B1172" s="18"/>
      <c r="C1172" s="18"/>
      <c r="D1172" s="19"/>
      <c r="E1172" s="20"/>
      <c r="F1172" s="66"/>
      <c r="G1172" s="18"/>
      <c r="H1172" s="9" t="str">
        <f t="shared" si="126"/>
        <v>-</v>
      </c>
      <c r="I1172" s="109" t="str">
        <f t="shared" si="131"/>
        <v xml:space="preserve"> </v>
      </c>
      <c r="J1172" s="10" t="str">
        <f t="shared" si="132"/>
        <v>-</v>
      </c>
      <c r="K1172" s="10" t="str">
        <f t="shared" si="127"/>
        <v>-</v>
      </c>
      <c r="L1172" s="10" t="str">
        <f t="shared" si="128"/>
        <v>-</v>
      </c>
      <c r="M1172" s="10" t="str">
        <f t="shared" si="129"/>
        <v>-</v>
      </c>
      <c r="N1172" s="10" t="str">
        <f t="shared" si="130"/>
        <v>-</v>
      </c>
    </row>
    <row r="1173" spans="1:14">
      <c r="A1173" s="62" t="s">
        <v>18</v>
      </c>
      <c r="B1173" s="18"/>
      <c r="C1173" s="18"/>
      <c r="D1173" s="19"/>
      <c r="E1173" s="20"/>
      <c r="F1173" s="66"/>
      <c r="G1173" s="18"/>
      <c r="H1173" s="9" t="str">
        <f t="shared" si="126"/>
        <v>-</v>
      </c>
      <c r="I1173" s="109" t="str">
        <f t="shared" si="131"/>
        <v xml:space="preserve"> </v>
      </c>
      <c r="J1173" s="10" t="str">
        <f t="shared" si="132"/>
        <v>-</v>
      </c>
      <c r="K1173" s="10" t="str">
        <f t="shared" si="127"/>
        <v>-</v>
      </c>
      <c r="L1173" s="10" t="str">
        <f t="shared" si="128"/>
        <v>-</v>
      </c>
      <c r="M1173" s="10" t="str">
        <f t="shared" si="129"/>
        <v>-</v>
      </c>
      <c r="N1173" s="10" t="str">
        <f t="shared" si="130"/>
        <v>-</v>
      </c>
    </row>
    <row r="1174" spans="1:14">
      <c r="A1174" s="62" t="s">
        <v>18</v>
      </c>
      <c r="B1174" s="18"/>
      <c r="C1174" s="18"/>
      <c r="D1174" s="19"/>
      <c r="E1174" s="20"/>
      <c r="F1174" s="66"/>
      <c r="G1174" s="18"/>
      <c r="H1174" s="9" t="str">
        <f t="shared" si="126"/>
        <v>-</v>
      </c>
      <c r="I1174" s="109" t="str">
        <f t="shared" si="131"/>
        <v xml:space="preserve"> </v>
      </c>
      <c r="J1174" s="10" t="str">
        <f t="shared" si="132"/>
        <v>-</v>
      </c>
      <c r="K1174" s="10" t="str">
        <f t="shared" si="127"/>
        <v>-</v>
      </c>
      <c r="L1174" s="10" t="str">
        <f t="shared" si="128"/>
        <v>-</v>
      </c>
      <c r="M1174" s="10" t="str">
        <f t="shared" si="129"/>
        <v>-</v>
      </c>
      <c r="N1174" s="10" t="str">
        <f t="shared" si="130"/>
        <v>-</v>
      </c>
    </row>
    <row r="1175" spans="1:14">
      <c r="A1175" s="62" t="s">
        <v>18</v>
      </c>
      <c r="B1175" s="18"/>
      <c r="C1175" s="18"/>
      <c r="D1175" s="19"/>
      <c r="E1175" s="20"/>
      <c r="F1175" s="66"/>
      <c r="G1175" s="18"/>
      <c r="H1175" s="9" t="str">
        <f t="shared" si="126"/>
        <v>-</v>
      </c>
      <c r="I1175" s="109" t="str">
        <f t="shared" si="131"/>
        <v xml:space="preserve"> </v>
      </c>
      <c r="J1175" s="10" t="str">
        <f t="shared" si="132"/>
        <v>-</v>
      </c>
      <c r="K1175" s="10" t="str">
        <f t="shared" si="127"/>
        <v>-</v>
      </c>
      <c r="L1175" s="10" t="str">
        <f t="shared" si="128"/>
        <v>-</v>
      </c>
      <c r="M1175" s="10" t="str">
        <f t="shared" si="129"/>
        <v>-</v>
      </c>
      <c r="N1175" s="10" t="str">
        <f t="shared" si="130"/>
        <v>-</v>
      </c>
    </row>
    <row r="1176" spans="1:14">
      <c r="A1176" s="62" t="s">
        <v>18</v>
      </c>
      <c r="B1176" s="18"/>
      <c r="C1176" s="18"/>
      <c r="D1176" s="19"/>
      <c r="E1176" s="20"/>
      <c r="F1176" s="66"/>
      <c r="G1176" s="18"/>
      <c r="H1176" s="9" t="str">
        <f t="shared" si="126"/>
        <v>-</v>
      </c>
      <c r="I1176" s="109" t="str">
        <f t="shared" si="131"/>
        <v xml:space="preserve"> </v>
      </c>
      <c r="J1176" s="10" t="str">
        <f t="shared" si="132"/>
        <v>-</v>
      </c>
      <c r="K1176" s="10" t="str">
        <f t="shared" si="127"/>
        <v>-</v>
      </c>
      <c r="L1176" s="10" t="str">
        <f t="shared" si="128"/>
        <v>-</v>
      </c>
      <c r="M1176" s="10" t="str">
        <f t="shared" si="129"/>
        <v>-</v>
      </c>
      <c r="N1176" s="10" t="str">
        <f t="shared" si="130"/>
        <v>-</v>
      </c>
    </row>
    <row r="1177" spans="1:14">
      <c r="A1177" s="62" t="s">
        <v>18</v>
      </c>
      <c r="B1177" s="18"/>
      <c r="C1177" s="18"/>
      <c r="D1177" s="19"/>
      <c r="E1177" s="20"/>
      <c r="F1177" s="66"/>
      <c r="G1177" s="18"/>
      <c r="H1177" s="9" t="str">
        <f t="shared" si="126"/>
        <v>-</v>
      </c>
      <c r="I1177" s="109" t="str">
        <f t="shared" si="131"/>
        <v xml:space="preserve"> </v>
      </c>
      <c r="J1177" s="10" t="str">
        <f t="shared" si="132"/>
        <v>-</v>
      </c>
      <c r="K1177" s="10" t="str">
        <f t="shared" si="127"/>
        <v>-</v>
      </c>
      <c r="L1177" s="10" t="str">
        <f t="shared" si="128"/>
        <v>-</v>
      </c>
      <c r="M1177" s="10" t="str">
        <f t="shared" si="129"/>
        <v>-</v>
      </c>
      <c r="N1177" s="10" t="str">
        <f t="shared" si="130"/>
        <v>-</v>
      </c>
    </row>
    <row r="1178" spans="1:14">
      <c r="A1178" s="62" t="s">
        <v>18</v>
      </c>
      <c r="B1178" s="18"/>
      <c r="C1178" s="18"/>
      <c r="D1178" s="19"/>
      <c r="E1178" s="20"/>
      <c r="F1178" s="66"/>
      <c r="G1178" s="18"/>
      <c r="H1178" s="9" t="str">
        <f t="shared" si="126"/>
        <v>-</v>
      </c>
      <c r="I1178" s="109" t="str">
        <f t="shared" si="131"/>
        <v xml:space="preserve"> </v>
      </c>
      <c r="J1178" s="10" t="str">
        <f t="shared" si="132"/>
        <v>-</v>
      </c>
      <c r="K1178" s="10" t="str">
        <f t="shared" si="127"/>
        <v>-</v>
      </c>
      <c r="L1178" s="10" t="str">
        <f t="shared" si="128"/>
        <v>-</v>
      </c>
      <c r="M1178" s="10" t="str">
        <f t="shared" si="129"/>
        <v>-</v>
      </c>
      <c r="N1178" s="10" t="str">
        <f t="shared" si="130"/>
        <v>-</v>
      </c>
    </row>
    <row r="1179" spans="1:14">
      <c r="A1179" s="62" t="s">
        <v>18</v>
      </c>
      <c r="B1179" s="18"/>
      <c r="C1179" s="18"/>
      <c r="D1179" s="19"/>
      <c r="E1179" s="20"/>
      <c r="F1179" s="66"/>
      <c r="G1179" s="18"/>
      <c r="H1179" s="9" t="str">
        <f t="shared" si="126"/>
        <v>-</v>
      </c>
      <c r="I1179" s="109" t="str">
        <f t="shared" si="131"/>
        <v xml:space="preserve"> </v>
      </c>
      <c r="J1179" s="10" t="str">
        <f t="shared" si="132"/>
        <v>-</v>
      </c>
      <c r="K1179" s="10" t="str">
        <f t="shared" si="127"/>
        <v>-</v>
      </c>
      <c r="L1179" s="10" t="str">
        <f t="shared" si="128"/>
        <v>-</v>
      </c>
      <c r="M1179" s="10" t="str">
        <f t="shared" si="129"/>
        <v>-</v>
      </c>
      <c r="N1179" s="10" t="str">
        <f t="shared" si="130"/>
        <v>-</v>
      </c>
    </row>
    <row r="1180" spans="1:14">
      <c r="A1180" s="62" t="s">
        <v>18</v>
      </c>
      <c r="B1180" s="18"/>
      <c r="C1180" s="18"/>
      <c r="D1180" s="19"/>
      <c r="E1180" s="20"/>
      <c r="F1180" s="66"/>
      <c r="G1180" s="18"/>
      <c r="H1180" s="9" t="str">
        <f t="shared" si="126"/>
        <v>-</v>
      </c>
      <c r="I1180" s="109" t="str">
        <f t="shared" si="131"/>
        <v xml:space="preserve"> </v>
      </c>
      <c r="J1180" s="10" t="str">
        <f t="shared" si="132"/>
        <v>-</v>
      </c>
      <c r="K1180" s="10" t="str">
        <f t="shared" si="127"/>
        <v>-</v>
      </c>
      <c r="L1180" s="10" t="str">
        <f t="shared" si="128"/>
        <v>-</v>
      </c>
      <c r="M1180" s="10" t="str">
        <f t="shared" si="129"/>
        <v>-</v>
      </c>
      <c r="N1180" s="10" t="str">
        <f t="shared" si="130"/>
        <v>-</v>
      </c>
    </row>
    <row r="1181" spans="1:14">
      <c r="A1181" s="62" t="s">
        <v>18</v>
      </c>
      <c r="B1181" s="18"/>
      <c r="C1181" s="18"/>
      <c r="D1181" s="19"/>
      <c r="E1181" s="20"/>
      <c r="F1181" s="66"/>
      <c r="G1181" s="18"/>
      <c r="H1181" s="9" t="str">
        <f t="shared" si="126"/>
        <v>-</v>
      </c>
      <c r="I1181" s="109" t="str">
        <f t="shared" si="131"/>
        <v xml:space="preserve"> </v>
      </c>
      <c r="J1181" s="10" t="str">
        <f t="shared" si="132"/>
        <v>-</v>
      </c>
      <c r="K1181" s="10" t="str">
        <f t="shared" si="127"/>
        <v>-</v>
      </c>
      <c r="L1181" s="10" t="str">
        <f t="shared" si="128"/>
        <v>-</v>
      </c>
      <c r="M1181" s="10" t="str">
        <f t="shared" si="129"/>
        <v>-</v>
      </c>
      <c r="N1181" s="10" t="str">
        <f t="shared" si="130"/>
        <v>-</v>
      </c>
    </row>
    <row r="1182" spans="1:14">
      <c r="A1182" s="62" t="s">
        <v>18</v>
      </c>
      <c r="B1182" s="18"/>
      <c r="C1182" s="18"/>
      <c r="D1182" s="19"/>
      <c r="E1182" s="20"/>
      <c r="F1182" s="66"/>
      <c r="G1182" s="18"/>
      <c r="H1182" s="9" t="str">
        <f t="shared" si="126"/>
        <v>-</v>
      </c>
      <c r="I1182" s="109" t="str">
        <f t="shared" si="131"/>
        <v xml:space="preserve"> </v>
      </c>
      <c r="J1182" s="10" t="str">
        <f t="shared" si="132"/>
        <v>-</v>
      </c>
      <c r="K1182" s="10" t="str">
        <f t="shared" si="127"/>
        <v>-</v>
      </c>
      <c r="L1182" s="10" t="str">
        <f t="shared" si="128"/>
        <v>-</v>
      </c>
      <c r="M1182" s="10" t="str">
        <f t="shared" si="129"/>
        <v>-</v>
      </c>
      <c r="N1182" s="10" t="str">
        <f t="shared" si="130"/>
        <v>-</v>
      </c>
    </row>
    <row r="1183" spans="1:14">
      <c r="A1183" s="62" t="s">
        <v>18</v>
      </c>
      <c r="B1183" s="18"/>
      <c r="C1183" s="18"/>
      <c r="D1183" s="19"/>
      <c r="E1183" s="20"/>
      <c r="F1183" s="66"/>
      <c r="G1183" s="18"/>
      <c r="H1183" s="9" t="str">
        <f t="shared" si="126"/>
        <v>-</v>
      </c>
      <c r="I1183" s="109" t="str">
        <f t="shared" si="131"/>
        <v xml:space="preserve"> </v>
      </c>
      <c r="J1183" s="10" t="str">
        <f t="shared" si="132"/>
        <v>-</v>
      </c>
      <c r="K1183" s="10" t="str">
        <f t="shared" si="127"/>
        <v>-</v>
      </c>
      <c r="L1183" s="10" t="str">
        <f t="shared" si="128"/>
        <v>-</v>
      </c>
      <c r="M1183" s="10" t="str">
        <f t="shared" si="129"/>
        <v>-</v>
      </c>
      <c r="N1183" s="10" t="str">
        <f t="shared" si="130"/>
        <v>-</v>
      </c>
    </row>
    <row r="1184" spans="1:14">
      <c r="A1184" s="62" t="s">
        <v>18</v>
      </c>
      <c r="B1184" s="18"/>
      <c r="C1184" s="18"/>
      <c r="D1184" s="19"/>
      <c r="E1184" s="20"/>
      <c r="F1184" s="66"/>
      <c r="G1184" s="18"/>
      <c r="H1184" s="9" t="str">
        <f t="shared" si="126"/>
        <v>-</v>
      </c>
      <c r="I1184" s="109" t="str">
        <f t="shared" si="131"/>
        <v xml:space="preserve"> </v>
      </c>
      <c r="J1184" s="10" t="str">
        <f t="shared" si="132"/>
        <v>-</v>
      </c>
      <c r="K1184" s="10" t="str">
        <f t="shared" si="127"/>
        <v>-</v>
      </c>
      <c r="L1184" s="10" t="str">
        <f t="shared" si="128"/>
        <v>-</v>
      </c>
      <c r="M1184" s="10" t="str">
        <f t="shared" si="129"/>
        <v>-</v>
      </c>
      <c r="N1184" s="10" t="str">
        <f t="shared" si="130"/>
        <v>-</v>
      </c>
    </row>
    <row r="1185" spans="1:14">
      <c r="A1185" s="62" t="s">
        <v>18</v>
      </c>
      <c r="B1185" s="18"/>
      <c r="C1185" s="18"/>
      <c r="D1185" s="19"/>
      <c r="E1185" s="20"/>
      <c r="F1185" s="66"/>
      <c r="G1185" s="18"/>
      <c r="H1185" s="9" t="str">
        <f t="shared" si="126"/>
        <v>-</v>
      </c>
      <c r="I1185" s="109" t="str">
        <f t="shared" si="131"/>
        <v xml:space="preserve"> </v>
      </c>
      <c r="J1185" s="10" t="str">
        <f t="shared" si="132"/>
        <v>-</v>
      </c>
      <c r="K1185" s="10" t="str">
        <f t="shared" si="127"/>
        <v>-</v>
      </c>
      <c r="L1185" s="10" t="str">
        <f t="shared" si="128"/>
        <v>-</v>
      </c>
      <c r="M1185" s="10" t="str">
        <f t="shared" si="129"/>
        <v>-</v>
      </c>
      <c r="N1185" s="10" t="str">
        <f t="shared" si="130"/>
        <v>-</v>
      </c>
    </row>
    <row r="1186" spans="1:14">
      <c r="A1186" s="62" t="s">
        <v>18</v>
      </c>
      <c r="B1186" s="18"/>
      <c r="C1186" s="18"/>
      <c r="D1186" s="19"/>
      <c r="E1186" s="20"/>
      <c r="F1186" s="66"/>
      <c r="G1186" s="18"/>
      <c r="H1186" s="9" t="str">
        <f t="shared" si="126"/>
        <v>-</v>
      </c>
      <c r="I1186" s="109" t="str">
        <f t="shared" si="131"/>
        <v xml:space="preserve"> </v>
      </c>
      <c r="J1186" s="10" t="str">
        <f t="shared" si="132"/>
        <v>-</v>
      </c>
      <c r="K1186" s="10" t="str">
        <f t="shared" si="127"/>
        <v>-</v>
      </c>
      <c r="L1186" s="10" t="str">
        <f t="shared" si="128"/>
        <v>-</v>
      </c>
      <c r="M1186" s="10" t="str">
        <f t="shared" si="129"/>
        <v>-</v>
      </c>
      <c r="N1186" s="10" t="str">
        <f t="shared" si="130"/>
        <v>-</v>
      </c>
    </row>
    <row r="1187" spans="1:14">
      <c r="A1187" s="62" t="s">
        <v>18</v>
      </c>
      <c r="B1187" s="18"/>
      <c r="C1187" s="18"/>
      <c r="D1187" s="19"/>
      <c r="E1187" s="20"/>
      <c r="F1187" s="66"/>
      <c r="G1187" s="18"/>
      <c r="H1187" s="9" t="str">
        <f t="shared" si="126"/>
        <v>-</v>
      </c>
      <c r="I1187" s="109" t="str">
        <f t="shared" si="131"/>
        <v xml:space="preserve"> </v>
      </c>
      <c r="J1187" s="10" t="str">
        <f t="shared" si="132"/>
        <v>-</v>
      </c>
      <c r="K1187" s="10" t="str">
        <f t="shared" si="127"/>
        <v>-</v>
      </c>
      <c r="L1187" s="10" t="str">
        <f t="shared" si="128"/>
        <v>-</v>
      </c>
      <c r="M1187" s="10" t="str">
        <f t="shared" si="129"/>
        <v>-</v>
      </c>
      <c r="N1187" s="10" t="str">
        <f t="shared" si="130"/>
        <v>-</v>
      </c>
    </row>
    <row r="1188" spans="1:14">
      <c r="A1188" s="62" t="s">
        <v>18</v>
      </c>
      <c r="B1188" s="18"/>
      <c r="C1188" s="18"/>
      <c r="D1188" s="19"/>
      <c r="E1188" s="20"/>
      <c r="F1188" s="66"/>
      <c r="G1188" s="18"/>
      <c r="H1188" s="9" t="str">
        <f t="shared" si="126"/>
        <v>-</v>
      </c>
      <c r="I1188" s="109" t="str">
        <f t="shared" si="131"/>
        <v xml:space="preserve"> </v>
      </c>
      <c r="J1188" s="10" t="str">
        <f t="shared" si="132"/>
        <v>-</v>
      </c>
      <c r="K1188" s="10" t="str">
        <f t="shared" si="127"/>
        <v>-</v>
      </c>
      <c r="L1188" s="10" t="str">
        <f t="shared" si="128"/>
        <v>-</v>
      </c>
      <c r="M1188" s="10" t="str">
        <f t="shared" si="129"/>
        <v>-</v>
      </c>
      <c r="N1188" s="10" t="str">
        <f t="shared" si="130"/>
        <v>-</v>
      </c>
    </row>
    <row r="1189" spans="1:14">
      <c r="A1189" s="62" t="s">
        <v>18</v>
      </c>
      <c r="B1189" s="18"/>
      <c r="C1189" s="18"/>
      <c r="D1189" s="19"/>
      <c r="E1189" s="20"/>
      <c r="F1189" s="66"/>
      <c r="G1189" s="18"/>
      <c r="H1189" s="9" t="str">
        <f t="shared" si="126"/>
        <v>-</v>
      </c>
      <c r="I1189" s="109" t="str">
        <f t="shared" si="131"/>
        <v xml:space="preserve"> </v>
      </c>
      <c r="J1189" s="10" t="str">
        <f t="shared" si="132"/>
        <v>-</v>
      </c>
      <c r="K1189" s="10" t="str">
        <f t="shared" si="127"/>
        <v>-</v>
      </c>
      <c r="L1189" s="10" t="str">
        <f t="shared" si="128"/>
        <v>-</v>
      </c>
      <c r="M1189" s="10" t="str">
        <f t="shared" si="129"/>
        <v>-</v>
      </c>
      <c r="N1189" s="10" t="str">
        <f t="shared" si="130"/>
        <v>-</v>
      </c>
    </row>
    <row r="1190" spans="1:14">
      <c r="A1190" s="62" t="s">
        <v>18</v>
      </c>
      <c r="B1190" s="18"/>
      <c r="C1190" s="18"/>
      <c r="D1190" s="19"/>
      <c r="E1190" s="20"/>
      <c r="F1190" s="66"/>
      <c r="G1190" s="18"/>
      <c r="H1190" s="9" t="str">
        <f t="shared" si="126"/>
        <v>-</v>
      </c>
      <c r="I1190" s="109" t="str">
        <f t="shared" si="131"/>
        <v xml:space="preserve"> </v>
      </c>
      <c r="J1190" s="10" t="str">
        <f t="shared" si="132"/>
        <v>-</v>
      </c>
      <c r="K1190" s="10" t="str">
        <f t="shared" si="127"/>
        <v>-</v>
      </c>
      <c r="L1190" s="10" t="str">
        <f t="shared" si="128"/>
        <v>-</v>
      </c>
      <c r="M1190" s="10" t="str">
        <f t="shared" si="129"/>
        <v>-</v>
      </c>
      <c r="N1190" s="10" t="str">
        <f t="shared" si="130"/>
        <v>-</v>
      </c>
    </row>
    <row r="1191" spans="1:14">
      <c r="A1191" s="62" t="s">
        <v>18</v>
      </c>
      <c r="B1191" s="18"/>
      <c r="C1191" s="18"/>
      <c r="D1191" s="19"/>
      <c r="E1191" s="20"/>
      <c r="F1191" s="66"/>
      <c r="G1191" s="18"/>
      <c r="H1191" s="9" t="str">
        <f t="shared" si="126"/>
        <v>-</v>
      </c>
      <c r="I1191" s="109" t="str">
        <f t="shared" si="131"/>
        <v xml:space="preserve"> </v>
      </c>
      <c r="J1191" s="10" t="str">
        <f t="shared" si="132"/>
        <v>-</v>
      </c>
      <c r="K1191" s="10" t="str">
        <f t="shared" si="127"/>
        <v>-</v>
      </c>
      <c r="L1191" s="10" t="str">
        <f t="shared" si="128"/>
        <v>-</v>
      </c>
      <c r="M1191" s="10" t="str">
        <f t="shared" si="129"/>
        <v>-</v>
      </c>
      <c r="N1191" s="10" t="str">
        <f t="shared" si="130"/>
        <v>-</v>
      </c>
    </row>
    <row r="1192" spans="1:14">
      <c r="A1192" s="62" t="s">
        <v>18</v>
      </c>
      <c r="B1192" s="18"/>
      <c r="C1192" s="18"/>
      <c r="D1192" s="19"/>
      <c r="E1192" s="20"/>
      <c r="F1192" s="66"/>
      <c r="G1192" s="18"/>
      <c r="H1192" s="9" t="str">
        <f t="shared" si="126"/>
        <v>-</v>
      </c>
      <c r="I1192" s="109" t="str">
        <f t="shared" si="131"/>
        <v xml:space="preserve"> </v>
      </c>
      <c r="J1192" s="10" t="str">
        <f t="shared" si="132"/>
        <v>-</v>
      </c>
      <c r="K1192" s="10" t="str">
        <f t="shared" si="127"/>
        <v>-</v>
      </c>
      <c r="L1192" s="10" t="str">
        <f t="shared" si="128"/>
        <v>-</v>
      </c>
      <c r="M1192" s="10" t="str">
        <f t="shared" si="129"/>
        <v>-</v>
      </c>
      <c r="N1192" s="10" t="str">
        <f t="shared" si="130"/>
        <v>-</v>
      </c>
    </row>
    <row r="1193" spans="1:14">
      <c r="A1193" s="62" t="s">
        <v>18</v>
      </c>
      <c r="B1193" s="18"/>
      <c r="C1193" s="18"/>
      <c r="D1193" s="19"/>
      <c r="E1193" s="20"/>
      <c r="F1193" s="66"/>
      <c r="G1193" s="18"/>
      <c r="H1193" s="9" t="str">
        <f t="shared" si="126"/>
        <v>-</v>
      </c>
      <c r="I1193" s="109" t="str">
        <f t="shared" si="131"/>
        <v xml:space="preserve"> </v>
      </c>
      <c r="J1193" s="10" t="str">
        <f t="shared" si="132"/>
        <v>-</v>
      </c>
      <c r="K1193" s="10" t="str">
        <f t="shared" si="127"/>
        <v>-</v>
      </c>
      <c r="L1193" s="10" t="str">
        <f t="shared" si="128"/>
        <v>-</v>
      </c>
      <c r="M1193" s="10" t="str">
        <f t="shared" si="129"/>
        <v>-</v>
      </c>
      <c r="N1193" s="10" t="str">
        <f t="shared" si="130"/>
        <v>-</v>
      </c>
    </row>
    <row r="1194" spans="1:14">
      <c r="A1194" s="62" t="s">
        <v>18</v>
      </c>
      <c r="B1194" s="18"/>
      <c r="C1194" s="18"/>
      <c r="D1194" s="19"/>
      <c r="E1194" s="20"/>
      <c r="F1194" s="66"/>
      <c r="G1194" s="18"/>
      <c r="H1194" s="9" t="str">
        <f t="shared" si="126"/>
        <v>-</v>
      </c>
      <c r="I1194" s="109" t="str">
        <f t="shared" si="131"/>
        <v xml:space="preserve"> </v>
      </c>
      <c r="J1194" s="10" t="str">
        <f t="shared" si="132"/>
        <v>-</v>
      </c>
      <c r="K1194" s="10" t="str">
        <f t="shared" si="127"/>
        <v>-</v>
      </c>
      <c r="L1194" s="10" t="str">
        <f t="shared" si="128"/>
        <v>-</v>
      </c>
      <c r="M1194" s="10" t="str">
        <f t="shared" si="129"/>
        <v>-</v>
      </c>
      <c r="N1194" s="10" t="str">
        <f t="shared" si="130"/>
        <v>-</v>
      </c>
    </row>
    <row r="1195" spans="1:14">
      <c r="A1195" s="62" t="s">
        <v>18</v>
      </c>
      <c r="B1195" s="18"/>
      <c r="C1195" s="18"/>
      <c r="D1195" s="19"/>
      <c r="E1195" s="20"/>
      <c r="F1195" s="66"/>
      <c r="G1195" s="18"/>
      <c r="H1195" s="9" t="str">
        <f t="shared" si="126"/>
        <v>-</v>
      </c>
      <c r="I1195" s="109" t="str">
        <f t="shared" si="131"/>
        <v xml:space="preserve"> </v>
      </c>
      <c r="J1195" s="10" t="str">
        <f t="shared" si="132"/>
        <v>-</v>
      </c>
      <c r="K1195" s="10" t="str">
        <f t="shared" si="127"/>
        <v>-</v>
      </c>
      <c r="L1195" s="10" t="str">
        <f t="shared" si="128"/>
        <v>-</v>
      </c>
      <c r="M1195" s="10" t="str">
        <f t="shared" si="129"/>
        <v>-</v>
      </c>
      <c r="N1195" s="10" t="str">
        <f t="shared" si="130"/>
        <v>-</v>
      </c>
    </row>
    <row r="1196" spans="1:14">
      <c r="A1196" s="62" t="s">
        <v>18</v>
      </c>
      <c r="B1196" s="18"/>
      <c r="C1196" s="18"/>
      <c r="D1196" s="19"/>
      <c r="E1196" s="20"/>
      <c r="F1196" s="66"/>
      <c r="G1196" s="18"/>
      <c r="H1196" s="9" t="str">
        <f t="shared" si="126"/>
        <v>-</v>
      </c>
      <c r="I1196" s="109" t="str">
        <f t="shared" si="131"/>
        <v xml:space="preserve"> </v>
      </c>
      <c r="J1196" s="10" t="str">
        <f t="shared" si="132"/>
        <v>-</v>
      </c>
      <c r="K1196" s="10" t="str">
        <f t="shared" si="127"/>
        <v>-</v>
      </c>
      <c r="L1196" s="10" t="str">
        <f t="shared" si="128"/>
        <v>-</v>
      </c>
      <c r="M1196" s="10" t="str">
        <f t="shared" si="129"/>
        <v>-</v>
      </c>
      <c r="N1196" s="10" t="str">
        <f t="shared" si="130"/>
        <v>-</v>
      </c>
    </row>
    <row r="1197" spans="1:14">
      <c r="A1197" s="62" t="s">
        <v>18</v>
      </c>
      <c r="B1197" s="18"/>
      <c r="C1197" s="18"/>
      <c r="D1197" s="19"/>
      <c r="E1197" s="20"/>
      <c r="F1197" s="66"/>
      <c r="G1197" s="18"/>
      <c r="H1197" s="9" t="str">
        <f t="shared" si="126"/>
        <v>-</v>
      </c>
      <c r="I1197" s="109" t="str">
        <f t="shared" si="131"/>
        <v xml:space="preserve"> </v>
      </c>
      <c r="J1197" s="10" t="str">
        <f t="shared" si="132"/>
        <v>-</v>
      </c>
      <c r="K1197" s="10" t="str">
        <f t="shared" si="127"/>
        <v>-</v>
      </c>
      <c r="L1197" s="10" t="str">
        <f t="shared" si="128"/>
        <v>-</v>
      </c>
      <c r="M1197" s="10" t="str">
        <f t="shared" si="129"/>
        <v>-</v>
      </c>
      <c r="N1197" s="10" t="str">
        <f t="shared" si="130"/>
        <v>-</v>
      </c>
    </row>
    <row r="1198" spans="1:14">
      <c r="A1198" s="62" t="s">
        <v>18</v>
      </c>
      <c r="B1198" s="18"/>
      <c r="C1198" s="18"/>
      <c r="D1198" s="19"/>
      <c r="E1198" s="20"/>
      <c r="F1198" s="66"/>
      <c r="G1198" s="18"/>
      <c r="H1198" s="9" t="str">
        <f t="shared" si="126"/>
        <v>-</v>
      </c>
      <c r="I1198" s="109" t="str">
        <f t="shared" si="131"/>
        <v xml:space="preserve"> </v>
      </c>
      <c r="J1198" s="10" t="str">
        <f t="shared" si="132"/>
        <v>-</v>
      </c>
      <c r="K1198" s="10" t="str">
        <f t="shared" si="127"/>
        <v>-</v>
      </c>
      <c r="L1198" s="10" t="str">
        <f t="shared" si="128"/>
        <v>-</v>
      </c>
      <c r="M1198" s="10" t="str">
        <f t="shared" si="129"/>
        <v>-</v>
      </c>
      <c r="N1198" s="10" t="str">
        <f t="shared" si="130"/>
        <v>-</v>
      </c>
    </row>
    <row r="1199" spans="1:14">
      <c r="A1199" s="62" t="s">
        <v>18</v>
      </c>
      <c r="B1199" s="18"/>
      <c r="C1199" s="18"/>
      <c r="D1199" s="19"/>
      <c r="E1199" s="20"/>
      <c r="F1199" s="66"/>
      <c r="G1199" s="18"/>
      <c r="H1199" s="9" t="str">
        <f t="shared" si="126"/>
        <v>-</v>
      </c>
      <c r="I1199" s="109" t="str">
        <f t="shared" si="131"/>
        <v xml:space="preserve"> </v>
      </c>
      <c r="J1199" s="10" t="str">
        <f t="shared" si="132"/>
        <v>-</v>
      </c>
      <c r="K1199" s="10" t="str">
        <f t="shared" si="127"/>
        <v>-</v>
      </c>
      <c r="L1199" s="10" t="str">
        <f t="shared" si="128"/>
        <v>-</v>
      </c>
      <c r="M1199" s="10" t="str">
        <f t="shared" si="129"/>
        <v>-</v>
      </c>
      <c r="N1199" s="10" t="str">
        <f t="shared" si="130"/>
        <v>-</v>
      </c>
    </row>
    <row r="1200" spans="1:14">
      <c r="A1200" s="62" t="s">
        <v>18</v>
      </c>
      <c r="B1200" s="18"/>
      <c r="C1200" s="18"/>
      <c r="D1200" s="19"/>
      <c r="E1200" s="20"/>
      <c r="F1200" s="66"/>
      <c r="G1200" s="18"/>
      <c r="H1200" s="9" t="str">
        <f t="shared" si="126"/>
        <v>-</v>
      </c>
      <c r="I1200" s="109" t="str">
        <f t="shared" si="131"/>
        <v xml:space="preserve"> </v>
      </c>
      <c r="J1200" s="10" t="str">
        <f t="shared" si="132"/>
        <v>-</v>
      </c>
      <c r="K1200" s="10" t="str">
        <f t="shared" si="127"/>
        <v>-</v>
      </c>
      <c r="L1200" s="10" t="str">
        <f t="shared" si="128"/>
        <v>-</v>
      </c>
      <c r="M1200" s="10" t="str">
        <f t="shared" si="129"/>
        <v>-</v>
      </c>
      <c r="N1200" s="10" t="str">
        <f t="shared" si="130"/>
        <v>-</v>
      </c>
    </row>
    <row r="1201" spans="1:14">
      <c r="A1201" s="62" t="s">
        <v>18</v>
      </c>
      <c r="B1201" s="18"/>
      <c r="C1201" s="18"/>
      <c r="D1201" s="19"/>
      <c r="E1201" s="20"/>
      <c r="F1201" s="66"/>
      <c r="G1201" s="18"/>
      <c r="H1201" s="9" t="str">
        <f t="shared" si="126"/>
        <v>-</v>
      </c>
      <c r="I1201" s="109" t="str">
        <f t="shared" si="131"/>
        <v xml:space="preserve"> </v>
      </c>
      <c r="J1201" s="10" t="str">
        <f t="shared" si="132"/>
        <v>-</v>
      </c>
      <c r="K1201" s="10" t="str">
        <f t="shared" si="127"/>
        <v>-</v>
      </c>
      <c r="L1201" s="10" t="str">
        <f t="shared" si="128"/>
        <v>-</v>
      </c>
      <c r="M1201" s="10" t="str">
        <f t="shared" si="129"/>
        <v>-</v>
      </c>
      <c r="N1201" s="10" t="str">
        <f t="shared" si="130"/>
        <v>-</v>
      </c>
    </row>
    <row r="1202" spans="1:14">
      <c r="A1202" s="62" t="s">
        <v>18</v>
      </c>
      <c r="B1202" s="18"/>
      <c r="C1202" s="18"/>
      <c r="D1202" s="19"/>
      <c r="E1202" s="20"/>
      <c r="F1202" s="66"/>
      <c r="G1202" s="18"/>
      <c r="H1202" s="9" t="str">
        <f t="shared" si="126"/>
        <v>-</v>
      </c>
      <c r="I1202" s="109" t="str">
        <f t="shared" si="131"/>
        <v xml:space="preserve"> </v>
      </c>
      <c r="J1202" s="10" t="str">
        <f t="shared" si="132"/>
        <v>-</v>
      </c>
      <c r="K1202" s="10" t="str">
        <f t="shared" si="127"/>
        <v>-</v>
      </c>
      <c r="L1202" s="10" t="str">
        <f t="shared" si="128"/>
        <v>-</v>
      </c>
      <c r="M1202" s="10" t="str">
        <f t="shared" si="129"/>
        <v>-</v>
      </c>
      <c r="N1202" s="10" t="str">
        <f t="shared" si="130"/>
        <v>-</v>
      </c>
    </row>
    <row r="1203" spans="1:14">
      <c r="A1203" s="62" t="s">
        <v>18</v>
      </c>
      <c r="B1203" s="18"/>
      <c r="C1203" s="18"/>
      <c r="D1203" s="19"/>
      <c r="E1203" s="20"/>
      <c r="F1203" s="66"/>
      <c r="G1203" s="18"/>
      <c r="H1203" s="9" t="str">
        <f t="shared" si="126"/>
        <v>-</v>
      </c>
      <c r="I1203" s="109" t="str">
        <f t="shared" si="131"/>
        <v xml:space="preserve"> </v>
      </c>
      <c r="J1203" s="10" t="str">
        <f t="shared" si="132"/>
        <v>-</v>
      </c>
      <c r="K1203" s="10" t="str">
        <f t="shared" si="127"/>
        <v>-</v>
      </c>
      <c r="L1203" s="10" t="str">
        <f t="shared" si="128"/>
        <v>-</v>
      </c>
      <c r="M1203" s="10" t="str">
        <f t="shared" si="129"/>
        <v>-</v>
      </c>
      <c r="N1203" s="10" t="str">
        <f t="shared" si="130"/>
        <v>-</v>
      </c>
    </row>
    <row r="1204" spans="1:14">
      <c r="A1204" s="62" t="s">
        <v>18</v>
      </c>
      <c r="B1204" s="18"/>
      <c r="C1204" s="18"/>
      <c r="D1204" s="19"/>
      <c r="E1204" s="20"/>
      <c r="F1204" s="66"/>
      <c r="G1204" s="18"/>
      <c r="H1204" s="9" t="str">
        <f t="shared" si="126"/>
        <v>-</v>
      </c>
      <c r="I1204" s="109" t="str">
        <f t="shared" si="131"/>
        <v xml:space="preserve"> </v>
      </c>
      <c r="J1204" s="10" t="str">
        <f t="shared" si="132"/>
        <v>-</v>
      </c>
      <c r="K1204" s="10" t="str">
        <f t="shared" si="127"/>
        <v>-</v>
      </c>
      <c r="L1204" s="10" t="str">
        <f t="shared" si="128"/>
        <v>-</v>
      </c>
      <c r="M1204" s="10" t="str">
        <f t="shared" si="129"/>
        <v>-</v>
      </c>
      <c r="N1204" s="10" t="str">
        <f t="shared" si="130"/>
        <v>-</v>
      </c>
    </row>
    <row r="1205" spans="1:14">
      <c r="A1205" s="62" t="s">
        <v>18</v>
      </c>
      <c r="B1205" s="18"/>
      <c r="C1205" s="18"/>
      <c r="D1205" s="19"/>
      <c r="E1205" s="20"/>
      <c r="F1205" s="66"/>
      <c r="G1205" s="18"/>
      <c r="H1205" s="9" t="str">
        <f t="shared" si="126"/>
        <v>-</v>
      </c>
      <c r="I1205" s="109" t="str">
        <f t="shared" si="131"/>
        <v xml:space="preserve"> </v>
      </c>
      <c r="J1205" s="10" t="str">
        <f t="shared" si="132"/>
        <v>-</v>
      </c>
      <c r="K1205" s="10" t="str">
        <f t="shared" si="127"/>
        <v>-</v>
      </c>
      <c r="L1205" s="10" t="str">
        <f t="shared" si="128"/>
        <v>-</v>
      </c>
      <c r="M1205" s="10" t="str">
        <f t="shared" si="129"/>
        <v>-</v>
      </c>
      <c r="N1205" s="10" t="str">
        <f t="shared" si="130"/>
        <v>-</v>
      </c>
    </row>
    <row r="1206" spans="1:14">
      <c r="A1206" s="62" t="s">
        <v>18</v>
      </c>
      <c r="B1206" s="18"/>
      <c r="C1206" s="18"/>
      <c r="D1206" s="19"/>
      <c r="E1206" s="20"/>
      <c r="F1206" s="66"/>
      <c r="G1206" s="18"/>
      <c r="H1206" s="9" t="str">
        <f t="shared" si="126"/>
        <v>-</v>
      </c>
      <c r="I1206" s="109" t="str">
        <f t="shared" si="131"/>
        <v xml:space="preserve"> </v>
      </c>
      <c r="J1206" s="10" t="str">
        <f t="shared" si="132"/>
        <v>-</v>
      </c>
      <c r="K1206" s="10" t="str">
        <f t="shared" si="127"/>
        <v>-</v>
      </c>
      <c r="L1206" s="10" t="str">
        <f t="shared" si="128"/>
        <v>-</v>
      </c>
      <c r="M1206" s="10" t="str">
        <f t="shared" si="129"/>
        <v>-</v>
      </c>
      <c r="N1206" s="10" t="str">
        <f t="shared" si="130"/>
        <v>-</v>
      </c>
    </row>
    <row r="1207" spans="1:14">
      <c r="A1207" s="62" t="s">
        <v>18</v>
      </c>
      <c r="B1207" s="18"/>
      <c r="C1207" s="18"/>
      <c r="D1207" s="19"/>
      <c r="E1207" s="20"/>
      <c r="F1207" s="66"/>
      <c r="G1207" s="18"/>
      <c r="H1207" s="9" t="str">
        <f t="shared" si="126"/>
        <v>-</v>
      </c>
      <c r="I1207" s="109" t="str">
        <f t="shared" si="131"/>
        <v xml:space="preserve"> </v>
      </c>
      <c r="J1207" s="10" t="str">
        <f t="shared" si="132"/>
        <v>-</v>
      </c>
      <c r="K1207" s="10" t="str">
        <f t="shared" si="127"/>
        <v>-</v>
      </c>
      <c r="L1207" s="10" t="str">
        <f t="shared" si="128"/>
        <v>-</v>
      </c>
      <c r="M1207" s="10" t="str">
        <f t="shared" si="129"/>
        <v>-</v>
      </c>
      <c r="N1207" s="10" t="str">
        <f t="shared" si="130"/>
        <v>-</v>
      </c>
    </row>
    <row r="1208" spans="1:14">
      <c r="A1208" s="62" t="s">
        <v>18</v>
      </c>
      <c r="B1208" s="18"/>
      <c r="C1208" s="18"/>
      <c r="D1208" s="19"/>
      <c r="E1208" s="20"/>
      <c r="F1208" s="66"/>
      <c r="G1208" s="18"/>
      <c r="H1208" s="9" t="str">
        <f t="shared" si="126"/>
        <v>-</v>
      </c>
      <c r="I1208" s="109" t="str">
        <f t="shared" si="131"/>
        <v xml:space="preserve"> </v>
      </c>
      <c r="J1208" s="10" t="str">
        <f t="shared" si="132"/>
        <v>-</v>
      </c>
      <c r="K1208" s="10" t="str">
        <f t="shared" si="127"/>
        <v>-</v>
      </c>
      <c r="L1208" s="10" t="str">
        <f t="shared" si="128"/>
        <v>-</v>
      </c>
      <c r="M1208" s="10" t="str">
        <f t="shared" si="129"/>
        <v>-</v>
      </c>
      <c r="N1208" s="10" t="str">
        <f t="shared" si="130"/>
        <v>-</v>
      </c>
    </row>
    <row r="1209" spans="1:14">
      <c r="A1209" s="62" t="s">
        <v>18</v>
      </c>
      <c r="B1209" s="18"/>
      <c r="C1209" s="18"/>
      <c r="D1209" s="19"/>
      <c r="E1209" s="20"/>
      <c r="F1209" s="66"/>
      <c r="G1209" s="18"/>
      <c r="H1209" s="9" t="str">
        <f t="shared" si="126"/>
        <v>-</v>
      </c>
      <c r="I1209" s="109" t="str">
        <f t="shared" si="131"/>
        <v xml:space="preserve"> </v>
      </c>
      <c r="J1209" s="10" t="str">
        <f t="shared" si="132"/>
        <v>-</v>
      </c>
      <c r="K1209" s="10" t="str">
        <f t="shared" si="127"/>
        <v>-</v>
      </c>
      <c r="L1209" s="10" t="str">
        <f t="shared" si="128"/>
        <v>-</v>
      </c>
      <c r="M1209" s="10" t="str">
        <f t="shared" si="129"/>
        <v>-</v>
      </c>
      <c r="N1209" s="10" t="str">
        <f t="shared" si="130"/>
        <v>-</v>
      </c>
    </row>
    <row r="1210" spans="1:14">
      <c r="A1210" s="62" t="s">
        <v>18</v>
      </c>
      <c r="B1210" s="18"/>
      <c r="C1210" s="18"/>
      <c r="D1210" s="19"/>
      <c r="E1210" s="20"/>
      <c r="F1210" s="66"/>
      <c r="G1210" s="18"/>
      <c r="H1210" s="9" t="str">
        <f t="shared" si="126"/>
        <v>-</v>
      </c>
      <c r="I1210" s="109" t="str">
        <f t="shared" si="131"/>
        <v xml:space="preserve"> </v>
      </c>
      <c r="J1210" s="10" t="str">
        <f t="shared" si="132"/>
        <v>-</v>
      </c>
      <c r="K1210" s="10" t="str">
        <f t="shared" si="127"/>
        <v>-</v>
      </c>
      <c r="L1210" s="10" t="str">
        <f t="shared" si="128"/>
        <v>-</v>
      </c>
      <c r="M1210" s="10" t="str">
        <f t="shared" si="129"/>
        <v>-</v>
      </c>
      <c r="N1210" s="10" t="str">
        <f t="shared" si="130"/>
        <v>-</v>
      </c>
    </row>
    <row r="1211" spans="1:14">
      <c r="A1211" s="62" t="s">
        <v>18</v>
      </c>
      <c r="B1211" s="18"/>
      <c r="C1211" s="18"/>
      <c r="D1211" s="19"/>
      <c r="E1211" s="20"/>
      <c r="F1211" s="66"/>
      <c r="G1211" s="18"/>
      <c r="H1211" s="9" t="str">
        <f t="shared" si="126"/>
        <v>-</v>
      </c>
      <c r="I1211" s="109" t="str">
        <f t="shared" si="131"/>
        <v xml:space="preserve"> </v>
      </c>
      <c r="J1211" s="10" t="str">
        <f t="shared" si="132"/>
        <v>-</v>
      </c>
      <c r="K1211" s="10" t="str">
        <f t="shared" si="127"/>
        <v>-</v>
      </c>
      <c r="L1211" s="10" t="str">
        <f t="shared" si="128"/>
        <v>-</v>
      </c>
      <c r="M1211" s="10" t="str">
        <f t="shared" si="129"/>
        <v>-</v>
      </c>
      <c r="N1211" s="10" t="str">
        <f t="shared" si="130"/>
        <v>-</v>
      </c>
    </row>
    <row r="1212" spans="1:14">
      <c r="A1212" s="62" t="s">
        <v>18</v>
      </c>
      <c r="B1212" s="18"/>
      <c r="C1212" s="18"/>
      <c r="D1212" s="19"/>
      <c r="E1212" s="20"/>
      <c r="F1212" s="66"/>
      <c r="G1212" s="18"/>
      <c r="H1212" s="9" t="str">
        <f t="shared" si="126"/>
        <v>-</v>
      </c>
      <c r="I1212" s="109" t="str">
        <f t="shared" si="131"/>
        <v xml:space="preserve"> </v>
      </c>
      <c r="J1212" s="10" t="str">
        <f t="shared" si="132"/>
        <v>-</v>
      </c>
      <c r="K1212" s="10" t="str">
        <f t="shared" si="127"/>
        <v>-</v>
      </c>
      <c r="L1212" s="10" t="str">
        <f t="shared" si="128"/>
        <v>-</v>
      </c>
      <c r="M1212" s="10" t="str">
        <f t="shared" si="129"/>
        <v>-</v>
      </c>
      <c r="N1212" s="10" t="str">
        <f t="shared" si="130"/>
        <v>-</v>
      </c>
    </row>
    <row r="1213" spans="1:14">
      <c r="A1213" s="62" t="s">
        <v>18</v>
      </c>
      <c r="B1213" s="18"/>
      <c r="C1213" s="18"/>
      <c r="D1213" s="19"/>
      <c r="E1213" s="20"/>
      <c r="F1213" s="66"/>
      <c r="G1213" s="18"/>
      <c r="H1213" s="9" t="str">
        <f t="shared" si="126"/>
        <v>-</v>
      </c>
      <c r="I1213" s="109" t="str">
        <f t="shared" si="131"/>
        <v xml:space="preserve"> </v>
      </c>
      <c r="J1213" s="10" t="str">
        <f t="shared" si="132"/>
        <v>-</v>
      </c>
      <c r="K1213" s="10" t="str">
        <f t="shared" si="127"/>
        <v>-</v>
      </c>
      <c r="L1213" s="10" t="str">
        <f t="shared" si="128"/>
        <v>-</v>
      </c>
      <c r="M1213" s="10" t="str">
        <f t="shared" si="129"/>
        <v>-</v>
      </c>
      <c r="N1213" s="10" t="str">
        <f t="shared" si="130"/>
        <v>-</v>
      </c>
    </row>
    <row r="1214" spans="1:14">
      <c r="A1214" s="62" t="s">
        <v>18</v>
      </c>
      <c r="B1214" s="18"/>
      <c r="C1214" s="18"/>
      <c r="D1214" s="19"/>
      <c r="E1214" s="20"/>
      <c r="F1214" s="66"/>
      <c r="G1214" s="18"/>
      <c r="H1214" s="9" t="str">
        <f t="shared" si="126"/>
        <v>-</v>
      </c>
      <c r="I1214" s="109" t="str">
        <f t="shared" si="131"/>
        <v xml:space="preserve"> </v>
      </c>
      <c r="J1214" s="10" t="str">
        <f t="shared" si="132"/>
        <v>-</v>
      </c>
      <c r="K1214" s="10" t="str">
        <f t="shared" si="127"/>
        <v>-</v>
      </c>
      <c r="L1214" s="10" t="str">
        <f t="shared" si="128"/>
        <v>-</v>
      </c>
      <c r="M1214" s="10" t="str">
        <f t="shared" si="129"/>
        <v>-</v>
      </c>
      <c r="N1214" s="10" t="str">
        <f t="shared" si="130"/>
        <v>-</v>
      </c>
    </row>
    <row r="1215" spans="1:14">
      <c r="A1215" s="62" t="s">
        <v>18</v>
      </c>
      <c r="B1215" s="18"/>
      <c r="C1215" s="18"/>
      <c r="D1215" s="19"/>
      <c r="E1215" s="20"/>
      <c r="F1215" s="66"/>
      <c r="G1215" s="18"/>
      <c r="H1215" s="9" t="str">
        <f t="shared" si="126"/>
        <v>-</v>
      </c>
      <c r="I1215" s="109" t="str">
        <f t="shared" si="131"/>
        <v xml:space="preserve"> </v>
      </c>
      <c r="J1215" s="10" t="str">
        <f t="shared" si="132"/>
        <v>-</v>
      </c>
      <c r="K1215" s="10" t="str">
        <f t="shared" si="127"/>
        <v>-</v>
      </c>
      <c r="L1215" s="10" t="str">
        <f t="shared" si="128"/>
        <v>-</v>
      </c>
      <c r="M1215" s="10" t="str">
        <f t="shared" si="129"/>
        <v>-</v>
      </c>
      <c r="N1215" s="10" t="str">
        <f t="shared" si="130"/>
        <v>-</v>
      </c>
    </row>
    <row r="1216" spans="1:14">
      <c r="A1216" s="62" t="s">
        <v>18</v>
      </c>
      <c r="B1216" s="18"/>
      <c r="C1216" s="18"/>
      <c r="D1216" s="19"/>
      <c r="E1216" s="20"/>
      <c r="F1216" s="66"/>
      <c r="G1216" s="18"/>
      <c r="H1216" s="9" t="str">
        <f t="shared" si="126"/>
        <v>-</v>
      </c>
      <c r="I1216" s="109" t="str">
        <f t="shared" si="131"/>
        <v xml:space="preserve"> </v>
      </c>
      <c r="J1216" s="10" t="str">
        <f t="shared" si="132"/>
        <v>-</v>
      </c>
      <c r="K1216" s="10" t="str">
        <f t="shared" si="127"/>
        <v>-</v>
      </c>
      <c r="L1216" s="10" t="str">
        <f t="shared" si="128"/>
        <v>-</v>
      </c>
      <c r="M1216" s="10" t="str">
        <f t="shared" si="129"/>
        <v>-</v>
      </c>
      <c r="N1216" s="10" t="str">
        <f t="shared" si="130"/>
        <v>-</v>
      </c>
    </row>
    <row r="1217" spans="1:14">
      <c r="A1217" s="62" t="s">
        <v>18</v>
      </c>
      <c r="B1217" s="18"/>
      <c r="C1217" s="18"/>
      <c r="D1217" s="19"/>
      <c r="E1217" s="20"/>
      <c r="F1217" s="66"/>
      <c r="G1217" s="18"/>
      <c r="H1217" s="9" t="str">
        <f t="shared" si="126"/>
        <v>-</v>
      </c>
      <c r="I1217" s="109" t="str">
        <f t="shared" si="131"/>
        <v xml:space="preserve"> </v>
      </c>
      <c r="J1217" s="10" t="str">
        <f t="shared" si="132"/>
        <v>-</v>
      </c>
      <c r="K1217" s="10" t="str">
        <f t="shared" si="127"/>
        <v>-</v>
      </c>
      <c r="L1217" s="10" t="str">
        <f t="shared" si="128"/>
        <v>-</v>
      </c>
      <c r="M1217" s="10" t="str">
        <f t="shared" si="129"/>
        <v>-</v>
      </c>
      <c r="N1217" s="10" t="str">
        <f t="shared" si="130"/>
        <v>-</v>
      </c>
    </row>
    <row r="1218" spans="1:14">
      <c r="A1218" s="62" t="s">
        <v>18</v>
      </c>
      <c r="B1218" s="18"/>
      <c r="C1218" s="18"/>
      <c r="D1218" s="19"/>
      <c r="E1218" s="20"/>
      <c r="F1218" s="66"/>
      <c r="G1218" s="18"/>
      <c r="H1218" s="9" t="str">
        <f t="shared" ref="H1218:H1281" si="133">IF(COUNTA($B1218)&gt;0,IF(COUNTIFS($B$2:$B$2502,$B1218,$C$2:$C$2502,$C1218,$D$2:$D$2502,$D1218)&gt;1,"Duplicato","ok"),"-")</f>
        <v>-</v>
      </c>
      <c r="I1218" s="109" t="str">
        <f t="shared" si="131"/>
        <v xml:space="preserve"> </v>
      </c>
      <c r="J1218" s="10" t="str">
        <f t="shared" si="132"/>
        <v>-</v>
      </c>
      <c r="K1218" s="10" t="str">
        <f t="shared" ref="K1218:K1281" si="134">IF($B1218&gt;"",VLOOKUP($E1218&amp;$D1218,_DeterminaCategorie,3,TRUE),"-")</f>
        <v>-</v>
      </c>
      <c r="L1218" s="10" t="str">
        <f t="shared" ref="L1218:L1281" si="135">IF($B1218&gt;"",VLOOKUP($E1218&amp;$D1218,_DeterminaCategorie,4,TRUE),"-")</f>
        <v>-</v>
      </c>
      <c r="M1218" s="10" t="str">
        <f t="shared" ref="M1218:M1281" si="136">IF($B1218&gt;"",VLOOKUP($E1218&amp;$D1218,_DeterminaCategorie,6,TRUE),"-")</f>
        <v>-</v>
      </c>
      <c r="N1218" s="10" t="str">
        <f t="shared" ref="N1218:N1281" si="137">IF($B1218&gt;"",VLOOKUP($E1218&amp;$D1218,_DeterminaCategorie,7,TRUE),"-")</f>
        <v>-</v>
      </c>
    </row>
    <row r="1219" spans="1:14">
      <c r="A1219" s="62" t="s">
        <v>18</v>
      </c>
      <c r="B1219" s="18"/>
      <c r="C1219" s="18"/>
      <c r="D1219" s="19"/>
      <c r="E1219" s="20"/>
      <c r="F1219" s="66"/>
      <c r="G1219" s="18"/>
      <c r="H1219" s="9" t="str">
        <f t="shared" si="133"/>
        <v>-</v>
      </c>
      <c r="I1219" s="109" t="str">
        <f t="shared" ref="I1219:I1282" si="138">TRIM(B1219) &amp; " " &amp; TRIM(C1219)</f>
        <v xml:space="preserve"> </v>
      </c>
      <c r="J1219" s="10" t="str">
        <f t="shared" ref="J1219:J1282" si="139">IF(B1219&gt;"",VLOOKUP($E1219&amp;$D1219,_DeterminaCategorie,5,TRUE),"-")</f>
        <v>-</v>
      </c>
      <c r="K1219" s="10" t="str">
        <f t="shared" si="134"/>
        <v>-</v>
      </c>
      <c r="L1219" s="10" t="str">
        <f t="shared" si="135"/>
        <v>-</v>
      </c>
      <c r="M1219" s="10" t="str">
        <f t="shared" si="136"/>
        <v>-</v>
      </c>
      <c r="N1219" s="10" t="str">
        <f t="shared" si="137"/>
        <v>-</v>
      </c>
    </row>
    <row r="1220" spans="1:14">
      <c r="A1220" s="62" t="s">
        <v>18</v>
      </c>
      <c r="B1220" s="18"/>
      <c r="C1220" s="18"/>
      <c r="D1220" s="19"/>
      <c r="E1220" s="20"/>
      <c r="F1220" s="66"/>
      <c r="G1220" s="18"/>
      <c r="H1220" s="9" t="str">
        <f t="shared" si="133"/>
        <v>-</v>
      </c>
      <c r="I1220" s="109" t="str">
        <f t="shared" si="138"/>
        <v xml:space="preserve"> </v>
      </c>
      <c r="J1220" s="10" t="str">
        <f t="shared" si="139"/>
        <v>-</v>
      </c>
      <c r="K1220" s="10" t="str">
        <f t="shared" si="134"/>
        <v>-</v>
      </c>
      <c r="L1220" s="10" t="str">
        <f t="shared" si="135"/>
        <v>-</v>
      </c>
      <c r="M1220" s="10" t="str">
        <f t="shared" si="136"/>
        <v>-</v>
      </c>
      <c r="N1220" s="10" t="str">
        <f t="shared" si="137"/>
        <v>-</v>
      </c>
    </row>
    <row r="1221" spans="1:14">
      <c r="A1221" s="62" t="s">
        <v>18</v>
      </c>
      <c r="B1221" s="18"/>
      <c r="C1221" s="18"/>
      <c r="D1221" s="19"/>
      <c r="E1221" s="20"/>
      <c r="F1221" s="66"/>
      <c r="G1221" s="18"/>
      <c r="H1221" s="9" t="str">
        <f t="shared" si="133"/>
        <v>-</v>
      </c>
      <c r="I1221" s="109" t="str">
        <f t="shared" si="138"/>
        <v xml:space="preserve"> </v>
      </c>
      <c r="J1221" s="10" t="str">
        <f t="shared" si="139"/>
        <v>-</v>
      </c>
      <c r="K1221" s="10" t="str">
        <f t="shared" si="134"/>
        <v>-</v>
      </c>
      <c r="L1221" s="10" t="str">
        <f t="shared" si="135"/>
        <v>-</v>
      </c>
      <c r="M1221" s="10" t="str">
        <f t="shared" si="136"/>
        <v>-</v>
      </c>
      <c r="N1221" s="10" t="str">
        <f t="shared" si="137"/>
        <v>-</v>
      </c>
    </row>
    <row r="1222" spans="1:14">
      <c r="A1222" s="62" t="s">
        <v>18</v>
      </c>
      <c r="B1222" s="18"/>
      <c r="C1222" s="18"/>
      <c r="D1222" s="19"/>
      <c r="E1222" s="20"/>
      <c r="F1222" s="66"/>
      <c r="G1222" s="18"/>
      <c r="H1222" s="9" t="str">
        <f t="shared" si="133"/>
        <v>-</v>
      </c>
      <c r="I1222" s="109" t="str">
        <f t="shared" si="138"/>
        <v xml:space="preserve"> </v>
      </c>
      <c r="J1222" s="10" t="str">
        <f t="shared" si="139"/>
        <v>-</v>
      </c>
      <c r="K1222" s="10" t="str">
        <f t="shared" si="134"/>
        <v>-</v>
      </c>
      <c r="L1222" s="10" t="str">
        <f t="shared" si="135"/>
        <v>-</v>
      </c>
      <c r="M1222" s="10" t="str">
        <f t="shared" si="136"/>
        <v>-</v>
      </c>
      <c r="N1222" s="10" t="str">
        <f t="shared" si="137"/>
        <v>-</v>
      </c>
    </row>
    <row r="1223" spans="1:14">
      <c r="A1223" s="62" t="s">
        <v>18</v>
      </c>
      <c r="B1223" s="18"/>
      <c r="C1223" s="18"/>
      <c r="D1223" s="19"/>
      <c r="E1223" s="20"/>
      <c r="F1223" s="66"/>
      <c r="G1223" s="18"/>
      <c r="H1223" s="9" t="str">
        <f t="shared" si="133"/>
        <v>-</v>
      </c>
      <c r="I1223" s="109" t="str">
        <f t="shared" si="138"/>
        <v xml:space="preserve"> </v>
      </c>
      <c r="J1223" s="10" t="str">
        <f t="shared" si="139"/>
        <v>-</v>
      </c>
      <c r="K1223" s="10" t="str">
        <f t="shared" si="134"/>
        <v>-</v>
      </c>
      <c r="L1223" s="10" t="str">
        <f t="shared" si="135"/>
        <v>-</v>
      </c>
      <c r="M1223" s="10" t="str">
        <f t="shared" si="136"/>
        <v>-</v>
      </c>
      <c r="N1223" s="10" t="str">
        <f t="shared" si="137"/>
        <v>-</v>
      </c>
    </row>
    <row r="1224" spans="1:14">
      <c r="A1224" s="62" t="s">
        <v>18</v>
      </c>
      <c r="B1224" s="18"/>
      <c r="C1224" s="18"/>
      <c r="D1224" s="19"/>
      <c r="E1224" s="20"/>
      <c r="F1224" s="66"/>
      <c r="G1224" s="18"/>
      <c r="H1224" s="9" t="str">
        <f t="shared" si="133"/>
        <v>-</v>
      </c>
      <c r="I1224" s="109" t="str">
        <f t="shared" si="138"/>
        <v xml:space="preserve"> </v>
      </c>
      <c r="J1224" s="10" t="str">
        <f t="shared" si="139"/>
        <v>-</v>
      </c>
      <c r="K1224" s="10" t="str">
        <f t="shared" si="134"/>
        <v>-</v>
      </c>
      <c r="L1224" s="10" t="str">
        <f t="shared" si="135"/>
        <v>-</v>
      </c>
      <c r="M1224" s="10" t="str">
        <f t="shared" si="136"/>
        <v>-</v>
      </c>
      <c r="N1224" s="10" t="str">
        <f t="shared" si="137"/>
        <v>-</v>
      </c>
    </row>
    <row r="1225" spans="1:14">
      <c r="A1225" s="62" t="s">
        <v>18</v>
      </c>
      <c r="B1225" s="18"/>
      <c r="C1225" s="18"/>
      <c r="D1225" s="19"/>
      <c r="E1225" s="20"/>
      <c r="F1225" s="66"/>
      <c r="G1225" s="18"/>
      <c r="H1225" s="9" t="str">
        <f t="shared" si="133"/>
        <v>-</v>
      </c>
      <c r="I1225" s="109" t="str">
        <f t="shared" si="138"/>
        <v xml:space="preserve"> </v>
      </c>
      <c r="J1225" s="10" t="str">
        <f t="shared" si="139"/>
        <v>-</v>
      </c>
      <c r="K1225" s="10" t="str">
        <f t="shared" si="134"/>
        <v>-</v>
      </c>
      <c r="L1225" s="10" t="str">
        <f t="shared" si="135"/>
        <v>-</v>
      </c>
      <c r="M1225" s="10" t="str">
        <f t="shared" si="136"/>
        <v>-</v>
      </c>
      <c r="N1225" s="10" t="str">
        <f t="shared" si="137"/>
        <v>-</v>
      </c>
    </row>
    <row r="1226" spans="1:14">
      <c r="A1226" s="62" t="s">
        <v>18</v>
      </c>
      <c r="B1226" s="18"/>
      <c r="C1226" s="18"/>
      <c r="D1226" s="19"/>
      <c r="E1226" s="20"/>
      <c r="F1226" s="66"/>
      <c r="G1226" s="18"/>
      <c r="H1226" s="9" t="str">
        <f t="shared" si="133"/>
        <v>-</v>
      </c>
      <c r="I1226" s="109" t="str">
        <f t="shared" si="138"/>
        <v xml:space="preserve"> </v>
      </c>
      <c r="J1226" s="10" t="str">
        <f t="shared" si="139"/>
        <v>-</v>
      </c>
      <c r="K1226" s="10" t="str">
        <f t="shared" si="134"/>
        <v>-</v>
      </c>
      <c r="L1226" s="10" t="str">
        <f t="shared" si="135"/>
        <v>-</v>
      </c>
      <c r="M1226" s="10" t="str">
        <f t="shared" si="136"/>
        <v>-</v>
      </c>
      <c r="N1226" s="10" t="str">
        <f t="shared" si="137"/>
        <v>-</v>
      </c>
    </row>
    <row r="1227" spans="1:14">
      <c r="A1227" s="62" t="s">
        <v>18</v>
      </c>
      <c r="B1227" s="18"/>
      <c r="C1227" s="18"/>
      <c r="D1227" s="19"/>
      <c r="E1227" s="20"/>
      <c r="F1227" s="66"/>
      <c r="G1227" s="18"/>
      <c r="H1227" s="9" t="str">
        <f t="shared" si="133"/>
        <v>-</v>
      </c>
      <c r="I1227" s="109" t="str">
        <f t="shared" si="138"/>
        <v xml:space="preserve"> </v>
      </c>
      <c r="J1227" s="10" t="str">
        <f t="shared" si="139"/>
        <v>-</v>
      </c>
      <c r="K1227" s="10" t="str">
        <f t="shared" si="134"/>
        <v>-</v>
      </c>
      <c r="L1227" s="10" t="str">
        <f t="shared" si="135"/>
        <v>-</v>
      </c>
      <c r="M1227" s="10" t="str">
        <f t="shared" si="136"/>
        <v>-</v>
      </c>
      <c r="N1227" s="10" t="str">
        <f t="shared" si="137"/>
        <v>-</v>
      </c>
    </row>
    <row r="1228" spans="1:14">
      <c r="A1228" s="62" t="s">
        <v>18</v>
      </c>
      <c r="B1228" s="18"/>
      <c r="C1228" s="18"/>
      <c r="D1228" s="19"/>
      <c r="E1228" s="20"/>
      <c r="F1228" s="66"/>
      <c r="G1228" s="18"/>
      <c r="H1228" s="9" t="str">
        <f t="shared" si="133"/>
        <v>-</v>
      </c>
      <c r="I1228" s="109" t="str">
        <f t="shared" si="138"/>
        <v xml:space="preserve"> </v>
      </c>
      <c r="J1228" s="10" t="str">
        <f t="shared" si="139"/>
        <v>-</v>
      </c>
      <c r="K1228" s="10" t="str">
        <f t="shared" si="134"/>
        <v>-</v>
      </c>
      <c r="L1228" s="10" t="str">
        <f t="shared" si="135"/>
        <v>-</v>
      </c>
      <c r="M1228" s="10" t="str">
        <f t="shared" si="136"/>
        <v>-</v>
      </c>
      <c r="N1228" s="10" t="str">
        <f t="shared" si="137"/>
        <v>-</v>
      </c>
    </row>
    <row r="1229" spans="1:14">
      <c r="A1229" s="62" t="s">
        <v>18</v>
      </c>
      <c r="B1229" s="18"/>
      <c r="C1229" s="18"/>
      <c r="D1229" s="19"/>
      <c r="E1229" s="20"/>
      <c r="F1229" s="66"/>
      <c r="G1229" s="18"/>
      <c r="H1229" s="9" t="str">
        <f t="shared" si="133"/>
        <v>-</v>
      </c>
      <c r="I1229" s="109" t="str">
        <f t="shared" si="138"/>
        <v xml:space="preserve"> </v>
      </c>
      <c r="J1229" s="10" t="str">
        <f t="shared" si="139"/>
        <v>-</v>
      </c>
      <c r="K1229" s="10" t="str">
        <f t="shared" si="134"/>
        <v>-</v>
      </c>
      <c r="L1229" s="10" t="str">
        <f t="shared" si="135"/>
        <v>-</v>
      </c>
      <c r="M1229" s="10" t="str">
        <f t="shared" si="136"/>
        <v>-</v>
      </c>
      <c r="N1229" s="10" t="str">
        <f t="shared" si="137"/>
        <v>-</v>
      </c>
    </row>
    <row r="1230" spans="1:14">
      <c r="A1230" s="62" t="s">
        <v>18</v>
      </c>
      <c r="B1230" s="18"/>
      <c r="C1230" s="18"/>
      <c r="D1230" s="19"/>
      <c r="E1230" s="20"/>
      <c r="F1230" s="66"/>
      <c r="G1230" s="18"/>
      <c r="H1230" s="9" t="str">
        <f t="shared" si="133"/>
        <v>-</v>
      </c>
      <c r="I1230" s="109" t="str">
        <f t="shared" si="138"/>
        <v xml:space="preserve"> </v>
      </c>
      <c r="J1230" s="10" t="str">
        <f t="shared" si="139"/>
        <v>-</v>
      </c>
      <c r="K1230" s="10" t="str">
        <f t="shared" si="134"/>
        <v>-</v>
      </c>
      <c r="L1230" s="10" t="str">
        <f t="shared" si="135"/>
        <v>-</v>
      </c>
      <c r="M1230" s="10" t="str">
        <f t="shared" si="136"/>
        <v>-</v>
      </c>
      <c r="N1230" s="10" t="str">
        <f t="shared" si="137"/>
        <v>-</v>
      </c>
    </row>
    <row r="1231" spans="1:14">
      <c r="A1231" s="62" t="s">
        <v>18</v>
      </c>
      <c r="B1231" s="18"/>
      <c r="C1231" s="18"/>
      <c r="D1231" s="19"/>
      <c r="E1231" s="20"/>
      <c r="F1231" s="66"/>
      <c r="G1231" s="18"/>
      <c r="H1231" s="9" t="str">
        <f t="shared" si="133"/>
        <v>-</v>
      </c>
      <c r="I1231" s="109" t="str">
        <f t="shared" si="138"/>
        <v xml:space="preserve"> </v>
      </c>
      <c r="J1231" s="10" t="str">
        <f t="shared" si="139"/>
        <v>-</v>
      </c>
      <c r="K1231" s="10" t="str">
        <f t="shared" si="134"/>
        <v>-</v>
      </c>
      <c r="L1231" s="10" t="str">
        <f t="shared" si="135"/>
        <v>-</v>
      </c>
      <c r="M1231" s="10" t="str">
        <f t="shared" si="136"/>
        <v>-</v>
      </c>
      <c r="N1231" s="10" t="str">
        <f t="shared" si="137"/>
        <v>-</v>
      </c>
    </row>
    <row r="1232" spans="1:14">
      <c r="A1232" s="62" t="s">
        <v>18</v>
      </c>
      <c r="B1232" s="18"/>
      <c r="C1232" s="18"/>
      <c r="D1232" s="19"/>
      <c r="E1232" s="20"/>
      <c r="F1232" s="66"/>
      <c r="G1232" s="18"/>
      <c r="H1232" s="9" t="str">
        <f t="shared" si="133"/>
        <v>-</v>
      </c>
      <c r="I1232" s="109" t="str">
        <f t="shared" si="138"/>
        <v xml:space="preserve"> </v>
      </c>
      <c r="J1232" s="10" t="str">
        <f t="shared" si="139"/>
        <v>-</v>
      </c>
      <c r="K1232" s="10" t="str">
        <f t="shared" si="134"/>
        <v>-</v>
      </c>
      <c r="L1232" s="10" t="str">
        <f t="shared" si="135"/>
        <v>-</v>
      </c>
      <c r="M1232" s="10" t="str">
        <f t="shared" si="136"/>
        <v>-</v>
      </c>
      <c r="N1232" s="10" t="str">
        <f t="shared" si="137"/>
        <v>-</v>
      </c>
    </row>
    <row r="1233" spans="1:14">
      <c r="A1233" s="62" t="s">
        <v>18</v>
      </c>
      <c r="B1233" s="18"/>
      <c r="C1233" s="18"/>
      <c r="D1233" s="19"/>
      <c r="E1233" s="20"/>
      <c r="F1233" s="66"/>
      <c r="G1233" s="18"/>
      <c r="H1233" s="9" t="str">
        <f t="shared" si="133"/>
        <v>-</v>
      </c>
      <c r="I1233" s="109" t="str">
        <f t="shared" si="138"/>
        <v xml:space="preserve"> </v>
      </c>
      <c r="J1233" s="10" t="str">
        <f t="shared" si="139"/>
        <v>-</v>
      </c>
      <c r="K1233" s="10" t="str">
        <f t="shared" si="134"/>
        <v>-</v>
      </c>
      <c r="L1233" s="10" t="str">
        <f t="shared" si="135"/>
        <v>-</v>
      </c>
      <c r="M1233" s="10" t="str">
        <f t="shared" si="136"/>
        <v>-</v>
      </c>
      <c r="N1233" s="10" t="str">
        <f t="shared" si="137"/>
        <v>-</v>
      </c>
    </row>
    <row r="1234" spans="1:14">
      <c r="A1234" s="62" t="s">
        <v>18</v>
      </c>
      <c r="B1234" s="18"/>
      <c r="C1234" s="18"/>
      <c r="D1234" s="19"/>
      <c r="E1234" s="20"/>
      <c r="F1234" s="66"/>
      <c r="G1234" s="18"/>
      <c r="H1234" s="9" t="str">
        <f t="shared" si="133"/>
        <v>-</v>
      </c>
      <c r="I1234" s="109" t="str">
        <f t="shared" si="138"/>
        <v xml:space="preserve"> </v>
      </c>
      <c r="J1234" s="10" t="str">
        <f t="shared" si="139"/>
        <v>-</v>
      </c>
      <c r="K1234" s="10" t="str">
        <f t="shared" si="134"/>
        <v>-</v>
      </c>
      <c r="L1234" s="10" t="str">
        <f t="shared" si="135"/>
        <v>-</v>
      </c>
      <c r="M1234" s="10" t="str">
        <f t="shared" si="136"/>
        <v>-</v>
      </c>
      <c r="N1234" s="10" t="str">
        <f t="shared" si="137"/>
        <v>-</v>
      </c>
    </row>
    <row r="1235" spans="1:14">
      <c r="A1235" s="62" t="s">
        <v>18</v>
      </c>
      <c r="B1235" s="18"/>
      <c r="C1235" s="18"/>
      <c r="D1235" s="19"/>
      <c r="E1235" s="20"/>
      <c r="F1235" s="66"/>
      <c r="G1235" s="18"/>
      <c r="H1235" s="9" t="str">
        <f t="shared" si="133"/>
        <v>-</v>
      </c>
      <c r="I1235" s="109" t="str">
        <f t="shared" si="138"/>
        <v xml:space="preserve"> </v>
      </c>
      <c r="J1235" s="10" t="str">
        <f t="shared" si="139"/>
        <v>-</v>
      </c>
      <c r="K1235" s="10" t="str">
        <f t="shared" si="134"/>
        <v>-</v>
      </c>
      <c r="L1235" s="10" t="str">
        <f t="shared" si="135"/>
        <v>-</v>
      </c>
      <c r="M1235" s="10" t="str">
        <f t="shared" si="136"/>
        <v>-</v>
      </c>
      <c r="N1235" s="10" t="str">
        <f t="shared" si="137"/>
        <v>-</v>
      </c>
    </row>
    <row r="1236" spans="1:14">
      <c r="A1236" s="62" t="s">
        <v>18</v>
      </c>
      <c r="B1236" s="18"/>
      <c r="C1236" s="18"/>
      <c r="D1236" s="19"/>
      <c r="E1236" s="20"/>
      <c r="F1236" s="66"/>
      <c r="G1236" s="18"/>
      <c r="H1236" s="9" t="str">
        <f t="shared" si="133"/>
        <v>-</v>
      </c>
      <c r="I1236" s="109" t="str">
        <f t="shared" si="138"/>
        <v xml:space="preserve"> </v>
      </c>
      <c r="J1236" s="10" t="str">
        <f t="shared" si="139"/>
        <v>-</v>
      </c>
      <c r="K1236" s="10" t="str">
        <f t="shared" si="134"/>
        <v>-</v>
      </c>
      <c r="L1236" s="10" t="str">
        <f t="shared" si="135"/>
        <v>-</v>
      </c>
      <c r="M1236" s="10" t="str">
        <f t="shared" si="136"/>
        <v>-</v>
      </c>
      <c r="N1236" s="10" t="str">
        <f t="shared" si="137"/>
        <v>-</v>
      </c>
    </row>
    <row r="1237" spans="1:14">
      <c r="A1237" s="62" t="s">
        <v>18</v>
      </c>
      <c r="B1237" s="18"/>
      <c r="C1237" s="18"/>
      <c r="D1237" s="19"/>
      <c r="E1237" s="20"/>
      <c r="F1237" s="66"/>
      <c r="G1237" s="18"/>
      <c r="H1237" s="9" t="str">
        <f t="shared" si="133"/>
        <v>-</v>
      </c>
      <c r="I1237" s="109" t="str">
        <f t="shared" si="138"/>
        <v xml:space="preserve"> </v>
      </c>
      <c r="J1237" s="10" t="str">
        <f t="shared" si="139"/>
        <v>-</v>
      </c>
      <c r="K1237" s="10" t="str">
        <f t="shared" si="134"/>
        <v>-</v>
      </c>
      <c r="L1237" s="10" t="str">
        <f t="shared" si="135"/>
        <v>-</v>
      </c>
      <c r="M1237" s="10" t="str">
        <f t="shared" si="136"/>
        <v>-</v>
      </c>
      <c r="N1237" s="10" t="str">
        <f t="shared" si="137"/>
        <v>-</v>
      </c>
    </row>
    <row r="1238" spans="1:14">
      <c r="A1238" s="62" t="s">
        <v>18</v>
      </c>
      <c r="B1238" s="18"/>
      <c r="C1238" s="18"/>
      <c r="D1238" s="19"/>
      <c r="E1238" s="20"/>
      <c r="F1238" s="66"/>
      <c r="G1238" s="18"/>
      <c r="H1238" s="9" t="str">
        <f t="shared" si="133"/>
        <v>-</v>
      </c>
      <c r="I1238" s="109" t="str">
        <f t="shared" si="138"/>
        <v xml:space="preserve"> </v>
      </c>
      <c r="J1238" s="10" t="str">
        <f t="shared" si="139"/>
        <v>-</v>
      </c>
      <c r="K1238" s="10" t="str">
        <f t="shared" si="134"/>
        <v>-</v>
      </c>
      <c r="L1238" s="10" t="str">
        <f t="shared" si="135"/>
        <v>-</v>
      </c>
      <c r="M1238" s="10" t="str">
        <f t="shared" si="136"/>
        <v>-</v>
      </c>
      <c r="N1238" s="10" t="str">
        <f t="shared" si="137"/>
        <v>-</v>
      </c>
    </row>
    <row r="1239" spans="1:14">
      <c r="A1239" s="62" t="s">
        <v>18</v>
      </c>
      <c r="B1239" s="18"/>
      <c r="C1239" s="18"/>
      <c r="D1239" s="19"/>
      <c r="E1239" s="20"/>
      <c r="F1239" s="66"/>
      <c r="G1239" s="18"/>
      <c r="H1239" s="9" t="str">
        <f t="shared" si="133"/>
        <v>-</v>
      </c>
      <c r="I1239" s="109" t="str">
        <f t="shared" si="138"/>
        <v xml:space="preserve"> </v>
      </c>
      <c r="J1239" s="10" t="str">
        <f t="shared" si="139"/>
        <v>-</v>
      </c>
      <c r="K1239" s="10" t="str">
        <f t="shared" si="134"/>
        <v>-</v>
      </c>
      <c r="L1239" s="10" t="str">
        <f t="shared" si="135"/>
        <v>-</v>
      </c>
      <c r="M1239" s="10" t="str">
        <f t="shared" si="136"/>
        <v>-</v>
      </c>
      <c r="N1239" s="10" t="str">
        <f t="shared" si="137"/>
        <v>-</v>
      </c>
    </row>
    <row r="1240" spans="1:14">
      <c r="A1240" s="62" t="s">
        <v>18</v>
      </c>
      <c r="B1240" s="18"/>
      <c r="C1240" s="18"/>
      <c r="D1240" s="19"/>
      <c r="E1240" s="20"/>
      <c r="F1240" s="66"/>
      <c r="G1240" s="18"/>
      <c r="H1240" s="9" t="str">
        <f t="shared" si="133"/>
        <v>-</v>
      </c>
      <c r="I1240" s="109" t="str">
        <f t="shared" si="138"/>
        <v xml:space="preserve"> </v>
      </c>
      <c r="J1240" s="10" t="str">
        <f t="shared" si="139"/>
        <v>-</v>
      </c>
      <c r="K1240" s="10" t="str">
        <f t="shared" si="134"/>
        <v>-</v>
      </c>
      <c r="L1240" s="10" t="str">
        <f t="shared" si="135"/>
        <v>-</v>
      </c>
      <c r="M1240" s="10" t="str">
        <f t="shared" si="136"/>
        <v>-</v>
      </c>
      <c r="N1240" s="10" t="str">
        <f t="shared" si="137"/>
        <v>-</v>
      </c>
    </row>
    <row r="1241" spans="1:14">
      <c r="A1241" s="62" t="s">
        <v>18</v>
      </c>
      <c r="B1241" s="18"/>
      <c r="C1241" s="18"/>
      <c r="D1241" s="19"/>
      <c r="E1241" s="20"/>
      <c r="F1241" s="66"/>
      <c r="G1241" s="18"/>
      <c r="H1241" s="9" t="str">
        <f t="shared" si="133"/>
        <v>-</v>
      </c>
      <c r="I1241" s="109" t="str">
        <f t="shared" si="138"/>
        <v xml:space="preserve"> </v>
      </c>
      <c r="J1241" s="10" t="str">
        <f t="shared" si="139"/>
        <v>-</v>
      </c>
      <c r="K1241" s="10" t="str">
        <f t="shared" si="134"/>
        <v>-</v>
      </c>
      <c r="L1241" s="10" t="str">
        <f t="shared" si="135"/>
        <v>-</v>
      </c>
      <c r="M1241" s="10" t="str">
        <f t="shared" si="136"/>
        <v>-</v>
      </c>
      <c r="N1241" s="10" t="str">
        <f t="shared" si="137"/>
        <v>-</v>
      </c>
    </row>
    <row r="1242" spans="1:14">
      <c r="A1242" s="62" t="s">
        <v>18</v>
      </c>
      <c r="B1242" s="18"/>
      <c r="C1242" s="18"/>
      <c r="D1242" s="19"/>
      <c r="E1242" s="20"/>
      <c r="F1242" s="66"/>
      <c r="G1242" s="18"/>
      <c r="H1242" s="9" t="str">
        <f t="shared" si="133"/>
        <v>-</v>
      </c>
      <c r="I1242" s="109" t="str">
        <f t="shared" si="138"/>
        <v xml:space="preserve"> </v>
      </c>
      <c r="J1242" s="10" t="str">
        <f t="shared" si="139"/>
        <v>-</v>
      </c>
      <c r="K1242" s="10" t="str">
        <f t="shared" si="134"/>
        <v>-</v>
      </c>
      <c r="L1242" s="10" t="str">
        <f t="shared" si="135"/>
        <v>-</v>
      </c>
      <c r="M1242" s="10" t="str">
        <f t="shared" si="136"/>
        <v>-</v>
      </c>
      <c r="N1242" s="10" t="str">
        <f t="shared" si="137"/>
        <v>-</v>
      </c>
    </row>
    <row r="1243" spans="1:14">
      <c r="A1243" s="62" t="s">
        <v>18</v>
      </c>
      <c r="B1243" s="18"/>
      <c r="C1243" s="18"/>
      <c r="D1243" s="19"/>
      <c r="E1243" s="20"/>
      <c r="F1243" s="66"/>
      <c r="G1243" s="18"/>
      <c r="H1243" s="9" t="str">
        <f t="shared" si="133"/>
        <v>-</v>
      </c>
      <c r="I1243" s="109" t="str">
        <f t="shared" si="138"/>
        <v xml:space="preserve"> </v>
      </c>
      <c r="J1243" s="10" t="str">
        <f t="shared" si="139"/>
        <v>-</v>
      </c>
      <c r="K1243" s="10" t="str">
        <f t="shared" si="134"/>
        <v>-</v>
      </c>
      <c r="L1243" s="10" t="str">
        <f t="shared" si="135"/>
        <v>-</v>
      </c>
      <c r="M1243" s="10" t="str">
        <f t="shared" si="136"/>
        <v>-</v>
      </c>
      <c r="N1243" s="10" t="str">
        <f t="shared" si="137"/>
        <v>-</v>
      </c>
    </row>
    <row r="1244" spans="1:14">
      <c r="A1244" s="62" t="s">
        <v>18</v>
      </c>
      <c r="B1244" s="18"/>
      <c r="C1244" s="18"/>
      <c r="D1244" s="19"/>
      <c r="E1244" s="20"/>
      <c r="F1244" s="66"/>
      <c r="G1244" s="18"/>
      <c r="H1244" s="9" t="str">
        <f t="shared" si="133"/>
        <v>-</v>
      </c>
      <c r="I1244" s="109" t="str">
        <f t="shared" si="138"/>
        <v xml:space="preserve"> </v>
      </c>
      <c r="J1244" s="10" t="str">
        <f t="shared" si="139"/>
        <v>-</v>
      </c>
      <c r="K1244" s="10" t="str">
        <f t="shared" si="134"/>
        <v>-</v>
      </c>
      <c r="L1244" s="10" t="str">
        <f t="shared" si="135"/>
        <v>-</v>
      </c>
      <c r="M1244" s="10" t="str">
        <f t="shared" si="136"/>
        <v>-</v>
      </c>
      <c r="N1244" s="10" t="str">
        <f t="shared" si="137"/>
        <v>-</v>
      </c>
    </row>
    <row r="1245" spans="1:14">
      <c r="A1245" s="62" t="s">
        <v>18</v>
      </c>
      <c r="B1245" s="18"/>
      <c r="C1245" s="18"/>
      <c r="D1245" s="19"/>
      <c r="E1245" s="20"/>
      <c r="F1245" s="66"/>
      <c r="G1245" s="18"/>
      <c r="H1245" s="9" t="str">
        <f t="shared" si="133"/>
        <v>-</v>
      </c>
      <c r="I1245" s="109" t="str">
        <f t="shared" si="138"/>
        <v xml:space="preserve"> </v>
      </c>
      <c r="J1245" s="10" t="str">
        <f t="shared" si="139"/>
        <v>-</v>
      </c>
      <c r="K1245" s="10" t="str">
        <f t="shared" si="134"/>
        <v>-</v>
      </c>
      <c r="L1245" s="10" t="str">
        <f t="shared" si="135"/>
        <v>-</v>
      </c>
      <c r="M1245" s="10" t="str">
        <f t="shared" si="136"/>
        <v>-</v>
      </c>
      <c r="N1245" s="10" t="str">
        <f t="shared" si="137"/>
        <v>-</v>
      </c>
    </row>
    <row r="1246" spans="1:14">
      <c r="A1246" s="62" t="s">
        <v>18</v>
      </c>
      <c r="B1246" s="18"/>
      <c r="C1246" s="18"/>
      <c r="D1246" s="19"/>
      <c r="E1246" s="20"/>
      <c r="F1246" s="66"/>
      <c r="G1246" s="18"/>
      <c r="H1246" s="9" t="str">
        <f t="shared" si="133"/>
        <v>-</v>
      </c>
      <c r="I1246" s="109" t="str">
        <f t="shared" si="138"/>
        <v xml:space="preserve"> </v>
      </c>
      <c r="J1246" s="10" t="str">
        <f t="shared" si="139"/>
        <v>-</v>
      </c>
      <c r="K1246" s="10" t="str">
        <f t="shared" si="134"/>
        <v>-</v>
      </c>
      <c r="L1246" s="10" t="str">
        <f t="shared" si="135"/>
        <v>-</v>
      </c>
      <c r="M1246" s="10" t="str">
        <f t="shared" si="136"/>
        <v>-</v>
      </c>
      <c r="N1246" s="10" t="str">
        <f t="shared" si="137"/>
        <v>-</v>
      </c>
    </row>
    <row r="1247" spans="1:14">
      <c r="A1247" s="62" t="s">
        <v>18</v>
      </c>
      <c r="B1247" s="18"/>
      <c r="C1247" s="18"/>
      <c r="D1247" s="19"/>
      <c r="E1247" s="20"/>
      <c r="F1247" s="66"/>
      <c r="G1247" s="18"/>
      <c r="H1247" s="9" t="str">
        <f t="shared" si="133"/>
        <v>-</v>
      </c>
      <c r="I1247" s="109" t="str">
        <f t="shared" si="138"/>
        <v xml:space="preserve"> </v>
      </c>
      <c r="J1247" s="10" t="str">
        <f t="shared" si="139"/>
        <v>-</v>
      </c>
      <c r="K1247" s="10" t="str">
        <f t="shared" si="134"/>
        <v>-</v>
      </c>
      <c r="L1247" s="10" t="str">
        <f t="shared" si="135"/>
        <v>-</v>
      </c>
      <c r="M1247" s="10" t="str">
        <f t="shared" si="136"/>
        <v>-</v>
      </c>
      <c r="N1247" s="10" t="str">
        <f t="shared" si="137"/>
        <v>-</v>
      </c>
    </row>
    <row r="1248" spans="1:14">
      <c r="A1248" s="62" t="s">
        <v>18</v>
      </c>
      <c r="B1248" s="18"/>
      <c r="C1248" s="18"/>
      <c r="D1248" s="19"/>
      <c r="E1248" s="20"/>
      <c r="F1248" s="66"/>
      <c r="G1248" s="18"/>
      <c r="H1248" s="9" t="str">
        <f t="shared" si="133"/>
        <v>-</v>
      </c>
      <c r="I1248" s="109" t="str">
        <f t="shared" si="138"/>
        <v xml:space="preserve"> </v>
      </c>
      <c r="J1248" s="10" t="str">
        <f t="shared" si="139"/>
        <v>-</v>
      </c>
      <c r="K1248" s="10" t="str">
        <f t="shared" si="134"/>
        <v>-</v>
      </c>
      <c r="L1248" s="10" t="str">
        <f t="shared" si="135"/>
        <v>-</v>
      </c>
      <c r="M1248" s="10" t="str">
        <f t="shared" si="136"/>
        <v>-</v>
      </c>
      <c r="N1248" s="10" t="str">
        <f t="shared" si="137"/>
        <v>-</v>
      </c>
    </row>
    <row r="1249" spans="1:14">
      <c r="A1249" s="62" t="s">
        <v>18</v>
      </c>
      <c r="B1249" s="18"/>
      <c r="C1249" s="18"/>
      <c r="D1249" s="19"/>
      <c r="E1249" s="20"/>
      <c r="F1249" s="66"/>
      <c r="G1249" s="18"/>
      <c r="H1249" s="9" t="str">
        <f t="shared" si="133"/>
        <v>-</v>
      </c>
      <c r="I1249" s="109" t="str">
        <f t="shared" si="138"/>
        <v xml:space="preserve"> </v>
      </c>
      <c r="J1249" s="10" t="str">
        <f t="shared" si="139"/>
        <v>-</v>
      </c>
      <c r="K1249" s="10" t="str">
        <f t="shared" si="134"/>
        <v>-</v>
      </c>
      <c r="L1249" s="10" t="str">
        <f t="shared" si="135"/>
        <v>-</v>
      </c>
      <c r="M1249" s="10" t="str">
        <f t="shared" si="136"/>
        <v>-</v>
      </c>
      <c r="N1249" s="10" t="str">
        <f t="shared" si="137"/>
        <v>-</v>
      </c>
    </row>
    <row r="1250" spans="1:14">
      <c r="A1250" s="62" t="s">
        <v>18</v>
      </c>
      <c r="B1250" s="18"/>
      <c r="C1250" s="18"/>
      <c r="D1250" s="19"/>
      <c r="E1250" s="20"/>
      <c r="F1250" s="66"/>
      <c r="G1250" s="18"/>
      <c r="H1250" s="9" t="str">
        <f t="shared" si="133"/>
        <v>-</v>
      </c>
      <c r="I1250" s="109" t="str">
        <f t="shared" si="138"/>
        <v xml:space="preserve"> </v>
      </c>
      <c r="J1250" s="10" t="str">
        <f t="shared" si="139"/>
        <v>-</v>
      </c>
      <c r="K1250" s="10" t="str">
        <f t="shared" si="134"/>
        <v>-</v>
      </c>
      <c r="L1250" s="10" t="str">
        <f t="shared" si="135"/>
        <v>-</v>
      </c>
      <c r="M1250" s="10" t="str">
        <f t="shared" si="136"/>
        <v>-</v>
      </c>
      <c r="N1250" s="10" t="str">
        <f t="shared" si="137"/>
        <v>-</v>
      </c>
    </row>
    <row r="1251" spans="1:14">
      <c r="A1251" s="62" t="s">
        <v>18</v>
      </c>
      <c r="B1251" s="18"/>
      <c r="C1251" s="18"/>
      <c r="D1251" s="19"/>
      <c r="E1251" s="20"/>
      <c r="F1251" s="66"/>
      <c r="G1251" s="18"/>
      <c r="H1251" s="9" t="str">
        <f t="shared" si="133"/>
        <v>-</v>
      </c>
      <c r="I1251" s="109" t="str">
        <f t="shared" si="138"/>
        <v xml:space="preserve"> </v>
      </c>
      <c r="J1251" s="10" t="str">
        <f t="shared" si="139"/>
        <v>-</v>
      </c>
      <c r="K1251" s="10" t="str">
        <f t="shared" si="134"/>
        <v>-</v>
      </c>
      <c r="L1251" s="10" t="str">
        <f t="shared" si="135"/>
        <v>-</v>
      </c>
      <c r="M1251" s="10" t="str">
        <f t="shared" si="136"/>
        <v>-</v>
      </c>
      <c r="N1251" s="10" t="str">
        <f t="shared" si="137"/>
        <v>-</v>
      </c>
    </row>
    <row r="1252" spans="1:14">
      <c r="A1252" s="62" t="s">
        <v>18</v>
      </c>
      <c r="B1252" s="18"/>
      <c r="C1252" s="18"/>
      <c r="D1252" s="19"/>
      <c r="E1252" s="20"/>
      <c r="F1252" s="66"/>
      <c r="G1252" s="18"/>
      <c r="H1252" s="9" t="str">
        <f t="shared" si="133"/>
        <v>-</v>
      </c>
      <c r="I1252" s="109" t="str">
        <f t="shared" si="138"/>
        <v xml:space="preserve"> </v>
      </c>
      <c r="J1252" s="10" t="str">
        <f t="shared" si="139"/>
        <v>-</v>
      </c>
      <c r="K1252" s="10" t="str">
        <f t="shared" si="134"/>
        <v>-</v>
      </c>
      <c r="L1252" s="10" t="str">
        <f t="shared" si="135"/>
        <v>-</v>
      </c>
      <c r="M1252" s="10" t="str">
        <f t="shared" si="136"/>
        <v>-</v>
      </c>
      <c r="N1252" s="10" t="str">
        <f t="shared" si="137"/>
        <v>-</v>
      </c>
    </row>
    <row r="1253" spans="1:14">
      <c r="A1253" s="62" t="s">
        <v>18</v>
      </c>
      <c r="B1253" s="18"/>
      <c r="C1253" s="18"/>
      <c r="D1253" s="19"/>
      <c r="E1253" s="20"/>
      <c r="F1253" s="66"/>
      <c r="G1253" s="18"/>
      <c r="H1253" s="9" t="str">
        <f t="shared" si="133"/>
        <v>-</v>
      </c>
      <c r="I1253" s="109" t="str">
        <f t="shared" si="138"/>
        <v xml:space="preserve"> </v>
      </c>
      <c r="J1253" s="10" t="str">
        <f t="shared" si="139"/>
        <v>-</v>
      </c>
      <c r="K1253" s="10" t="str">
        <f t="shared" si="134"/>
        <v>-</v>
      </c>
      <c r="L1253" s="10" t="str">
        <f t="shared" si="135"/>
        <v>-</v>
      </c>
      <c r="M1253" s="10" t="str">
        <f t="shared" si="136"/>
        <v>-</v>
      </c>
      <c r="N1253" s="10" t="str">
        <f t="shared" si="137"/>
        <v>-</v>
      </c>
    </row>
    <row r="1254" spans="1:14">
      <c r="A1254" s="62" t="s">
        <v>18</v>
      </c>
      <c r="B1254" s="18"/>
      <c r="C1254" s="18"/>
      <c r="D1254" s="19"/>
      <c r="E1254" s="20"/>
      <c r="F1254" s="66"/>
      <c r="G1254" s="18"/>
      <c r="H1254" s="9" t="str">
        <f t="shared" si="133"/>
        <v>-</v>
      </c>
      <c r="I1254" s="109" t="str">
        <f t="shared" si="138"/>
        <v xml:space="preserve"> </v>
      </c>
      <c r="J1254" s="10" t="str">
        <f t="shared" si="139"/>
        <v>-</v>
      </c>
      <c r="K1254" s="10" t="str">
        <f t="shared" si="134"/>
        <v>-</v>
      </c>
      <c r="L1254" s="10" t="str">
        <f t="shared" si="135"/>
        <v>-</v>
      </c>
      <c r="M1254" s="10" t="str">
        <f t="shared" si="136"/>
        <v>-</v>
      </c>
      <c r="N1254" s="10" t="str">
        <f t="shared" si="137"/>
        <v>-</v>
      </c>
    </row>
    <row r="1255" spans="1:14">
      <c r="A1255" s="62" t="s">
        <v>18</v>
      </c>
      <c r="B1255" s="18"/>
      <c r="C1255" s="18"/>
      <c r="D1255" s="19"/>
      <c r="E1255" s="20"/>
      <c r="F1255" s="66"/>
      <c r="G1255" s="18"/>
      <c r="H1255" s="9" t="str">
        <f t="shared" si="133"/>
        <v>-</v>
      </c>
      <c r="I1255" s="109" t="str">
        <f t="shared" si="138"/>
        <v xml:space="preserve"> </v>
      </c>
      <c r="J1255" s="10" t="str">
        <f t="shared" si="139"/>
        <v>-</v>
      </c>
      <c r="K1255" s="10" t="str">
        <f t="shared" si="134"/>
        <v>-</v>
      </c>
      <c r="L1255" s="10" t="str">
        <f t="shared" si="135"/>
        <v>-</v>
      </c>
      <c r="M1255" s="10" t="str">
        <f t="shared" si="136"/>
        <v>-</v>
      </c>
      <c r="N1255" s="10" t="str">
        <f t="shared" si="137"/>
        <v>-</v>
      </c>
    </row>
    <row r="1256" spans="1:14">
      <c r="A1256" s="62" t="s">
        <v>18</v>
      </c>
      <c r="B1256" s="18"/>
      <c r="C1256" s="18"/>
      <c r="D1256" s="19"/>
      <c r="E1256" s="20"/>
      <c r="F1256" s="66"/>
      <c r="G1256" s="18"/>
      <c r="H1256" s="9" t="str">
        <f t="shared" si="133"/>
        <v>-</v>
      </c>
      <c r="I1256" s="109" t="str">
        <f t="shared" si="138"/>
        <v xml:space="preserve"> </v>
      </c>
      <c r="J1256" s="10" t="str">
        <f t="shared" si="139"/>
        <v>-</v>
      </c>
      <c r="K1256" s="10" t="str">
        <f t="shared" si="134"/>
        <v>-</v>
      </c>
      <c r="L1256" s="10" t="str">
        <f t="shared" si="135"/>
        <v>-</v>
      </c>
      <c r="M1256" s="10" t="str">
        <f t="shared" si="136"/>
        <v>-</v>
      </c>
      <c r="N1256" s="10" t="str">
        <f t="shared" si="137"/>
        <v>-</v>
      </c>
    </row>
    <row r="1257" spans="1:14">
      <c r="A1257" s="62" t="s">
        <v>18</v>
      </c>
      <c r="B1257" s="18"/>
      <c r="C1257" s="18"/>
      <c r="D1257" s="19"/>
      <c r="E1257" s="20"/>
      <c r="F1257" s="66"/>
      <c r="G1257" s="18"/>
      <c r="H1257" s="9" t="str">
        <f t="shared" si="133"/>
        <v>-</v>
      </c>
      <c r="I1257" s="109" t="str">
        <f t="shared" si="138"/>
        <v xml:space="preserve"> </v>
      </c>
      <c r="J1257" s="10" t="str">
        <f t="shared" si="139"/>
        <v>-</v>
      </c>
      <c r="K1257" s="10" t="str">
        <f t="shared" si="134"/>
        <v>-</v>
      </c>
      <c r="L1257" s="10" t="str">
        <f t="shared" si="135"/>
        <v>-</v>
      </c>
      <c r="M1257" s="10" t="str">
        <f t="shared" si="136"/>
        <v>-</v>
      </c>
      <c r="N1257" s="10" t="str">
        <f t="shared" si="137"/>
        <v>-</v>
      </c>
    </row>
    <row r="1258" spans="1:14">
      <c r="A1258" s="62" t="s">
        <v>18</v>
      </c>
      <c r="B1258" s="18"/>
      <c r="C1258" s="18"/>
      <c r="D1258" s="19"/>
      <c r="E1258" s="20"/>
      <c r="F1258" s="66"/>
      <c r="G1258" s="18"/>
      <c r="H1258" s="9" t="str">
        <f t="shared" si="133"/>
        <v>-</v>
      </c>
      <c r="I1258" s="109" t="str">
        <f t="shared" si="138"/>
        <v xml:space="preserve"> </v>
      </c>
      <c r="J1258" s="10" t="str">
        <f t="shared" si="139"/>
        <v>-</v>
      </c>
      <c r="K1258" s="10" t="str">
        <f t="shared" si="134"/>
        <v>-</v>
      </c>
      <c r="L1258" s="10" t="str">
        <f t="shared" si="135"/>
        <v>-</v>
      </c>
      <c r="M1258" s="10" t="str">
        <f t="shared" si="136"/>
        <v>-</v>
      </c>
      <c r="N1258" s="10" t="str">
        <f t="shared" si="137"/>
        <v>-</v>
      </c>
    </row>
    <row r="1259" spans="1:14">
      <c r="A1259" s="62" t="s">
        <v>18</v>
      </c>
      <c r="B1259" s="18"/>
      <c r="C1259" s="18"/>
      <c r="D1259" s="19"/>
      <c r="E1259" s="20"/>
      <c r="F1259" s="66"/>
      <c r="G1259" s="18"/>
      <c r="H1259" s="9" t="str">
        <f t="shared" si="133"/>
        <v>-</v>
      </c>
      <c r="I1259" s="109" t="str">
        <f t="shared" si="138"/>
        <v xml:space="preserve"> </v>
      </c>
      <c r="J1259" s="10" t="str">
        <f t="shared" si="139"/>
        <v>-</v>
      </c>
      <c r="K1259" s="10" t="str">
        <f t="shared" si="134"/>
        <v>-</v>
      </c>
      <c r="L1259" s="10" t="str">
        <f t="shared" si="135"/>
        <v>-</v>
      </c>
      <c r="M1259" s="10" t="str">
        <f t="shared" si="136"/>
        <v>-</v>
      </c>
      <c r="N1259" s="10" t="str">
        <f t="shared" si="137"/>
        <v>-</v>
      </c>
    </row>
    <row r="1260" spans="1:14">
      <c r="A1260" s="62" t="s">
        <v>18</v>
      </c>
      <c r="B1260" s="18"/>
      <c r="C1260" s="18"/>
      <c r="D1260" s="19"/>
      <c r="E1260" s="20"/>
      <c r="F1260" s="66"/>
      <c r="G1260" s="18"/>
      <c r="H1260" s="9" t="str">
        <f t="shared" si="133"/>
        <v>-</v>
      </c>
      <c r="I1260" s="109" t="str">
        <f t="shared" si="138"/>
        <v xml:space="preserve"> </v>
      </c>
      <c r="J1260" s="10" t="str">
        <f t="shared" si="139"/>
        <v>-</v>
      </c>
      <c r="K1260" s="10" t="str">
        <f t="shared" si="134"/>
        <v>-</v>
      </c>
      <c r="L1260" s="10" t="str">
        <f t="shared" si="135"/>
        <v>-</v>
      </c>
      <c r="M1260" s="10" t="str">
        <f t="shared" si="136"/>
        <v>-</v>
      </c>
      <c r="N1260" s="10" t="str">
        <f t="shared" si="137"/>
        <v>-</v>
      </c>
    </row>
    <row r="1261" spans="1:14">
      <c r="A1261" s="62" t="s">
        <v>18</v>
      </c>
      <c r="B1261" s="18"/>
      <c r="C1261" s="18"/>
      <c r="D1261" s="19"/>
      <c r="E1261" s="20"/>
      <c r="F1261" s="66"/>
      <c r="G1261" s="18"/>
      <c r="H1261" s="9" t="str">
        <f t="shared" si="133"/>
        <v>-</v>
      </c>
      <c r="I1261" s="109" t="str">
        <f t="shared" si="138"/>
        <v xml:space="preserve"> </v>
      </c>
      <c r="J1261" s="10" t="str">
        <f t="shared" si="139"/>
        <v>-</v>
      </c>
      <c r="K1261" s="10" t="str">
        <f t="shared" si="134"/>
        <v>-</v>
      </c>
      <c r="L1261" s="10" t="str">
        <f t="shared" si="135"/>
        <v>-</v>
      </c>
      <c r="M1261" s="10" t="str">
        <f t="shared" si="136"/>
        <v>-</v>
      </c>
      <c r="N1261" s="10" t="str">
        <f t="shared" si="137"/>
        <v>-</v>
      </c>
    </row>
    <row r="1262" spans="1:14">
      <c r="A1262" s="62" t="s">
        <v>18</v>
      </c>
      <c r="B1262" s="18"/>
      <c r="C1262" s="18"/>
      <c r="D1262" s="19"/>
      <c r="E1262" s="20"/>
      <c r="F1262" s="66"/>
      <c r="G1262" s="18"/>
      <c r="H1262" s="9" t="str">
        <f t="shared" si="133"/>
        <v>-</v>
      </c>
      <c r="I1262" s="109" t="str">
        <f t="shared" si="138"/>
        <v xml:space="preserve"> </v>
      </c>
      <c r="J1262" s="10" t="str">
        <f t="shared" si="139"/>
        <v>-</v>
      </c>
      <c r="K1262" s="10" t="str">
        <f t="shared" si="134"/>
        <v>-</v>
      </c>
      <c r="L1262" s="10" t="str">
        <f t="shared" si="135"/>
        <v>-</v>
      </c>
      <c r="M1262" s="10" t="str">
        <f t="shared" si="136"/>
        <v>-</v>
      </c>
      <c r="N1262" s="10" t="str">
        <f t="shared" si="137"/>
        <v>-</v>
      </c>
    </row>
    <row r="1263" spans="1:14">
      <c r="A1263" s="62" t="s">
        <v>18</v>
      </c>
      <c r="B1263" s="18"/>
      <c r="C1263" s="18"/>
      <c r="D1263" s="19"/>
      <c r="E1263" s="20"/>
      <c r="F1263" s="66"/>
      <c r="G1263" s="18"/>
      <c r="H1263" s="9" t="str">
        <f t="shared" si="133"/>
        <v>-</v>
      </c>
      <c r="I1263" s="109" t="str">
        <f t="shared" si="138"/>
        <v xml:space="preserve"> </v>
      </c>
      <c r="J1263" s="10" t="str">
        <f t="shared" si="139"/>
        <v>-</v>
      </c>
      <c r="K1263" s="10" t="str">
        <f t="shared" si="134"/>
        <v>-</v>
      </c>
      <c r="L1263" s="10" t="str">
        <f t="shared" si="135"/>
        <v>-</v>
      </c>
      <c r="M1263" s="10" t="str">
        <f t="shared" si="136"/>
        <v>-</v>
      </c>
      <c r="N1263" s="10" t="str">
        <f t="shared" si="137"/>
        <v>-</v>
      </c>
    </row>
    <row r="1264" spans="1:14">
      <c r="A1264" s="62" t="s">
        <v>18</v>
      </c>
      <c r="B1264" s="18"/>
      <c r="C1264" s="18"/>
      <c r="D1264" s="19"/>
      <c r="E1264" s="20"/>
      <c r="F1264" s="66"/>
      <c r="G1264" s="18"/>
      <c r="H1264" s="9" t="str">
        <f t="shared" si="133"/>
        <v>-</v>
      </c>
      <c r="I1264" s="109" t="str">
        <f t="shared" si="138"/>
        <v xml:space="preserve"> </v>
      </c>
      <c r="J1264" s="10" t="str">
        <f t="shared" si="139"/>
        <v>-</v>
      </c>
      <c r="K1264" s="10" t="str">
        <f t="shared" si="134"/>
        <v>-</v>
      </c>
      <c r="L1264" s="10" t="str">
        <f t="shared" si="135"/>
        <v>-</v>
      </c>
      <c r="M1264" s="10" t="str">
        <f t="shared" si="136"/>
        <v>-</v>
      </c>
      <c r="N1264" s="10" t="str">
        <f t="shared" si="137"/>
        <v>-</v>
      </c>
    </row>
    <row r="1265" spans="1:14">
      <c r="A1265" s="62" t="s">
        <v>18</v>
      </c>
      <c r="B1265" s="18"/>
      <c r="C1265" s="18"/>
      <c r="D1265" s="19"/>
      <c r="E1265" s="20"/>
      <c r="F1265" s="66"/>
      <c r="G1265" s="18"/>
      <c r="H1265" s="9" t="str">
        <f t="shared" si="133"/>
        <v>-</v>
      </c>
      <c r="I1265" s="109" t="str">
        <f t="shared" si="138"/>
        <v xml:space="preserve"> </v>
      </c>
      <c r="J1265" s="10" t="str">
        <f t="shared" si="139"/>
        <v>-</v>
      </c>
      <c r="K1265" s="10" t="str">
        <f t="shared" si="134"/>
        <v>-</v>
      </c>
      <c r="L1265" s="10" t="str">
        <f t="shared" si="135"/>
        <v>-</v>
      </c>
      <c r="M1265" s="10" t="str">
        <f t="shared" si="136"/>
        <v>-</v>
      </c>
      <c r="N1265" s="10" t="str">
        <f t="shared" si="137"/>
        <v>-</v>
      </c>
    </row>
    <row r="1266" spans="1:14">
      <c r="A1266" s="62" t="s">
        <v>18</v>
      </c>
      <c r="B1266" s="18"/>
      <c r="C1266" s="18"/>
      <c r="D1266" s="19"/>
      <c r="E1266" s="20"/>
      <c r="F1266" s="66"/>
      <c r="G1266" s="18"/>
      <c r="H1266" s="9" t="str">
        <f t="shared" si="133"/>
        <v>-</v>
      </c>
      <c r="I1266" s="109" t="str">
        <f t="shared" si="138"/>
        <v xml:space="preserve"> </v>
      </c>
      <c r="J1266" s="10" t="str">
        <f t="shared" si="139"/>
        <v>-</v>
      </c>
      <c r="K1266" s="10" t="str">
        <f t="shared" si="134"/>
        <v>-</v>
      </c>
      <c r="L1266" s="10" t="str">
        <f t="shared" si="135"/>
        <v>-</v>
      </c>
      <c r="M1266" s="10" t="str">
        <f t="shared" si="136"/>
        <v>-</v>
      </c>
      <c r="N1266" s="10" t="str">
        <f t="shared" si="137"/>
        <v>-</v>
      </c>
    </row>
    <row r="1267" spans="1:14">
      <c r="A1267" s="62" t="s">
        <v>18</v>
      </c>
      <c r="B1267" s="18"/>
      <c r="C1267" s="18"/>
      <c r="D1267" s="19"/>
      <c r="E1267" s="20"/>
      <c r="F1267" s="66"/>
      <c r="G1267" s="18"/>
      <c r="H1267" s="9" t="str">
        <f t="shared" si="133"/>
        <v>-</v>
      </c>
      <c r="I1267" s="109" t="str">
        <f t="shared" si="138"/>
        <v xml:space="preserve"> </v>
      </c>
      <c r="J1267" s="10" t="str">
        <f t="shared" si="139"/>
        <v>-</v>
      </c>
      <c r="K1267" s="10" t="str">
        <f t="shared" si="134"/>
        <v>-</v>
      </c>
      <c r="L1267" s="10" t="str">
        <f t="shared" si="135"/>
        <v>-</v>
      </c>
      <c r="M1267" s="10" t="str">
        <f t="shared" si="136"/>
        <v>-</v>
      </c>
      <c r="N1267" s="10" t="str">
        <f t="shared" si="137"/>
        <v>-</v>
      </c>
    </row>
    <row r="1268" spans="1:14">
      <c r="A1268" s="62" t="s">
        <v>18</v>
      </c>
      <c r="B1268" s="18"/>
      <c r="C1268" s="18"/>
      <c r="D1268" s="19"/>
      <c r="E1268" s="20"/>
      <c r="F1268" s="66"/>
      <c r="G1268" s="18"/>
      <c r="H1268" s="9" t="str">
        <f t="shared" si="133"/>
        <v>-</v>
      </c>
      <c r="I1268" s="109" t="str">
        <f t="shared" si="138"/>
        <v xml:space="preserve"> </v>
      </c>
      <c r="J1268" s="10" t="str">
        <f t="shared" si="139"/>
        <v>-</v>
      </c>
      <c r="K1268" s="10" t="str">
        <f t="shared" si="134"/>
        <v>-</v>
      </c>
      <c r="L1268" s="10" t="str">
        <f t="shared" si="135"/>
        <v>-</v>
      </c>
      <c r="M1268" s="10" t="str">
        <f t="shared" si="136"/>
        <v>-</v>
      </c>
      <c r="N1268" s="10" t="str">
        <f t="shared" si="137"/>
        <v>-</v>
      </c>
    </row>
    <row r="1269" spans="1:14">
      <c r="A1269" s="62" t="s">
        <v>18</v>
      </c>
      <c r="B1269" s="18"/>
      <c r="C1269" s="18"/>
      <c r="D1269" s="19"/>
      <c r="E1269" s="20"/>
      <c r="F1269" s="66"/>
      <c r="G1269" s="18"/>
      <c r="H1269" s="9" t="str">
        <f t="shared" si="133"/>
        <v>-</v>
      </c>
      <c r="I1269" s="109" t="str">
        <f t="shared" si="138"/>
        <v xml:space="preserve"> </v>
      </c>
      <c r="J1269" s="10" t="str">
        <f t="shared" si="139"/>
        <v>-</v>
      </c>
      <c r="K1269" s="10" t="str">
        <f t="shared" si="134"/>
        <v>-</v>
      </c>
      <c r="L1269" s="10" t="str">
        <f t="shared" si="135"/>
        <v>-</v>
      </c>
      <c r="M1269" s="10" t="str">
        <f t="shared" si="136"/>
        <v>-</v>
      </c>
      <c r="N1269" s="10" t="str">
        <f t="shared" si="137"/>
        <v>-</v>
      </c>
    </row>
    <row r="1270" spans="1:14">
      <c r="A1270" s="62" t="s">
        <v>18</v>
      </c>
      <c r="B1270" s="18"/>
      <c r="C1270" s="18"/>
      <c r="D1270" s="19"/>
      <c r="E1270" s="20"/>
      <c r="F1270" s="66"/>
      <c r="G1270" s="18"/>
      <c r="H1270" s="9" t="str">
        <f t="shared" si="133"/>
        <v>-</v>
      </c>
      <c r="I1270" s="109" t="str">
        <f t="shared" si="138"/>
        <v xml:space="preserve"> </v>
      </c>
      <c r="J1270" s="10" t="str">
        <f t="shared" si="139"/>
        <v>-</v>
      </c>
      <c r="K1270" s="10" t="str">
        <f t="shared" si="134"/>
        <v>-</v>
      </c>
      <c r="L1270" s="10" t="str">
        <f t="shared" si="135"/>
        <v>-</v>
      </c>
      <c r="M1270" s="10" t="str">
        <f t="shared" si="136"/>
        <v>-</v>
      </c>
      <c r="N1270" s="10" t="str">
        <f t="shared" si="137"/>
        <v>-</v>
      </c>
    </row>
    <row r="1271" spans="1:14">
      <c r="A1271" s="62" t="s">
        <v>18</v>
      </c>
      <c r="B1271" s="18"/>
      <c r="C1271" s="18"/>
      <c r="D1271" s="19"/>
      <c r="E1271" s="20"/>
      <c r="F1271" s="66"/>
      <c r="G1271" s="18"/>
      <c r="H1271" s="9" t="str">
        <f t="shared" si="133"/>
        <v>-</v>
      </c>
      <c r="I1271" s="109" t="str">
        <f t="shared" si="138"/>
        <v xml:space="preserve"> </v>
      </c>
      <c r="J1271" s="10" t="str">
        <f t="shared" si="139"/>
        <v>-</v>
      </c>
      <c r="K1271" s="10" t="str">
        <f t="shared" si="134"/>
        <v>-</v>
      </c>
      <c r="L1271" s="10" t="str">
        <f t="shared" si="135"/>
        <v>-</v>
      </c>
      <c r="M1271" s="10" t="str">
        <f t="shared" si="136"/>
        <v>-</v>
      </c>
      <c r="N1271" s="10" t="str">
        <f t="shared" si="137"/>
        <v>-</v>
      </c>
    </row>
    <row r="1272" spans="1:14">
      <c r="A1272" s="62" t="s">
        <v>18</v>
      </c>
      <c r="B1272" s="18"/>
      <c r="C1272" s="18"/>
      <c r="D1272" s="19"/>
      <c r="E1272" s="20"/>
      <c r="F1272" s="66"/>
      <c r="G1272" s="18"/>
      <c r="H1272" s="9" t="str">
        <f t="shared" si="133"/>
        <v>-</v>
      </c>
      <c r="I1272" s="109" t="str">
        <f t="shared" si="138"/>
        <v xml:space="preserve"> </v>
      </c>
      <c r="J1272" s="10" t="str">
        <f t="shared" si="139"/>
        <v>-</v>
      </c>
      <c r="K1272" s="10" t="str">
        <f t="shared" si="134"/>
        <v>-</v>
      </c>
      <c r="L1272" s="10" t="str">
        <f t="shared" si="135"/>
        <v>-</v>
      </c>
      <c r="M1272" s="10" t="str">
        <f t="shared" si="136"/>
        <v>-</v>
      </c>
      <c r="N1272" s="10" t="str">
        <f t="shared" si="137"/>
        <v>-</v>
      </c>
    </row>
    <row r="1273" spans="1:14">
      <c r="A1273" s="62" t="s">
        <v>18</v>
      </c>
      <c r="B1273" s="18"/>
      <c r="C1273" s="18"/>
      <c r="D1273" s="19"/>
      <c r="E1273" s="20"/>
      <c r="F1273" s="66"/>
      <c r="G1273" s="18"/>
      <c r="H1273" s="9" t="str">
        <f t="shared" si="133"/>
        <v>-</v>
      </c>
      <c r="I1273" s="109" t="str">
        <f t="shared" si="138"/>
        <v xml:space="preserve"> </v>
      </c>
      <c r="J1273" s="10" t="str">
        <f t="shared" si="139"/>
        <v>-</v>
      </c>
      <c r="K1273" s="10" t="str">
        <f t="shared" si="134"/>
        <v>-</v>
      </c>
      <c r="L1273" s="10" t="str">
        <f t="shared" si="135"/>
        <v>-</v>
      </c>
      <c r="M1273" s="10" t="str">
        <f t="shared" si="136"/>
        <v>-</v>
      </c>
      <c r="N1273" s="10" t="str">
        <f t="shared" si="137"/>
        <v>-</v>
      </c>
    </row>
    <row r="1274" spans="1:14">
      <c r="A1274" s="62" t="s">
        <v>18</v>
      </c>
      <c r="B1274" s="18"/>
      <c r="C1274" s="18"/>
      <c r="D1274" s="19"/>
      <c r="E1274" s="20"/>
      <c r="F1274" s="66"/>
      <c r="G1274" s="18"/>
      <c r="H1274" s="9" t="str">
        <f t="shared" si="133"/>
        <v>-</v>
      </c>
      <c r="I1274" s="109" t="str">
        <f t="shared" si="138"/>
        <v xml:space="preserve"> </v>
      </c>
      <c r="J1274" s="10" t="str">
        <f t="shared" si="139"/>
        <v>-</v>
      </c>
      <c r="K1274" s="10" t="str">
        <f t="shared" si="134"/>
        <v>-</v>
      </c>
      <c r="L1274" s="10" t="str">
        <f t="shared" si="135"/>
        <v>-</v>
      </c>
      <c r="M1274" s="10" t="str">
        <f t="shared" si="136"/>
        <v>-</v>
      </c>
      <c r="N1274" s="10" t="str">
        <f t="shared" si="137"/>
        <v>-</v>
      </c>
    </row>
    <row r="1275" spans="1:14">
      <c r="A1275" s="62" t="s">
        <v>18</v>
      </c>
      <c r="B1275" s="18"/>
      <c r="C1275" s="18"/>
      <c r="D1275" s="19"/>
      <c r="E1275" s="20"/>
      <c r="F1275" s="66"/>
      <c r="G1275" s="18"/>
      <c r="H1275" s="9" t="str">
        <f t="shared" si="133"/>
        <v>-</v>
      </c>
      <c r="I1275" s="109" t="str">
        <f t="shared" si="138"/>
        <v xml:space="preserve"> </v>
      </c>
      <c r="J1275" s="10" t="str">
        <f t="shared" si="139"/>
        <v>-</v>
      </c>
      <c r="K1275" s="10" t="str">
        <f t="shared" si="134"/>
        <v>-</v>
      </c>
      <c r="L1275" s="10" t="str">
        <f t="shared" si="135"/>
        <v>-</v>
      </c>
      <c r="M1275" s="10" t="str">
        <f t="shared" si="136"/>
        <v>-</v>
      </c>
      <c r="N1275" s="10" t="str">
        <f t="shared" si="137"/>
        <v>-</v>
      </c>
    </row>
    <row r="1276" spans="1:14">
      <c r="A1276" s="62" t="s">
        <v>18</v>
      </c>
      <c r="B1276" s="18"/>
      <c r="C1276" s="18"/>
      <c r="D1276" s="19"/>
      <c r="E1276" s="20"/>
      <c r="F1276" s="66"/>
      <c r="G1276" s="18"/>
      <c r="H1276" s="9" t="str">
        <f t="shared" si="133"/>
        <v>-</v>
      </c>
      <c r="I1276" s="109" t="str">
        <f t="shared" si="138"/>
        <v xml:space="preserve"> </v>
      </c>
      <c r="J1276" s="10" t="str">
        <f t="shared" si="139"/>
        <v>-</v>
      </c>
      <c r="K1276" s="10" t="str">
        <f t="shared" si="134"/>
        <v>-</v>
      </c>
      <c r="L1276" s="10" t="str">
        <f t="shared" si="135"/>
        <v>-</v>
      </c>
      <c r="M1276" s="10" t="str">
        <f t="shared" si="136"/>
        <v>-</v>
      </c>
      <c r="N1276" s="10" t="str">
        <f t="shared" si="137"/>
        <v>-</v>
      </c>
    </row>
    <row r="1277" spans="1:14">
      <c r="A1277" s="62" t="s">
        <v>18</v>
      </c>
      <c r="B1277" s="18"/>
      <c r="C1277" s="18"/>
      <c r="D1277" s="19"/>
      <c r="E1277" s="20"/>
      <c r="F1277" s="66"/>
      <c r="G1277" s="18"/>
      <c r="H1277" s="9" t="str">
        <f t="shared" si="133"/>
        <v>-</v>
      </c>
      <c r="I1277" s="109" t="str">
        <f t="shared" si="138"/>
        <v xml:space="preserve"> </v>
      </c>
      <c r="J1277" s="10" t="str">
        <f t="shared" si="139"/>
        <v>-</v>
      </c>
      <c r="K1277" s="10" t="str">
        <f t="shared" si="134"/>
        <v>-</v>
      </c>
      <c r="L1277" s="10" t="str">
        <f t="shared" si="135"/>
        <v>-</v>
      </c>
      <c r="M1277" s="10" t="str">
        <f t="shared" si="136"/>
        <v>-</v>
      </c>
      <c r="N1277" s="10" t="str">
        <f t="shared" si="137"/>
        <v>-</v>
      </c>
    </row>
    <row r="1278" spans="1:14">
      <c r="A1278" s="62" t="s">
        <v>18</v>
      </c>
      <c r="B1278" s="18"/>
      <c r="C1278" s="18"/>
      <c r="D1278" s="19"/>
      <c r="E1278" s="20"/>
      <c r="F1278" s="66"/>
      <c r="G1278" s="18"/>
      <c r="H1278" s="9" t="str">
        <f t="shared" si="133"/>
        <v>-</v>
      </c>
      <c r="I1278" s="109" t="str">
        <f t="shared" si="138"/>
        <v xml:space="preserve"> </v>
      </c>
      <c r="J1278" s="10" t="str">
        <f t="shared" si="139"/>
        <v>-</v>
      </c>
      <c r="K1278" s="10" t="str">
        <f t="shared" si="134"/>
        <v>-</v>
      </c>
      <c r="L1278" s="10" t="str">
        <f t="shared" si="135"/>
        <v>-</v>
      </c>
      <c r="M1278" s="10" t="str">
        <f t="shared" si="136"/>
        <v>-</v>
      </c>
      <c r="N1278" s="10" t="str">
        <f t="shared" si="137"/>
        <v>-</v>
      </c>
    </row>
    <row r="1279" spans="1:14">
      <c r="A1279" s="62" t="s">
        <v>18</v>
      </c>
      <c r="B1279" s="18"/>
      <c r="C1279" s="18"/>
      <c r="D1279" s="19"/>
      <c r="E1279" s="20"/>
      <c r="F1279" s="66"/>
      <c r="G1279" s="18"/>
      <c r="H1279" s="9" t="str">
        <f t="shared" si="133"/>
        <v>-</v>
      </c>
      <c r="I1279" s="109" t="str">
        <f t="shared" si="138"/>
        <v xml:space="preserve"> </v>
      </c>
      <c r="J1279" s="10" t="str">
        <f t="shared" si="139"/>
        <v>-</v>
      </c>
      <c r="K1279" s="10" t="str">
        <f t="shared" si="134"/>
        <v>-</v>
      </c>
      <c r="L1279" s="10" t="str">
        <f t="shared" si="135"/>
        <v>-</v>
      </c>
      <c r="M1279" s="10" t="str">
        <f t="shared" si="136"/>
        <v>-</v>
      </c>
      <c r="N1279" s="10" t="str">
        <f t="shared" si="137"/>
        <v>-</v>
      </c>
    </row>
    <row r="1280" spans="1:14">
      <c r="A1280" s="62" t="s">
        <v>18</v>
      </c>
      <c r="B1280" s="18"/>
      <c r="C1280" s="18"/>
      <c r="D1280" s="19"/>
      <c r="E1280" s="20"/>
      <c r="F1280" s="66"/>
      <c r="G1280" s="18"/>
      <c r="H1280" s="9" t="str">
        <f t="shared" si="133"/>
        <v>-</v>
      </c>
      <c r="I1280" s="109" t="str">
        <f t="shared" si="138"/>
        <v xml:space="preserve"> </v>
      </c>
      <c r="J1280" s="10" t="str">
        <f t="shared" si="139"/>
        <v>-</v>
      </c>
      <c r="K1280" s="10" t="str">
        <f t="shared" si="134"/>
        <v>-</v>
      </c>
      <c r="L1280" s="10" t="str">
        <f t="shared" si="135"/>
        <v>-</v>
      </c>
      <c r="M1280" s="10" t="str">
        <f t="shared" si="136"/>
        <v>-</v>
      </c>
      <c r="N1280" s="10" t="str">
        <f t="shared" si="137"/>
        <v>-</v>
      </c>
    </row>
    <row r="1281" spans="1:14">
      <c r="A1281" s="62" t="s">
        <v>18</v>
      </c>
      <c r="B1281" s="18"/>
      <c r="C1281" s="18"/>
      <c r="D1281" s="19"/>
      <c r="E1281" s="20"/>
      <c r="F1281" s="66"/>
      <c r="G1281" s="18"/>
      <c r="H1281" s="9" t="str">
        <f t="shared" si="133"/>
        <v>-</v>
      </c>
      <c r="I1281" s="109" t="str">
        <f t="shared" si="138"/>
        <v xml:space="preserve"> </v>
      </c>
      <c r="J1281" s="10" t="str">
        <f t="shared" si="139"/>
        <v>-</v>
      </c>
      <c r="K1281" s="10" t="str">
        <f t="shared" si="134"/>
        <v>-</v>
      </c>
      <c r="L1281" s="10" t="str">
        <f t="shared" si="135"/>
        <v>-</v>
      </c>
      <c r="M1281" s="10" t="str">
        <f t="shared" si="136"/>
        <v>-</v>
      </c>
      <c r="N1281" s="10" t="str">
        <f t="shared" si="137"/>
        <v>-</v>
      </c>
    </row>
    <row r="1282" spans="1:14">
      <c r="A1282" s="62" t="s">
        <v>18</v>
      </c>
      <c r="B1282" s="18"/>
      <c r="C1282" s="18"/>
      <c r="D1282" s="19"/>
      <c r="E1282" s="20"/>
      <c r="F1282" s="66"/>
      <c r="G1282" s="18"/>
      <c r="H1282" s="9" t="str">
        <f t="shared" ref="H1282:H1345" si="140">IF(COUNTA($B1282)&gt;0,IF(COUNTIFS($B$2:$B$2502,$B1282,$C$2:$C$2502,$C1282,$D$2:$D$2502,$D1282)&gt;1,"Duplicato","ok"),"-")</f>
        <v>-</v>
      </c>
      <c r="I1282" s="109" t="str">
        <f t="shared" si="138"/>
        <v xml:space="preserve"> </v>
      </c>
      <c r="J1282" s="10" t="str">
        <f t="shared" si="139"/>
        <v>-</v>
      </c>
      <c r="K1282" s="10" t="str">
        <f t="shared" ref="K1282:K1345" si="141">IF($B1282&gt;"",VLOOKUP($E1282&amp;$D1282,_DeterminaCategorie,3,TRUE),"-")</f>
        <v>-</v>
      </c>
      <c r="L1282" s="10" t="str">
        <f t="shared" ref="L1282:L1345" si="142">IF($B1282&gt;"",VLOOKUP($E1282&amp;$D1282,_DeterminaCategorie,4,TRUE),"-")</f>
        <v>-</v>
      </c>
      <c r="M1282" s="10" t="str">
        <f t="shared" ref="M1282:M1345" si="143">IF($B1282&gt;"",VLOOKUP($E1282&amp;$D1282,_DeterminaCategorie,6,TRUE),"-")</f>
        <v>-</v>
      </c>
      <c r="N1282" s="10" t="str">
        <f t="shared" ref="N1282:N1345" si="144">IF($B1282&gt;"",VLOOKUP($E1282&amp;$D1282,_DeterminaCategorie,7,TRUE),"-")</f>
        <v>-</v>
      </c>
    </row>
    <row r="1283" spans="1:14">
      <c r="A1283" s="62" t="s">
        <v>18</v>
      </c>
      <c r="B1283" s="18"/>
      <c r="C1283" s="18"/>
      <c r="D1283" s="19"/>
      <c r="E1283" s="20"/>
      <c r="F1283" s="66"/>
      <c r="G1283" s="18"/>
      <c r="H1283" s="9" t="str">
        <f t="shared" si="140"/>
        <v>-</v>
      </c>
      <c r="I1283" s="109" t="str">
        <f t="shared" ref="I1283:I1346" si="145">TRIM(B1283) &amp; " " &amp; TRIM(C1283)</f>
        <v xml:space="preserve"> </v>
      </c>
      <c r="J1283" s="10" t="str">
        <f t="shared" ref="J1283:J1346" si="146">IF(B1283&gt;"",VLOOKUP($E1283&amp;$D1283,_DeterminaCategorie,5,TRUE),"-")</f>
        <v>-</v>
      </c>
      <c r="K1283" s="10" t="str">
        <f t="shared" si="141"/>
        <v>-</v>
      </c>
      <c r="L1283" s="10" t="str">
        <f t="shared" si="142"/>
        <v>-</v>
      </c>
      <c r="M1283" s="10" t="str">
        <f t="shared" si="143"/>
        <v>-</v>
      </c>
      <c r="N1283" s="10" t="str">
        <f t="shared" si="144"/>
        <v>-</v>
      </c>
    </row>
    <row r="1284" spans="1:14">
      <c r="A1284" s="62" t="s">
        <v>18</v>
      </c>
      <c r="B1284" s="18"/>
      <c r="C1284" s="18"/>
      <c r="D1284" s="19"/>
      <c r="E1284" s="20"/>
      <c r="F1284" s="66"/>
      <c r="G1284" s="18"/>
      <c r="H1284" s="9" t="str">
        <f t="shared" si="140"/>
        <v>-</v>
      </c>
      <c r="I1284" s="109" t="str">
        <f t="shared" si="145"/>
        <v xml:space="preserve"> </v>
      </c>
      <c r="J1284" s="10" t="str">
        <f t="shared" si="146"/>
        <v>-</v>
      </c>
      <c r="K1284" s="10" t="str">
        <f t="shared" si="141"/>
        <v>-</v>
      </c>
      <c r="L1284" s="10" t="str">
        <f t="shared" si="142"/>
        <v>-</v>
      </c>
      <c r="M1284" s="10" t="str">
        <f t="shared" si="143"/>
        <v>-</v>
      </c>
      <c r="N1284" s="10" t="str">
        <f t="shared" si="144"/>
        <v>-</v>
      </c>
    </row>
    <row r="1285" spans="1:14">
      <c r="A1285" s="62" t="s">
        <v>18</v>
      </c>
      <c r="B1285" s="18"/>
      <c r="C1285" s="18"/>
      <c r="D1285" s="19"/>
      <c r="E1285" s="20"/>
      <c r="F1285" s="66"/>
      <c r="G1285" s="18"/>
      <c r="H1285" s="9" t="str">
        <f t="shared" si="140"/>
        <v>-</v>
      </c>
      <c r="I1285" s="109" t="str">
        <f t="shared" si="145"/>
        <v xml:space="preserve"> </v>
      </c>
      <c r="J1285" s="10" t="str">
        <f t="shared" si="146"/>
        <v>-</v>
      </c>
      <c r="K1285" s="10" t="str">
        <f t="shared" si="141"/>
        <v>-</v>
      </c>
      <c r="L1285" s="10" t="str">
        <f t="shared" si="142"/>
        <v>-</v>
      </c>
      <c r="M1285" s="10" t="str">
        <f t="shared" si="143"/>
        <v>-</v>
      </c>
      <c r="N1285" s="10" t="str">
        <f t="shared" si="144"/>
        <v>-</v>
      </c>
    </row>
    <row r="1286" spans="1:14">
      <c r="A1286" s="62" t="s">
        <v>18</v>
      </c>
      <c r="B1286" s="18"/>
      <c r="C1286" s="18"/>
      <c r="D1286" s="19"/>
      <c r="E1286" s="20"/>
      <c r="F1286" s="66"/>
      <c r="G1286" s="18"/>
      <c r="H1286" s="9" t="str">
        <f t="shared" si="140"/>
        <v>-</v>
      </c>
      <c r="I1286" s="109" t="str">
        <f t="shared" si="145"/>
        <v xml:space="preserve"> </v>
      </c>
      <c r="J1286" s="10" t="str">
        <f t="shared" si="146"/>
        <v>-</v>
      </c>
      <c r="K1286" s="10" t="str">
        <f t="shared" si="141"/>
        <v>-</v>
      </c>
      <c r="L1286" s="10" t="str">
        <f t="shared" si="142"/>
        <v>-</v>
      </c>
      <c r="M1286" s="10" t="str">
        <f t="shared" si="143"/>
        <v>-</v>
      </c>
      <c r="N1286" s="10" t="str">
        <f t="shared" si="144"/>
        <v>-</v>
      </c>
    </row>
    <row r="1287" spans="1:14">
      <c r="A1287" s="62" t="s">
        <v>18</v>
      </c>
      <c r="B1287" s="18"/>
      <c r="C1287" s="18"/>
      <c r="D1287" s="19"/>
      <c r="E1287" s="20"/>
      <c r="F1287" s="66"/>
      <c r="G1287" s="18"/>
      <c r="H1287" s="9" t="str">
        <f t="shared" si="140"/>
        <v>-</v>
      </c>
      <c r="I1287" s="109" t="str">
        <f t="shared" si="145"/>
        <v xml:space="preserve"> </v>
      </c>
      <c r="J1287" s="10" t="str">
        <f t="shared" si="146"/>
        <v>-</v>
      </c>
      <c r="K1287" s="10" t="str">
        <f t="shared" si="141"/>
        <v>-</v>
      </c>
      <c r="L1287" s="10" t="str">
        <f t="shared" si="142"/>
        <v>-</v>
      </c>
      <c r="M1287" s="10" t="str">
        <f t="shared" si="143"/>
        <v>-</v>
      </c>
      <c r="N1287" s="10" t="str">
        <f t="shared" si="144"/>
        <v>-</v>
      </c>
    </row>
    <row r="1288" spans="1:14">
      <c r="A1288" s="62" t="s">
        <v>18</v>
      </c>
      <c r="B1288" s="18"/>
      <c r="C1288" s="18"/>
      <c r="D1288" s="19"/>
      <c r="E1288" s="20"/>
      <c r="F1288" s="66"/>
      <c r="G1288" s="18"/>
      <c r="H1288" s="9" t="str">
        <f t="shared" si="140"/>
        <v>-</v>
      </c>
      <c r="I1288" s="109" t="str">
        <f t="shared" si="145"/>
        <v xml:space="preserve"> </v>
      </c>
      <c r="J1288" s="10" t="str">
        <f t="shared" si="146"/>
        <v>-</v>
      </c>
      <c r="K1288" s="10" t="str">
        <f t="shared" si="141"/>
        <v>-</v>
      </c>
      <c r="L1288" s="10" t="str">
        <f t="shared" si="142"/>
        <v>-</v>
      </c>
      <c r="M1288" s="10" t="str">
        <f t="shared" si="143"/>
        <v>-</v>
      </c>
      <c r="N1288" s="10" t="str">
        <f t="shared" si="144"/>
        <v>-</v>
      </c>
    </row>
    <row r="1289" spans="1:14">
      <c r="A1289" s="62" t="s">
        <v>18</v>
      </c>
      <c r="B1289" s="18"/>
      <c r="C1289" s="18"/>
      <c r="D1289" s="19"/>
      <c r="E1289" s="20"/>
      <c r="F1289" s="66"/>
      <c r="G1289" s="18"/>
      <c r="H1289" s="9" t="str">
        <f t="shared" si="140"/>
        <v>-</v>
      </c>
      <c r="I1289" s="109" t="str">
        <f t="shared" si="145"/>
        <v xml:space="preserve"> </v>
      </c>
      <c r="J1289" s="10" t="str">
        <f t="shared" si="146"/>
        <v>-</v>
      </c>
      <c r="K1289" s="10" t="str">
        <f t="shared" si="141"/>
        <v>-</v>
      </c>
      <c r="L1289" s="10" t="str">
        <f t="shared" si="142"/>
        <v>-</v>
      </c>
      <c r="M1289" s="10" t="str">
        <f t="shared" si="143"/>
        <v>-</v>
      </c>
      <c r="N1289" s="10" t="str">
        <f t="shared" si="144"/>
        <v>-</v>
      </c>
    </row>
    <row r="1290" spans="1:14">
      <c r="A1290" s="62" t="s">
        <v>18</v>
      </c>
      <c r="B1290" s="18"/>
      <c r="C1290" s="18"/>
      <c r="D1290" s="19"/>
      <c r="E1290" s="20"/>
      <c r="F1290" s="66"/>
      <c r="G1290" s="18"/>
      <c r="H1290" s="9" t="str">
        <f t="shared" si="140"/>
        <v>-</v>
      </c>
      <c r="I1290" s="109" t="str">
        <f t="shared" si="145"/>
        <v xml:space="preserve"> </v>
      </c>
      <c r="J1290" s="10" t="str">
        <f t="shared" si="146"/>
        <v>-</v>
      </c>
      <c r="K1290" s="10" t="str">
        <f t="shared" si="141"/>
        <v>-</v>
      </c>
      <c r="L1290" s="10" t="str">
        <f t="shared" si="142"/>
        <v>-</v>
      </c>
      <c r="M1290" s="10" t="str">
        <f t="shared" si="143"/>
        <v>-</v>
      </c>
      <c r="N1290" s="10" t="str">
        <f t="shared" si="144"/>
        <v>-</v>
      </c>
    </row>
    <row r="1291" spans="1:14">
      <c r="A1291" s="62" t="s">
        <v>18</v>
      </c>
      <c r="B1291" s="18"/>
      <c r="C1291" s="18"/>
      <c r="D1291" s="19"/>
      <c r="E1291" s="20"/>
      <c r="F1291" s="66"/>
      <c r="G1291" s="18"/>
      <c r="H1291" s="9" t="str">
        <f t="shared" si="140"/>
        <v>-</v>
      </c>
      <c r="I1291" s="109" t="str">
        <f t="shared" si="145"/>
        <v xml:space="preserve"> </v>
      </c>
      <c r="J1291" s="10" t="str">
        <f t="shared" si="146"/>
        <v>-</v>
      </c>
      <c r="K1291" s="10" t="str">
        <f t="shared" si="141"/>
        <v>-</v>
      </c>
      <c r="L1291" s="10" t="str">
        <f t="shared" si="142"/>
        <v>-</v>
      </c>
      <c r="M1291" s="10" t="str">
        <f t="shared" si="143"/>
        <v>-</v>
      </c>
      <c r="N1291" s="10" t="str">
        <f t="shared" si="144"/>
        <v>-</v>
      </c>
    </row>
    <row r="1292" spans="1:14">
      <c r="A1292" s="62" t="s">
        <v>18</v>
      </c>
      <c r="B1292" s="18"/>
      <c r="C1292" s="18"/>
      <c r="D1292" s="19"/>
      <c r="E1292" s="20"/>
      <c r="F1292" s="66"/>
      <c r="G1292" s="18"/>
      <c r="H1292" s="9" t="str">
        <f t="shared" si="140"/>
        <v>-</v>
      </c>
      <c r="I1292" s="109" t="str">
        <f t="shared" si="145"/>
        <v xml:space="preserve"> </v>
      </c>
      <c r="J1292" s="10" t="str">
        <f t="shared" si="146"/>
        <v>-</v>
      </c>
      <c r="K1292" s="10" t="str">
        <f t="shared" si="141"/>
        <v>-</v>
      </c>
      <c r="L1292" s="10" t="str">
        <f t="shared" si="142"/>
        <v>-</v>
      </c>
      <c r="M1292" s="10" t="str">
        <f t="shared" si="143"/>
        <v>-</v>
      </c>
      <c r="N1292" s="10" t="str">
        <f t="shared" si="144"/>
        <v>-</v>
      </c>
    </row>
    <row r="1293" spans="1:14">
      <c r="A1293" s="62" t="s">
        <v>18</v>
      </c>
      <c r="B1293" s="18"/>
      <c r="C1293" s="18"/>
      <c r="D1293" s="19"/>
      <c r="E1293" s="20"/>
      <c r="F1293" s="66"/>
      <c r="G1293" s="18"/>
      <c r="H1293" s="9" t="str">
        <f t="shared" si="140"/>
        <v>-</v>
      </c>
      <c r="I1293" s="109" t="str">
        <f t="shared" si="145"/>
        <v xml:space="preserve"> </v>
      </c>
      <c r="J1293" s="10" t="str">
        <f t="shared" si="146"/>
        <v>-</v>
      </c>
      <c r="K1293" s="10" t="str">
        <f t="shared" si="141"/>
        <v>-</v>
      </c>
      <c r="L1293" s="10" t="str">
        <f t="shared" si="142"/>
        <v>-</v>
      </c>
      <c r="M1293" s="10" t="str">
        <f t="shared" si="143"/>
        <v>-</v>
      </c>
      <c r="N1293" s="10" t="str">
        <f t="shared" si="144"/>
        <v>-</v>
      </c>
    </row>
    <row r="1294" spans="1:14">
      <c r="A1294" s="62" t="s">
        <v>18</v>
      </c>
      <c r="B1294" s="18"/>
      <c r="C1294" s="18"/>
      <c r="D1294" s="19"/>
      <c r="E1294" s="20"/>
      <c r="F1294" s="66"/>
      <c r="G1294" s="18"/>
      <c r="H1294" s="9" t="str">
        <f t="shared" si="140"/>
        <v>-</v>
      </c>
      <c r="I1294" s="109" t="str">
        <f t="shared" si="145"/>
        <v xml:space="preserve"> </v>
      </c>
      <c r="J1294" s="10" t="str">
        <f t="shared" si="146"/>
        <v>-</v>
      </c>
      <c r="K1294" s="10" t="str">
        <f t="shared" si="141"/>
        <v>-</v>
      </c>
      <c r="L1294" s="10" t="str">
        <f t="shared" si="142"/>
        <v>-</v>
      </c>
      <c r="M1294" s="10" t="str">
        <f t="shared" si="143"/>
        <v>-</v>
      </c>
      <c r="N1294" s="10" t="str">
        <f t="shared" si="144"/>
        <v>-</v>
      </c>
    </row>
    <row r="1295" spans="1:14">
      <c r="A1295" s="62" t="s">
        <v>18</v>
      </c>
      <c r="B1295" s="18"/>
      <c r="C1295" s="18"/>
      <c r="D1295" s="19"/>
      <c r="E1295" s="20"/>
      <c r="F1295" s="66"/>
      <c r="G1295" s="18"/>
      <c r="H1295" s="9" t="str">
        <f t="shared" si="140"/>
        <v>-</v>
      </c>
      <c r="I1295" s="109" t="str">
        <f t="shared" si="145"/>
        <v xml:space="preserve"> </v>
      </c>
      <c r="J1295" s="10" t="str">
        <f t="shared" si="146"/>
        <v>-</v>
      </c>
      <c r="K1295" s="10" t="str">
        <f t="shared" si="141"/>
        <v>-</v>
      </c>
      <c r="L1295" s="10" t="str">
        <f t="shared" si="142"/>
        <v>-</v>
      </c>
      <c r="M1295" s="10" t="str">
        <f t="shared" si="143"/>
        <v>-</v>
      </c>
      <c r="N1295" s="10" t="str">
        <f t="shared" si="144"/>
        <v>-</v>
      </c>
    </row>
    <row r="1296" spans="1:14">
      <c r="A1296" s="62" t="s">
        <v>18</v>
      </c>
      <c r="B1296" s="18"/>
      <c r="C1296" s="18"/>
      <c r="D1296" s="19"/>
      <c r="E1296" s="20"/>
      <c r="F1296" s="66"/>
      <c r="G1296" s="18"/>
      <c r="H1296" s="9" t="str">
        <f t="shared" si="140"/>
        <v>-</v>
      </c>
      <c r="I1296" s="109" t="str">
        <f t="shared" si="145"/>
        <v xml:space="preserve"> </v>
      </c>
      <c r="J1296" s="10" t="str">
        <f t="shared" si="146"/>
        <v>-</v>
      </c>
      <c r="K1296" s="10" t="str">
        <f t="shared" si="141"/>
        <v>-</v>
      </c>
      <c r="L1296" s="10" t="str">
        <f t="shared" si="142"/>
        <v>-</v>
      </c>
      <c r="M1296" s="10" t="str">
        <f t="shared" si="143"/>
        <v>-</v>
      </c>
      <c r="N1296" s="10" t="str">
        <f t="shared" si="144"/>
        <v>-</v>
      </c>
    </row>
    <row r="1297" spans="1:14">
      <c r="A1297" s="62" t="s">
        <v>18</v>
      </c>
      <c r="B1297" s="18"/>
      <c r="C1297" s="18"/>
      <c r="D1297" s="19"/>
      <c r="E1297" s="20"/>
      <c r="F1297" s="66"/>
      <c r="G1297" s="18"/>
      <c r="H1297" s="9" t="str">
        <f t="shared" si="140"/>
        <v>-</v>
      </c>
      <c r="I1297" s="109" t="str">
        <f t="shared" si="145"/>
        <v xml:space="preserve"> </v>
      </c>
      <c r="J1297" s="10" t="str">
        <f t="shared" si="146"/>
        <v>-</v>
      </c>
      <c r="K1297" s="10" t="str">
        <f t="shared" si="141"/>
        <v>-</v>
      </c>
      <c r="L1297" s="10" t="str">
        <f t="shared" si="142"/>
        <v>-</v>
      </c>
      <c r="M1297" s="10" t="str">
        <f t="shared" si="143"/>
        <v>-</v>
      </c>
      <c r="N1297" s="10" t="str">
        <f t="shared" si="144"/>
        <v>-</v>
      </c>
    </row>
    <row r="1298" spans="1:14">
      <c r="A1298" s="62" t="s">
        <v>18</v>
      </c>
      <c r="B1298" s="18"/>
      <c r="C1298" s="18"/>
      <c r="D1298" s="19"/>
      <c r="E1298" s="20"/>
      <c r="F1298" s="66"/>
      <c r="G1298" s="18"/>
      <c r="H1298" s="9" t="str">
        <f t="shared" si="140"/>
        <v>-</v>
      </c>
      <c r="I1298" s="109" t="str">
        <f t="shared" si="145"/>
        <v xml:space="preserve"> </v>
      </c>
      <c r="J1298" s="10" t="str">
        <f t="shared" si="146"/>
        <v>-</v>
      </c>
      <c r="K1298" s="10" t="str">
        <f t="shared" si="141"/>
        <v>-</v>
      </c>
      <c r="L1298" s="10" t="str">
        <f t="shared" si="142"/>
        <v>-</v>
      </c>
      <c r="M1298" s="10" t="str">
        <f t="shared" si="143"/>
        <v>-</v>
      </c>
      <c r="N1298" s="10" t="str">
        <f t="shared" si="144"/>
        <v>-</v>
      </c>
    </row>
    <row r="1299" spans="1:14">
      <c r="A1299" s="62" t="s">
        <v>18</v>
      </c>
      <c r="B1299" s="18"/>
      <c r="C1299" s="18"/>
      <c r="D1299" s="19"/>
      <c r="E1299" s="20"/>
      <c r="F1299" s="66"/>
      <c r="G1299" s="18"/>
      <c r="H1299" s="9" t="str">
        <f t="shared" si="140"/>
        <v>-</v>
      </c>
      <c r="I1299" s="109" t="str">
        <f t="shared" si="145"/>
        <v xml:space="preserve"> </v>
      </c>
      <c r="J1299" s="10" t="str">
        <f t="shared" si="146"/>
        <v>-</v>
      </c>
      <c r="K1299" s="10" t="str">
        <f t="shared" si="141"/>
        <v>-</v>
      </c>
      <c r="L1299" s="10" t="str">
        <f t="shared" si="142"/>
        <v>-</v>
      </c>
      <c r="M1299" s="10" t="str">
        <f t="shared" si="143"/>
        <v>-</v>
      </c>
      <c r="N1299" s="10" t="str">
        <f t="shared" si="144"/>
        <v>-</v>
      </c>
    </row>
    <row r="1300" spans="1:14">
      <c r="A1300" s="62" t="s">
        <v>18</v>
      </c>
      <c r="B1300" s="18"/>
      <c r="C1300" s="18"/>
      <c r="D1300" s="19"/>
      <c r="E1300" s="20"/>
      <c r="F1300" s="66"/>
      <c r="G1300" s="18"/>
      <c r="H1300" s="9" t="str">
        <f t="shared" si="140"/>
        <v>-</v>
      </c>
      <c r="I1300" s="109" t="str">
        <f t="shared" si="145"/>
        <v xml:space="preserve"> </v>
      </c>
      <c r="J1300" s="10" t="str">
        <f t="shared" si="146"/>
        <v>-</v>
      </c>
      <c r="K1300" s="10" t="str">
        <f t="shared" si="141"/>
        <v>-</v>
      </c>
      <c r="L1300" s="10" t="str">
        <f t="shared" si="142"/>
        <v>-</v>
      </c>
      <c r="M1300" s="10" t="str">
        <f t="shared" si="143"/>
        <v>-</v>
      </c>
      <c r="N1300" s="10" t="str">
        <f t="shared" si="144"/>
        <v>-</v>
      </c>
    </row>
    <row r="1301" spans="1:14">
      <c r="A1301" s="62" t="s">
        <v>18</v>
      </c>
      <c r="B1301" s="18"/>
      <c r="C1301" s="18"/>
      <c r="D1301" s="19"/>
      <c r="E1301" s="20"/>
      <c r="F1301" s="66"/>
      <c r="G1301" s="18"/>
      <c r="H1301" s="9" t="str">
        <f t="shared" si="140"/>
        <v>-</v>
      </c>
      <c r="I1301" s="109" t="str">
        <f t="shared" si="145"/>
        <v xml:space="preserve"> </v>
      </c>
      <c r="J1301" s="10" t="str">
        <f t="shared" si="146"/>
        <v>-</v>
      </c>
      <c r="K1301" s="10" t="str">
        <f t="shared" si="141"/>
        <v>-</v>
      </c>
      <c r="L1301" s="10" t="str">
        <f t="shared" si="142"/>
        <v>-</v>
      </c>
      <c r="M1301" s="10" t="str">
        <f t="shared" si="143"/>
        <v>-</v>
      </c>
      <c r="N1301" s="10" t="str">
        <f t="shared" si="144"/>
        <v>-</v>
      </c>
    </row>
    <row r="1302" spans="1:14">
      <c r="A1302" s="62" t="s">
        <v>18</v>
      </c>
      <c r="B1302" s="18"/>
      <c r="C1302" s="18"/>
      <c r="D1302" s="19"/>
      <c r="E1302" s="20"/>
      <c r="F1302" s="66"/>
      <c r="G1302" s="18"/>
      <c r="H1302" s="9" t="str">
        <f t="shared" si="140"/>
        <v>-</v>
      </c>
      <c r="I1302" s="109" t="str">
        <f t="shared" si="145"/>
        <v xml:space="preserve"> </v>
      </c>
      <c r="J1302" s="10" t="str">
        <f t="shared" si="146"/>
        <v>-</v>
      </c>
      <c r="K1302" s="10" t="str">
        <f t="shared" si="141"/>
        <v>-</v>
      </c>
      <c r="L1302" s="10" t="str">
        <f t="shared" si="142"/>
        <v>-</v>
      </c>
      <c r="M1302" s="10" t="str">
        <f t="shared" si="143"/>
        <v>-</v>
      </c>
      <c r="N1302" s="10" t="str">
        <f t="shared" si="144"/>
        <v>-</v>
      </c>
    </row>
    <row r="1303" spans="1:14">
      <c r="A1303" s="62" t="s">
        <v>18</v>
      </c>
      <c r="B1303" s="18"/>
      <c r="C1303" s="18"/>
      <c r="D1303" s="19"/>
      <c r="E1303" s="20"/>
      <c r="F1303" s="66"/>
      <c r="G1303" s="18"/>
      <c r="H1303" s="9" t="str">
        <f t="shared" si="140"/>
        <v>-</v>
      </c>
      <c r="I1303" s="109" t="str">
        <f t="shared" si="145"/>
        <v xml:space="preserve"> </v>
      </c>
      <c r="J1303" s="10" t="str">
        <f t="shared" si="146"/>
        <v>-</v>
      </c>
      <c r="K1303" s="10" t="str">
        <f t="shared" si="141"/>
        <v>-</v>
      </c>
      <c r="L1303" s="10" t="str">
        <f t="shared" si="142"/>
        <v>-</v>
      </c>
      <c r="M1303" s="10" t="str">
        <f t="shared" si="143"/>
        <v>-</v>
      </c>
      <c r="N1303" s="10" t="str">
        <f t="shared" si="144"/>
        <v>-</v>
      </c>
    </row>
    <row r="1304" spans="1:14">
      <c r="A1304" s="62" t="s">
        <v>18</v>
      </c>
      <c r="B1304" s="18"/>
      <c r="C1304" s="18"/>
      <c r="D1304" s="19"/>
      <c r="E1304" s="20"/>
      <c r="F1304" s="66"/>
      <c r="G1304" s="18"/>
      <c r="H1304" s="9" t="str">
        <f t="shared" si="140"/>
        <v>-</v>
      </c>
      <c r="I1304" s="109" t="str">
        <f t="shared" si="145"/>
        <v xml:space="preserve"> </v>
      </c>
      <c r="J1304" s="10" t="str">
        <f t="shared" si="146"/>
        <v>-</v>
      </c>
      <c r="K1304" s="10" t="str">
        <f t="shared" si="141"/>
        <v>-</v>
      </c>
      <c r="L1304" s="10" t="str">
        <f t="shared" si="142"/>
        <v>-</v>
      </c>
      <c r="M1304" s="10" t="str">
        <f t="shared" si="143"/>
        <v>-</v>
      </c>
      <c r="N1304" s="10" t="str">
        <f t="shared" si="144"/>
        <v>-</v>
      </c>
    </row>
    <row r="1305" spans="1:14">
      <c r="A1305" s="62" t="s">
        <v>18</v>
      </c>
      <c r="B1305" s="18"/>
      <c r="C1305" s="18"/>
      <c r="D1305" s="19"/>
      <c r="E1305" s="20"/>
      <c r="F1305" s="66"/>
      <c r="G1305" s="18"/>
      <c r="H1305" s="9" t="str">
        <f t="shared" si="140"/>
        <v>-</v>
      </c>
      <c r="I1305" s="109" t="str">
        <f t="shared" si="145"/>
        <v xml:space="preserve"> </v>
      </c>
      <c r="J1305" s="10" t="str">
        <f t="shared" si="146"/>
        <v>-</v>
      </c>
      <c r="K1305" s="10" t="str">
        <f t="shared" si="141"/>
        <v>-</v>
      </c>
      <c r="L1305" s="10" t="str">
        <f t="shared" si="142"/>
        <v>-</v>
      </c>
      <c r="M1305" s="10" t="str">
        <f t="shared" si="143"/>
        <v>-</v>
      </c>
      <c r="N1305" s="10" t="str">
        <f t="shared" si="144"/>
        <v>-</v>
      </c>
    </row>
    <row r="1306" spans="1:14">
      <c r="A1306" s="62" t="s">
        <v>18</v>
      </c>
      <c r="B1306" s="18"/>
      <c r="C1306" s="18"/>
      <c r="D1306" s="19"/>
      <c r="E1306" s="20"/>
      <c r="F1306" s="66"/>
      <c r="G1306" s="18"/>
      <c r="H1306" s="9" t="str">
        <f t="shared" si="140"/>
        <v>-</v>
      </c>
      <c r="I1306" s="109" t="str">
        <f t="shared" si="145"/>
        <v xml:space="preserve"> </v>
      </c>
      <c r="J1306" s="10" t="str">
        <f t="shared" si="146"/>
        <v>-</v>
      </c>
      <c r="K1306" s="10" t="str">
        <f t="shared" si="141"/>
        <v>-</v>
      </c>
      <c r="L1306" s="10" t="str">
        <f t="shared" si="142"/>
        <v>-</v>
      </c>
      <c r="M1306" s="10" t="str">
        <f t="shared" si="143"/>
        <v>-</v>
      </c>
      <c r="N1306" s="10" t="str">
        <f t="shared" si="144"/>
        <v>-</v>
      </c>
    </row>
    <row r="1307" spans="1:14">
      <c r="A1307" s="62" t="s">
        <v>18</v>
      </c>
      <c r="B1307" s="18"/>
      <c r="C1307" s="18"/>
      <c r="D1307" s="19"/>
      <c r="E1307" s="20"/>
      <c r="F1307" s="66"/>
      <c r="G1307" s="18"/>
      <c r="H1307" s="9" t="str">
        <f t="shared" si="140"/>
        <v>-</v>
      </c>
      <c r="I1307" s="109" t="str">
        <f t="shared" si="145"/>
        <v xml:space="preserve"> </v>
      </c>
      <c r="J1307" s="10" t="str">
        <f t="shared" si="146"/>
        <v>-</v>
      </c>
      <c r="K1307" s="10" t="str">
        <f t="shared" si="141"/>
        <v>-</v>
      </c>
      <c r="L1307" s="10" t="str">
        <f t="shared" si="142"/>
        <v>-</v>
      </c>
      <c r="M1307" s="10" t="str">
        <f t="shared" si="143"/>
        <v>-</v>
      </c>
      <c r="N1307" s="10" t="str">
        <f t="shared" si="144"/>
        <v>-</v>
      </c>
    </row>
    <row r="1308" spans="1:14">
      <c r="A1308" s="62" t="s">
        <v>18</v>
      </c>
      <c r="B1308" s="18"/>
      <c r="C1308" s="18"/>
      <c r="D1308" s="19"/>
      <c r="E1308" s="20"/>
      <c r="F1308" s="66"/>
      <c r="G1308" s="18"/>
      <c r="H1308" s="9" t="str">
        <f t="shared" si="140"/>
        <v>-</v>
      </c>
      <c r="I1308" s="109" t="str">
        <f t="shared" si="145"/>
        <v xml:space="preserve"> </v>
      </c>
      <c r="J1308" s="10" t="str">
        <f t="shared" si="146"/>
        <v>-</v>
      </c>
      <c r="K1308" s="10" t="str">
        <f t="shared" si="141"/>
        <v>-</v>
      </c>
      <c r="L1308" s="10" t="str">
        <f t="shared" si="142"/>
        <v>-</v>
      </c>
      <c r="M1308" s="10" t="str">
        <f t="shared" si="143"/>
        <v>-</v>
      </c>
      <c r="N1308" s="10" t="str">
        <f t="shared" si="144"/>
        <v>-</v>
      </c>
    </row>
    <row r="1309" spans="1:14">
      <c r="A1309" s="62" t="s">
        <v>18</v>
      </c>
      <c r="B1309" s="18"/>
      <c r="C1309" s="18"/>
      <c r="D1309" s="19"/>
      <c r="E1309" s="20"/>
      <c r="F1309" s="66"/>
      <c r="G1309" s="18"/>
      <c r="H1309" s="9" t="str">
        <f t="shared" si="140"/>
        <v>-</v>
      </c>
      <c r="I1309" s="109" t="str">
        <f t="shared" si="145"/>
        <v xml:space="preserve"> </v>
      </c>
      <c r="J1309" s="10" t="str">
        <f t="shared" si="146"/>
        <v>-</v>
      </c>
      <c r="K1309" s="10" t="str">
        <f t="shared" si="141"/>
        <v>-</v>
      </c>
      <c r="L1309" s="10" t="str">
        <f t="shared" si="142"/>
        <v>-</v>
      </c>
      <c r="M1309" s="10" t="str">
        <f t="shared" si="143"/>
        <v>-</v>
      </c>
      <c r="N1309" s="10" t="str">
        <f t="shared" si="144"/>
        <v>-</v>
      </c>
    </row>
    <row r="1310" spans="1:14">
      <c r="A1310" s="62" t="s">
        <v>18</v>
      </c>
      <c r="B1310" s="18"/>
      <c r="C1310" s="18"/>
      <c r="D1310" s="19"/>
      <c r="E1310" s="20"/>
      <c r="F1310" s="66"/>
      <c r="G1310" s="18"/>
      <c r="H1310" s="9" t="str">
        <f t="shared" si="140"/>
        <v>-</v>
      </c>
      <c r="I1310" s="109" t="str">
        <f t="shared" si="145"/>
        <v xml:space="preserve"> </v>
      </c>
      <c r="J1310" s="10" t="str">
        <f t="shared" si="146"/>
        <v>-</v>
      </c>
      <c r="K1310" s="10" t="str">
        <f t="shared" si="141"/>
        <v>-</v>
      </c>
      <c r="L1310" s="10" t="str">
        <f t="shared" si="142"/>
        <v>-</v>
      </c>
      <c r="M1310" s="10" t="str">
        <f t="shared" si="143"/>
        <v>-</v>
      </c>
      <c r="N1310" s="10" t="str">
        <f t="shared" si="144"/>
        <v>-</v>
      </c>
    </row>
    <row r="1311" spans="1:14">
      <c r="A1311" s="62" t="s">
        <v>18</v>
      </c>
      <c r="B1311" s="18"/>
      <c r="C1311" s="18"/>
      <c r="D1311" s="19"/>
      <c r="E1311" s="20"/>
      <c r="F1311" s="66"/>
      <c r="G1311" s="18"/>
      <c r="H1311" s="9" t="str">
        <f t="shared" si="140"/>
        <v>-</v>
      </c>
      <c r="I1311" s="109" t="str">
        <f t="shared" si="145"/>
        <v xml:space="preserve"> </v>
      </c>
      <c r="J1311" s="10" t="str">
        <f t="shared" si="146"/>
        <v>-</v>
      </c>
      <c r="K1311" s="10" t="str">
        <f t="shared" si="141"/>
        <v>-</v>
      </c>
      <c r="L1311" s="10" t="str">
        <f t="shared" si="142"/>
        <v>-</v>
      </c>
      <c r="M1311" s="10" t="str">
        <f t="shared" si="143"/>
        <v>-</v>
      </c>
      <c r="N1311" s="10" t="str">
        <f t="shared" si="144"/>
        <v>-</v>
      </c>
    </row>
    <row r="1312" spans="1:14">
      <c r="A1312" s="62" t="s">
        <v>18</v>
      </c>
      <c r="B1312" s="18"/>
      <c r="C1312" s="18"/>
      <c r="D1312" s="19"/>
      <c r="E1312" s="20"/>
      <c r="F1312" s="66"/>
      <c r="G1312" s="18"/>
      <c r="H1312" s="9" t="str">
        <f t="shared" si="140"/>
        <v>-</v>
      </c>
      <c r="I1312" s="109" t="str">
        <f t="shared" si="145"/>
        <v xml:space="preserve"> </v>
      </c>
      <c r="J1312" s="10" t="str">
        <f t="shared" si="146"/>
        <v>-</v>
      </c>
      <c r="K1312" s="10" t="str">
        <f t="shared" si="141"/>
        <v>-</v>
      </c>
      <c r="L1312" s="10" t="str">
        <f t="shared" si="142"/>
        <v>-</v>
      </c>
      <c r="M1312" s="10" t="str">
        <f t="shared" si="143"/>
        <v>-</v>
      </c>
      <c r="N1312" s="10" t="str">
        <f t="shared" si="144"/>
        <v>-</v>
      </c>
    </row>
    <row r="1313" spans="1:14">
      <c r="A1313" s="62" t="s">
        <v>18</v>
      </c>
      <c r="B1313" s="18"/>
      <c r="C1313" s="18"/>
      <c r="D1313" s="19"/>
      <c r="E1313" s="20"/>
      <c r="F1313" s="66"/>
      <c r="G1313" s="18"/>
      <c r="H1313" s="9" t="str">
        <f t="shared" si="140"/>
        <v>-</v>
      </c>
      <c r="I1313" s="109" t="str">
        <f t="shared" si="145"/>
        <v xml:space="preserve"> </v>
      </c>
      <c r="J1313" s="10" t="str">
        <f t="shared" si="146"/>
        <v>-</v>
      </c>
      <c r="K1313" s="10" t="str">
        <f t="shared" si="141"/>
        <v>-</v>
      </c>
      <c r="L1313" s="10" t="str">
        <f t="shared" si="142"/>
        <v>-</v>
      </c>
      <c r="M1313" s="10" t="str">
        <f t="shared" si="143"/>
        <v>-</v>
      </c>
      <c r="N1313" s="10" t="str">
        <f t="shared" si="144"/>
        <v>-</v>
      </c>
    </row>
    <row r="1314" spans="1:14">
      <c r="A1314" s="62" t="s">
        <v>18</v>
      </c>
      <c r="B1314" s="18"/>
      <c r="C1314" s="18"/>
      <c r="D1314" s="19"/>
      <c r="E1314" s="20"/>
      <c r="F1314" s="66"/>
      <c r="G1314" s="18"/>
      <c r="H1314" s="9" t="str">
        <f t="shared" si="140"/>
        <v>-</v>
      </c>
      <c r="I1314" s="109" t="str">
        <f t="shared" si="145"/>
        <v xml:space="preserve"> </v>
      </c>
      <c r="J1314" s="10" t="str">
        <f t="shared" si="146"/>
        <v>-</v>
      </c>
      <c r="K1314" s="10" t="str">
        <f t="shared" si="141"/>
        <v>-</v>
      </c>
      <c r="L1314" s="10" t="str">
        <f t="shared" si="142"/>
        <v>-</v>
      </c>
      <c r="M1314" s="10" t="str">
        <f t="shared" si="143"/>
        <v>-</v>
      </c>
      <c r="N1314" s="10" t="str">
        <f t="shared" si="144"/>
        <v>-</v>
      </c>
    </row>
    <row r="1315" spans="1:14">
      <c r="A1315" s="62" t="s">
        <v>18</v>
      </c>
      <c r="B1315" s="18"/>
      <c r="C1315" s="18"/>
      <c r="D1315" s="19"/>
      <c r="E1315" s="20"/>
      <c r="F1315" s="66"/>
      <c r="G1315" s="18"/>
      <c r="H1315" s="9" t="str">
        <f t="shared" si="140"/>
        <v>-</v>
      </c>
      <c r="I1315" s="109" t="str">
        <f t="shared" si="145"/>
        <v xml:space="preserve"> </v>
      </c>
      <c r="J1315" s="10" t="str">
        <f t="shared" si="146"/>
        <v>-</v>
      </c>
      <c r="K1315" s="10" t="str">
        <f t="shared" si="141"/>
        <v>-</v>
      </c>
      <c r="L1315" s="10" t="str">
        <f t="shared" si="142"/>
        <v>-</v>
      </c>
      <c r="M1315" s="10" t="str">
        <f t="shared" si="143"/>
        <v>-</v>
      </c>
      <c r="N1315" s="10" t="str">
        <f t="shared" si="144"/>
        <v>-</v>
      </c>
    </row>
    <row r="1316" spans="1:14">
      <c r="A1316" s="62" t="s">
        <v>18</v>
      </c>
      <c r="B1316" s="18"/>
      <c r="C1316" s="18"/>
      <c r="D1316" s="19"/>
      <c r="E1316" s="20"/>
      <c r="F1316" s="66"/>
      <c r="G1316" s="18"/>
      <c r="H1316" s="9" t="str">
        <f t="shared" si="140"/>
        <v>-</v>
      </c>
      <c r="I1316" s="109" t="str">
        <f t="shared" si="145"/>
        <v xml:space="preserve"> </v>
      </c>
      <c r="J1316" s="10" t="str">
        <f t="shared" si="146"/>
        <v>-</v>
      </c>
      <c r="K1316" s="10" t="str">
        <f t="shared" si="141"/>
        <v>-</v>
      </c>
      <c r="L1316" s="10" t="str">
        <f t="shared" si="142"/>
        <v>-</v>
      </c>
      <c r="M1316" s="10" t="str">
        <f t="shared" si="143"/>
        <v>-</v>
      </c>
      <c r="N1316" s="10" t="str">
        <f t="shared" si="144"/>
        <v>-</v>
      </c>
    </row>
    <row r="1317" spans="1:14">
      <c r="A1317" s="62" t="s">
        <v>18</v>
      </c>
      <c r="B1317" s="18"/>
      <c r="C1317" s="18"/>
      <c r="D1317" s="19"/>
      <c r="E1317" s="20"/>
      <c r="F1317" s="66"/>
      <c r="G1317" s="18"/>
      <c r="H1317" s="9" t="str">
        <f t="shared" si="140"/>
        <v>-</v>
      </c>
      <c r="I1317" s="109" t="str">
        <f t="shared" si="145"/>
        <v xml:space="preserve"> </v>
      </c>
      <c r="J1317" s="10" t="str">
        <f t="shared" si="146"/>
        <v>-</v>
      </c>
      <c r="K1317" s="10" t="str">
        <f t="shared" si="141"/>
        <v>-</v>
      </c>
      <c r="L1317" s="10" t="str">
        <f t="shared" si="142"/>
        <v>-</v>
      </c>
      <c r="M1317" s="10" t="str">
        <f t="shared" si="143"/>
        <v>-</v>
      </c>
      <c r="N1317" s="10" t="str">
        <f t="shared" si="144"/>
        <v>-</v>
      </c>
    </row>
    <row r="1318" spans="1:14">
      <c r="A1318" s="62" t="s">
        <v>18</v>
      </c>
      <c r="B1318" s="18"/>
      <c r="C1318" s="18"/>
      <c r="D1318" s="19"/>
      <c r="E1318" s="20"/>
      <c r="F1318" s="66"/>
      <c r="G1318" s="18"/>
      <c r="H1318" s="9" t="str">
        <f t="shared" si="140"/>
        <v>-</v>
      </c>
      <c r="I1318" s="109" t="str">
        <f t="shared" si="145"/>
        <v xml:space="preserve"> </v>
      </c>
      <c r="J1318" s="10" t="str">
        <f t="shared" si="146"/>
        <v>-</v>
      </c>
      <c r="K1318" s="10" t="str">
        <f t="shared" si="141"/>
        <v>-</v>
      </c>
      <c r="L1318" s="10" t="str">
        <f t="shared" si="142"/>
        <v>-</v>
      </c>
      <c r="M1318" s="10" t="str">
        <f t="shared" si="143"/>
        <v>-</v>
      </c>
      <c r="N1318" s="10" t="str">
        <f t="shared" si="144"/>
        <v>-</v>
      </c>
    </row>
    <row r="1319" spans="1:14">
      <c r="A1319" s="62" t="s">
        <v>18</v>
      </c>
      <c r="B1319" s="18"/>
      <c r="C1319" s="18"/>
      <c r="D1319" s="19"/>
      <c r="E1319" s="20"/>
      <c r="F1319" s="66"/>
      <c r="G1319" s="18"/>
      <c r="H1319" s="9" t="str">
        <f t="shared" si="140"/>
        <v>-</v>
      </c>
      <c r="I1319" s="109" t="str">
        <f t="shared" si="145"/>
        <v xml:space="preserve"> </v>
      </c>
      <c r="J1319" s="10" t="str">
        <f t="shared" si="146"/>
        <v>-</v>
      </c>
      <c r="K1319" s="10" t="str">
        <f t="shared" si="141"/>
        <v>-</v>
      </c>
      <c r="L1319" s="10" t="str">
        <f t="shared" si="142"/>
        <v>-</v>
      </c>
      <c r="M1319" s="10" t="str">
        <f t="shared" si="143"/>
        <v>-</v>
      </c>
      <c r="N1319" s="10" t="str">
        <f t="shared" si="144"/>
        <v>-</v>
      </c>
    </row>
    <row r="1320" spans="1:14">
      <c r="A1320" s="62" t="s">
        <v>18</v>
      </c>
      <c r="B1320" s="18"/>
      <c r="C1320" s="18"/>
      <c r="D1320" s="19"/>
      <c r="E1320" s="20"/>
      <c r="F1320" s="66"/>
      <c r="G1320" s="18"/>
      <c r="H1320" s="9" t="str">
        <f t="shared" si="140"/>
        <v>-</v>
      </c>
      <c r="I1320" s="109" t="str">
        <f t="shared" si="145"/>
        <v xml:space="preserve"> </v>
      </c>
      <c r="J1320" s="10" t="str">
        <f t="shared" si="146"/>
        <v>-</v>
      </c>
      <c r="K1320" s="10" t="str">
        <f t="shared" si="141"/>
        <v>-</v>
      </c>
      <c r="L1320" s="10" t="str">
        <f t="shared" si="142"/>
        <v>-</v>
      </c>
      <c r="M1320" s="10" t="str">
        <f t="shared" si="143"/>
        <v>-</v>
      </c>
      <c r="N1320" s="10" t="str">
        <f t="shared" si="144"/>
        <v>-</v>
      </c>
    </row>
    <row r="1321" spans="1:14">
      <c r="A1321" s="62" t="s">
        <v>18</v>
      </c>
      <c r="B1321" s="18"/>
      <c r="C1321" s="18"/>
      <c r="D1321" s="19"/>
      <c r="E1321" s="20"/>
      <c r="F1321" s="66"/>
      <c r="G1321" s="18"/>
      <c r="H1321" s="9" t="str">
        <f t="shared" si="140"/>
        <v>-</v>
      </c>
      <c r="I1321" s="109" t="str">
        <f t="shared" si="145"/>
        <v xml:space="preserve"> </v>
      </c>
      <c r="J1321" s="10" t="str">
        <f t="shared" si="146"/>
        <v>-</v>
      </c>
      <c r="K1321" s="10" t="str">
        <f t="shared" si="141"/>
        <v>-</v>
      </c>
      <c r="L1321" s="10" t="str">
        <f t="shared" si="142"/>
        <v>-</v>
      </c>
      <c r="M1321" s="10" t="str">
        <f t="shared" si="143"/>
        <v>-</v>
      </c>
      <c r="N1321" s="10" t="str">
        <f t="shared" si="144"/>
        <v>-</v>
      </c>
    </row>
    <row r="1322" spans="1:14">
      <c r="A1322" s="62" t="s">
        <v>18</v>
      </c>
      <c r="B1322" s="18"/>
      <c r="C1322" s="18"/>
      <c r="D1322" s="19"/>
      <c r="E1322" s="20"/>
      <c r="F1322" s="66"/>
      <c r="G1322" s="18"/>
      <c r="H1322" s="9" t="str">
        <f t="shared" si="140"/>
        <v>-</v>
      </c>
      <c r="I1322" s="109" t="str">
        <f t="shared" si="145"/>
        <v xml:space="preserve"> </v>
      </c>
      <c r="J1322" s="10" t="str">
        <f t="shared" si="146"/>
        <v>-</v>
      </c>
      <c r="K1322" s="10" t="str">
        <f t="shared" si="141"/>
        <v>-</v>
      </c>
      <c r="L1322" s="10" t="str">
        <f t="shared" si="142"/>
        <v>-</v>
      </c>
      <c r="M1322" s="10" t="str">
        <f t="shared" si="143"/>
        <v>-</v>
      </c>
      <c r="N1322" s="10" t="str">
        <f t="shared" si="144"/>
        <v>-</v>
      </c>
    </row>
    <row r="1323" spans="1:14">
      <c r="A1323" s="62" t="s">
        <v>18</v>
      </c>
      <c r="B1323" s="18"/>
      <c r="C1323" s="18"/>
      <c r="D1323" s="19"/>
      <c r="E1323" s="20"/>
      <c r="F1323" s="66"/>
      <c r="G1323" s="18"/>
      <c r="H1323" s="9" t="str">
        <f t="shared" si="140"/>
        <v>-</v>
      </c>
      <c r="I1323" s="109" t="str">
        <f t="shared" si="145"/>
        <v xml:space="preserve"> </v>
      </c>
      <c r="J1323" s="10" t="str">
        <f t="shared" si="146"/>
        <v>-</v>
      </c>
      <c r="K1323" s="10" t="str">
        <f t="shared" si="141"/>
        <v>-</v>
      </c>
      <c r="L1323" s="10" t="str">
        <f t="shared" si="142"/>
        <v>-</v>
      </c>
      <c r="M1323" s="10" t="str">
        <f t="shared" si="143"/>
        <v>-</v>
      </c>
      <c r="N1323" s="10" t="str">
        <f t="shared" si="144"/>
        <v>-</v>
      </c>
    </row>
    <row r="1324" spans="1:14">
      <c r="A1324" s="62" t="s">
        <v>18</v>
      </c>
      <c r="B1324" s="18"/>
      <c r="C1324" s="18"/>
      <c r="D1324" s="19"/>
      <c r="E1324" s="20"/>
      <c r="F1324" s="66"/>
      <c r="G1324" s="18"/>
      <c r="H1324" s="9" t="str">
        <f t="shared" si="140"/>
        <v>-</v>
      </c>
      <c r="I1324" s="109" t="str">
        <f t="shared" si="145"/>
        <v xml:space="preserve"> </v>
      </c>
      <c r="J1324" s="10" t="str">
        <f t="shared" si="146"/>
        <v>-</v>
      </c>
      <c r="K1324" s="10" t="str">
        <f t="shared" si="141"/>
        <v>-</v>
      </c>
      <c r="L1324" s="10" t="str">
        <f t="shared" si="142"/>
        <v>-</v>
      </c>
      <c r="M1324" s="10" t="str">
        <f t="shared" si="143"/>
        <v>-</v>
      </c>
      <c r="N1324" s="10" t="str">
        <f t="shared" si="144"/>
        <v>-</v>
      </c>
    </row>
    <row r="1325" spans="1:14">
      <c r="A1325" s="62" t="s">
        <v>18</v>
      </c>
      <c r="B1325" s="18"/>
      <c r="C1325" s="18"/>
      <c r="D1325" s="19"/>
      <c r="E1325" s="20"/>
      <c r="F1325" s="66"/>
      <c r="G1325" s="18"/>
      <c r="H1325" s="9" t="str">
        <f t="shared" si="140"/>
        <v>-</v>
      </c>
      <c r="I1325" s="109" t="str">
        <f t="shared" si="145"/>
        <v xml:space="preserve"> </v>
      </c>
      <c r="J1325" s="10" t="str">
        <f t="shared" si="146"/>
        <v>-</v>
      </c>
      <c r="K1325" s="10" t="str">
        <f t="shared" si="141"/>
        <v>-</v>
      </c>
      <c r="L1325" s="10" t="str">
        <f t="shared" si="142"/>
        <v>-</v>
      </c>
      <c r="M1325" s="10" t="str">
        <f t="shared" si="143"/>
        <v>-</v>
      </c>
      <c r="N1325" s="10" t="str">
        <f t="shared" si="144"/>
        <v>-</v>
      </c>
    </row>
    <row r="1326" spans="1:14">
      <c r="A1326" s="62" t="s">
        <v>18</v>
      </c>
      <c r="B1326" s="18"/>
      <c r="C1326" s="18"/>
      <c r="D1326" s="19"/>
      <c r="E1326" s="20"/>
      <c r="F1326" s="66"/>
      <c r="G1326" s="18"/>
      <c r="H1326" s="9" t="str">
        <f t="shared" si="140"/>
        <v>-</v>
      </c>
      <c r="I1326" s="109" t="str">
        <f t="shared" si="145"/>
        <v xml:space="preserve"> </v>
      </c>
      <c r="J1326" s="10" t="str">
        <f t="shared" si="146"/>
        <v>-</v>
      </c>
      <c r="K1326" s="10" t="str">
        <f t="shared" si="141"/>
        <v>-</v>
      </c>
      <c r="L1326" s="10" t="str">
        <f t="shared" si="142"/>
        <v>-</v>
      </c>
      <c r="M1326" s="10" t="str">
        <f t="shared" si="143"/>
        <v>-</v>
      </c>
      <c r="N1326" s="10" t="str">
        <f t="shared" si="144"/>
        <v>-</v>
      </c>
    </row>
    <row r="1327" spans="1:14">
      <c r="A1327" s="62" t="s">
        <v>18</v>
      </c>
      <c r="B1327" s="18"/>
      <c r="C1327" s="18"/>
      <c r="D1327" s="19"/>
      <c r="E1327" s="20"/>
      <c r="F1327" s="66"/>
      <c r="G1327" s="18"/>
      <c r="H1327" s="9" t="str">
        <f t="shared" si="140"/>
        <v>-</v>
      </c>
      <c r="I1327" s="109" t="str">
        <f t="shared" si="145"/>
        <v xml:space="preserve"> </v>
      </c>
      <c r="J1327" s="10" t="str">
        <f t="shared" si="146"/>
        <v>-</v>
      </c>
      <c r="K1327" s="10" t="str">
        <f t="shared" si="141"/>
        <v>-</v>
      </c>
      <c r="L1327" s="10" t="str">
        <f t="shared" si="142"/>
        <v>-</v>
      </c>
      <c r="M1327" s="10" t="str">
        <f t="shared" si="143"/>
        <v>-</v>
      </c>
      <c r="N1327" s="10" t="str">
        <f t="shared" si="144"/>
        <v>-</v>
      </c>
    </row>
    <row r="1328" spans="1:14">
      <c r="A1328" s="62" t="s">
        <v>18</v>
      </c>
      <c r="B1328" s="18"/>
      <c r="C1328" s="18"/>
      <c r="D1328" s="19"/>
      <c r="E1328" s="20"/>
      <c r="F1328" s="66"/>
      <c r="G1328" s="18"/>
      <c r="H1328" s="9" t="str">
        <f t="shared" si="140"/>
        <v>-</v>
      </c>
      <c r="I1328" s="109" t="str">
        <f t="shared" si="145"/>
        <v xml:space="preserve"> </v>
      </c>
      <c r="J1328" s="10" t="str">
        <f t="shared" si="146"/>
        <v>-</v>
      </c>
      <c r="K1328" s="10" t="str">
        <f t="shared" si="141"/>
        <v>-</v>
      </c>
      <c r="L1328" s="10" t="str">
        <f t="shared" si="142"/>
        <v>-</v>
      </c>
      <c r="M1328" s="10" t="str">
        <f t="shared" si="143"/>
        <v>-</v>
      </c>
      <c r="N1328" s="10" t="str">
        <f t="shared" si="144"/>
        <v>-</v>
      </c>
    </row>
    <row r="1329" spans="1:14">
      <c r="A1329" s="62" t="s">
        <v>18</v>
      </c>
      <c r="B1329" s="18"/>
      <c r="C1329" s="18"/>
      <c r="D1329" s="19"/>
      <c r="E1329" s="20"/>
      <c r="F1329" s="66"/>
      <c r="G1329" s="18"/>
      <c r="H1329" s="9" t="str">
        <f t="shared" si="140"/>
        <v>-</v>
      </c>
      <c r="I1329" s="109" t="str">
        <f t="shared" si="145"/>
        <v xml:space="preserve"> </v>
      </c>
      <c r="J1329" s="10" t="str">
        <f t="shared" si="146"/>
        <v>-</v>
      </c>
      <c r="K1329" s="10" t="str">
        <f t="shared" si="141"/>
        <v>-</v>
      </c>
      <c r="L1329" s="10" t="str">
        <f t="shared" si="142"/>
        <v>-</v>
      </c>
      <c r="M1329" s="10" t="str">
        <f t="shared" si="143"/>
        <v>-</v>
      </c>
      <c r="N1329" s="10" t="str">
        <f t="shared" si="144"/>
        <v>-</v>
      </c>
    </row>
    <row r="1330" spans="1:14">
      <c r="A1330" s="62" t="s">
        <v>18</v>
      </c>
      <c r="B1330" s="18"/>
      <c r="C1330" s="18"/>
      <c r="D1330" s="19"/>
      <c r="E1330" s="20"/>
      <c r="F1330" s="66"/>
      <c r="G1330" s="18"/>
      <c r="H1330" s="9" t="str">
        <f t="shared" si="140"/>
        <v>-</v>
      </c>
      <c r="I1330" s="109" t="str">
        <f t="shared" si="145"/>
        <v xml:space="preserve"> </v>
      </c>
      <c r="J1330" s="10" t="str">
        <f t="shared" si="146"/>
        <v>-</v>
      </c>
      <c r="K1330" s="10" t="str">
        <f t="shared" si="141"/>
        <v>-</v>
      </c>
      <c r="L1330" s="10" t="str">
        <f t="shared" si="142"/>
        <v>-</v>
      </c>
      <c r="M1330" s="10" t="str">
        <f t="shared" si="143"/>
        <v>-</v>
      </c>
      <c r="N1330" s="10" t="str">
        <f t="shared" si="144"/>
        <v>-</v>
      </c>
    </row>
    <row r="1331" spans="1:14">
      <c r="A1331" s="62" t="s">
        <v>18</v>
      </c>
      <c r="B1331" s="18"/>
      <c r="C1331" s="18"/>
      <c r="D1331" s="19"/>
      <c r="E1331" s="20"/>
      <c r="F1331" s="66"/>
      <c r="G1331" s="18"/>
      <c r="H1331" s="9" t="str">
        <f t="shared" si="140"/>
        <v>-</v>
      </c>
      <c r="I1331" s="109" t="str">
        <f t="shared" si="145"/>
        <v xml:space="preserve"> </v>
      </c>
      <c r="J1331" s="10" t="str">
        <f t="shared" si="146"/>
        <v>-</v>
      </c>
      <c r="K1331" s="10" t="str">
        <f t="shared" si="141"/>
        <v>-</v>
      </c>
      <c r="L1331" s="10" t="str">
        <f t="shared" si="142"/>
        <v>-</v>
      </c>
      <c r="M1331" s="10" t="str">
        <f t="shared" si="143"/>
        <v>-</v>
      </c>
      <c r="N1331" s="10" t="str">
        <f t="shared" si="144"/>
        <v>-</v>
      </c>
    </row>
    <row r="1332" spans="1:14">
      <c r="A1332" s="62" t="s">
        <v>18</v>
      </c>
      <c r="B1332" s="18"/>
      <c r="C1332" s="18"/>
      <c r="D1332" s="19"/>
      <c r="E1332" s="20"/>
      <c r="F1332" s="66"/>
      <c r="G1332" s="18"/>
      <c r="H1332" s="9" t="str">
        <f t="shared" si="140"/>
        <v>-</v>
      </c>
      <c r="I1332" s="109" t="str">
        <f t="shared" si="145"/>
        <v xml:space="preserve"> </v>
      </c>
      <c r="J1332" s="10" t="str">
        <f t="shared" si="146"/>
        <v>-</v>
      </c>
      <c r="K1332" s="10" t="str">
        <f t="shared" si="141"/>
        <v>-</v>
      </c>
      <c r="L1332" s="10" t="str">
        <f t="shared" si="142"/>
        <v>-</v>
      </c>
      <c r="M1332" s="10" t="str">
        <f t="shared" si="143"/>
        <v>-</v>
      </c>
      <c r="N1332" s="10" t="str">
        <f t="shared" si="144"/>
        <v>-</v>
      </c>
    </row>
    <row r="1333" spans="1:14">
      <c r="A1333" s="62" t="s">
        <v>18</v>
      </c>
      <c r="B1333" s="18"/>
      <c r="C1333" s="18"/>
      <c r="D1333" s="19"/>
      <c r="E1333" s="20"/>
      <c r="F1333" s="66"/>
      <c r="G1333" s="18"/>
      <c r="H1333" s="9" t="str">
        <f t="shared" si="140"/>
        <v>-</v>
      </c>
      <c r="I1333" s="109" t="str">
        <f t="shared" si="145"/>
        <v xml:space="preserve"> </v>
      </c>
      <c r="J1333" s="10" t="str">
        <f t="shared" si="146"/>
        <v>-</v>
      </c>
      <c r="K1333" s="10" t="str">
        <f t="shared" si="141"/>
        <v>-</v>
      </c>
      <c r="L1333" s="10" t="str">
        <f t="shared" si="142"/>
        <v>-</v>
      </c>
      <c r="M1333" s="10" t="str">
        <f t="shared" si="143"/>
        <v>-</v>
      </c>
      <c r="N1333" s="10" t="str">
        <f t="shared" si="144"/>
        <v>-</v>
      </c>
    </row>
    <row r="1334" spans="1:14">
      <c r="A1334" s="62" t="s">
        <v>18</v>
      </c>
      <c r="B1334" s="18"/>
      <c r="C1334" s="18"/>
      <c r="D1334" s="19"/>
      <c r="E1334" s="20"/>
      <c r="F1334" s="66"/>
      <c r="G1334" s="18"/>
      <c r="H1334" s="9" t="str">
        <f t="shared" si="140"/>
        <v>-</v>
      </c>
      <c r="I1334" s="109" t="str">
        <f t="shared" si="145"/>
        <v xml:space="preserve"> </v>
      </c>
      <c r="J1334" s="10" t="str">
        <f t="shared" si="146"/>
        <v>-</v>
      </c>
      <c r="K1334" s="10" t="str">
        <f t="shared" si="141"/>
        <v>-</v>
      </c>
      <c r="L1334" s="10" t="str">
        <f t="shared" si="142"/>
        <v>-</v>
      </c>
      <c r="M1334" s="10" t="str">
        <f t="shared" si="143"/>
        <v>-</v>
      </c>
      <c r="N1334" s="10" t="str">
        <f t="shared" si="144"/>
        <v>-</v>
      </c>
    </row>
    <row r="1335" spans="1:14">
      <c r="A1335" s="62" t="s">
        <v>18</v>
      </c>
      <c r="B1335" s="18"/>
      <c r="C1335" s="18"/>
      <c r="D1335" s="19"/>
      <c r="E1335" s="20"/>
      <c r="F1335" s="66"/>
      <c r="G1335" s="18"/>
      <c r="H1335" s="9" t="str">
        <f t="shared" si="140"/>
        <v>-</v>
      </c>
      <c r="I1335" s="109" t="str">
        <f t="shared" si="145"/>
        <v xml:space="preserve"> </v>
      </c>
      <c r="J1335" s="10" t="str">
        <f t="shared" si="146"/>
        <v>-</v>
      </c>
      <c r="K1335" s="10" t="str">
        <f t="shared" si="141"/>
        <v>-</v>
      </c>
      <c r="L1335" s="10" t="str">
        <f t="shared" si="142"/>
        <v>-</v>
      </c>
      <c r="M1335" s="10" t="str">
        <f t="shared" si="143"/>
        <v>-</v>
      </c>
      <c r="N1335" s="10" t="str">
        <f t="shared" si="144"/>
        <v>-</v>
      </c>
    </row>
    <row r="1336" spans="1:14">
      <c r="A1336" s="62" t="s">
        <v>18</v>
      </c>
      <c r="B1336" s="18"/>
      <c r="C1336" s="18"/>
      <c r="D1336" s="19"/>
      <c r="E1336" s="20"/>
      <c r="F1336" s="66"/>
      <c r="G1336" s="18"/>
      <c r="H1336" s="9" t="str">
        <f t="shared" si="140"/>
        <v>-</v>
      </c>
      <c r="I1336" s="109" t="str">
        <f t="shared" si="145"/>
        <v xml:space="preserve"> </v>
      </c>
      <c r="J1336" s="10" t="str">
        <f t="shared" si="146"/>
        <v>-</v>
      </c>
      <c r="K1336" s="10" t="str">
        <f t="shared" si="141"/>
        <v>-</v>
      </c>
      <c r="L1336" s="10" t="str">
        <f t="shared" si="142"/>
        <v>-</v>
      </c>
      <c r="M1336" s="10" t="str">
        <f t="shared" si="143"/>
        <v>-</v>
      </c>
      <c r="N1336" s="10" t="str">
        <f t="shared" si="144"/>
        <v>-</v>
      </c>
    </row>
    <row r="1337" spans="1:14">
      <c r="A1337" s="62" t="s">
        <v>18</v>
      </c>
      <c r="B1337" s="18"/>
      <c r="C1337" s="18"/>
      <c r="D1337" s="19"/>
      <c r="E1337" s="20"/>
      <c r="F1337" s="66"/>
      <c r="G1337" s="18"/>
      <c r="H1337" s="9" t="str">
        <f t="shared" si="140"/>
        <v>-</v>
      </c>
      <c r="I1337" s="109" t="str">
        <f t="shared" si="145"/>
        <v xml:space="preserve"> </v>
      </c>
      <c r="J1337" s="10" t="str">
        <f t="shared" si="146"/>
        <v>-</v>
      </c>
      <c r="K1337" s="10" t="str">
        <f t="shared" si="141"/>
        <v>-</v>
      </c>
      <c r="L1337" s="10" t="str">
        <f t="shared" si="142"/>
        <v>-</v>
      </c>
      <c r="M1337" s="10" t="str">
        <f t="shared" si="143"/>
        <v>-</v>
      </c>
      <c r="N1337" s="10" t="str">
        <f t="shared" si="144"/>
        <v>-</v>
      </c>
    </row>
    <row r="1338" spans="1:14">
      <c r="A1338" s="62" t="s">
        <v>18</v>
      </c>
      <c r="B1338" s="18"/>
      <c r="C1338" s="18"/>
      <c r="D1338" s="19"/>
      <c r="E1338" s="20"/>
      <c r="F1338" s="66"/>
      <c r="G1338" s="18"/>
      <c r="H1338" s="9" t="str">
        <f t="shared" si="140"/>
        <v>-</v>
      </c>
      <c r="I1338" s="109" t="str">
        <f t="shared" si="145"/>
        <v xml:space="preserve"> </v>
      </c>
      <c r="J1338" s="10" t="str">
        <f t="shared" si="146"/>
        <v>-</v>
      </c>
      <c r="K1338" s="10" t="str">
        <f t="shared" si="141"/>
        <v>-</v>
      </c>
      <c r="L1338" s="10" t="str">
        <f t="shared" si="142"/>
        <v>-</v>
      </c>
      <c r="M1338" s="10" t="str">
        <f t="shared" si="143"/>
        <v>-</v>
      </c>
      <c r="N1338" s="10" t="str">
        <f t="shared" si="144"/>
        <v>-</v>
      </c>
    </row>
    <row r="1339" spans="1:14">
      <c r="A1339" s="62" t="s">
        <v>18</v>
      </c>
      <c r="B1339" s="18"/>
      <c r="C1339" s="18"/>
      <c r="D1339" s="19"/>
      <c r="E1339" s="20"/>
      <c r="F1339" s="66"/>
      <c r="G1339" s="18"/>
      <c r="H1339" s="9" t="str">
        <f t="shared" si="140"/>
        <v>-</v>
      </c>
      <c r="I1339" s="109" t="str">
        <f t="shared" si="145"/>
        <v xml:space="preserve"> </v>
      </c>
      <c r="J1339" s="10" t="str">
        <f t="shared" si="146"/>
        <v>-</v>
      </c>
      <c r="K1339" s="10" t="str">
        <f t="shared" si="141"/>
        <v>-</v>
      </c>
      <c r="L1339" s="10" t="str">
        <f t="shared" si="142"/>
        <v>-</v>
      </c>
      <c r="M1339" s="10" t="str">
        <f t="shared" si="143"/>
        <v>-</v>
      </c>
      <c r="N1339" s="10" t="str">
        <f t="shared" si="144"/>
        <v>-</v>
      </c>
    </row>
    <row r="1340" spans="1:14">
      <c r="A1340" s="62" t="s">
        <v>18</v>
      </c>
      <c r="B1340" s="18"/>
      <c r="C1340" s="18"/>
      <c r="D1340" s="19"/>
      <c r="E1340" s="20"/>
      <c r="F1340" s="66"/>
      <c r="G1340" s="18"/>
      <c r="H1340" s="9" t="str">
        <f t="shared" si="140"/>
        <v>-</v>
      </c>
      <c r="I1340" s="109" t="str">
        <f t="shared" si="145"/>
        <v xml:space="preserve"> </v>
      </c>
      <c r="J1340" s="10" t="str">
        <f t="shared" si="146"/>
        <v>-</v>
      </c>
      <c r="K1340" s="10" t="str">
        <f t="shared" si="141"/>
        <v>-</v>
      </c>
      <c r="L1340" s="10" t="str">
        <f t="shared" si="142"/>
        <v>-</v>
      </c>
      <c r="M1340" s="10" t="str">
        <f t="shared" si="143"/>
        <v>-</v>
      </c>
      <c r="N1340" s="10" t="str">
        <f t="shared" si="144"/>
        <v>-</v>
      </c>
    </row>
    <row r="1341" spans="1:14">
      <c r="A1341" s="62" t="s">
        <v>18</v>
      </c>
      <c r="B1341" s="18"/>
      <c r="C1341" s="18"/>
      <c r="D1341" s="19"/>
      <c r="E1341" s="20"/>
      <c r="F1341" s="66"/>
      <c r="G1341" s="18"/>
      <c r="H1341" s="9" t="str">
        <f t="shared" si="140"/>
        <v>-</v>
      </c>
      <c r="I1341" s="109" t="str">
        <f t="shared" si="145"/>
        <v xml:space="preserve"> </v>
      </c>
      <c r="J1341" s="10" t="str">
        <f t="shared" si="146"/>
        <v>-</v>
      </c>
      <c r="K1341" s="10" t="str">
        <f t="shared" si="141"/>
        <v>-</v>
      </c>
      <c r="L1341" s="10" t="str">
        <f t="shared" si="142"/>
        <v>-</v>
      </c>
      <c r="M1341" s="10" t="str">
        <f t="shared" si="143"/>
        <v>-</v>
      </c>
      <c r="N1341" s="10" t="str">
        <f t="shared" si="144"/>
        <v>-</v>
      </c>
    </row>
    <row r="1342" spans="1:14">
      <c r="A1342" s="62" t="s">
        <v>18</v>
      </c>
      <c r="B1342" s="18"/>
      <c r="C1342" s="18"/>
      <c r="D1342" s="19"/>
      <c r="E1342" s="20"/>
      <c r="F1342" s="66"/>
      <c r="G1342" s="18"/>
      <c r="H1342" s="9" t="str">
        <f t="shared" si="140"/>
        <v>-</v>
      </c>
      <c r="I1342" s="109" t="str">
        <f t="shared" si="145"/>
        <v xml:space="preserve"> </v>
      </c>
      <c r="J1342" s="10" t="str">
        <f t="shared" si="146"/>
        <v>-</v>
      </c>
      <c r="K1342" s="10" t="str">
        <f t="shared" si="141"/>
        <v>-</v>
      </c>
      <c r="L1342" s="10" t="str">
        <f t="shared" si="142"/>
        <v>-</v>
      </c>
      <c r="M1342" s="10" t="str">
        <f t="shared" si="143"/>
        <v>-</v>
      </c>
      <c r="N1342" s="10" t="str">
        <f t="shared" si="144"/>
        <v>-</v>
      </c>
    </row>
    <row r="1343" spans="1:14">
      <c r="A1343" s="62" t="s">
        <v>18</v>
      </c>
      <c r="B1343" s="18"/>
      <c r="C1343" s="18"/>
      <c r="D1343" s="19"/>
      <c r="E1343" s="20"/>
      <c r="F1343" s="66"/>
      <c r="G1343" s="18"/>
      <c r="H1343" s="9" t="str">
        <f t="shared" si="140"/>
        <v>-</v>
      </c>
      <c r="I1343" s="109" t="str">
        <f t="shared" si="145"/>
        <v xml:space="preserve"> </v>
      </c>
      <c r="J1343" s="10" t="str">
        <f t="shared" si="146"/>
        <v>-</v>
      </c>
      <c r="K1343" s="10" t="str">
        <f t="shared" si="141"/>
        <v>-</v>
      </c>
      <c r="L1343" s="10" t="str">
        <f t="shared" si="142"/>
        <v>-</v>
      </c>
      <c r="M1343" s="10" t="str">
        <f t="shared" si="143"/>
        <v>-</v>
      </c>
      <c r="N1343" s="10" t="str">
        <f t="shared" si="144"/>
        <v>-</v>
      </c>
    </row>
    <row r="1344" spans="1:14">
      <c r="A1344" s="62" t="s">
        <v>18</v>
      </c>
      <c r="B1344" s="18"/>
      <c r="C1344" s="18"/>
      <c r="D1344" s="19"/>
      <c r="E1344" s="20"/>
      <c r="F1344" s="66"/>
      <c r="G1344" s="18"/>
      <c r="H1344" s="9" t="str">
        <f t="shared" si="140"/>
        <v>-</v>
      </c>
      <c r="I1344" s="109" t="str">
        <f t="shared" si="145"/>
        <v xml:space="preserve"> </v>
      </c>
      <c r="J1344" s="10" t="str">
        <f t="shared" si="146"/>
        <v>-</v>
      </c>
      <c r="K1344" s="10" t="str">
        <f t="shared" si="141"/>
        <v>-</v>
      </c>
      <c r="L1344" s="10" t="str">
        <f t="shared" si="142"/>
        <v>-</v>
      </c>
      <c r="M1344" s="10" t="str">
        <f t="shared" si="143"/>
        <v>-</v>
      </c>
      <c r="N1344" s="10" t="str">
        <f t="shared" si="144"/>
        <v>-</v>
      </c>
    </row>
    <row r="1345" spans="1:14">
      <c r="A1345" s="62" t="s">
        <v>18</v>
      </c>
      <c r="B1345" s="18"/>
      <c r="C1345" s="18"/>
      <c r="D1345" s="19"/>
      <c r="E1345" s="20"/>
      <c r="F1345" s="66"/>
      <c r="G1345" s="18"/>
      <c r="H1345" s="9" t="str">
        <f t="shared" si="140"/>
        <v>-</v>
      </c>
      <c r="I1345" s="109" t="str">
        <f t="shared" si="145"/>
        <v xml:space="preserve"> </v>
      </c>
      <c r="J1345" s="10" t="str">
        <f t="shared" si="146"/>
        <v>-</v>
      </c>
      <c r="K1345" s="10" t="str">
        <f t="shared" si="141"/>
        <v>-</v>
      </c>
      <c r="L1345" s="10" t="str">
        <f t="shared" si="142"/>
        <v>-</v>
      </c>
      <c r="M1345" s="10" t="str">
        <f t="shared" si="143"/>
        <v>-</v>
      </c>
      <c r="N1345" s="10" t="str">
        <f t="shared" si="144"/>
        <v>-</v>
      </c>
    </row>
    <row r="1346" spans="1:14">
      <c r="A1346" s="62" t="s">
        <v>18</v>
      </c>
      <c r="B1346" s="18"/>
      <c r="C1346" s="18"/>
      <c r="D1346" s="19"/>
      <c r="E1346" s="20"/>
      <c r="F1346" s="66"/>
      <c r="G1346" s="18"/>
      <c r="H1346" s="9" t="str">
        <f t="shared" ref="H1346:H1409" si="147">IF(COUNTA($B1346)&gt;0,IF(COUNTIFS($B$2:$B$2502,$B1346,$C$2:$C$2502,$C1346,$D$2:$D$2502,$D1346)&gt;1,"Duplicato","ok"),"-")</f>
        <v>-</v>
      </c>
      <c r="I1346" s="109" t="str">
        <f t="shared" si="145"/>
        <v xml:space="preserve"> </v>
      </c>
      <c r="J1346" s="10" t="str">
        <f t="shared" si="146"/>
        <v>-</v>
      </c>
      <c r="K1346" s="10" t="str">
        <f t="shared" ref="K1346:K1409" si="148">IF($B1346&gt;"",VLOOKUP($E1346&amp;$D1346,_DeterminaCategorie,3,TRUE),"-")</f>
        <v>-</v>
      </c>
      <c r="L1346" s="10" t="str">
        <f t="shared" ref="L1346:L1409" si="149">IF($B1346&gt;"",VLOOKUP($E1346&amp;$D1346,_DeterminaCategorie,4,TRUE),"-")</f>
        <v>-</v>
      </c>
      <c r="M1346" s="10" t="str">
        <f t="shared" ref="M1346:M1409" si="150">IF($B1346&gt;"",VLOOKUP($E1346&amp;$D1346,_DeterminaCategorie,6,TRUE),"-")</f>
        <v>-</v>
      </c>
      <c r="N1346" s="10" t="str">
        <f t="shared" ref="N1346:N1409" si="151">IF($B1346&gt;"",VLOOKUP($E1346&amp;$D1346,_DeterminaCategorie,7,TRUE),"-")</f>
        <v>-</v>
      </c>
    </row>
    <row r="1347" spans="1:14">
      <c r="A1347" s="62" t="s">
        <v>18</v>
      </c>
      <c r="B1347" s="18"/>
      <c r="C1347" s="18"/>
      <c r="D1347" s="19"/>
      <c r="E1347" s="20"/>
      <c r="F1347" s="66"/>
      <c r="G1347" s="18"/>
      <c r="H1347" s="9" t="str">
        <f t="shared" si="147"/>
        <v>-</v>
      </c>
      <c r="I1347" s="109" t="str">
        <f t="shared" ref="I1347:I1410" si="152">TRIM(B1347) &amp; " " &amp; TRIM(C1347)</f>
        <v xml:space="preserve"> </v>
      </c>
      <c r="J1347" s="10" t="str">
        <f t="shared" ref="J1347:J1410" si="153">IF(B1347&gt;"",VLOOKUP($E1347&amp;$D1347,_DeterminaCategorie,5,TRUE),"-")</f>
        <v>-</v>
      </c>
      <c r="K1347" s="10" t="str">
        <f t="shared" si="148"/>
        <v>-</v>
      </c>
      <c r="L1347" s="10" t="str">
        <f t="shared" si="149"/>
        <v>-</v>
      </c>
      <c r="M1347" s="10" t="str">
        <f t="shared" si="150"/>
        <v>-</v>
      </c>
      <c r="N1347" s="10" t="str">
        <f t="shared" si="151"/>
        <v>-</v>
      </c>
    </row>
    <row r="1348" spans="1:14">
      <c r="A1348" s="62" t="s">
        <v>18</v>
      </c>
      <c r="B1348" s="18"/>
      <c r="C1348" s="18"/>
      <c r="D1348" s="19"/>
      <c r="E1348" s="20"/>
      <c r="F1348" s="66"/>
      <c r="G1348" s="18"/>
      <c r="H1348" s="9" t="str">
        <f t="shared" si="147"/>
        <v>-</v>
      </c>
      <c r="I1348" s="109" t="str">
        <f t="shared" si="152"/>
        <v xml:space="preserve"> </v>
      </c>
      <c r="J1348" s="10" t="str">
        <f t="shared" si="153"/>
        <v>-</v>
      </c>
      <c r="K1348" s="10" t="str">
        <f t="shared" si="148"/>
        <v>-</v>
      </c>
      <c r="L1348" s="10" t="str">
        <f t="shared" si="149"/>
        <v>-</v>
      </c>
      <c r="M1348" s="10" t="str">
        <f t="shared" si="150"/>
        <v>-</v>
      </c>
      <c r="N1348" s="10" t="str">
        <f t="shared" si="151"/>
        <v>-</v>
      </c>
    </row>
    <row r="1349" spans="1:14">
      <c r="A1349" s="62" t="s">
        <v>18</v>
      </c>
      <c r="B1349" s="18"/>
      <c r="C1349" s="18"/>
      <c r="D1349" s="19"/>
      <c r="E1349" s="20"/>
      <c r="F1349" s="66"/>
      <c r="G1349" s="18"/>
      <c r="H1349" s="9" t="str">
        <f t="shared" si="147"/>
        <v>-</v>
      </c>
      <c r="I1349" s="109" t="str">
        <f t="shared" si="152"/>
        <v xml:space="preserve"> </v>
      </c>
      <c r="J1349" s="10" t="str">
        <f t="shared" si="153"/>
        <v>-</v>
      </c>
      <c r="K1349" s="10" t="str">
        <f t="shared" si="148"/>
        <v>-</v>
      </c>
      <c r="L1349" s="10" t="str">
        <f t="shared" si="149"/>
        <v>-</v>
      </c>
      <c r="M1349" s="10" t="str">
        <f t="shared" si="150"/>
        <v>-</v>
      </c>
      <c r="N1349" s="10" t="str">
        <f t="shared" si="151"/>
        <v>-</v>
      </c>
    </row>
    <row r="1350" spans="1:14">
      <c r="A1350" s="62" t="s">
        <v>18</v>
      </c>
      <c r="B1350" s="18"/>
      <c r="C1350" s="18"/>
      <c r="D1350" s="19"/>
      <c r="E1350" s="20"/>
      <c r="F1350" s="66"/>
      <c r="G1350" s="18"/>
      <c r="H1350" s="9" t="str">
        <f t="shared" si="147"/>
        <v>-</v>
      </c>
      <c r="I1350" s="109" t="str">
        <f t="shared" si="152"/>
        <v xml:space="preserve"> </v>
      </c>
      <c r="J1350" s="10" t="str">
        <f t="shared" si="153"/>
        <v>-</v>
      </c>
      <c r="K1350" s="10" t="str">
        <f t="shared" si="148"/>
        <v>-</v>
      </c>
      <c r="L1350" s="10" t="str">
        <f t="shared" si="149"/>
        <v>-</v>
      </c>
      <c r="M1350" s="10" t="str">
        <f t="shared" si="150"/>
        <v>-</v>
      </c>
      <c r="N1350" s="10" t="str">
        <f t="shared" si="151"/>
        <v>-</v>
      </c>
    </row>
    <row r="1351" spans="1:14">
      <c r="A1351" s="62" t="s">
        <v>18</v>
      </c>
      <c r="B1351" s="18"/>
      <c r="C1351" s="18"/>
      <c r="D1351" s="19"/>
      <c r="E1351" s="20"/>
      <c r="F1351" s="66"/>
      <c r="G1351" s="18"/>
      <c r="H1351" s="9" t="str">
        <f t="shared" si="147"/>
        <v>-</v>
      </c>
      <c r="I1351" s="109" t="str">
        <f t="shared" si="152"/>
        <v xml:space="preserve"> </v>
      </c>
      <c r="J1351" s="10" t="str">
        <f t="shared" si="153"/>
        <v>-</v>
      </c>
      <c r="K1351" s="10" t="str">
        <f t="shared" si="148"/>
        <v>-</v>
      </c>
      <c r="L1351" s="10" t="str">
        <f t="shared" si="149"/>
        <v>-</v>
      </c>
      <c r="M1351" s="10" t="str">
        <f t="shared" si="150"/>
        <v>-</v>
      </c>
      <c r="N1351" s="10" t="str">
        <f t="shared" si="151"/>
        <v>-</v>
      </c>
    </row>
    <row r="1352" spans="1:14">
      <c r="A1352" s="62" t="s">
        <v>18</v>
      </c>
      <c r="B1352" s="18"/>
      <c r="C1352" s="18"/>
      <c r="D1352" s="19"/>
      <c r="E1352" s="20"/>
      <c r="F1352" s="66"/>
      <c r="G1352" s="18"/>
      <c r="H1352" s="9" t="str">
        <f t="shared" si="147"/>
        <v>-</v>
      </c>
      <c r="I1352" s="109" t="str">
        <f t="shared" si="152"/>
        <v xml:space="preserve"> </v>
      </c>
      <c r="J1352" s="10" t="str">
        <f t="shared" si="153"/>
        <v>-</v>
      </c>
      <c r="K1352" s="10" t="str">
        <f t="shared" si="148"/>
        <v>-</v>
      </c>
      <c r="L1352" s="10" t="str">
        <f t="shared" si="149"/>
        <v>-</v>
      </c>
      <c r="M1352" s="10" t="str">
        <f t="shared" si="150"/>
        <v>-</v>
      </c>
      <c r="N1352" s="10" t="str">
        <f t="shared" si="151"/>
        <v>-</v>
      </c>
    </row>
    <row r="1353" spans="1:14">
      <c r="A1353" s="62" t="s">
        <v>18</v>
      </c>
      <c r="B1353" s="18"/>
      <c r="C1353" s="18"/>
      <c r="D1353" s="19"/>
      <c r="E1353" s="20"/>
      <c r="F1353" s="66"/>
      <c r="G1353" s="18"/>
      <c r="H1353" s="9" t="str">
        <f t="shared" si="147"/>
        <v>-</v>
      </c>
      <c r="I1353" s="109" t="str">
        <f t="shared" si="152"/>
        <v xml:space="preserve"> </v>
      </c>
      <c r="J1353" s="10" t="str">
        <f t="shared" si="153"/>
        <v>-</v>
      </c>
      <c r="K1353" s="10" t="str">
        <f t="shared" si="148"/>
        <v>-</v>
      </c>
      <c r="L1353" s="10" t="str">
        <f t="shared" si="149"/>
        <v>-</v>
      </c>
      <c r="M1353" s="10" t="str">
        <f t="shared" si="150"/>
        <v>-</v>
      </c>
      <c r="N1353" s="10" t="str">
        <f t="shared" si="151"/>
        <v>-</v>
      </c>
    </row>
    <row r="1354" spans="1:14">
      <c r="A1354" s="62" t="s">
        <v>18</v>
      </c>
      <c r="B1354" s="18"/>
      <c r="C1354" s="18"/>
      <c r="D1354" s="19"/>
      <c r="E1354" s="20"/>
      <c r="F1354" s="66"/>
      <c r="G1354" s="18"/>
      <c r="H1354" s="9" t="str">
        <f t="shared" si="147"/>
        <v>-</v>
      </c>
      <c r="I1354" s="109" t="str">
        <f t="shared" si="152"/>
        <v xml:space="preserve"> </v>
      </c>
      <c r="J1354" s="10" t="str">
        <f t="shared" si="153"/>
        <v>-</v>
      </c>
      <c r="K1354" s="10" t="str">
        <f t="shared" si="148"/>
        <v>-</v>
      </c>
      <c r="L1354" s="10" t="str">
        <f t="shared" si="149"/>
        <v>-</v>
      </c>
      <c r="M1354" s="10" t="str">
        <f t="shared" si="150"/>
        <v>-</v>
      </c>
      <c r="N1354" s="10" t="str">
        <f t="shared" si="151"/>
        <v>-</v>
      </c>
    </row>
    <row r="1355" spans="1:14">
      <c r="A1355" s="62" t="s">
        <v>18</v>
      </c>
      <c r="B1355" s="18"/>
      <c r="C1355" s="18"/>
      <c r="D1355" s="19"/>
      <c r="E1355" s="20"/>
      <c r="F1355" s="66"/>
      <c r="G1355" s="18"/>
      <c r="H1355" s="9" t="str">
        <f t="shared" si="147"/>
        <v>-</v>
      </c>
      <c r="I1355" s="109" t="str">
        <f t="shared" si="152"/>
        <v xml:space="preserve"> </v>
      </c>
      <c r="J1355" s="10" t="str">
        <f t="shared" si="153"/>
        <v>-</v>
      </c>
      <c r="K1355" s="10" t="str">
        <f t="shared" si="148"/>
        <v>-</v>
      </c>
      <c r="L1355" s="10" t="str">
        <f t="shared" si="149"/>
        <v>-</v>
      </c>
      <c r="M1355" s="10" t="str">
        <f t="shared" si="150"/>
        <v>-</v>
      </c>
      <c r="N1355" s="10" t="str">
        <f t="shared" si="151"/>
        <v>-</v>
      </c>
    </row>
    <row r="1356" spans="1:14">
      <c r="A1356" s="62" t="s">
        <v>18</v>
      </c>
      <c r="B1356" s="18"/>
      <c r="C1356" s="18"/>
      <c r="D1356" s="19"/>
      <c r="E1356" s="20"/>
      <c r="F1356" s="66"/>
      <c r="G1356" s="18"/>
      <c r="H1356" s="9" t="str">
        <f t="shared" si="147"/>
        <v>-</v>
      </c>
      <c r="I1356" s="109" t="str">
        <f t="shared" si="152"/>
        <v xml:space="preserve"> </v>
      </c>
      <c r="J1356" s="10" t="str">
        <f t="shared" si="153"/>
        <v>-</v>
      </c>
      <c r="K1356" s="10" t="str">
        <f t="shared" si="148"/>
        <v>-</v>
      </c>
      <c r="L1356" s="10" t="str">
        <f t="shared" si="149"/>
        <v>-</v>
      </c>
      <c r="M1356" s="10" t="str">
        <f t="shared" si="150"/>
        <v>-</v>
      </c>
      <c r="N1356" s="10" t="str">
        <f t="shared" si="151"/>
        <v>-</v>
      </c>
    </row>
    <row r="1357" spans="1:14">
      <c r="A1357" s="62" t="s">
        <v>18</v>
      </c>
      <c r="B1357" s="18"/>
      <c r="C1357" s="18"/>
      <c r="D1357" s="19"/>
      <c r="E1357" s="20"/>
      <c r="F1357" s="66"/>
      <c r="G1357" s="18"/>
      <c r="H1357" s="9" t="str">
        <f t="shared" si="147"/>
        <v>-</v>
      </c>
      <c r="I1357" s="109" t="str">
        <f t="shared" si="152"/>
        <v xml:space="preserve"> </v>
      </c>
      <c r="J1357" s="10" t="str">
        <f t="shared" si="153"/>
        <v>-</v>
      </c>
      <c r="K1357" s="10" t="str">
        <f t="shared" si="148"/>
        <v>-</v>
      </c>
      <c r="L1357" s="10" t="str">
        <f t="shared" si="149"/>
        <v>-</v>
      </c>
      <c r="M1357" s="10" t="str">
        <f t="shared" si="150"/>
        <v>-</v>
      </c>
      <c r="N1357" s="10" t="str">
        <f t="shared" si="151"/>
        <v>-</v>
      </c>
    </row>
    <row r="1358" spans="1:14">
      <c r="A1358" s="62" t="s">
        <v>18</v>
      </c>
      <c r="B1358" s="18"/>
      <c r="C1358" s="18"/>
      <c r="D1358" s="19"/>
      <c r="E1358" s="20"/>
      <c r="F1358" s="66"/>
      <c r="G1358" s="18"/>
      <c r="H1358" s="9" t="str">
        <f t="shared" si="147"/>
        <v>-</v>
      </c>
      <c r="I1358" s="109" t="str">
        <f t="shared" si="152"/>
        <v xml:space="preserve"> </v>
      </c>
      <c r="J1358" s="10" t="str">
        <f t="shared" si="153"/>
        <v>-</v>
      </c>
      <c r="K1358" s="10" t="str">
        <f t="shared" si="148"/>
        <v>-</v>
      </c>
      <c r="L1358" s="10" t="str">
        <f t="shared" si="149"/>
        <v>-</v>
      </c>
      <c r="M1358" s="10" t="str">
        <f t="shared" si="150"/>
        <v>-</v>
      </c>
      <c r="N1358" s="10" t="str">
        <f t="shared" si="151"/>
        <v>-</v>
      </c>
    </row>
    <row r="1359" spans="1:14">
      <c r="A1359" s="62" t="s">
        <v>18</v>
      </c>
      <c r="B1359" s="18"/>
      <c r="C1359" s="18"/>
      <c r="D1359" s="19"/>
      <c r="E1359" s="20"/>
      <c r="F1359" s="66"/>
      <c r="G1359" s="18"/>
      <c r="H1359" s="9" t="str">
        <f t="shared" si="147"/>
        <v>-</v>
      </c>
      <c r="I1359" s="109" t="str">
        <f t="shared" si="152"/>
        <v xml:space="preserve"> </v>
      </c>
      <c r="J1359" s="10" t="str">
        <f t="shared" si="153"/>
        <v>-</v>
      </c>
      <c r="K1359" s="10" t="str">
        <f t="shared" si="148"/>
        <v>-</v>
      </c>
      <c r="L1359" s="10" t="str">
        <f t="shared" si="149"/>
        <v>-</v>
      </c>
      <c r="M1359" s="10" t="str">
        <f t="shared" si="150"/>
        <v>-</v>
      </c>
      <c r="N1359" s="10" t="str">
        <f t="shared" si="151"/>
        <v>-</v>
      </c>
    </row>
    <row r="1360" spans="1:14">
      <c r="A1360" s="62" t="s">
        <v>18</v>
      </c>
      <c r="B1360" s="18"/>
      <c r="C1360" s="18"/>
      <c r="D1360" s="19"/>
      <c r="E1360" s="20"/>
      <c r="F1360" s="66"/>
      <c r="G1360" s="18"/>
      <c r="H1360" s="9" t="str">
        <f t="shared" si="147"/>
        <v>-</v>
      </c>
      <c r="I1360" s="109" t="str">
        <f t="shared" si="152"/>
        <v xml:space="preserve"> </v>
      </c>
      <c r="J1360" s="10" t="str">
        <f t="shared" si="153"/>
        <v>-</v>
      </c>
      <c r="K1360" s="10" t="str">
        <f t="shared" si="148"/>
        <v>-</v>
      </c>
      <c r="L1360" s="10" t="str">
        <f t="shared" si="149"/>
        <v>-</v>
      </c>
      <c r="M1360" s="10" t="str">
        <f t="shared" si="150"/>
        <v>-</v>
      </c>
      <c r="N1360" s="10" t="str">
        <f t="shared" si="151"/>
        <v>-</v>
      </c>
    </row>
    <row r="1361" spans="1:14">
      <c r="A1361" s="62" t="s">
        <v>18</v>
      </c>
      <c r="B1361" s="18"/>
      <c r="C1361" s="18"/>
      <c r="D1361" s="19"/>
      <c r="E1361" s="20"/>
      <c r="F1361" s="66"/>
      <c r="G1361" s="18"/>
      <c r="H1361" s="9" t="str">
        <f t="shared" si="147"/>
        <v>-</v>
      </c>
      <c r="I1361" s="109" t="str">
        <f t="shared" si="152"/>
        <v xml:space="preserve"> </v>
      </c>
      <c r="J1361" s="10" t="str">
        <f t="shared" si="153"/>
        <v>-</v>
      </c>
      <c r="K1361" s="10" t="str">
        <f t="shared" si="148"/>
        <v>-</v>
      </c>
      <c r="L1361" s="10" t="str">
        <f t="shared" si="149"/>
        <v>-</v>
      </c>
      <c r="M1361" s="10" t="str">
        <f t="shared" si="150"/>
        <v>-</v>
      </c>
      <c r="N1361" s="10" t="str">
        <f t="shared" si="151"/>
        <v>-</v>
      </c>
    </row>
    <row r="1362" spans="1:14">
      <c r="A1362" s="62" t="s">
        <v>18</v>
      </c>
      <c r="B1362" s="18"/>
      <c r="C1362" s="18"/>
      <c r="D1362" s="19"/>
      <c r="E1362" s="20"/>
      <c r="F1362" s="66"/>
      <c r="G1362" s="18"/>
      <c r="H1362" s="9" t="str">
        <f t="shared" si="147"/>
        <v>-</v>
      </c>
      <c r="I1362" s="109" t="str">
        <f t="shared" si="152"/>
        <v xml:space="preserve"> </v>
      </c>
      <c r="J1362" s="10" t="str">
        <f t="shared" si="153"/>
        <v>-</v>
      </c>
      <c r="K1362" s="10" t="str">
        <f t="shared" si="148"/>
        <v>-</v>
      </c>
      <c r="L1362" s="10" t="str">
        <f t="shared" si="149"/>
        <v>-</v>
      </c>
      <c r="M1362" s="10" t="str">
        <f t="shared" si="150"/>
        <v>-</v>
      </c>
      <c r="N1362" s="10" t="str">
        <f t="shared" si="151"/>
        <v>-</v>
      </c>
    </row>
    <row r="1363" spans="1:14">
      <c r="A1363" s="62" t="s">
        <v>18</v>
      </c>
      <c r="B1363" s="18"/>
      <c r="C1363" s="18"/>
      <c r="D1363" s="19"/>
      <c r="E1363" s="20"/>
      <c r="F1363" s="66"/>
      <c r="G1363" s="18"/>
      <c r="H1363" s="9" t="str">
        <f t="shared" si="147"/>
        <v>-</v>
      </c>
      <c r="I1363" s="109" t="str">
        <f t="shared" si="152"/>
        <v xml:space="preserve"> </v>
      </c>
      <c r="J1363" s="10" t="str">
        <f t="shared" si="153"/>
        <v>-</v>
      </c>
      <c r="K1363" s="10" t="str">
        <f t="shared" si="148"/>
        <v>-</v>
      </c>
      <c r="L1363" s="10" t="str">
        <f t="shared" si="149"/>
        <v>-</v>
      </c>
      <c r="M1363" s="10" t="str">
        <f t="shared" si="150"/>
        <v>-</v>
      </c>
      <c r="N1363" s="10" t="str">
        <f t="shared" si="151"/>
        <v>-</v>
      </c>
    </row>
    <row r="1364" spans="1:14">
      <c r="A1364" s="62" t="s">
        <v>18</v>
      </c>
      <c r="B1364" s="18"/>
      <c r="C1364" s="18"/>
      <c r="D1364" s="19"/>
      <c r="E1364" s="20"/>
      <c r="F1364" s="66"/>
      <c r="G1364" s="18"/>
      <c r="H1364" s="9" t="str">
        <f t="shared" si="147"/>
        <v>-</v>
      </c>
      <c r="I1364" s="109" t="str">
        <f t="shared" si="152"/>
        <v xml:space="preserve"> </v>
      </c>
      <c r="J1364" s="10" t="str">
        <f t="shared" si="153"/>
        <v>-</v>
      </c>
      <c r="K1364" s="10" t="str">
        <f t="shared" si="148"/>
        <v>-</v>
      </c>
      <c r="L1364" s="10" t="str">
        <f t="shared" si="149"/>
        <v>-</v>
      </c>
      <c r="M1364" s="10" t="str">
        <f t="shared" si="150"/>
        <v>-</v>
      </c>
      <c r="N1364" s="10" t="str">
        <f t="shared" si="151"/>
        <v>-</v>
      </c>
    </row>
    <row r="1365" spans="1:14">
      <c r="A1365" s="62" t="s">
        <v>18</v>
      </c>
      <c r="B1365" s="18"/>
      <c r="C1365" s="18"/>
      <c r="D1365" s="19"/>
      <c r="E1365" s="20"/>
      <c r="F1365" s="66"/>
      <c r="G1365" s="18"/>
      <c r="H1365" s="9" t="str">
        <f t="shared" si="147"/>
        <v>-</v>
      </c>
      <c r="I1365" s="109" t="str">
        <f t="shared" si="152"/>
        <v xml:space="preserve"> </v>
      </c>
      <c r="J1365" s="10" t="str">
        <f t="shared" si="153"/>
        <v>-</v>
      </c>
      <c r="K1365" s="10" t="str">
        <f t="shared" si="148"/>
        <v>-</v>
      </c>
      <c r="L1365" s="10" t="str">
        <f t="shared" si="149"/>
        <v>-</v>
      </c>
      <c r="M1365" s="10" t="str">
        <f t="shared" si="150"/>
        <v>-</v>
      </c>
      <c r="N1365" s="10" t="str">
        <f t="shared" si="151"/>
        <v>-</v>
      </c>
    </row>
    <row r="1366" spans="1:14">
      <c r="A1366" s="62" t="s">
        <v>18</v>
      </c>
      <c r="B1366" s="18"/>
      <c r="C1366" s="18"/>
      <c r="D1366" s="19"/>
      <c r="E1366" s="20"/>
      <c r="F1366" s="66"/>
      <c r="G1366" s="18"/>
      <c r="H1366" s="9" t="str">
        <f t="shared" si="147"/>
        <v>-</v>
      </c>
      <c r="I1366" s="109" t="str">
        <f t="shared" si="152"/>
        <v xml:space="preserve"> </v>
      </c>
      <c r="J1366" s="10" t="str">
        <f t="shared" si="153"/>
        <v>-</v>
      </c>
      <c r="K1366" s="10" t="str">
        <f t="shared" si="148"/>
        <v>-</v>
      </c>
      <c r="L1366" s="10" t="str">
        <f t="shared" si="149"/>
        <v>-</v>
      </c>
      <c r="M1366" s="10" t="str">
        <f t="shared" si="150"/>
        <v>-</v>
      </c>
      <c r="N1366" s="10" t="str">
        <f t="shared" si="151"/>
        <v>-</v>
      </c>
    </row>
    <row r="1367" spans="1:14">
      <c r="A1367" s="62" t="s">
        <v>18</v>
      </c>
      <c r="B1367" s="18"/>
      <c r="C1367" s="18"/>
      <c r="D1367" s="19"/>
      <c r="E1367" s="20"/>
      <c r="F1367" s="66"/>
      <c r="G1367" s="18"/>
      <c r="H1367" s="9" t="str">
        <f t="shared" si="147"/>
        <v>-</v>
      </c>
      <c r="I1367" s="109" t="str">
        <f t="shared" si="152"/>
        <v xml:space="preserve"> </v>
      </c>
      <c r="J1367" s="10" t="str">
        <f t="shared" si="153"/>
        <v>-</v>
      </c>
      <c r="K1367" s="10" t="str">
        <f t="shared" si="148"/>
        <v>-</v>
      </c>
      <c r="L1367" s="10" t="str">
        <f t="shared" si="149"/>
        <v>-</v>
      </c>
      <c r="M1367" s="10" t="str">
        <f t="shared" si="150"/>
        <v>-</v>
      </c>
      <c r="N1367" s="10" t="str">
        <f t="shared" si="151"/>
        <v>-</v>
      </c>
    </row>
    <row r="1368" spans="1:14">
      <c r="A1368" s="62" t="s">
        <v>18</v>
      </c>
      <c r="B1368" s="18"/>
      <c r="C1368" s="18"/>
      <c r="D1368" s="19"/>
      <c r="E1368" s="20"/>
      <c r="F1368" s="66"/>
      <c r="G1368" s="18"/>
      <c r="H1368" s="9" t="str">
        <f t="shared" si="147"/>
        <v>-</v>
      </c>
      <c r="I1368" s="109" t="str">
        <f t="shared" si="152"/>
        <v xml:space="preserve"> </v>
      </c>
      <c r="J1368" s="10" t="str">
        <f t="shared" si="153"/>
        <v>-</v>
      </c>
      <c r="K1368" s="10" t="str">
        <f t="shared" si="148"/>
        <v>-</v>
      </c>
      <c r="L1368" s="10" t="str">
        <f t="shared" si="149"/>
        <v>-</v>
      </c>
      <c r="M1368" s="10" t="str">
        <f t="shared" si="150"/>
        <v>-</v>
      </c>
      <c r="N1368" s="10" t="str">
        <f t="shared" si="151"/>
        <v>-</v>
      </c>
    </row>
    <row r="1369" spans="1:14">
      <c r="A1369" s="62" t="s">
        <v>18</v>
      </c>
      <c r="B1369" s="18"/>
      <c r="C1369" s="18"/>
      <c r="D1369" s="19"/>
      <c r="E1369" s="20"/>
      <c r="F1369" s="66"/>
      <c r="G1369" s="18"/>
      <c r="H1369" s="9" t="str">
        <f t="shared" si="147"/>
        <v>-</v>
      </c>
      <c r="I1369" s="109" t="str">
        <f t="shared" si="152"/>
        <v xml:space="preserve"> </v>
      </c>
      <c r="J1369" s="10" t="str">
        <f t="shared" si="153"/>
        <v>-</v>
      </c>
      <c r="K1369" s="10" t="str">
        <f t="shared" si="148"/>
        <v>-</v>
      </c>
      <c r="L1369" s="10" t="str">
        <f t="shared" si="149"/>
        <v>-</v>
      </c>
      <c r="M1369" s="10" t="str">
        <f t="shared" si="150"/>
        <v>-</v>
      </c>
      <c r="N1369" s="10" t="str">
        <f t="shared" si="151"/>
        <v>-</v>
      </c>
    </row>
    <row r="1370" spans="1:14">
      <c r="A1370" s="62" t="s">
        <v>18</v>
      </c>
      <c r="B1370" s="18"/>
      <c r="C1370" s="18"/>
      <c r="D1370" s="19"/>
      <c r="E1370" s="20"/>
      <c r="F1370" s="66"/>
      <c r="G1370" s="18"/>
      <c r="H1370" s="9" t="str">
        <f t="shared" si="147"/>
        <v>-</v>
      </c>
      <c r="I1370" s="109" t="str">
        <f t="shared" si="152"/>
        <v xml:space="preserve"> </v>
      </c>
      <c r="J1370" s="10" t="str">
        <f t="shared" si="153"/>
        <v>-</v>
      </c>
      <c r="K1370" s="10" t="str">
        <f t="shared" si="148"/>
        <v>-</v>
      </c>
      <c r="L1370" s="10" t="str">
        <f t="shared" si="149"/>
        <v>-</v>
      </c>
      <c r="M1370" s="10" t="str">
        <f t="shared" si="150"/>
        <v>-</v>
      </c>
      <c r="N1370" s="10" t="str">
        <f t="shared" si="151"/>
        <v>-</v>
      </c>
    </row>
    <row r="1371" spans="1:14">
      <c r="A1371" s="62" t="s">
        <v>18</v>
      </c>
      <c r="B1371" s="18"/>
      <c r="C1371" s="18"/>
      <c r="D1371" s="19"/>
      <c r="E1371" s="20"/>
      <c r="F1371" s="66"/>
      <c r="G1371" s="18"/>
      <c r="H1371" s="9" t="str">
        <f t="shared" si="147"/>
        <v>-</v>
      </c>
      <c r="I1371" s="109" t="str">
        <f t="shared" si="152"/>
        <v xml:space="preserve"> </v>
      </c>
      <c r="J1371" s="10" t="str">
        <f t="shared" si="153"/>
        <v>-</v>
      </c>
      <c r="K1371" s="10" t="str">
        <f t="shared" si="148"/>
        <v>-</v>
      </c>
      <c r="L1371" s="10" t="str">
        <f t="shared" si="149"/>
        <v>-</v>
      </c>
      <c r="M1371" s="10" t="str">
        <f t="shared" si="150"/>
        <v>-</v>
      </c>
      <c r="N1371" s="10" t="str">
        <f t="shared" si="151"/>
        <v>-</v>
      </c>
    </row>
    <row r="1372" spans="1:14">
      <c r="A1372" s="62" t="s">
        <v>18</v>
      </c>
      <c r="B1372" s="18"/>
      <c r="C1372" s="18"/>
      <c r="D1372" s="19"/>
      <c r="E1372" s="20"/>
      <c r="F1372" s="66"/>
      <c r="G1372" s="18"/>
      <c r="H1372" s="9" t="str">
        <f t="shared" si="147"/>
        <v>-</v>
      </c>
      <c r="I1372" s="109" t="str">
        <f t="shared" si="152"/>
        <v xml:space="preserve"> </v>
      </c>
      <c r="J1372" s="10" t="str">
        <f t="shared" si="153"/>
        <v>-</v>
      </c>
      <c r="K1372" s="10" t="str">
        <f t="shared" si="148"/>
        <v>-</v>
      </c>
      <c r="L1372" s="10" t="str">
        <f t="shared" si="149"/>
        <v>-</v>
      </c>
      <c r="M1372" s="10" t="str">
        <f t="shared" si="150"/>
        <v>-</v>
      </c>
      <c r="N1372" s="10" t="str">
        <f t="shared" si="151"/>
        <v>-</v>
      </c>
    </row>
    <row r="1373" spans="1:14">
      <c r="A1373" s="62" t="s">
        <v>18</v>
      </c>
      <c r="B1373" s="18"/>
      <c r="C1373" s="18"/>
      <c r="D1373" s="19"/>
      <c r="E1373" s="20"/>
      <c r="F1373" s="66"/>
      <c r="G1373" s="18"/>
      <c r="H1373" s="9" t="str">
        <f t="shared" si="147"/>
        <v>-</v>
      </c>
      <c r="I1373" s="109" t="str">
        <f t="shared" si="152"/>
        <v xml:space="preserve"> </v>
      </c>
      <c r="J1373" s="10" t="str">
        <f t="shared" si="153"/>
        <v>-</v>
      </c>
      <c r="K1373" s="10" t="str">
        <f t="shared" si="148"/>
        <v>-</v>
      </c>
      <c r="L1373" s="10" t="str">
        <f t="shared" si="149"/>
        <v>-</v>
      </c>
      <c r="M1373" s="10" t="str">
        <f t="shared" si="150"/>
        <v>-</v>
      </c>
      <c r="N1373" s="10" t="str">
        <f t="shared" si="151"/>
        <v>-</v>
      </c>
    </row>
    <row r="1374" spans="1:14">
      <c r="A1374" s="62" t="s">
        <v>18</v>
      </c>
      <c r="B1374" s="18"/>
      <c r="C1374" s="18"/>
      <c r="D1374" s="19"/>
      <c r="E1374" s="20"/>
      <c r="F1374" s="66"/>
      <c r="G1374" s="18"/>
      <c r="H1374" s="9" t="str">
        <f t="shared" si="147"/>
        <v>-</v>
      </c>
      <c r="I1374" s="109" t="str">
        <f t="shared" si="152"/>
        <v xml:space="preserve"> </v>
      </c>
      <c r="J1374" s="10" t="str">
        <f t="shared" si="153"/>
        <v>-</v>
      </c>
      <c r="K1374" s="10" t="str">
        <f t="shared" si="148"/>
        <v>-</v>
      </c>
      <c r="L1374" s="10" t="str">
        <f t="shared" si="149"/>
        <v>-</v>
      </c>
      <c r="M1374" s="10" t="str">
        <f t="shared" si="150"/>
        <v>-</v>
      </c>
      <c r="N1374" s="10" t="str">
        <f t="shared" si="151"/>
        <v>-</v>
      </c>
    </row>
    <row r="1375" spans="1:14">
      <c r="A1375" s="62" t="s">
        <v>18</v>
      </c>
      <c r="B1375" s="18"/>
      <c r="C1375" s="18"/>
      <c r="D1375" s="19"/>
      <c r="E1375" s="20"/>
      <c r="F1375" s="66"/>
      <c r="G1375" s="18"/>
      <c r="H1375" s="9" t="str">
        <f t="shared" si="147"/>
        <v>-</v>
      </c>
      <c r="I1375" s="109" t="str">
        <f t="shared" si="152"/>
        <v xml:space="preserve"> </v>
      </c>
      <c r="J1375" s="10" t="str">
        <f t="shared" si="153"/>
        <v>-</v>
      </c>
      <c r="K1375" s="10" t="str">
        <f t="shared" si="148"/>
        <v>-</v>
      </c>
      <c r="L1375" s="10" t="str">
        <f t="shared" si="149"/>
        <v>-</v>
      </c>
      <c r="M1375" s="10" t="str">
        <f t="shared" si="150"/>
        <v>-</v>
      </c>
      <c r="N1375" s="10" t="str">
        <f t="shared" si="151"/>
        <v>-</v>
      </c>
    </row>
    <row r="1376" spans="1:14">
      <c r="A1376" s="62" t="s">
        <v>18</v>
      </c>
      <c r="B1376" s="18"/>
      <c r="C1376" s="18"/>
      <c r="D1376" s="19"/>
      <c r="E1376" s="20"/>
      <c r="F1376" s="66"/>
      <c r="G1376" s="18"/>
      <c r="H1376" s="9" t="str">
        <f t="shared" si="147"/>
        <v>-</v>
      </c>
      <c r="I1376" s="109" t="str">
        <f t="shared" si="152"/>
        <v xml:space="preserve"> </v>
      </c>
      <c r="J1376" s="10" t="str">
        <f t="shared" si="153"/>
        <v>-</v>
      </c>
      <c r="K1376" s="10" t="str">
        <f t="shared" si="148"/>
        <v>-</v>
      </c>
      <c r="L1376" s="10" t="str">
        <f t="shared" si="149"/>
        <v>-</v>
      </c>
      <c r="M1376" s="10" t="str">
        <f t="shared" si="150"/>
        <v>-</v>
      </c>
      <c r="N1376" s="10" t="str">
        <f t="shared" si="151"/>
        <v>-</v>
      </c>
    </row>
    <row r="1377" spans="1:14">
      <c r="A1377" s="62" t="s">
        <v>18</v>
      </c>
      <c r="B1377" s="18"/>
      <c r="C1377" s="18"/>
      <c r="D1377" s="19"/>
      <c r="E1377" s="20"/>
      <c r="F1377" s="66"/>
      <c r="G1377" s="18"/>
      <c r="H1377" s="9" t="str">
        <f t="shared" si="147"/>
        <v>-</v>
      </c>
      <c r="I1377" s="109" t="str">
        <f t="shared" si="152"/>
        <v xml:space="preserve"> </v>
      </c>
      <c r="J1377" s="10" t="str">
        <f t="shared" si="153"/>
        <v>-</v>
      </c>
      <c r="K1377" s="10" t="str">
        <f t="shared" si="148"/>
        <v>-</v>
      </c>
      <c r="L1377" s="10" t="str">
        <f t="shared" si="149"/>
        <v>-</v>
      </c>
      <c r="M1377" s="10" t="str">
        <f t="shared" si="150"/>
        <v>-</v>
      </c>
      <c r="N1377" s="10" t="str">
        <f t="shared" si="151"/>
        <v>-</v>
      </c>
    </row>
    <row r="1378" spans="1:14">
      <c r="A1378" s="62" t="s">
        <v>18</v>
      </c>
      <c r="B1378" s="18"/>
      <c r="C1378" s="18"/>
      <c r="D1378" s="19"/>
      <c r="E1378" s="20"/>
      <c r="F1378" s="66"/>
      <c r="G1378" s="18"/>
      <c r="H1378" s="9" t="str">
        <f t="shared" si="147"/>
        <v>-</v>
      </c>
      <c r="I1378" s="109" t="str">
        <f t="shared" si="152"/>
        <v xml:space="preserve"> </v>
      </c>
      <c r="J1378" s="10" t="str">
        <f t="shared" si="153"/>
        <v>-</v>
      </c>
      <c r="K1378" s="10" t="str">
        <f t="shared" si="148"/>
        <v>-</v>
      </c>
      <c r="L1378" s="10" t="str">
        <f t="shared" si="149"/>
        <v>-</v>
      </c>
      <c r="M1378" s="10" t="str">
        <f t="shared" si="150"/>
        <v>-</v>
      </c>
      <c r="N1378" s="10" t="str">
        <f t="shared" si="151"/>
        <v>-</v>
      </c>
    </row>
    <row r="1379" spans="1:14">
      <c r="A1379" s="62" t="s">
        <v>18</v>
      </c>
      <c r="B1379" s="18"/>
      <c r="C1379" s="18"/>
      <c r="D1379" s="19"/>
      <c r="E1379" s="20"/>
      <c r="F1379" s="66"/>
      <c r="G1379" s="18"/>
      <c r="H1379" s="9" t="str">
        <f t="shared" si="147"/>
        <v>-</v>
      </c>
      <c r="I1379" s="109" t="str">
        <f t="shared" si="152"/>
        <v xml:space="preserve"> </v>
      </c>
      <c r="J1379" s="10" t="str">
        <f t="shared" si="153"/>
        <v>-</v>
      </c>
      <c r="K1379" s="10" t="str">
        <f t="shared" si="148"/>
        <v>-</v>
      </c>
      <c r="L1379" s="10" t="str">
        <f t="shared" si="149"/>
        <v>-</v>
      </c>
      <c r="M1379" s="10" t="str">
        <f t="shared" si="150"/>
        <v>-</v>
      </c>
      <c r="N1379" s="10" t="str">
        <f t="shared" si="151"/>
        <v>-</v>
      </c>
    </row>
    <row r="1380" spans="1:14">
      <c r="A1380" s="62" t="s">
        <v>18</v>
      </c>
      <c r="B1380" s="18"/>
      <c r="C1380" s="18"/>
      <c r="D1380" s="19"/>
      <c r="E1380" s="20"/>
      <c r="F1380" s="66"/>
      <c r="G1380" s="18"/>
      <c r="H1380" s="9" t="str">
        <f t="shared" si="147"/>
        <v>-</v>
      </c>
      <c r="I1380" s="109" t="str">
        <f t="shared" si="152"/>
        <v xml:space="preserve"> </v>
      </c>
      <c r="J1380" s="10" t="str">
        <f t="shared" si="153"/>
        <v>-</v>
      </c>
      <c r="K1380" s="10" t="str">
        <f t="shared" si="148"/>
        <v>-</v>
      </c>
      <c r="L1380" s="10" t="str">
        <f t="shared" si="149"/>
        <v>-</v>
      </c>
      <c r="M1380" s="10" t="str">
        <f t="shared" si="150"/>
        <v>-</v>
      </c>
      <c r="N1380" s="10" t="str">
        <f t="shared" si="151"/>
        <v>-</v>
      </c>
    </row>
    <row r="1381" spans="1:14">
      <c r="A1381" s="62" t="s">
        <v>18</v>
      </c>
      <c r="B1381" s="18"/>
      <c r="C1381" s="18"/>
      <c r="D1381" s="19"/>
      <c r="E1381" s="20"/>
      <c r="F1381" s="66"/>
      <c r="G1381" s="18"/>
      <c r="H1381" s="9" t="str">
        <f t="shared" si="147"/>
        <v>-</v>
      </c>
      <c r="I1381" s="109" t="str">
        <f t="shared" si="152"/>
        <v xml:space="preserve"> </v>
      </c>
      <c r="J1381" s="10" t="str">
        <f t="shared" si="153"/>
        <v>-</v>
      </c>
      <c r="K1381" s="10" t="str">
        <f t="shared" si="148"/>
        <v>-</v>
      </c>
      <c r="L1381" s="10" t="str">
        <f t="shared" si="149"/>
        <v>-</v>
      </c>
      <c r="M1381" s="10" t="str">
        <f t="shared" si="150"/>
        <v>-</v>
      </c>
      <c r="N1381" s="10" t="str">
        <f t="shared" si="151"/>
        <v>-</v>
      </c>
    </row>
    <row r="1382" spans="1:14">
      <c r="A1382" s="62" t="s">
        <v>18</v>
      </c>
      <c r="B1382" s="18"/>
      <c r="C1382" s="18"/>
      <c r="D1382" s="19"/>
      <c r="E1382" s="20"/>
      <c r="F1382" s="66"/>
      <c r="G1382" s="18"/>
      <c r="H1382" s="9" t="str">
        <f t="shared" si="147"/>
        <v>-</v>
      </c>
      <c r="I1382" s="109" t="str">
        <f t="shared" si="152"/>
        <v xml:space="preserve"> </v>
      </c>
      <c r="J1382" s="10" t="str">
        <f t="shared" si="153"/>
        <v>-</v>
      </c>
      <c r="K1382" s="10" t="str">
        <f t="shared" si="148"/>
        <v>-</v>
      </c>
      <c r="L1382" s="10" t="str">
        <f t="shared" si="149"/>
        <v>-</v>
      </c>
      <c r="M1382" s="10" t="str">
        <f t="shared" si="150"/>
        <v>-</v>
      </c>
      <c r="N1382" s="10" t="str">
        <f t="shared" si="151"/>
        <v>-</v>
      </c>
    </row>
    <row r="1383" spans="1:14">
      <c r="A1383" s="62" t="s">
        <v>18</v>
      </c>
      <c r="B1383" s="18"/>
      <c r="C1383" s="18"/>
      <c r="D1383" s="19"/>
      <c r="E1383" s="20"/>
      <c r="F1383" s="66"/>
      <c r="G1383" s="18"/>
      <c r="H1383" s="9" t="str">
        <f t="shared" si="147"/>
        <v>-</v>
      </c>
      <c r="I1383" s="109" t="str">
        <f t="shared" si="152"/>
        <v xml:space="preserve"> </v>
      </c>
      <c r="J1383" s="10" t="str">
        <f t="shared" si="153"/>
        <v>-</v>
      </c>
      <c r="K1383" s="10" t="str">
        <f t="shared" si="148"/>
        <v>-</v>
      </c>
      <c r="L1383" s="10" t="str">
        <f t="shared" si="149"/>
        <v>-</v>
      </c>
      <c r="M1383" s="10" t="str">
        <f t="shared" si="150"/>
        <v>-</v>
      </c>
      <c r="N1383" s="10" t="str">
        <f t="shared" si="151"/>
        <v>-</v>
      </c>
    </row>
    <row r="1384" spans="1:14">
      <c r="A1384" s="62" t="s">
        <v>18</v>
      </c>
      <c r="B1384" s="18"/>
      <c r="C1384" s="18"/>
      <c r="D1384" s="19"/>
      <c r="E1384" s="20"/>
      <c r="F1384" s="66"/>
      <c r="G1384" s="18"/>
      <c r="H1384" s="9" t="str">
        <f t="shared" si="147"/>
        <v>-</v>
      </c>
      <c r="I1384" s="109" t="str">
        <f t="shared" si="152"/>
        <v xml:space="preserve"> </v>
      </c>
      <c r="J1384" s="10" t="str">
        <f t="shared" si="153"/>
        <v>-</v>
      </c>
      <c r="K1384" s="10" t="str">
        <f t="shared" si="148"/>
        <v>-</v>
      </c>
      <c r="L1384" s="10" t="str">
        <f t="shared" si="149"/>
        <v>-</v>
      </c>
      <c r="M1384" s="10" t="str">
        <f t="shared" si="150"/>
        <v>-</v>
      </c>
      <c r="N1384" s="10" t="str">
        <f t="shared" si="151"/>
        <v>-</v>
      </c>
    </row>
    <row r="1385" spans="1:14">
      <c r="A1385" s="62" t="s">
        <v>18</v>
      </c>
      <c r="B1385" s="18"/>
      <c r="C1385" s="18"/>
      <c r="D1385" s="19"/>
      <c r="E1385" s="20"/>
      <c r="F1385" s="66"/>
      <c r="G1385" s="18"/>
      <c r="H1385" s="9" t="str">
        <f t="shared" si="147"/>
        <v>-</v>
      </c>
      <c r="I1385" s="109" t="str">
        <f t="shared" si="152"/>
        <v xml:space="preserve"> </v>
      </c>
      <c r="J1385" s="10" t="str">
        <f t="shared" si="153"/>
        <v>-</v>
      </c>
      <c r="K1385" s="10" t="str">
        <f t="shared" si="148"/>
        <v>-</v>
      </c>
      <c r="L1385" s="10" t="str">
        <f t="shared" si="149"/>
        <v>-</v>
      </c>
      <c r="M1385" s="10" t="str">
        <f t="shared" si="150"/>
        <v>-</v>
      </c>
      <c r="N1385" s="10" t="str">
        <f t="shared" si="151"/>
        <v>-</v>
      </c>
    </row>
    <row r="1386" spans="1:14">
      <c r="A1386" s="62" t="s">
        <v>18</v>
      </c>
      <c r="B1386" s="18"/>
      <c r="C1386" s="18"/>
      <c r="D1386" s="19"/>
      <c r="E1386" s="20"/>
      <c r="F1386" s="66"/>
      <c r="G1386" s="18"/>
      <c r="H1386" s="9" t="str">
        <f t="shared" si="147"/>
        <v>-</v>
      </c>
      <c r="I1386" s="109" t="str">
        <f t="shared" si="152"/>
        <v xml:space="preserve"> </v>
      </c>
      <c r="J1386" s="10" t="str">
        <f t="shared" si="153"/>
        <v>-</v>
      </c>
      <c r="K1386" s="10" t="str">
        <f t="shared" si="148"/>
        <v>-</v>
      </c>
      <c r="L1386" s="10" t="str">
        <f t="shared" si="149"/>
        <v>-</v>
      </c>
      <c r="M1386" s="10" t="str">
        <f t="shared" si="150"/>
        <v>-</v>
      </c>
      <c r="N1386" s="10" t="str">
        <f t="shared" si="151"/>
        <v>-</v>
      </c>
    </row>
    <row r="1387" spans="1:14">
      <c r="A1387" s="62" t="s">
        <v>18</v>
      </c>
      <c r="B1387" s="18"/>
      <c r="C1387" s="18"/>
      <c r="D1387" s="19"/>
      <c r="E1387" s="20"/>
      <c r="F1387" s="66"/>
      <c r="G1387" s="18"/>
      <c r="H1387" s="9" t="str">
        <f t="shared" si="147"/>
        <v>-</v>
      </c>
      <c r="I1387" s="109" t="str">
        <f t="shared" si="152"/>
        <v xml:space="preserve"> </v>
      </c>
      <c r="J1387" s="10" t="str">
        <f t="shared" si="153"/>
        <v>-</v>
      </c>
      <c r="K1387" s="10" t="str">
        <f t="shared" si="148"/>
        <v>-</v>
      </c>
      <c r="L1387" s="10" t="str">
        <f t="shared" si="149"/>
        <v>-</v>
      </c>
      <c r="M1387" s="10" t="str">
        <f t="shared" si="150"/>
        <v>-</v>
      </c>
      <c r="N1387" s="10" t="str">
        <f t="shared" si="151"/>
        <v>-</v>
      </c>
    </row>
    <row r="1388" spans="1:14">
      <c r="A1388" s="62" t="s">
        <v>18</v>
      </c>
      <c r="B1388" s="18"/>
      <c r="C1388" s="18"/>
      <c r="D1388" s="19"/>
      <c r="E1388" s="20"/>
      <c r="F1388" s="66"/>
      <c r="G1388" s="18"/>
      <c r="H1388" s="9" t="str">
        <f t="shared" si="147"/>
        <v>-</v>
      </c>
      <c r="I1388" s="109" t="str">
        <f t="shared" si="152"/>
        <v xml:space="preserve"> </v>
      </c>
      <c r="J1388" s="10" t="str">
        <f t="shared" si="153"/>
        <v>-</v>
      </c>
      <c r="K1388" s="10" t="str">
        <f t="shared" si="148"/>
        <v>-</v>
      </c>
      <c r="L1388" s="10" t="str">
        <f t="shared" si="149"/>
        <v>-</v>
      </c>
      <c r="M1388" s="10" t="str">
        <f t="shared" si="150"/>
        <v>-</v>
      </c>
      <c r="N1388" s="10" t="str">
        <f t="shared" si="151"/>
        <v>-</v>
      </c>
    </row>
    <row r="1389" spans="1:14">
      <c r="A1389" s="62" t="s">
        <v>18</v>
      </c>
      <c r="B1389" s="18"/>
      <c r="C1389" s="18"/>
      <c r="D1389" s="19"/>
      <c r="E1389" s="20"/>
      <c r="F1389" s="66"/>
      <c r="G1389" s="18"/>
      <c r="H1389" s="9" t="str">
        <f t="shared" si="147"/>
        <v>-</v>
      </c>
      <c r="I1389" s="109" t="str">
        <f t="shared" si="152"/>
        <v xml:space="preserve"> </v>
      </c>
      <c r="J1389" s="10" t="str">
        <f t="shared" si="153"/>
        <v>-</v>
      </c>
      <c r="K1389" s="10" t="str">
        <f t="shared" si="148"/>
        <v>-</v>
      </c>
      <c r="L1389" s="10" t="str">
        <f t="shared" si="149"/>
        <v>-</v>
      </c>
      <c r="M1389" s="10" t="str">
        <f t="shared" si="150"/>
        <v>-</v>
      </c>
      <c r="N1389" s="10" t="str">
        <f t="shared" si="151"/>
        <v>-</v>
      </c>
    </row>
    <row r="1390" spans="1:14">
      <c r="A1390" s="62" t="s">
        <v>18</v>
      </c>
      <c r="B1390" s="18"/>
      <c r="C1390" s="18"/>
      <c r="D1390" s="19"/>
      <c r="E1390" s="20"/>
      <c r="F1390" s="66"/>
      <c r="G1390" s="18"/>
      <c r="H1390" s="9" t="str">
        <f t="shared" si="147"/>
        <v>-</v>
      </c>
      <c r="I1390" s="109" t="str">
        <f t="shared" si="152"/>
        <v xml:space="preserve"> </v>
      </c>
      <c r="J1390" s="10" t="str">
        <f t="shared" si="153"/>
        <v>-</v>
      </c>
      <c r="K1390" s="10" t="str">
        <f t="shared" si="148"/>
        <v>-</v>
      </c>
      <c r="L1390" s="10" t="str">
        <f t="shared" si="149"/>
        <v>-</v>
      </c>
      <c r="M1390" s="10" t="str">
        <f t="shared" si="150"/>
        <v>-</v>
      </c>
      <c r="N1390" s="10" t="str">
        <f t="shared" si="151"/>
        <v>-</v>
      </c>
    </row>
    <row r="1391" spans="1:14">
      <c r="A1391" s="62" t="s">
        <v>18</v>
      </c>
      <c r="B1391" s="18"/>
      <c r="C1391" s="18"/>
      <c r="D1391" s="19"/>
      <c r="E1391" s="20"/>
      <c r="F1391" s="66"/>
      <c r="G1391" s="18"/>
      <c r="H1391" s="9" t="str">
        <f t="shared" si="147"/>
        <v>-</v>
      </c>
      <c r="I1391" s="109" t="str">
        <f t="shared" si="152"/>
        <v xml:space="preserve"> </v>
      </c>
      <c r="J1391" s="10" t="str">
        <f t="shared" si="153"/>
        <v>-</v>
      </c>
      <c r="K1391" s="10" t="str">
        <f t="shared" si="148"/>
        <v>-</v>
      </c>
      <c r="L1391" s="10" t="str">
        <f t="shared" si="149"/>
        <v>-</v>
      </c>
      <c r="M1391" s="10" t="str">
        <f t="shared" si="150"/>
        <v>-</v>
      </c>
      <c r="N1391" s="10" t="str">
        <f t="shared" si="151"/>
        <v>-</v>
      </c>
    </row>
    <row r="1392" spans="1:14">
      <c r="A1392" s="62" t="s">
        <v>18</v>
      </c>
      <c r="B1392" s="18"/>
      <c r="C1392" s="18"/>
      <c r="D1392" s="19"/>
      <c r="E1392" s="20"/>
      <c r="F1392" s="66"/>
      <c r="G1392" s="18"/>
      <c r="H1392" s="9" t="str">
        <f t="shared" si="147"/>
        <v>-</v>
      </c>
      <c r="I1392" s="109" t="str">
        <f t="shared" si="152"/>
        <v xml:space="preserve"> </v>
      </c>
      <c r="J1392" s="10" t="str">
        <f t="shared" si="153"/>
        <v>-</v>
      </c>
      <c r="K1392" s="10" t="str">
        <f t="shared" si="148"/>
        <v>-</v>
      </c>
      <c r="L1392" s="10" t="str">
        <f t="shared" si="149"/>
        <v>-</v>
      </c>
      <c r="M1392" s="10" t="str">
        <f t="shared" si="150"/>
        <v>-</v>
      </c>
      <c r="N1392" s="10" t="str">
        <f t="shared" si="151"/>
        <v>-</v>
      </c>
    </row>
    <row r="1393" spans="1:14">
      <c r="A1393" s="62" t="s">
        <v>18</v>
      </c>
      <c r="B1393" s="18"/>
      <c r="C1393" s="18"/>
      <c r="D1393" s="19"/>
      <c r="E1393" s="20"/>
      <c r="F1393" s="66"/>
      <c r="G1393" s="18"/>
      <c r="H1393" s="9" t="str">
        <f t="shared" si="147"/>
        <v>-</v>
      </c>
      <c r="I1393" s="109" t="str">
        <f t="shared" si="152"/>
        <v xml:space="preserve"> </v>
      </c>
      <c r="J1393" s="10" t="str">
        <f t="shared" si="153"/>
        <v>-</v>
      </c>
      <c r="K1393" s="10" t="str">
        <f t="shared" si="148"/>
        <v>-</v>
      </c>
      <c r="L1393" s="10" t="str">
        <f t="shared" si="149"/>
        <v>-</v>
      </c>
      <c r="M1393" s="10" t="str">
        <f t="shared" si="150"/>
        <v>-</v>
      </c>
      <c r="N1393" s="10" t="str">
        <f t="shared" si="151"/>
        <v>-</v>
      </c>
    </row>
    <row r="1394" spans="1:14">
      <c r="A1394" s="62" t="s">
        <v>18</v>
      </c>
      <c r="B1394" s="18"/>
      <c r="C1394" s="18"/>
      <c r="D1394" s="19"/>
      <c r="E1394" s="20"/>
      <c r="F1394" s="66"/>
      <c r="G1394" s="18"/>
      <c r="H1394" s="9" t="str">
        <f t="shared" si="147"/>
        <v>-</v>
      </c>
      <c r="I1394" s="109" t="str">
        <f t="shared" si="152"/>
        <v xml:space="preserve"> </v>
      </c>
      <c r="J1394" s="10" t="str">
        <f t="shared" si="153"/>
        <v>-</v>
      </c>
      <c r="K1394" s="10" t="str">
        <f t="shared" si="148"/>
        <v>-</v>
      </c>
      <c r="L1394" s="10" t="str">
        <f t="shared" si="149"/>
        <v>-</v>
      </c>
      <c r="M1394" s="10" t="str">
        <f t="shared" si="150"/>
        <v>-</v>
      </c>
      <c r="N1394" s="10" t="str">
        <f t="shared" si="151"/>
        <v>-</v>
      </c>
    </row>
    <row r="1395" spans="1:14">
      <c r="A1395" s="62" t="s">
        <v>18</v>
      </c>
      <c r="B1395" s="18"/>
      <c r="C1395" s="18"/>
      <c r="D1395" s="19"/>
      <c r="E1395" s="20"/>
      <c r="F1395" s="66"/>
      <c r="G1395" s="18"/>
      <c r="H1395" s="9" t="str">
        <f t="shared" si="147"/>
        <v>-</v>
      </c>
      <c r="I1395" s="109" t="str">
        <f t="shared" si="152"/>
        <v xml:space="preserve"> </v>
      </c>
      <c r="J1395" s="10" t="str">
        <f t="shared" si="153"/>
        <v>-</v>
      </c>
      <c r="K1395" s="10" t="str">
        <f t="shared" si="148"/>
        <v>-</v>
      </c>
      <c r="L1395" s="10" t="str">
        <f t="shared" si="149"/>
        <v>-</v>
      </c>
      <c r="M1395" s="10" t="str">
        <f t="shared" si="150"/>
        <v>-</v>
      </c>
      <c r="N1395" s="10" t="str">
        <f t="shared" si="151"/>
        <v>-</v>
      </c>
    </row>
    <row r="1396" spans="1:14">
      <c r="A1396" s="62" t="s">
        <v>18</v>
      </c>
      <c r="B1396" s="18"/>
      <c r="C1396" s="18"/>
      <c r="D1396" s="19"/>
      <c r="E1396" s="20"/>
      <c r="F1396" s="66"/>
      <c r="G1396" s="18"/>
      <c r="H1396" s="9" t="str">
        <f t="shared" si="147"/>
        <v>-</v>
      </c>
      <c r="I1396" s="109" t="str">
        <f t="shared" si="152"/>
        <v xml:space="preserve"> </v>
      </c>
      <c r="J1396" s="10" t="str">
        <f t="shared" si="153"/>
        <v>-</v>
      </c>
      <c r="K1396" s="10" t="str">
        <f t="shared" si="148"/>
        <v>-</v>
      </c>
      <c r="L1396" s="10" t="str">
        <f t="shared" si="149"/>
        <v>-</v>
      </c>
      <c r="M1396" s="10" t="str">
        <f t="shared" si="150"/>
        <v>-</v>
      </c>
      <c r="N1396" s="10" t="str">
        <f t="shared" si="151"/>
        <v>-</v>
      </c>
    </row>
    <row r="1397" spans="1:14">
      <c r="A1397" s="62" t="s">
        <v>18</v>
      </c>
      <c r="B1397" s="18"/>
      <c r="C1397" s="18"/>
      <c r="D1397" s="19"/>
      <c r="E1397" s="20"/>
      <c r="F1397" s="66"/>
      <c r="G1397" s="18"/>
      <c r="H1397" s="9" t="str">
        <f t="shared" si="147"/>
        <v>-</v>
      </c>
      <c r="I1397" s="109" t="str">
        <f t="shared" si="152"/>
        <v xml:space="preserve"> </v>
      </c>
      <c r="J1397" s="10" t="str">
        <f t="shared" si="153"/>
        <v>-</v>
      </c>
      <c r="K1397" s="10" t="str">
        <f t="shared" si="148"/>
        <v>-</v>
      </c>
      <c r="L1397" s="10" t="str">
        <f t="shared" si="149"/>
        <v>-</v>
      </c>
      <c r="M1397" s="10" t="str">
        <f t="shared" si="150"/>
        <v>-</v>
      </c>
      <c r="N1397" s="10" t="str">
        <f t="shared" si="151"/>
        <v>-</v>
      </c>
    </row>
    <row r="1398" spans="1:14">
      <c r="A1398" s="62" t="s">
        <v>18</v>
      </c>
      <c r="B1398" s="18"/>
      <c r="C1398" s="18"/>
      <c r="D1398" s="19"/>
      <c r="E1398" s="20"/>
      <c r="F1398" s="66"/>
      <c r="G1398" s="18"/>
      <c r="H1398" s="9" t="str">
        <f t="shared" si="147"/>
        <v>-</v>
      </c>
      <c r="I1398" s="109" t="str">
        <f t="shared" si="152"/>
        <v xml:space="preserve"> </v>
      </c>
      <c r="J1398" s="10" t="str">
        <f t="shared" si="153"/>
        <v>-</v>
      </c>
      <c r="K1398" s="10" t="str">
        <f t="shared" si="148"/>
        <v>-</v>
      </c>
      <c r="L1398" s="10" t="str">
        <f t="shared" si="149"/>
        <v>-</v>
      </c>
      <c r="M1398" s="10" t="str">
        <f t="shared" si="150"/>
        <v>-</v>
      </c>
      <c r="N1398" s="10" t="str">
        <f t="shared" si="151"/>
        <v>-</v>
      </c>
    </row>
    <row r="1399" spans="1:14">
      <c r="A1399" s="62" t="s">
        <v>18</v>
      </c>
      <c r="B1399" s="18"/>
      <c r="C1399" s="18"/>
      <c r="D1399" s="19"/>
      <c r="E1399" s="20"/>
      <c r="F1399" s="66"/>
      <c r="G1399" s="18"/>
      <c r="H1399" s="9" t="str">
        <f t="shared" si="147"/>
        <v>-</v>
      </c>
      <c r="I1399" s="109" t="str">
        <f t="shared" si="152"/>
        <v xml:space="preserve"> </v>
      </c>
      <c r="J1399" s="10" t="str">
        <f t="shared" si="153"/>
        <v>-</v>
      </c>
      <c r="K1399" s="10" t="str">
        <f t="shared" si="148"/>
        <v>-</v>
      </c>
      <c r="L1399" s="10" t="str">
        <f t="shared" si="149"/>
        <v>-</v>
      </c>
      <c r="M1399" s="10" t="str">
        <f t="shared" si="150"/>
        <v>-</v>
      </c>
      <c r="N1399" s="10" t="str">
        <f t="shared" si="151"/>
        <v>-</v>
      </c>
    </row>
    <row r="1400" spans="1:14">
      <c r="A1400" s="62" t="s">
        <v>18</v>
      </c>
      <c r="B1400" s="18"/>
      <c r="C1400" s="18"/>
      <c r="D1400" s="19"/>
      <c r="E1400" s="20"/>
      <c r="F1400" s="66"/>
      <c r="G1400" s="18"/>
      <c r="H1400" s="9" t="str">
        <f t="shared" si="147"/>
        <v>-</v>
      </c>
      <c r="I1400" s="109" t="str">
        <f t="shared" si="152"/>
        <v xml:space="preserve"> </v>
      </c>
      <c r="J1400" s="10" t="str">
        <f t="shared" si="153"/>
        <v>-</v>
      </c>
      <c r="K1400" s="10" t="str">
        <f t="shared" si="148"/>
        <v>-</v>
      </c>
      <c r="L1400" s="10" t="str">
        <f t="shared" si="149"/>
        <v>-</v>
      </c>
      <c r="M1400" s="10" t="str">
        <f t="shared" si="150"/>
        <v>-</v>
      </c>
      <c r="N1400" s="10" t="str">
        <f t="shared" si="151"/>
        <v>-</v>
      </c>
    </row>
    <row r="1401" spans="1:14">
      <c r="A1401" s="62" t="s">
        <v>18</v>
      </c>
      <c r="B1401" s="18"/>
      <c r="C1401" s="18"/>
      <c r="D1401" s="19"/>
      <c r="E1401" s="20"/>
      <c r="F1401" s="66"/>
      <c r="G1401" s="18"/>
      <c r="H1401" s="9" t="str">
        <f t="shared" si="147"/>
        <v>-</v>
      </c>
      <c r="I1401" s="109" t="str">
        <f t="shared" si="152"/>
        <v xml:space="preserve"> </v>
      </c>
      <c r="J1401" s="10" t="str">
        <f t="shared" si="153"/>
        <v>-</v>
      </c>
      <c r="K1401" s="10" t="str">
        <f t="shared" si="148"/>
        <v>-</v>
      </c>
      <c r="L1401" s="10" t="str">
        <f t="shared" si="149"/>
        <v>-</v>
      </c>
      <c r="M1401" s="10" t="str">
        <f t="shared" si="150"/>
        <v>-</v>
      </c>
      <c r="N1401" s="10" t="str">
        <f t="shared" si="151"/>
        <v>-</v>
      </c>
    </row>
    <row r="1402" spans="1:14">
      <c r="A1402" s="62" t="s">
        <v>18</v>
      </c>
      <c r="B1402" s="18"/>
      <c r="C1402" s="18"/>
      <c r="D1402" s="19"/>
      <c r="E1402" s="20"/>
      <c r="F1402" s="66"/>
      <c r="G1402" s="18"/>
      <c r="H1402" s="9" t="str">
        <f t="shared" si="147"/>
        <v>-</v>
      </c>
      <c r="I1402" s="109" t="str">
        <f t="shared" si="152"/>
        <v xml:space="preserve"> </v>
      </c>
      <c r="J1402" s="10" t="str">
        <f t="shared" si="153"/>
        <v>-</v>
      </c>
      <c r="K1402" s="10" t="str">
        <f t="shared" si="148"/>
        <v>-</v>
      </c>
      <c r="L1402" s="10" t="str">
        <f t="shared" si="149"/>
        <v>-</v>
      </c>
      <c r="M1402" s="10" t="str">
        <f t="shared" si="150"/>
        <v>-</v>
      </c>
      <c r="N1402" s="10" t="str">
        <f t="shared" si="151"/>
        <v>-</v>
      </c>
    </row>
    <row r="1403" spans="1:14">
      <c r="A1403" s="62" t="s">
        <v>18</v>
      </c>
      <c r="B1403" s="18"/>
      <c r="C1403" s="18"/>
      <c r="D1403" s="19"/>
      <c r="E1403" s="20"/>
      <c r="F1403" s="66"/>
      <c r="G1403" s="18"/>
      <c r="H1403" s="9" t="str">
        <f t="shared" si="147"/>
        <v>-</v>
      </c>
      <c r="I1403" s="109" t="str">
        <f t="shared" si="152"/>
        <v xml:space="preserve"> </v>
      </c>
      <c r="J1403" s="10" t="str">
        <f t="shared" si="153"/>
        <v>-</v>
      </c>
      <c r="K1403" s="10" t="str">
        <f t="shared" si="148"/>
        <v>-</v>
      </c>
      <c r="L1403" s="10" t="str">
        <f t="shared" si="149"/>
        <v>-</v>
      </c>
      <c r="M1403" s="10" t="str">
        <f t="shared" si="150"/>
        <v>-</v>
      </c>
      <c r="N1403" s="10" t="str">
        <f t="shared" si="151"/>
        <v>-</v>
      </c>
    </row>
    <row r="1404" spans="1:14">
      <c r="A1404" s="62" t="s">
        <v>18</v>
      </c>
      <c r="B1404" s="18"/>
      <c r="C1404" s="18"/>
      <c r="D1404" s="19"/>
      <c r="E1404" s="20"/>
      <c r="F1404" s="66"/>
      <c r="G1404" s="18"/>
      <c r="H1404" s="9" t="str">
        <f t="shared" si="147"/>
        <v>-</v>
      </c>
      <c r="I1404" s="109" t="str">
        <f t="shared" si="152"/>
        <v xml:space="preserve"> </v>
      </c>
      <c r="J1404" s="10" t="str">
        <f t="shared" si="153"/>
        <v>-</v>
      </c>
      <c r="K1404" s="10" t="str">
        <f t="shared" si="148"/>
        <v>-</v>
      </c>
      <c r="L1404" s="10" t="str">
        <f t="shared" si="149"/>
        <v>-</v>
      </c>
      <c r="M1404" s="10" t="str">
        <f t="shared" si="150"/>
        <v>-</v>
      </c>
      <c r="N1404" s="10" t="str">
        <f t="shared" si="151"/>
        <v>-</v>
      </c>
    </row>
    <row r="1405" spans="1:14">
      <c r="A1405" s="62" t="s">
        <v>18</v>
      </c>
      <c r="B1405" s="18"/>
      <c r="C1405" s="18"/>
      <c r="D1405" s="19"/>
      <c r="E1405" s="20"/>
      <c r="F1405" s="66"/>
      <c r="G1405" s="18"/>
      <c r="H1405" s="9" t="str">
        <f t="shared" si="147"/>
        <v>-</v>
      </c>
      <c r="I1405" s="109" t="str">
        <f t="shared" si="152"/>
        <v xml:space="preserve"> </v>
      </c>
      <c r="J1405" s="10" t="str">
        <f t="shared" si="153"/>
        <v>-</v>
      </c>
      <c r="K1405" s="10" t="str">
        <f t="shared" si="148"/>
        <v>-</v>
      </c>
      <c r="L1405" s="10" t="str">
        <f t="shared" si="149"/>
        <v>-</v>
      </c>
      <c r="M1405" s="10" t="str">
        <f t="shared" si="150"/>
        <v>-</v>
      </c>
      <c r="N1405" s="10" t="str">
        <f t="shared" si="151"/>
        <v>-</v>
      </c>
    </row>
    <row r="1406" spans="1:14">
      <c r="A1406" s="62" t="s">
        <v>18</v>
      </c>
      <c r="B1406" s="18"/>
      <c r="C1406" s="18"/>
      <c r="D1406" s="19"/>
      <c r="E1406" s="20"/>
      <c r="F1406" s="66"/>
      <c r="G1406" s="18"/>
      <c r="H1406" s="9" t="str">
        <f t="shared" si="147"/>
        <v>-</v>
      </c>
      <c r="I1406" s="109" t="str">
        <f t="shared" si="152"/>
        <v xml:space="preserve"> </v>
      </c>
      <c r="J1406" s="10" t="str">
        <f t="shared" si="153"/>
        <v>-</v>
      </c>
      <c r="K1406" s="10" t="str">
        <f t="shared" si="148"/>
        <v>-</v>
      </c>
      <c r="L1406" s="10" t="str">
        <f t="shared" si="149"/>
        <v>-</v>
      </c>
      <c r="M1406" s="10" t="str">
        <f t="shared" si="150"/>
        <v>-</v>
      </c>
      <c r="N1406" s="10" t="str">
        <f t="shared" si="151"/>
        <v>-</v>
      </c>
    </row>
    <row r="1407" spans="1:14">
      <c r="A1407" s="62" t="s">
        <v>18</v>
      </c>
      <c r="B1407" s="18"/>
      <c r="C1407" s="18"/>
      <c r="D1407" s="19"/>
      <c r="E1407" s="20"/>
      <c r="F1407" s="66"/>
      <c r="G1407" s="18"/>
      <c r="H1407" s="9" t="str">
        <f t="shared" si="147"/>
        <v>-</v>
      </c>
      <c r="I1407" s="109" t="str">
        <f t="shared" si="152"/>
        <v xml:space="preserve"> </v>
      </c>
      <c r="J1407" s="10" t="str">
        <f t="shared" si="153"/>
        <v>-</v>
      </c>
      <c r="K1407" s="10" t="str">
        <f t="shared" si="148"/>
        <v>-</v>
      </c>
      <c r="L1407" s="10" t="str">
        <f t="shared" si="149"/>
        <v>-</v>
      </c>
      <c r="M1407" s="10" t="str">
        <f t="shared" si="150"/>
        <v>-</v>
      </c>
      <c r="N1407" s="10" t="str">
        <f t="shared" si="151"/>
        <v>-</v>
      </c>
    </row>
    <row r="1408" spans="1:14">
      <c r="A1408" s="62" t="s">
        <v>18</v>
      </c>
      <c r="B1408" s="18"/>
      <c r="C1408" s="18"/>
      <c r="D1408" s="19"/>
      <c r="E1408" s="20"/>
      <c r="F1408" s="66"/>
      <c r="G1408" s="18"/>
      <c r="H1408" s="9" t="str">
        <f t="shared" si="147"/>
        <v>-</v>
      </c>
      <c r="I1408" s="109" t="str">
        <f t="shared" si="152"/>
        <v xml:space="preserve"> </v>
      </c>
      <c r="J1408" s="10" t="str">
        <f t="shared" si="153"/>
        <v>-</v>
      </c>
      <c r="K1408" s="10" t="str">
        <f t="shared" si="148"/>
        <v>-</v>
      </c>
      <c r="L1408" s="10" t="str">
        <f t="shared" si="149"/>
        <v>-</v>
      </c>
      <c r="M1408" s="10" t="str">
        <f t="shared" si="150"/>
        <v>-</v>
      </c>
      <c r="N1408" s="10" t="str">
        <f t="shared" si="151"/>
        <v>-</v>
      </c>
    </row>
    <row r="1409" spans="1:14">
      <c r="A1409" s="62" t="s">
        <v>18</v>
      </c>
      <c r="B1409" s="18"/>
      <c r="C1409" s="18"/>
      <c r="D1409" s="19"/>
      <c r="E1409" s="20"/>
      <c r="F1409" s="66"/>
      <c r="G1409" s="18"/>
      <c r="H1409" s="9" t="str">
        <f t="shared" si="147"/>
        <v>-</v>
      </c>
      <c r="I1409" s="109" t="str">
        <f t="shared" si="152"/>
        <v xml:space="preserve"> </v>
      </c>
      <c r="J1409" s="10" t="str">
        <f t="shared" si="153"/>
        <v>-</v>
      </c>
      <c r="K1409" s="10" t="str">
        <f t="shared" si="148"/>
        <v>-</v>
      </c>
      <c r="L1409" s="10" t="str">
        <f t="shared" si="149"/>
        <v>-</v>
      </c>
      <c r="M1409" s="10" t="str">
        <f t="shared" si="150"/>
        <v>-</v>
      </c>
      <c r="N1409" s="10" t="str">
        <f t="shared" si="151"/>
        <v>-</v>
      </c>
    </row>
    <row r="1410" spans="1:14">
      <c r="A1410" s="62" t="s">
        <v>18</v>
      </c>
      <c r="B1410" s="18"/>
      <c r="C1410" s="18"/>
      <c r="D1410" s="19"/>
      <c r="E1410" s="20"/>
      <c r="F1410" s="66"/>
      <c r="G1410" s="18"/>
      <c r="H1410" s="9" t="str">
        <f t="shared" ref="H1410:H1473" si="154">IF(COUNTA($B1410)&gt;0,IF(COUNTIFS($B$2:$B$2502,$B1410,$C$2:$C$2502,$C1410,$D$2:$D$2502,$D1410)&gt;1,"Duplicato","ok"),"-")</f>
        <v>-</v>
      </c>
      <c r="I1410" s="109" t="str">
        <f t="shared" si="152"/>
        <v xml:space="preserve"> </v>
      </c>
      <c r="J1410" s="10" t="str">
        <f t="shared" si="153"/>
        <v>-</v>
      </c>
      <c r="K1410" s="10" t="str">
        <f t="shared" ref="K1410:K1473" si="155">IF($B1410&gt;"",VLOOKUP($E1410&amp;$D1410,_DeterminaCategorie,3,TRUE),"-")</f>
        <v>-</v>
      </c>
      <c r="L1410" s="10" t="str">
        <f t="shared" ref="L1410:L1473" si="156">IF($B1410&gt;"",VLOOKUP($E1410&amp;$D1410,_DeterminaCategorie,4,TRUE),"-")</f>
        <v>-</v>
      </c>
      <c r="M1410" s="10" t="str">
        <f t="shared" ref="M1410:M1473" si="157">IF($B1410&gt;"",VLOOKUP($E1410&amp;$D1410,_DeterminaCategorie,6,TRUE),"-")</f>
        <v>-</v>
      </c>
      <c r="N1410" s="10" t="str">
        <f t="shared" ref="N1410:N1473" si="158">IF($B1410&gt;"",VLOOKUP($E1410&amp;$D1410,_DeterminaCategorie,7,TRUE),"-")</f>
        <v>-</v>
      </c>
    </row>
    <row r="1411" spans="1:14">
      <c r="A1411" s="62" t="s">
        <v>18</v>
      </c>
      <c r="B1411" s="18"/>
      <c r="C1411" s="18"/>
      <c r="D1411" s="19"/>
      <c r="E1411" s="20"/>
      <c r="F1411" s="66"/>
      <c r="G1411" s="18"/>
      <c r="H1411" s="9" t="str">
        <f t="shared" si="154"/>
        <v>-</v>
      </c>
      <c r="I1411" s="109" t="str">
        <f t="shared" ref="I1411:I1474" si="159">TRIM(B1411) &amp; " " &amp; TRIM(C1411)</f>
        <v xml:space="preserve"> </v>
      </c>
      <c r="J1411" s="10" t="str">
        <f t="shared" ref="J1411:J1474" si="160">IF(B1411&gt;"",VLOOKUP($E1411&amp;$D1411,_DeterminaCategorie,5,TRUE),"-")</f>
        <v>-</v>
      </c>
      <c r="K1411" s="10" t="str">
        <f t="shared" si="155"/>
        <v>-</v>
      </c>
      <c r="L1411" s="10" t="str">
        <f t="shared" si="156"/>
        <v>-</v>
      </c>
      <c r="M1411" s="10" t="str">
        <f t="shared" si="157"/>
        <v>-</v>
      </c>
      <c r="N1411" s="10" t="str">
        <f t="shared" si="158"/>
        <v>-</v>
      </c>
    </row>
    <row r="1412" spans="1:14">
      <c r="A1412" s="62" t="s">
        <v>18</v>
      </c>
      <c r="B1412" s="18"/>
      <c r="C1412" s="18"/>
      <c r="D1412" s="19"/>
      <c r="E1412" s="20"/>
      <c r="F1412" s="66"/>
      <c r="G1412" s="18"/>
      <c r="H1412" s="9" t="str">
        <f t="shared" si="154"/>
        <v>-</v>
      </c>
      <c r="I1412" s="109" t="str">
        <f t="shared" si="159"/>
        <v xml:space="preserve"> </v>
      </c>
      <c r="J1412" s="10" t="str">
        <f t="shared" si="160"/>
        <v>-</v>
      </c>
      <c r="K1412" s="10" t="str">
        <f t="shared" si="155"/>
        <v>-</v>
      </c>
      <c r="L1412" s="10" t="str">
        <f t="shared" si="156"/>
        <v>-</v>
      </c>
      <c r="M1412" s="10" t="str">
        <f t="shared" si="157"/>
        <v>-</v>
      </c>
      <c r="N1412" s="10" t="str">
        <f t="shared" si="158"/>
        <v>-</v>
      </c>
    </row>
    <row r="1413" spans="1:14">
      <c r="A1413" s="62" t="s">
        <v>18</v>
      </c>
      <c r="B1413" s="18"/>
      <c r="C1413" s="18"/>
      <c r="D1413" s="19"/>
      <c r="E1413" s="20"/>
      <c r="F1413" s="66"/>
      <c r="G1413" s="18"/>
      <c r="H1413" s="9" t="str">
        <f t="shared" si="154"/>
        <v>-</v>
      </c>
      <c r="I1413" s="109" t="str">
        <f t="shared" si="159"/>
        <v xml:space="preserve"> </v>
      </c>
      <c r="J1413" s="10" t="str">
        <f t="shared" si="160"/>
        <v>-</v>
      </c>
      <c r="K1413" s="10" t="str">
        <f t="shared" si="155"/>
        <v>-</v>
      </c>
      <c r="L1413" s="10" t="str">
        <f t="shared" si="156"/>
        <v>-</v>
      </c>
      <c r="M1413" s="10" t="str">
        <f t="shared" si="157"/>
        <v>-</v>
      </c>
      <c r="N1413" s="10" t="str">
        <f t="shared" si="158"/>
        <v>-</v>
      </c>
    </row>
    <row r="1414" spans="1:14">
      <c r="A1414" s="62" t="s">
        <v>18</v>
      </c>
      <c r="B1414" s="18"/>
      <c r="C1414" s="18"/>
      <c r="D1414" s="19"/>
      <c r="E1414" s="20"/>
      <c r="F1414" s="66"/>
      <c r="G1414" s="18"/>
      <c r="H1414" s="9" t="str">
        <f t="shared" si="154"/>
        <v>-</v>
      </c>
      <c r="I1414" s="109" t="str">
        <f t="shared" si="159"/>
        <v xml:space="preserve"> </v>
      </c>
      <c r="J1414" s="10" t="str">
        <f t="shared" si="160"/>
        <v>-</v>
      </c>
      <c r="K1414" s="10" t="str">
        <f t="shared" si="155"/>
        <v>-</v>
      </c>
      <c r="L1414" s="10" t="str">
        <f t="shared" si="156"/>
        <v>-</v>
      </c>
      <c r="M1414" s="10" t="str">
        <f t="shared" si="157"/>
        <v>-</v>
      </c>
      <c r="N1414" s="10" t="str">
        <f t="shared" si="158"/>
        <v>-</v>
      </c>
    </row>
    <row r="1415" spans="1:14">
      <c r="A1415" s="62" t="s">
        <v>18</v>
      </c>
      <c r="B1415" s="18"/>
      <c r="C1415" s="18"/>
      <c r="D1415" s="19"/>
      <c r="E1415" s="20"/>
      <c r="F1415" s="66"/>
      <c r="G1415" s="18"/>
      <c r="H1415" s="9" t="str">
        <f t="shared" si="154"/>
        <v>-</v>
      </c>
      <c r="I1415" s="109" t="str">
        <f t="shared" si="159"/>
        <v xml:space="preserve"> </v>
      </c>
      <c r="J1415" s="10" t="str">
        <f t="shared" si="160"/>
        <v>-</v>
      </c>
      <c r="K1415" s="10" t="str">
        <f t="shared" si="155"/>
        <v>-</v>
      </c>
      <c r="L1415" s="10" t="str">
        <f t="shared" si="156"/>
        <v>-</v>
      </c>
      <c r="M1415" s="10" t="str">
        <f t="shared" si="157"/>
        <v>-</v>
      </c>
      <c r="N1415" s="10" t="str">
        <f t="shared" si="158"/>
        <v>-</v>
      </c>
    </row>
    <row r="1416" spans="1:14">
      <c r="A1416" s="62" t="s">
        <v>18</v>
      </c>
      <c r="B1416" s="18"/>
      <c r="C1416" s="18"/>
      <c r="D1416" s="19"/>
      <c r="E1416" s="20"/>
      <c r="F1416" s="66"/>
      <c r="G1416" s="18"/>
      <c r="H1416" s="9" t="str">
        <f t="shared" si="154"/>
        <v>-</v>
      </c>
      <c r="I1416" s="109" t="str">
        <f t="shared" si="159"/>
        <v xml:space="preserve"> </v>
      </c>
      <c r="J1416" s="10" t="str">
        <f t="shared" si="160"/>
        <v>-</v>
      </c>
      <c r="K1416" s="10" t="str">
        <f t="shared" si="155"/>
        <v>-</v>
      </c>
      <c r="L1416" s="10" t="str">
        <f t="shared" si="156"/>
        <v>-</v>
      </c>
      <c r="M1416" s="10" t="str">
        <f t="shared" si="157"/>
        <v>-</v>
      </c>
      <c r="N1416" s="10" t="str">
        <f t="shared" si="158"/>
        <v>-</v>
      </c>
    </row>
    <row r="1417" spans="1:14">
      <c r="A1417" s="62" t="s">
        <v>18</v>
      </c>
      <c r="B1417" s="18"/>
      <c r="C1417" s="18"/>
      <c r="D1417" s="19"/>
      <c r="E1417" s="20"/>
      <c r="F1417" s="66"/>
      <c r="G1417" s="18"/>
      <c r="H1417" s="9" t="str">
        <f t="shared" si="154"/>
        <v>-</v>
      </c>
      <c r="I1417" s="109" t="str">
        <f t="shared" si="159"/>
        <v xml:space="preserve"> </v>
      </c>
      <c r="J1417" s="10" t="str">
        <f t="shared" si="160"/>
        <v>-</v>
      </c>
      <c r="K1417" s="10" t="str">
        <f t="shared" si="155"/>
        <v>-</v>
      </c>
      <c r="L1417" s="10" t="str">
        <f t="shared" si="156"/>
        <v>-</v>
      </c>
      <c r="M1417" s="10" t="str">
        <f t="shared" si="157"/>
        <v>-</v>
      </c>
      <c r="N1417" s="10" t="str">
        <f t="shared" si="158"/>
        <v>-</v>
      </c>
    </row>
    <row r="1418" spans="1:14">
      <c r="A1418" s="62" t="s">
        <v>18</v>
      </c>
      <c r="B1418" s="18"/>
      <c r="C1418" s="18"/>
      <c r="D1418" s="19"/>
      <c r="E1418" s="20"/>
      <c r="F1418" s="66"/>
      <c r="G1418" s="18"/>
      <c r="H1418" s="9" t="str">
        <f t="shared" si="154"/>
        <v>-</v>
      </c>
      <c r="I1418" s="109" t="str">
        <f t="shared" si="159"/>
        <v xml:space="preserve"> </v>
      </c>
      <c r="J1418" s="10" t="str">
        <f t="shared" si="160"/>
        <v>-</v>
      </c>
      <c r="K1418" s="10" t="str">
        <f t="shared" si="155"/>
        <v>-</v>
      </c>
      <c r="L1418" s="10" t="str">
        <f t="shared" si="156"/>
        <v>-</v>
      </c>
      <c r="M1418" s="10" t="str">
        <f t="shared" si="157"/>
        <v>-</v>
      </c>
      <c r="N1418" s="10" t="str">
        <f t="shared" si="158"/>
        <v>-</v>
      </c>
    </row>
    <row r="1419" spans="1:14">
      <c r="A1419" s="62" t="s">
        <v>18</v>
      </c>
      <c r="B1419" s="18"/>
      <c r="C1419" s="18"/>
      <c r="D1419" s="19"/>
      <c r="E1419" s="20"/>
      <c r="F1419" s="66"/>
      <c r="G1419" s="18"/>
      <c r="H1419" s="9" t="str">
        <f t="shared" si="154"/>
        <v>-</v>
      </c>
      <c r="I1419" s="109" t="str">
        <f t="shared" si="159"/>
        <v xml:space="preserve"> </v>
      </c>
      <c r="J1419" s="10" t="str">
        <f t="shared" si="160"/>
        <v>-</v>
      </c>
      <c r="K1419" s="10" t="str">
        <f t="shared" si="155"/>
        <v>-</v>
      </c>
      <c r="L1419" s="10" t="str">
        <f t="shared" si="156"/>
        <v>-</v>
      </c>
      <c r="M1419" s="10" t="str">
        <f t="shared" si="157"/>
        <v>-</v>
      </c>
      <c r="N1419" s="10" t="str">
        <f t="shared" si="158"/>
        <v>-</v>
      </c>
    </row>
    <row r="1420" spans="1:14">
      <c r="A1420" s="62" t="s">
        <v>18</v>
      </c>
      <c r="B1420" s="18"/>
      <c r="C1420" s="18"/>
      <c r="D1420" s="19"/>
      <c r="E1420" s="20"/>
      <c r="F1420" s="66"/>
      <c r="G1420" s="18"/>
      <c r="H1420" s="9" t="str">
        <f t="shared" si="154"/>
        <v>-</v>
      </c>
      <c r="I1420" s="109" t="str">
        <f t="shared" si="159"/>
        <v xml:space="preserve"> </v>
      </c>
      <c r="J1420" s="10" t="str">
        <f t="shared" si="160"/>
        <v>-</v>
      </c>
      <c r="K1420" s="10" t="str">
        <f t="shared" si="155"/>
        <v>-</v>
      </c>
      <c r="L1420" s="10" t="str">
        <f t="shared" si="156"/>
        <v>-</v>
      </c>
      <c r="M1420" s="10" t="str">
        <f t="shared" si="157"/>
        <v>-</v>
      </c>
      <c r="N1420" s="10" t="str">
        <f t="shared" si="158"/>
        <v>-</v>
      </c>
    </row>
    <row r="1421" spans="1:14">
      <c r="A1421" s="62" t="s">
        <v>18</v>
      </c>
      <c r="B1421" s="18"/>
      <c r="C1421" s="18"/>
      <c r="D1421" s="19"/>
      <c r="E1421" s="20"/>
      <c r="F1421" s="66"/>
      <c r="G1421" s="18"/>
      <c r="H1421" s="9" t="str">
        <f t="shared" si="154"/>
        <v>-</v>
      </c>
      <c r="I1421" s="109" t="str">
        <f t="shared" si="159"/>
        <v xml:space="preserve"> </v>
      </c>
      <c r="J1421" s="10" t="str">
        <f t="shared" si="160"/>
        <v>-</v>
      </c>
      <c r="K1421" s="10" t="str">
        <f t="shared" si="155"/>
        <v>-</v>
      </c>
      <c r="L1421" s="10" t="str">
        <f t="shared" si="156"/>
        <v>-</v>
      </c>
      <c r="M1421" s="10" t="str">
        <f t="shared" si="157"/>
        <v>-</v>
      </c>
      <c r="N1421" s="10" t="str">
        <f t="shared" si="158"/>
        <v>-</v>
      </c>
    </row>
    <row r="1422" spans="1:14">
      <c r="A1422" s="62" t="s">
        <v>18</v>
      </c>
      <c r="B1422" s="18"/>
      <c r="C1422" s="18"/>
      <c r="D1422" s="19"/>
      <c r="E1422" s="20"/>
      <c r="F1422" s="66"/>
      <c r="G1422" s="18"/>
      <c r="H1422" s="9" t="str">
        <f t="shared" si="154"/>
        <v>-</v>
      </c>
      <c r="I1422" s="109" t="str">
        <f t="shared" si="159"/>
        <v xml:space="preserve"> </v>
      </c>
      <c r="J1422" s="10" t="str">
        <f t="shared" si="160"/>
        <v>-</v>
      </c>
      <c r="K1422" s="10" t="str">
        <f t="shared" si="155"/>
        <v>-</v>
      </c>
      <c r="L1422" s="10" t="str">
        <f t="shared" si="156"/>
        <v>-</v>
      </c>
      <c r="M1422" s="10" t="str">
        <f t="shared" si="157"/>
        <v>-</v>
      </c>
      <c r="N1422" s="10" t="str">
        <f t="shared" si="158"/>
        <v>-</v>
      </c>
    </row>
    <row r="1423" spans="1:14">
      <c r="A1423" s="62" t="s">
        <v>18</v>
      </c>
      <c r="B1423" s="18"/>
      <c r="C1423" s="18"/>
      <c r="D1423" s="19"/>
      <c r="E1423" s="20"/>
      <c r="F1423" s="66"/>
      <c r="G1423" s="18"/>
      <c r="H1423" s="9" t="str">
        <f t="shared" si="154"/>
        <v>-</v>
      </c>
      <c r="I1423" s="109" t="str">
        <f t="shared" si="159"/>
        <v xml:space="preserve"> </v>
      </c>
      <c r="J1423" s="10" t="str">
        <f t="shared" si="160"/>
        <v>-</v>
      </c>
      <c r="K1423" s="10" t="str">
        <f t="shared" si="155"/>
        <v>-</v>
      </c>
      <c r="L1423" s="10" t="str">
        <f t="shared" si="156"/>
        <v>-</v>
      </c>
      <c r="M1423" s="10" t="str">
        <f t="shared" si="157"/>
        <v>-</v>
      </c>
      <c r="N1423" s="10" t="str">
        <f t="shared" si="158"/>
        <v>-</v>
      </c>
    </row>
    <row r="1424" spans="1:14">
      <c r="A1424" s="62" t="s">
        <v>18</v>
      </c>
      <c r="B1424" s="18"/>
      <c r="C1424" s="18"/>
      <c r="D1424" s="19"/>
      <c r="E1424" s="20"/>
      <c r="F1424" s="66"/>
      <c r="G1424" s="18"/>
      <c r="H1424" s="9" t="str">
        <f t="shared" si="154"/>
        <v>-</v>
      </c>
      <c r="I1424" s="109" t="str">
        <f t="shared" si="159"/>
        <v xml:space="preserve"> </v>
      </c>
      <c r="J1424" s="10" t="str">
        <f t="shared" si="160"/>
        <v>-</v>
      </c>
      <c r="K1424" s="10" t="str">
        <f t="shared" si="155"/>
        <v>-</v>
      </c>
      <c r="L1424" s="10" t="str">
        <f t="shared" si="156"/>
        <v>-</v>
      </c>
      <c r="M1424" s="10" t="str">
        <f t="shared" si="157"/>
        <v>-</v>
      </c>
      <c r="N1424" s="10" t="str">
        <f t="shared" si="158"/>
        <v>-</v>
      </c>
    </row>
    <row r="1425" spans="1:14">
      <c r="A1425" s="62" t="s">
        <v>18</v>
      </c>
      <c r="B1425" s="18"/>
      <c r="C1425" s="18"/>
      <c r="D1425" s="19"/>
      <c r="E1425" s="20"/>
      <c r="F1425" s="66"/>
      <c r="G1425" s="18"/>
      <c r="H1425" s="9" t="str">
        <f t="shared" si="154"/>
        <v>-</v>
      </c>
      <c r="I1425" s="109" t="str">
        <f t="shared" si="159"/>
        <v xml:space="preserve"> </v>
      </c>
      <c r="J1425" s="10" t="str">
        <f t="shared" si="160"/>
        <v>-</v>
      </c>
      <c r="K1425" s="10" t="str">
        <f t="shared" si="155"/>
        <v>-</v>
      </c>
      <c r="L1425" s="10" t="str">
        <f t="shared" si="156"/>
        <v>-</v>
      </c>
      <c r="M1425" s="10" t="str">
        <f t="shared" si="157"/>
        <v>-</v>
      </c>
      <c r="N1425" s="10" t="str">
        <f t="shared" si="158"/>
        <v>-</v>
      </c>
    </row>
    <row r="1426" spans="1:14">
      <c r="A1426" s="62" t="s">
        <v>18</v>
      </c>
      <c r="B1426" s="18"/>
      <c r="C1426" s="18"/>
      <c r="D1426" s="19"/>
      <c r="E1426" s="20"/>
      <c r="F1426" s="66"/>
      <c r="G1426" s="18"/>
      <c r="H1426" s="9" t="str">
        <f t="shared" si="154"/>
        <v>-</v>
      </c>
      <c r="I1426" s="109" t="str">
        <f t="shared" si="159"/>
        <v xml:space="preserve"> </v>
      </c>
      <c r="J1426" s="10" t="str">
        <f t="shared" si="160"/>
        <v>-</v>
      </c>
      <c r="K1426" s="10" t="str">
        <f t="shared" si="155"/>
        <v>-</v>
      </c>
      <c r="L1426" s="10" t="str">
        <f t="shared" si="156"/>
        <v>-</v>
      </c>
      <c r="M1426" s="10" t="str">
        <f t="shared" si="157"/>
        <v>-</v>
      </c>
      <c r="N1426" s="10" t="str">
        <f t="shared" si="158"/>
        <v>-</v>
      </c>
    </row>
    <row r="1427" spans="1:14">
      <c r="A1427" s="62" t="s">
        <v>18</v>
      </c>
      <c r="B1427" s="18"/>
      <c r="C1427" s="18"/>
      <c r="D1427" s="19"/>
      <c r="E1427" s="20"/>
      <c r="F1427" s="66"/>
      <c r="G1427" s="18"/>
      <c r="H1427" s="9" t="str">
        <f t="shared" si="154"/>
        <v>-</v>
      </c>
      <c r="I1427" s="109" t="str">
        <f t="shared" si="159"/>
        <v xml:space="preserve"> </v>
      </c>
      <c r="J1427" s="10" t="str">
        <f t="shared" si="160"/>
        <v>-</v>
      </c>
      <c r="K1427" s="10" t="str">
        <f t="shared" si="155"/>
        <v>-</v>
      </c>
      <c r="L1427" s="10" t="str">
        <f t="shared" si="156"/>
        <v>-</v>
      </c>
      <c r="M1427" s="10" t="str">
        <f t="shared" si="157"/>
        <v>-</v>
      </c>
      <c r="N1427" s="10" t="str">
        <f t="shared" si="158"/>
        <v>-</v>
      </c>
    </row>
    <row r="1428" spans="1:14">
      <c r="A1428" s="62" t="s">
        <v>18</v>
      </c>
      <c r="B1428" s="18"/>
      <c r="C1428" s="18"/>
      <c r="D1428" s="19"/>
      <c r="E1428" s="20"/>
      <c r="F1428" s="66"/>
      <c r="G1428" s="18"/>
      <c r="H1428" s="9" t="str">
        <f t="shared" si="154"/>
        <v>-</v>
      </c>
      <c r="I1428" s="109" t="str">
        <f t="shared" si="159"/>
        <v xml:space="preserve"> </v>
      </c>
      <c r="J1428" s="10" t="str">
        <f t="shared" si="160"/>
        <v>-</v>
      </c>
      <c r="K1428" s="10" t="str">
        <f t="shared" si="155"/>
        <v>-</v>
      </c>
      <c r="L1428" s="10" t="str">
        <f t="shared" si="156"/>
        <v>-</v>
      </c>
      <c r="M1428" s="10" t="str">
        <f t="shared" si="157"/>
        <v>-</v>
      </c>
      <c r="N1428" s="10" t="str">
        <f t="shared" si="158"/>
        <v>-</v>
      </c>
    </row>
    <row r="1429" spans="1:14">
      <c r="A1429" s="62" t="s">
        <v>18</v>
      </c>
      <c r="B1429" s="18"/>
      <c r="C1429" s="18"/>
      <c r="D1429" s="19"/>
      <c r="E1429" s="20"/>
      <c r="F1429" s="66"/>
      <c r="G1429" s="18"/>
      <c r="H1429" s="9" t="str">
        <f t="shared" si="154"/>
        <v>-</v>
      </c>
      <c r="I1429" s="109" t="str">
        <f t="shared" si="159"/>
        <v xml:space="preserve"> </v>
      </c>
      <c r="J1429" s="10" t="str">
        <f t="shared" si="160"/>
        <v>-</v>
      </c>
      <c r="K1429" s="10" t="str">
        <f t="shared" si="155"/>
        <v>-</v>
      </c>
      <c r="L1429" s="10" t="str">
        <f t="shared" si="156"/>
        <v>-</v>
      </c>
      <c r="M1429" s="10" t="str">
        <f t="shared" si="157"/>
        <v>-</v>
      </c>
      <c r="N1429" s="10" t="str">
        <f t="shared" si="158"/>
        <v>-</v>
      </c>
    </row>
    <row r="1430" spans="1:14">
      <c r="A1430" s="62" t="s">
        <v>18</v>
      </c>
      <c r="B1430" s="18"/>
      <c r="C1430" s="18"/>
      <c r="D1430" s="19"/>
      <c r="E1430" s="20"/>
      <c r="F1430" s="66"/>
      <c r="G1430" s="18"/>
      <c r="H1430" s="9" t="str">
        <f t="shared" si="154"/>
        <v>-</v>
      </c>
      <c r="I1430" s="109" t="str">
        <f t="shared" si="159"/>
        <v xml:space="preserve"> </v>
      </c>
      <c r="J1430" s="10" t="str">
        <f t="shared" si="160"/>
        <v>-</v>
      </c>
      <c r="K1430" s="10" t="str">
        <f t="shared" si="155"/>
        <v>-</v>
      </c>
      <c r="L1430" s="10" t="str">
        <f t="shared" si="156"/>
        <v>-</v>
      </c>
      <c r="M1430" s="10" t="str">
        <f t="shared" si="157"/>
        <v>-</v>
      </c>
      <c r="N1430" s="10" t="str">
        <f t="shared" si="158"/>
        <v>-</v>
      </c>
    </row>
    <row r="1431" spans="1:14">
      <c r="A1431" s="62" t="s">
        <v>18</v>
      </c>
      <c r="B1431" s="18"/>
      <c r="C1431" s="18"/>
      <c r="D1431" s="19"/>
      <c r="E1431" s="20"/>
      <c r="F1431" s="66"/>
      <c r="G1431" s="18"/>
      <c r="H1431" s="9" t="str">
        <f t="shared" si="154"/>
        <v>-</v>
      </c>
      <c r="I1431" s="109" t="str">
        <f t="shared" si="159"/>
        <v xml:space="preserve"> </v>
      </c>
      <c r="J1431" s="10" t="str">
        <f t="shared" si="160"/>
        <v>-</v>
      </c>
      <c r="K1431" s="10" t="str">
        <f t="shared" si="155"/>
        <v>-</v>
      </c>
      <c r="L1431" s="10" t="str">
        <f t="shared" si="156"/>
        <v>-</v>
      </c>
      <c r="M1431" s="10" t="str">
        <f t="shared" si="157"/>
        <v>-</v>
      </c>
      <c r="N1431" s="10" t="str">
        <f t="shared" si="158"/>
        <v>-</v>
      </c>
    </row>
    <row r="1432" spans="1:14">
      <c r="A1432" s="62" t="s">
        <v>18</v>
      </c>
      <c r="B1432" s="18"/>
      <c r="C1432" s="18"/>
      <c r="D1432" s="19"/>
      <c r="E1432" s="20"/>
      <c r="F1432" s="66"/>
      <c r="G1432" s="18"/>
      <c r="H1432" s="9" t="str">
        <f t="shared" si="154"/>
        <v>-</v>
      </c>
      <c r="I1432" s="109" t="str">
        <f t="shared" si="159"/>
        <v xml:space="preserve"> </v>
      </c>
      <c r="J1432" s="10" t="str">
        <f t="shared" si="160"/>
        <v>-</v>
      </c>
      <c r="K1432" s="10" t="str">
        <f t="shared" si="155"/>
        <v>-</v>
      </c>
      <c r="L1432" s="10" t="str">
        <f t="shared" si="156"/>
        <v>-</v>
      </c>
      <c r="M1432" s="10" t="str">
        <f t="shared" si="157"/>
        <v>-</v>
      </c>
      <c r="N1432" s="10" t="str">
        <f t="shared" si="158"/>
        <v>-</v>
      </c>
    </row>
    <row r="1433" spans="1:14">
      <c r="A1433" s="62" t="s">
        <v>18</v>
      </c>
      <c r="B1433" s="18"/>
      <c r="C1433" s="18"/>
      <c r="D1433" s="19"/>
      <c r="E1433" s="20"/>
      <c r="F1433" s="66"/>
      <c r="G1433" s="18"/>
      <c r="H1433" s="9" t="str">
        <f t="shared" si="154"/>
        <v>-</v>
      </c>
      <c r="I1433" s="109" t="str">
        <f t="shared" si="159"/>
        <v xml:space="preserve"> </v>
      </c>
      <c r="J1433" s="10" t="str">
        <f t="shared" si="160"/>
        <v>-</v>
      </c>
      <c r="K1433" s="10" t="str">
        <f t="shared" si="155"/>
        <v>-</v>
      </c>
      <c r="L1433" s="10" t="str">
        <f t="shared" si="156"/>
        <v>-</v>
      </c>
      <c r="M1433" s="10" t="str">
        <f t="shared" si="157"/>
        <v>-</v>
      </c>
      <c r="N1433" s="10" t="str">
        <f t="shared" si="158"/>
        <v>-</v>
      </c>
    </row>
    <row r="1434" spans="1:14">
      <c r="A1434" s="62" t="s">
        <v>18</v>
      </c>
      <c r="B1434" s="18"/>
      <c r="C1434" s="18"/>
      <c r="D1434" s="19"/>
      <c r="E1434" s="20"/>
      <c r="F1434" s="66"/>
      <c r="G1434" s="18"/>
      <c r="H1434" s="9" t="str">
        <f t="shared" si="154"/>
        <v>-</v>
      </c>
      <c r="I1434" s="109" t="str">
        <f t="shared" si="159"/>
        <v xml:space="preserve"> </v>
      </c>
      <c r="J1434" s="10" t="str">
        <f t="shared" si="160"/>
        <v>-</v>
      </c>
      <c r="K1434" s="10" t="str">
        <f t="shared" si="155"/>
        <v>-</v>
      </c>
      <c r="L1434" s="10" t="str">
        <f t="shared" si="156"/>
        <v>-</v>
      </c>
      <c r="M1434" s="10" t="str">
        <f t="shared" si="157"/>
        <v>-</v>
      </c>
      <c r="N1434" s="10" t="str">
        <f t="shared" si="158"/>
        <v>-</v>
      </c>
    </row>
    <row r="1435" spans="1:14">
      <c r="A1435" s="62" t="s">
        <v>18</v>
      </c>
      <c r="B1435" s="18"/>
      <c r="C1435" s="18"/>
      <c r="D1435" s="19"/>
      <c r="E1435" s="20"/>
      <c r="F1435" s="66"/>
      <c r="G1435" s="18"/>
      <c r="H1435" s="9" t="str">
        <f t="shared" si="154"/>
        <v>-</v>
      </c>
      <c r="I1435" s="109" t="str">
        <f t="shared" si="159"/>
        <v xml:space="preserve"> </v>
      </c>
      <c r="J1435" s="10" t="str">
        <f t="shared" si="160"/>
        <v>-</v>
      </c>
      <c r="K1435" s="10" t="str">
        <f t="shared" si="155"/>
        <v>-</v>
      </c>
      <c r="L1435" s="10" t="str">
        <f t="shared" si="156"/>
        <v>-</v>
      </c>
      <c r="M1435" s="10" t="str">
        <f t="shared" si="157"/>
        <v>-</v>
      </c>
      <c r="N1435" s="10" t="str">
        <f t="shared" si="158"/>
        <v>-</v>
      </c>
    </row>
    <row r="1436" spans="1:14">
      <c r="A1436" s="62" t="s">
        <v>18</v>
      </c>
      <c r="B1436" s="18"/>
      <c r="C1436" s="18"/>
      <c r="D1436" s="19"/>
      <c r="E1436" s="20"/>
      <c r="F1436" s="66"/>
      <c r="G1436" s="18"/>
      <c r="H1436" s="9" t="str">
        <f t="shared" si="154"/>
        <v>-</v>
      </c>
      <c r="I1436" s="109" t="str">
        <f t="shared" si="159"/>
        <v xml:space="preserve"> </v>
      </c>
      <c r="J1436" s="10" t="str">
        <f t="shared" si="160"/>
        <v>-</v>
      </c>
      <c r="K1436" s="10" t="str">
        <f t="shared" si="155"/>
        <v>-</v>
      </c>
      <c r="L1436" s="10" t="str">
        <f t="shared" si="156"/>
        <v>-</v>
      </c>
      <c r="M1436" s="10" t="str">
        <f t="shared" si="157"/>
        <v>-</v>
      </c>
      <c r="N1436" s="10" t="str">
        <f t="shared" si="158"/>
        <v>-</v>
      </c>
    </row>
    <row r="1437" spans="1:14">
      <c r="A1437" s="62" t="s">
        <v>18</v>
      </c>
      <c r="B1437" s="18"/>
      <c r="C1437" s="18"/>
      <c r="D1437" s="19"/>
      <c r="E1437" s="20"/>
      <c r="F1437" s="66"/>
      <c r="G1437" s="18"/>
      <c r="H1437" s="9" t="str">
        <f t="shared" si="154"/>
        <v>-</v>
      </c>
      <c r="I1437" s="109" t="str">
        <f t="shared" si="159"/>
        <v xml:space="preserve"> </v>
      </c>
      <c r="J1437" s="10" t="str">
        <f t="shared" si="160"/>
        <v>-</v>
      </c>
      <c r="K1437" s="10" t="str">
        <f t="shared" si="155"/>
        <v>-</v>
      </c>
      <c r="L1437" s="10" t="str">
        <f t="shared" si="156"/>
        <v>-</v>
      </c>
      <c r="M1437" s="10" t="str">
        <f t="shared" si="157"/>
        <v>-</v>
      </c>
      <c r="N1437" s="10" t="str">
        <f t="shared" si="158"/>
        <v>-</v>
      </c>
    </row>
    <row r="1438" spans="1:14">
      <c r="A1438" s="62" t="s">
        <v>18</v>
      </c>
      <c r="B1438" s="18"/>
      <c r="C1438" s="18"/>
      <c r="D1438" s="19"/>
      <c r="E1438" s="20"/>
      <c r="F1438" s="66"/>
      <c r="G1438" s="18"/>
      <c r="H1438" s="9" t="str">
        <f t="shared" si="154"/>
        <v>-</v>
      </c>
      <c r="I1438" s="109" t="str">
        <f t="shared" si="159"/>
        <v xml:space="preserve"> </v>
      </c>
      <c r="J1438" s="10" t="str">
        <f t="shared" si="160"/>
        <v>-</v>
      </c>
      <c r="K1438" s="10" t="str">
        <f t="shared" si="155"/>
        <v>-</v>
      </c>
      <c r="L1438" s="10" t="str">
        <f t="shared" si="156"/>
        <v>-</v>
      </c>
      <c r="M1438" s="10" t="str">
        <f t="shared" si="157"/>
        <v>-</v>
      </c>
      <c r="N1438" s="10" t="str">
        <f t="shared" si="158"/>
        <v>-</v>
      </c>
    </row>
    <row r="1439" spans="1:14">
      <c r="A1439" s="62" t="s">
        <v>18</v>
      </c>
      <c r="B1439" s="18"/>
      <c r="C1439" s="18"/>
      <c r="D1439" s="19"/>
      <c r="E1439" s="20"/>
      <c r="F1439" s="66"/>
      <c r="G1439" s="18"/>
      <c r="H1439" s="9" t="str">
        <f t="shared" si="154"/>
        <v>-</v>
      </c>
      <c r="I1439" s="109" t="str">
        <f t="shared" si="159"/>
        <v xml:space="preserve"> </v>
      </c>
      <c r="J1439" s="10" t="str">
        <f t="shared" si="160"/>
        <v>-</v>
      </c>
      <c r="K1439" s="10" t="str">
        <f t="shared" si="155"/>
        <v>-</v>
      </c>
      <c r="L1439" s="10" t="str">
        <f t="shared" si="156"/>
        <v>-</v>
      </c>
      <c r="M1439" s="10" t="str">
        <f t="shared" si="157"/>
        <v>-</v>
      </c>
      <c r="N1439" s="10" t="str">
        <f t="shared" si="158"/>
        <v>-</v>
      </c>
    </row>
    <row r="1440" spans="1:14">
      <c r="A1440" s="62" t="s">
        <v>18</v>
      </c>
      <c r="B1440" s="18"/>
      <c r="C1440" s="18"/>
      <c r="D1440" s="19"/>
      <c r="E1440" s="20"/>
      <c r="F1440" s="66"/>
      <c r="G1440" s="18"/>
      <c r="H1440" s="9" t="str">
        <f t="shared" si="154"/>
        <v>-</v>
      </c>
      <c r="I1440" s="109" t="str">
        <f t="shared" si="159"/>
        <v xml:space="preserve"> </v>
      </c>
      <c r="J1440" s="10" t="str">
        <f t="shared" si="160"/>
        <v>-</v>
      </c>
      <c r="K1440" s="10" t="str">
        <f t="shared" si="155"/>
        <v>-</v>
      </c>
      <c r="L1440" s="10" t="str">
        <f t="shared" si="156"/>
        <v>-</v>
      </c>
      <c r="M1440" s="10" t="str">
        <f t="shared" si="157"/>
        <v>-</v>
      </c>
      <c r="N1440" s="10" t="str">
        <f t="shared" si="158"/>
        <v>-</v>
      </c>
    </row>
    <row r="1441" spans="1:14">
      <c r="A1441" s="62" t="s">
        <v>18</v>
      </c>
      <c r="B1441" s="18"/>
      <c r="C1441" s="18"/>
      <c r="D1441" s="19"/>
      <c r="E1441" s="20"/>
      <c r="F1441" s="66"/>
      <c r="G1441" s="18"/>
      <c r="H1441" s="9" t="str">
        <f t="shared" si="154"/>
        <v>-</v>
      </c>
      <c r="I1441" s="109" t="str">
        <f t="shared" si="159"/>
        <v xml:space="preserve"> </v>
      </c>
      <c r="J1441" s="10" t="str">
        <f t="shared" si="160"/>
        <v>-</v>
      </c>
      <c r="K1441" s="10" t="str">
        <f t="shared" si="155"/>
        <v>-</v>
      </c>
      <c r="L1441" s="10" t="str">
        <f t="shared" si="156"/>
        <v>-</v>
      </c>
      <c r="M1441" s="10" t="str">
        <f t="shared" si="157"/>
        <v>-</v>
      </c>
      <c r="N1441" s="10" t="str">
        <f t="shared" si="158"/>
        <v>-</v>
      </c>
    </row>
    <row r="1442" spans="1:14">
      <c r="A1442" s="62" t="s">
        <v>18</v>
      </c>
      <c r="B1442" s="18"/>
      <c r="C1442" s="18"/>
      <c r="D1442" s="19"/>
      <c r="E1442" s="20"/>
      <c r="F1442" s="66"/>
      <c r="G1442" s="18"/>
      <c r="H1442" s="9" t="str">
        <f t="shared" si="154"/>
        <v>-</v>
      </c>
      <c r="I1442" s="109" t="str">
        <f t="shared" si="159"/>
        <v xml:space="preserve"> </v>
      </c>
      <c r="J1442" s="10" t="str">
        <f t="shared" si="160"/>
        <v>-</v>
      </c>
      <c r="K1442" s="10" t="str">
        <f t="shared" si="155"/>
        <v>-</v>
      </c>
      <c r="L1442" s="10" t="str">
        <f t="shared" si="156"/>
        <v>-</v>
      </c>
      <c r="M1442" s="10" t="str">
        <f t="shared" si="157"/>
        <v>-</v>
      </c>
      <c r="N1442" s="10" t="str">
        <f t="shared" si="158"/>
        <v>-</v>
      </c>
    </row>
    <row r="1443" spans="1:14">
      <c r="A1443" s="62" t="s">
        <v>18</v>
      </c>
      <c r="B1443" s="18"/>
      <c r="C1443" s="18"/>
      <c r="D1443" s="19"/>
      <c r="E1443" s="20"/>
      <c r="F1443" s="66"/>
      <c r="G1443" s="18"/>
      <c r="H1443" s="9" t="str">
        <f t="shared" si="154"/>
        <v>-</v>
      </c>
      <c r="I1443" s="109" t="str">
        <f t="shared" si="159"/>
        <v xml:space="preserve"> </v>
      </c>
      <c r="J1443" s="10" t="str">
        <f t="shared" si="160"/>
        <v>-</v>
      </c>
      <c r="K1443" s="10" t="str">
        <f t="shared" si="155"/>
        <v>-</v>
      </c>
      <c r="L1443" s="10" t="str">
        <f t="shared" si="156"/>
        <v>-</v>
      </c>
      <c r="M1443" s="10" t="str">
        <f t="shared" si="157"/>
        <v>-</v>
      </c>
      <c r="N1443" s="10" t="str">
        <f t="shared" si="158"/>
        <v>-</v>
      </c>
    </row>
    <row r="1444" spans="1:14">
      <c r="A1444" s="62" t="s">
        <v>18</v>
      </c>
      <c r="B1444" s="18"/>
      <c r="C1444" s="18"/>
      <c r="D1444" s="19"/>
      <c r="E1444" s="20"/>
      <c r="F1444" s="66"/>
      <c r="G1444" s="18"/>
      <c r="H1444" s="9" t="str">
        <f t="shared" si="154"/>
        <v>-</v>
      </c>
      <c r="I1444" s="109" t="str">
        <f t="shared" si="159"/>
        <v xml:space="preserve"> </v>
      </c>
      <c r="J1444" s="10" t="str">
        <f t="shared" si="160"/>
        <v>-</v>
      </c>
      <c r="K1444" s="10" t="str">
        <f t="shared" si="155"/>
        <v>-</v>
      </c>
      <c r="L1444" s="10" t="str">
        <f t="shared" si="156"/>
        <v>-</v>
      </c>
      <c r="M1444" s="10" t="str">
        <f t="shared" si="157"/>
        <v>-</v>
      </c>
      <c r="N1444" s="10" t="str">
        <f t="shared" si="158"/>
        <v>-</v>
      </c>
    </row>
    <row r="1445" spans="1:14">
      <c r="A1445" s="62" t="s">
        <v>18</v>
      </c>
      <c r="B1445" s="18"/>
      <c r="C1445" s="18"/>
      <c r="D1445" s="19"/>
      <c r="E1445" s="20"/>
      <c r="F1445" s="66"/>
      <c r="G1445" s="18"/>
      <c r="H1445" s="9" t="str">
        <f t="shared" si="154"/>
        <v>-</v>
      </c>
      <c r="I1445" s="109" t="str">
        <f t="shared" si="159"/>
        <v xml:space="preserve"> </v>
      </c>
      <c r="J1445" s="10" t="str">
        <f t="shared" si="160"/>
        <v>-</v>
      </c>
      <c r="K1445" s="10" t="str">
        <f t="shared" si="155"/>
        <v>-</v>
      </c>
      <c r="L1445" s="10" t="str">
        <f t="shared" si="156"/>
        <v>-</v>
      </c>
      <c r="M1445" s="10" t="str">
        <f t="shared" si="157"/>
        <v>-</v>
      </c>
      <c r="N1445" s="10" t="str">
        <f t="shared" si="158"/>
        <v>-</v>
      </c>
    </row>
    <row r="1446" spans="1:14">
      <c r="A1446" s="62" t="s">
        <v>18</v>
      </c>
      <c r="B1446" s="18"/>
      <c r="C1446" s="18"/>
      <c r="D1446" s="19"/>
      <c r="E1446" s="20"/>
      <c r="F1446" s="66"/>
      <c r="G1446" s="18"/>
      <c r="H1446" s="9" t="str">
        <f t="shared" si="154"/>
        <v>-</v>
      </c>
      <c r="I1446" s="109" t="str">
        <f t="shared" si="159"/>
        <v xml:space="preserve"> </v>
      </c>
      <c r="J1446" s="10" t="str">
        <f t="shared" si="160"/>
        <v>-</v>
      </c>
      <c r="K1446" s="10" t="str">
        <f t="shared" si="155"/>
        <v>-</v>
      </c>
      <c r="L1446" s="10" t="str">
        <f t="shared" si="156"/>
        <v>-</v>
      </c>
      <c r="M1446" s="10" t="str">
        <f t="shared" si="157"/>
        <v>-</v>
      </c>
      <c r="N1446" s="10" t="str">
        <f t="shared" si="158"/>
        <v>-</v>
      </c>
    </row>
    <row r="1447" spans="1:14">
      <c r="A1447" s="62" t="s">
        <v>18</v>
      </c>
      <c r="B1447" s="18"/>
      <c r="C1447" s="18"/>
      <c r="D1447" s="19"/>
      <c r="E1447" s="20"/>
      <c r="F1447" s="66"/>
      <c r="G1447" s="18"/>
      <c r="H1447" s="9" t="str">
        <f t="shared" si="154"/>
        <v>-</v>
      </c>
      <c r="I1447" s="109" t="str">
        <f t="shared" si="159"/>
        <v xml:space="preserve"> </v>
      </c>
      <c r="J1447" s="10" t="str">
        <f t="shared" si="160"/>
        <v>-</v>
      </c>
      <c r="K1447" s="10" t="str">
        <f t="shared" si="155"/>
        <v>-</v>
      </c>
      <c r="L1447" s="10" t="str">
        <f t="shared" si="156"/>
        <v>-</v>
      </c>
      <c r="M1447" s="10" t="str">
        <f t="shared" si="157"/>
        <v>-</v>
      </c>
      <c r="N1447" s="10" t="str">
        <f t="shared" si="158"/>
        <v>-</v>
      </c>
    </row>
    <row r="1448" spans="1:14">
      <c r="A1448" s="62" t="s">
        <v>18</v>
      </c>
      <c r="B1448" s="18"/>
      <c r="C1448" s="18"/>
      <c r="D1448" s="19"/>
      <c r="E1448" s="20"/>
      <c r="F1448" s="66"/>
      <c r="G1448" s="18"/>
      <c r="H1448" s="9" t="str">
        <f t="shared" si="154"/>
        <v>-</v>
      </c>
      <c r="I1448" s="109" t="str">
        <f t="shared" si="159"/>
        <v xml:space="preserve"> </v>
      </c>
      <c r="J1448" s="10" t="str">
        <f t="shared" si="160"/>
        <v>-</v>
      </c>
      <c r="K1448" s="10" t="str">
        <f t="shared" si="155"/>
        <v>-</v>
      </c>
      <c r="L1448" s="10" t="str">
        <f t="shared" si="156"/>
        <v>-</v>
      </c>
      <c r="M1448" s="10" t="str">
        <f t="shared" si="157"/>
        <v>-</v>
      </c>
      <c r="N1448" s="10" t="str">
        <f t="shared" si="158"/>
        <v>-</v>
      </c>
    </row>
    <row r="1449" spans="1:14">
      <c r="A1449" s="62" t="s">
        <v>18</v>
      </c>
      <c r="B1449" s="18"/>
      <c r="C1449" s="18"/>
      <c r="D1449" s="19"/>
      <c r="E1449" s="20"/>
      <c r="F1449" s="66"/>
      <c r="G1449" s="18"/>
      <c r="H1449" s="9" t="str">
        <f t="shared" si="154"/>
        <v>-</v>
      </c>
      <c r="I1449" s="109" t="str">
        <f t="shared" si="159"/>
        <v xml:space="preserve"> </v>
      </c>
      <c r="J1449" s="10" t="str">
        <f t="shared" si="160"/>
        <v>-</v>
      </c>
      <c r="K1449" s="10" t="str">
        <f t="shared" si="155"/>
        <v>-</v>
      </c>
      <c r="L1449" s="10" t="str">
        <f t="shared" si="156"/>
        <v>-</v>
      </c>
      <c r="M1449" s="10" t="str">
        <f t="shared" si="157"/>
        <v>-</v>
      </c>
      <c r="N1449" s="10" t="str">
        <f t="shared" si="158"/>
        <v>-</v>
      </c>
    </row>
    <row r="1450" spans="1:14">
      <c r="A1450" s="62" t="s">
        <v>18</v>
      </c>
      <c r="B1450" s="18"/>
      <c r="C1450" s="18"/>
      <c r="D1450" s="19"/>
      <c r="E1450" s="20"/>
      <c r="F1450" s="66"/>
      <c r="G1450" s="18"/>
      <c r="H1450" s="9" t="str">
        <f t="shared" si="154"/>
        <v>-</v>
      </c>
      <c r="I1450" s="109" t="str">
        <f t="shared" si="159"/>
        <v xml:space="preserve"> </v>
      </c>
      <c r="J1450" s="10" t="str">
        <f t="shared" si="160"/>
        <v>-</v>
      </c>
      <c r="K1450" s="10" t="str">
        <f t="shared" si="155"/>
        <v>-</v>
      </c>
      <c r="L1450" s="10" t="str">
        <f t="shared" si="156"/>
        <v>-</v>
      </c>
      <c r="M1450" s="10" t="str">
        <f t="shared" si="157"/>
        <v>-</v>
      </c>
      <c r="N1450" s="10" t="str">
        <f t="shared" si="158"/>
        <v>-</v>
      </c>
    </row>
    <row r="1451" spans="1:14">
      <c r="A1451" s="62" t="s">
        <v>18</v>
      </c>
      <c r="B1451" s="18"/>
      <c r="C1451" s="18"/>
      <c r="D1451" s="19"/>
      <c r="E1451" s="20"/>
      <c r="F1451" s="66"/>
      <c r="G1451" s="18"/>
      <c r="H1451" s="9" t="str">
        <f t="shared" si="154"/>
        <v>-</v>
      </c>
      <c r="I1451" s="109" t="str">
        <f t="shared" si="159"/>
        <v xml:space="preserve"> </v>
      </c>
      <c r="J1451" s="10" t="str">
        <f t="shared" si="160"/>
        <v>-</v>
      </c>
      <c r="K1451" s="10" t="str">
        <f t="shared" si="155"/>
        <v>-</v>
      </c>
      <c r="L1451" s="10" t="str">
        <f t="shared" si="156"/>
        <v>-</v>
      </c>
      <c r="M1451" s="10" t="str">
        <f t="shared" si="157"/>
        <v>-</v>
      </c>
      <c r="N1451" s="10" t="str">
        <f t="shared" si="158"/>
        <v>-</v>
      </c>
    </row>
    <row r="1452" spans="1:14">
      <c r="A1452" s="62" t="s">
        <v>18</v>
      </c>
      <c r="B1452" s="18"/>
      <c r="C1452" s="18"/>
      <c r="D1452" s="19"/>
      <c r="E1452" s="20"/>
      <c r="F1452" s="66"/>
      <c r="G1452" s="18"/>
      <c r="H1452" s="9" t="str">
        <f t="shared" si="154"/>
        <v>-</v>
      </c>
      <c r="I1452" s="109" t="str">
        <f t="shared" si="159"/>
        <v xml:space="preserve"> </v>
      </c>
      <c r="J1452" s="10" t="str">
        <f t="shared" si="160"/>
        <v>-</v>
      </c>
      <c r="K1452" s="10" t="str">
        <f t="shared" si="155"/>
        <v>-</v>
      </c>
      <c r="L1452" s="10" t="str">
        <f t="shared" si="156"/>
        <v>-</v>
      </c>
      <c r="M1452" s="10" t="str">
        <f t="shared" si="157"/>
        <v>-</v>
      </c>
      <c r="N1452" s="10" t="str">
        <f t="shared" si="158"/>
        <v>-</v>
      </c>
    </row>
    <row r="1453" spans="1:14">
      <c r="A1453" s="62" t="s">
        <v>18</v>
      </c>
      <c r="B1453" s="18"/>
      <c r="C1453" s="18"/>
      <c r="D1453" s="19"/>
      <c r="E1453" s="20"/>
      <c r="F1453" s="66"/>
      <c r="G1453" s="18"/>
      <c r="H1453" s="9" t="str">
        <f t="shared" si="154"/>
        <v>-</v>
      </c>
      <c r="I1453" s="109" t="str">
        <f t="shared" si="159"/>
        <v xml:space="preserve"> </v>
      </c>
      <c r="J1453" s="10" t="str">
        <f t="shared" si="160"/>
        <v>-</v>
      </c>
      <c r="K1453" s="10" t="str">
        <f t="shared" si="155"/>
        <v>-</v>
      </c>
      <c r="L1453" s="10" t="str">
        <f t="shared" si="156"/>
        <v>-</v>
      </c>
      <c r="M1453" s="10" t="str">
        <f t="shared" si="157"/>
        <v>-</v>
      </c>
      <c r="N1453" s="10" t="str">
        <f t="shared" si="158"/>
        <v>-</v>
      </c>
    </row>
    <row r="1454" spans="1:14">
      <c r="A1454" s="62" t="s">
        <v>18</v>
      </c>
      <c r="B1454" s="18"/>
      <c r="C1454" s="18"/>
      <c r="D1454" s="19"/>
      <c r="E1454" s="20"/>
      <c r="F1454" s="66"/>
      <c r="G1454" s="18"/>
      <c r="H1454" s="9" t="str">
        <f t="shared" si="154"/>
        <v>-</v>
      </c>
      <c r="I1454" s="109" t="str">
        <f t="shared" si="159"/>
        <v xml:space="preserve"> </v>
      </c>
      <c r="J1454" s="10" t="str">
        <f t="shared" si="160"/>
        <v>-</v>
      </c>
      <c r="K1454" s="10" t="str">
        <f t="shared" si="155"/>
        <v>-</v>
      </c>
      <c r="L1454" s="10" t="str">
        <f t="shared" si="156"/>
        <v>-</v>
      </c>
      <c r="M1454" s="10" t="str">
        <f t="shared" si="157"/>
        <v>-</v>
      </c>
      <c r="N1454" s="10" t="str">
        <f t="shared" si="158"/>
        <v>-</v>
      </c>
    </row>
    <row r="1455" spans="1:14">
      <c r="A1455" s="62" t="s">
        <v>18</v>
      </c>
      <c r="B1455" s="18"/>
      <c r="C1455" s="18"/>
      <c r="D1455" s="19"/>
      <c r="E1455" s="20"/>
      <c r="F1455" s="66"/>
      <c r="G1455" s="18"/>
      <c r="H1455" s="9" t="str">
        <f t="shared" si="154"/>
        <v>-</v>
      </c>
      <c r="I1455" s="109" t="str">
        <f t="shared" si="159"/>
        <v xml:space="preserve"> </v>
      </c>
      <c r="J1455" s="10" t="str">
        <f t="shared" si="160"/>
        <v>-</v>
      </c>
      <c r="K1455" s="10" t="str">
        <f t="shared" si="155"/>
        <v>-</v>
      </c>
      <c r="L1455" s="10" t="str">
        <f t="shared" si="156"/>
        <v>-</v>
      </c>
      <c r="M1455" s="10" t="str">
        <f t="shared" si="157"/>
        <v>-</v>
      </c>
      <c r="N1455" s="10" t="str">
        <f t="shared" si="158"/>
        <v>-</v>
      </c>
    </row>
    <row r="1456" spans="1:14">
      <c r="A1456" s="62" t="s">
        <v>18</v>
      </c>
      <c r="B1456" s="18"/>
      <c r="C1456" s="18"/>
      <c r="D1456" s="19"/>
      <c r="E1456" s="20"/>
      <c r="F1456" s="66"/>
      <c r="G1456" s="18"/>
      <c r="H1456" s="9" t="str">
        <f t="shared" si="154"/>
        <v>-</v>
      </c>
      <c r="I1456" s="109" t="str">
        <f t="shared" si="159"/>
        <v xml:space="preserve"> </v>
      </c>
      <c r="J1456" s="10" t="str">
        <f t="shared" si="160"/>
        <v>-</v>
      </c>
      <c r="K1456" s="10" t="str">
        <f t="shared" si="155"/>
        <v>-</v>
      </c>
      <c r="L1456" s="10" t="str">
        <f t="shared" si="156"/>
        <v>-</v>
      </c>
      <c r="M1456" s="10" t="str">
        <f t="shared" si="157"/>
        <v>-</v>
      </c>
      <c r="N1456" s="10" t="str">
        <f t="shared" si="158"/>
        <v>-</v>
      </c>
    </row>
    <row r="1457" spans="1:14">
      <c r="A1457" s="62" t="s">
        <v>18</v>
      </c>
      <c r="B1457" s="18"/>
      <c r="C1457" s="18"/>
      <c r="D1457" s="19"/>
      <c r="E1457" s="20"/>
      <c r="F1457" s="66"/>
      <c r="G1457" s="18"/>
      <c r="H1457" s="9" t="str">
        <f t="shared" si="154"/>
        <v>-</v>
      </c>
      <c r="I1457" s="109" t="str">
        <f t="shared" si="159"/>
        <v xml:space="preserve"> </v>
      </c>
      <c r="J1457" s="10" t="str">
        <f t="shared" si="160"/>
        <v>-</v>
      </c>
      <c r="K1457" s="10" t="str">
        <f t="shared" si="155"/>
        <v>-</v>
      </c>
      <c r="L1457" s="10" t="str">
        <f t="shared" si="156"/>
        <v>-</v>
      </c>
      <c r="M1457" s="10" t="str">
        <f t="shared" si="157"/>
        <v>-</v>
      </c>
      <c r="N1457" s="10" t="str">
        <f t="shared" si="158"/>
        <v>-</v>
      </c>
    </row>
    <row r="1458" spans="1:14">
      <c r="A1458" s="62" t="s">
        <v>18</v>
      </c>
      <c r="B1458" s="18"/>
      <c r="C1458" s="18"/>
      <c r="D1458" s="19"/>
      <c r="E1458" s="20"/>
      <c r="F1458" s="66"/>
      <c r="G1458" s="18"/>
      <c r="H1458" s="9" t="str">
        <f t="shared" si="154"/>
        <v>-</v>
      </c>
      <c r="I1458" s="109" t="str">
        <f t="shared" si="159"/>
        <v xml:space="preserve"> </v>
      </c>
      <c r="J1458" s="10" t="str">
        <f t="shared" si="160"/>
        <v>-</v>
      </c>
      <c r="K1458" s="10" t="str">
        <f t="shared" si="155"/>
        <v>-</v>
      </c>
      <c r="L1458" s="10" t="str">
        <f t="shared" si="156"/>
        <v>-</v>
      </c>
      <c r="M1458" s="10" t="str">
        <f t="shared" si="157"/>
        <v>-</v>
      </c>
      <c r="N1458" s="10" t="str">
        <f t="shared" si="158"/>
        <v>-</v>
      </c>
    </row>
    <row r="1459" spans="1:14">
      <c r="A1459" s="62" t="s">
        <v>18</v>
      </c>
      <c r="B1459" s="18"/>
      <c r="C1459" s="18"/>
      <c r="D1459" s="19"/>
      <c r="E1459" s="20"/>
      <c r="F1459" s="66"/>
      <c r="G1459" s="18"/>
      <c r="H1459" s="9" t="str">
        <f t="shared" si="154"/>
        <v>-</v>
      </c>
      <c r="I1459" s="109" t="str">
        <f t="shared" si="159"/>
        <v xml:space="preserve"> </v>
      </c>
      <c r="J1459" s="10" t="str">
        <f t="shared" si="160"/>
        <v>-</v>
      </c>
      <c r="K1459" s="10" t="str">
        <f t="shared" si="155"/>
        <v>-</v>
      </c>
      <c r="L1459" s="10" t="str">
        <f t="shared" si="156"/>
        <v>-</v>
      </c>
      <c r="M1459" s="10" t="str">
        <f t="shared" si="157"/>
        <v>-</v>
      </c>
      <c r="N1459" s="10" t="str">
        <f t="shared" si="158"/>
        <v>-</v>
      </c>
    </row>
    <row r="1460" spans="1:14">
      <c r="A1460" s="62" t="s">
        <v>18</v>
      </c>
      <c r="B1460" s="18"/>
      <c r="C1460" s="18"/>
      <c r="D1460" s="19"/>
      <c r="E1460" s="20"/>
      <c r="F1460" s="66"/>
      <c r="G1460" s="18"/>
      <c r="H1460" s="9" t="str">
        <f t="shared" si="154"/>
        <v>-</v>
      </c>
      <c r="I1460" s="109" t="str">
        <f t="shared" si="159"/>
        <v xml:space="preserve"> </v>
      </c>
      <c r="J1460" s="10" t="str">
        <f t="shared" si="160"/>
        <v>-</v>
      </c>
      <c r="K1460" s="10" t="str">
        <f t="shared" si="155"/>
        <v>-</v>
      </c>
      <c r="L1460" s="10" t="str">
        <f t="shared" si="156"/>
        <v>-</v>
      </c>
      <c r="M1460" s="10" t="str">
        <f t="shared" si="157"/>
        <v>-</v>
      </c>
      <c r="N1460" s="10" t="str">
        <f t="shared" si="158"/>
        <v>-</v>
      </c>
    </row>
    <row r="1461" spans="1:14">
      <c r="A1461" s="62" t="s">
        <v>18</v>
      </c>
      <c r="B1461" s="18"/>
      <c r="C1461" s="18"/>
      <c r="D1461" s="19"/>
      <c r="E1461" s="20"/>
      <c r="F1461" s="66"/>
      <c r="G1461" s="18"/>
      <c r="H1461" s="9" t="str">
        <f t="shared" si="154"/>
        <v>-</v>
      </c>
      <c r="I1461" s="109" t="str">
        <f t="shared" si="159"/>
        <v xml:space="preserve"> </v>
      </c>
      <c r="J1461" s="10" t="str">
        <f t="shared" si="160"/>
        <v>-</v>
      </c>
      <c r="K1461" s="10" t="str">
        <f t="shared" si="155"/>
        <v>-</v>
      </c>
      <c r="L1461" s="10" t="str">
        <f t="shared" si="156"/>
        <v>-</v>
      </c>
      <c r="M1461" s="10" t="str">
        <f t="shared" si="157"/>
        <v>-</v>
      </c>
      <c r="N1461" s="10" t="str">
        <f t="shared" si="158"/>
        <v>-</v>
      </c>
    </row>
    <row r="1462" spans="1:14">
      <c r="A1462" s="62" t="s">
        <v>18</v>
      </c>
      <c r="B1462" s="18"/>
      <c r="C1462" s="18"/>
      <c r="D1462" s="19"/>
      <c r="E1462" s="20"/>
      <c r="F1462" s="66"/>
      <c r="G1462" s="18"/>
      <c r="H1462" s="9" t="str">
        <f t="shared" si="154"/>
        <v>-</v>
      </c>
      <c r="I1462" s="109" t="str">
        <f t="shared" si="159"/>
        <v xml:space="preserve"> </v>
      </c>
      <c r="J1462" s="10" t="str">
        <f t="shared" si="160"/>
        <v>-</v>
      </c>
      <c r="K1462" s="10" t="str">
        <f t="shared" si="155"/>
        <v>-</v>
      </c>
      <c r="L1462" s="10" t="str">
        <f t="shared" si="156"/>
        <v>-</v>
      </c>
      <c r="M1462" s="10" t="str">
        <f t="shared" si="157"/>
        <v>-</v>
      </c>
      <c r="N1462" s="10" t="str">
        <f t="shared" si="158"/>
        <v>-</v>
      </c>
    </row>
    <row r="1463" spans="1:14">
      <c r="A1463" s="62" t="s">
        <v>18</v>
      </c>
      <c r="B1463" s="18"/>
      <c r="C1463" s="18"/>
      <c r="D1463" s="19"/>
      <c r="E1463" s="20"/>
      <c r="F1463" s="66"/>
      <c r="G1463" s="18"/>
      <c r="H1463" s="9" t="str">
        <f t="shared" si="154"/>
        <v>-</v>
      </c>
      <c r="I1463" s="109" t="str">
        <f t="shared" si="159"/>
        <v xml:space="preserve"> </v>
      </c>
      <c r="J1463" s="10" t="str">
        <f t="shared" si="160"/>
        <v>-</v>
      </c>
      <c r="K1463" s="10" t="str">
        <f t="shared" si="155"/>
        <v>-</v>
      </c>
      <c r="L1463" s="10" t="str">
        <f t="shared" si="156"/>
        <v>-</v>
      </c>
      <c r="M1463" s="10" t="str">
        <f t="shared" si="157"/>
        <v>-</v>
      </c>
      <c r="N1463" s="10" t="str">
        <f t="shared" si="158"/>
        <v>-</v>
      </c>
    </row>
    <row r="1464" spans="1:14">
      <c r="A1464" s="62" t="s">
        <v>18</v>
      </c>
      <c r="B1464" s="18"/>
      <c r="C1464" s="18"/>
      <c r="D1464" s="19"/>
      <c r="E1464" s="20"/>
      <c r="F1464" s="66"/>
      <c r="G1464" s="18"/>
      <c r="H1464" s="9" t="str">
        <f t="shared" si="154"/>
        <v>-</v>
      </c>
      <c r="I1464" s="109" t="str">
        <f t="shared" si="159"/>
        <v xml:space="preserve"> </v>
      </c>
      <c r="J1464" s="10" t="str">
        <f t="shared" si="160"/>
        <v>-</v>
      </c>
      <c r="K1464" s="10" t="str">
        <f t="shared" si="155"/>
        <v>-</v>
      </c>
      <c r="L1464" s="10" t="str">
        <f t="shared" si="156"/>
        <v>-</v>
      </c>
      <c r="M1464" s="10" t="str">
        <f t="shared" si="157"/>
        <v>-</v>
      </c>
      <c r="N1464" s="10" t="str">
        <f t="shared" si="158"/>
        <v>-</v>
      </c>
    </row>
    <row r="1465" spans="1:14">
      <c r="A1465" s="62" t="s">
        <v>18</v>
      </c>
      <c r="B1465" s="18"/>
      <c r="C1465" s="18"/>
      <c r="D1465" s="19"/>
      <c r="E1465" s="20"/>
      <c r="F1465" s="66"/>
      <c r="G1465" s="18"/>
      <c r="H1465" s="9" t="str">
        <f t="shared" si="154"/>
        <v>-</v>
      </c>
      <c r="I1465" s="109" t="str">
        <f t="shared" si="159"/>
        <v xml:space="preserve"> </v>
      </c>
      <c r="J1465" s="10" t="str">
        <f t="shared" si="160"/>
        <v>-</v>
      </c>
      <c r="K1465" s="10" t="str">
        <f t="shared" si="155"/>
        <v>-</v>
      </c>
      <c r="L1465" s="10" t="str">
        <f t="shared" si="156"/>
        <v>-</v>
      </c>
      <c r="M1465" s="10" t="str">
        <f t="shared" si="157"/>
        <v>-</v>
      </c>
      <c r="N1465" s="10" t="str">
        <f t="shared" si="158"/>
        <v>-</v>
      </c>
    </row>
    <row r="1466" spans="1:14">
      <c r="A1466" s="62" t="s">
        <v>18</v>
      </c>
      <c r="B1466" s="18"/>
      <c r="C1466" s="18"/>
      <c r="D1466" s="19"/>
      <c r="E1466" s="20"/>
      <c r="F1466" s="66"/>
      <c r="G1466" s="18"/>
      <c r="H1466" s="9" t="str">
        <f t="shared" si="154"/>
        <v>-</v>
      </c>
      <c r="I1466" s="109" t="str">
        <f t="shared" si="159"/>
        <v xml:space="preserve"> </v>
      </c>
      <c r="J1466" s="10" t="str">
        <f t="shared" si="160"/>
        <v>-</v>
      </c>
      <c r="K1466" s="10" t="str">
        <f t="shared" si="155"/>
        <v>-</v>
      </c>
      <c r="L1466" s="10" t="str">
        <f t="shared" si="156"/>
        <v>-</v>
      </c>
      <c r="M1466" s="10" t="str">
        <f t="shared" si="157"/>
        <v>-</v>
      </c>
      <c r="N1466" s="10" t="str">
        <f t="shared" si="158"/>
        <v>-</v>
      </c>
    </row>
    <row r="1467" spans="1:14">
      <c r="A1467" s="62" t="s">
        <v>18</v>
      </c>
      <c r="B1467" s="18"/>
      <c r="C1467" s="18"/>
      <c r="D1467" s="19"/>
      <c r="E1467" s="20"/>
      <c r="F1467" s="66"/>
      <c r="G1467" s="18"/>
      <c r="H1467" s="9" t="str">
        <f t="shared" si="154"/>
        <v>-</v>
      </c>
      <c r="I1467" s="109" t="str">
        <f t="shared" si="159"/>
        <v xml:space="preserve"> </v>
      </c>
      <c r="J1467" s="10" t="str">
        <f t="shared" si="160"/>
        <v>-</v>
      </c>
      <c r="K1467" s="10" t="str">
        <f t="shared" si="155"/>
        <v>-</v>
      </c>
      <c r="L1467" s="10" t="str">
        <f t="shared" si="156"/>
        <v>-</v>
      </c>
      <c r="M1467" s="10" t="str">
        <f t="shared" si="157"/>
        <v>-</v>
      </c>
      <c r="N1467" s="10" t="str">
        <f t="shared" si="158"/>
        <v>-</v>
      </c>
    </row>
    <row r="1468" spans="1:14">
      <c r="A1468" s="62" t="s">
        <v>18</v>
      </c>
      <c r="B1468" s="18"/>
      <c r="C1468" s="18"/>
      <c r="D1468" s="19"/>
      <c r="E1468" s="20"/>
      <c r="F1468" s="66"/>
      <c r="G1468" s="18"/>
      <c r="H1468" s="9" t="str">
        <f t="shared" si="154"/>
        <v>-</v>
      </c>
      <c r="I1468" s="109" t="str">
        <f t="shared" si="159"/>
        <v xml:space="preserve"> </v>
      </c>
      <c r="J1468" s="10" t="str">
        <f t="shared" si="160"/>
        <v>-</v>
      </c>
      <c r="K1468" s="10" t="str">
        <f t="shared" si="155"/>
        <v>-</v>
      </c>
      <c r="L1468" s="10" t="str">
        <f t="shared" si="156"/>
        <v>-</v>
      </c>
      <c r="M1468" s="10" t="str">
        <f t="shared" si="157"/>
        <v>-</v>
      </c>
      <c r="N1468" s="10" t="str">
        <f t="shared" si="158"/>
        <v>-</v>
      </c>
    </row>
    <row r="1469" spans="1:14">
      <c r="A1469" s="62" t="s">
        <v>18</v>
      </c>
      <c r="B1469" s="18"/>
      <c r="C1469" s="18"/>
      <c r="D1469" s="19"/>
      <c r="E1469" s="20"/>
      <c r="F1469" s="66"/>
      <c r="G1469" s="18"/>
      <c r="H1469" s="9" t="str">
        <f t="shared" si="154"/>
        <v>-</v>
      </c>
      <c r="I1469" s="109" t="str">
        <f t="shared" si="159"/>
        <v xml:space="preserve"> </v>
      </c>
      <c r="J1469" s="10" t="str">
        <f t="shared" si="160"/>
        <v>-</v>
      </c>
      <c r="K1469" s="10" t="str">
        <f t="shared" si="155"/>
        <v>-</v>
      </c>
      <c r="L1469" s="10" t="str">
        <f t="shared" si="156"/>
        <v>-</v>
      </c>
      <c r="M1469" s="10" t="str">
        <f t="shared" si="157"/>
        <v>-</v>
      </c>
      <c r="N1469" s="10" t="str">
        <f t="shared" si="158"/>
        <v>-</v>
      </c>
    </row>
    <row r="1470" spans="1:14">
      <c r="A1470" s="62" t="s">
        <v>18</v>
      </c>
      <c r="B1470" s="18"/>
      <c r="C1470" s="18"/>
      <c r="D1470" s="19"/>
      <c r="E1470" s="20"/>
      <c r="F1470" s="66"/>
      <c r="G1470" s="18"/>
      <c r="H1470" s="9" t="str">
        <f t="shared" si="154"/>
        <v>-</v>
      </c>
      <c r="I1470" s="109" t="str">
        <f t="shared" si="159"/>
        <v xml:space="preserve"> </v>
      </c>
      <c r="J1470" s="10" t="str">
        <f t="shared" si="160"/>
        <v>-</v>
      </c>
      <c r="K1470" s="10" t="str">
        <f t="shared" si="155"/>
        <v>-</v>
      </c>
      <c r="L1470" s="10" t="str">
        <f t="shared" si="156"/>
        <v>-</v>
      </c>
      <c r="M1470" s="10" t="str">
        <f t="shared" si="157"/>
        <v>-</v>
      </c>
      <c r="N1470" s="10" t="str">
        <f t="shared" si="158"/>
        <v>-</v>
      </c>
    </row>
    <row r="1471" spans="1:14">
      <c r="A1471" s="62" t="s">
        <v>18</v>
      </c>
      <c r="B1471" s="18"/>
      <c r="C1471" s="18"/>
      <c r="D1471" s="19"/>
      <c r="E1471" s="20"/>
      <c r="F1471" s="66"/>
      <c r="G1471" s="18"/>
      <c r="H1471" s="9" t="str">
        <f t="shared" si="154"/>
        <v>-</v>
      </c>
      <c r="I1471" s="109" t="str">
        <f t="shared" si="159"/>
        <v xml:space="preserve"> </v>
      </c>
      <c r="J1471" s="10" t="str">
        <f t="shared" si="160"/>
        <v>-</v>
      </c>
      <c r="K1471" s="10" t="str">
        <f t="shared" si="155"/>
        <v>-</v>
      </c>
      <c r="L1471" s="10" t="str">
        <f t="shared" si="156"/>
        <v>-</v>
      </c>
      <c r="M1471" s="10" t="str">
        <f t="shared" si="157"/>
        <v>-</v>
      </c>
      <c r="N1471" s="10" t="str">
        <f t="shared" si="158"/>
        <v>-</v>
      </c>
    </row>
    <row r="1472" spans="1:14">
      <c r="A1472" s="62" t="s">
        <v>18</v>
      </c>
      <c r="B1472" s="18"/>
      <c r="C1472" s="18"/>
      <c r="D1472" s="19"/>
      <c r="E1472" s="20"/>
      <c r="F1472" s="66"/>
      <c r="G1472" s="18"/>
      <c r="H1472" s="9" t="str">
        <f t="shared" si="154"/>
        <v>-</v>
      </c>
      <c r="I1472" s="109" t="str">
        <f t="shared" si="159"/>
        <v xml:space="preserve"> </v>
      </c>
      <c r="J1472" s="10" t="str">
        <f t="shared" si="160"/>
        <v>-</v>
      </c>
      <c r="K1472" s="10" t="str">
        <f t="shared" si="155"/>
        <v>-</v>
      </c>
      <c r="L1472" s="10" t="str">
        <f t="shared" si="156"/>
        <v>-</v>
      </c>
      <c r="M1472" s="10" t="str">
        <f t="shared" si="157"/>
        <v>-</v>
      </c>
      <c r="N1472" s="10" t="str">
        <f t="shared" si="158"/>
        <v>-</v>
      </c>
    </row>
    <row r="1473" spans="1:14">
      <c r="A1473" s="62" t="s">
        <v>18</v>
      </c>
      <c r="B1473" s="18"/>
      <c r="C1473" s="18"/>
      <c r="D1473" s="19"/>
      <c r="E1473" s="20"/>
      <c r="F1473" s="66"/>
      <c r="G1473" s="18"/>
      <c r="H1473" s="9" t="str">
        <f t="shared" si="154"/>
        <v>-</v>
      </c>
      <c r="I1473" s="109" t="str">
        <f t="shared" si="159"/>
        <v xml:space="preserve"> </v>
      </c>
      <c r="J1473" s="10" t="str">
        <f t="shared" si="160"/>
        <v>-</v>
      </c>
      <c r="K1473" s="10" t="str">
        <f t="shared" si="155"/>
        <v>-</v>
      </c>
      <c r="L1473" s="10" t="str">
        <f t="shared" si="156"/>
        <v>-</v>
      </c>
      <c r="M1473" s="10" t="str">
        <f t="shared" si="157"/>
        <v>-</v>
      </c>
      <c r="N1473" s="10" t="str">
        <f t="shared" si="158"/>
        <v>-</v>
      </c>
    </row>
    <row r="1474" spans="1:14">
      <c r="A1474" s="62" t="s">
        <v>18</v>
      </c>
      <c r="B1474" s="18"/>
      <c r="C1474" s="18"/>
      <c r="D1474" s="19"/>
      <c r="E1474" s="20"/>
      <c r="F1474" s="66"/>
      <c r="G1474" s="18"/>
      <c r="H1474" s="9" t="str">
        <f t="shared" ref="H1474:H1537" si="161">IF(COUNTA($B1474)&gt;0,IF(COUNTIFS($B$2:$B$2502,$B1474,$C$2:$C$2502,$C1474,$D$2:$D$2502,$D1474)&gt;1,"Duplicato","ok"),"-")</f>
        <v>-</v>
      </c>
      <c r="I1474" s="109" t="str">
        <f t="shared" si="159"/>
        <v xml:space="preserve"> </v>
      </c>
      <c r="J1474" s="10" t="str">
        <f t="shared" si="160"/>
        <v>-</v>
      </c>
      <c r="K1474" s="10" t="str">
        <f t="shared" ref="K1474:K1537" si="162">IF($B1474&gt;"",VLOOKUP($E1474&amp;$D1474,_DeterminaCategorie,3,TRUE),"-")</f>
        <v>-</v>
      </c>
      <c r="L1474" s="10" t="str">
        <f t="shared" ref="L1474:L1537" si="163">IF($B1474&gt;"",VLOOKUP($E1474&amp;$D1474,_DeterminaCategorie,4,TRUE),"-")</f>
        <v>-</v>
      </c>
      <c r="M1474" s="10" t="str">
        <f t="shared" ref="M1474:M1537" si="164">IF($B1474&gt;"",VLOOKUP($E1474&amp;$D1474,_DeterminaCategorie,6,TRUE),"-")</f>
        <v>-</v>
      </c>
      <c r="N1474" s="10" t="str">
        <f t="shared" ref="N1474:N1537" si="165">IF($B1474&gt;"",VLOOKUP($E1474&amp;$D1474,_DeterminaCategorie,7,TRUE),"-")</f>
        <v>-</v>
      </c>
    </row>
    <row r="1475" spans="1:14">
      <c r="A1475" s="62" t="s">
        <v>18</v>
      </c>
      <c r="B1475" s="18"/>
      <c r="C1475" s="18"/>
      <c r="D1475" s="19"/>
      <c r="E1475" s="20"/>
      <c r="F1475" s="66"/>
      <c r="G1475" s="18"/>
      <c r="H1475" s="9" t="str">
        <f t="shared" si="161"/>
        <v>-</v>
      </c>
      <c r="I1475" s="109" t="str">
        <f t="shared" ref="I1475:I1728" si="166">TRIM(B1475) &amp; " " &amp; TRIM(C1475)</f>
        <v xml:space="preserve"> </v>
      </c>
      <c r="J1475" s="10" t="str">
        <f t="shared" ref="J1475:J1728" si="167">IF(B1475&gt;"",VLOOKUP($E1475&amp;$D1475,_DeterminaCategorie,5,TRUE),"-")</f>
        <v>-</v>
      </c>
      <c r="K1475" s="10" t="str">
        <f t="shared" si="162"/>
        <v>-</v>
      </c>
      <c r="L1475" s="10" t="str">
        <f t="shared" si="163"/>
        <v>-</v>
      </c>
      <c r="M1475" s="10" t="str">
        <f t="shared" si="164"/>
        <v>-</v>
      </c>
      <c r="N1475" s="10" t="str">
        <f t="shared" si="165"/>
        <v>-</v>
      </c>
    </row>
    <row r="1476" spans="1:14">
      <c r="A1476" s="62" t="s">
        <v>18</v>
      </c>
      <c r="B1476" s="18"/>
      <c r="C1476" s="18"/>
      <c r="D1476" s="19"/>
      <c r="E1476" s="20"/>
      <c r="F1476" s="66"/>
      <c r="G1476" s="18"/>
      <c r="H1476" s="9" t="str">
        <f t="shared" si="161"/>
        <v>-</v>
      </c>
      <c r="I1476" s="109" t="str">
        <f t="shared" si="166"/>
        <v xml:space="preserve"> </v>
      </c>
      <c r="J1476" s="10" t="str">
        <f t="shared" si="167"/>
        <v>-</v>
      </c>
      <c r="K1476" s="10" t="str">
        <f t="shared" si="162"/>
        <v>-</v>
      </c>
      <c r="L1476" s="10" t="str">
        <f t="shared" si="163"/>
        <v>-</v>
      </c>
      <c r="M1476" s="10" t="str">
        <f t="shared" si="164"/>
        <v>-</v>
      </c>
      <c r="N1476" s="10" t="str">
        <f t="shared" si="165"/>
        <v>-</v>
      </c>
    </row>
    <row r="1477" spans="1:14">
      <c r="A1477" s="62" t="s">
        <v>18</v>
      </c>
      <c r="B1477" s="18"/>
      <c r="C1477" s="18"/>
      <c r="D1477" s="19"/>
      <c r="E1477" s="20"/>
      <c r="F1477" s="66"/>
      <c r="G1477" s="18"/>
      <c r="H1477" s="9" t="str">
        <f t="shared" si="161"/>
        <v>-</v>
      </c>
      <c r="I1477" s="109" t="str">
        <f t="shared" si="166"/>
        <v xml:space="preserve"> </v>
      </c>
      <c r="J1477" s="10" t="str">
        <f t="shared" si="167"/>
        <v>-</v>
      </c>
      <c r="K1477" s="10" t="str">
        <f t="shared" si="162"/>
        <v>-</v>
      </c>
      <c r="L1477" s="10" t="str">
        <f t="shared" si="163"/>
        <v>-</v>
      </c>
      <c r="M1477" s="10" t="str">
        <f t="shared" si="164"/>
        <v>-</v>
      </c>
      <c r="N1477" s="10" t="str">
        <f t="shared" si="165"/>
        <v>-</v>
      </c>
    </row>
    <row r="1478" spans="1:14">
      <c r="A1478" s="62" t="s">
        <v>18</v>
      </c>
      <c r="B1478" s="18"/>
      <c r="C1478" s="18"/>
      <c r="D1478" s="19"/>
      <c r="E1478" s="20"/>
      <c r="F1478" s="66"/>
      <c r="G1478" s="18"/>
      <c r="H1478" s="9" t="str">
        <f t="shared" si="161"/>
        <v>-</v>
      </c>
      <c r="I1478" s="109" t="str">
        <f t="shared" si="166"/>
        <v xml:space="preserve"> </v>
      </c>
      <c r="J1478" s="10" t="str">
        <f t="shared" si="167"/>
        <v>-</v>
      </c>
      <c r="K1478" s="10" t="str">
        <f t="shared" si="162"/>
        <v>-</v>
      </c>
      <c r="L1478" s="10" t="str">
        <f t="shared" si="163"/>
        <v>-</v>
      </c>
      <c r="M1478" s="10" t="str">
        <f t="shared" si="164"/>
        <v>-</v>
      </c>
      <c r="N1478" s="10" t="str">
        <f t="shared" si="165"/>
        <v>-</v>
      </c>
    </row>
    <row r="1479" spans="1:14">
      <c r="A1479" s="62" t="s">
        <v>18</v>
      </c>
      <c r="B1479" s="18"/>
      <c r="C1479" s="18"/>
      <c r="D1479" s="19"/>
      <c r="E1479" s="20"/>
      <c r="F1479" s="66"/>
      <c r="G1479" s="18"/>
      <c r="H1479" s="9" t="str">
        <f t="shared" si="161"/>
        <v>-</v>
      </c>
      <c r="I1479" s="109" t="str">
        <f t="shared" si="166"/>
        <v xml:space="preserve"> </v>
      </c>
      <c r="J1479" s="10" t="str">
        <f t="shared" si="167"/>
        <v>-</v>
      </c>
      <c r="K1479" s="10" t="str">
        <f t="shared" si="162"/>
        <v>-</v>
      </c>
      <c r="L1479" s="10" t="str">
        <f t="shared" si="163"/>
        <v>-</v>
      </c>
      <c r="M1479" s="10" t="str">
        <f t="shared" si="164"/>
        <v>-</v>
      </c>
      <c r="N1479" s="10" t="str">
        <f t="shared" si="165"/>
        <v>-</v>
      </c>
    </row>
    <row r="1480" spans="1:14">
      <c r="A1480" s="62" t="s">
        <v>18</v>
      </c>
      <c r="B1480" s="18"/>
      <c r="C1480" s="18"/>
      <c r="D1480" s="19"/>
      <c r="E1480" s="20"/>
      <c r="F1480" s="66"/>
      <c r="G1480" s="18"/>
      <c r="H1480" s="9" t="str">
        <f t="shared" si="161"/>
        <v>-</v>
      </c>
      <c r="I1480" s="109" t="str">
        <f t="shared" si="166"/>
        <v xml:space="preserve"> </v>
      </c>
      <c r="J1480" s="10" t="str">
        <f t="shared" si="167"/>
        <v>-</v>
      </c>
      <c r="K1480" s="10" t="str">
        <f t="shared" si="162"/>
        <v>-</v>
      </c>
      <c r="L1480" s="10" t="str">
        <f t="shared" si="163"/>
        <v>-</v>
      </c>
      <c r="M1480" s="10" t="str">
        <f t="shared" si="164"/>
        <v>-</v>
      </c>
      <c r="N1480" s="10" t="str">
        <f t="shared" si="165"/>
        <v>-</v>
      </c>
    </row>
    <row r="1481" spans="1:14">
      <c r="A1481" s="62" t="s">
        <v>18</v>
      </c>
      <c r="B1481" s="18"/>
      <c r="C1481" s="18"/>
      <c r="D1481" s="19"/>
      <c r="E1481" s="20"/>
      <c r="F1481" s="66"/>
      <c r="G1481" s="18"/>
      <c r="H1481" s="9" t="str">
        <f t="shared" si="161"/>
        <v>-</v>
      </c>
      <c r="I1481" s="109" t="str">
        <f t="shared" si="166"/>
        <v xml:space="preserve"> </v>
      </c>
      <c r="J1481" s="10" t="str">
        <f t="shared" si="167"/>
        <v>-</v>
      </c>
      <c r="K1481" s="10" t="str">
        <f t="shared" si="162"/>
        <v>-</v>
      </c>
      <c r="L1481" s="10" t="str">
        <f t="shared" si="163"/>
        <v>-</v>
      </c>
      <c r="M1481" s="10" t="str">
        <f t="shared" si="164"/>
        <v>-</v>
      </c>
      <c r="N1481" s="10" t="str">
        <f t="shared" si="165"/>
        <v>-</v>
      </c>
    </row>
    <row r="1482" spans="1:14">
      <c r="A1482" s="62" t="s">
        <v>18</v>
      </c>
      <c r="B1482" s="18"/>
      <c r="C1482" s="18"/>
      <c r="D1482" s="19"/>
      <c r="E1482" s="20"/>
      <c r="F1482" s="66"/>
      <c r="G1482" s="18"/>
      <c r="H1482" s="9" t="str">
        <f t="shared" si="161"/>
        <v>-</v>
      </c>
      <c r="I1482" s="109" t="str">
        <f t="shared" si="166"/>
        <v xml:space="preserve"> </v>
      </c>
      <c r="J1482" s="10" t="str">
        <f t="shared" si="167"/>
        <v>-</v>
      </c>
      <c r="K1482" s="10" t="str">
        <f t="shared" si="162"/>
        <v>-</v>
      </c>
      <c r="L1482" s="10" t="str">
        <f t="shared" si="163"/>
        <v>-</v>
      </c>
      <c r="M1482" s="10" t="str">
        <f t="shared" si="164"/>
        <v>-</v>
      </c>
      <c r="N1482" s="10" t="str">
        <f t="shared" si="165"/>
        <v>-</v>
      </c>
    </row>
    <row r="1483" spans="1:14">
      <c r="A1483" s="62" t="s">
        <v>18</v>
      </c>
      <c r="B1483" s="18"/>
      <c r="C1483" s="18"/>
      <c r="D1483" s="19"/>
      <c r="E1483" s="20"/>
      <c r="F1483" s="66"/>
      <c r="G1483" s="18"/>
      <c r="H1483" s="9" t="str">
        <f t="shared" si="161"/>
        <v>-</v>
      </c>
      <c r="I1483" s="109" t="str">
        <f t="shared" si="166"/>
        <v xml:space="preserve"> </v>
      </c>
      <c r="J1483" s="10" t="str">
        <f t="shared" si="167"/>
        <v>-</v>
      </c>
      <c r="K1483" s="10" t="str">
        <f t="shared" si="162"/>
        <v>-</v>
      </c>
      <c r="L1483" s="10" t="str">
        <f t="shared" si="163"/>
        <v>-</v>
      </c>
      <c r="M1483" s="10" t="str">
        <f t="shared" si="164"/>
        <v>-</v>
      </c>
      <c r="N1483" s="10" t="str">
        <f t="shared" si="165"/>
        <v>-</v>
      </c>
    </row>
    <row r="1484" spans="1:14">
      <c r="A1484" s="62" t="s">
        <v>18</v>
      </c>
      <c r="B1484" s="18"/>
      <c r="C1484" s="18"/>
      <c r="D1484" s="19"/>
      <c r="E1484" s="20"/>
      <c r="F1484" s="66"/>
      <c r="G1484" s="18"/>
      <c r="H1484" s="9" t="str">
        <f t="shared" si="161"/>
        <v>-</v>
      </c>
      <c r="I1484" s="109" t="str">
        <f t="shared" si="166"/>
        <v xml:space="preserve"> </v>
      </c>
      <c r="J1484" s="10" t="str">
        <f t="shared" si="167"/>
        <v>-</v>
      </c>
      <c r="K1484" s="10" t="str">
        <f t="shared" si="162"/>
        <v>-</v>
      </c>
      <c r="L1484" s="10" t="str">
        <f t="shared" si="163"/>
        <v>-</v>
      </c>
      <c r="M1484" s="10" t="str">
        <f t="shared" si="164"/>
        <v>-</v>
      </c>
      <c r="N1484" s="10" t="str">
        <f t="shared" si="165"/>
        <v>-</v>
      </c>
    </row>
    <row r="1485" spans="1:14">
      <c r="A1485" s="62" t="s">
        <v>18</v>
      </c>
      <c r="B1485" s="18"/>
      <c r="C1485" s="18"/>
      <c r="D1485" s="19"/>
      <c r="E1485" s="20"/>
      <c r="F1485" s="66"/>
      <c r="G1485" s="18"/>
      <c r="H1485" s="9" t="str">
        <f t="shared" si="161"/>
        <v>-</v>
      </c>
      <c r="I1485" s="109" t="str">
        <f t="shared" si="166"/>
        <v xml:space="preserve"> </v>
      </c>
      <c r="J1485" s="10" t="str">
        <f t="shared" si="167"/>
        <v>-</v>
      </c>
      <c r="K1485" s="10" t="str">
        <f t="shared" si="162"/>
        <v>-</v>
      </c>
      <c r="L1485" s="10" t="str">
        <f t="shared" si="163"/>
        <v>-</v>
      </c>
      <c r="M1485" s="10" t="str">
        <f t="shared" si="164"/>
        <v>-</v>
      </c>
      <c r="N1485" s="10" t="str">
        <f t="shared" si="165"/>
        <v>-</v>
      </c>
    </row>
    <row r="1486" spans="1:14">
      <c r="A1486" s="62" t="s">
        <v>18</v>
      </c>
      <c r="B1486" s="18"/>
      <c r="C1486" s="18"/>
      <c r="D1486" s="19"/>
      <c r="E1486" s="20"/>
      <c r="F1486" s="66"/>
      <c r="G1486" s="18"/>
      <c r="H1486" s="9" t="str">
        <f t="shared" si="161"/>
        <v>-</v>
      </c>
      <c r="I1486" s="109" t="str">
        <f t="shared" si="166"/>
        <v xml:space="preserve"> </v>
      </c>
      <c r="J1486" s="10" t="str">
        <f t="shared" si="167"/>
        <v>-</v>
      </c>
      <c r="K1486" s="10" t="str">
        <f t="shared" si="162"/>
        <v>-</v>
      </c>
      <c r="L1486" s="10" t="str">
        <f t="shared" si="163"/>
        <v>-</v>
      </c>
      <c r="M1486" s="10" t="str">
        <f t="shared" si="164"/>
        <v>-</v>
      </c>
      <c r="N1486" s="10" t="str">
        <f t="shared" si="165"/>
        <v>-</v>
      </c>
    </row>
    <row r="1487" spans="1:14">
      <c r="A1487" s="62" t="s">
        <v>18</v>
      </c>
      <c r="B1487" s="18"/>
      <c r="C1487" s="18"/>
      <c r="D1487" s="19"/>
      <c r="E1487" s="20"/>
      <c r="F1487" s="66"/>
      <c r="G1487" s="18"/>
      <c r="H1487" s="9" t="str">
        <f t="shared" si="161"/>
        <v>-</v>
      </c>
      <c r="I1487" s="109" t="str">
        <f t="shared" si="166"/>
        <v xml:space="preserve"> </v>
      </c>
      <c r="J1487" s="10" t="str">
        <f t="shared" si="167"/>
        <v>-</v>
      </c>
      <c r="K1487" s="10" t="str">
        <f t="shared" si="162"/>
        <v>-</v>
      </c>
      <c r="L1487" s="10" t="str">
        <f t="shared" si="163"/>
        <v>-</v>
      </c>
      <c r="M1487" s="10" t="str">
        <f t="shared" si="164"/>
        <v>-</v>
      </c>
      <c r="N1487" s="10" t="str">
        <f t="shared" si="165"/>
        <v>-</v>
      </c>
    </row>
    <row r="1488" spans="1:14">
      <c r="A1488" s="62" t="s">
        <v>18</v>
      </c>
      <c r="B1488" s="18"/>
      <c r="C1488" s="18"/>
      <c r="D1488" s="19"/>
      <c r="E1488" s="20"/>
      <c r="F1488" s="66"/>
      <c r="G1488" s="18"/>
      <c r="H1488" s="9" t="str">
        <f t="shared" si="161"/>
        <v>-</v>
      </c>
      <c r="I1488" s="109" t="str">
        <f t="shared" si="166"/>
        <v xml:space="preserve"> </v>
      </c>
      <c r="J1488" s="10" t="str">
        <f t="shared" si="167"/>
        <v>-</v>
      </c>
      <c r="K1488" s="10" t="str">
        <f t="shared" si="162"/>
        <v>-</v>
      </c>
      <c r="L1488" s="10" t="str">
        <f t="shared" si="163"/>
        <v>-</v>
      </c>
      <c r="M1488" s="10" t="str">
        <f t="shared" si="164"/>
        <v>-</v>
      </c>
      <c r="N1488" s="10" t="str">
        <f t="shared" si="165"/>
        <v>-</v>
      </c>
    </row>
    <row r="1489" spans="1:14">
      <c r="A1489" s="62" t="s">
        <v>18</v>
      </c>
      <c r="B1489" s="18"/>
      <c r="C1489" s="18"/>
      <c r="D1489" s="19"/>
      <c r="E1489" s="20"/>
      <c r="F1489" s="66"/>
      <c r="G1489" s="18"/>
      <c r="H1489" s="9" t="str">
        <f t="shared" si="161"/>
        <v>-</v>
      </c>
      <c r="I1489" s="109" t="str">
        <f t="shared" si="166"/>
        <v xml:space="preserve"> </v>
      </c>
      <c r="J1489" s="10" t="str">
        <f t="shared" si="167"/>
        <v>-</v>
      </c>
      <c r="K1489" s="10" t="str">
        <f t="shared" si="162"/>
        <v>-</v>
      </c>
      <c r="L1489" s="10" t="str">
        <f t="shared" si="163"/>
        <v>-</v>
      </c>
      <c r="M1489" s="10" t="str">
        <f t="shared" si="164"/>
        <v>-</v>
      </c>
      <c r="N1489" s="10" t="str">
        <f t="shared" si="165"/>
        <v>-</v>
      </c>
    </row>
    <row r="1490" spans="1:14">
      <c r="A1490" s="62" t="s">
        <v>18</v>
      </c>
      <c r="B1490" s="18"/>
      <c r="C1490" s="18"/>
      <c r="D1490" s="19"/>
      <c r="E1490" s="20"/>
      <c r="F1490" s="66"/>
      <c r="G1490" s="18"/>
      <c r="H1490" s="9" t="str">
        <f t="shared" si="161"/>
        <v>-</v>
      </c>
      <c r="I1490" s="109" t="str">
        <f t="shared" si="166"/>
        <v xml:space="preserve"> </v>
      </c>
      <c r="J1490" s="10" t="str">
        <f t="shared" si="167"/>
        <v>-</v>
      </c>
      <c r="K1490" s="10" t="str">
        <f t="shared" si="162"/>
        <v>-</v>
      </c>
      <c r="L1490" s="10" t="str">
        <f t="shared" si="163"/>
        <v>-</v>
      </c>
      <c r="M1490" s="10" t="str">
        <f t="shared" si="164"/>
        <v>-</v>
      </c>
      <c r="N1490" s="10" t="str">
        <f t="shared" si="165"/>
        <v>-</v>
      </c>
    </row>
    <row r="1491" spans="1:14">
      <c r="A1491" s="62" t="s">
        <v>18</v>
      </c>
      <c r="B1491" s="18"/>
      <c r="C1491" s="18"/>
      <c r="D1491" s="19"/>
      <c r="E1491" s="20"/>
      <c r="F1491" s="66"/>
      <c r="G1491" s="18"/>
      <c r="H1491" s="9" t="str">
        <f t="shared" si="161"/>
        <v>-</v>
      </c>
      <c r="I1491" s="109" t="str">
        <f t="shared" si="166"/>
        <v xml:space="preserve"> </v>
      </c>
      <c r="J1491" s="10" t="str">
        <f t="shared" si="167"/>
        <v>-</v>
      </c>
      <c r="K1491" s="10" t="str">
        <f t="shared" si="162"/>
        <v>-</v>
      </c>
      <c r="L1491" s="10" t="str">
        <f t="shared" si="163"/>
        <v>-</v>
      </c>
      <c r="M1491" s="10" t="str">
        <f t="shared" si="164"/>
        <v>-</v>
      </c>
      <c r="N1491" s="10" t="str">
        <f t="shared" si="165"/>
        <v>-</v>
      </c>
    </row>
    <row r="1492" spans="1:14">
      <c r="A1492" s="62" t="s">
        <v>18</v>
      </c>
      <c r="B1492" s="18"/>
      <c r="C1492" s="18"/>
      <c r="D1492" s="19"/>
      <c r="E1492" s="20"/>
      <c r="F1492" s="66"/>
      <c r="G1492" s="18"/>
      <c r="H1492" s="9" t="str">
        <f t="shared" si="161"/>
        <v>-</v>
      </c>
      <c r="I1492" s="109" t="str">
        <f t="shared" si="166"/>
        <v xml:space="preserve"> </v>
      </c>
      <c r="J1492" s="10" t="str">
        <f t="shared" si="167"/>
        <v>-</v>
      </c>
      <c r="K1492" s="10" t="str">
        <f t="shared" si="162"/>
        <v>-</v>
      </c>
      <c r="L1492" s="10" t="str">
        <f t="shared" si="163"/>
        <v>-</v>
      </c>
      <c r="M1492" s="10" t="str">
        <f t="shared" si="164"/>
        <v>-</v>
      </c>
      <c r="N1492" s="10" t="str">
        <f t="shared" si="165"/>
        <v>-</v>
      </c>
    </row>
    <row r="1493" spans="1:14">
      <c r="A1493" s="62" t="s">
        <v>18</v>
      </c>
      <c r="B1493" s="18"/>
      <c r="C1493" s="18"/>
      <c r="D1493" s="19"/>
      <c r="E1493" s="20"/>
      <c r="F1493" s="66"/>
      <c r="G1493" s="18"/>
      <c r="H1493" s="9" t="str">
        <f t="shared" si="161"/>
        <v>-</v>
      </c>
      <c r="I1493" s="109" t="str">
        <f t="shared" si="166"/>
        <v xml:space="preserve"> </v>
      </c>
      <c r="J1493" s="10" t="str">
        <f t="shared" si="167"/>
        <v>-</v>
      </c>
      <c r="K1493" s="10" t="str">
        <f t="shared" si="162"/>
        <v>-</v>
      </c>
      <c r="L1493" s="10" t="str">
        <f t="shared" si="163"/>
        <v>-</v>
      </c>
      <c r="M1493" s="10" t="str">
        <f t="shared" si="164"/>
        <v>-</v>
      </c>
      <c r="N1493" s="10" t="str">
        <f t="shared" si="165"/>
        <v>-</v>
      </c>
    </row>
    <row r="1494" spans="1:14">
      <c r="A1494" s="62" t="s">
        <v>18</v>
      </c>
      <c r="B1494" s="18"/>
      <c r="C1494" s="18"/>
      <c r="D1494" s="19"/>
      <c r="E1494" s="20"/>
      <c r="F1494" s="66"/>
      <c r="G1494" s="18"/>
      <c r="H1494" s="9" t="str">
        <f t="shared" si="161"/>
        <v>-</v>
      </c>
      <c r="I1494" s="109" t="str">
        <f t="shared" si="166"/>
        <v xml:space="preserve"> </v>
      </c>
      <c r="J1494" s="10" t="str">
        <f t="shared" si="167"/>
        <v>-</v>
      </c>
      <c r="K1494" s="10" t="str">
        <f t="shared" si="162"/>
        <v>-</v>
      </c>
      <c r="L1494" s="10" t="str">
        <f t="shared" si="163"/>
        <v>-</v>
      </c>
      <c r="M1494" s="10" t="str">
        <f t="shared" si="164"/>
        <v>-</v>
      </c>
      <c r="N1494" s="10" t="str">
        <f t="shared" si="165"/>
        <v>-</v>
      </c>
    </row>
    <row r="1495" spans="1:14">
      <c r="A1495" s="62" t="s">
        <v>18</v>
      </c>
      <c r="B1495" s="18"/>
      <c r="C1495" s="18"/>
      <c r="D1495" s="19"/>
      <c r="E1495" s="20"/>
      <c r="F1495" s="66"/>
      <c r="G1495" s="18"/>
      <c r="H1495" s="9" t="str">
        <f t="shared" si="161"/>
        <v>-</v>
      </c>
      <c r="I1495" s="109" t="str">
        <f t="shared" si="166"/>
        <v xml:space="preserve"> </v>
      </c>
      <c r="J1495" s="10" t="str">
        <f t="shared" si="167"/>
        <v>-</v>
      </c>
      <c r="K1495" s="10" t="str">
        <f t="shared" si="162"/>
        <v>-</v>
      </c>
      <c r="L1495" s="10" t="str">
        <f t="shared" si="163"/>
        <v>-</v>
      </c>
      <c r="M1495" s="10" t="str">
        <f t="shared" si="164"/>
        <v>-</v>
      </c>
      <c r="N1495" s="10" t="str">
        <f t="shared" si="165"/>
        <v>-</v>
      </c>
    </row>
    <row r="1496" spans="1:14">
      <c r="A1496" s="62" t="s">
        <v>18</v>
      </c>
      <c r="B1496" s="18"/>
      <c r="C1496" s="18"/>
      <c r="D1496" s="19"/>
      <c r="E1496" s="20"/>
      <c r="F1496" s="66"/>
      <c r="G1496" s="18"/>
      <c r="H1496" s="9" t="str">
        <f t="shared" si="161"/>
        <v>-</v>
      </c>
      <c r="I1496" s="109" t="str">
        <f t="shared" si="166"/>
        <v xml:space="preserve"> </v>
      </c>
      <c r="J1496" s="10" t="str">
        <f t="shared" si="167"/>
        <v>-</v>
      </c>
      <c r="K1496" s="10" t="str">
        <f t="shared" si="162"/>
        <v>-</v>
      </c>
      <c r="L1496" s="10" t="str">
        <f t="shared" si="163"/>
        <v>-</v>
      </c>
      <c r="M1496" s="10" t="str">
        <f t="shared" si="164"/>
        <v>-</v>
      </c>
      <c r="N1496" s="10" t="str">
        <f t="shared" si="165"/>
        <v>-</v>
      </c>
    </row>
    <row r="1497" spans="1:14">
      <c r="A1497" s="62" t="s">
        <v>18</v>
      </c>
      <c r="B1497" s="18"/>
      <c r="C1497" s="18"/>
      <c r="D1497" s="19"/>
      <c r="E1497" s="20"/>
      <c r="F1497" s="66"/>
      <c r="G1497" s="18"/>
      <c r="H1497" s="9" t="str">
        <f t="shared" si="161"/>
        <v>-</v>
      </c>
      <c r="I1497" s="109" t="str">
        <f t="shared" si="166"/>
        <v xml:space="preserve"> </v>
      </c>
      <c r="J1497" s="10" t="str">
        <f t="shared" si="167"/>
        <v>-</v>
      </c>
      <c r="K1497" s="10" t="str">
        <f t="shared" si="162"/>
        <v>-</v>
      </c>
      <c r="L1497" s="10" t="str">
        <f t="shared" si="163"/>
        <v>-</v>
      </c>
      <c r="M1497" s="10" t="str">
        <f t="shared" si="164"/>
        <v>-</v>
      </c>
      <c r="N1497" s="10" t="str">
        <f t="shared" si="165"/>
        <v>-</v>
      </c>
    </row>
    <row r="1498" spans="1:14">
      <c r="A1498" s="62" t="s">
        <v>18</v>
      </c>
      <c r="B1498" s="18"/>
      <c r="C1498" s="18"/>
      <c r="D1498" s="19"/>
      <c r="E1498" s="20"/>
      <c r="F1498" s="66"/>
      <c r="G1498" s="18"/>
      <c r="H1498" s="9" t="str">
        <f t="shared" si="161"/>
        <v>-</v>
      </c>
      <c r="I1498" s="109" t="str">
        <f t="shared" si="166"/>
        <v xml:space="preserve"> </v>
      </c>
      <c r="J1498" s="10" t="str">
        <f t="shared" si="167"/>
        <v>-</v>
      </c>
      <c r="K1498" s="10" t="str">
        <f t="shared" si="162"/>
        <v>-</v>
      </c>
      <c r="L1498" s="10" t="str">
        <f t="shared" si="163"/>
        <v>-</v>
      </c>
      <c r="M1498" s="10" t="str">
        <f t="shared" si="164"/>
        <v>-</v>
      </c>
      <c r="N1498" s="10" t="str">
        <f t="shared" si="165"/>
        <v>-</v>
      </c>
    </row>
    <row r="1499" spans="1:14">
      <c r="A1499" s="62" t="s">
        <v>18</v>
      </c>
      <c r="B1499" s="18"/>
      <c r="C1499" s="18"/>
      <c r="D1499" s="19"/>
      <c r="E1499" s="20"/>
      <c r="F1499" s="66"/>
      <c r="G1499" s="18"/>
      <c r="H1499" s="9" t="str">
        <f t="shared" si="161"/>
        <v>-</v>
      </c>
      <c r="I1499" s="109" t="str">
        <f t="shared" si="166"/>
        <v xml:space="preserve"> </v>
      </c>
      <c r="J1499" s="10" t="str">
        <f t="shared" si="167"/>
        <v>-</v>
      </c>
      <c r="K1499" s="10" t="str">
        <f t="shared" si="162"/>
        <v>-</v>
      </c>
      <c r="L1499" s="10" t="str">
        <f t="shared" si="163"/>
        <v>-</v>
      </c>
      <c r="M1499" s="10" t="str">
        <f t="shared" si="164"/>
        <v>-</v>
      </c>
      <c r="N1499" s="10" t="str">
        <f t="shared" si="165"/>
        <v>-</v>
      </c>
    </row>
    <row r="1500" spans="1:14">
      <c r="A1500" s="62" t="s">
        <v>18</v>
      </c>
      <c r="B1500" s="18"/>
      <c r="C1500" s="18"/>
      <c r="D1500" s="19"/>
      <c r="E1500" s="20"/>
      <c r="F1500" s="66"/>
      <c r="G1500" s="18"/>
      <c r="H1500" s="9" t="str">
        <f t="shared" si="161"/>
        <v>-</v>
      </c>
      <c r="I1500" s="109" t="str">
        <f t="shared" si="166"/>
        <v xml:space="preserve"> </v>
      </c>
      <c r="J1500" s="10" t="str">
        <f t="shared" si="167"/>
        <v>-</v>
      </c>
      <c r="K1500" s="10" t="str">
        <f t="shared" si="162"/>
        <v>-</v>
      </c>
      <c r="L1500" s="10" t="str">
        <f t="shared" si="163"/>
        <v>-</v>
      </c>
      <c r="M1500" s="10" t="str">
        <f t="shared" si="164"/>
        <v>-</v>
      </c>
      <c r="N1500" s="10" t="str">
        <f t="shared" si="165"/>
        <v>-</v>
      </c>
    </row>
    <row r="1501" spans="1:14">
      <c r="A1501" s="62" t="s">
        <v>18</v>
      </c>
      <c r="B1501" s="18"/>
      <c r="C1501" s="18"/>
      <c r="D1501" s="19"/>
      <c r="E1501" s="20"/>
      <c r="F1501" s="66"/>
      <c r="G1501" s="18"/>
      <c r="H1501" s="9" t="str">
        <f t="shared" si="161"/>
        <v>-</v>
      </c>
      <c r="I1501" s="109" t="str">
        <f t="shared" si="166"/>
        <v xml:space="preserve"> </v>
      </c>
      <c r="J1501" s="10" t="str">
        <f t="shared" si="167"/>
        <v>-</v>
      </c>
      <c r="K1501" s="10" t="str">
        <f t="shared" si="162"/>
        <v>-</v>
      </c>
      <c r="L1501" s="10" t="str">
        <f t="shared" si="163"/>
        <v>-</v>
      </c>
      <c r="M1501" s="10" t="str">
        <f t="shared" si="164"/>
        <v>-</v>
      </c>
      <c r="N1501" s="10" t="str">
        <f t="shared" si="165"/>
        <v>-</v>
      </c>
    </row>
    <row r="1502" spans="1:14">
      <c r="A1502" s="62" t="s">
        <v>18</v>
      </c>
      <c r="B1502" s="18"/>
      <c r="C1502" s="18"/>
      <c r="D1502" s="19"/>
      <c r="E1502" s="20"/>
      <c r="F1502" s="66"/>
      <c r="G1502" s="18"/>
      <c r="H1502" s="9" t="str">
        <f t="shared" si="161"/>
        <v>-</v>
      </c>
      <c r="I1502" s="109" t="str">
        <f t="shared" si="166"/>
        <v xml:space="preserve"> </v>
      </c>
      <c r="J1502" s="10" t="str">
        <f t="shared" si="167"/>
        <v>-</v>
      </c>
      <c r="K1502" s="10" t="str">
        <f t="shared" si="162"/>
        <v>-</v>
      </c>
      <c r="L1502" s="10" t="str">
        <f t="shared" si="163"/>
        <v>-</v>
      </c>
      <c r="M1502" s="10" t="str">
        <f t="shared" si="164"/>
        <v>-</v>
      </c>
      <c r="N1502" s="10" t="str">
        <f t="shared" si="165"/>
        <v>-</v>
      </c>
    </row>
    <row r="1503" spans="1:14">
      <c r="A1503" s="62" t="s">
        <v>18</v>
      </c>
      <c r="B1503" s="18"/>
      <c r="C1503" s="18"/>
      <c r="D1503" s="19"/>
      <c r="E1503" s="20"/>
      <c r="F1503" s="66"/>
      <c r="G1503" s="18"/>
      <c r="H1503" s="9" t="str">
        <f t="shared" si="161"/>
        <v>-</v>
      </c>
      <c r="I1503" s="109" t="str">
        <f t="shared" si="166"/>
        <v xml:space="preserve"> </v>
      </c>
      <c r="J1503" s="10" t="str">
        <f t="shared" si="167"/>
        <v>-</v>
      </c>
      <c r="K1503" s="10" t="str">
        <f t="shared" si="162"/>
        <v>-</v>
      </c>
      <c r="L1503" s="10" t="str">
        <f t="shared" si="163"/>
        <v>-</v>
      </c>
      <c r="M1503" s="10" t="str">
        <f t="shared" si="164"/>
        <v>-</v>
      </c>
      <c r="N1503" s="10" t="str">
        <f t="shared" si="165"/>
        <v>-</v>
      </c>
    </row>
    <row r="1504" spans="1:14">
      <c r="A1504" s="62" t="s">
        <v>18</v>
      </c>
      <c r="B1504" s="18"/>
      <c r="C1504" s="18"/>
      <c r="D1504" s="19"/>
      <c r="E1504" s="20"/>
      <c r="F1504" s="66"/>
      <c r="G1504" s="18"/>
      <c r="H1504" s="9" t="str">
        <f t="shared" si="161"/>
        <v>-</v>
      </c>
      <c r="I1504" s="109" t="str">
        <f t="shared" si="166"/>
        <v xml:space="preserve"> </v>
      </c>
      <c r="J1504" s="10" t="str">
        <f t="shared" si="167"/>
        <v>-</v>
      </c>
      <c r="K1504" s="10" t="str">
        <f t="shared" si="162"/>
        <v>-</v>
      </c>
      <c r="L1504" s="10" t="str">
        <f t="shared" si="163"/>
        <v>-</v>
      </c>
      <c r="M1504" s="10" t="str">
        <f t="shared" si="164"/>
        <v>-</v>
      </c>
      <c r="N1504" s="10" t="str">
        <f t="shared" si="165"/>
        <v>-</v>
      </c>
    </row>
    <row r="1505" spans="1:14">
      <c r="A1505" s="62" t="s">
        <v>18</v>
      </c>
      <c r="B1505" s="18"/>
      <c r="C1505" s="18"/>
      <c r="D1505" s="19"/>
      <c r="E1505" s="20"/>
      <c r="F1505" s="66"/>
      <c r="G1505" s="18"/>
      <c r="H1505" s="9" t="str">
        <f t="shared" si="161"/>
        <v>-</v>
      </c>
      <c r="I1505" s="109" t="str">
        <f t="shared" si="166"/>
        <v xml:space="preserve"> </v>
      </c>
      <c r="J1505" s="10" t="str">
        <f t="shared" si="167"/>
        <v>-</v>
      </c>
      <c r="K1505" s="10" t="str">
        <f t="shared" si="162"/>
        <v>-</v>
      </c>
      <c r="L1505" s="10" t="str">
        <f t="shared" si="163"/>
        <v>-</v>
      </c>
      <c r="M1505" s="10" t="str">
        <f t="shared" si="164"/>
        <v>-</v>
      </c>
      <c r="N1505" s="10" t="str">
        <f t="shared" si="165"/>
        <v>-</v>
      </c>
    </row>
    <row r="1506" spans="1:14">
      <c r="A1506" s="62" t="s">
        <v>18</v>
      </c>
      <c r="B1506" s="18"/>
      <c r="C1506" s="18"/>
      <c r="D1506" s="19"/>
      <c r="E1506" s="20"/>
      <c r="F1506" s="66"/>
      <c r="G1506" s="18"/>
      <c r="H1506" s="9" t="str">
        <f t="shared" si="161"/>
        <v>-</v>
      </c>
      <c r="I1506" s="109" t="str">
        <f t="shared" si="166"/>
        <v xml:space="preserve"> </v>
      </c>
      <c r="J1506" s="10" t="str">
        <f t="shared" si="167"/>
        <v>-</v>
      </c>
      <c r="K1506" s="10" t="str">
        <f t="shared" si="162"/>
        <v>-</v>
      </c>
      <c r="L1506" s="10" t="str">
        <f t="shared" si="163"/>
        <v>-</v>
      </c>
      <c r="M1506" s="10" t="str">
        <f t="shared" si="164"/>
        <v>-</v>
      </c>
      <c r="N1506" s="10" t="str">
        <f t="shared" si="165"/>
        <v>-</v>
      </c>
    </row>
    <row r="1507" spans="1:14">
      <c r="A1507" s="62" t="s">
        <v>18</v>
      </c>
      <c r="B1507" s="18"/>
      <c r="C1507" s="18"/>
      <c r="D1507" s="19"/>
      <c r="E1507" s="20"/>
      <c r="F1507" s="66"/>
      <c r="G1507" s="18"/>
      <c r="H1507" s="9" t="str">
        <f t="shared" si="161"/>
        <v>-</v>
      </c>
      <c r="I1507" s="109" t="str">
        <f t="shared" si="166"/>
        <v xml:space="preserve"> </v>
      </c>
      <c r="J1507" s="10" t="str">
        <f t="shared" si="167"/>
        <v>-</v>
      </c>
      <c r="K1507" s="10" t="str">
        <f t="shared" si="162"/>
        <v>-</v>
      </c>
      <c r="L1507" s="10" t="str">
        <f t="shared" si="163"/>
        <v>-</v>
      </c>
      <c r="M1507" s="10" t="str">
        <f t="shared" si="164"/>
        <v>-</v>
      </c>
      <c r="N1507" s="10" t="str">
        <f t="shared" si="165"/>
        <v>-</v>
      </c>
    </row>
    <row r="1508" spans="1:14">
      <c r="A1508" s="62" t="s">
        <v>18</v>
      </c>
      <c r="B1508" s="18"/>
      <c r="C1508" s="18"/>
      <c r="D1508" s="19"/>
      <c r="E1508" s="20"/>
      <c r="F1508" s="66"/>
      <c r="G1508" s="18"/>
      <c r="H1508" s="9" t="str">
        <f t="shared" si="161"/>
        <v>-</v>
      </c>
      <c r="I1508" s="109" t="str">
        <f t="shared" si="166"/>
        <v xml:space="preserve"> </v>
      </c>
      <c r="J1508" s="10" t="str">
        <f t="shared" si="167"/>
        <v>-</v>
      </c>
      <c r="K1508" s="10" t="str">
        <f t="shared" si="162"/>
        <v>-</v>
      </c>
      <c r="L1508" s="10" t="str">
        <f t="shared" si="163"/>
        <v>-</v>
      </c>
      <c r="M1508" s="10" t="str">
        <f t="shared" si="164"/>
        <v>-</v>
      </c>
      <c r="N1508" s="10" t="str">
        <f t="shared" si="165"/>
        <v>-</v>
      </c>
    </row>
    <row r="1509" spans="1:14">
      <c r="A1509" s="62" t="s">
        <v>18</v>
      </c>
      <c r="B1509" s="18"/>
      <c r="C1509" s="18"/>
      <c r="D1509" s="19"/>
      <c r="E1509" s="20"/>
      <c r="F1509" s="66"/>
      <c r="G1509" s="18"/>
      <c r="H1509" s="9" t="str">
        <f t="shared" si="161"/>
        <v>-</v>
      </c>
      <c r="I1509" s="109" t="str">
        <f t="shared" si="166"/>
        <v xml:space="preserve"> </v>
      </c>
      <c r="J1509" s="10" t="str">
        <f t="shared" si="167"/>
        <v>-</v>
      </c>
      <c r="K1509" s="10" t="str">
        <f t="shared" si="162"/>
        <v>-</v>
      </c>
      <c r="L1509" s="10" t="str">
        <f t="shared" si="163"/>
        <v>-</v>
      </c>
      <c r="M1509" s="10" t="str">
        <f t="shared" si="164"/>
        <v>-</v>
      </c>
      <c r="N1509" s="10" t="str">
        <f t="shared" si="165"/>
        <v>-</v>
      </c>
    </row>
    <row r="1510" spans="1:14">
      <c r="A1510" s="62" t="s">
        <v>18</v>
      </c>
      <c r="B1510" s="18"/>
      <c r="C1510" s="18"/>
      <c r="D1510" s="19"/>
      <c r="E1510" s="20"/>
      <c r="F1510" s="66"/>
      <c r="G1510" s="18"/>
      <c r="H1510" s="9" t="str">
        <f t="shared" si="161"/>
        <v>-</v>
      </c>
      <c r="I1510" s="109" t="str">
        <f t="shared" si="166"/>
        <v xml:space="preserve"> </v>
      </c>
      <c r="J1510" s="10" t="str">
        <f t="shared" si="167"/>
        <v>-</v>
      </c>
      <c r="K1510" s="10" t="str">
        <f t="shared" si="162"/>
        <v>-</v>
      </c>
      <c r="L1510" s="10" t="str">
        <f t="shared" si="163"/>
        <v>-</v>
      </c>
      <c r="M1510" s="10" t="str">
        <f t="shared" si="164"/>
        <v>-</v>
      </c>
      <c r="N1510" s="10" t="str">
        <f t="shared" si="165"/>
        <v>-</v>
      </c>
    </row>
    <row r="1511" spans="1:14">
      <c r="A1511" s="62" t="s">
        <v>18</v>
      </c>
      <c r="B1511" s="18"/>
      <c r="C1511" s="18"/>
      <c r="D1511" s="19"/>
      <c r="E1511" s="20"/>
      <c r="F1511" s="66"/>
      <c r="G1511" s="18"/>
      <c r="H1511" s="9" t="str">
        <f t="shared" si="161"/>
        <v>-</v>
      </c>
      <c r="I1511" s="109" t="str">
        <f t="shared" si="166"/>
        <v xml:space="preserve"> </v>
      </c>
      <c r="J1511" s="10" t="str">
        <f t="shared" si="167"/>
        <v>-</v>
      </c>
      <c r="K1511" s="10" t="str">
        <f t="shared" si="162"/>
        <v>-</v>
      </c>
      <c r="L1511" s="10" t="str">
        <f t="shared" si="163"/>
        <v>-</v>
      </c>
      <c r="M1511" s="10" t="str">
        <f t="shared" si="164"/>
        <v>-</v>
      </c>
      <c r="N1511" s="10" t="str">
        <f t="shared" si="165"/>
        <v>-</v>
      </c>
    </row>
    <row r="1512" spans="1:14">
      <c r="A1512" s="62" t="s">
        <v>18</v>
      </c>
      <c r="B1512" s="18"/>
      <c r="C1512" s="18"/>
      <c r="D1512" s="19"/>
      <c r="E1512" s="20"/>
      <c r="F1512" s="66"/>
      <c r="G1512" s="18"/>
      <c r="H1512" s="9" t="str">
        <f t="shared" si="161"/>
        <v>-</v>
      </c>
      <c r="I1512" s="109" t="str">
        <f t="shared" si="166"/>
        <v xml:space="preserve"> </v>
      </c>
      <c r="J1512" s="10" t="str">
        <f t="shared" si="167"/>
        <v>-</v>
      </c>
      <c r="K1512" s="10" t="str">
        <f t="shared" si="162"/>
        <v>-</v>
      </c>
      <c r="L1512" s="10" t="str">
        <f t="shared" si="163"/>
        <v>-</v>
      </c>
      <c r="M1512" s="10" t="str">
        <f t="shared" si="164"/>
        <v>-</v>
      </c>
      <c r="N1512" s="10" t="str">
        <f t="shared" si="165"/>
        <v>-</v>
      </c>
    </row>
    <row r="1513" spans="1:14">
      <c r="A1513" s="62" t="s">
        <v>18</v>
      </c>
      <c r="B1513" s="18"/>
      <c r="C1513" s="18"/>
      <c r="D1513" s="19"/>
      <c r="E1513" s="20"/>
      <c r="F1513" s="66"/>
      <c r="G1513" s="18"/>
      <c r="H1513" s="9" t="str">
        <f t="shared" si="161"/>
        <v>-</v>
      </c>
      <c r="I1513" s="109" t="str">
        <f t="shared" si="166"/>
        <v xml:space="preserve"> </v>
      </c>
      <c r="J1513" s="10" t="str">
        <f t="shared" si="167"/>
        <v>-</v>
      </c>
      <c r="K1513" s="10" t="str">
        <f t="shared" si="162"/>
        <v>-</v>
      </c>
      <c r="L1513" s="10" t="str">
        <f t="shared" si="163"/>
        <v>-</v>
      </c>
      <c r="M1513" s="10" t="str">
        <f t="shared" si="164"/>
        <v>-</v>
      </c>
      <c r="N1513" s="10" t="str">
        <f t="shared" si="165"/>
        <v>-</v>
      </c>
    </row>
    <row r="1514" spans="1:14">
      <c r="A1514" s="62" t="s">
        <v>18</v>
      </c>
      <c r="B1514" s="18"/>
      <c r="C1514" s="18"/>
      <c r="D1514" s="19"/>
      <c r="E1514" s="20"/>
      <c r="F1514" s="66"/>
      <c r="G1514" s="18"/>
      <c r="H1514" s="9" t="str">
        <f t="shared" si="161"/>
        <v>-</v>
      </c>
      <c r="I1514" s="109" t="str">
        <f t="shared" si="166"/>
        <v xml:space="preserve"> </v>
      </c>
      <c r="J1514" s="10" t="str">
        <f t="shared" si="167"/>
        <v>-</v>
      </c>
      <c r="K1514" s="10" t="str">
        <f t="shared" si="162"/>
        <v>-</v>
      </c>
      <c r="L1514" s="10" t="str">
        <f t="shared" si="163"/>
        <v>-</v>
      </c>
      <c r="M1514" s="10" t="str">
        <f t="shared" si="164"/>
        <v>-</v>
      </c>
      <c r="N1514" s="10" t="str">
        <f t="shared" si="165"/>
        <v>-</v>
      </c>
    </row>
    <row r="1515" spans="1:14">
      <c r="A1515" s="62" t="s">
        <v>18</v>
      </c>
      <c r="B1515" s="18"/>
      <c r="C1515" s="18"/>
      <c r="D1515" s="19"/>
      <c r="E1515" s="20"/>
      <c r="F1515" s="66"/>
      <c r="G1515" s="18"/>
      <c r="H1515" s="9" t="str">
        <f t="shared" si="161"/>
        <v>-</v>
      </c>
      <c r="I1515" s="109" t="str">
        <f t="shared" si="166"/>
        <v xml:space="preserve"> </v>
      </c>
      <c r="J1515" s="10" t="str">
        <f t="shared" si="167"/>
        <v>-</v>
      </c>
      <c r="K1515" s="10" t="str">
        <f t="shared" si="162"/>
        <v>-</v>
      </c>
      <c r="L1515" s="10" t="str">
        <f t="shared" si="163"/>
        <v>-</v>
      </c>
      <c r="M1515" s="10" t="str">
        <f t="shared" si="164"/>
        <v>-</v>
      </c>
      <c r="N1515" s="10" t="str">
        <f t="shared" si="165"/>
        <v>-</v>
      </c>
    </row>
    <row r="1516" spans="1:14">
      <c r="A1516" s="62" t="s">
        <v>18</v>
      </c>
      <c r="B1516" s="18"/>
      <c r="C1516" s="18"/>
      <c r="D1516" s="19"/>
      <c r="E1516" s="20"/>
      <c r="F1516" s="66"/>
      <c r="G1516" s="18"/>
      <c r="H1516" s="9" t="str">
        <f t="shared" si="161"/>
        <v>-</v>
      </c>
      <c r="I1516" s="109" t="str">
        <f t="shared" si="166"/>
        <v xml:space="preserve"> </v>
      </c>
      <c r="J1516" s="10" t="str">
        <f t="shared" si="167"/>
        <v>-</v>
      </c>
      <c r="K1516" s="10" t="str">
        <f t="shared" si="162"/>
        <v>-</v>
      </c>
      <c r="L1516" s="10" t="str">
        <f t="shared" si="163"/>
        <v>-</v>
      </c>
      <c r="M1516" s="10" t="str">
        <f t="shared" si="164"/>
        <v>-</v>
      </c>
      <c r="N1516" s="10" t="str">
        <f t="shared" si="165"/>
        <v>-</v>
      </c>
    </row>
    <row r="1517" spans="1:14">
      <c r="A1517" s="62" t="s">
        <v>18</v>
      </c>
      <c r="B1517" s="18"/>
      <c r="C1517" s="18"/>
      <c r="D1517" s="19"/>
      <c r="E1517" s="20"/>
      <c r="F1517" s="66"/>
      <c r="G1517" s="18"/>
      <c r="H1517" s="9" t="str">
        <f t="shared" si="161"/>
        <v>-</v>
      </c>
      <c r="I1517" s="109" t="str">
        <f t="shared" si="166"/>
        <v xml:space="preserve"> </v>
      </c>
      <c r="J1517" s="10" t="str">
        <f t="shared" si="167"/>
        <v>-</v>
      </c>
      <c r="K1517" s="10" t="str">
        <f t="shared" si="162"/>
        <v>-</v>
      </c>
      <c r="L1517" s="10" t="str">
        <f t="shared" si="163"/>
        <v>-</v>
      </c>
      <c r="M1517" s="10" t="str">
        <f t="shared" si="164"/>
        <v>-</v>
      </c>
      <c r="N1517" s="10" t="str">
        <f t="shared" si="165"/>
        <v>-</v>
      </c>
    </row>
    <row r="1518" spans="1:14">
      <c r="A1518" s="62" t="s">
        <v>18</v>
      </c>
      <c r="B1518" s="18"/>
      <c r="C1518" s="18"/>
      <c r="D1518" s="19"/>
      <c r="E1518" s="20"/>
      <c r="F1518" s="66"/>
      <c r="G1518" s="18"/>
      <c r="H1518" s="9" t="str">
        <f t="shared" si="161"/>
        <v>-</v>
      </c>
      <c r="I1518" s="109" t="str">
        <f t="shared" si="166"/>
        <v xml:space="preserve"> </v>
      </c>
      <c r="J1518" s="10" t="str">
        <f t="shared" si="167"/>
        <v>-</v>
      </c>
      <c r="K1518" s="10" t="str">
        <f t="shared" si="162"/>
        <v>-</v>
      </c>
      <c r="L1518" s="10" t="str">
        <f t="shared" si="163"/>
        <v>-</v>
      </c>
      <c r="M1518" s="10" t="str">
        <f t="shared" si="164"/>
        <v>-</v>
      </c>
      <c r="N1518" s="10" t="str">
        <f t="shared" si="165"/>
        <v>-</v>
      </c>
    </row>
    <row r="1519" spans="1:14">
      <c r="A1519" s="62" t="s">
        <v>18</v>
      </c>
      <c r="B1519" s="18"/>
      <c r="C1519" s="18"/>
      <c r="D1519" s="19"/>
      <c r="E1519" s="20"/>
      <c r="F1519" s="66"/>
      <c r="G1519" s="18"/>
      <c r="H1519" s="9" t="str">
        <f t="shared" si="161"/>
        <v>-</v>
      </c>
      <c r="I1519" s="109" t="str">
        <f t="shared" si="166"/>
        <v xml:space="preserve"> </v>
      </c>
      <c r="J1519" s="10" t="str">
        <f t="shared" si="167"/>
        <v>-</v>
      </c>
      <c r="K1519" s="10" t="str">
        <f t="shared" si="162"/>
        <v>-</v>
      </c>
      <c r="L1519" s="10" t="str">
        <f t="shared" si="163"/>
        <v>-</v>
      </c>
      <c r="M1519" s="10" t="str">
        <f t="shared" si="164"/>
        <v>-</v>
      </c>
      <c r="N1519" s="10" t="str">
        <f t="shared" si="165"/>
        <v>-</v>
      </c>
    </row>
    <row r="1520" spans="1:14">
      <c r="A1520" s="62" t="s">
        <v>18</v>
      </c>
      <c r="B1520" s="18"/>
      <c r="C1520" s="18"/>
      <c r="D1520" s="19"/>
      <c r="E1520" s="20"/>
      <c r="F1520" s="66"/>
      <c r="G1520" s="18"/>
      <c r="H1520" s="9" t="str">
        <f t="shared" si="161"/>
        <v>-</v>
      </c>
      <c r="I1520" s="109" t="str">
        <f t="shared" si="166"/>
        <v xml:space="preserve"> </v>
      </c>
      <c r="J1520" s="10" t="str">
        <f t="shared" si="167"/>
        <v>-</v>
      </c>
      <c r="K1520" s="10" t="str">
        <f t="shared" si="162"/>
        <v>-</v>
      </c>
      <c r="L1520" s="10" t="str">
        <f t="shared" si="163"/>
        <v>-</v>
      </c>
      <c r="M1520" s="10" t="str">
        <f t="shared" si="164"/>
        <v>-</v>
      </c>
      <c r="N1520" s="10" t="str">
        <f t="shared" si="165"/>
        <v>-</v>
      </c>
    </row>
    <row r="1521" spans="1:14">
      <c r="A1521" s="62" t="s">
        <v>18</v>
      </c>
      <c r="B1521" s="18"/>
      <c r="C1521" s="18"/>
      <c r="D1521" s="19"/>
      <c r="E1521" s="20"/>
      <c r="F1521" s="66"/>
      <c r="G1521" s="18"/>
      <c r="H1521" s="9" t="str">
        <f t="shared" si="161"/>
        <v>-</v>
      </c>
      <c r="I1521" s="109" t="str">
        <f t="shared" si="166"/>
        <v xml:space="preserve"> </v>
      </c>
      <c r="J1521" s="10" t="str">
        <f t="shared" si="167"/>
        <v>-</v>
      </c>
      <c r="K1521" s="10" t="str">
        <f t="shared" si="162"/>
        <v>-</v>
      </c>
      <c r="L1521" s="10" t="str">
        <f t="shared" si="163"/>
        <v>-</v>
      </c>
      <c r="M1521" s="10" t="str">
        <f t="shared" si="164"/>
        <v>-</v>
      </c>
      <c r="N1521" s="10" t="str">
        <f t="shared" si="165"/>
        <v>-</v>
      </c>
    </row>
    <row r="1522" spans="1:14">
      <c r="A1522" s="62" t="s">
        <v>18</v>
      </c>
      <c r="B1522" s="18"/>
      <c r="C1522" s="18"/>
      <c r="D1522" s="19"/>
      <c r="E1522" s="20"/>
      <c r="F1522" s="66"/>
      <c r="G1522" s="18"/>
      <c r="H1522" s="9" t="str">
        <f t="shared" si="161"/>
        <v>-</v>
      </c>
      <c r="I1522" s="109" t="str">
        <f t="shared" si="166"/>
        <v xml:space="preserve"> </v>
      </c>
      <c r="J1522" s="10" t="str">
        <f t="shared" si="167"/>
        <v>-</v>
      </c>
      <c r="K1522" s="10" t="str">
        <f t="shared" si="162"/>
        <v>-</v>
      </c>
      <c r="L1522" s="10" t="str">
        <f t="shared" si="163"/>
        <v>-</v>
      </c>
      <c r="M1522" s="10" t="str">
        <f t="shared" si="164"/>
        <v>-</v>
      </c>
      <c r="N1522" s="10" t="str">
        <f t="shared" si="165"/>
        <v>-</v>
      </c>
    </row>
    <row r="1523" spans="1:14">
      <c r="A1523" s="62" t="s">
        <v>18</v>
      </c>
      <c r="B1523" s="18"/>
      <c r="C1523" s="18"/>
      <c r="D1523" s="19"/>
      <c r="E1523" s="20"/>
      <c r="F1523" s="66"/>
      <c r="G1523" s="18"/>
      <c r="H1523" s="9" t="str">
        <f t="shared" si="161"/>
        <v>-</v>
      </c>
      <c r="I1523" s="109" t="str">
        <f t="shared" si="166"/>
        <v xml:space="preserve"> </v>
      </c>
      <c r="J1523" s="10" t="str">
        <f t="shared" si="167"/>
        <v>-</v>
      </c>
      <c r="K1523" s="10" t="str">
        <f t="shared" si="162"/>
        <v>-</v>
      </c>
      <c r="L1523" s="10" t="str">
        <f t="shared" si="163"/>
        <v>-</v>
      </c>
      <c r="M1523" s="10" t="str">
        <f t="shared" si="164"/>
        <v>-</v>
      </c>
      <c r="N1523" s="10" t="str">
        <f t="shared" si="165"/>
        <v>-</v>
      </c>
    </row>
    <row r="1524" spans="1:14">
      <c r="A1524" s="62" t="s">
        <v>18</v>
      </c>
      <c r="B1524" s="18"/>
      <c r="C1524" s="18"/>
      <c r="D1524" s="19"/>
      <c r="E1524" s="20"/>
      <c r="F1524" s="66"/>
      <c r="G1524" s="18"/>
      <c r="H1524" s="9" t="str">
        <f t="shared" si="161"/>
        <v>-</v>
      </c>
      <c r="I1524" s="109" t="str">
        <f t="shared" si="166"/>
        <v xml:space="preserve"> </v>
      </c>
      <c r="J1524" s="10" t="str">
        <f t="shared" si="167"/>
        <v>-</v>
      </c>
      <c r="K1524" s="10" t="str">
        <f t="shared" si="162"/>
        <v>-</v>
      </c>
      <c r="L1524" s="10" t="str">
        <f t="shared" si="163"/>
        <v>-</v>
      </c>
      <c r="M1524" s="10" t="str">
        <f t="shared" si="164"/>
        <v>-</v>
      </c>
      <c r="N1524" s="10" t="str">
        <f t="shared" si="165"/>
        <v>-</v>
      </c>
    </row>
    <row r="1525" spans="1:14">
      <c r="A1525" s="62" t="s">
        <v>18</v>
      </c>
      <c r="B1525" s="18"/>
      <c r="C1525" s="18"/>
      <c r="D1525" s="19"/>
      <c r="E1525" s="20"/>
      <c r="F1525" s="66"/>
      <c r="G1525" s="18"/>
      <c r="H1525" s="9" t="str">
        <f t="shared" si="161"/>
        <v>-</v>
      </c>
      <c r="I1525" s="109" t="str">
        <f t="shared" si="166"/>
        <v xml:space="preserve"> </v>
      </c>
      <c r="J1525" s="10" t="str">
        <f t="shared" si="167"/>
        <v>-</v>
      </c>
      <c r="K1525" s="10" t="str">
        <f t="shared" si="162"/>
        <v>-</v>
      </c>
      <c r="L1525" s="10" t="str">
        <f t="shared" si="163"/>
        <v>-</v>
      </c>
      <c r="M1525" s="10" t="str">
        <f t="shared" si="164"/>
        <v>-</v>
      </c>
      <c r="N1525" s="10" t="str">
        <f t="shared" si="165"/>
        <v>-</v>
      </c>
    </row>
    <row r="1526" spans="1:14">
      <c r="A1526" s="62" t="s">
        <v>18</v>
      </c>
      <c r="B1526" s="18"/>
      <c r="C1526" s="18"/>
      <c r="D1526" s="19"/>
      <c r="E1526" s="20"/>
      <c r="F1526" s="66"/>
      <c r="G1526" s="18"/>
      <c r="H1526" s="9" t="str">
        <f t="shared" si="161"/>
        <v>-</v>
      </c>
      <c r="I1526" s="109" t="str">
        <f t="shared" si="166"/>
        <v xml:space="preserve"> </v>
      </c>
      <c r="J1526" s="10" t="str">
        <f t="shared" si="167"/>
        <v>-</v>
      </c>
      <c r="K1526" s="10" t="str">
        <f t="shared" si="162"/>
        <v>-</v>
      </c>
      <c r="L1526" s="10" t="str">
        <f t="shared" si="163"/>
        <v>-</v>
      </c>
      <c r="M1526" s="10" t="str">
        <f t="shared" si="164"/>
        <v>-</v>
      </c>
      <c r="N1526" s="10" t="str">
        <f t="shared" si="165"/>
        <v>-</v>
      </c>
    </row>
    <row r="1527" spans="1:14">
      <c r="A1527" s="62" t="s">
        <v>18</v>
      </c>
      <c r="B1527" s="18"/>
      <c r="C1527" s="18"/>
      <c r="D1527" s="19"/>
      <c r="E1527" s="20"/>
      <c r="F1527" s="66"/>
      <c r="G1527" s="18"/>
      <c r="H1527" s="9" t="str">
        <f t="shared" si="161"/>
        <v>-</v>
      </c>
      <c r="I1527" s="109" t="str">
        <f t="shared" si="166"/>
        <v xml:space="preserve"> </v>
      </c>
      <c r="J1527" s="10" t="str">
        <f t="shared" si="167"/>
        <v>-</v>
      </c>
      <c r="K1527" s="10" t="str">
        <f t="shared" si="162"/>
        <v>-</v>
      </c>
      <c r="L1527" s="10" t="str">
        <f t="shared" si="163"/>
        <v>-</v>
      </c>
      <c r="M1527" s="10" t="str">
        <f t="shared" si="164"/>
        <v>-</v>
      </c>
      <c r="N1527" s="10" t="str">
        <f t="shared" si="165"/>
        <v>-</v>
      </c>
    </row>
    <row r="1528" spans="1:14">
      <c r="A1528" s="62" t="s">
        <v>18</v>
      </c>
      <c r="B1528" s="18"/>
      <c r="C1528" s="18"/>
      <c r="D1528" s="19"/>
      <c r="E1528" s="20"/>
      <c r="F1528" s="66"/>
      <c r="G1528" s="18"/>
      <c r="H1528" s="9" t="str">
        <f t="shared" si="161"/>
        <v>-</v>
      </c>
      <c r="I1528" s="109" t="str">
        <f t="shared" si="166"/>
        <v xml:space="preserve"> </v>
      </c>
      <c r="J1528" s="10" t="str">
        <f t="shared" si="167"/>
        <v>-</v>
      </c>
      <c r="K1528" s="10" t="str">
        <f t="shared" si="162"/>
        <v>-</v>
      </c>
      <c r="L1528" s="10" t="str">
        <f t="shared" si="163"/>
        <v>-</v>
      </c>
      <c r="M1528" s="10" t="str">
        <f t="shared" si="164"/>
        <v>-</v>
      </c>
      <c r="N1528" s="10" t="str">
        <f t="shared" si="165"/>
        <v>-</v>
      </c>
    </row>
    <row r="1529" spans="1:14">
      <c r="A1529" s="62" t="s">
        <v>18</v>
      </c>
      <c r="B1529" s="18"/>
      <c r="C1529" s="18"/>
      <c r="D1529" s="19"/>
      <c r="E1529" s="20"/>
      <c r="F1529" s="66"/>
      <c r="G1529" s="18"/>
      <c r="H1529" s="9" t="str">
        <f t="shared" si="161"/>
        <v>-</v>
      </c>
      <c r="I1529" s="109" t="str">
        <f t="shared" si="166"/>
        <v xml:space="preserve"> </v>
      </c>
      <c r="J1529" s="10" t="str">
        <f t="shared" si="167"/>
        <v>-</v>
      </c>
      <c r="K1529" s="10" t="str">
        <f t="shared" si="162"/>
        <v>-</v>
      </c>
      <c r="L1529" s="10" t="str">
        <f t="shared" si="163"/>
        <v>-</v>
      </c>
      <c r="M1529" s="10" t="str">
        <f t="shared" si="164"/>
        <v>-</v>
      </c>
      <c r="N1529" s="10" t="str">
        <f t="shared" si="165"/>
        <v>-</v>
      </c>
    </row>
    <row r="1530" spans="1:14">
      <c r="A1530" s="62" t="s">
        <v>18</v>
      </c>
      <c r="B1530" s="18"/>
      <c r="C1530" s="18"/>
      <c r="D1530" s="19"/>
      <c r="E1530" s="20"/>
      <c r="F1530" s="66"/>
      <c r="G1530" s="18"/>
      <c r="H1530" s="9" t="str">
        <f t="shared" si="161"/>
        <v>-</v>
      </c>
      <c r="I1530" s="109" t="str">
        <f t="shared" si="166"/>
        <v xml:space="preserve"> </v>
      </c>
      <c r="J1530" s="10" t="str">
        <f t="shared" si="167"/>
        <v>-</v>
      </c>
      <c r="K1530" s="10" t="str">
        <f t="shared" si="162"/>
        <v>-</v>
      </c>
      <c r="L1530" s="10" t="str">
        <f t="shared" si="163"/>
        <v>-</v>
      </c>
      <c r="M1530" s="10" t="str">
        <f t="shared" si="164"/>
        <v>-</v>
      </c>
      <c r="N1530" s="10" t="str">
        <f t="shared" si="165"/>
        <v>-</v>
      </c>
    </row>
    <row r="1531" spans="1:14">
      <c r="A1531" s="62" t="s">
        <v>18</v>
      </c>
      <c r="B1531" s="18"/>
      <c r="C1531" s="18"/>
      <c r="D1531" s="19"/>
      <c r="E1531" s="20"/>
      <c r="F1531" s="66"/>
      <c r="G1531" s="18"/>
      <c r="H1531" s="9" t="str">
        <f t="shared" si="161"/>
        <v>-</v>
      </c>
      <c r="I1531" s="109" t="str">
        <f t="shared" si="166"/>
        <v xml:space="preserve"> </v>
      </c>
      <c r="J1531" s="10" t="str">
        <f t="shared" si="167"/>
        <v>-</v>
      </c>
      <c r="K1531" s="10" t="str">
        <f t="shared" si="162"/>
        <v>-</v>
      </c>
      <c r="L1531" s="10" t="str">
        <f t="shared" si="163"/>
        <v>-</v>
      </c>
      <c r="M1531" s="10" t="str">
        <f t="shared" si="164"/>
        <v>-</v>
      </c>
      <c r="N1531" s="10" t="str">
        <f t="shared" si="165"/>
        <v>-</v>
      </c>
    </row>
    <row r="1532" spans="1:14">
      <c r="A1532" s="62" t="s">
        <v>18</v>
      </c>
      <c r="B1532" s="18"/>
      <c r="C1532" s="18"/>
      <c r="D1532" s="19"/>
      <c r="E1532" s="20"/>
      <c r="F1532" s="66"/>
      <c r="G1532" s="18"/>
      <c r="H1532" s="9" t="str">
        <f t="shared" si="161"/>
        <v>-</v>
      </c>
      <c r="I1532" s="109" t="str">
        <f t="shared" si="166"/>
        <v xml:space="preserve"> </v>
      </c>
      <c r="J1532" s="10" t="str">
        <f t="shared" si="167"/>
        <v>-</v>
      </c>
      <c r="K1532" s="10" t="str">
        <f t="shared" si="162"/>
        <v>-</v>
      </c>
      <c r="L1532" s="10" t="str">
        <f t="shared" si="163"/>
        <v>-</v>
      </c>
      <c r="M1532" s="10" t="str">
        <f t="shared" si="164"/>
        <v>-</v>
      </c>
      <c r="N1532" s="10" t="str">
        <f t="shared" si="165"/>
        <v>-</v>
      </c>
    </row>
    <row r="1533" spans="1:14">
      <c r="A1533" s="62" t="s">
        <v>18</v>
      </c>
      <c r="B1533" s="18"/>
      <c r="C1533" s="18"/>
      <c r="D1533" s="19"/>
      <c r="E1533" s="20"/>
      <c r="F1533" s="66"/>
      <c r="G1533" s="18"/>
      <c r="H1533" s="9" t="str">
        <f t="shared" si="161"/>
        <v>-</v>
      </c>
      <c r="I1533" s="109" t="str">
        <f t="shared" si="166"/>
        <v xml:space="preserve"> </v>
      </c>
      <c r="J1533" s="10" t="str">
        <f t="shared" si="167"/>
        <v>-</v>
      </c>
      <c r="K1533" s="10" t="str">
        <f t="shared" si="162"/>
        <v>-</v>
      </c>
      <c r="L1533" s="10" t="str">
        <f t="shared" si="163"/>
        <v>-</v>
      </c>
      <c r="M1533" s="10" t="str">
        <f t="shared" si="164"/>
        <v>-</v>
      </c>
      <c r="N1533" s="10" t="str">
        <f t="shared" si="165"/>
        <v>-</v>
      </c>
    </row>
    <row r="1534" spans="1:14">
      <c r="A1534" s="62" t="s">
        <v>18</v>
      </c>
      <c r="B1534" s="18"/>
      <c r="C1534" s="18"/>
      <c r="D1534" s="19"/>
      <c r="E1534" s="20"/>
      <c r="F1534" s="66"/>
      <c r="G1534" s="18"/>
      <c r="H1534" s="9" t="str">
        <f t="shared" si="161"/>
        <v>-</v>
      </c>
      <c r="I1534" s="109" t="str">
        <f t="shared" si="166"/>
        <v xml:space="preserve"> </v>
      </c>
      <c r="J1534" s="10" t="str">
        <f t="shared" si="167"/>
        <v>-</v>
      </c>
      <c r="K1534" s="10" t="str">
        <f t="shared" si="162"/>
        <v>-</v>
      </c>
      <c r="L1534" s="10" t="str">
        <f t="shared" si="163"/>
        <v>-</v>
      </c>
      <c r="M1534" s="10" t="str">
        <f t="shared" si="164"/>
        <v>-</v>
      </c>
      <c r="N1534" s="10" t="str">
        <f t="shared" si="165"/>
        <v>-</v>
      </c>
    </row>
    <row r="1535" spans="1:14">
      <c r="A1535" s="62" t="s">
        <v>18</v>
      </c>
      <c r="B1535" s="18"/>
      <c r="C1535" s="18"/>
      <c r="D1535" s="19"/>
      <c r="E1535" s="20"/>
      <c r="F1535" s="66"/>
      <c r="G1535" s="18"/>
      <c r="H1535" s="9" t="str">
        <f t="shared" si="161"/>
        <v>-</v>
      </c>
      <c r="I1535" s="109" t="str">
        <f t="shared" si="166"/>
        <v xml:space="preserve"> </v>
      </c>
      <c r="J1535" s="10" t="str">
        <f t="shared" si="167"/>
        <v>-</v>
      </c>
      <c r="K1535" s="10" t="str">
        <f t="shared" si="162"/>
        <v>-</v>
      </c>
      <c r="L1535" s="10" t="str">
        <f t="shared" si="163"/>
        <v>-</v>
      </c>
      <c r="M1535" s="10" t="str">
        <f t="shared" si="164"/>
        <v>-</v>
      </c>
      <c r="N1535" s="10" t="str">
        <f t="shared" si="165"/>
        <v>-</v>
      </c>
    </row>
    <row r="1536" spans="1:14">
      <c r="A1536" s="62" t="s">
        <v>18</v>
      </c>
      <c r="B1536" s="18"/>
      <c r="C1536" s="18"/>
      <c r="D1536" s="19"/>
      <c r="E1536" s="20"/>
      <c r="F1536" s="66"/>
      <c r="G1536" s="18"/>
      <c r="H1536" s="9" t="str">
        <f t="shared" si="161"/>
        <v>-</v>
      </c>
      <c r="I1536" s="109" t="str">
        <f t="shared" si="166"/>
        <v xml:space="preserve"> </v>
      </c>
      <c r="J1536" s="10" t="str">
        <f t="shared" si="167"/>
        <v>-</v>
      </c>
      <c r="K1536" s="10" t="str">
        <f t="shared" si="162"/>
        <v>-</v>
      </c>
      <c r="L1536" s="10" t="str">
        <f t="shared" si="163"/>
        <v>-</v>
      </c>
      <c r="M1536" s="10" t="str">
        <f t="shared" si="164"/>
        <v>-</v>
      </c>
      <c r="N1536" s="10" t="str">
        <f t="shared" si="165"/>
        <v>-</v>
      </c>
    </row>
    <row r="1537" spans="1:14">
      <c r="A1537" s="62" t="s">
        <v>18</v>
      </c>
      <c r="B1537" s="18"/>
      <c r="C1537" s="18"/>
      <c r="D1537" s="19"/>
      <c r="E1537" s="20"/>
      <c r="F1537" s="66"/>
      <c r="G1537" s="18"/>
      <c r="H1537" s="9" t="str">
        <f t="shared" si="161"/>
        <v>-</v>
      </c>
      <c r="I1537" s="109" t="str">
        <f t="shared" si="166"/>
        <v xml:space="preserve"> </v>
      </c>
      <c r="J1537" s="10" t="str">
        <f t="shared" si="167"/>
        <v>-</v>
      </c>
      <c r="K1537" s="10" t="str">
        <f t="shared" si="162"/>
        <v>-</v>
      </c>
      <c r="L1537" s="10" t="str">
        <f t="shared" si="163"/>
        <v>-</v>
      </c>
      <c r="M1537" s="10" t="str">
        <f t="shared" si="164"/>
        <v>-</v>
      </c>
      <c r="N1537" s="10" t="str">
        <f t="shared" si="165"/>
        <v>-</v>
      </c>
    </row>
    <row r="1538" spans="1:14">
      <c r="A1538" s="62" t="s">
        <v>18</v>
      </c>
      <c r="B1538" s="18"/>
      <c r="C1538" s="18"/>
      <c r="D1538" s="19"/>
      <c r="E1538" s="20"/>
      <c r="F1538" s="66"/>
      <c r="G1538" s="18"/>
      <c r="H1538" s="9" t="str">
        <f t="shared" ref="H1538:H1601" si="168">IF(COUNTA($B1538)&gt;0,IF(COUNTIFS($B$2:$B$2502,$B1538,$C$2:$C$2502,$C1538,$D$2:$D$2502,$D1538)&gt;1,"Duplicato","ok"),"-")</f>
        <v>-</v>
      </c>
      <c r="I1538" s="109" t="str">
        <f t="shared" si="166"/>
        <v xml:space="preserve"> </v>
      </c>
      <c r="J1538" s="10" t="str">
        <f t="shared" si="167"/>
        <v>-</v>
      </c>
      <c r="K1538" s="10" t="str">
        <f t="shared" ref="K1538:K1601" si="169">IF($B1538&gt;"",VLOOKUP($E1538&amp;$D1538,_DeterminaCategorie,3,TRUE),"-")</f>
        <v>-</v>
      </c>
      <c r="L1538" s="10" t="str">
        <f t="shared" ref="L1538:L1601" si="170">IF($B1538&gt;"",VLOOKUP($E1538&amp;$D1538,_DeterminaCategorie,4,TRUE),"-")</f>
        <v>-</v>
      </c>
      <c r="M1538" s="10" t="str">
        <f t="shared" ref="M1538:M1601" si="171">IF($B1538&gt;"",VLOOKUP($E1538&amp;$D1538,_DeterminaCategorie,6,TRUE),"-")</f>
        <v>-</v>
      </c>
      <c r="N1538" s="10" t="str">
        <f t="shared" ref="N1538:N1601" si="172">IF($B1538&gt;"",VLOOKUP($E1538&amp;$D1538,_DeterminaCategorie,7,TRUE),"-")</f>
        <v>-</v>
      </c>
    </row>
    <row r="1539" spans="1:14">
      <c r="A1539" s="62" t="s">
        <v>18</v>
      </c>
      <c r="B1539" s="18"/>
      <c r="C1539" s="18"/>
      <c r="D1539" s="19"/>
      <c r="E1539" s="20"/>
      <c r="F1539" s="66"/>
      <c r="G1539" s="18"/>
      <c r="H1539" s="9" t="str">
        <f t="shared" si="168"/>
        <v>-</v>
      </c>
      <c r="I1539" s="109" t="str">
        <f t="shared" si="166"/>
        <v xml:space="preserve"> </v>
      </c>
      <c r="J1539" s="10" t="str">
        <f t="shared" si="167"/>
        <v>-</v>
      </c>
      <c r="K1539" s="10" t="str">
        <f t="shared" si="169"/>
        <v>-</v>
      </c>
      <c r="L1539" s="10" t="str">
        <f t="shared" si="170"/>
        <v>-</v>
      </c>
      <c r="M1539" s="10" t="str">
        <f t="shared" si="171"/>
        <v>-</v>
      </c>
      <c r="N1539" s="10" t="str">
        <f t="shared" si="172"/>
        <v>-</v>
      </c>
    </row>
    <row r="1540" spans="1:14">
      <c r="A1540" s="62" t="s">
        <v>18</v>
      </c>
      <c r="B1540" s="18"/>
      <c r="C1540" s="18"/>
      <c r="D1540" s="19"/>
      <c r="E1540" s="20"/>
      <c r="F1540" s="66"/>
      <c r="G1540" s="18"/>
      <c r="H1540" s="9" t="str">
        <f t="shared" si="168"/>
        <v>-</v>
      </c>
      <c r="I1540" s="109" t="str">
        <f t="shared" si="166"/>
        <v xml:space="preserve"> </v>
      </c>
      <c r="J1540" s="10" t="str">
        <f t="shared" si="167"/>
        <v>-</v>
      </c>
      <c r="K1540" s="10" t="str">
        <f t="shared" si="169"/>
        <v>-</v>
      </c>
      <c r="L1540" s="10" t="str">
        <f t="shared" si="170"/>
        <v>-</v>
      </c>
      <c r="M1540" s="10" t="str">
        <f t="shared" si="171"/>
        <v>-</v>
      </c>
      <c r="N1540" s="10" t="str">
        <f t="shared" si="172"/>
        <v>-</v>
      </c>
    </row>
    <row r="1541" spans="1:14">
      <c r="A1541" s="62" t="s">
        <v>18</v>
      </c>
      <c r="B1541" s="18"/>
      <c r="C1541" s="18"/>
      <c r="D1541" s="19"/>
      <c r="E1541" s="20"/>
      <c r="F1541" s="66"/>
      <c r="G1541" s="18"/>
      <c r="H1541" s="9" t="str">
        <f t="shared" si="168"/>
        <v>-</v>
      </c>
      <c r="I1541" s="109" t="str">
        <f t="shared" si="166"/>
        <v xml:space="preserve"> </v>
      </c>
      <c r="J1541" s="10" t="str">
        <f t="shared" si="167"/>
        <v>-</v>
      </c>
      <c r="K1541" s="10" t="str">
        <f t="shared" si="169"/>
        <v>-</v>
      </c>
      <c r="L1541" s="10" t="str">
        <f t="shared" si="170"/>
        <v>-</v>
      </c>
      <c r="M1541" s="10" t="str">
        <f t="shared" si="171"/>
        <v>-</v>
      </c>
      <c r="N1541" s="10" t="str">
        <f t="shared" si="172"/>
        <v>-</v>
      </c>
    </row>
    <row r="1542" spans="1:14">
      <c r="A1542" s="62" t="s">
        <v>18</v>
      </c>
      <c r="B1542" s="18"/>
      <c r="C1542" s="18"/>
      <c r="D1542" s="19"/>
      <c r="E1542" s="20"/>
      <c r="F1542" s="66"/>
      <c r="G1542" s="18"/>
      <c r="H1542" s="9" t="str">
        <f t="shared" si="168"/>
        <v>-</v>
      </c>
      <c r="I1542" s="109" t="str">
        <f t="shared" si="166"/>
        <v xml:space="preserve"> </v>
      </c>
      <c r="J1542" s="10" t="str">
        <f t="shared" si="167"/>
        <v>-</v>
      </c>
      <c r="K1542" s="10" t="str">
        <f t="shared" si="169"/>
        <v>-</v>
      </c>
      <c r="L1542" s="10" t="str">
        <f t="shared" si="170"/>
        <v>-</v>
      </c>
      <c r="M1542" s="10" t="str">
        <f t="shared" si="171"/>
        <v>-</v>
      </c>
      <c r="N1542" s="10" t="str">
        <f t="shared" si="172"/>
        <v>-</v>
      </c>
    </row>
    <row r="1543" spans="1:14">
      <c r="A1543" s="62" t="s">
        <v>18</v>
      </c>
      <c r="B1543" s="18"/>
      <c r="C1543" s="18"/>
      <c r="D1543" s="19"/>
      <c r="E1543" s="20"/>
      <c r="F1543" s="66"/>
      <c r="G1543" s="18"/>
      <c r="H1543" s="9" t="str">
        <f t="shared" si="168"/>
        <v>-</v>
      </c>
      <c r="I1543" s="109" t="str">
        <f t="shared" si="166"/>
        <v xml:space="preserve"> </v>
      </c>
      <c r="J1543" s="10" t="str">
        <f t="shared" si="167"/>
        <v>-</v>
      </c>
      <c r="K1543" s="10" t="str">
        <f t="shared" si="169"/>
        <v>-</v>
      </c>
      <c r="L1543" s="10" t="str">
        <f t="shared" si="170"/>
        <v>-</v>
      </c>
      <c r="M1543" s="10" t="str">
        <f t="shared" si="171"/>
        <v>-</v>
      </c>
      <c r="N1543" s="10" t="str">
        <f t="shared" si="172"/>
        <v>-</v>
      </c>
    </row>
    <row r="1544" spans="1:14">
      <c r="A1544" s="62" t="s">
        <v>18</v>
      </c>
      <c r="B1544" s="18"/>
      <c r="C1544" s="18"/>
      <c r="D1544" s="19"/>
      <c r="E1544" s="20"/>
      <c r="F1544" s="66"/>
      <c r="G1544" s="18"/>
      <c r="H1544" s="9" t="str">
        <f t="shared" si="168"/>
        <v>-</v>
      </c>
      <c r="I1544" s="109" t="str">
        <f t="shared" si="166"/>
        <v xml:space="preserve"> </v>
      </c>
      <c r="J1544" s="10" t="str">
        <f t="shared" si="167"/>
        <v>-</v>
      </c>
      <c r="K1544" s="10" t="str">
        <f t="shared" si="169"/>
        <v>-</v>
      </c>
      <c r="L1544" s="10" t="str">
        <f t="shared" si="170"/>
        <v>-</v>
      </c>
      <c r="M1544" s="10" t="str">
        <f t="shared" si="171"/>
        <v>-</v>
      </c>
      <c r="N1544" s="10" t="str">
        <f t="shared" si="172"/>
        <v>-</v>
      </c>
    </row>
    <row r="1545" spans="1:14">
      <c r="A1545" s="62" t="s">
        <v>18</v>
      </c>
      <c r="B1545" s="18"/>
      <c r="C1545" s="18"/>
      <c r="D1545" s="19"/>
      <c r="E1545" s="20"/>
      <c r="F1545" s="66"/>
      <c r="G1545" s="18"/>
      <c r="H1545" s="9" t="str">
        <f t="shared" si="168"/>
        <v>-</v>
      </c>
      <c r="I1545" s="109" t="str">
        <f t="shared" si="166"/>
        <v xml:space="preserve"> </v>
      </c>
      <c r="J1545" s="10" t="str">
        <f t="shared" si="167"/>
        <v>-</v>
      </c>
      <c r="K1545" s="10" t="str">
        <f t="shared" si="169"/>
        <v>-</v>
      </c>
      <c r="L1545" s="10" t="str">
        <f t="shared" si="170"/>
        <v>-</v>
      </c>
      <c r="M1545" s="10" t="str">
        <f t="shared" si="171"/>
        <v>-</v>
      </c>
      <c r="N1545" s="10" t="str">
        <f t="shared" si="172"/>
        <v>-</v>
      </c>
    </row>
    <row r="1546" spans="1:14">
      <c r="A1546" s="62" t="s">
        <v>18</v>
      </c>
      <c r="B1546" s="18"/>
      <c r="C1546" s="18"/>
      <c r="D1546" s="19"/>
      <c r="E1546" s="20"/>
      <c r="F1546" s="66"/>
      <c r="G1546" s="18"/>
      <c r="H1546" s="9" t="str">
        <f t="shared" si="168"/>
        <v>-</v>
      </c>
      <c r="I1546" s="109" t="str">
        <f t="shared" si="166"/>
        <v xml:space="preserve"> </v>
      </c>
      <c r="J1546" s="10" t="str">
        <f t="shared" si="167"/>
        <v>-</v>
      </c>
      <c r="K1546" s="10" t="str">
        <f t="shared" si="169"/>
        <v>-</v>
      </c>
      <c r="L1546" s="10" t="str">
        <f t="shared" si="170"/>
        <v>-</v>
      </c>
      <c r="M1546" s="10" t="str">
        <f t="shared" si="171"/>
        <v>-</v>
      </c>
      <c r="N1546" s="10" t="str">
        <f t="shared" si="172"/>
        <v>-</v>
      </c>
    </row>
    <row r="1547" spans="1:14">
      <c r="A1547" s="62" t="s">
        <v>18</v>
      </c>
      <c r="B1547" s="18"/>
      <c r="C1547" s="18"/>
      <c r="D1547" s="19"/>
      <c r="E1547" s="20"/>
      <c r="F1547" s="66"/>
      <c r="G1547" s="18"/>
      <c r="H1547" s="9" t="str">
        <f t="shared" si="168"/>
        <v>-</v>
      </c>
      <c r="I1547" s="109" t="str">
        <f t="shared" si="166"/>
        <v xml:space="preserve"> </v>
      </c>
      <c r="J1547" s="10" t="str">
        <f t="shared" si="167"/>
        <v>-</v>
      </c>
      <c r="K1547" s="10" t="str">
        <f t="shared" si="169"/>
        <v>-</v>
      </c>
      <c r="L1547" s="10" t="str">
        <f t="shared" si="170"/>
        <v>-</v>
      </c>
      <c r="M1547" s="10" t="str">
        <f t="shared" si="171"/>
        <v>-</v>
      </c>
      <c r="N1547" s="10" t="str">
        <f t="shared" si="172"/>
        <v>-</v>
      </c>
    </row>
    <row r="1548" spans="1:14">
      <c r="A1548" s="62" t="s">
        <v>18</v>
      </c>
      <c r="B1548" s="18"/>
      <c r="C1548" s="18"/>
      <c r="D1548" s="19"/>
      <c r="E1548" s="20"/>
      <c r="F1548" s="66"/>
      <c r="G1548" s="18"/>
      <c r="H1548" s="9" t="str">
        <f t="shared" si="168"/>
        <v>-</v>
      </c>
      <c r="I1548" s="109" t="str">
        <f t="shared" si="166"/>
        <v xml:space="preserve"> </v>
      </c>
      <c r="J1548" s="10" t="str">
        <f t="shared" si="167"/>
        <v>-</v>
      </c>
      <c r="K1548" s="10" t="str">
        <f t="shared" si="169"/>
        <v>-</v>
      </c>
      <c r="L1548" s="10" t="str">
        <f t="shared" si="170"/>
        <v>-</v>
      </c>
      <c r="M1548" s="10" t="str">
        <f t="shared" si="171"/>
        <v>-</v>
      </c>
      <c r="N1548" s="10" t="str">
        <f t="shared" si="172"/>
        <v>-</v>
      </c>
    </row>
    <row r="1549" spans="1:14">
      <c r="A1549" s="62" t="s">
        <v>18</v>
      </c>
      <c r="B1549" s="18"/>
      <c r="C1549" s="18"/>
      <c r="D1549" s="19"/>
      <c r="E1549" s="20"/>
      <c r="F1549" s="66"/>
      <c r="G1549" s="18"/>
      <c r="H1549" s="9" t="str">
        <f t="shared" si="168"/>
        <v>-</v>
      </c>
      <c r="I1549" s="109" t="str">
        <f t="shared" si="166"/>
        <v xml:space="preserve"> </v>
      </c>
      <c r="J1549" s="10" t="str">
        <f t="shared" si="167"/>
        <v>-</v>
      </c>
      <c r="K1549" s="10" t="str">
        <f t="shared" si="169"/>
        <v>-</v>
      </c>
      <c r="L1549" s="10" t="str">
        <f t="shared" si="170"/>
        <v>-</v>
      </c>
      <c r="M1549" s="10" t="str">
        <f t="shared" si="171"/>
        <v>-</v>
      </c>
      <c r="N1549" s="10" t="str">
        <f t="shared" si="172"/>
        <v>-</v>
      </c>
    </row>
    <row r="1550" spans="1:14">
      <c r="A1550" s="62" t="s">
        <v>18</v>
      </c>
      <c r="B1550" s="18"/>
      <c r="C1550" s="18"/>
      <c r="D1550" s="19"/>
      <c r="E1550" s="20"/>
      <c r="F1550" s="66"/>
      <c r="G1550" s="18"/>
      <c r="H1550" s="9" t="str">
        <f t="shared" si="168"/>
        <v>-</v>
      </c>
      <c r="I1550" s="109" t="str">
        <f t="shared" si="166"/>
        <v xml:space="preserve"> </v>
      </c>
      <c r="J1550" s="10" t="str">
        <f t="shared" si="167"/>
        <v>-</v>
      </c>
      <c r="K1550" s="10" t="str">
        <f t="shared" si="169"/>
        <v>-</v>
      </c>
      <c r="L1550" s="10" t="str">
        <f t="shared" si="170"/>
        <v>-</v>
      </c>
      <c r="M1550" s="10" t="str">
        <f t="shared" si="171"/>
        <v>-</v>
      </c>
      <c r="N1550" s="10" t="str">
        <f t="shared" si="172"/>
        <v>-</v>
      </c>
    </row>
    <row r="1551" spans="1:14">
      <c r="A1551" s="62" t="s">
        <v>18</v>
      </c>
      <c r="B1551" s="18"/>
      <c r="C1551" s="18"/>
      <c r="D1551" s="19"/>
      <c r="E1551" s="20"/>
      <c r="F1551" s="66"/>
      <c r="G1551" s="18"/>
      <c r="H1551" s="9" t="str">
        <f t="shared" si="168"/>
        <v>-</v>
      </c>
      <c r="I1551" s="109" t="str">
        <f t="shared" si="166"/>
        <v xml:space="preserve"> </v>
      </c>
      <c r="J1551" s="10" t="str">
        <f t="shared" si="167"/>
        <v>-</v>
      </c>
      <c r="K1551" s="10" t="str">
        <f t="shared" si="169"/>
        <v>-</v>
      </c>
      <c r="L1551" s="10" t="str">
        <f t="shared" si="170"/>
        <v>-</v>
      </c>
      <c r="M1551" s="10" t="str">
        <f t="shared" si="171"/>
        <v>-</v>
      </c>
      <c r="N1551" s="10" t="str">
        <f t="shared" si="172"/>
        <v>-</v>
      </c>
    </row>
    <row r="1552" spans="1:14">
      <c r="A1552" s="62" t="s">
        <v>18</v>
      </c>
      <c r="B1552" s="18"/>
      <c r="C1552" s="18"/>
      <c r="D1552" s="19"/>
      <c r="E1552" s="20"/>
      <c r="F1552" s="66"/>
      <c r="G1552" s="18"/>
      <c r="H1552" s="9" t="str">
        <f t="shared" si="168"/>
        <v>-</v>
      </c>
      <c r="I1552" s="109" t="str">
        <f t="shared" si="166"/>
        <v xml:space="preserve"> </v>
      </c>
      <c r="J1552" s="10" t="str">
        <f t="shared" si="167"/>
        <v>-</v>
      </c>
      <c r="K1552" s="10" t="str">
        <f t="shared" si="169"/>
        <v>-</v>
      </c>
      <c r="L1552" s="10" t="str">
        <f t="shared" si="170"/>
        <v>-</v>
      </c>
      <c r="M1552" s="10" t="str">
        <f t="shared" si="171"/>
        <v>-</v>
      </c>
      <c r="N1552" s="10" t="str">
        <f t="shared" si="172"/>
        <v>-</v>
      </c>
    </row>
    <row r="1553" spans="1:14">
      <c r="A1553" s="62" t="s">
        <v>18</v>
      </c>
      <c r="B1553" s="18"/>
      <c r="C1553" s="18"/>
      <c r="D1553" s="19"/>
      <c r="E1553" s="20"/>
      <c r="F1553" s="66"/>
      <c r="G1553" s="18"/>
      <c r="H1553" s="9" t="str">
        <f t="shared" si="168"/>
        <v>-</v>
      </c>
      <c r="I1553" s="109" t="str">
        <f t="shared" si="166"/>
        <v xml:space="preserve"> </v>
      </c>
      <c r="J1553" s="10" t="str">
        <f t="shared" si="167"/>
        <v>-</v>
      </c>
      <c r="K1553" s="10" t="str">
        <f t="shared" si="169"/>
        <v>-</v>
      </c>
      <c r="L1553" s="10" t="str">
        <f t="shared" si="170"/>
        <v>-</v>
      </c>
      <c r="M1553" s="10" t="str">
        <f t="shared" si="171"/>
        <v>-</v>
      </c>
      <c r="N1553" s="10" t="str">
        <f t="shared" si="172"/>
        <v>-</v>
      </c>
    </row>
    <row r="1554" spans="1:14">
      <c r="A1554" s="62" t="s">
        <v>18</v>
      </c>
      <c r="B1554" s="18"/>
      <c r="C1554" s="18"/>
      <c r="D1554" s="19"/>
      <c r="E1554" s="20"/>
      <c r="F1554" s="66"/>
      <c r="G1554" s="18"/>
      <c r="H1554" s="9" t="str">
        <f t="shared" si="168"/>
        <v>-</v>
      </c>
      <c r="I1554" s="109" t="str">
        <f t="shared" si="166"/>
        <v xml:space="preserve"> </v>
      </c>
      <c r="J1554" s="10" t="str">
        <f t="shared" si="167"/>
        <v>-</v>
      </c>
      <c r="K1554" s="10" t="str">
        <f t="shared" si="169"/>
        <v>-</v>
      </c>
      <c r="L1554" s="10" t="str">
        <f t="shared" si="170"/>
        <v>-</v>
      </c>
      <c r="M1554" s="10" t="str">
        <f t="shared" si="171"/>
        <v>-</v>
      </c>
      <c r="N1554" s="10" t="str">
        <f t="shared" si="172"/>
        <v>-</v>
      </c>
    </row>
    <row r="1555" spans="1:14">
      <c r="A1555" s="62" t="s">
        <v>18</v>
      </c>
      <c r="B1555" s="18"/>
      <c r="C1555" s="18"/>
      <c r="D1555" s="19"/>
      <c r="E1555" s="20"/>
      <c r="F1555" s="66"/>
      <c r="G1555" s="18"/>
      <c r="H1555" s="9" t="str">
        <f t="shared" si="168"/>
        <v>-</v>
      </c>
      <c r="I1555" s="109" t="str">
        <f t="shared" si="166"/>
        <v xml:space="preserve"> </v>
      </c>
      <c r="J1555" s="10" t="str">
        <f t="shared" si="167"/>
        <v>-</v>
      </c>
      <c r="K1555" s="10" t="str">
        <f t="shared" si="169"/>
        <v>-</v>
      </c>
      <c r="L1555" s="10" t="str">
        <f t="shared" si="170"/>
        <v>-</v>
      </c>
      <c r="M1555" s="10" t="str">
        <f t="shared" si="171"/>
        <v>-</v>
      </c>
      <c r="N1555" s="10" t="str">
        <f t="shared" si="172"/>
        <v>-</v>
      </c>
    </row>
    <row r="1556" spans="1:14">
      <c r="A1556" s="62" t="s">
        <v>18</v>
      </c>
      <c r="B1556" s="18"/>
      <c r="C1556" s="18"/>
      <c r="D1556" s="19"/>
      <c r="E1556" s="20"/>
      <c r="F1556" s="66"/>
      <c r="G1556" s="18"/>
      <c r="H1556" s="9" t="str">
        <f t="shared" si="168"/>
        <v>-</v>
      </c>
      <c r="I1556" s="109" t="str">
        <f t="shared" si="166"/>
        <v xml:space="preserve"> </v>
      </c>
      <c r="J1556" s="10" t="str">
        <f t="shared" si="167"/>
        <v>-</v>
      </c>
      <c r="K1556" s="10" t="str">
        <f t="shared" si="169"/>
        <v>-</v>
      </c>
      <c r="L1556" s="10" t="str">
        <f t="shared" si="170"/>
        <v>-</v>
      </c>
      <c r="M1556" s="10" t="str">
        <f t="shared" si="171"/>
        <v>-</v>
      </c>
      <c r="N1556" s="10" t="str">
        <f t="shared" si="172"/>
        <v>-</v>
      </c>
    </row>
    <row r="1557" spans="1:14">
      <c r="A1557" s="62" t="s">
        <v>18</v>
      </c>
      <c r="B1557" s="18"/>
      <c r="C1557" s="18"/>
      <c r="D1557" s="19"/>
      <c r="E1557" s="20"/>
      <c r="F1557" s="66"/>
      <c r="G1557" s="18"/>
      <c r="H1557" s="9" t="str">
        <f t="shared" si="168"/>
        <v>-</v>
      </c>
      <c r="I1557" s="109" t="str">
        <f t="shared" si="166"/>
        <v xml:space="preserve"> </v>
      </c>
      <c r="J1557" s="10" t="str">
        <f t="shared" si="167"/>
        <v>-</v>
      </c>
      <c r="K1557" s="10" t="str">
        <f t="shared" si="169"/>
        <v>-</v>
      </c>
      <c r="L1557" s="10" t="str">
        <f t="shared" si="170"/>
        <v>-</v>
      </c>
      <c r="M1557" s="10" t="str">
        <f t="shared" si="171"/>
        <v>-</v>
      </c>
      <c r="N1557" s="10" t="str">
        <f t="shared" si="172"/>
        <v>-</v>
      </c>
    </row>
    <row r="1558" spans="1:14">
      <c r="A1558" s="62" t="s">
        <v>18</v>
      </c>
      <c r="B1558" s="18"/>
      <c r="C1558" s="18"/>
      <c r="D1558" s="19"/>
      <c r="E1558" s="20"/>
      <c r="F1558" s="66"/>
      <c r="G1558" s="18"/>
      <c r="H1558" s="9" t="str">
        <f t="shared" si="168"/>
        <v>-</v>
      </c>
      <c r="I1558" s="109" t="str">
        <f t="shared" si="166"/>
        <v xml:space="preserve"> </v>
      </c>
      <c r="J1558" s="10" t="str">
        <f t="shared" si="167"/>
        <v>-</v>
      </c>
      <c r="K1558" s="10" t="str">
        <f t="shared" si="169"/>
        <v>-</v>
      </c>
      <c r="L1558" s="10" t="str">
        <f t="shared" si="170"/>
        <v>-</v>
      </c>
      <c r="M1558" s="10" t="str">
        <f t="shared" si="171"/>
        <v>-</v>
      </c>
      <c r="N1558" s="10" t="str">
        <f t="shared" si="172"/>
        <v>-</v>
      </c>
    </row>
    <row r="1559" spans="1:14">
      <c r="A1559" s="62" t="s">
        <v>18</v>
      </c>
      <c r="B1559" s="18"/>
      <c r="C1559" s="18"/>
      <c r="D1559" s="19"/>
      <c r="E1559" s="20"/>
      <c r="F1559" s="66"/>
      <c r="G1559" s="18"/>
      <c r="H1559" s="9" t="str">
        <f t="shared" si="168"/>
        <v>-</v>
      </c>
      <c r="I1559" s="109" t="str">
        <f t="shared" si="166"/>
        <v xml:space="preserve"> </v>
      </c>
      <c r="J1559" s="10" t="str">
        <f t="shared" si="167"/>
        <v>-</v>
      </c>
      <c r="K1559" s="10" t="str">
        <f t="shared" si="169"/>
        <v>-</v>
      </c>
      <c r="L1559" s="10" t="str">
        <f t="shared" si="170"/>
        <v>-</v>
      </c>
      <c r="M1559" s="10" t="str">
        <f t="shared" si="171"/>
        <v>-</v>
      </c>
      <c r="N1559" s="10" t="str">
        <f t="shared" si="172"/>
        <v>-</v>
      </c>
    </row>
    <row r="1560" spans="1:14">
      <c r="A1560" s="62" t="s">
        <v>18</v>
      </c>
      <c r="B1560" s="18"/>
      <c r="C1560" s="18"/>
      <c r="D1560" s="19"/>
      <c r="E1560" s="20"/>
      <c r="F1560" s="66"/>
      <c r="G1560" s="18"/>
      <c r="H1560" s="9" t="str">
        <f t="shared" si="168"/>
        <v>-</v>
      </c>
      <c r="I1560" s="109" t="str">
        <f t="shared" si="166"/>
        <v xml:space="preserve"> </v>
      </c>
      <c r="J1560" s="10" t="str">
        <f t="shared" si="167"/>
        <v>-</v>
      </c>
      <c r="K1560" s="10" t="str">
        <f t="shared" si="169"/>
        <v>-</v>
      </c>
      <c r="L1560" s="10" t="str">
        <f t="shared" si="170"/>
        <v>-</v>
      </c>
      <c r="M1560" s="10" t="str">
        <f t="shared" si="171"/>
        <v>-</v>
      </c>
      <c r="N1560" s="10" t="str">
        <f t="shared" si="172"/>
        <v>-</v>
      </c>
    </row>
    <row r="1561" spans="1:14">
      <c r="A1561" s="62" t="s">
        <v>18</v>
      </c>
      <c r="B1561" s="18"/>
      <c r="C1561" s="18"/>
      <c r="D1561" s="19"/>
      <c r="E1561" s="20"/>
      <c r="F1561" s="66"/>
      <c r="G1561" s="18"/>
      <c r="H1561" s="9" t="str">
        <f t="shared" si="168"/>
        <v>-</v>
      </c>
      <c r="I1561" s="109" t="str">
        <f t="shared" si="166"/>
        <v xml:space="preserve"> </v>
      </c>
      <c r="J1561" s="10" t="str">
        <f t="shared" si="167"/>
        <v>-</v>
      </c>
      <c r="K1561" s="10" t="str">
        <f t="shared" si="169"/>
        <v>-</v>
      </c>
      <c r="L1561" s="10" t="str">
        <f t="shared" si="170"/>
        <v>-</v>
      </c>
      <c r="M1561" s="10" t="str">
        <f t="shared" si="171"/>
        <v>-</v>
      </c>
      <c r="N1561" s="10" t="str">
        <f t="shared" si="172"/>
        <v>-</v>
      </c>
    </row>
    <row r="1562" spans="1:14">
      <c r="A1562" s="62" t="s">
        <v>18</v>
      </c>
      <c r="B1562" s="18"/>
      <c r="C1562" s="18"/>
      <c r="D1562" s="19"/>
      <c r="E1562" s="20"/>
      <c r="F1562" s="66"/>
      <c r="G1562" s="18"/>
      <c r="H1562" s="9" t="str">
        <f t="shared" si="168"/>
        <v>-</v>
      </c>
      <c r="I1562" s="109" t="str">
        <f t="shared" si="166"/>
        <v xml:space="preserve"> </v>
      </c>
      <c r="J1562" s="10" t="str">
        <f t="shared" si="167"/>
        <v>-</v>
      </c>
      <c r="K1562" s="10" t="str">
        <f t="shared" si="169"/>
        <v>-</v>
      </c>
      <c r="L1562" s="10" t="str">
        <f t="shared" si="170"/>
        <v>-</v>
      </c>
      <c r="M1562" s="10" t="str">
        <f t="shared" si="171"/>
        <v>-</v>
      </c>
      <c r="N1562" s="10" t="str">
        <f t="shared" si="172"/>
        <v>-</v>
      </c>
    </row>
    <row r="1563" spans="1:14">
      <c r="A1563" s="62" t="s">
        <v>18</v>
      </c>
      <c r="B1563" s="18"/>
      <c r="C1563" s="18"/>
      <c r="D1563" s="19"/>
      <c r="E1563" s="20"/>
      <c r="F1563" s="66"/>
      <c r="G1563" s="18"/>
      <c r="H1563" s="9" t="str">
        <f t="shared" si="168"/>
        <v>-</v>
      </c>
      <c r="I1563" s="109" t="str">
        <f t="shared" si="166"/>
        <v xml:space="preserve"> </v>
      </c>
      <c r="J1563" s="10" t="str">
        <f t="shared" si="167"/>
        <v>-</v>
      </c>
      <c r="K1563" s="10" t="str">
        <f t="shared" si="169"/>
        <v>-</v>
      </c>
      <c r="L1563" s="10" t="str">
        <f t="shared" si="170"/>
        <v>-</v>
      </c>
      <c r="M1563" s="10" t="str">
        <f t="shared" si="171"/>
        <v>-</v>
      </c>
      <c r="N1563" s="10" t="str">
        <f t="shared" si="172"/>
        <v>-</v>
      </c>
    </row>
    <row r="1564" spans="1:14">
      <c r="A1564" s="62" t="s">
        <v>18</v>
      </c>
      <c r="B1564" s="18"/>
      <c r="C1564" s="18"/>
      <c r="D1564" s="19"/>
      <c r="E1564" s="20"/>
      <c r="F1564" s="66"/>
      <c r="G1564" s="18"/>
      <c r="H1564" s="9" t="str">
        <f t="shared" si="168"/>
        <v>-</v>
      </c>
      <c r="I1564" s="109" t="str">
        <f t="shared" si="166"/>
        <v xml:space="preserve"> </v>
      </c>
      <c r="J1564" s="10" t="str">
        <f t="shared" si="167"/>
        <v>-</v>
      </c>
      <c r="K1564" s="10" t="str">
        <f t="shared" si="169"/>
        <v>-</v>
      </c>
      <c r="L1564" s="10" t="str">
        <f t="shared" si="170"/>
        <v>-</v>
      </c>
      <c r="M1564" s="10" t="str">
        <f t="shared" si="171"/>
        <v>-</v>
      </c>
      <c r="N1564" s="10" t="str">
        <f t="shared" si="172"/>
        <v>-</v>
      </c>
    </row>
    <row r="1565" spans="1:14">
      <c r="A1565" s="62" t="s">
        <v>18</v>
      </c>
      <c r="B1565" s="18"/>
      <c r="C1565" s="18"/>
      <c r="D1565" s="19"/>
      <c r="E1565" s="20"/>
      <c r="F1565" s="66"/>
      <c r="G1565" s="18"/>
      <c r="H1565" s="9" t="str">
        <f t="shared" si="168"/>
        <v>-</v>
      </c>
      <c r="I1565" s="109" t="str">
        <f t="shared" si="166"/>
        <v xml:space="preserve"> </v>
      </c>
      <c r="J1565" s="10" t="str">
        <f t="shared" si="167"/>
        <v>-</v>
      </c>
      <c r="K1565" s="10" t="str">
        <f t="shared" si="169"/>
        <v>-</v>
      </c>
      <c r="L1565" s="10" t="str">
        <f t="shared" si="170"/>
        <v>-</v>
      </c>
      <c r="M1565" s="10" t="str">
        <f t="shared" si="171"/>
        <v>-</v>
      </c>
      <c r="N1565" s="10" t="str">
        <f t="shared" si="172"/>
        <v>-</v>
      </c>
    </row>
    <row r="1566" spans="1:14">
      <c r="A1566" s="62" t="s">
        <v>18</v>
      </c>
      <c r="B1566" s="18"/>
      <c r="C1566" s="18"/>
      <c r="D1566" s="19"/>
      <c r="E1566" s="20"/>
      <c r="F1566" s="66"/>
      <c r="G1566" s="18"/>
      <c r="H1566" s="9" t="str">
        <f t="shared" si="168"/>
        <v>-</v>
      </c>
      <c r="I1566" s="109" t="str">
        <f t="shared" si="166"/>
        <v xml:space="preserve"> </v>
      </c>
      <c r="J1566" s="10" t="str">
        <f t="shared" si="167"/>
        <v>-</v>
      </c>
      <c r="K1566" s="10" t="str">
        <f t="shared" si="169"/>
        <v>-</v>
      </c>
      <c r="L1566" s="10" t="str">
        <f t="shared" si="170"/>
        <v>-</v>
      </c>
      <c r="M1566" s="10" t="str">
        <f t="shared" si="171"/>
        <v>-</v>
      </c>
      <c r="N1566" s="10" t="str">
        <f t="shared" si="172"/>
        <v>-</v>
      </c>
    </row>
    <row r="1567" spans="1:14">
      <c r="A1567" s="62" t="s">
        <v>18</v>
      </c>
      <c r="B1567" s="18"/>
      <c r="C1567" s="18"/>
      <c r="D1567" s="19"/>
      <c r="E1567" s="20"/>
      <c r="F1567" s="66"/>
      <c r="G1567" s="18"/>
      <c r="H1567" s="9" t="str">
        <f t="shared" si="168"/>
        <v>-</v>
      </c>
      <c r="I1567" s="109" t="str">
        <f t="shared" si="166"/>
        <v xml:space="preserve"> </v>
      </c>
      <c r="J1567" s="10" t="str">
        <f t="shared" si="167"/>
        <v>-</v>
      </c>
      <c r="K1567" s="10" t="str">
        <f t="shared" si="169"/>
        <v>-</v>
      </c>
      <c r="L1567" s="10" t="str">
        <f t="shared" si="170"/>
        <v>-</v>
      </c>
      <c r="M1567" s="10" t="str">
        <f t="shared" si="171"/>
        <v>-</v>
      </c>
      <c r="N1567" s="10" t="str">
        <f t="shared" si="172"/>
        <v>-</v>
      </c>
    </row>
    <row r="1568" spans="1:14">
      <c r="A1568" s="62" t="s">
        <v>18</v>
      </c>
      <c r="B1568" s="18"/>
      <c r="C1568" s="18"/>
      <c r="D1568" s="19"/>
      <c r="E1568" s="20"/>
      <c r="F1568" s="66"/>
      <c r="G1568" s="18"/>
      <c r="H1568" s="9" t="str">
        <f t="shared" si="168"/>
        <v>-</v>
      </c>
      <c r="I1568" s="109" t="str">
        <f t="shared" si="166"/>
        <v xml:space="preserve"> </v>
      </c>
      <c r="J1568" s="10" t="str">
        <f t="shared" si="167"/>
        <v>-</v>
      </c>
      <c r="K1568" s="10" t="str">
        <f t="shared" si="169"/>
        <v>-</v>
      </c>
      <c r="L1568" s="10" t="str">
        <f t="shared" si="170"/>
        <v>-</v>
      </c>
      <c r="M1568" s="10" t="str">
        <f t="shared" si="171"/>
        <v>-</v>
      </c>
      <c r="N1568" s="10" t="str">
        <f t="shared" si="172"/>
        <v>-</v>
      </c>
    </row>
    <row r="1569" spans="1:14">
      <c r="A1569" s="62" t="s">
        <v>18</v>
      </c>
      <c r="B1569" s="18"/>
      <c r="C1569" s="18"/>
      <c r="D1569" s="19"/>
      <c r="E1569" s="20"/>
      <c r="F1569" s="66"/>
      <c r="G1569" s="18"/>
      <c r="H1569" s="9" t="str">
        <f t="shared" si="168"/>
        <v>-</v>
      </c>
      <c r="I1569" s="109" t="str">
        <f t="shared" si="166"/>
        <v xml:space="preserve"> </v>
      </c>
      <c r="J1569" s="10" t="str">
        <f t="shared" si="167"/>
        <v>-</v>
      </c>
      <c r="K1569" s="10" t="str">
        <f t="shared" si="169"/>
        <v>-</v>
      </c>
      <c r="L1569" s="10" t="str">
        <f t="shared" si="170"/>
        <v>-</v>
      </c>
      <c r="M1569" s="10" t="str">
        <f t="shared" si="171"/>
        <v>-</v>
      </c>
      <c r="N1569" s="10" t="str">
        <f t="shared" si="172"/>
        <v>-</v>
      </c>
    </row>
    <row r="1570" spans="1:14">
      <c r="A1570" s="62" t="s">
        <v>18</v>
      </c>
      <c r="B1570" s="18"/>
      <c r="C1570" s="18"/>
      <c r="D1570" s="19"/>
      <c r="E1570" s="20"/>
      <c r="F1570" s="66"/>
      <c r="G1570" s="18"/>
      <c r="H1570" s="9" t="str">
        <f t="shared" si="168"/>
        <v>-</v>
      </c>
      <c r="I1570" s="109" t="str">
        <f t="shared" si="166"/>
        <v xml:space="preserve"> </v>
      </c>
      <c r="J1570" s="10" t="str">
        <f t="shared" si="167"/>
        <v>-</v>
      </c>
      <c r="K1570" s="10" t="str">
        <f t="shared" si="169"/>
        <v>-</v>
      </c>
      <c r="L1570" s="10" t="str">
        <f t="shared" si="170"/>
        <v>-</v>
      </c>
      <c r="M1570" s="10" t="str">
        <f t="shared" si="171"/>
        <v>-</v>
      </c>
      <c r="N1570" s="10" t="str">
        <f t="shared" si="172"/>
        <v>-</v>
      </c>
    </row>
    <row r="1571" spans="1:14">
      <c r="A1571" s="62" t="s">
        <v>18</v>
      </c>
      <c r="B1571" s="18"/>
      <c r="C1571" s="18"/>
      <c r="D1571" s="19"/>
      <c r="E1571" s="20"/>
      <c r="F1571" s="66"/>
      <c r="G1571" s="18"/>
      <c r="H1571" s="9" t="str">
        <f t="shared" si="168"/>
        <v>-</v>
      </c>
      <c r="I1571" s="109" t="str">
        <f t="shared" si="166"/>
        <v xml:space="preserve"> </v>
      </c>
      <c r="J1571" s="10" t="str">
        <f t="shared" si="167"/>
        <v>-</v>
      </c>
      <c r="K1571" s="10" t="str">
        <f t="shared" si="169"/>
        <v>-</v>
      </c>
      <c r="L1571" s="10" t="str">
        <f t="shared" si="170"/>
        <v>-</v>
      </c>
      <c r="M1571" s="10" t="str">
        <f t="shared" si="171"/>
        <v>-</v>
      </c>
      <c r="N1571" s="10" t="str">
        <f t="shared" si="172"/>
        <v>-</v>
      </c>
    </row>
    <row r="1572" spans="1:14">
      <c r="A1572" s="62" t="s">
        <v>18</v>
      </c>
      <c r="B1572" s="18"/>
      <c r="C1572" s="18"/>
      <c r="D1572" s="19"/>
      <c r="E1572" s="20"/>
      <c r="F1572" s="66"/>
      <c r="G1572" s="18"/>
      <c r="H1572" s="9" t="str">
        <f t="shared" si="168"/>
        <v>-</v>
      </c>
      <c r="I1572" s="109" t="str">
        <f t="shared" si="166"/>
        <v xml:space="preserve"> </v>
      </c>
      <c r="J1572" s="10" t="str">
        <f t="shared" si="167"/>
        <v>-</v>
      </c>
      <c r="K1572" s="10" t="str">
        <f t="shared" si="169"/>
        <v>-</v>
      </c>
      <c r="L1572" s="10" t="str">
        <f t="shared" si="170"/>
        <v>-</v>
      </c>
      <c r="M1572" s="10" t="str">
        <f t="shared" si="171"/>
        <v>-</v>
      </c>
      <c r="N1572" s="10" t="str">
        <f t="shared" si="172"/>
        <v>-</v>
      </c>
    </row>
    <row r="1573" spans="1:14">
      <c r="A1573" s="62" t="s">
        <v>18</v>
      </c>
      <c r="B1573" s="18"/>
      <c r="C1573" s="18"/>
      <c r="D1573" s="19"/>
      <c r="E1573" s="20"/>
      <c r="F1573" s="66"/>
      <c r="G1573" s="18"/>
      <c r="H1573" s="9" t="str">
        <f t="shared" si="168"/>
        <v>-</v>
      </c>
      <c r="I1573" s="109" t="str">
        <f t="shared" si="166"/>
        <v xml:space="preserve"> </v>
      </c>
      <c r="J1573" s="10" t="str">
        <f t="shared" si="167"/>
        <v>-</v>
      </c>
      <c r="K1573" s="10" t="str">
        <f t="shared" si="169"/>
        <v>-</v>
      </c>
      <c r="L1573" s="10" t="str">
        <f t="shared" si="170"/>
        <v>-</v>
      </c>
      <c r="M1573" s="10" t="str">
        <f t="shared" si="171"/>
        <v>-</v>
      </c>
      <c r="N1573" s="10" t="str">
        <f t="shared" si="172"/>
        <v>-</v>
      </c>
    </row>
    <row r="1574" spans="1:14">
      <c r="A1574" s="62" t="s">
        <v>18</v>
      </c>
      <c r="B1574" s="18"/>
      <c r="C1574" s="18"/>
      <c r="D1574" s="19"/>
      <c r="E1574" s="20"/>
      <c r="F1574" s="66"/>
      <c r="G1574" s="18"/>
      <c r="H1574" s="9" t="str">
        <f t="shared" si="168"/>
        <v>-</v>
      </c>
      <c r="I1574" s="109" t="str">
        <f t="shared" si="166"/>
        <v xml:space="preserve"> </v>
      </c>
      <c r="J1574" s="10" t="str">
        <f t="shared" si="167"/>
        <v>-</v>
      </c>
      <c r="K1574" s="10" t="str">
        <f t="shared" si="169"/>
        <v>-</v>
      </c>
      <c r="L1574" s="10" t="str">
        <f t="shared" si="170"/>
        <v>-</v>
      </c>
      <c r="M1574" s="10" t="str">
        <f t="shared" si="171"/>
        <v>-</v>
      </c>
      <c r="N1574" s="10" t="str">
        <f t="shared" si="172"/>
        <v>-</v>
      </c>
    </row>
    <row r="1575" spans="1:14">
      <c r="A1575" s="62" t="s">
        <v>18</v>
      </c>
      <c r="B1575" s="18"/>
      <c r="C1575" s="18"/>
      <c r="D1575" s="19"/>
      <c r="E1575" s="20"/>
      <c r="F1575" s="66"/>
      <c r="G1575" s="18"/>
      <c r="H1575" s="9" t="str">
        <f t="shared" si="168"/>
        <v>-</v>
      </c>
      <c r="I1575" s="109" t="str">
        <f t="shared" si="166"/>
        <v xml:space="preserve"> </v>
      </c>
      <c r="J1575" s="10" t="str">
        <f t="shared" si="167"/>
        <v>-</v>
      </c>
      <c r="K1575" s="10" t="str">
        <f t="shared" si="169"/>
        <v>-</v>
      </c>
      <c r="L1575" s="10" t="str">
        <f t="shared" si="170"/>
        <v>-</v>
      </c>
      <c r="M1575" s="10" t="str">
        <f t="shared" si="171"/>
        <v>-</v>
      </c>
      <c r="N1575" s="10" t="str">
        <f t="shared" si="172"/>
        <v>-</v>
      </c>
    </row>
    <row r="1576" spans="1:14">
      <c r="A1576" s="62" t="s">
        <v>18</v>
      </c>
      <c r="B1576" s="18"/>
      <c r="C1576" s="18"/>
      <c r="D1576" s="19"/>
      <c r="E1576" s="20"/>
      <c r="F1576" s="66"/>
      <c r="G1576" s="18"/>
      <c r="H1576" s="9" t="str">
        <f t="shared" si="168"/>
        <v>-</v>
      </c>
      <c r="I1576" s="109" t="str">
        <f t="shared" si="166"/>
        <v xml:space="preserve"> </v>
      </c>
      <c r="J1576" s="10" t="str">
        <f t="shared" si="167"/>
        <v>-</v>
      </c>
      <c r="K1576" s="10" t="str">
        <f t="shared" si="169"/>
        <v>-</v>
      </c>
      <c r="L1576" s="10" t="str">
        <f t="shared" si="170"/>
        <v>-</v>
      </c>
      <c r="M1576" s="10" t="str">
        <f t="shared" si="171"/>
        <v>-</v>
      </c>
      <c r="N1576" s="10" t="str">
        <f t="shared" si="172"/>
        <v>-</v>
      </c>
    </row>
    <row r="1577" spans="1:14">
      <c r="A1577" s="62" t="s">
        <v>18</v>
      </c>
      <c r="B1577" s="18"/>
      <c r="C1577" s="18"/>
      <c r="D1577" s="19"/>
      <c r="E1577" s="20"/>
      <c r="F1577" s="66"/>
      <c r="G1577" s="18"/>
      <c r="H1577" s="9" t="str">
        <f t="shared" si="168"/>
        <v>-</v>
      </c>
      <c r="I1577" s="109" t="str">
        <f t="shared" si="166"/>
        <v xml:space="preserve"> </v>
      </c>
      <c r="J1577" s="10" t="str">
        <f t="shared" si="167"/>
        <v>-</v>
      </c>
      <c r="K1577" s="10" t="str">
        <f t="shared" si="169"/>
        <v>-</v>
      </c>
      <c r="L1577" s="10" t="str">
        <f t="shared" si="170"/>
        <v>-</v>
      </c>
      <c r="M1577" s="10" t="str">
        <f t="shared" si="171"/>
        <v>-</v>
      </c>
      <c r="N1577" s="10" t="str">
        <f t="shared" si="172"/>
        <v>-</v>
      </c>
    </row>
    <row r="1578" spans="1:14">
      <c r="A1578" s="62" t="s">
        <v>18</v>
      </c>
      <c r="B1578" s="18"/>
      <c r="C1578" s="18"/>
      <c r="D1578" s="19"/>
      <c r="E1578" s="20"/>
      <c r="F1578" s="66"/>
      <c r="G1578" s="18"/>
      <c r="H1578" s="9" t="str">
        <f t="shared" si="168"/>
        <v>-</v>
      </c>
      <c r="I1578" s="109" t="str">
        <f t="shared" si="166"/>
        <v xml:space="preserve"> </v>
      </c>
      <c r="J1578" s="10" t="str">
        <f t="shared" si="167"/>
        <v>-</v>
      </c>
      <c r="K1578" s="10" t="str">
        <f t="shared" si="169"/>
        <v>-</v>
      </c>
      <c r="L1578" s="10" t="str">
        <f t="shared" si="170"/>
        <v>-</v>
      </c>
      <c r="M1578" s="10" t="str">
        <f t="shared" si="171"/>
        <v>-</v>
      </c>
      <c r="N1578" s="10" t="str">
        <f t="shared" si="172"/>
        <v>-</v>
      </c>
    </row>
    <row r="1579" spans="1:14">
      <c r="A1579" s="62" t="s">
        <v>18</v>
      </c>
      <c r="B1579" s="18"/>
      <c r="C1579" s="18"/>
      <c r="D1579" s="19"/>
      <c r="E1579" s="20"/>
      <c r="F1579" s="66"/>
      <c r="G1579" s="18"/>
      <c r="H1579" s="9" t="str">
        <f t="shared" si="168"/>
        <v>-</v>
      </c>
      <c r="I1579" s="109" t="str">
        <f t="shared" si="166"/>
        <v xml:space="preserve"> </v>
      </c>
      <c r="J1579" s="10" t="str">
        <f t="shared" si="167"/>
        <v>-</v>
      </c>
      <c r="K1579" s="10" t="str">
        <f t="shared" si="169"/>
        <v>-</v>
      </c>
      <c r="L1579" s="10" t="str">
        <f t="shared" si="170"/>
        <v>-</v>
      </c>
      <c r="M1579" s="10" t="str">
        <f t="shared" si="171"/>
        <v>-</v>
      </c>
      <c r="N1579" s="10" t="str">
        <f t="shared" si="172"/>
        <v>-</v>
      </c>
    </row>
    <row r="1580" spans="1:14">
      <c r="A1580" s="62" t="s">
        <v>18</v>
      </c>
      <c r="B1580" s="18"/>
      <c r="C1580" s="18"/>
      <c r="D1580" s="19"/>
      <c r="E1580" s="20"/>
      <c r="F1580" s="66"/>
      <c r="G1580" s="18"/>
      <c r="H1580" s="9" t="str">
        <f t="shared" si="168"/>
        <v>-</v>
      </c>
      <c r="I1580" s="109" t="str">
        <f t="shared" si="166"/>
        <v xml:space="preserve"> </v>
      </c>
      <c r="J1580" s="10" t="str">
        <f t="shared" si="167"/>
        <v>-</v>
      </c>
      <c r="K1580" s="10" t="str">
        <f t="shared" si="169"/>
        <v>-</v>
      </c>
      <c r="L1580" s="10" t="str">
        <f t="shared" si="170"/>
        <v>-</v>
      </c>
      <c r="M1580" s="10" t="str">
        <f t="shared" si="171"/>
        <v>-</v>
      </c>
      <c r="N1580" s="10" t="str">
        <f t="shared" si="172"/>
        <v>-</v>
      </c>
    </row>
    <row r="1581" spans="1:14">
      <c r="A1581" s="62" t="s">
        <v>18</v>
      </c>
      <c r="B1581" s="18"/>
      <c r="C1581" s="18"/>
      <c r="D1581" s="19"/>
      <c r="E1581" s="20"/>
      <c r="F1581" s="66"/>
      <c r="G1581" s="18"/>
      <c r="H1581" s="9" t="str">
        <f t="shared" si="168"/>
        <v>-</v>
      </c>
      <c r="I1581" s="109" t="str">
        <f t="shared" si="166"/>
        <v xml:space="preserve"> </v>
      </c>
      <c r="J1581" s="10" t="str">
        <f t="shared" si="167"/>
        <v>-</v>
      </c>
      <c r="K1581" s="10" t="str">
        <f t="shared" si="169"/>
        <v>-</v>
      </c>
      <c r="L1581" s="10" t="str">
        <f t="shared" si="170"/>
        <v>-</v>
      </c>
      <c r="M1581" s="10" t="str">
        <f t="shared" si="171"/>
        <v>-</v>
      </c>
      <c r="N1581" s="10" t="str">
        <f t="shared" si="172"/>
        <v>-</v>
      </c>
    </row>
    <row r="1582" spans="1:14">
      <c r="A1582" s="62" t="s">
        <v>18</v>
      </c>
      <c r="B1582" s="18"/>
      <c r="C1582" s="18"/>
      <c r="D1582" s="19"/>
      <c r="E1582" s="20"/>
      <c r="F1582" s="66"/>
      <c r="G1582" s="18"/>
      <c r="H1582" s="9" t="str">
        <f t="shared" si="168"/>
        <v>-</v>
      </c>
      <c r="I1582" s="109" t="str">
        <f t="shared" si="166"/>
        <v xml:space="preserve"> </v>
      </c>
      <c r="J1582" s="10" t="str">
        <f t="shared" si="167"/>
        <v>-</v>
      </c>
      <c r="K1582" s="10" t="str">
        <f t="shared" si="169"/>
        <v>-</v>
      </c>
      <c r="L1582" s="10" t="str">
        <f t="shared" si="170"/>
        <v>-</v>
      </c>
      <c r="M1582" s="10" t="str">
        <f t="shared" si="171"/>
        <v>-</v>
      </c>
      <c r="N1582" s="10" t="str">
        <f t="shared" si="172"/>
        <v>-</v>
      </c>
    </row>
    <row r="1583" spans="1:14">
      <c r="A1583" s="62" t="s">
        <v>18</v>
      </c>
      <c r="B1583" s="18"/>
      <c r="C1583" s="18"/>
      <c r="D1583" s="19"/>
      <c r="E1583" s="20"/>
      <c r="F1583" s="66"/>
      <c r="G1583" s="18"/>
      <c r="H1583" s="9" t="str">
        <f t="shared" si="168"/>
        <v>-</v>
      </c>
      <c r="I1583" s="109" t="str">
        <f t="shared" si="166"/>
        <v xml:space="preserve"> </v>
      </c>
      <c r="J1583" s="10" t="str">
        <f t="shared" si="167"/>
        <v>-</v>
      </c>
      <c r="K1583" s="10" t="str">
        <f t="shared" si="169"/>
        <v>-</v>
      </c>
      <c r="L1583" s="10" t="str">
        <f t="shared" si="170"/>
        <v>-</v>
      </c>
      <c r="M1583" s="10" t="str">
        <f t="shared" si="171"/>
        <v>-</v>
      </c>
      <c r="N1583" s="10" t="str">
        <f t="shared" si="172"/>
        <v>-</v>
      </c>
    </row>
    <row r="1584" spans="1:14">
      <c r="A1584" s="62" t="s">
        <v>18</v>
      </c>
      <c r="B1584" s="18"/>
      <c r="C1584" s="18"/>
      <c r="D1584" s="19"/>
      <c r="E1584" s="20"/>
      <c r="F1584" s="66"/>
      <c r="G1584" s="18"/>
      <c r="H1584" s="9" t="str">
        <f t="shared" si="168"/>
        <v>-</v>
      </c>
      <c r="I1584" s="109" t="str">
        <f t="shared" si="166"/>
        <v xml:space="preserve"> </v>
      </c>
      <c r="J1584" s="10" t="str">
        <f t="shared" si="167"/>
        <v>-</v>
      </c>
      <c r="K1584" s="10" t="str">
        <f t="shared" si="169"/>
        <v>-</v>
      </c>
      <c r="L1584" s="10" t="str">
        <f t="shared" si="170"/>
        <v>-</v>
      </c>
      <c r="M1584" s="10" t="str">
        <f t="shared" si="171"/>
        <v>-</v>
      </c>
      <c r="N1584" s="10" t="str">
        <f t="shared" si="172"/>
        <v>-</v>
      </c>
    </row>
    <row r="1585" spans="1:14">
      <c r="A1585" s="62" t="s">
        <v>18</v>
      </c>
      <c r="B1585" s="18"/>
      <c r="C1585" s="18"/>
      <c r="D1585" s="19"/>
      <c r="E1585" s="20"/>
      <c r="F1585" s="66"/>
      <c r="G1585" s="18"/>
      <c r="H1585" s="9" t="str">
        <f t="shared" si="168"/>
        <v>-</v>
      </c>
      <c r="I1585" s="109" t="str">
        <f t="shared" si="166"/>
        <v xml:space="preserve"> </v>
      </c>
      <c r="J1585" s="10" t="str">
        <f t="shared" si="167"/>
        <v>-</v>
      </c>
      <c r="K1585" s="10" t="str">
        <f t="shared" si="169"/>
        <v>-</v>
      </c>
      <c r="L1585" s="10" t="str">
        <f t="shared" si="170"/>
        <v>-</v>
      </c>
      <c r="M1585" s="10" t="str">
        <f t="shared" si="171"/>
        <v>-</v>
      </c>
      <c r="N1585" s="10" t="str">
        <f t="shared" si="172"/>
        <v>-</v>
      </c>
    </row>
    <row r="1586" spans="1:14">
      <c r="A1586" s="62" t="s">
        <v>18</v>
      </c>
      <c r="B1586" s="18"/>
      <c r="C1586" s="18"/>
      <c r="D1586" s="19"/>
      <c r="E1586" s="20"/>
      <c r="F1586" s="66"/>
      <c r="G1586" s="18"/>
      <c r="H1586" s="9" t="str">
        <f t="shared" si="168"/>
        <v>-</v>
      </c>
      <c r="I1586" s="109" t="str">
        <f t="shared" si="166"/>
        <v xml:space="preserve"> </v>
      </c>
      <c r="J1586" s="10" t="str">
        <f t="shared" si="167"/>
        <v>-</v>
      </c>
      <c r="K1586" s="10" t="str">
        <f t="shared" si="169"/>
        <v>-</v>
      </c>
      <c r="L1586" s="10" t="str">
        <f t="shared" si="170"/>
        <v>-</v>
      </c>
      <c r="M1586" s="10" t="str">
        <f t="shared" si="171"/>
        <v>-</v>
      </c>
      <c r="N1586" s="10" t="str">
        <f t="shared" si="172"/>
        <v>-</v>
      </c>
    </row>
    <row r="1587" spans="1:14">
      <c r="A1587" s="62" t="s">
        <v>18</v>
      </c>
      <c r="B1587" s="18"/>
      <c r="C1587" s="18"/>
      <c r="D1587" s="19"/>
      <c r="E1587" s="20"/>
      <c r="F1587" s="66"/>
      <c r="G1587" s="18"/>
      <c r="H1587" s="9" t="str">
        <f t="shared" si="168"/>
        <v>-</v>
      </c>
      <c r="I1587" s="109" t="str">
        <f t="shared" si="166"/>
        <v xml:space="preserve"> </v>
      </c>
      <c r="J1587" s="10" t="str">
        <f t="shared" si="167"/>
        <v>-</v>
      </c>
      <c r="K1587" s="10" t="str">
        <f t="shared" si="169"/>
        <v>-</v>
      </c>
      <c r="L1587" s="10" t="str">
        <f t="shared" si="170"/>
        <v>-</v>
      </c>
      <c r="M1587" s="10" t="str">
        <f t="shared" si="171"/>
        <v>-</v>
      </c>
      <c r="N1587" s="10" t="str">
        <f t="shared" si="172"/>
        <v>-</v>
      </c>
    </row>
    <row r="1588" spans="1:14">
      <c r="A1588" s="62" t="s">
        <v>18</v>
      </c>
      <c r="B1588" s="18"/>
      <c r="C1588" s="18"/>
      <c r="D1588" s="19"/>
      <c r="E1588" s="20"/>
      <c r="F1588" s="66"/>
      <c r="G1588" s="18"/>
      <c r="H1588" s="9" t="str">
        <f t="shared" si="168"/>
        <v>-</v>
      </c>
      <c r="I1588" s="109" t="str">
        <f t="shared" si="166"/>
        <v xml:space="preserve"> </v>
      </c>
      <c r="J1588" s="10" t="str">
        <f t="shared" si="167"/>
        <v>-</v>
      </c>
      <c r="K1588" s="10" t="str">
        <f t="shared" si="169"/>
        <v>-</v>
      </c>
      <c r="L1588" s="10" t="str">
        <f t="shared" si="170"/>
        <v>-</v>
      </c>
      <c r="M1588" s="10" t="str">
        <f t="shared" si="171"/>
        <v>-</v>
      </c>
      <c r="N1588" s="10" t="str">
        <f t="shared" si="172"/>
        <v>-</v>
      </c>
    </row>
    <row r="1589" spans="1:14">
      <c r="A1589" s="62" t="s">
        <v>18</v>
      </c>
      <c r="B1589" s="18"/>
      <c r="C1589" s="18"/>
      <c r="D1589" s="19"/>
      <c r="E1589" s="20"/>
      <c r="F1589" s="66"/>
      <c r="G1589" s="18"/>
      <c r="H1589" s="9" t="str">
        <f t="shared" si="168"/>
        <v>-</v>
      </c>
      <c r="I1589" s="109" t="str">
        <f t="shared" si="166"/>
        <v xml:space="preserve"> </v>
      </c>
      <c r="J1589" s="10" t="str">
        <f t="shared" si="167"/>
        <v>-</v>
      </c>
      <c r="K1589" s="10" t="str">
        <f t="shared" si="169"/>
        <v>-</v>
      </c>
      <c r="L1589" s="10" t="str">
        <f t="shared" si="170"/>
        <v>-</v>
      </c>
      <c r="M1589" s="10" t="str">
        <f t="shared" si="171"/>
        <v>-</v>
      </c>
      <c r="N1589" s="10" t="str">
        <f t="shared" si="172"/>
        <v>-</v>
      </c>
    </row>
    <row r="1590" spans="1:14">
      <c r="A1590" s="62" t="s">
        <v>18</v>
      </c>
      <c r="B1590" s="18"/>
      <c r="C1590" s="18"/>
      <c r="D1590" s="19"/>
      <c r="E1590" s="20"/>
      <c r="F1590" s="66"/>
      <c r="G1590" s="18"/>
      <c r="H1590" s="9" t="str">
        <f t="shared" si="168"/>
        <v>-</v>
      </c>
      <c r="I1590" s="109" t="str">
        <f t="shared" si="166"/>
        <v xml:space="preserve"> </v>
      </c>
      <c r="J1590" s="10" t="str">
        <f t="shared" si="167"/>
        <v>-</v>
      </c>
      <c r="K1590" s="10" t="str">
        <f t="shared" si="169"/>
        <v>-</v>
      </c>
      <c r="L1590" s="10" t="str">
        <f t="shared" si="170"/>
        <v>-</v>
      </c>
      <c r="M1590" s="10" t="str">
        <f t="shared" si="171"/>
        <v>-</v>
      </c>
      <c r="N1590" s="10" t="str">
        <f t="shared" si="172"/>
        <v>-</v>
      </c>
    </row>
    <row r="1591" spans="1:14">
      <c r="A1591" s="62" t="s">
        <v>18</v>
      </c>
      <c r="B1591" s="18"/>
      <c r="C1591" s="18"/>
      <c r="D1591" s="19"/>
      <c r="E1591" s="20"/>
      <c r="F1591" s="66"/>
      <c r="G1591" s="18"/>
      <c r="H1591" s="9" t="str">
        <f t="shared" si="168"/>
        <v>-</v>
      </c>
      <c r="I1591" s="109" t="str">
        <f t="shared" si="166"/>
        <v xml:space="preserve"> </v>
      </c>
      <c r="J1591" s="10" t="str">
        <f t="shared" si="167"/>
        <v>-</v>
      </c>
      <c r="K1591" s="10" t="str">
        <f t="shared" si="169"/>
        <v>-</v>
      </c>
      <c r="L1591" s="10" t="str">
        <f t="shared" si="170"/>
        <v>-</v>
      </c>
      <c r="M1591" s="10" t="str">
        <f t="shared" si="171"/>
        <v>-</v>
      </c>
      <c r="N1591" s="10" t="str">
        <f t="shared" si="172"/>
        <v>-</v>
      </c>
    </row>
    <row r="1592" spans="1:14">
      <c r="A1592" s="62" t="s">
        <v>18</v>
      </c>
      <c r="B1592" s="18"/>
      <c r="C1592" s="18"/>
      <c r="D1592" s="19"/>
      <c r="E1592" s="20"/>
      <c r="F1592" s="66"/>
      <c r="G1592" s="18"/>
      <c r="H1592" s="9" t="str">
        <f t="shared" si="168"/>
        <v>-</v>
      </c>
      <c r="I1592" s="109" t="str">
        <f t="shared" si="166"/>
        <v xml:space="preserve"> </v>
      </c>
      <c r="J1592" s="10" t="str">
        <f t="shared" si="167"/>
        <v>-</v>
      </c>
      <c r="K1592" s="10" t="str">
        <f t="shared" si="169"/>
        <v>-</v>
      </c>
      <c r="L1592" s="10" t="str">
        <f t="shared" si="170"/>
        <v>-</v>
      </c>
      <c r="M1592" s="10" t="str">
        <f t="shared" si="171"/>
        <v>-</v>
      </c>
      <c r="N1592" s="10" t="str">
        <f t="shared" si="172"/>
        <v>-</v>
      </c>
    </row>
    <row r="1593" spans="1:14">
      <c r="A1593" s="62" t="s">
        <v>18</v>
      </c>
      <c r="B1593" s="18"/>
      <c r="C1593" s="18"/>
      <c r="D1593" s="19"/>
      <c r="E1593" s="20"/>
      <c r="F1593" s="66"/>
      <c r="G1593" s="18"/>
      <c r="H1593" s="9" t="str">
        <f t="shared" si="168"/>
        <v>-</v>
      </c>
      <c r="I1593" s="109" t="str">
        <f t="shared" si="166"/>
        <v xml:space="preserve"> </v>
      </c>
      <c r="J1593" s="10" t="str">
        <f t="shared" si="167"/>
        <v>-</v>
      </c>
      <c r="K1593" s="10" t="str">
        <f t="shared" si="169"/>
        <v>-</v>
      </c>
      <c r="L1593" s="10" t="str">
        <f t="shared" si="170"/>
        <v>-</v>
      </c>
      <c r="M1593" s="10" t="str">
        <f t="shared" si="171"/>
        <v>-</v>
      </c>
      <c r="N1593" s="10" t="str">
        <f t="shared" si="172"/>
        <v>-</v>
      </c>
    </row>
    <row r="1594" spans="1:14">
      <c r="A1594" s="62" t="s">
        <v>18</v>
      </c>
      <c r="B1594" s="18"/>
      <c r="C1594" s="18"/>
      <c r="D1594" s="19"/>
      <c r="E1594" s="20"/>
      <c r="F1594" s="66"/>
      <c r="G1594" s="18"/>
      <c r="H1594" s="9" t="str">
        <f t="shared" si="168"/>
        <v>-</v>
      </c>
      <c r="I1594" s="109" t="str">
        <f t="shared" si="166"/>
        <v xml:space="preserve"> </v>
      </c>
      <c r="J1594" s="10" t="str">
        <f t="shared" si="167"/>
        <v>-</v>
      </c>
      <c r="K1594" s="10" t="str">
        <f t="shared" si="169"/>
        <v>-</v>
      </c>
      <c r="L1594" s="10" t="str">
        <f t="shared" si="170"/>
        <v>-</v>
      </c>
      <c r="M1594" s="10" t="str">
        <f t="shared" si="171"/>
        <v>-</v>
      </c>
      <c r="N1594" s="10" t="str">
        <f t="shared" si="172"/>
        <v>-</v>
      </c>
    </row>
    <row r="1595" spans="1:14">
      <c r="A1595" s="62" t="s">
        <v>18</v>
      </c>
      <c r="B1595" s="18"/>
      <c r="C1595" s="18"/>
      <c r="D1595" s="19"/>
      <c r="E1595" s="20"/>
      <c r="F1595" s="66"/>
      <c r="G1595" s="18"/>
      <c r="H1595" s="9" t="str">
        <f t="shared" si="168"/>
        <v>-</v>
      </c>
      <c r="I1595" s="109" t="str">
        <f t="shared" si="166"/>
        <v xml:space="preserve"> </v>
      </c>
      <c r="J1595" s="10" t="str">
        <f t="shared" si="167"/>
        <v>-</v>
      </c>
      <c r="K1595" s="10" t="str">
        <f t="shared" si="169"/>
        <v>-</v>
      </c>
      <c r="L1595" s="10" t="str">
        <f t="shared" si="170"/>
        <v>-</v>
      </c>
      <c r="M1595" s="10" t="str">
        <f t="shared" si="171"/>
        <v>-</v>
      </c>
      <c r="N1595" s="10" t="str">
        <f t="shared" si="172"/>
        <v>-</v>
      </c>
    </row>
    <row r="1596" spans="1:14">
      <c r="A1596" s="62" t="s">
        <v>18</v>
      </c>
      <c r="B1596" s="18"/>
      <c r="C1596" s="18"/>
      <c r="D1596" s="19"/>
      <c r="E1596" s="20"/>
      <c r="F1596" s="66"/>
      <c r="G1596" s="18"/>
      <c r="H1596" s="9" t="str">
        <f t="shared" si="168"/>
        <v>-</v>
      </c>
      <c r="I1596" s="109" t="str">
        <f t="shared" si="166"/>
        <v xml:space="preserve"> </v>
      </c>
      <c r="J1596" s="10" t="str">
        <f t="shared" si="167"/>
        <v>-</v>
      </c>
      <c r="K1596" s="10" t="str">
        <f t="shared" si="169"/>
        <v>-</v>
      </c>
      <c r="L1596" s="10" t="str">
        <f t="shared" si="170"/>
        <v>-</v>
      </c>
      <c r="M1596" s="10" t="str">
        <f t="shared" si="171"/>
        <v>-</v>
      </c>
      <c r="N1596" s="10" t="str">
        <f t="shared" si="172"/>
        <v>-</v>
      </c>
    </row>
    <row r="1597" spans="1:14">
      <c r="A1597" s="62" t="s">
        <v>18</v>
      </c>
      <c r="B1597" s="18"/>
      <c r="C1597" s="18"/>
      <c r="D1597" s="19"/>
      <c r="E1597" s="20"/>
      <c r="F1597" s="66"/>
      <c r="G1597" s="18"/>
      <c r="H1597" s="9" t="str">
        <f t="shared" si="168"/>
        <v>-</v>
      </c>
      <c r="I1597" s="109" t="str">
        <f t="shared" si="166"/>
        <v xml:space="preserve"> </v>
      </c>
      <c r="J1597" s="10" t="str">
        <f t="shared" si="167"/>
        <v>-</v>
      </c>
      <c r="K1597" s="10" t="str">
        <f t="shared" si="169"/>
        <v>-</v>
      </c>
      <c r="L1597" s="10" t="str">
        <f t="shared" si="170"/>
        <v>-</v>
      </c>
      <c r="M1597" s="10" t="str">
        <f t="shared" si="171"/>
        <v>-</v>
      </c>
      <c r="N1597" s="10" t="str">
        <f t="shared" si="172"/>
        <v>-</v>
      </c>
    </row>
    <row r="1598" spans="1:14">
      <c r="A1598" s="62" t="s">
        <v>18</v>
      </c>
      <c r="B1598" s="18"/>
      <c r="C1598" s="18"/>
      <c r="D1598" s="19"/>
      <c r="E1598" s="20"/>
      <c r="F1598" s="66"/>
      <c r="G1598" s="18"/>
      <c r="H1598" s="9" t="str">
        <f t="shared" si="168"/>
        <v>-</v>
      </c>
      <c r="I1598" s="109" t="str">
        <f t="shared" si="166"/>
        <v xml:space="preserve"> </v>
      </c>
      <c r="J1598" s="10" t="str">
        <f t="shared" si="167"/>
        <v>-</v>
      </c>
      <c r="K1598" s="10" t="str">
        <f t="shared" si="169"/>
        <v>-</v>
      </c>
      <c r="L1598" s="10" t="str">
        <f t="shared" si="170"/>
        <v>-</v>
      </c>
      <c r="M1598" s="10" t="str">
        <f t="shared" si="171"/>
        <v>-</v>
      </c>
      <c r="N1598" s="10" t="str">
        <f t="shared" si="172"/>
        <v>-</v>
      </c>
    </row>
    <row r="1599" spans="1:14">
      <c r="A1599" s="62" t="s">
        <v>18</v>
      </c>
      <c r="B1599" s="18"/>
      <c r="C1599" s="18"/>
      <c r="D1599" s="19"/>
      <c r="E1599" s="20"/>
      <c r="F1599" s="66"/>
      <c r="G1599" s="18"/>
      <c r="H1599" s="9" t="str">
        <f t="shared" si="168"/>
        <v>-</v>
      </c>
      <c r="I1599" s="109" t="str">
        <f t="shared" si="166"/>
        <v xml:space="preserve"> </v>
      </c>
      <c r="J1599" s="10" t="str">
        <f t="shared" si="167"/>
        <v>-</v>
      </c>
      <c r="K1599" s="10" t="str">
        <f t="shared" si="169"/>
        <v>-</v>
      </c>
      <c r="L1599" s="10" t="str">
        <f t="shared" si="170"/>
        <v>-</v>
      </c>
      <c r="M1599" s="10" t="str">
        <f t="shared" si="171"/>
        <v>-</v>
      </c>
      <c r="N1599" s="10" t="str">
        <f t="shared" si="172"/>
        <v>-</v>
      </c>
    </row>
    <row r="1600" spans="1:14">
      <c r="A1600" s="62" t="s">
        <v>18</v>
      </c>
      <c r="B1600" s="18"/>
      <c r="C1600" s="18"/>
      <c r="D1600" s="19"/>
      <c r="E1600" s="20"/>
      <c r="F1600" s="66"/>
      <c r="G1600" s="18"/>
      <c r="H1600" s="9" t="str">
        <f t="shared" si="168"/>
        <v>-</v>
      </c>
      <c r="I1600" s="109" t="str">
        <f t="shared" si="166"/>
        <v xml:space="preserve"> </v>
      </c>
      <c r="J1600" s="10" t="str">
        <f t="shared" si="167"/>
        <v>-</v>
      </c>
      <c r="K1600" s="10" t="str">
        <f t="shared" si="169"/>
        <v>-</v>
      </c>
      <c r="L1600" s="10" t="str">
        <f t="shared" si="170"/>
        <v>-</v>
      </c>
      <c r="M1600" s="10" t="str">
        <f t="shared" si="171"/>
        <v>-</v>
      </c>
      <c r="N1600" s="10" t="str">
        <f t="shared" si="172"/>
        <v>-</v>
      </c>
    </row>
    <row r="1601" spans="1:14">
      <c r="A1601" s="62" t="s">
        <v>18</v>
      </c>
      <c r="B1601" s="18"/>
      <c r="C1601" s="18"/>
      <c r="D1601" s="19"/>
      <c r="E1601" s="20"/>
      <c r="F1601" s="66"/>
      <c r="G1601" s="18"/>
      <c r="H1601" s="9" t="str">
        <f t="shared" si="168"/>
        <v>-</v>
      </c>
      <c r="I1601" s="109" t="str">
        <f t="shared" si="166"/>
        <v xml:space="preserve"> </v>
      </c>
      <c r="J1601" s="10" t="str">
        <f t="shared" si="167"/>
        <v>-</v>
      </c>
      <c r="K1601" s="10" t="str">
        <f t="shared" si="169"/>
        <v>-</v>
      </c>
      <c r="L1601" s="10" t="str">
        <f t="shared" si="170"/>
        <v>-</v>
      </c>
      <c r="M1601" s="10" t="str">
        <f t="shared" si="171"/>
        <v>-</v>
      </c>
      <c r="N1601" s="10" t="str">
        <f t="shared" si="172"/>
        <v>-</v>
      </c>
    </row>
    <row r="1602" spans="1:14">
      <c r="A1602" s="62" t="s">
        <v>18</v>
      </c>
      <c r="B1602" s="18"/>
      <c r="C1602" s="18"/>
      <c r="D1602" s="19"/>
      <c r="E1602" s="20"/>
      <c r="F1602" s="66"/>
      <c r="G1602" s="18"/>
      <c r="H1602" s="9" t="str">
        <f t="shared" ref="H1602:H1665" si="173">IF(COUNTA($B1602)&gt;0,IF(COUNTIFS($B$2:$B$2502,$B1602,$C$2:$C$2502,$C1602,$D$2:$D$2502,$D1602)&gt;1,"Duplicato","ok"),"-")</f>
        <v>-</v>
      </c>
      <c r="I1602" s="109" t="str">
        <f t="shared" si="166"/>
        <v xml:space="preserve"> </v>
      </c>
      <c r="J1602" s="10" t="str">
        <f t="shared" si="167"/>
        <v>-</v>
      </c>
      <c r="K1602" s="10" t="str">
        <f t="shared" ref="K1602:K1665" si="174">IF($B1602&gt;"",VLOOKUP($E1602&amp;$D1602,_DeterminaCategorie,3,TRUE),"-")</f>
        <v>-</v>
      </c>
      <c r="L1602" s="10" t="str">
        <f t="shared" ref="L1602:L1665" si="175">IF($B1602&gt;"",VLOOKUP($E1602&amp;$D1602,_DeterminaCategorie,4,TRUE),"-")</f>
        <v>-</v>
      </c>
      <c r="M1602" s="10" t="str">
        <f t="shared" ref="M1602:M1665" si="176">IF($B1602&gt;"",VLOOKUP($E1602&amp;$D1602,_DeterminaCategorie,6,TRUE),"-")</f>
        <v>-</v>
      </c>
      <c r="N1602" s="10" t="str">
        <f t="shared" ref="N1602:N1665" si="177">IF($B1602&gt;"",VLOOKUP($E1602&amp;$D1602,_DeterminaCategorie,7,TRUE),"-")</f>
        <v>-</v>
      </c>
    </row>
    <row r="1603" spans="1:14">
      <c r="A1603" s="62" t="s">
        <v>18</v>
      </c>
      <c r="B1603" s="18"/>
      <c r="C1603" s="18"/>
      <c r="D1603" s="19"/>
      <c r="E1603" s="20"/>
      <c r="F1603" s="66"/>
      <c r="G1603" s="18"/>
      <c r="H1603" s="9" t="str">
        <f t="shared" si="173"/>
        <v>-</v>
      </c>
      <c r="I1603" s="109" t="str">
        <f t="shared" si="166"/>
        <v xml:space="preserve"> </v>
      </c>
      <c r="J1603" s="10" t="str">
        <f t="shared" si="167"/>
        <v>-</v>
      </c>
      <c r="K1603" s="10" t="str">
        <f t="shared" si="174"/>
        <v>-</v>
      </c>
      <c r="L1603" s="10" t="str">
        <f t="shared" si="175"/>
        <v>-</v>
      </c>
      <c r="M1603" s="10" t="str">
        <f t="shared" si="176"/>
        <v>-</v>
      </c>
      <c r="N1603" s="10" t="str">
        <f t="shared" si="177"/>
        <v>-</v>
      </c>
    </row>
    <row r="1604" spans="1:14">
      <c r="A1604" s="62" t="s">
        <v>18</v>
      </c>
      <c r="B1604" s="18"/>
      <c r="C1604" s="18"/>
      <c r="D1604" s="19"/>
      <c r="E1604" s="20"/>
      <c r="F1604" s="66"/>
      <c r="G1604" s="18"/>
      <c r="H1604" s="9" t="str">
        <f t="shared" si="173"/>
        <v>-</v>
      </c>
      <c r="I1604" s="109" t="str">
        <f t="shared" si="166"/>
        <v xml:space="preserve"> </v>
      </c>
      <c r="J1604" s="10" t="str">
        <f t="shared" si="167"/>
        <v>-</v>
      </c>
      <c r="K1604" s="10" t="str">
        <f t="shared" si="174"/>
        <v>-</v>
      </c>
      <c r="L1604" s="10" t="str">
        <f t="shared" si="175"/>
        <v>-</v>
      </c>
      <c r="M1604" s="10" t="str">
        <f t="shared" si="176"/>
        <v>-</v>
      </c>
      <c r="N1604" s="10" t="str">
        <f t="shared" si="177"/>
        <v>-</v>
      </c>
    </row>
    <row r="1605" spans="1:14">
      <c r="A1605" s="62" t="s">
        <v>18</v>
      </c>
      <c r="B1605" s="18"/>
      <c r="C1605" s="18"/>
      <c r="D1605" s="19"/>
      <c r="E1605" s="20"/>
      <c r="F1605" s="66"/>
      <c r="G1605" s="18"/>
      <c r="H1605" s="9" t="str">
        <f t="shared" si="173"/>
        <v>-</v>
      </c>
      <c r="I1605" s="109" t="str">
        <f t="shared" si="166"/>
        <v xml:space="preserve"> </v>
      </c>
      <c r="J1605" s="10" t="str">
        <f t="shared" si="167"/>
        <v>-</v>
      </c>
      <c r="K1605" s="10" t="str">
        <f t="shared" si="174"/>
        <v>-</v>
      </c>
      <c r="L1605" s="10" t="str">
        <f t="shared" si="175"/>
        <v>-</v>
      </c>
      <c r="M1605" s="10" t="str">
        <f t="shared" si="176"/>
        <v>-</v>
      </c>
      <c r="N1605" s="10" t="str">
        <f t="shared" si="177"/>
        <v>-</v>
      </c>
    </row>
    <row r="1606" spans="1:14">
      <c r="A1606" s="62" t="s">
        <v>18</v>
      </c>
      <c r="B1606" s="18"/>
      <c r="C1606" s="18"/>
      <c r="D1606" s="19"/>
      <c r="E1606" s="20"/>
      <c r="F1606" s="66"/>
      <c r="G1606" s="18"/>
      <c r="H1606" s="9" t="str">
        <f t="shared" si="173"/>
        <v>-</v>
      </c>
      <c r="I1606" s="109" t="str">
        <f t="shared" si="166"/>
        <v xml:space="preserve"> </v>
      </c>
      <c r="J1606" s="10" t="str">
        <f t="shared" si="167"/>
        <v>-</v>
      </c>
      <c r="K1606" s="10" t="str">
        <f t="shared" si="174"/>
        <v>-</v>
      </c>
      <c r="L1606" s="10" t="str">
        <f t="shared" si="175"/>
        <v>-</v>
      </c>
      <c r="M1606" s="10" t="str">
        <f t="shared" si="176"/>
        <v>-</v>
      </c>
      <c r="N1606" s="10" t="str">
        <f t="shared" si="177"/>
        <v>-</v>
      </c>
    </row>
    <row r="1607" spans="1:14">
      <c r="A1607" s="62" t="s">
        <v>18</v>
      </c>
      <c r="B1607" s="18"/>
      <c r="C1607" s="18"/>
      <c r="D1607" s="19"/>
      <c r="E1607" s="20"/>
      <c r="F1607" s="66"/>
      <c r="G1607" s="18"/>
      <c r="H1607" s="9" t="str">
        <f t="shared" si="173"/>
        <v>-</v>
      </c>
      <c r="I1607" s="109" t="str">
        <f t="shared" si="166"/>
        <v xml:space="preserve"> </v>
      </c>
      <c r="J1607" s="10" t="str">
        <f t="shared" si="167"/>
        <v>-</v>
      </c>
      <c r="K1607" s="10" t="str">
        <f t="shared" si="174"/>
        <v>-</v>
      </c>
      <c r="L1607" s="10" t="str">
        <f t="shared" si="175"/>
        <v>-</v>
      </c>
      <c r="M1607" s="10" t="str">
        <f t="shared" si="176"/>
        <v>-</v>
      </c>
      <c r="N1607" s="10" t="str">
        <f t="shared" si="177"/>
        <v>-</v>
      </c>
    </row>
    <row r="1608" spans="1:14">
      <c r="A1608" s="62" t="s">
        <v>18</v>
      </c>
      <c r="B1608" s="18"/>
      <c r="C1608" s="18"/>
      <c r="D1608" s="19"/>
      <c r="E1608" s="20"/>
      <c r="F1608" s="66"/>
      <c r="G1608" s="18"/>
      <c r="H1608" s="9" t="str">
        <f t="shared" si="173"/>
        <v>-</v>
      </c>
      <c r="I1608" s="109" t="str">
        <f t="shared" si="166"/>
        <v xml:space="preserve"> </v>
      </c>
      <c r="J1608" s="10" t="str">
        <f t="shared" si="167"/>
        <v>-</v>
      </c>
      <c r="K1608" s="10" t="str">
        <f t="shared" si="174"/>
        <v>-</v>
      </c>
      <c r="L1608" s="10" t="str">
        <f t="shared" si="175"/>
        <v>-</v>
      </c>
      <c r="M1608" s="10" t="str">
        <f t="shared" si="176"/>
        <v>-</v>
      </c>
      <c r="N1608" s="10" t="str">
        <f t="shared" si="177"/>
        <v>-</v>
      </c>
    </row>
    <row r="1609" spans="1:14">
      <c r="A1609" s="62" t="s">
        <v>18</v>
      </c>
      <c r="B1609" s="18"/>
      <c r="C1609" s="18"/>
      <c r="D1609" s="19"/>
      <c r="E1609" s="20"/>
      <c r="F1609" s="66"/>
      <c r="G1609" s="18"/>
      <c r="H1609" s="9" t="str">
        <f t="shared" si="173"/>
        <v>-</v>
      </c>
      <c r="I1609" s="109" t="str">
        <f t="shared" si="166"/>
        <v xml:space="preserve"> </v>
      </c>
      <c r="J1609" s="10" t="str">
        <f t="shared" si="167"/>
        <v>-</v>
      </c>
      <c r="K1609" s="10" t="str">
        <f t="shared" si="174"/>
        <v>-</v>
      </c>
      <c r="L1609" s="10" t="str">
        <f t="shared" si="175"/>
        <v>-</v>
      </c>
      <c r="M1609" s="10" t="str">
        <f t="shared" si="176"/>
        <v>-</v>
      </c>
      <c r="N1609" s="10" t="str">
        <f t="shared" si="177"/>
        <v>-</v>
      </c>
    </row>
    <row r="1610" spans="1:14">
      <c r="A1610" s="62" t="s">
        <v>18</v>
      </c>
      <c r="B1610" s="18"/>
      <c r="C1610" s="18"/>
      <c r="D1610" s="19"/>
      <c r="E1610" s="20"/>
      <c r="F1610" s="66"/>
      <c r="G1610" s="18"/>
      <c r="H1610" s="9" t="str">
        <f t="shared" si="173"/>
        <v>-</v>
      </c>
      <c r="I1610" s="109" t="str">
        <f t="shared" si="166"/>
        <v xml:space="preserve"> </v>
      </c>
      <c r="J1610" s="10" t="str">
        <f t="shared" si="167"/>
        <v>-</v>
      </c>
      <c r="K1610" s="10" t="str">
        <f t="shared" si="174"/>
        <v>-</v>
      </c>
      <c r="L1610" s="10" t="str">
        <f t="shared" si="175"/>
        <v>-</v>
      </c>
      <c r="M1610" s="10" t="str">
        <f t="shared" si="176"/>
        <v>-</v>
      </c>
      <c r="N1610" s="10" t="str">
        <f t="shared" si="177"/>
        <v>-</v>
      </c>
    </row>
    <row r="1611" spans="1:14">
      <c r="A1611" s="62" t="s">
        <v>18</v>
      </c>
      <c r="B1611" s="18"/>
      <c r="C1611" s="18"/>
      <c r="D1611" s="19"/>
      <c r="E1611" s="20"/>
      <c r="F1611" s="66"/>
      <c r="G1611" s="18"/>
      <c r="H1611" s="9" t="str">
        <f t="shared" si="173"/>
        <v>-</v>
      </c>
      <c r="I1611" s="109" t="str">
        <f t="shared" si="166"/>
        <v xml:space="preserve"> </v>
      </c>
      <c r="J1611" s="10" t="str">
        <f t="shared" si="167"/>
        <v>-</v>
      </c>
      <c r="K1611" s="10" t="str">
        <f t="shared" si="174"/>
        <v>-</v>
      </c>
      <c r="L1611" s="10" t="str">
        <f t="shared" si="175"/>
        <v>-</v>
      </c>
      <c r="M1611" s="10" t="str">
        <f t="shared" si="176"/>
        <v>-</v>
      </c>
      <c r="N1611" s="10" t="str">
        <f t="shared" si="177"/>
        <v>-</v>
      </c>
    </row>
    <row r="1612" spans="1:14">
      <c r="A1612" s="62" t="s">
        <v>18</v>
      </c>
      <c r="B1612" s="18"/>
      <c r="C1612" s="18"/>
      <c r="D1612" s="19"/>
      <c r="E1612" s="20"/>
      <c r="F1612" s="66"/>
      <c r="G1612" s="18"/>
      <c r="H1612" s="9" t="str">
        <f t="shared" si="173"/>
        <v>-</v>
      </c>
      <c r="I1612" s="109" t="str">
        <f t="shared" si="166"/>
        <v xml:space="preserve"> </v>
      </c>
      <c r="J1612" s="10" t="str">
        <f t="shared" si="167"/>
        <v>-</v>
      </c>
      <c r="K1612" s="10" t="str">
        <f t="shared" si="174"/>
        <v>-</v>
      </c>
      <c r="L1612" s="10" t="str">
        <f t="shared" si="175"/>
        <v>-</v>
      </c>
      <c r="M1612" s="10" t="str">
        <f t="shared" si="176"/>
        <v>-</v>
      </c>
      <c r="N1612" s="10" t="str">
        <f t="shared" si="177"/>
        <v>-</v>
      </c>
    </row>
    <row r="1613" spans="1:14">
      <c r="A1613" s="62" t="s">
        <v>18</v>
      </c>
      <c r="B1613" s="18"/>
      <c r="C1613" s="18"/>
      <c r="D1613" s="19"/>
      <c r="E1613" s="20"/>
      <c r="F1613" s="66"/>
      <c r="G1613" s="18"/>
      <c r="H1613" s="9" t="str">
        <f t="shared" si="173"/>
        <v>-</v>
      </c>
      <c r="I1613" s="109" t="str">
        <f t="shared" si="166"/>
        <v xml:space="preserve"> </v>
      </c>
      <c r="J1613" s="10" t="str">
        <f t="shared" si="167"/>
        <v>-</v>
      </c>
      <c r="K1613" s="10" t="str">
        <f t="shared" si="174"/>
        <v>-</v>
      </c>
      <c r="L1613" s="10" t="str">
        <f t="shared" si="175"/>
        <v>-</v>
      </c>
      <c r="M1613" s="10" t="str">
        <f t="shared" si="176"/>
        <v>-</v>
      </c>
      <c r="N1613" s="10" t="str">
        <f t="shared" si="177"/>
        <v>-</v>
      </c>
    </row>
    <row r="1614" spans="1:14">
      <c r="A1614" s="62" t="s">
        <v>18</v>
      </c>
      <c r="B1614" s="18"/>
      <c r="C1614" s="18"/>
      <c r="D1614" s="19"/>
      <c r="E1614" s="20"/>
      <c r="F1614" s="66"/>
      <c r="G1614" s="18"/>
      <c r="H1614" s="9" t="str">
        <f t="shared" si="173"/>
        <v>-</v>
      </c>
      <c r="I1614" s="109" t="str">
        <f t="shared" si="166"/>
        <v xml:space="preserve"> </v>
      </c>
      <c r="J1614" s="10" t="str">
        <f t="shared" si="167"/>
        <v>-</v>
      </c>
      <c r="K1614" s="10" t="str">
        <f t="shared" si="174"/>
        <v>-</v>
      </c>
      <c r="L1614" s="10" t="str">
        <f t="shared" si="175"/>
        <v>-</v>
      </c>
      <c r="M1614" s="10" t="str">
        <f t="shared" si="176"/>
        <v>-</v>
      </c>
      <c r="N1614" s="10" t="str">
        <f t="shared" si="177"/>
        <v>-</v>
      </c>
    </row>
    <row r="1615" spans="1:14">
      <c r="A1615" s="62" t="s">
        <v>18</v>
      </c>
      <c r="B1615" s="18"/>
      <c r="C1615" s="18"/>
      <c r="D1615" s="19"/>
      <c r="E1615" s="20"/>
      <c r="F1615" s="66"/>
      <c r="G1615" s="18"/>
      <c r="H1615" s="9" t="str">
        <f t="shared" si="173"/>
        <v>-</v>
      </c>
      <c r="I1615" s="109" t="str">
        <f t="shared" si="166"/>
        <v xml:space="preserve"> </v>
      </c>
      <c r="J1615" s="10" t="str">
        <f t="shared" si="167"/>
        <v>-</v>
      </c>
      <c r="K1615" s="10" t="str">
        <f t="shared" si="174"/>
        <v>-</v>
      </c>
      <c r="L1615" s="10" t="str">
        <f t="shared" si="175"/>
        <v>-</v>
      </c>
      <c r="M1615" s="10" t="str">
        <f t="shared" si="176"/>
        <v>-</v>
      </c>
      <c r="N1615" s="10" t="str">
        <f t="shared" si="177"/>
        <v>-</v>
      </c>
    </row>
    <row r="1616" spans="1:14">
      <c r="A1616" s="62" t="s">
        <v>18</v>
      </c>
      <c r="B1616" s="18"/>
      <c r="C1616" s="18"/>
      <c r="D1616" s="19"/>
      <c r="E1616" s="20"/>
      <c r="F1616" s="66"/>
      <c r="G1616" s="18"/>
      <c r="H1616" s="9" t="str">
        <f t="shared" si="173"/>
        <v>-</v>
      </c>
      <c r="I1616" s="109" t="str">
        <f t="shared" si="166"/>
        <v xml:space="preserve"> </v>
      </c>
      <c r="J1616" s="10" t="str">
        <f t="shared" si="167"/>
        <v>-</v>
      </c>
      <c r="K1616" s="10" t="str">
        <f t="shared" si="174"/>
        <v>-</v>
      </c>
      <c r="L1616" s="10" t="str">
        <f t="shared" si="175"/>
        <v>-</v>
      </c>
      <c r="M1616" s="10" t="str">
        <f t="shared" si="176"/>
        <v>-</v>
      </c>
      <c r="N1616" s="10" t="str">
        <f t="shared" si="177"/>
        <v>-</v>
      </c>
    </row>
    <row r="1617" spans="1:14">
      <c r="A1617" s="62" t="s">
        <v>18</v>
      </c>
      <c r="B1617" s="18"/>
      <c r="C1617" s="18"/>
      <c r="D1617" s="19"/>
      <c r="E1617" s="20"/>
      <c r="F1617" s="66"/>
      <c r="G1617" s="18"/>
      <c r="H1617" s="9" t="str">
        <f t="shared" si="173"/>
        <v>-</v>
      </c>
      <c r="I1617" s="109" t="str">
        <f t="shared" si="166"/>
        <v xml:space="preserve"> </v>
      </c>
      <c r="J1617" s="10" t="str">
        <f t="shared" si="167"/>
        <v>-</v>
      </c>
      <c r="K1617" s="10" t="str">
        <f t="shared" si="174"/>
        <v>-</v>
      </c>
      <c r="L1617" s="10" t="str">
        <f t="shared" si="175"/>
        <v>-</v>
      </c>
      <c r="M1617" s="10" t="str">
        <f t="shared" si="176"/>
        <v>-</v>
      </c>
      <c r="N1617" s="10" t="str">
        <f t="shared" si="177"/>
        <v>-</v>
      </c>
    </row>
    <row r="1618" spans="1:14">
      <c r="A1618" s="62" t="s">
        <v>18</v>
      </c>
      <c r="B1618" s="18"/>
      <c r="C1618" s="18"/>
      <c r="D1618" s="19"/>
      <c r="E1618" s="20"/>
      <c r="F1618" s="66"/>
      <c r="G1618" s="18"/>
      <c r="H1618" s="9" t="str">
        <f t="shared" si="173"/>
        <v>-</v>
      </c>
      <c r="I1618" s="109" t="str">
        <f t="shared" si="166"/>
        <v xml:space="preserve"> </v>
      </c>
      <c r="J1618" s="10" t="str">
        <f t="shared" si="167"/>
        <v>-</v>
      </c>
      <c r="K1618" s="10" t="str">
        <f t="shared" si="174"/>
        <v>-</v>
      </c>
      <c r="L1618" s="10" t="str">
        <f t="shared" si="175"/>
        <v>-</v>
      </c>
      <c r="M1618" s="10" t="str">
        <f t="shared" si="176"/>
        <v>-</v>
      </c>
      <c r="N1618" s="10" t="str">
        <f t="shared" si="177"/>
        <v>-</v>
      </c>
    </row>
    <row r="1619" spans="1:14">
      <c r="A1619" s="62" t="s">
        <v>18</v>
      </c>
      <c r="B1619" s="18"/>
      <c r="C1619" s="18"/>
      <c r="D1619" s="19"/>
      <c r="E1619" s="20"/>
      <c r="F1619" s="66"/>
      <c r="G1619" s="18"/>
      <c r="H1619" s="9" t="str">
        <f t="shared" si="173"/>
        <v>-</v>
      </c>
      <c r="I1619" s="109" t="str">
        <f t="shared" si="166"/>
        <v xml:space="preserve"> </v>
      </c>
      <c r="J1619" s="10" t="str">
        <f t="shared" si="167"/>
        <v>-</v>
      </c>
      <c r="K1619" s="10" t="str">
        <f t="shared" si="174"/>
        <v>-</v>
      </c>
      <c r="L1619" s="10" t="str">
        <f t="shared" si="175"/>
        <v>-</v>
      </c>
      <c r="M1619" s="10" t="str">
        <f t="shared" si="176"/>
        <v>-</v>
      </c>
      <c r="N1619" s="10" t="str">
        <f t="shared" si="177"/>
        <v>-</v>
      </c>
    </row>
    <row r="1620" spans="1:14">
      <c r="A1620" s="62" t="s">
        <v>18</v>
      </c>
      <c r="B1620" s="18"/>
      <c r="C1620" s="18"/>
      <c r="D1620" s="19"/>
      <c r="E1620" s="20"/>
      <c r="F1620" s="66"/>
      <c r="G1620" s="18"/>
      <c r="H1620" s="9" t="str">
        <f t="shared" si="173"/>
        <v>-</v>
      </c>
      <c r="I1620" s="109" t="str">
        <f t="shared" si="166"/>
        <v xml:space="preserve"> </v>
      </c>
      <c r="J1620" s="10" t="str">
        <f t="shared" si="167"/>
        <v>-</v>
      </c>
      <c r="K1620" s="10" t="str">
        <f t="shared" si="174"/>
        <v>-</v>
      </c>
      <c r="L1620" s="10" t="str">
        <f t="shared" si="175"/>
        <v>-</v>
      </c>
      <c r="M1620" s="10" t="str">
        <f t="shared" si="176"/>
        <v>-</v>
      </c>
      <c r="N1620" s="10" t="str">
        <f t="shared" si="177"/>
        <v>-</v>
      </c>
    </row>
    <row r="1621" spans="1:14">
      <c r="A1621" s="62" t="s">
        <v>18</v>
      </c>
      <c r="B1621" s="18"/>
      <c r="C1621" s="18"/>
      <c r="D1621" s="19"/>
      <c r="E1621" s="20"/>
      <c r="F1621" s="66"/>
      <c r="G1621" s="18"/>
      <c r="H1621" s="9" t="str">
        <f t="shared" si="173"/>
        <v>-</v>
      </c>
      <c r="I1621" s="109" t="str">
        <f t="shared" si="166"/>
        <v xml:space="preserve"> </v>
      </c>
      <c r="J1621" s="10" t="str">
        <f t="shared" si="167"/>
        <v>-</v>
      </c>
      <c r="K1621" s="10" t="str">
        <f t="shared" si="174"/>
        <v>-</v>
      </c>
      <c r="L1621" s="10" t="str">
        <f t="shared" si="175"/>
        <v>-</v>
      </c>
      <c r="M1621" s="10" t="str">
        <f t="shared" si="176"/>
        <v>-</v>
      </c>
      <c r="N1621" s="10" t="str">
        <f t="shared" si="177"/>
        <v>-</v>
      </c>
    </row>
    <row r="1622" spans="1:14">
      <c r="A1622" s="62" t="s">
        <v>18</v>
      </c>
      <c r="B1622" s="18"/>
      <c r="C1622" s="18"/>
      <c r="D1622" s="19"/>
      <c r="E1622" s="20"/>
      <c r="F1622" s="66"/>
      <c r="G1622" s="18"/>
      <c r="H1622" s="9" t="str">
        <f t="shared" si="173"/>
        <v>-</v>
      </c>
      <c r="I1622" s="109" t="str">
        <f t="shared" si="166"/>
        <v xml:space="preserve"> </v>
      </c>
      <c r="J1622" s="10" t="str">
        <f t="shared" si="167"/>
        <v>-</v>
      </c>
      <c r="K1622" s="10" t="str">
        <f t="shared" si="174"/>
        <v>-</v>
      </c>
      <c r="L1622" s="10" t="str">
        <f t="shared" si="175"/>
        <v>-</v>
      </c>
      <c r="M1622" s="10" t="str">
        <f t="shared" si="176"/>
        <v>-</v>
      </c>
      <c r="N1622" s="10" t="str">
        <f t="shared" si="177"/>
        <v>-</v>
      </c>
    </row>
    <row r="1623" spans="1:14">
      <c r="A1623" s="62" t="s">
        <v>18</v>
      </c>
      <c r="B1623" s="18"/>
      <c r="C1623" s="18"/>
      <c r="D1623" s="19"/>
      <c r="E1623" s="20"/>
      <c r="F1623" s="66"/>
      <c r="G1623" s="18"/>
      <c r="H1623" s="9" t="str">
        <f t="shared" si="173"/>
        <v>-</v>
      </c>
      <c r="I1623" s="109" t="str">
        <f t="shared" si="166"/>
        <v xml:space="preserve"> </v>
      </c>
      <c r="J1623" s="10" t="str">
        <f t="shared" si="167"/>
        <v>-</v>
      </c>
      <c r="K1623" s="10" t="str">
        <f t="shared" si="174"/>
        <v>-</v>
      </c>
      <c r="L1623" s="10" t="str">
        <f t="shared" si="175"/>
        <v>-</v>
      </c>
      <c r="M1623" s="10" t="str">
        <f t="shared" si="176"/>
        <v>-</v>
      </c>
      <c r="N1623" s="10" t="str">
        <f t="shared" si="177"/>
        <v>-</v>
      </c>
    </row>
    <row r="1624" spans="1:14">
      <c r="A1624" s="62" t="s">
        <v>18</v>
      </c>
      <c r="B1624" s="18"/>
      <c r="C1624" s="18"/>
      <c r="D1624" s="19"/>
      <c r="E1624" s="20"/>
      <c r="F1624" s="66"/>
      <c r="G1624" s="18"/>
      <c r="H1624" s="9" t="str">
        <f t="shared" si="173"/>
        <v>-</v>
      </c>
      <c r="I1624" s="109" t="str">
        <f t="shared" si="166"/>
        <v xml:space="preserve"> </v>
      </c>
      <c r="J1624" s="10" t="str">
        <f t="shared" si="167"/>
        <v>-</v>
      </c>
      <c r="K1624" s="10" t="str">
        <f t="shared" si="174"/>
        <v>-</v>
      </c>
      <c r="L1624" s="10" t="str">
        <f t="shared" si="175"/>
        <v>-</v>
      </c>
      <c r="M1624" s="10" t="str">
        <f t="shared" si="176"/>
        <v>-</v>
      </c>
      <c r="N1624" s="10" t="str">
        <f t="shared" si="177"/>
        <v>-</v>
      </c>
    </row>
    <row r="1625" spans="1:14">
      <c r="A1625" s="62" t="s">
        <v>18</v>
      </c>
      <c r="B1625" s="18"/>
      <c r="C1625" s="18"/>
      <c r="D1625" s="19"/>
      <c r="E1625" s="20"/>
      <c r="F1625" s="66"/>
      <c r="G1625" s="18"/>
      <c r="H1625" s="9" t="str">
        <f t="shared" si="173"/>
        <v>-</v>
      </c>
      <c r="I1625" s="109" t="str">
        <f t="shared" si="166"/>
        <v xml:space="preserve"> </v>
      </c>
      <c r="J1625" s="10" t="str">
        <f t="shared" si="167"/>
        <v>-</v>
      </c>
      <c r="K1625" s="10" t="str">
        <f t="shared" si="174"/>
        <v>-</v>
      </c>
      <c r="L1625" s="10" t="str">
        <f t="shared" si="175"/>
        <v>-</v>
      </c>
      <c r="M1625" s="10" t="str">
        <f t="shared" si="176"/>
        <v>-</v>
      </c>
      <c r="N1625" s="10" t="str">
        <f t="shared" si="177"/>
        <v>-</v>
      </c>
    </row>
    <row r="1626" spans="1:14">
      <c r="A1626" s="62" t="s">
        <v>18</v>
      </c>
      <c r="B1626" s="18"/>
      <c r="C1626" s="18"/>
      <c r="D1626" s="19"/>
      <c r="E1626" s="20"/>
      <c r="F1626" s="66"/>
      <c r="G1626" s="18"/>
      <c r="H1626" s="9" t="str">
        <f t="shared" si="173"/>
        <v>-</v>
      </c>
      <c r="I1626" s="109" t="str">
        <f t="shared" si="166"/>
        <v xml:space="preserve"> </v>
      </c>
      <c r="J1626" s="10" t="str">
        <f t="shared" si="167"/>
        <v>-</v>
      </c>
      <c r="K1626" s="10" t="str">
        <f t="shared" si="174"/>
        <v>-</v>
      </c>
      <c r="L1626" s="10" t="str">
        <f t="shared" si="175"/>
        <v>-</v>
      </c>
      <c r="M1626" s="10" t="str">
        <f t="shared" si="176"/>
        <v>-</v>
      </c>
      <c r="N1626" s="10" t="str">
        <f t="shared" si="177"/>
        <v>-</v>
      </c>
    </row>
    <row r="1627" spans="1:14">
      <c r="A1627" s="62" t="s">
        <v>18</v>
      </c>
      <c r="B1627" s="18"/>
      <c r="C1627" s="18"/>
      <c r="D1627" s="19"/>
      <c r="E1627" s="20"/>
      <c r="F1627" s="66"/>
      <c r="G1627" s="18"/>
      <c r="H1627" s="9" t="str">
        <f t="shared" si="173"/>
        <v>-</v>
      </c>
      <c r="I1627" s="109" t="str">
        <f t="shared" si="166"/>
        <v xml:space="preserve"> </v>
      </c>
      <c r="J1627" s="10" t="str">
        <f t="shared" si="167"/>
        <v>-</v>
      </c>
      <c r="K1627" s="10" t="str">
        <f t="shared" si="174"/>
        <v>-</v>
      </c>
      <c r="L1627" s="10" t="str">
        <f t="shared" si="175"/>
        <v>-</v>
      </c>
      <c r="M1627" s="10" t="str">
        <f t="shared" si="176"/>
        <v>-</v>
      </c>
      <c r="N1627" s="10" t="str">
        <f t="shared" si="177"/>
        <v>-</v>
      </c>
    </row>
    <row r="1628" spans="1:14">
      <c r="A1628" s="62" t="s">
        <v>18</v>
      </c>
      <c r="B1628" s="18"/>
      <c r="C1628" s="18"/>
      <c r="D1628" s="19"/>
      <c r="E1628" s="20"/>
      <c r="F1628" s="66"/>
      <c r="G1628" s="18"/>
      <c r="H1628" s="9" t="str">
        <f t="shared" si="173"/>
        <v>-</v>
      </c>
      <c r="I1628" s="109" t="str">
        <f t="shared" si="166"/>
        <v xml:space="preserve"> </v>
      </c>
      <c r="J1628" s="10" t="str">
        <f t="shared" si="167"/>
        <v>-</v>
      </c>
      <c r="K1628" s="10" t="str">
        <f t="shared" si="174"/>
        <v>-</v>
      </c>
      <c r="L1628" s="10" t="str">
        <f t="shared" si="175"/>
        <v>-</v>
      </c>
      <c r="M1628" s="10" t="str">
        <f t="shared" si="176"/>
        <v>-</v>
      </c>
      <c r="N1628" s="10" t="str">
        <f t="shared" si="177"/>
        <v>-</v>
      </c>
    </row>
    <row r="1629" spans="1:14">
      <c r="A1629" s="62" t="s">
        <v>18</v>
      </c>
      <c r="B1629" s="18"/>
      <c r="C1629" s="18"/>
      <c r="D1629" s="19"/>
      <c r="E1629" s="20"/>
      <c r="F1629" s="66"/>
      <c r="G1629" s="18"/>
      <c r="H1629" s="9" t="str">
        <f t="shared" si="173"/>
        <v>-</v>
      </c>
      <c r="I1629" s="109" t="str">
        <f t="shared" si="166"/>
        <v xml:space="preserve"> </v>
      </c>
      <c r="J1629" s="10" t="str">
        <f t="shared" si="167"/>
        <v>-</v>
      </c>
      <c r="K1629" s="10" t="str">
        <f t="shared" si="174"/>
        <v>-</v>
      </c>
      <c r="L1629" s="10" t="str">
        <f t="shared" si="175"/>
        <v>-</v>
      </c>
      <c r="M1629" s="10" t="str">
        <f t="shared" si="176"/>
        <v>-</v>
      </c>
      <c r="N1629" s="10" t="str">
        <f t="shared" si="177"/>
        <v>-</v>
      </c>
    </row>
    <row r="1630" spans="1:14">
      <c r="A1630" s="62" t="s">
        <v>18</v>
      </c>
      <c r="B1630" s="18"/>
      <c r="C1630" s="18"/>
      <c r="D1630" s="19"/>
      <c r="E1630" s="20"/>
      <c r="F1630" s="66"/>
      <c r="G1630" s="18"/>
      <c r="H1630" s="9" t="str">
        <f t="shared" si="173"/>
        <v>-</v>
      </c>
      <c r="I1630" s="109" t="str">
        <f t="shared" si="166"/>
        <v xml:space="preserve"> </v>
      </c>
      <c r="J1630" s="10" t="str">
        <f t="shared" si="167"/>
        <v>-</v>
      </c>
      <c r="K1630" s="10" t="str">
        <f t="shared" si="174"/>
        <v>-</v>
      </c>
      <c r="L1630" s="10" t="str">
        <f t="shared" si="175"/>
        <v>-</v>
      </c>
      <c r="M1630" s="10" t="str">
        <f t="shared" si="176"/>
        <v>-</v>
      </c>
      <c r="N1630" s="10" t="str">
        <f t="shared" si="177"/>
        <v>-</v>
      </c>
    </row>
    <row r="1631" spans="1:14">
      <c r="A1631" s="62" t="s">
        <v>18</v>
      </c>
      <c r="B1631" s="18"/>
      <c r="C1631" s="18"/>
      <c r="D1631" s="19"/>
      <c r="E1631" s="20"/>
      <c r="F1631" s="66"/>
      <c r="G1631" s="18"/>
      <c r="H1631" s="9" t="str">
        <f t="shared" si="173"/>
        <v>-</v>
      </c>
      <c r="I1631" s="109" t="str">
        <f t="shared" si="166"/>
        <v xml:space="preserve"> </v>
      </c>
      <c r="J1631" s="10" t="str">
        <f t="shared" si="167"/>
        <v>-</v>
      </c>
      <c r="K1631" s="10" t="str">
        <f t="shared" si="174"/>
        <v>-</v>
      </c>
      <c r="L1631" s="10" t="str">
        <f t="shared" si="175"/>
        <v>-</v>
      </c>
      <c r="M1631" s="10" t="str">
        <f t="shared" si="176"/>
        <v>-</v>
      </c>
      <c r="N1631" s="10" t="str">
        <f t="shared" si="177"/>
        <v>-</v>
      </c>
    </row>
    <row r="1632" spans="1:14">
      <c r="A1632" s="62" t="s">
        <v>18</v>
      </c>
      <c r="B1632" s="18"/>
      <c r="C1632" s="18"/>
      <c r="D1632" s="19"/>
      <c r="E1632" s="20"/>
      <c r="F1632" s="66"/>
      <c r="G1632" s="18"/>
      <c r="H1632" s="9" t="str">
        <f t="shared" si="173"/>
        <v>-</v>
      </c>
      <c r="I1632" s="109" t="str">
        <f t="shared" si="166"/>
        <v xml:space="preserve"> </v>
      </c>
      <c r="J1632" s="10" t="str">
        <f t="shared" si="167"/>
        <v>-</v>
      </c>
      <c r="K1632" s="10" t="str">
        <f t="shared" si="174"/>
        <v>-</v>
      </c>
      <c r="L1632" s="10" t="str">
        <f t="shared" si="175"/>
        <v>-</v>
      </c>
      <c r="M1632" s="10" t="str">
        <f t="shared" si="176"/>
        <v>-</v>
      </c>
      <c r="N1632" s="10" t="str">
        <f t="shared" si="177"/>
        <v>-</v>
      </c>
    </row>
    <row r="1633" spans="1:14">
      <c r="A1633" s="62" t="s">
        <v>18</v>
      </c>
      <c r="B1633" s="18"/>
      <c r="C1633" s="18"/>
      <c r="D1633" s="19"/>
      <c r="E1633" s="20"/>
      <c r="F1633" s="66"/>
      <c r="G1633" s="18"/>
      <c r="H1633" s="9" t="str">
        <f t="shared" si="173"/>
        <v>-</v>
      </c>
      <c r="I1633" s="109" t="str">
        <f t="shared" si="166"/>
        <v xml:space="preserve"> </v>
      </c>
      <c r="J1633" s="10" t="str">
        <f t="shared" si="167"/>
        <v>-</v>
      </c>
      <c r="K1633" s="10" t="str">
        <f t="shared" si="174"/>
        <v>-</v>
      </c>
      <c r="L1633" s="10" t="str">
        <f t="shared" si="175"/>
        <v>-</v>
      </c>
      <c r="M1633" s="10" t="str">
        <f t="shared" si="176"/>
        <v>-</v>
      </c>
      <c r="N1633" s="10" t="str">
        <f t="shared" si="177"/>
        <v>-</v>
      </c>
    </row>
    <row r="1634" spans="1:14">
      <c r="A1634" s="62" t="s">
        <v>18</v>
      </c>
      <c r="B1634" s="18"/>
      <c r="C1634" s="18"/>
      <c r="D1634" s="19"/>
      <c r="E1634" s="20"/>
      <c r="F1634" s="66"/>
      <c r="G1634" s="18"/>
      <c r="H1634" s="9" t="str">
        <f t="shared" si="173"/>
        <v>-</v>
      </c>
      <c r="I1634" s="109" t="str">
        <f t="shared" si="166"/>
        <v xml:space="preserve"> </v>
      </c>
      <c r="J1634" s="10" t="str">
        <f t="shared" si="167"/>
        <v>-</v>
      </c>
      <c r="K1634" s="10" t="str">
        <f t="shared" si="174"/>
        <v>-</v>
      </c>
      <c r="L1634" s="10" t="str">
        <f t="shared" si="175"/>
        <v>-</v>
      </c>
      <c r="M1634" s="10" t="str">
        <f t="shared" si="176"/>
        <v>-</v>
      </c>
      <c r="N1634" s="10" t="str">
        <f t="shared" si="177"/>
        <v>-</v>
      </c>
    </row>
    <row r="1635" spans="1:14">
      <c r="A1635" s="62" t="s">
        <v>18</v>
      </c>
      <c r="B1635" s="18"/>
      <c r="C1635" s="18"/>
      <c r="D1635" s="19"/>
      <c r="E1635" s="20"/>
      <c r="F1635" s="66"/>
      <c r="G1635" s="18"/>
      <c r="H1635" s="9" t="str">
        <f t="shared" si="173"/>
        <v>-</v>
      </c>
      <c r="I1635" s="109" t="str">
        <f t="shared" si="166"/>
        <v xml:space="preserve"> </v>
      </c>
      <c r="J1635" s="10" t="str">
        <f t="shared" si="167"/>
        <v>-</v>
      </c>
      <c r="K1635" s="10" t="str">
        <f t="shared" si="174"/>
        <v>-</v>
      </c>
      <c r="L1635" s="10" t="str">
        <f t="shared" si="175"/>
        <v>-</v>
      </c>
      <c r="M1635" s="10" t="str">
        <f t="shared" si="176"/>
        <v>-</v>
      </c>
      <c r="N1635" s="10" t="str">
        <f t="shared" si="177"/>
        <v>-</v>
      </c>
    </row>
    <row r="1636" spans="1:14">
      <c r="A1636" s="62" t="s">
        <v>18</v>
      </c>
      <c r="B1636" s="18"/>
      <c r="C1636" s="18"/>
      <c r="D1636" s="19"/>
      <c r="E1636" s="20"/>
      <c r="F1636" s="66"/>
      <c r="G1636" s="18"/>
      <c r="H1636" s="9" t="str">
        <f t="shared" si="173"/>
        <v>-</v>
      </c>
      <c r="I1636" s="109" t="str">
        <f t="shared" si="166"/>
        <v xml:space="preserve"> </v>
      </c>
      <c r="J1636" s="10" t="str">
        <f t="shared" si="167"/>
        <v>-</v>
      </c>
      <c r="K1636" s="10" t="str">
        <f t="shared" si="174"/>
        <v>-</v>
      </c>
      <c r="L1636" s="10" t="str">
        <f t="shared" si="175"/>
        <v>-</v>
      </c>
      <c r="M1636" s="10" t="str">
        <f t="shared" si="176"/>
        <v>-</v>
      </c>
      <c r="N1636" s="10" t="str">
        <f t="shared" si="177"/>
        <v>-</v>
      </c>
    </row>
    <row r="1637" spans="1:14">
      <c r="A1637" s="62" t="s">
        <v>18</v>
      </c>
      <c r="B1637" s="18"/>
      <c r="C1637" s="18"/>
      <c r="D1637" s="19"/>
      <c r="E1637" s="20"/>
      <c r="F1637" s="66"/>
      <c r="G1637" s="18"/>
      <c r="H1637" s="9" t="str">
        <f t="shared" si="173"/>
        <v>-</v>
      </c>
      <c r="I1637" s="109" t="str">
        <f t="shared" si="166"/>
        <v xml:space="preserve"> </v>
      </c>
      <c r="J1637" s="10" t="str">
        <f t="shared" si="167"/>
        <v>-</v>
      </c>
      <c r="K1637" s="10" t="str">
        <f t="shared" si="174"/>
        <v>-</v>
      </c>
      <c r="L1637" s="10" t="str">
        <f t="shared" si="175"/>
        <v>-</v>
      </c>
      <c r="M1637" s="10" t="str">
        <f t="shared" si="176"/>
        <v>-</v>
      </c>
      <c r="N1637" s="10" t="str">
        <f t="shared" si="177"/>
        <v>-</v>
      </c>
    </row>
    <row r="1638" spans="1:14">
      <c r="A1638" s="62" t="s">
        <v>18</v>
      </c>
      <c r="B1638" s="18"/>
      <c r="C1638" s="18"/>
      <c r="D1638" s="19"/>
      <c r="E1638" s="20"/>
      <c r="F1638" s="66"/>
      <c r="G1638" s="18"/>
      <c r="H1638" s="9" t="str">
        <f t="shared" si="173"/>
        <v>-</v>
      </c>
      <c r="I1638" s="109" t="str">
        <f t="shared" si="166"/>
        <v xml:space="preserve"> </v>
      </c>
      <c r="J1638" s="10" t="str">
        <f t="shared" si="167"/>
        <v>-</v>
      </c>
      <c r="K1638" s="10" t="str">
        <f t="shared" si="174"/>
        <v>-</v>
      </c>
      <c r="L1638" s="10" t="str">
        <f t="shared" si="175"/>
        <v>-</v>
      </c>
      <c r="M1638" s="10" t="str">
        <f t="shared" si="176"/>
        <v>-</v>
      </c>
      <c r="N1638" s="10" t="str">
        <f t="shared" si="177"/>
        <v>-</v>
      </c>
    </row>
    <row r="1639" spans="1:14">
      <c r="A1639" s="62" t="s">
        <v>18</v>
      </c>
      <c r="B1639" s="18"/>
      <c r="C1639" s="18"/>
      <c r="D1639" s="19"/>
      <c r="E1639" s="20"/>
      <c r="F1639" s="66"/>
      <c r="G1639" s="18"/>
      <c r="H1639" s="9" t="str">
        <f t="shared" si="173"/>
        <v>-</v>
      </c>
      <c r="I1639" s="109" t="str">
        <f t="shared" si="166"/>
        <v xml:space="preserve"> </v>
      </c>
      <c r="J1639" s="10" t="str">
        <f t="shared" si="167"/>
        <v>-</v>
      </c>
      <c r="K1639" s="10" t="str">
        <f t="shared" si="174"/>
        <v>-</v>
      </c>
      <c r="L1639" s="10" t="str">
        <f t="shared" si="175"/>
        <v>-</v>
      </c>
      <c r="M1639" s="10" t="str">
        <f t="shared" si="176"/>
        <v>-</v>
      </c>
      <c r="N1639" s="10" t="str">
        <f t="shared" si="177"/>
        <v>-</v>
      </c>
    </row>
    <row r="1640" spans="1:14">
      <c r="A1640" s="62" t="s">
        <v>18</v>
      </c>
      <c r="B1640" s="18"/>
      <c r="C1640" s="18"/>
      <c r="D1640" s="19"/>
      <c r="E1640" s="20"/>
      <c r="F1640" s="66"/>
      <c r="G1640" s="18"/>
      <c r="H1640" s="9" t="str">
        <f t="shared" si="173"/>
        <v>-</v>
      </c>
      <c r="I1640" s="109" t="str">
        <f t="shared" si="166"/>
        <v xml:space="preserve"> </v>
      </c>
      <c r="J1640" s="10" t="str">
        <f t="shared" si="167"/>
        <v>-</v>
      </c>
      <c r="K1640" s="10" t="str">
        <f t="shared" si="174"/>
        <v>-</v>
      </c>
      <c r="L1640" s="10" t="str">
        <f t="shared" si="175"/>
        <v>-</v>
      </c>
      <c r="M1640" s="10" t="str">
        <f t="shared" si="176"/>
        <v>-</v>
      </c>
      <c r="N1640" s="10" t="str">
        <f t="shared" si="177"/>
        <v>-</v>
      </c>
    </row>
    <row r="1641" spans="1:14">
      <c r="A1641" s="62" t="s">
        <v>18</v>
      </c>
      <c r="B1641" s="18"/>
      <c r="C1641" s="18"/>
      <c r="D1641" s="19"/>
      <c r="E1641" s="20"/>
      <c r="F1641" s="66"/>
      <c r="G1641" s="18"/>
      <c r="H1641" s="9" t="str">
        <f t="shared" si="173"/>
        <v>-</v>
      </c>
      <c r="I1641" s="109" t="str">
        <f t="shared" si="166"/>
        <v xml:space="preserve"> </v>
      </c>
      <c r="J1641" s="10" t="str">
        <f t="shared" si="167"/>
        <v>-</v>
      </c>
      <c r="K1641" s="10" t="str">
        <f t="shared" si="174"/>
        <v>-</v>
      </c>
      <c r="L1641" s="10" t="str">
        <f t="shared" si="175"/>
        <v>-</v>
      </c>
      <c r="M1641" s="10" t="str">
        <f t="shared" si="176"/>
        <v>-</v>
      </c>
      <c r="N1641" s="10" t="str">
        <f t="shared" si="177"/>
        <v>-</v>
      </c>
    </row>
    <row r="1642" spans="1:14">
      <c r="A1642" s="62" t="s">
        <v>18</v>
      </c>
      <c r="B1642" s="18"/>
      <c r="C1642" s="18"/>
      <c r="D1642" s="19"/>
      <c r="E1642" s="20"/>
      <c r="F1642" s="66"/>
      <c r="G1642" s="18"/>
      <c r="H1642" s="9" t="str">
        <f t="shared" si="173"/>
        <v>-</v>
      </c>
      <c r="I1642" s="109" t="str">
        <f t="shared" si="166"/>
        <v xml:space="preserve"> </v>
      </c>
      <c r="J1642" s="10" t="str">
        <f t="shared" si="167"/>
        <v>-</v>
      </c>
      <c r="K1642" s="10" t="str">
        <f t="shared" si="174"/>
        <v>-</v>
      </c>
      <c r="L1642" s="10" t="str">
        <f t="shared" si="175"/>
        <v>-</v>
      </c>
      <c r="M1642" s="10" t="str">
        <f t="shared" si="176"/>
        <v>-</v>
      </c>
      <c r="N1642" s="10" t="str">
        <f t="shared" si="177"/>
        <v>-</v>
      </c>
    </row>
    <row r="1643" spans="1:14">
      <c r="A1643" s="62" t="s">
        <v>18</v>
      </c>
      <c r="B1643" s="18"/>
      <c r="C1643" s="18"/>
      <c r="D1643" s="19"/>
      <c r="E1643" s="20"/>
      <c r="F1643" s="66"/>
      <c r="G1643" s="18"/>
      <c r="H1643" s="9" t="str">
        <f t="shared" si="173"/>
        <v>-</v>
      </c>
      <c r="I1643" s="109" t="str">
        <f t="shared" si="166"/>
        <v xml:space="preserve"> </v>
      </c>
      <c r="J1643" s="10" t="str">
        <f t="shared" si="167"/>
        <v>-</v>
      </c>
      <c r="K1643" s="10" t="str">
        <f t="shared" si="174"/>
        <v>-</v>
      </c>
      <c r="L1643" s="10" t="str">
        <f t="shared" si="175"/>
        <v>-</v>
      </c>
      <c r="M1643" s="10" t="str">
        <f t="shared" si="176"/>
        <v>-</v>
      </c>
      <c r="N1643" s="10" t="str">
        <f t="shared" si="177"/>
        <v>-</v>
      </c>
    </row>
    <row r="1644" spans="1:14">
      <c r="A1644" s="62" t="s">
        <v>18</v>
      </c>
      <c r="B1644" s="18"/>
      <c r="C1644" s="18"/>
      <c r="D1644" s="19"/>
      <c r="E1644" s="20"/>
      <c r="F1644" s="66"/>
      <c r="G1644" s="18"/>
      <c r="H1644" s="9" t="str">
        <f t="shared" si="173"/>
        <v>-</v>
      </c>
      <c r="I1644" s="109" t="str">
        <f t="shared" si="166"/>
        <v xml:space="preserve"> </v>
      </c>
      <c r="J1644" s="10" t="str">
        <f t="shared" si="167"/>
        <v>-</v>
      </c>
      <c r="K1644" s="10" t="str">
        <f t="shared" si="174"/>
        <v>-</v>
      </c>
      <c r="L1644" s="10" t="str">
        <f t="shared" si="175"/>
        <v>-</v>
      </c>
      <c r="M1644" s="10" t="str">
        <f t="shared" si="176"/>
        <v>-</v>
      </c>
      <c r="N1644" s="10" t="str">
        <f t="shared" si="177"/>
        <v>-</v>
      </c>
    </row>
    <row r="1645" spans="1:14">
      <c r="A1645" s="62" t="s">
        <v>18</v>
      </c>
      <c r="B1645" s="18"/>
      <c r="C1645" s="18"/>
      <c r="D1645" s="19"/>
      <c r="E1645" s="20"/>
      <c r="F1645" s="66"/>
      <c r="G1645" s="18"/>
      <c r="H1645" s="9" t="str">
        <f t="shared" si="173"/>
        <v>-</v>
      </c>
      <c r="I1645" s="109" t="str">
        <f t="shared" si="166"/>
        <v xml:space="preserve"> </v>
      </c>
      <c r="J1645" s="10" t="str">
        <f t="shared" si="167"/>
        <v>-</v>
      </c>
      <c r="K1645" s="10" t="str">
        <f t="shared" si="174"/>
        <v>-</v>
      </c>
      <c r="L1645" s="10" t="str">
        <f t="shared" si="175"/>
        <v>-</v>
      </c>
      <c r="M1645" s="10" t="str">
        <f t="shared" si="176"/>
        <v>-</v>
      </c>
      <c r="N1645" s="10" t="str">
        <f t="shared" si="177"/>
        <v>-</v>
      </c>
    </row>
    <row r="1646" spans="1:14">
      <c r="A1646" s="62" t="s">
        <v>18</v>
      </c>
      <c r="B1646" s="18"/>
      <c r="C1646" s="18"/>
      <c r="D1646" s="19"/>
      <c r="E1646" s="20"/>
      <c r="F1646" s="66"/>
      <c r="G1646" s="18"/>
      <c r="H1646" s="9" t="str">
        <f t="shared" si="173"/>
        <v>-</v>
      </c>
      <c r="I1646" s="109" t="str">
        <f t="shared" si="166"/>
        <v xml:space="preserve"> </v>
      </c>
      <c r="J1646" s="10" t="str">
        <f t="shared" si="167"/>
        <v>-</v>
      </c>
      <c r="K1646" s="10" t="str">
        <f t="shared" si="174"/>
        <v>-</v>
      </c>
      <c r="L1646" s="10" t="str">
        <f t="shared" si="175"/>
        <v>-</v>
      </c>
      <c r="M1646" s="10" t="str">
        <f t="shared" si="176"/>
        <v>-</v>
      </c>
      <c r="N1646" s="10" t="str">
        <f t="shared" si="177"/>
        <v>-</v>
      </c>
    </row>
    <row r="1647" spans="1:14">
      <c r="A1647" s="62" t="s">
        <v>18</v>
      </c>
      <c r="B1647" s="18"/>
      <c r="C1647" s="18"/>
      <c r="D1647" s="19"/>
      <c r="E1647" s="20"/>
      <c r="F1647" s="66"/>
      <c r="G1647" s="18"/>
      <c r="H1647" s="9" t="str">
        <f t="shared" si="173"/>
        <v>-</v>
      </c>
      <c r="I1647" s="109" t="str">
        <f t="shared" si="166"/>
        <v xml:space="preserve"> </v>
      </c>
      <c r="J1647" s="10" t="str">
        <f t="shared" si="167"/>
        <v>-</v>
      </c>
      <c r="K1647" s="10" t="str">
        <f t="shared" si="174"/>
        <v>-</v>
      </c>
      <c r="L1647" s="10" t="str">
        <f t="shared" si="175"/>
        <v>-</v>
      </c>
      <c r="M1647" s="10" t="str">
        <f t="shared" si="176"/>
        <v>-</v>
      </c>
      <c r="N1647" s="10" t="str">
        <f t="shared" si="177"/>
        <v>-</v>
      </c>
    </row>
    <row r="1648" spans="1:14">
      <c r="A1648" s="62" t="s">
        <v>18</v>
      </c>
      <c r="B1648" s="18"/>
      <c r="C1648" s="18"/>
      <c r="D1648" s="19"/>
      <c r="E1648" s="20"/>
      <c r="F1648" s="66"/>
      <c r="G1648" s="18"/>
      <c r="H1648" s="9" t="str">
        <f t="shared" si="173"/>
        <v>-</v>
      </c>
      <c r="I1648" s="109" t="str">
        <f t="shared" si="166"/>
        <v xml:space="preserve"> </v>
      </c>
      <c r="J1648" s="10" t="str">
        <f t="shared" si="167"/>
        <v>-</v>
      </c>
      <c r="K1648" s="10" t="str">
        <f t="shared" si="174"/>
        <v>-</v>
      </c>
      <c r="L1648" s="10" t="str">
        <f t="shared" si="175"/>
        <v>-</v>
      </c>
      <c r="M1648" s="10" t="str">
        <f t="shared" si="176"/>
        <v>-</v>
      </c>
      <c r="N1648" s="10" t="str">
        <f t="shared" si="177"/>
        <v>-</v>
      </c>
    </row>
    <row r="1649" spans="1:14">
      <c r="A1649" s="62" t="s">
        <v>18</v>
      </c>
      <c r="B1649" s="18"/>
      <c r="C1649" s="18"/>
      <c r="D1649" s="19"/>
      <c r="E1649" s="20"/>
      <c r="F1649" s="66"/>
      <c r="G1649" s="18"/>
      <c r="H1649" s="9" t="str">
        <f t="shared" si="173"/>
        <v>-</v>
      </c>
      <c r="I1649" s="109" t="str">
        <f t="shared" si="166"/>
        <v xml:space="preserve"> </v>
      </c>
      <c r="J1649" s="10" t="str">
        <f t="shared" si="167"/>
        <v>-</v>
      </c>
      <c r="K1649" s="10" t="str">
        <f t="shared" si="174"/>
        <v>-</v>
      </c>
      <c r="L1649" s="10" t="str">
        <f t="shared" si="175"/>
        <v>-</v>
      </c>
      <c r="M1649" s="10" t="str">
        <f t="shared" si="176"/>
        <v>-</v>
      </c>
      <c r="N1649" s="10" t="str">
        <f t="shared" si="177"/>
        <v>-</v>
      </c>
    </row>
    <row r="1650" spans="1:14">
      <c r="A1650" s="62" t="s">
        <v>18</v>
      </c>
      <c r="B1650" s="18"/>
      <c r="C1650" s="18"/>
      <c r="D1650" s="19"/>
      <c r="E1650" s="20"/>
      <c r="F1650" s="66"/>
      <c r="G1650" s="18"/>
      <c r="H1650" s="9" t="str">
        <f t="shared" si="173"/>
        <v>-</v>
      </c>
      <c r="I1650" s="109" t="str">
        <f t="shared" si="166"/>
        <v xml:space="preserve"> </v>
      </c>
      <c r="J1650" s="10" t="str">
        <f t="shared" si="167"/>
        <v>-</v>
      </c>
      <c r="K1650" s="10" t="str">
        <f t="shared" si="174"/>
        <v>-</v>
      </c>
      <c r="L1650" s="10" t="str">
        <f t="shared" si="175"/>
        <v>-</v>
      </c>
      <c r="M1650" s="10" t="str">
        <f t="shared" si="176"/>
        <v>-</v>
      </c>
      <c r="N1650" s="10" t="str">
        <f t="shared" si="177"/>
        <v>-</v>
      </c>
    </row>
    <row r="1651" spans="1:14">
      <c r="A1651" s="62" t="s">
        <v>18</v>
      </c>
      <c r="B1651" s="18"/>
      <c r="C1651" s="18"/>
      <c r="D1651" s="19"/>
      <c r="E1651" s="20"/>
      <c r="F1651" s="66"/>
      <c r="G1651" s="18"/>
      <c r="H1651" s="9" t="str">
        <f t="shared" si="173"/>
        <v>-</v>
      </c>
      <c r="I1651" s="109" t="str">
        <f t="shared" si="166"/>
        <v xml:space="preserve"> </v>
      </c>
      <c r="J1651" s="10" t="str">
        <f t="shared" si="167"/>
        <v>-</v>
      </c>
      <c r="K1651" s="10" t="str">
        <f t="shared" si="174"/>
        <v>-</v>
      </c>
      <c r="L1651" s="10" t="str">
        <f t="shared" si="175"/>
        <v>-</v>
      </c>
      <c r="M1651" s="10" t="str">
        <f t="shared" si="176"/>
        <v>-</v>
      </c>
      <c r="N1651" s="10" t="str">
        <f t="shared" si="177"/>
        <v>-</v>
      </c>
    </row>
    <row r="1652" spans="1:14">
      <c r="A1652" s="62" t="s">
        <v>18</v>
      </c>
      <c r="B1652" s="18"/>
      <c r="C1652" s="18"/>
      <c r="D1652" s="19"/>
      <c r="E1652" s="20"/>
      <c r="F1652" s="66"/>
      <c r="G1652" s="18"/>
      <c r="H1652" s="9" t="str">
        <f t="shared" si="173"/>
        <v>-</v>
      </c>
      <c r="I1652" s="109" t="str">
        <f t="shared" si="166"/>
        <v xml:space="preserve"> </v>
      </c>
      <c r="J1652" s="10" t="str">
        <f t="shared" si="167"/>
        <v>-</v>
      </c>
      <c r="K1652" s="10" t="str">
        <f t="shared" si="174"/>
        <v>-</v>
      </c>
      <c r="L1652" s="10" t="str">
        <f t="shared" si="175"/>
        <v>-</v>
      </c>
      <c r="M1652" s="10" t="str">
        <f t="shared" si="176"/>
        <v>-</v>
      </c>
      <c r="N1652" s="10" t="str">
        <f t="shared" si="177"/>
        <v>-</v>
      </c>
    </row>
    <row r="1653" spans="1:14">
      <c r="A1653" s="62" t="s">
        <v>18</v>
      </c>
      <c r="B1653" s="18"/>
      <c r="C1653" s="18"/>
      <c r="D1653" s="19"/>
      <c r="E1653" s="20"/>
      <c r="F1653" s="66"/>
      <c r="G1653" s="18"/>
      <c r="H1653" s="9" t="str">
        <f t="shared" si="173"/>
        <v>-</v>
      </c>
      <c r="I1653" s="109" t="str">
        <f t="shared" si="166"/>
        <v xml:space="preserve"> </v>
      </c>
      <c r="J1653" s="10" t="str">
        <f t="shared" si="167"/>
        <v>-</v>
      </c>
      <c r="K1653" s="10" t="str">
        <f t="shared" si="174"/>
        <v>-</v>
      </c>
      <c r="L1653" s="10" t="str">
        <f t="shared" si="175"/>
        <v>-</v>
      </c>
      <c r="M1653" s="10" t="str">
        <f t="shared" si="176"/>
        <v>-</v>
      </c>
      <c r="N1653" s="10" t="str">
        <f t="shared" si="177"/>
        <v>-</v>
      </c>
    </row>
    <row r="1654" spans="1:14">
      <c r="A1654" s="62" t="s">
        <v>18</v>
      </c>
      <c r="B1654" s="18"/>
      <c r="C1654" s="18"/>
      <c r="D1654" s="19"/>
      <c r="E1654" s="20"/>
      <c r="F1654" s="66"/>
      <c r="G1654" s="18"/>
      <c r="H1654" s="9" t="str">
        <f t="shared" si="173"/>
        <v>-</v>
      </c>
      <c r="I1654" s="109" t="str">
        <f t="shared" si="166"/>
        <v xml:space="preserve"> </v>
      </c>
      <c r="J1654" s="10" t="str">
        <f t="shared" si="167"/>
        <v>-</v>
      </c>
      <c r="K1654" s="10" t="str">
        <f t="shared" si="174"/>
        <v>-</v>
      </c>
      <c r="L1654" s="10" t="str">
        <f t="shared" si="175"/>
        <v>-</v>
      </c>
      <c r="M1654" s="10" t="str">
        <f t="shared" si="176"/>
        <v>-</v>
      </c>
      <c r="N1654" s="10" t="str">
        <f t="shared" si="177"/>
        <v>-</v>
      </c>
    </row>
    <row r="1655" spans="1:14">
      <c r="A1655" s="62" t="s">
        <v>18</v>
      </c>
      <c r="B1655" s="18"/>
      <c r="C1655" s="18"/>
      <c r="D1655" s="19"/>
      <c r="E1655" s="20"/>
      <c r="F1655" s="66"/>
      <c r="G1655" s="18"/>
      <c r="H1655" s="9" t="str">
        <f t="shared" si="173"/>
        <v>-</v>
      </c>
      <c r="I1655" s="109" t="str">
        <f t="shared" si="166"/>
        <v xml:space="preserve"> </v>
      </c>
      <c r="J1655" s="10" t="str">
        <f t="shared" si="167"/>
        <v>-</v>
      </c>
      <c r="K1655" s="10" t="str">
        <f t="shared" si="174"/>
        <v>-</v>
      </c>
      <c r="L1655" s="10" t="str">
        <f t="shared" si="175"/>
        <v>-</v>
      </c>
      <c r="M1655" s="10" t="str">
        <f t="shared" si="176"/>
        <v>-</v>
      </c>
      <c r="N1655" s="10" t="str">
        <f t="shared" si="177"/>
        <v>-</v>
      </c>
    </row>
    <row r="1656" spans="1:14">
      <c r="A1656" s="62" t="s">
        <v>18</v>
      </c>
      <c r="B1656" s="18"/>
      <c r="C1656" s="18"/>
      <c r="D1656" s="19"/>
      <c r="E1656" s="20"/>
      <c r="F1656" s="66"/>
      <c r="G1656" s="18"/>
      <c r="H1656" s="9" t="str">
        <f t="shared" si="173"/>
        <v>-</v>
      </c>
      <c r="I1656" s="109" t="str">
        <f t="shared" si="166"/>
        <v xml:space="preserve"> </v>
      </c>
      <c r="J1656" s="10" t="str">
        <f t="shared" si="167"/>
        <v>-</v>
      </c>
      <c r="K1656" s="10" t="str">
        <f t="shared" si="174"/>
        <v>-</v>
      </c>
      <c r="L1656" s="10" t="str">
        <f t="shared" si="175"/>
        <v>-</v>
      </c>
      <c r="M1656" s="10" t="str">
        <f t="shared" si="176"/>
        <v>-</v>
      </c>
      <c r="N1656" s="10" t="str">
        <f t="shared" si="177"/>
        <v>-</v>
      </c>
    </row>
    <row r="1657" spans="1:14">
      <c r="A1657" s="62" t="s">
        <v>18</v>
      </c>
      <c r="B1657" s="18"/>
      <c r="C1657" s="18"/>
      <c r="D1657" s="19"/>
      <c r="E1657" s="20"/>
      <c r="F1657" s="66"/>
      <c r="G1657" s="18"/>
      <c r="H1657" s="9" t="str">
        <f t="shared" si="173"/>
        <v>-</v>
      </c>
      <c r="I1657" s="109" t="str">
        <f t="shared" si="166"/>
        <v xml:space="preserve"> </v>
      </c>
      <c r="J1657" s="10" t="str">
        <f t="shared" si="167"/>
        <v>-</v>
      </c>
      <c r="K1657" s="10" t="str">
        <f t="shared" si="174"/>
        <v>-</v>
      </c>
      <c r="L1657" s="10" t="str">
        <f t="shared" si="175"/>
        <v>-</v>
      </c>
      <c r="M1657" s="10" t="str">
        <f t="shared" si="176"/>
        <v>-</v>
      </c>
      <c r="N1657" s="10" t="str">
        <f t="shared" si="177"/>
        <v>-</v>
      </c>
    </row>
    <row r="1658" spans="1:14">
      <c r="A1658" s="62" t="s">
        <v>18</v>
      </c>
      <c r="B1658" s="18"/>
      <c r="C1658" s="18"/>
      <c r="D1658" s="19"/>
      <c r="E1658" s="20"/>
      <c r="F1658" s="66"/>
      <c r="G1658" s="18"/>
      <c r="H1658" s="9" t="str">
        <f t="shared" si="173"/>
        <v>-</v>
      </c>
      <c r="I1658" s="109" t="str">
        <f t="shared" si="166"/>
        <v xml:space="preserve"> </v>
      </c>
      <c r="J1658" s="10" t="str">
        <f t="shared" si="167"/>
        <v>-</v>
      </c>
      <c r="K1658" s="10" t="str">
        <f t="shared" si="174"/>
        <v>-</v>
      </c>
      <c r="L1658" s="10" t="str">
        <f t="shared" si="175"/>
        <v>-</v>
      </c>
      <c r="M1658" s="10" t="str">
        <f t="shared" si="176"/>
        <v>-</v>
      </c>
      <c r="N1658" s="10" t="str">
        <f t="shared" si="177"/>
        <v>-</v>
      </c>
    </row>
    <row r="1659" spans="1:14">
      <c r="A1659" s="62" t="s">
        <v>18</v>
      </c>
      <c r="B1659" s="18"/>
      <c r="C1659" s="18"/>
      <c r="D1659" s="19"/>
      <c r="E1659" s="20"/>
      <c r="F1659" s="66"/>
      <c r="G1659" s="18"/>
      <c r="H1659" s="9" t="str">
        <f t="shared" si="173"/>
        <v>-</v>
      </c>
      <c r="I1659" s="109" t="str">
        <f t="shared" si="166"/>
        <v xml:space="preserve"> </v>
      </c>
      <c r="J1659" s="10" t="str">
        <f t="shared" si="167"/>
        <v>-</v>
      </c>
      <c r="K1659" s="10" t="str">
        <f t="shared" si="174"/>
        <v>-</v>
      </c>
      <c r="L1659" s="10" t="str">
        <f t="shared" si="175"/>
        <v>-</v>
      </c>
      <c r="M1659" s="10" t="str">
        <f t="shared" si="176"/>
        <v>-</v>
      </c>
      <c r="N1659" s="10" t="str">
        <f t="shared" si="177"/>
        <v>-</v>
      </c>
    </row>
    <row r="1660" spans="1:14">
      <c r="A1660" s="62" t="s">
        <v>18</v>
      </c>
      <c r="B1660" s="18"/>
      <c r="C1660" s="18"/>
      <c r="D1660" s="19"/>
      <c r="E1660" s="20"/>
      <c r="F1660" s="66"/>
      <c r="G1660" s="18"/>
      <c r="H1660" s="9" t="str">
        <f t="shared" si="173"/>
        <v>-</v>
      </c>
      <c r="I1660" s="109" t="str">
        <f t="shared" si="166"/>
        <v xml:space="preserve"> </v>
      </c>
      <c r="J1660" s="10" t="str">
        <f t="shared" si="167"/>
        <v>-</v>
      </c>
      <c r="K1660" s="10" t="str">
        <f t="shared" si="174"/>
        <v>-</v>
      </c>
      <c r="L1660" s="10" t="str">
        <f t="shared" si="175"/>
        <v>-</v>
      </c>
      <c r="M1660" s="10" t="str">
        <f t="shared" si="176"/>
        <v>-</v>
      </c>
      <c r="N1660" s="10" t="str">
        <f t="shared" si="177"/>
        <v>-</v>
      </c>
    </row>
    <row r="1661" spans="1:14">
      <c r="A1661" s="62" t="s">
        <v>18</v>
      </c>
      <c r="B1661" s="18"/>
      <c r="C1661" s="18"/>
      <c r="D1661" s="19"/>
      <c r="E1661" s="20"/>
      <c r="F1661" s="66"/>
      <c r="G1661" s="18"/>
      <c r="H1661" s="9" t="str">
        <f t="shared" si="173"/>
        <v>-</v>
      </c>
      <c r="I1661" s="109" t="str">
        <f t="shared" si="166"/>
        <v xml:space="preserve"> </v>
      </c>
      <c r="J1661" s="10" t="str">
        <f t="shared" si="167"/>
        <v>-</v>
      </c>
      <c r="K1661" s="10" t="str">
        <f t="shared" si="174"/>
        <v>-</v>
      </c>
      <c r="L1661" s="10" t="str">
        <f t="shared" si="175"/>
        <v>-</v>
      </c>
      <c r="M1661" s="10" t="str">
        <f t="shared" si="176"/>
        <v>-</v>
      </c>
      <c r="N1661" s="10" t="str">
        <f t="shared" si="177"/>
        <v>-</v>
      </c>
    </row>
    <row r="1662" spans="1:14">
      <c r="A1662" s="62" t="s">
        <v>18</v>
      </c>
      <c r="B1662" s="18"/>
      <c r="C1662" s="18"/>
      <c r="D1662" s="19"/>
      <c r="E1662" s="20"/>
      <c r="F1662" s="66"/>
      <c r="G1662" s="18"/>
      <c r="H1662" s="9" t="str">
        <f t="shared" si="173"/>
        <v>-</v>
      </c>
      <c r="I1662" s="109" t="str">
        <f t="shared" si="166"/>
        <v xml:space="preserve"> </v>
      </c>
      <c r="J1662" s="10" t="str">
        <f t="shared" si="167"/>
        <v>-</v>
      </c>
      <c r="K1662" s="10" t="str">
        <f t="shared" si="174"/>
        <v>-</v>
      </c>
      <c r="L1662" s="10" t="str">
        <f t="shared" si="175"/>
        <v>-</v>
      </c>
      <c r="M1662" s="10" t="str">
        <f t="shared" si="176"/>
        <v>-</v>
      </c>
      <c r="N1662" s="10" t="str">
        <f t="shared" si="177"/>
        <v>-</v>
      </c>
    </row>
    <row r="1663" spans="1:14">
      <c r="A1663" s="62" t="s">
        <v>18</v>
      </c>
      <c r="B1663" s="18"/>
      <c r="C1663" s="18"/>
      <c r="D1663" s="19"/>
      <c r="E1663" s="20"/>
      <c r="F1663" s="66"/>
      <c r="G1663" s="18"/>
      <c r="H1663" s="9" t="str">
        <f t="shared" si="173"/>
        <v>-</v>
      </c>
      <c r="I1663" s="109" t="str">
        <f t="shared" si="166"/>
        <v xml:space="preserve"> </v>
      </c>
      <c r="J1663" s="10" t="str">
        <f t="shared" si="167"/>
        <v>-</v>
      </c>
      <c r="K1663" s="10" t="str">
        <f t="shared" si="174"/>
        <v>-</v>
      </c>
      <c r="L1663" s="10" t="str">
        <f t="shared" si="175"/>
        <v>-</v>
      </c>
      <c r="M1663" s="10" t="str">
        <f t="shared" si="176"/>
        <v>-</v>
      </c>
      <c r="N1663" s="10" t="str">
        <f t="shared" si="177"/>
        <v>-</v>
      </c>
    </row>
    <row r="1664" spans="1:14">
      <c r="A1664" s="62" t="s">
        <v>18</v>
      </c>
      <c r="B1664" s="18"/>
      <c r="C1664" s="18"/>
      <c r="D1664" s="19"/>
      <c r="E1664" s="20"/>
      <c r="F1664" s="66"/>
      <c r="G1664" s="18"/>
      <c r="H1664" s="9" t="str">
        <f t="shared" si="173"/>
        <v>-</v>
      </c>
      <c r="I1664" s="109" t="str">
        <f t="shared" si="166"/>
        <v xml:space="preserve"> </v>
      </c>
      <c r="J1664" s="10" t="str">
        <f t="shared" si="167"/>
        <v>-</v>
      </c>
      <c r="K1664" s="10" t="str">
        <f t="shared" si="174"/>
        <v>-</v>
      </c>
      <c r="L1664" s="10" t="str">
        <f t="shared" si="175"/>
        <v>-</v>
      </c>
      <c r="M1664" s="10" t="str">
        <f t="shared" si="176"/>
        <v>-</v>
      </c>
      <c r="N1664" s="10" t="str">
        <f t="shared" si="177"/>
        <v>-</v>
      </c>
    </row>
    <row r="1665" spans="1:14">
      <c r="A1665" s="62" t="s">
        <v>18</v>
      </c>
      <c r="B1665" s="18"/>
      <c r="C1665" s="18"/>
      <c r="D1665" s="19"/>
      <c r="E1665" s="20"/>
      <c r="F1665" s="66"/>
      <c r="G1665" s="18"/>
      <c r="H1665" s="9" t="str">
        <f t="shared" si="173"/>
        <v>-</v>
      </c>
      <c r="I1665" s="109" t="str">
        <f t="shared" si="166"/>
        <v xml:space="preserve"> </v>
      </c>
      <c r="J1665" s="10" t="str">
        <f t="shared" si="167"/>
        <v>-</v>
      </c>
      <c r="K1665" s="10" t="str">
        <f t="shared" si="174"/>
        <v>-</v>
      </c>
      <c r="L1665" s="10" t="str">
        <f t="shared" si="175"/>
        <v>-</v>
      </c>
      <c r="M1665" s="10" t="str">
        <f t="shared" si="176"/>
        <v>-</v>
      </c>
      <c r="N1665" s="10" t="str">
        <f t="shared" si="177"/>
        <v>-</v>
      </c>
    </row>
    <row r="1666" spans="1:14">
      <c r="A1666" s="62" t="s">
        <v>18</v>
      </c>
      <c r="B1666" s="18"/>
      <c r="C1666" s="18"/>
      <c r="D1666" s="19"/>
      <c r="E1666" s="20"/>
      <c r="F1666" s="66"/>
      <c r="G1666" s="18"/>
      <c r="H1666" s="9" t="str">
        <f t="shared" ref="H1666:H1729" si="178">IF(COUNTA($B1666)&gt;0,IF(COUNTIFS($B$2:$B$2502,$B1666,$C$2:$C$2502,$C1666,$D$2:$D$2502,$D1666)&gt;1,"Duplicato","ok"),"-")</f>
        <v>-</v>
      </c>
      <c r="I1666" s="109" t="str">
        <f t="shared" si="166"/>
        <v xml:space="preserve"> </v>
      </c>
      <c r="J1666" s="10" t="str">
        <f t="shared" si="167"/>
        <v>-</v>
      </c>
      <c r="K1666" s="10" t="str">
        <f t="shared" ref="K1666:K1729" si="179">IF($B1666&gt;"",VLOOKUP($E1666&amp;$D1666,_DeterminaCategorie,3,TRUE),"-")</f>
        <v>-</v>
      </c>
      <c r="L1666" s="10" t="str">
        <f t="shared" ref="L1666:L1729" si="180">IF($B1666&gt;"",VLOOKUP($E1666&amp;$D1666,_DeterminaCategorie,4,TRUE),"-")</f>
        <v>-</v>
      </c>
      <c r="M1666" s="10" t="str">
        <f t="shared" ref="M1666:M1729" si="181">IF($B1666&gt;"",VLOOKUP($E1666&amp;$D1666,_DeterminaCategorie,6,TRUE),"-")</f>
        <v>-</v>
      </c>
      <c r="N1666" s="10" t="str">
        <f t="shared" ref="N1666:N1729" si="182">IF($B1666&gt;"",VLOOKUP($E1666&amp;$D1666,_DeterminaCategorie,7,TRUE),"-")</f>
        <v>-</v>
      </c>
    </row>
    <row r="1667" spans="1:14">
      <c r="A1667" s="62" t="s">
        <v>18</v>
      </c>
      <c r="B1667" s="18"/>
      <c r="C1667" s="18"/>
      <c r="D1667" s="19"/>
      <c r="E1667" s="20"/>
      <c r="F1667" s="66"/>
      <c r="G1667" s="18"/>
      <c r="H1667" s="9" t="str">
        <f t="shared" si="178"/>
        <v>-</v>
      </c>
      <c r="I1667" s="109" t="str">
        <f t="shared" si="166"/>
        <v xml:space="preserve"> </v>
      </c>
      <c r="J1667" s="10" t="str">
        <f t="shared" si="167"/>
        <v>-</v>
      </c>
      <c r="K1667" s="10" t="str">
        <f t="shared" si="179"/>
        <v>-</v>
      </c>
      <c r="L1667" s="10" t="str">
        <f t="shared" si="180"/>
        <v>-</v>
      </c>
      <c r="M1667" s="10" t="str">
        <f t="shared" si="181"/>
        <v>-</v>
      </c>
      <c r="N1667" s="10" t="str">
        <f t="shared" si="182"/>
        <v>-</v>
      </c>
    </row>
    <row r="1668" spans="1:14">
      <c r="A1668" s="62" t="s">
        <v>18</v>
      </c>
      <c r="B1668" s="18"/>
      <c r="C1668" s="18"/>
      <c r="D1668" s="19"/>
      <c r="E1668" s="20"/>
      <c r="F1668" s="66"/>
      <c r="G1668" s="18"/>
      <c r="H1668" s="9" t="str">
        <f t="shared" si="178"/>
        <v>-</v>
      </c>
      <c r="I1668" s="109" t="str">
        <f t="shared" si="166"/>
        <v xml:space="preserve"> </v>
      </c>
      <c r="J1668" s="10" t="str">
        <f t="shared" si="167"/>
        <v>-</v>
      </c>
      <c r="K1668" s="10" t="str">
        <f t="shared" si="179"/>
        <v>-</v>
      </c>
      <c r="L1668" s="10" t="str">
        <f t="shared" si="180"/>
        <v>-</v>
      </c>
      <c r="M1668" s="10" t="str">
        <f t="shared" si="181"/>
        <v>-</v>
      </c>
      <c r="N1668" s="10" t="str">
        <f t="shared" si="182"/>
        <v>-</v>
      </c>
    </row>
    <row r="1669" spans="1:14">
      <c r="A1669" s="62" t="s">
        <v>18</v>
      </c>
      <c r="B1669" s="18"/>
      <c r="C1669" s="18"/>
      <c r="D1669" s="19"/>
      <c r="E1669" s="20"/>
      <c r="F1669" s="66"/>
      <c r="G1669" s="18"/>
      <c r="H1669" s="9" t="str">
        <f t="shared" si="178"/>
        <v>-</v>
      </c>
      <c r="I1669" s="109" t="str">
        <f t="shared" si="166"/>
        <v xml:space="preserve"> </v>
      </c>
      <c r="J1669" s="10" t="str">
        <f t="shared" si="167"/>
        <v>-</v>
      </c>
      <c r="K1669" s="10" t="str">
        <f t="shared" si="179"/>
        <v>-</v>
      </c>
      <c r="L1669" s="10" t="str">
        <f t="shared" si="180"/>
        <v>-</v>
      </c>
      <c r="M1669" s="10" t="str">
        <f t="shared" si="181"/>
        <v>-</v>
      </c>
      <c r="N1669" s="10" t="str">
        <f t="shared" si="182"/>
        <v>-</v>
      </c>
    </row>
    <row r="1670" spans="1:14">
      <c r="A1670" s="62" t="s">
        <v>18</v>
      </c>
      <c r="B1670" s="18"/>
      <c r="C1670" s="18"/>
      <c r="D1670" s="19"/>
      <c r="E1670" s="20"/>
      <c r="F1670" s="66"/>
      <c r="G1670" s="18"/>
      <c r="H1670" s="9" t="str">
        <f t="shared" si="178"/>
        <v>-</v>
      </c>
      <c r="I1670" s="109" t="str">
        <f t="shared" si="166"/>
        <v xml:space="preserve"> </v>
      </c>
      <c r="J1670" s="10" t="str">
        <f t="shared" si="167"/>
        <v>-</v>
      </c>
      <c r="K1670" s="10" t="str">
        <f t="shared" si="179"/>
        <v>-</v>
      </c>
      <c r="L1670" s="10" t="str">
        <f t="shared" si="180"/>
        <v>-</v>
      </c>
      <c r="M1670" s="10" t="str">
        <f t="shared" si="181"/>
        <v>-</v>
      </c>
      <c r="N1670" s="10" t="str">
        <f t="shared" si="182"/>
        <v>-</v>
      </c>
    </row>
    <row r="1671" spans="1:14">
      <c r="A1671" s="62" t="s">
        <v>18</v>
      </c>
      <c r="B1671" s="18"/>
      <c r="C1671" s="18"/>
      <c r="D1671" s="19"/>
      <c r="E1671" s="20"/>
      <c r="F1671" s="66"/>
      <c r="G1671" s="18"/>
      <c r="H1671" s="9" t="str">
        <f t="shared" si="178"/>
        <v>-</v>
      </c>
      <c r="I1671" s="109" t="str">
        <f t="shared" si="166"/>
        <v xml:space="preserve"> </v>
      </c>
      <c r="J1671" s="10" t="str">
        <f t="shared" si="167"/>
        <v>-</v>
      </c>
      <c r="K1671" s="10" t="str">
        <f t="shared" si="179"/>
        <v>-</v>
      </c>
      <c r="L1671" s="10" t="str">
        <f t="shared" si="180"/>
        <v>-</v>
      </c>
      <c r="M1671" s="10" t="str">
        <f t="shared" si="181"/>
        <v>-</v>
      </c>
      <c r="N1671" s="10" t="str">
        <f t="shared" si="182"/>
        <v>-</v>
      </c>
    </row>
    <row r="1672" spans="1:14">
      <c r="A1672" s="62" t="s">
        <v>18</v>
      </c>
      <c r="B1672" s="18"/>
      <c r="C1672" s="18"/>
      <c r="D1672" s="19"/>
      <c r="E1672" s="20"/>
      <c r="F1672" s="66"/>
      <c r="G1672" s="18"/>
      <c r="H1672" s="9" t="str">
        <f t="shared" si="178"/>
        <v>-</v>
      </c>
      <c r="I1672" s="109" t="str">
        <f t="shared" si="166"/>
        <v xml:space="preserve"> </v>
      </c>
      <c r="J1672" s="10" t="str">
        <f t="shared" si="167"/>
        <v>-</v>
      </c>
      <c r="K1672" s="10" t="str">
        <f t="shared" si="179"/>
        <v>-</v>
      </c>
      <c r="L1672" s="10" t="str">
        <f t="shared" si="180"/>
        <v>-</v>
      </c>
      <c r="M1672" s="10" t="str">
        <f t="shared" si="181"/>
        <v>-</v>
      </c>
      <c r="N1672" s="10" t="str">
        <f t="shared" si="182"/>
        <v>-</v>
      </c>
    </row>
    <row r="1673" spans="1:14">
      <c r="A1673" s="62" t="s">
        <v>18</v>
      </c>
      <c r="B1673" s="18"/>
      <c r="C1673" s="18"/>
      <c r="D1673" s="19"/>
      <c r="E1673" s="20"/>
      <c r="F1673" s="66"/>
      <c r="G1673" s="18"/>
      <c r="H1673" s="9" t="str">
        <f t="shared" si="178"/>
        <v>-</v>
      </c>
      <c r="I1673" s="109" t="str">
        <f t="shared" si="166"/>
        <v xml:space="preserve"> </v>
      </c>
      <c r="J1673" s="10" t="str">
        <f t="shared" si="167"/>
        <v>-</v>
      </c>
      <c r="K1673" s="10" t="str">
        <f t="shared" si="179"/>
        <v>-</v>
      </c>
      <c r="L1673" s="10" t="str">
        <f t="shared" si="180"/>
        <v>-</v>
      </c>
      <c r="M1673" s="10" t="str">
        <f t="shared" si="181"/>
        <v>-</v>
      </c>
      <c r="N1673" s="10" t="str">
        <f t="shared" si="182"/>
        <v>-</v>
      </c>
    </row>
    <row r="1674" spans="1:14">
      <c r="A1674" s="62" t="s">
        <v>18</v>
      </c>
      <c r="B1674" s="18"/>
      <c r="C1674" s="18"/>
      <c r="D1674" s="19"/>
      <c r="E1674" s="20"/>
      <c r="F1674" s="66"/>
      <c r="G1674" s="18"/>
      <c r="H1674" s="9" t="str">
        <f t="shared" si="178"/>
        <v>-</v>
      </c>
      <c r="I1674" s="109" t="str">
        <f t="shared" si="166"/>
        <v xml:space="preserve"> </v>
      </c>
      <c r="J1674" s="10" t="str">
        <f t="shared" si="167"/>
        <v>-</v>
      </c>
      <c r="K1674" s="10" t="str">
        <f t="shared" si="179"/>
        <v>-</v>
      </c>
      <c r="L1674" s="10" t="str">
        <f t="shared" si="180"/>
        <v>-</v>
      </c>
      <c r="M1674" s="10" t="str">
        <f t="shared" si="181"/>
        <v>-</v>
      </c>
      <c r="N1674" s="10" t="str">
        <f t="shared" si="182"/>
        <v>-</v>
      </c>
    </row>
    <row r="1675" spans="1:14">
      <c r="A1675" s="62" t="s">
        <v>18</v>
      </c>
      <c r="B1675" s="18"/>
      <c r="C1675" s="18"/>
      <c r="D1675" s="19"/>
      <c r="E1675" s="20"/>
      <c r="F1675" s="66"/>
      <c r="G1675" s="18"/>
      <c r="H1675" s="9" t="str">
        <f t="shared" si="178"/>
        <v>-</v>
      </c>
      <c r="I1675" s="109" t="str">
        <f t="shared" si="166"/>
        <v xml:space="preserve"> </v>
      </c>
      <c r="J1675" s="10" t="str">
        <f t="shared" si="167"/>
        <v>-</v>
      </c>
      <c r="K1675" s="10" t="str">
        <f t="shared" si="179"/>
        <v>-</v>
      </c>
      <c r="L1675" s="10" t="str">
        <f t="shared" si="180"/>
        <v>-</v>
      </c>
      <c r="M1675" s="10" t="str">
        <f t="shared" si="181"/>
        <v>-</v>
      </c>
      <c r="N1675" s="10" t="str">
        <f t="shared" si="182"/>
        <v>-</v>
      </c>
    </row>
    <row r="1676" spans="1:14">
      <c r="A1676" s="62" t="s">
        <v>18</v>
      </c>
      <c r="B1676" s="18"/>
      <c r="C1676" s="18"/>
      <c r="D1676" s="19"/>
      <c r="E1676" s="20"/>
      <c r="F1676" s="66"/>
      <c r="G1676" s="18"/>
      <c r="H1676" s="9" t="str">
        <f t="shared" si="178"/>
        <v>-</v>
      </c>
      <c r="I1676" s="109" t="str">
        <f t="shared" si="166"/>
        <v xml:space="preserve"> </v>
      </c>
      <c r="J1676" s="10" t="str">
        <f t="shared" si="167"/>
        <v>-</v>
      </c>
      <c r="K1676" s="10" t="str">
        <f t="shared" si="179"/>
        <v>-</v>
      </c>
      <c r="L1676" s="10" t="str">
        <f t="shared" si="180"/>
        <v>-</v>
      </c>
      <c r="M1676" s="10" t="str">
        <f t="shared" si="181"/>
        <v>-</v>
      </c>
      <c r="N1676" s="10" t="str">
        <f t="shared" si="182"/>
        <v>-</v>
      </c>
    </row>
    <row r="1677" spans="1:14">
      <c r="A1677" s="62" t="s">
        <v>18</v>
      </c>
      <c r="B1677" s="18"/>
      <c r="C1677" s="18"/>
      <c r="D1677" s="19"/>
      <c r="E1677" s="20"/>
      <c r="F1677" s="66"/>
      <c r="G1677" s="18"/>
      <c r="H1677" s="9" t="str">
        <f t="shared" si="178"/>
        <v>-</v>
      </c>
      <c r="I1677" s="109" t="str">
        <f t="shared" si="166"/>
        <v xml:space="preserve"> </v>
      </c>
      <c r="J1677" s="10" t="str">
        <f t="shared" si="167"/>
        <v>-</v>
      </c>
      <c r="K1677" s="10" t="str">
        <f t="shared" si="179"/>
        <v>-</v>
      </c>
      <c r="L1677" s="10" t="str">
        <f t="shared" si="180"/>
        <v>-</v>
      </c>
      <c r="M1677" s="10" t="str">
        <f t="shared" si="181"/>
        <v>-</v>
      </c>
      <c r="N1677" s="10" t="str">
        <f t="shared" si="182"/>
        <v>-</v>
      </c>
    </row>
    <row r="1678" spans="1:14">
      <c r="A1678" s="62" t="s">
        <v>18</v>
      </c>
      <c r="B1678" s="18"/>
      <c r="C1678" s="18"/>
      <c r="D1678" s="19"/>
      <c r="E1678" s="20"/>
      <c r="F1678" s="66"/>
      <c r="G1678" s="18"/>
      <c r="H1678" s="9" t="str">
        <f t="shared" si="178"/>
        <v>-</v>
      </c>
      <c r="I1678" s="109" t="str">
        <f t="shared" si="166"/>
        <v xml:space="preserve"> </v>
      </c>
      <c r="J1678" s="10" t="str">
        <f t="shared" si="167"/>
        <v>-</v>
      </c>
      <c r="K1678" s="10" t="str">
        <f t="shared" si="179"/>
        <v>-</v>
      </c>
      <c r="L1678" s="10" t="str">
        <f t="shared" si="180"/>
        <v>-</v>
      </c>
      <c r="M1678" s="10" t="str">
        <f t="shared" si="181"/>
        <v>-</v>
      </c>
      <c r="N1678" s="10" t="str">
        <f t="shared" si="182"/>
        <v>-</v>
      </c>
    </row>
    <row r="1679" spans="1:14">
      <c r="A1679" s="62" t="s">
        <v>18</v>
      </c>
      <c r="B1679" s="18"/>
      <c r="C1679" s="18"/>
      <c r="D1679" s="19"/>
      <c r="E1679" s="20"/>
      <c r="F1679" s="66"/>
      <c r="G1679" s="18"/>
      <c r="H1679" s="9" t="str">
        <f t="shared" si="178"/>
        <v>-</v>
      </c>
      <c r="I1679" s="109" t="str">
        <f t="shared" si="166"/>
        <v xml:space="preserve"> </v>
      </c>
      <c r="J1679" s="10" t="str">
        <f t="shared" si="167"/>
        <v>-</v>
      </c>
      <c r="K1679" s="10" t="str">
        <f t="shared" si="179"/>
        <v>-</v>
      </c>
      <c r="L1679" s="10" t="str">
        <f t="shared" si="180"/>
        <v>-</v>
      </c>
      <c r="M1679" s="10" t="str">
        <f t="shared" si="181"/>
        <v>-</v>
      </c>
      <c r="N1679" s="10" t="str">
        <f t="shared" si="182"/>
        <v>-</v>
      </c>
    </row>
    <row r="1680" spans="1:14">
      <c r="A1680" s="62" t="s">
        <v>18</v>
      </c>
      <c r="B1680" s="18"/>
      <c r="C1680" s="18"/>
      <c r="D1680" s="19"/>
      <c r="E1680" s="20"/>
      <c r="F1680" s="66"/>
      <c r="G1680" s="18"/>
      <c r="H1680" s="9" t="str">
        <f t="shared" si="178"/>
        <v>-</v>
      </c>
      <c r="I1680" s="109" t="str">
        <f t="shared" si="166"/>
        <v xml:space="preserve"> </v>
      </c>
      <c r="J1680" s="10" t="str">
        <f t="shared" si="167"/>
        <v>-</v>
      </c>
      <c r="K1680" s="10" t="str">
        <f t="shared" si="179"/>
        <v>-</v>
      </c>
      <c r="L1680" s="10" t="str">
        <f t="shared" si="180"/>
        <v>-</v>
      </c>
      <c r="M1680" s="10" t="str">
        <f t="shared" si="181"/>
        <v>-</v>
      </c>
      <c r="N1680" s="10" t="str">
        <f t="shared" si="182"/>
        <v>-</v>
      </c>
    </row>
    <row r="1681" spans="1:14">
      <c r="A1681" s="62" t="s">
        <v>18</v>
      </c>
      <c r="B1681" s="18"/>
      <c r="C1681" s="18"/>
      <c r="D1681" s="19"/>
      <c r="E1681" s="20"/>
      <c r="F1681" s="66"/>
      <c r="G1681" s="18"/>
      <c r="H1681" s="9" t="str">
        <f t="shared" si="178"/>
        <v>-</v>
      </c>
      <c r="I1681" s="109" t="str">
        <f t="shared" si="166"/>
        <v xml:space="preserve"> </v>
      </c>
      <c r="J1681" s="10" t="str">
        <f t="shared" si="167"/>
        <v>-</v>
      </c>
      <c r="K1681" s="10" t="str">
        <f t="shared" si="179"/>
        <v>-</v>
      </c>
      <c r="L1681" s="10" t="str">
        <f t="shared" si="180"/>
        <v>-</v>
      </c>
      <c r="M1681" s="10" t="str">
        <f t="shared" si="181"/>
        <v>-</v>
      </c>
      <c r="N1681" s="10" t="str">
        <f t="shared" si="182"/>
        <v>-</v>
      </c>
    </row>
    <row r="1682" spans="1:14">
      <c r="A1682" s="62" t="s">
        <v>18</v>
      </c>
      <c r="B1682" s="18"/>
      <c r="C1682" s="18"/>
      <c r="D1682" s="19"/>
      <c r="E1682" s="20"/>
      <c r="F1682" s="66"/>
      <c r="G1682" s="18"/>
      <c r="H1682" s="9" t="str">
        <f t="shared" si="178"/>
        <v>-</v>
      </c>
      <c r="I1682" s="109" t="str">
        <f t="shared" si="166"/>
        <v xml:space="preserve"> </v>
      </c>
      <c r="J1682" s="10" t="str">
        <f t="shared" si="167"/>
        <v>-</v>
      </c>
      <c r="K1682" s="10" t="str">
        <f t="shared" si="179"/>
        <v>-</v>
      </c>
      <c r="L1682" s="10" t="str">
        <f t="shared" si="180"/>
        <v>-</v>
      </c>
      <c r="M1682" s="10" t="str">
        <f t="shared" si="181"/>
        <v>-</v>
      </c>
      <c r="N1682" s="10" t="str">
        <f t="shared" si="182"/>
        <v>-</v>
      </c>
    </row>
    <row r="1683" spans="1:14">
      <c r="A1683" s="62" t="s">
        <v>18</v>
      </c>
      <c r="B1683" s="18"/>
      <c r="C1683" s="18"/>
      <c r="D1683" s="19"/>
      <c r="E1683" s="20"/>
      <c r="F1683" s="66"/>
      <c r="G1683" s="18"/>
      <c r="H1683" s="9" t="str">
        <f t="shared" si="178"/>
        <v>-</v>
      </c>
      <c r="I1683" s="109" t="str">
        <f t="shared" si="166"/>
        <v xml:space="preserve"> </v>
      </c>
      <c r="J1683" s="10" t="str">
        <f t="shared" si="167"/>
        <v>-</v>
      </c>
      <c r="K1683" s="10" t="str">
        <f t="shared" si="179"/>
        <v>-</v>
      </c>
      <c r="L1683" s="10" t="str">
        <f t="shared" si="180"/>
        <v>-</v>
      </c>
      <c r="M1683" s="10" t="str">
        <f t="shared" si="181"/>
        <v>-</v>
      </c>
      <c r="N1683" s="10" t="str">
        <f t="shared" si="182"/>
        <v>-</v>
      </c>
    </row>
    <row r="1684" spans="1:14">
      <c r="A1684" s="62" t="s">
        <v>18</v>
      </c>
      <c r="B1684" s="18"/>
      <c r="C1684" s="18"/>
      <c r="D1684" s="19"/>
      <c r="E1684" s="20"/>
      <c r="F1684" s="66"/>
      <c r="G1684" s="18"/>
      <c r="H1684" s="9" t="str">
        <f t="shared" si="178"/>
        <v>-</v>
      </c>
      <c r="I1684" s="109" t="str">
        <f t="shared" si="166"/>
        <v xml:space="preserve"> </v>
      </c>
      <c r="J1684" s="10" t="str">
        <f t="shared" si="167"/>
        <v>-</v>
      </c>
      <c r="K1684" s="10" t="str">
        <f t="shared" si="179"/>
        <v>-</v>
      </c>
      <c r="L1684" s="10" t="str">
        <f t="shared" si="180"/>
        <v>-</v>
      </c>
      <c r="M1684" s="10" t="str">
        <f t="shared" si="181"/>
        <v>-</v>
      </c>
      <c r="N1684" s="10" t="str">
        <f t="shared" si="182"/>
        <v>-</v>
      </c>
    </row>
    <row r="1685" spans="1:14">
      <c r="A1685" s="62" t="s">
        <v>18</v>
      </c>
      <c r="B1685" s="18"/>
      <c r="C1685" s="18"/>
      <c r="D1685" s="19"/>
      <c r="E1685" s="20"/>
      <c r="F1685" s="66"/>
      <c r="G1685" s="18"/>
      <c r="H1685" s="9" t="str">
        <f t="shared" si="178"/>
        <v>-</v>
      </c>
      <c r="I1685" s="109" t="str">
        <f t="shared" si="166"/>
        <v xml:space="preserve"> </v>
      </c>
      <c r="J1685" s="10" t="str">
        <f t="shared" si="167"/>
        <v>-</v>
      </c>
      <c r="K1685" s="10" t="str">
        <f t="shared" si="179"/>
        <v>-</v>
      </c>
      <c r="L1685" s="10" t="str">
        <f t="shared" si="180"/>
        <v>-</v>
      </c>
      <c r="M1685" s="10" t="str">
        <f t="shared" si="181"/>
        <v>-</v>
      </c>
      <c r="N1685" s="10" t="str">
        <f t="shared" si="182"/>
        <v>-</v>
      </c>
    </row>
    <row r="1686" spans="1:14">
      <c r="A1686" s="62" t="s">
        <v>18</v>
      </c>
      <c r="B1686" s="18"/>
      <c r="C1686" s="18"/>
      <c r="D1686" s="19"/>
      <c r="E1686" s="20"/>
      <c r="F1686" s="66"/>
      <c r="G1686" s="18"/>
      <c r="H1686" s="9" t="str">
        <f t="shared" si="178"/>
        <v>-</v>
      </c>
      <c r="I1686" s="109" t="str">
        <f t="shared" si="166"/>
        <v xml:space="preserve"> </v>
      </c>
      <c r="J1686" s="10" t="str">
        <f t="shared" si="167"/>
        <v>-</v>
      </c>
      <c r="K1686" s="10" t="str">
        <f t="shared" si="179"/>
        <v>-</v>
      </c>
      <c r="L1686" s="10" t="str">
        <f t="shared" si="180"/>
        <v>-</v>
      </c>
      <c r="M1686" s="10" t="str">
        <f t="shared" si="181"/>
        <v>-</v>
      </c>
      <c r="N1686" s="10" t="str">
        <f t="shared" si="182"/>
        <v>-</v>
      </c>
    </row>
    <row r="1687" spans="1:14">
      <c r="A1687" s="62" t="s">
        <v>18</v>
      </c>
      <c r="B1687" s="18"/>
      <c r="C1687" s="18"/>
      <c r="D1687" s="19"/>
      <c r="E1687" s="20"/>
      <c r="F1687" s="66"/>
      <c r="G1687" s="18"/>
      <c r="H1687" s="9" t="str">
        <f t="shared" si="178"/>
        <v>-</v>
      </c>
      <c r="I1687" s="109" t="str">
        <f t="shared" si="166"/>
        <v xml:space="preserve"> </v>
      </c>
      <c r="J1687" s="10" t="str">
        <f t="shared" si="167"/>
        <v>-</v>
      </c>
      <c r="K1687" s="10" t="str">
        <f t="shared" si="179"/>
        <v>-</v>
      </c>
      <c r="L1687" s="10" t="str">
        <f t="shared" si="180"/>
        <v>-</v>
      </c>
      <c r="M1687" s="10" t="str">
        <f t="shared" si="181"/>
        <v>-</v>
      </c>
      <c r="N1687" s="10" t="str">
        <f t="shared" si="182"/>
        <v>-</v>
      </c>
    </row>
    <row r="1688" spans="1:14">
      <c r="A1688" s="62" t="s">
        <v>18</v>
      </c>
      <c r="B1688" s="18"/>
      <c r="C1688" s="18"/>
      <c r="D1688" s="19"/>
      <c r="E1688" s="20"/>
      <c r="F1688" s="66"/>
      <c r="G1688" s="18"/>
      <c r="H1688" s="9" t="str">
        <f t="shared" si="178"/>
        <v>-</v>
      </c>
      <c r="I1688" s="109" t="str">
        <f t="shared" si="166"/>
        <v xml:space="preserve"> </v>
      </c>
      <c r="J1688" s="10" t="str">
        <f t="shared" si="167"/>
        <v>-</v>
      </c>
      <c r="K1688" s="10" t="str">
        <f t="shared" si="179"/>
        <v>-</v>
      </c>
      <c r="L1688" s="10" t="str">
        <f t="shared" si="180"/>
        <v>-</v>
      </c>
      <c r="M1688" s="10" t="str">
        <f t="shared" si="181"/>
        <v>-</v>
      </c>
      <c r="N1688" s="10" t="str">
        <f t="shared" si="182"/>
        <v>-</v>
      </c>
    </row>
    <row r="1689" spans="1:14">
      <c r="A1689" s="62" t="s">
        <v>18</v>
      </c>
      <c r="B1689" s="18"/>
      <c r="C1689" s="18"/>
      <c r="D1689" s="19"/>
      <c r="E1689" s="20"/>
      <c r="F1689" s="66"/>
      <c r="G1689" s="18"/>
      <c r="H1689" s="9" t="str">
        <f t="shared" si="178"/>
        <v>-</v>
      </c>
      <c r="I1689" s="109" t="str">
        <f t="shared" si="166"/>
        <v xml:space="preserve"> </v>
      </c>
      <c r="J1689" s="10" t="str">
        <f t="shared" si="167"/>
        <v>-</v>
      </c>
      <c r="K1689" s="10" t="str">
        <f t="shared" si="179"/>
        <v>-</v>
      </c>
      <c r="L1689" s="10" t="str">
        <f t="shared" si="180"/>
        <v>-</v>
      </c>
      <c r="M1689" s="10" t="str">
        <f t="shared" si="181"/>
        <v>-</v>
      </c>
      <c r="N1689" s="10" t="str">
        <f t="shared" si="182"/>
        <v>-</v>
      </c>
    </row>
    <row r="1690" spans="1:14">
      <c r="A1690" s="62" t="s">
        <v>18</v>
      </c>
      <c r="B1690" s="18"/>
      <c r="C1690" s="18"/>
      <c r="D1690" s="19"/>
      <c r="E1690" s="20"/>
      <c r="F1690" s="66"/>
      <c r="G1690" s="18"/>
      <c r="H1690" s="9" t="str">
        <f t="shared" si="178"/>
        <v>-</v>
      </c>
      <c r="I1690" s="109" t="str">
        <f t="shared" si="166"/>
        <v xml:space="preserve"> </v>
      </c>
      <c r="J1690" s="10" t="str">
        <f t="shared" si="167"/>
        <v>-</v>
      </c>
      <c r="K1690" s="10" t="str">
        <f t="shared" si="179"/>
        <v>-</v>
      </c>
      <c r="L1690" s="10" t="str">
        <f t="shared" si="180"/>
        <v>-</v>
      </c>
      <c r="M1690" s="10" t="str">
        <f t="shared" si="181"/>
        <v>-</v>
      </c>
      <c r="N1690" s="10" t="str">
        <f t="shared" si="182"/>
        <v>-</v>
      </c>
    </row>
    <row r="1691" spans="1:14">
      <c r="A1691" s="62" t="s">
        <v>18</v>
      </c>
      <c r="B1691" s="18"/>
      <c r="C1691" s="18"/>
      <c r="D1691" s="19"/>
      <c r="E1691" s="20"/>
      <c r="F1691" s="66"/>
      <c r="G1691" s="18"/>
      <c r="H1691" s="9" t="str">
        <f t="shared" si="178"/>
        <v>-</v>
      </c>
      <c r="I1691" s="109" t="str">
        <f t="shared" si="166"/>
        <v xml:space="preserve"> </v>
      </c>
      <c r="J1691" s="10" t="str">
        <f t="shared" si="167"/>
        <v>-</v>
      </c>
      <c r="K1691" s="10" t="str">
        <f t="shared" si="179"/>
        <v>-</v>
      </c>
      <c r="L1691" s="10" t="str">
        <f t="shared" si="180"/>
        <v>-</v>
      </c>
      <c r="M1691" s="10" t="str">
        <f t="shared" si="181"/>
        <v>-</v>
      </c>
      <c r="N1691" s="10" t="str">
        <f t="shared" si="182"/>
        <v>-</v>
      </c>
    </row>
    <row r="1692" spans="1:14">
      <c r="A1692" s="62" t="s">
        <v>18</v>
      </c>
      <c r="B1692" s="18"/>
      <c r="C1692" s="18"/>
      <c r="D1692" s="19"/>
      <c r="E1692" s="20"/>
      <c r="F1692" s="66"/>
      <c r="G1692" s="18"/>
      <c r="H1692" s="9" t="str">
        <f t="shared" si="178"/>
        <v>-</v>
      </c>
      <c r="I1692" s="109" t="str">
        <f t="shared" si="166"/>
        <v xml:space="preserve"> </v>
      </c>
      <c r="J1692" s="10" t="str">
        <f t="shared" si="167"/>
        <v>-</v>
      </c>
      <c r="K1692" s="10" t="str">
        <f t="shared" si="179"/>
        <v>-</v>
      </c>
      <c r="L1692" s="10" t="str">
        <f t="shared" si="180"/>
        <v>-</v>
      </c>
      <c r="M1692" s="10" t="str">
        <f t="shared" si="181"/>
        <v>-</v>
      </c>
      <c r="N1692" s="10" t="str">
        <f t="shared" si="182"/>
        <v>-</v>
      </c>
    </row>
    <row r="1693" spans="1:14">
      <c r="A1693" s="62" t="s">
        <v>18</v>
      </c>
      <c r="B1693" s="18"/>
      <c r="C1693" s="18"/>
      <c r="D1693" s="19"/>
      <c r="E1693" s="20"/>
      <c r="F1693" s="66"/>
      <c r="G1693" s="18"/>
      <c r="H1693" s="9" t="str">
        <f t="shared" si="178"/>
        <v>-</v>
      </c>
      <c r="I1693" s="109" t="str">
        <f t="shared" si="166"/>
        <v xml:space="preserve"> </v>
      </c>
      <c r="J1693" s="10" t="str">
        <f t="shared" si="167"/>
        <v>-</v>
      </c>
      <c r="K1693" s="10" t="str">
        <f t="shared" si="179"/>
        <v>-</v>
      </c>
      <c r="L1693" s="10" t="str">
        <f t="shared" si="180"/>
        <v>-</v>
      </c>
      <c r="M1693" s="10" t="str">
        <f t="shared" si="181"/>
        <v>-</v>
      </c>
      <c r="N1693" s="10" t="str">
        <f t="shared" si="182"/>
        <v>-</v>
      </c>
    </row>
    <row r="1694" spans="1:14">
      <c r="A1694" s="62" t="s">
        <v>18</v>
      </c>
      <c r="B1694" s="18"/>
      <c r="C1694" s="18"/>
      <c r="D1694" s="19"/>
      <c r="E1694" s="20"/>
      <c r="F1694" s="66"/>
      <c r="G1694" s="18"/>
      <c r="H1694" s="9" t="str">
        <f t="shared" si="178"/>
        <v>-</v>
      </c>
      <c r="I1694" s="109" t="str">
        <f t="shared" si="166"/>
        <v xml:space="preserve"> </v>
      </c>
      <c r="J1694" s="10" t="str">
        <f t="shared" si="167"/>
        <v>-</v>
      </c>
      <c r="K1694" s="10" t="str">
        <f t="shared" si="179"/>
        <v>-</v>
      </c>
      <c r="L1694" s="10" t="str">
        <f t="shared" si="180"/>
        <v>-</v>
      </c>
      <c r="M1694" s="10" t="str">
        <f t="shared" si="181"/>
        <v>-</v>
      </c>
      <c r="N1694" s="10" t="str">
        <f t="shared" si="182"/>
        <v>-</v>
      </c>
    </row>
    <row r="1695" spans="1:14">
      <c r="A1695" s="62" t="s">
        <v>18</v>
      </c>
      <c r="B1695" s="18"/>
      <c r="C1695" s="18"/>
      <c r="D1695" s="19"/>
      <c r="E1695" s="20"/>
      <c r="F1695" s="66"/>
      <c r="G1695" s="18"/>
      <c r="H1695" s="9" t="str">
        <f t="shared" si="178"/>
        <v>-</v>
      </c>
      <c r="I1695" s="109" t="str">
        <f t="shared" si="166"/>
        <v xml:space="preserve"> </v>
      </c>
      <c r="J1695" s="10" t="str">
        <f t="shared" si="167"/>
        <v>-</v>
      </c>
      <c r="K1695" s="10" t="str">
        <f t="shared" si="179"/>
        <v>-</v>
      </c>
      <c r="L1695" s="10" t="str">
        <f t="shared" si="180"/>
        <v>-</v>
      </c>
      <c r="M1695" s="10" t="str">
        <f t="shared" si="181"/>
        <v>-</v>
      </c>
      <c r="N1695" s="10" t="str">
        <f t="shared" si="182"/>
        <v>-</v>
      </c>
    </row>
    <row r="1696" spans="1:14">
      <c r="A1696" s="62" t="s">
        <v>18</v>
      </c>
      <c r="B1696" s="18"/>
      <c r="C1696" s="18"/>
      <c r="D1696" s="19"/>
      <c r="E1696" s="20"/>
      <c r="F1696" s="66"/>
      <c r="G1696" s="18"/>
      <c r="H1696" s="9" t="str">
        <f t="shared" si="178"/>
        <v>-</v>
      </c>
      <c r="I1696" s="109" t="str">
        <f t="shared" si="166"/>
        <v xml:space="preserve"> </v>
      </c>
      <c r="J1696" s="10" t="str">
        <f t="shared" si="167"/>
        <v>-</v>
      </c>
      <c r="K1696" s="10" t="str">
        <f t="shared" si="179"/>
        <v>-</v>
      </c>
      <c r="L1696" s="10" t="str">
        <f t="shared" si="180"/>
        <v>-</v>
      </c>
      <c r="M1696" s="10" t="str">
        <f t="shared" si="181"/>
        <v>-</v>
      </c>
      <c r="N1696" s="10" t="str">
        <f t="shared" si="182"/>
        <v>-</v>
      </c>
    </row>
    <row r="1697" spans="1:14">
      <c r="A1697" s="62" t="s">
        <v>18</v>
      </c>
      <c r="B1697" s="18"/>
      <c r="C1697" s="18"/>
      <c r="D1697" s="19"/>
      <c r="E1697" s="20"/>
      <c r="F1697" s="66"/>
      <c r="G1697" s="18"/>
      <c r="H1697" s="9" t="str">
        <f t="shared" si="178"/>
        <v>-</v>
      </c>
      <c r="I1697" s="109" t="str">
        <f t="shared" si="166"/>
        <v xml:space="preserve"> </v>
      </c>
      <c r="J1697" s="10" t="str">
        <f t="shared" si="167"/>
        <v>-</v>
      </c>
      <c r="K1697" s="10" t="str">
        <f t="shared" si="179"/>
        <v>-</v>
      </c>
      <c r="L1697" s="10" t="str">
        <f t="shared" si="180"/>
        <v>-</v>
      </c>
      <c r="M1697" s="10" t="str">
        <f t="shared" si="181"/>
        <v>-</v>
      </c>
      <c r="N1697" s="10" t="str">
        <f t="shared" si="182"/>
        <v>-</v>
      </c>
    </row>
    <row r="1698" spans="1:14">
      <c r="A1698" s="62" t="s">
        <v>18</v>
      </c>
      <c r="B1698" s="18"/>
      <c r="C1698" s="18"/>
      <c r="D1698" s="19"/>
      <c r="E1698" s="20"/>
      <c r="F1698" s="66"/>
      <c r="G1698" s="18"/>
      <c r="H1698" s="9" t="str">
        <f t="shared" si="178"/>
        <v>-</v>
      </c>
      <c r="I1698" s="109" t="str">
        <f t="shared" si="166"/>
        <v xml:space="preserve"> </v>
      </c>
      <c r="J1698" s="10" t="str">
        <f t="shared" si="167"/>
        <v>-</v>
      </c>
      <c r="K1698" s="10" t="str">
        <f t="shared" si="179"/>
        <v>-</v>
      </c>
      <c r="L1698" s="10" t="str">
        <f t="shared" si="180"/>
        <v>-</v>
      </c>
      <c r="M1698" s="10" t="str">
        <f t="shared" si="181"/>
        <v>-</v>
      </c>
      <c r="N1698" s="10" t="str">
        <f t="shared" si="182"/>
        <v>-</v>
      </c>
    </row>
    <row r="1699" spans="1:14">
      <c r="A1699" s="62" t="s">
        <v>18</v>
      </c>
      <c r="B1699" s="18"/>
      <c r="C1699" s="18"/>
      <c r="D1699" s="19"/>
      <c r="E1699" s="20"/>
      <c r="F1699" s="66"/>
      <c r="G1699" s="18"/>
      <c r="H1699" s="9" t="str">
        <f t="shared" si="178"/>
        <v>-</v>
      </c>
      <c r="I1699" s="109" t="str">
        <f t="shared" si="166"/>
        <v xml:space="preserve"> </v>
      </c>
      <c r="J1699" s="10" t="str">
        <f t="shared" si="167"/>
        <v>-</v>
      </c>
      <c r="K1699" s="10" t="str">
        <f t="shared" si="179"/>
        <v>-</v>
      </c>
      <c r="L1699" s="10" t="str">
        <f t="shared" si="180"/>
        <v>-</v>
      </c>
      <c r="M1699" s="10" t="str">
        <f t="shared" si="181"/>
        <v>-</v>
      </c>
      <c r="N1699" s="10" t="str">
        <f t="shared" si="182"/>
        <v>-</v>
      </c>
    </row>
    <row r="1700" spans="1:14">
      <c r="A1700" s="62" t="s">
        <v>18</v>
      </c>
      <c r="B1700" s="18"/>
      <c r="C1700" s="18"/>
      <c r="D1700" s="19"/>
      <c r="E1700" s="20"/>
      <c r="F1700" s="66"/>
      <c r="G1700" s="18"/>
      <c r="H1700" s="9" t="str">
        <f t="shared" si="178"/>
        <v>-</v>
      </c>
      <c r="I1700" s="109" t="str">
        <f t="shared" si="166"/>
        <v xml:space="preserve"> </v>
      </c>
      <c r="J1700" s="10" t="str">
        <f t="shared" si="167"/>
        <v>-</v>
      </c>
      <c r="K1700" s="10" t="str">
        <f t="shared" si="179"/>
        <v>-</v>
      </c>
      <c r="L1700" s="10" t="str">
        <f t="shared" si="180"/>
        <v>-</v>
      </c>
      <c r="M1700" s="10" t="str">
        <f t="shared" si="181"/>
        <v>-</v>
      </c>
      <c r="N1700" s="10" t="str">
        <f t="shared" si="182"/>
        <v>-</v>
      </c>
    </row>
    <row r="1701" spans="1:14">
      <c r="A1701" s="62" t="s">
        <v>18</v>
      </c>
      <c r="B1701" s="18"/>
      <c r="C1701" s="18"/>
      <c r="D1701" s="19"/>
      <c r="E1701" s="20"/>
      <c r="F1701" s="66"/>
      <c r="G1701" s="18"/>
      <c r="H1701" s="9" t="str">
        <f t="shared" si="178"/>
        <v>-</v>
      </c>
      <c r="I1701" s="109" t="str">
        <f t="shared" si="166"/>
        <v xml:space="preserve"> </v>
      </c>
      <c r="J1701" s="10" t="str">
        <f t="shared" si="167"/>
        <v>-</v>
      </c>
      <c r="K1701" s="10" t="str">
        <f t="shared" si="179"/>
        <v>-</v>
      </c>
      <c r="L1701" s="10" t="str">
        <f t="shared" si="180"/>
        <v>-</v>
      </c>
      <c r="M1701" s="10" t="str">
        <f t="shared" si="181"/>
        <v>-</v>
      </c>
      <c r="N1701" s="10" t="str">
        <f t="shared" si="182"/>
        <v>-</v>
      </c>
    </row>
    <row r="1702" spans="1:14">
      <c r="A1702" s="62" t="s">
        <v>18</v>
      </c>
      <c r="B1702" s="18"/>
      <c r="C1702" s="18"/>
      <c r="D1702" s="19"/>
      <c r="E1702" s="20"/>
      <c r="F1702" s="66"/>
      <c r="G1702" s="18"/>
      <c r="H1702" s="9" t="str">
        <f t="shared" si="178"/>
        <v>-</v>
      </c>
      <c r="I1702" s="109" t="str">
        <f t="shared" si="166"/>
        <v xml:space="preserve"> </v>
      </c>
      <c r="J1702" s="10" t="str">
        <f t="shared" si="167"/>
        <v>-</v>
      </c>
      <c r="K1702" s="10" t="str">
        <f t="shared" si="179"/>
        <v>-</v>
      </c>
      <c r="L1702" s="10" t="str">
        <f t="shared" si="180"/>
        <v>-</v>
      </c>
      <c r="M1702" s="10" t="str">
        <f t="shared" si="181"/>
        <v>-</v>
      </c>
      <c r="N1702" s="10" t="str">
        <f t="shared" si="182"/>
        <v>-</v>
      </c>
    </row>
    <row r="1703" spans="1:14">
      <c r="A1703" s="62" t="s">
        <v>18</v>
      </c>
      <c r="B1703" s="18"/>
      <c r="C1703" s="18"/>
      <c r="D1703" s="19"/>
      <c r="E1703" s="20"/>
      <c r="F1703" s="66"/>
      <c r="G1703" s="18"/>
      <c r="H1703" s="9" t="str">
        <f t="shared" si="178"/>
        <v>-</v>
      </c>
      <c r="I1703" s="109" t="str">
        <f t="shared" si="166"/>
        <v xml:space="preserve"> </v>
      </c>
      <c r="J1703" s="10" t="str">
        <f t="shared" si="167"/>
        <v>-</v>
      </c>
      <c r="K1703" s="10" t="str">
        <f t="shared" si="179"/>
        <v>-</v>
      </c>
      <c r="L1703" s="10" t="str">
        <f t="shared" si="180"/>
        <v>-</v>
      </c>
      <c r="M1703" s="10" t="str">
        <f t="shared" si="181"/>
        <v>-</v>
      </c>
      <c r="N1703" s="10" t="str">
        <f t="shared" si="182"/>
        <v>-</v>
      </c>
    </row>
    <row r="1704" spans="1:14">
      <c r="A1704" s="62" t="s">
        <v>18</v>
      </c>
      <c r="B1704" s="18"/>
      <c r="C1704" s="18"/>
      <c r="D1704" s="19"/>
      <c r="E1704" s="20"/>
      <c r="F1704" s="66"/>
      <c r="G1704" s="18"/>
      <c r="H1704" s="9" t="str">
        <f t="shared" si="178"/>
        <v>-</v>
      </c>
      <c r="I1704" s="109" t="str">
        <f t="shared" si="166"/>
        <v xml:space="preserve"> </v>
      </c>
      <c r="J1704" s="10" t="str">
        <f t="shared" si="167"/>
        <v>-</v>
      </c>
      <c r="K1704" s="10" t="str">
        <f t="shared" si="179"/>
        <v>-</v>
      </c>
      <c r="L1704" s="10" t="str">
        <f t="shared" si="180"/>
        <v>-</v>
      </c>
      <c r="M1704" s="10" t="str">
        <f t="shared" si="181"/>
        <v>-</v>
      </c>
      <c r="N1704" s="10" t="str">
        <f t="shared" si="182"/>
        <v>-</v>
      </c>
    </row>
    <row r="1705" spans="1:14">
      <c r="A1705" s="62" t="s">
        <v>18</v>
      </c>
      <c r="B1705" s="18"/>
      <c r="C1705" s="18"/>
      <c r="D1705" s="19"/>
      <c r="E1705" s="20"/>
      <c r="F1705" s="66"/>
      <c r="G1705" s="18"/>
      <c r="H1705" s="9" t="str">
        <f t="shared" si="178"/>
        <v>-</v>
      </c>
      <c r="I1705" s="109" t="str">
        <f t="shared" si="166"/>
        <v xml:space="preserve"> </v>
      </c>
      <c r="J1705" s="10" t="str">
        <f t="shared" si="167"/>
        <v>-</v>
      </c>
      <c r="K1705" s="10" t="str">
        <f t="shared" si="179"/>
        <v>-</v>
      </c>
      <c r="L1705" s="10" t="str">
        <f t="shared" si="180"/>
        <v>-</v>
      </c>
      <c r="M1705" s="10" t="str">
        <f t="shared" si="181"/>
        <v>-</v>
      </c>
      <c r="N1705" s="10" t="str">
        <f t="shared" si="182"/>
        <v>-</v>
      </c>
    </row>
    <row r="1706" spans="1:14">
      <c r="A1706" s="62" t="s">
        <v>18</v>
      </c>
      <c r="B1706" s="18"/>
      <c r="C1706" s="18"/>
      <c r="D1706" s="19"/>
      <c r="E1706" s="20"/>
      <c r="F1706" s="66"/>
      <c r="G1706" s="18"/>
      <c r="H1706" s="9" t="str">
        <f t="shared" si="178"/>
        <v>-</v>
      </c>
      <c r="I1706" s="109" t="str">
        <f t="shared" si="166"/>
        <v xml:space="preserve"> </v>
      </c>
      <c r="J1706" s="10" t="str">
        <f t="shared" si="167"/>
        <v>-</v>
      </c>
      <c r="K1706" s="10" t="str">
        <f t="shared" si="179"/>
        <v>-</v>
      </c>
      <c r="L1706" s="10" t="str">
        <f t="shared" si="180"/>
        <v>-</v>
      </c>
      <c r="M1706" s="10" t="str">
        <f t="shared" si="181"/>
        <v>-</v>
      </c>
      <c r="N1706" s="10" t="str">
        <f t="shared" si="182"/>
        <v>-</v>
      </c>
    </row>
    <row r="1707" spans="1:14">
      <c r="A1707" s="62" t="s">
        <v>18</v>
      </c>
      <c r="B1707" s="18"/>
      <c r="C1707" s="18"/>
      <c r="D1707" s="19"/>
      <c r="E1707" s="20"/>
      <c r="F1707" s="66"/>
      <c r="G1707" s="18"/>
      <c r="H1707" s="9" t="str">
        <f t="shared" si="178"/>
        <v>-</v>
      </c>
      <c r="I1707" s="109" t="str">
        <f t="shared" si="166"/>
        <v xml:space="preserve"> </v>
      </c>
      <c r="J1707" s="10" t="str">
        <f t="shared" si="167"/>
        <v>-</v>
      </c>
      <c r="K1707" s="10" t="str">
        <f t="shared" si="179"/>
        <v>-</v>
      </c>
      <c r="L1707" s="10" t="str">
        <f t="shared" si="180"/>
        <v>-</v>
      </c>
      <c r="M1707" s="10" t="str">
        <f t="shared" si="181"/>
        <v>-</v>
      </c>
      <c r="N1707" s="10" t="str">
        <f t="shared" si="182"/>
        <v>-</v>
      </c>
    </row>
    <row r="1708" spans="1:14">
      <c r="A1708" s="62" t="s">
        <v>18</v>
      </c>
      <c r="B1708" s="18"/>
      <c r="C1708" s="18"/>
      <c r="D1708" s="19"/>
      <c r="E1708" s="20"/>
      <c r="F1708" s="66"/>
      <c r="G1708" s="18"/>
      <c r="H1708" s="9" t="str">
        <f t="shared" si="178"/>
        <v>-</v>
      </c>
      <c r="I1708" s="109" t="str">
        <f t="shared" si="166"/>
        <v xml:space="preserve"> </v>
      </c>
      <c r="J1708" s="10" t="str">
        <f t="shared" si="167"/>
        <v>-</v>
      </c>
      <c r="K1708" s="10" t="str">
        <f t="shared" si="179"/>
        <v>-</v>
      </c>
      <c r="L1708" s="10" t="str">
        <f t="shared" si="180"/>
        <v>-</v>
      </c>
      <c r="M1708" s="10" t="str">
        <f t="shared" si="181"/>
        <v>-</v>
      </c>
      <c r="N1708" s="10" t="str">
        <f t="shared" si="182"/>
        <v>-</v>
      </c>
    </row>
    <row r="1709" spans="1:14">
      <c r="A1709" s="62" t="s">
        <v>18</v>
      </c>
      <c r="B1709" s="18"/>
      <c r="C1709" s="18"/>
      <c r="D1709" s="19"/>
      <c r="E1709" s="20"/>
      <c r="F1709" s="66"/>
      <c r="G1709" s="18"/>
      <c r="H1709" s="9" t="str">
        <f t="shared" si="178"/>
        <v>-</v>
      </c>
      <c r="I1709" s="109" t="str">
        <f t="shared" si="166"/>
        <v xml:space="preserve"> </v>
      </c>
      <c r="J1709" s="10" t="str">
        <f t="shared" si="167"/>
        <v>-</v>
      </c>
      <c r="K1709" s="10" t="str">
        <f t="shared" si="179"/>
        <v>-</v>
      </c>
      <c r="L1709" s="10" t="str">
        <f t="shared" si="180"/>
        <v>-</v>
      </c>
      <c r="M1709" s="10" t="str">
        <f t="shared" si="181"/>
        <v>-</v>
      </c>
      <c r="N1709" s="10" t="str">
        <f t="shared" si="182"/>
        <v>-</v>
      </c>
    </row>
    <row r="1710" spans="1:14">
      <c r="A1710" s="62" t="s">
        <v>18</v>
      </c>
      <c r="B1710" s="18"/>
      <c r="C1710" s="18"/>
      <c r="D1710" s="19"/>
      <c r="E1710" s="20"/>
      <c r="F1710" s="66"/>
      <c r="G1710" s="18"/>
      <c r="H1710" s="9" t="str">
        <f t="shared" si="178"/>
        <v>-</v>
      </c>
      <c r="I1710" s="109" t="str">
        <f t="shared" si="166"/>
        <v xml:space="preserve"> </v>
      </c>
      <c r="J1710" s="10" t="str">
        <f t="shared" si="167"/>
        <v>-</v>
      </c>
      <c r="K1710" s="10" t="str">
        <f t="shared" si="179"/>
        <v>-</v>
      </c>
      <c r="L1710" s="10" t="str">
        <f t="shared" si="180"/>
        <v>-</v>
      </c>
      <c r="M1710" s="10" t="str">
        <f t="shared" si="181"/>
        <v>-</v>
      </c>
      <c r="N1710" s="10" t="str">
        <f t="shared" si="182"/>
        <v>-</v>
      </c>
    </row>
    <row r="1711" spans="1:14">
      <c r="A1711" s="62" t="s">
        <v>18</v>
      </c>
      <c r="B1711" s="18"/>
      <c r="C1711" s="18"/>
      <c r="D1711" s="19"/>
      <c r="E1711" s="20"/>
      <c r="F1711" s="66"/>
      <c r="G1711" s="18"/>
      <c r="H1711" s="9" t="str">
        <f t="shared" si="178"/>
        <v>-</v>
      </c>
      <c r="I1711" s="109" t="str">
        <f t="shared" si="166"/>
        <v xml:space="preserve"> </v>
      </c>
      <c r="J1711" s="10" t="str">
        <f t="shared" si="167"/>
        <v>-</v>
      </c>
      <c r="K1711" s="10" t="str">
        <f t="shared" si="179"/>
        <v>-</v>
      </c>
      <c r="L1711" s="10" t="str">
        <f t="shared" si="180"/>
        <v>-</v>
      </c>
      <c r="M1711" s="10" t="str">
        <f t="shared" si="181"/>
        <v>-</v>
      </c>
      <c r="N1711" s="10" t="str">
        <f t="shared" si="182"/>
        <v>-</v>
      </c>
    </row>
    <row r="1712" spans="1:14">
      <c r="A1712" s="62" t="s">
        <v>18</v>
      </c>
      <c r="B1712" s="18"/>
      <c r="C1712" s="18"/>
      <c r="D1712" s="19"/>
      <c r="E1712" s="20"/>
      <c r="F1712" s="66"/>
      <c r="G1712" s="18"/>
      <c r="H1712" s="9" t="str">
        <f t="shared" si="178"/>
        <v>-</v>
      </c>
      <c r="I1712" s="109" t="str">
        <f t="shared" si="166"/>
        <v xml:space="preserve"> </v>
      </c>
      <c r="J1712" s="10" t="str">
        <f t="shared" si="167"/>
        <v>-</v>
      </c>
      <c r="K1712" s="10" t="str">
        <f t="shared" si="179"/>
        <v>-</v>
      </c>
      <c r="L1712" s="10" t="str">
        <f t="shared" si="180"/>
        <v>-</v>
      </c>
      <c r="M1712" s="10" t="str">
        <f t="shared" si="181"/>
        <v>-</v>
      </c>
      <c r="N1712" s="10" t="str">
        <f t="shared" si="182"/>
        <v>-</v>
      </c>
    </row>
    <row r="1713" spans="1:14">
      <c r="A1713" s="62" t="s">
        <v>18</v>
      </c>
      <c r="B1713" s="18"/>
      <c r="C1713" s="18"/>
      <c r="D1713" s="19"/>
      <c r="E1713" s="20"/>
      <c r="F1713" s="66"/>
      <c r="G1713" s="18"/>
      <c r="H1713" s="9" t="str">
        <f t="shared" si="178"/>
        <v>-</v>
      </c>
      <c r="I1713" s="109" t="str">
        <f t="shared" si="166"/>
        <v xml:space="preserve"> </v>
      </c>
      <c r="J1713" s="10" t="str">
        <f t="shared" si="167"/>
        <v>-</v>
      </c>
      <c r="K1713" s="10" t="str">
        <f t="shared" si="179"/>
        <v>-</v>
      </c>
      <c r="L1713" s="10" t="str">
        <f t="shared" si="180"/>
        <v>-</v>
      </c>
      <c r="M1713" s="10" t="str">
        <f t="shared" si="181"/>
        <v>-</v>
      </c>
      <c r="N1713" s="10" t="str">
        <f t="shared" si="182"/>
        <v>-</v>
      </c>
    </row>
    <row r="1714" spans="1:14">
      <c r="A1714" s="62" t="s">
        <v>18</v>
      </c>
      <c r="B1714" s="18"/>
      <c r="C1714" s="18"/>
      <c r="D1714" s="19"/>
      <c r="E1714" s="20"/>
      <c r="F1714" s="66"/>
      <c r="G1714" s="18"/>
      <c r="H1714" s="9" t="str">
        <f t="shared" si="178"/>
        <v>-</v>
      </c>
      <c r="I1714" s="109" t="str">
        <f t="shared" si="166"/>
        <v xml:space="preserve"> </v>
      </c>
      <c r="J1714" s="10" t="str">
        <f t="shared" si="167"/>
        <v>-</v>
      </c>
      <c r="K1714" s="10" t="str">
        <f t="shared" si="179"/>
        <v>-</v>
      </c>
      <c r="L1714" s="10" t="str">
        <f t="shared" si="180"/>
        <v>-</v>
      </c>
      <c r="M1714" s="10" t="str">
        <f t="shared" si="181"/>
        <v>-</v>
      </c>
      <c r="N1714" s="10" t="str">
        <f t="shared" si="182"/>
        <v>-</v>
      </c>
    </row>
    <row r="1715" spans="1:14">
      <c r="A1715" s="62" t="s">
        <v>18</v>
      </c>
      <c r="B1715" s="18"/>
      <c r="C1715" s="18"/>
      <c r="D1715" s="19"/>
      <c r="E1715" s="20"/>
      <c r="F1715" s="66"/>
      <c r="G1715" s="18"/>
      <c r="H1715" s="9" t="str">
        <f t="shared" si="178"/>
        <v>-</v>
      </c>
      <c r="I1715" s="109" t="str">
        <f t="shared" si="166"/>
        <v xml:space="preserve"> </v>
      </c>
      <c r="J1715" s="10" t="str">
        <f t="shared" si="167"/>
        <v>-</v>
      </c>
      <c r="K1715" s="10" t="str">
        <f t="shared" si="179"/>
        <v>-</v>
      </c>
      <c r="L1715" s="10" t="str">
        <f t="shared" si="180"/>
        <v>-</v>
      </c>
      <c r="M1715" s="10" t="str">
        <f t="shared" si="181"/>
        <v>-</v>
      </c>
      <c r="N1715" s="10" t="str">
        <f t="shared" si="182"/>
        <v>-</v>
      </c>
    </row>
    <row r="1716" spans="1:14">
      <c r="A1716" s="62" t="s">
        <v>18</v>
      </c>
      <c r="B1716" s="18"/>
      <c r="C1716" s="18"/>
      <c r="D1716" s="19"/>
      <c r="E1716" s="20"/>
      <c r="F1716" s="66"/>
      <c r="G1716" s="18"/>
      <c r="H1716" s="9" t="str">
        <f t="shared" si="178"/>
        <v>-</v>
      </c>
      <c r="I1716" s="109" t="str">
        <f t="shared" si="166"/>
        <v xml:space="preserve"> </v>
      </c>
      <c r="J1716" s="10" t="str">
        <f t="shared" si="167"/>
        <v>-</v>
      </c>
      <c r="K1716" s="10" t="str">
        <f t="shared" si="179"/>
        <v>-</v>
      </c>
      <c r="L1716" s="10" t="str">
        <f t="shared" si="180"/>
        <v>-</v>
      </c>
      <c r="M1716" s="10" t="str">
        <f t="shared" si="181"/>
        <v>-</v>
      </c>
      <c r="N1716" s="10" t="str">
        <f t="shared" si="182"/>
        <v>-</v>
      </c>
    </row>
    <row r="1717" spans="1:14">
      <c r="A1717" s="62" t="s">
        <v>18</v>
      </c>
      <c r="B1717" s="18"/>
      <c r="C1717" s="18"/>
      <c r="D1717" s="19"/>
      <c r="E1717" s="20"/>
      <c r="F1717" s="66"/>
      <c r="G1717" s="18"/>
      <c r="H1717" s="9" t="str">
        <f t="shared" si="178"/>
        <v>-</v>
      </c>
      <c r="I1717" s="109" t="str">
        <f t="shared" si="166"/>
        <v xml:space="preserve"> </v>
      </c>
      <c r="J1717" s="10" t="str">
        <f t="shared" si="167"/>
        <v>-</v>
      </c>
      <c r="K1717" s="10" t="str">
        <f t="shared" si="179"/>
        <v>-</v>
      </c>
      <c r="L1717" s="10" t="str">
        <f t="shared" si="180"/>
        <v>-</v>
      </c>
      <c r="M1717" s="10" t="str">
        <f t="shared" si="181"/>
        <v>-</v>
      </c>
      <c r="N1717" s="10" t="str">
        <f t="shared" si="182"/>
        <v>-</v>
      </c>
    </row>
    <row r="1718" spans="1:14">
      <c r="A1718" s="62" t="s">
        <v>18</v>
      </c>
      <c r="B1718" s="18"/>
      <c r="C1718" s="18"/>
      <c r="D1718" s="19"/>
      <c r="E1718" s="20"/>
      <c r="F1718" s="66"/>
      <c r="G1718" s="18"/>
      <c r="H1718" s="9" t="str">
        <f t="shared" si="178"/>
        <v>-</v>
      </c>
      <c r="I1718" s="109" t="str">
        <f t="shared" si="166"/>
        <v xml:space="preserve"> </v>
      </c>
      <c r="J1718" s="10" t="str">
        <f t="shared" si="167"/>
        <v>-</v>
      </c>
      <c r="K1718" s="10" t="str">
        <f t="shared" si="179"/>
        <v>-</v>
      </c>
      <c r="L1718" s="10" t="str">
        <f t="shared" si="180"/>
        <v>-</v>
      </c>
      <c r="M1718" s="10" t="str">
        <f t="shared" si="181"/>
        <v>-</v>
      </c>
      <c r="N1718" s="10" t="str">
        <f t="shared" si="182"/>
        <v>-</v>
      </c>
    </row>
    <row r="1719" spans="1:14">
      <c r="A1719" s="62" t="s">
        <v>18</v>
      </c>
      <c r="B1719" s="18"/>
      <c r="C1719" s="18"/>
      <c r="D1719" s="19"/>
      <c r="E1719" s="20"/>
      <c r="F1719" s="66"/>
      <c r="G1719" s="18"/>
      <c r="H1719" s="9" t="str">
        <f t="shared" si="178"/>
        <v>-</v>
      </c>
      <c r="I1719" s="109" t="str">
        <f t="shared" si="166"/>
        <v xml:space="preserve"> </v>
      </c>
      <c r="J1719" s="10" t="str">
        <f t="shared" si="167"/>
        <v>-</v>
      </c>
      <c r="K1719" s="10" t="str">
        <f t="shared" si="179"/>
        <v>-</v>
      </c>
      <c r="L1719" s="10" t="str">
        <f t="shared" si="180"/>
        <v>-</v>
      </c>
      <c r="M1719" s="10" t="str">
        <f t="shared" si="181"/>
        <v>-</v>
      </c>
      <c r="N1719" s="10" t="str">
        <f t="shared" si="182"/>
        <v>-</v>
      </c>
    </row>
    <row r="1720" spans="1:14">
      <c r="A1720" s="62" t="s">
        <v>18</v>
      </c>
      <c r="B1720" s="18"/>
      <c r="C1720" s="18"/>
      <c r="D1720" s="19"/>
      <c r="E1720" s="20"/>
      <c r="F1720" s="66"/>
      <c r="G1720" s="18"/>
      <c r="H1720" s="9" t="str">
        <f t="shared" si="178"/>
        <v>-</v>
      </c>
      <c r="I1720" s="109" t="str">
        <f t="shared" si="166"/>
        <v xml:space="preserve"> </v>
      </c>
      <c r="J1720" s="10" t="str">
        <f t="shared" si="167"/>
        <v>-</v>
      </c>
      <c r="K1720" s="10" t="str">
        <f t="shared" si="179"/>
        <v>-</v>
      </c>
      <c r="L1720" s="10" t="str">
        <f t="shared" si="180"/>
        <v>-</v>
      </c>
      <c r="M1720" s="10" t="str">
        <f t="shared" si="181"/>
        <v>-</v>
      </c>
      <c r="N1720" s="10" t="str">
        <f t="shared" si="182"/>
        <v>-</v>
      </c>
    </row>
    <row r="1721" spans="1:14">
      <c r="A1721" s="62" t="s">
        <v>18</v>
      </c>
      <c r="B1721" s="18"/>
      <c r="C1721" s="18"/>
      <c r="D1721" s="19"/>
      <c r="E1721" s="20"/>
      <c r="F1721" s="66"/>
      <c r="G1721" s="18"/>
      <c r="H1721" s="9" t="str">
        <f t="shared" si="178"/>
        <v>-</v>
      </c>
      <c r="I1721" s="109" t="str">
        <f t="shared" si="166"/>
        <v xml:space="preserve"> </v>
      </c>
      <c r="J1721" s="10" t="str">
        <f t="shared" si="167"/>
        <v>-</v>
      </c>
      <c r="K1721" s="10" t="str">
        <f t="shared" si="179"/>
        <v>-</v>
      </c>
      <c r="L1721" s="10" t="str">
        <f t="shared" si="180"/>
        <v>-</v>
      </c>
      <c r="M1721" s="10" t="str">
        <f t="shared" si="181"/>
        <v>-</v>
      </c>
      <c r="N1721" s="10" t="str">
        <f t="shared" si="182"/>
        <v>-</v>
      </c>
    </row>
    <row r="1722" spans="1:14">
      <c r="A1722" s="62" t="s">
        <v>18</v>
      </c>
      <c r="B1722" s="18"/>
      <c r="C1722" s="18"/>
      <c r="D1722" s="19"/>
      <c r="E1722" s="20"/>
      <c r="F1722" s="66"/>
      <c r="G1722" s="18"/>
      <c r="H1722" s="9" t="str">
        <f t="shared" si="178"/>
        <v>-</v>
      </c>
      <c r="I1722" s="109" t="str">
        <f t="shared" si="166"/>
        <v xml:space="preserve"> </v>
      </c>
      <c r="J1722" s="10" t="str">
        <f t="shared" si="167"/>
        <v>-</v>
      </c>
      <c r="K1722" s="10" t="str">
        <f t="shared" si="179"/>
        <v>-</v>
      </c>
      <c r="L1722" s="10" t="str">
        <f t="shared" si="180"/>
        <v>-</v>
      </c>
      <c r="M1722" s="10" t="str">
        <f t="shared" si="181"/>
        <v>-</v>
      </c>
      <c r="N1722" s="10" t="str">
        <f t="shared" si="182"/>
        <v>-</v>
      </c>
    </row>
    <row r="1723" spans="1:14">
      <c r="A1723" s="62" t="s">
        <v>18</v>
      </c>
      <c r="B1723" s="18"/>
      <c r="C1723" s="18"/>
      <c r="D1723" s="19"/>
      <c r="E1723" s="20"/>
      <c r="F1723" s="66"/>
      <c r="G1723" s="18"/>
      <c r="H1723" s="9" t="str">
        <f t="shared" si="178"/>
        <v>-</v>
      </c>
      <c r="I1723" s="109" t="str">
        <f t="shared" si="166"/>
        <v xml:space="preserve"> </v>
      </c>
      <c r="J1723" s="10" t="str">
        <f t="shared" si="167"/>
        <v>-</v>
      </c>
      <c r="K1723" s="10" t="str">
        <f t="shared" si="179"/>
        <v>-</v>
      </c>
      <c r="L1723" s="10" t="str">
        <f t="shared" si="180"/>
        <v>-</v>
      </c>
      <c r="M1723" s="10" t="str">
        <f t="shared" si="181"/>
        <v>-</v>
      </c>
      <c r="N1723" s="10" t="str">
        <f t="shared" si="182"/>
        <v>-</v>
      </c>
    </row>
    <row r="1724" spans="1:14">
      <c r="A1724" s="62" t="s">
        <v>18</v>
      </c>
      <c r="B1724" s="18"/>
      <c r="C1724" s="18"/>
      <c r="D1724" s="19"/>
      <c r="E1724" s="20"/>
      <c r="F1724" s="66"/>
      <c r="G1724" s="18"/>
      <c r="H1724" s="9" t="str">
        <f t="shared" si="178"/>
        <v>-</v>
      </c>
      <c r="I1724" s="109" t="str">
        <f t="shared" si="166"/>
        <v xml:space="preserve"> </v>
      </c>
      <c r="J1724" s="10" t="str">
        <f t="shared" si="167"/>
        <v>-</v>
      </c>
      <c r="K1724" s="10" t="str">
        <f t="shared" si="179"/>
        <v>-</v>
      </c>
      <c r="L1724" s="10" t="str">
        <f t="shared" si="180"/>
        <v>-</v>
      </c>
      <c r="M1724" s="10" t="str">
        <f t="shared" si="181"/>
        <v>-</v>
      </c>
      <c r="N1724" s="10" t="str">
        <f t="shared" si="182"/>
        <v>-</v>
      </c>
    </row>
    <row r="1725" spans="1:14">
      <c r="A1725" s="62" t="s">
        <v>18</v>
      </c>
      <c r="B1725" s="18"/>
      <c r="C1725" s="18"/>
      <c r="D1725" s="19"/>
      <c r="E1725" s="20"/>
      <c r="F1725" s="66"/>
      <c r="G1725" s="18"/>
      <c r="H1725" s="9" t="str">
        <f t="shared" si="178"/>
        <v>-</v>
      </c>
      <c r="I1725" s="109" t="str">
        <f t="shared" si="166"/>
        <v xml:space="preserve"> </v>
      </c>
      <c r="J1725" s="10" t="str">
        <f t="shared" si="167"/>
        <v>-</v>
      </c>
      <c r="K1725" s="10" t="str">
        <f t="shared" si="179"/>
        <v>-</v>
      </c>
      <c r="L1725" s="10" t="str">
        <f t="shared" si="180"/>
        <v>-</v>
      </c>
      <c r="M1725" s="10" t="str">
        <f t="shared" si="181"/>
        <v>-</v>
      </c>
      <c r="N1725" s="10" t="str">
        <f t="shared" si="182"/>
        <v>-</v>
      </c>
    </row>
    <row r="1726" spans="1:14">
      <c r="A1726" s="62" t="s">
        <v>18</v>
      </c>
      <c r="B1726" s="18"/>
      <c r="C1726" s="18"/>
      <c r="D1726" s="19"/>
      <c r="E1726" s="20"/>
      <c r="F1726" s="66"/>
      <c r="G1726" s="18"/>
      <c r="H1726" s="9" t="str">
        <f t="shared" si="178"/>
        <v>-</v>
      </c>
      <c r="I1726" s="109" t="str">
        <f t="shared" si="166"/>
        <v xml:space="preserve"> </v>
      </c>
      <c r="J1726" s="10" t="str">
        <f t="shared" si="167"/>
        <v>-</v>
      </c>
      <c r="K1726" s="10" t="str">
        <f t="shared" si="179"/>
        <v>-</v>
      </c>
      <c r="L1726" s="10" t="str">
        <f t="shared" si="180"/>
        <v>-</v>
      </c>
      <c r="M1726" s="10" t="str">
        <f t="shared" si="181"/>
        <v>-</v>
      </c>
      <c r="N1726" s="10" t="str">
        <f t="shared" si="182"/>
        <v>-</v>
      </c>
    </row>
    <row r="1727" spans="1:14">
      <c r="A1727" s="62" t="s">
        <v>18</v>
      </c>
      <c r="B1727" s="18"/>
      <c r="C1727" s="18"/>
      <c r="D1727" s="19"/>
      <c r="E1727" s="20"/>
      <c r="F1727" s="66"/>
      <c r="G1727" s="18"/>
      <c r="H1727" s="9" t="str">
        <f t="shared" si="178"/>
        <v>-</v>
      </c>
      <c r="I1727" s="109" t="str">
        <f t="shared" si="166"/>
        <v xml:space="preserve"> </v>
      </c>
      <c r="J1727" s="10" t="str">
        <f t="shared" si="167"/>
        <v>-</v>
      </c>
      <c r="K1727" s="10" t="str">
        <f t="shared" si="179"/>
        <v>-</v>
      </c>
      <c r="L1727" s="10" t="str">
        <f t="shared" si="180"/>
        <v>-</v>
      </c>
      <c r="M1727" s="10" t="str">
        <f t="shared" si="181"/>
        <v>-</v>
      </c>
      <c r="N1727" s="10" t="str">
        <f t="shared" si="182"/>
        <v>-</v>
      </c>
    </row>
    <row r="1728" spans="1:14">
      <c r="A1728" s="62" t="s">
        <v>18</v>
      </c>
      <c r="B1728" s="18"/>
      <c r="C1728" s="18"/>
      <c r="D1728" s="19"/>
      <c r="E1728" s="20"/>
      <c r="F1728" s="66"/>
      <c r="G1728" s="18"/>
      <c r="H1728" s="9" t="str">
        <f t="shared" si="178"/>
        <v>-</v>
      </c>
      <c r="I1728" s="109" t="str">
        <f t="shared" si="166"/>
        <v xml:space="preserve"> </v>
      </c>
      <c r="J1728" s="10" t="str">
        <f t="shared" si="167"/>
        <v>-</v>
      </c>
      <c r="K1728" s="10" t="str">
        <f t="shared" si="179"/>
        <v>-</v>
      </c>
      <c r="L1728" s="10" t="str">
        <f t="shared" si="180"/>
        <v>-</v>
      </c>
      <c r="M1728" s="10" t="str">
        <f t="shared" si="181"/>
        <v>-</v>
      </c>
      <c r="N1728" s="10" t="str">
        <f t="shared" si="182"/>
        <v>-</v>
      </c>
    </row>
    <row r="1729" spans="1:14">
      <c r="A1729" s="62" t="s">
        <v>18</v>
      </c>
      <c r="B1729" s="18"/>
      <c r="C1729" s="18"/>
      <c r="D1729" s="19"/>
      <c r="E1729" s="20"/>
      <c r="F1729" s="66"/>
      <c r="G1729" s="18"/>
      <c r="H1729" s="9" t="str">
        <f t="shared" si="178"/>
        <v>-</v>
      </c>
      <c r="I1729" s="109" t="str">
        <f t="shared" ref="I1729:I1792" si="183">TRIM(B1729) &amp; " " &amp; TRIM(C1729)</f>
        <v xml:space="preserve"> </v>
      </c>
      <c r="J1729" s="10" t="str">
        <f t="shared" ref="J1729:J1792" si="184">IF(B1729&gt;"",VLOOKUP($E1729&amp;$D1729,_DeterminaCategorie,5,TRUE),"-")</f>
        <v>-</v>
      </c>
      <c r="K1729" s="10" t="str">
        <f t="shared" si="179"/>
        <v>-</v>
      </c>
      <c r="L1729" s="10" t="str">
        <f t="shared" si="180"/>
        <v>-</v>
      </c>
      <c r="M1729" s="10" t="str">
        <f t="shared" si="181"/>
        <v>-</v>
      </c>
      <c r="N1729" s="10" t="str">
        <f t="shared" si="182"/>
        <v>-</v>
      </c>
    </row>
    <row r="1730" spans="1:14">
      <c r="A1730" s="62" t="s">
        <v>18</v>
      </c>
      <c r="B1730" s="18"/>
      <c r="C1730" s="18"/>
      <c r="D1730" s="19"/>
      <c r="E1730" s="20"/>
      <c r="F1730" s="66"/>
      <c r="G1730" s="18"/>
      <c r="H1730" s="9" t="str">
        <f t="shared" ref="H1730:H1793" si="185">IF(COUNTA($B1730)&gt;0,IF(COUNTIFS($B$2:$B$2502,$B1730,$C$2:$C$2502,$C1730,$D$2:$D$2502,$D1730)&gt;1,"Duplicato","ok"),"-")</f>
        <v>-</v>
      </c>
      <c r="I1730" s="109" t="str">
        <f t="shared" si="183"/>
        <v xml:space="preserve"> </v>
      </c>
      <c r="J1730" s="10" t="str">
        <f t="shared" si="184"/>
        <v>-</v>
      </c>
      <c r="K1730" s="10" t="str">
        <f t="shared" ref="K1730:K1793" si="186">IF($B1730&gt;"",VLOOKUP($E1730&amp;$D1730,_DeterminaCategorie,3,TRUE),"-")</f>
        <v>-</v>
      </c>
      <c r="L1730" s="10" t="str">
        <f t="shared" ref="L1730:L1793" si="187">IF($B1730&gt;"",VLOOKUP($E1730&amp;$D1730,_DeterminaCategorie,4,TRUE),"-")</f>
        <v>-</v>
      </c>
      <c r="M1730" s="10" t="str">
        <f t="shared" ref="M1730:M1793" si="188">IF($B1730&gt;"",VLOOKUP($E1730&amp;$D1730,_DeterminaCategorie,6,TRUE),"-")</f>
        <v>-</v>
      </c>
      <c r="N1730" s="10" t="str">
        <f t="shared" ref="N1730:N1793" si="189">IF($B1730&gt;"",VLOOKUP($E1730&amp;$D1730,_DeterminaCategorie,7,TRUE),"-")</f>
        <v>-</v>
      </c>
    </row>
    <row r="1731" spans="1:14">
      <c r="A1731" s="62" t="s">
        <v>18</v>
      </c>
      <c r="B1731" s="18"/>
      <c r="C1731" s="18"/>
      <c r="D1731" s="19"/>
      <c r="E1731" s="20"/>
      <c r="F1731" s="66"/>
      <c r="G1731" s="18"/>
      <c r="H1731" s="9" t="str">
        <f t="shared" si="185"/>
        <v>-</v>
      </c>
      <c r="I1731" s="109" t="str">
        <f t="shared" si="183"/>
        <v xml:space="preserve"> </v>
      </c>
      <c r="J1731" s="10" t="str">
        <f t="shared" si="184"/>
        <v>-</v>
      </c>
      <c r="K1731" s="10" t="str">
        <f t="shared" si="186"/>
        <v>-</v>
      </c>
      <c r="L1731" s="10" t="str">
        <f t="shared" si="187"/>
        <v>-</v>
      </c>
      <c r="M1731" s="10" t="str">
        <f t="shared" si="188"/>
        <v>-</v>
      </c>
      <c r="N1731" s="10" t="str">
        <f t="shared" si="189"/>
        <v>-</v>
      </c>
    </row>
    <row r="1732" spans="1:14">
      <c r="A1732" s="62" t="s">
        <v>18</v>
      </c>
      <c r="B1732" s="18"/>
      <c r="C1732" s="18"/>
      <c r="D1732" s="19"/>
      <c r="E1732" s="20"/>
      <c r="F1732" s="66"/>
      <c r="G1732" s="18"/>
      <c r="H1732" s="9" t="str">
        <f t="shared" si="185"/>
        <v>-</v>
      </c>
      <c r="I1732" s="109" t="str">
        <f t="shared" si="183"/>
        <v xml:space="preserve"> </v>
      </c>
      <c r="J1732" s="10" t="str">
        <f t="shared" si="184"/>
        <v>-</v>
      </c>
      <c r="K1732" s="10" t="str">
        <f t="shared" si="186"/>
        <v>-</v>
      </c>
      <c r="L1732" s="10" t="str">
        <f t="shared" si="187"/>
        <v>-</v>
      </c>
      <c r="M1732" s="10" t="str">
        <f t="shared" si="188"/>
        <v>-</v>
      </c>
      <c r="N1732" s="10" t="str">
        <f t="shared" si="189"/>
        <v>-</v>
      </c>
    </row>
    <row r="1733" spans="1:14">
      <c r="A1733" s="62" t="s">
        <v>18</v>
      </c>
      <c r="B1733" s="18"/>
      <c r="C1733" s="18"/>
      <c r="D1733" s="19"/>
      <c r="E1733" s="20"/>
      <c r="F1733" s="66"/>
      <c r="G1733" s="18"/>
      <c r="H1733" s="9" t="str">
        <f t="shared" si="185"/>
        <v>-</v>
      </c>
      <c r="I1733" s="109" t="str">
        <f t="shared" si="183"/>
        <v xml:space="preserve"> </v>
      </c>
      <c r="J1733" s="10" t="str">
        <f t="shared" si="184"/>
        <v>-</v>
      </c>
      <c r="K1733" s="10" t="str">
        <f t="shared" si="186"/>
        <v>-</v>
      </c>
      <c r="L1733" s="10" t="str">
        <f t="shared" si="187"/>
        <v>-</v>
      </c>
      <c r="M1733" s="10" t="str">
        <f t="shared" si="188"/>
        <v>-</v>
      </c>
      <c r="N1733" s="10" t="str">
        <f t="shared" si="189"/>
        <v>-</v>
      </c>
    </row>
    <row r="1734" spans="1:14">
      <c r="A1734" s="62" t="s">
        <v>18</v>
      </c>
      <c r="B1734" s="18"/>
      <c r="C1734" s="18"/>
      <c r="D1734" s="19"/>
      <c r="E1734" s="20"/>
      <c r="F1734" s="66"/>
      <c r="G1734" s="18"/>
      <c r="H1734" s="9" t="str">
        <f t="shared" si="185"/>
        <v>-</v>
      </c>
      <c r="I1734" s="109" t="str">
        <f t="shared" si="183"/>
        <v xml:space="preserve"> </v>
      </c>
      <c r="J1734" s="10" t="str">
        <f t="shared" si="184"/>
        <v>-</v>
      </c>
      <c r="K1734" s="10" t="str">
        <f t="shared" si="186"/>
        <v>-</v>
      </c>
      <c r="L1734" s="10" t="str">
        <f t="shared" si="187"/>
        <v>-</v>
      </c>
      <c r="M1734" s="10" t="str">
        <f t="shared" si="188"/>
        <v>-</v>
      </c>
      <c r="N1734" s="10" t="str">
        <f t="shared" si="189"/>
        <v>-</v>
      </c>
    </row>
    <row r="1735" spans="1:14">
      <c r="A1735" s="62" t="s">
        <v>18</v>
      </c>
      <c r="B1735" s="18"/>
      <c r="C1735" s="18"/>
      <c r="D1735" s="19"/>
      <c r="E1735" s="20"/>
      <c r="F1735" s="66"/>
      <c r="G1735" s="18"/>
      <c r="H1735" s="9" t="str">
        <f t="shared" si="185"/>
        <v>-</v>
      </c>
      <c r="I1735" s="109" t="str">
        <f t="shared" si="183"/>
        <v xml:space="preserve"> </v>
      </c>
      <c r="J1735" s="10" t="str">
        <f t="shared" si="184"/>
        <v>-</v>
      </c>
      <c r="K1735" s="10" t="str">
        <f t="shared" si="186"/>
        <v>-</v>
      </c>
      <c r="L1735" s="10" t="str">
        <f t="shared" si="187"/>
        <v>-</v>
      </c>
      <c r="M1735" s="10" t="str">
        <f t="shared" si="188"/>
        <v>-</v>
      </c>
      <c r="N1735" s="10" t="str">
        <f t="shared" si="189"/>
        <v>-</v>
      </c>
    </row>
    <row r="1736" spans="1:14">
      <c r="A1736" s="62" t="s">
        <v>18</v>
      </c>
      <c r="B1736" s="18"/>
      <c r="C1736" s="18"/>
      <c r="D1736" s="19"/>
      <c r="E1736" s="20"/>
      <c r="F1736" s="66"/>
      <c r="G1736" s="18"/>
      <c r="H1736" s="9" t="str">
        <f t="shared" si="185"/>
        <v>-</v>
      </c>
      <c r="I1736" s="109" t="str">
        <f t="shared" si="183"/>
        <v xml:space="preserve"> </v>
      </c>
      <c r="J1736" s="10" t="str">
        <f t="shared" si="184"/>
        <v>-</v>
      </c>
      <c r="K1736" s="10" t="str">
        <f t="shared" si="186"/>
        <v>-</v>
      </c>
      <c r="L1736" s="10" t="str">
        <f t="shared" si="187"/>
        <v>-</v>
      </c>
      <c r="M1736" s="10" t="str">
        <f t="shared" si="188"/>
        <v>-</v>
      </c>
      <c r="N1736" s="10" t="str">
        <f t="shared" si="189"/>
        <v>-</v>
      </c>
    </row>
    <row r="1737" spans="1:14">
      <c r="A1737" s="62" t="s">
        <v>18</v>
      </c>
      <c r="B1737" s="18"/>
      <c r="C1737" s="18"/>
      <c r="D1737" s="19"/>
      <c r="E1737" s="20"/>
      <c r="F1737" s="66"/>
      <c r="G1737" s="18"/>
      <c r="H1737" s="9" t="str">
        <f t="shared" si="185"/>
        <v>-</v>
      </c>
      <c r="I1737" s="109" t="str">
        <f t="shared" si="183"/>
        <v xml:space="preserve"> </v>
      </c>
      <c r="J1737" s="10" t="str">
        <f t="shared" si="184"/>
        <v>-</v>
      </c>
      <c r="K1737" s="10" t="str">
        <f t="shared" si="186"/>
        <v>-</v>
      </c>
      <c r="L1737" s="10" t="str">
        <f t="shared" si="187"/>
        <v>-</v>
      </c>
      <c r="M1737" s="10" t="str">
        <f t="shared" si="188"/>
        <v>-</v>
      </c>
      <c r="N1737" s="10" t="str">
        <f t="shared" si="189"/>
        <v>-</v>
      </c>
    </row>
    <row r="1738" spans="1:14">
      <c r="A1738" s="62" t="s">
        <v>18</v>
      </c>
      <c r="B1738" s="18"/>
      <c r="C1738" s="18"/>
      <c r="D1738" s="19"/>
      <c r="E1738" s="20"/>
      <c r="F1738" s="66"/>
      <c r="G1738" s="18"/>
      <c r="H1738" s="9" t="str">
        <f t="shared" si="185"/>
        <v>-</v>
      </c>
      <c r="I1738" s="109" t="str">
        <f t="shared" si="183"/>
        <v xml:space="preserve"> </v>
      </c>
      <c r="J1738" s="10" t="str">
        <f t="shared" si="184"/>
        <v>-</v>
      </c>
      <c r="K1738" s="10" t="str">
        <f t="shared" si="186"/>
        <v>-</v>
      </c>
      <c r="L1738" s="10" t="str">
        <f t="shared" si="187"/>
        <v>-</v>
      </c>
      <c r="M1738" s="10" t="str">
        <f t="shared" si="188"/>
        <v>-</v>
      </c>
      <c r="N1738" s="10" t="str">
        <f t="shared" si="189"/>
        <v>-</v>
      </c>
    </row>
    <row r="1739" spans="1:14">
      <c r="A1739" s="62" t="s">
        <v>18</v>
      </c>
      <c r="B1739" s="18"/>
      <c r="C1739" s="18"/>
      <c r="D1739" s="19"/>
      <c r="E1739" s="20"/>
      <c r="F1739" s="66"/>
      <c r="G1739" s="18"/>
      <c r="H1739" s="9" t="str">
        <f t="shared" si="185"/>
        <v>-</v>
      </c>
      <c r="I1739" s="109" t="str">
        <f t="shared" si="183"/>
        <v xml:space="preserve"> </v>
      </c>
      <c r="J1739" s="10" t="str">
        <f t="shared" si="184"/>
        <v>-</v>
      </c>
      <c r="K1739" s="10" t="str">
        <f t="shared" si="186"/>
        <v>-</v>
      </c>
      <c r="L1739" s="10" t="str">
        <f t="shared" si="187"/>
        <v>-</v>
      </c>
      <c r="M1739" s="10" t="str">
        <f t="shared" si="188"/>
        <v>-</v>
      </c>
      <c r="N1739" s="10" t="str">
        <f t="shared" si="189"/>
        <v>-</v>
      </c>
    </row>
    <row r="1740" spans="1:14">
      <c r="A1740" s="62" t="s">
        <v>18</v>
      </c>
      <c r="B1740" s="18"/>
      <c r="C1740" s="18"/>
      <c r="D1740" s="19"/>
      <c r="E1740" s="20"/>
      <c r="F1740" s="66"/>
      <c r="G1740" s="18"/>
      <c r="H1740" s="9" t="str">
        <f t="shared" si="185"/>
        <v>-</v>
      </c>
      <c r="I1740" s="109" t="str">
        <f t="shared" si="183"/>
        <v xml:space="preserve"> </v>
      </c>
      <c r="J1740" s="10" t="str">
        <f t="shared" si="184"/>
        <v>-</v>
      </c>
      <c r="K1740" s="10" t="str">
        <f t="shared" si="186"/>
        <v>-</v>
      </c>
      <c r="L1740" s="10" t="str">
        <f t="shared" si="187"/>
        <v>-</v>
      </c>
      <c r="M1740" s="10" t="str">
        <f t="shared" si="188"/>
        <v>-</v>
      </c>
      <c r="N1740" s="10" t="str">
        <f t="shared" si="189"/>
        <v>-</v>
      </c>
    </row>
    <row r="1741" spans="1:14">
      <c r="A1741" s="62" t="s">
        <v>18</v>
      </c>
      <c r="B1741" s="18"/>
      <c r="C1741" s="18"/>
      <c r="D1741" s="19"/>
      <c r="E1741" s="20"/>
      <c r="F1741" s="66"/>
      <c r="G1741" s="18"/>
      <c r="H1741" s="9" t="str">
        <f t="shared" si="185"/>
        <v>-</v>
      </c>
      <c r="I1741" s="109" t="str">
        <f t="shared" si="183"/>
        <v xml:space="preserve"> </v>
      </c>
      <c r="J1741" s="10" t="str">
        <f t="shared" si="184"/>
        <v>-</v>
      </c>
      <c r="K1741" s="10" t="str">
        <f t="shared" si="186"/>
        <v>-</v>
      </c>
      <c r="L1741" s="10" t="str">
        <f t="shared" si="187"/>
        <v>-</v>
      </c>
      <c r="M1741" s="10" t="str">
        <f t="shared" si="188"/>
        <v>-</v>
      </c>
      <c r="N1741" s="10" t="str">
        <f t="shared" si="189"/>
        <v>-</v>
      </c>
    </row>
    <row r="1742" spans="1:14">
      <c r="A1742" s="62" t="s">
        <v>18</v>
      </c>
      <c r="B1742" s="18"/>
      <c r="C1742" s="18"/>
      <c r="D1742" s="19"/>
      <c r="E1742" s="20"/>
      <c r="F1742" s="66"/>
      <c r="G1742" s="18"/>
      <c r="H1742" s="9" t="str">
        <f t="shared" si="185"/>
        <v>-</v>
      </c>
      <c r="I1742" s="109" t="str">
        <f t="shared" si="183"/>
        <v xml:space="preserve"> </v>
      </c>
      <c r="J1742" s="10" t="str">
        <f t="shared" si="184"/>
        <v>-</v>
      </c>
      <c r="K1742" s="10" t="str">
        <f t="shared" si="186"/>
        <v>-</v>
      </c>
      <c r="L1742" s="10" t="str">
        <f t="shared" si="187"/>
        <v>-</v>
      </c>
      <c r="M1742" s="10" t="str">
        <f t="shared" si="188"/>
        <v>-</v>
      </c>
      <c r="N1742" s="10" t="str">
        <f t="shared" si="189"/>
        <v>-</v>
      </c>
    </row>
    <row r="1743" spans="1:14">
      <c r="A1743" s="62" t="s">
        <v>18</v>
      </c>
      <c r="B1743" s="18"/>
      <c r="C1743" s="18"/>
      <c r="D1743" s="19"/>
      <c r="E1743" s="20"/>
      <c r="F1743" s="66"/>
      <c r="G1743" s="18"/>
      <c r="H1743" s="9" t="str">
        <f t="shared" si="185"/>
        <v>-</v>
      </c>
      <c r="I1743" s="109" t="str">
        <f t="shared" si="183"/>
        <v xml:space="preserve"> </v>
      </c>
      <c r="J1743" s="10" t="str">
        <f t="shared" si="184"/>
        <v>-</v>
      </c>
      <c r="K1743" s="10" t="str">
        <f t="shared" si="186"/>
        <v>-</v>
      </c>
      <c r="L1743" s="10" t="str">
        <f t="shared" si="187"/>
        <v>-</v>
      </c>
      <c r="M1743" s="10" t="str">
        <f t="shared" si="188"/>
        <v>-</v>
      </c>
      <c r="N1743" s="10" t="str">
        <f t="shared" si="189"/>
        <v>-</v>
      </c>
    </row>
    <row r="1744" spans="1:14">
      <c r="A1744" s="62" t="s">
        <v>18</v>
      </c>
      <c r="B1744" s="18"/>
      <c r="C1744" s="18"/>
      <c r="D1744" s="19"/>
      <c r="E1744" s="20"/>
      <c r="F1744" s="66"/>
      <c r="G1744" s="18"/>
      <c r="H1744" s="9" t="str">
        <f t="shared" si="185"/>
        <v>-</v>
      </c>
      <c r="I1744" s="109" t="str">
        <f t="shared" si="183"/>
        <v xml:space="preserve"> </v>
      </c>
      <c r="J1744" s="10" t="str">
        <f t="shared" si="184"/>
        <v>-</v>
      </c>
      <c r="K1744" s="10" t="str">
        <f t="shared" si="186"/>
        <v>-</v>
      </c>
      <c r="L1744" s="10" t="str">
        <f t="shared" si="187"/>
        <v>-</v>
      </c>
      <c r="M1744" s="10" t="str">
        <f t="shared" si="188"/>
        <v>-</v>
      </c>
      <c r="N1744" s="10" t="str">
        <f t="shared" si="189"/>
        <v>-</v>
      </c>
    </row>
    <row r="1745" spans="1:14">
      <c r="A1745" s="62" t="s">
        <v>18</v>
      </c>
      <c r="B1745" s="18"/>
      <c r="C1745" s="18"/>
      <c r="D1745" s="19"/>
      <c r="E1745" s="20"/>
      <c r="F1745" s="66"/>
      <c r="G1745" s="18"/>
      <c r="H1745" s="9" t="str">
        <f t="shared" si="185"/>
        <v>-</v>
      </c>
      <c r="I1745" s="109" t="str">
        <f t="shared" si="183"/>
        <v xml:space="preserve"> </v>
      </c>
      <c r="J1745" s="10" t="str">
        <f t="shared" si="184"/>
        <v>-</v>
      </c>
      <c r="K1745" s="10" t="str">
        <f t="shared" si="186"/>
        <v>-</v>
      </c>
      <c r="L1745" s="10" t="str">
        <f t="shared" si="187"/>
        <v>-</v>
      </c>
      <c r="M1745" s="10" t="str">
        <f t="shared" si="188"/>
        <v>-</v>
      </c>
      <c r="N1745" s="10" t="str">
        <f t="shared" si="189"/>
        <v>-</v>
      </c>
    </row>
    <row r="1746" spans="1:14">
      <c r="A1746" s="62" t="s">
        <v>18</v>
      </c>
      <c r="B1746" s="18"/>
      <c r="C1746" s="18"/>
      <c r="D1746" s="19"/>
      <c r="E1746" s="20"/>
      <c r="F1746" s="66"/>
      <c r="G1746" s="18"/>
      <c r="H1746" s="9" t="str">
        <f t="shared" si="185"/>
        <v>-</v>
      </c>
      <c r="I1746" s="109" t="str">
        <f t="shared" si="183"/>
        <v xml:space="preserve"> </v>
      </c>
      <c r="J1746" s="10" t="str">
        <f t="shared" si="184"/>
        <v>-</v>
      </c>
      <c r="K1746" s="10" t="str">
        <f t="shared" si="186"/>
        <v>-</v>
      </c>
      <c r="L1746" s="10" t="str">
        <f t="shared" si="187"/>
        <v>-</v>
      </c>
      <c r="M1746" s="10" t="str">
        <f t="shared" si="188"/>
        <v>-</v>
      </c>
      <c r="N1746" s="10" t="str">
        <f t="shared" si="189"/>
        <v>-</v>
      </c>
    </row>
    <row r="1747" spans="1:14">
      <c r="A1747" s="62" t="s">
        <v>18</v>
      </c>
      <c r="B1747" s="18"/>
      <c r="C1747" s="18"/>
      <c r="D1747" s="19"/>
      <c r="E1747" s="20"/>
      <c r="F1747" s="66"/>
      <c r="G1747" s="18"/>
      <c r="H1747" s="9" t="str">
        <f t="shared" si="185"/>
        <v>-</v>
      </c>
      <c r="I1747" s="109" t="str">
        <f t="shared" si="183"/>
        <v xml:space="preserve"> </v>
      </c>
      <c r="J1747" s="10" t="str">
        <f t="shared" si="184"/>
        <v>-</v>
      </c>
      <c r="K1747" s="10" t="str">
        <f t="shared" si="186"/>
        <v>-</v>
      </c>
      <c r="L1747" s="10" t="str">
        <f t="shared" si="187"/>
        <v>-</v>
      </c>
      <c r="M1747" s="10" t="str">
        <f t="shared" si="188"/>
        <v>-</v>
      </c>
      <c r="N1747" s="10" t="str">
        <f t="shared" si="189"/>
        <v>-</v>
      </c>
    </row>
    <row r="1748" spans="1:14">
      <c r="A1748" s="62" t="s">
        <v>18</v>
      </c>
      <c r="B1748" s="18"/>
      <c r="C1748" s="18"/>
      <c r="D1748" s="19"/>
      <c r="E1748" s="20"/>
      <c r="F1748" s="66"/>
      <c r="G1748" s="18"/>
      <c r="H1748" s="9" t="str">
        <f t="shared" si="185"/>
        <v>-</v>
      </c>
      <c r="I1748" s="109" t="str">
        <f t="shared" si="183"/>
        <v xml:space="preserve"> </v>
      </c>
      <c r="J1748" s="10" t="str">
        <f t="shared" si="184"/>
        <v>-</v>
      </c>
      <c r="K1748" s="10" t="str">
        <f t="shared" si="186"/>
        <v>-</v>
      </c>
      <c r="L1748" s="10" t="str">
        <f t="shared" si="187"/>
        <v>-</v>
      </c>
      <c r="M1748" s="10" t="str">
        <f t="shared" si="188"/>
        <v>-</v>
      </c>
      <c r="N1748" s="10" t="str">
        <f t="shared" si="189"/>
        <v>-</v>
      </c>
    </row>
    <row r="1749" spans="1:14">
      <c r="A1749" s="62" t="s">
        <v>18</v>
      </c>
      <c r="B1749" s="18"/>
      <c r="C1749" s="18"/>
      <c r="D1749" s="19"/>
      <c r="E1749" s="20"/>
      <c r="F1749" s="66"/>
      <c r="G1749" s="18"/>
      <c r="H1749" s="9" t="str">
        <f t="shared" si="185"/>
        <v>-</v>
      </c>
      <c r="I1749" s="109" t="str">
        <f t="shared" si="183"/>
        <v xml:space="preserve"> </v>
      </c>
      <c r="J1749" s="10" t="str">
        <f t="shared" si="184"/>
        <v>-</v>
      </c>
      <c r="K1749" s="10" t="str">
        <f t="shared" si="186"/>
        <v>-</v>
      </c>
      <c r="L1749" s="10" t="str">
        <f t="shared" si="187"/>
        <v>-</v>
      </c>
      <c r="M1749" s="10" t="str">
        <f t="shared" si="188"/>
        <v>-</v>
      </c>
      <c r="N1749" s="10" t="str">
        <f t="shared" si="189"/>
        <v>-</v>
      </c>
    </row>
    <row r="1750" spans="1:14">
      <c r="A1750" s="62" t="s">
        <v>18</v>
      </c>
      <c r="B1750" s="18"/>
      <c r="C1750" s="18"/>
      <c r="D1750" s="19"/>
      <c r="E1750" s="20"/>
      <c r="F1750" s="66"/>
      <c r="G1750" s="18"/>
      <c r="H1750" s="9" t="str">
        <f t="shared" si="185"/>
        <v>-</v>
      </c>
      <c r="I1750" s="109" t="str">
        <f t="shared" si="183"/>
        <v xml:space="preserve"> </v>
      </c>
      <c r="J1750" s="10" t="str">
        <f t="shared" si="184"/>
        <v>-</v>
      </c>
      <c r="K1750" s="10" t="str">
        <f t="shared" si="186"/>
        <v>-</v>
      </c>
      <c r="L1750" s="10" t="str">
        <f t="shared" si="187"/>
        <v>-</v>
      </c>
      <c r="M1750" s="10" t="str">
        <f t="shared" si="188"/>
        <v>-</v>
      </c>
      <c r="N1750" s="10" t="str">
        <f t="shared" si="189"/>
        <v>-</v>
      </c>
    </row>
    <row r="1751" spans="1:14">
      <c r="A1751" s="62" t="s">
        <v>18</v>
      </c>
      <c r="B1751" s="18"/>
      <c r="C1751" s="18"/>
      <c r="D1751" s="19"/>
      <c r="E1751" s="20"/>
      <c r="F1751" s="66"/>
      <c r="G1751" s="18"/>
      <c r="H1751" s="9" t="str">
        <f t="shared" si="185"/>
        <v>-</v>
      </c>
      <c r="I1751" s="109" t="str">
        <f t="shared" si="183"/>
        <v xml:space="preserve"> </v>
      </c>
      <c r="J1751" s="10" t="str">
        <f t="shared" si="184"/>
        <v>-</v>
      </c>
      <c r="K1751" s="10" t="str">
        <f t="shared" si="186"/>
        <v>-</v>
      </c>
      <c r="L1751" s="10" t="str">
        <f t="shared" si="187"/>
        <v>-</v>
      </c>
      <c r="M1751" s="10" t="str">
        <f t="shared" si="188"/>
        <v>-</v>
      </c>
      <c r="N1751" s="10" t="str">
        <f t="shared" si="189"/>
        <v>-</v>
      </c>
    </row>
    <row r="1752" spans="1:14">
      <c r="A1752" s="62" t="s">
        <v>18</v>
      </c>
      <c r="B1752" s="18"/>
      <c r="C1752" s="18"/>
      <c r="D1752" s="19"/>
      <c r="E1752" s="20"/>
      <c r="F1752" s="66"/>
      <c r="G1752" s="18"/>
      <c r="H1752" s="9" t="str">
        <f t="shared" si="185"/>
        <v>-</v>
      </c>
      <c r="I1752" s="109" t="str">
        <f t="shared" si="183"/>
        <v xml:space="preserve"> </v>
      </c>
      <c r="J1752" s="10" t="str">
        <f t="shared" si="184"/>
        <v>-</v>
      </c>
      <c r="K1752" s="10" t="str">
        <f t="shared" si="186"/>
        <v>-</v>
      </c>
      <c r="L1752" s="10" t="str">
        <f t="shared" si="187"/>
        <v>-</v>
      </c>
      <c r="M1752" s="10" t="str">
        <f t="shared" si="188"/>
        <v>-</v>
      </c>
      <c r="N1752" s="10" t="str">
        <f t="shared" si="189"/>
        <v>-</v>
      </c>
    </row>
    <row r="1753" spans="1:14">
      <c r="A1753" s="62" t="s">
        <v>18</v>
      </c>
      <c r="B1753" s="18"/>
      <c r="C1753" s="18"/>
      <c r="D1753" s="19"/>
      <c r="E1753" s="20"/>
      <c r="F1753" s="66"/>
      <c r="G1753" s="18"/>
      <c r="H1753" s="9" t="str">
        <f t="shared" si="185"/>
        <v>-</v>
      </c>
      <c r="I1753" s="109" t="str">
        <f t="shared" si="183"/>
        <v xml:space="preserve"> </v>
      </c>
      <c r="J1753" s="10" t="str">
        <f t="shared" si="184"/>
        <v>-</v>
      </c>
      <c r="K1753" s="10" t="str">
        <f t="shared" si="186"/>
        <v>-</v>
      </c>
      <c r="L1753" s="10" t="str">
        <f t="shared" si="187"/>
        <v>-</v>
      </c>
      <c r="M1753" s="10" t="str">
        <f t="shared" si="188"/>
        <v>-</v>
      </c>
      <c r="N1753" s="10" t="str">
        <f t="shared" si="189"/>
        <v>-</v>
      </c>
    </row>
    <row r="1754" spans="1:14">
      <c r="A1754" s="62" t="s">
        <v>18</v>
      </c>
      <c r="B1754" s="18"/>
      <c r="C1754" s="18"/>
      <c r="D1754" s="19"/>
      <c r="E1754" s="20"/>
      <c r="F1754" s="66"/>
      <c r="G1754" s="18"/>
      <c r="H1754" s="9" t="str">
        <f t="shared" si="185"/>
        <v>-</v>
      </c>
      <c r="I1754" s="109" t="str">
        <f t="shared" si="183"/>
        <v xml:space="preserve"> </v>
      </c>
      <c r="J1754" s="10" t="str">
        <f t="shared" si="184"/>
        <v>-</v>
      </c>
      <c r="K1754" s="10" t="str">
        <f t="shared" si="186"/>
        <v>-</v>
      </c>
      <c r="L1754" s="10" t="str">
        <f t="shared" si="187"/>
        <v>-</v>
      </c>
      <c r="M1754" s="10" t="str">
        <f t="shared" si="188"/>
        <v>-</v>
      </c>
      <c r="N1754" s="10" t="str">
        <f t="shared" si="189"/>
        <v>-</v>
      </c>
    </row>
    <row r="1755" spans="1:14">
      <c r="A1755" s="62" t="s">
        <v>18</v>
      </c>
      <c r="B1755" s="18"/>
      <c r="C1755" s="18"/>
      <c r="D1755" s="19"/>
      <c r="E1755" s="20"/>
      <c r="F1755" s="66"/>
      <c r="G1755" s="18"/>
      <c r="H1755" s="9" t="str">
        <f t="shared" si="185"/>
        <v>-</v>
      </c>
      <c r="I1755" s="109" t="str">
        <f t="shared" si="183"/>
        <v xml:space="preserve"> </v>
      </c>
      <c r="J1755" s="10" t="str">
        <f t="shared" si="184"/>
        <v>-</v>
      </c>
      <c r="K1755" s="10" t="str">
        <f t="shared" si="186"/>
        <v>-</v>
      </c>
      <c r="L1755" s="10" t="str">
        <f t="shared" si="187"/>
        <v>-</v>
      </c>
      <c r="M1755" s="10" t="str">
        <f t="shared" si="188"/>
        <v>-</v>
      </c>
      <c r="N1755" s="10" t="str">
        <f t="shared" si="189"/>
        <v>-</v>
      </c>
    </row>
    <row r="1756" spans="1:14">
      <c r="A1756" s="62" t="s">
        <v>18</v>
      </c>
      <c r="B1756" s="18"/>
      <c r="C1756" s="18"/>
      <c r="D1756" s="19"/>
      <c r="E1756" s="20"/>
      <c r="F1756" s="66"/>
      <c r="G1756" s="18"/>
      <c r="H1756" s="9" t="str">
        <f t="shared" si="185"/>
        <v>-</v>
      </c>
      <c r="I1756" s="109" t="str">
        <f t="shared" si="183"/>
        <v xml:space="preserve"> </v>
      </c>
      <c r="J1756" s="10" t="str">
        <f t="shared" si="184"/>
        <v>-</v>
      </c>
      <c r="K1756" s="10" t="str">
        <f t="shared" si="186"/>
        <v>-</v>
      </c>
      <c r="L1756" s="10" t="str">
        <f t="shared" si="187"/>
        <v>-</v>
      </c>
      <c r="M1756" s="10" t="str">
        <f t="shared" si="188"/>
        <v>-</v>
      </c>
      <c r="N1756" s="10" t="str">
        <f t="shared" si="189"/>
        <v>-</v>
      </c>
    </row>
    <row r="1757" spans="1:14">
      <c r="A1757" s="62" t="s">
        <v>18</v>
      </c>
      <c r="B1757" s="18"/>
      <c r="C1757" s="18"/>
      <c r="D1757" s="19"/>
      <c r="E1757" s="20"/>
      <c r="F1757" s="66"/>
      <c r="G1757" s="18"/>
      <c r="H1757" s="9" t="str">
        <f t="shared" si="185"/>
        <v>-</v>
      </c>
      <c r="I1757" s="109" t="str">
        <f t="shared" si="183"/>
        <v xml:space="preserve"> </v>
      </c>
      <c r="J1757" s="10" t="str">
        <f t="shared" si="184"/>
        <v>-</v>
      </c>
      <c r="K1757" s="10" t="str">
        <f t="shared" si="186"/>
        <v>-</v>
      </c>
      <c r="L1757" s="10" t="str">
        <f t="shared" si="187"/>
        <v>-</v>
      </c>
      <c r="M1757" s="10" t="str">
        <f t="shared" si="188"/>
        <v>-</v>
      </c>
      <c r="N1757" s="10" t="str">
        <f t="shared" si="189"/>
        <v>-</v>
      </c>
    </row>
    <row r="1758" spans="1:14">
      <c r="A1758" s="62" t="s">
        <v>18</v>
      </c>
      <c r="B1758" s="18"/>
      <c r="C1758" s="18"/>
      <c r="D1758" s="19"/>
      <c r="E1758" s="20"/>
      <c r="F1758" s="66"/>
      <c r="G1758" s="18"/>
      <c r="H1758" s="9" t="str">
        <f t="shared" si="185"/>
        <v>-</v>
      </c>
      <c r="I1758" s="109" t="str">
        <f t="shared" si="183"/>
        <v xml:space="preserve"> </v>
      </c>
      <c r="J1758" s="10" t="str">
        <f t="shared" si="184"/>
        <v>-</v>
      </c>
      <c r="K1758" s="10" t="str">
        <f t="shared" si="186"/>
        <v>-</v>
      </c>
      <c r="L1758" s="10" t="str">
        <f t="shared" si="187"/>
        <v>-</v>
      </c>
      <c r="M1758" s="10" t="str">
        <f t="shared" si="188"/>
        <v>-</v>
      </c>
      <c r="N1758" s="10" t="str">
        <f t="shared" si="189"/>
        <v>-</v>
      </c>
    </row>
    <row r="1759" spans="1:14">
      <c r="A1759" s="62" t="s">
        <v>18</v>
      </c>
      <c r="B1759" s="18"/>
      <c r="C1759" s="18"/>
      <c r="D1759" s="19"/>
      <c r="E1759" s="20"/>
      <c r="F1759" s="66"/>
      <c r="G1759" s="18"/>
      <c r="H1759" s="9" t="str">
        <f t="shared" si="185"/>
        <v>-</v>
      </c>
      <c r="I1759" s="109" t="str">
        <f t="shared" si="183"/>
        <v xml:space="preserve"> </v>
      </c>
      <c r="J1759" s="10" t="str">
        <f t="shared" si="184"/>
        <v>-</v>
      </c>
      <c r="K1759" s="10" t="str">
        <f t="shared" si="186"/>
        <v>-</v>
      </c>
      <c r="L1759" s="10" t="str">
        <f t="shared" si="187"/>
        <v>-</v>
      </c>
      <c r="M1759" s="10" t="str">
        <f t="shared" si="188"/>
        <v>-</v>
      </c>
      <c r="N1759" s="10" t="str">
        <f t="shared" si="189"/>
        <v>-</v>
      </c>
    </row>
    <row r="1760" spans="1:14">
      <c r="A1760" s="62" t="s">
        <v>18</v>
      </c>
      <c r="B1760" s="18"/>
      <c r="C1760" s="18"/>
      <c r="D1760" s="19"/>
      <c r="E1760" s="20"/>
      <c r="F1760" s="66"/>
      <c r="G1760" s="18"/>
      <c r="H1760" s="9" t="str">
        <f t="shared" si="185"/>
        <v>-</v>
      </c>
      <c r="I1760" s="109" t="str">
        <f t="shared" si="183"/>
        <v xml:space="preserve"> </v>
      </c>
      <c r="J1760" s="10" t="str">
        <f t="shared" si="184"/>
        <v>-</v>
      </c>
      <c r="K1760" s="10" t="str">
        <f t="shared" si="186"/>
        <v>-</v>
      </c>
      <c r="L1760" s="10" t="str">
        <f t="shared" si="187"/>
        <v>-</v>
      </c>
      <c r="M1760" s="10" t="str">
        <f t="shared" si="188"/>
        <v>-</v>
      </c>
      <c r="N1760" s="10" t="str">
        <f t="shared" si="189"/>
        <v>-</v>
      </c>
    </row>
    <row r="1761" spans="1:14">
      <c r="A1761" s="62" t="s">
        <v>18</v>
      </c>
      <c r="B1761" s="18"/>
      <c r="C1761" s="18"/>
      <c r="D1761" s="19"/>
      <c r="E1761" s="20"/>
      <c r="F1761" s="66"/>
      <c r="G1761" s="18"/>
      <c r="H1761" s="9" t="str">
        <f t="shared" si="185"/>
        <v>-</v>
      </c>
      <c r="I1761" s="109" t="str">
        <f t="shared" si="183"/>
        <v xml:space="preserve"> </v>
      </c>
      <c r="J1761" s="10" t="str">
        <f t="shared" si="184"/>
        <v>-</v>
      </c>
      <c r="K1761" s="10" t="str">
        <f t="shared" si="186"/>
        <v>-</v>
      </c>
      <c r="L1761" s="10" t="str">
        <f t="shared" si="187"/>
        <v>-</v>
      </c>
      <c r="M1761" s="10" t="str">
        <f t="shared" si="188"/>
        <v>-</v>
      </c>
      <c r="N1761" s="10" t="str">
        <f t="shared" si="189"/>
        <v>-</v>
      </c>
    </row>
    <row r="1762" spans="1:14">
      <c r="A1762" s="62" t="s">
        <v>18</v>
      </c>
      <c r="B1762" s="18"/>
      <c r="C1762" s="18"/>
      <c r="D1762" s="19"/>
      <c r="E1762" s="20"/>
      <c r="F1762" s="66"/>
      <c r="G1762" s="18"/>
      <c r="H1762" s="9" t="str">
        <f t="shared" si="185"/>
        <v>-</v>
      </c>
      <c r="I1762" s="109" t="str">
        <f t="shared" si="183"/>
        <v xml:space="preserve"> </v>
      </c>
      <c r="J1762" s="10" t="str">
        <f t="shared" si="184"/>
        <v>-</v>
      </c>
      <c r="K1762" s="10" t="str">
        <f t="shared" si="186"/>
        <v>-</v>
      </c>
      <c r="L1762" s="10" t="str">
        <f t="shared" si="187"/>
        <v>-</v>
      </c>
      <c r="M1762" s="10" t="str">
        <f t="shared" si="188"/>
        <v>-</v>
      </c>
      <c r="N1762" s="10" t="str">
        <f t="shared" si="189"/>
        <v>-</v>
      </c>
    </row>
    <row r="1763" spans="1:14">
      <c r="A1763" s="62" t="s">
        <v>18</v>
      </c>
      <c r="B1763" s="18"/>
      <c r="C1763" s="18"/>
      <c r="D1763" s="19"/>
      <c r="E1763" s="20"/>
      <c r="F1763" s="66"/>
      <c r="G1763" s="18"/>
      <c r="H1763" s="9" t="str">
        <f t="shared" si="185"/>
        <v>-</v>
      </c>
      <c r="I1763" s="109" t="str">
        <f t="shared" si="183"/>
        <v xml:space="preserve"> </v>
      </c>
      <c r="J1763" s="10" t="str">
        <f t="shared" si="184"/>
        <v>-</v>
      </c>
      <c r="K1763" s="10" t="str">
        <f t="shared" si="186"/>
        <v>-</v>
      </c>
      <c r="L1763" s="10" t="str">
        <f t="shared" si="187"/>
        <v>-</v>
      </c>
      <c r="M1763" s="10" t="str">
        <f t="shared" si="188"/>
        <v>-</v>
      </c>
      <c r="N1763" s="10" t="str">
        <f t="shared" si="189"/>
        <v>-</v>
      </c>
    </row>
    <row r="1764" spans="1:14">
      <c r="A1764" s="62" t="s">
        <v>18</v>
      </c>
      <c r="B1764" s="18"/>
      <c r="C1764" s="18"/>
      <c r="D1764" s="19"/>
      <c r="E1764" s="20"/>
      <c r="F1764" s="66"/>
      <c r="G1764" s="18"/>
      <c r="H1764" s="9" t="str">
        <f t="shared" si="185"/>
        <v>-</v>
      </c>
      <c r="I1764" s="109" t="str">
        <f t="shared" si="183"/>
        <v xml:space="preserve"> </v>
      </c>
      <c r="J1764" s="10" t="str">
        <f t="shared" si="184"/>
        <v>-</v>
      </c>
      <c r="K1764" s="10" t="str">
        <f t="shared" si="186"/>
        <v>-</v>
      </c>
      <c r="L1764" s="10" t="str">
        <f t="shared" si="187"/>
        <v>-</v>
      </c>
      <c r="M1764" s="10" t="str">
        <f t="shared" si="188"/>
        <v>-</v>
      </c>
      <c r="N1764" s="10" t="str">
        <f t="shared" si="189"/>
        <v>-</v>
      </c>
    </row>
    <row r="1765" spans="1:14">
      <c r="A1765" s="62" t="s">
        <v>18</v>
      </c>
      <c r="B1765" s="18"/>
      <c r="C1765" s="18"/>
      <c r="D1765" s="19"/>
      <c r="E1765" s="20"/>
      <c r="F1765" s="66"/>
      <c r="G1765" s="18"/>
      <c r="H1765" s="9" t="str">
        <f t="shared" si="185"/>
        <v>-</v>
      </c>
      <c r="I1765" s="109" t="str">
        <f t="shared" si="183"/>
        <v xml:space="preserve"> </v>
      </c>
      <c r="J1765" s="10" t="str">
        <f t="shared" si="184"/>
        <v>-</v>
      </c>
      <c r="K1765" s="10" t="str">
        <f t="shared" si="186"/>
        <v>-</v>
      </c>
      <c r="L1765" s="10" t="str">
        <f t="shared" si="187"/>
        <v>-</v>
      </c>
      <c r="M1765" s="10" t="str">
        <f t="shared" si="188"/>
        <v>-</v>
      </c>
      <c r="N1765" s="10" t="str">
        <f t="shared" si="189"/>
        <v>-</v>
      </c>
    </row>
    <row r="1766" spans="1:14">
      <c r="A1766" s="62" t="s">
        <v>18</v>
      </c>
      <c r="B1766" s="18"/>
      <c r="C1766" s="18"/>
      <c r="D1766" s="19"/>
      <c r="E1766" s="20"/>
      <c r="F1766" s="66"/>
      <c r="G1766" s="18"/>
      <c r="H1766" s="9" t="str">
        <f t="shared" si="185"/>
        <v>-</v>
      </c>
      <c r="I1766" s="109" t="str">
        <f t="shared" si="183"/>
        <v xml:space="preserve"> </v>
      </c>
      <c r="J1766" s="10" t="str">
        <f t="shared" si="184"/>
        <v>-</v>
      </c>
      <c r="K1766" s="10" t="str">
        <f t="shared" si="186"/>
        <v>-</v>
      </c>
      <c r="L1766" s="10" t="str">
        <f t="shared" si="187"/>
        <v>-</v>
      </c>
      <c r="M1766" s="10" t="str">
        <f t="shared" si="188"/>
        <v>-</v>
      </c>
      <c r="N1766" s="10" t="str">
        <f t="shared" si="189"/>
        <v>-</v>
      </c>
    </row>
    <row r="1767" spans="1:14">
      <c r="A1767" s="62" t="s">
        <v>18</v>
      </c>
      <c r="B1767" s="18"/>
      <c r="C1767" s="18"/>
      <c r="D1767" s="19"/>
      <c r="E1767" s="20"/>
      <c r="F1767" s="66"/>
      <c r="G1767" s="18"/>
      <c r="H1767" s="9" t="str">
        <f t="shared" si="185"/>
        <v>-</v>
      </c>
      <c r="I1767" s="109" t="str">
        <f t="shared" si="183"/>
        <v xml:space="preserve"> </v>
      </c>
      <c r="J1767" s="10" t="str">
        <f t="shared" si="184"/>
        <v>-</v>
      </c>
      <c r="K1767" s="10" t="str">
        <f t="shared" si="186"/>
        <v>-</v>
      </c>
      <c r="L1767" s="10" t="str">
        <f t="shared" si="187"/>
        <v>-</v>
      </c>
      <c r="M1767" s="10" t="str">
        <f t="shared" si="188"/>
        <v>-</v>
      </c>
      <c r="N1767" s="10" t="str">
        <f t="shared" si="189"/>
        <v>-</v>
      </c>
    </row>
    <row r="1768" spans="1:14">
      <c r="A1768" s="62" t="s">
        <v>18</v>
      </c>
      <c r="B1768" s="18"/>
      <c r="C1768" s="18"/>
      <c r="D1768" s="19"/>
      <c r="E1768" s="20"/>
      <c r="F1768" s="66"/>
      <c r="G1768" s="18"/>
      <c r="H1768" s="9" t="str">
        <f t="shared" si="185"/>
        <v>-</v>
      </c>
      <c r="I1768" s="109" t="str">
        <f t="shared" si="183"/>
        <v xml:space="preserve"> </v>
      </c>
      <c r="J1768" s="10" t="str">
        <f t="shared" si="184"/>
        <v>-</v>
      </c>
      <c r="K1768" s="10" t="str">
        <f t="shared" si="186"/>
        <v>-</v>
      </c>
      <c r="L1768" s="10" t="str">
        <f t="shared" si="187"/>
        <v>-</v>
      </c>
      <c r="M1768" s="10" t="str">
        <f t="shared" si="188"/>
        <v>-</v>
      </c>
      <c r="N1768" s="10" t="str">
        <f t="shared" si="189"/>
        <v>-</v>
      </c>
    </row>
    <row r="1769" spans="1:14">
      <c r="A1769" s="62" t="s">
        <v>18</v>
      </c>
      <c r="B1769" s="18"/>
      <c r="C1769" s="18"/>
      <c r="D1769" s="19"/>
      <c r="E1769" s="20"/>
      <c r="F1769" s="66"/>
      <c r="G1769" s="18"/>
      <c r="H1769" s="9" t="str">
        <f t="shared" si="185"/>
        <v>-</v>
      </c>
      <c r="I1769" s="109" t="str">
        <f t="shared" si="183"/>
        <v xml:space="preserve"> </v>
      </c>
      <c r="J1769" s="10" t="str">
        <f t="shared" si="184"/>
        <v>-</v>
      </c>
      <c r="K1769" s="10" t="str">
        <f t="shared" si="186"/>
        <v>-</v>
      </c>
      <c r="L1769" s="10" t="str">
        <f t="shared" si="187"/>
        <v>-</v>
      </c>
      <c r="M1769" s="10" t="str">
        <f t="shared" si="188"/>
        <v>-</v>
      </c>
      <c r="N1769" s="10" t="str">
        <f t="shared" si="189"/>
        <v>-</v>
      </c>
    </row>
    <row r="1770" spans="1:14">
      <c r="A1770" s="62" t="s">
        <v>18</v>
      </c>
      <c r="B1770" s="18"/>
      <c r="C1770" s="18"/>
      <c r="D1770" s="19"/>
      <c r="E1770" s="20"/>
      <c r="F1770" s="66"/>
      <c r="G1770" s="18"/>
      <c r="H1770" s="9" t="str">
        <f t="shared" si="185"/>
        <v>-</v>
      </c>
      <c r="I1770" s="109" t="str">
        <f t="shared" si="183"/>
        <v xml:space="preserve"> </v>
      </c>
      <c r="J1770" s="10" t="str">
        <f t="shared" si="184"/>
        <v>-</v>
      </c>
      <c r="K1770" s="10" t="str">
        <f t="shared" si="186"/>
        <v>-</v>
      </c>
      <c r="L1770" s="10" t="str">
        <f t="shared" si="187"/>
        <v>-</v>
      </c>
      <c r="M1770" s="10" t="str">
        <f t="shared" si="188"/>
        <v>-</v>
      </c>
      <c r="N1770" s="10" t="str">
        <f t="shared" si="189"/>
        <v>-</v>
      </c>
    </row>
    <row r="1771" spans="1:14">
      <c r="A1771" s="62" t="s">
        <v>18</v>
      </c>
      <c r="B1771" s="18"/>
      <c r="C1771" s="18"/>
      <c r="D1771" s="19"/>
      <c r="E1771" s="20"/>
      <c r="F1771" s="66"/>
      <c r="G1771" s="18"/>
      <c r="H1771" s="9" t="str">
        <f t="shared" si="185"/>
        <v>-</v>
      </c>
      <c r="I1771" s="109" t="str">
        <f t="shared" si="183"/>
        <v xml:space="preserve"> </v>
      </c>
      <c r="J1771" s="10" t="str">
        <f t="shared" si="184"/>
        <v>-</v>
      </c>
      <c r="K1771" s="10" t="str">
        <f t="shared" si="186"/>
        <v>-</v>
      </c>
      <c r="L1771" s="10" t="str">
        <f t="shared" si="187"/>
        <v>-</v>
      </c>
      <c r="M1771" s="10" t="str">
        <f t="shared" si="188"/>
        <v>-</v>
      </c>
      <c r="N1771" s="10" t="str">
        <f t="shared" si="189"/>
        <v>-</v>
      </c>
    </row>
    <row r="1772" spans="1:14">
      <c r="A1772" s="62" t="s">
        <v>18</v>
      </c>
      <c r="B1772" s="18"/>
      <c r="C1772" s="18"/>
      <c r="D1772" s="19"/>
      <c r="E1772" s="20"/>
      <c r="F1772" s="66"/>
      <c r="G1772" s="18"/>
      <c r="H1772" s="9" t="str">
        <f t="shared" si="185"/>
        <v>-</v>
      </c>
      <c r="I1772" s="109" t="str">
        <f t="shared" si="183"/>
        <v xml:space="preserve"> </v>
      </c>
      <c r="J1772" s="10" t="str">
        <f t="shared" si="184"/>
        <v>-</v>
      </c>
      <c r="K1772" s="10" t="str">
        <f t="shared" si="186"/>
        <v>-</v>
      </c>
      <c r="L1772" s="10" t="str">
        <f t="shared" si="187"/>
        <v>-</v>
      </c>
      <c r="M1772" s="10" t="str">
        <f t="shared" si="188"/>
        <v>-</v>
      </c>
      <c r="N1772" s="10" t="str">
        <f t="shared" si="189"/>
        <v>-</v>
      </c>
    </row>
    <row r="1773" spans="1:14">
      <c r="A1773" s="62" t="s">
        <v>18</v>
      </c>
      <c r="B1773" s="18"/>
      <c r="C1773" s="18"/>
      <c r="D1773" s="19"/>
      <c r="E1773" s="20"/>
      <c r="F1773" s="66"/>
      <c r="G1773" s="18"/>
      <c r="H1773" s="9" t="str">
        <f t="shared" si="185"/>
        <v>-</v>
      </c>
      <c r="I1773" s="109" t="str">
        <f t="shared" si="183"/>
        <v xml:space="preserve"> </v>
      </c>
      <c r="J1773" s="10" t="str">
        <f t="shared" si="184"/>
        <v>-</v>
      </c>
      <c r="K1773" s="10" t="str">
        <f t="shared" si="186"/>
        <v>-</v>
      </c>
      <c r="L1773" s="10" t="str">
        <f t="shared" si="187"/>
        <v>-</v>
      </c>
      <c r="M1773" s="10" t="str">
        <f t="shared" si="188"/>
        <v>-</v>
      </c>
      <c r="N1773" s="10" t="str">
        <f t="shared" si="189"/>
        <v>-</v>
      </c>
    </row>
    <row r="1774" spans="1:14">
      <c r="A1774" s="62" t="s">
        <v>18</v>
      </c>
      <c r="B1774" s="18"/>
      <c r="C1774" s="18"/>
      <c r="D1774" s="19"/>
      <c r="E1774" s="20"/>
      <c r="F1774" s="66"/>
      <c r="G1774" s="18"/>
      <c r="H1774" s="9" t="str">
        <f t="shared" si="185"/>
        <v>-</v>
      </c>
      <c r="I1774" s="109" t="str">
        <f t="shared" si="183"/>
        <v xml:space="preserve"> </v>
      </c>
      <c r="J1774" s="10" t="str">
        <f t="shared" si="184"/>
        <v>-</v>
      </c>
      <c r="K1774" s="10" t="str">
        <f t="shared" si="186"/>
        <v>-</v>
      </c>
      <c r="L1774" s="10" t="str">
        <f t="shared" si="187"/>
        <v>-</v>
      </c>
      <c r="M1774" s="10" t="str">
        <f t="shared" si="188"/>
        <v>-</v>
      </c>
      <c r="N1774" s="10" t="str">
        <f t="shared" si="189"/>
        <v>-</v>
      </c>
    </row>
    <row r="1775" spans="1:14">
      <c r="A1775" s="62" t="s">
        <v>18</v>
      </c>
      <c r="B1775" s="18"/>
      <c r="C1775" s="18"/>
      <c r="D1775" s="19"/>
      <c r="E1775" s="20"/>
      <c r="F1775" s="66"/>
      <c r="G1775" s="18"/>
      <c r="H1775" s="9" t="str">
        <f t="shared" si="185"/>
        <v>-</v>
      </c>
      <c r="I1775" s="109" t="str">
        <f t="shared" si="183"/>
        <v xml:space="preserve"> </v>
      </c>
      <c r="J1775" s="10" t="str">
        <f t="shared" si="184"/>
        <v>-</v>
      </c>
      <c r="K1775" s="10" t="str">
        <f t="shared" si="186"/>
        <v>-</v>
      </c>
      <c r="L1775" s="10" t="str">
        <f t="shared" si="187"/>
        <v>-</v>
      </c>
      <c r="M1775" s="10" t="str">
        <f t="shared" si="188"/>
        <v>-</v>
      </c>
      <c r="N1775" s="10" t="str">
        <f t="shared" si="189"/>
        <v>-</v>
      </c>
    </row>
    <row r="1776" spans="1:14">
      <c r="A1776" s="62" t="s">
        <v>18</v>
      </c>
      <c r="B1776" s="18"/>
      <c r="C1776" s="18"/>
      <c r="D1776" s="19"/>
      <c r="E1776" s="20"/>
      <c r="F1776" s="66"/>
      <c r="G1776" s="18"/>
      <c r="H1776" s="9" t="str">
        <f t="shared" si="185"/>
        <v>-</v>
      </c>
      <c r="I1776" s="109" t="str">
        <f t="shared" si="183"/>
        <v xml:space="preserve"> </v>
      </c>
      <c r="J1776" s="10" t="str">
        <f t="shared" si="184"/>
        <v>-</v>
      </c>
      <c r="K1776" s="10" t="str">
        <f t="shared" si="186"/>
        <v>-</v>
      </c>
      <c r="L1776" s="10" t="str">
        <f t="shared" si="187"/>
        <v>-</v>
      </c>
      <c r="M1776" s="10" t="str">
        <f t="shared" si="188"/>
        <v>-</v>
      </c>
      <c r="N1776" s="10" t="str">
        <f t="shared" si="189"/>
        <v>-</v>
      </c>
    </row>
    <row r="1777" spans="1:14">
      <c r="A1777" s="62" t="s">
        <v>18</v>
      </c>
      <c r="B1777" s="18"/>
      <c r="C1777" s="18"/>
      <c r="D1777" s="19"/>
      <c r="E1777" s="20"/>
      <c r="F1777" s="66"/>
      <c r="G1777" s="18"/>
      <c r="H1777" s="9" t="str">
        <f t="shared" si="185"/>
        <v>-</v>
      </c>
      <c r="I1777" s="109" t="str">
        <f t="shared" si="183"/>
        <v xml:space="preserve"> </v>
      </c>
      <c r="J1777" s="10" t="str">
        <f t="shared" si="184"/>
        <v>-</v>
      </c>
      <c r="K1777" s="10" t="str">
        <f t="shared" si="186"/>
        <v>-</v>
      </c>
      <c r="L1777" s="10" t="str">
        <f t="shared" si="187"/>
        <v>-</v>
      </c>
      <c r="M1777" s="10" t="str">
        <f t="shared" si="188"/>
        <v>-</v>
      </c>
      <c r="N1777" s="10" t="str">
        <f t="shared" si="189"/>
        <v>-</v>
      </c>
    </row>
    <row r="1778" spans="1:14">
      <c r="A1778" s="62" t="s">
        <v>18</v>
      </c>
      <c r="B1778" s="18"/>
      <c r="C1778" s="18"/>
      <c r="D1778" s="19"/>
      <c r="E1778" s="20"/>
      <c r="F1778" s="66"/>
      <c r="G1778" s="18"/>
      <c r="H1778" s="9" t="str">
        <f t="shared" si="185"/>
        <v>-</v>
      </c>
      <c r="I1778" s="109" t="str">
        <f t="shared" si="183"/>
        <v xml:space="preserve"> </v>
      </c>
      <c r="J1778" s="10" t="str">
        <f t="shared" si="184"/>
        <v>-</v>
      </c>
      <c r="K1778" s="10" t="str">
        <f t="shared" si="186"/>
        <v>-</v>
      </c>
      <c r="L1778" s="10" t="str">
        <f t="shared" si="187"/>
        <v>-</v>
      </c>
      <c r="M1778" s="10" t="str">
        <f t="shared" si="188"/>
        <v>-</v>
      </c>
      <c r="N1778" s="10" t="str">
        <f t="shared" si="189"/>
        <v>-</v>
      </c>
    </row>
    <row r="1779" spans="1:14">
      <c r="A1779" s="62" t="s">
        <v>18</v>
      </c>
      <c r="B1779" s="18"/>
      <c r="C1779" s="18"/>
      <c r="D1779" s="19"/>
      <c r="E1779" s="20"/>
      <c r="F1779" s="66"/>
      <c r="G1779" s="18"/>
      <c r="H1779" s="9" t="str">
        <f t="shared" si="185"/>
        <v>-</v>
      </c>
      <c r="I1779" s="109" t="str">
        <f t="shared" si="183"/>
        <v xml:space="preserve"> </v>
      </c>
      <c r="J1779" s="10" t="str">
        <f t="shared" si="184"/>
        <v>-</v>
      </c>
      <c r="K1779" s="10" t="str">
        <f t="shared" si="186"/>
        <v>-</v>
      </c>
      <c r="L1779" s="10" t="str">
        <f t="shared" si="187"/>
        <v>-</v>
      </c>
      <c r="M1779" s="10" t="str">
        <f t="shared" si="188"/>
        <v>-</v>
      </c>
      <c r="N1779" s="10" t="str">
        <f t="shared" si="189"/>
        <v>-</v>
      </c>
    </row>
    <row r="1780" spans="1:14">
      <c r="A1780" s="62" t="s">
        <v>18</v>
      </c>
      <c r="B1780" s="18"/>
      <c r="C1780" s="18"/>
      <c r="D1780" s="19"/>
      <c r="E1780" s="20"/>
      <c r="F1780" s="66"/>
      <c r="G1780" s="18"/>
      <c r="H1780" s="9" t="str">
        <f t="shared" si="185"/>
        <v>-</v>
      </c>
      <c r="I1780" s="109" t="str">
        <f t="shared" si="183"/>
        <v xml:space="preserve"> </v>
      </c>
      <c r="J1780" s="10" t="str">
        <f t="shared" si="184"/>
        <v>-</v>
      </c>
      <c r="K1780" s="10" t="str">
        <f t="shared" si="186"/>
        <v>-</v>
      </c>
      <c r="L1780" s="10" t="str">
        <f t="shared" si="187"/>
        <v>-</v>
      </c>
      <c r="M1780" s="10" t="str">
        <f t="shared" si="188"/>
        <v>-</v>
      </c>
      <c r="N1780" s="10" t="str">
        <f t="shared" si="189"/>
        <v>-</v>
      </c>
    </row>
    <row r="1781" spans="1:14">
      <c r="A1781" s="62" t="s">
        <v>18</v>
      </c>
      <c r="B1781" s="18"/>
      <c r="C1781" s="18"/>
      <c r="D1781" s="19"/>
      <c r="E1781" s="20"/>
      <c r="F1781" s="66"/>
      <c r="G1781" s="18"/>
      <c r="H1781" s="9" t="str">
        <f t="shared" si="185"/>
        <v>-</v>
      </c>
      <c r="I1781" s="109" t="str">
        <f t="shared" si="183"/>
        <v xml:space="preserve"> </v>
      </c>
      <c r="J1781" s="10" t="str">
        <f t="shared" si="184"/>
        <v>-</v>
      </c>
      <c r="K1781" s="10" t="str">
        <f t="shared" si="186"/>
        <v>-</v>
      </c>
      <c r="L1781" s="10" t="str">
        <f t="shared" si="187"/>
        <v>-</v>
      </c>
      <c r="M1781" s="10" t="str">
        <f t="shared" si="188"/>
        <v>-</v>
      </c>
      <c r="N1781" s="10" t="str">
        <f t="shared" si="189"/>
        <v>-</v>
      </c>
    </row>
    <row r="1782" spans="1:14">
      <c r="A1782" s="62" t="s">
        <v>18</v>
      </c>
      <c r="B1782" s="18"/>
      <c r="C1782" s="18"/>
      <c r="D1782" s="19"/>
      <c r="E1782" s="20"/>
      <c r="F1782" s="66"/>
      <c r="G1782" s="18"/>
      <c r="H1782" s="9" t="str">
        <f t="shared" si="185"/>
        <v>-</v>
      </c>
      <c r="I1782" s="109" t="str">
        <f t="shared" si="183"/>
        <v xml:space="preserve"> </v>
      </c>
      <c r="J1782" s="10" t="str">
        <f t="shared" si="184"/>
        <v>-</v>
      </c>
      <c r="K1782" s="10" t="str">
        <f t="shared" si="186"/>
        <v>-</v>
      </c>
      <c r="L1782" s="10" t="str">
        <f t="shared" si="187"/>
        <v>-</v>
      </c>
      <c r="M1782" s="10" t="str">
        <f t="shared" si="188"/>
        <v>-</v>
      </c>
      <c r="N1782" s="10" t="str">
        <f t="shared" si="189"/>
        <v>-</v>
      </c>
    </row>
    <row r="1783" spans="1:14">
      <c r="A1783" s="62" t="s">
        <v>18</v>
      </c>
      <c r="B1783" s="18"/>
      <c r="C1783" s="18"/>
      <c r="D1783" s="19"/>
      <c r="E1783" s="20"/>
      <c r="F1783" s="66"/>
      <c r="G1783" s="18"/>
      <c r="H1783" s="9" t="str">
        <f t="shared" si="185"/>
        <v>-</v>
      </c>
      <c r="I1783" s="109" t="str">
        <f t="shared" si="183"/>
        <v xml:space="preserve"> </v>
      </c>
      <c r="J1783" s="10" t="str">
        <f t="shared" si="184"/>
        <v>-</v>
      </c>
      <c r="K1783" s="10" t="str">
        <f t="shared" si="186"/>
        <v>-</v>
      </c>
      <c r="L1783" s="10" t="str">
        <f t="shared" si="187"/>
        <v>-</v>
      </c>
      <c r="M1783" s="10" t="str">
        <f t="shared" si="188"/>
        <v>-</v>
      </c>
      <c r="N1783" s="10" t="str">
        <f t="shared" si="189"/>
        <v>-</v>
      </c>
    </row>
    <row r="1784" spans="1:14">
      <c r="A1784" s="62" t="s">
        <v>18</v>
      </c>
      <c r="B1784" s="18"/>
      <c r="C1784" s="18"/>
      <c r="D1784" s="19"/>
      <c r="E1784" s="20"/>
      <c r="F1784" s="66"/>
      <c r="G1784" s="18"/>
      <c r="H1784" s="9" t="str">
        <f t="shared" si="185"/>
        <v>-</v>
      </c>
      <c r="I1784" s="109" t="str">
        <f t="shared" si="183"/>
        <v xml:space="preserve"> </v>
      </c>
      <c r="J1784" s="10" t="str">
        <f t="shared" si="184"/>
        <v>-</v>
      </c>
      <c r="K1784" s="10" t="str">
        <f t="shared" si="186"/>
        <v>-</v>
      </c>
      <c r="L1784" s="10" t="str">
        <f t="shared" si="187"/>
        <v>-</v>
      </c>
      <c r="M1784" s="10" t="str">
        <f t="shared" si="188"/>
        <v>-</v>
      </c>
      <c r="N1784" s="10" t="str">
        <f t="shared" si="189"/>
        <v>-</v>
      </c>
    </row>
    <row r="1785" spans="1:14">
      <c r="A1785" s="62" t="s">
        <v>18</v>
      </c>
      <c r="B1785" s="18"/>
      <c r="C1785" s="18"/>
      <c r="D1785" s="19"/>
      <c r="E1785" s="20"/>
      <c r="F1785" s="66"/>
      <c r="G1785" s="18"/>
      <c r="H1785" s="9" t="str">
        <f t="shared" si="185"/>
        <v>-</v>
      </c>
      <c r="I1785" s="109" t="str">
        <f t="shared" si="183"/>
        <v xml:space="preserve"> </v>
      </c>
      <c r="J1785" s="10" t="str">
        <f t="shared" si="184"/>
        <v>-</v>
      </c>
      <c r="K1785" s="10" t="str">
        <f t="shared" si="186"/>
        <v>-</v>
      </c>
      <c r="L1785" s="10" t="str">
        <f t="shared" si="187"/>
        <v>-</v>
      </c>
      <c r="M1785" s="10" t="str">
        <f t="shared" si="188"/>
        <v>-</v>
      </c>
      <c r="N1785" s="10" t="str">
        <f t="shared" si="189"/>
        <v>-</v>
      </c>
    </row>
    <row r="1786" spans="1:14">
      <c r="A1786" s="62" t="s">
        <v>18</v>
      </c>
      <c r="B1786" s="18"/>
      <c r="C1786" s="18"/>
      <c r="D1786" s="19"/>
      <c r="E1786" s="20"/>
      <c r="F1786" s="66"/>
      <c r="G1786" s="18"/>
      <c r="H1786" s="9" t="str">
        <f t="shared" si="185"/>
        <v>-</v>
      </c>
      <c r="I1786" s="109" t="str">
        <f t="shared" si="183"/>
        <v xml:space="preserve"> </v>
      </c>
      <c r="J1786" s="10" t="str">
        <f t="shared" si="184"/>
        <v>-</v>
      </c>
      <c r="K1786" s="10" t="str">
        <f t="shared" si="186"/>
        <v>-</v>
      </c>
      <c r="L1786" s="10" t="str">
        <f t="shared" si="187"/>
        <v>-</v>
      </c>
      <c r="M1786" s="10" t="str">
        <f t="shared" si="188"/>
        <v>-</v>
      </c>
      <c r="N1786" s="10" t="str">
        <f t="shared" si="189"/>
        <v>-</v>
      </c>
    </row>
    <row r="1787" spans="1:14">
      <c r="A1787" s="62" t="s">
        <v>18</v>
      </c>
      <c r="B1787" s="18"/>
      <c r="C1787" s="18"/>
      <c r="D1787" s="19"/>
      <c r="E1787" s="20"/>
      <c r="F1787" s="66"/>
      <c r="G1787" s="18"/>
      <c r="H1787" s="9" t="str">
        <f t="shared" si="185"/>
        <v>-</v>
      </c>
      <c r="I1787" s="109" t="str">
        <f t="shared" si="183"/>
        <v xml:space="preserve"> </v>
      </c>
      <c r="J1787" s="10" t="str">
        <f t="shared" si="184"/>
        <v>-</v>
      </c>
      <c r="K1787" s="10" t="str">
        <f t="shared" si="186"/>
        <v>-</v>
      </c>
      <c r="L1787" s="10" t="str">
        <f t="shared" si="187"/>
        <v>-</v>
      </c>
      <c r="M1787" s="10" t="str">
        <f t="shared" si="188"/>
        <v>-</v>
      </c>
      <c r="N1787" s="10" t="str">
        <f t="shared" si="189"/>
        <v>-</v>
      </c>
    </row>
    <row r="1788" spans="1:14">
      <c r="A1788" s="62" t="s">
        <v>18</v>
      </c>
      <c r="B1788" s="18"/>
      <c r="C1788" s="18"/>
      <c r="D1788" s="19"/>
      <c r="E1788" s="20"/>
      <c r="F1788" s="66"/>
      <c r="G1788" s="18"/>
      <c r="H1788" s="9" t="str">
        <f t="shared" si="185"/>
        <v>-</v>
      </c>
      <c r="I1788" s="109" t="str">
        <f t="shared" si="183"/>
        <v xml:space="preserve"> </v>
      </c>
      <c r="J1788" s="10" t="str">
        <f t="shared" si="184"/>
        <v>-</v>
      </c>
      <c r="K1788" s="10" t="str">
        <f t="shared" si="186"/>
        <v>-</v>
      </c>
      <c r="L1788" s="10" t="str">
        <f t="shared" si="187"/>
        <v>-</v>
      </c>
      <c r="M1788" s="10" t="str">
        <f t="shared" si="188"/>
        <v>-</v>
      </c>
      <c r="N1788" s="10" t="str">
        <f t="shared" si="189"/>
        <v>-</v>
      </c>
    </row>
    <row r="1789" spans="1:14">
      <c r="A1789" s="62" t="s">
        <v>18</v>
      </c>
      <c r="B1789" s="18"/>
      <c r="C1789" s="18"/>
      <c r="D1789" s="19"/>
      <c r="E1789" s="20"/>
      <c r="F1789" s="66"/>
      <c r="G1789" s="18"/>
      <c r="H1789" s="9" t="str">
        <f t="shared" si="185"/>
        <v>-</v>
      </c>
      <c r="I1789" s="109" t="str">
        <f t="shared" si="183"/>
        <v xml:space="preserve"> </v>
      </c>
      <c r="J1789" s="10" t="str">
        <f t="shared" si="184"/>
        <v>-</v>
      </c>
      <c r="K1789" s="10" t="str">
        <f t="shared" si="186"/>
        <v>-</v>
      </c>
      <c r="L1789" s="10" t="str">
        <f t="shared" si="187"/>
        <v>-</v>
      </c>
      <c r="M1789" s="10" t="str">
        <f t="shared" si="188"/>
        <v>-</v>
      </c>
      <c r="N1789" s="10" t="str">
        <f t="shared" si="189"/>
        <v>-</v>
      </c>
    </row>
    <row r="1790" spans="1:14">
      <c r="A1790" s="62" t="s">
        <v>18</v>
      </c>
      <c r="B1790" s="18"/>
      <c r="C1790" s="18"/>
      <c r="D1790" s="19"/>
      <c r="E1790" s="20"/>
      <c r="F1790" s="66"/>
      <c r="G1790" s="18"/>
      <c r="H1790" s="9" t="str">
        <f t="shared" si="185"/>
        <v>-</v>
      </c>
      <c r="I1790" s="109" t="str">
        <f t="shared" si="183"/>
        <v xml:space="preserve"> </v>
      </c>
      <c r="J1790" s="10" t="str">
        <f t="shared" si="184"/>
        <v>-</v>
      </c>
      <c r="K1790" s="10" t="str">
        <f t="shared" si="186"/>
        <v>-</v>
      </c>
      <c r="L1790" s="10" t="str">
        <f t="shared" si="187"/>
        <v>-</v>
      </c>
      <c r="M1790" s="10" t="str">
        <f t="shared" si="188"/>
        <v>-</v>
      </c>
      <c r="N1790" s="10" t="str">
        <f t="shared" si="189"/>
        <v>-</v>
      </c>
    </row>
    <row r="1791" spans="1:14">
      <c r="A1791" s="62" t="s">
        <v>18</v>
      </c>
      <c r="B1791" s="18"/>
      <c r="C1791" s="18"/>
      <c r="D1791" s="19"/>
      <c r="E1791" s="20"/>
      <c r="F1791" s="66"/>
      <c r="G1791" s="18"/>
      <c r="H1791" s="9" t="str">
        <f t="shared" si="185"/>
        <v>-</v>
      </c>
      <c r="I1791" s="109" t="str">
        <f t="shared" si="183"/>
        <v xml:space="preserve"> </v>
      </c>
      <c r="J1791" s="10" t="str">
        <f t="shared" si="184"/>
        <v>-</v>
      </c>
      <c r="K1791" s="10" t="str">
        <f t="shared" si="186"/>
        <v>-</v>
      </c>
      <c r="L1791" s="10" t="str">
        <f t="shared" si="187"/>
        <v>-</v>
      </c>
      <c r="M1791" s="10" t="str">
        <f t="shared" si="188"/>
        <v>-</v>
      </c>
      <c r="N1791" s="10" t="str">
        <f t="shared" si="189"/>
        <v>-</v>
      </c>
    </row>
    <row r="1792" spans="1:14">
      <c r="A1792" s="62" t="s">
        <v>18</v>
      </c>
      <c r="B1792" s="18"/>
      <c r="C1792" s="18"/>
      <c r="D1792" s="19"/>
      <c r="E1792" s="20"/>
      <c r="F1792" s="66"/>
      <c r="G1792" s="18"/>
      <c r="H1792" s="9" t="str">
        <f t="shared" si="185"/>
        <v>-</v>
      </c>
      <c r="I1792" s="109" t="str">
        <f t="shared" si="183"/>
        <v xml:space="preserve"> </v>
      </c>
      <c r="J1792" s="10" t="str">
        <f t="shared" si="184"/>
        <v>-</v>
      </c>
      <c r="K1792" s="10" t="str">
        <f t="shared" si="186"/>
        <v>-</v>
      </c>
      <c r="L1792" s="10" t="str">
        <f t="shared" si="187"/>
        <v>-</v>
      </c>
      <c r="M1792" s="10" t="str">
        <f t="shared" si="188"/>
        <v>-</v>
      </c>
      <c r="N1792" s="10" t="str">
        <f t="shared" si="189"/>
        <v>-</v>
      </c>
    </row>
    <row r="1793" spans="1:14">
      <c r="A1793" s="62" t="s">
        <v>18</v>
      </c>
      <c r="B1793" s="18"/>
      <c r="C1793" s="18"/>
      <c r="D1793" s="19"/>
      <c r="E1793" s="20"/>
      <c r="F1793" s="66"/>
      <c r="G1793" s="18"/>
      <c r="H1793" s="9" t="str">
        <f t="shared" si="185"/>
        <v>-</v>
      </c>
      <c r="I1793" s="109" t="str">
        <f t="shared" ref="I1793:I1856" si="190">TRIM(B1793) &amp; " " &amp; TRIM(C1793)</f>
        <v xml:space="preserve"> </v>
      </c>
      <c r="J1793" s="10" t="str">
        <f t="shared" ref="J1793:J1856" si="191">IF(B1793&gt;"",VLOOKUP($E1793&amp;$D1793,_DeterminaCategorie,5,TRUE),"-")</f>
        <v>-</v>
      </c>
      <c r="K1793" s="10" t="str">
        <f t="shared" si="186"/>
        <v>-</v>
      </c>
      <c r="L1793" s="10" t="str">
        <f t="shared" si="187"/>
        <v>-</v>
      </c>
      <c r="M1793" s="10" t="str">
        <f t="shared" si="188"/>
        <v>-</v>
      </c>
      <c r="N1793" s="10" t="str">
        <f t="shared" si="189"/>
        <v>-</v>
      </c>
    </row>
    <row r="1794" spans="1:14">
      <c r="A1794" s="62" t="s">
        <v>18</v>
      </c>
      <c r="B1794" s="18"/>
      <c r="C1794" s="18"/>
      <c r="D1794" s="19"/>
      <c r="E1794" s="20"/>
      <c r="F1794" s="66"/>
      <c r="G1794" s="18"/>
      <c r="H1794" s="9" t="str">
        <f t="shared" ref="H1794:H1857" si="192">IF(COUNTA($B1794)&gt;0,IF(COUNTIFS($B$2:$B$2502,$B1794,$C$2:$C$2502,$C1794,$D$2:$D$2502,$D1794)&gt;1,"Duplicato","ok"),"-")</f>
        <v>-</v>
      </c>
      <c r="I1794" s="109" t="str">
        <f t="shared" si="190"/>
        <v xml:space="preserve"> </v>
      </c>
      <c r="J1794" s="10" t="str">
        <f t="shared" si="191"/>
        <v>-</v>
      </c>
      <c r="K1794" s="10" t="str">
        <f t="shared" ref="K1794:K1857" si="193">IF($B1794&gt;"",VLOOKUP($E1794&amp;$D1794,_DeterminaCategorie,3,TRUE),"-")</f>
        <v>-</v>
      </c>
      <c r="L1794" s="10" t="str">
        <f t="shared" ref="L1794:L1857" si="194">IF($B1794&gt;"",VLOOKUP($E1794&amp;$D1794,_DeterminaCategorie,4,TRUE),"-")</f>
        <v>-</v>
      </c>
      <c r="M1794" s="10" t="str">
        <f t="shared" ref="M1794:M1857" si="195">IF($B1794&gt;"",VLOOKUP($E1794&amp;$D1794,_DeterminaCategorie,6,TRUE),"-")</f>
        <v>-</v>
      </c>
      <c r="N1794" s="10" t="str">
        <f t="shared" ref="N1794:N1857" si="196">IF($B1794&gt;"",VLOOKUP($E1794&amp;$D1794,_DeterminaCategorie,7,TRUE),"-")</f>
        <v>-</v>
      </c>
    </row>
    <row r="1795" spans="1:14">
      <c r="A1795" s="62" t="s">
        <v>18</v>
      </c>
      <c r="B1795" s="18"/>
      <c r="C1795" s="18"/>
      <c r="D1795" s="19"/>
      <c r="E1795" s="20"/>
      <c r="F1795" s="66"/>
      <c r="G1795" s="18"/>
      <c r="H1795" s="9" t="str">
        <f t="shared" si="192"/>
        <v>-</v>
      </c>
      <c r="I1795" s="109" t="str">
        <f t="shared" si="190"/>
        <v xml:space="preserve"> </v>
      </c>
      <c r="J1795" s="10" t="str">
        <f t="shared" si="191"/>
        <v>-</v>
      </c>
      <c r="K1795" s="10" t="str">
        <f t="shared" si="193"/>
        <v>-</v>
      </c>
      <c r="L1795" s="10" t="str">
        <f t="shared" si="194"/>
        <v>-</v>
      </c>
      <c r="M1795" s="10" t="str">
        <f t="shared" si="195"/>
        <v>-</v>
      </c>
      <c r="N1795" s="10" t="str">
        <f t="shared" si="196"/>
        <v>-</v>
      </c>
    </row>
    <row r="1796" spans="1:14">
      <c r="A1796" s="62" t="s">
        <v>18</v>
      </c>
      <c r="B1796" s="18"/>
      <c r="C1796" s="18"/>
      <c r="D1796" s="19"/>
      <c r="E1796" s="20"/>
      <c r="F1796" s="66"/>
      <c r="G1796" s="18"/>
      <c r="H1796" s="9" t="str">
        <f t="shared" si="192"/>
        <v>-</v>
      </c>
      <c r="I1796" s="109" t="str">
        <f t="shared" si="190"/>
        <v xml:space="preserve"> </v>
      </c>
      <c r="J1796" s="10" t="str">
        <f t="shared" si="191"/>
        <v>-</v>
      </c>
      <c r="K1796" s="10" t="str">
        <f t="shared" si="193"/>
        <v>-</v>
      </c>
      <c r="L1796" s="10" t="str">
        <f t="shared" si="194"/>
        <v>-</v>
      </c>
      <c r="M1796" s="10" t="str">
        <f t="shared" si="195"/>
        <v>-</v>
      </c>
      <c r="N1796" s="10" t="str">
        <f t="shared" si="196"/>
        <v>-</v>
      </c>
    </row>
    <row r="1797" spans="1:14">
      <c r="A1797" s="62" t="s">
        <v>18</v>
      </c>
      <c r="B1797" s="18"/>
      <c r="C1797" s="18"/>
      <c r="D1797" s="19"/>
      <c r="E1797" s="20"/>
      <c r="F1797" s="66"/>
      <c r="G1797" s="18"/>
      <c r="H1797" s="9" t="str">
        <f t="shared" si="192"/>
        <v>-</v>
      </c>
      <c r="I1797" s="109" t="str">
        <f t="shared" si="190"/>
        <v xml:space="preserve"> </v>
      </c>
      <c r="J1797" s="10" t="str">
        <f t="shared" si="191"/>
        <v>-</v>
      </c>
      <c r="K1797" s="10" t="str">
        <f t="shared" si="193"/>
        <v>-</v>
      </c>
      <c r="L1797" s="10" t="str">
        <f t="shared" si="194"/>
        <v>-</v>
      </c>
      <c r="M1797" s="10" t="str">
        <f t="shared" si="195"/>
        <v>-</v>
      </c>
      <c r="N1797" s="10" t="str">
        <f t="shared" si="196"/>
        <v>-</v>
      </c>
    </row>
    <row r="1798" spans="1:14">
      <c r="A1798" s="62" t="s">
        <v>18</v>
      </c>
      <c r="B1798" s="18"/>
      <c r="C1798" s="18"/>
      <c r="D1798" s="19"/>
      <c r="E1798" s="20"/>
      <c r="F1798" s="66"/>
      <c r="G1798" s="18"/>
      <c r="H1798" s="9" t="str">
        <f t="shared" si="192"/>
        <v>-</v>
      </c>
      <c r="I1798" s="109" t="str">
        <f t="shared" si="190"/>
        <v xml:space="preserve"> </v>
      </c>
      <c r="J1798" s="10" t="str">
        <f t="shared" si="191"/>
        <v>-</v>
      </c>
      <c r="K1798" s="10" t="str">
        <f t="shared" si="193"/>
        <v>-</v>
      </c>
      <c r="L1798" s="10" t="str">
        <f t="shared" si="194"/>
        <v>-</v>
      </c>
      <c r="M1798" s="10" t="str">
        <f t="shared" si="195"/>
        <v>-</v>
      </c>
      <c r="N1798" s="10" t="str">
        <f t="shared" si="196"/>
        <v>-</v>
      </c>
    </row>
    <row r="1799" spans="1:14">
      <c r="A1799" s="62" t="s">
        <v>18</v>
      </c>
      <c r="B1799" s="18"/>
      <c r="C1799" s="18"/>
      <c r="D1799" s="19"/>
      <c r="E1799" s="20"/>
      <c r="F1799" s="66"/>
      <c r="G1799" s="18"/>
      <c r="H1799" s="9" t="str">
        <f t="shared" si="192"/>
        <v>-</v>
      </c>
      <c r="I1799" s="109" t="str">
        <f t="shared" si="190"/>
        <v xml:space="preserve"> </v>
      </c>
      <c r="J1799" s="10" t="str">
        <f t="shared" si="191"/>
        <v>-</v>
      </c>
      <c r="K1799" s="10" t="str">
        <f t="shared" si="193"/>
        <v>-</v>
      </c>
      <c r="L1799" s="10" t="str">
        <f t="shared" si="194"/>
        <v>-</v>
      </c>
      <c r="M1799" s="10" t="str">
        <f t="shared" si="195"/>
        <v>-</v>
      </c>
      <c r="N1799" s="10" t="str">
        <f t="shared" si="196"/>
        <v>-</v>
      </c>
    </row>
    <row r="1800" spans="1:14">
      <c r="A1800" s="62" t="s">
        <v>18</v>
      </c>
      <c r="B1800" s="18"/>
      <c r="C1800" s="18"/>
      <c r="D1800" s="19"/>
      <c r="E1800" s="20"/>
      <c r="F1800" s="66"/>
      <c r="G1800" s="18"/>
      <c r="H1800" s="9" t="str">
        <f t="shared" si="192"/>
        <v>-</v>
      </c>
      <c r="I1800" s="109" t="str">
        <f t="shared" si="190"/>
        <v xml:space="preserve"> </v>
      </c>
      <c r="J1800" s="10" t="str">
        <f t="shared" si="191"/>
        <v>-</v>
      </c>
      <c r="K1800" s="10" t="str">
        <f t="shared" si="193"/>
        <v>-</v>
      </c>
      <c r="L1800" s="10" t="str">
        <f t="shared" si="194"/>
        <v>-</v>
      </c>
      <c r="M1800" s="10" t="str">
        <f t="shared" si="195"/>
        <v>-</v>
      </c>
      <c r="N1800" s="10" t="str">
        <f t="shared" si="196"/>
        <v>-</v>
      </c>
    </row>
    <row r="1801" spans="1:14">
      <c r="A1801" s="62" t="s">
        <v>18</v>
      </c>
      <c r="B1801" s="18"/>
      <c r="C1801" s="18"/>
      <c r="D1801" s="19"/>
      <c r="E1801" s="20"/>
      <c r="F1801" s="66"/>
      <c r="G1801" s="18"/>
      <c r="H1801" s="9" t="str">
        <f t="shared" si="192"/>
        <v>-</v>
      </c>
      <c r="I1801" s="109" t="str">
        <f t="shared" si="190"/>
        <v xml:space="preserve"> </v>
      </c>
      <c r="J1801" s="10" t="str">
        <f t="shared" si="191"/>
        <v>-</v>
      </c>
      <c r="K1801" s="10" t="str">
        <f t="shared" si="193"/>
        <v>-</v>
      </c>
      <c r="L1801" s="10" t="str">
        <f t="shared" si="194"/>
        <v>-</v>
      </c>
      <c r="M1801" s="10" t="str">
        <f t="shared" si="195"/>
        <v>-</v>
      </c>
      <c r="N1801" s="10" t="str">
        <f t="shared" si="196"/>
        <v>-</v>
      </c>
    </row>
    <row r="1802" spans="1:14">
      <c r="A1802" s="62" t="s">
        <v>18</v>
      </c>
      <c r="B1802" s="18"/>
      <c r="C1802" s="18"/>
      <c r="D1802" s="19"/>
      <c r="E1802" s="20"/>
      <c r="F1802" s="66"/>
      <c r="G1802" s="18"/>
      <c r="H1802" s="9" t="str">
        <f t="shared" si="192"/>
        <v>-</v>
      </c>
      <c r="I1802" s="109" t="str">
        <f t="shared" si="190"/>
        <v xml:space="preserve"> </v>
      </c>
      <c r="J1802" s="10" t="str">
        <f t="shared" si="191"/>
        <v>-</v>
      </c>
      <c r="K1802" s="10" t="str">
        <f t="shared" si="193"/>
        <v>-</v>
      </c>
      <c r="L1802" s="10" t="str">
        <f t="shared" si="194"/>
        <v>-</v>
      </c>
      <c r="M1802" s="10" t="str">
        <f t="shared" si="195"/>
        <v>-</v>
      </c>
      <c r="N1802" s="10" t="str">
        <f t="shared" si="196"/>
        <v>-</v>
      </c>
    </row>
    <row r="1803" spans="1:14">
      <c r="A1803" s="62" t="s">
        <v>18</v>
      </c>
      <c r="B1803" s="18"/>
      <c r="C1803" s="18"/>
      <c r="D1803" s="19"/>
      <c r="E1803" s="20"/>
      <c r="F1803" s="66"/>
      <c r="G1803" s="18"/>
      <c r="H1803" s="9" t="str">
        <f t="shared" si="192"/>
        <v>-</v>
      </c>
      <c r="I1803" s="109" t="str">
        <f t="shared" si="190"/>
        <v xml:space="preserve"> </v>
      </c>
      <c r="J1803" s="10" t="str">
        <f t="shared" si="191"/>
        <v>-</v>
      </c>
      <c r="K1803" s="10" t="str">
        <f t="shared" si="193"/>
        <v>-</v>
      </c>
      <c r="L1803" s="10" t="str">
        <f t="shared" si="194"/>
        <v>-</v>
      </c>
      <c r="M1803" s="10" t="str">
        <f t="shared" si="195"/>
        <v>-</v>
      </c>
      <c r="N1803" s="10" t="str">
        <f t="shared" si="196"/>
        <v>-</v>
      </c>
    </row>
    <row r="1804" spans="1:14">
      <c r="A1804" s="62" t="s">
        <v>18</v>
      </c>
      <c r="B1804" s="18"/>
      <c r="C1804" s="18"/>
      <c r="D1804" s="19"/>
      <c r="E1804" s="20"/>
      <c r="F1804" s="66"/>
      <c r="G1804" s="18"/>
      <c r="H1804" s="9" t="str">
        <f t="shared" si="192"/>
        <v>-</v>
      </c>
      <c r="I1804" s="109" t="str">
        <f t="shared" si="190"/>
        <v xml:space="preserve"> </v>
      </c>
      <c r="J1804" s="10" t="str">
        <f t="shared" si="191"/>
        <v>-</v>
      </c>
      <c r="K1804" s="10" t="str">
        <f t="shared" si="193"/>
        <v>-</v>
      </c>
      <c r="L1804" s="10" t="str">
        <f t="shared" si="194"/>
        <v>-</v>
      </c>
      <c r="M1804" s="10" t="str">
        <f t="shared" si="195"/>
        <v>-</v>
      </c>
      <c r="N1804" s="10" t="str">
        <f t="shared" si="196"/>
        <v>-</v>
      </c>
    </row>
    <row r="1805" spans="1:14">
      <c r="A1805" s="62" t="s">
        <v>18</v>
      </c>
      <c r="B1805" s="18"/>
      <c r="C1805" s="18"/>
      <c r="D1805" s="19"/>
      <c r="E1805" s="20"/>
      <c r="F1805" s="66"/>
      <c r="G1805" s="18"/>
      <c r="H1805" s="9" t="str">
        <f t="shared" si="192"/>
        <v>-</v>
      </c>
      <c r="I1805" s="109" t="str">
        <f t="shared" si="190"/>
        <v xml:space="preserve"> </v>
      </c>
      <c r="J1805" s="10" t="str">
        <f t="shared" si="191"/>
        <v>-</v>
      </c>
      <c r="K1805" s="10" t="str">
        <f t="shared" si="193"/>
        <v>-</v>
      </c>
      <c r="L1805" s="10" t="str">
        <f t="shared" si="194"/>
        <v>-</v>
      </c>
      <c r="M1805" s="10" t="str">
        <f t="shared" si="195"/>
        <v>-</v>
      </c>
      <c r="N1805" s="10" t="str">
        <f t="shared" si="196"/>
        <v>-</v>
      </c>
    </row>
    <row r="1806" spans="1:14">
      <c r="A1806" s="62" t="s">
        <v>18</v>
      </c>
      <c r="B1806" s="18"/>
      <c r="C1806" s="18"/>
      <c r="D1806" s="19"/>
      <c r="E1806" s="20"/>
      <c r="F1806" s="66"/>
      <c r="G1806" s="18"/>
      <c r="H1806" s="9" t="str">
        <f t="shared" si="192"/>
        <v>-</v>
      </c>
      <c r="I1806" s="109" t="str">
        <f t="shared" si="190"/>
        <v xml:space="preserve"> </v>
      </c>
      <c r="J1806" s="10" t="str">
        <f t="shared" si="191"/>
        <v>-</v>
      </c>
      <c r="K1806" s="10" t="str">
        <f t="shared" si="193"/>
        <v>-</v>
      </c>
      <c r="L1806" s="10" t="str">
        <f t="shared" si="194"/>
        <v>-</v>
      </c>
      <c r="M1806" s="10" t="str">
        <f t="shared" si="195"/>
        <v>-</v>
      </c>
      <c r="N1806" s="10" t="str">
        <f t="shared" si="196"/>
        <v>-</v>
      </c>
    </row>
    <row r="1807" spans="1:14">
      <c r="A1807" s="62" t="s">
        <v>18</v>
      </c>
      <c r="B1807" s="18"/>
      <c r="C1807" s="18"/>
      <c r="D1807" s="19"/>
      <c r="E1807" s="20"/>
      <c r="F1807" s="66"/>
      <c r="G1807" s="18"/>
      <c r="H1807" s="9" t="str">
        <f t="shared" si="192"/>
        <v>-</v>
      </c>
      <c r="I1807" s="109" t="str">
        <f t="shared" si="190"/>
        <v xml:space="preserve"> </v>
      </c>
      <c r="J1807" s="10" t="str">
        <f t="shared" si="191"/>
        <v>-</v>
      </c>
      <c r="K1807" s="10" t="str">
        <f t="shared" si="193"/>
        <v>-</v>
      </c>
      <c r="L1807" s="10" t="str">
        <f t="shared" si="194"/>
        <v>-</v>
      </c>
      <c r="M1807" s="10" t="str">
        <f t="shared" si="195"/>
        <v>-</v>
      </c>
      <c r="N1807" s="10" t="str">
        <f t="shared" si="196"/>
        <v>-</v>
      </c>
    </row>
    <row r="1808" spans="1:14">
      <c r="A1808" s="62" t="s">
        <v>18</v>
      </c>
      <c r="B1808" s="18"/>
      <c r="C1808" s="18"/>
      <c r="D1808" s="19"/>
      <c r="E1808" s="20"/>
      <c r="F1808" s="66"/>
      <c r="G1808" s="18"/>
      <c r="H1808" s="9" t="str">
        <f t="shared" si="192"/>
        <v>-</v>
      </c>
      <c r="I1808" s="109" t="str">
        <f t="shared" si="190"/>
        <v xml:space="preserve"> </v>
      </c>
      <c r="J1808" s="10" t="str">
        <f t="shared" si="191"/>
        <v>-</v>
      </c>
      <c r="K1808" s="10" t="str">
        <f t="shared" si="193"/>
        <v>-</v>
      </c>
      <c r="L1808" s="10" t="str">
        <f t="shared" si="194"/>
        <v>-</v>
      </c>
      <c r="M1808" s="10" t="str">
        <f t="shared" si="195"/>
        <v>-</v>
      </c>
      <c r="N1808" s="10" t="str">
        <f t="shared" si="196"/>
        <v>-</v>
      </c>
    </row>
    <row r="1809" spans="1:14">
      <c r="A1809" s="62" t="s">
        <v>18</v>
      </c>
      <c r="B1809" s="18"/>
      <c r="C1809" s="18"/>
      <c r="D1809" s="19"/>
      <c r="E1809" s="20"/>
      <c r="F1809" s="66"/>
      <c r="G1809" s="18"/>
      <c r="H1809" s="9" t="str">
        <f t="shared" si="192"/>
        <v>-</v>
      </c>
      <c r="I1809" s="109" t="str">
        <f t="shared" si="190"/>
        <v xml:space="preserve"> </v>
      </c>
      <c r="J1809" s="10" t="str">
        <f t="shared" si="191"/>
        <v>-</v>
      </c>
      <c r="K1809" s="10" t="str">
        <f t="shared" si="193"/>
        <v>-</v>
      </c>
      <c r="L1809" s="10" t="str">
        <f t="shared" si="194"/>
        <v>-</v>
      </c>
      <c r="M1809" s="10" t="str">
        <f t="shared" si="195"/>
        <v>-</v>
      </c>
      <c r="N1809" s="10" t="str">
        <f t="shared" si="196"/>
        <v>-</v>
      </c>
    </row>
    <row r="1810" spans="1:14">
      <c r="A1810" s="62" t="s">
        <v>18</v>
      </c>
      <c r="B1810" s="18"/>
      <c r="C1810" s="18"/>
      <c r="D1810" s="19"/>
      <c r="E1810" s="20"/>
      <c r="F1810" s="66"/>
      <c r="G1810" s="18"/>
      <c r="H1810" s="9" t="str">
        <f t="shared" si="192"/>
        <v>-</v>
      </c>
      <c r="I1810" s="109" t="str">
        <f t="shared" si="190"/>
        <v xml:space="preserve"> </v>
      </c>
      <c r="J1810" s="10" t="str">
        <f t="shared" si="191"/>
        <v>-</v>
      </c>
      <c r="K1810" s="10" t="str">
        <f t="shared" si="193"/>
        <v>-</v>
      </c>
      <c r="L1810" s="10" t="str">
        <f t="shared" si="194"/>
        <v>-</v>
      </c>
      <c r="M1810" s="10" t="str">
        <f t="shared" si="195"/>
        <v>-</v>
      </c>
      <c r="N1810" s="10" t="str">
        <f t="shared" si="196"/>
        <v>-</v>
      </c>
    </row>
    <row r="1811" spans="1:14">
      <c r="A1811" s="62" t="s">
        <v>18</v>
      </c>
      <c r="B1811" s="18"/>
      <c r="C1811" s="18"/>
      <c r="D1811" s="19"/>
      <c r="E1811" s="20"/>
      <c r="F1811" s="66"/>
      <c r="G1811" s="18"/>
      <c r="H1811" s="9" t="str">
        <f t="shared" si="192"/>
        <v>-</v>
      </c>
      <c r="I1811" s="109" t="str">
        <f t="shared" si="190"/>
        <v xml:space="preserve"> </v>
      </c>
      <c r="J1811" s="10" t="str">
        <f t="shared" si="191"/>
        <v>-</v>
      </c>
      <c r="K1811" s="10" t="str">
        <f t="shared" si="193"/>
        <v>-</v>
      </c>
      <c r="L1811" s="10" t="str">
        <f t="shared" si="194"/>
        <v>-</v>
      </c>
      <c r="M1811" s="10" t="str">
        <f t="shared" si="195"/>
        <v>-</v>
      </c>
      <c r="N1811" s="10" t="str">
        <f t="shared" si="196"/>
        <v>-</v>
      </c>
    </row>
    <row r="1812" spans="1:14">
      <c r="A1812" s="62" t="s">
        <v>18</v>
      </c>
      <c r="B1812" s="18"/>
      <c r="C1812" s="18"/>
      <c r="D1812" s="19"/>
      <c r="E1812" s="20"/>
      <c r="F1812" s="66"/>
      <c r="G1812" s="18"/>
      <c r="H1812" s="9" t="str">
        <f t="shared" si="192"/>
        <v>-</v>
      </c>
      <c r="I1812" s="109" t="str">
        <f t="shared" si="190"/>
        <v xml:space="preserve"> </v>
      </c>
      <c r="J1812" s="10" t="str">
        <f t="shared" si="191"/>
        <v>-</v>
      </c>
      <c r="K1812" s="10" t="str">
        <f t="shared" si="193"/>
        <v>-</v>
      </c>
      <c r="L1812" s="10" t="str">
        <f t="shared" si="194"/>
        <v>-</v>
      </c>
      <c r="M1812" s="10" t="str">
        <f t="shared" si="195"/>
        <v>-</v>
      </c>
      <c r="N1812" s="10" t="str">
        <f t="shared" si="196"/>
        <v>-</v>
      </c>
    </row>
    <row r="1813" spans="1:14">
      <c r="A1813" s="62" t="s">
        <v>18</v>
      </c>
      <c r="B1813" s="18"/>
      <c r="C1813" s="18"/>
      <c r="D1813" s="19"/>
      <c r="E1813" s="20"/>
      <c r="F1813" s="66"/>
      <c r="G1813" s="18"/>
      <c r="H1813" s="9" t="str">
        <f t="shared" si="192"/>
        <v>-</v>
      </c>
      <c r="I1813" s="109" t="str">
        <f t="shared" si="190"/>
        <v xml:space="preserve"> </v>
      </c>
      <c r="J1813" s="10" t="str">
        <f t="shared" si="191"/>
        <v>-</v>
      </c>
      <c r="K1813" s="10" t="str">
        <f t="shared" si="193"/>
        <v>-</v>
      </c>
      <c r="L1813" s="10" t="str">
        <f t="shared" si="194"/>
        <v>-</v>
      </c>
      <c r="M1813" s="10" t="str">
        <f t="shared" si="195"/>
        <v>-</v>
      </c>
      <c r="N1813" s="10" t="str">
        <f t="shared" si="196"/>
        <v>-</v>
      </c>
    </row>
    <row r="1814" spans="1:14">
      <c r="A1814" s="62" t="s">
        <v>18</v>
      </c>
      <c r="B1814" s="18"/>
      <c r="C1814" s="18"/>
      <c r="D1814" s="19"/>
      <c r="E1814" s="20"/>
      <c r="F1814" s="66"/>
      <c r="G1814" s="18"/>
      <c r="H1814" s="9" t="str">
        <f t="shared" si="192"/>
        <v>-</v>
      </c>
      <c r="I1814" s="109" t="str">
        <f t="shared" si="190"/>
        <v xml:space="preserve"> </v>
      </c>
      <c r="J1814" s="10" t="str">
        <f t="shared" si="191"/>
        <v>-</v>
      </c>
      <c r="K1814" s="10" t="str">
        <f t="shared" si="193"/>
        <v>-</v>
      </c>
      <c r="L1814" s="10" t="str">
        <f t="shared" si="194"/>
        <v>-</v>
      </c>
      <c r="M1814" s="10" t="str">
        <f t="shared" si="195"/>
        <v>-</v>
      </c>
      <c r="N1814" s="10" t="str">
        <f t="shared" si="196"/>
        <v>-</v>
      </c>
    </row>
    <row r="1815" spans="1:14">
      <c r="A1815" s="62" t="s">
        <v>18</v>
      </c>
      <c r="B1815" s="18"/>
      <c r="C1815" s="18"/>
      <c r="D1815" s="19"/>
      <c r="E1815" s="20"/>
      <c r="F1815" s="66"/>
      <c r="G1815" s="18"/>
      <c r="H1815" s="9" t="str">
        <f t="shared" si="192"/>
        <v>-</v>
      </c>
      <c r="I1815" s="109" t="str">
        <f t="shared" si="190"/>
        <v xml:space="preserve"> </v>
      </c>
      <c r="J1815" s="10" t="str">
        <f t="shared" si="191"/>
        <v>-</v>
      </c>
      <c r="K1815" s="10" t="str">
        <f t="shared" si="193"/>
        <v>-</v>
      </c>
      <c r="L1815" s="10" t="str">
        <f t="shared" si="194"/>
        <v>-</v>
      </c>
      <c r="M1815" s="10" t="str">
        <f t="shared" si="195"/>
        <v>-</v>
      </c>
      <c r="N1815" s="10" t="str">
        <f t="shared" si="196"/>
        <v>-</v>
      </c>
    </row>
    <row r="1816" spans="1:14">
      <c r="A1816" s="62" t="s">
        <v>18</v>
      </c>
      <c r="B1816" s="18"/>
      <c r="C1816" s="18"/>
      <c r="D1816" s="19"/>
      <c r="E1816" s="20"/>
      <c r="F1816" s="66"/>
      <c r="G1816" s="18"/>
      <c r="H1816" s="9" t="str">
        <f t="shared" si="192"/>
        <v>-</v>
      </c>
      <c r="I1816" s="109" t="str">
        <f t="shared" si="190"/>
        <v xml:space="preserve"> </v>
      </c>
      <c r="J1816" s="10" t="str">
        <f t="shared" si="191"/>
        <v>-</v>
      </c>
      <c r="K1816" s="10" t="str">
        <f t="shared" si="193"/>
        <v>-</v>
      </c>
      <c r="L1816" s="10" t="str">
        <f t="shared" si="194"/>
        <v>-</v>
      </c>
      <c r="M1816" s="10" t="str">
        <f t="shared" si="195"/>
        <v>-</v>
      </c>
      <c r="N1816" s="10" t="str">
        <f t="shared" si="196"/>
        <v>-</v>
      </c>
    </row>
    <row r="1817" spans="1:14">
      <c r="A1817" s="62" t="s">
        <v>18</v>
      </c>
      <c r="B1817" s="18"/>
      <c r="C1817" s="18"/>
      <c r="D1817" s="19"/>
      <c r="E1817" s="20"/>
      <c r="F1817" s="66"/>
      <c r="G1817" s="18"/>
      <c r="H1817" s="9" t="str">
        <f t="shared" si="192"/>
        <v>-</v>
      </c>
      <c r="I1817" s="109" t="str">
        <f t="shared" si="190"/>
        <v xml:space="preserve"> </v>
      </c>
      <c r="J1817" s="10" t="str">
        <f t="shared" si="191"/>
        <v>-</v>
      </c>
      <c r="K1817" s="10" t="str">
        <f t="shared" si="193"/>
        <v>-</v>
      </c>
      <c r="L1817" s="10" t="str">
        <f t="shared" si="194"/>
        <v>-</v>
      </c>
      <c r="M1817" s="10" t="str">
        <f t="shared" si="195"/>
        <v>-</v>
      </c>
      <c r="N1817" s="10" t="str">
        <f t="shared" si="196"/>
        <v>-</v>
      </c>
    </row>
    <row r="1818" spans="1:14">
      <c r="A1818" s="62" t="s">
        <v>18</v>
      </c>
      <c r="B1818" s="18"/>
      <c r="C1818" s="18"/>
      <c r="D1818" s="19"/>
      <c r="E1818" s="20"/>
      <c r="F1818" s="66"/>
      <c r="G1818" s="18"/>
      <c r="H1818" s="9" t="str">
        <f t="shared" si="192"/>
        <v>-</v>
      </c>
      <c r="I1818" s="109" t="str">
        <f t="shared" si="190"/>
        <v xml:space="preserve"> </v>
      </c>
      <c r="J1818" s="10" t="str">
        <f t="shared" si="191"/>
        <v>-</v>
      </c>
      <c r="K1818" s="10" t="str">
        <f t="shared" si="193"/>
        <v>-</v>
      </c>
      <c r="L1818" s="10" t="str">
        <f t="shared" si="194"/>
        <v>-</v>
      </c>
      <c r="M1818" s="10" t="str">
        <f t="shared" si="195"/>
        <v>-</v>
      </c>
      <c r="N1818" s="10" t="str">
        <f t="shared" si="196"/>
        <v>-</v>
      </c>
    </row>
    <row r="1819" spans="1:14">
      <c r="A1819" s="62" t="s">
        <v>18</v>
      </c>
      <c r="B1819" s="18"/>
      <c r="C1819" s="18"/>
      <c r="D1819" s="19"/>
      <c r="E1819" s="20"/>
      <c r="F1819" s="66"/>
      <c r="G1819" s="18"/>
      <c r="H1819" s="9" t="str">
        <f t="shared" si="192"/>
        <v>-</v>
      </c>
      <c r="I1819" s="109" t="str">
        <f t="shared" si="190"/>
        <v xml:space="preserve"> </v>
      </c>
      <c r="J1819" s="10" t="str">
        <f t="shared" si="191"/>
        <v>-</v>
      </c>
      <c r="K1819" s="10" t="str">
        <f t="shared" si="193"/>
        <v>-</v>
      </c>
      <c r="L1819" s="10" t="str">
        <f t="shared" si="194"/>
        <v>-</v>
      </c>
      <c r="M1819" s="10" t="str">
        <f t="shared" si="195"/>
        <v>-</v>
      </c>
      <c r="N1819" s="10" t="str">
        <f t="shared" si="196"/>
        <v>-</v>
      </c>
    </row>
    <row r="1820" spans="1:14">
      <c r="A1820" s="62" t="s">
        <v>18</v>
      </c>
      <c r="B1820" s="18"/>
      <c r="C1820" s="18"/>
      <c r="D1820" s="19"/>
      <c r="E1820" s="20"/>
      <c r="F1820" s="66"/>
      <c r="G1820" s="18"/>
      <c r="H1820" s="9" t="str">
        <f t="shared" si="192"/>
        <v>-</v>
      </c>
      <c r="I1820" s="109" t="str">
        <f t="shared" si="190"/>
        <v xml:space="preserve"> </v>
      </c>
      <c r="J1820" s="10" t="str">
        <f t="shared" si="191"/>
        <v>-</v>
      </c>
      <c r="K1820" s="10" t="str">
        <f t="shared" si="193"/>
        <v>-</v>
      </c>
      <c r="L1820" s="10" t="str">
        <f t="shared" si="194"/>
        <v>-</v>
      </c>
      <c r="M1820" s="10" t="str">
        <f t="shared" si="195"/>
        <v>-</v>
      </c>
      <c r="N1820" s="10" t="str">
        <f t="shared" si="196"/>
        <v>-</v>
      </c>
    </row>
    <row r="1821" spans="1:14">
      <c r="A1821" s="62" t="s">
        <v>18</v>
      </c>
      <c r="B1821" s="18"/>
      <c r="C1821" s="18"/>
      <c r="D1821" s="19"/>
      <c r="E1821" s="20"/>
      <c r="F1821" s="66"/>
      <c r="G1821" s="18"/>
      <c r="H1821" s="9" t="str">
        <f t="shared" si="192"/>
        <v>-</v>
      </c>
      <c r="I1821" s="109" t="str">
        <f t="shared" si="190"/>
        <v xml:space="preserve"> </v>
      </c>
      <c r="J1821" s="10" t="str">
        <f t="shared" si="191"/>
        <v>-</v>
      </c>
      <c r="K1821" s="10" t="str">
        <f t="shared" si="193"/>
        <v>-</v>
      </c>
      <c r="L1821" s="10" t="str">
        <f t="shared" si="194"/>
        <v>-</v>
      </c>
      <c r="M1821" s="10" t="str">
        <f t="shared" si="195"/>
        <v>-</v>
      </c>
      <c r="N1821" s="10" t="str">
        <f t="shared" si="196"/>
        <v>-</v>
      </c>
    </row>
    <row r="1822" spans="1:14">
      <c r="A1822" s="62" t="s">
        <v>18</v>
      </c>
      <c r="B1822" s="18"/>
      <c r="C1822" s="18"/>
      <c r="D1822" s="19"/>
      <c r="E1822" s="20"/>
      <c r="F1822" s="66"/>
      <c r="G1822" s="18"/>
      <c r="H1822" s="9" t="str">
        <f t="shared" si="192"/>
        <v>-</v>
      </c>
      <c r="I1822" s="109" t="str">
        <f t="shared" si="190"/>
        <v xml:space="preserve"> </v>
      </c>
      <c r="J1822" s="10" t="str">
        <f t="shared" si="191"/>
        <v>-</v>
      </c>
      <c r="K1822" s="10" t="str">
        <f t="shared" si="193"/>
        <v>-</v>
      </c>
      <c r="L1822" s="10" t="str">
        <f t="shared" si="194"/>
        <v>-</v>
      </c>
      <c r="M1822" s="10" t="str">
        <f t="shared" si="195"/>
        <v>-</v>
      </c>
      <c r="N1822" s="10" t="str">
        <f t="shared" si="196"/>
        <v>-</v>
      </c>
    </row>
    <row r="1823" spans="1:14">
      <c r="A1823" s="62" t="s">
        <v>18</v>
      </c>
      <c r="B1823" s="18"/>
      <c r="C1823" s="18"/>
      <c r="D1823" s="19"/>
      <c r="E1823" s="20"/>
      <c r="F1823" s="66"/>
      <c r="G1823" s="18"/>
      <c r="H1823" s="9" t="str">
        <f t="shared" si="192"/>
        <v>-</v>
      </c>
      <c r="I1823" s="109" t="str">
        <f t="shared" si="190"/>
        <v xml:space="preserve"> </v>
      </c>
      <c r="J1823" s="10" t="str">
        <f t="shared" si="191"/>
        <v>-</v>
      </c>
      <c r="K1823" s="10" t="str">
        <f t="shared" si="193"/>
        <v>-</v>
      </c>
      <c r="L1823" s="10" t="str">
        <f t="shared" si="194"/>
        <v>-</v>
      </c>
      <c r="M1823" s="10" t="str">
        <f t="shared" si="195"/>
        <v>-</v>
      </c>
      <c r="N1823" s="10" t="str">
        <f t="shared" si="196"/>
        <v>-</v>
      </c>
    </row>
    <row r="1824" spans="1:14">
      <c r="A1824" s="62" t="s">
        <v>18</v>
      </c>
      <c r="B1824" s="18"/>
      <c r="C1824" s="18"/>
      <c r="D1824" s="19"/>
      <c r="E1824" s="20"/>
      <c r="F1824" s="66"/>
      <c r="G1824" s="18"/>
      <c r="H1824" s="9" t="str">
        <f t="shared" si="192"/>
        <v>-</v>
      </c>
      <c r="I1824" s="109" t="str">
        <f t="shared" si="190"/>
        <v xml:space="preserve"> </v>
      </c>
      <c r="J1824" s="10" t="str">
        <f t="shared" si="191"/>
        <v>-</v>
      </c>
      <c r="K1824" s="10" t="str">
        <f t="shared" si="193"/>
        <v>-</v>
      </c>
      <c r="L1824" s="10" t="str">
        <f t="shared" si="194"/>
        <v>-</v>
      </c>
      <c r="M1824" s="10" t="str">
        <f t="shared" si="195"/>
        <v>-</v>
      </c>
      <c r="N1824" s="10" t="str">
        <f t="shared" si="196"/>
        <v>-</v>
      </c>
    </row>
    <row r="1825" spans="1:14">
      <c r="A1825" s="62" t="s">
        <v>18</v>
      </c>
      <c r="B1825" s="18"/>
      <c r="C1825" s="18"/>
      <c r="D1825" s="19"/>
      <c r="E1825" s="20"/>
      <c r="F1825" s="66"/>
      <c r="G1825" s="18"/>
      <c r="H1825" s="9" t="str">
        <f t="shared" si="192"/>
        <v>-</v>
      </c>
      <c r="I1825" s="109" t="str">
        <f t="shared" si="190"/>
        <v xml:space="preserve"> </v>
      </c>
      <c r="J1825" s="10" t="str">
        <f t="shared" si="191"/>
        <v>-</v>
      </c>
      <c r="K1825" s="10" t="str">
        <f t="shared" si="193"/>
        <v>-</v>
      </c>
      <c r="L1825" s="10" t="str">
        <f t="shared" si="194"/>
        <v>-</v>
      </c>
      <c r="M1825" s="10" t="str">
        <f t="shared" si="195"/>
        <v>-</v>
      </c>
      <c r="N1825" s="10" t="str">
        <f t="shared" si="196"/>
        <v>-</v>
      </c>
    </row>
    <row r="1826" spans="1:14">
      <c r="A1826" s="62" t="s">
        <v>18</v>
      </c>
      <c r="B1826" s="18"/>
      <c r="C1826" s="18"/>
      <c r="D1826" s="19"/>
      <c r="E1826" s="20"/>
      <c r="F1826" s="66"/>
      <c r="G1826" s="18"/>
      <c r="H1826" s="9" t="str">
        <f t="shared" si="192"/>
        <v>-</v>
      </c>
      <c r="I1826" s="109" t="str">
        <f t="shared" si="190"/>
        <v xml:space="preserve"> </v>
      </c>
      <c r="J1826" s="10" t="str">
        <f t="shared" si="191"/>
        <v>-</v>
      </c>
      <c r="K1826" s="10" t="str">
        <f t="shared" si="193"/>
        <v>-</v>
      </c>
      <c r="L1826" s="10" t="str">
        <f t="shared" si="194"/>
        <v>-</v>
      </c>
      <c r="M1826" s="10" t="str">
        <f t="shared" si="195"/>
        <v>-</v>
      </c>
      <c r="N1826" s="10" t="str">
        <f t="shared" si="196"/>
        <v>-</v>
      </c>
    </row>
    <row r="1827" spans="1:14">
      <c r="A1827" s="62" t="s">
        <v>18</v>
      </c>
      <c r="B1827" s="18"/>
      <c r="C1827" s="18"/>
      <c r="D1827" s="19"/>
      <c r="E1827" s="20"/>
      <c r="F1827" s="66"/>
      <c r="G1827" s="18"/>
      <c r="H1827" s="9" t="str">
        <f t="shared" si="192"/>
        <v>-</v>
      </c>
      <c r="I1827" s="109" t="str">
        <f t="shared" si="190"/>
        <v xml:space="preserve"> </v>
      </c>
      <c r="J1827" s="10" t="str">
        <f t="shared" si="191"/>
        <v>-</v>
      </c>
      <c r="K1827" s="10" t="str">
        <f t="shared" si="193"/>
        <v>-</v>
      </c>
      <c r="L1827" s="10" t="str">
        <f t="shared" si="194"/>
        <v>-</v>
      </c>
      <c r="M1827" s="10" t="str">
        <f t="shared" si="195"/>
        <v>-</v>
      </c>
      <c r="N1827" s="10" t="str">
        <f t="shared" si="196"/>
        <v>-</v>
      </c>
    </row>
    <row r="1828" spans="1:14">
      <c r="A1828" s="62" t="s">
        <v>18</v>
      </c>
      <c r="B1828" s="18"/>
      <c r="C1828" s="18"/>
      <c r="D1828" s="19"/>
      <c r="E1828" s="20"/>
      <c r="F1828" s="66"/>
      <c r="G1828" s="18"/>
      <c r="H1828" s="9" t="str">
        <f t="shared" si="192"/>
        <v>-</v>
      </c>
      <c r="I1828" s="109" t="str">
        <f t="shared" si="190"/>
        <v xml:space="preserve"> </v>
      </c>
      <c r="J1828" s="10" t="str">
        <f t="shared" si="191"/>
        <v>-</v>
      </c>
      <c r="K1828" s="10" t="str">
        <f t="shared" si="193"/>
        <v>-</v>
      </c>
      <c r="L1828" s="10" t="str">
        <f t="shared" si="194"/>
        <v>-</v>
      </c>
      <c r="M1828" s="10" t="str">
        <f t="shared" si="195"/>
        <v>-</v>
      </c>
      <c r="N1828" s="10" t="str">
        <f t="shared" si="196"/>
        <v>-</v>
      </c>
    </row>
    <row r="1829" spans="1:14">
      <c r="A1829" s="62" t="s">
        <v>18</v>
      </c>
      <c r="B1829" s="18"/>
      <c r="C1829" s="18"/>
      <c r="D1829" s="19"/>
      <c r="E1829" s="20"/>
      <c r="F1829" s="66"/>
      <c r="G1829" s="18"/>
      <c r="H1829" s="9" t="str">
        <f t="shared" si="192"/>
        <v>-</v>
      </c>
      <c r="I1829" s="109" t="str">
        <f t="shared" si="190"/>
        <v xml:space="preserve"> </v>
      </c>
      <c r="J1829" s="10" t="str">
        <f t="shared" si="191"/>
        <v>-</v>
      </c>
      <c r="K1829" s="10" t="str">
        <f t="shared" si="193"/>
        <v>-</v>
      </c>
      <c r="L1829" s="10" t="str">
        <f t="shared" si="194"/>
        <v>-</v>
      </c>
      <c r="M1829" s="10" t="str">
        <f t="shared" si="195"/>
        <v>-</v>
      </c>
      <c r="N1829" s="10" t="str">
        <f t="shared" si="196"/>
        <v>-</v>
      </c>
    </row>
    <row r="1830" spans="1:14">
      <c r="A1830" s="62" t="s">
        <v>18</v>
      </c>
      <c r="B1830" s="18"/>
      <c r="C1830" s="18"/>
      <c r="D1830" s="19"/>
      <c r="E1830" s="20"/>
      <c r="F1830" s="66"/>
      <c r="G1830" s="18"/>
      <c r="H1830" s="9" t="str">
        <f t="shared" si="192"/>
        <v>-</v>
      </c>
      <c r="I1830" s="109" t="str">
        <f t="shared" si="190"/>
        <v xml:space="preserve"> </v>
      </c>
      <c r="J1830" s="10" t="str">
        <f t="shared" si="191"/>
        <v>-</v>
      </c>
      <c r="K1830" s="10" t="str">
        <f t="shared" si="193"/>
        <v>-</v>
      </c>
      <c r="L1830" s="10" t="str">
        <f t="shared" si="194"/>
        <v>-</v>
      </c>
      <c r="M1830" s="10" t="str">
        <f t="shared" si="195"/>
        <v>-</v>
      </c>
      <c r="N1830" s="10" t="str">
        <f t="shared" si="196"/>
        <v>-</v>
      </c>
    </row>
    <row r="1831" spans="1:14">
      <c r="A1831" s="62" t="s">
        <v>18</v>
      </c>
      <c r="B1831" s="18"/>
      <c r="C1831" s="18"/>
      <c r="D1831" s="19"/>
      <c r="E1831" s="20"/>
      <c r="F1831" s="66"/>
      <c r="G1831" s="18"/>
      <c r="H1831" s="9" t="str">
        <f t="shared" si="192"/>
        <v>-</v>
      </c>
      <c r="I1831" s="109" t="str">
        <f t="shared" si="190"/>
        <v xml:space="preserve"> </v>
      </c>
      <c r="J1831" s="10" t="str">
        <f t="shared" si="191"/>
        <v>-</v>
      </c>
      <c r="K1831" s="10" t="str">
        <f t="shared" si="193"/>
        <v>-</v>
      </c>
      <c r="L1831" s="10" t="str">
        <f t="shared" si="194"/>
        <v>-</v>
      </c>
      <c r="M1831" s="10" t="str">
        <f t="shared" si="195"/>
        <v>-</v>
      </c>
      <c r="N1831" s="10" t="str">
        <f t="shared" si="196"/>
        <v>-</v>
      </c>
    </row>
    <row r="1832" spans="1:14">
      <c r="A1832" s="62" t="s">
        <v>18</v>
      </c>
      <c r="B1832" s="18"/>
      <c r="C1832" s="18"/>
      <c r="D1832" s="19"/>
      <c r="E1832" s="20"/>
      <c r="F1832" s="66"/>
      <c r="G1832" s="18"/>
      <c r="H1832" s="9" t="str">
        <f t="shared" si="192"/>
        <v>-</v>
      </c>
      <c r="I1832" s="109" t="str">
        <f t="shared" si="190"/>
        <v xml:space="preserve"> </v>
      </c>
      <c r="J1832" s="10" t="str">
        <f t="shared" si="191"/>
        <v>-</v>
      </c>
      <c r="K1832" s="10" t="str">
        <f t="shared" si="193"/>
        <v>-</v>
      </c>
      <c r="L1832" s="10" t="str">
        <f t="shared" si="194"/>
        <v>-</v>
      </c>
      <c r="M1832" s="10" t="str">
        <f t="shared" si="195"/>
        <v>-</v>
      </c>
      <c r="N1832" s="10" t="str">
        <f t="shared" si="196"/>
        <v>-</v>
      </c>
    </row>
    <row r="1833" spans="1:14">
      <c r="A1833" s="62" t="s">
        <v>18</v>
      </c>
      <c r="B1833" s="18"/>
      <c r="C1833" s="18"/>
      <c r="D1833" s="19"/>
      <c r="E1833" s="20"/>
      <c r="F1833" s="66"/>
      <c r="G1833" s="18"/>
      <c r="H1833" s="9" t="str">
        <f t="shared" si="192"/>
        <v>-</v>
      </c>
      <c r="I1833" s="109" t="str">
        <f t="shared" si="190"/>
        <v xml:space="preserve"> </v>
      </c>
      <c r="J1833" s="10" t="str">
        <f t="shared" si="191"/>
        <v>-</v>
      </c>
      <c r="K1833" s="10" t="str">
        <f t="shared" si="193"/>
        <v>-</v>
      </c>
      <c r="L1833" s="10" t="str">
        <f t="shared" si="194"/>
        <v>-</v>
      </c>
      <c r="M1833" s="10" t="str">
        <f t="shared" si="195"/>
        <v>-</v>
      </c>
      <c r="N1833" s="10" t="str">
        <f t="shared" si="196"/>
        <v>-</v>
      </c>
    </row>
    <row r="1834" spans="1:14">
      <c r="A1834" s="62" t="s">
        <v>18</v>
      </c>
      <c r="B1834" s="18"/>
      <c r="C1834" s="18"/>
      <c r="D1834" s="19"/>
      <c r="E1834" s="20"/>
      <c r="F1834" s="66"/>
      <c r="G1834" s="18"/>
      <c r="H1834" s="9" t="str">
        <f t="shared" si="192"/>
        <v>-</v>
      </c>
      <c r="I1834" s="109" t="str">
        <f t="shared" si="190"/>
        <v xml:space="preserve"> </v>
      </c>
      <c r="J1834" s="10" t="str">
        <f t="shared" si="191"/>
        <v>-</v>
      </c>
      <c r="K1834" s="10" t="str">
        <f t="shared" si="193"/>
        <v>-</v>
      </c>
      <c r="L1834" s="10" t="str">
        <f t="shared" si="194"/>
        <v>-</v>
      </c>
      <c r="M1834" s="10" t="str">
        <f t="shared" si="195"/>
        <v>-</v>
      </c>
      <c r="N1834" s="10" t="str">
        <f t="shared" si="196"/>
        <v>-</v>
      </c>
    </row>
    <row r="1835" spans="1:14">
      <c r="A1835" s="62" t="s">
        <v>18</v>
      </c>
      <c r="B1835" s="18"/>
      <c r="C1835" s="18"/>
      <c r="D1835" s="19"/>
      <c r="E1835" s="20"/>
      <c r="F1835" s="66"/>
      <c r="G1835" s="18"/>
      <c r="H1835" s="9" t="str">
        <f t="shared" si="192"/>
        <v>-</v>
      </c>
      <c r="I1835" s="109" t="str">
        <f t="shared" si="190"/>
        <v xml:space="preserve"> </v>
      </c>
      <c r="J1835" s="10" t="str">
        <f t="shared" si="191"/>
        <v>-</v>
      </c>
      <c r="K1835" s="10" t="str">
        <f t="shared" si="193"/>
        <v>-</v>
      </c>
      <c r="L1835" s="10" t="str">
        <f t="shared" si="194"/>
        <v>-</v>
      </c>
      <c r="M1835" s="10" t="str">
        <f t="shared" si="195"/>
        <v>-</v>
      </c>
      <c r="N1835" s="10" t="str">
        <f t="shared" si="196"/>
        <v>-</v>
      </c>
    </row>
    <row r="1836" spans="1:14">
      <c r="A1836" s="62" t="s">
        <v>18</v>
      </c>
      <c r="B1836" s="18"/>
      <c r="C1836" s="18"/>
      <c r="D1836" s="19"/>
      <c r="E1836" s="20"/>
      <c r="F1836" s="66"/>
      <c r="G1836" s="18"/>
      <c r="H1836" s="9" t="str">
        <f t="shared" si="192"/>
        <v>-</v>
      </c>
      <c r="I1836" s="109" t="str">
        <f t="shared" si="190"/>
        <v xml:space="preserve"> </v>
      </c>
      <c r="J1836" s="10" t="str">
        <f t="shared" si="191"/>
        <v>-</v>
      </c>
      <c r="K1836" s="10" t="str">
        <f t="shared" si="193"/>
        <v>-</v>
      </c>
      <c r="L1836" s="10" t="str">
        <f t="shared" si="194"/>
        <v>-</v>
      </c>
      <c r="M1836" s="10" t="str">
        <f t="shared" si="195"/>
        <v>-</v>
      </c>
      <c r="N1836" s="10" t="str">
        <f t="shared" si="196"/>
        <v>-</v>
      </c>
    </row>
    <row r="1837" spans="1:14">
      <c r="A1837" s="62" t="s">
        <v>18</v>
      </c>
      <c r="B1837" s="18"/>
      <c r="C1837" s="18"/>
      <c r="D1837" s="19"/>
      <c r="E1837" s="20"/>
      <c r="F1837" s="66"/>
      <c r="G1837" s="18"/>
      <c r="H1837" s="9" t="str">
        <f t="shared" si="192"/>
        <v>-</v>
      </c>
      <c r="I1837" s="109" t="str">
        <f t="shared" si="190"/>
        <v xml:space="preserve"> </v>
      </c>
      <c r="J1837" s="10" t="str">
        <f t="shared" si="191"/>
        <v>-</v>
      </c>
      <c r="K1837" s="10" t="str">
        <f t="shared" si="193"/>
        <v>-</v>
      </c>
      <c r="L1837" s="10" t="str">
        <f t="shared" si="194"/>
        <v>-</v>
      </c>
      <c r="M1837" s="10" t="str">
        <f t="shared" si="195"/>
        <v>-</v>
      </c>
      <c r="N1837" s="10" t="str">
        <f t="shared" si="196"/>
        <v>-</v>
      </c>
    </row>
    <row r="1838" spans="1:14">
      <c r="A1838" s="62" t="s">
        <v>18</v>
      </c>
      <c r="B1838" s="18"/>
      <c r="C1838" s="18"/>
      <c r="D1838" s="19"/>
      <c r="E1838" s="20"/>
      <c r="F1838" s="66"/>
      <c r="G1838" s="18"/>
      <c r="H1838" s="9" t="str">
        <f t="shared" si="192"/>
        <v>-</v>
      </c>
      <c r="I1838" s="109" t="str">
        <f t="shared" si="190"/>
        <v xml:space="preserve"> </v>
      </c>
      <c r="J1838" s="10" t="str">
        <f t="shared" si="191"/>
        <v>-</v>
      </c>
      <c r="K1838" s="10" t="str">
        <f t="shared" si="193"/>
        <v>-</v>
      </c>
      <c r="L1838" s="10" t="str">
        <f t="shared" si="194"/>
        <v>-</v>
      </c>
      <c r="M1838" s="10" t="str">
        <f t="shared" si="195"/>
        <v>-</v>
      </c>
      <c r="N1838" s="10" t="str">
        <f t="shared" si="196"/>
        <v>-</v>
      </c>
    </row>
    <row r="1839" spans="1:14">
      <c r="A1839" s="62" t="s">
        <v>18</v>
      </c>
      <c r="B1839" s="18"/>
      <c r="C1839" s="18"/>
      <c r="D1839" s="19"/>
      <c r="E1839" s="20"/>
      <c r="F1839" s="66"/>
      <c r="G1839" s="18"/>
      <c r="H1839" s="9" t="str">
        <f t="shared" si="192"/>
        <v>-</v>
      </c>
      <c r="I1839" s="109" t="str">
        <f t="shared" si="190"/>
        <v xml:space="preserve"> </v>
      </c>
      <c r="J1839" s="10" t="str">
        <f t="shared" si="191"/>
        <v>-</v>
      </c>
      <c r="K1839" s="10" t="str">
        <f t="shared" si="193"/>
        <v>-</v>
      </c>
      <c r="L1839" s="10" t="str">
        <f t="shared" si="194"/>
        <v>-</v>
      </c>
      <c r="M1839" s="10" t="str">
        <f t="shared" si="195"/>
        <v>-</v>
      </c>
      <c r="N1839" s="10" t="str">
        <f t="shared" si="196"/>
        <v>-</v>
      </c>
    </row>
    <row r="1840" spans="1:14">
      <c r="A1840" s="62" t="s">
        <v>18</v>
      </c>
      <c r="B1840" s="18"/>
      <c r="C1840" s="18"/>
      <c r="D1840" s="19"/>
      <c r="E1840" s="20"/>
      <c r="F1840" s="66"/>
      <c r="G1840" s="18"/>
      <c r="H1840" s="9" t="str">
        <f t="shared" si="192"/>
        <v>-</v>
      </c>
      <c r="I1840" s="109" t="str">
        <f t="shared" si="190"/>
        <v xml:space="preserve"> </v>
      </c>
      <c r="J1840" s="10" t="str">
        <f t="shared" si="191"/>
        <v>-</v>
      </c>
      <c r="K1840" s="10" t="str">
        <f t="shared" si="193"/>
        <v>-</v>
      </c>
      <c r="L1840" s="10" t="str">
        <f t="shared" si="194"/>
        <v>-</v>
      </c>
      <c r="M1840" s="10" t="str">
        <f t="shared" si="195"/>
        <v>-</v>
      </c>
      <c r="N1840" s="10" t="str">
        <f t="shared" si="196"/>
        <v>-</v>
      </c>
    </row>
    <row r="1841" spans="1:14">
      <c r="A1841" s="62" t="s">
        <v>18</v>
      </c>
      <c r="B1841" s="18"/>
      <c r="C1841" s="18"/>
      <c r="D1841" s="19"/>
      <c r="E1841" s="20"/>
      <c r="F1841" s="66"/>
      <c r="G1841" s="18"/>
      <c r="H1841" s="9" t="str">
        <f t="shared" si="192"/>
        <v>-</v>
      </c>
      <c r="I1841" s="109" t="str">
        <f t="shared" si="190"/>
        <v xml:space="preserve"> </v>
      </c>
      <c r="J1841" s="10" t="str">
        <f t="shared" si="191"/>
        <v>-</v>
      </c>
      <c r="K1841" s="10" t="str">
        <f t="shared" si="193"/>
        <v>-</v>
      </c>
      <c r="L1841" s="10" t="str">
        <f t="shared" si="194"/>
        <v>-</v>
      </c>
      <c r="M1841" s="10" t="str">
        <f t="shared" si="195"/>
        <v>-</v>
      </c>
      <c r="N1841" s="10" t="str">
        <f t="shared" si="196"/>
        <v>-</v>
      </c>
    </row>
    <row r="1842" spans="1:14">
      <c r="A1842" s="62" t="s">
        <v>18</v>
      </c>
      <c r="B1842" s="18"/>
      <c r="C1842" s="18"/>
      <c r="D1842" s="19"/>
      <c r="E1842" s="20"/>
      <c r="F1842" s="66"/>
      <c r="G1842" s="18"/>
      <c r="H1842" s="9" t="str">
        <f t="shared" si="192"/>
        <v>-</v>
      </c>
      <c r="I1842" s="109" t="str">
        <f t="shared" si="190"/>
        <v xml:space="preserve"> </v>
      </c>
      <c r="J1842" s="10" t="str">
        <f t="shared" si="191"/>
        <v>-</v>
      </c>
      <c r="K1842" s="10" t="str">
        <f t="shared" si="193"/>
        <v>-</v>
      </c>
      <c r="L1842" s="10" t="str">
        <f t="shared" si="194"/>
        <v>-</v>
      </c>
      <c r="M1842" s="10" t="str">
        <f t="shared" si="195"/>
        <v>-</v>
      </c>
      <c r="N1842" s="10" t="str">
        <f t="shared" si="196"/>
        <v>-</v>
      </c>
    </row>
    <row r="1843" spans="1:14">
      <c r="A1843" s="62" t="s">
        <v>18</v>
      </c>
      <c r="B1843" s="18"/>
      <c r="C1843" s="18"/>
      <c r="D1843" s="19"/>
      <c r="E1843" s="20"/>
      <c r="F1843" s="66"/>
      <c r="G1843" s="18"/>
      <c r="H1843" s="9" t="str">
        <f t="shared" si="192"/>
        <v>-</v>
      </c>
      <c r="I1843" s="109" t="str">
        <f t="shared" si="190"/>
        <v xml:space="preserve"> </v>
      </c>
      <c r="J1843" s="10" t="str">
        <f t="shared" si="191"/>
        <v>-</v>
      </c>
      <c r="K1843" s="10" t="str">
        <f t="shared" si="193"/>
        <v>-</v>
      </c>
      <c r="L1843" s="10" t="str">
        <f t="shared" si="194"/>
        <v>-</v>
      </c>
      <c r="M1843" s="10" t="str">
        <f t="shared" si="195"/>
        <v>-</v>
      </c>
      <c r="N1843" s="10" t="str">
        <f t="shared" si="196"/>
        <v>-</v>
      </c>
    </row>
    <row r="1844" spans="1:14">
      <c r="A1844" s="62" t="s">
        <v>18</v>
      </c>
      <c r="B1844" s="18"/>
      <c r="C1844" s="18"/>
      <c r="D1844" s="19"/>
      <c r="E1844" s="20"/>
      <c r="F1844" s="66"/>
      <c r="G1844" s="18"/>
      <c r="H1844" s="9" t="str">
        <f t="shared" si="192"/>
        <v>-</v>
      </c>
      <c r="I1844" s="109" t="str">
        <f t="shared" si="190"/>
        <v xml:space="preserve"> </v>
      </c>
      <c r="J1844" s="10" t="str">
        <f t="shared" si="191"/>
        <v>-</v>
      </c>
      <c r="K1844" s="10" t="str">
        <f t="shared" si="193"/>
        <v>-</v>
      </c>
      <c r="L1844" s="10" t="str">
        <f t="shared" si="194"/>
        <v>-</v>
      </c>
      <c r="M1844" s="10" t="str">
        <f t="shared" si="195"/>
        <v>-</v>
      </c>
      <c r="N1844" s="10" t="str">
        <f t="shared" si="196"/>
        <v>-</v>
      </c>
    </row>
    <row r="1845" spans="1:14">
      <c r="A1845" s="62" t="s">
        <v>18</v>
      </c>
      <c r="B1845" s="18"/>
      <c r="C1845" s="18"/>
      <c r="D1845" s="19"/>
      <c r="E1845" s="20"/>
      <c r="F1845" s="66"/>
      <c r="G1845" s="18"/>
      <c r="H1845" s="9" t="str">
        <f t="shared" si="192"/>
        <v>-</v>
      </c>
      <c r="I1845" s="109" t="str">
        <f t="shared" si="190"/>
        <v xml:space="preserve"> </v>
      </c>
      <c r="J1845" s="10" t="str">
        <f t="shared" si="191"/>
        <v>-</v>
      </c>
      <c r="K1845" s="10" t="str">
        <f t="shared" si="193"/>
        <v>-</v>
      </c>
      <c r="L1845" s="10" t="str">
        <f t="shared" si="194"/>
        <v>-</v>
      </c>
      <c r="M1845" s="10" t="str">
        <f t="shared" si="195"/>
        <v>-</v>
      </c>
      <c r="N1845" s="10" t="str">
        <f t="shared" si="196"/>
        <v>-</v>
      </c>
    </row>
    <row r="1846" spans="1:14">
      <c r="A1846" s="62" t="s">
        <v>18</v>
      </c>
      <c r="B1846" s="18"/>
      <c r="C1846" s="18"/>
      <c r="D1846" s="19"/>
      <c r="E1846" s="20"/>
      <c r="F1846" s="66"/>
      <c r="G1846" s="18"/>
      <c r="H1846" s="9" t="str">
        <f t="shared" si="192"/>
        <v>-</v>
      </c>
      <c r="I1846" s="109" t="str">
        <f t="shared" si="190"/>
        <v xml:space="preserve"> </v>
      </c>
      <c r="J1846" s="10" t="str">
        <f t="shared" si="191"/>
        <v>-</v>
      </c>
      <c r="K1846" s="10" t="str">
        <f t="shared" si="193"/>
        <v>-</v>
      </c>
      <c r="L1846" s="10" t="str">
        <f t="shared" si="194"/>
        <v>-</v>
      </c>
      <c r="M1846" s="10" t="str">
        <f t="shared" si="195"/>
        <v>-</v>
      </c>
      <c r="N1846" s="10" t="str">
        <f t="shared" si="196"/>
        <v>-</v>
      </c>
    </row>
    <row r="1847" spans="1:14">
      <c r="A1847" s="62" t="s">
        <v>18</v>
      </c>
      <c r="B1847" s="18"/>
      <c r="C1847" s="18"/>
      <c r="D1847" s="19"/>
      <c r="E1847" s="20"/>
      <c r="F1847" s="66"/>
      <c r="G1847" s="18"/>
      <c r="H1847" s="9" t="str">
        <f t="shared" si="192"/>
        <v>-</v>
      </c>
      <c r="I1847" s="109" t="str">
        <f t="shared" si="190"/>
        <v xml:space="preserve"> </v>
      </c>
      <c r="J1847" s="10" t="str">
        <f t="shared" si="191"/>
        <v>-</v>
      </c>
      <c r="K1847" s="10" t="str">
        <f t="shared" si="193"/>
        <v>-</v>
      </c>
      <c r="L1847" s="10" t="str">
        <f t="shared" si="194"/>
        <v>-</v>
      </c>
      <c r="M1847" s="10" t="str">
        <f t="shared" si="195"/>
        <v>-</v>
      </c>
      <c r="N1847" s="10" t="str">
        <f t="shared" si="196"/>
        <v>-</v>
      </c>
    </row>
    <row r="1848" spans="1:14">
      <c r="A1848" s="62" t="s">
        <v>18</v>
      </c>
      <c r="B1848" s="18"/>
      <c r="C1848" s="18"/>
      <c r="D1848" s="19"/>
      <c r="E1848" s="20"/>
      <c r="F1848" s="66"/>
      <c r="G1848" s="18"/>
      <c r="H1848" s="9" t="str">
        <f t="shared" si="192"/>
        <v>-</v>
      </c>
      <c r="I1848" s="109" t="str">
        <f t="shared" si="190"/>
        <v xml:space="preserve"> </v>
      </c>
      <c r="J1848" s="10" t="str">
        <f t="shared" si="191"/>
        <v>-</v>
      </c>
      <c r="K1848" s="10" t="str">
        <f t="shared" si="193"/>
        <v>-</v>
      </c>
      <c r="L1848" s="10" t="str">
        <f t="shared" si="194"/>
        <v>-</v>
      </c>
      <c r="M1848" s="10" t="str">
        <f t="shared" si="195"/>
        <v>-</v>
      </c>
      <c r="N1848" s="10" t="str">
        <f t="shared" si="196"/>
        <v>-</v>
      </c>
    </row>
    <row r="1849" spans="1:14">
      <c r="A1849" s="62" t="s">
        <v>18</v>
      </c>
      <c r="B1849" s="18"/>
      <c r="C1849" s="18"/>
      <c r="D1849" s="19"/>
      <c r="E1849" s="20"/>
      <c r="F1849" s="66"/>
      <c r="G1849" s="18"/>
      <c r="H1849" s="9" t="str">
        <f t="shared" si="192"/>
        <v>-</v>
      </c>
      <c r="I1849" s="109" t="str">
        <f t="shared" si="190"/>
        <v xml:space="preserve"> </v>
      </c>
      <c r="J1849" s="10" t="str">
        <f t="shared" si="191"/>
        <v>-</v>
      </c>
      <c r="K1849" s="10" t="str">
        <f t="shared" si="193"/>
        <v>-</v>
      </c>
      <c r="L1849" s="10" t="str">
        <f t="shared" si="194"/>
        <v>-</v>
      </c>
      <c r="M1849" s="10" t="str">
        <f t="shared" si="195"/>
        <v>-</v>
      </c>
      <c r="N1849" s="10" t="str">
        <f t="shared" si="196"/>
        <v>-</v>
      </c>
    </row>
    <row r="1850" spans="1:14">
      <c r="A1850" s="62" t="s">
        <v>18</v>
      </c>
      <c r="B1850" s="18"/>
      <c r="C1850" s="18"/>
      <c r="D1850" s="19"/>
      <c r="E1850" s="20"/>
      <c r="F1850" s="66"/>
      <c r="G1850" s="18"/>
      <c r="H1850" s="9" t="str">
        <f t="shared" si="192"/>
        <v>-</v>
      </c>
      <c r="I1850" s="109" t="str">
        <f t="shared" si="190"/>
        <v xml:space="preserve"> </v>
      </c>
      <c r="J1850" s="10" t="str">
        <f t="shared" si="191"/>
        <v>-</v>
      </c>
      <c r="K1850" s="10" t="str">
        <f t="shared" si="193"/>
        <v>-</v>
      </c>
      <c r="L1850" s="10" t="str">
        <f t="shared" si="194"/>
        <v>-</v>
      </c>
      <c r="M1850" s="10" t="str">
        <f t="shared" si="195"/>
        <v>-</v>
      </c>
      <c r="N1850" s="10" t="str">
        <f t="shared" si="196"/>
        <v>-</v>
      </c>
    </row>
    <row r="1851" spans="1:14">
      <c r="A1851" s="62" t="s">
        <v>18</v>
      </c>
      <c r="B1851" s="18"/>
      <c r="C1851" s="18"/>
      <c r="D1851" s="19"/>
      <c r="E1851" s="20"/>
      <c r="F1851" s="66"/>
      <c r="G1851" s="18"/>
      <c r="H1851" s="9" t="str">
        <f t="shared" si="192"/>
        <v>-</v>
      </c>
      <c r="I1851" s="109" t="str">
        <f t="shared" si="190"/>
        <v xml:space="preserve"> </v>
      </c>
      <c r="J1851" s="10" t="str">
        <f t="shared" si="191"/>
        <v>-</v>
      </c>
      <c r="K1851" s="10" t="str">
        <f t="shared" si="193"/>
        <v>-</v>
      </c>
      <c r="L1851" s="10" t="str">
        <f t="shared" si="194"/>
        <v>-</v>
      </c>
      <c r="M1851" s="10" t="str">
        <f t="shared" si="195"/>
        <v>-</v>
      </c>
      <c r="N1851" s="10" t="str">
        <f t="shared" si="196"/>
        <v>-</v>
      </c>
    </row>
    <row r="1852" spans="1:14">
      <c r="A1852" s="62" t="s">
        <v>18</v>
      </c>
      <c r="B1852" s="18"/>
      <c r="C1852" s="18"/>
      <c r="D1852" s="19"/>
      <c r="E1852" s="20"/>
      <c r="F1852" s="66"/>
      <c r="G1852" s="18"/>
      <c r="H1852" s="9" t="str">
        <f t="shared" si="192"/>
        <v>-</v>
      </c>
      <c r="I1852" s="109" t="str">
        <f t="shared" si="190"/>
        <v xml:space="preserve"> </v>
      </c>
      <c r="J1852" s="10" t="str">
        <f t="shared" si="191"/>
        <v>-</v>
      </c>
      <c r="K1852" s="10" t="str">
        <f t="shared" si="193"/>
        <v>-</v>
      </c>
      <c r="L1852" s="10" t="str">
        <f t="shared" si="194"/>
        <v>-</v>
      </c>
      <c r="M1852" s="10" t="str">
        <f t="shared" si="195"/>
        <v>-</v>
      </c>
      <c r="N1852" s="10" t="str">
        <f t="shared" si="196"/>
        <v>-</v>
      </c>
    </row>
    <row r="1853" spans="1:14">
      <c r="A1853" s="62" t="s">
        <v>18</v>
      </c>
      <c r="B1853" s="18"/>
      <c r="C1853" s="18"/>
      <c r="D1853" s="19"/>
      <c r="E1853" s="20"/>
      <c r="F1853" s="66"/>
      <c r="G1853" s="18"/>
      <c r="H1853" s="9" t="str">
        <f t="shared" si="192"/>
        <v>-</v>
      </c>
      <c r="I1853" s="109" t="str">
        <f t="shared" si="190"/>
        <v xml:space="preserve"> </v>
      </c>
      <c r="J1853" s="10" t="str">
        <f t="shared" si="191"/>
        <v>-</v>
      </c>
      <c r="K1853" s="10" t="str">
        <f t="shared" si="193"/>
        <v>-</v>
      </c>
      <c r="L1853" s="10" t="str">
        <f t="shared" si="194"/>
        <v>-</v>
      </c>
      <c r="M1853" s="10" t="str">
        <f t="shared" si="195"/>
        <v>-</v>
      </c>
      <c r="N1853" s="10" t="str">
        <f t="shared" si="196"/>
        <v>-</v>
      </c>
    </row>
    <row r="1854" spans="1:14">
      <c r="A1854" s="62" t="s">
        <v>18</v>
      </c>
      <c r="B1854" s="18"/>
      <c r="C1854" s="18"/>
      <c r="D1854" s="19"/>
      <c r="E1854" s="20"/>
      <c r="F1854" s="66"/>
      <c r="G1854" s="18"/>
      <c r="H1854" s="9" t="str">
        <f t="shared" si="192"/>
        <v>-</v>
      </c>
      <c r="I1854" s="109" t="str">
        <f t="shared" si="190"/>
        <v xml:space="preserve"> </v>
      </c>
      <c r="J1854" s="10" t="str">
        <f t="shared" si="191"/>
        <v>-</v>
      </c>
      <c r="K1854" s="10" t="str">
        <f t="shared" si="193"/>
        <v>-</v>
      </c>
      <c r="L1854" s="10" t="str">
        <f t="shared" si="194"/>
        <v>-</v>
      </c>
      <c r="M1854" s="10" t="str">
        <f t="shared" si="195"/>
        <v>-</v>
      </c>
      <c r="N1854" s="10" t="str">
        <f t="shared" si="196"/>
        <v>-</v>
      </c>
    </row>
    <row r="1855" spans="1:14">
      <c r="A1855" s="62" t="s">
        <v>18</v>
      </c>
      <c r="B1855" s="18"/>
      <c r="C1855" s="18"/>
      <c r="D1855" s="19"/>
      <c r="E1855" s="20"/>
      <c r="F1855" s="66"/>
      <c r="G1855" s="18"/>
      <c r="H1855" s="9" t="str">
        <f t="shared" si="192"/>
        <v>-</v>
      </c>
      <c r="I1855" s="109" t="str">
        <f t="shared" si="190"/>
        <v xml:space="preserve"> </v>
      </c>
      <c r="J1855" s="10" t="str">
        <f t="shared" si="191"/>
        <v>-</v>
      </c>
      <c r="K1855" s="10" t="str">
        <f t="shared" si="193"/>
        <v>-</v>
      </c>
      <c r="L1855" s="10" t="str">
        <f t="shared" si="194"/>
        <v>-</v>
      </c>
      <c r="M1855" s="10" t="str">
        <f t="shared" si="195"/>
        <v>-</v>
      </c>
      <c r="N1855" s="10" t="str">
        <f t="shared" si="196"/>
        <v>-</v>
      </c>
    </row>
    <row r="1856" spans="1:14">
      <c r="A1856" s="62" t="s">
        <v>18</v>
      </c>
      <c r="B1856" s="18"/>
      <c r="C1856" s="18"/>
      <c r="D1856" s="19"/>
      <c r="E1856" s="20"/>
      <c r="F1856" s="66"/>
      <c r="G1856" s="18"/>
      <c r="H1856" s="9" t="str">
        <f t="shared" si="192"/>
        <v>-</v>
      </c>
      <c r="I1856" s="109" t="str">
        <f t="shared" si="190"/>
        <v xml:space="preserve"> </v>
      </c>
      <c r="J1856" s="10" t="str">
        <f t="shared" si="191"/>
        <v>-</v>
      </c>
      <c r="K1856" s="10" t="str">
        <f t="shared" si="193"/>
        <v>-</v>
      </c>
      <c r="L1856" s="10" t="str">
        <f t="shared" si="194"/>
        <v>-</v>
      </c>
      <c r="M1856" s="10" t="str">
        <f t="shared" si="195"/>
        <v>-</v>
      </c>
      <c r="N1856" s="10" t="str">
        <f t="shared" si="196"/>
        <v>-</v>
      </c>
    </row>
    <row r="1857" spans="1:14">
      <c r="A1857" s="62" t="s">
        <v>18</v>
      </c>
      <c r="B1857" s="18"/>
      <c r="C1857" s="18"/>
      <c r="D1857" s="19"/>
      <c r="E1857" s="20"/>
      <c r="F1857" s="66"/>
      <c r="G1857" s="18"/>
      <c r="H1857" s="9" t="str">
        <f t="shared" si="192"/>
        <v>-</v>
      </c>
      <c r="I1857" s="109" t="str">
        <f t="shared" ref="I1857:I1920" si="197">TRIM(B1857) &amp; " " &amp; TRIM(C1857)</f>
        <v xml:space="preserve"> </v>
      </c>
      <c r="J1857" s="10" t="str">
        <f t="shared" ref="J1857:J1920" si="198">IF(B1857&gt;"",VLOOKUP($E1857&amp;$D1857,_DeterminaCategorie,5,TRUE),"-")</f>
        <v>-</v>
      </c>
      <c r="K1857" s="10" t="str">
        <f t="shared" si="193"/>
        <v>-</v>
      </c>
      <c r="L1857" s="10" t="str">
        <f t="shared" si="194"/>
        <v>-</v>
      </c>
      <c r="M1857" s="10" t="str">
        <f t="shared" si="195"/>
        <v>-</v>
      </c>
      <c r="N1857" s="10" t="str">
        <f t="shared" si="196"/>
        <v>-</v>
      </c>
    </row>
    <row r="1858" spans="1:14">
      <c r="A1858" s="62" t="s">
        <v>18</v>
      </c>
      <c r="B1858" s="18"/>
      <c r="C1858" s="18"/>
      <c r="D1858" s="19"/>
      <c r="E1858" s="20"/>
      <c r="F1858" s="66"/>
      <c r="G1858" s="18"/>
      <c r="H1858" s="9" t="str">
        <f t="shared" ref="H1858:H1921" si="199">IF(COUNTA($B1858)&gt;0,IF(COUNTIFS($B$2:$B$2502,$B1858,$C$2:$C$2502,$C1858,$D$2:$D$2502,$D1858)&gt;1,"Duplicato","ok"),"-")</f>
        <v>-</v>
      </c>
      <c r="I1858" s="109" t="str">
        <f t="shared" si="197"/>
        <v xml:space="preserve"> </v>
      </c>
      <c r="J1858" s="10" t="str">
        <f t="shared" si="198"/>
        <v>-</v>
      </c>
      <c r="K1858" s="10" t="str">
        <f t="shared" ref="K1858:K1921" si="200">IF($B1858&gt;"",VLOOKUP($E1858&amp;$D1858,_DeterminaCategorie,3,TRUE),"-")</f>
        <v>-</v>
      </c>
      <c r="L1858" s="10" t="str">
        <f t="shared" ref="L1858:L1921" si="201">IF($B1858&gt;"",VLOOKUP($E1858&amp;$D1858,_DeterminaCategorie,4,TRUE),"-")</f>
        <v>-</v>
      </c>
      <c r="M1858" s="10" t="str">
        <f t="shared" ref="M1858:M1921" si="202">IF($B1858&gt;"",VLOOKUP($E1858&amp;$D1858,_DeterminaCategorie,6,TRUE),"-")</f>
        <v>-</v>
      </c>
      <c r="N1858" s="10" t="str">
        <f t="shared" ref="N1858:N1921" si="203">IF($B1858&gt;"",VLOOKUP($E1858&amp;$D1858,_DeterminaCategorie,7,TRUE),"-")</f>
        <v>-</v>
      </c>
    </row>
    <row r="1859" spans="1:14">
      <c r="A1859" s="62" t="s">
        <v>18</v>
      </c>
      <c r="B1859" s="18"/>
      <c r="C1859" s="18"/>
      <c r="D1859" s="19"/>
      <c r="E1859" s="20"/>
      <c r="F1859" s="66"/>
      <c r="G1859" s="18"/>
      <c r="H1859" s="9" t="str">
        <f t="shared" si="199"/>
        <v>-</v>
      </c>
      <c r="I1859" s="109" t="str">
        <f t="shared" si="197"/>
        <v xml:space="preserve"> </v>
      </c>
      <c r="J1859" s="10" t="str">
        <f t="shared" si="198"/>
        <v>-</v>
      </c>
      <c r="K1859" s="10" t="str">
        <f t="shared" si="200"/>
        <v>-</v>
      </c>
      <c r="L1859" s="10" t="str">
        <f t="shared" si="201"/>
        <v>-</v>
      </c>
      <c r="M1859" s="10" t="str">
        <f t="shared" si="202"/>
        <v>-</v>
      </c>
      <c r="N1859" s="10" t="str">
        <f t="shared" si="203"/>
        <v>-</v>
      </c>
    </row>
    <row r="1860" spans="1:14">
      <c r="A1860" s="62" t="s">
        <v>18</v>
      </c>
      <c r="B1860" s="18"/>
      <c r="C1860" s="18"/>
      <c r="D1860" s="19"/>
      <c r="E1860" s="20"/>
      <c r="F1860" s="66"/>
      <c r="G1860" s="18"/>
      <c r="H1860" s="9" t="str">
        <f t="shared" si="199"/>
        <v>-</v>
      </c>
      <c r="I1860" s="109" t="str">
        <f t="shared" si="197"/>
        <v xml:space="preserve"> </v>
      </c>
      <c r="J1860" s="10" t="str">
        <f t="shared" si="198"/>
        <v>-</v>
      </c>
      <c r="K1860" s="10" t="str">
        <f t="shared" si="200"/>
        <v>-</v>
      </c>
      <c r="L1860" s="10" t="str">
        <f t="shared" si="201"/>
        <v>-</v>
      </c>
      <c r="M1860" s="10" t="str">
        <f t="shared" si="202"/>
        <v>-</v>
      </c>
      <c r="N1860" s="10" t="str">
        <f t="shared" si="203"/>
        <v>-</v>
      </c>
    </row>
    <row r="1861" spans="1:14">
      <c r="A1861" s="62" t="s">
        <v>18</v>
      </c>
      <c r="B1861" s="18"/>
      <c r="C1861" s="18"/>
      <c r="D1861" s="19"/>
      <c r="E1861" s="20"/>
      <c r="F1861" s="66"/>
      <c r="G1861" s="18"/>
      <c r="H1861" s="9" t="str">
        <f t="shared" si="199"/>
        <v>-</v>
      </c>
      <c r="I1861" s="109" t="str">
        <f t="shared" si="197"/>
        <v xml:space="preserve"> </v>
      </c>
      <c r="J1861" s="10" t="str">
        <f t="shared" si="198"/>
        <v>-</v>
      </c>
      <c r="K1861" s="10" t="str">
        <f t="shared" si="200"/>
        <v>-</v>
      </c>
      <c r="L1861" s="10" t="str">
        <f t="shared" si="201"/>
        <v>-</v>
      </c>
      <c r="M1861" s="10" t="str">
        <f t="shared" si="202"/>
        <v>-</v>
      </c>
      <c r="N1861" s="10" t="str">
        <f t="shared" si="203"/>
        <v>-</v>
      </c>
    </row>
    <row r="1862" spans="1:14">
      <c r="A1862" s="62" t="s">
        <v>18</v>
      </c>
      <c r="B1862" s="18"/>
      <c r="C1862" s="18"/>
      <c r="D1862" s="19"/>
      <c r="E1862" s="20"/>
      <c r="F1862" s="66"/>
      <c r="G1862" s="18"/>
      <c r="H1862" s="9" t="str">
        <f t="shared" si="199"/>
        <v>-</v>
      </c>
      <c r="I1862" s="109" t="str">
        <f t="shared" si="197"/>
        <v xml:space="preserve"> </v>
      </c>
      <c r="J1862" s="10" t="str">
        <f t="shared" si="198"/>
        <v>-</v>
      </c>
      <c r="K1862" s="10" t="str">
        <f t="shared" si="200"/>
        <v>-</v>
      </c>
      <c r="L1862" s="10" t="str">
        <f t="shared" si="201"/>
        <v>-</v>
      </c>
      <c r="M1862" s="10" t="str">
        <f t="shared" si="202"/>
        <v>-</v>
      </c>
      <c r="N1862" s="10" t="str">
        <f t="shared" si="203"/>
        <v>-</v>
      </c>
    </row>
    <row r="1863" spans="1:14">
      <c r="A1863" s="62" t="s">
        <v>18</v>
      </c>
      <c r="B1863" s="18"/>
      <c r="C1863" s="18"/>
      <c r="D1863" s="19"/>
      <c r="E1863" s="20"/>
      <c r="F1863" s="66"/>
      <c r="G1863" s="18"/>
      <c r="H1863" s="9" t="str">
        <f t="shared" si="199"/>
        <v>-</v>
      </c>
      <c r="I1863" s="109" t="str">
        <f t="shared" si="197"/>
        <v xml:space="preserve"> </v>
      </c>
      <c r="J1863" s="10" t="str">
        <f t="shared" si="198"/>
        <v>-</v>
      </c>
      <c r="K1863" s="10" t="str">
        <f t="shared" si="200"/>
        <v>-</v>
      </c>
      <c r="L1863" s="10" t="str">
        <f t="shared" si="201"/>
        <v>-</v>
      </c>
      <c r="M1863" s="10" t="str">
        <f t="shared" si="202"/>
        <v>-</v>
      </c>
      <c r="N1863" s="10" t="str">
        <f t="shared" si="203"/>
        <v>-</v>
      </c>
    </row>
    <row r="1864" spans="1:14">
      <c r="A1864" s="62" t="s">
        <v>18</v>
      </c>
      <c r="B1864" s="18"/>
      <c r="C1864" s="18"/>
      <c r="D1864" s="19"/>
      <c r="E1864" s="20"/>
      <c r="F1864" s="66"/>
      <c r="G1864" s="18"/>
      <c r="H1864" s="9" t="str">
        <f t="shared" si="199"/>
        <v>-</v>
      </c>
      <c r="I1864" s="109" t="str">
        <f t="shared" si="197"/>
        <v xml:space="preserve"> </v>
      </c>
      <c r="J1864" s="10" t="str">
        <f t="shared" si="198"/>
        <v>-</v>
      </c>
      <c r="K1864" s="10" t="str">
        <f t="shared" si="200"/>
        <v>-</v>
      </c>
      <c r="L1864" s="10" t="str">
        <f t="shared" si="201"/>
        <v>-</v>
      </c>
      <c r="M1864" s="10" t="str">
        <f t="shared" si="202"/>
        <v>-</v>
      </c>
      <c r="N1864" s="10" t="str">
        <f t="shared" si="203"/>
        <v>-</v>
      </c>
    </row>
    <row r="1865" spans="1:14">
      <c r="A1865" s="62" t="s">
        <v>18</v>
      </c>
      <c r="B1865" s="18"/>
      <c r="C1865" s="18"/>
      <c r="D1865" s="19"/>
      <c r="E1865" s="20"/>
      <c r="F1865" s="66"/>
      <c r="G1865" s="18"/>
      <c r="H1865" s="9" t="str">
        <f t="shared" si="199"/>
        <v>-</v>
      </c>
      <c r="I1865" s="109" t="str">
        <f t="shared" si="197"/>
        <v xml:space="preserve"> </v>
      </c>
      <c r="J1865" s="10" t="str">
        <f t="shared" si="198"/>
        <v>-</v>
      </c>
      <c r="K1865" s="10" t="str">
        <f t="shared" si="200"/>
        <v>-</v>
      </c>
      <c r="L1865" s="10" t="str">
        <f t="shared" si="201"/>
        <v>-</v>
      </c>
      <c r="M1865" s="10" t="str">
        <f t="shared" si="202"/>
        <v>-</v>
      </c>
      <c r="N1865" s="10" t="str">
        <f t="shared" si="203"/>
        <v>-</v>
      </c>
    </row>
    <row r="1866" spans="1:14">
      <c r="A1866" s="62" t="s">
        <v>18</v>
      </c>
      <c r="B1866" s="18"/>
      <c r="C1866" s="18"/>
      <c r="D1866" s="19"/>
      <c r="E1866" s="20"/>
      <c r="F1866" s="66"/>
      <c r="G1866" s="18"/>
      <c r="H1866" s="9" t="str">
        <f t="shared" si="199"/>
        <v>-</v>
      </c>
      <c r="I1866" s="109" t="str">
        <f t="shared" si="197"/>
        <v xml:space="preserve"> </v>
      </c>
      <c r="J1866" s="10" t="str">
        <f t="shared" si="198"/>
        <v>-</v>
      </c>
      <c r="K1866" s="10" t="str">
        <f t="shared" si="200"/>
        <v>-</v>
      </c>
      <c r="L1866" s="10" t="str">
        <f t="shared" si="201"/>
        <v>-</v>
      </c>
      <c r="M1866" s="10" t="str">
        <f t="shared" si="202"/>
        <v>-</v>
      </c>
      <c r="N1866" s="10" t="str">
        <f t="shared" si="203"/>
        <v>-</v>
      </c>
    </row>
    <row r="1867" spans="1:14">
      <c r="A1867" s="62" t="s">
        <v>18</v>
      </c>
      <c r="B1867" s="18"/>
      <c r="C1867" s="18"/>
      <c r="D1867" s="19"/>
      <c r="E1867" s="20"/>
      <c r="F1867" s="66"/>
      <c r="G1867" s="18"/>
      <c r="H1867" s="9" t="str">
        <f t="shared" si="199"/>
        <v>-</v>
      </c>
      <c r="I1867" s="109" t="str">
        <f t="shared" si="197"/>
        <v xml:space="preserve"> </v>
      </c>
      <c r="J1867" s="10" t="str">
        <f t="shared" si="198"/>
        <v>-</v>
      </c>
      <c r="K1867" s="10" t="str">
        <f t="shared" si="200"/>
        <v>-</v>
      </c>
      <c r="L1867" s="10" t="str">
        <f t="shared" si="201"/>
        <v>-</v>
      </c>
      <c r="M1867" s="10" t="str">
        <f t="shared" si="202"/>
        <v>-</v>
      </c>
      <c r="N1867" s="10" t="str">
        <f t="shared" si="203"/>
        <v>-</v>
      </c>
    </row>
    <row r="1868" spans="1:14">
      <c r="A1868" s="62" t="s">
        <v>18</v>
      </c>
      <c r="B1868" s="18"/>
      <c r="C1868" s="18"/>
      <c r="D1868" s="19"/>
      <c r="E1868" s="20"/>
      <c r="F1868" s="66"/>
      <c r="G1868" s="18"/>
      <c r="H1868" s="9" t="str">
        <f t="shared" si="199"/>
        <v>-</v>
      </c>
      <c r="I1868" s="109" t="str">
        <f t="shared" si="197"/>
        <v xml:space="preserve"> </v>
      </c>
      <c r="J1868" s="10" t="str">
        <f t="shared" si="198"/>
        <v>-</v>
      </c>
      <c r="K1868" s="10" t="str">
        <f t="shared" si="200"/>
        <v>-</v>
      </c>
      <c r="L1868" s="10" t="str">
        <f t="shared" si="201"/>
        <v>-</v>
      </c>
      <c r="M1868" s="10" t="str">
        <f t="shared" si="202"/>
        <v>-</v>
      </c>
      <c r="N1868" s="10" t="str">
        <f t="shared" si="203"/>
        <v>-</v>
      </c>
    </row>
    <row r="1869" spans="1:14">
      <c r="A1869" s="62" t="s">
        <v>18</v>
      </c>
      <c r="B1869" s="18"/>
      <c r="C1869" s="18"/>
      <c r="D1869" s="19"/>
      <c r="E1869" s="20"/>
      <c r="F1869" s="66"/>
      <c r="G1869" s="18"/>
      <c r="H1869" s="9" t="str">
        <f t="shared" si="199"/>
        <v>-</v>
      </c>
      <c r="I1869" s="109" t="str">
        <f t="shared" si="197"/>
        <v xml:space="preserve"> </v>
      </c>
      <c r="J1869" s="10" t="str">
        <f t="shared" si="198"/>
        <v>-</v>
      </c>
      <c r="K1869" s="10" t="str">
        <f t="shared" si="200"/>
        <v>-</v>
      </c>
      <c r="L1869" s="10" t="str">
        <f t="shared" si="201"/>
        <v>-</v>
      </c>
      <c r="M1869" s="10" t="str">
        <f t="shared" si="202"/>
        <v>-</v>
      </c>
      <c r="N1869" s="10" t="str">
        <f t="shared" si="203"/>
        <v>-</v>
      </c>
    </row>
    <row r="1870" spans="1:14">
      <c r="A1870" s="62" t="s">
        <v>18</v>
      </c>
      <c r="B1870" s="18"/>
      <c r="C1870" s="18"/>
      <c r="D1870" s="19"/>
      <c r="E1870" s="20"/>
      <c r="F1870" s="66"/>
      <c r="G1870" s="18"/>
      <c r="H1870" s="9" t="str">
        <f t="shared" si="199"/>
        <v>-</v>
      </c>
      <c r="I1870" s="109" t="str">
        <f t="shared" si="197"/>
        <v xml:space="preserve"> </v>
      </c>
      <c r="J1870" s="10" t="str">
        <f t="shared" si="198"/>
        <v>-</v>
      </c>
      <c r="K1870" s="10" t="str">
        <f t="shared" si="200"/>
        <v>-</v>
      </c>
      <c r="L1870" s="10" t="str">
        <f t="shared" si="201"/>
        <v>-</v>
      </c>
      <c r="M1870" s="10" t="str">
        <f t="shared" si="202"/>
        <v>-</v>
      </c>
      <c r="N1870" s="10" t="str">
        <f t="shared" si="203"/>
        <v>-</v>
      </c>
    </row>
    <row r="1871" spans="1:14">
      <c r="A1871" s="62" t="s">
        <v>18</v>
      </c>
      <c r="B1871" s="18"/>
      <c r="C1871" s="18"/>
      <c r="D1871" s="19"/>
      <c r="E1871" s="20"/>
      <c r="F1871" s="66"/>
      <c r="G1871" s="18"/>
      <c r="H1871" s="9" t="str">
        <f t="shared" si="199"/>
        <v>-</v>
      </c>
      <c r="I1871" s="109" t="str">
        <f t="shared" si="197"/>
        <v xml:space="preserve"> </v>
      </c>
      <c r="J1871" s="10" t="str">
        <f t="shared" si="198"/>
        <v>-</v>
      </c>
      <c r="K1871" s="10" t="str">
        <f t="shared" si="200"/>
        <v>-</v>
      </c>
      <c r="L1871" s="10" t="str">
        <f t="shared" si="201"/>
        <v>-</v>
      </c>
      <c r="M1871" s="10" t="str">
        <f t="shared" si="202"/>
        <v>-</v>
      </c>
      <c r="N1871" s="10" t="str">
        <f t="shared" si="203"/>
        <v>-</v>
      </c>
    </row>
    <row r="1872" spans="1:14">
      <c r="A1872" s="62" t="s">
        <v>18</v>
      </c>
      <c r="B1872" s="18"/>
      <c r="C1872" s="18"/>
      <c r="D1872" s="19"/>
      <c r="E1872" s="20"/>
      <c r="F1872" s="66"/>
      <c r="G1872" s="18"/>
      <c r="H1872" s="9" t="str">
        <f t="shared" si="199"/>
        <v>-</v>
      </c>
      <c r="I1872" s="109" t="str">
        <f t="shared" si="197"/>
        <v xml:space="preserve"> </v>
      </c>
      <c r="J1872" s="10" t="str">
        <f t="shared" si="198"/>
        <v>-</v>
      </c>
      <c r="K1872" s="10" t="str">
        <f t="shared" si="200"/>
        <v>-</v>
      </c>
      <c r="L1872" s="10" t="str">
        <f t="shared" si="201"/>
        <v>-</v>
      </c>
      <c r="M1872" s="10" t="str">
        <f t="shared" si="202"/>
        <v>-</v>
      </c>
      <c r="N1872" s="10" t="str">
        <f t="shared" si="203"/>
        <v>-</v>
      </c>
    </row>
    <row r="1873" spans="1:14">
      <c r="A1873" s="62" t="s">
        <v>18</v>
      </c>
      <c r="B1873" s="18"/>
      <c r="C1873" s="18"/>
      <c r="D1873" s="19"/>
      <c r="E1873" s="20"/>
      <c r="F1873" s="66"/>
      <c r="G1873" s="18"/>
      <c r="H1873" s="9" t="str">
        <f t="shared" si="199"/>
        <v>-</v>
      </c>
      <c r="I1873" s="109" t="str">
        <f t="shared" si="197"/>
        <v xml:space="preserve"> </v>
      </c>
      <c r="J1873" s="10" t="str">
        <f t="shared" si="198"/>
        <v>-</v>
      </c>
      <c r="K1873" s="10" t="str">
        <f t="shared" si="200"/>
        <v>-</v>
      </c>
      <c r="L1873" s="10" t="str">
        <f t="shared" si="201"/>
        <v>-</v>
      </c>
      <c r="M1873" s="10" t="str">
        <f t="shared" si="202"/>
        <v>-</v>
      </c>
      <c r="N1873" s="10" t="str">
        <f t="shared" si="203"/>
        <v>-</v>
      </c>
    </row>
    <row r="1874" spans="1:14">
      <c r="A1874" s="62" t="s">
        <v>18</v>
      </c>
      <c r="B1874" s="18"/>
      <c r="C1874" s="18"/>
      <c r="D1874" s="19"/>
      <c r="E1874" s="20"/>
      <c r="F1874" s="66"/>
      <c r="G1874" s="18"/>
      <c r="H1874" s="9" t="str">
        <f t="shared" si="199"/>
        <v>-</v>
      </c>
      <c r="I1874" s="109" t="str">
        <f t="shared" si="197"/>
        <v xml:space="preserve"> </v>
      </c>
      <c r="J1874" s="10" t="str">
        <f t="shared" si="198"/>
        <v>-</v>
      </c>
      <c r="K1874" s="10" t="str">
        <f t="shared" si="200"/>
        <v>-</v>
      </c>
      <c r="L1874" s="10" t="str">
        <f t="shared" si="201"/>
        <v>-</v>
      </c>
      <c r="M1874" s="10" t="str">
        <f t="shared" si="202"/>
        <v>-</v>
      </c>
      <c r="N1874" s="10" t="str">
        <f t="shared" si="203"/>
        <v>-</v>
      </c>
    </row>
    <row r="1875" spans="1:14">
      <c r="A1875" s="62" t="s">
        <v>18</v>
      </c>
      <c r="B1875" s="18"/>
      <c r="C1875" s="18"/>
      <c r="D1875" s="19"/>
      <c r="E1875" s="20"/>
      <c r="F1875" s="66"/>
      <c r="G1875" s="18"/>
      <c r="H1875" s="9" t="str">
        <f t="shared" si="199"/>
        <v>-</v>
      </c>
      <c r="I1875" s="109" t="str">
        <f t="shared" si="197"/>
        <v xml:space="preserve"> </v>
      </c>
      <c r="J1875" s="10" t="str">
        <f t="shared" si="198"/>
        <v>-</v>
      </c>
      <c r="K1875" s="10" t="str">
        <f t="shared" si="200"/>
        <v>-</v>
      </c>
      <c r="L1875" s="10" t="str">
        <f t="shared" si="201"/>
        <v>-</v>
      </c>
      <c r="M1875" s="10" t="str">
        <f t="shared" si="202"/>
        <v>-</v>
      </c>
      <c r="N1875" s="10" t="str">
        <f t="shared" si="203"/>
        <v>-</v>
      </c>
    </row>
    <row r="1876" spans="1:14">
      <c r="A1876" s="62" t="s">
        <v>18</v>
      </c>
      <c r="B1876" s="18"/>
      <c r="C1876" s="18"/>
      <c r="D1876" s="19"/>
      <c r="E1876" s="20"/>
      <c r="F1876" s="66"/>
      <c r="G1876" s="18"/>
      <c r="H1876" s="9" t="str">
        <f t="shared" si="199"/>
        <v>-</v>
      </c>
      <c r="I1876" s="109" t="str">
        <f t="shared" si="197"/>
        <v xml:space="preserve"> </v>
      </c>
      <c r="J1876" s="10" t="str">
        <f t="shared" si="198"/>
        <v>-</v>
      </c>
      <c r="K1876" s="10" t="str">
        <f t="shared" si="200"/>
        <v>-</v>
      </c>
      <c r="L1876" s="10" t="str">
        <f t="shared" si="201"/>
        <v>-</v>
      </c>
      <c r="M1876" s="10" t="str">
        <f t="shared" si="202"/>
        <v>-</v>
      </c>
      <c r="N1876" s="10" t="str">
        <f t="shared" si="203"/>
        <v>-</v>
      </c>
    </row>
    <row r="1877" spans="1:14">
      <c r="A1877" s="62" t="s">
        <v>18</v>
      </c>
      <c r="B1877" s="18"/>
      <c r="C1877" s="18"/>
      <c r="D1877" s="19"/>
      <c r="E1877" s="20"/>
      <c r="F1877" s="66"/>
      <c r="G1877" s="18"/>
      <c r="H1877" s="9" t="str">
        <f t="shared" si="199"/>
        <v>-</v>
      </c>
      <c r="I1877" s="109" t="str">
        <f t="shared" si="197"/>
        <v xml:space="preserve"> </v>
      </c>
      <c r="J1877" s="10" t="str">
        <f t="shared" si="198"/>
        <v>-</v>
      </c>
      <c r="K1877" s="10" t="str">
        <f t="shared" si="200"/>
        <v>-</v>
      </c>
      <c r="L1877" s="10" t="str">
        <f t="shared" si="201"/>
        <v>-</v>
      </c>
      <c r="M1877" s="10" t="str">
        <f t="shared" si="202"/>
        <v>-</v>
      </c>
      <c r="N1877" s="10" t="str">
        <f t="shared" si="203"/>
        <v>-</v>
      </c>
    </row>
    <row r="1878" spans="1:14">
      <c r="A1878" s="62" t="s">
        <v>18</v>
      </c>
      <c r="B1878" s="18"/>
      <c r="C1878" s="18"/>
      <c r="D1878" s="19"/>
      <c r="E1878" s="20"/>
      <c r="F1878" s="66"/>
      <c r="G1878" s="18"/>
      <c r="H1878" s="9" t="str">
        <f t="shared" si="199"/>
        <v>-</v>
      </c>
      <c r="I1878" s="109" t="str">
        <f t="shared" si="197"/>
        <v xml:space="preserve"> </v>
      </c>
      <c r="J1878" s="10" t="str">
        <f t="shared" si="198"/>
        <v>-</v>
      </c>
      <c r="K1878" s="10" t="str">
        <f t="shared" si="200"/>
        <v>-</v>
      </c>
      <c r="L1878" s="10" t="str">
        <f t="shared" si="201"/>
        <v>-</v>
      </c>
      <c r="M1878" s="10" t="str">
        <f t="shared" si="202"/>
        <v>-</v>
      </c>
      <c r="N1878" s="10" t="str">
        <f t="shared" si="203"/>
        <v>-</v>
      </c>
    </row>
    <row r="1879" spans="1:14">
      <c r="A1879" s="62" t="s">
        <v>18</v>
      </c>
      <c r="B1879" s="18"/>
      <c r="C1879" s="18"/>
      <c r="D1879" s="19"/>
      <c r="E1879" s="20"/>
      <c r="F1879" s="66"/>
      <c r="G1879" s="18"/>
      <c r="H1879" s="9" t="str">
        <f t="shared" si="199"/>
        <v>-</v>
      </c>
      <c r="I1879" s="109" t="str">
        <f t="shared" si="197"/>
        <v xml:space="preserve"> </v>
      </c>
      <c r="J1879" s="10" t="str">
        <f t="shared" si="198"/>
        <v>-</v>
      </c>
      <c r="K1879" s="10" t="str">
        <f t="shared" si="200"/>
        <v>-</v>
      </c>
      <c r="L1879" s="10" t="str">
        <f t="shared" si="201"/>
        <v>-</v>
      </c>
      <c r="M1879" s="10" t="str">
        <f t="shared" si="202"/>
        <v>-</v>
      </c>
      <c r="N1879" s="10" t="str">
        <f t="shared" si="203"/>
        <v>-</v>
      </c>
    </row>
    <row r="1880" spans="1:14">
      <c r="A1880" s="62" t="s">
        <v>18</v>
      </c>
      <c r="B1880" s="18"/>
      <c r="C1880" s="18"/>
      <c r="D1880" s="19"/>
      <c r="E1880" s="20"/>
      <c r="F1880" s="66"/>
      <c r="G1880" s="18"/>
      <c r="H1880" s="9" t="str">
        <f t="shared" si="199"/>
        <v>-</v>
      </c>
      <c r="I1880" s="109" t="str">
        <f t="shared" si="197"/>
        <v xml:space="preserve"> </v>
      </c>
      <c r="J1880" s="10" t="str">
        <f t="shared" si="198"/>
        <v>-</v>
      </c>
      <c r="K1880" s="10" t="str">
        <f t="shared" si="200"/>
        <v>-</v>
      </c>
      <c r="L1880" s="10" t="str">
        <f t="shared" si="201"/>
        <v>-</v>
      </c>
      <c r="M1880" s="10" t="str">
        <f t="shared" si="202"/>
        <v>-</v>
      </c>
      <c r="N1880" s="10" t="str">
        <f t="shared" si="203"/>
        <v>-</v>
      </c>
    </row>
    <row r="1881" spans="1:14">
      <c r="A1881" s="62" t="s">
        <v>18</v>
      </c>
      <c r="B1881" s="18"/>
      <c r="C1881" s="18"/>
      <c r="D1881" s="19"/>
      <c r="E1881" s="20"/>
      <c r="F1881" s="66"/>
      <c r="G1881" s="18"/>
      <c r="H1881" s="9" t="str">
        <f t="shared" si="199"/>
        <v>-</v>
      </c>
      <c r="I1881" s="109" t="str">
        <f t="shared" si="197"/>
        <v xml:space="preserve"> </v>
      </c>
      <c r="J1881" s="10" t="str">
        <f t="shared" si="198"/>
        <v>-</v>
      </c>
      <c r="K1881" s="10" t="str">
        <f t="shared" si="200"/>
        <v>-</v>
      </c>
      <c r="L1881" s="10" t="str">
        <f t="shared" si="201"/>
        <v>-</v>
      </c>
      <c r="M1881" s="10" t="str">
        <f t="shared" si="202"/>
        <v>-</v>
      </c>
      <c r="N1881" s="10" t="str">
        <f t="shared" si="203"/>
        <v>-</v>
      </c>
    </row>
    <row r="1882" spans="1:14">
      <c r="A1882" s="62" t="s">
        <v>18</v>
      </c>
      <c r="B1882" s="18"/>
      <c r="C1882" s="18"/>
      <c r="D1882" s="19"/>
      <c r="E1882" s="20"/>
      <c r="F1882" s="66"/>
      <c r="G1882" s="18"/>
      <c r="H1882" s="9" t="str">
        <f t="shared" si="199"/>
        <v>-</v>
      </c>
      <c r="I1882" s="109" t="str">
        <f t="shared" si="197"/>
        <v xml:space="preserve"> </v>
      </c>
      <c r="J1882" s="10" t="str">
        <f t="shared" si="198"/>
        <v>-</v>
      </c>
      <c r="K1882" s="10" t="str">
        <f t="shared" si="200"/>
        <v>-</v>
      </c>
      <c r="L1882" s="10" t="str">
        <f t="shared" si="201"/>
        <v>-</v>
      </c>
      <c r="M1882" s="10" t="str">
        <f t="shared" si="202"/>
        <v>-</v>
      </c>
      <c r="N1882" s="10" t="str">
        <f t="shared" si="203"/>
        <v>-</v>
      </c>
    </row>
    <row r="1883" spans="1:14">
      <c r="A1883" s="62" t="s">
        <v>18</v>
      </c>
      <c r="B1883" s="18"/>
      <c r="C1883" s="18"/>
      <c r="D1883" s="19"/>
      <c r="E1883" s="20"/>
      <c r="F1883" s="66"/>
      <c r="G1883" s="18"/>
      <c r="H1883" s="9" t="str">
        <f t="shared" si="199"/>
        <v>-</v>
      </c>
      <c r="I1883" s="109" t="str">
        <f t="shared" si="197"/>
        <v xml:space="preserve"> </v>
      </c>
      <c r="J1883" s="10" t="str">
        <f t="shared" si="198"/>
        <v>-</v>
      </c>
      <c r="K1883" s="10" t="str">
        <f t="shared" si="200"/>
        <v>-</v>
      </c>
      <c r="L1883" s="10" t="str">
        <f t="shared" si="201"/>
        <v>-</v>
      </c>
      <c r="M1883" s="10" t="str">
        <f t="shared" si="202"/>
        <v>-</v>
      </c>
      <c r="N1883" s="10" t="str">
        <f t="shared" si="203"/>
        <v>-</v>
      </c>
    </row>
    <row r="1884" spans="1:14">
      <c r="A1884" s="62" t="s">
        <v>18</v>
      </c>
      <c r="B1884" s="18"/>
      <c r="C1884" s="18"/>
      <c r="D1884" s="19"/>
      <c r="E1884" s="20"/>
      <c r="F1884" s="66"/>
      <c r="G1884" s="18"/>
      <c r="H1884" s="9" t="str">
        <f t="shared" si="199"/>
        <v>-</v>
      </c>
      <c r="I1884" s="109" t="str">
        <f t="shared" si="197"/>
        <v xml:space="preserve"> </v>
      </c>
      <c r="J1884" s="10" t="str">
        <f t="shared" si="198"/>
        <v>-</v>
      </c>
      <c r="K1884" s="10" t="str">
        <f t="shared" si="200"/>
        <v>-</v>
      </c>
      <c r="L1884" s="10" t="str">
        <f t="shared" si="201"/>
        <v>-</v>
      </c>
      <c r="M1884" s="10" t="str">
        <f t="shared" si="202"/>
        <v>-</v>
      </c>
      <c r="N1884" s="10" t="str">
        <f t="shared" si="203"/>
        <v>-</v>
      </c>
    </row>
    <row r="1885" spans="1:14">
      <c r="A1885" s="62" t="s">
        <v>18</v>
      </c>
      <c r="B1885" s="18"/>
      <c r="C1885" s="18"/>
      <c r="D1885" s="19"/>
      <c r="E1885" s="20"/>
      <c r="F1885" s="66"/>
      <c r="G1885" s="18"/>
      <c r="H1885" s="9" t="str">
        <f t="shared" si="199"/>
        <v>-</v>
      </c>
      <c r="I1885" s="109" t="str">
        <f t="shared" si="197"/>
        <v xml:space="preserve"> </v>
      </c>
      <c r="J1885" s="10" t="str">
        <f t="shared" si="198"/>
        <v>-</v>
      </c>
      <c r="K1885" s="10" t="str">
        <f t="shared" si="200"/>
        <v>-</v>
      </c>
      <c r="L1885" s="10" t="str">
        <f t="shared" si="201"/>
        <v>-</v>
      </c>
      <c r="M1885" s="10" t="str">
        <f t="shared" si="202"/>
        <v>-</v>
      </c>
      <c r="N1885" s="10" t="str">
        <f t="shared" si="203"/>
        <v>-</v>
      </c>
    </row>
    <row r="1886" spans="1:14">
      <c r="A1886" s="62" t="s">
        <v>18</v>
      </c>
      <c r="B1886" s="18"/>
      <c r="C1886" s="18"/>
      <c r="D1886" s="19"/>
      <c r="E1886" s="20"/>
      <c r="F1886" s="66"/>
      <c r="G1886" s="18"/>
      <c r="H1886" s="9" t="str">
        <f t="shared" si="199"/>
        <v>-</v>
      </c>
      <c r="I1886" s="109" t="str">
        <f t="shared" si="197"/>
        <v xml:space="preserve"> </v>
      </c>
      <c r="J1886" s="10" t="str">
        <f t="shared" si="198"/>
        <v>-</v>
      </c>
      <c r="K1886" s="10" t="str">
        <f t="shared" si="200"/>
        <v>-</v>
      </c>
      <c r="L1886" s="10" t="str">
        <f t="shared" si="201"/>
        <v>-</v>
      </c>
      <c r="M1886" s="10" t="str">
        <f t="shared" si="202"/>
        <v>-</v>
      </c>
      <c r="N1886" s="10" t="str">
        <f t="shared" si="203"/>
        <v>-</v>
      </c>
    </row>
    <row r="1887" spans="1:14">
      <c r="A1887" s="62" t="s">
        <v>18</v>
      </c>
      <c r="B1887" s="18"/>
      <c r="C1887" s="18"/>
      <c r="D1887" s="19"/>
      <c r="E1887" s="20"/>
      <c r="F1887" s="66"/>
      <c r="G1887" s="18"/>
      <c r="H1887" s="9" t="str">
        <f t="shared" si="199"/>
        <v>-</v>
      </c>
      <c r="I1887" s="109" t="str">
        <f t="shared" si="197"/>
        <v xml:space="preserve"> </v>
      </c>
      <c r="J1887" s="10" t="str">
        <f t="shared" si="198"/>
        <v>-</v>
      </c>
      <c r="K1887" s="10" t="str">
        <f t="shared" si="200"/>
        <v>-</v>
      </c>
      <c r="L1887" s="10" t="str">
        <f t="shared" si="201"/>
        <v>-</v>
      </c>
      <c r="M1887" s="10" t="str">
        <f t="shared" si="202"/>
        <v>-</v>
      </c>
      <c r="N1887" s="10" t="str">
        <f t="shared" si="203"/>
        <v>-</v>
      </c>
    </row>
    <row r="1888" spans="1:14">
      <c r="A1888" s="62" t="s">
        <v>18</v>
      </c>
      <c r="B1888" s="18"/>
      <c r="C1888" s="18"/>
      <c r="D1888" s="19"/>
      <c r="E1888" s="20"/>
      <c r="F1888" s="66"/>
      <c r="G1888" s="18"/>
      <c r="H1888" s="9" t="str">
        <f t="shared" si="199"/>
        <v>-</v>
      </c>
      <c r="I1888" s="109" t="str">
        <f t="shared" si="197"/>
        <v xml:space="preserve"> </v>
      </c>
      <c r="J1888" s="10" t="str">
        <f t="shared" si="198"/>
        <v>-</v>
      </c>
      <c r="K1888" s="10" t="str">
        <f t="shared" si="200"/>
        <v>-</v>
      </c>
      <c r="L1888" s="10" t="str">
        <f t="shared" si="201"/>
        <v>-</v>
      </c>
      <c r="M1888" s="10" t="str">
        <f t="shared" si="202"/>
        <v>-</v>
      </c>
      <c r="N1888" s="10" t="str">
        <f t="shared" si="203"/>
        <v>-</v>
      </c>
    </row>
    <row r="1889" spans="1:14">
      <c r="A1889" s="62" t="s">
        <v>18</v>
      </c>
      <c r="B1889" s="18"/>
      <c r="C1889" s="18"/>
      <c r="D1889" s="19"/>
      <c r="E1889" s="20"/>
      <c r="F1889" s="66"/>
      <c r="G1889" s="18"/>
      <c r="H1889" s="9" t="str">
        <f t="shared" si="199"/>
        <v>-</v>
      </c>
      <c r="I1889" s="109" t="str">
        <f t="shared" si="197"/>
        <v xml:space="preserve"> </v>
      </c>
      <c r="J1889" s="10" t="str">
        <f t="shared" si="198"/>
        <v>-</v>
      </c>
      <c r="K1889" s="10" t="str">
        <f t="shared" si="200"/>
        <v>-</v>
      </c>
      <c r="L1889" s="10" t="str">
        <f t="shared" si="201"/>
        <v>-</v>
      </c>
      <c r="M1889" s="10" t="str">
        <f t="shared" si="202"/>
        <v>-</v>
      </c>
      <c r="N1889" s="10" t="str">
        <f t="shared" si="203"/>
        <v>-</v>
      </c>
    </row>
    <row r="1890" spans="1:14">
      <c r="A1890" s="62" t="s">
        <v>18</v>
      </c>
      <c r="B1890" s="18"/>
      <c r="C1890" s="18"/>
      <c r="D1890" s="19"/>
      <c r="E1890" s="20"/>
      <c r="F1890" s="66"/>
      <c r="G1890" s="18"/>
      <c r="H1890" s="9" t="str">
        <f t="shared" si="199"/>
        <v>-</v>
      </c>
      <c r="I1890" s="109" t="str">
        <f t="shared" si="197"/>
        <v xml:space="preserve"> </v>
      </c>
      <c r="J1890" s="10" t="str">
        <f t="shared" si="198"/>
        <v>-</v>
      </c>
      <c r="K1890" s="10" t="str">
        <f t="shared" si="200"/>
        <v>-</v>
      </c>
      <c r="L1890" s="10" t="str">
        <f t="shared" si="201"/>
        <v>-</v>
      </c>
      <c r="M1890" s="10" t="str">
        <f t="shared" si="202"/>
        <v>-</v>
      </c>
      <c r="N1890" s="10" t="str">
        <f t="shared" si="203"/>
        <v>-</v>
      </c>
    </row>
    <row r="1891" spans="1:14">
      <c r="A1891" s="62" t="s">
        <v>18</v>
      </c>
      <c r="B1891" s="18"/>
      <c r="C1891" s="18"/>
      <c r="D1891" s="19"/>
      <c r="E1891" s="20"/>
      <c r="F1891" s="66"/>
      <c r="G1891" s="18"/>
      <c r="H1891" s="9" t="str">
        <f t="shared" si="199"/>
        <v>-</v>
      </c>
      <c r="I1891" s="109" t="str">
        <f t="shared" si="197"/>
        <v xml:space="preserve"> </v>
      </c>
      <c r="J1891" s="10" t="str">
        <f t="shared" si="198"/>
        <v>-</v>
      </c>
      <c r="K1891" s="10" t="str">
        <f t="shared" si="200"/>
        <v>-</v>
      </c>
      <c r="L1891" s="10" t="str">
        <f t="shared" si="201"/>
        <v>-</v>
      </c>
      <c r="M1891" s="10" t="str">
        <f t="shared" si="202"/>
        <v>-</v>
      </c>
      <c r="N1891" s="10" t="str">
        <f t="shared" si="203"/>
        <v>-</v>
      </c>
    </row>
    <row r="1892" spans="1:14">
      <c r="A1892" s="62" t="s">
        <v>18</v>
      </c>
      <c r="B1892" s="18"/>
      <c r="C1892" s="18"/>
      <c r="D1892" s="19"/>
      <c r="E1892" s="20"/>
      <c r="F1892" s="66"/>
      <c r="G1892" s="18"/>
      <c r="H1892" s="9" t="str">
        <f t="shared" si="199"/>
        <v>-</v>
      </c>
      <c r="I1892" s="109" t="str">
        <f t="shared" si="197"/>
        <v xml:space="preserve"> </v>
      </c>
      <c r="J1892" s="10" t="str">
        <f t="shared" si="198"/>
        <v>-</v>
      </c>
      <c r="K1892" s="10" t="str">
        <f t="shared" si="200"/>
        <v>-</v>
      </c>
      <c r="L1892" s="10" t="str">
        <f t="shared" si="201"/>
        <v>-</v>
      </c>
      <c r="M1892" s="10" t="str">
        <f t="shared" si="202"/>
        <v>-</v>
      </c>
      <c r="N1892" s="10" t="str">
        <f t="shared" si="203"/>
        <v>-</v>
      </c>
    </row>
    <row r="1893" spans="1:14">
      <c r="A1893" s="62" t="s">
        <v>18</v>
      </c>
      <c r="B1893" s="18"/>
      <c r="C1893" s="18"/>
      <c r="D1893" s="19"/>
      <c r="E1893" s="20"/>
      <c r="F1893" s="66"/>
      <c r="G1893" s="18"/>
      <c r="H1893" s="9" t="str">
        <f t="shared" si="199"/>
        <v>-</v>
      </c>
      <c r="I1893" s="109" t="str">
        <f t="shared" si="197"/>
        <v xml:space="preserve"> </v>
      </c>
      <c r="J1893" s="10" t="str">
        <f t="shared" si="198"/>
        <v>-</v>
      </c>
      <c r="K1893" s="10" t="str">
        <f t="shared" si="200"/>
        <v>-</v>
      </c>
      <c r="L1893" s="10" t="str">
        <f t="shared" si="201"/>
        <v>-</v>
      </c>
      <c r="M1893" s="10" t="str">
        <f t="shared" si="202"/>
        <v>-</v>
      </c>
      <c r="N1893" s="10" t="str">
        <f t="shared" si="203"/>
        <v>-</v>
      </c>
    </row>
    <row r="1894" spans="1:14">
      <c r="A1894" s="62" t="s">
        <v>18</v>
      </c>
      <c r="B1894" s="18"/>
      <c r="C1894" s="18"/>
      <c r="D1894" s="19"/>
      <c r="E1894" s="20"/>
      <c r="F1894" s="66"/>
      <c r="G1894" s="18"/>
      <c r="H1894" s="9" t="str">
        <f t="shared" si="199"/>
        <v>-</v>
      </c>
      <c r="I1894" s="109" t="str">
        <f t="shared" si="197"/>
        <v xml:space="preserve"> </v>
      </c>
      <c r="J1894" s="10" t="str">
        <f t="shared" si="198"/>
        <v>-</v>
      </c>
      <c r="K1894" s="10" t="str">
        <f t="shared" si="200"/>
        <v>-</v>
      </c>
      <c r="L1894" s="10" t="str">
        <f t="shared" si="201"/>
        <v>-</v>
      </c>
      <c r="M1894" s="10" t="str">
        <f t="shared" si="202"/>
        <v>-</v>
      </c>
      <c r="N1894" s="10" t="str">
        <f t="shared" si="203"/>
        <v>-</v>
      </c>
    </row>
    <row r="1895" spans="1:14">
      <c r="A1895" s="62" t="s">
        <v>18</v>
      </c>
      <c r="B1895" s="18"/>
      <c r="C1895" s="18"/>
      <c r="D1895" s="19"/>
      <c r="E1895" s="20"/>
      <c r="F1895" s="66"/>
      <c r="G1895" s="18"/>
      <c r="H1895" s="9" t="str">
        <f t="shared" si="199"/>
        <v>-</v>
      </c>
      <c r="I1895" s="109" t="str">
        <f t="shared" si="197"/>
        <v xml:space="preserve"> </v>
      </c>
      <c r="J1895" s="10" t="str">
        <f t="shared" si="198"/>
        <v>-</v>
      </c>
      <c r="K1895" s="10" t="str">
        <f t="shared" si="200"/>
        <v>-</v>
      </c>
      <c r="L1895" s="10" t="str">
        <f t="shared" si="201"/>
        <v>-</v>
      </c>
      <c r="M1895" s="10" t="str">
        <f t="shared" si="202"/>
        <v>-</v>
      </c>
      <c r="N1895" s="10" t="str">
        <f t="shared" si="203"/>
        <v>-</v>
      </c>
    </row>
    <row r="1896" spans="1:14">
      <c r="A1896" s="62" t="s">
        <v>18</v>
      </c>
      <c r="B1896" s="18"/>
      <c r="C1896" s="18"/>
      <c r="D1896" s="19"/>
      <c r="E1896" s="20"/>
      <c r="F1896" s="66"/>
      <c r="G1896" s="18"/>
      <c r="H1896" s="9" t="str">
        <f t="shared" si="199"/>
        <v>-</v>
      </c>
      <c r="I1896" s="109" t="str">
        <f t="shared" si="197"/>
        <v xml:space="preserve"> </v>
      </c>
      <c r="J1896" s="10" t="str">
        <f t="shared" si="198"/>
        <v>-</v>
      </c>
      <c r="K1896" s="10" t="str">
        <f t="shared" si="200"/>
        <v>-</v>
      </c>
      <c r="L1896" s="10" t="str">
        <f t="shared" si="201"/>
        <v>-</v>
      </c>
      <c r="M1896" s="10" t="str">
        <f t="shared" si="202"/>
        <v>-</v>
      </c>
      <c r="N1896" s="10" t="str">
        <f t="shared" si="203"/>
        <v>-</v>
      </c>
    </row>
    <row r="1897" spans="1:14">
      <c r="A1897" s="62" t="s">
        <v>18</v>
      </c>
      <c r="B1897" s="18"/>
      <c r="C1897" s="18"/>
      <c r="D1897" s="19"/>
      <c r="E1897" s="20"/>
      <c r="F1897" s="66"/>
      <c r="G1897" s="18"/>
      <c r="H1897" s="9" t="str">
        <f t="shared" si="199"/>
        <v>-</v>
      </c>
      <c r="I1897" s="109" t="str">
        <f t="shared" si="197"/>
        <v xml:space="preserve"> </v>
      </c>
      <c r="J1897" s="10" t="str">
        <f t="shared" si="198"/>
        <v>-</v>
      </c>
      <c r="K1897" s="10" t="str">
        <f t="shared" si="200"/>
        <v>-</v>
      </c>
      <c r="L1897" s="10" t="str">
        <f t="shared" si="201"/>
        <v>-</v>
      </c>
      <c r="M1897" s="10" t="str">
        <f t="shared" si="202"/>
        <v>-</v>
      </c>
      <c r="N1897" s="10" t="str">
        <f t="shared" si="203"/>
        <v>-</v>
      </c>
    </row>
    <row r="1898" spans="1:14">
      <c r="A1898" s="62" t="s">
        <v>18</v>
      </c>
      <c r="B1898" s="18"/>
      <c r="C1898" s="18"/>
      <c r="D1898" s="19"/>
      <c r="E1898" s="20"/>
      <c r="F1898" s="66"/>
      <c r="G1898" s="18"/>
      <c r="H1898" s="9" t="str">
        <f t="shared" si="199"/>
        <v>-</v>
      </c>
      <c r="I1898" s="109" t="str">
        <f t="shared" si="197"/>
        <v xml:space="preserve"> </v>
      </c>
      <c r="J1898" s="10" t="str">
        <f t="shared" si="198"/>
        <v>-</v>
      </c>
      <c r="K1898" s="10" t="str">
        <f t="shared" si="200"/>
        <v>-</v>
      </c>
      <c r="L1898" s="10" t="str">
        <f t="shared" si="201"/>
        <v>-</v>
      </c>
      <c r="M1898" s="10" t="str">
        <f t="shared" si="202"/>
        <v>-</v>
      </c>
      <c r="N1898" s="10" t="str">
        <f t="shared" si="203"/>
        <v>-</v>
      </c>
    </row>
    <row r="1899" spans="1:14">
      <c r="A1899" s="62" t="s">
        <v>18</v>
      </c>
      <c r="B1899" s="18"/>
      <c r="C1899" s="18"/>
      <c r="D1899" s="19"/>
      <c r="E1899" s="20"/>
      <c r="F1899" s="66"/>
      <c r="G1899" s="18"/>
      <c r="H1899" s="9" t="str">
        <f t="shared" si="199"/>
        <v>-</v>
      </c>
      <c r="I1899" s="109" t="str">
        <f t="shared" si="197"/>
        <v xml:space="preserve"> </v>
      </c>
      <c r="J1899" s="10" t="str">
        <f t="shared" si="198"/>
        <v>-</v>
      </c>
      <c r="K1899" s="10" t="str">
        <f t="shared" si="200"/>
        <v>-</v>
      </c>
      <c r="L1899" s="10" t="str">
        <f t="shared" si="201"/>
        <v>-</v>
      </c>
      <c r="M1899" s="10" t="str">
        <f t="shared" si="202"/>
        <v>-</v>
      </c>
      <c r="N1899" s="10" t="str">
        <f t="shared" si="203"/>
        <v>-</v>
      </c>
    </row>
    <row r="1900" spans="1:14">
      <c r="A1900" s="62" t="s">
        <v>18</v>
      </c>
      <c r="B1900" s="18"/>
      <c r="C1900" s="18"/>
      <c r="D1900" s="19"/>
      <c r="E1900" s="20"/>
      <c r="F1900" s="66"/>
      <c r="G1900" s="18"/>
      <c r="H1900" s="9" t="str">
        <f t="shared" si="199"/>
        <v>-</v>
      </c>
      <c r="I1900" s="109" t="str">
        <f t="shared" si="197"/>
        <v xml:space="preserve"> </v>
      </c>
      <c r="J1900" s="10" t="str">
        <f t="shared" si="198"/>
        <v>-</v>
      </c>
      <c r="K1900" s="10" t="str">
        <f t="shared" si="200"/>
        <v>-</v>
      </c>
      <c r="L1900" s="10" t="str">
        <f t="shared" si="201"/>
        <v>-</v>
      </c>
      <c r="M1900" s="10" t="str">
        <f t="shared" si="202"/>
        <v>-</v>
      </c>
      <c r="N1900" s="10" t="str">
        <f t="shared" si="203"/>
        <v>-</v>
      </c>
    </row>
    <row r="1901" spans="1:14">
      <c r="A1901" s="62" t="s">
        <v>18</v>
      </c>
      <c r="B1901" s="18"/>
      <c r="C1901" s="18"/>
      <c r="D1901" s="19"/>
      <c r="E1901" s="20"/>
      <c r="F1901" s="66"/>
      <c r="G1901" s="18"/>
      <c r="H1901" s="9" t="str">
        <f t="shared" si="199"/>
        <v>-</v>
      </c>
      <c r="I1901" s="109" t="str">
        <f t="shared" si="197"/>
        <v xml:space="preserve"> </v>
      </c>
      <c r="J1901" s="10" t="str">
        <f t="shared" si="198"/>
        <v>-</v>
      </c>
      <c r="K1901" s="10" t="str">
        <f t="shared" si="200"/>
        <v>-</v>
      </c>
      <c r="L1901" s="10" t="str">
        <f t="shared" si="201"/>
        <v>-</v>
      </c>
      <c r="M1901" s="10" t="str">
        <f t="shared" si="202"/>
        <v>-</v>
      </c>
      <c r="N1901" s="10" t="str">
        <f t="shared" si="203"/>
        <v>-</v>
      </c>
    </row>
    <row r="1902" spans="1:14">
      <c r="A1902" s="62" t="s">
        <v>18</v>
      </c>
      <c r="B1902" s="18"/>
      <c r="C1902" s="18"/>
      <c r="D1902" s="19"/>
      <c r="E1902" s="20"/>
      <c r="F1902" s="66"/>
      <c r="G1902" s="18"/>
      <c r="H1902" s="9" t="str">
        <f t="shared" si="199"/>
        <v>-</v>
      </c>
      <c r="I1902" s="109" t="str">
        <f t="shared" si="197"/>
        <v xml:space="preserve"> </v>
      </c>
      <c r="J1902" s="10" t="str">
        <f t="shared" si="198"/>
        <v>-</v>
      </c>
      <c r="K1902" s="10" t="str">
        <f t="shared" si="200"/>
        <v>-</v>
      </c>
      <c r="L1902" s="10" t="str">
        <f t="shared" si="201"/>
        <v>-</v>
      </c>
      <c r="M1902" s="10" t="str">
        <f t="shared" si="202"/>
        <v>-</v>
      </c>
      <c r="N1902" s="10" t="str">
        <f t="shared" si="203"/>
        <v>-</v>
      </c>
    </row>
    <row r="1903" spans="1:14">
      <c r="A1903" s="62" t="s">
        <v>18</v>
      </c>
      <c r="B1903" s="18"/>
      <c r="C1903" s="18"/>
      <c r="D1903" s="19"/>
      <c r="E1903" s="20"/>
      <c r="F1903" s="66"/>
      <c r="G1903" s="18"/>
      <c r="H1903" s="9" t="str">
        <f t="shared" si="199"/>
        <v>-</v>
      </c>
      <c r="I1903" s="109" t="str">
        <f t="shared" si="197"/>
        <v xml:space="preserve"> </v>
      </c>
      <c r="J1903" s="10" t="str">
        <f t="shared" si="198"/>
        <v>-</v>
      </c>
      <c r="K1903" s="10" t="str">
        <f t="shared" si="200"/>
        <v>-</v>
      </c>
      <c r="L1903" s="10" t="str">
        <f t="shared" si="201"/>
        <v>-</v>
      </c>
      <c r="M1903" s="10" t="str">
        <f t="shared" si="202"/>
        <v>-</v>
      </c>
      <c r="N1903" s="10" t="str">
        <f t="shared" si="203"/>
        <v>-</v>
      </c>
    </row>
    <row r="1904" spans="1:14">
      <c r="A1904" s="62" t="s">
        <v>18</v>
      </c>
      <c r="B1904" s="18"/>
      <c r="C1904" s="18"/>
      <c r="D1904" s="19"/>
      <c r="E1904" s="20"/>
      <c r="F1904" s="66"/>
      <c r="G1904" s="18"/>
      <c r="H1904" s="9" t="str">
        <f t="shared" si="199"/>
        <v>-</v>
      </c>
      <c r="I1904" s="109" t="str">
        <f t="shared" si="197"/>
        <v xml:space="preserve"> </v>
      </c>
      <c r="J1904" s="10" t="str">
        <f t="shared" si="198"/>
        <v>-</v>
      </c>
      <c r="K1904" s="10" t="str">
        <f t="shared" si="200"/>
        <v>-</v>
      </c>
      <c r="L1904" s="10" t="str">
        <f t="shared" si="201"/>
        <v>-</v>
      </c>
      <c r="M1904" s="10" t="str">
        <f t="shared" si="202"/>
        <v>-</v>
      </c>
      <c r="N1904" s="10" t="str">
        <f t="shared" si="203"/>
        <v>-</v>
      </c>
    </row>
    <row r="1905" spans="1:14">
      <c r="A1905" s="62" t="s">
        <v>18</v>
      </c>
      <c r="B1905" s="18"/>
      <c r="C1905" s="18"/>
      <c r="D1905" s="19"/>
      <c r="E1905" s="20"/>
      <c r="F1905" s="66"/>
      <c r="G1905" s="18"/>
      <c r="H1905" s="9" t="str">
        <f t="shared" si="199"/>
        <v>-</v>
      </c>
      <c r="I1905" s="109" t="str">
        <f t="shared" si="197"/>
        <v xml:space="preserve"> </v>
      </c>
      <c r="J1905" s="10" t="str">
        <f t="shared" si="198"/>
        <v>-</v>
      </c>
      <c r="K1905" s="10" t="str">
        <f t="shared" si="200"/>
        <v>-</v>
      </c>
      <c r="L1905" s="10" t="str">
        <f t="shared" si="201"/>
        <v>-</v>
      </c>
      <c r="M1905" s="10" t="str">
        <f t="shared" si="202"/>
        <v>-</v>
      </c>
      <c r="N1905" s="10" t="str">
        <f t="shared" si="203"/>
        <v>-</v>
      </c>
    </row>
    <row r="1906" spans="1:14">
      <c r="A1906" s="62" t="s">
        <v>18</v>
      </c>
      <c r="B1906" s="18"/>
      <c r="C1906" s="18"/>
      <c r="D1906" s="19"/>
      <c r="E1906" s="20"/>
      <c r="F1906" s="66"/>
      <c r="G1906" s="18"/>
      <c r="H1906" s="9" t="str">
        <f t="shared" si="199"/>
        <v>-</v>
      </c>
      <c r="I1906" s="109" t="str">
        <f t="shared" si="197"/>
        <v xml:space="preserve"> </v>
      </c>
      <c r="J1906" s="10" t="str">
        <f t="shared" si="198"/>
        <v>-</v>
      </c>
      <c r="K1906" s="10" t="str">
        <f t="shared" si="200"/>
        <v>-</v>
      </c>
      <c r="L1906" s="10" t="str">
        <f t="shared" si="201"/>
        <v>-</v>
      </c>
      <c r="M1906" s="10" t="str">
        <f t="shared" si="202"/>
        <v>-</v>
      </c>
      <c r="N1906" s="10" t="str">
        <f t="shared" si="203"/>
        <v>-</v>
      </c>
    </row>
    <row r="1907" spans="1:14">
      <c r="A1907" s="62" t="s">
        <v>18</v>
      </c>
      <c r="B1907" s="18"/>
      <c r="C1907" s="18"/>
      <c r="D1907" s="19"/>
      <c r="E1907" s="20"/>
      <c r="F1907" s="66"/>
      <c r="G1907" s="18"/>
      <c r="H1907" s="9" t="str">
        <f t="shared" si="199"/>
        <v>-</v>
      </c>
      <c r="I1907" s="109" t="str">
        <f t="shared" si="197"/>
        <v xml:space="preserve"> </v>
      </c>
      <c r="J1907" s="10" t="str">
        <f t="shared" si="198"/>
        <v>-</v>
      </c>
      <c r="K1907" s="10" t="str">
        <f t="shared" si="200"/>
        <v>-</v>
      </c>
      <c r="L1907" s="10" t="str">
        <f t="shared" si="201"/>
        <v>-</v>
      </c>
      <c r="M1907" s="10" t="str">
        <f t="shared" si="202"/>
        <v>-</v>
      </c>
      <c r="N1907" s="10" t="str">
        <f t="shared" si="203"/>
        <v>-</v>
      </c>
    </row>
    <row r="1908" spans="1:14">
      <c r="A1908" s="62" t="s">
        <v>18</v>
      </c>
      <c r="B1908" s="18"/>
      <c r="C1908" s="18"/>
      <c r="D1908" s="19"/>
      <c r="E1908" s="20"/>
      <c r="F1908" s="66"/>
      <c r="G1908" s="18"/>
      <c r="H1908" s="9" t="str">
        <f t="shared" si="199"/>
        <v>-</v>
      </c>
      <c r="I1908" s="109" t="str">
        <f t="shared" si="197"/>
        <v xml:space="preserve"> </v>
      </c>
      <c r="J1908" s="10" t="str">
        <f t="shared" si="198"/>
        <v>-</v>
      </c>
      <c r="K1908" s="10" t="str">
        <f t="shared" si="200"/>
        <v>-</v>
      </c>
      <c r="L1908" s="10" t="str">
        <f t="shared" si="201"/>
        <v>-</v>
      </c>
      <c r="M1908" s="10" t="str">
        <f t="shared" si="202"/>
        <v>-</v>
      </c>
      <c r="N1908" s="10" t="str">
        <f t="shared" si="203"/>
        <v>-</v>
      </c>
    </row>
    <row r="1909" spans="1:14">
      <c r="A1909" s="62" t="s">
        <v>18</v>
      </c>
      <c r="B1909" s="18"/>
      <c r="C1909" s="18"/>
      <c r="D1909" s="19"/>
      <c r="E1909" s="20"/>
      <c r="F1909" s="66"/>
      <c r="G1909" s="18"/>
      <c r="H1909" s="9" t="str">
        <f t="shared" si="199"/>
        <v>-</v>
      </c>
      <c r="I1909" s="109" t="str">
        <f t="shared" si="197"/>
        <v xml:space="preserve"> </v>
      </c>
      <c r="J1909" s="10" t="str">
        <f t="shared" si="198"/>
        <v>-</v>
      </c>
      <c r="K1909" s="10" t="str">
        <f t="shared" si="200"/>
        <v>-</v>
      </c>
      <c r="L1909" s="10" t="str">
        <f t="shared" si="201"/>
        <v>-</v>
      </c>
      <c r="M1909" s="10" t="str">
        <f t="shared" si="202"/>
        <v>-</v>
      </c>
      <c r="N1909" s="10" t="str">
        <f t="shared" si="203"/>
        <v>-</v>
      </c>
    </row>
    <row r="1910" spans="1:14">
      <c r="A1910" s="62" t="s">
        <v>18</v>
      </c>
      <c r="B1910" s="18"/>
      <c r="C1910" s="18"/>
      <c r="D1910" s="19"/>
      <c r="E1910" s="20"/>
      <c r="F1910" s="66"/>
      <c r="G1910" s="18"/>
      <c r="H1910" s="9" t="str">
        <f t="shared" si="199"/>
        <v>-</v>
      </c>
      <c r="I1910" s="109" t="str">
        <f t="shared" si="197"/>
        <v xml:space="preserve"> </v>
      </c>
      <c r="J1910" s="10" t="str">
        <f t="shared" si="198"/>
        <v>-</v>
      </c>
      <c r="K1910" s="10" t="str">
        <f t="shared" si="200"/>
        <v>-</v>
      </c>
      <c r="L1910" s="10" t="str">
        <f t="shared" si="201"/>
        <v>-</v>
      </c>
      <c r="M1910" s="10" t="str">
        <f t="shared" si="202"/>
        <v>-</v>
      </c>
      <c r="N1910" s="10" t="str">
        <f t="shared" si="203"/>
        <v>-</v>
      </c>
    </row>
    <row r="1911" spans="1:14">
      <c r="A1911" s="62" t="s">
        <v>18</v>
      </c>
      <c r="B1911" s="18"/>
      <c r="C1911" s="18"/>
      <c r="D1911" s="19"/>
      <c r="E1911" s="20"/>
      <c r="F1911" s="66"/>
      <c r="G1911" s="18"/>
      <c r="H1911" s="9" t="str">
        <f t="shared" si="199"/>
        <v>-</v>
      </c>
      <c r="I1911" s="109" t="str">
        <f t="shared" si="197"/>
        <v xml:space="preserve"> </v>
      </c>
      <c r="J1911" s="10" t="str">
        <f t="shared" si="198"/>
        <v>-</v>
      </c>
      <c r="K1911" s="10" t="str">
        <f t="shared" si="200"/>
        <v>-</v>
      </c>
      <c r="L1911" s="10" t="str">
        <f t="shared" si="201"/>
        <v>-</v>
      </c>
      <c r="M1911" s="10" t="str">
        <f t="shared" si="202"/>
        <v>-</v>
      </c>
      <c r="N1911" s="10" t="str">
        <f t="shared" si="203"/>
        <v>-</v>
      </c>
    </row>
    <row r="1912" spans="1:14">
      <c r="A1912" s="62" t="s">
        <v>18</v>
      </c>
      <c r="B1912" s="18"/>
      <c r="C1912" s="18"/>
      <c r="D1912" s="19"/>
      <c r="E1912" s="20"/>
      <c r="F1912" s="66"/>
      <c r="G1912" s="18"/>
      <c r="H1912" s="9" t="str">
        <f t="shared" si="199"/>
        <v>-</v>
      </c>
      <c r="I1912" s="109" t="str">
        <f t="shared" si="197"/>
        <v xml:space="preserve"> </v>
      </c>
      <c r="J1912" s="10" t="str">
        <f t="shared" si="198"/>
        <v>-</v>
      </c>
      <c r="K1912" s="10" t="str">
        <f t="shared" si="200"/>
        <v>-</v>
      </c>
      <c r="L1912" s="10" t="str">
        <f t="shared" si="201"/>
        <v>-</v>
      </c>
      <c r="M1912" s="10" t="str">
        <f t="shared" si="202"/>
        <v>-</v>
      </c>
      <c r="N1912" s="10" t="str">
        <f t="shared" si="203"/>
        <v>-</v>
      </c>
    </row>
    <row r="1913" spans="1:14">
      <c r="A1913" s="62" t="s">
        <v>18</v>
      </c>
      <c r="B1913" s="18"/>
      <c r="C1913" s="18"/>
      <c r="D1913" s="19"/>
      <c r="E1913" s="20"/>
      <c r="F1913" s="66"/>
      <c r="G1913" s="18"/>
      <c r="H1913" s="9" t="str">
        <f t="shared" si="199"/>
        <v>-</v>
      </c>
      <c r="I1913" s="109" t="str">
        <f t="shared" si="197"/>
        <v xml:space="preserve"> </v>
      </c>
      <c r="J1913" s="10" t="str">
        <f t="shared" si="198"/>
        <v>-</v>
      </c>
      <c r="K1913" s="10" t="str">
        <f t="shared" si="200"/>
        <v>-</v>
      </c>
      <c r="L1913" s="10" t="str">
        <f t="shared" si="201"/>
        <v>-</v>
      </c>
      <c r="M1913" s="10" t="str">
        <f t="shared" si="202"/>
        <v>-</v>
      </c>
      <c r="N1913" s="10" t="str">
        <f t="shared" si="203"/>
        <v>-</v>
      </c>
    </row>
    <row r="1914" spans="1:14">
      <c r="A1914" s="62" t="s">
        <v>18</v>
      </c>
      <c r="B1914" s="18"/>
      <c r="C1914" s="18"/>
      <c r="D1914" s="19"/>
      <c r="E1914" s="20"/>
      <c r="F1914" s="66"/>
      <c r="G1914" s="18"/>
      <c r="H1914" s="9" t="str">
        <f t="shared" si="199"/>
        <v>-</v>
      </c>
      <c r="I1914" s="109" t="str">
        <f t="shared" si="197"/>
        <v xml:space="preserve"> </v>
      </c>
      <c r="J1914" s="10" t="str">
        <f t="shared" si="198"/>
        <v>-</v>
      </c>
      <c r="K1914" s="10" t="str">
        <f t="shared" si="200"/>
        <v>-</v>
      </c>
      <c r="L1914" s="10" t="str">
        <f t="shared" si="201"/>
        <v>-</v>
      </c>
      <c r="M1914" s="10" t="str">
        <f t="shared" si="202"/>
        <v>-</v>
      </c>
      <c r="N1914" s="10" t="str">
        <f t="shared" si="203"/>
        <v>-</v>
      </c>
    </row>
    <row r="1915" spans="1:14">
      <c r="A1915" s="62" t="s">
        <v>18</v>
      </c>
      <c r="B1915" s="18"/>
      <c r="C1915" s="18"/>
      <c r="D1915" s="19"/>
      <c r="E1915" s="20"/>
      <c r="F1915" s="66"/>
      <c r="G1915" s="18"/>
      <c r="H1915" s="9" t="str">
        <f t="shared" si="199"/>
        <v>-</v>
      </c>
      <c r="I1915" s="109" t="str">
        <f t="shared" si="197"/>
        <v xml:space="preserve"> </v>
      </c>
      <c r="J1915" s="10" t="str">
        <f t="shared" si="198"/>
        <v>-</v>
      </c>
      <c r="K1915" s="10" t="str">
        <f t="shared" si="200"/>
        <v>-</v>
      </c>
      <c r="L1915" s="10" t="str">
        <f t="shared" si="201"/>
        <v>-</v>
      </c>
      <c r="M1915" s="10" t="str">
        <f t="shared" si="202"/>
        <v>-</v>
      </c>
      <c r="N1915" s="10" t="str">
        <f t="shared" si="203"/>
        <v>-</v>
      </c>
    </row>
    <row r="1916" spans="1:14">
      <c r="A1916" s="62" t="s">
        <v>18</v>
      </c>
      <c r="B1916" s="18"/>
      <c r="C1916" s="18"/>
      <c r="D1916" s="19"/>
      <c r="E1916" s="20"/>
      <c r="F1916" s="66"/>
      <c r="G1916" s="18"/>
      <c r="H1916" s="9" t="str">
        <f t="shared" si="199"/>
        <v>-</v>
      </c>
      <c r="I1916" s="109" t="str">
        <f t="shared" si="197"/>
        <v xml:space="preserve"> </v>
      </c>
      <c r="J1916" s="10" t="str">
        <f t="shared" si="198"/>
        <v>-</v>
      </c>
      <c r="K1916" s="10" t="str">
        <f t="shared" si="200"/>
        <v>-</v>
      </c>
      <c r="L1916" s="10" t="str">
        <f t="shared" si="201"/>
        <v>-</v>
      </c>
      <c r="M1916" s="10" t="str">
        <f t="shared" si="202"/>
        <v>-</v>
      </c>
      <c r="N1916" s="10" t="str">
        <f t="shared" si="203"/>
        <v>-</v>
      </c>
    </row>
    <row r="1917" spans="1:14">
      <c r="A1917" s="62" t="s">
        <v>18</v>
      </c>
      <c r="B1917" s="18"/>
      <c r="C1917" s="18"/>
      <c r="D1917" s="19"/>
      <c r="E1917" s="20"/>
      <c r="F1917" s="66"/>
      <c r="G1917" s="18"/>
      <c r="H1917" s="9" t="str">
        <f t="shared" si="199"/>
        <v>-</v>
      </c>
      <c r="I1917" s="109" t="str">
        <f t="shared" si="197"/>
        <v xml:space="preserve"> </v>
      </c>
      <c r="J1917" s="10" t="str">
        <f t="shared" si="198"/>
        <v>-</v>
      </c>
      <c r="K1917" s="10" t="str">
        <f t="shared" si="200"/>
        <v>-</v>
      </c>
      <c r="L1917" s="10" t="str">
        <f t="shared" si="201"/>
        <v>-</v>
      </c>
      <c r="M1917" s="10" t="str">
        <f t="shared" si="202"/>
        <v>-</v>
      </c>
      <c r="N1917" s="10" t="str">
        <f t="shared" si="203"/>
        <v>-</v>
      </c>
    </row>
    <row r="1918" spans="1:14">
      <c r="A1918" s="62" t="s">
        <v>18</v>
      </c>
      <c r="B1918" s="18"/>
      <c r="C1918" s="18"/>
      <c r="D1918" s="19"/>
      <c r="E1918" s="20"/>
      <c r="F1918" s="66"/>
      <c r="G1918" s="18"/>
      <c r="H1918" s="9" t="str">
        <f t="shared" si="199"/>
        <v>-</v>
      </c>
      <c r="I1918" s="109" t="str">
        <f t="shared" si="197"/>
        <v xml:space="preserve"> </v>
      </c>
      <c r="J1918" s="10" t="str">
        <f t="shared" si="198"/>
        <v>-</v>
      </c>
      <c r="K1918" s="10" t="str">
        <f t="shared" si="200"/>
        <v>-</v>
      </c>
      <c r="L1918" s="10" t="str">
        <f t="shared" si="201"/>
        <v>-</v>
      </c>
      <c r="M1918" s="10" t="str">
        <f t="shared" si="202"/>
        <v>-</v>
      </c>
      <c r="N1918" s="10" t="str">
        <f t="shared" si="203"/>
        <v>-</v>
      </c>
    </row>
    <row r="1919" spans="1:14">
      <c r="A1919" s="62" t="s">
        <v>18</v>
      </c>
      <c r="B1919" s="18"/>
      <c r="C1919" s="18"/>
      <c r="D1919" s="19"/>
      <c r="E1919" s="20"/>
      <c r="F1919" s="66"/>
      <c r="G1919" s="18"/>
      <c r="H1919" s="9" t="str">
        <f t="shared" si="199"/>
        <v>-</v>
      </c>
      <c r="I1919" s="109" t="str">
        <f t="shared" si="197"/>
        <v xml:space="preserve"> </v>
      </c>
      <c r="J1919" s="10" t="str">
        <f t="shared" si="198"/>
        <v>-</v>
      </c>
      <c r="K1919" s="10" t="str">
        <f t="shared" si="200"/>
        <v>-</v>
      </c>
      <c r="L1919" s="10" t="str">
        <f t="shared" si="201"/>
        <v>-</v>
      </c>
      <c r="M1919" s="10" t="str">
        <f t="shared" si="202"/>
        <v>-</v>
      </c>
      <c r="N1919" s="10" t="str">
        <f t="shared" si="203"/>
        <v>-</v>
      </c>
    </row>
    <row r="1920" spans="1:14">
      <c r="A1920" s="62" t="s">
        <v>18</v>
      </c>
      <c r="B1920" s="18"/>
      <c r="C1920" s="18"/>
      <c r="D1920" s="19"/>
      <c r="E1920" s="20"/>
      <c r="F1920" s="66"/>
      <c r="G1920" s="18"/>
      <c r="H1920" s="9" t="str">
        <f t="shared" si="199"/>
        <v>-</v>
      </c>
      <c r="I1920" s="109" t="str">
        <f t="shared" si="197"/>
        <v xml:space="preserve"> </v>
      </c>
      <c r="J1920" s="10" t="str">
        <f t="shared" si="198"/>
        <v>-</v>
      </c>
      <c r="K1920" s="10" t="str">
        <f t="shared" si="200"/>
        <v>-</v>
      </c>
      <c r="L1920" s="10" t="str">
        <f t="shared" si="201"/>
        <v>-</v>
      </c>
      <c r="M1920" s="10" t="str">
        <f t="shared" si="202"/>
        <v>-</v>
      </c>
      <c r="N1920" s="10" t="str">
        <f t="shared" si="203"/>
        <v>-</v>
      </c>
    </row>
    <row r="1921" spans="1:14">
      <c r="A1921" s="62" t="s">
        <v>18</v>
      </c>
      <c r="B1921" s="18"/>
      <c r="C1921" s="18"/>
      <c r="D1921" s="19"/>
      <c r="E1921" s="20"/>
      <c r="F1921" s="66"/>
      <c r="G1921" s="18"/>
      <c r="H1921" s="9" t="str">
        <f t="shared" si="199"/>
        <v>-</v>
      </c>
      <c r="I1921" s="109" t="str">
        <f t="shared" ref="I1921:I1984" si="204">TRIM(B1921) &amp; " " &amp; TRIM(C1921)</f>
        <v xml:space="preserve"> </v>
      </c>
      <c r="J1921" s="10" t="str">
        <f t="shared" ref="J1921:J1984" si="205">IF(B1921&gt;"",VLOOKUP($E1921&amp;$D1921,_DeterminaCategorie,5,TRUE),"-")</f>
        <v>-</v>
      </c>
      <c r="K1921" s="10" t="str">
        <f t="shared" si="200"/>
        <v>-</v>
      </c>
      <c r="L1921" s="10" t="str">
        <f t="shared" si="201"/>
        <v>-</v>
      </c>
      <c r="M1921" s="10" t="str">
        <f t="shared" si="202"/>
        <v>-</v>
      </c>
      <c r="N1921" s="10" t="str">
        <f t="shared" si="203"/>
        <v>-</v>
      </c>
    </row>
    <row r="1922" spans="1:14">
      <c r="A1922" s="62" t="s">
        <v>18</v>
      </c>
      <c r="B1922" s="18"/>
      <c r="C1922" s="18"/>
      <c r="D1922" s="19"/>
      <c r="E1922" s="20"/>
      <c r="F1922" s="66"/>
      <c r="G1922" s="18"/>
      <c r="H1922" s="9" t="str">
        <f t="shared" ref="H1922:H1985" si="206">IF(COUNTA($B1922)&gt;0,IF(COUNTIFS($B$2:$B$2502,$B1922,$C$2:$C$2502,$C1922,$D$2:$D$2502,$D1922)&gt;1,"Duplicato","ok"),"-")</f>
        <v>-</v>
      </c>
      <c r="I1922" s="109" t="str">
        <f t="shared" si="204"/>
        <v xml:space="preserve"> </v>
      </c>
      <c r="J1922" s="10" t="str">
        <f t="shared" si="205"/>
        <v>-</v>
      </c>
      <c r="K1922" s="10" t="str">
        <f t="shared" ref="K1922:K1985" si="207">IF($B1922&gt;"",VLOOKUP($E1922&amp;$D1922,_DeterminaCategorie,3,TRUE),"-")</f>
        <v>-</v>
      </c>
      <c r="L1922" s="10" t="str">
        <f t="shared" ref="L1922:L1985" si="208">IF($B1922&gt;"",VLOOKUP($E1922&amp;$D1922,_DeterminaCategorie,4,TRUE),"-")</f>
        <v>-</v>
      </c>
      <c r="M1922" s="10" t="str">
        <f t="shared" ref="M1922:M1985" si="209">IF($B1922&gt;"",VLOOKUP($E1922&amp;$D1922,_DeterminaCategorie,6,TRUE),"-")</f>
        <v>-</v>
      </c>
      <c r="N1922" s="10" t="str">
        <f t="shared" ref="N1922:N1985" si="210">IF($B1922&gt;"",VLOOKUP($E1922&amp;$D1922,_DeterminaCategorie,7,TRUE),"-")</f>
        <v>-</v>
      </c>
    </row>
    <row r="1923" spans="1:14">
      <c r="A1923" s="62" t="s">
        <v>18</v>
      </c>
      <c r="B1923" s="18"/>
      <c r="C1923" s="18"/>
      <c r="D1923" s="19"/>
      <c r="E1923" s="20"/>
      <c r="F1923" s="66"/>
      <c r="G1923" s="18"/>
      <c r="H1923" s="9" t="str">
        <f t="shared" si="206"/>
        <v>-</v>
      </c>
      <c r="I1923" s="109" t="str">
        <f t="shared" si="204"/>
        <v xml:space="preserve"> </v>
      </c>
      <c r="J1923" s="10" t="str">
        <f t="shared" si="205"/>
        <v>-</v>
      </c>
      <c r="K1923" s="10" t="str">
        <f t="shared" si="207"/>
        <v>-</v>
      </c>
      <c r="L1923" s="10" t="str">
        <f t="shared" si="208"/>
        <v>-</v>
      </c>
      <c r="M1923" s="10" t="str">
        <f t="shared" si="209"/>
        <v>-</v>
      </c>
      <c r="N1923" s="10" t="str">
        <f t="shared" si="210"/>
        <v>-</v>
      </c>
    </row>
    <row r="1924" spans="1:14">
      <c r="A1924" s="62" t="s">
        <v>18</v>
      </c>
      <c r="B1924" s="18"/>
      <c r="C1924" s="18"/>
      <c r="D1924" s="19"/>
      <c r="E1924" s="20"/>
      <c r="F1924" s="66"/>
      <c r="G1924" s="18"/>
      <c r="H1924" s="9" t="str">
        <f t="shared" si="206"/>
        <v>-</v>
      </c>
      <c r="I1924" s="109" t="str">
        <f t="shared" si="204"/>
        <v xml:space="preserve"> </v>
      </c>
      <c r="J1924" s="10" t="str">
        <f t="shared" si="205"/>
        <v>-</v>
      </c>
      <c r="K1924" s="10" t="str">
        <f t="shared" si="207"/>
        <v>-</v>
      </c>
      <c r="L1924" s="10" t="str">
        <f t="shared" si="208"/>
        <v>-</v>
      </c>
      <c r="M1924" s="10" t="str">
        <f t="shared" si="209"/>
        <v>-</v>
      </c>
      <c r="N1924" s="10" t="str">
        <f t="shared" si="210"/>
        <v>-</v>
      </c>
    </row>
    <row r="1925" spans="1:14">
      <c r="A1925" s="62" t="s">
        <v>18</v>
      </c>
      <c r="B1925" s="18"/>
      <c r="C1925" s="18"/>
      <c r="D1925" s="19"/>
      <c r="E1925" s="20"/>
      <c r="F1925" s="66"/>
      <c r="G1925" s="18"/>
      <c r="H1925" s="9" t="str">
        <f t="shared" si="206"/>
        <v>-</v>
      </c>
      <c r="I1925" s="109" t="str">
        <f t="shared" si="204"/>
        <v xml:space="preserve"> </v>
      </c>
      <c r="J1925" s="10" t="str">
        <f t="shared" si="205"/>
        <v>-</v>
      </c>
      <c r="K1925" s="10" t="str">
        <f t="shared" si="207"/>
        <v>-</v>
      </c>
      <c r="L1925" s="10" t="str">
        <f t="shared" si="208"/>
        <v>-</v>
      </c>
      <c r="M1925" s="10" t="str">
        <f t="shared" si="209"/>
        <v>-</v>
      </c>
      <c r="N1925" s="10" t="str">
        <f t="shared" si="210"/>
        <v>-</v>
      </c>
    </row>
    <row r="1926" spans="1:14">
      <c r="A1926" s="62" t="s">
        <v>18</v>
      </c>
      <c r="B1926" s="18"/>
      <c r="C1926" s="18"/>
      <c r="D1926" s="19"/>
      <c r="E1926" s="20"/>
      <c r="F1926" s="66"/>
      <c r="G1926" s="18"/>
      <c r="H1926" s="9" t="str">
        <f t="shared" si="206"/>
        <v>-</v>
      </c>
      <c r="I1926" s="109" t="str">
        <f t="shared" si="204"/>
        <v xml:space="preserve"> </v>
      </c>
      <c r="J1926" s="10" t="str">
        <f t="shared" si="205"/>
        <v>-</v>
      </c>
      <c r="K1926" s="10" t="str">
        <f t="shared" si="207"/>
        <v>-</v>
      </c>
      <c r="L1926" s="10" t="str">
        <f t="shared" si="208"/>
        <v>-</v>
      </c>
      <c r="M1926" s="10" t="str">
        <f t="shared" si="209"/>
        <v>-</v>
      </c>
      <c r="N1926" s="10" t="str">
        <f t="shared" si="210"/>
        <v>-</v>
      </c>
    </row>
    <row r="1927" spans="1:14">
      <c r="A1927" s="62" t="s">
        <v>18</v>
      </c>
      <c r="B1927" s="18"/>
      <c r="C1927" s="18"/>
      <c r="D1927" s="19"/>
      <c r="E1927" s="20"/>
      <c r="F1927" s="66"/>
      <c r="G1927" s="18"/>
      <c r="H1927" s="9" t="str">
        <f t="shared" si="206"/>
        <v>-</v>
      </c>
      <c r="I1927" s="109" t="str">
        <f t="shared" si="204"/>
        <v xml:space="preserve"> </v>
      </c>
      <c r="J1927" s="10" t="str">
        <f t="shared" si="205"/>
        <v>-</v>
      </c>
      <c r="K1927" s="10" t="str">
        <f t="shared" si="207"/>
        <v>-</v>
      </c>
      <c r="L1927" s="10" t="str">
        <f t="shared" si="208"/>
        <v>-</v>
      </c>
      <c r="M1927" s="10" t="str">
        <f t="shared" si="209"/>
        <v>-</v>
      </c>
      <c r="N1927" s="10" t="str">
        <f t="shared" si="210"/>
        <v>-</v>
      </c>
    </row>
    <row r="1928" spans="1:14">
      <c r="A1928" s="62" t="s">
        <v>18</v>
      </c>
      <c r="B1928" s="18"/>
      <c r="C1928" s="18"/>
      <c r="D1928" s="19"/>
      <c r="E1928" s="20"/>
      <c r="F1928" s="66"/>
      <c r="G1928" s="18"/>
      <c r="H1928" s="9" t="str">
        <f t="shared" si="206"/>
        <v>-</v>
      </c>
      <c r="I1928" s="109" t="str">
        <f t="shared" si="204"/>
        <v xml:space="preserve"> </v>
      </c>
      <c r="J1928" s="10" t="str">
        <f t="shared" si="205"/>
        <v>-</v>
      </c>
      <c r="K1928" s="10" t="str">
        <f t="shared" si="207"/>
        <v>-</v>
      </c>
      <c r="L1928" s="10" t="str">
        <f t="shared" si="208"/>
        <v>-</v>
      </c>
      <c r="M1928" s="10" t="str">
        <f t="shared" si="209"/>
        <v>-</v>
      </c>
      <c r="N1928" s="10" t="str">
        <f t="shared" si="210"/>
        <v>-</v>
      </c>
    </row>
    <row r="1929" spans="1:14">
      <c r="A1929" s="62" t="s">
        <v>18</v>
      </c>
      <c r="B1929" s="18"/>
      <c r="C1929" s="18"/>
      <c r="D1929" s="19"/>
      <c r="E1929" s="20"/>
      <c r="F1929" s="66"/>
      <c r="G1929" s="18"/>
      <c r="H1929" s="9" t="str">
        <f t="shared" si="206"/>
        <v>-</v>
      </c>
      <c r="I1929" s="109" t="str">
        <f t="shared" si="204"/>
        <v xml:space="preserve"> </v>
      </c>
      <c r="J1929" s="10" t="str">
        <f t="shared" si="205"/>
        <v>-</v>
      </c>
      <c r="K1929" s="10" t="str">
        <f t="shared" si="207"/>
        <v>-</v>
      </c>
      <c r="L1929" s="10" t="str">
        <f t="shared" si="208"/>
        <v>-</v>
      </c>
      <c r="M1929" s="10" t="str">
        <f t="shared" si="209"/>
        <v>-</v>
      </c>
      <c r="N1929" s="10" t="str">
        <f t="shared" si="210"/>
        <v>-</v>
      </c>
    </row>
    <row r="1930" spans="1:14">
      <c r="A1930" s="62" t="s">
        <v>18</v>
      </c>
      <c r="B1930" s="18"/>
      <c r="C1930" s="18"/>
      <c r="D1930" s="19"/>
      <c r="E1930" s="20"/>
      <c r="F1930" s="66"/>
      <c r="G1930" s="18"/>
      <c r="H1930" s="9" t="str">
        <f t="shared" si="206"/>
        <v>-</v>
      </c>
      <c r="I1930" s="109" t="str">
        <f t="shared" si="204"/>
        <v xml:space="preserve"> </v>
      </c>
      <c r="J1930" s="10" t="str">
        <f t="shared" si="205"/>
        <v>-</v>
      </c>
      <c r="K1930" s="10" t="str">
        <f t="shared" si="207"/>
        <v>-</v>
      </c>
      <c r="L1930" s="10" t="str">
        <f t="shared" si="208"/>
        <v>-</v>
      </c>
      <c r="M1930" s="10" t="str">
        <f t="shared" si="209"/>
        <v>-</v>
      </c>
      <c r="N1930" s="10" t="str">
        <f t="shared" si="210"/>
        <v>-</v>
      </c>
    </row>
    <row r="1931" spans="1:14">
      <c r="A1931" s="62" t="s">
        <v>18</v>
      </c>
      <c r="B1931" s="18"/>
      <c r="C1931" s="18"/>
      <c r="D1931" s="19"/>
      <c r="E1931" s="20"/>
      <c r="F1931" s="66"/>
      <c r="G1931" s="18"/>
      <c r="H1931" s="9" t="str">
        <f t="shared" si="206"/>
        <v>-</v>
      </c>
      <c r="I1931" s="109" t="str">
        <f t="shared" si="204"/>
        <v xml:space="preserve"> </v>
      </c>
      <c r="J1931" s="10" t="str">
        <f t="shared" si="205"/>
        <v>-</v>
      </c>
      <c r="K1931" s="10" t="str">
        <f t="shared" si="207"/>
        <v>-</v>
      </c>
      <c r="L1931" s="10" t="str">
        <f t="shared" si="208"/>
        <v>-</v>
      </c>
      <c r="M1931" s="10" t="str">
        <f t="shared" si="209"/>
        <v>-</v>
      </c>
      <c r="N1931" s="10" t="str">
        <f t="shared" si="210"/>
        <v>-</v>
      </c>
    </row>
    <row r="1932" spans="1:14">
      <c r="A1932" s="62" t="s">
        <v>18</v>
      </c>
      <c r="B1932" s="18"/>
      <c r="C1932" s="18"/>
      <c r="D1932" s="19"/>
      <c r="E1932" s="20"/>
      <c r="F1932" s="66"/>
      <c r="G1932" s="18"/>
      <c r="H1932" s="9" t="str">
        <f t="shared" si="206"/>
        <v>-</v>
      </c>
      <c r="I1932" s="109" t="str">
        <f t="shared" si="204"/>
        <v xml:space="preserve"> </v>
      </c>
      <c r="J1932" s="10" t="str">
        <f t="shared" si="205"/>
        <v>-</v>
      </c>
      <c r="K1932" s="10" t="str">
        <f t="shared" si="207"/>
        <v>-</v>
      </c>
      <c r="L1932" s="10" t="str">
        <f t="shared" si="208"/>
        <v>-</v>
      </c>
      <c r="M1932" s="10" t="str">
        <f t="shared" si="209"/>
        <v>-</v>
      </c>
      <c r="N1932" s="10" t="str">
        <f t="shared" si="210"/>
        <v>-</v>
      </c>
    </row>
    <row r="1933" spans="1:14">
      <c r="A1933" s="62" t="s">
        <v>18</v>
      </c>
      <c r="B1933" s="18"/>
      <c r="C1933" s="18"/>
      <c r="D1933" s="19"/>
      <c r="E1933" s="20"/>
      <c r="F1933" s="66"/>
      <c r="G1933" s="18"/>
      <c r="H1933" s="9" t="str">
        <f t="shared" si="206"/>
        <v>-</v>
      </c>
      <c r="I1933" s="109" t="str">
        <f t="shared" si="204"/>
        <v xml:space="preserve"> </v>
      </c>
      <c r="J1933" s="10" t="str">
        <f t="shared" si="205"/>
        <v>-</v>
      </c>
      <c r="K1933" s="10" t="str">
        <f t="shared" si="207"/>
        <v>-</v>
      </c>
      <c r="L1933" s="10" t="str">
        <f t="shared" si="208"/>
        <v>-</v>
      </c>
      <c r="M1933" s="10" t="str">
        <f t="shared" si="209"/>
        <v>-</v>
      </c>
      <c r="N1933" s="10" t="str">
        <f t="shared" si="210"/>
        <v>-</v>
      </c>
    </row>
    <row r="1934" spans="1:14">
      <c r="A1934" s="62" t="s">
        <v>18</v>
      </c>
      <c r="B1934" s="18"/>
      <c r="C1934" s="18"/>
      <c r="D1934" s="19"/>
      <c r="E1934" s="20"/>
      <c r="F1934" s="66"/>
      <c r="G1934" s="18"/>
      <c r="H1934" s="9" t="str">
        <f t="shared" si="206"/>
        <v>-</v>
      </c>
      <c r="I1934" s="109" t="str">
        <f t="shared" si="204"/>
        <v xml:space="preserve"> </v>
      </c>
      <c r="J1934" s="10" t="str">
        <f t="shared" si="205"/>
        <v>-</v>
      </c>
      <c r="K1934" s="10" t="str">
        <f t="shared" si="207"/>
        <v>-</v>
      </c>
      <c r="L1934" s="10" t="str">
        <f t="shared" si="208"/>
        <v>-</v>
      </c>
      <c r="M1934" s="10" t="str">
        <f t="shared" si="209"/>
        <v>-</v>
      </c>
      <c r="N1934" s="10" t="str">
        <f t="shared" si="210"/>
        <v>-</v>
      </c>
    </row>
    <row r="1935" spans="1:14">
      <c r="A1935" s="62" t="s">
        <v>18</v>
      </c>
      <c r="B1935" s="18"/>
      <c r="C1935" s="18"/>
      <c r="D1935" s="19"/>
      <c r="E1935" s="20"/>
      <c r="F1935" s="66"/>
      <c r="G1935" s="18"/>
      <c r="H1935" s="9" t="str">
        <f t="shared" si="206"/>
        <v>-</v>
      </c>
      <c r="I1935" s="109" t="str">
        <f t="shared" si="204"/>
        <v xml:space="preserve"> </v>
      </c>
      <c r="J1935" s="10" t="str">
        <f t="shared" si="205"/>
        <v>-</v>
      </c>
      <c r="K1935" s="10" t="str">
        <f t="shared" si="207"/>
        <v>-</v>
      </c>
      <c r="L1935" s="10" t="str">
        <f t="shared" si="208"/>
        <v>-</v>
      </c>
      <c r="M1935" s="10" t="str">
        <f t="shared" si="209"/>
        <v>-</v>
      </c>
      <c r="N1935" s="10" t="str">
        <f t="shared" si="210"/>
        <v>-</v>
      </c>
    </row>
    <row r="1936" spans="1:14">
      <c r="A1936" s="62" t="s">
        <v>18</v>
      </c>
      <c r="B1936" s="18"/>
      <c r="C1936" s="18"/>
      <c r="D1936" s="19"/>
      <c r="E1936" s="20"/>
      <c r="F1936" s="66"/>
      <c r="G1936" s="18"/>
      <c r="H1936" s="9" t="str">
        <f t="shared" si="206"/>
        <v>-</v>
      </c>
      <c r="I1936" s="109" t="str">
        <f t="shared" si="204"/>
        <v xml:space="preserve"> </v>
      </c>
      <c r="J1936" s="10" t="str">
        <f t="shared" si="205"/>
        <v>-</v>
      </c>
      <c r="K1936" s="10" t="str">
        <f t="shared" si="207"/>
        <v>-</v>
      </c>
      <c r="L1936" s="10" t="str">
        <f t="shared" si="208"/>
        <v>-</v>
      </c>
      <c r="M1936" s="10" t="str">
        <f t="shared" si="209"/>
        <v>-</v>
      </c>
      <c r="N1936" s="10" t="str">
        <f t="shared" si="210"/>
        <v>-</v>
      </c>
    </row>
    <row r="1937" spans="1:14">
      <c r="A1937" s="62" t="s">
        <v>18</v>
      </c>
      <c r="B1937" s="18"/>
      <c r="C1937" s="18"/>
      <c r="D1937" s="19"/>
      <c r="E1937" s="20"/>
      <c r="F1937" s="66"/>
      <c r="G1937" s="18"/>
      <c r="H1937" s="9" t="str">
        <f t="shared" si="206"/>
        <v>-</v>
      </c>
      <c r="I1937" s="109" t="str">
        <f t="shared" si="204"/>
        <v xml:space="preserve"> </v>
      </c>
      <c r="J1937" s="10" t="str">
        <f t="shared" si="205"/>
        <v>-</v>
      </c>
      <c r="K1937" s="10" t="str">
        <f t="shared" si="207"/>
        <v>-</v>
      </c>
      <c r="L1937" s="10" t="str">
        <f t="shared" si="208"/>
        <v>-</v>
      </c>
      <c r="M1937" s="10" t="str">
        <f t="shared" si="209"/>
        <v>-</v>
      </c>
      <c r="N1937" s="10" t="str">
        <f t="shared" si="210"/>
        <v>-</v>
      </c>
    </row>
    <row r="1938" spans="1:14">
      <c r="A1938" s="62" t="s">
        <v>18</v>
      </c>
      <c r="B1938" s="18"/>
      <c r="C1938" s="18"/>
      <c r="D1938" s="19"/>
      <c r="E1938" s="20"/>
      <c r="F1938" s="66"/>
      <c r="G1938" s="18"/>
      <c r="H1938" s="9" t="str">
        <f t="shared" si="206"/>
        <v>-</v>
      </c>
      <c r="I1938" s="109" t="str">
        <f t="shared" si="204"/>
        <v xml:space="preserve"> </v>
      </c>
      <c r="J1938" s="10" t="str">
        <f t="shared" si="205"/>
        <v>-</v>
      </c>
      <c r="K1938" s="10" t="str">
        <f t="shared" si="207"/>
        <v>-</v>
      </c>
      <c r="L1938" s="10" t="str">
        <f t="shared" si="208"/>
        <v>-</v>
      </c>
      <c r="M1938" s="10" t="str">
        <f t="shared" si="209"/>
        <v>-</v>
      </c>
      <c r="N1938" s="10" t="str">
        <f t="shared" si="210"/>
        <v>-</v>
      </c>
    </row>
    <row r="1939" spans="1:14">
      <c r="A1939" s="62" t="s">
        <v>18</v>
      </c>
      <c r="B1939" s="18"/>
      <c r="C1939" s="18"/>
      <c r="D1939" s="19"/>
      <c r="E1939" s="20"/>
      <c r="F1939" s="66"/>
      <c r="G1939" s="18"/>
      <c r="H1939" s="9" t="str">
        <f t="shared" si="206"/>
        <v>-</v>
      </c>
      <c r="I1939" s="109" t="str">
        <f t="shared" si="204"/>
        <v xml:space="preserve"> </v>
      </c>
      <c r="J1939" s="10" t="str">
        <f t="shared" si="205"/>
        <v>-</v>
      </c>
      <c r="K1939" s="10" t="str">
        <f t="shared" si="207"/>
        <v>-</v>
      </c>
      <c r="L1939" s="10" t="str">
        <f t="shared" si="208"/>
        <v>-</v>
      </c>
      <c r="M1939" s="10" t="str">
        <f t="shared" si="209"/>
        <v>-</v>
      </c>
      <c r="N1939" s="10" t="str">
        <f t="shared" si="210"/>
        <v>-</v>
      </c>
    </row>
    <row r="1940" spans="1:14">
      <c r="A1940" s="62" t="s">
        <v>18</v>
      </c>
      <c r="B1940" s="18"/>
      <c r="C1940" s="18"/>
      <c r="D1940" s="19"/>
      <c r="E1940" s="20"/>
      <c r="F1940" s="66"/>
      <c r="G1940" s="18"/>
      <c r="H1940" s="9" t="str">
        <f t="shared" si="206"/>
        <v>-</v>
      </c>
      <c r="I1940" s="109" t="str">
        <f t="shared" si="204"/>
        <v xml:space="preserve"> </v>
      </c>
      <c r="J1940" s="10" t="str">
        <f t="shared" si="205"/>
        <v>-</v>
      </c>
      <c r="K1940" s="10" t="str">
        <f t="shared" si="207"/>
        <v>-</v>
      </c>
      <c r="L1940" s="10" t="str">
        <f t="shared" si="208"/>
        <v>-</v>
      </c>
      <c r="M1940" s="10" t="str">
        <f t="shared" si="209"/>
        <v>-</v>
      </c>
      <c r="N1940" s="10" t="str">
        <f t="shared" si="210"/>
        <v>-</v>
      </c>
    </row>
    <row r="1941" spans="1:14">
      <c r="A1941" s="62" t="s">
        <v>18</v>
      </c>
      <c r="B1941" s="18"/>
      <c r="C1941" s="18"/>
      <c r="D1941" s="19"/>
      <c r="E1941" s="20"/>
      <c r="F1941" s="66"/>
      <c r="G1941" s="18"/>
      <c r="H1941" s="9" t="str">
        <f t="shared" si="206"/>
        <v>-</v>
      </c>
      <c r="I1941" s="109" t="str">
        <f t="shared" si="204"/>
        <v xml:space="preserve"> </v>
      </c>
      <c r="J1941" s="10" t="str">
        <f t="shared" si="205"/>
        <v>-</v>
      </c>
      <c r="K1941" s="10" t="str">
        <f t="shared" si="207"/>
        <v>-</v>
      </c>
      <c r="L1941" s="10" t="str">
        <f t="shared" si="208"/>
        <v>-</v>
      </c>
      <c r="M1941" s="10" t="str">
        <f t="shared" si="209"/>
        <v>-</v>
      </c>
      <c r="N1941" s="10" t="str">
        <f t="shared" si="210"/>
        <v>-</v>
      </c>
    </row>
    <row r="1942" spans="1:14">
      <c r="A1942" s="62" t="s">
        <v>18</v>
      </c>
      <c r="B1942" s="18"/>
      <c r="C1942" s="18"/>
      <c r="D1942" s="19"/>
      <c r="E1942" s="20"/>
      <c r="F1942" s="66"/>
      <c r="G1942" s="18"/>
      <c r="H1942" s="9" t="str">
        <f t="shared" si="206"/>
        <v>-</v>
      </c>
      <c r="I1942" s="109" t="str">
        <f t="shared" si="204"/>
        <v xml:space="preserve"> </v>
      </c>
      <c r="J1942" s="10" t="str">
        <f t="shared" si="205"/>
        <v>-</v>
      </c>
      <c r="K1942" s="10" t="str">
        <f t="shared" si="207"/>
        <v>-</v>
      </c>
      <c r="L1942" s="10" t="str">
        <f t="shared" si="208"/>
        <v>-</v>
      </c>
      <c r="M1942" s="10" t="str">
        <f t="shared" si="209"/>
        <v>-</v>
      </c>
      <c r="N1942" s="10" t="str">
        <f t="shared" si="210"/>
        <v>-</v>
      </c>
    </row>
    <row r="1943" spans="1:14">
      <c r="A1943" s="62" t="s">
        <v>18</v>
      </c>
      <c r="B1943" s="18"/>
      <c r="C1943" s="18"/>
      <c r="D1943" s="19"/>
      <c r="E1943" s="20"/>
      <c r="F1943" s="66"/>
      <c r="G1943" s="18"/>
      <c r="H1943" s="9" t="str">
        <f t="shared" si="206"/>
        <v>-</v>
      </c>
      <c r="I1943" s="109" t="str">
        <f t="shared" si="204"/>
        <v xml:space="preserve"> </v>
      </c>
      <c r="J1943" s="10" t="str">
        <f t="shared" si="205"/>
        <v>-</v>
      </c>
      <c r="K1943" s="10" t="str">
        <f t="shared" si="207"/>
        <v>-</v>
      </c>
      <c r="L1943" s="10" t="str">
        <f t="shared" si="208"/>
        <v>-</v>
      </c>
      <c r="M1943" s="10" t="str">
        <f t="shared" si="209"/>
        <v>-</v>
      </c>
      <c r="N1943" s="10" t="str">
        <f t="shared" si="210"/>
        <v>-</v>
      </c>
    </row>
    <row r="1944" spans="1:14">
      <c r="A1944" s="62" t="s">
        <v>18</v>
      </c>
      <c r="B1944" s="18"/>
      <c r="C1944" s="18"/>
      <c r="D1944" s="19"/>
      <c r="E1944" s="20"/>
      <c r="F1944" s="66"/>
      <c r="G1944" s="18"/>
      <c r="H1944" s="9" t="str">
        <f t="shared" si="206"/>
        <v>-</v>
      </c>
      <c r="I1944" s="109" t="str">
        <f t="shared" si="204"/>
        <v xml:space="preserve"> </v>
      </c>
      <c r="J1944" s="10" t="str">
        <f t="shared" si="205"/>
        <v>-</v>
      </c>
      <c r="K1944" s="10" t="str">
        <f t="shared" si="207"/>
        <v>-</v>
      </c>
      <c r="L1944" s="10" t="str">
        <f t="shared" si="208"/>
        <v>-</v>
      </c>
      <c r="M1944" s="10" t="str">
        <f t="shared" si="209"/>
        <v>-</v>
      </c>
      <c r="N1944" s="10" t="str">
        <f t="shared" si="210"/>
        <v>-</v>
      </c>
    </row>
    <row r="1945" spans="1:14">
      <c r="A1945" s="62" t="s">
        <v>18</v>
      </c>
      <c r="B1945" s="18"/>
      <c r="C1945" s="18"/>
      <c r="D1945" s="19"/>
      <c r="E1945" s="20"/>
      <c r="F1945" s="66"/>
      <c r="G1945" s="18"/>
      <c r="H1945" s="9" t="str">
        <f t="shared" si="206"/>
        <v>-</v>
      </c>
      <c r="I1945" s="109" t="str">
        <f t="shared" si="204"/>
        <v xml:space="preserve"> </v>
      </c>
      <c r="J1945" s="10" t="str">
        <f t="shared" si="205"/>
        <v>-</v>
      </c>
      <c r="K1945" s="10" t="str">
        <f t="shared" si="207"/>
        <v>-</v>
      </c>
      <c r="L1945" s="10" t="str">
        <f t="shared" si="208"/>
        <v>-</v>
      </c>
      <c r="M1945" s="10" t="str">
        <f t="shared" si="209"/>
        <v>-</v>
      </c>
      <c r="N1945" s="10" t="str">
        <f t="shared" si="210"/>
        <v>-</v>
      </c>
    </row>
    <row r="1946" spans="1:14">
      <c r="A1946" s="62" t="s">
        <v>18</v>
      </c>
      <c r="B1946" s="18"/>
      <c r="C1946" s="18"/>
      <c r="D1946" s="19"/>
      <c r="E1946" s="20"/>
      <c r="F1946" s="66"/>
      <c r="G1946" s="18"/>
      <c r="H1946" s="9" t="str">
        <f t="shared" si="206"/>
        <v>-</v>
      </c>
      <c r="I1946" s="109" t="str">
        <f t="shared" si="204"/>
        <v xml:space="preserve"> </v>
      </c>
      <c r="J1946" s="10" t="str">
        <f t="shared" si="205"/>
        <v>-</v>
      </c>
      <c r="K1946" s="10" t="str">
        <f t="shared" si="207"/>
        <v>-</v>
      </c>
      <c r="L1946" s="10" t="str">
        <f t="shared" si="208"/>
        <v>-</v>
      </c>
      <c r="M1946" s="10" t="str">
        <f t="shared" si="209"/>
        <v>-</v>
      </c>
      <c r="N1946" s="10" t="str">
        <f t="shared" si="210"/>
        <v>-</v>
      </c>
    </row>
    <row r="1947" spans="1:14">
      <c r="A1947" s="62" t="s">
        <v>18</v>
      </c>
      <c r="B1947" s="18"/>
      <c r="C1947" s="18"/>
      <c r="D1947" s="19"/>
      <c r="E1947" s="20"/>
      <c r="F1947" s="66"/>
      <c r="G1947" s="18"/>
      <c r="H1947" s="9" t="str">
        <f t="shared" si="206"/>
        <v>-</v>
      </c>
      <c r="I1947" s="109" t="str">
        <f t="shared" si="204"/>
        <v xml:space="preserve"> </v>
      </c>
      <c r="J1947" s="10" t="str">
        <f t="shared" si="205"/>
        <v>-</v>
      </c>
      <c r="K1947" s="10" t="str">
        <f t="shared" si="207"/>
        <v>-</v>
      </c>
      <c r="L1947" s="10" t="str">
        <f t="shared" si="208"/>
        <v>-</v>
      </c>
      <c r="M1947" s="10" t="str">
        <f t="shared" si="209"/>
        <v>-</v>
      </c>
      <c r="N1947" s="10" t="str">
        <f t="shared" si="210"/>
        <v>-</v>
      </c>
    </row>
    <row r="1948" spans="1:14">
      <c r="A1948" s="62" t="s">
        <v>18</v>
      </c>
      <c r="B1948" s="18"/>
      <c r="C1948" s="18"/>
      <c r="D1948" s="19"/>
      <c r="E1948" s="20"/>
      <c r="F1948" s="66"/>
      <c r="G1948" s="18"/>
      <c r="H1948" s="9" t="str">
        <f t="shared" si="206"/>
        <v>-</v>
      </c>
      <c r="I1948" s="109" t="str">
        <f t="shared" si="204"/>
        <v xml:space="preserve"> </v>
      </c>
      <c r="J1948" s="10" t="str">
        <f t="shared" si="205"/>
        <v>-</v>
      </c>
      <c r="K1948" s="10" t="str">
        <f t="shared" si="207"/>
        <v>-</v>
      </c>
      <c r="L1948" s="10" t="str">
        <f t="shared" si="208"/>
        <v>-</v>
      </c>
      <c r="M1948" s="10" t="str">
        <f t="shared" si="209"/>
        <v>-</v>
      </c>
      <c r="N1948" s="10" t="str">
        <f t="shared" si="210"/>
        <v>-</v>
      </c>
    </row>
    <row r="1949" spans="1:14">
      <c r="A1949" s="62" t="s">
        <v>18</v>
      </c>
      <c r="B1949" s="18"/>
      <c r="C1949" s="18"/>
      <c r="D1949" s="19"/>
      <c r="E1949" s="20"/>
      <c r="F1949" s="66"/>
      <c r="G1949" s="18"/>
      <c r="H1949" s="9" t="str">
        <f t="shared" si="206"/>
        <v>-</v>
      </c>
      <c r="I1949" s="109" t="str">
        <f t="shared" si="204"/>
        <v xml:space="preserve"> </v>
      </c>
      <c r="J1949" s="10" t="str">
        <f t="shared" si="205"/>
        <v>-</v>
      </c>
      <c r="K1949" s="10" t="str">
        <f t="shared" si="207"/>
        <v>-</v>
      </c>
      <c r="L1949" s="10" t="str">
        <f t="shared" si="208"/>
        <v>-</v>
      </c>
      <c r="M1949" s="10" t="str">
        <f t="shared" si="209"/>
        <v>-</v>
      </c>
      <c r="N1949" s="10" t="str">
        <f t="shared" si="210"/>
        <v>-</v>
      </c>
    </row>
    <row r="1950" spans="1:14">
      <c r="A1950" s="62" t="s">
        <v>18</v>
      </c>
      <c r="B1950" s="18"/>
      <c r="C1950" s="18"/>
      <c r="D1950" s="19"/>
      <c r="E1950" s="20"/>
      <c r="F1950" s="66"/>
      <c r="G1950" s="18"/>
      <c r="H1950" s="9" t="str">
        <f t="shared" si="206"/>
        <v>-</v>
      </c>
      <c r="I1950" s="109" t="str">
        <f t="shared" si="204"/>
        <v xml:space="preserve"> </v>
      </c>
      <c r="J1950" s="10" t="str">
        <f t="shared" si="205"/>
        <v>-</v>
      </c>
      <c r="K1950" s="10" t="str">
        <f t="shared" si="207"/>
        <v>-</v>
      </c>
      <c r="L1950" s="10" t="str">
        <f t="shared" si="208"/>
        <v>-</v>
      </c>
      <c r="M1950" s="10" t="str">
        <f t="shared" si="209"/>
        <v>-</v>
      </c>
      <c r="N1950" s="10" t="str">
        <f t="shared" si="210"/>
        <v>-</v>
      </c>
    </row>
    <row r="1951" spans="1:14">
      <c r="A1951" s="62" t="s">
        <v>18</v>
      </c>
      <c r="B1951" s="18"/>
      <c r="C1951" s="18"/>
      <c r="D1951" s="19"/>
      <c r="E1951" s="20"/>
      <c r="F1951" s="66"/>
      <c r="G1951" s="18"/>
      <c r="H1951" s="9" t="str">
        <f t="shared" si="206"/>
        <v>-</v>
      </c>
      <c r="I1951" s="109" t="str">
        <f t="shared" si="204"/>
        <v xml:space="preserve"> </v>
      </c>
      <c r="J1951" s="10" t="str">
        <f t="shared" si="205"/>
        <v>-</v>
      </c>
      <c r="K1951" s="10" t="str">
        <f t="shared" si="207"/>
        <v>-</v>
      </c>
      <c r="L1951" s="10" t="str">
        <f t="shared" si="208"/>
        <v>-</v>
      </c>
      <c r="M1951" s="10" t="str">
        <f t="shared" si="209"/>
        <v>-</v>
      </c>
      <c r="N1951" s="10" t="str">
        <f t="shared" si="210"/>
        <v>-</v>
      </c>
    </row>
    <row r="1952" spans="1:14">
      <c r="A1952" s="62" t="s">
        <v>18</v>
      </c>
      <c r="B1952" s="18"/>
      <c r="C1952" s="18"/>
      <c r="D1952" s="19"/>
      <c r="E1952" s="20"/>
      <c r="F1952" s="66"/>
      <c r="G1952" s="18"/>
      <c r="H1952" s="9" t="str">
        <f t="shared" si="206"/>
        <v>-</v>
      </c>
      <c r="I1952" s="109" t="str">
        <f t="shared" si="204"/>
        <v xml:space="preserve"> </v>
      </c>
      <c r="J1952" s="10" t="str">
        <f t="shared" si="205"/>
        <v>-</v>
      </c>
      <c r="K1952" s="10" t="str">
        <f t="shared" si="207"/>
        <v>-</v>
      </c>
      <c r="L1952" s="10" t="str">
        <f t="shared" si="208"/>
        <v>-</v>
      </c>
      <c r="M1952" s="10" t="str">
        <f t="shared" si="209"/>
        <v>-</v>
      </c>
      <c r="N1952" s="10" t="str">
        <f t="shared" si="210"/>
        <v>-</v>
      </c>
    </row>
    <row r="1953" spans="1:14">
      <c r="A1953" s="62" t="s">
        <v>18</v>
      </c>
      <c r="B1953" s="18"/>
      <c r="C1953" s="18"/>
      <c r="D1953" s="19"/>
      <c r="E1953" s="20"/>
      <c r="F1953" s="66"/>
      <c r="G1953" s="18"/>
      <c r="H1953" s="9" t="str">
        <f t="shared" si="206"/>
        <v>-</v>
      </c>
      <c r="I1953" s="109" t="str">
        <f t="shared" si="204"/>
        <v xml:space="preserve"> </v>
      </c>
      <c r="J1953" s="10" t="str">
        <f t="shared" si="205"/>
        <v>-</v>
      </c>
      <c r="K1953" s="10" t="str">
        <f t="shared" si="207"/>
        <v>-</v>
      </c>
      <c r="L1953" s="10" t="str">
        <f t="shared" si="208"/>
        <v>-</v>
      </c>
      <c r="M1953" s="10" t="str">
        <f t="shared" si="209"/>
        <v>-</v>
      </c>
      <c r="N1953" s="10" t="str">
        <f t="shared" si="210"/>
        <v>-</v>
      </c>
    </row>
    <row r="1954" spans="1:14">
      <c r="A1954" s="62" t="s">
        <v>18</v>
      </c>
      <c r="B1954" s="18"/>
      <c r="C1954" s="18"/>
      <c r="D1954" s="19"/>
      <c r="E1954" s="20"/>
      <c r="F1954" s="66"/>
      <c r="G1954" s="18"/>
      <c r="H1954" s="9" t="str">
        <f t="shared" si="206"/>
        <v>-</v>
      </c>
      <c r="I1954" s="109" t="str">
        <f t="shared" si="204"/>
        <v xml:space="preserve"> </v>
      </c>
      <c r="J1954" s="10" t="str">
        <f t="shared" si="205"/>
        <v>-</v>
      </c>
      <c r="K1954" s="10" t="str">
        <f t="shared" si="207"/>
        <v>-</v>
      </c>
      <c r="L1954" s="10" t="str">
        <f t="shared" si="208"/>
        <v>-</v>
      </c>
      <c r="M1954" s="10" t="str">
        <f t="shared" si="209"/>
        <v>-</v>
      </c>
      <c r="N1954" s="10" t="str">
        <f t="shared" si="210"/>
        <v>-</v>
      </c>
    </row>
    <row r="1955" spans="1:14">
      <c r="A1955" s="62" t="s">
        <v>18</v>
      </c>
      <c r="B1955" s="18"/>
      <c r="C1955" s="18"/>
      <c r="D1955" s="19"/>
      <c r="E1955" s="20"/>
      <c r="F1955" s="66"/>
      <c r="G1955" s="18"/>
      <c r="H1955" s="9" t="str">
        <f t="shared" si="206"/>
        <v>-</v>
      </c>
      <c r="I1955" s="109" t="str">
        <f t="shared" si="204"/>
        <v xml:space="preserve"> </v>
      </c>
      <c r="J1955" s="10" t="str">
        <f t="shared" si="205"/>
        <v>-</v>
      </c>
      <c r="K1955" s="10" t="str">
        <f t="shared" si="207"/>
        <v>-</v>
      </c>
      <c r="L1955" s="10" t="str">
        <f t="shared" si="208"/>
        <v>-</v>
      </c>
      <c r="M1955" s="10" t="str">
        <f t="shared" si="209"/>
        <v>-</v>
      </c>
      <c r="N1955" s="10" t="str">
        <f t="shared" si="210"/>
        <v>-</v>
      </c>
    </row>
    <row r="1956" spans="1:14">
      <c r="A1956" s="62" t="s">
        <v>18</v>
      </c>
      <c r="B1956" s="18"/>
      <c r="C1956" s="18"/>
      <c r="D1956" s="19"/>
      <c r="E1956" s="20"/>
      <c r="F1956" s="66"/>
      <c r="G1956" s="18"/>
      <c r="H1956" s="9" t="str">
        <f t="shared" si="206"/>
        <v>-</v>
      </c>
      <c r="I1956" s="109" t="str">
        <f t="shared" si="204"/>
        <v xml:space="preserve"> </v>
      </c>
      <c r="J1956" s="10" t="str">
        <f t="shared" si="205"/>
        <v>-</v>
      </c>
      <c r="K1956" s="10" t="str">
        <f t="shared" si="207"/>
        <v>-</v>
      </c>
      <c r="L1956" s="10" t="str">
        <f t="shared" si="208"/>
        <v>-</v>
      </c>
      <c r="M1956" s="10" t="str">
        <f t="shared" si="209"/>
        <v>-</v>
      </c>
      <c r="N1956" s="10" t="str">
        <f t="shared" si="210"/>
        <v>-</v>
      </c>
    </row>
    <row r="1957" spans="1:14">
      <c r="A1957" s="62" t="s">
        <v>18</v>
      </c>
      <c r="B1957" s="18"/>
      <c r="C1957" s="18"/>
      <c r="D1957" s="19"/>
      <c r="E1957" s="20"/>
      <c r="F1957" s="66"/>
      <c r="G1957" s="18"/>
      <c r="H1957" s="9" t="str">
        <f t="shared" si="206"/>
        <v>-</v>
      </c>
      <c r="I1957" s="109" t="str">
        <f t="shared" si="204"/>
        <v xml:space="preserve"> </v>
      </c>
      <c r="J1957" s="10" t="str">
        <f t="shared" si="205"/>
        <v>-</v>
      </c>
      <c r="K1957" s="10" t="str">
        <f t="shared" si="207"/>
        <v>-</v>
      </c>
      <c r="L1957" s="10" t="str">
        <f t="shared" si="208"/>
        <v>-</v>
      </c>
      <c r="M1957" s="10" t="str">
        <f t="shared" si="209"/>
        <v>-</v>
      </c>
      <c r="N1957" s="10" t="str">
        <f t="shared" si="210"/>
        <v>-</v>
      </c>
    </row>
    <row r="1958" spans="1:14">
      <c r="A1958" s="62" t="s">
        <v>18</v>
      </c>
      <c r="B1958" s="18"/>
      <c r="C1958" s="18"/>
      <c r="D1958" s="19"/>
      <c r="E1958" s="20"/>
      <c r="F1958" s="66"/>
      <c r="G1958" s="18"/>
      <c r="H1958" s="9" t="str">
        <f t="shared" si="206"/>
        <v>-</v>
      </c>
      <c r="I1958" s="109" t="str">
        <f t="shared" si="204"/>
        <v xml:space="preserve"> </v>
      </c>
      <c r="J1958" s="10" t="str">
        <f t="shared" si="205"/>
        <v>-</v>
      </c>
      <c r="K1958" s="10" t="str">
        <f t="shared" si="207"/>
        <v>-</v>
      </c>
      <c r="L1958" s="10" t="str">
        <f t="shared" si="208"/>
        <v>-</v>
      </c>
      <c r="M1958" s="10" t="str">
        <f t="shared" si="209"/>
        <v>-</v>
      </c>
      <c r="N1958" s="10" t="str">
        <f t="shared" si="210"/>
        <v>-</v>
      </c>
    </row>
    <row r="1959" spans="1:14">
      <c r="A1959" s="62" t="s">
        <v>18</v>
      </c>
      <c r="B1959" s="18"/>
      <c r="C1959" s="18"/>
      <c r="D1959" s="19"/>
      <c r="E1959" s="20"/>
      <c r="F1959" s="66"/>
      <c r="G1959" s="18"/>
      <c r="H1959" s="9" t="str">
        <f t="shared" si="206"/>
        <v>-</v>
      </c>
      <c r="I1959" s="109" t="str">
        <f t="shared" si="204"/>
        <v xml:space="preserve"> </v>
      </c>
      <c r="J1959" s="10" t="str">
        <f t="shared" si="205"/>
        <v>-</v>
      </c>
      <c r="K1959" s="10" t="str">
        <f t="shared" si="207"/>
        <v>-</v>
      </c>
      <c r="L1959" s="10" t="str">
        <f t="shared" si="208"/>
        <v>-</v>
      </c>
      <c r="M1959" s="10" t="str">
        <f t="shared" si="209"/>
        <v>-</v>
      </c>
      <c r="N1959" s="10" t="str">
        <f t="shared" si="210"/>
        <v>-</v>
      </c>
    </row>
    <row r="1960" spans="1:14">
      <c r="A1960" s="62" t="s">
        <v>18</v>
      </c>
      <c r="B1960" s="18"/>
      <c r="C1960" s="18"/>
      <c r="D1960" s="19"/>
      <c r="E1960" s="20"/>
      <c r="F1960" s="66"/>
      <c r="G1960" s="18"/>
      <c r="H1960" s="9" t="str">
        <f t="shared" si="206"/>
        <v>-</v>
      </c>
      <c r="I1960" s="109" t="str">
        <f t="shared" si="204"/>
        <v xml:space="preserve"> </v>
      </c>
      <c r="J1960" s="10" t="str">
        <f t="shared" si="205"/>
        <v>-</v>
      </c>
      <c r="K1960" s="10" t="str">
        <f t="shared" si="207"/>
        <v>-</v>
      </c>
      <c r="L1960" s="10" t="str">
        <f t="shared" si="208"/>
        <v>-</v>
      </c>
      <c r="M1960" s="10" t="str">
        <f t="shared" si="209"/>
        <v>-</v>
      </c>
      <c r="N1960" s="10" t="str">
        <f t="shared" si="210"/>
        <v>-</v>
      </c>
    </row>
    <row r="1961" spans="1:14">
      <c r="A1961" s="62" t="s">
        <v>18</v>
      </c>
      <c r="B1961" s="18"/>
      <c r="C1961" s="18"/>
      <c r="D1961" s="19"/>
      <c r="E1961" s="20"/>
      <c r="F1961" s="66"/>
      <c r="G1961" s="18"/>
      <c r="H1961" s="9" t="str">
        <f t="shared" si="206"/>
        <v>-</v>
      </c>
      <c r="I1961" s="109" t="str">
        <f t="shared" si="204"/>
        <v xml:space="preserve"> </v>
      </c>
      <c r="J1961" s="10" t="str">
        <f t="shared" si="205"/>
        <v>-</v>
      </c>
      <c r="K1961" s="10" t="str">
        <f t="shared" si="207"/>
        <v>-</v>
      </c>
      <c r="L1961" s="10" t="str">
        <f t="shared" si="208"/>
        <v>-</v>
      </c>
      <c r="M1961" s="10" t="str">
        <f t="shared" si="209"/>
        <v>-</v>
      </c>
      <c r="N1961" s="10" t="str">
        <f t="shared" si="210"/>
        <v>-</v>
      </c>
    </row>
    <row r="1962" spans="1:14">
      <c r="A1962" s="62" t="s">
        <v>18</v>
      </c>
      <c r="B1962" s="18"/>
      <c r="C1962" s="18"/>
      <c r="D1962" s="19"/>
      <c r="E1962" s="20"/>
      <c r="F1962" s="66"/>
      <c r="G1962" s="18"/>
      <c r="H1962" s="9" t="str">
        <f t="shared" si="206"/>
        <v>-</v>
      </c>
      <c r="I1962" s="109" t="str">
        <f t="shared" si="204"/>
        <v xml:space="preserve"> </v>
      </c>
      <c r="J1962" s="10" t="str">
        <f t="shared" si="205"/>
        <v>-</v>
      </c>
      <c r="K1962" s="10" t="str">
        <f t="shared" si="207"/>
        <v>-</v>
      </c>
      <c r="L1962" s="10" t="str">
        <f t="shared" si="208"/>
        <v>-</v>
      </c>
      <c r="M1962" s="10" t="str">
        <f t="shared" si="209"/>
        <v>-</v>
      </c>
      <c r="N1962" s="10" t="str">
        <f t="shared" si="210"/>
        <v>-</v>
      </c>
    </row>
    <row r="1963" spans="1:14">
      <c r="A1963" s="62" t="s">
        <v>18</v>
      </c>
      <c r="B1963" s="18"/>
      <c r="C1963" s="18"/>
      <c r="D1963" s="19"/>
      <c r="E1963" s="20"/>
      <c r="F1963" s="66"/>
      <c r="G1963" s="18"/>
      <c r="H1963" s="9" t="str">
        <f t="shared" si="206"/>
        <v>-</v>
      </c>
      <c r="I1963" s="109" t="str">
        <f t="shared" si="204"/>
        <v xml:space="preserve"> </v>
      </c>
      <c r="J1963" s="10" t="str">
        <f t="shared" si="205"/>
        <v>-</v>
      </c>
      <c r="K1963" s="10" t="str">
        <f t="shared" si="207"/>
        <v>-</v>
      </c>
      <c r="L1963" s="10" t="str">
        <f t="shared" si="208"/>
        <v>-</v>
      </c>
      <c r="M1963" s="10" t="str">
        <f t="shared" si="209"/>
        <v>-</v>
      </c>
      <c r="N1963" s="10" t="str">
        <f t="shared" si="210"/>
        <v>-</v>
      </c>
    </row>
    <row r="1964" spans="1:14">
      <c r="A1964" s="62" t="s">
        <v>18</v>
      </c>
      <c r="B1964" s="18"/>
      <c r="C1964" s="18"/>
      <c r="D1964" s="19"/>
      <c r="E1964" s="20"/>
      <c r="F1964" s="66"/>
      <c r="G1964" s="18"/>
      <c r="H1964" s="9" t="str">
        <f t="shared" si="206"/>
        <v>-</v>
      </c>
      <c r="I1964" s="109" t="str">
        <f t="shared" si="204"/>
        <v xml:space="preserve"> </v>
      </c>
      <c r="J1964" s="10" t="str">
        <f t="shared" si="205"/>
        <v>-</v>
      </c>
      <c r="K1964" s="10" t="str">
        <f t="shared" si="207"/>
        <v>-</v>
      </c>
      <c r="L1964" s="10" t="str">
        <f t="shared" si="208"/>
        <v>-</v>
      </c>
      <c r="M1964" s="10" t="str">
        <f t="shared" si="209"/>
        <v>-</v>
      </c>
      <c r="N1964" s="10" t="str">
        <f t="shared" si="210"/>
        <v>-</v>
      </c>
    </row>
    <row r="1965" spans="1:14">
      <c r="A1965" s="62" t="s">
        <v>18</v>
      </c>
      <c r="B1965" s="18"/>
      <c r="C1965" s="18"/>
      <c r="D1965" s="19"/>
      <c r="E1965" s="20"/>
      <c r="F1965" s="66"/>
      <c r="G1965" s="18"/>
      <c r="H1965" s="9" t="str">
        <f t="shared" si="206"/>
        <v>-</v>
      </c>
      <c r="I1965" s="109" t="str">
        <f t="shared" si="204"/>
        <v xml:space="preserve"> </v>
      </c>
      <c r="J1965" s="10" t="str">
        <f t="shared" si="205"/>
        <v>-</v>
      </c>
      <c r="K1965" s="10" t="str">
        <f t="shared" si="207"/>
        <v>-</v>
      </c>
      <c r="L1965" s="10" t="str">
        <f t="shared" si="208"/>
        <v>-</v>
      </c>
      <c r="M1965" s="10" t="str">
        <f t="shared" si="209"/>
        <v>-</v>
      </c>
      <c r="N1965" s="10" t="str">
        <f t="shared" si="210"/>
        <v>-</v>
      </c>
    </row>
    <row r="1966" spans="1:14">
      <c r="A1966" s="62" t="s">
        <v>18</v>
      </c>
      <c r="B1966" s="18"/>
      <c r="C1966" s="18"/>
      <c r="D1966" s="19"/>
      <c r="E1966" s="20"/>
      <c r="F1966" s="66"/>
      <c r="G1966" s="18"/>
      <c r="H1966" s="9" t="str">
        <f t="shared" si="206"/>
        <v>-</v>
      </c>
      <c r="I1966" s="109" t="str">
        <f t="shared" si="204"/>
        <v xml:space="preserve"> </v>
      </c>
      <c r="J1966" s="10" t="str">
        <f t="shared" si="205"/>
        <v>-</v>
      </c>
      <c r="K1966" s="10" t="str">
        <f t="shared" si="207"/>
        <v>-</v>
      </c>
      <c r="L1966" s="10" t="str">
        <f t="shared" si="208"/>
        <v>-</v>
      </c>
      <c r="M1966" s="10" t="str">
        <f t="shared" si="209"/>
        <v>-</v>
      </c>
      <c r="N1966" s="10" t="str">
        <f t="shared" si="210"/>
        <v>-</v>
      </c>
    </row>
    <row r="1967" spans="1:14">
      <c r="A1967" s="62" t="s">
        <v>18</v>
      </c>
      <c r="B1967" s="18"/>
      <c r="C1967" s="18"/>
      <c r="D1967" s="19"/>
      <c r="E1967" s="20"/>
      <c r="F1967" s="66"/>
      <c r="G1967" s="18"/>
      <c r="H1967" s="9" t="str">
        <f t="shared" si="206"/>
        <v>-</v>
      </c>
      <c r="I1967" s="109" t="str">
        <f t="shared" si="204"/>
        <v xml:space="preserve"> </v>
      </c>
      <c r="J1967" s="10" t="str">
        <f t="shared" si="205"/>
        <v>-</v>
      </c>
      <c r="K1967" s="10" t="str">
        <f t="shared" si="207"/>
        <v>-</v>
      </c>
      <c r="L1967" s="10" t="str">
        <f t="shared" si="208"/>
        <v>-</v>
      </c>
      <c r="M1967" s="10" t="str">
        <f t="shared" si="209"/>
        <v>-</v>
      </c>
      <c r="N1967" s="10" t="str">
        <f t="shared" si="210"/>
        <v>-</v>
      </c>
    </row>
    <row r="1968" spans="1:14">
      <c r="A1968" s="62" t="s">
        <v>18</v>
      </c>
      <c r="B1968" s="18"/>
      <c r="C1968" s="18"/>
      <c r="D1968" s="19"/>
      <c r="E1968" s="20"/>
      <c r="F1968" s="66"/>
      <c r="G1968" s="18"/>
      <c r="H1968" s="9" t="str">
        <f t="shared" si="206"/>
        <v>-</v>
      </c>
      <c r="I1968" s="109" t="str">
        <f t="shared" si="204"/>
        <v xml:space="preserve"> </v>
      </c>
      <c r="J1968" s="10" t="str">
        <f t="shared" si="205"/>
        <v>-</v>
      </c>
      <c r="K1968" s="10" t="str">
        <f t="shared" si="207"/>
        <v>-</v>
      </c>
      <c r="L1968" s="10" t="str">
        <f t="shared" si="208"/>
        <v>-</v>
      </c>
      <c r="M1968" s="10" t="str">
        <f t="shared" si="209"/>
        <v>-</v>
      </c>
      <c r="N1968" s="10" t="str">
        <f t="shared" si="210"/>
        <v>-</v>
      </c>
    </row>
    <row r="1969" spans="1:14">
      <c r="A1969" s="62" t="s">
        <v>18</v>
      </c>
      <c r="B1969" s="18"/>
      <c r="C1969" s="18"/>
      <c r="D1969" s="19"/>
      <c r="E1969" s="20"/>
      <c r="F1969" s="66"/>
      <c r="G1969" s="18"/>
      <c r="H1969" s="9" t="str">
        <f t="shared" si="206"/>
        <v>-</v>
      </c>
      <c r="I1969" s="109" t="str">
        <f t="shared" si="204"/>
        <v xml:space="preserve"> </v>
      </c>
      <c r="J1969" s="10" t="str">
        <f t="shared" si="205"/>
        <v>-</v>
      </c>
      <c r="K1969" s="10" t="str">
        <f t="shared" si="207"/>
        <v>-</v>
      </c>
      <c r="L1969" s="10" t="str">
        <f t="shared" si="208"/>
        <v>-</v>
      </c>
      <c r="M1969" s="10" t="str">
        <f t="shared" si="209"/>
        <v>-</v>
      </c>
      <c r="N1969" s="10" t="str">
        <f t="shared" si="210"/>
        <v>-</v>
      </c>
    </row>
    <row r="1970" spans="1:14">
      <c r="A1970" s="62" t="s">
        <v>18</v>
      </c>
      <c r="B1970" s="18"/>
      <c r="C1970" s="18"/>
      <c r="D1970" s="19"/>
      <c r="E1970" s="20"/>
      <c r="F1970" s="66"/>
      <c r="G1970" s="18"/>
      <c r="H1970" s="9" t="str">
        <f t="shared" si="206"/>
        <v>-</v>
      </c>
      <c r="I1970" s="109" t="str">
        <f t="shared" si="204"/>
        <v xml:space="preserve"> </v>
      </c>
      <c r="J1970" s="10" t="str">
        <f t="shared" si="205"/>
        <v>-</v>
      </c>
      <c r="K1970" s="10" t="str">
        <f t="shared" si="207"/>
        <v>-</v>
      </c>
      <c r="L1970" s="10" t="str">
        <f t="shared" si="208"/>
        <v>-</v>
      </c>
      <c r="M1970" s="10" t="str">
        <f t="shared" si="209"/>
        <v>-</v>
      </c>
      <c r="N1970" s="10" t="str">
        <f t="shared" si="210"/>
        <v>-</v>
      </c>
    </row>
    <row r="1971" spans="1:14">
      <c r="A1971" s="62" t="s">
        <v>18</v>
      </c>
      <c r="B1971" s="18"/>
      <c r="C1971" s="18"/>
      <c r="D1971" s="19"/>
      <c r="E1971" s="20"/>
      <c r="F1971" s="66"/>
      <c r="G1971" s="18"/>
      <c r="H1971" s="9" t="str">
        <f t="shared" si="206"/>
        <v>-</v>
      </c>
      <c r="I1971" s="109" t="str">
        <f t="shared" si="204"/>
        <v xml:space="preserve"> </v>
      </c>
      <c r="J1971" s="10" t="str">
        <f t="shared" si="205"/>
        <v>-</v>
      </c>
      <c r="K1971" s="10" t="str">
        <f t="shared" si="207"/>
        <v>-</v>
      </c>
      <c r="L1971" s="10" t="str">
        <f t="shared" si="208"/>
        <v>-</v>
      </c>
      <c r="M1971" s="10" t="str">
        <f t="shared" si="209"/>
        <v>-</v>
      </c>
      <c r="N1971" s="10" t="str">
        <f t="shared" si="210"/>
        <v>-</v>
      </c>
    </row>
    <row r="1972" spans="1:14">
      <c r="A1972" s="62" t="s">
        <v>18</v>
      </c>
      <c r="B1972" s="18"/>
      <c r="C1972" s="18"/>
      <c r="D1972" s="19"/>
      <c r="E1972" s="20"/>
      <c r="F1972" s="66"/>
      <c r="G1972" s="18"/>
      <c r="H1972" s="9" t="str">
        <f t="shared" si="206"/>
        <v>-</v>
      </c>
      <c r="I1972" s="109" t="str">
        <f t="shared" si="204"/>
        <v xml:space="preserve"> </v>
      </c>
      <c r="J1972" s="10" t="str">
        <f t="shared" si="205"/>
        <v>-</v>
      </c>
      <c r="K1972" s="10" t="str">
        <f t="shared" si="207"/>
        <v>-</v>
      </c>
      <c r="L1972" s="10" t="str">
        <f t="shared" si="208"/>
        <v>-</v>
      </c>
      <c r="M1972" s="10" t="str">
        <f t="shared" si="209"/>
        <v>-</v>
      </c>
      <c r="N1972" s="10" t="str">
        <f t="shared" si="210"/>
        <v>-</v>
      </c>
    </row>
    <row r="1973" spans="1:14">
      <c r="A1973" s="62" t="s">
        <v>18</v>
      </c>
      <c r="B1973" s="18"/>
      <c r="C1973" s="18"/>
      <c r="D1973" s="19"/>
      <c r="E1973" s="20"/>
      <c r="F1973" s="66"/>
      <c r="G1973" s="18"/>
      <c r="H1973" s="9" t="str">
        <f t="shared" si="206"/>
        <v>-</v>
      </c>
      <c r="I1973" s="109" t="str">
        <f t="shared" si="204"/>
        <v xml:space="preserve"> </v>
      </c>
      <c r="J1973" s="10" t="str">
        <f t="shared" si="205"/>
        <v>-</v>
      </c>
      <c r="K1973" s="10" t="str">
        <f t="shared" si="207"/>
        <v>-</v>
      </c>
      <c r="L1973" s="10" t="str">
        <f t="shared" si="208"/>
        <v>-</v>
      </c>
      <c r="M1973" s="10" t="str">
        <f t="shared" si="209"/>
        <v>-</v>
      </c>
      <c r="N1973" s="10" t="str">
        <f t="shared" si="210"/>
        <v>-</v>
      </c>
    </row>
    <row r="1974" spans="1:14">
      <c r="A1974" s="62" t="s">
        <v>18</v>
      </c>
      <c r="B1974" s="18"/>
      <c r="C1974" s="18"/>
      <c r="D1974" s="19"/>
      <c r="E1974" s="20"/>
      <c r="F1974" s="66"/>
      <c r="G1974" s="18"/>
      <c r="H1974" s="9" t="str">
        <f t="shared" si="206"/>
        <v>-</v>
      </c>
      <c r="I1974" s="109" t="str">
        <f t="shared" si="204"/>
        <v xml:space="preserve"> </v>
      </c>
      <c r="J1974" s="10" t="str">
        <f t="shared" si="205"/>
        <v>-</v>
      </c>
      <c r="K1974" s="10" t="str">
        <f t="shared" si="207"/>
        <v>-</v>
      </c>
      <c r="L1974" s="10" t="str">
        <f t="shared" si="208"/>
        <v>-</v>
      </c>
      <c r="M1974" s="10" t="str">
        <f t="shared" si="209"/>
        <v>-</v>
      </c>
      <c r="N1974" s="10" t="str">
        <f t="shared" si="210"/>
        <v>-</v>
      </c>
    </row>
    <row r="1975" spans="1:14">
      <c r="A1975" s="62" t="s">
        <v>18</v>
      </c>
      <c r="B1975" s="18"/>
      <c r="C1975" s="18"/>
      <c r="D1975" s="19"/>
      <c r="E1975" s="20"/>
      <c r="F1975" s="66"/>
      <c r="G1975" s="18"/>
      <c r="H1975" s="9" t="str">
        <f t="shared" si="206"/>
        <v>-</v>
      </c>
      <c r="I1975" s="109" t="str">
        <f t="shared" si="204"/>
        <v xml:space="preserve"> </v>
      </c>
      <c r="J1975" s="10" t="str">
        <f t="shared" si="205"/>
        <v>-</v>
      </c>
      <c r="K1975" s="10" t="str">
        <f t="shared" si="207"/>
        <v>-</v>
      </c>
      <c r="L1975" s="10" t="str">
        <f t="shared" si="208"/>
        <v>-</v>
      </c>
      <c r="M1975" s="10" t="str">
        <f t="shared" si="209"/>
        <v>-</v>
      </c>
      <c r="N1975" s="10" t="str">
        <f t="shared" si="210"/>
        <v>-</v>
      </c>
    </row>
    <row r="1976" spans="1:14">
      <c r="A1976" s="62" t="s">
        <v>18</v>
      </c>
      <c r="B1976" s="18"/>
      <c r="C1976" s="18"/>
      <c r="D1976" s="19"/>
      <c r="E1976" s="20"/>
      <c r="F1976" s="66"/>
      <c r="G1976" s="18"/>
      <c r="H1976" s="9" t="str">
        <f t="shared" si="206"/>
        <v>-</v>
      </c>
      <c r="I1976" s="109" t="str">
        <f t="shared" si="204"/>
        <v xml:space="preserve"> </v>
      </c>
      <c r="J1976" s="10" t="str">
        <f t="shared" si="205"/>
        <v>-</v>
      </c>
      <c r="K1976" s="10" t="str">
        <f t="shared" si="207"/>
        <v>-</v>
      </c>
      <c r="L1976" s="10" t="str">
        <f t="shared" si="208"/>
        <v>-</v>
      </c>
      <c r="M1976" s="10" t="str">
        <f t="shared" si="209"/>
        <v>-</v>
      </c>
      <c r="N1976" s="10" t="str">
        <f t="shared" si="210"/>
        <v>-</v>
      </c>
    </row>
    <row r="1977" spans="1:14">
      <c r="A1977" s="62" t="s">
        <v>18</v>
      </c>
      <c r="B1977" s="18"/>
      <c r="C1977" s="18"/>
      <c r="D1977" s="19"/>
      <c r="E1977" s="20"/>
      <c r="F1977" s="66"/>
      <c r="G1977" s="18"/>
      <c r="H1977" s="9" t="str">
        <f t="shared" si="206"/>
        <v>-</v>
      </c>
      <c r="I1977" s="109" t="str">
        <f t="shared" si="204"/>
        <v xml:space="preserve"> </v>
      </c>
      <c r="J1977" s="10" t="str">
        <f t="shared" si="205"/>
        <v>-</v>
      </c>
      <c r="K1977" s="10" t="str">
        <f t="shared" si="207"/>
        <v>-</v>
      </c>
      <c r="L1977" s="10" t="str">
        <f t="shared" si="208"/>
        <v>-</v>
      </c>
      <c r="M1977" s="10" t="str">
        <f t="shared" si="209"/>
        <v>-</v>
      </c>
      <c r="N1977" s="10" t="str">
        <f t="shared" si="210"/>
        <v>-</v>
      </c>
    </row>
    <row r="1978" spans="1:14">
      <c r="A1978" s="62" t="s">
        <v>18</v>
      </c>
      <c r="B1978" s="18"/>
      <c r="C1978" s="18"/>
      <c r="D1978" s="19"/>
      <c r="E1978" s="20"/>
      <c r="F1978" s="66"/>
      <c r="G1978" s="18"/>
      <c r="H1978" s="9" t="str">
        <f t="shared" si="206"/>
        <v>-</v>
      </c>
      <c r="I1978" s="109" t="str">
        <f t="shared" si="204"/>
        <v xml:space="preserve"> </v>
      </c>
      <c r="J1978" s="10" t="str">
        <f t="shared" si="205"/>
        <v>-</v>
      </c>
      <c r="K1978" s="10" t="str">
        <f t="shared" si="207"/>
        <v>-</v>
      </c>
      <c r="L1978" s="10" t="str">
        <f t="shared" si="208"/>
        <v>-</v>
      </c>
      <c r="M1978" s="10" t="str">
        <f t="shared" si="209"/>
        <v>-</v>
      </c>
      <c r="N1978" s="10" t="str">
        <f t="shared" si="210"/>
        <v>-</v>
      </c>
    </row>
    <row r="1979" spans="1:14">
      <c r="A1979" s="62" t="s">
        <v>18</v>
      </c>
      <c r="B1979" s="18"/>
      <c r="C1979" s="18"/>
      <c r="D1979" s="19"/>
      <c r="E1979" s="20"/>
      <c r="F1979" s="66"/>
      <c r="G1979" s="18"/>
      <c r="H1979" s="9" t="str">
        <f t="shared" si="206"/>
        <v>-</v>
      </c>
      <c r="I1979" s="109" t="str">
        <f t="shared" si="204"/>
        <v xml:space="preserve"> </v>
      </c>
      <c r="J1979" s="10" t="str">
        <f t="shared" si="205"/>
        <v>-</v>
      </c>
      <c r="K1979" s="10" t="str">
        <f t="shared" si="207"/>
        <v>-</v>
      </c>
      <c r="L1979" s="10" t="str">
        <f t="shared" si="208"/>
        <v>-</v>
      </c>
      <c r="M1979" s="10" t="str">
        <f t="shared" si="209"/>
        <v>-</v>
      </c>
      <c r="N1979" s="10" t="str">
        <f t="shared" si="210"/>
        <v>-</v>
      </c>
    </row>
    <row r="1980" spans="1:14">
      <c r="A1980" s="62" t="s">
        <v>18</v>
      </c>
      <c r="B1980" s="18"/>
      <c r="C1980" s="18"/>
      <c r="D1980" s="19"/>
      <c r="E1980" s="20"/>
      <c r="F1980" s="66"/>
      <c r="G1980" s="18"/>
      <c r="H1980" s="9" t="str">
        <f t="shared" si="206"/>
        <v>-</v>
      </c>
      <c r="I1980" s="109" t="str">
        <f t="shared" si="204"/>
        <v xml:space="preserve"> </v>
      </c>
      <c r="J1980" s="10" t="str">
        <f t="shared" si="205"/>
        <v>-</v>
      </c>
      <c r="K1980" s="10" t="str">
        <f t="shared" si="207"/>
        <v>-</v>
      </c>
      <c r="L1980" s="10" t="str">
        <f t="shared" si="208"/>
        <v>-</v>
      </c>
      <c r="M1980" s="10" t="str">
        <f t="shared" si="209"/>
        <v>-</v>
      </c>
      <c r="N1980" s="10" t="str">
        <f t="shared" si="210"/>
        <v>-</v>
      </c>
    </row>
    <row r="1981" spans="1:14">
      <c r="A1981" s="62" t="s">
        <v>18</v>
      </c>
      <c r="B1981" s="18"/>
      <c r="C1981" s="18"/>
      <c r="D1981" s="19"/>
      <c r="E1981" s="20"/>
      <c r="F1981" s="66"/>
      <c r="G1981" s="18"/>
      <c r="H1981" s="9" t="str">
        <f t="shared" si="206"/>
        <v>-</v>
      </c>
      <c r="I1981" s="109" t="str">
        <f t="shared" si="204"/>
        <v xml:space="preserve"> </v>
      </c>
      <c r="J1981" s="10" t="str">
        <f t="shared" si="205"/>
        <v>-</v>
      </c>
      <c r="K1981" s="10" t="str">
        <f t="shared" si="207"/>
        <v>-</v>
      </c>
      <c r="L1981" s="10" t="str">
        <f t="shared" si="208"/>
        <v>-</v>
      </c>
      <c r="M1981" s="10" t="str">
        <f t="shared" si="209"/>
        <v>-</v>
      </c>
      <c r="N1981" s="10" t="str">
        <f t="shared" si="210"/>
        <v>-</v>
      </c>
    </row>
    <row r="1982" spans="1:14">
      <c r="A1982" s="62" t="s">
        <v>18</v>
      </c>
      <c r="B1982" s="18"/>
      <c r="C1982" s="18"/>
      <c r="D1982" s="19"/>
      <c r="E1982" s="20"/>
      <c r="F1982" s="66"/>
      <c r="G1982" s="18"/>
      <c r="H1982" s="9" t="str">
        <f t="shared" si="206"/>
        <v>-</v>
      </c>
      <c r="I1982" s="109" t="str">
        <f t="shared" si="204"/>
        <v xml:space="preserve"> </v>
      </c>
      <c r="J1982" s="10" t="str">
        <f t="shared" si="205"/>
        <v>-</v>
      </c>
      <c r="K1982" s="10" t="str">
        <f t="shared" si="207"/>
        <v>-</v>
      </c>
      <c r="L1982" s="10" t="str">
        <f t="shared" si="208"/>
        <v>-</v>
      </c>
      <c r="M1982" s="10" t="str">
        <f t="shared" si="209"/>
        <v>-</v>
      </c>
      <c r="N1982" s="10" t="str">
        <f t="shared" si="210"/>
        <v>-</v>
      </c>
    </row>
    <row r="1983" spans="1:14">
      <c r="A1983" s="62" t="s">
        <v>18</v>
      </c>
      <c r="B1983" s="18"/>
      <c r="C1983" s="18"/>
      <c r="D1983" s="19"/>
      <c r="E1983" s="20"/>
      <c r="F1983" s="66"/>
      <c r="G1983" s="18"/>
      <c r="H1983" s="9" t="str">
        <f t="shared" si="206"/>
        <v>-</v>
      </c>
      <c r="I1983" s="109" t="str">
        <f t="shared" si="204"/>
        <v xml:space="preserve"> </v>
      </c>
      <c r="J1983" s="10" t="str">
        <f t="shared" si="205"/>
        <v>-</v>
      </c>
      <c r="K1983" s="10" t="str">
        <f t="shared" si="207"/>
        <v>-</v>
      </c>
      <c r="L1983" s="10" t="str">
        <f t="shared" si="208"/>
        <v>-</v>
      </c>
      <c r="M1983" s="10" t="str">
        <f t="shared" si="209"/>
        <v>-</v>
      </c>
      <c r="N1983" s="10" t="str">
        <f t="shared" si="210"/>
        <v>-</v>
      </c>
    </row>
    <row r="1984" spans="1:14">
      <c r="A1984" s="62" t="s">
        <v>18</v>
      </c>
      <c r="B1984" s="18"/>
      <c r="C1984" s="18"/>
      <c r="D1984" s="19"/>
      <c r="E1984" s="20"/>
      <c r="F1984" s="66"/>
      <c r="G1984" s="18"/>
      <c r="H1984" s="9" t="str">
        <f t="shared" si="206"/>
        <v>-</v>
      </c>
      <c r="I1984" s="109" t="str">
        <f t="shared" si="204"/>
        <v xml:space="preserve"> </v>
      </c>
      <c r="J1984" s="10" t="str">
        <f t="shared" si="205"/>
        <v>-</v>
      </c>
      <c r="K1984" s="10" t="str">
        <f t="shared" si="207"/>
        <v>-</v>
      </c>
      <c r="L1984" s="10" t="str">
        <f t="shared" si="208"/>
        <v>-</v>
      </c>
      <c r="M1984" s="10" t="str">
        <f t="shared" si="209"/>
        <v>-</v>
      </c>
      <c r="N1984" s="10" t="str">
        <f t="shared" si="210"/>
        <v>-</v>
      </c>
    </row>
    <row r="1985" spans="1:14">
      <c r="A1985" s="62" t="s">
        <v>18</v>
      </c>
      <c r="B1985" s="18"/>
      <c r="C1985" s="18"/>
      <c r="D1985" s="19"/>
      <c r="E1985" s="20"/>
      <c r="F1985" s="66"/>
      <c r="G1985" s="18"/>
      <c r="H1985" s="9" t="str">
        <f t="shared" si="206"/>
        <v>-</v>
      </c>
      <c r="I1985" s="109" t="str">
        <f t="shared" ref="I1985:I2048" si="211">TRIM(B1985) &amp; " " &amp; TRIM(C1985)</f>
        <v xml:space="preserve"> </v>
      </c>
      <c r="J1985" s="10" t="str">
        <f t="shared" ref="J1985:J2048" si="212">IF(B1985&gt;"",VLOOKUP($E1985&amp;$D1985,_DeterminaCategorie,5,TRUE),"-")</f>
        <v>-</v>
      </c>
      <c r="K1985" s="10" t="str">
        <f t="shared" si="207"/>
        <v>-</v>
      </c>
      <c r="L1985" s="10" t="str">
        <f t="shared" si="208"/>
        <v>-</v>
      </c>
      <c r="M1985" s="10" t="str">
        <f t="shared" si="209"/>
        <v>-</v>
      </c>
      <c r="N1985" s="10" t="str">
        <f t="shared" si="210"/>
        <v>-</v>
      </c>
    </row>
    <row r="1986" spans="1:14">
      <c r="A1986" s="62" t="s">
        <v>18</v>
      </c>
      <c r="B1986" s="18"/>
      <c r="C1986" s="18"/>
      <c r="D1986" s="19"/>
      <c r="E1986" s="20"/>
      <c r="F1986" s="66"/>
      <c r="G1986" s="18"/>
      <c r="H1986" s="9" t="str">
        <f t="shared" ref="H1986:H2049" si="213">IF(COUNTA($B1986)&gt;0,IF(COUNTIFS($B$2:$B$2502,$B1986,$C$2:$C$2502,$C1986,$D$2:$D$2502,$D1986)&gt;1,"Duplicato","ok"),"-")</f>
        <v>-</v>
      </c>
      <c r="I1986" s="109" t="str">
        <f t="shared" si="211"/>
        <v xml:space="preserve"> </v>
      </c>
      <c r="J1986" s="10" t="str">
        <f t="shared" si="212"/>
        <v>-</v>
      </c>
      <c r="K1986" s="10" t="str">
        <f t="shared" ref="K1986:K2049" si="214">IF($B1986&gt;"",VLOOKUP($E1986&amp;$D1986,_DeterminaCategorie,3,TRUE),"-")</f>
        <v>-</v>
      </c>
      <c r="L1986" s="10" t="str">
        <f t="shared" ref="L1986:L2049" si="215">IF($B1986&gt;"",VLOOKUP($E1986&amp;$D1986,_DeterminaCategorie,4,TRUE),"-")</f>
        <v>-</v>
      </c>
      <c r="M1986" s="10" t="str">
        <f t="shared" ref="M1986:M2049" si="216">IF($B1986&gt;"",VLOOKUP($E1986&amp;$D1986,_DeterminaCategorie,6,TRUE),"-")</f>
        <v>-</v>
      </c>
      <c r="N1986" s="10" t="str">
        <f t="shared" ref="N1986:N2049" si="217">IF($B1986&gt;"",VLOOKUP($E1986&amp;$D1986,_DeterminaCategorie,7,TRUE),"-")</f>
        <v>-</v>
      </c>
    </row>
    <row r="1987" spans="1:14">
      <c r="A1987" s="62" t="s">
        <v>18</v>
      </c>
      <c r="B1987" s="18"/>
      <c r="C1987" s="18"/>
      <c r="D1987" s="19"/>
      <c r="E1987" s="20"/>
      <c r="F1987" s="66"/>
      <c r="G1987" s="18"/>
      <c r="H1987" s="9" t="str">
        <f t="shared" si="213"/>
        <v>-</v>
      </c>
      <c r="I1987" s="109" t="str">
        <f t="shared" si="211"/>
        <v xml:space="preserve"> </v>
      </c>
      <c r="J1987" s="10" t="str">
        <f t="shared" si="212"/>
        <v>-</v>
      </c>
      <c r="K1987" s="10" t="str">
        <f t="shared" si="214"/>
        <v>-</v>
      </c>
      <c r="L1987" s="10" t="str">
        <f t="shared" si="215"/>
        <v>-</v>
      </c>
      <c r="M1987" s="10" t="str">
        <f t="shared" si="216"/>
        <v>-</v>
      </c>
      <c r="N1987" s="10" t="str">
        <f t="shared" si="217"/>
        <v>-</v>
      </c>
    </row>
    <row r="1988" spans="1:14">
      <c r="A1988" s="62" t="s">
        <v>18</v>
      </c>
      <c r="B1988" s="18"/>
      <c r="C1988" s="18"/>
      <c r="D1988" s="19"/>
      <c r="E1988" s="20"/>
      <c r="F1988" s="66"/>
      <c r="G1988" s="18"/>
      <c r="H1988" s="9" t="str">
        <f t="shared" si="213"/>
        <v>-</v>
      </c>
      <c r="I1988" s="109" t="str">
        <f t="shared" si="211"/>
        <v xml:space="preserve"> </v>
      </c>
      <c r="J1988" s="10" t="str">
        <f t="shared" si="212"/>
        <v>-</v>
      </c>
      <c r="K1988" s="10" t="str">
        <f t="shared" si="214"/>
        <v>-</v>
      </c>
      <c r="L1988" s="10" t="str">
        <f t="shared" si="215"/>
        <v>-</v>
      </c>
      <c r="M1988" s="10" t="str">
        <f t="shared" si="216"/>
        <v>-</v>
      </c>
      <c r="N1988" s="10" t="str">
        <f t="shared" si="217"/>
        <v>-</v>
      </c>
    </row>
    <row r="1989" spans="1:14">
      <c r="A1989" s="62" t="s">
        <v>18</v>
      </c>
      <c r="B1989" s="18"/>
      <c r="C1989" s="18"/>
      <c r="D1989" s="19"/>
      <c r="E1989" s="20"/>
      <c r="F1989" s="66"/>
      <c r="G1989" s="18"/>
      <c r="H1989" s="9" t="str">
        <f t="shared" si="213"/>
        <v>-</v>
      </c>
      <c r="I1989" s="109" t="str">
        <f t="shared" si="211"/>
        <v xml:space="preserve"> </v>
      </c>
      <c r="J1989" s="10" t="str">
        <f t="shared" si="212"/>
        <v>-</v>
      </c>
      <c r="K1989" s="10" t="str">
        <f t="shared" si="214"/>
        <v>-</v>
      </c>
      <c r="L1989" s="10" t="str">
        <f t="shared" si="215"/>
        <v>-</v>
      </c>
      <c r="M1989" s="10" t="str">
        <f t="shared" si="216"/>
        <v>-</v>
      </c>
      <c r="N1989" s="10" t="str">
        <f t="shared" si="217"/>
        <v>-</v>
      </c>
    </row>
    <row r="1990" spans="1:14">
      <c r="A1990" s="62" t="s">
        <v>18</v>
      </c>
      <c r="B1990" s="18"/>
      <c r="C1990" s="18"/>
      <c r="D1990" s="19"/>
      <c r="E1990" s="20"/>
      <c r="F1990" s="66"/>
      <c r="G1990" s="18"/>
      <c r="H1990" s="9" t="str">
        <f t="shared" si="213"/>
        <v>-</v>
      </c>
      <c r="I1990" s="109" t="str">
        <f t="shared" si="211"/>
        <v xml:space="preserve"> </v>
      </c>
      <c r="J1990" s="10" t="str">
        <f t="shared" si="212"/>
        <v>-</v>
      </c>
      <c r="K1990" s="10" t="str">
        <f t="shared" si="214"/>
        <v>-</v>
      </c>
      <c r="L1990" s="10" t="str">
        <f t="shared" si="215"/>
        <v>-</v>
      </c>
      <c r="M1990" s="10" t="str">
        <f t="shared" si="216"/>
        <v>-</v>
      </c>
      <c r="N1990" s="10" t="str">
        <f t="shared" si="217"/>
        <v>-</v>
      </c>
    </row>
    <row r="1991" spans="1:14">
      <c r="A1991" s="62" t="s">
        <v>18</v>
      </c>
      <c r="B1991" s="18"/>
      <c r="C1991" s="18"/>
      <c r="D1991" s="19"/>
      <c r="E1991" s="20"/>
      <c r="F1991" s="66"/>
      <c r="G1991" s="18"/>
      <c r="H1991" s="9" t="str">
        <f t="shared" si="213"/>
        <v>-</v>
      </c>
      <c r="I1991" s="109" t="str">
        <f t="shared" si="211"/>
        <v xml:space="preserve"> </v>
      </c>
      <c r="J1991" s="10" t="str">
        <f t="shared" si="212"/>
        <v>-</v>
      </c>
      <c r="K1991" s="10" t="str">
        <f t="shared" si="214"/>
        <v>-</v>
      </c>
      <c r="L1991" s="10" t="str">
        <f t="shared" si="215"/>
        <v>-</v>
      </c>
      <c r="M1991" s="10" t="str">
        <f t="shared" si="216"/>
        <v>-</v>
      </c>
      <c r="N1991" s="10" t="str">
        <f t="shared" si="217"/>
        <v>-</v>
      </c>
    </row>
    <row r="1992" spans="1:14">
      <c r="A1992" s="62" t="s">
        <v>18</v>
      </c>
      <c r="B1992" s="18"/>
      <c r="C1992" s="18"/>
      <c r="D1992" s="19"/>
      <c r="E1992" s="20"/>
      <c r="F1992" s="66"/>
      <c r="G1992" s="18"/>
      <c r="H1992" s="9" t="str">
        <f t="shared" si="213"/>
        <v>-</v>
      </c>
      <c r="I1992" s="109" t="str">
        <f t="shared" si="211"/>
        <v xml:space="preserve"> </v>
      </c>
      <c r="J1992" s="10" t="str">
        <f t="shared" si="212"/>
        <v>-</v>
      </c>
      <c r="K1992" s="10" t="str">
        <f t="shared" si="214"/>
        <v>-</v>
      </c>
      <c r="L1992" s="10" t="str">
        <f t="shared" si="215"/>
        <v>-</v>
      </c>
      <c r="M1992" s="10" t="str">
        <f t="shared" si="216"/>
        <v>-</v>
      </c>
      <c r="N1992" s="10" t="str">
        <f t="shared" si="217"/>
        <v>-</v>
      </c>
    </row>
    <row r="1993" spans="1:14">
      <c r="A1993" s="62" t="s">
        <v>18</v>
      </c>
      <c r="B1993" s="18"/>
      <c r="C1993" s="18"/>
      <c r="D1993" s="19"/>
      <c r="E1993" s="20"/>
      <c r="F1993" s="66"/>
      <c r="G1993" s="18"/>
      <c r="H1993" s="9" t="str">
        <f t="shared" si="213"/>
        <v>-</v>
      </c>
      <c r="I1993" s="109" t="str">
        <f t="shared" si="211"/>
        <v xml:space="preserve"> </v>
      </c>
      <c r="J1993" s="10" t="str">
        <f t="shared" si="212"/>
        <v>-</v>
      </c>
      <c r="K1993" s="10" t="str">
        <f t="shared" si="214"/>
        <v>-</v>
      </c>
      <c r="L1993" s="10" t="str">
        <f t="shared" si="215"/>
        <v>-</v>
      </c>
      <c r="M1993" s="10" t="str">
        <f t="shared" si="216"/>
        <v>-</v>
      </c>
      <c r="N1993" s="10" t="str">
        <f t="shared" si="217"/>
        <v>-</v>
      </c>
    </row>
    <row r="1994" spans="1:14">
      <c r="A1994" s="62" t="s">
        <v>18</v>
      </c>
      <c r="B1994" s="18"/>
      <c r="C1994" s="18"/>
      <c r="D1994" s="19"/>
      <c r="E1994" s="20"/>
      <c r="F1994" s="66"/>
      <c r="G1994" s="18"/>
      <c r="H1994" s="9" t="str">
        <f t="shared" si="213"/>
        <v>-</v>
      </c>
      <c r="I1994" s="109" t="str">
        <f t="shared" si="211"/>
        <v xml:space="preserve"> </v>
      </c>
      <c r="J1994" s="10" t="str">
        <f t="shared" si="212"/>
        <v>-</v>
      </c>
      <c r="K1994" s="10" t="str">
        <f t="shared" si="214"/>
        <v>-</v>
      </c>
      <c r="L1994" s="10" t="str">
        <f t="shared" si="215"/>
        <v>-</v>
      </c>
      <c r="M1994" s="10" t="str">
        <f t="shared" si="216"/>
        <v>-</v>
      </c>
      <c r="N1994" s="10" t="str">
        <f t="shared" si="217"/>
        <v>-</v>
      </c>
    </row>
    <row r="1995" spans="1:14">
      <c r="A1995" s="62" t="s">
        <v>18</v>
      </c>
      <c r="B1995" s="18"/>
      <c r="C1995" s="18"/>
      <c r="D1995" s="19"/>
      <c r="E1995" s="20"/>
      <c r="F1995" s="66"/>
      <c r="G1995" s="18"/>
      <c r="H1995" s="9" t="str">
        <f t="shared" si="213"/>
        <v>-</v>
      </c>
      <c r="I1995" s="109" t="str">
        <f t="shared" si="211"/>
        <v xml:space="preserve"> </v>
      </c>
      <c r="J1995" s="10" t="str">
        <f t="shared" si="212"/>
        <v>-</v>
      </c>
      <c r="K1995" s="10" t="str">
        <f t="shared" si="214"/>
        <v>-</v>
      </c>
      <c r="L1995" s="10" t="str">
        <f t="shared" si="215"/>
        <v>-</v>
      </c>
      <c r="M1995" s="10" t="str">
        <f t="shared" si="216"/>
        <v>-</v>
      </c>
      <c r="N1995" s="10" t="str">
        <f t="shared" si="217"/>
        <v>-</v>
      </c>
    </row>
    <row r="1996" spans="1:14">
      <c r="A1996" s="62" t="s">
        <v>18</v>
      </c>
      <c r="B1996" s="18"/>
      <c r="C1996" s="18"/>
      <c r="D1996" s="19"/>
      <c r="E1996" s="20"/>
      <c r="F1996" s="66"/>
      <c r="G1996" s="18"/>
      <c r="H1996" s="9" t="str">
        <f t="shared" si="213"/>
        <v>-</v>
      </c>
      <c r="I1996" s="109" t="str">
        <f t="shared" si="211"/>
        <v xml:space="preserve"> </v>
      </c>
      <c r="J1996" s="10" t="str">
        <f t="shared" si="212"/>
        <v>-</v>
      </c>
      <c r="K1996" s="10" t="str">
        <f t="shared" si="214"/>
        <v>-</v>
      </c>
      <c r="L1996" s="10" t="str">
        <f t="shared" si="215"/>
        <v>-</v>
      </c>
      <c r="M1996" s="10" t="str">
        <f t="shared" si="216"/>
        <v>-</v>
      </c>
      <c r="N1996" s="10" t="str">
        <f t="shared" si="217"/>
        <v>-</v>
      </c>
    </row>
    <row r="1997" spans="1:14">
      <c r="A1997" s="62" t="s">
        <v>18</v>
      </c>
      <c r="B1997" s="18"/>
      <c r="C1997" s="18"/>
      <c r="D1997" s="19"/>
      <c r="E1997" s="20"/>
      <c r="F1997" s="66"/>
      <c r="G1997" s="18"/>
      <c r="H1997" s="9" t="str">
        <f t="shared" si="213"/>
        <v>-</v>
      </c>
      <c r="I1997" s="109" t="str">
        <f t="shared" si="211"/>
        <v xml:space="preserve"> </v>
      </c>
      <c r="J1997" s="10" t="str">
        <f t="shared" si="212"/>
        <v>-</v>
      </c>
      <c r="K1997" s="10" t="str">
        <f t="shared" si="214"/>
        <v>-</v>
      </c>
      <c r="L1997" s="10" t="str">
        <f t="shared" si="215"/>
        <v>-</v>
      </c>
      <c r="M1997" s="10" t="str">
        <f t="shared" si="216"/>
        <v>-</v>
      </c>
      <c r="N1997" s="10" t="str">
        <f t="shared" si="217"/>
        <v>-</v>
      </c>
    </row>
    <row r="1998" spans="1:14">
      <c r="A1998" s="62" t="s">
        <v>18</v>
      </c>
      <c r="B1998" s="18"/>
      <c r="C1998" s="18"/>
      <c r="D1998" s="19"/>
      <c r="E1998" s="20"/>
      <c r="F1998" s="66"/>
      <c r="G1998" s="18"/>
      <c r="H1998" s="9" t="str">
        <f t="shared" si="213"/>
        <v>-</v>
      </c>
      <c r="I1998" s="109" t="str">
        <f t="shared" si="211"/>
        <v xml:space="preserve"> </v>
      </c>
      <c r="J1998" s="10" t="str">
        <f t="shared" si="212"/>
        <v>-</v>
      </c>
      <c r="K1998" s="10" t="str">
        <f t="shared" si="214"/>
        <v>-</v>
      </c>
      <c r="L1998" s="10" t="str">
        <f t="shared" si="215"/>
        <v>-</v>
      </c>
      <c r="M1998" s="10" t="str">
        <f t="shared" si="216"/>
        <v>-</v>
      </c>
      <c r="N1998" s="10" t="str">
        <f t="shared" si="217"/>
        <v>-</v>
      </c>
    </row>
    <row r="1999" spans="1:14">
      <c r="A1999" s="62" t="s">
        <v>18</v>
      </c>
      <c r="B1999" s="18"/>
      <c r="C1999" s="18"/>
      <c r="D1999" s="19"/>
      <c r="E1999" s="20"/>
      <c r="F1999" s="66"/>
      <c r="G1999" s="18"/>
      <c r="H1999" s="9" t="str">
        <f t="shared" si="213"/>
        <v>-</v>
      </c>
      <c r="I1999" s="109" t="str">
        <f t="shared" si="211"/>
        <v xml:space="preserve"> </v>
      </c>
      <c r="J1999" s="10" t="str">
        <f t="shared" si="212"/>
        <v>-</v>
      </c>
      <c r="K1999" s="10" t="str">
        <f t="shared" si="214"/>
        <v>-</v>
      </c>
      <c r="L1999" s="10" t="str">
        <f t="shared" si="215"/>
        <v>-</v>
      </c>
      <c r="M1999" s="10" t="str">
        <f t="shared" si="216"/>
        <v>-</v>
      </c>
      <c r="N1999" s="10" t="str">
        <f t="shared" si="217"/>
        <v>-</v>
      </c>
    </row>
    <row r="2000" spans="1:14">
      <c r="A2000" s="62" t="s">
        <v>18</v>
      </c>
      <c r="B2000" s="18"/>
      <c r="C2000" s="18"/>
      <c r="D2000" s="19"/>
      <c r="E2000" s="20"/>
      <c r="F2000" s="66"/>
      <c r="G2000" s="18"/>
      <c r="H2000" s="9" t="str">
        <f t="shared" si="213"/>
        <v>-</v>
      </c>
      <c r="I2000" s="109" t="str">
        <f t="shared" si="211"/>
        <v xml:space="preserve"> </v>
      </c>
      <c r="J2000" s="10" t="str">
        <f t="shared" si="212"/>
        <v>-</v>
      </c>
      <c r="K2000" s="10" t="str">
        <f t="shared" si="214"/>
        <v>-</v>
      </c>
      <c r="L2000" s="10" t="str">
        <f t="shared" si="215"/>
        <v>-</v>
      </c>
      <c r="M2000" s="10" t="str">
        <f t="shared" si="216"/>
        <v>-</v>
      </c>
      <c r="N2000" s="10" t="str">
        <f t="shared" si="217"/>
        <v>-</v>
      </c>
    </row>
    <row r="2001" spans="1:14">
      <c r="A2001" s="62" t="s">
        <v>18</v>
      </c>
      <c r="B2001" s="18"/>
      <c r="C2001" s="18"/>
      <c r="D2001" s="19"/>
      <c r="E2001" s="20"/>
      <c r="F2001" s="66"/>
      <c r="G2001" s="18"/>
      <c r="H2001" s="9" t="str">
        <f t="shared" si="213"/>
        <v>-</v>
      </c>
      <c r="I2001" s="109" t="str">
        <f t="shared" si="211"/>
        <v xml:space="preserve"> </v>
      </c>
      <c r="J2001" s="10" t="str">
        <f t="shared" si="212"/>
        <v>-</v>
      </c>
      <c r="K2001" s="10" t="str">
        <f t="shared" si="214"/>
        <v>-</v>
      </c>
      <c r="L2001" s="10" t="str">
        <f t="shared" si="215"/>
        <v>-</v>
      </c>
      <c r="M2001" s="10" t="str">
        <f t="shared" si="216"/>
        <v>-</v>
      </c>
      <c r="N2001" s="10" t="str">
        <f t="shared" si="217"/>
        <v>-</v>
      </c>
    </row>
    <row r="2002" spans="1:14">
      <c r="A2002" s="62" t="s">
        <v>18</v>
      </c>
      <c r="B2002" s="18"/>
      <c r="C2002" s="18"/>
      <c r="D2002" s="19"/>
      <c r="E2002" s="20"/>
      <c r="F2002" s="66"/>
      <c r="G2002" s="18"/>
      <c r="H2002" s="9" t="str">
        <f t="shared" si="213"/>
        <v>-</v>
      </c>
      <c r="I2002" s="109" t="str">
        <f t="shared" si="211"/>
        <v xml:space="preserve"> </v>
      </c>
      <c r="J2002" s="10" t="str">
        <f t="shared" si="212"/>
        <v>-</v>
      </c>
      <c r="K2002" s="10" t="str">
        <f t="shared" si="214"/>
        <v>-</v>
      </c>
      <c r="L2002" s="10" t="str">
        <f t="shared" si="215"/>
        <v>-</v>
      </c>
      <c r="M2002" s="10" t="str">
        <f t="shared" si="216"/>
        <v>-</v>
      </c>
      <c r="N2002" s="10" t="str">
        <f t="shared" si="217"/>
        <v>-</v>
      </c>
    </row>
    <row r="2003" spans="1:14">
      <c r="A2003" s="62" t="s">
        <v>18</v>
      </c>
      <c r="B2003" s="18"/>
      <c r="C2003" s="18"/>
      <c r="D2003" s="19"/>
      <c r="E2003" s="20"/>
      <c r="F2003" s="66"/>
      <c r="G2003" s="18"/>
      <c r="H2003" s="9" t="str">
        <f t="shared" si="213"/>
        <v>-</v>
      </c>
      <c r="I2003" s="109" t="str">
        <f t="shared" si="211"/>
        <v xml:space="preserve"> </v>
      </c>
      <c r="J2003" s="10" t="str">
        <f t="shared" si="212"/>
        <v>-</v>
      </c>
      <c r="K2003" s="10" t="str">
        <f t="shared" si="214"/>
        <v>-</v>
      </c>
      <c r="L2003" s="10" t="str">
        <f t="shared" si="215"/>
        <v>-</v>
      </c>
      <c r="M2003" s="10" t="str">
        <f t="shared" si="216"/>
        <v>-</v>
      </c>
      <c r="N2003" s="10" t="str">
        <f t="shared" si="217"/>
        <v>-</v>
      </c>
    </row>
    <row r="2004" spans="1:14">
      <c r="A2004" s="62" t="s">
        <v>18</v>
      </c>
      <c r="B2004" s="18"/>
      <c r="C2004" s="18"/>
      <c r="D2004" s="19"/>
      <c r="E2004" s="20"/>
      <c r="F2004" s="66"/>
      <c r="G2004" s="18"/>
      <c r="H2004" s="9" t="str">
        <f t="shared" si="213"/>
        <v>-</v>
      </c>
      <c r="I2004" s="109" t="str">
        <f t="shared" si="211"/>
        <v xml:space="preserve"> </v>
      </c>
      <c r="J2004" s="10" t="str">
        <f t="shared" si="212"/>
        <v>-</v>
      </c>
      <c r="K2004" s="10" t="str">
        <f t="shared" si="214"/>
        <v>-</v>
      </c>
      <c r="L2004" s="10" t="str">
        <f t="shared" si="215"/>
        <v>-</v>
      </c>
      <c r="M2004" s="10" t="str">
        <f t="shared" si="216"/>
        <v>-</v>
      </c>
      <c r="N2004" s="10" t="str">
        <f t="shared" si="217"/>
        <v>-</v>
      </c>
    </row>
    <row r="2005" spans="1:14">
      <c r="A2005" s="62" t="s">
        <v>18</v>
      </c>
      <c r="B2005" s="18"/>
      <c r="C2005" s="18"/>
      <c r="D2005" s="19"/>
      <c r="E2005" s="20"/>
      <c r="F2005" s="66"/>
      <c r="G2005" s="18"/>
      <c r="H2005" s="9" t="str">
        <f t="shared" si="213"/>
        <v>-</v>
      </c>
      <c r="I2005" s="109" t="str">
        <f t="shared" si="211"/>
        <v xml:space="preserve"> </v>
      </c>
      <c r="J2005" s="10" t="str">
        <f t="shared" si="212"/>
        <v>-</v>
      </c>
      <c r="K2005" s="10" t="str">
        <f t="shared" si="214"/>
        <v>-</v>
      </c>
      <c r="L2005" s="10" t="str">
        <f t="shared" si="215"/>
        <v>-</v>
      </c>
      <c r="M2005" s="10" t="str">
        <f t="shared" si="216"/>
        <v>-</v>
      </c>
      <c r="N2005" s="10" t="str">
        <f t="shared" si="217"/>
        <v>-</v>
      </c>
    </row>
    <row r="2006" spans="1:14">
      <c r="A2006" s="62" t="s">
        <v>18</v>
      </c>
      <c r="B2006" s="18"/>
      <c r="C2006" s="18"/>
      <c r="D2006" s="19"/>
      <c r="E2006" s="20"/>
      <c r="F2006" s="66"/>
      <c r="G2006" s="18"/>
      <c r="H2006" s="9" t="str">
        <f t="shared" si="213"/>
        <v>-</v>
      </c>
      <c r="I2006" s="109" t="str">
        <f t="shared" si="211"/>
        <v xml:space="preserve"> </v>
      </c>
      <c r="J2006" s="10" t="str">
        <f t="shared" si="212"/>
        <v>-</v>
      </c>
      <c r="K2006" s="10" t="str">
        <f t="shared" si="214"/>
        <v>-</v>
      </c>
      <c r="L2006" s="10" t="str">
        <f t="shared" si="215"/>
        <v>-</v>
      </c>
      <c r="M2006" s="10" t="str">
        <f t="shared" si="216"/>
        <v>-</v>
      </c>
      <c r="N2006" s="10" t="str">
        <f t="shared" si="217"/>
        <v>-</v>
      </c>
    </row>
    <row r="2007" spans="1:14">
      <c r="A2007" s="62" t="s">
        <v>18</v>
      </c>
      <c r="B2007" s="18"/>
      <c r="C2007" s="18"/>
      <c r="D2007" s="19"/>
      <c r="E2007" s="20"/>
      <c r="F2007" s="66"/>
      <c r="G2007" s="18"/>
      <c r="H2007" s="9" t="str">
        <f t="shared" si="213"/>
        <v>-</v>
      </c>
      <c r="I2007" s="109" t="str">
        <f t="shared" si="211"/>
        <v xml:space="preserve"> </v>
      </c>
      <c r="J2007" s="10" t="str">
        <f t="shared" si="212"/>
        <v>-</v>
      </c>
      <c r="K2007" s="10" t="str">
        <f t="shared" si="214"/>
        <v>-</v>
      </c>
      <c r="L2007" s="10" t="str">
        <f t="shared" si="215"/>
        <v>-</v>
      </c>
      <c r="M2007" s="10" t="str">
        <f t="shared" si="216"/>
        <v>-</v>
      </c>
      <c r="N2007" s="10" t="str">
        <f t="shared" si="217"/>
        <v>-</v>
      </c>
    </row>
    <row r="2008" spans="1:14">
      <c r="A2008" s="62" t="s">
        <v>18</v>
      </c>
      <c r="B2008" s="18"/>
      <c r="C2008" s="18"/>
      <c r="D2008" s="19"/>
      <c r="E2008" s="20"/>
      <c r="F2008" s="66"/>
      <c r="G2008" s="18"/>
      <c r="H2008" s="9" t="str">
        <f t="shared" si="213"/>
        <v>-</v>
      </c>
      <c r="I2008" s="109" t="str">
        <f t="shared" si="211"/>
        <v xml:space="preserve"> </v>
      </c>
      <c r="J2008" s="10" t="str">
        <f t="shared" si="212"/>
        <v>-</v>
      </c>
      <c r="K2008" s="10" t="str">
        <f t="shared" si="214"/>
        <v>-</v>
      </c>
      <c r="L2008" s="10" t="str">
        <f t="shared" si="215"/>
        <v>-</v>
      </c>
      <c r="M2008" s="10" t="str">
        <f t="shared" si="216"/>
        <v>-</v>
      </c>
      <c r="N2008" s="10" t="str">
        <f t="shared" si="217"/>
        <v>-</v>
      </c>
    </row>
    <row r="2009" spans="1:14">
      <c r="A2009" s="62" t="s">
        <v>18</v>
      </c>
      <c r="B2009" s="18"/>
      <c r="C2009" s="18"/>
      <c r="D2009" s="19"/>
      <c r="E2009" s="20"/>
      <c r="F2009" s="66"/>
      <c r="G2009" s="18"/>
      <c r="H2009" s="9" t="str">
        <f t="shared" si="213"/>
        <v>-</v>
      </c>
      <c r="I2009" s="109" t="str">
        <f t="shared" si="211"/>
        <v xml:space="preserve"> </v>
      </c>
      <c r="J2009" s="10" t="str">
        <f t="shared" si="212"/>
        <v>-</v>
      </c>
      <c r="K2009" s="10" t="str">
        <f t="shared" si="214"/>
        <v>-</v>
      </c>
      <c r="L2009" s="10" t="str">
        <f t="shared" si="215"/>
        <v>-</v>
      </c>
      <c r="M2009" s="10" t="str">
        <f t="shared" si="216"/>
        <v>-</v>
      </c>
      <c r="N2009" s="10" t="str">
        <f t="shared" si="217"/>
        <v>-</v>
      </c>
    </row>
    <row r="2010" spans="1:14">
      <c r="A2010" s="62" t="s">
        <v>18</v>
      </c>
      <c r="B2010" s="18"/>
      <c r="C2010" s="18"/>
      <c r="D2010" s="19"/>
      <c r="E2010" s="20"/>
      <c r="F2010" s="66"/>
      <c r="G2010" s="18"/>
      <c r="H2010" s="9" t="str">
        <f t="shared" si="213"/>
        <v>-</v>
      </c>
      <c r="I2010" s="109" t="str">
        <f t="shared" si="211"/>
        <v xml:space="preserve"> </v>
      </c>
      <c r="J2010" s="10" t="str">
        <f t="shared" si="212"/>
        <v>-</v>
      </c>
      <c r="K2010" s="10" t="str">
        <f t="shared" si="214"/>
        <v>-</v>
      </c>
      <c r="L2010" s="10" t="str">
        <f t="shared" si="215"/>
        <v>-</v>
      </c>
      <c r="M2010" s="10" t="str">
        <f t="shared" si="216"/>
        <v>-</v>
      </c>
      <c r="N2010" s="10" t="str">
        <f t="shared" si="217"/>
        <v>-</v>
      </c>
    </row>
    <row r="2011" spans="1:14">
      <c r="A2011" s="62" t="s">
        <v>18</v>
      </c>
      <c r="B2011" s="18"/>
      <c r="C2011" s="18"/>
      <c r="D2011" s="19"/>
      <c r="E2011" s="20"/>
      <c r="F2011" s="66"/>
      <c r="G2011" s="18"/>
      <c r="H2011" s="9" t="str">
        <f t="shared" si="213"/>
        <v>-</v>
      </c>
      <c r="I2011" s="109" t="str">
        <f t="shared" si="211"/>
        <v xml:space="preserve"> </v>
      </c>
      <c r="J2011" s="10" t="str">
        <f t="shared" si="212"/>
        <v>-</v>
      </c>
      <c r="K2011" s="10" t="str">
        <f t="shared" si="214"/>
        <v>-</v>
      </c>
      <c r="L2011" s="10" t="str">
        <f t="shared" si="215"/>
        <v>-</v>
      </c>
      <c r="M2011" s="10" t="str">
        <f t="shared" si="216"/>
        <v>-</v>
      </c>
      <c r="N2011" s="10" t="str">
        <f t="shared" si="217"/>
        <v>-</v>
      </c>
    </row>
    <row r="2012" spans="1:14">
      <c r="A2012" s="62" t="s">
        <v>18</v>
      </c>
      <c r="B2012" s="18"/>
      <c r="C2012" s="18"/>
      <c r="D2012" s="19"/>
      <c r="E2012" s="20"/>
      <c r="F2012" s="66"/>
      <c r="G2012" s="18"/>
      <c r="H2012" s="9" t="str">
        <f t="shared" si="213"/>
        <v>-</v>
      </c>
      <c r="I2012" s="109" t="str">
        <f t="shared" si="211"/>
        <v xml:space="preserve"> </v>
      </c>
      <c r="J2012" s="10" t="str">
        <f t="shared" si="212"/>
        <v>-</v>
      </c>
      <c r="K2012" s="10" t="str">
        <f t="shared" si="214"/>
        <v>-</v>
      </c>
      <c r="L2012" s="10" t="str">
        <f t="shared" si="215"/>
        <v>-</v>
      </c>
      <c r="M2012" s="10" t="str">
        <f t="shared" si="216"/>
        <v>-</v>
      </c>
      <c r="N2012" s="10" t="str">
        <f t="shared" si="217"/>
        <v>-</v>
      </c>
    </row>
    <row r="2013" spans="1:14">
      <c r="A2013" s="62" t="s">
        <v>18</v>
      </c>
      <c r="B2013" s="18"/>
      <c r="C2013" s="18"/>
      <c r="D2013" s="19"/>
      <c r="E2013" s="20"/>
      <c r="F2013" s="66"/>
      <c r="G2013" s="18"/>
      <c r="H2013" s="9" t="str">
        <f t="shared" si="213"/>
        <v>-</v>
      </c>
      <c r="I2013" s="109" t="str">
        <f t="shared" si="211"/>
        <v xml:space="preserve"> </v>
      </c>
      <c r="J2013" s="10" t="str">
        <f t="shared" si="212"/>
        <v>-</v>
      </c>
      <c r="K2013" s="10" t="str">
        <f t="shared" si="214"/>
        <v>-</v>
      </c>
      <c r="L2013" s="10" t="str">
        <f t="shared" si="215"/>
        <v>-</v>
      </c>
      <c r="M2013" s="10" t="str">
        <f t="shared" si="216"/>
        <v>-</v>
      </c>
      <c r="N2013" s="10" t="str">
        <f t="shared" si="217"/>
        <v>-</v>
      </c>
    </row>
    <row r="2014" spans="1:14">
      <c r="A2014" s="62" t="s">
        <v>18</v>
      </c>
      <c r="B2014" s="18"/>
      <c r="C2014" s="18"/>
      <c r="D2014" s="19"/>
      <c r="E2014" s="20"/>
      <c r="F2014" s="66"/>
      <c r="G2014" s="18"/>
      <c r="H2014" s="9" t="str">
        <f t="shared" si="213"/>
        <v>-</v>
      </c>
      <c r="I2014" s="109" t="str">
        <f t="shared" si="211"/>
        <v xml:space="preserve"> </v>
      </c>
      <c r="J2014" s="10" t="str">
        <f t="shared" si="212"/>
        <v>-</v>
      </c>
      <c r="K2014" s="10" t="str">
        <f t="shared" si="214"/>
        <v>-</v>
      </c>
      <c r="L2014" s="10" t="str">
        <f t="shared" si="215"/>
        <v>-</v>
      </c>
      <c r="M2014" s="10" t="str">
        <f t="shared" si="216"/>
        <v>-</v>
      </c>
      <c r="N2014" s="10" t="str">
        <f t="shared" si="217"/>
        <v>-</v>
      </c>
    </row>
    <row r="2015" spans="1:14">
      <c r="A2015" s="62" t="s">
        <v>18</v>
      </c>
      <c r="B2015" s="18"/>
      <c r="C2015" s="18"/>
      <c r="D2015" s="19"/>
      <c r="E2015" s="20"/>
      <c r="F2015" s="66"/>
      <c r="G2015" s="18"/>
      <c r="H2015" s="9" t="str">
        <f t="shared" si="213"/>
        <v>-</v>
      </c>
      <c r="I2015" s="109" t="str">
        <f t="shared" si="211"/>
        <v xml:space="preserve"> </v>
      </c>
      <c r="J2015" s="10" t="str">
        <f t="shared" si="212"/>
        <v>-</v>
      </c>
      <c r="K2015" s="10" t="str">
        <f t="shared" si="214"/>
        <v>-</v>
      </c>
      <c r="L2015" s="10" t="str">
        <f t="shared" si="215"/>
        <v>-</v>
      </c>
      <c r="M2015" s="10" t="str">
        <f t="shared" si="216"/>
        <v>-</v>
      </c>
      <c r="N2015" s="10" t="str">
        <f t="shared" si="217"/>
        <v>-</v>
      </c>
    </row>
    <row r="2016" spans="1:14">
      <c r="A2016" s="62" t="s">
        <v>18</v>
      </c>
      <c r="B2016" s="18"/>
      <c r="C2016" s="18"/>
      <c r="D2016" s="19"/>
      <c r="E2016" s="20"/>
      <c r="F2016" s="66"/>
      <c r="G2016" s="18"/>
      <c r="H2016" s="9" t="str">
        <f t="shared" si="213"/>
        <v>-</v>
      </c>
      <c r="I2016" s="109" t="str">
        <f t="shared" si="211"/>
        <v xml:space="preserve"> </v>
      </c>
      <c r="J2016" s="10" t="str">
        <f t="shared" si="212"/>
        <v>-</v>
      </c>
      <c r="K2016" s="10" t="str">
        <f t="shared" si="214"/>
        <v>-</v>
      </c>
      <c r="L2016" s="10" t="str">
        <f t="shared" si="215"/>
        <v>-</v>
      </c>
      <c r="M2016" s="10" t="str">
        <f t="shared" si="216"/>
        <v>-</v>
      </c>
      <c r="N2016" s="10" t="str">
        <f t="shared" si="217"/>
        <v>-</v>
      </c>
    </row>
    <row r="2017" spans="1:14">
      <c r="A2017" s="62" t="s">
        <v>18</v>
      </c>
      <c r="B2017" s="18"/>
      <c r="C2017" s="18"/>
      <c r="D2017" s="19"/>
      <c r="E2017" s="20"/>
      <c r="F2017" s="66"/>
      <c r="G2017" s="18"/>
      <c r="H2017" s="9" t="str">
        <f t="shared" si="213"/>
        <v>-</v>
      </c>
      <c r="I2017" s="109" t="str">
        <f t="shared" si="211"/>
        <v xml:space="preserve"> </v>
      </c>
      <c r="J2017" s="10" t="str">
        <f t="shared" si="212"/>
        <v>-</v>
      </c>
      <c r="K2017" s="10" t="str">
        <f t="shared" si="214"/>
        <v>-</v>
      </c>
      <c r="L2017" s="10" t="str">
        <f t="shared" si="215"/>
        <v>-</v>
      </c>
      <c r="M2017" s="10" t="str">
        <f t="shared" si="216"/>
        <v>-</v>
      </c>
      <c r="N2017" s="10" t="str">
        <f t="shared" si="217"/>
        <v>-</v>
      </c>
    </row>
    <row r="2018" spans="1:14">
      <c r="A2018" s="62" t="s">
        <v>18</v>
      </c>
      <c r="B2018" s="18"/>
      <c r="C2018" s="18"/>
      <c r="D2018" s="19"/>
      <c r="E2018" s="20"/>
      <c r="F2018" s="66"/>
      <c r="G2018" s="18"/>
      <c r="H2018" s="9" t="str">
        <f t="shared" si="213"/>
        <v>-</v>
      </c>
      <c r="I2018" s="109" t="str">
        <f t="shared" si="211"/>
        <v xml:space="preserve"> </v>
      </c>
      <c r="J2018" s="10" t="str">
        <f t="shared" si="212"/>
        <v>-</v>
      </c>
      <c r="K2018" s="10" t="str">
        <f t="shared" si="214"/>
        <v>-</v>
      </c>
      <c r="L2018" s="10" t="str">
        <f t="shared" si="215"/>
        <v>-</v>
      </c>
      <c r="M2018" s="10" t="str">
        <f t="shared" si="216"/>
        <v>-</v>
      </c>
      <c r="N2018" s="10" t="str">
        <f t="shared" si="217"/>
        <v>-</v>
      </c>
    </row>
    <row r="2019" spans="1:14">
      <c r="A2019" s="62" t="s">
        <v>18</v>
      </c>
      <c r="B2019" s="18"/>
      <c r="C2019" s="18"/>
      <c r="D2019" s="19"/>
      <c r="E2019" s="20"/>
      <c r="F2019" s="66"/>
      <c r="G2019" s="18"/>
      <c r="H2019" s="9" t="str">
        <f t="shared" si="213"/>
        <v>-</v>
      </c>
      <c r="I2019" s="109" t="str">
        <f t="shared" si="211"/>
        <v xml:space="preserve"> </v>
      </c>
      <c r="J2019" s="10" t="str">
        <f t="shared" si="212"/>
        <v>-</v>
      </c>
      <c r="K2019" s="10" t="str">
        <f t="shared" si="214"/>
        <v>-</v>
      </c>
      <c r="L2019" s="10" t="str">
        <f t="shared" si="215"/>
        <v>-</v>
      </c>
      <c r="M2019" s="10" t="str">
        <f t="shared" si="216"/>
        <v>-</v>
      </c>
      <c r="N2019" s="10" t="str">
        <f t="shared" si="217"/>
        <v>-</v>
      </c>
    </row>
    <row r="2020" spans="1:14">
      <c r="A2020" s="62" t="s">
        <v>18</v>
      </c>
      <c r="B2020" s="18"/>
      <c r="C2020" s="18"/>
      <c r="D2020" s="19"/>
      <c r="E2020" s="20"/>
      <c r="F2020" s="66"/>
      <c r="G2020" s="18"/>
      <c r="H2020" s="9" t="str">
        <f t="shared" si="213"/>
        <v>-</v>
      </c>
      <c r="I2020" s="109" t="str">
        <f t="shared" si="211"/>
        <v xml:space="preserve"> </v>
      </c>
      <c r="J2020" s="10" t="str">
        <f t="shared" si="212"/>
        <v>-</v>
      </c>
      <c r="K2020" s="10" t="str">
        <f t="shared" si="214"/>
        <v>-</v>
      </c>
      <c r="L2020" s="10" t="str">
        <f t="shared" si="215"/>
        <v>-</v>
      </c>
      <c r="M2020" s="10" t="str">
        <f t="shared" si="216"/>
        <v>-</v>
      </c>
      <c r="N2020" s="10" t="str">
        <f t="shared" si="217"/>
        <v>-</v>
      </c>
    </row>
    <row r="2021" spans="1:14">
      <c r="A2021" s="62" t="s">
        <v>18</v>
      </c>
      <c r="B2021" s="18"/>
      <c r="C2021" s="18"/>
      <c r="D2021" s="19"/>
      <c r="E2021" s="20"/>
      <c r="F2021" s="66"/>
      <c r="G2021" s="18"/>
      <c r="H2021" s="9" t="str">
        <f t="shared" si="213"/>
        <v>-</v>
      </c>
      <c r="I2021" s="109" t="str">
        <f t="shared" si="211"/>
        <v xml:space="preserve"> </v>
      </c>
      <c r="J2021" s="10" t="str">
        <f t="shared" si="212"/>
        <v>-</v>
      </c>
      <c r="K2021" s="10" t="str">
        <f t="shared" si="214"/>
        <v>-</v>
      </c>
      <c r="L2021" s="10" t="str">
        <f t="shared" si="215"/>
        <v>-</v>
      </c>
      <c r="M2021" s="10" t="str">
        <f t="shared" si="216"/>
        <v>-</v>
      </c>
      <c r="N2021" s="10" t="str">
        <f t="shared" si="217"/>
        <v>-</v>
      </c>
    </row>
    <row r="2022" spans="1:14">
      <c r="A2022" s="62" t="s">
        <v>18</v>
      </c>
      <c r="B2022" s="18"/>
      <c r="C2022" s="18"/>
      <c r="D2022" s="19"/>
      <c r="E2022" s="20"/>
      <c r="F2022" s="66"/>
      <c r="G2022" s="18"/>
      <c r="H2022" s="9" t="str">
        <f t="shared" si="213"/>
        <v>-</v>
      </c>
      <c r="I2022" s="109" t="str">
        <f t="shared" si="211"/>
        <v xml:space="preserve"> </v>
      </c>
      <c r="J2022" s="10" t="str">
        <f t="shared" si="212"/>
        <v>-</v>
      </c>
      <c r="K2022" s="10" t="str">
        <f t="shared" si="214"/>
        <v>-</v>
      </c>
      <c r="L2022" s="10" t="str">
        <f t="shared" si="215"/>
        <v>-</v>
      </c>
      <c r="M2022" s="10" t="str">
        <f t="shared" si="216"/>
        <v>-</v>
      </c>
      <c r="N2022" s="10" t="str">
        <f t="shared" si="217"/>
        <v>-</v>
      </c>
    </row>
    <row r="2023" spans="1:14">
      <c r="A2023" s="62" t="s">
        <v>18</v>
      </c>
      <c r="B2023" s="18"/>
      <c r="C2023" s="18"/>
      <c r="D2023" s="19"/>
      <c r="E2023" s="20"/>
      <c r="F2023" s="66"/>
      <c r="G2023" s="18"/>
      <c r="H2023" s="9" t="str">
        <f t="shared" si="213"/>
        <v>-</v>
      </c>
      <c r="I2023" s="109" t="str">
        <f t="shared" si="211"/>
        <v xml:space="preserve"> </v>
      </c>
      <c r="J2023" s="10" t="str">
        <f t="shared" si="212"/>
        <v>-</v>
      </c>
      <c r="K2023" s="10" t="str">
        <f t="shared" si="214"/>
        <v>-</v>
      </c>
      <c r="L2023" s="10" t="str">
        <f t="shared" si="215"/>
        <v>-</v>
      </c>
      <c r="M2023" s="10" t="str">
        <f t="shared" si="216"/>
        <v>-</v>
      </c>
      <c r="N2023" s="10" t="str">
        <f t="shared" si="217"/>
        <v>-</v>
      </c>
    </row>
    <row r="2024" spans="1:14">
      <c r="A2024" s="62" t="s">
        <v>18</v>
      </c>
      <c r="B2024" s="18"/>
      <c r="C2024" s="18"/>
      <c r="D2024" s="19"/>
      <c r="E2024" s="20"/>
      <c r="F2024" s="66"/>
      <c r="G2024" s="18"/>
      <c r="H2024" s="9" t="str">
        <f t="shared" si="213"/>
        <v>-</v>
      </c>
      <c r="I2024" s="109" t="str">
        <f t="shared" si="211"/>
        <v xml:space="preserve"> </v>
      </c>
      <c r="J2024" s="10" t="str">
        <f t="shared" si="212"/>
        <v>-</v>
      </c>
      <c r="K2024" s="10" t="str">
        <f t="shared" si="214"/>
        <v>-</v>
      </c>
      <c r="L2024" s="10" t="str">
        <f t="shared" si="215"/>
        <v>-</v>
      </c>
      <c r="M2024" s="10" t="str">
        <f t="shared" si="216"/>
        <v>-</v>
      </c>
      <c r="N2024" s="10" t="str">
        <f t="shared" si="217"/>
        <v>-</v>
      </c>
    </row>
    <row r="2025" spans="1:14">
      <c r="A2025" s="62" t="s">
        <v>18</v>
      </c>
      <c r="B2025" s="18"/>
      <c r="C2025" s="18"/>
      <c r="D2025" s="19"/>
      <c r="E2025" s="20"/>
      <c r="F2025" s="66"/>
      <c r="G2025" s="18"/>
      <c r="H2025" s="9" t="str">
        <f t="shared" si="213"/>
        <v>-</v>
      </c>
      <c r="I2025" s="109" t="str">
        <f t="shared" si="211"/>
        <v xml:space="preserve"> </v>
      </c>
      <c r="J2025" s="10" t="str">
        <f t="shared" si="212"/>
        <v>-</v>
      </c>
      <c r="K2025" s="10" t="str">
        <f t="shared" si="214"/>
        <v>-</v>
      </c>
      <c r="L2025" s="10" t="str">
        <f t="shared" si="215"/>
        <v>-</v>
      </c>
      <c r="M2025" s="10" t="str">
        <f t="shared" si="216"/>
        <v>-</v>
      </c>
      <c r="N2025" s="10" t="str">
        <f t="shared" si="217"/>
        <v>-</v>
      </c>
    </row>
    <row r="2026" spans="1:14">
      <c r="A2026" s="62" t="s">
        <v>18</v>
      </c>
      <c r="B2026" s="18"/>
      <c r="C2026" s="18"/>
      <c r="D2026" s="19"/>
      <c r="E2026" s="20"/>
      <c r="F2026" s="66"/>
      <c r="G2026" s="18"/>
      <c r="H2026" s="9" t="str">
        <f t="shared" si="213"/>
        <v>-</v>
      </c>
      <c r="I2026" s="109" t="str">
        <f t="shared" si="211"/>
        <v xml:space="preserve"> </v>
      </c>
      <c r="J2026" s="10" t="str">
        <f t="shared" si="212"/>
        <v>-</v>
      </c>
      <c r="K2026" s="10" t="str">
        <f t="shared" si="214"/>
        <v>-</v>
      </c>
      <c r="L2026" s="10" t="str">
        <f t="shared" si="215"/>
        <v>-</v>
      </c>
      <c r="M2026" s="10" t="str">
        <f t="shared" si="216"/>
        <v>-</v>
      </c>
      <c r="N2026" s="10" t="str">
        <f t="shared" si="217"/>
        <v>-</v>
      </c>
    </row>
    <row r="2027" spans="1:14">
      <c r="A2027" s="62" t="s">
        <v>18</v>
      </c>
      <c r="B2027" s="18"/>
      <c r="C2027" s="18"/>
      <c r="D2027" s="19"/>
      <c r="E2027" s="20"/>
      <c r="F2027" s="66"/>
      <c r="G2027" s="18"/>
      <c r="H2027" s="9" t="str">
        <f t="shared" si="213"/>
        <v>-</v>
      </c>
      <c r="I2027" s="109" t="str">
        <f t="shared" si="211"/>
        <v xml:space="preserve"> </v>
      </c>
      <c r="J2027" s="10" t="str">
        <f t="shared" si="212"/>
        <v>-</v>
      </c>
      <c r="K2027" s="10" t="str">
        <f t="shared" si="214"/>
        <v>-</v>
      </c>
      <c r="L2027" s="10" t="str">
        <f t="shared" si="215"/>
        <v>-</v>
      </c>
      <c r="M2027" s="10" t="str">
        <f t="shared" si="216"/>
        <v>-</v>
      </c>
      <c r="N2027" s="10" t="str">
        <f t="shared" si="217"/>
        <v>-</v>
      </c>
    </row>
    <row r="2028" spans="1:14">
      <c r="A2028" s="62" t="s">
        <v>18</v>
      </c>
      <c r="B2028" s="18"/>
      <c r="C2028" s="18"/>
      <c r="D2028" s="19"/>
      <c r="E2028" s="20"/>
      <c r="F2028" s="66"/>
      <c r="G2028" s="18"/>
      <c r="H2028" s="9" t="str">
        <f t="shared" si="213"/>
        <v>-</v>
      </c>
      <c r="I2028" s="109" t="str">
        <f t="shared" si="211"/>
        <v xml:space="preserve"> </v>
      </c>
      <c r="J2028" s="10" t="str">
        <f t="shared" si="212"/>
        <v>-</v>
      </c>
      <c r="K2028" s="10" t="str">
        <f t="shared" si="214"/>
        <v>-</v>
      </c>
      <c r="L2028" s="10" t="str">
        <f t="shared" si="215"/>
        <v>-</v>
      </c>
      <c r="M2028" s="10" t="str">
        <f t="shared" si="216"/>
        <v>-</v>
      </c>
      <c r="N2028" s="10" t="str">
        <f t="shared" si="217"/>
        <v>-</v>
      </c>
    </row>
    <row r="2029" spans="1:14">
      <c r="A2029" s="62" t="s">
        <v>18</v>
      </c>
      <c r="B2029" s="18"/>
      <c r="C2029" s="18"/>
      <c r="D2029" s="19"/>
      <c r="E2029" s="20"/>
      <c r="F2029" s="66"/>
      <c r="G2029" s="18"/>
      <c r="H2029" s="9" t="str">
        <f t="shared" si="213"/>
        <v>-</v>
      </c>
      <c r="I2029" s="109" t="str">
        <f t="shared" si="211"/>
        <v xml:space="preserve"> </v>
      </c>
      <c r="J2029" s="10" t="str">
        <f t="shared" si="212"/>
        <v>-</v>
      </c>
      <c r="K2029" s="10" t="str">
        <f t="shared" si="214"/>
        <v>-</v>
      </c>
      <c r="L2029" s="10" t="str">
        <f t="shared" si="215"/>
        <v>-</v>
      </c>
      <c r="M2029" s="10" t="str">
        <f t="shared" si="216"/>
        <v>-</v>
      </c>
      <c r="N2029" s="10" t="str">
        <f t="shared" si="217"/>
        <v>-</v>
      </c>
    </row>
    <row r="2030" spans="1:14">
      <c r="A2030" s="62" t="s">
        <v>18</v>
      </c>
      <c r="B2030" s="18"/>
      <c r="C2030" s="18"/>
      <c r="D2030" s="19"/>
      <c r="E2030" s="20"/>
      <c r="F2030" s="66"/>
      <c r="G2030" s="18"/>
      <c r="H2030" s="9" t="str">
        <f t="shared" si="213"/>
        <v>-</v>
      </c>
      <c r="I2030" s="109" t="str">
        <f t="shared" si="211"/>
        <v xml:space="preserve"> </v>
      </c>
      <c r="J2030" s="10" t="str">
        <f t="shared" si="212"/>
        <v>-</v>
      </c>
      <c r="K2030" s="10" t="str">
        <f t="shared" si="214"/>
        <v>-</v>
      </c>
      <c r="L2030" s="10" t="str">
        <f t="shared" si="215"/>
        <v>-</v>
      </c>
      <c r="M2030" s="10" t="str">
        <f t="shared" si="216"/>
        <v>-</v>
      </c>
      <c r="N2030" s="10" t="str">
        <f t="shared" si="217"/>
        <v>-</v>
      </c>
    </row>
    <row r="2031" spans="1:14">
      <c r="A2031" s="62" t="s">
        <v>18</v>
      </c>
      <c r="B2031" s="18"/>
      <c r="C2031" s="18"/>
      <c r="D2031" s="19"/>
      <c r="E2031" s="20"/>
      <c r="F2031" s="66"/>
      <c r="G2031" s="18"/>
      <c r="H2031" s="9" t="str">
        <f t="shared" si="213"/>
        <v>-</v>
      </c>
      <c r="I2031" s="109" t="str">
        <f t="shared" si="211"/>
        <v xml:space="preserve"> </v>
      </c>
      <c r="J2031" s="10" t="str">
        <f t="shared" si="212"/>
        <v>-</v>
      </c>
      <c r="K2031" s="10" t="str">
        <f t="shared" si="214"/>
        <v>-</v>
      </c>
      <c r="L2031" s="10" t="str">
        <f t="shared" si="215"/>
        <v>-</v>
      </c>
      <c r="M2031" s="10" t="str">
        <f t="shared" si="216"/>
        <v>-</v>
      </c>
      <c r="N2031" s="10" t="str">
        <f t="shared" si="217"/>
        <v>-</v>
      </c>
    </row>
    <row r="2032" spans="1:14">
      <c r="A2032" s="62" t="s">
        <v>18</v>
      </c>
      <c r="B2032" s="18"/>
      <c r="C2032" s="18"/>
      <c r="D2032" s="19"/>
      <c r="E2032" s="20"/>
      <c r="F2032" s="66"/>
      <c r="G2032" s="18"/>
      <c r="H2032" s="9" t="str">
        <f t="shared" si="213"/>
        <v>-</v>
      </c>
      <c r="I2032" s="109" t="str">
        <f t="shared" si="211"/>
        <v xml:space="preserve"> </v>
      </c>
      <c r="J2032" s="10" t="str">
        <f t="shared" si="212"/>
        <v>-</v>
      </c>
      <c r="K2032" s="10" t="str">
        <f t="shared" si="214"/>
        <v>-</v>
      </c>
      <c r="L2032" s="10" t="str">
        <f t="shared" si="215"/>
        <v>-</v>
      </c>
      <c r="M2032" s="10" t="str">
        <f t="shared" si="216"/>
        <v>-</v>
      </c>
      <c r="N2032" s="10" t="str">
        <f t="shared" si="217"/>
        <v>-</v>
      </c>
    </row>
    <row r="2033" spans="1:14">
      <c r="A2033" s="62" t="s">
        <v>18</v>
      </c>
      <c r="B2033" s="18"/>
      <c r="C2033" s="18"/>
      <c r="D2033" s="19"/>
      <c r="E2033" s="20"/>
      <c r="F2033" s="66"/>
      <c r="G2033" s="18"/>
      <c r="H2033" s="9" t="str">
        <f t="shared" si="213"/>
        <v>-</v>
      </c>
      <c r="I2033" s="109" t="str">
        <f t="shared" si="211"/>
        <v xml:space="preserve"> </v>
      </c>
      <c r="J2033" s="10" t="str">
        <f t="shared" si="212"/>
        <v>-</v>
      </c>
      <c r="K2033" s="10" t="str">
        <f t="shared" si="214"/>
        <v>-</v>
      </c>
      <c r="L2033" s="10" t="str">
        <f t="shared" si="215"/>
        <v>-</v>
      </c>
      <c r="M2033" s="10" t="str">
        <f t="shared" si="216"/>
        <v>-</v>
      </c>
      <c r="N2033" s="10" t="str">
        <f t="shared" si="217"/>
        <v>-</v>
      </c>
    </row>
    <row r="2034" spans="1:14">
      <c r="A2034" s="62" t="s">
        <v>18</v>
      </c>
      <c r="B2034" s="18"/>
      <c r="C2034" s="18"/>
      <c r="D2034" s="19"/>
      <c r="E2034" s="20"/>
      <c r="F2034" s="66"/>
      <c r="G2034" s="18"/>
      <c r="H2034" s="9" t="str">
        <f t="shared" si="213"/>
        <v>-</v>
      </c>
      <c r="I2034" s="109" t="str">
        <f t="shared" si="211"/>
        <v xml:space="preserve"> </v>
      </c>
      <c r="J2034" s="10" t="str">
        <f t="shared" si="212"/>
        <v>-</v>
      </c>
      <c r="K2034" s="10" t="str">
        <f t="shared" si="214"/>
        <v>-</v>
      </c>
      <c r="L2034" s="10" t="str">
        <f t="shared" si="215"/>
        <v>-</v>
      </c>
      <c r="M2034" s="10" t="str">
        <f t="shared" si="216"/>
        <v>-</v>
      </c>
      <c r="N2034" s="10" t="str">
        <f t="shared" si="217"/>
        <v>-</v>
      </c>
    </row>
    <row r="2035" spans="1:14">
      <c r="A2035" s="62" t="s">
        <v>18</v>
      </c>
      <c r="B2035" s="18"/>
      <c r="C2035" s="18"/>
      <c r="D2035" s="19"/>
      <c r="E2035" s="20"/>
      <c r="F2035" s="66"/>
      <c r="G2035" s="18"/>
      <c r="H2035" s="9" t="str">
        <f t="shared" si="213"/>
        <v>-</v>
      </c>
      <c r="I2035" s="109" t="str">
        <f t="shared" si="211"/>
        <v xml:space="preserve"> </v>
      </c>
      <c r="J2035" s="10" t="str">
        <f t="shared" si="212"/>
        <v>-</v>
      </c>
      <c r="K2035" s="10" t="str">
        <f t="shared" si="214"/>
        <v>-</v>
      </c>
      <c r="L2035" s="10" t="str">
        <f t="shared" si="215"/>
        <v>-</v>
      </c>
      <c r="M2035" s="10" t="str">
        <f t="shared" si="216"/>
        <v>-</v>
      </c>
      <c r="N2035" s="10" t="str">
        <f t="shared" si="217"/>
        <v>-</v>
      </c>
    </row>
    <row r="2036" spans="1:14">
      <c r="A2036" s="62" t="s">
        <v>18</v>
      </c>
      <c r="B2036" s="18"/>
      <c r="C2036" s="18"/>
      <c r="D2036" s="19"/>
      <c r="E2036" s="20"/>
      <c r="F2036" s="66"/>
      <c r="G2036" s="18"/>
      <c r="H2036" s="9" t="str">
        <f t="shared" si="213"/>
        <v>-</v>
      </c>
      <c r="I2036" s="109" t="str">
        <f t="shared" si="211"/>
        <v xml:space="preserve"> </v>
      </c>
      <c r="J2036" s="10" t="str">
        <f t="shared" si="212"/>
        <v>-</v>
      </c>
      <c r="K2036" s="10" t="str">
        <f t="shared" si="214"/>
        <v>-</v>
      </c>
      <c r="L2036" s="10" t="str">
        <f t="shared" si="215"/>
        <v>-</v>
      </c>
      <c r="M2036" s="10" t="str">
        <f t="shared" si="216"/>
        <v>-</v>
      </c>
      <c r="N2036" s="10" t="str">
        <f t="shared" si="217"/>
        <v>-</v>
      </c>
    </row>
    <row r="2037" spans="1:14">
      <c r="A2037" s="62" t="s">
        <v>18</v>
      </c>
      <c r="B2037" s="18"/>
      <c r="C2037" s="18"/>
      <c r="D2037" s="19"/>
      <c r="E2037" s="20"/>
      <c r="F2037" s="66"/>
      <c r="G2037" s="18"/>
      <c r="H2037" s="9" t="str">
        <f t="shared" si="213"/>
        <v>-</v>
      </c>
      <c r="I2037" s="109" t="str">
        <f t="shared" si="211"/>
        <v xml:space="preserve"> </v>
      </c>
      <c r="J2037" s="10" t="str">
        <f t="shared" si="212"/>
        <v>-</v>
      </c>
      <c r="K2037" s="10" t="str">
        <f t="shared" si="214"/>
        <v>-</v>
      </c>
      <c r="L2037" s="10" t="str">
        <f t="shared" si="215"/>
        <v>-</v>
      </c>
      <c r="M2037" s="10" t="str">
        <f t="shared" si="216"/>
        <v>-</v>
      </c>
      <c r="N2037" s="10" t="str">
        <f t="shared" si="217"/>
        <v>-</v>
      </c>
    </row>
    <row r="2038" spans="1:14">
      <c r="A2038" s="62" t="s">
        <v>18</v>
      </c>
      <c r="B2038" s="18"/>
      <c r="C2038" s="18"/>
      <c r="D2038" s="19"/>
      <c r="E2038" s="20"/>
      <c r="F2038" s="66"/>
      <c r="G2038" s="18"/>
      <c r="H2038" s="9" t="str">
        <f t="shared" si="213"/>
        <v>-</v>
      </c>
      <c r="I2038" s="109" t="str">
        <f t="shared" si="211"/>
        <v xml:space="preserve"> </v>
      </c>
      <c r="J2038" s="10" t="str">
        <f t="shared" si="212"/>
        <v>-</v>
      </c>
      <c r="K2038" s="10" t="str">
        <f t="shared" si="214"/>
        <v>-</v>
      </c>
      <c r="L2038" s="10" t="str">
        <f t="shared" si="215"/>
        <v>-</v>
      </c>
      <c r="M2038" s="10" t="str">
        <f t="shared" si="216"/>
        <v>-</v>
      </c>
      <c r="N2038" s="10" t="str">
        <f t="shared" si="217"/>
        <v>-</v>
      </c>
    </row>
    <row r="2039" spans="1:14">
      <c r="A2039" s="62" t="s">
        <v>18</v>
      </c>
      <c r="B2039" s="18"/>
      <c r="C2039" s="18"/>
      <c r="D2039" s="19"/>
      <c r="E2039" s="20"/>
      <c r="F2039" s="66"/>
      <c r="G2039" s="18"/>
      <c r="H2039" s="9" t="str">
        <f t="shared" si="213"/>
        <v>-</v>
      </c>
      <c r="I2039" s="109" t="str">
        <f t="shared" si="211"/>
        <v xml:space="preserve"> </v>
      </c>
      <c r="J2039" s="10" t="str">
        <f t="shared" si="212"/>
        <v>-</v>
      </c>
      <c r="K2039" s="10" t="str">
        <f t="shared" si="214"/>
        <v>-</v>
      </c>
      <c r="L2039" s="10" t="str">
        <f t="shared" si="215"/>
        <v>-</v>
      </c>
      <c r="M2039" s="10" t="str">
        <f t="shared" si="216"/>
        <v>-</v>
      </c>
      <c r="N2039" s="10" t="str">
        <f t="shared" si="217"/>
        <v>-</v>
      </c>
    </row>
    <row r="2040" spans="1:14">
      <c r="A2040" s="62" t="s">
        <v>18</v>
      </c>
      <c r="B2040" s="18"/>
      <c r="C2040" s="18"/>
      <c r="D2040" s="19"/>
      <c r="E2040" s="20"/>
      <c r="F2040" s="66"/>
      <c r="G2040" s="18"/>
      <c r="H2040" s="9" t="str">
        <f t="shared" si="213"/>
        <v>-</v>
      </c>
      <c r="I2040" s="109" t="str">
        <f t="shared" si="211"/>
        <v xml:space="preserve"> </v>
      </c>
      <c r="J2040" s="10" t="str">
        <f t="shared" si="212"/>
        <v>-</v>
      </c>
      <c r="K2040" s="10" t="str">
        <f t="shared" si="214"/>
        <v>-</v>
      </c>
      <c r="L2040" s="10" t="str">
        <f t="shared" si="215"/>
        <v>-</v>
      </c>
      <c r="M2040" s="10" t="str">
        <f t="shared" si="216"/>
        <v>-</v>
      </c>
      <c r="N2040" s="10" t="str">
        <f t="shared" si="217"/>
        <v>-</v>
      </c>
    </row>
    <row r="2041" spans="1:14">
      <c r="A2041" s="62" t="s">
        <v>18</v>
      </c>
      <c r="B2041" s="18"/>
      <c r="C2041" s="18"/>
      <c r="D2041" s="19"/>
      <c r="E2041" s="20"/>
      <c r="F2041" s="66"/>
      <c r="G2041" s="18"/>
      <c r="H2041" s="9" t="str">
        <f t="shared" si="213"/>
        <v>-</v>
      </c>
      <c r="I2041" s="109" t="str">
        <f t="shared" si="211"/>
        <v xml:space="preserve"> </v>
      </c>
      <c r="J2041" s="10" t="str">
        <f t="shared" si="212"/>
        <v>-</v>
      </c>
      <c r="K2041" s="10" t="str">
        <f t="shared" si="214"/>
        <v>-</v>
      </c>
      <c r="L2041" s="10" t="str">
        <f t="shared" si="215"/>
        <v>-</v>
      </c>
      <c r="M2041" s="10" t="str">
        <f t="shared" si="216"/>
        <v>-</v>
      </c>
      <c r="N2041" s="10" t="str">
        <f t="shared" si="217"/>
        <v>-</v>
      </c>
    </row>
    <row r="2042" spans="1:14">
      <c r="A2042" s="62" t="s">
        <v>18</v>
      </c>
      <c r="B2042" s="18"/>
      <c r="C2042" s="18"/>
      <c r="D2042" s="19"/>
      <c r="E2042" s="20"/>
      <c r="F2042" s="66"/>
      <c r="G2042" s="18"/>
      <c r="H2042" s="9" t="str">
        <f t="shared" si="213"/>
        <v>-</v>
      </c>
      <c r="I2042" s="109" t="str">
        <f t="shared" si="211"/>
        <v xml:space="preserve"> </v>
      </c>
      <c r="J2042" s="10" t="str">
        <f t="shared" si="212"/>
        <v>-</v>
      </c>
      <c r="K2042" s="10" t="str">
        <f t="shared" si="214"/>
        <v>-</v>
      </c>
      <c r="L2042" s="10" t="str">
        <f t="shared" si="215"/>
        <v>-</v>
      </c>
      <c r="M2042" s="10" t="str">
        <f t="shared" si="216"/>
        <v>-</v>
      </c>
      <c r="N2042" s="10" t="str">
        <f t="shared" si="217"/>
        <v>-</v>
      </c>
    </row>
    <row r="2043" spans="1:14">
      <c r="A2043" s="62" t="s">
        <v>18</v>
      </c>
      <c r="B2043" s="18"/>
      <c r="C2043" s="18"/>
      <c r="D2043" s="19"/>
      <c r="E2043" s="20"/>
      <c r="F2043" s="66"/>
      <c r="G2043" s="18"/>
      <c r="H2043" s="9" t="str">
        <f t="shared" si="213"/>
        <v>-</v>
      </c>
      <c r="I2043" s="109" t="str">
        <f t="shared" si="211"/>
        <v xml:space="preserve"> </v>
      </c>
      <c r="J2043" s="10" t="str">
        <f t="shared" si="212"/>
        <v>-</v>
      </c>
      <c r="K2043" s="10" t="str">
        <f t="shared" si="214"/>
        <v>-</v>
      </c>
      <c r="L2043" s="10" t="str">
        <f t="shared" si="215"/>
        <v>-</v>
      </c>
      <c r="M2043" s="10" t="str">
        <f t="shared" si="216"/>
        <v>-</v>
      </c>
      <c r="N2043" s="10" t="str">
        <f t="shared" si="217"/>
        <v>-</v>
      </c>
    </row>
    <row r="2044" spans="1:14">
      <c r="A2044" s="62" t="s">
        <v>18</v>
      </c>
      <c r="B2044" s="18"/>
      <c r="C2044" s="18"/>
      <c r="D2044" s="19"/>
      <c r="E2044" s="20"/>
      <c r="F2044" s="66"/>
      <c r="G2044" s="18"/>
      <c r="H2044" s="9" t="str">
        <f t="shared" si="213"/>
        <v>-</v>
      </c>
      <c r="I2044" s="109" t="str">
        <f t="shared" si="211"/>
        <v xml:space="preserve"> </v>
      </c>
      <c r="J2044" s="10" t="str">
        <f t="shared" si="212"/>
        <v>-</v>
      </c>
      <c r="K2044" s="10" t="str">
        <f t="shared" si="214"/>
        <v>-</v>
      </c>
      <c r="L2044" s="10" t="str">
        <f t="shared" si="215"/>
        <v>-</v>
      </c>
      <c r="M2044" s="10" t="str">
        <f t="shared" si="216"/>
        <v>-</v>
      </c>
      <c r="N2044" s="10" t="str">
        <f t="shared" si="217"/>
        <v>-</v>
      </c>
    </row>
    <row r="2045" spans="1:14">
      <c r="A2045" s="62" t="s">
        <v>18</v>
      </c>
      <c r="B2045" s="18"/>
      <c r="C2045" s="18"/>
      <c r="D2045" s="19"/>
      <c r="E2045" s="20"/>
      <c r="F2045" s="66"/>
      <c r="G2045" s="18"/>
      <c r="H2045" s="9" t="str">
        <f t="shared" si="213"/>
        <v>-</v>
      </c>
      <c r="I2045" s="109" t="str">
        <f t="shared" si="211"/>
        <v xml:space="preserve"> </v>
      </c>
      <c r="J2045" s="10" t="str">
        <f t="shared" si="212"/>
        <v>-</v>
      </c>
      <c r="K2045" s="10" t="str">
        <f t="shared" si="214"/>
        <v>-</v>
      </c>
      <c r="L2045" s="10" t="str">
        <f t="shared" si="215"/>
        <v>-</v>
      </c>
      <c r="M2045" s="10" t="str">
        <f t="shared" si="216"/>
        <v>-</v>
      </c>
      <c r="N2045" s="10" t="str">
        <f t="shared" si="217"/>
        <v>-</v>
      </c>
    </row>
    <row r="2046" spans="1:14">
      <c r="A2046" s="62" t="s">
        <v>18</v>
      </c>
      <c r="B2046" s="18"/>
      <c r="C2046" s="18"/>
      <c r="D2046" s="19"/>
      <c r="E2046" s="20"/>
      <c r="F2046" s="66"/>
      <c r="G2046" s="18"/>
      <c r="H2046" s="9" t="str">
        <f t="shared" si="213"/>
        <v>-</v>
      </c>
      <c r="I2046" s="109" t="str">
        <f t="shared" si="211"/>
        <v xml:space="preserve"> </v>
      </c>
      <c r="J2046" s="10" t="str">
        <f t="shared" si="212"/>
        <v>-</v>
      </c>
      <c r="K2046" s="10" t="str">
        <f t="shared" si="214"/>
        <v>-</v>
      </c>
      <c r="L2046" s="10" t="str">
        <f t="shared" si="215"/>
        <v>-</v>
      </c>
      <c r="M2046" s="10" t="str">
        <f t="shared" si="216"/>
        <v>-</v>
      </c>
      <c r="N2046" s="10" t="str">
        <f t="shared" si="217"/>
        <v>-</v>
      </c>
    </row>
    <row r="2047" spans="1:14">
      <c r="A2047" s="62" t="s">
        <v>18</v>
      </c>
      <c r="B2047" s="18"/>
      <c r="C2047" s="18"/>
      <c r="D2047" s="19"/>
      <c r="E2047" s="20"/>
      <c r="F2047" s="66"/>
      <c r="G2047" s="18"/>
      <c r="H2047" s="9" t="str">
        <f t="shared" si="213"/>
        <v>-</v>
      </c>
      <c r="I2047" s="109" t="str">
        <f t="shared" si="211"/>
        <v xml:space="preserve"> </v>
      </c>
      <c r="J2047" s="10" t="str">
        <f t="shared" si="212"/>
        <v>-</v>
      </c>
      <c r="K2047" s="10" t="str">
        <f t="shared" si="214"/>
        <v>-</v>
      </c>
      <c r="L2047" s="10" t="str">
        <f t="shared" si="215"/>
        <v>-</v>
      </c>
      <c r="M2047" s="10" t="str">
        <f t="shared" si="216"/>
        <v>-</v>
      </c>
      <c r="N2047" s="10" t="str">
        <f t="shared" si="217"/>
        <v>-</v>
      </c>
    </row>
    <row r="2048" spans="1:14">
      <c r="A2048" s="62" t="s">
        <v>18</v>
      </c>
      <c r="B2048" s="18"/>
      <c r="C2048" s="18"/>
      <c r="D2048" s="19"/>
      <c r="E2048" s="20"/>
      <c r="F2048" s="66"/>
      <c r="G2048" s="18"/>
      <c r="H2048" s="9" t="str">
        <f t="shared" si="213"/>
        <v>-</v>
      </c>
      <c r="I2048" s="109" t="str">
        <f t="shared" si="211"/>
        <v xml:space="preserve"> </v>
      </c>
      <c r="J2048" s="10" t="str">
        <f t="shared" si="212"/>
        <v>-</v>
      </c>
      <c r="K2048" s="10" t="str">
        <f t="shared" si="214"/>
        <v>-</v>
      </c>
      <c r="L2048" s="10" t="str">
        <f t="shared" si="215"/>
        <v>-</v>
      </c>
      <c r="M2048" s="10" t="str">
        <f t="shared" si="216"/>
        <v>-</v>
      </c>
      <c r="N2048" s="10" t="str">
        <f t="shared" si="217"/>
        <v>-</v>
      </c>
    </row>
    <row r="2049" spans="1:14">
      <c r="A2049" s="62" t="s">
        <v>18</v>
      </c>
      <c r="B2049" s="18"/>
      <c r="C2049" s="18"/>
      <c r="D2049" s="19"/>
      <c r="E2049" s="20"/>
      <c r="F2049" s="66"/>
      <c r="G2049" s="18"/>
      <c r="H2049" s="9" t="str">
        <f t="shared" si="213"/>
        <v>-</v>
      </c>
      <c r="I2049" s="109" t="str">
        <f t="shared" ref="I2049:I2112" si="218">TRIM(B2049) &amp; " " &amp; TRIM(C2049)</f>
        <v xml:space="preserve"> </v>
      </c>
      <c r="J2049" s="10" t="str">
        <f t="shared" ref="J2049:J2112" si="219">IF(B2049&gt;"",VLOOKUP($E2049&amp;$D2049,_DeterminaCategorie,5,TRUE),"-")</f>
        <v>-</v>
      </c>
      <c r="K2049" s="10" t="str">
        <f t="shared" si="214"/>
        <v>-</v>
      </c>
      <c r="L2049" s="10" t="str">
        <f t="shared" si="215"/>
        <v>-</v>
      </c>
      <c r="M2049" s="10" t="str">
        <f t="shared" si="216"/>
        <v>-</v>
      </c>
      <c r="N2049" s="10" t="str">
        <f t="shared" si="217"/>
        <v>-</v>
      </c>
    </row>
    <row r="2050" spans="1:14">
      <c r="A2050" s="62" t="s">
        <v>18</v>
      </c>
      <c r="B2050" s="18"/>
      <c r="C2050" s="18"/>
      <c r="D2050" s="19"/>
      <c r="E2050" s="20"/>
      <c r="F2050" s="66"/>
      <c r="G2050" s="18"/>
      <c r="H2050" s="9" t="str">
        <f t="shared" ref="H2050:H2113" si="220">IF(COUNTA($B2050)&gt;0,IF(COUNTIFS($B$2:$B$2502,$B2050,$C$2:$C$2502,$C2050,$D$2:$D$2502,$D2050)&gt;1,"Duplicato","ok"),"-")</f>
        <v>-</v>
      </c>
      <c r="I2050" s="109" t="str">
        <f t="shared" si="218"/>
        <v xml:space="preserve"> </v>
      </c>
      <c r="J2050" s="10" t="str">
        <f t="shared" si="219"/>
        <v>-</v>
      </c>
      <c r="K2050" s="10" t="str">
        <f t="shared" ref="K2050:K2113" si="221">IF($B2050&gt;"",VLOOKUP($E2050&amp;$D2050,_DeterminaCategorie,3,TRUE),"-")</f>
        <v>-</v>
      </c>
      <c r="L2050" s="10" t="str">
        <f t="shared" ref="L2050:L2113" si="222">IF($B2050&gt;"",VLOOKUP($E2050&amp;$D2050,_DeterminaCategorie,4,TRUE),"-")</f>
        <v>-</v>
      </c>
      <c r="M2050" s="10" t="str">
        <f t="shared" ref="M2050:M2113" si="223">IF($B2050&gt;"",VLOOKUP($E2050&amp;$D2050,_DeterminaCategorie,6,TRUE),"-")</f>
        <v>-</v>
      </c>
      <c r="N2050" s="10" t="str">
        <f t="shared" ref="N2050:N2113" si="224">IF($B2050&gt;"",VLOOKUP($E2050&amp;$D2050,_DeterminaCategorie,7,TRUE),"-")</f>
        <v>-</v>
      </c>
    </row>
    <row r="2051" spans="1:14">
      <c r="A2051" s="62" t="s">
        <v>18</v>
      </c>
      <c r="B2051" s="18"/>
      <c r="C2051" s="18"/>
      <c r="D2051" s="19"/>
      <c r="E2051" s="20"/>
      <c r="F2051" s="66"/>
      <c r="G2051" s="18"/>
      <c r="H2051" s="9" t="str">
        <f t="shared" si="220"/>
        <v>-</v>
      </c>
      <c r="I2051" s="109" t="str">
        <f t="shared" si="218"/>
        <v xml:space="preserve"> </v>
      </c>
      <c r="J2051" s="10" t="str">
        <f t="shared" si="219"/>
        <v>-</v>
      </c>
      <c r="K2051" s="10" t="str">
        <f t="shared" si="221"/>
        <v>-</v>
      </c>
      <c r="L2051" s="10" t="str">
        <f t="shared" si="222"/>
        <v>-</v>
      </c>
      <c r="M2051" s="10" t="str">
        <f t="shared" si="223"/>
        <v>-</v>
      </c>
      <c r="N2051" s="10" t="str">
        <f t="shared" si="224"/>
        <v>-</v>
      </c>
    </row>
    <row r="2052" spans="1:14">
      <c r="A2052" s="62" t="s">
        <v>18</v>
      </c>
      <c r="B2052" s="18"/>
      <c r="C2052" s="18"/>
      <c r="D2052" s="19"/>
      <c r="E2052" s="20"/>
      <c r="F2052" s="66"/>
      <c r="G2052" s="18"/>
      <c r="H2052" s="9" t="str">
        <f t="shared" si="220"/>
        <v>-</v>
      </c>
      <c r="I2052" s="109" t="str">
        <f t="shared" si="218"/>
        <v xml:space="preserve"> </v>
      </c>
      <c r="J2052" s="10" t="str">
        <f t="shared" si="219"/>
        <v>-</v>
      </c>
      <c r="K2052" s="10" t="str">
        <f t="shared" si="221"/>
        <v>-</v>
      </c>
      <c r="L2052" s="10" t="str">
        <f t="shared" si="222"/>
        <v>-</v>
      </c>
      <c r="M2052" s="10" t="str">
        <f t="shared" si="223"/>
        <v>-</v>
      </c>
      <c r="N2052" s="10" t="str">
        <f t="shared" si="224"/>
        <v>-</v>
      </c>
    </row>
    <row r="2053" spans="1:14">
      <c r="A2053" s="62" t="s">
        <v>18</v>
      </c>
      <c r="B2053" s="18"/>
      <c r="C2053" s="18"/>
      <c r="D2053" s="19"/>
      <c r="E2053" s="20"/>
      <c r="F2053" s="66"/>
      <c r="G2053" s="18"/>
      <c r="H2053" s="9" t="str">
        <f t="shared" si="220"/>
        <v>-</v>
      </c>
      <c r="I2053" s="109" t="str">
        <f t="shared" si="218"/>
        <v xml:space="preserve"> </v>
      </c>
      <c r="J2053" s="10" t="str">
        <f t="shared" si="219"/>
        <v>-</v>
      </c>
      <c r="K2053" s="10" t="str">
        <f t="shared" si="221"/>
        <v>-</v>
      </c>
      <c r="L2053" s="10" t="str">
        <f t="shared" si="222"/>
        <v>-</v>
      </c>
      <c r="M2053" s="10" t="str">
        <f t="shared" si="223"/>
        <v>-</v>
      </c>
      <c r="N2053" s="10" t="str">
        <f t="shared" si="224"/>
        <v>-</v>
      </c>
    </row>
    <row r="2054" spans="1:14">
      <c r="A2054" s="62" t="s">
        <v>18</v>
      </c>
      <c r="B2054" s="18"/>
      <c r="C2054" s="18"/>
      <c r="D2054" s="19"/>
      <c r="E2054" s="20"/>
      <c r="F2054" s="66"/>
      <c r="G2054" s="18"/>
      <c r="H2054" s="9" t="str">
        <f t="shared" si="220"/>
        <v>-</v>
      </c>
      <c r="I2054" s="109" t="str">
        <f t="shared" si="218"/>
        <v xml:space="preserve"> </v>
      </c>
      <c r="J2054" s="10" t="str">
        <f t="shared" si="219"/>
        <v>-</v>
      </c>
      <c r="K2054" s="10" t="str">
        <f t="shared" si="221"/>
        <v>-</v>
      </c>
      <c r="L2054" s="10" t="str">
        <f t="shared" si="222"/>
        <v>-</v>
      </c>
      <c r="M2054" s="10" t="str">
        <f t="shared" si="223"/>
        <v>-</v>
      </c>
      <c r="N2054" s="10" t="str">
        <f t="shared" si="224"/>
        <v>-</v>
      </c>
    </row>
    <row r="2055" spans="1:14">
      <c r="A2055" s="62" t="s">
        <v>18</v>
      </c>
      <c r="B2055" s="18"/>
      <c r="C2055" s="18"/>
      <c r="D2055" s="19"/>
      <c r="E2055" s="20"/>
      <c r="F2055" s="66"/>
      <c r="G2055" s="18"/>
      <c r="H2055" s="9" t="str">
        <f t="shared" si="220"/>
        <v>-</v>
      </c>
      <c r="I2055" s="109" t="str">
        <f t="shared" si="218"/>
        <v xml:space="preserve"> </v>
      </c>
      <c r="J2055" s="10" t="str">
        <f t="shared" si="219"/>
        <v>-</v>
      </c>
      <c r="K2055" s="10" t="str">
        <f t="shared" si="221"/>
        <v>-</v>
      </c>
      <c r="L2055" s="10" t="str">
        <f t="shared" si="222"/>
        <v>-</v>
      </c>
      <c r="M2055" s="10" t="str">
        <f t="shared" si="223"/>
        <v>-</v>
      </c>
      <c r="N2055" s="10" t="str">
        <f t="shared" si="224"/>
        <v>-</v>
      </c>
    </row>
    <row r="2056" spans="1:14">
      <c r="A2056" s="62" t="s">
        <v>18</v>
      </c>
      <c r="B2056" s="18"/>
      <c r="C2056" s="18"/>
      <c r="D2056" s="19"/>
      <c r="E2056" s="20"/>
      <c r="F2056" s="66"/>
      <c r="G2056" s="18"/>
      <c r="H2056" s="9" t="str">
        <f t="shared" si="220"/>
        <v>-</v>
      </c>
      <c r="I2056" s="109" t="str">
        <f t="shared" si="218"/>
        <v xml:space="preserve"> </v>
      </c>
      <c r="J2056" s="10" t="str">
        <f t="shared" si="219"/>
        <v>-</v>
      </c>
      <c r="K2056" s="10" t="str">
        <f t="shared" si="221"/>
        <v>-</v>
      </c>
      <c r="L2056" s="10" t="str">
        <f t="shared" si="222"/>
        <v>-</v>
      </c>
      <c r="M2056" s="10" t="str">
        <f t="shared" si="223"/>
        <v>-</v>
      </c>
      <c r="N2056" s="10" t="str">
        <f t="shared" si="224"/>
        <v>-</v>
      </c>
    </row>
    <row r="2057" spans="1:14">
      <c r="A2057" s="62" t="s">
        <v>18</v>
      </c>
      <c r="B2057" s="18"/>
      <c r="C2057" s="18"/>
      <c r="D2057" s="19"/>
      <c r="E2057" s="20"/>
      <c r="F2057" s="66"/>
      <c r="G2057" s="18"/>
      <c r="H2057" s="9" t="str">
        <f t="shared" si="220"/>
        <v>-</v>
      </c>
      <c r="I2057" s="109" t="str">
        <f t="shared" si="218"/>
        <v xml:space="preserve"> </v>
      </c>
      <c r="J2057" s="10" t="str">
        <f t="shared" si="219"/>
        <v>-</v>
      </c>
      <c r="K2057" s="10" t="str">
        <f t="shared" si="221"/>
        <v>-</v>
      </c>
      <c r="L2057" s="10" t="str">
        <f t="shared" si="222"/>
        <v>-</v>
      </c>
      <c r="M2057" s="10" t="str">
        <f t="shared" si="223"/>
        <v>-</v>
      </c>
      <c r="N2057" s="10" t="str">
        <f t="shared" si="224"/>
        <v>-</v>
      </c>
    </row>
    <row r="2058" spans="1:14">
      <c r="A2058" s="62" t="s">
        <v>18</v>
      </c>
      <c r="B2058" s="18"/>
      <c r="C2058" s="18"/>
      <c r="D2058" s="19"/>
      <c r="E2058" s="20"/>
      <c r="F2058" s="66"/>
      <c r="G2058" s="18"/>
      <c r="H2058" s="9" t="str">
        <f t="shared" si="220"/>
        <v>-</v>
      </c>
      <c r="I2058" s="109" t="str">
        <f t="shared" si="218"/>
        <v xml:space="preserve"> </v>
      </c>
      <c r="J2058" s="10" t="str">
        <f t="shared" si="219"/>
        <v>-</v>
      </c>
      <c r="K2058" s="10" t="str">
        <f t="shared" si="221"/>
        <v>-</v>
      </c>
      <c r="L2058" s="10" t="str">
        <f t="shared" si="222"/>
        <v>-</v>
      </c>
      <c r="M2058" s="10" t="str">
        <f t="shared" si="223"/>
        <v>-</v>
      </c>
      <c r="N2058" s="10" t="str">
        <f t="shared" si="224"/>
        <v>-</v>
      </c>
    </row>
    <row r="2059" spans="1:14">
      <c r="A2059" s="62" t="s">
        <v>18</v>
      </c>
      <c r="B2059" s="18"/>
      <c r="C2059" s="18"/>
      <c r="D2059" s="19"/>
      <c r="E2059" s="20"/>
      <c r="F2059" s="66"/>
      <c r="G2059" s="18"/>
      <c r="H2059" s="9" t="str">
        <f t="shared" si="220"/>
        <v>-</v>
      </c>
      <c r="I2059" s="109" t="str">
        <f t="shared" si="218"/>
        <v xml:space="preserve"> </v>
      </c>
      <c r="J2059" s="10" t="str">
        <f t="shared" si="219"/>
        <v>-</v>
      </c>
      <c r="K2059" s="10" t="str">
        <f t="shared" si="221"/>
        <v>-</v>
      </c>
      <c r="L2059" s="10" t="str">
        <f t="shared" si="222"/>
        <v>-</v>
      </c>
      <c r="M2059" s="10" t="str">
        <f t="shared" si="223"/>
        <v>-</v>
      </c>
      <c r="N2059" s="10" t="str">
        <f t="shared" si="224"/>
        <v>-</v>
      </c>
    </row>
    <row r="2060" spans="1:14">
      <c r="A2060" s="62" t="s">
        <v>18</v>
      </c>
      <c r="B2060" s="18"/>
      <c r="C2060" s="18"/>
      <c r="D2060" s="19"/>
      <c r="E2060" s="20"/>
      <c r="F2060" s="66"/>
      <c r="G2060" s="18"/>
      <c r="H2060" s="9" t="str">
        <f t="shared" si="220"/>
        <v>-</v>
      </c>
      <c r="I2060" s="109" t="str">
        <f t="shared" si="218"/>
        <v xml:space="preserve"> </v>
      </c>
      <c r="J2060" s="10" t="str">
        <f t="shared" si="219"/>
        <v>-</v>
      </c>
      <c r="K2060" s="10" t="str">
        <f t="shared" si="221"/>
        <v>-</v>
      </c>
      <c r="L2060" s="10" t="str">
        <f t="shared" si="222"/>
        <v>-</v>
      </c>
      <c r="M2060" s="10" t="str">
        <f t="shared" si="223"/>
        <v>-</v>
      </c>
      <c r="N2060" s="10" t="str">
        <f t="shared" si="224"/>
        <v>-</v>
      </c>
    </row>
    <row r="2061" spans="1:14">
      <c r="A2061" s="62" t="s">
        <v>18</v>
      </c>
      <c r="B2061" s="18"/>
      <c r="C2061" s="18"/>
      <c r="D2061" s="19"/>
      <c r="E2061" s="20"/>
      <c r="F2061" s="66"/>
      <c r="G2061" s="18"/>
      <c r="H2061" s="9" t="str">
        <f t="shared" si="220"/>
        <v>-</v>
      </c>
      <c r="I2061" s="109" t="str">
        <f t="shared" si="218"/>
        <v xml:space="preserve"> </v>
      </c>
      <c r="J2061" s="10" t="str">
        <f t="shared" si="219"/>
        <v>-</v>
      </c>
      <c r="K2061" s="10" t="str">
        <f t="shared" si="221"/>
        <v>-</v>
      </c>
      <c r="L2061" s="10" t="str">
        <f t="shared" si="222"/>
        <v>-</v>
      </c>
      <c r="M2061" s="10" t="str">
        <f t="shared" si="223"/>
        <v>-</v>
      </c>
      <c r="N2061" s="10" t="str">
        <f t="shared" si="224"/>
        <v>-</v>
      </c>
    </row>
    <row r="2062" spans="1:14">
      <c r="A2062" s="62" t="s">
        <v>18</v>
      </c>
      <c r="B2062" s="18"/>
      <c r="C2062" s="18"/>
      <c r="D2062" s="19"/>
      <c r="E2062" s="20"/>
      <c r="F2062" s="66"/>
      <c r="G2062" s="18"/>
      <c r="H2062" s="9" t="str">
        <f t="shared" si="220"/>
        <v>-</v>
      </c>
      <c r="I2062" s="109" t="str">
        <f t="shared" si="218"/>
        <v xml:space="preserve"> </v>
      </c>
      <c r="J2062" s="10" t="str">
        <f t="shared" si="219"/>
        <v>-</v>
      </c>
      <c r="K2062" s="10" t="str">
        <f t="shared" si="221"/>
        <v>-</v>
      </c>
      <c r="L2062" s="10" t="str">
        <f t="shared" si="222"/>
        <v>-</v>
      </c>
      <c r="M2062" s="10" t="str">
        <f t="shared" si="223"/>
        <v>-</v>
      </c>
      <c r="N2062" s="10" t="str">
        <f t="shared" si="224"/>
        <v>-</v>
      </c>
    </row>
    <row r="2063" spans="1:14">
      <c r="A2063" s="62" t="s">
        <v>18</v>
      </c>
      <c r="B2063" s="18"/>
      <c r="C2063" s="18"/>
      <c r="D2063" s="19"/>
      <c r="E2063" s="20"/>
      <c r="F2063" s="66"/>
      <c r="G2063" s="18"/>
      <c r="H2063" s="9" t="str">
        <f t="shared" si="220"/>
        <v>-</v>
      </c>
      <c r="I2063" s="109" t="str">
        <f t="shared" si="218"/>
        <v xml:space="preserve"> </v>
      </c>
      <c r="J2063" s="10" t="str">
        <f t="shared" si="219"/>
        <v>-</v>
      </c>
      <c r="K2063" s="10" t="str">
        <f t="shared" si="221"/>
        <v>-</v>
      </c>
      <c r="L2063" s="10" t="str">
        <f t="shared" si="222"/>
        <v>-</v>
      </c>
      <c r="M2063" s="10" t="str">
        <f t="shared" si="223"/>
        <v>-</v>
      </c>
      <c r="N2063" s="10" t="str">
        <f t="shared" si="224"/>
        <v>-</v>
      </c>
    </row>
    <row r="2064" spans="1:14">
      <c r="A2064" s="62" t="s">
        <v>18</v>
      </c>
      <c r="B2064" s="18"/>
      <c r="C2064" s="18"/>
      <c r="D2064" s="19"/>
      <c r="E2064" s="20"/>
      <c r="F2064" s="66"/>
      <c r="G2064" s="18"/>
      <c r="H2064" s="9" t="str">
        <f t="shared" si="220"/>
        <v>-</v>
      </c>
      <c r="I2064" s="109" t="str">
        <f t="shared" si="218"/>
        <v xml:space="preserve"> </v>
      </c>
      <c r="J2064" s="10" t="str">
        <f t="shared" si="219"/>
        <v>-</v>
      </c>
      <c r="K2064" s="10" t="str">
        <f t="shared" si="221"/>
        <v>-</v>
      </c>
      <c r="L2064" s="10" t="str">
        <f t="shared" si="222"/>
        <v>-</v>
      </c>
      <c r="M2064" s="10" t="str">
        <f t="shared" si="223"/>
        <v>-</v>
      </c>
      <c r="N2064" s="10" t="str">
        <f t="shared" si="224"/>
        <v>-</v>
      </c>
    </row>
    <row r="2065" spans="1:14">
      <c r="A2065" s="62" t="s">
        <v>18</v>
      </c>
      <c r="B2065" s="18"/>
      <c r="C2065" s="18"/>
      <c r="D2065" s="19"/>
      <c r="E2065" s="20"/>
      <c r="F2065" s="66"/>
      <c r="G2065" s="18"/>
      <c r="H2065" s="9" t="str">
        <f t="shared" si="220"/>
        <v>-</v>
      </c>
      <c r="I2065" s="109" t="str">
        <f t="shared" si="218"/>
        <v xml:space="preserve"> </v>
      </c>
      <c r="J2065" s="10" t="str">
        <f t="shared" si="219"/>
        <v>-</v>
      </c>
      <c r="K2065" s="10" t="str">
        <f t="shared" si="221"/>
        <v>-</v>
      </c>
      <c r="L2065" s="10" t="str">
        <f t="shared" si="222"/>
        <v>-</v>
      </c>
      <c r="M2065" s="10" t="str">
        <f t="shared" si="223"/>
        <v>-</v>
      </c>
      <c r="N2065" s="10" t="str">
        <f t="shared" si="224"/>
        <v>-</v>
      </c>
    </row>
    <row r="2066" spans="1:14">
      <c r="A2066" s="62" t="s">
        <v>18</v>
      </c>
      <c r="B2066" s="18"/>
      <c r="C2066" s="18"/>
      <c r="D2066" s="19"/>
      <c r="E2066" s="20"/>
      <c r="F2066" s="66"/>
      <c r="G2066" s="18"/>
      <c r="H2066" s="9" t="str">
        <f t="shared" si="220"/>
        <v>-</v>
      </c>
      <c r="I2066" s="109" t="str">
        <f t="shared" si="218"/>
        <v xml:space="preserve"> </v>
      </c>
      <c r="J2066" s="10" t="str">
        <f t="shared" si="219"/>
        <v>-</v>
      </c>
      <c r="K2066" s="10" t="str">
        <f t="shared" si="221"/>
        <v>-</v>
      </c>
      <c r="L2066" s="10" t="str">
        <f t="shared" si="222"/>
        <v>-</v>
      </c>
      <c r="M2066" s="10" t="str">
        <f t="shared" si="223"/>
        <v>-</v>
      </c>
      <c r="N2066" s="10" t="str">
        <f t="shared" si="224"/>
        <v>-</v>
      </c>
    </row>
    <row r="2067" spans="1:14">
      <c r="A2067" s="62" t="s">
        <v>18</v>
      </c>
      <c r="B2067" s="18"/>
      <c r="C2067" s="18"/>
      <c r="D2067" s="19"/>
      <c r="E2067" s="20"/>
      <c r="F2067" s="66"/>
      <c r="G2067" s="18"/>
      <c r="H2067" s="9" t="str">
        <f t="shared" si="220"/>
        <v>-</v>
      </c>
      <c r="I2067" s="109" t="str">
        <f t="shared" si="218"/>
        <v xml:space="preserve"> </v>
      </c>
      <c r="J2067" s="10" t="str">
        <f t="shared" si="219"/>
        <v>-</v>
      </c>
      <c r="K2067" s="10" t="str">
        <f t="shared" si="221"/>
        <v>-</v>
      </c>
      <c r="L2067" s="10" t="str">
        <f t="shared" si="222"/>
        <v>-</v>
      </c>
      <c r="M2067" s="10" t="str">
        <f t="shared" si="223"/>
        <v>-</v>
      </c>
      <c r="N2067" s="10" t="str">
        <f t="shared" si="224"/>
        <v>-</v>
      </c>
    </row>
    <row r="2068" spans="1:14">
      <c r="A2068" s="62" t="s">
        <v>18</v>
      </c>
      <c r="B2068" s="18"/>
      <c r="C2068" s="18"/>
      <c r="D2068" s="19"/>
      <c r="E2068" s="20"/>
      <c r="F2068" s="66"/>
      <c r="G2068" s="18"/>
      <c r="H2068" s="9" t="str">
        <f t="shared" si="220"/>
        <v>-</v>
      </c>
      <c r="I2068" s="109" t="str">
        <f t="shared" si="218"/>
        <v xml:space="preserve"> </v>
      </c>
      <c r="J2068" s="10" t="str">
        <f t="shared" si="219"/>
        <v>-</v>
      </c>
      <c r="K2068" s="10" t="str">
        <f t="shared" si="221"/>
        <v>-</v>
      </c>
      <c r="L2068" s="10" t="str">
        <f t="shared" si="222"/>
        <v>-</v>
      </c>
      <c r="M2068" s="10" t="str">
        <f t="shared" si="223"/>
        <v>-</v>
      </c>
      <c r="N2068" s="10" t="str">
        <f t="shared" si="224"/>
        <v>-</v>
      </c>
    </row>
    <row r="2069" spans="1:14">
      <c r="A2069" s="62" t="s">
        <v>18</v>
      </c>
      <c r="B2069" s="18"/>
      <c r="C2069" s="18"/>
      <c r="D2069" s="19"/>
      <c r="E2069" s="20"/>
      <c r="F2069" s="66"/>
      <c r="G2069" s="18"/>
      <c r="H2069" s="9" t="str">
        <f t="shared" si="220"/>
        <v>-</v>
      </c>
      <c r="I2069" s="109" t="str">
        <f t="shared" si="218"/>
        <v xml:space="preserve"> </v>
      </c>
      <c r="J2069" s="10" t="str">
        <f t="shared" si="219"/>
        <v>-</v>
      </c>
      <c r="K2069" s="10" t="str">
        <f t="shared" si="221"/>
        <v>-</v>
      </c>
      <c r="L2069" s="10" t="str">
        <f t="shared" si="222"/>
        <v>-</v>
      </c>
      <c r="M2069" s="10" t="str">
        <f t="shared" si="223"/>
        <v>-</v>
      </c>
      <c r="N2069" s="10" t="str">
        <f t="shared" si="224"/>
        <v>-</v>
      </c>
    </row>
    <row r="2070" spans="1:14">
      <c r="A2070" s="62" t="s">
        <v>18</v>
      </c>
      <c r="B2070" s="18"/>
      <c r="C2070" s="18"/>
      <c r="D2070" s="19"/>
      <c r="E2070" s="20"/>
      <c r="F2070" s="66"/>
      <c r="G2070" s="18"/>
      <c r="H2070" s="9" t="str">
        <f t="shared" si="220"/>
        <v>-</v>
      </c>
      <c r="I2070" s="109" t="str">
        <f t="shared" si="218"/>
        <v xml:space="preserve"> </v>
      </c>
      <c r="J2070" s="10" t="str">
        <f t="shared" si="219"/>
        <v>-</v>
      </c>
      <c r="K2070" s="10" t="str">
        <f t="shared" si="221"/>
        <v>-</v>
      </c>
      <c r="L2070" s="10" t="str">
        <f t="shared" si="222"/>
        <v>-</v>
      </c>
      <c r="M2070" s="10" t="str">
        <f t="shared" si="223"/>
        <v>-</v>
      </c>
      <c r="N2070" s="10" t="str">
        <f t="shared" si="224"/>
        <v>-</v>
      </c>
    </row>
    <row r="2071" spans="1:14">
      <c r="A2071" s="62" t="s">
        <v>18</v>
      </c>
      <c r="B2071" s="18"/>
      <c r="C2071" s="18"/>
      <c r="D2071" s="19"/>
      <c r="E2071" s="20"/>
      <c r="F2071" s="66"/>
      <c r="G2071" s="18"/>
      <c r="H2071" s="9" t="str">
        <f t="shared" si="220"/>
        <v>-</v>
      </c>
      <c r="I2071" s="109" t="str">
        <f t="shared" si="218"/>
        <v xml:space="preserve"> </v>
      </c>
      <c r="J2071" s="10" t="str">
        <f t="shared" si="219"/>
        <v>-</v>
      </c>
      <c r="K2071" s="10" t="str">
        <f t="shared" si="221"/>
        <v>-</v>
      </c>
      <c r="L2071" s="10" t="str">
        <f t="shared" si="222"/>
        <v>-</v>
      </c>
      <c r="M2071" s="10" t="str">
        <f t="shared" si="223"/>
        <v>-</v>
      </c>
      <c r="N2071" s="10" t="str">
        <f t="shared" si="224"/>
        <v>-</v>
      </c>
    </row>
    <row r="2072" spans="1:14">
      <c r="A2072" s="62" t="s">
        <v>18</v>
      </c>
      <c r="B2072" s="18"/>
      <c r="C2072" s="18"/>
      <c r="D2072" s="19"/>
      <c r="E2072" s="20"/>
      <c r="F2072" s="66"/>
      <c r="G2072" s="18"/>
      <c r="H2072" s="9" t="str">
        <f t="shared" si="220"/>
        <v>-</v>
      </c>
      <c r="I2072" s="109" t="str">
        <f t="shared" si="218"/>
        <v xml:space="preserve"> </v>
      </c>
      <c r="J2072" s="10" t="str">
        <f t="shared" si="219"/>
        <v>-</v>
      </c>
      <c r="K2072" s="10" t="str">
        <f t="shared" si="221"/>
        <v>-</v>
      </c>
      <c r="L2072" s="10" t="str">
        <f t="shared" si="222"/>
        <v>-</v>
      </c>
      <c r="M2072" s="10" t="str">
        <f t="shared" si="223"/>
        <v>-</v>
      </c>
      <c r="N2072" s="10" t="str">
        <f t="shared" si="224"/>
        <v>-</v>
      </c>
    </row>
    <row r="2073" spans="1:14">
      <c r="A2073" s="62" t="s">
        <v>18</v>
      </c>
      <c r="B2073" s="18"/>
      <c r="C2073" s="18"/>
      <c r="D2073" s="19"/>
      <c r="E2073" s="20"/>
      <c r="F2073" s="66"/>
      <c r="G2073" s="18"/>
      <c r="H2073" s="9" t="str">
        <f t="shared" si="220"/>
        <v>-</v>
      </c>
      <c r="I2073" s="109" t="str">
        <f t="shared" si="218"/>
        <v xml:space="preserve"> </v>
      </c>
      <c r="J2073" s="10" t="str">
        <f t="shared" si="219"/>
        <v>-</v>
      </c>
      <c r="K2073" s="10" t="str">
        <f t="shared" si="221"/>
        <v>-</v>
      </c>
      <c r="L2073" s="10" t="str">
        <f t="shared" si="222"/>
        <v>-</v>
      </c>
      <c r="M2073" s="10" t="str">
        <f t="shared" si="223"/>
        <v>-</v>
      </c>
      <c r="N2073" s="10" t="str">
        <f t="shared" si="224"/>
        <v>-</v>
      </c>
    </row>
    <row r="2074" spans="1:14">
      <c r="A2074" s="62" t="s">
        <v>18</v>
      </c>
      <c r="B2074" s="18"/>
      <c r="C2074" s="18"/>
      <c r="D2074" s="19"/>
      <c r="E2074" s="20"/>
      <c r="F2074" s="66"/>
      <c r="G2074" s="18"/>
      <c r="H2074" s="9" t="str">
        <f t="shared" si="220"/>
        <v>-</v>
      </c>
      <c r="I2074" s="109" t="str">
        <f t="shared" si="218"/>
        <v xml:space="preserve"> </v>
      </c>
      <c r="J2074" s="10" t="str">
        <f t="shared" si="219"/>
        <v>-</v>
      </c>
      <c r="K2074" s="10" t="str">
        <f t="shared" si="221"/>
        <v>-</v>
      </c>
      <c r="L2074" s="10" t="str">
        <f t="shared" si="222"/>
        <v>-</v>
      </c>
      <c r="M2074" s="10" t="str">
        <f t="shared" si="223"/>
        <v>-</v>
      </c>
      <c r="N2074" s="10" t="str">
        <f t="shared" si="224"/>
        <v>-</v>
      </c>
    </row>
    <row r="2075" spans="1:14">
      <c r="A2075" s="62" t="s">
        <v>18</v>
      </c>
      <c r="B2075" s="18"/>
      <c r="C2075" s="18"/>
      <c r="D2075" s="19"/>
      <c r="E2075" s="20"/>
      <c r="F2075" s="66"/>
      <c r="G2075" s="18"/>
      <c r="H2075" s="9" t="str">
        <f t="shared" si="220"/>
        <v>-</v>
      </c>
      <c r="I2075" s="109" t="str">
        <f t="shared" si="218"/>
        <v xml:space="preserve"> </v>
      </c>
      <c r="J2075" s="10" t="str">
        <f t="shared" si="219"/>
        <v>-</v>
      </c>
      <c r="K2075" s="10" t="str">
        <f t="shared" si="221"/>
        <v>-</v>
      </c>
      <c r="L2075" s="10" t="str">
        <f t="shared" si="222"/>
        <v>-</v>
      </c>
      <c r="M2075" s="10" t="str">
        <f t="shared" si="223"/>
        <v>-</v>
      </c>
      <c r="N2075" s="10" t="str">
        <f t="shared" si="224"/>
        <v>-</v>
      </c>
    </row>
    <row r="2076" spans="1:14">
      <c r="A2076" s="62" t="s">
        <v>18</v>
      </c>
      <c r="B2076" s="18"/>
      <c r="C2076" s="18"/>
      <c r="D2076" s="19"/>
      <c r="E2076" s="20"/>
      <c r="F2076" s="66"/>
      <c r="G2076" s="18"/>
      <c r="H2076" s="9" t="str">
        <f t="shared" si="220"/>
        <v>-</v>
      </c>
      <c r="I2076" s="109" t="str">
        <f t="shared" si="218"/>
        <v xml:space="preserve"> </v>
      </c>
      <c r="J2076" s="10" t="str">
        <f t="shared" si="219"/>
        <v>-</v>
      </c>
      <c r="K2076" s="10" t="str">
        <f t="shared" si="221"/>
        <v>-</v>
      </c>
      <c r="L2076" s="10" t="str">
        <f t="shared" si="222"/>
        <v>-</v>
      </c>
      <c r="M2076" s="10" t="str">
        <f t="shared" si="223"/>
        <v>-</v>
      </c>
      <c r="N2076" s="10" t="str">
        <f t="shared" si="224"/>
        <v>-</v>
      </c>
    </row>
    <row r="2077" spans="1:14">
      <c r="A2077" s="62" t="s">
        <v>18</v>
      </c>
      <c r="B2077" s="18"/>
      <c r="C2077" s="18"/>
      <c r="D2077" s="19"/>
      <c r="E2077" s="20"/>
      <c r="F2077" s="66"/>
      <c r="G2077" s="18"/>
      <c r="H2077" s="9" t="str">
        <f t="shared" si="220"/>
        <v>-</v>
      </c>
      <c r="I2077" s="109" t="str">
        <f t="shared" si="218"/>
        <v xml:space="preserve"> </v>
      </c>
      <c r="J2077" s="10" t="str">
        <f t="shared" si="219"/>
        <v>-</v>
      </c>
      <c r="K2077" s="10" t="str">
        <f t="shared" si="221"/>
        <v>-</v>
      </c>
      <c r="L2077" s="10" t="str">
        <f t="shared" si="222"/>
        <v>-</v>
      </c>
      <c r="M2077" s="10" t="str">
        <f t="shared" si="223"/>
        <v>-</v>
      </c>
      <c r="N2077" s="10" t="str">
        <f t="shared" si="224"/>
        <v>-</v>
      </c>
    </row>
    <row r="2078" spans="1:14">
      <c r="A2078" s="62" t="s">
        <v>18</v>
      </c>
      <c r="B2078" s="18"/>
      <c r="C2078" s="18"/>
      <c r="D2078" s="19"/>
      <c r="E2078" s="20"/>
      <c r="F2078" s="66"/>
      <c r="G2078" s="18"/>
      <c r="H2078" s="9" t="str">
        <f t="shared" si="220"/>
        <v>-</v>
      </c>
      <c r="I2078" s="109" t="str">
        <f t="shared" si="218"/>
        <v xml:space="preserve"> </v>
      </c>
      <c r="J2078" s="10" t="str">
        <f t="shared" si="219"/>
        <v>-</v>
      </c>
      <c r="K2078" s="10" t="str">
        <f t="shared" si="221"/>
        <v>-</v>
      </c>
      <c r="L2078" s="10" t="str">
        <f t="shared" si="222"/>
        <v>-</v>
      </c>
      <c r="M2078" s="10" t="str">
        <f t="shared" si="223"/>
        <v>-</v>
      </c>
      <c r="N2078" s="10" t="str">
        <f t="shared" si="224"/>
        <v>-</v>
      </c>
    </row>
    <row r="2079" spans="1:14">
      <c r="A2079" s="62" t="s">
        <v>18</v>
      </c>
      <c r="B2079" s="18"/>
      <c r="C2079" s="18"/>
      <c r="D2079" s="19"/>
      <c r="E2079" s="20"/>
      <c r="F2079" s="66"/>
      <c r="G2079" s="18"/>
      <c r="H2079" s="9" t="str">
        <f t="shared" si="220"/>
        <v>-</v>
      </c>
      <c r="I2079" s="109" t="str">
        <f t="shared" si="218"/>
        <v xml:space="preserve"> </v>
      </c>
      <c r="J2079" s="10" t="str">
        <f t="shared" si="219"/>
        <v>-</v>
      </c>
      <c r="K2079" s="10" t="str">
        <f t="shared" si="221"/>
        <v>-</v>
      </c>
      <c r="L2079" s="10" t="str">
        <f t="shared" si="222"/>
        <v>-</v>
      </c>
      <c r="M2079" s="10" t="str">
        <f t="shared" si="223"/>
        <v>-</v>
      </c>
      <c r="N2079" s="10" t="str">
        <f t="shared" si="224"/>
        <v>-</v>
      </c>
    </row>
    <row r="2080" spans="1:14">
      <c r="A2080" s="62" t="s">
        <v>18</v>
      </c>
      <c r="B2080" s="18"/>
      <c r="C2080" s="18"/>
      <c r="D2080" s="19"/>
      <c r="E2080" s="20"/>
      <c r="F2080" s="66"/>
      <c r="G2080" s="18"/>
      <c r="H2080" s="9" t="str">
        <f t="shared" si="220"/>
        <v>-</v>
      </c>
      <c r="I2080" s="109" t="str">
        <f t="shared" si="218"/>
        <v xml:space="preserve"> </v>
      </c>
      <c r="J2080" s="10" t="str">
        <f t="shared" si="219"/>
        <v>-</v>
      </c>
      <c r="K2080" s="10" t="str">
        <f t="shared" si="221"/>
        <v>-</v>
      </c>
      <c r="L2080" s="10" t="str">
        <f t="shared" si="222"/>
        <v>-</v>
      </c>
      <c r="M2080" s="10" t="str">
        <f t="shared" si="223"/>
        <v>-</v>
      </c>
      <c r="N2080" s="10" t="str">
        <f t="shared" si="224"/>
        <v>-</v>
      </c>
    </row>
    <row r="2081" spans="1:14">
      <c r="A2081" s="62" t="s">
        <v>18</v>
      </c>
      <c r="B2081" s="18"/>
      <c r="C2081" s="18"/>
      <c r="D2081" s="19"/>
      <c r="E2081" s="20"/>
      <c r="F2081" s="66"/>
      <c r="G2081" s="18"/>
      <c r="H2081" s="9" t="str">
        <f t="shared" si="220"/>
        <v>-</v>
      </c>
      <c r="I2081" s="109" t="str">
        <f t="shared" si="218"/>
        <v xml:space="preserve"> </v>
      </c>
      <c r="J2081" s="10" t="str">
        <f t="shared" si="219"/>
        <v>-</v>
      </c>
      <c r="K2081" s="10" t="str">
        <f t="shared" si="221"/>
        <v>-</v>
      </c>
      <c r="L2081" s="10" t="str">
        <f t="shared" si="222"/>
        <v>-</v>
      </c>
      <c r="M2081" s="10" t="str">
        <f t="shared" si="223"/>
        <v>-</v>
      </c>
      <c r="N2081" s="10" t="str">
        <f t="shared" si="224"/>
        <v>-</v>
      </c>
    </row>
    <row r="2082" spans="1:14">
      <c r="A2082" s="62" t="s">
        <v>18</v>
      </c>
      <c r="B2082" s="18"/>
      <c r="C2082" s="18"/>
      <c r="D2082" s="19"/>
      <c r="E2082" s="20"/>
      <c r="F2082" s="66"/>
      <c r="G2082" s="18"/>
      <c r="H2082" s="9" t="str">
        <f t="shared" si="220"/>
        <v>-</v>
      </c>
      <c r="I2082" s="109" t="str">
        <f t="shared" si="218"/>
        <v xml:space="preserve"> </v>
      </c>
      <c r="J2082" s="10" t="str">
        <f t="shared" si="219"/>
        <v>-</v>
      </c>
      <c r="K2082" s="10" t="str">
        <f t="shared" si="221"/>
        <v>-</v>
      </c>
      <c r="L2082" s="10" t="str">
        <f t="shared" si="222"/>
        <v>-</v>
      </c>
      <c r="M2082" s="10" t="str">
        <f t="shared" si="223"/>
        <v>-</v>
      </c>
      <c r="N2082" s="10" t="str">
        <f t="shared" si="224"/>
        <v>-</v>
      </c>
    </row>
    <row r="2083" spans="1:14">
      <c r="A2083" s="62" t="s">
        <v>18</v>
      </c>
      <c r="B2083" s="18"/>
      <c r="C2083" s="18"/>
      <c r="D2083" s="19"/>
      <c r="E2083" s="20"/>
      <c r="F2083" s="66"/>
      <c r="G2083" s="18"/>
      <c r="H2083" s="9" t="str">
        <f t="shared" si="220"/>
        <v>-</v>
      </c>
      <c r="I2083" s="109" t="str">
        <f t="shared" si="218"/>
        <v xml:space="preserve"> </v>
      </c>
      <c r="J2083" s="10" t="str">
        <f t="shared" si="219"/>
        <v>-</v>
      </c>
      <c r="K2083" s="10" t="str">
        <f t="shared" si="221"/>
        <v>-</v>
      </c>
      <c r="L2083" s="10" t="str">
        <f t="shared" si="222"/>
        <v>-</v>
      </c>
      <c r="M2083" s="10" t="str">
        <f t="shared" si="223"/>
        <v>-</v>
      </c>
      <c r="N2083" s="10" t="str">
        <f t="shared" si="224"/>
        <v>-</v>
      </c>
    </row>
    <row r="2084" spans="1:14">
      <c r="A2084" s="62" t="s">
        <v>18</v>
      </c>
      <c r="B2084" s="18"/>
      <c r="C2084" s="18"/>
      <c r="D2084" s="19"/>
      <c r="E2084" s="20"/>
      <c r="F2084" s="66"/>
      <c r="G2084" s="18"/>
      <c r="H2084" s="9" t="str">
        <f t="shared" si="220"/>
        <v>-</v>
      </c>
      <c r="I2084" s="109" t="str">
        <f t="shared" si="218"/>
        <v xml:space="preserve"> </v>
      </c>
      <c r="J2084" s="10" t="str">
        <f t="shared" si="219"/>
        <v>-</v>
      </c>
      <c r="K2084" s="10" t="str">
        <f t="shared" si="221"/>
        <v>-</v>
      </c>
      <c r="L2084" s="10" t="str">
        <f t="shared" si="222"/>
        <v>-</v>
      </c>
      <c r="M2084" s="10" t="str">
        <f t="shared" si="223"/>
        <v>-</v>
      </c>
      <c r="N2084" s="10" t="str">
        <f t="shared" si="224"/>
        <v>-</v>
      </c>
    </row>
    <row r="2085" spans="1:14">
      <c r="A2085" s="62" t="s">
        <v>18</v>
      </c>
      <c r="B2085" s="18"/>
      <c r="C2085" s="18"/>
      <c r="D2085" s="19"/>
      <c r="E2085" s="20"/>
      <c r="F2085" s="66"/>
      <c r="G2085" s="18"/>
      <c r="H2085" s="9" t="str">
        <f t="shared" si="220"/>
        <v>-</v>
      </c>
      <c r="I2085" s="109" t="str">
        <f t="shared" si="218"/>
        <v xml:space="preserve"> </v>
      </c>
      <c r="J2085" s="10" t="str">
        <f t="shared" si="219"/>
        <v>-</v>
      </c>
      <c r="K2085" s="10" t="str">
        <f t="shared" si="221"/>
        <v>-</v>
      </c>
      <c r="L2085" s="10" t="str">
        <f t="shared" si="222"/>
        <v>-</v>
      </c>
      <c r="M2085" s="10" t="str">
        <f t="shared" si="223"/>
        <v>-</v>
      </c>
      <c r="N2085" s="10" t="str">
        <f t="shared" si="224"/>
        <v>-</v>
      </c>
    </row>
    <row r="2086" spans="1:14">
      <c r="A2086" s="62" t="s">
        <v>18</v>
      </c>
      <c r="B2086" s="18"/>
      <c r="C2086" s="18"/>
      <c r="D2086" s="19"/>
      <c r="E2086" s="20"/>
      <c r="F2086" s="66"/>
      <c r="G2086" s="18"/>
      <c r="H2086" s="9" t="str">
        <f t="shared" si="220"/>
        <v>-</v>
      </c>
      <c r="I2086" s="109" t="str">
        <f t="shared" si="218"/>
        <v xml:space="preserve"> </v>
      </c>
      <c r="J2086" s="10" t="str">
        <f t="shared" si="219"/>
        <v>-</v>
      </c>
      <c r="K2086" s="10" t="str">
        <f t="shared" si="221"/>
        <v>-</v>
      </c>
      <c r="L2086" s="10" t="str">
        <f t="shared" si="222"/>
        <v>-</v>
      </c>
      <c r="M2086" s="10" t="str">
        <f t="shared" si="223"/>
        <v>-</v>
      </c>
      <c r="N2086" s="10" t="str">
        <f t="shared" si="224"/>
        <v>-</v>
      </c>
    </row>
    <row r="2087" spans="1:14">
      <c r="A2087" s="62" t="s">
        <v>18</v>
      </c>
      <c r="B2087" s="18"/>
      <c r="C2087" s="18"/>
      <c r="D2087" s="19"/>
      <c r="E2087" s="20"/>
      <c r="F2087" s="66"/>
      <c r="G2087" s="18"/>
      <c r="H2087" s="9" t="str">
        <f t="shared" si="220"/>
        <v>-</v>
      </c>
      <c r="I2087" s="109" t="str">
        <f t="shared" si="218"/>
        <v xml:space="preserve"> </v>
      </c>
      <c r="J2087" s="10" t="str">
        <f t="shared" si="219"/>
        <v>-</v>
      </c>
      <c r="K2087" s="10" t="str">
        <f t="shared" si="221"/>
        <v>-</v>
      </c>
      <c r="L2087" s="10" t="str">
        <f t="shared" si="222"/>
        <v>-</v>
      </c>
      <c r="M2087" s="10" t="str">
        <f t="shared" si="223"/>
        <v>-</v>
      </c>
      <c r="N2087" s="10" t="str">
        <f t="shared" si="224"/>
        <v>-</v>
      </c>
    </row>
    <row r="2088" spans="1:14">
      <c r="A2088" s="62" t="s">
        <v>18</v>
      </c>
      <c r="B2088" s="18"/>
      <c r="C2088" s="18"/>
      <c r="D2088" s="19"/>
      <c r="E2088" s="20"/>
      <c r="F2088" s="66"/>
      <c r="G2088" s="18"/>
      <c r="H2088" s="9" t="str">
        <f t="shared" si="220"/>
        <v>-</v>
      </c>
      <c r="I2088" s="109" t="str">
        <f t="shared" si="218"/>
        <v xml:space="preserve"> </v>
      </c>
      <c r="J2088" s="10" t="str">
        <f t="shared" si="219"/>
        <v>-</v>
      </c>
      <c r="K2088" s="10" t="str">
        <f t="shared" si="221"/>
        <v>-</v>
      </c>
      <c r="L2088" s="10" t="str">
        <f t="shared" si="222"/>
        <v>-</v>
      </c>
      <c r="M2088" s="10" t="str">
        <f t="shared" si="223"/>
        <v>-</v>
      </c>
      <c r="N2088" s="10" t="str">
        <f t="shared" si="224"/>
        <v>-</v>
      </c>
    </row>
    <row r="2089" spans="1:14">
      <c r="A2089" s="62" t="s">
        <v>18</v>
      </c>
      <c r="B2089" s="18"/>
      <c r="C2089" s="18"/>
      <c r="D2089" s="19"/>
      <c r="E2089" s="20"/>
      <c r="F2089" s="66"/>
      <c r="G2089" s="18"/>
      <c r="H2089" s="9" t="str">
        <f t="shared" si="220"/>
        <v>-</v>
      </c>
      <c r="I2089" s="109" t="str">
        <f t="shared" si="218"/>
        <v xml:space="preserve"> </v>
      </c>
      <c r="J2089" s="10" t="str">
        <f t="shared" si="219"/>
        <v>-</v>
      </c>
      <c r="K2089" s="10" t="str">
        <f t="shared" si="221"/>
        <v>-</v>
      </c>
      <c r="L2089" s="10" t="str">
        <f t="shared" si="222"/>
        <v>-</v>
      </c>
      <c r="M2089" s="10" t="str">
        <f t="shared" si="223"/>
        <v>-</v>
      </c>
      <c r="N2089" s="10" t="str">
        <f t="shared" si="224"/>
        <v>-</v>
      </c>
    </row>
    <row r="2090" spans="1:14">
      <c r="A2090" s="62" t="s">
        <v>18</v>
      </c>
      <c r="B2090" s="18"/>
      <c r="C2090" s="18"/>
      <c r="D2090" s="19"/>
      <c r="E2090" s="20"/>
      <c r="F2090" s="66"/>
      <c r="G2090" s="18"/>
      <c r="H2090" s="9" t="str">
        <f t="shared" si="220"/>
        <v>-</v>
      </c>
      <c r="I2090" s="109" t="str">
        <f t="shared" si="218"/>
        <v xml:space="preserve"> </v>
      </c>
      <c r="J2090" s="10" t="str">
        <f t="shared" si="219"/>
        <v>-</v>
      </c>
      <c r="K2090" s="10" t="str">
        <f t="shared" si="221"/>
        <v>-</v>
      </c>
      <c r="L2090" s="10" t="str">
        <f t="shared" si="222"/>
        <v>-</v>
      </c>
      <c r="M2090" s="10" t="str">
        <f t="shared" si="223"/>
        <v>-</v>
      </c>
      <c r="N2090" s="10" t="str">
        <f t="shared" si="224"/>
        <v>-</v>
      </c>
    </row>
    <row r="2091" spans="1:14">
      <c r="A2091" s="62" t="s">
        <v>18</v>
      </c>
      <c r="B2091" s="18"/>
      <c r="C2091" s="18"/>
      <c r="D2091" s="19"/>
      <c r="E2091" s="20"/>
      <c r="F2091" s="66"/>
      <c r="G2091" s="18"/>
      <c r="H2091" s="9" t="str">
        <f t="shared" si="220"/>
        <v>-</v>
      </c>
      <c r="I2091" s="109" t="str">
        <f t="shared" si="218"/>
        <v xml:space="preserve"> </v>
      </c>
      <c r="J2091" s="10" t="str">
        <f t="shared" si="219"/>
        <v>-</v>
      </c>
      <c r="K2091" s="10" t="str">
        <f t="shared" si="221"/>
        <v>-</v>
      </c>
      <c r="L2091" s="10" t="str">
        <f t="shared" si="222"/>
        <v>-</v>
      </c>
      <c r="M2091" s="10" t="str">
        <f t="shared" si="223"/>
        <v>-</v>
      </c>
      <c r="N2091" s="10" t="str">
        <f t="shared" si="224"/>
        <v>-</v>
      </c>
    </row>
    <row r="2092" spans="1:14">
      <c r="A2092" s="62" t="s">
        <v>18</v>
      </c>
      <c r="B2092" s="18"/>
      <c r="C2092" s="18"/>
      <c r="D2092" s="19"/>
      <c r="E2092" s="20"/>
      <c r="F2092" s="66"/>
      <c r="G2092" s="18"/>
      <c r="H2092" s="9" t="str">
        <f t="shared" si="220"/>
        <v>-</v>
      </c>
      <c r="I2092" s="109" t="str">
        <f t="shared" si="218"/>
        <v xml:space="preserve"> </v>
      </c>
      <c r="J2092" s="10" t="str">
        <f t="shared" si="219"/>
        <v>-</v>
      </c>
      <c r="K2092" s="10" t="str">
        <f t="shared" si="221"/>
        <v>-</v>
      </c>
      <c r="L2092" s="10" t="str">
        <f t="shared" si="222"/>
        <v>-</v>
      </c>
      <c r="M2092" s="10" t="str">
        <f t="shared" si="223"/>
        <v>-</v>
      </c>
      <c r="N2092" s="10" t="str">
        <f t="shared" si="224"/>
        <v>-</v>
      </c>
    </row>
    <row r="2093" spans="1:14">
      <c r="A2093" s="62" t="s">
        <v>18</v>
      </c>
      <c r="B2093" s="18"/>
      <c r="C2093" s="18"/>
      <c r="D2093" s="19"/>
      <c r="E2093" s="20"/>
      <c r="F2093" s="66"/>
      <c r="G2093" s="18"/>
      <c r="H2093" s="9" t="str">
        <f t="shared" si="220"/>
        <v>-</v>
      </c>
      <c r="I2093" s="109" t="str">
        <f t="shared" si="218"/>
        <v xml:space="preserve"> </v>
      </c>
      <c r="J2093" s="10" t="str">
        <f t="shared" si="219"/>
        <v>-</v>
      </c>
      <c r="K2093" s="10" t="str">
        <f t="shared" si="221"/>
        <v>-</v>
      </c>
      <c r="L2093" s="10" t="str">
        <f t="shared" si="222"/>
        <v>-</v>
      </c>
      <c r="M2093" s="10" t="str">
        <f t="shared" si="223"/>
        <v>-</v>
      </c>
      <c r="N2093" s="10" t="str">
        <f t="shared" si="224"/>
        <v>-</v>
      </c>
    </row>
    <row r="2094" spans="1:14">
      <c r="A2094" s="62" t="s">
        <v>18</v>
      </c>
      <c r="B2094" s="18"/>
      <c r="C2094" s="18"/>
      <c r="D2094" s="19"/>
      <c r="E2094" s="20"/>
      <c r="F2094" s="66"/>
      <c r="G2094" s="18"/>
      <c r="H2094" s="9" t="str">
        <f t="shared" si="220"/>
        <v>-</v>
      </c>
      <c r="I2094" s="109" t="str">
        <f t="shared" si="218"/>
        <v xml:space="preserve"> </v>
      </c>
      <c r="J2094" s="10" t="str">
        <f t="shared" si="219"/>
        <v>-</v>
      </c>
      <c r="K2094" s="10" t="str">
        <f t="shared" si="221"/>
        <v>-</v>
      </c>
      <c r="L2094" s="10" t="str">
        <f t="shared" si="222"/>
        <v>-</v>
      </c>
      <c r="M2094" s="10" t="str">
        <f t="shared" si="223"/>
        <v>-</v>
      </c>
      <c r="N2094" s="10" t="str">
        <f t="shared" si="224"/>
        <v>-</v>
      </c>
    </row>
    <row r="2095" spans="1:14">
      <c r="A2095" s="62" t="s">
        <v>18</v>
      </c>
      <c r="B2095" s="18"/>
      <c r="C2095" s="18"/>
      <c r="D2095" s="19"/>
      <c r="E2095" s="20"/>
      <c r="F2095" s="66"/>
      <c r="G2095" s="18"/>
      <c r="H2095" s="9" t="str">
        <f t="shared" si="220"/>
        <v>-</v>
      </c>
      <c r="I2095" s="109" t="str">
        <f t="shared" si="218"/>
        <v xml:space="preserve"> </v>
      </c>
      <c r="J2095" s="10" t="str">
        <f t="shared" si="219"/>
        <v>-</v>
      </c>
      <c r="K2095" s="10" t="str">
        <f t="shared" si="221"/>
        <v>-</v>
      </c>
      <c r="L2095" s="10" t="str">
        <f t="shared" si="222"/>
        <v>-</v>
      </c>
      <c r="M2095" s="10" t="str">
        <f t="shared" si="223"/>
        <v>-</v>
      </c>
      <c r="N2095" s="10" t="str">
        <f t="shared" si="224"/>
        <v>-</v>
      </c>
    </row>
    <row r="2096" spans="1:14">
      <c r="A2096" s="62" t="s">
        <v>18</v>
      </c>
      <c r="B2096" s="18"/>
      <c r="C2096" s="18"/>
      <c r="D2096" s="19"/>
      <c r="E2096" s="20"/>
      <c r="F2096" s="66"/>
      <c r="G2096" s="18"/>
      <c r="H2096" s="9" t="str">
        <f t="shared" si="220"/>
        <v>-</v>
      </c>
      <c r="I2096" s="109" t="str">
        <f t="shared" si="218"/>
        <v xml:space="preserve"> </v>
      </c>
      <c r="J2096" s="10" t="str">
        <f t="shared" si="219"/>
        <v>-</v>
      </c>
      <c r="K2096" s="10" t="str">
        <f t="shared" si="221"/>
        <v>-</v>
      </c>
      <c r="L2096" s="10" t="str">
        <f t="shared" si="222"/>
        <v>-</v>
      </c>
      <c r="M2096" s="10" t="str">
        <f t="shared" si="223"/>
        <v>-</v>
      </c>
      <c r="N2096" s="10" t="str">
        <f t="shared" si="224"/>
        <v>-</v>
      </c>
    </row>
    <row r="2097" spans="1:14">
      <c r="A2097" s="62" t="s">
        <v>18</v>
      </c>
      <c r="B2097" s="18"/>
      <c r="C2097" s="18"/>
      <c r="D2097" s="19"/>
      <c r="E2097" s="20"/>
      <c r="F2097" s="66"/>
      <c r="G2097" s="18"/>
      <c r="H2097" s="9" t="str">
        <f t="shared" si="220"/>
        <v>-</v>
      </c>
      <c r="I2097" s="109" t="str">
        <f t="shared" si="218"/>
        <v xml:space="preserve"> </v>
      </c>
      <c r="J2097" s="10" t="str">
        <f t="shared" si="219"/>
        <v>-</v>
      </c>
      <c r="K2097" s="10" t="str">
        <f t="shared" si="221"/>
        <v>-</v>
      </c>
      <c r="L2097" s="10" t="str">
        <f t="shared" si="222"/>
        <v>-</v>
      </c>
      <c r="M2097" s="10" t="str">
        <f t="shared" si="223"/>
        <v>-</v>
      </c>
      <c r="N2097" s="10" t="str">
        <f t="shared" si="224"/>
        <v>-</v>
      </c>
    </row>
    <row r="2098" spans="1:14">
      <c r="A2098" s="62" t="s">
        <v>18</v>
      </c>
      <c r="B2098" s="18"/>
      <c r="C2098" s="18"/>
      <c r="D2098" s="19"/>
      <c r="E2098" s="20"/>
      <c r="F2098" s="66"/>
      <c r="G2098" s="18"/>
      <c r="H2098" s="9" t="str">
        <f t="shared" si="220"/>
        <v>-</v>
      </c>
      <c r="I2098" s="109" t="str">
        <f t="shared" si="218"/>
        <v xml:space="preserve"> </v>
      </c>
      <c r="J2098" s="10" t="str">
        <f t="shared" si="219"/>
        <v>-</v>
      </c>
      <c r="K2098" s="10" t="str">
        <f t="shared" si="221"/>
        <v>-</v>
      </c>
      <c r="L2098" s="10" t="str">
        <f t="shared" si="222"/>
        <v>-</v>
      </c>
      <c r="M2098" s="10" t="str">
        <f t="shared" si="223"/>
        <v>-</v>
      </c>
      <c r="N2098" s="10" t="str">
        <f t="shared" si="224"/>
        <v>-</v>
      </c>
    </row>
    <row r="2099" spans="1:14">
      <c r="A2099" s="62" t="s">
        <v>18</v>
      </c>
      <c r="B2099" s="18"/>
      <c r="C2099" s="18"/>
      <c r="D2099" s="19"/>
      <c r="E2099" s="20"/>
      <c r="F2099" s="66"/>
      <c r="G2099" s="18"/>
      <c r="H2099" s="9" t="str">
        <f t="shared" si="220"/>
        <v>-</v>
      </c>
      <c r="I2099" s="109" t="str">
        <f t="shared" si="218"/>
        <v xml:space="preserve"> </v>
      </c>
      <c r="J2099" s="10" t="str">
        <f t="shared" si="219"/>
        <v>-</v>
      </c>
      <c r="K2099" s="10" t="str">
        <f t="shared" si="221"/>
        <v>-</v>
      </c>
      <c r="L2099" s="10" t="str">
        <f t="shared" si="222"/>
        <v>-</v>
      </c>
      <c r="M2099" s="10" t="str">
        <f t="shared" si="223"/>
        <v>-</v>
      </c>
      <c r="N2099" s="10" t="str">
        <f t="shared" si="224"/>
        <v>-</v>
      </c>
    </row>
    <row r="2100" spans="1:14">
      <c r="A2100" s="62" t="s">
        <v>18</v>
      </c>
      <c r="B2100" s="18"/>
      <c r="C2100" s="18"/>
      <c r="D2100" s="19"/>
      <c r="E2100" s="20"/>
      <c r="F2100" s="66"/>
      <c r="G2100" s="18"/>
      <c r="H2100" s="9" t="str">
        <f t="shared" si="220"/>
        <v>-</v>
      </c>
      <c r="I2100" s="109" t="str">
        <f t="shared" si="218"/>
        <v xml:space="preserve"> </v>
      </c>
      <c r="J2100" s="10" t="str">
        <f t="shared" si="219"/>
        <v>-</v>
      </c>
      <c r="K2100" s="10" t="str">
        <f t="shared" si="221"/>
        <v>-</v>
      </c>
      <c r="L2100" s="10" t="str">
        <f t="shared" si="222"/>
        <v>-</v>
      </c>
      <c r="M2100" s="10" t="str">
        <f t="shared" si="223"/>
        <v>-</v>
      </c>
      <c r="N2100" s="10" t="str">
        <f t="shared" si="224"/>
        <v>-</v>
      </c>
    </row>
    <row r="2101" spans="1:14">
      <c r="A2101" s="62" t="s">
        <v>18</v>
      </c>
      <c r="B2101" s="18"/>
      <c r="C2101" s="18"/>
      <c r="D2101" s="19"/>
      <c r="E2101" s="20"/>
      <c r="F2101" s="66"/>
      <c r="G2101" s="18"/>
      <c r="H2101" s="9" t="str">
        <f t="shared" si="220"/>
        <v>-</v>
      </c>
      <c r="I2101" s="109" t="str">
        <f t="shared" si="218"/>
        <v xml:space="preserve"> </v>
      </c>
      <c r="J2101" s="10" t="str">
        <f t="shared" si="219"/>
        <v>-</v>
      </c>
      <c r="K2101" s="10" t="str">
        <f t="shared" si="221"/>
        <v>-</v>
      </c>
      <c r="L2101" s="10" t="str">
        <f t="shared" si="222"/>
        <v>-</v>
      </c>
      <c r="M2101" s="10" t="str">
        <f t="shared" si="223"/>
        <v>-</v>
      </c>
      <c r="N2101" s="10" t="str">
        <f t="shared" si="224"/>
        <v>-</v>
      </c>
    </row>
    <row r="2102" spans="1:14">
      <c r="A2102" s="62" t="s">
        <v>18</v>
      </c>
      <c r="B2102" s="18"/>
      <c r="C2102" s="18"/>
      <c r="D2102" s="19"/>
      <c r="E2102" s="20"/>
      <c r="F2102" s="66"/>
      <c r="G2102" s="18"/>
      <c r="H2102" s="9" t="str">
        <f t="shared" si="220"/>
        <v>-</v>
      </c>
      <c r="I2102" s="109" t="str">
        <f t="shared" si="218"/>
        <v xml:space="preserve"> </v>
      </c>
      <c r="J2102" s="10" t="str">
        <f t="shared" si="219"/>
        <v>-</v>
      </c>
      <c r="K2102" s="10" t="str">
        <f t="shared" si="221"/>
        <v>-</v>
      </c>
      <c r="L2102" s="10" t="str">
        <f t="shared" si="222"/>
        <v>-</v>
      </c>
      <c r="M2102" s="10" t="str">
        <f t="shared" si="223"/>
        <v>-</v>
      </c>
      <c r="N2102" s="10" t="str">
        <f t="shared" si="224"/>
        <v>-</v>
      </c>
    </row>
    <row r="2103" spans="1:14">
      <c r="A2103" s="62" t="s">
        <v>18</v>
      </c>
      <c r="B2103" s="18"/>
      <c r="C2103" s="18"/>
      <c r="D2103" s="19"/>
      <c r="E2103" s="20"/>
      <c r="F2103" s="66"/>
      <c r="G2103" s="18"/>
      <c r="H2103" s="9" t="str">
        <f t="shared" si="220"/>
        <v>-</v>
      </c>
      <c r="I2103" s="109" t="str">
        <f t="shared" si="218"/>
        <v xml:space="preserve"> </v>
      </c>
      <c r="J2103" s="10" t="str">
        <f t="shared" si="219"/>
        <v>-</v>
      </c>
      <c r="K2103" s="10" t="str">
        <f t="shared" si="221"/>
        <v>-</v>
      </c>
      <c r="L2103" s="10" t="str">
        <f t="shared" si="222"/>
        <v>-</v>
      </c>
      <c r="M2103" s="10" t="str">
        <f t="shared" si="223"/>
        <v>-</v>
      </c>
      <c r="N2103" s="10" t="str">
        <f t="shared" si="224"/>
        <v>-</v>
      </c>
    </row>
    <row r="2104" spans="1:14">
      <c r="A2104" s="62" t="s">
        <v>18</v>
      </c>
      <c r="B2104" s="18"/>
      <c r="C2104" s="18"/>
      <c r="D2104" s="19"/>
      <c r="E2104" s="20"/>
      <c r="F2104" s="66"/>
      <c r="G2104" s="18"/>
      <c r="H2104" s="9" t="str">
        <f t="shared" si="220"/>
        <v>-</v>
      </c>
      <c r="I2104" s="109" t="str">
        <f t="shared" si="218"/>
        <v xml:space="preserve"> </v>
      </c>
      <c r="J2104" s="10" t="str">
        <f t="shared" si="219"/>
        <v>-</v>
      </c>
      <c r="K2104" s="10" t="str">
        <f t="shared" si="221"/>
        <v>-</v>
      </c>
      <c r="L2104" s="10" t="str">
        <f t="shared" si="222"/>
        <v>-</v>
      </c>
      <c r="M2104" s="10" t="str">
        <f t="shared" si="223"/>
        <v>-</v>
      </c>
      <c r="N2104" s="10" t="str">
        <f t="shared" si="224"/>
        <v>-</v>
      </c>
    </row>
    <row r="2105" spans="1:14">
      <c r="A2105" s="62" t="s">
        <v>18</v>
      </c>
      <c r="B2105" s="18"/>
      <c r="C2105" s="18"/>
      <c r="D2105" s="19"/>
      <c r="E2105" s="20"/>
      <c r="F2105" s="66"/>
      <c r="G2105" s="18"/>
      <c r="H2105" s="9" t="str">
        <f t="shared" si="220"/>
        <v>-</v>
      </c>
      <c r="I2105" s="109" t="str">
        <f t="shared" si="218"/>
        <v xml:space="preserve"> </v>
      </c>
      <c r="J2105" s="10" t="str">
        <f t="shared" si="219"/>
        <v>-</v>
      </c>
      <c r="K2105" s="10" t="str">
        <f t="shared" si="221"/>
        <v>-</v>
      </c>
      <c r="L2105" s="10" t="str">
        <f t="shared" si="222"/>
        <v>-</v>
      </c>
      <c r="M2105" s="10" t="str">
        <f t="shared" si="223"/>
        <v>-</v>
      </c>
      <c r="N2105" s="10" t="str">
        <f t="shared" si="224"/>
        <v>-</v>
      </c>
    </row>
    <row r="2106" spans="1:14">
      <c r="A2106" s="62" t="s">
        <v>18</v>
      </c>
      <c r="B2106" s="18"/>
      <c r="C2106" s="18"/>
      <c r="D2106" s="19"/>
      <c r="E2106" s="20"/>
      <c r="F2106" s="66"/>
      <c r="G2106" s="18"/>
      <c r="H2106" s="9" t="str">
        <f t="shared" si="220"/>
        <v>-</v>
      </c>
      <c r="I2106" s="109" t="str">
        <f t="shared" si="218"/>
        <v xml:space="preserve"> </v>
      </c>
      <c r="J2106" s="10" t="str">
        <f t="shared" si="219"/>
        <v>-</v>
      </c>
      <c r="K2106" s="10" t="str">
        <f t="shared" si="221"/>
        <v>-</v>
      </c>
      <c r="L2106" s="10" t="str">
        <f t="shared" si="222"/>
        <v>-</v>
      </c>
      <c r="M2106" s="10" t="str">
        <f t="shared" si="223"/>
        <v>-</v>
      </c>
      <c r="N2106" s="10" t="str">
        <f t="shared" si="224"/>
        <v>-</v>
      </c>
    </row>
    <row r="2107" spans="1:14">
      <c r="A2107" s="62" t="s">
        <v>18</v>
      </c>
      <c r="B2107" s="18"/>
      <c r="C2107" s="18"/>
      <c r="D2107" s="19"/>
      <c r="E2107" s="20"/>
      <c r="F2107" s="66"/>
      <c r="G2107" s="18"/>
      <c r="H2107" s="9" t="str">
        <f t="shared" si="220"/>
        <v>-</v>
      </c>
      <c r="I2107" s="109" t="str">
        <f t="shared" si="218"/>
        <v xml:space="preserve"> </v>
      </c>
      <c r="J2107" s="10" t="str">
        <f t="shared" si="219"/>
        <v>-</v>
      </c>
      <c r="K2107" s="10" t="str">
        <f t="shared" si="221"/>
        <v>-</v>
      </c>
      <c r="L2107" s="10" t="str">
        <f t="shared" si="222"/>
        <v>-</v>
      </c>
      <c r="M2107" s="10" t="str">
        <f t="shared" si="223"/>
        <v>-</v>
      </c>
      <c r="N2107" s="10" t="str">
        <f t="shared" si="224"/>
        <v>-</v>
      </c>
    </row>
    <row r="2108" spans="1:14">
      <c r="A2108" s="62" t="s">
        <v>18</v>
      </c>
      <c r="B2108" s="18"/>
      <c r="C2108" s="18"/>
      <c r="D2108" s="19"/>
      <c r="E2108" s="20"/>
      <c r="F2108" s="66"/>
      <c r="G2108" s="18"/>
      <c r="H2108" s="9" t="str">
        <f t="shared" si="220"/>
        <v>-</v>
      </c>
      <c r="I2108" s="109" t="str">
        <f t="shared" si="218"/>
        <v xml:space="preserve"> </v>
      </c>
      <c r="J2108" s="10" t="str">
        <f t="shared" si="219"/>
        <v>-</v>
      </c>
      <c r="K2108" s="10" t="str">
        <f t="shared" si="221"/>
        <v>-</v>
      </c>
      <c r="L2108" s="10" t="str">
        <f t="shared" si="222"/>
        <v>-</v>
      </c>
      <c r="M2108" s="10" t="str">
        <f t="shared" si="223"/>
        <v>-</v>
      </c>
      <c r="N2108" s="10" t="str">
        <f t="shared" si="224"/>
        <v>-</v>
      </c>
    </row>
    <row r="2109" spans="1:14">
      <c r="A2109" s="62" t="s">
        <v>18</v>
      </c>
      <c r="B2109" s="18"/>
      <c r="C2109" s="18"/>
      <c r="D2109" s="19"/>
      <c r="E2109" s="20"/>
      <c r="F2109" s="66"/>
      <c r="G2109" s="18"/>
      <c r="H2109" s="9" t="str">
        <f t="shared" si="220"/>
        <v>-</v>
      </c>
      <c r="I2109" s="109" t="str">
        <f t="shared" si="218"/>
        <v xml:space="preserve"> </v>
      </c>
      <c r="J2109" s="10" t="str">
        <f t="shared" si="219"/>
        <v>-</v>
      </c>
      <c r="K2109" s="10" t="str">
        <f t="shared" si="221"/>
        <v>-</v>
      </c>
      <c r="L2109" s="10" t="str">
        <f t="shared" si="222"/>
        <v>-</v>
      </c>
      <c r="M2109" s="10" t="str">
        <f t="shared" si="223"/>
        <v>-</v>
      </c>
      <c r="N2109" s="10" t="str">
        <f t="shared" si="224"/>
        <v>-</v>
      </c>
    </row>
    <row r="2110" spans="1:14">
      <c r="A2110" s="62" t="s">
        <v>18</v>
      </c>
      <c r="B2110" s="18"/>
      <c r="C2110" s="18"/>
      <c r="D2110" s="19"/>
      <c r="E2110" s="20"/>
      <c r="F2110" s="66"/>
      <c r="G2110" s="18"/>
      <c r="H2110" s="9" t="str">
        <f t="shared" si="220"/>
        <v>-</v>
      </c>
      <c r="I2110" s="109" t="str">
        <f t="shared" si="218"/>
        <v xml:space="preserve"> </v>
      </c>
      <c r="J2110" s="10" t="str">
        <f t="shared" si="219"/>
        <v>-</v>
      </c>
      <c r="K2110" s="10" t="str">
        <f t="shared" si="221"/>
        <v>-</v>
      </c>
      <c r="L2110" s="10" t="str">
        <f t="shared" si="222"/>
        <v>-</v>
      </c>
      <c r="M2110" s="10" t="str">
        <f t="shared" si="223"/>
        <v>-</v>
      </c>
      <c r="N2110" s="10" t="str">
        <f t="shared" si="224"/>
        <v>-</v>
      </c>
    </row>
    <row r="2111" spans="1:14">
      <c r="A2111" s="62" t="s">
        <v>18</v>
      </c>
      <c r="B2111" s="18"/>
      <c r="C2111" s="18"/>
      <c r="D2111" s="19"/>
      <c r="E2111" s="20"/>
      <c r="F2111" s="66"/>
      <c r="G2111" s="18"/>
      <c r="H2111" s="9" t="str">
        <f t="shared" si="220"/>
        <v>-</v>
      </c>
      <c r="I2111" s="109" t="str">
        <f t="shared" si="218"/>
        <v xml:space="preserve"> </v>
      </c>
      <c r="J2111" s="10" t="str">
        <f t="shared" si="219"/>
        <v>-</v>
      </c>
      <c r="K2111" s="10" t="str">
        <f t="shared" si="221"/>
        <v>-</v>
      </c>
      <c r="L2111" s="10" t="str">
        <f t="shared" si="222"/>
        <v>-</v>
      </c>
      <c r="M2111" s="10" t="str">
        <f t="shared" si="223"/>
        <v>-</v>
      </c>
      <c r="N2111" s="10" t="str">
        <f t="shared" si="224"/>
        <v>-</v>
      </c>
    </row>
    <row r="2112" spans="1:14">
      <c r="A2112" s="62" t="s">
        <v>18</v>
      </c>
      <c r="B2112" s="18"/>
      <c r="C2112" s="18"/>
      <c r="D2112" s="19"/>
      <c r="E2112" s="20"/>
      <c r="F2112" s="66"/>
      <c r="G2112" s="18"/>
      <c r="H2112" s="9" t="str">
        <f t="shared" si="220"/>
        <v>-</v>
      </c>
      <c r="I2112" s="109" t="str">
        <f t="shared" si="218"/>
        <v xml:space="preserve"> </v>
      </c>
      <c r="J2112" s="10" t="str">
        <f t="shared" si="219"/>
        <v>-</v>
      </c>
      <c r="K2112" s="10" t="str">
        <f t="shared" si="221"/>
        <v>-</v>
      </c>
      <c r="L2112" s="10" t="str">
        <f t="shared" si="222"/>
        <v>-</v>
      </c>
      <c r="M2112" s="10" t="str">
        <f t="shared" si="223"/>
        <v>-</v>
      </c>
      <c r="N2112" s="10" t="str">
        <f t="shared" si="224"/>
        <v>-</v>
      </c>
    </row>
    <row r="2113" spans="1:14">
      <c r="A2113" s="62" t="s">
        <v>18</v>
      </c>
      <c r="B2113" s="18"/>
      <c r="C2113" s="18"/>
      <c r="D2113" s="19"/>
      <c r="E2113" s="20"/>
      <c r="F2113" s="66"/>
      <c r="G2113" s="18"/>
      <c r="H2113" s="9" t="str">
        <f t="shared" si="220"/>
        <v>-</v>
      </c>
      <c r="I2113" s="109" t="str">
        <f t="shared" ref="I2113:I2367" si="225">TRIM(B2113) &amp; " " &amp; TRIM(C2113)</f>
        <v xml:space="preserve"> </v>
      </c>
      <c r="J2113" s="10" t="str">
        <f t="shared" ref="J2113:J2367" si="226">IF(B2113&gt;"",VLOOKUP($E2113&amp;$D2113,_DeterminaCategorie,5,TRUE),"-")</f>
        <v>-</v>
      </c>
      <c r="K2113" s="10" t="str">
        <f t="shared" si="221"/>
        <v>-</v>
      </c>
      <c r="L2113" s="10" t="str">
        <f t="shared" si="222"/>
        <v>-</v>
      </c>
      <c r="M2113" s="10" t="str">
        <f t="shared" si="223"/>
        <v>-</v>
      </c>
      <c r="N2113" s="10" t="str">
        <f t="shared" si="224"/>
        <v>-</v>
      </c>
    </row>
    <row r="2114" spans="1:14">
      <c r="A2114" s="62" t="s">
        <v>18</v>
      </c>
      <c r="B2114" s="18"/>
      <c r="C2114" s="18"/>
      <c r="D2114" s="19"/>
      <c r="E2114" s="20"/>
      <c r="F2114" s="66"/>
      <c r="G2114" s="18"/>
      <c r="H2114" s="9" t="str">
        <f t="shared" ref="H2114:H2177" si="227">IF(COUNTA($B2114)&gt;0,IF(COUNTIFS($B$2:$B$2502,$B2114,$C$2:$C$2502,$C2114,$D$2:$D$2502,$D2114)&gt;1,"Duplicato","ok"),"-")</f>
        <v>-</v>
      </c>
      <c r="I2114" s="109" t="str">
        <f t="shared" si="225"/>
        <v xml:space="preserve"> </v>
      </c>
      <c r="J2114" s="10" t="str">
        <f t="shared" si="226"/>
        <v>-</v>
      </c>
      <c r="K2114" s="10" t="str">
        <f t="shared" ref="K2114:K2177" si="228">IF($B2114&gt;"",VLOOKUP($E2114&amp;$D2114,_DeterminaCategorie,3,TRUE),"-")</f>
        <v>-</v>
      </c>
      <c r="L2114" s="10" t="str">
        <f t="shared" ref="L2114:L2177" si="229">IF($B2114&gt;"",VLOOKUP($E2114&amp;$D2114,_DeterminaCategorie,4,TRUE),"-")</f>
        <v>-</v>
      </c>
      <c r="M2114" s="10" t="str">
        <f t="shared" ref="M2114:M2177" si="230">IF($B2114&gt;"",VLOOKUP($E2114&amp;$D2114,_DeterminaCategorie,6,TRUE),"-")</f>
        <v>-</v>
      </c>
      <c r="N2114" s="10" t="str">
        <f t="shared" ref="N2114:N2177" si="231">IF($B2114&gt;"",VLOOKUP($E2114&amp;$D2114,_DeterminaCategorie,7,TRUE),"-")</f>
        <v>-</v>
      </c>
    </row>
    <row r="2115" spans="1:14">
      <c r="A2115" s="62" t="s">
        <v>18</v>
      </c>
      <c r="B2115" s="18"/>
      <c r="C2115" s="18"/>
      <c r="D2115" s="19"/>
      <c r="E2115" s="20"/>
      <c r="F2115" s="66"/>
      <c r="G2115" s="18"/>
      <c r="H2115" s="9" t="str">
        <f t="shared" si="227"/>
        <v>-</v>
      </c>
      <c r="I2115" s="109" t="str">
        <f t="shared" si="225"/>
        <v xml:space="preserve"> </v>
      </c>
      <c r="J2115" s="10" t="str">
        <f t="shared" si="226"/>
        <v>-</v>
      </c>
      <c r="K2115" s="10" t="str">
        <f t="shared" si="228"/>
        <v>-</v>
      </c>
      <c r="L2115" s="10" t="str">
        <f t="shared" si="229"/>
        <v>-</v>
      </c>
      <c r="M2115" s="10" t="str">
        <f t="shared" si="230"/>
        <v>-</v>
      </c>
      <c r="N2115" s="10" t="str">
        <f t="shared" si="231"/>
        <v>-</v>
      </c>
    </row>
    <row r="2116" spans="1:14">
      <c r="A2116" s="62" t="s">
        <v>18</v>
      </c>
      <c r="B2116" s="18"/>
      <c r="C2116" s="18"/>
      <c r="D2116" s="19"/>
      <c r="E2116" s="20"/>
      <c r="F2116" s="66"/>
      <c r="G2116" s="18"/>
      <c r="H2116" s="9" t="str">
        <f t="shared" si="227"/>
        <v>-</v>
      </c>
      <c r="I2116" s="109" t="str">
        <f t="shared" si="225"/>
        <v xml:space="preserve"> </v>
      </c>
      <c r="J2116" s="10" t="str">
        <f t="shared" si="226"/>
        <v>-</v>
      </c>
      <c r="K2116" s="10" t="str">
        <f t="shared" si="228"/>
        <v>-</v>
      </c>
      <c r="L2116" s="10" t="str">
        <f t="shared" si="229"/>
        <v>-</v>
      </c>
      <c r="M2116" s="10" t="str">
        <f t="shared" si="230"/>
        <v>-</v>
      </c>
      <c r="N2116" s="10" t="str">
        <f t="shared" si="231"/>
        <v>-</v>
      </c>
    </row>
    <row r="2117" spans="1:14">
      <c r="A2117" s="62" t="s">
        <v>18</v>
      </c>
      <c r="B2117" s="18"/>
      <c r="C2117" s="18"/>
      <c r="D2117" s="19"/>
      <c r="E2117" s="20"/>
      <c r="F2117" s="66"/>
      <c r="G2117" s="18"/>
      <c r="H2117" s="9" t="str">
        <f t="shared" si="227"/>
        <v>-</v>
      </c>
      <c r="I2117" s="109" t="str">
        <f t="shared" si="225"/>
        <v xml:space="preserve"> </v>
      </c>
      <c r="J2117" s="10" t="str">
        <f t="shared" si="226"/>
        <v>-</v>
      </c>
      <c r="K2117" s="10" t="str">
        <f t="shared" si="228"/>
        <v>-</v>
      </c>
      <c r="L2117" s="10" t="str">
        <f t="shared" si="229"/>
        <v>-</v>
      </c>
      <c r="M2117" s="10" t="str">
        <f t="shared" si="230"/>
        <v>-</v>
      </c>
      <c r="N2117" s="10" t="str">
        <f t="shared" si="231"/>
        <v>-</v>
      </c>
    </row>
    <row r="2118" spans="1:14">
      <c r="A2118" s="62" t="s">
        <v>18</v>
      </c>
      <c r="B2118" s="18"/>
      <c r="C2118" s="18"/>
      <c r="D2118" s="19"/>
      <c r="E2118" s="20"/>
      <c r="F2118" s="66"/>
      <c r="G2118" s="18"/>
      <c r="H2118" s="9" t="str">
        <f t="shared" si="227"/>
        <v>-</v>
      </c>
      <c r="I2118" s="109" t="str">
        <f t="shared" si="225"/>
        <v xml:space="preserve"> </v>
      </c>
      <c r="J2118" s="10" t="str">
        <f t="shared" si="226"/>
        <v>-</v>
      </c>
      <c r="K2118" s="10" t="str">
        <f t="shared" si="228"/>
        <v>-</v>
      </c>
      <c r="L2118" s="10" t="str">
        <f t="shared" si="229"/>
        <v>-</v>
      </c>
      <c r="M2118" s="10" t="str">
        <f t="shared" si="230"/>
        <v>-</v>
      </c>
      <c r="N2118" s="10" t="str">
        <f t="shared" si="231"/>
        <v>-</v>
      </c>
    </row>
    <row r="2119" spans="1:14">
      <c r="A2119" s="62" t="s">
        <v>18</v>
      </c>
      <c r="B2119" s="18"/>
      <c r="C2119" s="18"/>
      <c r="D2119" s="19"/>
      <c r="E2119" s="20"/>
      <c r="F2119" s="66"/>
      <c r="G2119" s="18"/>
      <c r="H2119" s="9" t="str">
        <f t="shared" si="227"/>
        <v>-</v>
      </c>
      <c r="I2119" s="109" t="str">
        <f t="shared" si="225"/>
        <v xml:space="preserve"> </v>
      </c>
      <c r="J2119" s="10" t="str">
        <f t="shared" si="226"/>
        <v>-</v>
      </c>
      <c r="K2119" s="10" t="str">
        <f t="shared" si="228"/>
        <v>-</v>
      </c>
      <c r="L2119" s="10" t="str">
        <f t="shared" si="229"/>
        <v>-</v>
      </c>
      <c r="M2119" s="10" t="str">
        <f t="shared" si="230"/>
        <v>-</v>
      </c>
      <c r="N2119" s="10" t="str">
        <f t="shared" si="231"/>
        <v>-</v>
      </c>
    </row>
    <row r="2120" spans="1:14">
      <c r="A2120" s="62" t="s">
        <v>18</v>
      </c>
      <c r="B2120" s="18"/>
      <c r="C2120" s="18"/>
      <c r="D2120" s="19"/>
      <c r="E2120" s="20"/>
      <c r="F2120" s="66"/>
      <c r="G2120" s="18"/>
      <c r="H2120" s="9" t="str">
        <f t="shared" si="227"/>
        <v>-</v>
      </c>
      <c r="I2120" s="109" t="str">
        <f t="shared" si="225"/>
        <v xml:space="preserve"> </v>
      </c>
      <c r="J2120" s="10" t="str">
        <f t="shared" si="226"/>
        <v>-</v>
      </c>
      <c r="K2120" s="10" t="str">
        <f t="shared" si="228"/>
        <v>-</v>
      </c>
      <c r="L2120" s="10" t="str">
        <f t="shared" si="229"/>
        <v>-</v>
      </c>
      <c r="M2120" s="10" t="str">
        <f t="shared" si="230"/>
        <v>-</v>
      </c>
      <c r="N2120" s="10" t="str">
        <f t="shared" si="231"/>
        <v>-</v>
      </c>
    </row>
    <row r="2121" spans="1:14">
      <c r="A2121" s="62" t="s">
        <v>18</v>
      </c>
      <c r="B2121" s="18"/>
      <c r="C2121" s="18"/>
      <c r="D2121" s="19"/>
      <c r="E2121" s="20"/>
      <c r="F2121" s="66"/>
      <c r="G2121" s="18"/>
      <c r="H2121" s="9" t="str">
        <f t="shared" si="227"/>
        <v>-</v>
      </c>
      <c r="I2121" s="109" t="str">
        <f t="shared" si="225"/>
        <v xml:space="preserve"> </v>
      </c>
      <c r="J2121" s="10" t="str">
        <f t="shared" si="226"/>
        <v>-</v>
      </c>
      <c r="K2121" s="10" t="str">
        <f t="shared" si="228"/>
        <v>-</v>
      </c>
      <c r="L2121" s="10" t="str">
        <f t="shared" si="229"/>
        <v>-</v>
      </c>
      <c r="M2121" s="10" t="str">
        <f t="shared" si="230"/>
        <v>-</v>
      </c>
      <c r="N2121" s="10" t="str">
        <f t="shared" si="231"/>
        <v>-</v>
      </c>
    </row>
    <row r="2122" spans="1:14">
      <c r="A2122" s="62" t="s">
        <v>18</v>
      </c>
      <c r="B2122" s="18"/>
      <c r="C2122" s="18"/>
      <c r="D2122" s="19"/>
      <c r="E2122" s="20"/>
      <c r="F2122" s="66"/>
      <c r="G2122" s="18"/>
      <c r="H2122" s="9" t="str">
        <f t="shared" si="227"/>
        <v>-</v>
      </c>
      <c r="I2122" s="109" t="str">
        <f t="shared" si="225"/>
        <v xml:space="preserve"> </v>
      </c>
      <c r="J2122" s="10" t="str">
        <f t="shared" si="226"/>
        <v>-</v>
      </c>
      <c r="K2122" s="10" t="str">
        <f t="shared" si="228"/>
        <v>-</v>
      </c>
      <c r="L2122" s="10" t="str">
        <f t="shared" si="229"/>
        <v>-</v>
      </c>
      <c r="M2122" s="10" t="str">
        <f t="shared" si="230"/>
        <v>-</v>
      </c>
      <c r="N2122" s="10" t="str">
        <f t="shared" si="231"/>
        <v>-</v>
      </c>
    </row>
    <row r="2123" spans="1:14">
      <c r="A2123" s="62" t="s">
        <v>18</v>
      </c>
      <c r="B2123" s="18"/>
      <c r="C2123" s="18"/>
      <c r="D2123" s="19"/>
      <c r="E2123" s="20"/>
      <c r="F2123" s="66"/>
      <c r="G2123" s="18"/>
      <c r="H2123" s="9" t="str">
        <f t="shared" si="227"/>
        <v>-</v>
      </c>
      <c r="I2123" s="109" t="str">
        <f t="shared" si="225"/>
        <v xml:space="preserve"> </v>
      </c>
      <c r="J2123" s="10" t="str">
        <f t="shared" si="226"/>
        <v>-</v>
      </c>
      <c r="K2123" s="10" t="str">
        <f t="shared" si="228"/>
        <v>-</v>
      </c>
      <c r="L2123" s="10" t="str">
        <f t="shared" si="229"/>
        <v>-</v>
      </c>
      <c r="M2123" s="10" t="str">
        <f t="shared" si="230"/>
        <v>-</v>
      </c>
      <c r="N2123" s="10" t="str">
        <f t="shared" si="231"/>
        <v>-</v>
      </c>
    </row>
    <row r="2124" spans="1:14">
      <c r="A2124" s="62" t="s">
        <v>18</v>
      </c>
      <c r="B2124" s="18"/>
      <c r="C2124" s="18"/>
      <c r="D2124" s="19"/>
      <c r="E2124" s="20"/>
      <c r="F2124" s="66"/>
      <c r="G2124" s="18"/>
      <c r="H2124" s="9" t="str">
        <f t="shared" si="227"/>
        <v>-</v>
      </c>
      <c r="I2124" s="109" t="str">
        <f t="shared" si="225"/>
        <v xml:space="preserve"> </v>
      </c>
      <c r="J2124" s="10" t="str">
        <f t="shared" si="226"/>
        <v>-</v>
      </c>
      <c r="K2124" s="10" t="str">
        <f t="shared" si="228"/>
        <v>-</v>
      </c>
      <c r="L2124" s="10" t="str">
        <f t="shared" si="229"/>
        <v>-</v>
      </c>
      <c r="M2124" s="10" t="str">
        <f t="shared" si="230"/>
        <v>-</v>
      </c>
      <c r="N2124" s="10" t="str">
        <f t="shared" si="231"/>
        <v>-</v>
      </c>
    </row>
    <row r="2125" spans="1:14">
      <c r="A2125" s="62" t="s">
        <v>18</v>
      </c>
      <c r="B2125" s="18"/>
      <c r="C2125" s="18"/>
      <c r="D2125" s="19"/>
      <c r="E2125" s="20"/>
      <c r="F2125" s="66"/>
      <c r="G2125" s="18"/>
      <c r="H2125" s="9" t="str">
        <f t="shared" si="227"/>
        <v>-</v>
      </c>
      <c r="I2125" s="109" t="str">
        <f t="shared" si="225"/>
        <v xml:space="preserve"> </v>
      </c>
      <c r="J2125" s="10" t="str">
        <f t="shared" si="226"/>
        <v>-</v>
      </c>
      <c r="K2125" s="10" t="str">
        <f t="shared" si="228"/>
        <v>-</v>
      </c>
      <c r="L2125" s="10" t="str">
        <f t="shared" si="229"/>
        <v>-</v>
      </c>
      <c r="M2125" s="10" t="str">
        <f t="shared" si="230"/>
        <v>-</v>
      </c>
      <c r="N2125" s="10" t="str">
        <f t="shared" si="231"/>
        <v>-</v>
      </c>
    </row>
    <row r="2126" spans="1:14">
      <c r="A2126" s="62" t="s">
        <v>18</v>
      </c>
      <c r="B2126" s="18"/>
      <c r="C2126" s="18"/>
      <c r="D2126" s="19"/>
      <c r="E2126" s="20"/>
      <c r="F2126" s="66"/>
      <c r="G2126" s="18"/>
      <c r="H2126" s="9" t="str">
        <f t="shared" si="227"/>
        <v>-</v>
      </c>
      <c r="I2126" s="109" t="str">
        <f t="shared" si="225"/>
        <v xml:space="preserve"> </v>
      </c>
      <c r="J2126" s="10" t="str">
        <f t="shared" si="226"/>
        <v>-</v>
      </c>
      <c r="K2126" s="10" t="str">
        <f t="shared" si="228"/>
        <v>-</v>
      </c>
      <c r="L2126" s="10" t="str">
        <f t="shared" si="229"/>
        <v>-</v>
      </c>
      <c r="M2126" s="10" t="str">
        <f t="shared" si="230"/>
        <v>-</v>
      </c>
      <c r="N2126" s="10" t="str">
        <f t="shared" si="231"/>
        <v>-</v>
      </c>
    </row>
    <row r="2127" spans="1:14">
      <c r="A2127" s="62" t="s">
        <v>18</v>
      </c>
      <c r="B2127" s="18"/>
      <c r="C2127" s="18"/>
      <c r="D2127" s="19"/>
      <c r="E2127" s="20"/>
      <c r="F2127" s="66"/>
      <c r="G2127" s="18"/>
      <c r="H2127" s="9" t="str">
        <f t="shared" si="227"/>
        <v>-</v>
      </c>
      <c r="I2127" s="109" t="str">
        <f t="shared" si="225"/>
        <v xml:space="preserve"> </v>
      </c>
      <c r="J2127" s="10" t="str">
        <f t="shared" si="226"/>
        <v>-</v>
      </c>
      <c r="K2127" s="10" t="str">
        <f t="shared" si="228"/>
        <v>-</v>
      </c>
      <c r="L2127" s="10" t="str">
        <f t="shared" si="229"/>
        <v>-</v>
      </c>
      <c r="M2127" s="10" t="str">
        <f t="shared" si="230"/>
        <v>-</v>
      </c>
      <c r="N2127" s="10" t="str">
        <f t="shared" si="231"/>
        <v>-</v>
      </c>
    </row>
    <row r="2128" spans="1:14">
      <c r="A2128" s="62" t="s">
        <v>18</v>
      </c>
      <c r="B2128" s="18"/>
      <c r="C2128" s="18"/>
      <c r="D2128" s="19"/>
      <c r="E2128" s="20"/>
      <c r="F2128" s="66"/>
      <c r="G2128" s="18"/>
      <c r="H2128" s="9" t="str">
        <f t="shared" si="227"/>
        <v>-</v>
      </c>
      <c r="I2128" s="109" t="str">
        <f t="shared" si="225"/>
        <v xml:space="preserve"> </v>
      </c>
      <c r="J2128" s="10" t="str">
        <f t="shared" si="226"/>
        <v>-</v>
      </c>
      <c r="K2128" s="10" t="str">
        <f t="shared" si="228"/>
        <v>-</v>
      </c>
      <c r="L2128" s="10" t="str">
        <f t="shared" si="229"/>
        <v>-</v>
      </c>
      <c r="M2128" s="10" t="str">
        <f t="shared" si="230"/>
        <v>-</v>
      </c>
      <c r="N2128" s="10" t="str">
        <f t="shared" si="231"/>
        <v>-</v>
      </c>
    </row>
    <row r="2129" spans="1:14">
      <c r="A2129" s="62" t="s">
        <v>18</v>
      </c>
      <c r="B2129" s="18"/>
      <c r="C2129" s="18"/>
      <c r="D2129" s="19"/>
      <c r="E2129" s="20"/>
      <c r="F2129" s="66"/>
      <c r="G2129" s="18"/>
      <c r="H2129" s="9" t="str">
        <f t="shared" si="227"/>
        <v>-</v>
      </c>
      <c r="I2129" s="109" t="str">
        <f t="shared" si="225"/>
        <v xml:space="preserve"> </v>
      </c>
      <c r="J2129" s="10" t="str">
        <f t="shared" si="226"/>
        <v>-</v>
      </c>
      <c r="K2129" s="10" t="str">
        <f t="shared" si="228"/>
        <v>-</v>
      </c>
      <c r="L2129" s="10" t="str">
        <f t="shared" si="229"/>
        <v>-</v>
      </c>
      <c r="M2129" s="10" t="str">
        <f t="shared" si="230"/>
        <v>-</v>
      </c>
      <c r="N2129" s="10" t="str">
        <f t="shared" si="231"/>
        <v>-</v>
      </c>
    </row>
    <row r="2130" spans="1:14">
      <c r="A2130" s="62" t="s">
        <v>18</v>
      </c>
      <c r="B2130" s="18"/>
      <c r="C2130" s="18"/>
      <c r="D2130" s="19"/>
      <c r="E2130" s="20"/>
      <c r="F2130" s="66"/>
      <c r="G2130" s="18"/>
      <c r="H2130" s="9" t="str">
        <f t="shared" si="227"/>
        <v>-</v>
      </c>
      <c r="I2130" s="109" t="str">
        <f t="shared" si="225"/>
        <v xml:space="preserve"> </v>
      </c>
      <c r="J2130" s="10" t="str">
        <f t="shared" si="226"/>
        <v>-</v>
      </c>
      <c r="K2130" s="10" t="str">
        <f t="shared" si="228"/>
        <v>-</v>
      </c>
      <c r="L2130" s="10" t="str">
        <f t="shared" si="229"/>
        <v>-</v>
      </c>
      <c r="M2130" s="10" t="str">
        <f t="shared" si="230"/>
        <v>-</v>
      </c>
      <c r="N2130" s="10" t="str">
        <f t="shared" si="231"/>
        <v>-</v>
      </c>
    </row>
    <row r="2131" spans="1:14">
      <c r="A2131" s="62" t="s">
        <v>18</v>
      </c>
      <c r="B2131" s="18"/>
      <c r="C2131" s="18"/>
      <c r="D2131" s="19"/>
      <c r="E2131" s="20"/>
      <c r="F2131" s="66"/>
      <c r="G2131" s="18"/>
      <c r="H2131" s="9" t="str">
        <f t="shared" si="227"/>
        <v>-</v>
      </c>
      <c r="I2131" s="109" t="str">
        <f t="shared" si="225"/>
        <v xml:space="preserve"> </v>
      </c>
      <c r="J2131" s="10" t="str">
        <f t="shared" si="226"/>
        <v>-</v>
      </c>
      <c r="K2131" s="10" t="str">
        <f t="shared" si="228"/>
        <v>-</v>
      </c>
      <c r="L2131" s="10" t="str">
        <f t="shared" si="229"/>
        <v>-</v>
      </c>
      <c r="M2131" s="10" t="str">
        <f t="shared" si="230"/>
        <v>-</v>
      </c>
      <c r="N2131" s="10" t="str">
        <f t="shared" si="231"/>
        <v>-</v>
      </c>
    </row>
    <row r="2132" spans="1:14">
      <c r="A2132" s="62" t="s">
        <v>18</v>
      </c>
      <c r="B2132" s="18"/>
      <c r="C2132" s="18"/>
      <c r="D2132" s="19"/>
      <c r="E2132" s="20"/>
      <c r="F2132" s="66"/>
      <c r="G2132" s="18"/>
      <c r="H2132" s="9" t="str">
        <f t="shared" si="227"/>
        <v>-</v>
      </c>
      <c r="I2132" s="109" t="str">
        <f t="shared" si="225"/>
        <v xml:space="preserve"> </v>
      </c>
      <c r="J2132" s="10" t="str">
        <f t="shared" si="226"/>
        <v>-</v>
      </c>
      <c r="K2132" s="10" t="str">
        <f t="shared" si="228"/>
        <v>-</v>
      </c>
      <c r="L2132" s="10" t="str">
        <f t="shared" si="229"/>
        <v>-</v>
      </c>
      <c r="M2132" s="10" t="str">
        <f t="shared" si="230"/>
        <v>-</v>
      </c>
      <c r="N2132" s="10" t="str">
        <f t="shared" si="231"/>
        <v>-</v>
      </c>
    </row>
    <row r="2133" spans="1:14">
      <c r="A2133" s="62" t="s">
        <v>18</v>
      </c>
      <c r="B2133" s="18"/>
      <c r="C2133" s="18"/>
      <c r="D2133" s="19"/>
      <c r="E2133" s="20"/>
      <c r="F2133" s="66"/>
      <c r="G2133" s="18"/>
      <c r="H2133" s="9" t="str">
        <f t="shared" si="227"/>
        <v>-</v>
      </c>
      <c r="I2133" s="109" t="str">
        <f t="shared" si="225"/>
        <v xml:space="preserve"> </v>
      </c>
      <c r="J2133" s="10" t="str">
        <f t="shared" si="226"/>
        <v>-</v>
      </c>
      <c r="K2133" s="10" t="str">
        <f t="shared" si="228"/>
        <v>-</v>
      </c>
      <c r="L2133" s="10" t="str">
        <f t="shared" si="229"/>
        <v>-</v>
      </c>
      <c r="M2133" s="10" t="str">
        <f t="shared" si="230"/>
        <v>-</v>
      </c>
      <c r="N2133" s="10" t="str">
        <f t="shared" si="231"/>
        <v>-</v>
      </c>
    </row>
    <row r="2134" spans="1:14">
      <c r="A2134" s="62" t="s">
        <v>18</v>
      </c>
      <c r="B2134" s="18"/>
      <c r="C2134" s="18"/>
      <c r="D2134" s="19"/>
      <c r="E2134" s="20"/>
      <c r="F2134" s="66"/>
      <c r="G2134" s="18"/>
      <c r="H2134" s="9" t="str">
        <f t="shared" si="227"/>
        <v>-</v>
      </c>
      <c r="I2134" s="109" t="str">
        <f t="shared" si="225"/>
        <v xml:space="preserve"> </v>
      </c>
      <c r="J2134" s="10" t="str">
        <f t="shared" si="226"/>
        <v>-</v>
      </c>
      <c r="K2134" s="10" t="str">
        <f t="shared" si="228"/>
        <v>-</v>
      </c>
      <c r="L2134" s="10" t="str">
        <f t="shared" si="229"/>
        <v>-</v>
      </c>
      <c r="M2134" s="10" t="str">
        <f t="shared" si="230"/>
        <v>-</v>
      </c>
      <c r="N2134" s="10" t="str">
        <f t="shared" si="231"/>
        <v>-</v>
      </c>
    </row>
    <row r="2135" spans="1:14">
      <c r="A2135" s="62" t="s">
        <v>18</v>
      </c>
      <c r="B2135" s="18"/>
      <c r="C2135" s="18"/>
      <c r="D2135" s="19"/>
      <c r="E2135" s="20"/>
      <c r="F2135" s="66"/>
      <c r="G2135" s="18"/>
      <c r="H2135" s="9" t="str">
        <f t="shared" si="227"/>
        <v>-</v>
      </c>
      <c r="I2135" s="109" t="str">
        <f t="shared" si="225"/>
        <v xml:space="preserve"> </v>
      </c>
      <c r="J2135" s="10" t="str">
        <f t="shared" si="226"/>
        <v>-</v>
      </c>
      <c r="K2135" s="10" t="str">
        <f t="shared" si="228"/>
        <v>-</v>
      </c>
      <c r="L2135" s="10" t="str">
        <f t="shared" si="229"/>
        <v>-</v>
      </c>
      <c r="M2135" s="10" t="str">
        <f t="shared" si="230"/>
        <v>-</v>
      </c>
      <c r="N2135" s="10" t="str">
        <f t="shared" si="231"/>
        <v>-</v>
      </c>
    </row>
    <row r="2136" spans="1:14">
      <c r="A2136" s="62" t="s">
        <v>18</v>
      </c>
      <c r="B2136" s="18"/>
      <c r="C2136" s="18"/>
      <c r="D2136" s="19"/>
      <c r="E2136" s="20"/>
      <c r="F2136" s="66"/>
      <c r="G2136" s="18"/>
      <c r="H2136" s="9" t="str">
        <f t="shared" si="227"/>
        <v>-</v>
      </c>
      <c r="I2136" s="109" t="str">
        <f t="shared" si="225"/>
        <v xml:space="preserve"> </v>
      </c>
      <c r="J2136" s="10" t="str">
        <f t="shared" si="226"/>
        <v>-</v>
      </c>
      <c r="K2136" s="10" t="str">
        <f t="shared" si="228"/>
        <v>-</v>
      </c>
      <c r="L2136" s="10" t="str">
        <f t="shared" si="229"/>
        <v>-</v>
      </c>
      <c r="M2136" s="10" t="str">
        <f t="shared" si="230"/>
        <v>-</v>
      </c>
      <c r="N2136" s="10" t="str">
        <f t="shared" si="231"/>
        <v>-</v>
      </c>
    </row>
    <row r="2137" spans="1:14">
      <c r="A2137" s="62" t="s">
        <v>18</v>
      </c>
      <c r="B2137" s="18"/>
      <c r="C2137" s="18"/>
      <c r="D2137" s="19"/>
      <c r="E2137" s="20"/>
      <c r="F2137" s="66"/>
      <c r="G2137" s="18"/>
      <c r="H2137" s="9" t="str">
        <f t="shared" si="227"/>
        <v>-</v>
      </c>
      <c r="I2137" s="109" t="str">
        <f t="shared" si="225"/>
        <v xml:space="preserve"> </v>
      </c>
      <c r="J2137" s="10" t="str">
        <f t="shared" si="226"/>
        <v>-</v>
      </c>
      <c r="K2137" s="10" t="str">
        <f t="shared" si="228"/>
        <v>-</v>
      </c>
      <c r="L2137" s="10" t="str">
        <f t="shared" si="229"/>
        <v>-</v>
      </c>
      <c r="M2137" s="10" t="str">
        <f t="shared" si="230"/>
        <v>-</v>
      </c>
      <c r="N2137" s="10" t="str">
        <f t="shared" si="231"/>
        <v>-</v>
      </c>
    </row>
    <row r="2138" spans="1:14">
      <c r="A2138" s="62" t="s">
        <v>18</v>
      </c>
      <c r="B2138" s="18"/>
      <c r="C2138" s="18"/>
      <c r="D2138" s="19"/>
      <c r="E2138" s="20"/>
      <c r="F2138" s="66"/>
      <c r="G2138" s="18"/>
      <c r="H2138" s="9" t="str">
        <f t="shared" si="227"/>
        <v>-</v>
      </c>
      <c r="I2138" s="109" t="str">
        <f t="shared" si="225"/>
        <v xml:space="preserve"> </v>
      </c>
      <c r="J2138" s="10" t="str">
        <f t="shared" si="226"/>
        <v>-</v>
      </c>
      <c r="K2138" s="10" t="str">
        <f t="shared" si="228"/>
        <v>-</v>
      </c>
      <c r="L2138" s="10" t="str">
        <f t="shared" si="229"/>
        <v>-</v>
      </c>
      <c r="M2138" s="10" t="str">
        <f t="shared" si="230"/>
        <v>-</v>
      </c>
      <c r="N2138" s="10" t="str">
        <f t="shared" si="231"/>
        <v>-</v>
      </c>
    </row>
    <row r="2139" spans="1:14">
      <c r="A2139" s="62" t="s">
        <v>18</v>
      </c>
      <c r="B2139" s="18"/>
      <c r="C2139" s="18"/>
      <c r="D2139" s="19"/>
      <c r="E2139" s="20"/>
      <c r="F2139" s="66"/>
      <c r="G2139" s="18"/>
      <c r="H2139" s="9" t="str">
        <f t="shared" si="227"/>
        <v>-</v>
      </c>
      <c r="I2139" s="109" t="str">
        <f t="shared" si="225"/>
        <v xml:space="preserve"> </v>
      </c>
      <c r="J2139" s="10" t="str">
        <f t="shared" si="226"/>
        <v>-</v>
      </c>
      <c r="K2139" s="10" t="str">
        <f t="shared" si="228"/>
        <v>-</v>
      </c>
      <c r="L2139" s="10" t="str">
        <f t="shared" si="229"/>
        <v>-</v>
      </c>
      <c r="M2139" s="10" t="str">
        <f t="shared" si="230"/>
        <v>-</v>
      </c>
      <c r="N2139" s="10" t="str">
        <f t="shared" si="231"/>
        <v>-</v>
      </c>
    </row>
    <row r="2140" spans="1:14">
      <c r="A2140" s="62" t="s">
        <v>18</v>
      </c>
      <c r="B2140" s="18"/>
      <c r="C2140" s="18"/>
      <c r="D2140" s="19"/>
      <c r="E2140" s="20"/>
      <c r="F2140" s="66"/>
      <c r="G2140" s="18"/>
      <c r="H2140" s="9" t="str">
        <f t="shared" si="227"/>
        <v>-</v>
      </c>
      <c r="I2140" s="109" t="str">
        <f t="shared" si="225"/>
        <v xml:space="preserve"> </v>
      </c>
      <c r="J2140" s="10" t="str">
        <f t="shared" si="226"/>
        <v>-</v>
      </c>
      <c r="K2140" s="10" t="str">
        <f t="shared" si="228"/>
        <v>-</v>
      </c>
      <c r="L2140" s="10" t="str">
        <f t="shared" si="229"/>
        <v>-</v>
      </c>
      <c r="M2140" s="10" t="str">
        <f t="shared" si="230"/>
        <v>-</v>
      </c>
      <c r="N2140" s="10" t="str">
        <f t="shared" si="231"/>
        <v>-</v>
      </c>
    </row>
    <row r="2141" spans="1:14">
      <c r="A2141" s="62" t="s">
        <v>18</v>
      </c>
      <c r="B2141" s="18"/>
      <c r="C2141" s="18"/>
      <c r="D2141" s="19"/>
      <c r="E2141" s="20"/>
      <c r="F2141" s="66"/>
      <c r="G2141" s="18"/>
      <c r="H2141" s="9" t="str">
        <f t="shared" si="227"/>
        <v>-</v>
      </c>
      <c r="I2141" s="109" t="str">
        <f t="shared" si="225"/>
        <v xml:space="preserve"> </v>
      </c>
      <c r="J2141" s="10" t="str">
        <f t="shared" si="226"/>
        <v>-</v>
      </c>
      <c r="K2141" s="10" t="str">
        <f t="shared" si="228"/>
        <v>-</v>
      </c>
      <c r="L2141" s="10" t="str">
        <f t="shared" si="229"/>
        <v>-</v>
      </c>
      <c r="M2141" s="10" t="str">
        <f t="shared" si="230"/>
        <v>-</v>
      </c>
      <c r="N2141" s="10" t="str">
        <f t="shared" si="231"/>
        <v>-</v>
      </c>
    </row>
    <row r="2142" spans="1:14">
      <c r="A2142" s="62" t="s">
        <v>18</v>
      </c>
      <c r="B2142" s="18"/>
      <c r="C2142" s="18"/>
      <c r="D2142" s="19"/>
      <c r="E2142" s="20"/>
      <c r="F2142" s="66"/>
      <c r="G2142" s="18"/>
      <c r="H2142" s="9" t="str">
        <f t="shared" si="227"/>
        <v>-</v>
      </c>
      <c r="I2142" s="109" t="str">
        <f t="shared" si="225"/>
        <v xml:space="preserve"> </v>
      </c>
      <c r="J2142" s="10" t="str">
        <f t="shared" si="226"/>
        <v>-</v>
      </c>
      <c r="K2142" s="10" t="str">
        <f t="shared" si="228"/>
        <v>-</v>
      </c>
      <c r="L2142" s="10" t="str">
        <f t="shared" si="229"/>
        <v>-</v>
      </c>
      <c r="M2142" s="10" t="str">
        <f t="shared" si="230"/>
        <v>-</v>
      </c>
      <c r="N2142" s="10" t="str">
        <f t="shared" si="231"/>
        <v>-</v>
      </c>
    </row>
    <row r="2143" spans="1:14">
      <c r="A2143" s="62" t="s">
        <v>18</v>
      </c>
      <c r="B2143" s="18"/>
      <c r="C2143" s="18"/>
      <c r="D2143" s="19"/>
      <c r="E2143" s="20"/>
      <c r="F2143" s="66"/>
      <c r="G2143" s="18"/>
      <c r="H2143" s="9" t="str">
        <f t="shared" si="227"/>
        <v>-</v>
      </c>
      <c r="I2143" s="109" t="str">
        <f t="shared" si="225"/>
        <v xml:space="preserve"> </v>
      </c>
      <c r="J2143" s="10" t="str">
        <f t="shared" si="226"/>
        <v>-</v>
      </c>
      <c r="K2143" s="10" t="str">
        <f t="shared" si="228"/>
        <v>-</v>
      </c>
      <c r="L2143" s="10" t="str">
        <f t="shared" si="229"/>
        <v>-</v>
      </c>
      <c r="M2143" s="10" t="str">
        <f t="shared" si="230"/>
        <v>-</v>
      </c>
      <c r="N2143" s="10" t="str">
        <f t="shared" si="231"/>
        <v>-</v>
      </c>
    </row>
    <row r="2144" spans="1:14">
      <c r="A2144" s="62" t="s">
        <v>18</v>
      </c>
      <c r="B2144" s="18"/>
      <c r="C2144" s="18"/>
      <c r="D2144" s="19"/>
      <c r="E2144" s="20"/>
      <c r="F2144" s="66"/>
      <c r="G2144" s="18"/>
      <c r="H2144" s="9" t="str">
        <f t="shared" si="227"/>
        <v>-</v>
      </c>
      <c r="I2144" s="109" t="str">
        <f t="shared" si="225"/>
        <v xml:space="preserve"> </v>
      </c>
      <c r="J2144" s="10" t="str">
        <f t="shared" si="226"/>
        <v>-</v>
      </c>
      <c r="K2144" s="10" t="str">
        <f t="shared" si="228"/>
        <v>-</v>
      </c>
      <c r="L2144" s="10" t="str">
        <f t="shared" si="229"/>
        <v>-</v>
      </c>
      <c r="M2144" s="10" t="str">
        <f t="shared" si="230"/>
        <v>-</v>
      </c>
      <c r="N2144" s="10" t="str">
        <f t="shared" si="231"/>
        <v>-</v>
      </c>
    </row>
    <row r="2145" spans="1:14">
      <c r="A2145" s="62" t="s">
        <v>18</v>
      </c>
      <c r="B2145" s="18"/>
      <c r="C2145" s="18"/>
      <c r="D2145" s="19"/>
      <c r="E2145" s="20"/>
      <c r="F2145" s="66"/>
      <c r="G2145" s="18"/>
      <c r="H2145" s="9" t="str">
        <f t="shared" si="227"/>
        <v>-</v>
      </c>
      <c r="I2145" s="109" t="str">
        <f t="shared" si="225"/>
        <v xml:space="preserve"> </v>
      </c>
      <c r="J2145" s="10" t="str">
        <f t="shared" si="226"/>
        <v>-</v>
      </c>
      <c r="K2145" s="10" t="str">
        <f t="shared" si="228"/>
        <v>-</v>
      </c>
      <c r="L2145" s="10" t="str">
        <f t="shared" si="229"/>
        <v>-</v>
      </c>
      <c r="M2145" s="10" t="str">
        <f t="shared" si="230"/>
        <v>-</v>
      </c>
      <c r="N2145" s="10" t="str">
        <f t="shared" si="231"/>
        <v>-</v>
      </c>
    </row>
    <row r="2146" spans="1:14">
      <c r="A2146" s="62" t="s">
        <v>18</v>
      </c>
      <c r="B2146" s="18"/>
      <c r="C2146" s="18"/>
      <c r="D2146" s="19"/>
      <c r="E2146" s="20"/>
      <c r="F2146" s="66"/>
      <c r="G2146" s="18"/>
      <c r="H2146" s="9" t="str">
        <f t="shared" si="227"/>
        <v>-</v>
      </c>
      <c r="I2146" s="109" t="str">
        <f t="shared" si="225"/>
        <v xml:space="preserve"> </v>
      </c>
      <c r="J2146" s="10" t="str">
        <f t="shared" si="226"/>
        <v>-</v>
      </c>
      <c r="K2146" s="10" t="str">
        <f t="shared" si="228"/>
        <v>-</v>
      </c>
      <c r="L2146" s="10" t="str">
        <f t="shared" si="229"/>
        <v>-</v>
      </c>
      <c r="M2146" s="10" t="str">
        <f t="shared" si="230"/>
        <v>-</v>
      </c>
      <c r="N2146" s="10" t="str">
        <f t="shared" si="231"/>
        <v>-</v>
      </c>
    </row>
    <row r="2147" spans="1:14">
      <c r="A2147" s="62" t="s">
        <v>18</v>
      </c>
      <c r="B2147" s="18"/>
      <c r="C2147" s="18"/>
      <c r="D2147" s="19"/>
      <c r="E2147" s="20"/>
      <c r="F2147" s="66"/>
      <c r="G2147" s="18"/>
      <c r="H2147" s="9" t="str">
        <f t="shared" si="227"/>
        <v>-</v>
      </c>
      <c r="I2147" s="109" t="str">
        <f t="shared" si="225"/>
        <v xml:space="preserve"> </v>
      </c>
      <c r="J2147" s="10" t="str">
        <f t="shared" si="226"/>
        <v>-</v>
      </c>
      <c r="K2147" s="10" t="str">
        <f t="shared" si="228"/>
        <v>-</v>
      </c>
      <c r="L2147" s="10" t="str">
        <f t="shared" si="229"/>
        <v>-</v>
      </c>
      <c r="M2147" s="10" t="str">
        <f t="shared" si="230"/>
        <v>-</v>
      </c>
      <c r="N2147" s="10" t="str">
        <f t="shared" si="231"/>
        <v>-</v>
      </c>
    </row>
    <row r="2148" spans="1:14">
      <c r="A2148" s="62" t="s">
        <v>18</v>
      </c>
      <c r="B2148" s="18"/>
      <c r="C2148" s="18"/>
      <c r="D2148" s="19"/>
      <c r="E2148" s="20"/>
      <c r="F2148" s="66"/>
      <c r="G2148" s="18"/>
      <c r="H2148" s="9" t="str">
        <f t="shared" si="227"/>
        <v>-</v>
      </c>
      <c r="I2148" s="109" t="str">
        <f t="shared" si="225"/>
        <v xml:space="preserve"> </v>
      </c>
      <c r="J2148" s="10" t="str">
        <f t="shared" si="226"/>
        <v>-</v>
      </c>
      <c r="K2148" s="10" t="str">
        <f t="shared" si="228"/>
        <v>-</v>
      </c>
      <c r="L2148" s="10" t="str">
        <f t="shared" si="229"/>
        <v>-</v>
      </c>
      <c r="M2148" s="10" t="str">
        <f t="shared" si="230"/>
        <v>-</v>
      </c>
      <c r="N2148" s="10" t="str">
        <f t="shared" si="231"/>
        <v>-</v>
      </c>
    </row>
    <row r="2149" spans="1:14">
      <c r="A2149" s="62" t="s">
        <v>18</v>
      </c>
      <c r="B2149" s="18"/>
      <c r="C2149" s="18"/>
      <c r="D2149" s="19"/>
      <c r="E2149" s="20"/>
      <c r="F2149" s="66"/>
      <c r="G2149" s="18"/>
      <c r="H2149" s="9" t="str">
        <f t="shared" si="227"/>
        <v>-</v>
      </c>
      <c r="I2149" s="109" t="str">
        <f t="shared" si="225"/>
        <v xml:space="preserve"> </v>
      </c>
      <c r="J2149" s="10" t="str">
        <f t="shared" si="226"/>
        <v>-</v>
      </c>
      <c r="K2149" s="10" t="str">
        <f t="shared" si="228"/>
        <v>-</v>
      </c>
      <c r="L2149" s="10" t="str">
        <f t="shared" si="229"/>
        <v>-</v>
      </c>
      <c r="M2149" s="10" t="str">
        <f t="shared" si="230"/>
        <v>-</v>
      </c>
      <c r="N2149" s="10" t="str">
        <f t="shared" si="231"/>
        <v>-</v>
      </c>
    </row>
    <row r="2150" spans="1:14">
      <c r="A2150" s="62" t="s">
        <v>18</v>
      </c>
      <c r="B2150" s="18"/>
      <c r="C2150" s="18"/>
      <c r="D2150" s="19"/>
      <c r="E2150" s="20"/>
      <c r="F2150" s="66"/>
      <c r="G2150" s="18"/>
      <c r="H2150" s="9" t="str">
        <f t="shared" si="227"/>
        <v>-</v>
      </c>
      <c r="I2150" s="109" t="str">
        <f t="shared" si="225"/>
        <v xml:space="preserve"> </v>
      </c>
      <c r="J2150" s="10" t="str">
        <f t="shared" si="226"/>
        <v>-</v>
      </c>
      <c r="K2150" s="10" t="str">
        <f t="shared" si="228"/>
        <v>-</v>
      </c>
      <c r="L2150" s="10" t="str">
        <f t="shared" si="229"/>
        <v>-</v>
      </c>
      <c r="M2150" s="10" t="str">
        <f t="shared" si="230"/>
        <v>-</v>
      </c>
      <c r="N2150" s="10" t="str">
        <f t="shared" si="231"/>
        <v>-</v>
      </c>
    </row>
    <row r="2151" spans="1:14">
      <c r="A2151" s="62" t="s">
        <v>18</v>
      </c>
      <c r="B2151" s="18"/>
      <c r="C2151" s="18"/>
      <c r="D2151" s="19"/>
      <c r="E2151" s="20"/>
      <c r="F2151" s="66"/>
      <c r="G2151" s="18"/>
      <c r="H2151" s="9" t="str">
        <f t="shared" si="227"/>
        <v>-</v>
      </c>
      <c r="I2151" s="109" t="str">
        <f t="shared" si="225"/>
        <v xml:space="preserve"> </v>
      </c>
      <c r="J2151" s="10" t="str">
        <f t="shared" si="226"/>
        <v>-</v>
      </c>
      <c r="K2151" s="10" t="str">
        <f t="shared" si="228"/>
        <v>-</v>
      </c>
      <c r="L2151" s="10" t="str">
        <f t="shared" si="229"/>
        <v>-</v>
      </c>
      <c r="M2151" s="10" t="str">
        <f t="shared" si="230"/>
        <v>-</v>
      </c>
      <c r="N2151" s="10" t="str">
        <f t="shared" si="231"/>
        <v>-</v>
      </c>
    </row>
    <row r="2152" spans="1:14">
      <c r="A2152" s="62" t="s">
        <v>18</v>
      </c>
      <c r="B2152" s="18"/>
      <c r="C2152" s="18"/>
      <c r="D2152" s="19"/>
      <c r="E2152" s="20"/>
      <c r="F2152" s="66"/>
      <c r="G2152" s="18"/>
      <c r="H2152" s="9" t="str">
        <f t="shared" si="227"/>
        <v>-</v>
      </c>
      <c r="I2152" s="109" t="str">
        <f t="shared" si="225"/>
        <v xml:space="preserve"> </v>
      </c>
      <c r="J2152" s="10" t="str">
        <f t="shared" si="226"/>
        <v>-</v>
      </c>
      <c r="K2152" s="10" t="str">
        <f t="shared" si="228"/>
        <v>-</v>
      </c>
      <c r="L2152" s="10" t="str">
        <f t="shared" si="229"/>
        <v>-</v>
      </c>
      <c r="M2152" s="10" t="str">
        <f t="shared" si="230"/>
        <v>-</v>
      </c>
      <c r="N2152" s="10" t="str">
        <f t="shared" si="231"/>
        <v>-</v>
      </c>
    </row>
    <row r="2153" spans="1:14">
      <c r="A2153" s="62" t="s">
        <v>18</v>
      </c>
      <c r="B2153" s="18"/>
      <c r="C2153" s="18"/>
      <c r="D2153" s="19"/>
      <c r="E2153" s="20"/>
      <c r="F2153" s="66"/>
      <c r="G2153" s="18"/>
      <c r="H2153" s="9" t="str">
        <f t="shared" si="227"/>
        <v>-</v>
      </c>
      <c r="I2153" s="109" t="str">
        <f t="shared" si="225"/>
        <v xml:space="preserve"> </v>
      </c>
      <c r="J2153" s="10" t="str">
        <f t="shared" si="226"/>
        <v>-</v>
      </c>
      <c r="K2153" s="10" t="str">
        <f t="shared" si="228"/>
        <v>-</v>
      </c>
      <c r="L2153" s="10" t="str">
        <f t="shared" si="229"/>
        <v>-</v>
      </c>
      <c r="M2153" s="10" t="str">
        <f t="shared" si="230"/>
        <v>-</v>
      </c>
      <c r="N2153" s="10" t="str">
        <f t="shared" si="231"/>
        <v>-</v>
      </c>
    </row>
    <row r="2154" spans="1:14">
      <c r="A2154" s="62" t="s">
        <v>18</v>
      </c>
      <c r="B2154" s="18"/>
      <c r="C2154" s="18"/>
      <c r="D2154" s="19"/>
      <c r="E2154" s="20"/>
      <c r="F2154" s="66"/>
      <c r="G2154" s="18"/>
      <c r="H2154" s="9" t="str">
        <f t="shared" si="227"/>
        <v>-</v>
      </c>
      <c r="I2154" s="109" t="str">
        <f t="shared" si="225"/>
        <v xml:space="preserve"> </v>
      </c>
      <c r="J2154" s="10" t="str">
        <f t="shared" si="226"/>
        <v>-</v>
      </c>
      <c r="K2154" s="10" t="str">
        <f t="shared" si="228"/>
        <v>-</v>
      </c>
      <c r="L2154" s="10" t="str">
        <f t="shared" si="229"/>
        <v>-</v>
      </c>
      <c r="M2154" s="10" t="str">
        <f t="shared" si="230"/>
        <v>-</v>
      </c>
      <c r="N2154" s="10" t="str">
        <f t="shared" si="231"/>
        <v>-</v>
      </c>
    </row>
    <row r="2155" spans="1:14">
      <c r="A2155" s="62" t="s">
        <v>18</v>
      </c>
      <c r="B2155" s="18"/>
      <c r="C2155" s="18"/>
      <c r="D2155" s="19"/>
      <c r="E2155" s="20"/>
      <c r="F2155" s="66"/>
      <c r="G2155" s="18"/>
      <c r="H2155" s="9" t="str">
        <f t="shared" si="227"/>
        <v>-</v>
      </c>
      <c r="I2155" s="109" t="str">
        <f t="shared" si="225"/>
        <v xml:space="preserve"> </v>
      </c>
      <c r="J2155" s="10" t="str">
        <f t="shared" si="226"/>
        <v>-</v>
      </c>
      <c r="K2155" s="10" t="str">
        <f t="shared" si="228"/>
        <v>-</v>
      </c>
      <c r="L2155" s="10" t="str">
        <f t="shared" si="229"/>
        <v>-</v>
      </c>
      <c r="M2155" s="10" t="str">
        <f t="shared" si="230"/>
        <v>-</v>
      </c>
      <c r="N2155" s="10" t="str">
        <f t="shared" si="231"/>
        <v>-</v>
      </c>
    </row>
    <row r="2156" spans="1:14">
      <c r="A2156" s="62" t="s">
        <v>18</v>
      </c>
      <c r="B2156" s="18"/>
      <c r="C2156" s="18"/>
      <c r="D2156" s="19"/>
      <c r="E2156" s="20"/>
      <c r="F2156" s="66"/>
      <c r="G2156" s="18"/>
      <c r="H2156" s="9" t="str">
        <f t="shared" si="227"/>
        <v>-</v>
      </c>
      <c r="I2156" s="109" t="str">
        <f t="shared" si="225"/>
        <v xml:space="preserve"> </v>
      </c>
      <c r="J2156" s="10" t="str">
        <f t="shared" si="226"/>
        <v>-</v>
      </c>
      <c r="K2156" s="10" t="str">
        <f t="shared" si="228"/>
        <v>-</v>
      </c>
      <c r="L2156" s="10" t="str">
        <f t="shared" si="229"/>
        <v>-</v>
      </c>
      <c r="M2156" s="10" t="str">
        <f t="shared" si="230"/>
        <v>-</v>
      </c>
      <c r="N2156" s="10" t="str">
        <f t="shared" si="231"/>
        <v>-</v>
      </c>
    </row>
    <row r="2157" spans="1:14">
      <c r="A2157" s="62" t="s">
        <v>18</v>
      </c>
      <c r="B2157" s="18"/>
      <c r="C2157" s="18"/>
      <c r="D2157" s="19"/>
      <c r="E2157" s="20"/>
      <c r="F2157" s="66"/>
      <c r="G2157" s="18"/>
      <c r="H2157" s="9" t="str">
        <f t="shared" si="227"/>
        <v>-</v>
      </c>
      <c r="I2157" s="109" t="str">
        <f t="shared" si="225"/>
        <v xml:space="preserve"> </v>
      </c>
      <c r="J2157" s="10" t="str">
        <f t="shared" si="226"/>
        <v>-</v>
      </c>
      <c r="K2157" s="10" t="str">
        <f t="shared" si="228"/>
        <v>-</v>
      </c>
      <c r="L2157" s="10" t="str">
        <f t="shared" si="229"/>
        <v>-</v>
      </c>
      <c r="M2157" s="10" t="str">
        <f t="shared" si="230"/>
        <v>-</v>
      </c>
      <c r="N2157" s="10" t="str">
        <f t="shared" si="231"/>
        <v>-</v>
      </c>
    </row>
    <row r="2158" spans="1:14">
      <c r="A2158" s="62" t="s">
        <v>18</v>
      </c>
      <c r="B2158" s="18"/>
      <c r="C2158" s="18"/>
      <c r="D2158" s="19"/>
      <c r="E2158" s="20"/>
      <c r="F2158" s="66"/>
      <c r="G2158" s="18"/>
      <c r="H2158" s="9" t="str">
        <f t="shared" si="227"/>
        <v>-</v>
      </c>
      <c r="I2158" s="109" t="str">
        <f t="shared" si="225"/>
        <v xml:space="preserve"> </v>
      </c>
      <c r="J2158" s="10" t="str">
        <f t="shared" si="226"/>
        <v>-</v>
      </c>
      <c r="K2158" s="10" t="str">
        <f t="shared" si="228"/>
        <v>-</v>
      </c>
      <c r="L2158" s="10" t="str">
        <f t="shared" si="229"/>
        <v>-</v>
      </c>
      <c r="M2158" s="10" t="str">
        <f t="shared" si="230"/>
        <v>-</v>
      </c>
      <c r="N2158" s="10" t="str">
        <f t="shared" si="231"/>
        <v>-</v>
      </c>
    </row>
    <row r="2159" spans="1:14">
      <c r="A2159" s="62" t="s">
        <v>18</v>
      </c>
      <c r="B2159" s="18"/>
      <c r="C2159" s="18"/>
      <c r="D2159" s="19"/>
      <c r="E2159" s="20"/>
      <c r="F2159" s="66"/>
      <c r="G2159" s="18"/>
      <c r="H2159" s="9" t="str">
        <f t="shared" si="227"/>
        <v>-</v>
      </c>
      <c r="I2159" s="109" t="str">
        <f t="shared" si="225"/>
        <v xml:space="preserve"> </v>
      </c>
      <c r="J2159" s="10" t="str">
        <f t="shared" si="226"/>
        <v>-</v>
      </c>
      <c r="K2159" s="10" t="str">
        <f t="shared" si="228"/>
        <v>-</v>
      </c>
      <c r="L2159" s="10" t="str">
        <f t="shared" si="229"/>
        <v>-</v>
      </c>
      <c r="M2159" s="10" t="str">
        <f t="shared" si="230"/>
        <v>-</v>
      </c>
      <c r="N2159" s="10" t="str">
        <f t="shared" si="231"/>
        <v>-</v>
      </c>
    </row>
    <row r="2160" spans="1:14">
      <c r="A2160" s="62" t="s">
        <v>18</v>
      </c>
      <c r="B2160" s="18"/>
      <c r="C2160" s="18"/>
      <c r="D2160" s="19"/>
      <c r="E2160" s="20"/>
      <c r="F2160" s="66"/>
      <c r="G2160" s="18"/>
      <c r="H2160" s="9" t="str">
        <f t="shared" si="227"/>
        <v>-</v>
      </c>
      <c r="I2160" s="109" t="str">
        <f t="shared" si="225"/>
        <v xml:space="preserve"> </v>
      </c>
      <c r="J2160" s="10" t="str">
        <f t="shared" si="226"/>
        <v>-</v>
      </c>
      <c r="K2160" s="10" t="str">
        <f t="shared" si="228"/>
        <v>-</v>
      </c>
      <c r="L2160" s="10" t="str">
        <f t="shared" si="229"/>
        <v>-</v>
      </c>
      <c r="M2160" s="10" t="str">
        <f t="shared" si="230"/>
        <v>-</v>
      </c>
      <c r="N2160" s="10" t="str">
        <f t="shared" si="231"/>
        <v>-</v>
      </c>
    </row>
    <row r="2161" spans="1:14">
      <c r="A2161" s="62" t="s">
        <v>18</v>
      </c>
      <c r="B2161" s="18"/>
      <c r="C2161" s="18"/>
      <c r="D2161" s="19"/>
      <c r="E2161" s="20"/>
      <c r="F2161" s="66"/>
      <c r="G2161" s="18"/>
      <c r="H2161" s="9" t="str">
        <f t="shared" si="227"/>
        <v>-</v>
      </c>
      <c r="I2161" s="109" t="str">
        <f t="shared" si="225"/>
        <v xml:space="preserve"> </v>
      </c>
      <c r="J2161" s="10" t="str">
        <f t="shared" si="226"/>
        <v>-</v>
      </c>
      <c r="K2161" s="10" t="str">
        <f t="shared" si="228"/>
        <v>-</v>
      </c>
      <c r="L2161" s="10" t="str">
        <f t="shared" si="229"/>
        <v>-</v>
      </c>
      <c r="M2161" s="10" t="str">
        <f t="shared" si="230"/>
        <v>-</v>
      </c>
      <c r="N2161" s="10" t="str">
        <f t="shared" si="231"/>
        <v>-</v>
      </c>
    </row>
    <row r="2162" spans="1:14">
      <c r="A2162" s="62" t="s">
        <v>18</v>
      </c>
      <c r="B2162" s="18"/>
      <c r="C2162" s="18"/>
      <c r="D2162" s="19"/>
      <c r="E2162" s="20"/>
      <c r="F2162" s="66"/>
      <c r="G2162" s="18"/>
      <c r="H2162" s="9" t="str">
        <f t="shared" si="227"/>
        <v>-</v>
      </c>
      <c r="I2162" s="109" t="str">
        <f t="shared" si="225"/>
        <v xml:space="preserve"> </v>
      </c>
      <c r="J2162" s="10" t="str">
        <f t="shared" si="226"/>
        <v>-</v>
      </c>
      <c r="K2162" s="10" t="str">
        <f t="shared" si="228"/>
        <v>-</v>
      </c>
      <c r="L2162" s="10" t="str">
        <f t="shared" si="229"/>
        <v>-</v>
      </c>
      <c r="M2162" s="10" t="str">
        <f t="shared" si="230"/>
        <v>-</v>
      </c>
      <c r="N2162" s="10" t="str">
        <f t="shared" si="231"/>
        <v>-</v>
      </c>
    </row>
    <row r="2163" spans="1:14">
      <c r="A2163" s="62" t="s">
        <v>18</v>
      </c>
      <c r="B2163" s="18"/>
      <c r="C2163" s="18"/>
      <c r="D2163" s="19"/>
      <c r="E2163" s="20"/>
      <c r="F2163" s="66"/>
      <c r="G2163" s="18"/>
      <c r="H2163" s="9" t="str">
        <f t="shared" si="227"/>
        <v>-</v>
      </c>
      <c r="I2163" s="109" t="str">
        <f t="shared" si="225"/>
        <v xml:space="preserve"> </v>
      </c>
      <c r="J2163" s="10" t="str">
        <f t="shared" si="226"/>
        <v>-</v>
      </c>
      <c r="K2163" s="10" t="str">
        <f t="shared" si="228"/>
        <v>-</v>
      </c>
      <c r="L2163" s="10" t="str">
        <f t="shared" si="229"/>
        <v>-</v>
      </c>
      <c r="M2163" s="10" t="str">
        <f t="shared" si="230"/>
        <v>-</v>
      </c>
      <c r="N2163" s="10" t="str">
        <f t="shared" si="231"/>
        <v>-</v>
      </c>
    </row>
    <row r="2164" spans="1:14">
      <c r="A2164" s="62" t="s">
        <v>18</v>
      </c>
      <c r="B2164" s="18"/>
      <c r="C2164" s="18"/>
      <c r="D2164" s="19"/>
      <c r="E2164" s="20"/>
      <c r="F2164" s="66"/>
      <c r="G2164" s="18"/>
      <c r="H2164" s="9" t="str">
        <f t="shared" si="227"/>
        <v>-</v>
      </c>
      <c r="I2164" s="109" t="str">
        <f t="shared" si="225"/>
        <v xml:space="preserve"> </v>
      </c>
      <c r="J2164" s="10" t="str">
        <f t="shared" si="226"/>
        <v>-</v>
      </c>
      <c r="K2164" s="10" t="str">
        <f t="shared" si="228"/>
        <v>-</v>
      </c>
      <c r="L2164" s="10" t="str">
        <f t="shared" si="229"/>
        <v>-</v>
      </c>
      <c r="M2164" s="10" t="str">
        <f t="shared" si="230"/>
        <v>-</v>
      </c>
      <c r="N2164" s="10" t="str">
        <f t="shared" si="231"/>
        <v>-</v>
      </c>
    </row>
    <row r="2165" spans="1:14">
      <c r="A2165" s="62" t="s">
        <v>18</v>
      </c>
      <c r="B2165" s="18"/>
      <c r="C2165" s="18"/>
      <c r="D2165" s="19"/>
      <c r="E2165" s="20"/>
      <c r="F2165" s="66"/>
      <c r="G2165" s="18"/>
      <c r="H2165" s="9" t="str">
        <f t="shared" si="227"/>
        <v>-</v>
      </c>
      <c r="I2165" s="109" t="str">
        <f t="shared" si="225"/>
        <v xml:space="preserve"> </v>
      </c>
      <c r="J2165" s="10" t="str">
        <f t="shared" si="226"/>
        <v>-</v>
      </c>
      <c r="K2165" s="10" t="str">
        <f t="shared" si="228"/>
        <v>-</v>
      </c>
      <c r="L2165" s="10" t="str">
        <f t="shared" si="229"/>
        <v>-</v>
      </c>
      <c r="M2165" s="10" t="str">
        <f t="shared" si="230"/>
        <v>-</v>
      </c>
      <c r="N2165" s="10" t="str">
        <f t="shared" si="231"/>
        <v>-</v>
      </c>
    </row>
    <row r="2166" spans="1:14">
      <c r="A2166" s="62" t="s">
        <v>18</v>
      </c>
      <c r="B2166" s="18"/>
      <c r="C2166" s="18"/>
      <c r="D2166" s="19"/>
      <c r="E2166" s="20"/>
      <c r="F2166" s="66"/>
      <c r="G2166" s="18"/>
      <c r="H2166" s="9" t="str">
        <f t="shared" si="227"/>
        <v>-</v>
      </c>
      <c r="I2166" s="109" t="str">
        <f t="shared" si="225"/>
        <v xml:space="preserve"> </v>
      </c>
      <c r="J2166" s="10" t="str">
        <f t="shared" si="226"/>
        <v>-</v>
      </c>
      <c r="K2166" s="10" t="str">
        <f t="shared" si="228"/>
        <v>-</v>
      </c>
      <c r="L2166" s="10" t="str">
        <f t="shared" si="229"/>
        <v>-</v>
      </c>
      <c r="M2166" s="10" t="str">
        <f t="shared" si="230"/>
        <v>-</v>
      </c>
      <c r="N2166" s="10" t="str">
        <f t="shared" si="231"/>
        <v>-</v>
      </c>
    </row>
    <row r="2167" spans="1:14">
      <c r="A2167" s="62" t="s">
        <v>18</v>
      </c>
      <c r="B2167" s="18"/>
      <c r="C2167" s="18"/>
      <c r="D2167" s="19"/>
      <c r="E2167" s="20"/>
      <c r="F2167" s="66"/>
      <c r="G2167" s="18"/>
      <c r="H2167" s="9" t="str">
        <f t="shared" si="227"/>
        <v>-</v>
      </c>
      <c r="I2167" s="109" t="str">
        <f t="shared" si="225"/>
        <v xml:space="preserve"> </v>
      </c>
      <c r="J2167" s="10" t="str">
        <f t="shared" si="226"/>
        <v>-</v>
      </c>
      <c r="K2167" s="10" t="str">
        <f t="shared" si="228"/>
        <v>-</v>
      </c>
      <c r="L2167" s="10" t="str">
        <f t="shared" si="229"/>
        <v>-</v>
      </c>
      <c r="M2167" s="10" t="str">
        <f t="shared" si="230"/>
        <v>-</v>
      </c>
      <c r="N2167" s="10" t="str">
        <f t="shared" si="231"/>
        <v>-</v>
      </c>
    </row>
    <row r="2168" spans="1:14">
      <c r="A2168" s="62" t="s">
        <v>18</v>
      </c>
      <c r="B2168" s="18"/>
      <c r="C2168" s="18"/>
      <c r="D2168" s="19"/>
      <c r="E2168" s="20"/>
      <c r="F2168" s="66"/>
      <c r="G2168" s="18"/>
      <c r="H2168" s="9" t="str">
        <f t="shared" si="227"/>
        <v>-</v>
      </c>
      <c r="I2168" s="109" t="str">
        <f t="shared" si="225"/>
        <v xml:space="preserve"> </v>
      </c>
      <c r="J2168" s="10" t="str">
        <f t="shared" si="226"/>
        <v>-</v>
      </c>
      <c r="K2168" s="10" t="str">
        <f t="shared" si="228"/>
        <v>-</v>
      </c>
      <c r="L2168" s="10" t="str">
        <f t="shared" si="229"/>
        <v>-</v>
      </c>
      <c r="M2168" s="10" t="str">
        <f t="shared" si="230"/>
        <v>-</v>
      </c>
      <c r="N2168" s="10" t="str">
        <f t="shared" si="231"/>
        <v>-</v>
      </c>
    </row>
    <row r="2169" spans="1:14">
      <c r="A2169" s="62" t="s">
        <v>18</v>
      </c>
      <c r="B2169" s="18"/>
      <c r="C2169" s="18"/>
      <c r="D2169" s="19"/>
      <c r="E2169" s="20"/>
      <c r="F2169" s="66"/>
      <c r="G2169" s="18"/>
      <c r="H2169" s="9" t="str">
        <f t="shared" si="227"/>
        <v>-</v>
      </c>
      <c r="I2169" s="109" t="str">
        <f t="shared" si="225"/>
        <v xml:space="preserve"> </v>
      </c>
      <c r="J2169" s="10" t="str">
        <f t="shared" si="226"/>
        <v>-</v>
      </c>
      <c r="K2169" s="10" t="str">
        <f t="shared" si="228"/>
        <v>-</v>
      </c>
      <c r="L2169" s="10" t="str">
        <f t="shared" si="229"/>
        <v>-</v>
      </c>
      <c r="M2169" s="10" t="str">
        <f t="shared" si="230"/>
        <v>-</v>
      </c>
      <c r="N2169" s="10" t="str">
        <f t="shared" si="231"/>
        <v>-</v>
      </c>
    </row>
    <row r="2170" spans="1:14">
      <c r="A2170" s="62" t="s">
        <v>18</v>
      </c>
      <c r="B2170" s="18"/>
      <c r="C2170" s="18"/>
      <c r="D2170" s="19"/>
      <c r="E2170" s="20"/>
      <c r="F2170" s="66"/>
      <c r="G2170" s="18"/>
      <c r="H2170" s="9" t="str">
        <f t="shared" si="227"/>
        <v>-</v>
      </c>
      <c r="I2170" s="109" t="str">
        <f t="shared" si="225"/>
        <v xml:space="preserve"> </v>
      </c>
      <c r="J2170" s="10" t="str">
        <f t="shared" si="226"/>
        <v>-</v>
      </c>
      <c r="K2170" s="10" t="str">
        <f t="shared" si="228"/>
        <v>-</v>
      </c>
      <c r="L2170" s="10" t="str">
        <f t="shared" si="229"/>
        <v>-</v>
      </c>
      <c r="M2170" s="10" t="str">
        <f t="shared" si="230"/>
        <v>-</v>
      </c>
      <c r="N2170" s="10" t="str">
        <f t="shared" si="231"/>
        <v>-</v>
      </c>
    </row>
    <row r="2171" spans="1:14">
      <c r="A2171" s="62" t="s">
        <v>18</v>
      </c>
      <c r="B2171" s="18"/>
      <c r="C2171" s="18"/>
      <c r="D2171" s="19"/>
      <c r="E2171" s="20"/>
      <c r="F2171" s="66"/>
      <c r="G2171" s="18"/>
      <c r="H2171" s="9" t="str">
        <f t="shared" si="227"/>
        <v>-</v>
      </c>
      <c r="I2171" s="109" t="str">
        <f t="shared" si="225"/>
        <v xml:space="preserve"> </v>
      </c>
      <c r="J2171" s="10" t="str">
        <f t="shared" si="226"/>
        <v>-</v>
      </c>
      <c r="K2171" s="10" t="str">
        <f t="shared" si="228"/>
        <v>-</v>
      </c>
      <c r="L2171" s="10" t="str">
        <f t="shared" si="229"/>
        <v>-</v>
      </c>
      <c r="M2171" s="10" t="str">
        <f t="shared" si="230"/>
        <v>-</v>
      </c>
      <c r="N2171" s="10" t="str">
        <f t="shared" si="231"/>
        <v>-</v>
      </c>
    </row>
    <row r="2172" spans="1:14">
      <c r="A2172" s="62" t="s">
        <v>18</v>
      </c>
      <c r="B2172" s="18"/>
      <c r="C2172" s="18"/>
      <c r="D2172" s="19"/>
      <c r="E2172" s="20"/>
      <c r="F2172" s="66"/>
      <c r="G2172" s="18"/>
      <c r="H2172" s="9" t="str">
        <f t="shared" si="227"/>
        <v>-</v>
      </c>
      <c r="I2172" s="109" t="str">
        <f t="shared" si="225"/>
        <v xml:space="preserve"> </v>
      </c>
      <c r="J2172" s="10" t="str">
        <f t="shared" si="226"/>
        <v>-</v>
      </c>
      <c r="K2172" s="10" t="str">
        <f t="shared" si="228"/>
        <v>-</v>
      </c>
      <c r="L2172" s="10" t="str">
        <f t="shared" si="229"/>
        <v>-</v>
      </c>
      <c r="M2172" s="10" t="str">
        <f t="shared" si="230"/>
        <v>-</v>
      </c>
      <c r="N2172" s="10" t="str">
        <f t="shared" si="231"/>
        <v>-</v>
      </c>
    </row>
    <row r="2173" spans="1:14">
      <c r="A2173" s="62" t="s">
        <v>18</v>
      </c>
      <c r="B2173" s="18"/>
      <c r="C2173" s="18"/>
      <c r="D2173" s="19"/>
      <c r="E2173" s="20"/>
      <c r="F2173" s="66"/>
      <c r="G2173" s="18"/>
      <c r="H2173" s="9" t="str">
        <f t="shared" si="227"/>
        <v>-</v>
      </c>
      <c r="I2173" s="109" t="str">
        <f t="shared" si="225"/>
        <v xml:space="preserve"> </v>
      </c>
      <c r="J2173" s="10" t="str">
        <f t="shared" si="226"/>
        <v>-</v>
      </c>
      <c r="K2173" s="10" t="str">
        <f t="shared" si="228"/>
        <v>-</v>
      </c>
      <c r="L2173" s="10" t="str">
        <f t="shared" si="229"/>
        <v>-</v>
      </c>
      <c r="M2173" s="10" t="str">
        <f t="shared" si="230"/>
        <v>-</v>
      </c>
      <c r="N2173" s="10" t="str">
        <f t="shared" si="231"/>
        <v>-</v>
      </c>
    </row>
    <row r="2174" spans="1:14">
      <c r="A2174" s="62" t="s">
        <v>18</v>
      </c>
      <c r="B2174" s="18"/>
      <c r="C2174" s="18"/>
      <c r="D2174" s="19"/>
      <c r="E2174" s="20"/>
      <c r="F2174" s="66"/>
      <c r="G2174" s="18"/>
      <c r="H2174" s="9" t="str">
        <f t="shared" si="227"/>
        <v>-</v>
      </c>
      <c r="I2174" s="109" t="str">
        <f t="shared" si="225"/>
        <v xml:space="preserve"> </v>
      </c>
      <c r="J2174" s="10" t="str">
        <f t="shared" si="226"/>
        <v>-</v>
      </c>
      <c r="K2174" s="10" t="str">
        <f t="shared" si="228"/>
        <v>-</v>
      </c>
      <c r="L2174" s="10" t="str">
        <f t="shared" si="229"/>
        <v>-</v>
      </c>
      <c r="M2174" s="10" t="str">
        <f t="shared" si="230"/>
        <v>-</v>
      </c>
      <c r="N2174" s="10" t="str">
        <f t="shared" si="231"/>
        <v>-</v>
      </c>
    </row>
    <row r="2175" spans="1:14">
      <c r="A2175" s="62" t="s">
        <v>18</v>
      </c>
      <c r="B2175" s="18"/>
      <c r="C2175" s="18"/>
      <c r="D2175" s="19"/>
      <c r="E2175" s="20"/>
      <c r="F2175" s="66"/>
      <c r="G2175" s="18"/>
      <c r="H2175" s="9" t="str">
        <f t="shared" si="227"/>
        <v>-</v>
      </c>
      <c r="I2175" s="109" t="str">
        <f t="shared" si="225"/>
        <v xml:space="preserve"> </v>
      </c>
      <c r="J2175" s="10" t="str">
        <f t="shared" si="226"/>
        <v>-</v>
      </c>
      <c r="K2175" s="10" t="str">
        <f t="shared" si="228"/>
        <v>-</v>
      </c>
      <c r="L2175" s="10" t="str">
        <f t="shared" si="229"/>
        <v>-</v>
      </c>
      <c r="M2175" s="10" t="str">
        <f t="shared" si="230"/>
        <v>-</v>
      </c>
      <c r="N2175" s="10" t="str">
        <f t="shared" si="231"/>
        <v>-</v>
      </c>
    </row>
    <row r="2176" spans="1:14">
      <c r="A2176" s="62" t="s">
        <v>18</v>
      </c>
      <c r="B2176" s="18"/>
      <c r="C2176" s="18"/>
      <c r="D2176" s="19"/>
      <c r="E2176" s="20"/>
      <c r="F2176" s="66"/>
      <c r="G2176" s="18"/>
      <c r="H2176" s="9" t="str">
        <f t="shared" si="227"/>
        <v>-</v>
      </c>
      <c r="I2176" s="109" t="str">
        <f t="shared" si="225"/>
        <v xml:space="preserve"> </v>
      </c>
      <c r="J2176" s="10" t="str">
        <f t="shared" si="226"/>
        <v>-</v>
      </c>
      <c r="K2176" s="10" t="str">
        <f t="shared" si="228"/>
        <v>-</v>
      </c>
      <c r="L2176" s="10" t="str">
        <f t="shared" si="229"/>
        <v>-</v>
      </c>
      <c r="M2176" s="10" t="str">
        <f t="shared" si="230"/>
        <v>-</v>
      </c>
      <c r="N2176" s="10" t="str">
        <f t="shared" si="231"/>
        <v>-</v>
      </c>
    </row>
    <row r="2177" spans="1:14">
      <c r="A2177" s="62" t="s">
        <v>18</v>
      </c>
      <c r="B2177" s="18"/>
      <c r="C2177" s="18"/>
      <c r="D2177" s="19"/>
      <c r="E2177" s="20"/>
      <c r="F2177" s="66"/>
      <c r="G2177" s="18"/>
      <c r="H2177" s="9" t="str">
        <f t="shared" si="227"/>
        <v>-</v>
      </c>
      <c r="I2177" s="109" t="str">
        <f t="shared" si="225"/>
        <v xml:space="preserve"> </v>
      </c>
      <c r="J2177" s="10" t="str">
        <f t="shared" si="226"/>
        <v>-</v>
      </c>
      <c r="K2177" s="10" t="str">
        <f t="shared" si="228"/>
        <v>-</v>
      </c>
      <c r="L2177" s="10" t="str">
        <f t="shared" si="229"/>
        <v>-</v>
      </c>
      <c r="M2177" s="10" t="str">
        <f t="shared" si="230"/>
        <v>-</v>
      </c>
      <c r="N2177" s="10" t="str">
        <f t="shared" si="231"/>
        <v>-</v>
      </c>
    </row>
    <row r="2178" spans="1:14">
      <c r="A2178" s="62" t="s">
        <v>18</v>
      </c>
      <c r="B2178" s="18"/>
      <c r="C2178" s="18"/>
      <c r="D2178" s="19"/>
      <c r="E2178" s="20"/>
      <c r="F2178" s="66"/>
      <c r="G2178" s="18"/>
      <c r="H2178" s="9" t="str">
        <f t="shared" ref="H2178:H2241" si="232">IF(COUNTA($B2178)&gt;0,IF(COUNTIFS($B$2:$B$2502,$B2178,$C$2:$C$2502,$C2178,$D$2:$D$2502,$D2178)&gt;1,"Duplicato","ok"),"-")</f>
        <v>-</v>
      </c>
      <c r="I2178" s="109" t="str">
        <f t="shared" si="225"/>
        <v xml:space="preserve"> </v>
      </c>
      <c r="J2178" s="10" t="str">
        <f t="shared" si="226"/>
        <v>-</v>
      </c>
      <c r="K2178" s="10" t="str">
        <f t="shared" ref="K2178:K2241" si="233">IF($B2178&gt;"",VLOOKUP($E2178&amp;$D2178,_DeterminaCategorie,3,TRUE),"-")</f>
        <v>-</v>
      </c>
      <c r="L2178" s="10" t="str">
        <f t="shared" ref="L2178:L2241" si="234">IF($B2178&gt;"",VLOOKUP($E2178&amp;$D2178,_DeterminaCategorie,4,TRUE),"-")</f>
        <v>-</v>
      </c>
      <c r="M2178" s="10" t="str">
        <f t="shared" ref="M2178:M2241" si="235">IF($B2178&gt;"",VLOOKUP($E2178&amp;$D2178,_DeterminaCategorie,6,TRUE),"-")</f>
        <v>-</v>
      </c>
      <c r="N2178" s="10" t="str">
        <f t="shared" ref="N2178:N2241" si="236">IF($B2178&gt;"",VLOOKUP($E2178&amp;$D2178,_DeterminaCategorie,7,TRUE),"-")</f>
        <v>-</v>
      </c>
    </row>
    <row r="2179" spans="1:14">
      <c r="A2179" s="62" t="s">
        <v>18</v>
      </c>
      <c r="B2179" s="18"/>
      <c r="C2179" s="18"/>
      <c r="D2179" s="19"/>
      <c r="E2179" s="20"/>
      <c r="F2179" s="66"/>
      <c r="G2179" s="18"/>
      <c r="H2179" s="9" t="str">
        <f t="shared" si="232"/>
        <v>-</v>
      </c>
      <c r="I2179" s="109" t="str">
        <f t="shared" si="225"/>
        <v xml:space="preserve"> </v>
      </c>
      <c r="J2179" s="10" t="str">
        <f t="shared" si="226"/>
        <v>-</v>
      </c>
      <c r="K2179" s="10" t="str">
        <f t="shared" si="233"/>
        <v>-</v>
      </c>
      <c r="L2179" s="10" t="str">
        <f t="shared" si="234"/>
        <v>-</v>
      </c>
      <c r="M2179" s="10" t="str">
        <f t="shared" si="235"/>
        <v>-</v>
      </c>
      <c r="N2179" s="10" t="str">
        <f t="shared" si="236"/>
        <v>-</v>
      </c>
    </row>
    <row r="2180" spans="1:14">
      <c r="A2180" s="62" t="s">
        <v>18</v>
      </c>
      <c r="B2180" s="18"/>
      <c r="C2180" s="18"/>
      <c r="D2180" s="19"/>
      <c r="E2180" s="20"/>
      <c r="F2180" s="66"/>
      <c r="G2180" s="18"/>
      <c r="H2180" s="9" t="str">
        <f t="shared" si="232"/>
        <v>-</v>
      </c>
      <c r="I2180" s="109" t="str">
        <f t="shared" si="225"/>
        <v xml:space="preserve"> </v>
      </c>
      <c r="J2180" s="10" t="str">
        <f t="shared" si="226"/>
        <v>-</v>
      </c>
      <c r="K2180" s="10" t="str">
        <f t="shared" si="233"/>
        <v>-</v>
      </c>
      <c r="L2180" s="10" t="str">
        <f t="shared" si="234"/>
        <v>-</v>
      </c>
      <c r="M2180" s="10" t="str">
        <f t="shared" si="235"/>
        <v>-</v>
      </c>
      <c r="N2180" s="10" t="str">
        <f t="shared" si="236"/>
        <v>-</v>
      </c>
    </row>
    <row r="2181" spans="1:14">
      <c r="A2181" s="62" t="s">
        <v>18</v>
      </c>
      <c r="B2181" s="18"/>
      <c r="C2181" s="18"/>
      <c r="D2181" s="19"/>
      <c r="E2181" s="20"/>
      <c r="F2181" s="66"/>
      <c r="G2181" s="18"/>
      <c r="H2181" s="9" t="str">
        <f t="shared" si="232"/>
        <v>-</v>
      </c>
      <c r="I2181" s="109" t="str">
        <f t="shared" si="225"/>
        <v xml:space="preserve"> </v>
      </c>
      <c r="J2181" s="10" t="str">
        <f t="shared" si="226"/>
        <v>-</v>
      </c>
      <c r="K2181" s="10" t="str">
        <f t="shared" si="233"/>
        <v>-</v>
      </c>
      <c r="L2181" s="10" t="str">
        <f t="shared" si="234"/>
        <v>-</v>
      </c>
      <c r="M2181" s="10" t="str">
        <f t="shared" si="235"/>
        <v>-</v>
      </c>
      <c r="N2181" s="10" t="str">
        <f t="shared" si="236"/>
        <v>-</v>
      </c>
    </row>
    <row r="2182" spans="1:14">
      <c r="A2182" s="62" t="s">
        <v>18</v>
      </c>
      <c r="B2182" s="18"/>
      <c r="C2182" s="18"/>
      <c r="D2182" s="19"/>
      <c r="E2182" s="20"/>
      <c r="F2182" s="66"/>
      <c r="G2182" s="18"/>
      <c r="H2182" s="9" t="str">
        <f t="shared" si="232"/>
        <v>-</v>
      </c>
      <c r="I2182" s="109" t="str">
        <f t="shared" si="225"/>
        <v xml:space="preserve"> </v>
      </c>
      <c r="J2182" s="10" t="str">
        <f t="shared" si="226"/>
        <v>-</v>
      </c>
      <c r="K2182" s="10" t="str">
        <f t="shared" si="233"/>
        <v>-</v>
      </c>
      <c r="L2182" s="10" t="str">
        <f t="shared" si="234"/>
        <v>-</v>
      </c>
      <c r="M2182" s="10" t="str">
        <f t="shared" si="235"/>
        <v>-</v>
      </c>
      <c r="N2182" s="10" t="str">
        <f t="shared" si="236"/>
        <v>-</v>
      </c>
    </row>
    <row r="2183" spans="1:14">
      <c r="A2183" s="62" t="s">
        <v>18</v>
      </c>
      <c r="B2183" s="18"/>
      <c r="C2183" s="18"/>
      <c r="D2183" s="19"/>
      <c r="E2183" s="20"/>
      <c r="F2183" s="66"/>
      <c r="G2183" s="18"/>
      <c r="H2183" s="9" t="str">
        <f t="shared" si="232"/>
        <v>-</v>
      </c>
      <c r="I2183" s="109" t="str">
        <f t="shared" si="225"/>
        <v xml:space="preserve"> </v>
      </c>
      <c r="J2183" s="10" t="str">
        <f t="shared" si="226"/>
        <v>-</v>
      </c>
      <c r="K2183" s="10" t="str">
        <f t="shared" si="233"/>
        <v>-</v>
      </c>
      <c r="L2183" s="10" t="str">
        <f t="shared" si="234"/>
        <v>-</v>
      </c>
      <c r="M2183" s="10" t="str">
        <f t="shared" si="235"/>
        <v>-</v>
      </c>
      <c r="N2183" s="10" t="str">
        <f t="shared" si="236"/>
        <v>-</v>
      </c>
    </row>
    <row r="2184" spans="1:14">
      <c r="A2184" s="62" t="s">
        <v>18</v>
      </c>
      <c r="B2184" s="18"/>
      <c r="C2184" s="18"/>
      <c r="D2184" s="19"/>
      <c r="E2184" s="20"/>
      <c r="F2184" s="66"/>
      <c r="G2184" s="18"/>
      <c r="H2184" s="9" t="str">
        <f t="shared" si="232"/>
        <v>-</v>
      </c>
      <c r="I2184" s="109" t="str">
        <f t="shared" si="225"/>
        <v xml:space="preserve"> </v>
      </c>
      <c r="J2184" s="10" t="str">
        <f t="shared" si="226"/>
        <v>-</v>
      </c>
      <c r="K2184" s="10" t="str">
        <f t="shared" si="233"/>
        <v>-</v>
      </c>
      <c r="L2184" s="10" t="str">
        <f t="shared" si="234"/>
        <v>-</v>
      </c>
      <c r="M2184" s="10" t="str">
        <f t="shared" si="235"/>
        <v>-</v>
      </c>
      <c r="N2184" s="10" t="str">
        <f t="shared" si="236"/>
        <v>-</v>
      </c>
    </row>
    <row r="2185" spans="1:14">
      <c r="A2185" s="62" t="s">
        <v>18</v>
      </c>
      <c r="B2185" s="18"/>
      <c r="C2185" s="18"/>
      <c r="D2185" s="19"/>
      <c r="E2185" s="20"/>
      <c r="F2185" s="66"/>
      <c r="G2185" s="18"/>
      <c r="H2185" s="9" t="str">
        <f t="shared" si="232"/>
        <v>-</v>
      </c>
      <c r="I2185" s="109" t="str">
        <f t="shared" si="225"/>
        <v xml:space="preserve"> </v>
      </c>
      <c r="J2185" s="10" t="str">
        <f t="shared" si="226"/>
        <v>-</v>
      </c>
      <c r="K2185" s="10" t="str">
        <f t="shared" si="233"/>
        <v>-</v>
      </c>
      <c r="L2185" s="10" t="str">
        <f t="shared" si="234"/>
        <v>-</v>
      </c>
      <c r="M2185" s="10" t="str">
        <f t="shared" si="235"/>
        <v>-</v>
      </c>
      <c r="N2185" s="10" t="str">
        <f t="shared" si="236"/>
        <v>-</v>
      </c>
    </row>
    <row r="2186" spans="1:14">
      <c r="A2186" s="62" t="s">
        <v>18</v>
      </c>
      <c r="B2186" s="18"/>
      <c r="C2186" s="18"/>
      <c r="D2186" s="19"/>
      <c r="E2186" s="20"/>
      <c r="F2186" s="66"/>
      <c r="G2186" s="18"/>
      <c r="H2186" s="9" t="str">
        <f t="shared" si="232"/>
        <v>-</v>
      </c>
      <c r="I2186" s="109" t="str">
        <f t="shared" si="225"/>
        <v xml:space="preserve"> </v>
      </c>
      <c r="J2186" s="10" t="str">
        <f t="shared" si="226"/>
        <v>-</v>
      </c>
      <c r="K2186" s="10" t="str">
        <f t="shared" si="233"/>
        <v>-</v>
      </c>
      <c r="L2186" s="10" t="str">
        <f t="shared" si="234"/>
        <v>-</v>
      </c>
      <c r="M2186" s="10" t="str">
        <f t="shared" si="235"/>
        <v>-</v>
      </c>
      <c r="N2186" s="10" t="str">
        <f t="shared" si="236"/>
        <v>-</v>
      </c>
    </row>
    <row r="2187" spans="1:14">
      <c r="A2187" s="62" t="s">
        <v>18</v>
      </c>
      <c r="B2187" s="18"/>
      <c r="C2187" s="18"/>
      <c r="D2187" s="19"/>
      <c r="E2187" s="20"/>
      <c r="F2187" s="66"/>
      <c r="G2187" s="18"/>
      <c r="H2187" s="9" t="str">
        <f t="shared" si="232"/>
        <v>-</v>
      </c>
      <c r="I2187" s="109" t="str">
        <f t="shared" si="225"/>
        <v xml:space="preserve"> </v>
      </c>
      <c r="J2187" s="10" t="str">
        <f t="shared" si="226"/>
        <v>-</v>
      </c>
      <c r="K2187" s="10" t="str">
        <f t="shared" si="233"/>
        <v>-</v>
      </c>
      <c r="L2187" s="10" t="str">
        <f t="shared" si="234"/>
        <v>-</v>
      </c>
      <c r="M2187" s="10" t="str">
        <f t="shared" si="235"/>
        <v>-</v>
      </c>
      <c r="N2187" s="10" t="str">
        <f t="shared" si="236"/>
        <v>-</v>
      </c>
    </row>
    <row r="2188" spans="1:14">
      <c r="A2188" s="62" t="s">
        <v>18</v>
      </c>
      <c r="B2188" s="18"/>
      <c r="C2188" s="18"/>
      <c r="D2188" s="19"/>
      <c r="E2188" s="20"/>
      <c r="F2188" s="66"/>
      <c r="G2188" s="18"/>
      <c r="H2188" s="9" t="str">
        <f t="shared" si="232"/>
        <v>-</v>
      </c>
      <c r="I2188" s="109" t="str">
        <f t="shared" si="225"/>
        <v xml:space="preserve"> </v>
      </c>
      <c r="J2188" s="10" t="str">
        <f t="shared" si="226"/>
        <v>-</v>
      </c>
      <c r="K2188" s="10" t="str">
        <f t="shared" si="233"/>
        <v>-</v>
      </c>
      <c r="L2188" s="10" t="str">
        <f t="shared" si="234"/>
        <v>-</v>
      </c>
      <c r="M2188" s="10" t="str">
        <f t="shared" si="235"/>
        <v>-</v>
      </c>
      <c r="N2188" s="10" t="str">
        <f t="shared" si="236"/>
        <v>-</v>
      </c>
    </row>
    <row r="2189" spans="1:14">
      <c r="A2189" s="62" t="s">
        <v>18</v>
      </c>
      <c r="B2189" s="18"/>
      <c r="C2189" s="18"/>
      <c r="D2189" s="19"/>
      <c r="E2189" s="20"/>
      <c r="F2189" s="66"/>
      <c r="G2189" s="18"/>
      <c r="H2189" s="9" t="str">
        <f t="shared" si="232"/>
        <v>-</v>
      </c>
      <c r="I2189" s="109" t="str">
        <f t="shared" si="225"/>
        <v xml:space="preserve"> </v>
      </c>
      <c r="J2189" s="10" t="str">
        <f t="shared" si="226"/>
        <v>-</v>
      </c>
      <c r="K2189" s="10" t="str">
        <f t="shared" si="233"/>
        <v>-</v>
      </c>
      <c r="L2189" s="10" t="str">
        <f t="shared" si="234"/>
        <v>-</v>
      </c>
      <c r="M2189" s="10" t="str">
        <f t="shared" si="235"/>
        <v>-</v>
      </c>
      <c r="N2189" s="10" t="str">
        <f t="shared" si="236"/>
        <v>-</v>
      </c>
    </row>
    <row r="2190" spans="1:14">
      <c r="A2190" s="62" t="s">
        <v>18</v>
      </c>
      <c r="B2190" s="18"/>
      <c r="C2190" s="18"/>
      <c r="D2190" s="19"/>
      <c r="E2190" s="20"/>
      <c r="F2190" s="66"/>
      <c r="G2190" s="18"/>
      <c r="H2190" s="9" t="str">
        <f t="shared" si="232"/>
        <v>-</v>
      </c>
      <c r="I2190" s="109" t="str">
        <f t="shared" si="225"/>
        <v xml:space="preserve"> </v>
      </c>
      <c r="J2190" s="10" t="str">
        <f t="shared" si="226"/>
        <v>-</v>
      </c>
      <c r="K2190" s="10" t="str">
        <f t="shared" si="233"/>
        <v>-</v>
      </c>
      <c r="L2190" s="10" t="str">
        <f t="shared" si="234"/>
        <v>-</v>
      </c>
      <c r="M2190" s="10" t="str">
        <f t="shared" si="235"/>
        <v>-</v>
      </c>
      <c r="N2190" s="10" t="str">
        <f t="shared" si="236"/>
        <v>-</v>
      </c>
    </row>
    <row r="2191" spans="1:14">
      <c r="A2191" s="62" t="s">
        <v>18</v>
      </c>
      <c r="B2191" s="18"/>
      <c r="C2191" s="18"/>
      <c r="D2191" s="19"/>
      <c r="E2191" s="20"/>
      <c r="F2191" s="66"/>
      <c r="G2191" s="18"/>
      <c r="H2191" s="9" t="str">
        <f t="shared" si="232"/>
        <v>-</v>
      </c>
      <c r="I2191" s="109" t="str">
        <f t="shared" si="225"/>
        <v xml:space="preserve"> </v>
      </c>
      <c r="J2191" s="10" t="str">
        <f t="shared" si="226"/>
        <v>-</v>
      </c>
      <c r="K2191" s="10" t="str">
        <f t="shared" si="233"/>
        <v>-</v>
      </c>
      <c r="L2191" s="10" t="str">
        <f t="shared" si="234"/>
        <v>-</v>
      </c>
      <c r="M2191" s="10" t="str">
        <f t="shared" si="235"/>
        <v>-</v>
      </c>
      <c r="N2191" s="10" t="str">
        <f t="shared" si="236"/>
        <v>-</v>
      </c>
    </row>
    <row r="2192" spans="1:14">
      <c r="A2192" s="62" t="s">
        <v>18</v>
      </c>
      <c r="B2192" s="18"/>
      <c r="C2192" s="18"/>
      <c r="D2192" s="19"/>
      <c r="E2192" s="20"/>
      <c r="F2192" s="66"/>
      <c r="G2192" s="18"/>
      <c r="H2192" s="9" t="str">
        <f t="shared" si="232"/>
        <v>-</v>
      </c>
      <c r="I2192" s="109" t="str">
        <f t="shared" si="225"/>
        <v xml:space="preserve"> </v>
      </c>
      <c r="J2192" s="10" t="str">
        <f t="shared" si="226"/>
        <v>-</v>
      </c>
      <c r="K2192" s="10" t="str">
        <f t="shared" si="233"/>
        <v>-</v>
      </c>
      <c r="L2192" s="10" t="str">
        <f t="shared" si="234"/>
        <v>-</v>
      </c>
      <c r="M2192" s="10" t="str">
        <f t="shared" si="235"/>
        <v>-</v>
      </c>
      <c r="N2192" s="10" t="str">
        <f t="shared" si="236"/>
        <v>-</v>
      </c>
    </row>
    <row r="2193" spans="1:14">
      <c r="A2193" s="62" t="s">
        <v>18</v>
      </c>
      <c r="B2193" s="18"/>
      <c r="C2193" s="18"/>
      <c r="D2193" s="19"/>
      <c r="E2193" s="20"/>
      <c r="F2193" s="66"/>
      <c r="G2193" s="18"/>
      <c r="H2193" s="9" t="str">
        <f t="shared" si="232"/>
        <v>-</v>
      </c>
      <c r="I2193" s="109" t="str">
        <f t="shared" si="225"/>
        <v xml:space="preserve"> </v>
      </c>
      <c r="J2193" s="10" t="str">
        <f t="shared" si="226"/>
        <v>-</v>
      </c>
      <c r="K2193" s="10" t="str">
        <f t="shared" si="233"/>
        <v>-</v>
      </c>
      <c r="L2193" s="10" t="str">
        <f t="shared" si="234"/>
        <v>-</v>
      </c>
      <c r="M2193" s="10" t="str">
        <f t="shared" si="235"/>
        <v>-</v>
      </c>
      <c r="N2193" s="10" t="str">
        <f t="shared" si="236"/>
        <v>-</v>
      </c>
    </row>
    <row r="2194" spans="1:14">
      <c r="A2194" s="62" t="s">
        <v>18</v>
      </c>
      <c r="B2194" s="18"/>
      <c r="C2194" s="18"/>
      <c r="D2194" s="19"/>
      <c r="E2194" s="20"/>
      <c r="F2194" s="66"/>
      <c r="G2194" s="18"/>
      <c r="H2194" s="9" t="str">
        <f t="shared" si="232"/>
        <v>-</v>
      </c>
      <c r="I2194" s="109" t="str">
        <f t="shared" si="225"/>
        <v xml:space="preserve"> </v>
      </c>
      <c r="J2194" s="10" t="str">
        <f t="shared" si="226"/>
        <v>-</v>
      </c>
      <c r="K2194" s="10" t="str">
        <f t="shared" si="233"/>
        <v>-</v>
      </c>
      <c r="L2194" s="10" t="str">
        <f t="shared" si="234"/>
        <v>-</v>
      </c>
      <c r="M2194" s="10" t="str">
        <f t="shared" si="235"/>
        <v>-</v>
      </c>
      <c r="N2194" s="10" t="str">
        <f t="shared" si="236"/>
        <v>-</v>
      </c>
    </row>
    <row r="2195" spans="1:14">
      <c r="A2195" s="62" t="s">
        <v>18</v>
      </c>
      <c r="B2195" s="18"/>
      <c r="C2195" s="18"/>
      <c r="D2195" s="19"/>
      <c r="E2195" s="20"/>
      <c r="F2195" s="66"/>
      <c r="G2195" s="18"/>
      <c r="H2195" s="9" t="str">
        <f t="shared" si="232"/>
        <v>-</v>
      </c>
      <c r="I2195" s="109" t="str">
        <f t="shared" si="225"/>
        <v xml:space="preserve"> </v>
      </c>
      <c r="J2195" s="10" t="str">
        <f t="shared" si="226"/>
        <v>-</v>
      </c>
      <c r="K2195" s="10" t="str">
        <f t="shared" si="233"/>
        <v>-</v>
      </c>
      <c r="L2195" s="10" t="str">
        <f t="shared" si="234"/>
        <v>-</v>
      </c>
      <c r="M2195" s="10" t="str">
        <f t="shared" si="235"/>
        <v>-</v>
      </c>
      <c r="N2195" s="10" t="str">
        <f t="shared" si="236"/>
        <v>-</v>
      </c>
    </row>
    <row r="2196" spans="1:14">
      <c r="A2196" s="62" t="s">
        <v>18</v>
      </c>
      <c r="B2196" s="18"/>
      <c r="C2196" s="18"/>
      <c r="D2196" s="19"/>
      <c r="E2196" s="20"/>
      <c r="F2196" s="66"/>
      <c r="G2196" s="18"/>
      <c r="H2196" s="9" t="str">
        <f t="shared" si="232"/>
        <v>-</v>
      </c>
      <c r="I2196" s="109" t="str">
        <f t="shared" si="225"/>
        <v xml:space="preserve"> </v>
      </c>
      <c r="J2196" s="10" t="str">
        <f t="shared" si="226"/>
        <v>-</v>
      </c>
      <c r="K2196" s="10" t="str">
        <f t="shared" si="233"/>
        <v>-</v>
      </c>
      <c r="L2196" s="10" t="str">
        <f t="shared" si="234"/>
        <v>-</v>
      </c>
      <c r="M2196" s="10" t="str">
        <f t="shared" si="235"/>
        <v>-</v>
      </c>
      <c r="N2196" s="10" t="str">
        <f t="shared" si="236"/>
        <v>-</v>
      </c>
    </row>
    <row r="2197" spans="1:14">
      <c r="A2197" s="62" t="s">
        <v>18</v>
      </c>
      <c r="B2197" s="18"/>
      <c r="C2197" s="18"/>
      <c r="D2197" s="19"/>
      <c r="E2197" s="20"/>
      <c r="F2197" s="66"/>
      <c r="G2197" s="18"/>
      <c r="H2197" s="9" t="str">
        <f t="shared" si="232"/>
        <v>-</v>
      </c>
      <c r="I2197" s="109" t="str">
        <f t="shared" si="225"/>
        <v xml:space="preserve"> </v>
      </c>
      <c r="J2197" s="10" t="str">
        <f t="shared" si="226"/>
        <v>-</v>
      </c>
      <c r="K2197" s="10" t="str">
        <f t="shared" si="233"/>
        <v>-</v>
      </c>
      <c r="L2197" s="10" t="str">
        <f t="shared" si="234"/>
        <v>-</v>
      </c>
      <c r="M2197" s="10" t="str">
        <f t="shared" si="235"/>
        <v>-</v>
      </c>
      <c r="N2197" s="10" t="str">
        <f t="shared" si="236"/>
        <v>-</v>
      </c>
    </row>
    <row r="2198" spans="1:14">
      <c r="A2198" s="62" t="s">
        <v>18</v>
      </c>
      <c r="B2198" s="18"/>
      <c r="C2198" s="18"/>
      <c r="D2198" s="19"/>
      <c r="E2198" s="20"/>
      <c r="F2198" s="66"/>
      <c r="G2198" s="18"/>
      <c r="H2198" s="9" t="str">
        <f t="shared" si="232"/>
        <v>-</v>
      </c>
      <c r="I2198" s="109" t="str">
        <f t="shared" si="225"/>
        <v xml:space="preserve"> </v>
      </c>
      <c r="J2198" s="10" t="str">
        <f t="shared" si="226"/>
        <v>-</v>
      </c>
      <c r="K2198" s="10" t="str">
        <f t="shared" si="233"/>
        <v>-</v>
      </c>
      <c r="L2198" s="10" t="str">
        <f t="shared" si="234"/>
        <v>-</v>
      </c>
      <c r="M2198" s="10" t="str">
        <f t="shared" si="235"/>
        <v>-</v>
      </c>
      <c r="N2198" s="10" t="str">
        <f t="shared" si="236"/>
        <v>-</v>
      </c>
    </row>
    <row r="2199" spans="1:14">
      <c r="A2199" s="62" t="s">
        <v>18</v>
      </c>
      <c r="B2199" s="18"/>
      <c r="C2199" s="18"/>
      <c r="D2199" s="19"/>
      <c r="E2199" s="20"/>
      <c r="F2199" s="66"/>
      <c r="G2199" s="18"/>
      <c r="H2199" s="9" t="str">
        <f t="shared" si="232"/>
        <v>-</v>
      </c>
      <c r="I2199" s="109" t="str">
        <f t="shared" si="225"/>
        <v xml:space="preserve"> </v>
      </c>
      <c r="J2199" s="10" t="str">
        <f t="shared" si="226"/>
        <v>-</v>
      </c>
      <c r="K2199" s="10" t="str">
        <f t="shared" si="233"/>
        <v>-</v>
      </c>
      <c r="L2199" s="10" t="str">
        <f t="shared" si="234"/>
        <v>-</v>
      </c>
      <c r="M2199" s="10" t="str">
        <f t="shared" si="235"/>
        <v>-</v>
      </c>
      <c r="N2199" s="10" t="str">
        <f t="shared" si="236"/>
        <v>-</v>
      </c>
    </row>
    <row r="2200" spans="1:14">
      <c r="A2200" s="62" t="s">
        <v>18</v>
      </c>
      <c r="B2200" s="18"/>
      <c r="C2200" s="18"/>
      <c r="D2200" s="19"/>
      <c r="E2200" s="20"/>
      <c r="F2200" s="66"/>
      <c r="G2200" s="18"/>
      <c r="H2200" s="9" t="str">
        <f t="shared" si="232"/>
        <v>-</v>
      </c>
      <c r="I2200" s="109" t="str">
        <f t="shared" si="225"/>
        <v xml:space="preserve"> </v>
      </c>
      <c r="J2200" s="10" t="str">
        <f t="shared" si="226"/>
        <v>-</v>
      </c>
      <c r="K2200" s="10" t="str">
        <f t="shared" si="233"/>
        <v>-</v>
      </c>
      <c r="L2200" s="10" t="str">
        <f t="shared" si="234"/>
        <v>-</v>
      </c>
      <c r="M2200" s="10" t="str">
        <f t="shared" si="235"/>
        <v>-</v>
      </c>
      <c r="N2200" s="10" t="str">
        <f t="shared" si="236"/>
        <v>-</v>
      </c>
    </row>
    <row r="2201" spans="1:14">
      <c r="A2201" s="62" t="s">
        <v>18</v>
      </c>
      <c r="B2201" s="18"/>
      <c r="C2201" s="18"/>
      <c r="D2201" s="19"/>
      <c r="E2201" s="20"/>
      <c r="F2201" s="66"/>
      <c r="G2201" s="18"/>
      <c r="H2201" s="9" t="str">
        <f t="shared" si="232"/>
        <v>-</v>
      </c>
      <c r="I2201" s="109" t="str">
        <f t="shared" si="225"/>
        <v xml:space="preserve"> </v>
      </c>
      <c r="J2201" s="10" t="str">
        <f t="shared" si="226"/>
        <v>-</v>
      </c>
      <c r="K2201" s="10" t="str">
        <f t="shared" si="233"/>
        <v>-</v>
      </c>
      <c r="L2201" s="10" t="str">
        <f t="shared" si="234"/>
        <v>-</v>
      </c>
      <c r="M2201" s="10" t="str">
        <f t="shared" si="235"/>
        <v>-</v>
      </c>
      <c r="N2201" s="10" t="str">
        <f t="shared" si="236"/>
        <v>-</v>
      </c>
    </row>
    <row r="2202" spans="1:14">
      <c r="A2202" s="62" t="s">
        <v>18</v>
      </c>
      <c r="B2202" s="18"/>
      <c r="C2202" s="18"/>
      <c r="D2202" s="19"/>
      <c r="E2202" s="20"/>
      <c r="F2202" s="66"/>
      <c r="G2202" s="18"/>
      <c r="H2202" s="9" t="str">
        <f t="shared" si="232"/>
        <v>-</v>
      </c>
      <c r="I2202" s="109" t="str">
        <f t="shared" si="225"/>
        <v xml:space="preserve"> </v>
      </c>
      <c r="J2202" s="10" t="str">
        <f t="shared" si="226"/>
        <v>-</v>
      </c>
      <c r="K2202" s="10" t="str">
        <f t="shared" si="233"/>
        <v>-</v>
      </c>
      <c r="L2202" s="10" t="str">
        <f t="shared" si="234"/>
        <v>-</v>
      </c>
      <c r="M2202" s="10" t="str">
        <f t="shared" si="235"/>
        <v>-</v>
      </c>
      <c r="N2202" s="10" t="str">
        <f t="shared" si="236"/>
        <v>-</v>
      </c>
    </row>
    <row r="2203" spans="1:14">
      <c r="A2203" s="62" t="s">
        <v>18</v>
      </c>
      <c r="B2203" s="18"/>
      <c r="C2203" s="18"/>
      <c r="D2203" s="19"/>
      <c r="E2203" s="20"/>
      <c r="F2203" s="66"/>
      <c r="G2203" s="18"/>
      <c r="H2203" s="9" t="str">
        <f t="shared" si="232"/>
        <v>-</v>
      </c>
      <c r="I2203" s="109" t="str">
        <f t="shared" si="225"/>
        <v xml:space="preserve"> </v>
      </c>
      <c r="J2203" s="10" t="str">
        <f t="shared" si="226"/>
        <v>-</v>
      </c>
      <c r="K2203" s="10" t="str">
        <f t="shared" si="233"/>
        <v>-</v>
      </c>
      <c r="L2203" s="10" t="str">
        <f t="shared" si="234"/>
        <v>-</v>
      </c>
      <c r="M2203" s="10" t="str">
        <f t="shared" si="235"/>
        <v>-</v>
      </c>
      <c r="N2203" s="10" t="str">
        <f t="shared" si="236"/>
        <v>-</v>
      </c>
    </row>
    <row r="2204" spans="1:14">
      <c r="A2204" s="62" t="s">
        <v>18</v>
      </c>
      <c r="B2204" s="18"/>
      <c r="C2204" s="18"/>
      <c r="D2204" s="19"/>
      <c r="E2204" s="20"/>
      <c r="F2204" s="66"/>
      <c r="G2204" s="18"/>
      <c r="H2204" s="9" t="str">
        <f t="shared" si="232"/>
        <v>-</v>
      </c>
      <c r="I2204" s="109" t="str">
        <f t="shared" si="225"/>
        <v xml:space="preserve"> </v>
      </c>
      <c r="J2204" s="10" t="str">
        <f t="shared" si="226"/>
        <v>-</v>
      </c>
      <c r="K2204" s="10" t="str">
        <f t="shared" si="233"/>
        <v>-</v>
      </c>
      <c r="L2204" s="10" t="str">
        <f t="shared" si="234"/>
        <v>-</v>
      </c>
      <c r="M2204" s="10" t="str">
        <f t="shared" si="235"/>
        <v>-</v>
      </c>
      <c r="N2204" s="10" t="str">
        <f t="shared" si="236"/>
        <v>-</v>
      </c>
    </row>
    <row r="2205" spans="1:14">
      <c r="A2205" s="62" t="s">
        <v>18</v>
      </c>
      <c r="B2205" s="18"/>
      <c r="C2205" s="18"/>
      <c r="D2205" s="19"/>
      <c r="E2205" s="20"/>
      <c r="F2205" s="66"/>
      <c r="G2205" s="18"/>
      <c r="H2205" s="9" t="str">
        <f t="shared" si="232"/>
        <v>-</v>
      </c>
      <c r="I2205" s="109" t="str">
        <f t="shared" si="225"/>
        <v xml:space="preserve"> </v>
      </c>
      <c r="J2205" s="10" t="str">
        <f t="shared" si="226"/>
        <v>-</v>
      </c>
      <c r="K2205" s="10" t="str">
        <f t="shared" si="233"/>
        <v>-</v>
      </c>
      <c r="L2205" s="10" t="str">
        <f t="shared" si="234"/>
        <v>-</v>
      </c>
      <c r="M2205" s="10" t="str">
        <f t="shared" si="235"/>
        <v>-</v>
      </c>
      <c r="N2205" s="10" t="str">
        <f t="shared" si="236"/>
        <v>-</v>
      </c>
    </row>
    <row r="2206" spans="1:14">
      <c r="A2206" s="62" t="s">
        <v>18</v>
      </c>
      <c r="B2206" s="18"/>
      <c r="C2206" s="18"/>
      <c r="D2206" s="19"/>
      <c r="E2206" s="20"/>
      <c r="F2206" s="66"/>
      <c r="G2206" s="18"/>
      <c r="H2206" s="9" t="str">
        <f t="shared" si="232"/>
        <v>-</v>
      </c>
      <c r="I2206" s="109" t="str">
        <f t="shared" si="225"/>
        <v xml:space="preserve"> </v>
      </c>
      <c r="J2206" s="10" t="str">
        <f t="shared" si="226"/>
        <v>-</v>
      </c>
      <c r="K2206" s="10" t="str">
        <f t="shared" si="233"/>
        <v>-</v>
      </c>
      <c r="L2206" s="10" t="str">
        <f t="shared" si="234"/>
        <v>-</v>
      </c>
      <c r="M2206" s="10" t="str">
        <f t="shared" si="235"/>
        <v>-</v>
      </c>
      <c r="N2206" s="10" t="str">
        <f t="shared" si="236"/>
        <v>-</v>
      </c>
    </row>
    <row r="2207" spans="1:14">
      <c r="A2207" s="62" t="s">
        <v>18</v>
      </c>
      <c r="B2207" s="18"/>
      <c r="C2207" s="18"/>
      <c r="D2207" s="19"/>
      <c r="E2207" s="20"/>
      <c r="F2207" s="66"/>
      <c r="G2207" s="18"/>
      <c r="H2207" s="9" t="str">
        <f t="shared" si="232"/>
        <v>-</v>
      </c>
      <c r="I2207" s="109" t="str">
        <f t="shared" si="225"/>
        <v xml:space="preserve"> </v>
      </c>
      <c r="J2207" s="10" t="str">
        <f t="shared" si="226"/>
        <v>-</v>
      </c>
      <c r="K2207" s="10" t="str">
        <f t="shared" si="233"/>
        <v>-</v>
      </c>
      <c r="L2207" s="10" t="str">
        <f t="shared" si="234"/>
        <v>-</v>
      </c>
      <c r="M2207" s="10" t="str">
        <f t="shared" si="235"/>
        <v>-</v>
      </c>
      <c r="N2207" s="10" t="str">
        <f t="shared" si="236"/>
        <v>-</v>
      </c>
    </row>
    <row r="2208" spans="1:14">
      <c r="A2208" s="62" t="s">
        <v>18</v>
      </c>
      <c r="B2208" s="18"/>
      <c r="C2208" s="18"/>
      <c r="D2208" s="19"/>
      <c r="E2208" s="20"/>
      <c r="F2208" s="66"/>
      <c r="G2208" s="18"/>
      <c r="H2208" s="9" t="str">
        <f t="shared" si="232"/>
        <v>-</v>
      </c>
      <c r="I2208" s="109" t="str">
        <f t="shared" si="225"/>
        <v xml:space="preserve"> </v>
      </c>
      <c r="J2208" s="10" t="str">
        <f t="shared" si="226"/>
        <v>-</v>
      </c>
      <c r="K2208" s="10" t="str">
        <f t="shared" si="233"/>
        <v>-</v>
      </c>
      <c r="L2208" s="10" t="str">
        <f t="shared" si="234"/>
        <v>-</v>
      </c>
      <c r="M2208" s="10" t="str">
        <f t="shared" si="235"/>
        <v>-</v>
      </c>
      <c r="N2208" s="10" t="str">
        <f t="shared" si="236"/>
        <v>-</v>
      </c>
    </row>
    <row r="2209" spans="1:14">
      <c r="A2209" s="62" t="s">
        <v>18</v>
      </c>
      <c r="B2209" s="18"/>
      <c r="C2209" s="18"/>
      <c r="D2209" s="19"/>
      <c r="E2209" s="20"/>
      <c r="F2209" s="66"/>
      <c r="G2209" s="18"/>
      <c r="H2209" s="9" t="str">
        <f t="shared" si="232"/>
        <v>-</v>
      </c>
      <c r="I2209" s="109" t="str">
        <f t="shared" si="225"/>
        <v xml:space="preserve"> </v>
      </c>
      <c r="J2209" s="10" t="str">
        <f t="shared" si="226"/>
        <v>-</v>
      </c>
      <c r="K2209" s="10" t="str">
        <f t="shared" si="233"/>
        <v>-</v>
      </c>
      <c r="L2209" s="10" t="str">
        <f t="shared" si="234"/>
        <v>-</v>
      </c>
      <c r="M2209" s="10" t="str">
        <f t="shared" si="235"/>
        <v>-</v>
      </c>
      <c r="N2209" s="10" t="str">
        <f t="shared" si="236"/>
        <v>-</v>
      </c>
    </row>
    <row r="2210" spans="1:14">
      <c r="A2210" s="62" t="s">
        <v>18</v>
      </c>
      <c r="B2210" s="18"/>
      <c r="C2210" s="18"/>
      <c r="D2210" s="19"/>
      <c r="E2210" s="20"/>
      <c r="F2210" s="66"/>
      <c r="G2210" s="18"/>
      <c r="H2210" s="9" t="str">
        <f t="shared" si="232"/>
        <v>-</v>
      </c>
      <c r="I2210" s="109" t="str">
        <f t="shared" si="225"/>
        <v xml:space="preserve"> </v>
      </c>
      <c r="J2210" s="10" t="str">
        <f t="shared" si="226"/>
        <v>-</v>
      </c>
      <c r="K2210" s="10" t="str">
        <f t="shared" si="233"/>
        <v>-</v>
      </c>
      <c r="L2210" s="10" t="str">
        <f t="shared" si="234"/>
        <v>-</v>
      </c>
      <c r="M2210" s="10" t="str">
        <f t="shared" si="235"/>
        <v>-</v>
      </c>
      <c r="N2210" s="10" t="str">
        <f t="shared" si="236"/>
        <v>-</v>
      </c>
    </row>
    <row r="2211" spans="1:14">
      <c r="A2211" s="62" t="s">
        <v>18</v>
      </c>
      <c r="B2211" s="18"/>
      <c r="C2211" s="18"/>
      <c r="D2211" s="19"/>
      <c r="E2211" s="20"/>
      <c r="F2211" s="66"/>
      <c r="G2211" s="18"/>
      <c r="H2211" s="9" t="str">
        <f t="shared" si="232"/>
        <v>-</v>
      </c>
      <c r="I2211" s="109" t="str">
        <f t="shared" si="225"/>
        <v xml:space="preserve"> </v>
      </c>
      <c r="J2211" s="10" t="str">
        <f t="shared" si="226"/>
        <v>-</v>
      </c>
      <c r="K2211" s="10" t="str">
        <f t="shared" si="233"/>
        <v>-</v>
      </c>
      <c r="L2211" s="10" t="str">
        <f t="shared" si="234"/>
        <v>-</v>
      </c>
      <c r="M2211" s="10" t="str">
        <f t="shared" si="235"/>
        <v>-</v>
      </c>
      <c r="N2211" s="10" t="str">
        <f t="shared" si="236"/>
        <v>-</v>
      </c>
    </row>
    <row r="2212" spans="1:14">
      <c r="A2212" s="62" t="s">
        <v>18</v>
      </c>
      <c r="B2212" s="18"/>
      <c r="C2212" s="18"/>
      <c r="D2212" s="19"/>
      <c r="E2212" s="20"/>
      <c r="F2212" s="66"/>
      <c r="G2212" s="18"/>
      <c r="H2212" s="9" t="str">
        <f t="shared" si="232"/>
        <v>-</v>
      </c>
      <c r="I2212" s="109" t="str">
        <f t="shared" si="225"/>
        <v xml:space="preserve"> </v>
      </c>
      <c r="J2212" s="10" t="str">
        <f t="shared" si="226"/>
        <v>-</v>
      </c>
      <c r="K2212" s="10" t="str">
        <f t="shared" si="233"/>
        <v>-</v>
      </c>
      <c r="L2212" s="10" t="str">
        <f t="shared" si="234"/>
        <v>-</v>
      </c>
      <c r="M2212" s="10" t="str">
        <f t="shared" si="235"/>
        <v>-</v>
      </c>
      <c r="N2212" s="10" t="str">
        <f t="shared" si="236"/>
        <v>-</v>
      </c>
    </row>
    <row r="2213" spans="1:14">
      <c r="A2213" s="62" t="s">
        <v>18</v>
      </c>
      <c r="B2213" s="18"/>
      <c r="C2213" s="18"/>
      <c r="D2213" s="19"/>
      <c r="E2213" s="20"/>
      <c r="F2213" s="66"/>
      <c r="G2213" s="18"/>
      <c r="H2213" s="9" t="str">
        <f t="shared" si="232"/>
        <v>-</v>
      </c>
      <c r="I2213" s="109" t="str">
        <f t="shared" si="225"/>
        <v xml:space="preserve"> </v>
      </c>
      <c r="J2213" s="10" t="str">
        <f t="shared" si="226"/>
        <v>-</v>
      </c>
      <c r="K2213" s="10" t="str">
        <f t="shared" si="233"/>
        <v>-</v>
      </c>
      <c r="L2213" s="10" t="str">
        <f t="shared" si="234"/>
        <v>-</v>
      </c>
      <c r="M2213" s="10" t="str">
        <f t="shared" si="235"/>
        <v>-</v>
      </c>
      <c r="N2213" s="10" t="str">
        <f t="shared" si="236"/>
        <v>-</v>
      </c>
    </row>
    <row r="2214" spans="1:14">
      <c r="A2214" s="62" t="s">
        <v>18</v>
      </c>
      <c r="B2214" s="18"/>
      <c r="C2214" s="18"/>
      <c r="D2214" s="19"/>
      <c r="E2214" s="20"/>
      <c r="F2214" s="66"/>
      <c r="G2214" s="18"/>
      <c r="H2214" s="9" t="str">
        <f t="shared" si="232"/>
        <v>-</v>
      </c>
      <c r="I2214" s="109" t="str">
        <f t="shared" si="225"/>
        <v xml:space="preserve"> </v>
      </c>
      <c r="J2214" s="10" t="str">
        <f t="shared" si="226"/>
        <v>-</v>
      </c>
      <c r="K2214" s="10" t="str">
        <f t="shared" si="233"/>
        <v>-</v>
      </c>
      <c r="L2214" s="10" t="str">
        <f t="shared" si="234"/>
        <v>-</v>
      </c>
      <c r="M2214" s="10" t="str">
        <f t="shared" si="235"/>
        <v>-</v>
      </c>
      <c r="N2214" s="10" t="str">
        <f t="shared" si="236"/>
        <v>-</v>
      </c>
    </row>
    <row r="2215" spans="1:14">
      <c r="A2215" s="62" t="s">
        <v>18</v>
      </c>
      <c r="B2215" s="18"/>
      <c r="C2215" s="18"/>
      <c r="D2215" s="19"/>
      <c r="E2215" s="20"/>
      <c r="F2215" s="66"/>
      <c r="G2215" s="18"/>
      <c r="H2215" s="9" t="str">
        <f t="shared" si="232"/>
        <v>-</v>
      </c>
      <c r="I2215" s="109" t="str">
        <f t="shared" si="225"/>
        <v xml:space="preserve"> </v>
      </c>
      <c r="J2215" s="10" t="str">
        <f t="shared" si="226"/>
        <v>-</v>
      </c>
      <c r="K2215" s="10" t="str">
        <f t="shared" si="233"/>
        <v>-</v>
      </c>
      <c r="L2215" s="10" t="str">
        <f t="shared" si="234"/>
        <v>-</v>
      </c>
      <c r="M2215" s="10" t="str">
        <f t="shared" si="235"/>
        <v>-</v>
      </c>
      <c r="N2215" s="10" t="str">
        <f t="shared" si="236"/>
        <v>-</v>
      </c>
    </row>
    <row r="2216" spans="1:14">
      <c r="A2216" s="62" t="s">
        <v>18</v>
      </c>
      <c r="B2216" s="18"/>
      <c r="C2216" s="18"/>
      <c r="D2216" s="19"/>
      <c r="E2216" s="20"/>
      <c r="F2216" s="66"/>
      <c r="G2216" s="18"/>
      <c r="H2216" s="9" t="str">
        <f t="shared" si="232"/>
        <v>-</v>
      </c>
      <c r="I2216" s="109" t="str">
        <f t="shared" si="225"/>
        <v xml:space="preserve"> </v>
      </c>
      <c r="J2216" s="10" t="str">
        <f t="shared" si="226"/>
        <v>-</v>
      </c>
      <c r="K2216" s="10" t="str">
        <f t="shared" si="233"/>
        <v>-</v>
      </c>
      <c r="L2216" s="10" t="str">
        <f t="shared" si="234"/>
        <v>-</v>
      </c>
      <c r="M2216" s="10" t="str">
        <f t="shared" si="235"/>
        <v>-</v>
      </c>
      <c r="N2216" s="10" t="str">
        <f t="shared" si="236"/>
        <v>-</v>
      </c>
    </row>
    <row r="2217" spans="1:14">
      <c r="A2217" s="62" t="s">
        <v>18</v>
      </c>
      <c r="B2217" s="18"/>
      <c r="C2217" s="18"/>
      <c r="D2217" s="19"/>
      <c r="E2217" s="20"/>
      <c r="F2217" s="66"/>
      <c r="G2217" s="18"/>
      <c r="H2217" s="9" t="str">
        <f t="shared" si="232"/>
        <v>-</v>
      </c>
      <c r="I2217" s="109" t="str">
        <f t="shared" si="225"/>
        <v xml:space="preserve"> </v>
      </c>
      <c r="J2217" s="10" t="str">
        <f t="shared" si="226"/>
        <v>-</v>
      </c>
      <c r="K2217" s="10" t="str">
        <f t="shared" si="233"/>
        <v>-</v>
      </c>
      <c r="L2217" s="10" t="str">
        <f t="shared" si="234"/>
        <v>-</v>
      </c>
      <c r="M2217" s="10" t="str">
        <f t="shared" si="235"/>
        <v>-</v>
      </c>
      <c r="N2217" s="10" t="str">
        <f t="shared" si="236"/>
        <v>-</v>
      </c>
    </row>
    <row r="2218" spans="1:14">
      <c r="A2218" s="62" t="s">
        <v>18</v>
      </c>
      <c r="B2218" s="18"/>
      <c r="C2218" s="18"/>
      <c r="D2218" s="19"/>
      <c r="E2218" s="20"/>
      <c r="F2218" s="66"/>
      <c r="G2218" s="18"/>
      <c r="H2218" s="9" t="str">
        <f t="shared" si="232"/>
        <v>-</v>
      </c>
      <c r="I2218" s="109" t="str">
        <f t="shared" si="225"/>
        <v xml:space="preserve"> </v>
      </c>
      <c r="J2218" s="10" t="str">
        <f t="shared" si="226"/>
        <v>-</v>
      </c>
      <c r="K2218" s="10" t="str">
        <f t="shared" si="233"/>
        <v>-</v>
      </c>
      <c r="L2218" s="10" t="str">
        <f t="shared" si="234"/>
        <v>-</v>
      </c>
      <c r="M2218" s="10" t="str">
        <f t="shared" si="235"/>
        <v>-</v>
      </c>
      <c r="N2218" s="10" t="str">
        <f t="shared" si="236"/>
        <v>-</v>
      </c>
    </row>
    <row r="2219" spans="1:14">
      <c r="A2219" s="62" t="s">
        <v>18</v>
      </c>
      <c r="B2219" s="18"/>
      <c r="C2219" s="18"/>
      <c r="D2219" s="19"/>
      <c r="E2219" s="20"/>
      <c r="F2219" s="66"/>
      <c r="G2219" s="18"/>
      <c r="H2219" s="9" t="str">
        <f t="shared" si="232"/>
        <v>-</v>
      </c>
      <c r="I2219" s="109" t="str">
        <f t="shared" si="225"/>
        <v xml:space="preserve"> </v>
      </c>
      <c r="J2219" s="10" t="str">
        <f t="shared" si="226"/>
        <v>-</v>
      </c>
      <c r="K2219" s="10" t="str">
        <f t="shared" si="233"/>
        <v>-</v>
      </c>
      <c r="L2219" s="10" t="str">
        <f t="shared" si="234"/>
        <v>-</v>
      </c>
      <c r="M2219" s="10" t="str">
        <f t="shared" si="235"/>
        <v>-</v>
      </c>
      <c r="N2219" s="10" t="str">
        <f t="shared" si="236"/>
        <v>-</v>
      </c>
    </row>
    <row r="2220" spans="1:14">
      <c r="A2220" s="62" t="s">
        <v>18</v>
      </c>
      <c r="B2220" s="18"/>
      <c r="C2220" s="18"/>
      <c r="D2220" s="19"/>
      <c r="E2220" s="20"/>
      <c r="F2220" s="66"/>
      <c r="G2220" s="18"/>
      <c r="H2220" s="9" t="str">
        <f t="shared" si="232"/>
        <v>-</v>
      </c>
      <c r="I2220" s="109" t="str">
        <f t="shared" si="225"/>
        <v xml:space="preserve"> </v>
      </c>
      <c r="J2220" s="10" t="str">
        <f t="shared" si="226"/>
        <v>-</v>
      </c>
      <c r="K2220" s="10" t="str">
        <f t="shared" si="233"/>
        <v>-</v>
      </c>
      <c r="L2220" s="10" t="str">
        <f t="shared" si="234"/>
        <v>-</v>
      </c>
      <c r="M2220" s="10" t="str">
        <f t="shared" si="235"/>
        <v>-</v>
      </c>
      <c r="N2220" s="10" t="str">
        <f t="shared" si="236"/>
        <v>-</v>
      </c>
    </row>
    <row r="2221" spans="1:14">
      <c r="A2221" s="62" t="s">
        <v>18</v>
      </c>
      <c r="B2221" s="18"/>
      <c r="C2221" s="18"/>
      <c r="D2221" s="19"/>
      <c r="E2221" s="20"/>
      <c r="F2221" s="66"/>
      <c r="G2221" s="18"/>
      <c r="H2221" s="9" t="str">
        <f t="shared" si="232"/>
        <v>-</v>
      </c>
      <c r="I2221" s="109" t="str">
        <f t="shared" si="225"/>
        <v xml:space="preserve"> </v>
      </c>
      <c r="J2221" s="10" t="str">
        <f t="shared" si="226"/>
        <v>-</v>
      </c>
      <c r="K2221" s="10" t="str">
        <f t="shared" si="233"/>
        <v>-</v>
      </c>
      <c r="L2221" s="10" t="str">
        <f t="shared" si="234"/>
        <v>-</v>
      </c>
      <c r="M2221" s="10" t="str">
        <f t="shared" si="235"/>
        <v>-</v>
      </c>
      <c r="N2221" s="10" t="str">
        <f t="shared" si="236"/>
        <v>-</v>
      </c>
    </row>
    <row r="2222" spans="1:14">
      <c r="A2222" s="62" t="s">
        <v>18</v>
      </c>
      <c r="B2222" s="18"/>
      <c r="C2222" s="18"/>
      <c r="D2222" s="19"/>
      <c r="E2222" s="20"/>
      <c r="F2222" s="66"/>
      <c r="G2222" s="18"/>
      <c r="H2222" s="9" t="str">
        <f t="shared" si="232"/>
        <v>-</v>
      </c>
      <c r="I2222" s="109" t="str">
        <f t="shared" si="225"/>
        <v xml:space="preserve"> </v>
      </c>
      <c r="J2222" s="10" t="str">
        <f t="shared" si="226"/>
        <v>-</v>
      </c>
      <c r="K2222" s="10" t="str">
        <f t="shared" si="233"/>
        <v>-</v>
      </c>
      <c r="L2222" s="10" t="str">
        <f t="shared" si="234"/>
        <v>-</v>
      </c>
      <c r="M2222" s="10" t="str">
        <f t="shared" si="235"/>
        <v>-</v>
      </c>
      <c r="N2222" s="10" t="str">
        <f t="shared" si="236"/>
        <v>-</v>
      </c>
    </row>
    <row r="2223" spans="1:14">
      <c r="A2223" s="62" t="s">
        <v>18</v>
      </c>
      <c r="B2223" s="18"/>
      <c r="C2223" s="18"/>
      <c r="D2223" s="19"/>
      <c r="E2223" s="20"/>
      <c r="F2223" s="66"/>
      <c r="G2223" s="18"/>
      <c r="H2223" s="9" t="str">
        <f t="shared" si="232"/>
        <v>-</v>
      </c>
      <c r="I2223" s="109" t="str">
        <f t="shared" si="225"/>
        <v xml:space="preserve"> </v>
      </c>
      <c r="J2223" s="10" t="str">
        <f t="shared" si="226"/>
        <v>-</v>
      </c>
      <c r="K2223" s="10" t="str">
        <f t="shared" si="233"/>
        <v>-</v>
      </c>
      <c r="L2223" s="10" t="str">
        <f t="shared" si="234"/>
        <v>-</v>
      </c>
      <c r="M2223" s="10" t="str">
        <f t="shared" si="235"/>
        <v>-</v>
      </c>
      <c r="N2223" s="10" t="str">
        <f t="shared" si="236"/>
        <v>-</v>
      </c>
    </row>
    <row r="2224" spans="1:14">
      <c r="A2224" s="62" t="s">
        <v>18</v>
      </c>
      <c r="B2224" s="18"/>
      <c r="C2224" s="18"/>
      <c r="D2224" s="19"/>
      <c r="E2224" s="20"/>
      <c r="F2224" s="66"/>
      <c r="G2224" s="18"/>
      <c r="H2224" s="9" t="str">
        <f t="shared" si="232"/>
        <v>-</v>
      </c>
      <c r="I2224" s="109" t="str">
        <f t="shared" si="225"/>
        <v xml:space="preserve"> </v>
      </c>
      <c r="J2224" s="10" t="str">
        <f t="shared" si="226"/>
        <v>-</v>
      </c>
      <c r="K2224" s="10" t="str">
        <f t="shared" si="233"/>
        <v>-</v>
      </c>
      <c r="L2224" s="10" t="str">
        <f t="shared" si="234"/>
        <v>-</v>
      </c>
      <c r="M2224" s="10" t="str">
        <f t="shared" si="235"/>
        <v>-</v>
      </c>
      <c r="N2224" s="10" t="str">
        <f t="shared" si="236"/>
        <v>-</v>
      </c>
    </row>
    <row r="2225" spans="1:14">
      <c r="A2225" s="62" t="s">
        <v>18</v>
      </c>
      <c r="B2225" s="18"/>
      <c r="C2225" s="18"/>
      <c r="D2225" s="19"/>
      <c r="E2225" s="20"/>
      <c r="F2225" s="66"/>
      <c r="G2225" s="18"/>
      <c r="H2225" s="9" t="str">
        <f t="shared" si="232"/>
        <v>-</v>
      </c>
      <c r="I2225" s="109" t="str">
        <f t="shared" si="225"/>
        <v xml:space="preserve"> </v>
      </c>
      <c r="J2225" s="10" t="str">
        <f t="shared" si="226"/>
        <v>-</v>
      </c>
      <c r="K2225" s="10" t="str">
        <f t="shared" si="233"/>
        <v>-</v>
      </c>
      <c r="L2225" s="10" t="str">
        <f t="shared" si="234"/>
        <v>-</v>
      </c>
      <c r="M2225" s="10" t="str">
        <f t="shared" si="235"/>
        <v>-</v>
      </c>
      <c r="N2225" s="10" t="str">
        <f t="shared" si="236"/>
        <v>-</v>
      </c>
    </row>
    <row r="2226" spans="1:14">
      <c r="A2226" s="62" t="s">
        <v>18</v>
      </c>
      <c r="B2226" s="18"/>
      <c r="C2226" s="18"/>
      <c r="D2226" s="19"/>
      <c r="E2226" s="20"/>
      <c r="F2226" s="66"/>
      <c r="G2226" s="18"/>
      <c r="H2226" s="9" t="str">
        <f t="shared" si="232"/>
        <v>-</v>
      </c>
      <c r="I2226" s="109" t="str">
        <f t="shared" si="225"/>
        <v xml:space="preserve"> </v>
      </c>
      <c r="J2226" s="10" t="str">
        <f t="shared" si="226"/>
        <v>-</v>
      </c>
      <c r="K2226" s="10" t="str">
        <f t="shared" si="233"/>
        <v>-</v>
      </c>
      <c r="L2226" s="10" t="str">
        <f t="shared" si="234"/>
        <v>-</v>
      </c>
      <c r="M2226" s="10" t="str">
        <f t="shared" si="235"/>
        <v>-</v>
      </c>
      <c r="N2226" s="10" t="str">
        <f t="shared" si="236"/>
        <v>-</v>
      </c>
    </row>
    <row r="2227" spans="1:14">
      <c r="A2227" s="62" t="s">
        <v>18</v>
      </c>
      <c r="B2227" s="18"/>
      <c r="C2227" s="18"/>
      <c r="D2227" s="19"/>
      <c r="E2227" s="20"/>
      <c r="F2227" s="66"/>
      <c r="G2227" s="18"/>
      <c r="H2227" s="9" t="str">
        <f t="shared" si="232"/>
        <v>-</v>
      </c>
      <c r="I2227" s="109" t="str">
        <f t="shared" si="225"/>
        <v xml:space="preserve"> </v>
      </c>
      <c r="J2227" s="10" t="str">
        <f t="shared" si="226"/>
        <v>-</v>
      </c>
      <c r="K2227" s="10" t="str">
        <f t="shared" si="233"/>
        <v>-</v>
      </c>
      <c r="L2227" s="10" t="str">
        <f t="shared" si="234"/>
        <v>-</v>
      </c>
      <c r="M2227" s="10" t="str">
        <f t="shared" si="235"/>
        <v>-</v>
      </c>
      <c r="N2227" s="10" t="str">
        <f t="shared" si="236"/>
        <v>-</v>
      </c>
    </row>
    <row r="2228" spans="1:14">
      <c r="A2228" s="62" t="s">
        <v>18</v>
      </c>
      <c r="B2228" s="18"/>
      <c r="C2228" s="18"/>
      <c r="D2228" s="19"/>
      <c r="E2228" s="20"/>
      <c r="F2228" s="66"/>
      <c r="G2228" s="18"/>
      <c r="H2228" s="9" t="str">
        <f t="shared" si="232"/>
        <v>-</v>
      </c>
      <c r="I2228" s="109" t="str">
        <f t="shared" si="225"/>
        <v xml:space="preserve"> </v>
      </c>
      <c r="J2228" s="10" t="str">
        <f t="shared" si="226"/>
        <v>-</v>
      </c>
      <c r="K2228" s="10" t="str">
        <f t="shared" si="233"/>
        <v>-</v>
      </c>
      <c r="L2228" s="10" t="str">
        <f t="shared" si="234"/>
        <v>-</v>
      </c>
      <c r="M2228" s="10" t="str">
        <f t="shared" si="235"/>
        <v>-</v>
      </c>
      <c r="N2228" s="10" t="str">
        <f t="shared" si="236"/>
        <v>-</v>
      </c>
    </row>
    <row r="2229" spans="1:14">
      <c r="A2229" s="62" t="s">
        <v>18</v>
      </c>
      <c r="B2229" s="18"/>
      <c r="C2229" s="18"/>
      <c r="D2229" s="19"/>
      <c r="E2229" s="20"/>
      <c r="F2229" s="66"/>
      <c r="G2229" s="18"/>
      <c r="H2229" s="9" t="str">
        <f t="shared" si="232"/>
        <v>-</v>
      </c>
      <c r="I2229" s="109" t="str">
        <f t="shared" si="225"/>
        <v xml:space="preserve"> </v>
      </c>
      <c r="J2229" s="10" t="str">
        <f t="shared" si="226"/>
        <v>-</v>
      </c>
      <c r="K2229" s="10" t="str">
        <f t="shared" si="233"/>
        <v>-</v>
      </c>
      <c r="L2229" s="10" t="str">
        <f t="shared" si="234"/>
        <v>-</v>
      </c>
      <c r="M2229" s="10" t="str">
        <f t="shared" si="235"/>
        <v>-</v>
      </c>
      <c r="N2229" s="10" t="str">
        <f t="shared" si="236"/>
        <v>-</v>
      </c>
    </row>
    <row r="2230" spans="1:14">
      <c r="A2230" s="62" t="s">
        <v>18</v>
      </c>
      <c r="B2230" s="18"/>
      <c r="C2230" s="18"/>
      <c r="D2230" s="19"/>
      <c r="E2230" s="20"/>
      <c r="F2230" s="66"/>
      <c r="G2230" s="18"/>
      <c r="H2230" s="9" t="str">
        <f t="shared" si="232"/>
        <v>-</v>
      </c>
      <c r="I2230" s="109" t="str">
        <f t="shared" si="225"/>
        <v xml:space="preserve"> </v>
      </c>
      <c r="J2230" s="10" t="str">
        <f t="shared" si="226"/>
        <v>-</v>
      </c>
      <c r="K2230" s="10" t="str">
        <f t="shared" si="233"/>
        <v>-</v>
      </c>
      <c r="L2230" s="10" t="str">
        <f t="shared" si="234"/>
        <v>-</v>
      </c>
      <c r="M2230" s="10" t="str">
        <f t="shared" si="235"/>
        <v>-</v>
      </c>
      <c r="N2230" s="10" t="str">
        <f t="shared" si="236"/>
        <v>-</v>
      </c>
    </row>
    <row r="2231" spans="1:14">
      <c r="A2231" s="62" t="s">
        <v>18</v>
      </c>
      <c r="B2231" s="18"/>
      <c r="C2231" s="18"/>
      <c r="D2231" s="19"/>
      <c r="E2231" s="20"/>
      <c r="F2231" s="66"/>
      <c r="G2231" s="18"/>
      <c r="H2231" s="9" t="str">
        <f t="shared" si="232"/>
        <v>-</v>
      </c>
      <c r="I2231" s="109" t="str">
        <f t="shared" si="225"/>
        <v xml:space="preserve"> </v>
      </c>
      <c r="J2231" s="10" t="str">
        <f t="shared" si="226"/>
        <v>-</v>
      </c>
      <c r="K2231" s="10" t="str">
        <f t="shared" si="233"/>
        <v>-</v>
      </c>
      <c r="L2231" s="10" t="str">
        <f t="shared" si="234"/>
        <v>-</v>
      </c>
      <c r="M2231" s="10" t="str">
        <f t="shared" si="235"/>
        <v>-</v>
      </c>
      <c r="N2231" s="10" t="str">
        <f t="shared" si="236"/>
        <v>-</v>
      </c>
    </row>
    <row r="2232" spans="1:14">
      <c r="A2232" s="62" t="s">
        <v>18</v>
      </c>
      <c r="B2232" s="18"/>
      <c r="C2232" s="18"/>
      <c r="D2232" s="19"/>
      <c r="E2232" s="20"/>
      <c r="F2232" s="66"/>
      <c r="G2232" s="18"/>
      <c r="H2232" s="9" t="str">
        <f t="shared" si="232"/>
        <v>-</v>
      </c>
      <c r="I2232" s="109" t="str">
        <f t="shared" si="225"/>
        <v xml:space="preserve"> </v>
      </c>
      <c r="J2232" s="10" t="str">
        <f t="shared" si="226"/>
        <v>-</v>
      </c>
      <c r="K2232" s="10" t="str">
        <f t="shared" si="233"/>
        <v>-</v>
      </c>
      <c r="L2232" s="10" t="str">
        <f t="shared" si="234"/>
        <v>-</v>
      </c>
      <c r="M2232" s="10" t="str">
        <f t="shared" si="235"/>
        <v>-</v>
      </c>
      <c r="N2232" s="10" t="str">
        <f t="shared" si="236"/>
        <v>-</v>
      </c>
    </row>
    <row r="2233" spans="1:14">
      <c r="A2233" s="62" t="s">
        <v>18</v>
      </c>
      <c r="B2233" s="18"/>
      <c r="C2233" s="18"/>
      <c r="D2233" s="19"/>
      <c r="E2233" s="20"/>
      <c r="F2233" s="66"/>
      <c r="G2233" s="18"/>
      <c r="H2233" s="9" t="str">
        <f t="shared" si="232"/>
        <v>-</v>
      </c>
      <c r="I2233" s="109" t="str">
        <f t="shared" si="225"/>
        <v xml:space="preserve"> </v>
      </c>
      <c r="J2233" s="10" t="str">
        <f t="shared" si="226"/>
        <v>-</v>
      </c>
      <c r="K2233" s="10" t="str">
        <f t="shared" si="233"/>
        <v>-</v>
      </c>
      <c r="L2233" s="10" t="str">
        <f t="shared" si="234"/>
        <v>-</v>
      </c>
      <c r="M2233" s="10" t="str">
        <f t="shared" si="235"/>
        <v>-</v>
      </c>
      <c r="N2233" s="10" t="str">
        <f t="shared" si="236"/>
        <v>-</v>
      </c>
    </row>
    <row r="2234" spans="1:14">
      <c r="A2234" s="62" t="s">
        <v>18</v>
      </c>
      <c r="B2234" s="18"/>
      <c r="C2234" s="18"/>
      <c r="D2234" s="19"/>
      <c r="E2234" s="20"/>
      <c r="F2234" s="66"/>
      <c r="G2234" s="18"/>
      <c r="H2234" s="9" t="str">
        <f t="shared" si="232"/>
        <v>-</v>
      </c>
      <c r="I2234" s="109" t="str">
        <f t="shared" si="225"/>
        <v xml:space="preserve"> </v>
      </c>
      <c r="J2234" s="10" t="str">
        <f t="shared" si="226"/>
        <v>-</v>
      </c>
      <c r="K2234" s="10" t="str">
        <f t="shared" si="233"/>
        <v>-</v>
      </c>
      <c r="L2234" s="10" t="str">
        <f t="shared" si="234"/>
        <v>-</v>
      </c>
      <c r="M2234" s="10" t="str">
        <f t="shared" si="235"/>
        <v>-</v>
      </c>
      <c r="N2234" s="10" t="str">
        <f t="shared" si="236"/>
        <v>-</v>
      </c>
    </row>
    <row r="2235" spans="1:14">
      <c r="A2235" s="62" t="s">
        <v>18</v>
      </c>
      <c r="B2235" s="18"/>
      <c r="C2235" s="18"/>
      <c r="D2235" s="19"/>
      <c r="E2235" s="20"/>
      <c r="F2235" s="66"/>
      <c r="G2235" s="18"/>
      <c r="H2235" s="9" t="str">
        <f t="shared" si="232"/>
        <v>-</v>
      </c>
      <c r="I2235" s="109" t="str">
        <f t="shared" si="225"/>
        <v xml:space="preserve"> </v>
      </c>
      <c r="J2235" s="10" t="str">
        <f t="shared" si="226"/>
        <v>-</v>
      </c>
      <c r="K2235" s="10" t="str">
        <f t="shared" si="233"/>
        <v>-</v>
      </c>
      <c r="L2235" s="10" t="str">
        <f t="shared" si="234"/>
        <v>-</v>
      </c>
      <c r="M2235" s="10" t="str">
        <f t="shared" si="235"/>
        <v>-</v>
      </c>
      <c r="N2235" s="10" t="str">
        <f t="shared" si="236"/>
        <v>-</v>
      </c>
    </row>
    <row r="2236" spans="1:14">
      <c r="A2236" s="62" t="s">
        <v>18</v>
      </c>
      <c r="B2236" s="18"/>
      <c r="C2236" s="18"/>
      <c r="D2236" s="19"/>
      <c r="E2236" s="20"/>
      <c r="F2236" s="66"/>
      <c r="G2236" s="18"/>
      <c r="H2236" s="9" t="str">
        <f t="shared" si="232"/>
        <v>-</v>
      </c>
      <c r="I2236" s="109" t="str">
        <f t="shared" si="225"/>
        <v xml:space="preserve"> </v>
      </c>
      <c r="J2236" s="10" t="str">
        <f t="shared" si="226"/>
        <v>-</v>
      </c>
      <c r="K2236" s="10" t="str">
        <f t="shared" si="233"/>
        <v>-</v>
      </c>
      <c r="L2236" s="10" t="str">
        <f t="shared" si="234"/>
        <v>-</v>
      </c>
      <c r="M2236" s="10" t="str">
        <f t="shared" si="235"/>
        <v>-</v>
      </c>
      <c r="N2236" s="10" t="str">
        <f t="shared" si="236"/>
        <v>-</v>
      </c>
    </row>
    <row r="2237" spans="1:14">
      <c r="A2237" s="62" t="s">
        <v>18</v>
      </c>
      <c r="B2237" s="18"/>
      <c r="C2237" s="18"/>
      <c r="D2237" s="19"/>
      <c r="E2237" s="20"/>
      <c r="F2237" s="66"/>
      <c r="G2237" s="18"/>
      <c r="H2237" s="9" t="str">
        <f t="shared" si="232"/>
        <v>-</v>
      </c>
      <c r="I2237" s="109" t="str">
        <f t="shared" si="225"/>
        <v xml:space="preserve"> </v>
      </c>
      <c r="J2237" s="10" t="str">
        <f t="shared" si="226"/>
        <v>-</v>
      </c>
      <c r="K2237" s="10" t="str">
        <f t="shared" si="233"/>
        <v>-</v>
      </c>
      <c r="L2237" s="10" t="str">
        <f t="shared" si="234"/>
        <v>-</v>
      </c>
      <c r="M2237" s="10" t="str">
        <f t="shared" si="235"/>
        <v>-</v>
      </c>
      <c r="N2237" s="10" t="str">
        <f t="shared" si="236"/>
        <v>-</v>
      </c>
    </row>
    <row r="2238" spans="1:14">
      <c r="A2238" s="62" t="s">
        <v>18</v>
      </c>
      <c r="B2238" s="18"/>
      <c r="C2238" s="18"/>
      <c r="D2238" s="19"/>
      <c r="E2238" s="20"/>
      <c r="F2238" s="66"/>
      <c r="G2238" s="18"/>
      <c r="H2238" s="9" t="str">
        <f t="shared" si="232"/>
        <v>-</v>
      </c>
      <c r="I2238" s="109" t="str">
        <f t="shared" si="225"/>
        <v xml:space="preserve"> </v>
      </c>
      <c r="J2238" s="10" t="str">
        <f t="shared" si="226"/>
        <v>-</v>
      </c>
      <c r="K2238" s="10" t="str">
        <f t="shared" si="233"/>
        <v>-</v>
      </c>
      <c r="L2238" s="10" t="str">
        <f t="shared" si="234"/>
        <v>-</v>
      </c>
      <c r="M2238" s="10" t="str">
        <f t="shared" si="235"/>
        <v>-</v>
      </c>
      <c r="N2238" s="10" t="str">
        <f t="shared" si="236"/>
        <v>-</v>
      </c>
    </row>
    <row r="2239" spans="1:14">
      <c r="A2239" s="62" t="s">
        <v>18</v>
      </c>
      <c r="B2239" s="18"/>
      <c r="C2239" s="18"/>
      <c r="D2239" s="19"/>
      <c r="E2239" s="20"/>
      <c r="F2239" s="66"/>
      <c r="G2239" s="18"/>
      <c r="H2239" s="9" t="str">
        <f t="shared" si="232"/>
        <v>-</v>
      </c>
      <c r="I2239" s="109" t="str">
        <f t="shared" si="225"/>
        <v xml:space="preserve"> </v>
      </c>
      <c r="J2239" s="10" t="str">
        <f t="shared" si="226"/>
        <v>-</v>
      </c>
      <c r="K2239" s="10" t="str">
        <f t="shared" si="233"/>
        <v>-</v>
      </c>
      <c r="L2239" s="10" t="str">
        <f t="shared" si="234"/>
        <v>-</v>
      </c>
      <c r="M2239" s="10" t="str">
        <f t="shared" si="235"/>
        <v>-</v>
      </c>
      <c r="N2239" s="10" t="str">
        <f t="shared" si="236"/>
        <v>-</v>
      </c>
    </row>
    <row r="2240" spans="1:14">
      <c r="A2240" s="62" t="s">
        <v>18</v>
      </c>
      <c r="B2240" s="18"/>
      <c r="C2240" s="18"/>
      <c r="D2240" s="19"/>
      <c r="E2240" s="20"/>
      <c r="F2240" s="66"/>
      <c r="G2240" s="18"/>
      <c r="H2240" s="9" t="str">
        <f t="shared" si="232"/>
        <v>-</v>
      </c>
      <c r="I2240" s="109" t="str">
        <f t="shared" si="225"/>
        <v xml:space="preserve"> </v>
      </c>
      <c r="J2240" s="10" t="str">
        <f t="shared" si="226"/>
        <v>-</v>
      </c>
      <c r="K2240" s="10" t="str">
        <f t="shared" si="233"/>
        <v>-</v>
      </c>
      <c r="L2240" s="10" t="str">
        <f t="shared" si="234"/>
        <v>-</v>
      </c>
      <c r="M2240" s="10" t="str">
        <f t="shared" si="235"/>
        <v>-</v>
      </c>
      <c r="N2240" s="10" t="str">
        <f t="shared" si="236"/>
        <v>-</v>
      </c>
    </row>
    <row r="2241" spans="1:14">
      <c r="A2241" s="62" t="s">
        <v>18</v>
      </c>
      <c r="B2241" s="18"/>
      <c r="C2241" s="18"/>
      <c r="D2241" s="19"/>
      <c r="E2241" s="20"/>
      <c r="F2241" s="66"/>
      <c r="G2241" s="18"/>
      <c r="H2241" s="9" t="str">
        <f t="shared" si="232"/>
        <v>-</v>
      </c>
      <c r="I2241" s="109" t="str">
        <f t="shared" si="225"/>
        <v xml:space="preserve"> </v>
      </c>
      <c r="J2241" s="10" t="str">
        <f t="shared" si="226"/>
        <v>-</v>
      </c>
      <c r="K2241" s="10" t="str">
        <f t="shared" si="233"/>
        <v>-</v>
      </c>
      <c r="L2241" s="10" t="str">
        <f t="shared" si="234"/>
        <v>-</v>
      </c>
      <c r="M2241" s="10" t="str">
        <f t="shared" si="235"/>
        <v>-</v>
      </c>
      <c r="N2241" s="10" t="str">
        <f t="shared" si="236"/>
        <v>-</v>
      </c>
    </row>
    <row r="2242" spans="1:14">
      <c r="A2242" s="62" t="s">
        <v>18</v>
      </c>
      <c r="B2242" s="18"/>
      <c r="C2242" s="18"/>
      <c r="D2242" s="19"/>
      <c r="E2242" s="20"/>
      <c r="F2242" s="66"/>
      <c r="G2242" s="18"/>
      <c r="H2242" s="9" t="str">
        <f t="shared" ref="H2242:H2305" si="237">IF(COUNTA($B2242)&gt;0,IF(COUNTIFS($B$2:$B$2502,$B2242,$C$2:$C$2502,$C2242,$D$2:$D$2502,$D2242)&gt;1,"Duplicato","ok"),"-")</f>
        <v>-</v>
      </c>
      <c r="I2242" s="109" t="str">
        <f t="shared" si="225"/>
        <v xml:space="preserve"> </v>
      </c>
      <c r="J2242" s="10" t="str">
        <f t="shared" si="226"/>
        <v>-</v>
      </c>
      <c r="K2242" s="10" t="str">
        <f t="shared" ref="K2242:K2305" si="238">IF($B2242&gt;"",VLOOKUP($E2242&amp;$D2242,_DeterminaCategorie,3,TRUE),"-")</f>
        <v>-</v>
      </c>
      <c r="L2242" s="10" t="str">
        <f t="shared" ref="L2242:L2305" si="239">IF($B2242&gt;"",VLOOKUP($E2242&amp;$D2242,_DeterminaCategorie,4,TRUE),"-")</f>
        <v>-</v>
      </c>
      <c r="M2242" s="10" t="str">
        <f t="shared" ref="M2242:M2305" si="240">IF($B2242&gt;"",VLOOKUP($E2242&amp;$D2242,_DeterminaCategorie,6,TRUE),"-")</f>
        <v>-</v>
      </c>
      <c r="N2242" s="10" t="str">
        <f t="shared" ref="N2242:N2305" si="241">IF($B2242&gt;"",VLOOKUP($E2242&amp;$D2242,_DeterminaCategorie,7,TRUE),"-")</f>
        <v>-</v>
      </c>
    </row>
    <row r="2243" spans="1:14">
      <c r="A2243" s="62" t="s">
        <v>18</v>
      </c>
      <c r="B2243" s="18"/>
      <c r="C2243" s="18"/>
      <c r="D2243" s="19"/>
      <c r="E2243" s="20"/>
      <c r="F2243" s="66"/>
      <c r="G2243" s="18"/>
      <c r="H2243" s="9" t="str">
        <f t="shared" si="237"/>
        <v>-</v>
      </c>
      <c r="I2243" s="109" t="str">
        <f t="shared" si="225"/>
        <v xml:space="preserve"> </v>
      </c>
      <c r="J2243" s="10" t="str">
        <f t="shared" si="226"/>
        <v>-</v>
      </c>
      <c r="K2243" s="10" t="str">
        <f t="shared" si="238"/>
        <v>-</v>
      </c>
      <c r="L2243" s="10" t="str">
        <f t="shared" si="239"/>
        <v>-</v>
      </c>
      <c r="M2243" s="10" t="str">
        <f t="shared" si="240"/>
        <v>-</v>
      </c>
      <c r="N2243" s="10" t="str">
        <f t="shared" si="241"/>
        <v>-</v>
      </c>
    </row>
    <row r="2244" spans="1:14">
      <c r="A2244" s="62" t="s">
        <v>18</v>
      </c>
      <c r="B2244" s="18"/>
      <c r="C2244" s="18"/>
      <c r="D2244" s="19"/>
      <c r="E2244" s="20"/>
      <c r="F2244" s="66"/>
      <c r="G2244" s="18"/>
      <c r="H2244" s="9" t="str">
        <f t="shared" si="237"/>
        <v>-</v>
      </c>
      <c r="I2244" s="109" t="str">
        <f t="shared" si="225"/>
        <v xml:space="preserve"> </v>
      </c>
      <c r="J2244" s="10" t="str">
        <f t="shared" si="226"/>
        <v>-</v>
      </c>
      <c r="K2244" s="10" t="str">
        <f t="shared" si="238"/>
        <v>-</v>
      </c>
      <c r="L2244" s="10" t="str">
        <f t="shared" si="239"/>
        <v>-</v>
      </c>
      <c r="M2244" s="10" t="str">
        <f t="shared" si="240"/>
        <v>-</v>
      </c>
      <c r="N2244" s="10" t="str">
        <f t="shared" si="241"/>
        <v>-</v>
      </c>
    </row>
    <row r="2245" spans="1:14">
      <c r="A2245" s="62" t="s">
        <v>18</v>
      </c>
      <c r="B2245" s="18"/>
      <c r="C2245" s="18"/>
      <c r="D2245" s="19"/>
      <c r="E2245" s="20"/>
      <c r="F2245" s="66"/>
      <c r="G2245" s="18"/>
      <c r="H2245" s="9" t="str">
        <f t="shared" si="237"/>
        <v>-</v>
      </c>
      <c r="I2245" s="109" t="str">
        <f t="shared" si="225"/>
        <v xml:space="preserve"> </v>
      </c>
      <c r="J2245" s="10" t="str">
        <f t="shared" si="226"/>
        <v>-</v>
      </c>
      <c r="K2245" s="10" t="str">
        <f t="shared" si="238"/>
        <v>-</v>
      </c>
      <c r="L2245" s="10" t="str">
        <f t="shared" si="239"/>
        <v>-</v>
      </c>
      <c r="M2245" s="10" t="str">
        <f t="shared" si="240"/>
        <v>-</v>
      </c>
      <c r="N2245" s="10" t="str">
        <f t="shared" si="241"/>
        <v>-</v>
      </c>
    </row>
    <row r="2246" spans="1:14">
      <c r="A2246" s="62" t="s">
        <v>18</v>
      </c>
      <c r="B2246" s="18"/>
      <c r="C2246" s="18"/>
      <c r="D2246" s="19"/>
      <c r="E2246" s="20"/>
      <c r="F2246" s="66"/>
      <c r="G2246" s="18"/>
      <c r="H2246" s="9" t="str">
        <f t="shared" si="237"/>
        <v>-</v>
      </c>
      <c r="I2246" s="109" t="str">
        <f t="shared" si="225"/>
        <v xml:space="preserve"> </v>
      </c>
      <c r="J2246" s="10" t="str">
        <f t="shared" si="226"/>
        <v>-</v>
      </c>
      <c r="K2246" s="10" t="str">
        <f t="shared" si="238"/>
        <v>-</v>
      </c>
      <c r="L2246" s="10" t="str">
        <f t="shared" si="239"/>
        <v>-</v>
      </c>
      <c r="M2246" s="10" t="str">
        <f t="shared" si="240"/>
        <v>-</v>
      </c>
      <c r="N2246" s="10" t="str">
        <f t="shared" si="241"/>
        <v>-</v>
      </c>
    </row>
    <row r="2247" spans="1:14">
      <c r="A2247" s="62" t="s">
        <v>18</v>
      </c>
      <c r="B2247" s="18"/>
      <c r="C2247" s="18"/>
      <c r="D2247" s="19"/>
      <c r="E2247" s="20"/>
      <c r="F2247" s="66"/>
      <c r="G2247" s="18"/>
      <c r="H2247" s="9" t="str">
        <f t="shared" si="237"/>
        <v>-</v>
      </c>
      <c r="I2247" s="109" t="str">
        <f t="shared" si="225"/>
        <v xml:space="preserve"> </v>
      </c>
      <c r="J2247" s="10" t="str">
        <f t="shared" si="226"/>
        <v>-</v>
      </c>
      <c r="K2247" s="10" t="str">
        <f t="shared" si="238"/>
        <v>-</v>
      </c>
      <c r="L2247" s="10" t="str">
        <f t="shared" si="239"/>
        <v>-</v>
      </c>
      <c r="M2247" s="10" t="str">
        <f t="shared" si="240"/>
        <v>-</v>
      </c>
      <c r="N2247" s="10" t="str">
        <f t="shared" si="241"/>
        <v>-</v>
      </c>
    </row>
    <row r="2248" spans="1:14">
      <c r="A2248" s="62" t="s">
        <v>18</v>
      </c>
      <c r="B2248" s="18"/>
      <c r="C2248" s="18"/>
      <c r="D2248" s="19"/>
      <c r="E2248" s="20"/>
      <c r="F2248" s="66"/>
      <c r="G2248" s="18"/>
      <c r="H2248" s="9" t="str">
        <f t="shared" si="237"/>
        <v>-</v>
      </c>
      <c r="I2248" s="109" t="str">
        <f t="shared" si="225"/>
        <v xml:space="preserve"> </v>
      </c>
      <c r="J2248" s="10" t="str">
        <f t="shared" si="226"/>
        <v>-</v>
      </c>
      <c r="K2248" s="10" t="str">
        <f t="shared" si="238"/>
        <v>-</v>
      </c>
      <c r="L2248" s="10" t="str">
        <f t="shared" si="239"/>
        <v>-</v>
      </c>
      <c r="M2248" s="10" t="str">
        <f t="shared" si="240"/>
        <v>-</v>
      </c>
      <c r="N2248" s="10" t="str">
        <f t="shared" si="241"/>
        <v>-</v>
      </c>
    </row>
    <row r="2249" spans="1:14">
      <c r="A2249" s="62" t="s">
        <v>18</v>
      </c>
      <c r="B2249" s="18"/>
      <c r="C2249" s="18"/>
      <c r="D2249" s="19"/>
      <c r="E2249" s="20"/>
      <c r="F2249" s="66"/>
      <c r="G2249" s="18"/>
      <c r="H2249" s="9" t="str">
        <f t="shared" si="237"/>
        <v>-</v>
      </c>
      <c r="I2249" s="109" t="str">
        <f t="shared" si="225"/>
        <v xml:space="preserve"> </v>
      </c>
      <c r="J2249" s="10" t="str">
        <f t="shared" si="226"/>
        <v>-</v>
      </c>
      <c r="K2249" s="10" t="str">
        <f t="shared" si="238"/>
        <v>-</v>
      </c>
      <c r="L2249" s="10" t="str">
        <f t="shared" si="239"/>
        <v>-</v>
      </c>
      <c r="M2249" s="10" t="str">
        <f t="shared" si="240"/>
        <v>-</v>
      </c>
      <c r="N2249" s="10" t="str">
        <f t="shared" si="241"/>
        <v>-</v>
      </c>
    </row>
    <row r="2250" spans="1:14">
      <c r="A2250" s="62" t="s">
        <v>18</v>
      </c>
      <c r="B2250" s="18"/>
      <c r="C2250" s="18"/>
      <c r="D2250" s="19"/>
      <c r="E2250" s="20"/>
      <c r="F2250" s="66"/>
      <c r="G2250" s="18"/>
      <c r="H2250" s="9" t="str">
        <f t="shared" si="237"/>
        <v>-</v>
      </c>
      <c r="I2250" s="109" t="str">
        <f t="shared" si="225"/>
        <v xml:space="preserve"> </v>
      </c>
      <c r="J2250" s="10" t="str">
        <f t="shared" si="226"/>
        <v>-</v>
      </c>
      <c r="K2250" s="10" t="str">
        <f t="shared" si="238"/>
        <v>-</v>
      </c>
      <c r="L2250" s="10" t="str">
        <f t="shared" si="239"/>
        <v>-</v>
      </c>
      <c r="M2250" s="10" t="str">
        <f t="shared" si="240"/>
        <v>-</v>
      </c>
      <c r="N2250" s="10" t="str">
        <f t="shared" si="241"/>
        <v>-</v>
      </c>
    </row>
    <row r="2251" spans="1:14">
      <c r="A2251" s="62" t="s">
        <v>18</v>
      </c>
      <c r="B2251" s="18"/>
      <c r="C2251" s="18"/>
      <c r="D2251" s="19"/>
      <c r="E2251" s="20"/>
      <c r="F2251" s="66"/>
      <c r="G2251" s="18"/>
      <c r="H2251" s="9" t="str">
        <f t="shared" si="237"/>
        <v>-</v>
      </c>
      <c r="I2251" s="109" t="str">
        <f t="shared" si="225"/>
        <v xml:space="preserve"> </v>
      </c>
      <c r="J2251" s="10" t="str">
        <f t="shared" si="226"/>
        <v>-</v>
      </c>
      <c r="K2251" s="10" t="str">
        <f t="shared" si="238"/>
        <v>-</v>
      </c>
      <c r="L2251" s="10" t="str">
        <f t="shared" si="239"/>
        <v>-</v>
      </c>
      <c r="M2251" s="10" t="str">
        <f t="shared" si="240"/>
        <v>-</v>
      </c>
      <c r="N2251" s="10" t="str">
        <f t="shared" si="241"/>
        <v>-</v>
      </c>
    </row>
    <row r="2252" spans="1:14">
      <c r="A2252" s="62" t="s">
        <v>18</v>
      </c>
      <c r="B2252" s="18"/>
      <c r="C2252" s="18"/>
      <c r="D2252" s="19"/>
      <c r="E2252" s="20"/>
      <c r="F2252" s="66"/>
      <c r="G2252" s="18"/>
      <c r="H2252" s="9" t="str">
        <f t="shared" si="237"/>
        <v>-</v>
      </c>
      <c r="I2252" s="109" t="str">
        <f t="shared" si="225"/>
        <v xml:space="preserve"> </v>
      </c>
      <c r="J2252" s="10" t="str">
        <f t="shared" si="226"/>
        <v>-</v>
      </c>
      <c r="K2252" s="10" t="str">
        <f t="shared" si="238"/>
        <v>-</v>
      </c>
      <c r="L2252" s="10" t="str">
        <f t="shared" si="239"/>
        <v>-</v>
      </c>
      <c r="M2252" s="10" t="str">
        <f t="shared" si="240"/>
        <v>-</v>
      </c>
      <c r="N2252" s="10" t="str">
        <f t="shared" si="241"/>
        <v>-</v>
      </c>
    </row>
    <row r="2253" spans="1:14">
      <c r="A2253" s="62" t="s">
        <v>18</v>
      </c>
      <c r="B2253" s="18"/>
      <c r="C2253" s="18"/>
      <c r="D2253" s="19"/>
      <c r="E2253" s="20"/>
      <c r="F2253" s="66"/>
      <c r="G2253" s="18"/>
      <c r="H2253" s="9" t="str">
        <f t="shared" si="237"/>
        <v>-</v>
      </c>
      <c r="I2253" s="109" t="str">
        <f t="shared" si="225"/>
        <v xml:space="preserve"> </v>
      </c>
      <c r="J2253" s="10" t="str">
        <f t="shared" si="226"/>
        <v>-</v>
      </c>
      <c r="K2253" s="10" t="str">
        <f t="shared" si="238"/>
        <v>-</v>
      </c>
      <c r="L2253" s="10" t="str">
        <f t="shared" si="239"/>
        <v>-</v>
      </c>
      <c r="M2253" s="10" t="str">
        <f t="shared" si="240"/>
        <v>-</v>
      </c>
      <c r="N2253" s="10" t="str">
        <f t="shared" si="241"/>
        <v>-</v>
      </c>
    </row>
    <row r="2254" spans="1:14">
      <c r="A2254" s="62" t="s">
        <v>18</v>
      </c>
      <c r="B2254" s="18"/>
      <c r="C2254" s="18"/>
      <c r="D2254" s="19"/>
      <c r="E2254" s="20"/>
      <c r="F2254" s="66"/>
      <c r="G2254" s="18"/>
      <c r="H2254" s="9" t="str">
        <f t="shared" si="237"/>
        <v>-</v>
      </c>
      <c r="I2254" s="109" t="str">
        <f t="shared" si="225"/>
        <v xml:space="preserve"> </v>
      </c>
      <c r="J2254" s="10" t="str">
        <f t="shared" si="226"/>
        <v>-</v>
      </c>
      <c r="K2254" s="10" t="str">
        <f t="shared" si="238"/>
        <v>-</v>
      </c>
      <c r="L2254" s="10" t="str">
        <f t="shared" si="239"/>
        <v>-</v>
      </c>
      <c r="M2254" s="10" t="str">
        <f t="shared" si="240"/>
        <v>-</v>
      </c>
      <c r="N2254" s="10" t="str">
        <f t="shared" si="241"/>
        <v>-</v>
      </c>
    </row>
    <row r="2255" spans="1:14">
      <c r="A2255" s="62" t="s">
        <v>18</v>
      </c>
      <c r="B2255" s="18"/>
      <c r="C2255" s="18"/>
      <c r="D2255" s="19"/>
      <c r="E2255" s="20"/>
      <c r="F2255" s="66"/>
      <c r="G2255" s="18"/>
      <c r="H2255" s="9" t="str">
        <f t="shared" si="237"/>
        <v>-</v>
      </c>
      <c r="I2255" s="109" t="str">
        <f t="shared" si="225"/>
        <v xml:space="preserve"> </v>
      </c>
      <c r="J2255" s="10" t="str">
        <f t="shared" si="226"/>
        <v>-</v>
      </c>
      <c r="K2255" s="10" t="str">
        <f t="shared" si="238"/>
        <v>-</v>
      </c>
      <c r="L2255" s="10" t="str">
        <f t="shared" si="239"/>
        <v>-</v>
      </c>
      <c r="M2255" s="10" t="str">
        <f t="shared" si="240"/>
        <v>-</v>
      </c>
      <c r="N2255" s="10" t="str">
        <f t="shared" si="241"/>
        <v>-</v>
      </c>
    </row>
    <row r="2256" spans="1:14">
      <c r="A2256" s="62" t="s">
        <v>18</v>
      </c>
      <c r="B2256" s="18"/>
      <c r="C2256" s="18"/>
      <c r="D2256" s="19"/>
      <c r="E2256" s="20"/>
      <c r="F2256" s="66"/>
      <c r="G2256" s="18"/>
      <c r="H2256" s="9" t="str">
        <f t="shared" si="237"/>
        <v>-</v>
      </c>
      <c r="I2256" s="109" t="str">
        <f t="shared" si="225"/>
        <v xml:space="preserve"> </v>
      </c>
      <c r="J2256" s="10" t="str">
        <f t="shared" si="226"/>
        <v>-</v>
      </c>
      <c r="K2256" s="10" t="str">
        <f t="shared" si="238"/>
        <v>-</v>
      </c>
      <c r="L2256" s="10" t="str">
        <f t="shared" si="239"/>
        <v>-</v>
      </c>
      <c r="M2256" s="10" t="str">
        <f t="shared" si="240"/>
        <v>-</v>
      </c>
      <c r="N2256" s="10" t="str">
        <f t="shared" si="241"/>
        <v>-</v>
      </c>
    </row>
    <row r="2257" spans="1:14">
      <c r="A2257" s="62" t="s">
        <v>18</v>
      </c>
      <c r="B2257" s="18"/>
      <c r="C2257" s="18"/>
      <c r="D2257" s="19"/>
      <c r="E2257" s="20"/>
      <c r="F2257" s="66"/>
      <c r="G2257" s="18"/>
      <c r="H2257" s="9" t="str">
        <f t="shared" si="237"/>
        <v>-</v>
      </c>
      <c r="I2257" s="109" t="str">
        <f t="shared" si="225"/>
        <v xml:space="preserve"> </v>
      </c>
      <c r="J2257" s="10" t="str">
        <f t="shared" si="226"/>
        <v>-</v>
      </c>
      <c r="K2257" s="10" t="str">
        <f t="shared" si="238"/>
        <v>-</v>
      </c>
      <c r="L2257" s="10" t="str">
        <f t="shared" si="239"/>
        <v>-</v>
      </c>
      <c r="M2257" s="10" t="str">
        <f t="shared" si="240"/>
        <v>-</v>
      </c>
      <c r="N2257" s="10" t="str">
        <f t="shared" si="241"/>
        <v>-</v>
      </c>
    </row>
    <row r="2258" spans="1:14">
      <c r="A2258" s="62" t="s">
        <v>18</v>
      </c>
      <c r="B2258" s="18"/>
      <c r="C2258" s="18"/>
      <c r="D2258" s="19"/>
      <c r="E2258" s="20"/>
      <c r="F2258" s="66"/>
      <c r="G2258" s="18"/>
      <c r="H2258" s="9" t="str">
        <f t="shared" si="237"/>
        <v>-</v>
      </c>
      <c r="I2258" s="109" t="str">
        <f t="shared" si="225"/>
        <v xml:space="preserve"> </v>
      </c>
      <c r="J2258" s="10" t="str">
        <f t="shared" si="226"/>
        <v>-</v>
      </c>
      <c r="K2258" s="10" t="str">
        <f t="shared" si="238"/>
        <v>-</v>
      </c>
      <c r="L2258" s="10" t="str">
        <f t="shared" si="239"/>
        <v>-</v>
      </c>
      <c r="M2258" s="10" t="str">
        <f t="shared" si="240"/>
        <v>-</v>
      </c>
      <c r="N2258" s="10" t="str">
        <f t="shared" si="241"/>
        <v>-</v>
      </c>
    </row>
    <row r="2259" spans="1:14">
      <c r="A2259" s="62" t="s">
        <v>18</v>
      </c>
      <c r="B2259" s="18"/>
      <c r="C2259" s="18"/>
      <c r="D2259" s="19"/>
      <c r="E2259" s="20"/>
      <c r="F2259" s="66"/>
      <c r="G2259" s="18"/>
      <c r="H2259" s="9" t="str">
        <f t="shared" si="237"/>
        <v>-</v>
      </c>
      <c r="I2259" s="109" t="str">
        <f t="shared" si="225"/>
        <v xml:space="preserve"> </v>
      </c>
      <c r="J2259" s="10" t="str">
        <f t="shared" si="226"/>
        <v>-</v>
      </c>
      <c r="K2259" s="10" t="str">
        <f t="shared" si="238"/>
        <v>-</v>
      </c>
      <c r="L2259" s="10" t="str">
        <f t="shared" si="239"/>
        <v>-</v>
      </c>
      <c r="M2259" s="10" t="str">
        <f t="shared" si="240"/>
        <v>-</v>
      </c>
      <c r="N2259" s="10" t="str">
        <f t="shared" si="241"/>
        <v>-</v>
      </c>
    </row>
    <row r="2260" spans="1:14">
      <c r="A2260" s="62" t="s">
        <v>18</v>
      </c>
      <c r="B2260" s="18"/>
      <c r="C2260" s="18"/>
      <c r="D2260" s="19"/>
      <c r="E2260" s="20"/>
      <c r="F2260" s="66"/>
      <c r="G2260" s="18"/>
      <c r="H2260" s="9" t="str">
        <f t="shared" si="237"/>
        <v>-</v>
      </c>
      <c r="I2260" s="109" t="str">
        <f t="shared" si="225"/>
        <v xml:space="preserve"> </v>
      </c>
      <c r="J2260" s="10" t="str">
        <f t="shared" si="226"/>
        <v>-</v>
      </c>
      <c r="K2260" s="10" t="str">
        <f t="shared" si="238"/>
        <v>-</v>
      </c>
      <c r="L2260" s="10" t="str">
        <f t="shared" si="239"/>
        <v>-</v>
      </c>
      <c r="M2260" s="10" t="str">
        <f t="shared" si="240"/>
        <v>-</v>
      </c>
      <c r="N2260" s="10" t="str">
        <f t="shared" si="241"/>
        <v>-</v>
      </c>
    </row>
    <row r="2261" spans="1:14">
      <c r="A2261" s="62" t="s">
        <v>18</v>
      </c>
      <c r="B2261" s="18"/>
      <c r="C2261" s="18"/>
      <c r="D2261" s="19"/>
      <c r="E2261" s="20"/>
      <c r="F2261" s="66"/>
      <c r="G2261" s="18"/>
      <c r="H2261" s="9" t="str">
        <f t="shared" si="237"/>
        <v>-</v>
      </c>
      <c r="I2261" s="109" t="str">
        <f t="shared" si="225"/>
        <v xml:space="preserve"> </v>
      </c>
      <c r="J2261" s="10" t="str">
        <f t="shared" si="226"/>
        <v>-</v>
      </c>
      <c r="K2261" s="10" t="str">
        <f t="shared" si="238"/>
        <v>-</v>
      </c>
      <c r="L2261" s="10" t="str">
        <f t="shared" si="239"/>
        <v>-</v>
      </c>
      <c r="M2261" s="10" t="str">
        <f t="shared" si="240"/>
        <v>-</v>
      </c>
      <c r="N2261" s="10" t="str">
        <f t="shared" si="241"/>
        <v>-</v>
      </c>
    </row>
    <row r="2262" spans="1:14">
      <c r="A2262" s="62" t="s">
        <v>18</v>
      </c>
      <c r="B2262" s="18"/>
      <c r="C2262" s="18"/>
      <c r="D2262" s="19"/>
      <c r="E2262" s="20"/>
      <c r="F2262" s="66"/>
      <c r="G2262" s="18"/>
      <c r="H2262" s="9" t="str">
        <f t="shared" si="237"/>
        <v>-</v>
      </c>
      <c r="I2262" s="109" t="str">
        <f t="shared" si="225"/>
        <v xml:space="preserve"> </v>
      </c>
      <c r="J2262" s="10" t="str">
        <f t="shared" si="226"/>
        <v>-</v>
      </c>
      <c r="K2262" s="10" t="str">
        <f t="shared" si="238"/>
        <v>-</v>
      </c>
      <c r="L2262" s="10" t="str">
        <f t="shared" si="239"/>
        <v>-</v>
      </c>
      <c r="M2262" s="10" t="str">
        <f t="shared" si="240"/>
        <v>-</v>
      </c>
      <c r="N2262" s="10" t="str">
        <f t="shared" si="241"/>
        <v>-</v>
      </c>
    </row>
    <row r="2263" spans="1:14">
      <c r="A2263" s="62" t="s">
        <v>18</v>
      </c>
      <c r="B2263" s="18"/>
      <c r="C2263" s="18"/>
      <c r="D2263" s="19"/>
      <c r="E2263" s="20"/>
      <c r="F2263" s="66"/>
      <c r="G2263" s="18"/>
      <c r="H2263" s="9" t="str">
        <f t="shared" si="237"/>
        <v>-</v>
      </c>
      <c r="I2263" s="109" t="str">
        <f t="shared" si="225"/>
        <v xml:space="preserve"> </v>
      </c>
      <c r="J2263" s="10" t="str">
        <f t="shared" si="226"/>
        <v>-</v>
      </c>
      <c r="K2263" s="10" t="str">
        <f t="shared" si="238"/>
        <v>-</v>
      </c>
      <c r="L2263" s="10" t="str">
        <f t="shared" si="239"/>
        <v>-</v>
      </c>
      <c r="M2263" s="10" t="str">
        <f t="shared" si="240"/>
        <v>-</v>
      </c>
      <c r="N2263" s="10" t="str">
        <f t="shared" si="241"/>
        <v>-</v>
      </c>
    </row>
    <row r="2264" spans="1:14">
      <c r="A2264" s="62" t="s">
        <v>18</v>
      </c>
      <c r="B2264" s="18"/>
      <c r="C2264" s="18"/>
      <c r="D2264" s="19"/>
      <c r="E2264" s="20"/>
      <c r="F2264" s="66"/>
      <c r="G2264" s="18"/>
      <c r="H2264" s="9" t="str">
        <f t="shared" si="237"/>
        <v>-</v>
      </c>
      <c r="I2264" s="109" t="str">
        <f t="shared" si="225"/>
        <v xml:space="preserve"> </v>
      </c>
      <c r="J2264" s="10" t="str">
        <f t="shared" si="226"/>
        <v>-</v>
      </c>
      <c r="K2264" s="10" t="str">
        <f t="shared" si="238"/>
        <v>-</v>
      </c>
      <c r="L2264" s="10" t="str">
        <f t="shared" si="239"/>
        <v>-</v>
      </c>
      <c r="M2264" s="10" t="str">
        <f t="shared" si="240"/>
        <v>-</v>
      </c>
      <c r="N2264" s="10" t="str">
        <f t="shared" si="241"/>
        <v>-</v>
      </c>
    </row>
    <row r="2265" spans="1:14">
      <c r="A2265" s="62" t="s">
        <v>18</v>
      </c>
      <c r="B2265" s="18"/>
      <c r="C2265" s="18"/>
      <c r="D2265" s="19"/>
      <c r="E2265" s="20"/>
      <c r="F2265" s="66"/>
      <c r="G2265" s="18"/>
      <c r="H2265" s="9" t="str">
        <f t="shared" si="237"/>
        <v>-</v>
      </c>
      <c r="I2265" s="109" t="str">
        <f t="shared" si="225"/>
        <v xml:space="preserve"> </v>
      </c>
      <c r="J2265" s="10" t="str">
        <f t="shared" si="226"/>
        <v>-</v>
      </c>
      <c r="K2265" s="10" t="str">
        <f t="shared" si="238"/>
        <v>-</v>
      </c>
      <c r="L2265" s="10" t="str">
        <f t="shared" si="239"/>
        <v>-</v>
      </c>
      <c r="M2265" s="10" t="str">
        <f t="shared" si="240"/>
        <v>-</v>
      </c>
      <c r="N2265" s="10" t="str">
        <f t="shared" si="241"/>
        <v>-</v>
      </c>
    </row>
    <row r="2266" spans="1:14">
      <c r="A2266" s="62" t="s">
        <v>18</v>
      </c>
      <c r="B2266" s="18"/>
      <c r="C2266" s="18"/>
      <c r="D2266" s="19"/>
      <c r="E2266" s="20"/>
      <c r="F2266" s="66"/>
      <c r="G2266" s="18"/>
      <c r="H2266" s="9" t="str">
        <f t="shared" si="237"/>
        <v>-</v>
      </c>
      <c r="I2266" s="109" t="str">
        <f t="shared" si="225"/>
        <v xml:space="preserve"> </v>
      </c>
      <c r="J2266" s="10" t="str">
        <f t="shared" si="226"/>
        <v>-</v>
      </c>
      <c r="K2266" s="10" t="str">
        <f t="shared" si="238"/>
        <v>-</v>
      </c>
      <c r="L2266" s="10" t="str">
        <f t="shared" si="239"/>
        <v>-</v>
      </c>
      <c r="M2266" s="10" t="str">
        <f t="shared" si="240"/>
        <v>-</v>
      </c>
      <c r="N2266" s="10" t="str">
        <f t="shared" si="241"/>
        <v>-</v>
      </c>
    </row>
    <row r="2267" spans="1:14">
      <c r="A2267" s="62" t="s">
        <v>18</v>
      </c>
      <c r="B2267" s="18"/>
      <c r="C2267" s="18"/>
      <c r="D2267" s="19"/>
      <c r="E2267" s="20"/>
      <c r="F2267" s="66"/>
      <c r="G2267" s="18"/>
      <c r="H2267" s="9" t="str">
        <f t="shared" si="237"/>
        <v>-</v>
      </c>
      <c r="I2267" s="109" t="str">
        <f t="shared" si="225"/>
        <v xml:space="preserve"> </v>
      </c>
      <c r="J2267" s="10" t="str">
        <f t="shared" si="226"/>
        <v>-</v>
      </c>
      <c r="K2267" s="10" t="str">
        <f t="shared" si="238"/>
        <v>-</v>
      </c>
      <c r="L2267" s="10" t="str">
        <f t="shared" si="239"/>
        <v>-</v>
      </c>
      <c r="M2267" s="10" t="str">
        <f t="shared" si="240"/>
        <v>-</v>
      </c>
      <c r="N2267" s="10" t="str">
        <f t="shared" si="241"/>
        <v>-</v>
      </c>
    </row>
    <row r="2268" spans="1:14">
      <c r="A2268" s="62" t="s">
        <v>18</v>
      </c>
      <c r="B2268" s="18"/>
      <c r="C2268" s="18"/>
      <c r="D2268" s="19"/>
      <c r="E2268" s="20"/>
      <c r="F2268" s="66"/>
      <c r="G2268" s="18"/>
      <c r="H2268" s="9" t="str">
        <f t="shared" si="237"/>
        <v>-</v>
      </c>
      <c r="I2268" s="109" t="str">
        <f t="shared" si="225"/>
        <v xml:space="preserve"> </v>
      </c>
      <c r="J2268" s="10" t="str">
        <f t="shared" si="226"/>
        <v>-</v>
      </c>
      <c r="K2268" s="10" t="str">
        <f t="shared" si="238"/>
        <v>-</v>
      </c>
      <c r="L2268" s="10" t="str">
        <f t="shared" si="239"/>
        <v>-</v>
      </c>
      <c r="M2268" s="10" t="str">
        <f t="shared" si="240"/>
        <v>-</v>
      </c>
      <c r="N2268" s="10" t="str">
        <f t="shared" si="241"/>
        <v>-</v>
      </c>
    </row>
    <row r="2269" spans="1:14">
      <c r="A2269" s="62" t="s">
        <v>18</v>
      </c>
      <c r="B2269" s="18"/>
      <c r="C2269" s="18"/>
      <c r="D2269" s="19"/>
      <c r="E2269" s="20"/>
      <c r="F2269" s="66"/>
      <c r="G2269" s="18"/>
      <c r="H2269" s="9" t="str">
        <f t="shared" si="237"/>
        <v>-</v>
      </c>
      <c r="I2269" s="109" t="str">
        <f t="shared" si="225"/>
        <v xml:space="preserve"> </v>
      </c>
      <c r="J2269" s="10" t="str">
        <f t="shared" si="226"/>
        <v>-</v>
      </c>
      <c r="K2269" s="10" t="str">
        <f t="shared" si="238"/>
        <v>-</v>
      </c>
      <c r="L2269" s="10" t="str">
        <f t="shared" si="239"/>
        <v>-</v>
      </c>
      <c r="M2269" s="10" t="str">
        <f t="shared" si="240"/>
        <v>-</v>
      </c>
      <c r="N2269" s="10" t="str">
        <f t="shared" si="241"/>
        <v>-</v>
      </c>
    </row>
    <row r="2270" spans="1:14">
      <c r="A2270" s="62" t="s">
        <v>18</v>
      </c>
      <c r="B2270" s="18"/>
      <c r="C2270" s="18"/>
      <c r="D2270" s="19"/>
      <c r="E2270" s="20"/>
      <c r="F2270" s="66"/>
      <c r="G2270" s="18"/>
      <c r="H2270" s="9" t="str">
        <f t="shared" si="237"/>
        <v>-</v>
      </c>
      <c r="I2270" s="109" t="str">
        <f t="shared" si="225"/>
        <v xml:space="preserve"> </v>
      </c>
      <c r="J2270" s="10" t="str">
        <f t="shared" si="226"/>
        <v>-</v>
      </c>
      <c r="K2270" s="10" t="str">
        <f t="shared" si="238"/>
        <v>-</v>
      </c>
      <c r="L2270" s="10" t="str">
        <f t="shared" si="239"/>
        <v>-</v>
      </c>
      <c r="M2270" s="10" t="str">
        <f t="shared" si="240"/>
        <v>-</v>
      </c>
      <c r="N2270" s="10" t="str">
        <f t="shared" si="241"/>
        <v>-</v>
      </c>
    </row>
    <row r="2271" spans="1:14">
      <c r="A2271" s="62" t="s">
        <v>18</v>
      </c>
      <c r="B2271" s="18"/>
      <c r="C2271" s="18"/>
      <c r="D2271" s="19"/>
      <c r="E2271" s="20"/>
      <c r="F2271" s="66"/>
      <c r="G2271" s="18"/>
      <c r="H2271" s="9" t="str">
        <f t="shared" si="237"/>
        <v>-</v>
      </c>
      <c r="I2271" s="109" t="str">
        <f t="shared" si="225"/>
        <v xml:space="preserve"> </v>
      </c>
      <c r="J2271" s="10" t="str">
        <f t="shared" si="226"/>
        <v>-</v>
      </c>
      <c r="K2271" s="10" t="str">
        <f t="shared" si="238"/>
        <v>-</v>
      </c>
      <c r="L2271" s="10" t="str">
        <f t="shared" si="239"/>
        <v>-</v>
      </c>
      <c r="M2271" s="10" t="str">
        <f t="shared" si="240"/>
        <v>-</v>
      </c>
      <c r="N2271" s="10" t="str">
        <f t="shared" si="241"/>
        <v>-</v>
      </c>
    </row>
    <row r="2272" spans="1:14">
      <c r="A2272" s="62" t="s">
        <v>18</v>
      </c>
      <c r="B2272" s="18"/>
      <c r="C2272" s="18"/>
      <c r="D2272" s="19"/>
      <c r="E2272" s="20"/>
      <c r="F2272" s="66"/>
      <c r="G2272" s="18"/>
      <c r="H2272" s="9" t="str">
        <f t="shared" si="237"/>
        <v>-</v>
      </c>
      <c r="I2272" s="109" t="str">
        <f t="shared" si="225"/>
        <v xml:space="preserve"> </v>
      </c>
      <c r="J2272" s="10" t="str">
        <f t="shared" si="226"/>
        <v>-</v>
      </c>
      <c r="K2272" s="10" t="str">
        <f t="shared" si="238"/>
        <v>-</v>
      </c>
      <c r="L2272" s="10" t="str">
        <f t="shared" si="239"/>
        <v>-</v>
      </c>
      <c r="M2272" s="10" t="str">
        <f t="shared" si="240"/>
        <v>-</v>
      </c>
      <c r="N2272" s="10" t="str">
        <f t="shared" si="241"/>
        <v>-</v>
      </c>
    </row>
    <row r="2273" spans="1:14">
      <c r="A2273" s="62" t="s">
        <v>18</v>
      </c>
      <c r="B2273" s="18"/>
      <c r="C2273" s="18"/>
      <c r="D2273" s="19"/>
      <c r="E2273" s="20"/>
      <c r="F2273" s="66"/>
      <c r="G2273" s="18"/>
      <c r="H2273" s="9" t="str">
        <f t="shared" si="237"/>
        <v>-</v>
      </c>
      <c r="I2273" s="109" t="str">
        <f t="shared" si="225"/>
        <v xml:space="preserve"> </v>
      </c>
      <c r="J2273" s="10" t="str">
        <f t="shared" si="226"/>
        <v>-</v>
      </c>
      <c r="K2273" s="10" t="str">
        <f t="shared" si="238"/>
        <v>-</v>
      </c>
      <c r="L2273" s="10" t="str">
        <f t="shared" si="239"/>
        <v>-</v>
      </c>
      <c r="M2273" s="10" t="str">
        <f t="shared" si="240"/>
        <v>-</v>
      </c>
      <c r="N2273" s="10" t="str">
        <f t="shared" si="241"/>
        <v>-</v>
      </c>
    </row>
    <row r="2274" spans="1:14">
      <c r="A2274" s="62" t="s">
        <v>18</v>
      </c>
      <c r="B2274" s="18"/>
      <c r="C2274" s="18"/>
      <c r="D2274" s="19"/>
      <c r="E2274" s="20"/>
      <c r="F2274" s="66"/>
      <c r="G2274" s="18"/>
      <c r="H2274" s="9" t="str">
        <f t="shared" si="237"/>
        <v>-</v>
      </c>
      <c r="I2274" s="109" t="str">
        <f t="shared" si="225"/>
        <v xml:space="preserve"> </v>
      </c>
      <c r="J2274" s="10" t="str">
        <f t="shared" si="226"/>
        <v>-</v>
      </c>
      <c r="K2274" s="10" t="str">
        <f t="shared" si="238"/>
        <v>-</v>
      </c>
      <c r="L2274" s="10" t="str">
        <f t="shared" si="239"/>
        <v>-</v>
      </c>
      <c r="M2274" s="10" t="str">
        <f t="shared" si="240"/>
        <v>-</v>
      </c>
      <c r="N2274" s="10" t="str">
        <f t="shared" si="241"/>
        <v>-</v>
      </c>
    </row>
    <row r="2275" spans="1:14">
      <c r="A2275" s="62" t="s">
        <v>18</v>
      </c>
      <c r="B2275" s="18"/>
      <c r="C2275" s="18"/>
      <c r="D2275" s="19"/>
      <c r="E2275" s="20"/>
      <c r="F2275" s="66"/>
      <c r="G2275" s="18"/>
      <c r="H2275" s="9" t="str">
        <f t="shared" si="237"/>
        <v>-</v>
      </c>
      <c r="I2275" s="109" t="str">
        <f t="shared" si="225"/>
        <v xml:space="preserve"> </v>
      </c>
      <c r="J2275" s="10" t="str">
        <f t="shared" si="226"/>
        <v>-</v>
      </c>
      <c r="K2275" s="10" t="str">
        <f t="shared" si="238"/>
        <v>-</v>
      </c>
      <c r="L2275" s="10" t="str">
        <f t="shared" si="239"/>
        <v>-</v>
      </c>
      <c r="M2275" s="10" t="str">
        <f t="shared" si="240"/>
        <v>-</v>
      </c>
      <c r="N2275" s="10" t="str">
        <f t="shared" si="241"/>
        <v>-</v>
      </c>
    </row>
    <row r="2276" spans="1:14">
      <c r="A2276" s="62" t="s">
        <v>18</v>
      </c>
      <c r="B2276" s="18"/>
      <c r="C2276" s="18"/>
      <c r="D2276" s="19"/>
      <c r="E2276" s="20"/>
      <c r="F2276" s="66"/>
      <c r="G2276" s="18"/>
      <c r="H2276" s="9" t="str">
        <f t="shared" si="237"/>
        <v>-</v>
      </c>
      <c r="I2276" s="109" t="str">
        <f t="shared" si="225"/>
        <v xml:space="preserve"> </v>
      </c>
      <c r="J2276" s="10" t="str">
        <f t="shared" si="226"/>
        <v>-</v>
      </c>
      <c r="K2276" s="10" t="str">
        <f t="shared" si="238"/>
        <v>-</v>
      </c>
      <c r="L2276" s="10" t="str">
        <f t="shared" si="239"/>
        <v>-</v>
      </c>
      <c r="M2276" s="10" t="str">
        <f t="shared" si="240"/>
        <v>-</v>
      </c>
      <c r="N2276" s="10" t="str">
        <f t="shared" si="241"/>
        <v>-</v>
      </c>
    </row>
    <row r="2277" spans="1:14">
      <c r="A2277" s="62" t="s">
        <v>18</v>
      </c>
      <c r="B2277" s="18"/>
      <c r="C2277" s="18"/>
      <c r="D2277" s="19"/>
      <c r="E2277" s="20"/>
      <c r="F2277" s="66"/>
      <c r="G2277" s="18"/>
      <c r="H2277" s="9" t="str">
        <f t="shared" si="237"/>
        <v>-</v>
      </c>
      <c r="I2277" s="109" t="str">
        <f t="shared" si="225"/>
        <v xml:space="preserve"> </v>
      </c>
      <c r="J2277" s="10" t="str">
        <f t="shared" si="226"/>
        <v>-</v>
      </c>
      <c r="K2277" s="10" t="str">
        <f t="shared" si="238"/>
        <v>-</v>
      </c>
      <c r="L2277" s="10" t="str">
        <f t="shared" si="239"/>
        <v>-</v>
      </c>
      <c r="M2277" s="10" t="str">
        <f t="shared" si="240"/>
        <v>-</v>
      </c>
      <c r="N2277" s="10" t="str">
        <f t="shared" si="241"/>
        <v>-</v>
      </c>
    </row>
    <row r="2278" spans="1:14">
      <c r="A2278" s="62" t="s">
        <v>18</v>
      </c>
      <c r="B2278" s="18"/>
      <c r="C2278" s="18"/>
      <c r="D2278" s="19"/>
      <c r="E2278" s="20"/>
      <c r="F2278" s="66"/>
      <c r="G2278" s="18"/>
      <c r="H2278" s="9" t="str">
        <f t="shared" si="237"/>
        <v>-</v>
      </c>
      <c r="I2278" s="109" t="str">
        <f t="shared" si="225"/>
        <v xml:space="preserve"> </v>
      </c>
      <c r="J2278" s="10" t="str">
        <f t="shared" si="226"/>
        <v>-</v>
      </c>
      <c r="K2278" s="10" t="str">
        <f t="shared" si="238"/>
        <v>-</v>
      </c>
      <c r="L2278" s="10" t="str">
        <f t="shared" si="239"/>
        <v>-</v>
      </c>
      <c r="M2278" s="10" t="str">
        <f t="shared" si="240"/>
        <v>-</v>
      </c>
      <c r="N2278" s="10" t="str">
        <f t="shared" si="241"/>
        <v>-</v>
      </c>
    </row>
    <row r="2279" spans="1:14">
      <c r="A2279" s="62" t="s">
        <v>18</v>
      </c>
      <c r="B2279" s="18"/>
      <c r="C2279" s="18"/>
      <c r="D2279" s="19"/>
      <c r="E2279" s="20"/>
      <c r="F2279" s="66"/>
      <c r="G2279" s="18"/>
      <c r="H2279" s="9" t="str">
        <f t="shared" si="237"/>
        <v>-</v>
      </c>
      <c r="I2279" s="109" t="str">
        <f t="shared" si="225"/>
        <v xml:space="preserve"> </v>
      </c>
      <c r="J2279" s="10" t="str">
        <f t="shared" si="226"/>
        <v>-</v>
      </c>
      <c r="K2279" s="10" t="str">
        <f t="shared" si="238"/>
        <v>-</v>
      </c>
      <c r="L2279" s="10" t="str">
        <f t="shared" si="239"/>
        <v>-</v>
      </c>
      <c r="M2279" s="10" t="str">
        <f t="shared" si="240"/>
        <v>-</v>
      </c>
      <c r="N2279" s="10" t="str">
        <f t="shared" si="241"/>
        <v>-</v>
      </c>
    </row>
    <row r="2280" spans="1:14">
      <c r="A2280" s="62" t="s">
        <v>18</v>
      </c>
      <c r="B2280" s="18"/>
      <c r="C2280" s="18"/>
      <c r="D2280" s="19"/>
      <c r="E2280" s="20"/>
      <c r="F2280" s="66"/>
      <c r="G2280" s="18"/>
      <c r="H2280" s="9" t="str">
        <f t="shared" si="237"/>
        <v>-</v>
      </c>
      <c r="I2280" s="109" t="str">
        <f t="shared" si="225"/>
        <v xml:space="preserve"> </v>
      </c>
      <c r="J2280" s="10" t="str">
        <f t="shared" si="226"/>
        <v>-</v>
      </c>
      <c r="K2280" s="10" t="str">
        <f t="shared" si="238"/>
        <v>-</v>
      </c>
      <c r="L2280" s="10" t="str">
        <f t="shared" si="239"/>
        <v>-</v>
      </c>
      <c r="M2280" s="10" t="str">
        <f t="shared" si="240"/>
        <v>-</v>
      </c>
      <c r="N2280" s="10" t="str">
        <f t="shared" si="241"/>
        <v>-</v>
      </c>
    </row>
    <row r="2281" spans="1:14">
      <c r="A2281" s="62" t="s">
        <v>18</v>
      </c>
      <c r="B2281" s="18"/>
      <c r="C2281" s="18"/>
      <c r="D2281" s="19"/>
      <c r="E2281" s="20"/>
      <c r="F2281" s="66"/>
      <c r="G2281" s="18"/>
      <c r="H2281" s="9" t="str">
        <f t="shared" si="237"/>
        <v>-</v>
      </c>
      <c r="I2281" s="109" t="str">
        <f t="shared" si="225"/>
        <v xml:space="preserve"> </v>
      </c>
      <c r="J2281" s="10" t="str">
        <f t="shared" si="226"/>
        <v>-</v>
      </c>
      <c r="K2281" s="10" t="str">
        <f t="shared" si="238"/>
        <v>-</v>
      </c>
      <c r="L2281" s="10" t="str">
        <f t="shared" si="239"/>
        <v>-</v>
      </c>
      <c r="M2281" s="10" t="str">
        <f t="shared" si="240"/>
        <v>-</v>
      </c>
      <c r="N2281" s="10" t="str">
        <f t="shared" si="241"/>
        <v>-</v>
      </c>
    </row>
    <row r="2282" spans="1:14">
      <c r="A2282" s="62" t="s">
        <v>18</v>
      </c>
      <c r="B2282" s="18"/>
      <c r="C2282" s="18"/>
      <c r="D2282" s="19"/>
      <c r="E2282" s="20"/>
      <c r="F2282" s="66"/>
      <c r="G2282" s="18"/>
      <c r="H2282" s="9" t="str">
        <f t="shared" si="237"/>
        <v>-</v>
      </c>
      <c r="I2282" s="109" t="str">
        <f t="shared" si="225"/>
        <v xml:space="preserve"> </v>
      </c>
      <c r="J2282" s="10" t="str">
        <f t="shared" si="226"/>
        <v>-</v>
      </c>
      <c r="K2282" s="10" t="str">
        <f t="shared" si="238"/>
        <v>-</v>
      </c>
      <c r="L2282" s="10" t="str">
        <f t="shared" si="239"/>
        <v>-</v>
      </c>
      <c r="M2282" s="10" t="str">
        <f t="shared" si="240"/>
        <v>-</v>
      </c>
      <c r="N2282" s="10" t="str">
        <f t="shared" si="241"/>
        <v>-</v>
      </c>
    </row>
    <row r="2283" spans="1:14">
      <c r="A2283" s="62" t="s">
        <v>18</v>
      </c>
      <c r="B2283" s="18"/>
      <c r="C2283" s="18"/>
      <c r="D2283" s="19"/>
      <c r="E2283" s="20"/>
      <c r="F2283" s="66"/>
      <c r="G2283" s="18"/>
      <c r="H2283" s="9" t="str">
        <f t="shared" si="237"/>
        <v>-</v>
      </c>
      <c r="I2283" s="109" t="str">
        <f t="shared" si="225"/>
        <v xml:space="preserve"> </v>
      </c>
      <c r="J2283" s="10" t="str">
        <f t="shared" si="226"/>
        <v>-</v>
      </c>
      <c r="K2283" s="10" t="str">
        <f t="shared" si="238"/>
        <v>-</v>
      </c>
      <c r="L2283" s="10" t="str">
        <f t="shared" si="239"/>
        <v>-</v>
      </c>
      <c r="M2283" s="10" t="str">
        <f t="shared" si="240"/>
        <v>-</v>
      </c>
      <c r="N2283" s="10" t="str">
        <f t="shared" si="241"/>
        <v>-</v>
      </c>
    </row>
    <row r="2284" spans="1:14">
      <c r="A2284" s="62" t="s">
        <v>18</v>
      </c>
      <c r="B2284" s="18"/>
      <c r="C2284" s="18"/>
      <c r="D2284" s="19"/>
      <c r="E2284" s="20"/>
      <c r="F2284" s="66"/>
      <c r="G2284" s="18"/>
      <c r="H2284" s="9" t="str">
        <f t="shared" si="237"/>
        <v>-</v>
      </c>
      <c r="I2284" s="109" t="str">
        <f t="shared" si="225"/>
        <v xml:space="preserve"> </v>
      </c>
      <c r="J2284" s="10" t="str">
        <f t="shared" si="226"/>
        <v>-</v>
      </c>
      <c r="K2284" s="10" t="str">
        <f t="shared" si="238"/>
        <v>-</v>
      </c>
      <c r="L2284" s="10" t="str">
        <f t="shared" si="239"/>
        <v>-</v>
      </c>
      <c r="M2284" s="10" t="str">
        <f t="shared" si="240"/>
        <v>-</v>
      </c>
      <c r="N2284" s="10" t="str">
        <f t="shared" si="241"/>
        <v>-</v>
      </c>
    </row>
    <row r="2285" spans="1:14">
      <c r="A2285" s="62" t="s">
        <v>18</v>
      </c>
      <c r="B2285" s="18"/>
      <c r="C2285" s="18"/>
      <c r="D2285" s="19"/>
      <c r="E2285" s="20"/>
      <c r="F2285" s="66"/>
      <c r="G2285" s="18"/>
      <c r="H2285" s="9" t="str">
        <f t="shared" si="237"/>
        <v>-</v>
      </c>
      <c r="I2285" s="109" t="str">
        <f t="shared" si="225"/>
        <v xml:space="preserve"> </v>
      </c>
      <c r="J2285" s="10" t="str">
        <f t="shared" si="226"/>
        <v>-</v>
      </c>
      <c r="K2285" s="10" t="str">
        <f t="shared" si="238"/>
        <v>-</v>
      </c>
      <c r="L2285" s="10" t="str">
        <f t="shared" si="239"/>
        <v>-</v>
      </c>
      <c r="M2285" s="10" t="str">
        <f t="shared" si="240"/>
        <v>-</v>
      </c>
      <c r="N2285" s="10" t="str">
        <f t="shared" si="241"/>
        <v>-</v>
      </c>
    </row>
    <row r="2286" spans="1:14">
      <c r="A2286" s="62" t="s">
        <v>18</v>
      </c>
      <c r="B2286" s="18"/>
      <c r="C2286" s="18"/>
      <c r="D2286" s="19"/>
      <c r="E2286" s="20"/>
      <c r="F2286" s="66"/>
      <c r="G2286" s="18"/>
      <c r="H2286" s="9" t="str">
        <f t="shared" si="237"/>
        <v>-</v>
      </c>
      <c r="I2286" s="109" t="str">
        <f t="shared" si="225"/>
        <v xml:space="preserve"> </v>
      </c>
      <c r="J2286" s="10" t="str">
        <f t="shared" si="226"/>
        <v>-</v>
      </c>
      <c r="K2286" s="10" t="str">
        <f t="shared" si="238"/>
        <v>-</v>
      </c>
      <c r="L2286" s="10" t="str">
        <f t="shared" si="239"/>
        <v>-</v>
      </c>
      <c r="M2286" s="10" t="str">
        <f t="shared" si="240"/>
        <v>-</v>
      </c>
      <c r="N2286" s="10" t="str">
        <f t="shared" si="241"/>
        <v>-</v>
      </c>
    </row>
    <row r="2287" spans="1:14">
      <c r="A2287" s="62" t="s">
        <v>18</v>
      </c>
      <c r="B2287" s="18"/>
      <c r="C2287" s="18"/>
      <c r="D2287" s="19"/>
      <c r="E2287" s="20"/>
      <c r="F2287" s="66"/>
      <c r="G2287" s="18"/>
      <c r="H2287" s="9" t="str">
        <f t="shared" si="237"/>
        <v>-</v>
      </c>
      <c r="I2287" s="109" t="str">
        <f t="shared" si="225"/>
        <v xml:space="preserve"> </v>
      </c>
      <c r="J2287" s="10" t="str">
        <f t="shared" si="226"/>
        <v>-</v>
      </c>
      <c r="K2287" s="10" t="str">
        <f t="shared" si="238"/>
        <v>-</v>
      </c>
      <c r="L2287" s="10" t="str">
        <f t="shared" si="239"/>
        <v>-</v>
      </c>
      <c r="M2287" s="10" t="str">
        <f t="shared" si="240"/>
        <v>-</v>
      </c>
      <c r="N2287" s="10" t="str">
        <f t="shared" si="241"/>
        <v>-</v>
      </c>
    </row>
    <row r="2288" spans="1:14">
      <c r="A2288" s="62" t="s">
        <v>18</v>
      </c>
      <c r="B2288" s="18"/>
      <c r="C2288" s="18"/>
      <c r="D2288" s="19"/>
      <c r="E2288" s="20"/>
      <c r="F2288" s="66"/>
      <c r="G2288" s="18"/>
      <c r="H2288" s="9" t="str">
        <f t="shared" si="237"/>
        <v>-</v>
      </c>
      <c r="I2288" s="109" t="str">
        <f t="shared" si="225"/>
        <v xml:space="preserve"> </v>
      </c>
      <c r="J2288" s="10" t="str">
        <f t="shared" si="226"/>
        <v>-</v>
      </c>
      <c r="K2288" s="10" t="str">
        <f t="shared" si="238"/>
        <v>-</v>
      </c>
      <c r="L2288" s="10" t="str">
        <f t="shared" si="239"/>
        <v>-</v>
      </c>
      <c r="M2288" s="10" t="str">
        <f t="shared" si="240"/>
        <v>-</v>
      </c>
      <c r="N2288" s="10" t="str">
        <f t="shared" si="241"/>
        <v>-</v>
      </c>
    </row>
    <row r="2289" spans="1:14">
      <c r="A2289" s="62" t="s">
        <v>18</v>
      </c>
      <c r="B2289" s="18"/>
      <c r="C2289" s="18"/>
      <c r="D2289" s="19"/>
      <c r="E2289" s="20"/>
      <c r="F2289" s="66"/>
      <c r="G2289" s="18"/>
      <c r="H2289" s="9" t="str">
        <f t="shared" si="237"/>
        <v>-</v>
      </c>
      <c r="I2289" s="109" t="str">
        <f t="shared" si="225"/>
        <v xml:space="preserve"> </v>
      </c>
      <c r="J2289" s="10" t="str">
        <f t="shared" si="226"/>
        <v>-</v>
      </c>
      <c r="K2289" s="10" t="str">
        <f t="shared" si="238"/>
        <v>-</v>
      </c>
      <c r="L2289" s="10" t="str">
        <f t="shared" si="239"/>
        <v>-</v>
      </c>
      <c r="M2289" s="10" t="str">
        <f t="shared" si="240"/>
        <v>-</v>
      </c>
      <c r="N2289" s="10" t="str">
        <f t="shared" si="241"/>
        <v>-</v>
      </c>
    </row>
    <row r="2290" spans="1:14">
      <c r="A2290" s="62" t="s">
        <v>18</v>
      </c>
      <c r="B2290" s="18"/>
      <c r="C2290" s="18"/>
      <c r="D2290" s="19"/>
      <c r="E2290" s="20"/>
      <c r="F2290" s="66"/>
      <c r="G2290" s="18"/>
      <c r="H2290" s="9" t="str">
        <f t="shared" si="237"/>
        <v>-</v>
      </c>
      <c r="I2290" s="109" t="str">
        <f t="shared" si="225"/>
        <v xml:space="preserve"> </v>
      </c>
      <c r="J2290" s="10" t="str">
        <f t="shared" si="226"/>
        <v>-</v>
      </c>
      <c r="K2290" s="10" t="str">
        <f t="shared" si="238"/>
        <v>-</v>
      </c>
      <c r="L2290" s="10" t="str">
        <f t="shared" si="239"/>
        <v>-</v>
      </c>
      <c r="M2290" s="10" t="str">
        <f t="shared" si="240"/>
        <v>-</v>
      </c>
      <c r="N2290" s="10" t="str">
        <f t="shared" si="241"/>
        <v>-</v>
      </c>
    </row>
    <row r="2291" spans="1:14">
      <c r="A2291" s="62" t="s">
        <v>18</v>
      </c>
      <c r="B2291" s="18"/>
      <c r="C2291" s="18"/>
      <c r="D2291" s="19"/>
      <c r="E2291" s="20"/>
      <c r="F2291" s="66"/>
      <c r="G2291" s="18"/>
      <c r="H2291" s="9" t="str">
        <f t="shared" si="237"/>
        <v>-</v>
      </c>
      <c r="I2291" s="109" t="str">
        <f t="shared" si="225"/>
        <v xml:space="preserve"> </v>
      </c>
      <c r="J2291" s="10" t="str">
        <f t="shared" si="226"/>
        <v>-</v>
      </c>
      <c r="K2291" s="10" t="str">
        <f t="shared" si="238"/>
        <v>-</v>
      </c>
      <c r="L2291" s="10" t="str">
        <f t="shared" si="239"/>
        <v>-</v>
      </c>
      <c r="M2291" s="10" t="str">
        <f t="shared" si="240"/>
        <v>-</v>
      </c>
      <c r="N2291" s="10" t="str">
        <f t="shared" si="241"/>
        <v>-</v>
      </c>
    </row>
    <row r="2292" spans="1:14">
      <c r="A2292" s="62" t="s">
        <v>18</v>
      </c>
      <c r="B2292" s="18"/>
      <c r="C2292" s="18"/>
      <c r="D2292" s="19"/>
      <c r="E2292" s="20"/>
      <c r="F2292" s="66"/>
      <c r="G2292" s="18"/>
      <c r="H2292" s="9" t="str">
        <f t="shared" si="237"/>
        <v>-</v>
      </c>
      <c r="I2292" s="109" t="str">
        <f t="shared" si="225"/>
        <v xml:space="preserve"> </v>
      </c>
      <c r="J2292" s="10" t="str">
        <f t="shared" si="226"/>
        <v>-</v>
      </c>
      <c r="K2292" s="10" t="str">
        <f t="shared" si="238"/>
        <v>-</v>
      </c>
      <c r="L2292" s="10" t="str">
        <f t="shared" si="239"/>
        <v>-</v>
      </c>
      <c r="M2292" s="10" t="str">
        <f t="shared" si="240"/>
        <v>-</v>
      </c>
      <c r="N2292" s="10" t="str">
        <f t="shared" si="241"/>
        <v>-</v>
      </c>
    </row>
    <row r="2293" spans="1:14">
      <c r="A2293" s="62" t="s">
        <v>18</v>
      </c>
      <c r="B2293" s="18"/>
      <c r="C2293" s="18"/>
      <c r="D2293" s="19"/>
      <c r="E2293" s="20"/>
      <c r="F2293" s="66"/>
      <c r="G2293" s="18"/>
      <c r="H2293" s="9" t="str">
        <f t="shared" si="237"/>
        <v>-</v>
      </c>
      <c r="I2293" s="109" t="str">
        <f t="shared" si="225"/>
        <v xml:space="preserve"> </v>
      </c>
      <c r="J2293" s="10" t="str">
        <f t="shared" si="226"/>
        <v>-</v>
      </c>
      <c r="K2293" s="10" t="str">
        <f t="shared" si="238"/>
        <v>-</v>
      </c>
      <c r="L2293" s="10" t="str">
        <f t="shared" si="239"/>
        <v>-</v>
      </c>
      <c r="M2293" s="10" t="str">
        <f t="shared" si="240"/>
        <v>-</v>
      </c>
      <c r="N2293" s="10" t="str">
        <f t="shared" si="241"/>
        <v>-</v>
      </c>
    </row>
    <row r="2294" spans="1:14">
      <c r="A2294" s="62" t="s">
        <v>18</v>
      </c>
      <c r="B2294" s="18"/>
      <c r="C2294" s="18"/>
      <c r="D2294" s="19"/>
      <c r="E2294" s="20"/>
      <c r="F2294" s="66"/>
      <c r="G2294" s="18"/>
      <c r="H2294" s="9" t="str">
        <f t="shared" si="237"/>
        <v>-</v>
      </c>
      <c r="I2294" s="109" t="str">
        <f t="shared" si="225"/>
        <v xml:space="preserve"> </v>
      </c>
      <c r="J2294" s="10" t="str">
        <f t="shared" si="226"/>
        <v>-</v>
      </c>
      <c r="K2294" s="10" t="str">
        <f t="shared" si="238"/>
        <v>-</v>
      </c>
      <c r="L2294" s="10" t="str">
        <f t="shared" si="239"/>
        <v>-</v>
      </c>
      <c r="M2294" s="10" t="str">
        <f t="shared" si="240"/>
        <v>-</v>
      </c>
      <c r="N2294" s="10" t="str">
        <f t="shared" si="241"/>
        <v>-</v>
      </c>
    </row>
    <row r="2295" spans="1:14">
      <c r="A2295" s="62" t="s">
        <v>18</v>
      </c>
      <c r="B2295" s="18"/>
      <c r="C2295" s="18"/>
      <c r="D2295" s="19"/>
      <c r="E2295" s="20"/>
      <c r="F2295" s="66"/>
      <c r="G2295" s="18"/>
      <c r="H2295" s="9" t="str">
        <f t="shared" si="237"/>
        <v>-</v>
      </c>
      <c r="I2295" s="109" t="str">
        <f t="shared" si="225"/>
        <v xml:space="preserve"> </v>
      </c>
      <c r="J2295" s="10" t="str">
        <f t="shared" si="226"/>
        <v>-</v>
      </c>
      <c r="K2295" s="10" t="str">
        <f t="shared" si="238"/>
        <v>-</v>
      </c>
      <c r="L2295" s="10" t="str">
        <f t="shared" si="239"/>
        <v>-</v>
      </c>
      <c r="M2295" s="10" t="str">
        <f t="shared" si="240"/>
        <v>-</v>
      </c>
      <c r="N2295" s="10" t="str">
        <f t="shared" si="241"/>
        <v>-</v>
      </c>
    </row>
    <row r="2296" spans="1:14">
      <c r="A2296" s="62" t="s">
        <v>18</v>
      </c>
      <c r="B2296" s="18"/>
      <c r="C2296" s="18"/>
      <c r="D2296" s="19"/>
      <c r="E2296" s="20"/>
      <c r="F2296" s="66"/>
      <c r="G2296" s="18"/>
      <c r="H2296" s="9" t="str">
        <f t="shared" si="237"/>
        <v>-</v>
      </c>
      <c r="I2296" s="109" t="str">
        <f t="shared" si="225"/>
        <v xml:space="preserve"> </v>
      </c>
      <c r="J2296" s="10" t="str">
        <f t="shared" si="226"/>
        <v>-</v>
      </c>
      <c r="K2296" s="10" t="str">
        <f t="shared" si="238"/>
        <v>-</v>
      </c>
      <c r="L2296" s="10" t="str">
        <f t="shared" si="239"/>
        <v>-</v>
      </c>
      <c r="M2296" s="10" t="str">
        <f t="shared" si="240"/>
        <v>-</v>
      </c>
      <c r="N2296" s="10" t="str">
        <f t="shared" si="241"/>
        <v>-</v>
      </c>
    </row>
    <row r="2297" spans="1:14">
      <c r="A2297" s="62" t="s">
        <v>18</v>
      </c>
      <c r="B2297" s="18"/>
      <c r="C2297" s="18"/>
      <c r="D2297" s="19"/>
      <c r="E2297" s="20"/>
      <c r="F2297" s="66"/>
      <c r="G2297" s="18"/>
      <c r="H2297" s="9" t="str">
        <f t="shared" si="237"/>
        <v>-</v>
      </c>
      <c r="I2297" s="109" t="str">
        <f t="shared" si="225"/>
        <v xml:space="preserve"> </v>
      </c>
      <c r="J2297" s="10" t="str">
        <f t="shared" si="226"/>
        <v>-</v>
      </c>
      <c r="K2297" s="10" t="str">
        <f t="shared" si="238"/>
        <v>-</v>
      </c>
      <c r="L2297" s="10" t="str">
        <f t="shared" si="239"/>
        <v>-</v>
      </c>
      <c r="M2297" s="10" t="str">
        <f t="shared" si="240"/>
        <v>-</v>
      </c>
      <c r="N2297" s="10" t="str">
        <f t="shared" si="241"/>
        <v>-</v>
      </c>
    </row>
    <row r="2298" spans="1:14">
      <c r="A2298" s="62" t="s">
        <v>18</v>
      </c>
      <c r="B2298" s="18"/>
      <c r="C2298" s="18"/>
      <c r="D2298" s="19"/>
      <c r="E2298" s="20"/>
      <c r="F2298" s="66"/>
      <c r="G2298" s="18"/>
      <c r="H2298" s="9" t="str">
        <f t="shared" si="237"/>
        <v>-</v>
      </c>
      <c r="I2298" s="109" t="str">
        <f t="shared" si="225"/>
        <v xml:space="preserve"> </v>
      </c>
      <c r="J2298" s="10" t="str">
        <f t="shared" si="226"/>
        <v>-</v>
      </c>
      <c r="K2298" s="10" t="str">
        <f t="shared" si="238"/>
        <v>-</v>
      </c>
      <c r="L2298" s="10" t="str">
        <f t="shared" si="239"/>
        <v>-</v>
      </c>
      <c r="M2298" s="10" t="str">
        <f t="shared" si="240"/>
        <v>-</v>
      </c>
      <c r="N2298" s="10" t="str">
        <f t="shared" si="241"/>
        <v>-</v>
      </c>
    </row>
    <row r="2299" spans="1:14">
      <c r="A2299" s="62" t="s">
        <v>18</v>
      </c>
      <c r="B2299" s="18"/>
      <c r="C2299" s="18"/>
      <c r="D2299" s="19"/>
      <c r="E2299" s="20"/>
      <c r="F2299" s="66"/>
      <c r="G2299" s="18"/>
      <c r="H2299" s="9" t="str">
        <f t="shared" si="237"/>
        <v>-</v>
      </c>
      <c r="I2299" s="109" t="str">
        <f t="shared" si="225"/>
        <v xml:space="preserve"> </v>
      </c>
      <c r="J2299" s="10" t="str">
        <f t="shared" si="226"/>
        <v>-</v>
      </c>
      <c r="K2299" s="10" t="str">
        <f t="shared" si="238"/>
        <v>-</v>
      </c>
      <c r="L2299" s="10" t="str">
        <f t="shared" si="239"/>
        <v>-</v>
      </c>
      <c r="M2299" s="10" t="str">
        <f t="shared" si="240"/>
        <v>-</v>
      </c>
      <c r="N2299" s="10" t="str">
        <f t="shared" si="241"/>
        <v>-</v>
      </c>
    </row>
    <row r="2300" spans="1:14">
      <c r="A2300" s="62" t="s">
        <v>18</v>
      </c>
      <c r="B2300" s="18"/>
      <c r="C2300" s="18"/>
      <c r="D2300" s="19"/>
      <c r="E2300" s="20"/>
      <c r="F2300" s="66"/>
      <c r="G2300" s="18"/>
      <c r="H2300" s="9" t="str">
        <f t="shared" si="237"/>
        <v>-</v>
      </c>
      <c r="I2300" s="109" t="str">
        <f t="shared" si="225"/>
        <v xml:space="preserve"> </v>
      </c>
      <c r="J2300" s="10" t="str">
        <f t="shared" si="226"/>
        <v>-</v>
      </c>
      <c r="K2300" s="10" t="str">
        <f t="shared" si="238"/>
        <v>-</v>
      </c>
      <c r="L2300" s="10" t="str">
        <f t="shared" si="239"/>
        <v>-</v>
      </c>
      <c r="M2300" s="10" t="str">
        <f t="shared" si="240"/>
        <v>-</v>
      </c>
      <c r="N2300" s="10" t="str">
        <f t="shared" si="241"/>
        <v>-</v>
      </c>
    </row>
    <row r="2301" spans="1:14">
      <c r="A2301" s="62" t="s">
        <v>18</v>
      </c>
      <c r="B2301" s="18"/>
      <c r="C2301" s="18"/>
      <c r="D2301" s="19"/>
      <c r="E2301" s="20"/>
      <c r="F2301" s="66"/>
      <c r="G2301" s="18"/>
      <c r="H2301" s="9" t="str">
        <f t="shared" si="237"/>
        <v>-</v>
      </c>
      <c r="I2301" s="109" t="str">
        <f t="shared" si="225"/>
        <v xml:space="preserve"> </v>
      </c>
      <c r="J2301" s="10" t="str">
        <f t="shared" si="226"/>
        <v>-</v>
      </c>
      <c r="K2301" s="10" t="str">
        <f t="shared" si="238"/>
        <v>-</v>
      </c>
      <c r="L2301" s="10" t="str">
        <f t="shared" si="239"/>
        <v>-</v>
      </c>
      <c r="M2301" s="10" t="str">
        <f t="shared" si="240"/>
        <v>-</v>
      </c>
      <c r="N2301" s="10" t="str">
        <f t="shared" si="241"/>
        <v>-</v>
      </c>
    </row>
    <row r="2302" spans="1:14">
      <c r="A2302" s="62" t="s">
        <v>18</v>
      </c>
      <c r="B2302" s="18"/>
      <c r="C2302" s="18"/>
      <c r="D2302" s="19"/>
      <c r="E2302" s="20"/>
      <c r="F2302" s="66"/>
      <c r="G2302" s="18"/>
      <c r="H2302" s="9" t="str">
        <f t="shared" si="237"/>
        <v>-</v>
      </c>
      <c r="I2302" s="109" t="str">
        <f t="shared" si="225"/>
        <v xml:space="preserve"> </v>
      </c>
      <c r="J2302" s="10" t="str">
        <f t="shared" si="226"/>
        <v>-</v>
      </c>
      <c r="K2302" s="10" t="str">
        <f t="shared" si="238"/>
        <v>-</v>
      </c>
      <c r="L2302" s="10" t="str">
        <f t="shared" si="239"/>
        <v>-</v>
      </c>
      <c r="M2302" s="10" t="str">
        <f t="shared" si="240"/>
        <v>-</v>
      </c>
      <c r="N2302" s="10" t="str">
        <f t="shared" si="241"/>
        <v>-</v>
      </c>
    </row>
    <row r="2303" spans="1:14">
      <c r="A2303" s="62" t="s">
        <v>18</v>
      </c>
      <c r="B2303" s="18"/>
      <c r="C2303" s="18"/>
      <c r="D2303" s="19"/>
      <c r="E2303" s="20"/>
      <c r="F2303" s="66"/>
      <c r="G2303" s="18"/>
      <c r="H2303" s="9" t="str">
        <f t="shared" si="237"/>
        <v>-</v>
      </c>
      <c r="I2303" s="109" t="str">
        <f t="shared" si="225"/>
        <v xml:space="preserve"> </v>
      </c>
      <c r="J2303" s="10" t="str">
        <f t="shared" si="226"/>
        <v>-</v>
      </c>
      <c r="K2303" s="10" t="str">
        <f t="shared" si="238"/>
        <v>-</v>
      </c>
      <c r="L2303" s="10" t="str">
        <f t="shared" si="239"/>
        <v>-</v>
      </c>
      <c r="M2303" s="10" t="str">
        <f t="shared" si="240"/>
        <v>-</v>
      </c>
      <c r="N2303" s="10" t="str">
        <f t="shared" si="241"/>
        <v>-</v>
      </c>
    </row>
    <row r="2304" spans="1:14">
      <c r="A2304" s="62" t="s">
        <v>18</v>
      </c>
      <c r="B2304" s="18"/>
      <c r="C2304" s="18"/>
      <c r="D2304" s="19"/>
      <c r="E2304" s="20"/>
      <c r="F2304" s="66"/>
      <c r="G2304" s="18"/>
      <c r="H2304" s="9" t="str">
        <f t="shared" si="237"/>
        <v>-</v>
      </c>
      <c r="I2304" s="109" t="str">
        <f t="shared" si="225"/>
        <v xml:space="preserve"> </v>
      </c>
      <c r="J2304" s="10" t="str">
        <f t="shared" si="226"/>
        <v>-</v>
      </c>
      <c r="K2304" s="10" t="str">
        <f t="shared" si="238"/>
        <v>-</v>
      </c>
      <c r="L2304" s="10" t="str">
        <f t="shared" si="239"/>
        <v>-</v>
      </c>
      <c r="M2304" s="10" t="str">
        <f t="shared" si="240"/>
        <v>-</v>
      </c>
      <c r="N2304" s="10" t="str">
        <f t="shared" si="241"/>
        <v>-</v>
      </c>
    </row>
    <row r="2305" spans="1:14">
      <c r="A2305" s="62" t="s">
        <v>18</v>
      </c>
      <c r="B2305" s="18"/>
      <c r="C2305" s="18"/>
      <c r="D2305" s="19"/>
      <c r="E2305" s="20"/>
      <c r="F2305" s="66"/>
      <c r="G2305" s="18"/>
      <c r="H2305" s="9" t="str">
        <f t="shared" si="237"/>
        <v>-</v>
      </c>
      <c r="I2305" s="109" t="str">
        <f t="shared" si="225"/>
        <v xml:space="preserve"> </v>
      </c>
      <c r="J2305" s="10" t="str">
        <f t="shared" si="226"/>
        <v>-</v>
      </c>
      <c r="K2305" s="10" t="str">
        <f t="shared" si="238"/>
        <v>-</v>
      </c>
      <c r="L2305" s="10" t="str">
        <f t="shared" si="239"/>
        <v>-</v>
      </c>
      <c r="M2305" s="10" t="str">
        <f t="shared" si="240"/>
        <v>-</v>
      </c>
      <c r="N2305" s="10" t="str">
        <f t="shared" si="241"/>
        <v>-</v>
      </c>
    </row>
    <row r="2306" spans="1:14">
      <c r="A2306" s="62" t="s">
        <v>18</v>
      </c>
      <c r="B2306" s="18"/>
      <c r="C2306" s="18"/>
      <c r="D2306" s="19"/>
      <c r="E2306" s="20"/>
      <c r="F2306" s="66"/>
      <c r="G2306" s="18"/>
      <c r="H2306" s="9" t="str">
        <f t="shared" ref="H2306:H2369" si="242">IF(COUNTA($B2306)&gt;0,IF(COUNTIFS($B$2:$B$2502,$B2306,$C$2:$C$2502,$C2306,$D$2:$D$2502,$D2306)&gt;1,"Duplicato","ok"),"-")</f>
        <v>-</v>
      </c>
      <c r="I2306" s="109" t="str">
        <f t="shared" si="225"/>
        <v xml:space="preserve"> </v>
      </c>
      <c r="J2306" s="10" t="str">
        <f t="shared" si="226"/>
        <v>-</v>
      </c>
      <c r="K2306" s="10" t="str">
        <f t="shared" ref="K2306:K2369" si="243">IF($B2306&gt;"",VLOOKUP($E2306&amp;$D2306,_DeterminaCategorie,3,TRUE),"-")</f>
        <v>-</v>
      </c>
      <c r="L2306" s="10" t="str">
        <f t="shared" ref="L2306:L2369" si="244">IF($B2306&gt;"",VLOOKUP($E2306&amp;$D2306,_DeterminaCategorie,4,TRUE),"-")</f>
        <v>-</v>
      </c>
      <c r="M2306" s="10" t="str">
        <f t="shared" ref="M2306:M2369" si="245">IF($B2306&gt;"",VLOOKUP($E2306&amp;$D2306,_DeterminaCategorie,6,TRUE),"-")</f>
        <v>-</v>
      </c>
      <c r="N2306" s="10" t="str">
        <f t="shared" ref="N2306:N2369" si="246">IF($B2306&gt;"",VLOOKUP($E2306&amp;$D2306,_DeterminaCategorie,7,TRUE),"-")</f>
        <v>-</v>
      </c>
    </row>
    <row r="2307" spans="1:14">
      <c r="A2307" s="62" t="s">
        <v>18</v>
      </c>
      <c r="B2307" s="18"/>
      <c r="C2307" s="18"/>
      <c r="D2307" s="19"/>
      <c r="E2307" s="20"/>
      <c r="F2307" s="66"/>
      <c r="G2307" s="18"/>
      <c r="H2307" s="9" t="str">
        <f t="shared" si="242"/>
        <v>-</v>
      </c>
      <c r="I2307" s="109" t="str">
        <f t="shared" si="225"/>
        <v xml:space="preserve"> </v>
      </c>
      <c r="J2307" s="10" t="str">
        <f t="shared" si="226"/>
        <v>-</v>
      </c>
      <c r="K2307" s="10" t="str">
        <f t="shared" si="243"/>
        <v>-</v>
      </c>
      <c r="L2307" s="10" t="str">
        <f t="shared" si="244"/>
        <v>-</v>
      </c>
      <c r="M2307" s="10" t="str">
        <f t="shared" si="245"/>
        <v>-</v>
      </c>
      <c r="N2307" s="10" t="str">
        <f t="shared" si="246"/>
        <v>-</v>
      </c>
    </row>
    <row r="2308" spans="1:14">
      <c r="A2308" s="62" t="s">
        <v>18</v>
      </c>
      <c r="B2308" s="18"/>
      <c r="C2308" s="18"/>
      <c r="D2308" s="19"/>
      <c r="E2308" s="20"/>
      <c r="F2308" s="66"/>
      <c r="G2308" s="18"/>
      <c r="H2308" s="9" t="str">
        <f t="shared" si="242"/>
        <v>-</v>
      </c>
      <c r="I2308" s="109" t="str">
        <f t="shared" si="225"/>
        <v xml:space="preserve"> </v>
      </c>
      <c r="J2308" s="10" t="str">
        <f t="shared" si="226"/>
        <v>-</v>
      </c>
      <c r="K2308" s="10" t="str">
        <f t="shared" si="243"/>
        <v>-</v>
      </c>
      <c r="L2308" s="10" t="str">
        <f t="shared" si="244"/>
        <v>-</v>
      </c>
      <c r="M2308" s="10" t="str">
        <f t="shared" si="245"/>
        <v>-</v>
      </c>
      <c r="N2308" s="10" t="str">
        <f t="shared" si="246"/>
        <v>-</v>
      </c>
    </row>
    <row r="2309" spans="1:14">
      <c r="A2309" s="62" t="s">
        <v>18</v>
      </c>
      <c r="B2309" s="18"/>
      <c r="C2309" s="18"/>
      <c r="D2309" s="19"/>
      <c r="E2309" s="20"/>
      <c r="F2309" s="66"/>
      <c r="G2309" s="18"/>
      <c r="H2309" s="9" t="str">
        <f t="shared" si="242"/>
        <v>-</v>
      </c>
      <c r="I2309" s="109" t="str">
        <f t="shared" si="225"/>
        <v xml:space="preserve"> </v>
      </c>
      <c r="J2309" s="10" t="str">
        <f t="shared" si="226"/>
        <v>-</v>
      </c>
      <c r="K2309" s="10" t="str">
        <f t="shared" si="243"/>
        <v>-</v>
      </c>
      <c r="L2309" s="10" t="str">
        <f t="shared" si="244"/>
        <v>-</v>
      </c>
      <c r="M2309" s="10" t="str">
        <f t="shared" si="245"/>
        <v>-</v>
      </c>
      <c r="N2309" s="10" t="str">
        <f t="shared" si="246"/>
        <v>-</v>
      </c>
    </row>
    <row r="2310" spans="1:14">
      <c r="A2310" s="62" t="s">
        <v>18</v>
      </c>
      <c r="B2310" s="18"/>
      <c r="C2310" s="18"/>
      <c r="D2310" s="19"/>
      <c r="E2310" s="20"/>
      <c r="F2310" s="66"/>
      <c r="G2310" s="18"/>
      <c r="H2310" s="9" t="str">
        <f t="shared" si="242"/>
        <v>-</v>
      </c>
      <c r="I2310" s="109" t="str">
        <f t="shared" si="225"/>
        <v xml:space="preserve"> </v>
      </c>
      <c r="J2310" s="10" t="str">
        <f t="shared" si="226"/>
        <v>-</v>
      </c>
      <c r="K2310" s="10" t="str">
        <f t="shared" si="243"/>
        <v>-</v>
      </c>
      <c r="L2310" s="10" t="str">
        <f t="shared" si="244"/>
        <v>-</v>
      </c>
      <c r="M2310" s="10" t="str">
        <f t="shared" si="245"/>
        <v>-</v>
      </c>
      <c r="N2310" s="10" t="str">
        <f t="shared" si="246"/>
        <v>-</v>
      </c>
    </row>
    <row r="2311" spans="1:14">
      <c r="A2311" s="62" t="s">
        <v>18</v>
      </c>
      <c r="B2311" s="18"/>
      <c r="C2311" s="18"/>
      <c r="D2311" s="19"/>
      <c r="E2311" s="20"/>
      <c r="F2311" s="66"/>
      <c r="G2311" s="18"/>
      <c r="H2311" s="9" t="str">
        <f t="shared" si="242"/>
        <v>-</v>
      </c>
      <c r="I2311" s="109" t="str">
        <f t="shared" si="225"/>
        <v xml:space="preserve"> </v>
      </c>
      <c r="J2311" s="10" t="str">
        <f t="shared" si="226"/>
        <v>-</v>
      </c>
      <c r="K2311" s="10" t="str">
        <f t="shared" si="243"/>
        <v>-</v>
      </c>
      <c r="L2311" s="10" t="str">
        <f t="shared" si="244"/>
        <v>-</v>
      </c>
      <c r="M2311" s="10" t="str">
        <f t="shared" si="245"/>
        <v>-</v>
      </c>
      <c r="N2311" s="10" t="str">
        <f t="shared" si="246"/>
        <v>-</v>
      </c>
    </row>
    <row r="2312" spans="1:14">
      <c r="A2312" s="62" t="s">
        <v>18</v>
      </c>
      <c r="B2312" s="18"/>
      <c r="C2312" s="18"/>
      <c r="D2312" s="19"/>
      <c r="E2312" s="20"/>
      <c r="F2312" s="66"/>
      <c r="G2312" s="18"/>
      <c r="H2312" s="9" t="str">
        <f t="shared" si="242"/>
        <v>-</v>
      </c>
      <c r="I2312" s="109" t="str">
        <f t="shared" si="225"/>
        <v xml:space="preserve"> </v>
      </c>
      <c r="J2312" s="10" t="str">
        <f t="shared" si="226"/>
        <v>-</v>
      </c>
      <c r="K2312" s="10" t="str">
        <f t="shared" si="243"/>
        <v>-</v>
      </c>
      <c r="L2312" s="10" t="str">
        <f t="shared" si="244"/>
        <v>-</v>
      </c>
      <c r="M2312" s="10" t="str">
        <f t="shared" si="245"/>
        <v>-</v>
      </c>
      <c r="N2312" s="10" t="str">
        <f t="shared" si="246"/>
        <v>-</v>
      </c>
    </row>
    <row r="2313" spans="1:14">
      <c r="A2313" s="62" t="s">
        <v>18</v>
      </c>
      <c r="B2313" s="18"/>
      <c r="C2313" s="18"/>
      <c r="D2313" s="19"/>
      <c r="E2313" s="20"/>
      <c r="F2313" s="66"/>
      <c r="G2313" s="18"/>
      <c r="H2313" s="9" t="str">
        <f t="shared" si="242"/>
        <v>-</v>
      </c>
      <c r="I2313" s="109" t="str">
        <f t="shared" si="225"/>
        <v xml:space="preserve"> </v>
      </c>
      <c r="J2313" s="10" t="str">
        <f t="shared" si="226"/>
        <v>-</v>
      </c>
      <c r="K2313" s="10" t="str">
        <f t="shared" si="243"/>
        <v>-</v>
      </c>
      <c r="L2313" s="10" t="str">
        <f t="shared" si="244"/>
        <v>-</v>
      </c>
      <c r="M2313" s="10" t="str">
        <f t="shared" si="245"/>
        <v>-</v>
      </c>
      <c r="N2313" s="10" t="str">
        <f t="shared" si="246"/>
        <v>-</v>
      </c>
    </row>
    <row r="2314" spans="1:14">
      <c r="A2314" s="62" t="s">
        <v>18</v>
      </c>
      <c r="B2314" s="18"/>
      <c r="C2314" s="18"/>
      <c r="D2314" s="19"/>
      <c r="E2314" s="20"/>
      <c r="F2314" s="66"/>
      <c r="G2314" s="18"/>
      <c r="H2314" s="9" t="str">
        <f t="shared" si="242"/>
        <v>-</v>
      </c>
      <c r="I2314" s="109" t="str">
        <f t="shared" si="225"/>
        <v xml:space="preserve"> </v>
      </c>
      <c r="J2314" s="10" t="str">
        <f t="shared" si="226"/>
        <v>-</v>
      </c>
      <c r="K2314" s="10" t="str">
        <f t="shared" si="243"/>
        <v>-</v>
      </c>
      <c r="L2314" s="10" t="str">
        <f t="shared" si="244"/>
        <v>-</v>
      </c>
      <c r="M2314" s="10" t="str">
        <f t="shared" si="245"/>
        <v>-</v>
      </c>
      <c r="N2314" s="10" t="str">
        <f t="shared" si="246"/>
        <v>-</v>
      </c>
    </row>
    <row r="2315" spans="1:14">
      <c r="A2315" s="62" t="s">
        <v>18</v>
      </c>
      <c r="B2315" s="18"/>
      <c r="C2315" s="18"/>
      <c r="D2315" s="19"/>
      <c r="E2315" s="20"/>
      <c r="F2315" s="66"/>
      <c r="G2315" s="18"/>
      <c r="H2315" s="9" t="str">
        <f t="shared" si="242"/>
        <v>-</v>
      </c>
      <c r="I2315" s="109" t="str">
        <f t="shared" si="225"/>
        <v xml:space="preserve"> </v>
      </c>
      <c r="J2315" s="10" t="str">
        <f t="shared" si="226"/>
        <v>-</v>
      </c>
      <c r="K2315" s="10" t="str">
        <f t="shared" si="243"/>
        <v>-</v>
      </c>
      <c r="L2315" s="10" t="str">
        <f t="shared" si="244"/>
        <v>-</v>
      </c>
      <c r="M2315" s="10" t="str">
        <f t="shared" si="245"/>
        <v>-</v>
      </c>
      <c r="N2315" s="10" t="str">
        <f t="shared" si="246"/>
        <v>-</v>
      </c>
    </row>
    <row r="2316" spans="1:14">
      <c r="A2316" s="62" t="s">
        <v>18</v>
      </c>
      <c r="B2316" s="18"/>
      <c r="C2316" s="18"/>
      <c r="D2316" s="19"/>
      <c r="E2316" s="20"/>
      <c r="F2316" s="66"/>
      <c r="G2316" s="18"/>
      <c r="H2316" s="9" t="str">
        <f t="shared" si="242"/>
        <v>-</v>
      </c>
      <c r="I2316" s="109" t="str">
        <f t="shared" si="225"/>
        <v xml:space="preserve"> </v>
      </c>
      <c r="J2316" s="10" t="str">
        <f t="shared" si="226"/>
        <v>-</v>
      </c>
      <c r="K2316" s="10" t="str">
        <f t="shared" si="243"/>
        <v>-</v>
      </c>
      <c r="L2316" s="10" t="str">
        <f t="shared" si="244"/>
        <v>-</v>
      </c>
      <c r="M2316" s="10" t="str">
        <f t="shared" si="245"/>
        <v>-</v>
      </c>
      <c r="N2316" s="10" t="str">
        <f t="shared" si="246"/>
        <v>-</v>
      </c>
    </row>
    <row r="2317" spans="1:14">
      <c r="A2317" s="62" t="s">
        <v>18</v>
      </c>
      <c r="B2317" s="18"/>
      <c r="C2317" s="18"/>
      <c r="D2317" s="19"/>
      <c r="E2317" s="20"/>
      <c r="F2317" s="66"/>
      <c r="G2317" s="18"/>
      <c r="H2317" s="9" t="str">
        <f t="shared" si="242"/>
        <v>-</v>
      </c>
      <c r="I2317" s="109" t="str">
        <f t="shared" si="225"/>
        <v xml:space="preserve"> </v>
      </c>
      <c r="J2317" s="10" t="str">
        <f t="shared" si="226"/>
        <v>-</v>
      </c>
      <c r="K2317" s="10" t="str">
        <f t="shared" si="243"/>
        <v>-</v>
      </c>
      <c r="L2317" s="10" t="str">
        <f t="shared" si="244"/>
        <v>-</v>
      </c>
      <c r="M2317" s="10" t="str">
        <f t="shared" si="245"/>
        <v>-</v>
      </c>
      <c r="N2317" s="10" t="str">
        <f t="shared" si="246"/>
        <v>-</v>
      </c>
    </row>
    <row r="2318" spans="1:14">
      <c r="A2318" s="62" t="s">
        <v>18</v>
      </c>
      <c r="B2318" s="18"/>
      <c r="C2318" s="18"/>
      <c r="D2318" s="19"/>
      <c r="E2318" s="20"/>
      <c r="F2318" s="66"/>
      <c r="G2318" s="18"/>
      <c r="H2318" s="9" t="str">
        <f t="shared" si="242"/>
        <v>-</v>
      </c>
      <c r="I2318" s="109" t="str">
        <f t="shared" si="225"/>
        <v xml:space="preserve"> </v>
      </c>
      <c r="J2318" s="10" t="str">
        <f t="shared" si="226"/>
        <v>-</v>
      </c>
      <c r="K2318" s="10" t="str">
        <f t="shared" si="243"/>
        <v>-</v>
      </c>
      <c r="L2318" s="10" t="str">
        <f t="shared" si="244"/>
        <v>-</v>
      </c>
      <c r="M2318" s="10" t="str">
        <f t="shared" si="245"/>
        <v>-</v>
      </c>
      <c r="N2318" s="10" t="str">
        <f t="shared" si="246"/>
        <v>-</v>
      </c>
    </row>
    <row r="2319" spans="1:14">
      <c r="A2319" s="62" t="s">
        <v>18</v>
      </c>
      <c r="B2319" s="18"/>
      <c r="C2319" s="18"/>
      <c r="D2319" s="19"/>
      <c r="E2319" s="20"/>
      <c r="F2319" s="66"/>
      <c r="G2319" s="18"/>
      <c r="H2319" s="9" t="str">
        <f t="shared" si="242"/>
        <v>-</v>
      </c>
      <c r="I2319" s="109" t="str">
        <f t="shared" si="225"/>
        <v xml:space="preserve"> </v>
      </c>
      <c r="J2319" s="10" t="str">
        <f t="shared" si="226"/>
        <v>-</v>
      </c>
      <c r="K2319" s="10" t="str">
        <f t="shared" si="243"/>
        <v>-</v>
      </c>
      <c r="L2319" s="10" t="str">
        <f t="shared" si="244"/>
        <v>-</v>
      </c>
      <c r="M2319" s="10" t="str">
        <f t="shared" si="245"/>
        <v>-</v>
      </c>
      <c r="N2319" s="10" t="str">
        <f t="shared" si="246"/>
        <v>-</v>
      </c>
    </row>
    <row r="2320" spans="1:14">
      <c r="A2320" s="62" t="s">
        <v>18</v>
      </c>
      <c r="B2320" s="18"/>
      <c r="C2320" s="18"/>
      <c r="D2320" s="19"/>
      <c r="E2320" s="20"/>
      <c r="F2320" s="66"/>
      <c r="G2320" s="18"/>
      <c r="H2320" s="9" t="str">
        <f t="shared" si="242"/>
        <v>-</v>
      </c>
      <c r="I2320" s="109" t="str">
        <f t="shared" si="225"/>
        <v xml:space="preserve"> </v>
      </c>
      <c r="J2320" s="10" t="str">
        <f t="shared" si="226"/>
        <v>-</v>
      </c>
      <c r="K2320" s="10" t="str">
        <f t="shared" si="243"/>
        <v>-</v>
      </c>
      <c r="L2320" s="10" t="str">
        <f t="shared" si="244"/>
        <v>-</v>
      </c>
      <c r="M2320" s="10" t="str">
        <f t="shared" si="245"/>
        <v>-</v>
      </c>
      <c r="N2320" s="10" t="str">
        <f t="shared" si="246"/>
        <v>-</v>
      </c>
    </row>
    <row r="2321" spans="1:14">
      <c r="A2321" s="62" t="s">
        <v>18</v>
      </c>
      <c r="B2321" s="18"/>
      <c r="C2321" s="18"/>
      <c r="D2321" s="19"/>
      <c r="E2321" s="20"/>
      <c r="F2321" s="66"/>
      <c r="G2321" s="18"/>
      <c r="H2321" s="9" t="str">
        <f t="shared" si="242"/>
        <v>-</v>
      </c>
      <c r="I2321" s="109" t="str">
        <f t="shared" si="225"/>
        <v xml:space="preserve"> </v>
      </c>
      <c r="J2321" s="10" t="str">
        <f t="shared" si="226"/>
        <v>-</v>
      </c>
      <c r="K2321" s="10" t="str">
        <f t="shared" si="243"/>
        <v>-</v>
      </c>
      <c r="L2321" s="10" t="str">
        <f t="shared" si="244"/>
        <v>-</v>
      </c>
      <c r="M2321" s="10" t="str">
        <f t="shared" si="245"/>
        <v>-</v>
      </c>
      <c r="N2321" s="10" t="str">
        <f t="shared" si="246"/>
        <v>-</v>
      </c>
    </row>
    <row r="2322" spans="1:14">
      <c r="A2322" s="62" t="s">
        <v>18</v>
      </c>
      <c r="B2322" s="18"/>
      <c r="C2322" s="18"/>
      <c r="D2322" s="19"/>
      <c r="E2322" s="20"/>
      <c r="F2322" s="66"/>
      <c r="G2322" s="18"/>
      <c r="H2322" s="9" t="str">
        <f t="shared" si="242"/>
        <v>-</v>
      </c>
      <c r="I2322" s="109" t="str">
        <f t="shared" si="225"/>
        <v xml:space="preserve"> </v>
      </c>
      <c r="J2322" s="10" t="str">
        <f t="shared" si="226"/>
        <v>-</v>
      </c>
      <c r="K2322" s="10" t="str">
        <f t="shared" si="243"/>
        <v>-</v>
      </c>
      <c r="L2322" s="10" t="str">
        <f t="shared" si="244"/>
        <v>-</v>
      </c>
      <c r="M2322" s="10" t="str">
        <f t="shared" si="245"/>
        <v>-</v>
      </c>
      <c r="N2322" s="10" t="str">
        <f t="shared" si="246"/>
        <v>-</v>
      </c>
    </row>
    <row r="2323" spans="1:14">
      <c r="A2323" s="62" t="s">
        <v>18</v>
      </c>
      <c r="B2323" s="18"/>
      <c r="C2323" s="18"/>
      <c r="D2323" s="19"/>
      <c r="E2323" s="20"/>
      <c r="F2323" s="66"/>
      <c r="G2323" s="18"/>
      <c r="H2323" s="9" t="str">
        <f t="shared" si="242"/>
        <v>-</v>
      </c>
      <c r="I2323" s="109" t="str">
        <f t="shared" si="225"/>
        <v xml:space="preserve"> </v>
      </c>
      <c r="J2323" s="10" t="str">
        <f t="shared" si="226"/>
        <v>-</v>
      </c>
      <c r="K2323" s="10" t="str">
        <f t="shared" si="243"/>
        <v>-</v>
      </c>
      <c r="L2323" s="10" t="str">
        <f t="shared" si="244"/>
        <v>-</v>
      </c>
      <c r="M2323" s="10" t="str">
        <f t="shared" si="245"/>
        <v>-</v>
      </c>
      <c r="N2323" s="10" t="str">
        <f t="shared" si="246"/>
        <v>-</v>
      </c>
    </row>
    <row r="2324" spans="1:14">
      <c r="A2324" s="62" t="s">
        <v>18</v>
      </c>
      <c r="B2324" s="18"/>
      <c r="C2324" s="18"/>
      <c r="D2324" s="19"/>
      <c r="E2324" s="20"/>
      <c r="F2324" s="66"/>
      <c r="G2324" s="18"/>
      <c r="H2324" s="9" t="str">
        <f t="shared" si="242"/>
        <v>-</v>
      </c>
      <c r="I2324" s="109" t="str">
        <f t="shared" si="225"/>
        <v xml:space="preserve"> </v>
      </c>
      <c r="J2324" s="10" t="str">
        <f t="shared" si="226"/>
        <v>-</v>
      </c>
      <c r="K2324" s="10" t="str">
        <f t="shared" si="243"/>
        <v>-</v>
      </c>
      <c r="L2324" s="10" t="str">
        <f t="shared" si="244"/>
        <v>-</v>
      </c>
      <c r="M2324" s="10" t="str">
        <f t="shared" si="245"/>
        <v>-</v>
      </c>
      <c r="N2324" s="10" t="str">
        <f t="shared" si="246"/>
        <v>-</v>
      </c>
    </row>
    <row r="2325" spans="1:14">
      <c r="A2325" s="62" t="s">
        <v>18</v>
      </c>
      <c r="B2325" s="18"/>
      <c r="C2325" s="18"/>
      <c r="D2325" s="19"/>
      <c r="E2325" s="20"/>
      <c r="F2325" s="66"/>
      <c r="G2325" s="18"/>
      <c r="H2325" s="9" t="str">
        <f t="shared" si="242"/>
        <v>-</v>
      </c>
      <c r="I2325" s="109" t="str">
        <f t="shared" si="225"/>
        <v xml:space="preserve"> </v>
      </c>
      <c r="J2325" s="10" t="str">
        <f t="shared" si="226"/>
        <v>-</v>
      </c>
      <c r="K2325" s="10" t="str">
        <f t="shared" si="243"/>
        <v>-</v>
      </c>
      <c r="L2325" s="10" t="str">
        <f t="shared" si="244"/>
        <v>-</v>
      </c>
      <c r="M2325" s="10" t="str">
        <f t="shared" si="245"/>
        <v>-</v>
      </c>
      <c r="N2325" s="10" t="str">
        <f t="shared" si="246"/>
        <v>-</v>
      </c>
    </row>
    <row r="2326" spans="1:14">
      <c r="A2326" s="62" t="s">
        <v>18</v>
      </c>
      <c r="B2326" s="18"/>
      <c r="C2326" s="18"/>
      <c r="D2326" s="19"/>
      <c r="E2326" s="20"/>
      <c r="F2326" s="66"/>
      <c r="G2326" s="18"/>
      <c r="H2326" s="9" t="str">
        <f t="shared" si="242"/>
        <v>-</v>
      </c>
      <c r="I2326" s="109" t="str">
        <f t="shared" si="225"/>
        <v xml:space="preserve"> </v>
      </c>
      <c r="J2326" s="10" t="str">
        <f t="shared" si="226"/>
        <v>-</v>
      </c>
      <c r="K2326" s="10" t="str">
        <f t="shared" si="243"/>
        <v>-</v>
      </c>
      <c r="L2326" s="10" t="str">
        <f t="shared" si="244"/>
        <v>-</v>
      </c>
      <c r="M2326" s="10" t="str">
        <f t="shared" si="245"/>
        <v>-</v>
      </c>
      <c r="N2326" s="10" t="str">
        <f t="shared" si="246"/>
        <v>-</v>
      </c>
    </row>
    <row r="2327" spans="1:14">
      <c r="A2327" s="62" t="s">
        <v>18</v>
      </c>
      <c r="B2327" s="18"/>
      <c r="C2327" s="18"/>
      <c r="D2327" s="19"/>
      <c r="E2327" s="20"/>
      <c r="F2327" s="66"/>
      <c r="G2327" s="18"/>
      <c r="H2327" s="9" t="str">
        <f t="shared" si="242"/>
        <v>-</v>
      </c>
      <c r="I2327" s="109" t="str">
        <f t="shared" si="225"/>
        <v xml:space="preserve"> </v>
      </c>
      <c r="J2327" s="10" t="str">
        <f t="shared" si="226"/>
        <v>-</v>
      </c>
      <c r="K2327" s="10" t="str">
        <f t="shared" si="243"/>
        <v>-</v>
      </c>
      <c r="L2327" s="10" t="str">
        <f t="shared" si="244"/>
        <v>-</v>
      </c>
      <c r="M2327" s="10" t="str">
        <f t="shared" si="245"/>
        <v>-</v>
      </c>
      <c r="N2327" s="10" t="str">
        <f t="shared" si="246"/>
        <v>-</v>
      </c>
    </row>
    <row r="2328" spans="1:14">
      <c r="A2328" s="62" t="s">
        <v>18</v>
      </c>
      <c r="B2328" s="18"/>
      <c r="C2328" s="18"/>
      <c r="D2328" s="19"/>
      <c r="E2328" s="20"/>
      <c r="F2328" s="66"/>
      <c r="G2328" s="18"/>
      <c r="H2328" s="9" t="str">
        <f t="shared" si="242"/>
        <v>-</v>
      </c>
      <c r="I2328" s="109" t="str">
        <f t="shared" si="225"/>
        <v xml:space="preserve"> </v>
      </c>
      <c r="J2328" s="10" t="str">
        <f t="shared" si="226"/>
        <v>-</v>
      </c>
      <c r="K2328" s="10" t="str">
        <f t="shared" si="243"/>
        <v>-</v>
      </c>
      <c r="L2328" s="10" t="str">
        <f t="shared" si="244"/>
        <v>-</v>
      </c>
      <c r="M2328" s="10" t="str">
        <f t="shared" si="245"/>
        <v>-</v>
      </c>
      <c r="N2328" s="10" t="str">
        <f t="shared" si="246"/>
        <v>-</v>
      </c>
    </row>
    <row r="2329" spans="1:14">
      <c r="A2329" s="62" t="s">
        <v>18</v>
      </c>
      <c r="B2329" s="18"/>
      <c r="C2329" s="18"/>
      <c r="D2329" s="19"/>
      <c r="E2329" s="20"/>
      <c r="F2329" s="66"/>
      <c r="G2329" s="18"/>
      <c r="H2329" s="9" t="str">
        <f t="shared" si="242"/>
        <v>-</v>
      </c>
      <c r="I2329" s="109" t="str">
        <f t="shared" si="225"/>
        <v xml:space="preserve"> </v>
      </c>
      <c r="J2329" s="10" t="str">
        <f t="shared" si="226"/>
        <v>-</v>
      </c>
      <c r="K2329" s="10" t="str">
        <f t="shared" si="243"/>
        <v>-</v>
      </c>
      <c r="L2329" s="10" t="str">
        <f t="shared" si="244"/>
        <v>-</v>
      </c>
      <c r="M2329" s="10" t="str">
        <f t="shared" si="245"/>
        <v>-</v>
      </c>
      <c r="N2329" s="10" t="str">
        <f t="shared" si="246"/>
        <v>-</v>
      </c>
    </row>
    <row r="2330" spans="1:14">
      <c r="A2330" s="62" t="s">
        <v>18</v>
      </c>
      <c r="B2330" s="18"/>
      <c r="C2330" s="18"/>
      <c r="D2330" s="19"/>
      <c r="E2330" s="20"/>
      <c r="F2330" s="66"/>
      <c r="G2330" s="18"/>
      <c r="H2330" s="9" t="str">
        <f t="shared" si="242"/>
        <v>-</v>
      </c>
      <c r="I2330" s="109" t="str">
        <f t="shared" si="225"/>
        <v xml:space="preserve"> </v>
      </c>
      <c r="J2330" s="10" t="str">
        <f t="shared" si="226"/>
        <v>-</v>
      </c>
      <c r="K2330" s="10" t="str">
        <f t="shared" si="243"/>
        <v>-</v>
      </c>
      <c r="L2330" s="10" t="str">
        <f t="shared" si="244"/>
        <v>-</v>
      </c>
      <c r="M2330" s="10" t="str">
        <f t="shared" si="245"/>
        <v>-</v>
      </c>
      <c r="N2330" s="10" t="str">
        <f t="shared" si="246"/>
        <v>-</v>
      </c>
    </row>
    <row r="2331" spans="1:14">
      <c r="A2331" s="62" t="s">
        <v>18</v>
      </c>
      <c r="B2331" s="18"/>
      <c r="C2331" s="18"/>
      <c r="D2331" s="19"/>
      <c r="E2331" s="20"/>
      <c r="F2331" s="66"/>
      <c r="G2331" s="18"/>
      <c r="H2331" s="9" t="str">
        <f t="shared" si="242"/>
        <v>-</v>
      </c>
      <c r="I2331" s="109" t="str">
        <f t="shared" si="225"/>
        <v xml:space="preserve"> </v>
      </c>
      <c r="J2331" s="10" t="str">
        <f t="shared" si="226"/>
        <v>-</v>
      </c>
      <c r="K2331" s="10" t="str">
        <f t="shared" si="243"/>
        <v>-</v>
      </c>
      <c r="L2331" s="10" t="str">
        <f t="shared" si="244"/>
        <v>-</v>
      </c>
      <c r="M2331" s="10" t="str">
        <f t="shared" si="245"/>
        <v>-</v>
      </c>
      <c r="N2331" s="10" t="str">
        <f t="shared" si="246"/>
        <v>-</v>
      </c>
    </row>
    <row r="2332" spans="1:14">
      <c r="A2332" s="62" t="s">
        <v>18</v>
      </c>
      <c r="B2332" s="18"/>
      <c r="C2332" s="18"/>
      <c r="D2332" s="19"/>
      <c r="E2332" s="20"/>
      <c r="F2332" s="66"/>
      <c r="G2332" s="18"/>
      <c r="H2332" s="9" t="str">
        <f t="shared" si="242"/>
        <v>-</v>
      </c>
      <c r="I2332" s="109" t="str">
        <f t="shared" si="225"/>
        <v xml:space="preserve"> </v>
      </c>
      <c r="J2332" s="10" t="str">
        <f t="shared" si="226"/>
        <v>-</v>
      </c>
      <c r="K2332" s="10" t="str">
        <f t="shared" si="243"/>
        <v>-</v>
      </c>
      <c r="L2332" s="10" t="str">
        <f t="shared" si="244"/>
        <v>-</v>
      </c>
      <c r="M2332" s="10" t="str">
        <f t="shared" si="245"/>
        <v>-</v>
      </c>
      <c r="N2332" s="10" t="str">
        <f t="shared" si="246"/>
        <v>-</v>
      </c>
    </row>
    <row r="2333" spans="1:14">
      <c r="A2333" s="62" t="s">
        <v>18</v>
      </c>
      <c r="B2333" s="18"/>
      <c r="C2333" s="18"/>
      <c r="D2333" s="19"/>
      <c r="E2333" s="20"/>
      <c r="F2333" s="66"/>
      <c r="G2333" s="18"/>
      <c r="H2333" s="9" t="str">
        <f t="shared" si="242"/>
        <v>-</v>
      </c>
      <c r="I2333" s="109" t="str">
        <f t="shared" si="225"/>
        <v xml:space="preserve"> </v>
      </c>
      <c r="J2333" s="10" t="str">
        <f t="shared" si="226"/>
        <v>-</v>
      </c>
      <c r="K2333" s="10" t="str">
        <f t="shared" si="243"/>
        <v>-</v>
      </c>
      <c r="L2333" s="10" t="str">
        <f t="shared" si="244"/>
        <v>-</v>
      </c>
      <c r="M2333" s="10" t="str">
        <f t="shared" si="245"/>
        <v>-</v>
      </c>
      <c r="N2333" s="10" t="str">
        <f t="shared" si="246"/>
        <v>-</v>
      </c>
    </row>
    <row r="2334" spans="1:14">
      <c r="A2334" s="62" t="s">
        <v>18</v>
      </c>
      <c r="B2334" s="18"/>
      <c r="C2334" s="18"/>
      <c r="D2334" s="19"/>
      <c r="E2334" s="20"/>
      <c r="F2334" s="66"/>
      <c r="G2334" s="18"/>
      <c r="H2334" s="9" t="str">
        <f t="shared" si="242"/>
        <v>-</v>
      </c>
      <c r="I2334" s="109" t="str">
        <f t="shared" si="225"/>
        <v xml:space="preserve"> </v>
      </c>
      <c r="J2334" s="10" t="str">
        <f t="shared" si="226"/>
        <v>-</v>
      </c>
      <c r="K2334" s="10" t="str">
        <f t="shared" si="243"/>
        <v>-</v>
      </c>
      <c r="L2334" s="10" t="str">
        <f t="shared" si="244"/>
        <v>-</v>
      </c>
      <c r="M2334" s="10" t="str">
        <f t="shared" si="245"/>
        <v>-</v>
      </c>
      <c r="N2334" s="10" t="str">
        <f t="shared" si="246"/>
        <v>-</v>
      </c>
    </row>
    <row r="2335" spans="1:14">
      <c r="A2335" s="62" t="s">
        <v>18</v>
      </c>
      <c r="B2335" s="18"/>
      <c r="C2335" s="18"/>
      <c r="D2335" s="19"/>
      <c r="E2335" s="20"/>
      <c r="F2335" s="66"/>
      <c r="G2335" s="18"/>
      <c r="H2335" s="9" t="str">
        <f t="shared" si="242"/>
        <v>-</v>
      </c>
      <c r="I2335" s="109" t="str">
        <f t="shared" si="225"/>
        <v xml:space="preserve"> </v>
      </c>
      <c r="J2335" s="10" t="str">
        <f t="shared" si="226"/>
        <v>-</v>
      </c>
      <c r="K2335" s="10" t="str">
        <f t="shared" si="243"/>
        <v>-</v>
      </c>
      <c r="L2335" s="10" t="str">
        <f t="shared" si="244"/>
        <v>-</v>
      </c>
      <c r="M2335" s="10" t="str">
        <f t="shared" si="245"/>
        <v>-</v>
      </c>
      <c r="N2335" s="10" t="str">
        <f t="shared" si="246"/>
        <v>-</v>
      </c>
    </row>
    <row r="2336" spans="1:14">
      <c r="A2336" s="62" t="s">
        <v>18</v>
      </c>
      <c r="B2336" s="18"/>
      <c r="C2336" s="18"/>
      <c r="D2336" s="19"/>
      <c r="E2336" s="20"/>
      <c r="F2336" s="66"/>
      <c r="G2336" s="18"/>
      <c r="H2336" s="9" t="str">
        <f t="shared" si="242"/>
        <v>-</v>
      </c>
      <c r="I2336" s="109" t="str">
        <f t="shared" si="225"/>
        <v xml:space="preserve"> </v>
      </c>
      <c r="J2336" s="10" t="str">
        <f t="shared" si="226"/>
        <v>-</v>
      </c>
      <c r="K2336" s="10" t="str">
        <f t="shared" si="243"/>
        <v>-</v>
      </c>
      <c r="L2336" s="10" t="str">
        <f t="shared" si="244"/>
        <v>-</v>
      </c>
      <c r="M2336" s="10" t="str">
        <f t="shared" si="245"/>
        <v>-</v>
      </c>
      <c r="N2336" s="10" t="str">
        <f t="shared" si="246"/>
        <v>-</v>
      </c>
    </row>
    <row r="2337" spans="1:14">
      <c r="A2337" s="62" t="s">
        <v>18</v>
      </c>
      <c r="B2337" s="18"/>
      <c r="C2337" s="18"/>
      <c r="D2337" s="19"/>
      <c r="E2337" s="20"/>
      <c r="F2337" s="66"/>
      <c r="G2337" s="18"/>
      <c r="H2337" s="9" t="str">
        <f t="shared" si="242"/>
        <v>-</v>
      </c>
      <c r="I2337" s="109" t="str">
        <f t="shared" si="225"/>
        <v xml:space="preserve"> </v>
      </c>
      <c r="J2337" s="10" t="str">
        <f t="shared" si="226"/>
        <v>-</v>
      </c>
      <c r="K2337" s="10" t="str">
        <f t="shared" si="243"/>
        <v>-</v>
      </c>
      <c r="L2337" s="10" t="str">
        <f t="shared" si="244"/>
        <v>-</v>
      </c>
      <c r="M2337" s="10" t="str">
        <f t="shared" si="245"/>
        <v>-</v>
      </c>
      <c r="N2337" s="10" t="str">
        <f t="shared" si="246"/>
        <v>-</v>
      </c>
    </row>
    <row r="2338" spans="1:14">
      <c r="A2338" s="62" t="s">
        <v>18</v>
      </c>
      <c r="B2338" s="18"/>
      <c r="C2338" s="18"/>
      <c r="D2338" s="19"/>
      <c r="E2338" s="20"/>
      <c r="F2338" s="66"/>
      <c r="G2338" s="18"/>
      <c r="H2338" s="9" t="str">
        <f t="shared" si="242"/>
        <v>-</v>
      </c>
      <c r="I2338" s="109" t="str">
        <f t="shared" si="225"/>
        <v xml:space="preserve"> </v>
      </c>
      <c r="J2338" s="10" t="str">
        <f t="shared" si="226"/>
        <v>-</v>
      </c>
      <c r="K2338" s="10" t="str">
        <f t="shared" si="243"/>
        <v>-</v>
      </c>
      <c r="L2338" s="10" t="str">
        <f t="shared" si="244"/>
        <v>-</v>
      </c>
      <c r="M2338" s="10" t="str">
        <f t="shared" si="245"/>
        <v>-</v>
      </c>
      <c r="N2338" s="10" t="str">
        <f t="shared" si="246"/>
        <v>-</v>
      </c>
    </row>
    <row r="2339" spans="1:14">
      <c r="A2339" s="62" t="s">
        <v>18</v>
      </c>
      <c r="B2339" s="18"/>
      <c r="C2339" s="18"/>
      <c r="D2339" s="19"/>
      <c r="E2339" s="20"/>
      <c r="F2339" s="66"/>
      <c r="G2339" s="18"/>
      <c r="H2339" s="9" t="str">
        <f t="shared" si="242"/>
        <v>-</v>
      </c>
      <c r="I2339" s="109" t="str">
        <f t="shared" si="225"/>
        <v xml:space="preserve"> </v>
      </c>
      <c r="J2339" s="10" t="str">
        <f t="shared" si="226"/>
        <v>-</v>
      </c>
      <c r="K2339" s="10" t="str">
        <f t="shared" si="243"/>
        <v>-</v>
      </c>
      <c r="L2339" s="10" t="str">
        <f t="shared" si="244"/>
        <v>-</v>
      </c>
      <c r="M2339" s="10" t="str">
        <f t="shared" si="245"/>
        <v>-</v>
      </c>
      <c r="N2339" s="10" t="str">
        <f t="shared" si="246"/>
        <v>-</v>
      </c>
    </row>
    <row r="2340" spans="1:14">
      <c r="A2340" s="62" t="s">
        <v>18</v>
      </c>
      <c r="B2340" s="18"/>
      <c r="C2340" s="18"/>
      <c r="D2340" s="19"/>
      <c r="E2340" s="20"/>
      <c r="F2340" s="66"/>
      <c r="G2340" s="18"/>
      <c r="H2340" s="9" t="str">
        <f t="shared" si="242"/>
        <v>-</v>
      </c>
      <c r="I2340" s="109" t="str">
        <f t="shared" si="225"/>
        <v xml:space="preserve"> </v>
      </c>
      <c r="J2340" s="10" t="str">
        <f t="shared" si="226"/>
        <v>-</v>
      </c>
      <c r="K2340" s="10" t="str">
        <f t="shared" si="243"/>
        <v>-</v>
      </c>
      <c r="L2340" s="10" t="str">
        <f t="shared" si="244"/>
        <v>-</v>
      </c>
      <c r="M2340" s="10" t="str">
        <f t="shared" si="245"/>
        <v>-</v>
      </c>
      <c r="N2340" s="10" t="str">
        <f t="shared" si="246"/>
        <v>-</v>
      </c>
    </row>
    <row r="2341" spans="1:14">
      <c r="A2341" s="62" t="s">
        <v>18</v>
      </c>
      <c r="B2341" s="18"/>
      <c r="C2341" s="18"/>
      <c r="D2341" s="19"/>
      <c r="E2341" s="20"/>
      <c r="F2341" s="66"/>
      <c r="G2341" s="18"/>
      <c r="H2341" s="9" t="str">
        <f t="shared" si="242"/>
        <v>-</v>
      </c>
      <c r="I2341" s="109" t="str">
        <f t="shared" si="225"/>
        <v xml:space="preserve"> </v>
      </c>
      <c r="J2341" s="10" t="str">
        <f t="shared" si="226"/>
        <v>-</v>
      </c>
      <c r="K2341" s="10" t="str">
        <f t="shared" si="243"/>
        <v>-</v>
      </c>
      <c r="L2341" s="10" t="str">
        <f t="shared" si="244"/>
        <v>-</v>
      </c>
      <c r="M2341" s="10" t="str">
        <f t="shared" si="245"/>
        <v>-</v>
      </c>
      <c r="N2341" s="10" t="str">
        <f t="shared" si="246"/>
        <v>-</v>
      </c>
    </row>
    <row r="2342" spans="1:14">
      <c r="A2342" s="62" t="s">
        <v>18</v>
      </c>
      <c r="B2342" s="18"/>
      <c r="C2342" s="18"/>
      <c r="D2342" s="19"/>
      <c r="E2342" s="20"/>
      <c r="F2342" s="66"/>
      <c r="G2342" s="18"/>
      <c r="H2342" s="9" t="str">
        <f t="shared" si="242"/>
        <v>-</v>
      </c>
      <c r="I2342" s="109" t="str">
        <f t="shared" si="225"/>
        <v xml:space="preserve"> </v>
      </c>
      <c r="J2342" s="10" t="str">
        <f t="shared" si="226"/>
        <v>-</v>
      </c>
      <c r="K2342" s="10" t="str">
        <f t="shared" si="243"/>
        <v>-</v>
      </c>
      <c r="L2342" s="10" t="str">
        <f t="shared" si="244"/>
        <v>-</v>
      </c>
      <c r="M2342" s="10" t="str">
        <f t="shared" si="245"/>
        <v>-</v>
      </c>
      <c r="N2342" s="10" t="str">
        <f t="shared" si="246"/>
        <v>-</v>
      </c>
    </row>
    <row r="2343" spans="1:14">
      <c r="A2343" s="62" t="s">
        <v>18</v>
      </c>
      <c r="B2343" s="18"/>
      <c r="C2343" s="18"/>
      <c r="D2343" s="19"/>
      <c r="E2343" s="20"/>
      <c r="F2343" s="66"/>
      <c r="G2343" s="18"/>
      <c r="H2343" s="9" t="str">
        <f t="shared" si="242"/>
        <v>-</v>
      </c>
      <c r="I2343" s="109" t="str">
        <f t="shared" si="225"/>
        <v xml:space="preserve"> </v>
      </c>
      <c r="J2343" s="10" t="str">
        <f t="shared" si="226"/>
        <v>-</v>
      </c>
      <c r="K2343" s="10" t="str">
        <f t="shared" si="243"/>
        <v>-</v>
      </c>
      <c r="L2343" s="10" t="str">
        <f t="shared" si="244"/>
        <v>-</v>
      </c>
      <c r="M2343" s="10" t="str">
        <f t="shared" si="245"/>
        <v>-</v>
      </c>
      <c r="N2343" s="10" t="str">
        <f t="shared" si="246"/>
        <v>-</v>
      </c>
    </row>
    <row r="2344" spans="1:14">
      <c r="A2344" s="62" t="s">
        <v>18</v>
      </c>
      <c r="B2344" s="18"/>
      <c r="C2344" s="18"/>
      <c r="D2344" s="19"/>
      <c r="E2344" s="20"/>
      <c r="F2344" s="66"/>
      <c r="G2344" s="18"/>
      <c r="H2344" s="9" t="str">
        <f t="shared" si="242"/>
        <v>-</v>
      </c>
      <c r="I2344" s="109" t="str">
        <f t="shared" si="225"/>
        <v xml:space="preserve"> </v>
      </c>
      <c r="J2344" s="10" t="str">
        <f t="shared" si="226"/>
        <v>-</v>
      </c>
      <c r="K2344" s="10" t="str">
        <f t="shared" si="243"/>
        <v>-</v>
      </c>
      <c r="L2344" s="10" t="str">
        <f t="shared" si="244"/>
        <v>-</v>
      </c>
      <c r="M2344" s="10" t="str">
        <f t="shared" si="245"/>
        <v>-</v>
      </c>
      <c r="N2344" s="10" t="str">
        <f t="shared" si="246"/>
        <v>-</v>
      </c>
    </row>
    <row r="2345" spans="1:14">
      <c r="A2345" s="62" t="s">
        <v>18</v>
      </c>
      <c r="B2345" s="18"/>
      <c r="C2345" s="18"/>
      <c r="D2345" s="19"/>
      <c r="E2345" s="20"/>
      <c r="F2345" s="66"/>
      <c r="G2345" s="18"/>
      <c r="H2345" s="9" t="str">
        <f t="shared" si="242"/>
        <v>-</v>
      </c>
      <c r="I2345" s="109" t="str">
        <f t="shared" si="225"/>
        <v xml:space="preserve"> </v>
      </c>
      <c r="J2345" s="10" t="str">
        <f t="shared" si="226"/>
        <v>-</v>
      </c>
      <c r="K2345" s="10" t="str">
        <f t="shared" si="243"/>
        <v>-</v>
      </c>
      <c r="L2345" s="10" t="str">
        <f t="shared" si="244"/>
        <v>-</v>
      </c>
      <c r="M2345" s="10" t="str">
        <f t="shared" si="245"/>
        <v>-</v>
      </c>
      <c r="N2345" s="10" t="str">
        <f t="shared" si="246"/>
        <v>-</v>
      </c>
    </row>
    <row r="2346" spans="1:14">
      <c r="A2346" s="62" t="s">
        <v>18</v>
      </c>
      <c r="B2346" s="18"/>
      <c r="C2346" s="18"/>
      <c r="D2346" s="19"/>
      <c r="E2346" s="20"/>
      <c r="F2346" s="66"/>
      <c r="G2346" s="18"/>
      <c r="H2346" s="9" t="str">
        <f t="shared" si="242"/>
        <v>-</v>
      </c>
      <c r="I2346" s="109" t="str">
        <f t="shared" si="225"/>
        <v xml:space="preserve"> </v>
      </c>
      <c r="J2346" s="10" t="str">
        <f t="shared" si="226"/>
        <v>-</v>
      </c>
      <c r="K2346" s="10" t="str">
        <f t="shared" si="243"/>
        <v>-</v>
      </c>
      <c r="L2346" s="10" t="str">
        <f t="shared" si="244"/>
        <v>-</v>
      </c>
      <c r="M2346" s="10" t="str">
        <f t="shared" si="245"/>
        <v>-</v>
      </c>
      <c r="N2346" s="10" t="str">
        <f t="shared" si="246"/>
        <v>-</v>
      </c>
    </row>
    <row r="2347" spans="1:14">
      <c r="A2347" s="62" t="s">
        <v>18</v>
      </c>
      <c r="B2347" s="18"/>
      <c r="C2347" s="18"/>
      <c r="D2347" s="19"/>
      <c r="E2347" s="20"/>
      <c r="F2347" s="66"/>
      <c r="G2347" s="18"/>
      <c r="H2347" s="9" t="str">
        <f t="shared" si="242"/>
        <v>-</v>
      </c>
      <c r="I2347" s="109" t="str">
        <f t="shared" si="225"/>
        <v xml:space="preserve"> </v>
      </c>
      <c r="J2347" s="10" t="str">
        <f t="shared" si="226"/>
        <v>-</v>
      </c>
      <c r="K2347" s="10" t="str">
        <f t="shared" si="243"/>
        <v>-</v>
      </c>
      <c r="L2347" s="10" t="str">
        <f t="shared" si="244"/>
        <v>-</v>
      </c>
      <c r="M2347" s="10" t="str">
        <f t="shared" si="245"/>
        <v>-</v>
      </c>
      <c r="N2347" s="10" t="str">
        <f t="shared" si="246"/>
        <v>-</v>
      </c>
    </row>
    <row r="2348" spans="1:14">
      <c r="A2348" s="62" t="s">
        <v>18</v>
      </c>
      <c r="B2348" s="18"/>
      <c r="C2348" s="18"/>
      <c r="D2348" s="19"/>
      <c r="E2348" s="20"/>
      <c r="F2348" s="66"/>
      <c r="G2348" s="18"/>
      <c r="H2348" s="9" t="str">
        <f t="shared" si="242"/>
        <v>-</v>
      </c>
      <c r="I2348" s="109" t="str">
        <f t="shared" si="225"/>
        <v xml:space="preserve"> </v>
      </c>
      <c r="J2348" s="10" t="str">
        <f t="shared" si="226"/>
        <v>-</v>
      </c>
      <c r="K2348" s="10" t="str">
        <f t="shared" si="243"/>
        <v>-</v>
      </c>
      <c r="L2348" s="10" t="str">
        <f t="shared" si="244"/>
        <v>-</v>
      </c>
      <c r="M2348" s="10" t="str">
        <f t="shared" si="245"/>
        <v>-</v>
      </c>
      <c r="N2348" s="10" t="str">
        <f t="shared" si="246"/>
        <v>-</v>
      </c>
    </row>
    <row r="2349" spans="1:14">
      <c r="A2349" s="62" t="s">
        <v>18</v>
      </c>
      <c r="B2349" s="18"/>
      <c r="C2349" s="18"/>
      <c r="D2349" s="19"/>
      <c r="E2349" s="20"/>
      <c r="F2349" s="66"/>
      <c r="G2349" s="18"/>
      <c r="H2349" s="9" t="str">
        <f t="shared" si="242"/>
        <v>-</v>
      </c>
      <c r="I2349" s="109" t="str">
        <f t="shared" si="225"/>
        <v xml:space="preserve"> </v>
      </c>
      <c r="J2349" s="10" t="str">
        <f t="shared" si="226"/>
        <v>-</v>
      </c>
      <c r="K2349" s="10" t="str">
        <f t="shared" si="243"/>
        <v>-</v>
      </c>
      <c r="L2349" s="10" t="str">
        <f t="shared" si="244"/>
        <v>-</v>
      </c>
      <c r="M2349" s="10" t="str">
        <f t="shared" si="245"/>
        <v>-</v>
      </c>
      <c r="N2349" s="10" t="str">
        <f t="shared" si="246"/>
        <v>-</v>
      </c>
    </row>
    <row r="2350" spans="1:14">
      <c r="A2350" s="62" t="s">
        <v>18</v>
      </c>
      <c r="B2350" s="18"/>
      <c r="C2350" s="18"/>
      <c r="D2350" s="19"/>
      <c r="E2350" s="20"/>
      <c r="F2350" s="66"/>
      <c r="G2350" s="18"/>
      <c r="H2350" s="9" t="str">
        <f t="shared" si="242"/>
        <v>-</v>
      </c>
      <c r="I2350" s="109" t="str">
        <f t="shared" si="225"/>
        <v xml:space="preserve"> </v>
      </c>
      <c r="J2350" s="10" t="str">
        <f t="shared" si="226"/>
        <v>-</v>
      </c>
      <c r="K2350" s="10" t="str">
        <f t="shared" si="243"/>
        <v>-</v>
      </c>
      <c r="L2350" s="10" t="str">
        <f t="shared" si="244"/>
        <v>-</v>
      </c>
      <c r="M2350" s="10" t="str">
        <f t="shared" si="245"/>
        <v>-</v>
      </c>
      <c r="N2350" s="10" t="str">
        <f t="shared" si="246"/>
        <v>-</v>
      </c>
    </row>
    <row r="2351" spans="1:14">
      <c r="A2351" s="62" t="s">
        <v>18</v>
      </c>
      <c r="B2351" s="18"/>
      <c r="C2351" s="18"/>
      <c r="D2351" s="19"/>
      <c r="E2351" s="20"/>
      <c r="F2351" s="66"/>
      <c r="G2351" s="18"/>
      <c r="H2351" s="9" t="str">
        <f t="shared" si="242"/>
        <v>-</v>
      </c>
      <c r="I2351" s="109" t="str">
        <f t="shared" si="225"/>
        <v xml:space="preserve"> </v>
      </c>
      <c r="J2351" s="10" t="str">
        <f t="shared" si="226"/>
        <v>-</v>
      </c>
      <c r="K2351" s="10" t="str">
        <f t="shared" si="243"/>
        <v>-</v>
      </c>
      <c r="L2351" s="10" t="str">
        <f t="shared" si="244"/>
        <v>-</v>
      </c>
      <c r="M2351" s="10" t="str">
        <f t="shared" si="245"/>
        <v>-</v>
      </c>
      <c r="N2351" s="10" t="str">
        <f t="shared" si="246"/>
        <v>-</v>
      </c>
    </row>
    <row r="2352" spans="1:14">
      <c r="A2352" s="62" t="s">
        <v>18</v>
      </c>
      <c r="B2352" s="18"/>
      <c r="C2352" s="18"/>
      <c r="D2352" s="19"/>
      <c r="E2352" s="20"/>
      <c r="F2352" s="66"/>
      <c r="G2352" s="18"/>
      <c r="H2352" s="9" t="str">
        <f t="shared" si="242"/>
        <v>-</v>
      </c>
      <c r="I2352" s="109" t="str">
        <f t="shared" si="225"/>
        <v xml:space="preserve"> </v>
      </c>
      <c r="J2352" s="10" t="str">
        <f t="shared" si="226"/>
        <v>-</v>
      </c>
      <c r="K2352" s="10" t="str">
        <f t="shared" si="243"/>
        <v>-</v>
      </c>
      <c r="L2352" s="10" t="str">
        <f t="shared" si="244"/>
        <v>-</v>
      </c>
      <c r="M2352" s="10" t="str">
        <f t="shared" si="245"/>
        <v>-</v>
      </c>
      <c r="N2352" s="10" t="str">
        <f t="shared" si="246"/>
        <v>-</v>
      </c>
    </row>
    <row r="2353" spans="1:14">
      <c r="A2353" s="62" t="s">
        <v>18</v>
      </c>
      <c r="B2353" s="18"/>
      <c r="C2353" s="18"/>
      <c r="D2353" s="19"/>
      <c r="E2353" s="20"/>
      <c r="F2353" s="66"/>
      <c r="G2353" s="18"/>
      <c r="H2353" s="9" t="str">
        <f t="shared" si="242"/>
        <v>-</v>
      </c>
      <c r="I2353" s="109" t="str">
        <f t="shared" si="225"/>
        <v xml:space="preserve"> </v>
      </c>
      <c r="J2353" s="10" t="str">
        <f t="shared" si="226"/>
        <v>-</v>
      </c>
      <c r="K2353" s="10" t="str">
        <f t="shared" si="243"/>
        <v>-</v>
      </c>
      <c r="L2353" s="10" t="str">
        <f t="shared" si="244"/>
        <v>-</v>
      </c>
      <c r="M2353" s="10" t="str">
        <f t="shared" si="245"/>
        <v>-</v>
      </c>
      <c r="N2353" s="10" t="str">
        <f t="shared" si="246"/>
        <v>-</v>
      </c>
    </row>
    <row r="2354" spans="1:14">
      <c r="A2354" s="62" t="s">
        <v>18</v>
      </c>
      <c r="B2354" s="18"/>
      <c r="C2354" s="18"/>
      <c r="D2354" s="19"/>
      <c r="E2354" s="20"/>
      <c r="F2354" s="66"/>
      <c r="G2354" s="18"/>
      <c r="H2354" s="9" t="str">
        <f t="shared" si="242"/>
        <v>-</v>
      </c>
      <c r="I2354" s="109" t="str">
        <f t="shared" si="225"/>
        <v xml:space="preserve"> </v>
      </c>
      <c r="J2354" s="10" t="str">
        <f t="shared" si="226"/>
        <v>-</v>
      </c>
      <c r="K2354" s="10" t="str">
        <f t="shared" si="243"/>
        <v>-</v>
      </c>
      <c r="L2354" s="10" t="str">
        <f t="shared" si="244"/>
        <v>-</v>
      </c>
      <c r="M2354" s="10" t="str">
        <f t="shared" si="245"/>
        <v>-</v>
      </c>
      <c r="N2354" s="10" t="str">
        <f t="shared" si="246"/>
        <v>-</v>
      </c>
    </row>
    <row r="2355" spans="1:14">
      <c r="A2355" s="62" t="s">
        <v>18</v>
      </c>
      <c r="B2355" s="18"/>
      <c r="C2355" s="18"/>
      <c r="D2355" s="19"/>
      <c r="E2355" s="20"/>
      <c r="F2355" s="66"/>
      <c r="G2355" s="18"/>
      <c r="H2355" s="9" t="str">
        <f t="shared" si="242"/>
        <v>-</v>
      </c>
      <c r="I2355" s="109" t="str">
        <f t="shared" si="225"/>
        <v xml:space="preserve"> </v>
      </c>
      <c r="J2355" s="10" t="str">
        <f t="shared" si="226"/>
        <v>-</v>
      </c>
      <c r="K2355" s="10" t="str">
        <f t="shared" si="243"/>
        <v>-</v>
      </c>
      <c r="L2355" s="10" t="str">
        <f t="shared" si="244"/>
        <v>-</v>
      </c>
      <c r="M2355" s="10" t="str">
        <f t="shared" si="245"/>
        <v>-</v>
      </c>
      <c r="N2355" s="10" t="str">
        <f t="shared" si="246"/>
        <v>-</v>
      </c>
    </row>
    <row r="2356" spans="1:14">
      <c r="A2356" s="62" t="s">
        <v>18</v>
      </c>
      <c r="B2356" s="18"/>
      <c r="C2356" s="18"/>
      <c r="D2356" s="19"/>
      <c r="E2356" s="20"/>
      <c r="F2356" s="66"/>
      <c r="G2356" s="18"/>
      <c r="H2356" s="9" t="str">
        <f t="shared" si="242"/>
        <v>-</v>
      </c>
      <c r="I2356" s="109" t="str">
        <f t="shared" si="225"/>
        <v xml:space="preserve"> </v>
      </c>
      <c r="J2356" s="10" t="str">
        <f t="shared" si="226"/>
        <v>-</v>
      </c>
      <c r="K2356" s="10" t="str">
        <f t="shared" si="243"/>
        <v>-</v>
      </c>
      <c r="L2356" s="10" t="str">
        <f t="shared" si="244"/>
        <v>-</v>
      </c>
      <c r="M2356" s="10" t="str">
        <f t="shared" si="245"/>
        <v>-</v>
      </c>
      <c r="N2356" s="10" t="str">
        <f t="shared" si="246"/>
        <v>-</v>
      </c>
    </row>
    <row r="2357" spans="1:14">
      <c r="A2357" s="62" t="s">
        <v>18</v>
      </c>
      <c r="B2357" s="18"/>
      <c r="C2357" s="18"/>
      <c r="D2357" s="19"/>
      <c r="E2357" s="20"/>
      <c r="F2357" s="66"/>
      <c r="G2357" s="18"/>
      <c r="H2357" s="9" t="str">
        <f t="shared" si="242"/>
        <v>-</v>
      </c>
      <c r="I2357" s="109" t="str">
        <f t="shared" si="225"/>
        <v xml:space="preserve"> </v>
      </c>
      <c r="J2357" s="10" t="str">
        <f t="shared" si="226"/>
        <v>-</v>
      </c>
      <c r="K2357" s="10" t="str">
        <f t="shared" si="243"/>
        <v>-</v>
      </c>
      <c r="L2357" s="10" t="str">
        <f t="shared" si="244"/>
        <v>-</v>
      </c>
      <c r="M2357" s="10" t="str">
        <f t="shared" si="245"/>
        <v>-</v>
      </c>
      <c r="N2357" s="10" t="str">
        <f t="shared" si="246"/>
        <v>-</v>
      </c>
    </row>
    <row r="2358" spans="1:14">
      <c r="A2358" s="62" t="s">
        <v>18</v>
      </c>
      <c r="B2358" s="18"/>
      <c r="C2358" s="18"/>
      <c r="D2358" s="19"/>
      <c r="E2358" s="20"/>
      <c r="F2358" s="66"/>
      <c r="G2358" s="18"/>
      <c r="H2358" s="9" t="str">
        <f t="shared" si="242"/>
        <v>-</v>
      </c>
      <c r="I2358" s="109" t="str">
        <f t="shared" si="225"/>
        <v xml:space="preserve"> </v>
      </c>
      <c r="J2358" s="10" t="str">
        <f t="shared" si="226"/>
        <v>-</v>
      </c>
      <c r="K2358" s="10" t="str">
        <f t="shared" si="243"/>
        <v>-</v>
      </c>
      <c r="L2358" s="10" t="str">
        <f t="shared" si="244"/>
        <v>-</v>
      </c>
      <c r="M2358" s="10" t="str">
        <f t="shared" si="245"/>
        <v>-</v>
      </c>
      <c r="N2358" s="10" t="str">
        <f t="shared" si="246"/>
        <v>-</v>
      </c>
    </row>
    <row r="2359" spans="1:14">
      <c r="A2359" s="62" t="s">
        <v>18</v>
      </c>
      <c r="B2359" s="18"/>
      <c r="C2359" s="18"/>
      <c r="D2359" s="19"/>
      <c r="E2359" s="20"/>
      <c r="F2359" s="66"/>
      <c r="G2359" s="18"/>
      <c r="H2359" s="9" t="str">
        <f t="shared" si="242"/>
        <v>-</v>
      </c>
      <c r="I2359" s="109" t="str">
        <f t="shared" si="225"/>
        <v xml:space="preserve"> </v>
      </c>
      <c r="J2359" s="10" t="str">
        <f t="shared" si="226"/>
        <v>-</v>
      </c>
      <c r="K2359" s="10" t="str">
        <f t="shared" si="243"/>
        <v>-</v>
      </c>
      <c r="L2359" s="10" t="str">
        <f t="shared" si="244"/>
        <v>-</v>
      </c>
      <c r="M2359" s="10" t="str">
        <f t="shared" si="245"/>
        <v>-</v>
      </c>
      <c r="N2359" s="10" t="str">
        <f t="shared" si="246"/>
        <v>-</v>
      </c>
    </row>
    <row r="2360" spans="1:14">
      <c r="A2360" s="62" t="s">
        <v>18</v>
      </c>
      <c r="B2360" s="18"/>
      <c r="C2360" s="18"/>
      <c r="D2360" s="19"/>
      <c r="E2360" s="20"/>
      <c r="F2360" s="66"/>
      <c r="G2360" s="18"/>
      <c r="H2360" s="9" t="str">
        <f t="shared" si="242"/>
        <v>-</v>
      </c>
      <c r="I2360" s="109" t="str">
        <f t="shared" si="225"/>
        <v xml:space="preserve"> </v>
      </c>
      <c r="J2360" s="10" t="str">
        <f t="shared" si="226"/>
        <v>-</v>
      </c>
      <c r="K2360" s="10" t="str">
        <f t="shared" si="243"/>
        <v>-</v>
      </c>
      <c r="L2360" s="10" t="str">
        <f t="shared" si="244"/>
        <v>-</v>
      </c>
      <c r="M2360" s="10" t="str">
        <f t="shared" si="245"/>
        <v>-</v>
      </c>
      <c r="N2360" s="10" t="str">
        <f t="shared" si="246"/>
        <v>-</v>
      </c>
    </row>
    <row r="2361" spans="1:14">
      <c r="A2361" s="62" t="s">
        <v>18</v>
      </c>
      <c r="B2361" s="18"/>
      <c r="C2361" s="18"/>
      <c r="D2361" s="19"/>
      <c r="E2361" s="20"/>
      <c r="F2361" s="66"/>
      <c r="G2361" s="18"/>
      <c r="H2361" s="9" t="str">
        <f t="shared" si="242"/>
        <v>-</v>
      </c>
      <c r="I2361" s="109" t="str">
        <f t="shared" si="225"/>
        <v xml:space="preserve"> </v>
      </c>
      <c r="J2361" s="10" t="str">
        <f t="shared" si="226"/>
        <v>-</v>
      </c>
      <c r="K2361" s="10" t="str">
        <f t="shared" si="243"/>
        <v>-</v>
      </c>
      <c r="L2361" s="10" t="str">
        <f t="shared" si="244"/>
        <v>-</v>
      </c>
      <c r="M2361" s="10" t="str">
        <f t="shared" si="245"/>
        <v>-</v>
      </c>
      <c r="N2361" s="10" t="str">
        <f t="shared" si="246"/>
        <v>-</v>
      </c>
    </row>
    <row r="2362" spans="1:14">
      <c r="A2362" s="62" t="s">
        <v>18</v>
      </c>
      <c r="B2362" s="18"/>
      <c r="C2362" s="18"/>
      <c r="D2362" s="19"/>
      <c r="E2362" s="20"/>
      <c r="F2362" s="66"/>
      <c r="G2362" s="18"/>
      <c r="H2362" s="9" t="str">
        <f t="shared" si="242"/>
        <v>-</v>
      </c>
      <c r="I2362" s="109" t="str">
        <f t="shared" si="225"/>
        <v xml:space="preserve"> </v>
      </c>
      <c r="J2362" s="10" t="str">
        <f t="shared" si="226"/>
        <v>-</v>
      </c>
      <c r="K2362" s="10" t="str">
        <f t="shared" si="243"/>
        <v>-</v>
      </c>
      <c r="L2362" s="10" t="str">
        <f t="shared" si="244"/>
        <v>-</v>
      </c>
      <c r="M2362" s="10" t="str">
        <f t="shared" si="245"/>
        <v>-</v>
      </c>
      <c r="N2362" s="10" t="str">
        <f t="shared" si="246"/>
        <v>-</v>
      </c>
    </row>
    <row r="2363" spans="1:14">
      <c r="A2363" s="62" t="s">
        <v>18</v>
      </c>
      <c r="B2363" s="18"/>
      <c r="C2363" s="18"/>
      <c r="D2363" s="19"/>
      <c r="E2363" s="20"/>
      <c r="F2363" s="66"/>
      <c r="G2363" s="18"/>
      <c r="H2363" s="9" t="str">
        <f t="shared" si="242"/>
        <v>-</v>
      </c>
      <c r="I2363" s="109" t="str">
        <f t="shared" si="225"/>
        <v xml:space="preserve"> </v>
      </c>
      <c r="J2363" s="10" t="str">
        <f t="shared" si="226"/>
        <v>-</v>
      </c>
      <c r="K2363" s="10" t="str">
        <f t="shared" si="243"/>
        <v>-</v>
      </c>
      <c r="L2363" s="10" t="str">
        <f t="shared" si="244"/>
        <v>-</v>
      </c>
      <c r="M2363" s="10" t="str">
        <f t="shared" si="245"/>
        <v>-</v>
      </c>
      <c r="N2363" s="10" t="str">
        <f t="shared" si="246"/>
        <v>-</v>
      </c>
    </row>
    <row r="2364" spans="1:14">
      <c r="A2364" s="62" t="s">
        <v>18</v>
      </c>
      <c r="B2364" s="18"/>
      <c r="C2364" s="18"/>
      <c r="D2364" s="19"/>
      <c r="E2364" s="20"/>
      <c r="F2364" s="66"/>
      <c r="G2364" s="18"/>
      <c r="H2364" s="9" t="str">
        <f t="shared" si="242"/>
        <v>-</v>
      </c>
      <c r="I2364" s="109" t="str">
        <f t="shared" si="225"/>
        <v xml:space="preserve"> </v>
      </c>
      <c r="J2364" s="10" t="str">
        <f t="shared" si="226"/>
        <v>-</v>
      </c>
      <c r="K2364" s="10" t="str">
        <f t="shared" si="243"/>
        <v>-</v>
      </c>
      <c r="L2364" s="10" t="str">
        <f t="shared" si="244"/>
        <v>-</v>
      </c>
      <c r="M2364" s="10" t="str">
        <f t="shared" si="245"/>
        <v>-</v>
      </c>
      <c r="N2364" s="10" t="str">
        <f t="shared" si="246"/>
        <v>-</v>
      </c>
    </row>
    <row r="2365" spans="1:14">
      <c r="A2365" s="62" t="s">
        <v>18</v>
      </c>
      <c r="B2365" s="18"/>
      <c r="C2365" s="18"/>
      <c r="D2365" s="19"/>
      <c r="E2365" s="20"/>
      <c r="F2365" s="66"/>
      <c r="G2365" s="18"/>
      <c r="H2365" s="9" t="str">
        <f t="shared" si="242"/>
        <v>-</v>
      </c>
      <c r="I2365" s="109" t="str">
        <f t="shared" si="225"/>
        <v xml:space="preserve"> </v>
      </c>
      <c r="J2365" s="10" t="str">
        <f t="shared" si="226"/>
        <v>-</v>
      </c>
      <c r="K2365" s="10" t="str">
        <f t="shared" si="243"/>
        <v>-</v>
      </c>
      <c r="L2365" s="10" t="str">
        <f t="shared" si="244"/>
        <v>-</v>
      </c>
      <c r="M2365" s="10" t="str">
        <f t="shared" si="245"/>
        <v>-</v>
      </c>
      <c r="N2365" s="10" t="str">
        <f t="shared" si="246"/>
        <v>-</v>
      </c>
    </row>
    <row r="2366" spans="1:14">
      <c r="A2366" s="62" t="s">
        <v>18</v>
      </c>
      <c r="B2366" s="18"/>
      <c r="C2366" s="18"/>
      <c r="D2366" s="19"/>
      <c r="E2366" s="20"/>
      <c r="F2366" s="66"/>
      <c r="G2366" s="18"/>
      <c r="H2366" s="9" t="str">
        <f t="shared" si="242"/>
        <v>-</v>
      </c>
      <c r="I2366" s="109" t="str">
        <f t="shared" si="225"/>
        <v xml:space="preserve"> </v>
      </c>
      <c r="J2366" s="10" t="str">
        <f t="shared" si="226"/>
        <v>-</v>
      </c>
      <c r="K2366" s="10" t="str">
        <f t="shared" si="243"/>
        <v>-</v>
      </c>
      <c r="L2366" s="10" t="str">
        <f t="shared" si="244"/>
        <v>-</v>
      </c>
      <c r="M2366" s="10" t="str">
        <f t="shared" si="245"/>
        <v>-</v>
      </c>
      <c r="N2366" s="10" t="str">
        <f t="shared" si="246"/>
        <v>-</v>
      </c>
    </row>
    <row r="2367" spans="1:14">
      <c r="A2367" s="62" t="s">
        <v>18</v>
      </c>
      <c r="B2367" s="18"/>
      <c r="C2367" s="18"/>
      <c r="D2367" s="19"/>
      <c r="E2367" s="20"/>
      <c r="F2367" s="66"/>
      <c r="G2367" s="18"/>
      <c r="H2367" s="9" t="str">
        <f t="shared" si="242"/>
        <v>-</v>
      </c>
      <c r="I2367" s="109" t="str">
        <f t="shared" si="225"/>
        <v xml:space="preserve"> </v>
      </c>
      <c r="J2367" s="10" t="str">
        <f t="shared" si="226"/>
        <v>-</v>
      </c>
      <c r="K2367" s="10" t="str">
        <f t="shared" si="243"/>
        <v>-</v>
      </c>
      <c r="L2367" s="10" t="str">
        <f t="shared" si="244"/>
        <v>-</v>
      </c>
      <c r="M2367" s="10" t="str">
        <f t="shared" si="245"/>
        <v>-</v>
      </c>
      <c r="N2367" s="10" t="str">
        <f t="shared" si="246"/>
        <v>-</v>
      </c>
    </row>
    <row r="2368" spans="1:14">
      <c r="A2368" s="62" t="s">
        <v>18</v>
      </c>
      <c r="B2368" s="18"/>
      <c r="C2368" s="18"/>
      <c r="D2368" s="19"/>
      <c r="E2368" s="20"/>
      <c r="F2368" s="66"/>
      <c r="G2368" s="18"/>
      <c r="H2368" s="9" t="str">
        <f t="shared" si="242"/>
        <v>-</v>
      </c>
      <c r="I2368" s="109" t="str">
        <f t="shared" ref="I2368:I2431" si="247">TRIM(B2368) &amp; " " &amp; TRIM(C2368)</f>
        <v xml:space="preserve"> </v>
      </c>
      <c r="J2368" s="10" t="str">
        <f t="shared" ref="J2368:J2431" si="248">IF(B2368&gt;"",VLOOKUP($E2368&amp;$D2368,_DeterminaCategorie,5,TRUE),"-")</f>
        <v>-</v>
      </c>
      <c r="K2368" s="10" t="str">
        <f t="shared" si="243"/>
        <v>-</v>
      </c>
      <c r="L2368" s="10" t="str">
        <f t="shared" si="244"/>
        <v>-</v>
      </c>
      <c r="M2368" s="10" t="str">
        <f t="shared" si="245"/>
        <v>-</v>
      </c>
      <c r="N2368" s="10" t="str">
        <f t="shared" si="246"/>
        <v>-</v>
      </c>
    </row>
    <row r="2369" spans="1:14">
      <c r="A2369" s="62" t="s">
        <v>18</v>
      </c>
      <c r="B2369" s="18"/>
      <c r="C2369" s="18"/>
      <c r="D2369" s="19"/>
      <c r="E2369" s="20"/>
      <c r="F2369" s="66"/>
      <c r="G2369" s="18"/>
      <c r="H2369" s="9" t="str">
        <f t="shared" si="242"/>
        <v>-</v>
      </c>
      <c r="I2369" s="109" t="str">
        <f t="shared" si="247"/>
        <v xml:space="preserve"> </v>
      </c>
      <c r="J2369" s="10" t="str">
        <f t="shared" si="248"/>
        <v>-</v>
      </c>
      <c r="K2369" s="10" t="str">
        <f t="shared" si="243"/>
        <v>-</v>
      </c>
      <c r="L2369" s="10" t="str">
        <f t="shared" si="244"/>
        <v>-</v>
      </c>
      <c r="M2369" s="10" t="str">
        <f t="shared" si="245"/>
        <v>-</v>
      </c>
      <c r="N2369" s="10" t="str">
        <f t="shared" si="246"/>
        <v>-</v>
      </c>
    </row>
    <row r="2370" spans="1:14">
      <c r="A2370" s="62" t="s">
        <v>18</v>
      </c>
      <c r="B2370" s="18"/>
      <c r="C2370" s="18"/>
      <c r="D2370" s="19"/>
      <c r="E2370" s="20"/>
      <c r="F2370" s="66"/>
      <c r="G2370" s="18"/>
      <c r="H2370" s="9" t="str">
        <f t="shared" ref="H2370:H2433" si="249">IF(COUNTA($B2370)&gt;0,IF(COUNTIFS($B$2:$B$2502,$B2370,$C$2:$C$2502,$C2370,$D$2:$D$2502,$D2370)&gt;1,"Duplicato","ok"),"-")</f>
        <v>-</v>
      </c>
      <c r="I2370" s="109" t="str">
        <f t="shared" si="247"/>
        <v xml:space="preserve"> </v>
      </c>
      <c r="J2370" s="10" t="str">
        <f t="shared" si="248"/>
        <v>-</v>
      </c>
      <c r="K2370" s="10" t="str">
        <f t="shared" ref="K2370:K2433" si="250">IF($B2370&gt;"",VLOOKUP($E2370&amp;$D2370,_DeterminaCategorie,3,TRUE),"-")</f>
        <v>-</v>
      </c>
      <c r="L2370" s="10" t="str">
        <f t="shared" ref="L2370:L2433" si="251">IF($B2370&gt;"",VLOOKUP($E2370&amp;$D2370,_DeterminaCategorie,4,TRUE),"-")</f>
        <v>-</v>
      </c>
      <c r="M2370" s="10" t="str">
        <f t="shared" ref="M2370:M2433" si="252">IF($B2370&gt;"",VLOOKUP($E2370&amp;$D2370,_DeterminaCategorie,6,TRUE),"-")</f>
        <v>-</v>
      </c>
      <c r="N2370" s="10" t="str">
        <f t="shared" ref="N2370:N2433" si="253">IF($B2370&gt;"",VLOOKUP($E2370&amp;$D2370,_DeterminaCategorie,7,TRUE),"-")</f>
        <v>-</v>
      </c>
    </row>
    <row r="2371" spans="1:14">
      <c r="A2371" s="62" t="s">
        <v>18</v>
      </c>
      <c r="B2371" s="18"/>
      <c r="C2371" s="18"/>
      <c r="D2371" s="19"/>
      <c r="E2371" s="20"/>
      <c r="F2371" s="66"/>
      <c r="G2371" s="18"/>
      <c r="H2371" s="9" t="str">
        <f t="shared" si="249"/>
        <v>-</v>
      </c>
      <c r="I2371" s="109" t="str">
        <f t="shared" si="247"/>
        <v xml:space="preserve"> </v>
      </c>
      <c r="J2371" s="10" t="str">
        <f t="shared" si="248"/>
        <v>-</v>
      </c>
      <c r="K2371" s="10" t="str">
        <f t="shared" si="250"/>
        <v>-</v>
      </c>
      <c r="L2371" s="10" t="str">
        <f t="shared" si="251"/>
        <v>-</v>
      </c>
      <c r="M2371" s="10" t="str">
        <f t="shared" si="252"/>
        <v>-</v>
      </c>
      <c r="N2371" s="10" t="str">
        <f t="shared" si="253"/>
        <v>-</v>
      </c>
    </row>
    <row r="2372" spans="1:14">
      <c r="A2372" s="62" t="s">
        <v>18</v>
      </c>
      <c r="B2372" s="18"/>
      <c r="C2372" s="18"/>
      <c r="D2372" s="19"/>
      <c r="E2372" s="20"/>
      <c r="F2372" s="66"/>
      <c r="G2372" s="18"/>
      <c r="H2372" s="9" t="str">
        <f t="shared" si="249"/>
        <v>-</v>
      </c>
      <c r="I2372" s="109" t="str">
        <f t="shared" si="247"/>
        <v xml:space="preserve"> </v>
      </c>
      <c r="J2372" s="10" t="str">
        <f t="shared" si="248"/>
        <v>-</v>
      </c>
      <c r="K2372" s="10" t="str">
        <f t="shared" si="250"/>
        <v>-</v>
      </c>
      <c r="L2372" s="10" t="str">
        <f t="shared" si="251"/>
        <v>-</v>
      </c>
      <c r="M2372" s="10" t="str">
        <f t="shared" si="252"/>
        <v>-</v>
      </c>
      <c r="N2372" s="10" t="str">
        <f t="shared" si="253"/>
        <v>-</v>
      </c>
    </row>
    <row r="2373" spans="1:14">
      <c r="A2373" s="62" t="s">
        <v>18</v>
      </c>
      <c r="B2373" s="18"/>
      <c r="C2373" s="18"/>
      <c r="D2373" s="19"/>
      <c r="E2373" s="20"/>
      <c r="F2373" s="66"/>
      <c r="G2373" s="18"/>
      <c r="H2373" s="9" t="str">
        <f t="shared" si="249"/>
        <v>-</v>
      </c>
      <c r="I2373" s="109" t="str">
        <f t="shared" si="247"/>
        <v xml:space="preserve"> </v>
      </c>
      <c r="J2373" s="10" t="str">
        <f t="shared" si="248"/>
        <v>-</v>
      </c>
      <c r="K2373" s="10" t="str">
        <f t="shared" si="250"/>
        <v>-</v>
      </c>
      <c r="L2373" s="10" t="str">
        <f t="shared" si="251"/>
        <v>-</v>
      </c>
      <c r="M2373" s="10" t="str">
        <f t="shared" si="252"/>
        <v>-</v>
      </c>
      <c r="N2373" s="10" t="str">
        <f t="shared" si="253"/>
        <v>-</v>
      </c>
    </row>
    <row r="2374" spans="1:14">
      <c r="A2374" s="62" t="s">
        <v>18</v>
      </c>
      <c r="B2374" s="18"/>
      <c r="C2374" s="18"/>
      <c r="D2374" s="19"/>
      <c r="E2374" s="20"/>
      <c r="F2374" s="66"/>
      <c r="G2374" s="18"/>
      <c r="H2374" s="9" t="str">
        <f t="shared" si="249"/>
        <v>-</v>
      </c>
      <c r="I2374" s="109" t="str">
        <f t="shared" si="247"/>
        <v xml:space="preserve"> </v>
      </c>
      <c r="J2374" s="10" t="str">
        <f t="shared" si="248"/>
        <v>-</v>
      </c>
      <c r="K2374" s="10" t="str">
        <f t="shared" si="250"/>
        <v>-</v>
      </c>
      <c r="L2374" s="10" t="str">
        <f t="shared" si="251"/>
        <v>-</v>
      </c>
      <c r="M2374" s="10" t="str">
        <f t="shared" si="252"/>
        <v>-</v>
      </c>
      <c r="N2374" s="10" t="str">
        <f t="shared" si="253"/>
        <v>-</v>
      </c>
    </row>
    <row r="2375" spans="1:14">
      <c r="A2375" s="62" t="s">
        <v>18</v>
      </c>
      <c r="B2375" s="18"/>
      <c r="C2375" s="18"/>
      <c r="D2375" s="19"/>
      <c r="E2375" s="20"/>
      <c r="F2375" s="66"/>
      <c r="G2375" s="18"/>
      <c r="H2375" s="9" t="str">
        <f t="shared" si="249"/>
        <v>-</v>
      </c>
      <c r="I2375" s="109" t="str">
        <f t="shared" si="247"/>
        <v xml:space="preserve"> </v>
      </c>
      <c r="J2375" s="10" t="str">
        <f t="shared" si="248"/>
        <v>-</v>
      </c>
      <c r="K2375" s="10" t="str">
        <f t="shared" si="250"/>
        <v>-</v>
      </c>
      <c r="L2375" s="10" t="str">
        <f t="shared" si="251"/>
        <v>-</v>
      </c>
      <c r="M2375" s="10" t="str">
        <f t="shared" si="252"/>
        <v>-</v>
      </c>
      <c r="N2375" s="10" t="str">
        <f t="shared" si="253"/>
        <v>-</v>
      </c>
    </row>
    <row r="2376" spans="1:14">
      <c r="A2376" s="62" t="s">
        <v>18</v>
      </c>
      <c r="B2376" s="18"/>
      <c r="C2376" s="18"/>
      <c r="D2376" s="19"/>
      <c r="E2376" s="20"/>
      <c r="F2376" s="66"/>
      <c r="G2376" s="18"/>
      <c r="H2376" s="9" t="str">
        <f t="shared" si="249"/>
        <v>-</v>
      </c>
      <c r="I2376" s="109" t="str">
        <f t="shared" si="247"/>
        <v xml:space="preserve"> </v>
      </c>
      <c r="J2376" s="10" t="str">
        <f t="shared" si="248"/>
        <v>-</v>
      </c>
      <c r="K2376" s="10" t="str">
        <f t="shared" si="250"/>
        <v>-</v>
      </c>
      <c r="L2376" s="10" t="str">
        <f t="shared" si="251"/>
        <v>-</v>
      </c>
      <c r="M2376" s="10" t="str">
        <f t="shared" si="252"/>
        <v>-</v>
      </c>
      <c r="N2376" s="10" t="str">
        <f t="shared" si="253"/>
        <v>-</v>
      </c>
    </row>
    <row r="2377" spans="1:14">
      <c r="A2377" s="62" t="s">
        <v>18</v>
      </c>
      <c r="B2377" s="18"/>
      <c r="C2377" s="18"/>
      <c r="D2377" s="19"/>
      <c r="E2377" s="20"/>
      <c r="F2377" s="66"/>
      <c r="G2377" s="18"/>
      <c r="H2377" s="9" t="str">
        <f t="shared" si="249"/>
        <v>-</v>
      </c>
      <c r="I2377" s="109" t="str">
        <f t="shared" si="247"/>
        <v xml:space="preserve"> </v>
      </c>
      <c r="J2377" s="10" t="str">
        <f t="shared" si="248"/>
        <v>-</v>
      </c>
      <c r="K2377" s="10" t="str">
        <f t="shared" si="250"/>
        <v>-</v>
      </c>
      <c r="L2377" s="10" t="str">
        <f t="shared" si="251"/>
        <v>-</v>
      </c>
      <c r="M2377" s="10" t="str">
        <f t="shared" si="252"/>
        <v>-</v>
      </c>
      <c r="N2377" s="10" t="str">
        <f t="shared" si="253"/>
        <v>-</v>
      </c>
    </row>
    <row r="2378" spans="1:14">
      <c r="A2378" s="62" t="s">
        <v>18</v>
      </c>
      <c r="B2378" s="18"/>
      <c r="C2378" s="18"/>
      <c r="D2378" s="19"/>
      <c r="E2378" s="20"/>
      <c r="F2378" s="66"/>
      <c r="G2378" s="18"/>
      <c r="H2378" s="9" t="str">
        <f t="shared" si="249"/>
        <v>-</v>
      </c>
      <c r="I2378" s="109" t="str">
        <f t="shared" si="247"/>
        <v xml:space="preserve"> </v>
      </c>
      <c r="J2378" s="10" t="str">
        <f t="shared" si="248"/>
        <v>-</v>
      </c>
      <c r="K2378" s="10" t="str">
        <f t="shared" si="250"/>
        <v>-</v>
      </c>
      <c r="L2378" s="10" t="str">
        <f t="shared" si="251"/>
        <v>-</v>
      </c>
      <c r="M2378" s="10" t="str">
        <f t="shared" si="252"/>
        <v>-</v>
      </c>
      <c r="N2378" s="10" t="str">
        <f t="shared" si="253"/>
        <v>-</v>
      </c>
    </row>
    <row r="2379" spans="1:14">
      <c r="A2379" s="62" t="s">
        <v>18</v>
      </c>
      <c r="B2379" s="18"/>
      <c r="C2379" s="18"/>
      <c r="D2379" s="19"/>
      <c r="E2379" s="20"/>
      <c r="F2379" s="66"/>
      <c r="G2379" s="18"/>
      <c r="H2379" s="9" t="str">
        <f t="shared" si="249"/>
        <v>-</v>
      </c>
      <c r="I2379" s="109" t="str">
        <f t="shared" si="247"/>
        <v xml:space="preserve"> </v>
      </c>
      <c r="J2379" s="10" t="str">
        <f t="shared" si="248"/>
        <v>-</v>
      </c>
      <c r="K2379" s="10" t="str">
        <f t="shared" si="250"/>
        <v>-</v>
      </c>
      <c r="L2379" s="10" t="str">
        <f t="shared" si="251"/>
        <v>-</v>
      </c>
      <c r="M2379" s="10" t="str">
        <f t="shared" si="252"/>
        <v>-</v>
      </c>
      <c r="N2379" s="10" t="str">
        <f t="shared" si="253"/>
        <v>-</v>
      </c>
    </row>
    <row r="2380" spans="1:14">
      <c r="A2380" s="62" t="s">
        <v>18</v>
      </c>
      <c r="B2380" s="18"/>
      <c r="C2380" s="18"/>
      <c r="D2380" s="19"/>
      <c r="E2380" s="20"/>
      <c r="F2380" s="66"/>
      <c r="G2380" s="18"/>
      <c r="H2380" s="9" t="str">
        <f t="shared" si="249"/>
        <v>-</v>
      </c>
      <c r="I2380" s="109" t="str">
        <f t="shared" si="247"/>
        <v xml:space="preserve"> </v>
      </c>
      <c r="J2380" s="10" t="str">
        <f t="shared" si="248"/>
        <v>-</v>
      </c>
      <c r="K2380" s="10" t="str">
        <f t="shared" si="250"/>
        <v>-</v>
      </c>
      <c r="L2380" s="10" t="str">
        <f t="shared" si="251"/>
        <v>-</v>
      </c>
      <c r="M2380" s="10" t="str">
        <f t="shared" si="252"/>
        <v>-</v>
      </c>
      <c r="N2380" s="10" t="str">
        <f t="shared" si="253"/>
        <v>-</v>
      </c>
    </row>
    <row r="2381" spans="1:14">
      <c r="A2381" s="62" t="s">
        <v>18</v>
      </c>
      <c r="B2381" s="18"/>
      <c r="C2381" s="18"/>
      <c r="D2381" s="19"/>
      <c r="E2381" s="20"/>
      <c r="F2381" s="66"/>
      <c r="G2381" s="18"/>
      <c r="H2381" s="9" t="str">
        <f t="shared" si="249"/>
        <v>-</v>
      </c>
      <c r="I2381" s="109" t="str">
        <f t="shared" si="247"/>
        <v xml:space="preserve"> </v>
      </c>
      <c r="J2381" s="10" t="str">
        <f t="shared" si="248"/>
        <v>-</v>
      </c>
      <c r="K2381" s="10" t="str">
        <f t="shared" si="250"/>
        <v>-</v>
      </c>
      <c r="L2381" s="10" t="str">
        <f t="shared" si="251"/>
        <v>-</v>
      </c>
      <c r="M2381" s="10" t="str">
        <f t="shared" si="252"/>
        <v>-</v>
      </c>
      <c r="N2381" s="10" t="str">
        <f t="shared" si="253"/>
        <v>-</v>
      </c>
    </row>
    <row r="2382" spans="1:14">
      <c r="A2382" s="62" t="s">
        <v>18</v>
      </c>
      <c r="B2382" s="18"/>
      <c r="C2382" s="18"/>
      <c r="D2382" s="19"/>
      <c r="E2382" s="20"/>
      <c r="F2382" s="66"/>
      <c r="G2382" s="18"/>
      <c r="H2382" s="9" t="str">
        <f t="shared" si="249"/>
        <v>-</v>
      </c>
      <c r="I2382" s="109" t="str">
        <f t="shared" si="247"/>
        <v xml:space="preserve"> </v>
      </c>
      <c r="J2382" s="10" t="str">
        <f t="shared" si="248"/>
        <v>-</v>
      </c>
      <c r="K2382" s="10" t="str">
        <f t="shared" si="250"/>
        <v>-</v>
      </c>
      <c r="L2382" s="10" t="str">
        <f t="shared" si="251"/>
        <v>-</v>
      </c>
      <c r="M2382" s="10" t="str">
        <f t="shared" si="252"/>
        <v>-</v>
      </c>
      <c r="N2382" s="10" t="str">
        <f t="shared" si="253"/>
        <v>-</v>
      </c>
    </row>
    <row r="2383" spans="1:14">
      <c r="A2383" s="62" t="s">
        <v>18</v>
      </c>
      <c r="B2383" s="18"/>
      <c r="C2383" s="18"/>
      <c r="D2383" s="19"/>
      <c r="E2383" s="20"/>
      <c r="F2383" s="66"/>
      <c r="G2383" s="18"/>
      <c r="H2383" s="9" t="str">
        <f t="shared" si="249"/>
        <v>-</v>
      </c>
      <c r="I2383" s="109" t="str">
        <f t="shared" si="247"/>
        <v xml:space="preserve"> </v>
      </c>
      <c r="J2383" s="10" t="str">
        <f t="shared" si="248"/>
        <v>-</v>
      </c>
      <c r="K2383" s="10" t="str">
        <f t="shared" si="250"/>
        <v>-</v>
      </c>
      <c r="L2383" s="10" t="str">
        <f t="shared" si="251"/>
        <v>-</v>
      </c>
      <c r="M2383" s="10" t="str">
        <f t="shared" si="252"/>
        <v>-</v>
      </c>
      <c r="N2383" s="10" t="str">
        <f t="shared" si="253"/>
        <v>-</v>
      </c>
    </row>
    <row r="2384" spans="1:14">
      <c r="A2384" s="62" t="s">
        <v>18</v>
      </c>
      <c r="B2384" s="18"/>
      <c r="C2384" s="18"/>
      <c r="D2384" s="19"/>
      <c r="E2384" s="20"/>
      <c r="F2384" s="66"/>
      <c r="G2384" s="18"/>
      <c r="H2384" s="9" t="str">
        <f t="shared" si="249"/>
        <v>-</v>
      </c>
      <c r="I2384" s="109" t="str">
        <f t="shared" si="247"/>
        <v xml:space="preserve"> </v>
      </c>
      <c r="J2384" s="10" t="str">
        <f t="shared" si="248"/>
        <v>-</v>
      </c>
      <c r="K2384" s="10" t="str">
        <f t="shared" si="250"/>
        <v>-</v>
      </c>
      <c r="L2384" s="10" t="str">
        <f t="shared" si="251"/>
        <v>-</v>
      </c>
      <c r="M2384" s="10" t="str">
        <f t="shared" si="252"/>
        <v>-</v>
      </c>
      <c r="N2384" s="10" t="str">
        <f t="shared" si="253"/>
        <v>-</v>
      </c>
    </row>
    <row r="2385" spans="1:14">
      <c r="A2385" s="62" t="s">
        <v>18</v>
      </c>
      <c r="B2385" s="18"/>
      <c r="C2385" s="18"/>
      <c r="D2385" s="19"/>
      <c r="E2385" s="20"/>
      <c r="F2385" s="66"/>
      <c r="G2385" s="18"/>
      <c r="H2385" s="9" t="str">
        <f t="shared" si="249"/>
        <v>-</v>
      </c>
      <c r="I2385" s="109" t="str">
        <f t="shared" si="247"/>
        <v xml:space="preserve"> </v>
      </c>
      <c r="J2385" s="10" t="str">
        <f t="shared" si="248"/>
        <v>-</v>
      </c>
      <c r="K2385" s="10" t="str">
        <f t="shared" si="250"/>
        <v>-</v>
      </c>
      <c r="L2385" s="10" t="str">
        <f t="shared" si="251"/>
        <v>-</v>
      </c>
      <c r="M2385" s="10" t="str">
        <f t="shared" si="252"/>
        <v>-</v>
      </c>
      <c r="N2385" s="10" t="str">
        <f t="shared" si="253"/>
        <v>-</v>
      </c>
    </row>
    <row r="2386" spans="1:14">
      <c r="A2386" s="62" t="s">
        <v>18</v>
      </c>
      <c r="B2386" s="18"/>
      <c r="C2386" s="18"/>
      <c r="D2386" s="19"/>
      <c r="E2386" s="20"/>
      <c r="F2386" s="66"/>
      <c r="G2386" s="18"/>
      <c r="H2386" s="9" t="str">
        <f t="shared" si="249"/>
        <v>-</v>
      </c>
      <c r="I2386" s="109" t="str">
        <f t="shared" si="247"/>
        <v xml:space="preserve"> </v>
      </c>
      <c r="J2386" s="10" t="str">
        <f t="shared" si="248"/>
        <v>-</v>
      </c>
      <c r="K2386" s="10" t="str">
        <f t="shared" si="250"/>
        <v>-</v>
      </c>
      <c r="L2386" s="10" t="str">
        <f t="shared" si="251"/>
        <v>-</v>
      </c>
      <c r="M2386" s="10" t="str">
        <f t="shared" si="252"/>
        <v>-</v>
      </c>
      <c r="N2386" s="10" t="str">
        <f t="shared" si="253"/>
        <v>-</v>
      </c>
    </row>
    <row r="2387" spans="1:14">
      <c r="A2387" s="62" t="s">
        <v>18</v>
      </c>
      <c r="B2387" s="18"/>
      <c r="C2387" s="18"/>
      <c r="D2387" s="19"/>
      <c r="E2387" s="20"/>
      <c r="F2387" s="66"/>
      <c r="G2387" s="18"/>
      <c r="H2387" s="9" t="str">
        <f t="shared" si="249"/>
        <v>-</v>
      </c>
      <c r="I2387" s="109" t="str">
        <f t="shared" si="247"/>
        <v xml:space="preserve"> </v>
      </c>
      <c r="J2387" s="10" t="str">
        <f t="shared" si="248"/>
        <v>-</v>
      </c>
      <c r="K2387" s="10" t="str">
        <f t="shared" si="250"/>
        <v>-</v>
      </c>
      <c r="L2387" s="10" t="str">
        <f t="shared" si="251"/>
        <v>-</v>
      </c>
      <c r="M2387" s="10" t="str">
        <f t="shared" si="252"/>
        <v>-</v>
      </c>
      <c r="N2387" s="10" t="str">
        <f t="shared" si="253"/>
        <v>-</v>
      </c>
    </row>
    <row r="2388" spans="1:14">
      <c r="A2388" s="62" t="s">
        <v>18</v>
      </c>
      <c r="B2388" s="18"/>
      <c r="C2388" s="18"/>
      <c r="D2388" s="19"/>
      <c r="E2388" s="20"/>
      <c r="F2388" s="66"/>
      <c r="G2388" s="18"/>
      <c r="H2388" s="9" t="str">
        <f t="shared" si="249"/>
        <v>-</v>
      </c>
      <c r="I2388" s="109" t="str">
        <f t="shared" si="247"/>
        <v xml:space="preserve"> </v>
      </c>
      <c r="J2388" s="10" t="str">
        <f t="shared" si="248"/>
        <v>-</v>
      </c>
      <c r="K2388" s="10" t="str">
        <f t="shared" si="250"/>
        <v>-</v>
      </c>
      <c r="L2388" s="10" t="str">
        <f t="shared" si="251"/>
        <v>-</v>
      </c>
      <c r="M2388" s="10" t="str">
        <f t="shared" si="252"/>
        <v>-</v>
      </c>
      <c r="N2388" s="10" t="str">
        <f t="shared" si="253"/>
        <v>-</v>
      </c>
    </row>
    <row r="2389" spans="1:14">
      <c r="A2389" s="62" t="s">
        <v>18</v>
      </c>
      <c r="B2389" s="18"/>
      <c r="C2389" s="18"/>
      <c r="D2389" s="19"/>
      <c r="E2389" s="20"/>
      <c r="F2389" s="66"/>
      <c r="G2389" s="18"/>
      <c r="H2389" s="9" t="str">
        <f t="shared" si="249"/>
        <v>-</v>
      </c>
      <c r="I2389" s="109" t="str">
        <f t="shared" si="247"/>
        <v xml:space="preserve"> </v>
      </c>
      <c r="J2389" s="10" t="str">
        <f t="shared" si="248"/>
        <v>-</v>
      </c>
      <c r="K2389" s="10" t="str">
        <f t="shared" si="250"/>
        <v>-</v>
      </c>
      <c r="L2389" s="10" t="str">
        <f t="shared" si="251"/>
        <v>-</v>
      </c>
      <c r="M2389" s="10" t="str">
        <f t="shared" si="252"/>
        <v>-</v>
      </c>
      <c r="N2389" s="10" t="str">
        <f t="shared" si="253"/>
        <v>-</v>
      </c>
    </row>
    <row r="2390" spans="1:14">
      <c r="A2390" s="62" t="s">
        <v>18</v>
      </c>
      <c r="B2390" s="18"/>
      <c r="C2390" s="18"/>
      <c r="D2390" s="19"/>
      <c r="E2390" s="20"/>
      <c r="F2390" s="66"/>
      <c r="G2390" s="18"/>
      <c r="H2390" s="9" t="str">
        <f t="shared" si="249"/>
        <v>-</v>
      </c>
      <c r="I2390" s="109" t="str">
        <f t="shared" si="247"/>
        <v xml:space="preserve"> </v>
      </c>
      <c r="J2390" s="10" t="str">
        <f t="shared" si="248"/>
        <v>-</v>
      </c>
      <c r="K2390" s="10" t="str">
        <f t="shared" si="250"/>
        <v>-</v>
      </c>
      <c r="L2390" s="10" t="str">
        <f t="shared" si="251"/>
        <v>-</v>
      </c>
      <c r="M2390" s="10" t="str">
        <f t="shared" si="252"/>
        <v>-</v>
      </c>
      <c r="N2390" s="10" t="str">
        <f t="shared" si="253"/>
        <v>-</v>
      </c>
    </row>
    <row r="2391" spans="1:14">
      <c r="A2391" s="62" t="s">
        <v>18</v>
      </c>
      <c r="B2391" s="18"/>
      <c r="C2391" s="18"/>
      <c r="D2391" s="19"/>
      <c r="E2391" s="20"/>
      <c r="F2391" s="66"/>
      <c r="G2391" s="18"/>
      <c r="H2391" s="9" t="str">
        <f t="shared" si="249"/>
        <v>-</v>
      </c>
      <c r="I2391" s="109" t="str">
        <f t="shared" si="247"/>
        <v xml:space="preserve"> </v>
      </c>
      <c r="J2391" s="10" t="str">
        <f t="shared" si="248"/>
        <v>-</v>
      </c>
      <c r="K2391" s="10" t="str">
        <f t="shared" si="250"/>
        <v>-</v>
      </c>
      <c r="L2391" s="10" t="str">
        <f t="shared" si="251"/>
        <v>-</v>
      </c>
      <c r="M2391" s="10" t="str">
        <f t="shared" si="252"/>
        <v>-</v>
      </c>
      <c r="N2391" s="10" t="str">
        <f t="shared" si="253"/>
        <v>-</v>
      </c>
    </row>
    <row r="2392" spans="1:14">
      <c r="A2392" s="62" t="s">
        <v>18</v>
      </c>
      <c r="B2392" s="18"/>
      <c r="C2392" s="18"/>
      <c r="D2392" s="19"/>
      <c r="E2392" s="20"/>
      <c r="F2392" s="66"/>
      <c r="G2392" s="18"/>
      <c r="H2392" s="9" t="str">
        <f t="shared" si="249"/>
        <v>-</v>
      </c>
      <c r="I2392" s="109" t="str">
        <f t="shared" si="247"/>
        <v xml:space="preserve"> </v>
      </c>
      <c r="J2392" s="10" t="str">
        <f t="shared" si="248"/>
        <v>-</v>
      </c>
      <c r="K2392" s="10" t="str">
        <f t="shared" si="250"/>
        <v>-</v>
      </c>
      <c r="L2392" s="10" t="str">
        <f t="shared" si="251"/>
        <v>-</v>
      </c>
      <c r="M2392" s="10" t="str">
        <f t="shared" si="252"/>
        <v>-</v>
      </c>
      <c r="N2392" s="10" t="str">
        <f t="shared" si="253"/>
        <v>-</v>
      </c>
    </row>
    <row r="2393" spans="1:14">
      <c r="A2393" s="62" t="s">
        <v>18</v>
      </c>
      <c r="B2393" s="18"/>
      <c r="C2393" s="18"/>
      <c r="D2393" s="19"/>
      <c r="E2393" s="20"/>
      <c r="F2393" s="66"/>
      <c r="G2393" s="18"/>
      <c r="H2393" s="9" t="str">
        <f t="shared" si="249"/>
        <v>-</v>
      </c>
      <c r="I2393" s="109" t="str">
        <f t="shared" si="247"/>
        <v xml:space="preserve"> </v>
      </c>
      <c r="J2393" s="10" t="str">
        <f t="shared" si="248"/>
        <v>-</v>
      </c>
      <c r="K2393" s="10" t="str">
        <f t="shared" si="250"/>
        <v>-</v>
      </c>
      <c r="L2393" s="10" t="str">
        <f t="shared" si="251"/>
        <v>-</v>
      </c>
      <c r="M2393" s="10" t="str">
        <f t="shared" si="252"/>
        <v>-</v>
      </c>
      <c r="N2393" s="10" t="str">
        <f t="shared" si="253"/>
        <v>-</v>
      </c>
    </row>
    <row r="2394" spans="1:14">
      <c r="A2394" s="62" t="s">
        <v>18</v>
      </c>
      <c r="B2394" s="18"/>
      <c r="C2394" s="18"/>
      <c r="D2394" s="19"/>
      <c r="E2394" s="20"/>
      <c r="F2394" s="66"/>
      <c r="G2394" s="18"/>
      <c r="H2394" s="9" t="str">
        <f t="shared" si="249"/>
        <v>-</v>
      </c>
      <c r="I2394" s="109" t="str">
        <f t="shared" si="247"/>
        <v xml:space="preserve"> </v>
      </c>
      <c r="J2394" s="10" t="str">
        <f t="shared" si="248"/>
        <v>-</v>
      </c>
      <c r="K2394" s="10" t="str">
        <f t="shared" si="250"/>
        <v>-</v>
      </c>
      <c r="L2394" s="10" t="str">
        <f t="shared" si="251"/>
        <v>-</v>
      </c>
      <c r="M2394" s="10" t="str">
        <f t="shared" si="252"/>
        <v>-</v>
      </c>
      <c r="N2394" s="10" t="str">
        <f t="shared" si="253"/>
        <v>-</v>
      </c>
    </row>
    <row r="2395" spans="1:14">
      <c r="A2395" s="62" t="s">
        <v>18</v>
      </c>
      <c r="B2395" s="18"/>
      <c r="C2395" s="18"/>
      <c r="D2395" s="19"/>
      <c r="E2395" s="20"/>
      <c r="F2395" s="66"/>
      <c r="G2395" s="18"/>
      <c r="H2395" s="9" t="str">
        <f t="shared" si="249"/>
        <v>-</v>
      </c>
      <c r="I2395" s="109" t="str">
        <f t="shared" si="247"/>
        <v xml:space="preserve"> </v>
      </c>
      <c r="J2395" s="10" t="str">
        <f t="shared" si="248"/>
        <v>-</v>
      </c>
      <c r="K2395" s="10" t="str">
        <f t="shared" si="250"/>
        <v>-</v>
      </c>
      <c r="L2395" s="10" t="str">
        <f t="shared" si="251"/>
        <v>-</v>
      </c>
      <c r="M2395" s="10" t="str">
        <f t="shared" si="252"/>
        <v>-</v>
      </c>
      <c r="N2395" s="10" t="str">
        <f t="shared" si="253"/>
        <v>-</v>
      </c>
    </row>
    <row r="2396" spans="1:14">
      <c r="A2396" s="62" t="s">
        <v>18</v>
      </c>
      <c r="B2396" s="18"/>
      <c r="C2396" s="18"/>
      <c r="D2396" s="19"/>
      <c r="E2396" s="20"/>
      <c r="F2396" s="66"/>
      <c r="G2396" s="18"/>
      <c r="H2396" s="9" t="str">
        <f t="shared" si="249"/>
        <v>-</v>
      </c>
      <c r="I2396" s="109" t="str">
        <f t="shared" si="247"/>
        <v xml:space="preserve"> </v>
      </c>
      <c r="J2396" s="10" t="str">
        <f t="shared" si="248"/>
        <v>-</v>
      </c>
      <c r="K2396" s="10" t="str">
        <f t="shared" si="250"/>
        <v>-</v>
      </c>
      <c r="L2396" s="10" t="str">
        <f t="shared" si="251"/>
        <v>-</v>
      </c>
      <c r="M2396" s="10" t="str">
        <f t="shared" si="252"/>
        <v>-</v>
      </c>
      <c r="N2396" s="10" t="str">
        <f t="shared" si="253"/>
        <v>-</v>
      </c>
    </row>
    <row r="2397" spans="1:14">
      <c r="A2397" s="62" t="s">
        <v>18</v>
      </c>
      <c r="B2397" s="18"/>
      <c r="C2397" s="18"/>
      <c r="D2397" s="19"/>
      <c r="E2397" s="20"/>
      <c r="F2397" s="66"/>
      <c r="G2397" s="18"/>
      <c r="H2397" s="9" t="str">
        <f t="shared" si="249"/>
        <v>-</v>
      </c>
      <c r="I2397" s="109" t="str">
        <f t="shared" si="247"/>
        <v xml:space="preserve"> </v>
      </c>
      <c r="J2397" s="10" t="str">
        <f t="shared" si="248"/>
        <v>-</v>
      </c>
      <c r="K2397" s="10" t="str">
        <f t="shared" si="250"/>
        <v>-</v>
      </c>
      <c r="L2397" s="10" t="str">
        <f t="shared" si="251"/>
        <v>-</v>
      </c>
      <c r="M2397" s="10" t="str">
        <f t="shared" si="252"/>
        <v>-</v>
      </c>
      <c r="N2397" s="10" t="str">
        <f t="shared" si="253"/>
        <v>-</v>
      </c>
    </row>
    <row r="2398" spans="1:14">
      <c r="A2398" s="62" t="s">
        <v>18</v>
      </c>
      <c r="B2398" s="18"/>
      <c r="C2398" s="18"/>
      <c r="D2398" s="19"/>
      <c r="E2398" s="20"/>
      <c r="F2398" s="66"/>
      <c r="G2398" s="18"/>
      <c r="H2398" s="9" t="str">
        <f t="shared" si="249"/>
        <v>-</v>
      </c>
      <c r="I2398" s="109" t="str">
        <f t="shared" si="247"/>
        <v xml:space="preserve"> </v>
      </c>
      <c r="J2398" s="10" t="str">
        <f t="shared" si="248"/>
        <v>-</v>
      </c>
      <c r="K2398" s="10" t="str">
        <f t="shared" si="250"/>
        <v>-</v>
      </c>
      <c r="L2398" s="10" t="str">
        <f t="shared" si="251"/>
        <v>-</v>
      </c>
      <c r="M2398" s="10" t="str">
        <f t="shared" si="252"/>
        <v>-</v>
      </c>
      <c r="N2398" s="10" t="str">
        <f t="shared" si="253"/>
        <v>-</v>
      </c>
    </row>
    <row r="2399" spans="1:14">
      <c r="A2399" s="62" t="s">
        <v>18</v>
      </c>
      <c r="B2399" s="18"/>
      <c r="C2399" s="18"/>
      <c r="D2399" s="19"/>
      <c r="E2399" s="20"/>
      <c r="F2399" s="66"/>
      <c r="G2399" s="18"/>
      <c r="H2399" s="9" t="str">
        <f t="shared" si="249"/>
        <v>-</v>
      </c>
      <c r="I2399" s="109" t="str">
        <f t="shared" si="247"/>
        <v xml:space="preserve"> </v>
      </c>
      <c r="J2399" s="10" t="str">
        <f t="shared" si="248"/>
        <v>-</v>
      </c>
      <c r="K2399" s="10" t="str">
        <f t="shared" si="250"/>
        <v>-</v>
      </c>
      <c r="L2399" s="10" t="str">
        <f t="shared" si="251"/>
        <v>-</v>
      </c>
      <c r="M2399" s="10" t="str">
        <f t="shared" si="252"/>
        <v>-</v>
      </c>
      <c r="N2399" s="10" t="str">
        <f t="shared" si="253"/>
        <v>-</v>
      </c>
    </row>
    <row r="2400" spans="1:14">
      <c r="A2400" s="62" t="s">
        <v>18</v>
      </c>
      <c r="B2400" s="18"/>
      <c r="C2400" s="18"/>
      <c r="D2400" s="19"/>
      <c r="E2400" s="20"/>
      <c r="F2400" s="66"/>
      <c r="G2400" s="18"/>
      <c r="H2400" s="9" t="str">
        <f t="shared" si="249"/>
        <v>-</v>
      </c>
      <c r="I2400" s="109" t="str">
        <f t="shared" si="247"/>
        <v xml:space="preserve"> </v>
      </c>
      <c r="J2400" s="10" t="str">
        <f t="shared" si="248"/>
        <v>-</v>
      </c>
      <c r="K2400" s="10" t="str">
        <f t="shared" si="250"/>
        <v>-</v>
      </c>
      <c r="L2400" s="10" t="str">
        <f t="shared" si="251"/>
        <v>-</v>
      </c>
      <c r="M2400" s="10" t="str">
        <f t="shared" si="252"/>
        <v>-</v>
      </c>
      <c r="N2400" s="10" t="str">
        <f t="shared" si="253"/>
        <v>-</v>
      </c>
    </row>
    <row r="2401" spans="1:14">
      <c r="A2401" s="62" t="s">
        <v>18</v>
      </c>
      <c r="B2401" s="18"/>
      <c r="C2401" s="18"/>
      <c r="D2401" s="19"/>
      <c r="E2401" s="20"/>
      <c r="F2401" s="66"/>
      <c r="G2401" s="18"/>
      <c r="H2401" s="9" t="str">
        <f t="shared" si="249"/>
        <v>-</v>
      </c>
      <c r="I2401" s="109" t="str">
        <f t="shared" si="247"/>
        <v xml:space="preserve"> </v>
      </c>
      <c r="J2401" s="10" t="str">
        <f t="shared" si="248"/>
        <v>-</v>
      </c>
      <c r="K2401" s="10" t="str">
        <f t="shared" si="250"/>
        <v>-</v>
      </c>
      <c r="L2401" s="10" t="str">
        <f t="shared" si="251"/>
        <v>-</v>
      </c>
      <c r="M2401" s="10" t="str">
        <f t="shared" si="252"/>
        <v>-</v>
      </c>
      <c r="N2401" s="10" t="str">
        <f t="shared" si="253"/>
        <v>-</v>
      </c>
    </row>
    <row r="2402" spans="1:14">
      <c r="A2402" s="62" t="s">
        <v>18</v>
      </c>
      <c r="B2402" s="18"/>
      <c r="C2402" s="18"/>
      <c r="D2402" s="19"/>
      <c r="E2402" s="20"/>
      <c r="F2402" s="66"/>
      <c r="G2402" s="18"/>
      <c r="H2402" s="9" t="str">
        <f t="shared" si="249"/>
        <v>-</v>
      </c>
      <c r="I2402" s="109" t="str">
        <f t="shared" si="247"/>
        <v xml:space="preserve"> </v>
      </c>
      <c r="J2402" s="10" t="str">
        <f t="shared" si="248"/>
        <v>-</v>
      </c>
      <c r="K2402" s="10" t="str">
        <f t="shared" si="250"/>
        <v>-</v>
      </c>
      <c r="L2402" s="10" t="str">
        <f t="shared" si="251"/>
        <v>-</v>
      </c>
      <c r="M2402" s="10" t="str">
        <f t="shared" si="252"/>
        <v>-</v>
      </c>
      <c r="N2402" s="10" t="str">
        <f t="shared" si="253"/>
        <v>-</v>
      </c>
    </row>
    <row r="2403" spans="1:14">
      <c r="A2403" s="62" t="s">
        <v>18</v>
      </c>
      <c r="B2403" s="18"/>
      <c r="C2403" s="18"/>
      <c r="D2403" s="19"/>
      <c r="E2403" s="20"/>
      <c r="F2403" s="66"/>
      <c r="G2403" s="18"/>
      <c r="H2403" s="9" t="str">
        <f t="shared" si="249"/>
        <v>-</v>
      </c>
      <c r="I2403" s="109" t="str">
        <f t="shared" si="247"/>
        <v xml:space="preserve"> </v>
      </c>
      <c r="J2403" s="10" t="str">
        <f t="shared" si="248"/>
        <v>-</v>
      </c>
      <c r="K2403" s="10" t="str">
        <f t="shared" si="250"/>
        <v>-</v>
      </c>
      <c r="L2403" s="10" t="str">
        <f t="shared" si="251"/>
        <v>-</v>
      </c>
      <c r="M2403" s="10" t="str">
        <f t="shared" si="252"/>
        <v>-</v>
      </c>
      <c r="N2403" s="10" t="str">
        <f t="shared" si="253"/>
        <v>-</v>
      </c>
    </row>
    <row r="2404" spans="1:14">
      <c r="A2404" s="62" t="s">
        <v>18</v>
      </c>
      <c r="B2404" s="18"/>
      <c r="C2404" s="18"/>
      <c r="D2404" s="19"/>
      <c r="E2404" s="20"/>
      <c r="F2404" s="66"/>
      <c r="G2404" s="18"/>
      <c r="H2404" s="9" t="str">
        <f t="shared" si="249"/>
        <v>-</v>
      </c>
      <c r="I2404" s="109" t="str">
        <f t="shared" si="247"/>
        <v xml:space="preserve"> </v>
      </c>
      <c r="J2404" s="10" t="str">
        <f t="shared" si="248"/>
        <v>-</v>
      </c>
      <c r="K2404" s="10" t="str">
        <f t="shared" si="250"/>
        <v>-</v>
      </c>
      <c r="L2404" s="10" t="str">
        <f t="shared" si="251"/>
        <v>-</v>
      </c>
      <c r="M2404" s="10" t="str">
        <f t="shared" si="252"/>
        <v>-</v>
      </c>
      <c r="N2404" s="10" t="str">
        <f t="shared" si="253"/>
        <v>-</v>
      </c>
    </row>
    <row r="2405" spans="1:14">
      <c r="A2405" s="62" t="s">
        <v>18</v>
      </c>
      <c r="B2405" s="18"/>
      <c r="C2405" s="18"/>
      <c r="D2405" s="19"/>
      <c r="E2405" s="20"/>
      <c r="F2405" s="66"/>
      <c r="G2405" s="18"/>
      <c r="H2405" s="9" t="str">
        <f t="shared" si="249"/>
        <v>-</v>
      </c>
      <c r="I2405" s="109" t="str">
        <f t="shared" si="247"/>
        <v xml:space="preserve"> </v>
      </c>
      <c r="J2405" s="10" t="str">
        <f t="shared" si="248"/>
        <v>-</v>
      </c>
      <c r="K2405" s="10" t="str">
        <f t="shared" si="250"/>
        <v>-</v>
      </c>
      <c r="L2405" s="10" t="str">
        <f t="shared" si="251"/>
        <v>-</v>
      </c>
      <c r="M2405" s="10" t="str">
        <f t="shared" si="252"/>
        <v>-</v>
      </c>
      <c r="N2405" s="10" t="str">
        <f t="shared" si="253"/>
        <v>-</v>
      </c>
    </row>
    <row r="2406" spans="1:14">
      <c r="A2406" s="62" t="s">
        <v>18</v>
      </c>
      <c r="B2406" s="18"/>
      <c r="C2406" s="18"/>
      <c r="D2406" s="19"/>
      <c r="E2406" s="20"/>
      <c r="F2406" s="66"/>
      <c r="G2406" s="18"/>
      <c r="H2406" s="9" t="str">
        <f t="shared" si="249"/>
        <v>-</v>
      </c>
      <c r="I2406" s="109" t="str">
        <f t="shared" si="247"/>
        <v xml:space="preserve"> </v>
      </c>
      <c r="J2406" s="10" t="str">
        <f t="shared" si="248"/>
        <v>-</v>
      </c>
      <c r="K2406" s="10" t="str">
        <f t="shared" si="250"/>
        <v>-</v>
      </c>
      <c r="L2406" s="10" t="str">
        <f t="shared" si="251"/>
        <v>-</v>
      </c>
      <c r="M2406" s="10" t="str">
        <f t="shared" si="252"/>
        <v>-</v>
      </c>
      <c r="N2406" s="10" t="str">
        <f t="shared" si="253"/>
        <v>-</v>
      </c>
    </row>
    <row r="2407" spans="1:14">
      <c r="A2407" s="62" t="s">
        <v>18</v>
      </c>
      <c r="B2407" s="18"/>
      <c r="C2407" s="18"/>
      <c r="D2407" s="19"/>
      <c r="E2407" s="20"/>
      <c r="F2407" s="66"/>
      <c r="G2407" s="18"/>
      <c r="H2407" s="9" t="str">
        <f t="shared" si="249"/>
        <v>-</v>
      </c>
      <c r="I2407" s="109" t="str">
        <f t="shared" si="247"/>
        <v xml:space="preserve"> </v>
      </c>
      <c r="J2407" s="10" t="str">
        <f t="shared" si="248"/>
        <v>-</v>
      </c>
      <c r="K2407" s="10" t="str">
        <f t="shared" si="250"/>
        <v>-</v>
      </c>
      <c r="L2407" s="10" t="str">
        <f t="shared" si="251"/>
        <v>-</v>
      </c>
      <c r="M2407" s="10" t="str">
        <f t="shared" si="252"/>
        <v>-</v>
      </c>
      <c r="N2407" s="10" t="str">
        <f t="shared" si="253"/>
        <v>-</v>
      </c>
    </row>
    <row r="2408" spans="1:14">
      <c r="A2408" s="62" t="s">
        <v>18</v>
      </c>
      <c r="B2408" s="18"/>
      <c r="C2408" s="18"/>
      <c r="D2408" s="19"/>
      <c r="E2408" s="20"/>
      <c r="F2408" s="66"/>
      <c r="G2408" s="18"/>
      <c r="H2408" s="9" t="str">
        <f t="shared" si="249"/>
        <v>-</v>
      </c>
      <c r="I2408" s="109" t="str">
        <f t="shared" si="247"/>
        <v xml:space="preserve"> </v>
      </c>
      <c r="J2408" s="10" t="str">
        <f t="shared" si="248"/>
        <v>-</v>
      </c>
      <c r="K2408" s="10" t="str">
        <f t="shared" si="250"/>
        <v>-</v>
      </c>
      <c r="L2408" s="10" t="str">
        <f t="shared" si="251"/>
        <v>-</v>
      </c>
      <c r="M2408" s="10" t="str">
        <f t="shared" si="252"/>
        <v>-</v>
      </c>
      <c r="N2408" s="10" t="str">
        <f t="shared" si="253"/>
        <v>-</v>
      </c>
    </row>
    <row r="2409" spans="1:14">
      <c r="A2409" s="62" t="s">
        <v>18</v>
      </c>
      <c r="B2409" s="18"/>
      <c r="C2409" s="18"/>
      <c r="D2409" s="19"/>
      <c r="E2409" s="20"/>
      <c r="F2409" s="66"/>
      <c r="G2409" s="18"/>
      <c r="H2409" s="9" t="str">
        <f t="shared" si="249"/>
        <v>-</v>
      </c>
      <c r="I2409" s="109" t="str">
        <f t="shared" si="247"/>
        <v xml:space="preserve"> </v>
      </c>
      <c r="J2409" s="10" t="str">
        <f t="shared" si="248"/>
        <v>-</v>
      </c>
      <c r="K2409" s="10" t="str">
        <f t="shared" si="250"/>
        <v>-</v>
      </c>
      <c r="L2409" s="10" t="str">
        <f t="shared" si="251"/>
        <v>-</v>
      </c>
      <c r="M2409" s="10" t="str">
        <f t="shared" si="252"/>
        <v>-</v>
      </c>
      <c r="N2409" s="10" t="str">
        <f t="shared" si="253"/>
        <v>-</v>
      </c>
    </row>
    <row r="2410" spans="1:14">
      <c r="A2410" s="62" t="s">
        <v>18</v>
      </c>
      <c r="B2410" s="18"/>
      <c r="C2410" s="18"/>
      <c r="D2410" s="19"/>
      <c r="E2410" s="20"/>
      <c r="F2410" s="66"/>
      <c r="G2410" s="18"/>
      <c r="H2410" s="9" t="str">
        <f t="shared" si="249"/>
        <v>-</v>
      </c>
      <c r="I2410" s="109" t="str">
        <f t="shared" si="247"/>
        <v xml:space="preserve"> </v>
      </c>
      <c r="J2410" s="10" t="str">
        <f t="shared" si="248"/>
        <v>-</v>
      </c>
      <c r="K2410" s="10" t="str">
        <f t="shared" si="250"/>
        <v>-</v>
      </c>
      <c r="L2410" s="10" t="str">
        <f t="shared" si="251"/>
        <v>-</v>
      </c>
      <c r="M2410" s="10" t="str">
        <f t="shared" si="252"/>
        <v>-</v>
      </c>
      <c r="N2410" s="10" t="str">
        <f t="shared" si="253"/>
        <v>-</v>
      </c>
    </row>
    <row r="2411" spans="1:14">
      <c r="A2411" s="62" t="s">
        <v>18</v>
      </c>
      <c r="B2411" s="18"/>
      <c r="C2411" s="18"/>
      <c r="D2411" s="19"/>
      <c r="E2411" s="20"/>
      <c r="F2411" s="66"/>
      <c r="G2411" s="18"/>
      <c r="H2411" s="9" t="str">
        <f t="shared" si="249"/>
        <v>-</v>
      </c>
      <c r="I2411" s="109" t="str">
        <f t="shared" si="247"/>
        <v xml:space="preserve"> </v>
      </c>
      <c r="J2411" s="10" t="str">
        <f t="shared" si="248"/>
        <v>-</v>
      </c>
      <c r="K2411" s="10" t="str">
        <f t="shared" si="250"/>
        <v>-</v>
      </c>
      <c r="L2411" s="10" t="str">
        <f t="shared" si="251"/>
        <v>-</v>
      </c>
      <c r="M2411" s="10" t="str">
        <f t="shared" si="252"/>
        <v>-</v>
      </c>
      <c r="N2411" s="10" t="str">
        <f t="shared" si="253"/>
        <v>-</v>
      </c>
    </row>
    <row r="2412" spans="1:14">
      <c r="A2412" s="62" t="s">
        <v>18</v>
      </c>
      <c r="B2412" s="18"/>
      <c r="C2412" s="18"/>
      <c r="D2412" s="19"/>
      <c r="E2412" s="20"/>
      <c r="F2412" s="66"/>
      <c r="G2412" s="18"/>
      <c r="H2412" s="9" t="str">
        <f t="shared" si="249"/>
        <v>-</v>
      </c>
      <c r="I2412" s="109" t="str">
        <f t="shared" si="247"/>
        <v xml:space="preserve"> </v>
      </c>
      <c r="J2412" s="10" t="str">
        <f t="shared" si="248"/>
        <v>-</v>
      </c>
      <c r="K2412" s="10" t="str">
        <f t="shared" si="250"/>
        <v>-</v>
      </c>
      <c r="L2412" s="10" t="str">
        <f t="shared" si="251"/>
        <v>-</v>
      </c>
      <c r="M2412" s="10" t="str">
        <f t="shared" si="252"/>
        <v>-</v>
      </c>
      <c r="N2412" s="10" t="str">
        <f t="shared" si="253"/>
        <v>-</v>
      </c>
    </row>
    <row r="2413" spans="1:14">
      <c r="A2413" s="62" t="s">
        <v>18</v>
      </c>
      <c r="B2413" s="18"/>
      <c r="C2413" s="18"/>
      <c r="D2413" s="19"/>
      <c r="E2413" s="20"/>
      <c r="F2413" s="66"/>
      <c r="G2413" s="18"/>
      <c r="H2413" s="9" t="str">
        <f t="shared" si="249"/>
        <v>-</v>
      </c>
      <c r="I2413" s="109" t="str">
        <f t="shared" si="247"/>
        <v xml:space="preserve"> </v>
      </c>
      <c r="J2413" s="10" t="str">
        <f t="shared" si="248"/>
        <v>-</v>
      </c>
      <c r="K2413" s="10" t="str">
        <f t="shared" si="250"/>
        <v>-</v>
      </c>
      <c r="L2413" s="10" t="str">
        <f t="shared" si="251"/>
        <v>-</v>
      </c>
      <c r="M2413" s="10" t="str">
        <f t="shared" si="252"/>
        <v>-</v>
      </c>
      <c r="N2413" s="10" t="str">
        <f t="shared" si="253"/>
        <v>-</v>
      </c>
    </row>
    <row r="2414" spans="1:14">
      <c r="A2414" s="62" t="s">
        <v>18</v>
      </c>
      <c r="B2414" s="18"/>
      <c r="C2414" s="18"/>
      <c r="D2414" s="19"/>
      <c r="E2414" s="20"/>
      <c r="F2414" s="66"/>
      <c r="G2414" s="18"/>
      <c r="H2414" s="9" t="str">
        <f t="shared" si="249"/>
        <v>-</v>
      </c>
      <c r="I2414" s="109" t="str">
        <f t="shared" si="247"/>
        <v xml:space="preserve"> </v>
      </c>
      <c r="J2414" s="10" t="str">
        <f t="shared" si="248"/>
        <v>-</v>
      </c>
      <c r="K2414" s="10" t="str">
        <f t="shared" si="250"/>
        <v>-</v>
      </c>
      <c r="L2414" s="10" t="str">
        <f t="shared" si="251"/>
        <v>-</v>
      </c>
      <c r="M2414" s="10" t="str">
        <f t="shared" si="252"/>
        <v>-</v>
      </c>
      <c r="N2414" s="10" t="str">
        <f t="shared" si="253"/>
        <v>-</v>
      </c>
    </row>
    <row r="2415" spans="1:14">
      <c r="A2415" s="62" t="s">
        <v>18</v>
      </c>
      <c r="B2415" s="18"/>
      <c r="C2415" s="18"/>
      <c r="D2415" s="19"/>
      <c r="E2415" s="20"/>
      <c r="F2415" s="66"/>
      <c r="G2415" s="18"/>
      <c r="H2415" s="9" t="str">
        <f t="shared" si="249"/>
        <v>-</v>
      </c>
      <c r="I2415" s="109" t="str">
        <f t="shared" si="247"/>
        <v xml:space="preserve"> </v>
      </c>
      <c r="J2415" s="10" t="str">
        <f t="shared" si="248"/>
        <v>-</v>
      </c>
      <c r="K2415" s="10" t="str">
        <f t="shared" si="250"/>
        <v>-</v>
      </c>
      <c r="L2415" s="10" t="str">
        <f t="shared" si="251"/>
        <v>-</v>
      </c>
      <c r="M2415" s="10" t="str">
        <f t="shared" si="252"/>
        <v>-</v>
      </c>
      <c r="N2415" s="10" t="str">
        <f t="shared" si="253"/>
        <v>-</v>
      </c>
    </row>
    <row r="2416" spans="1:14">
      <c r="A2416" s="62" t="s">
        <v>18</v>
      </c>
      <c r="B2416" s="18"/>
      <c r="C2416" s="18"/>
      <c r="D2416" s="19"/>
      <c r="E2416" s="20"/>
      <c r="F2416" s="66"/>
      <c r="G2416" s="18"/>
      <c r="H2416" s="9" t="str">
        <f t="shared" si="249"/>
        <v>-</v>
      </c>
      <c r="I2416" s="109" t="str">
        <f t="shared" si="247"/>
        <v xml:space="preserve"> </v>
      </c>
      <c r="J2416" s="10" t="str">
        <f t="shared" si="248"/>
        <v>-</v>
      </c>
      <c r="K2416" s="10" t="str">
        <f t="shared" si="250"/>
        <v>-</v>
      </c>
      <c r="L2416" s="10" t="str">
        <f t="shared" si="251"/>
        <v>-</v>
      </c>
      <c r="M2416" s="10" t="str">
        <f t="shared" si="252"/>
        <v>-</v>
      </c>
      <c r="N2416" s="10" t="str">
        <f t="shared" si="253"/>
        <v>-</v>
      </c>
    </row>
    <row r="2417" spans="1:14">
      <c r="A2417" s="62" t="s">
        <v>18</v>
      </c>
      <c r="B2417" s="18"/>
      <c r="C2417" s="18"/>
      <c r="D2417" s="19"/>
      <c r="E2417" s="20"/>
      <c r="F2417" s="66"/>
      <c r="G2417" s="18"/>
      <c r="H2417" s="9" t="str">
        <f t="shared" si="249"/>
        <v>-</v>
      </c>
      <c r="I2417" s="109" t="str">
        <f t="shared" si="247"/>
        <v xml:space="preserve"> </v>
      </c>
      <c r="J2417" s="10" t="str">
        <f t="shared" si="248"/>
        <v>-</v>
      </c>
      <c r="K2417" s="10" t="str">
        <f t="shared" si="250"/>
        <v>-</v>
      </c>
      <c r="L2417" s="10" t="str">
        <f t="shared" si="251"/>
        <v>-</v>
      </c>
      <c r="M2417" s="10" t="str">
        <f t="shared" si="252"/>
        <v>-</v>
      </c>
      <c r="N2417" s="10" t="str">
        <f t="shared" si="253"/>
        <v>-</v>
      </c>
    </row>
    <row r="2418" spans="1:14">
      <c r="A2418" s="62" t="s">
        <v>18</v>
      </c>
      <c r="B2418" s="18"/>
      <c r="C2418" s="18"/>
      <c r="D2418" s="19"/>
      <c r="E2418" s="20"/>
      <c r="F2418" s="66"/>
      <c r="G2418" s="18"/>
      <c r="H2418" s="9" t="str">
        <f t="shared" si="249"/>
        <v>-</v>
      </c>
      <c r="I2418" s="109" t="str">
        <f t="shared" si="247"/>
        <v xml:space="preserve"> </v>
      </c>
      <c r="J2418" s="10" t="str">
        <f t="shared" si="248"/>
        <v>-</v>
      </c>
      <c r="K2418" s="10" t="str">
        <f t="shared" si="250"/>
        <v>-</v>
      </c>
      <c r="L2418" s="10" t="str">
        <f t="shared" si="251"/>
        <v>-</v>
      </c>
      <c r="M2418" s="10" t="str">
        <f t="shared" si="252"/>
        <v>-</v>
      </c>
      <c r="N2418" s="10" t="str">
        <f t="shared" si="253"/>
        <v>-</v>
      </c>
    </row>
    <row r="2419" spans="1:14">
      <c r="A2419" s="62" t="s">
        <v>18</v>
      </c>
      <c r="B2419" s="18"/>
      <c r="C2419" s="18"/>
      <c r="D2419" s="19"/>
      <c r="E2419" s="20"/>
      <c r="F2419" s="66"/>
      <c r="G2419" s="18"/>
      <c r="H2419" s="9" t="str">
        <f t="shared" si="249"/>
        <v>-</v>
      </c>
      <c r="I2419" s="109" t="str">
        <f t="shared" si="247"/>
        <v xml:space="preserve"> </v>
      </c>
      <c r="J2419" s="10" t="str">
        <f t="shared" si="248"/>
        <v>-</v>
      </c>
      <c r="K2419" s="10" t="str">
        <f t="shared" si="250"/>
        <v>-</v>
      </c>
      <c r="L2419" s="10" t="str">
        <f t="shared" si="251"/>
        <v>-</v>
      </c>
      <c r="M2419" s="10" t="str">
        <f t="shared" si="252"/>
        <v>-</v>
      </c>
      <c r="N2419" s="10" t="str">
        <f t="shared" si="253"/>
        <v>-</v>
      </c>
    </row>
    <row r="2420" spans="1:14">
      <c r="A2420" s="62" t="s">
        <v>18</v>
      </c>
      <c r="B2420" s="18"/>
      <c r="C2420" s="18"/>
      <c r="D2420" s="19"/>
      <c r="E2420" s="20"/>
      <c r="F2420" s="66"/>
      <c r="G2420" s="18"/>
      <c r="H2420" s="9" t="str">
        <f t="shared" si="249"/>
        <v>-</v>
      </c>
      <c r="I2420" s="109" t="str">
        <f t="shared" si="247"/>
        <v xml:space="preserve"> </v>
      </c>
      <c r="J2420" s="10" t="str">
        <f t="shared" si="248"/>
        <v>-</v>
      </c>
      <c r="K2420" s="10" t="str">
        <f t="shared" si="250"/>
        <v>-</v>
      </c>
      <c r="L2420" s="10" t="str">
        <f t="shared" si="251"/>
        <v>-</v>
      </c>
      <c r="M2420" s="10" t="str">
        <f t="shared" si="252"/>
        <v>-</v>
      </c>
      <c r="N2420" s="10" t="str">
        <f t="shared" si="253"/>
        <v>-</v>
      </c>
    </row>
    <row r="2421" spans="1:14">
      <c r="A2421" s="62" t="s">
        <v>18</v>
      </c>
      <c r="B2421" s="18"/>
      <c r="C2421" s="18"/>
      <c r="D2421" s="19"/>
      <c r="E2421" s="20"/>
      <c r="F2421" s="66"/>
      <c r="G2421" s="18"/>
      <c r="H2421" s="9" t="str">
        <f t="shared" si="249"/>
        <v>-</v>
      </c>
      <c r="I2421" s="109" t="str">
        <f t="shared" si="247"/>
        <v xml:space="preserve"> </v>
      </c>
      <c r="J2421" s="10" t="str">
        <f t="shared" si="248"/>
        <v>-</v>
      </c>
      <c r="K2421" s="10" t="str">
        <f t="shared" si="250"/>
        <v>-</v>
      </c>
      <c r="L2421" s="10" t="str">
        <f t="shared" si="251"/>
        <v>-</v>
      </c>
      <c r="M2421" s="10" t="str">
        <f t="shared" si="252"/>
        <v>-</v>
      </c>
      <c r="N2421" s="10" t="str">
        <f t="shared" si="253"/>
        <v>-</v>
      </c>
    </row>
    <row r="2422" spans="1:14">
      <c r="A2422" s="62" t="s">
        <v>18</v>
      </c>
      <c r="B2422" s="18"/>
      <c r="C2422" s="18"/>
      <c r="D2422" s="19"/>
      <c r="E2422" s="20"/>
      <c r="F2422" s="66"/>
      <c r="G2422" s="18"/>
      <c r="H2422" s="9" t="str">
        <f t="shared" si="249"/>
        <v>-</v>
      </c>
      <c r="I2422" s="109" t="str">
        <f t="shared" si="247"/>
        <v xml:space="preserve"> </v>
      </c>
      <c r="J2422" s="10" t="str">
        <f t="shared" si="248"/>
        <v>-</v>
      </c>
      <c r="K2422" s="10" t="str">
        <f t="shared" si="250"/>
        <v>-</v>
      </c>
      <c r="L2422" s="10" t="str">
        <f t="shared" si="251"/>
        <v>-</v>
      </c>
      <c r="M2422" s="10" t="str">
        <f t="shared" si="252"/>
        <v>-</v>
      </c>
      <c r="N2422" s="10" t="str">
        <f t="shared" si="253"/>
        <v>-</v>
      </c>
    </row>
    <row r="2423" spans="1:14">
      <c r="A2423" s="62" t="s">
        <v>18</v>
      </c>
      <c r="B2423" s="18"/>
      <c r="C2423" s="18"/>
      <c r="D2423" s="19"/>
      <c r="E2423" s="20"/>
      <c r="F2423" s="66"/>
      <c r="G2423" s="18"/>
      <c r="H2423" s="9" t="str">
        <f t="shared" si="249"/>
        <v>-</v>
      </c>
      <c r="I2423" s="109" t="str">
        <f t="shared" si="247"/>
        <v xml:space="preserve"> </v>
      </c>
      <c r="J2423" s="10" t="str">
        <f t="shared" si="248"/>
        <v>-</v>
      </c>
      <c r="K2423" s="10" t="str">
        <f t="shared" si="250"/>
        <v>-</v>
      </c>
      <c r="L2423" s="10" t="str">
        <f t="shared" si="251"/>
        <v>-</v>
      </c>
      <c r="M2423" s="10" t="str">
        <f t="shared" si="252"/>
        <v>-</v>
      </c>
      <c r="N2423" s="10" t="str">
        <f t="shared" si="253"/>
        <v>-</v>
      </c>
    </row>
    <row r="2424" spans="1:14">
      <c r="A2424" s="62" t="s">
        <v>18</v>
      </c>
      <c r="B2424" s="18"/>
      <c r="C2424" s="18"/>
      <c r="D2424" s="19"/>
      <c r="E2424" s="20"/>
      <c r="F2424" s="66"/>
      <c r="G2424" s="18"/>
      <c r="H2424" s="9" t="str">
        <f t="shared" si="249"/>
        <v>-</v>
      </c>
      <c r="I2424" s="109" t="str">
        <f t="shared" si="247"/>
        <v xml:space="preserve"> </v>
      </c>
      <c r="J2424" s="10" t="str">
        <f t="shared" si="248"/>
        <v>-</v>
      </c>
      <c r="K2424" s="10" t="str">
        <f t="shared" si="250"/>
        <v>-</v>
      </c>
      <c r="L2424" s="10" t="str">
        <f t="shared" si="251"/>
        <v>-</v>
      </c>
      <c r="M2424" s="10" t="str">
        <f t="shared" si="252"/>
        <v>-</v>
      </c>
      <c r="N2424" s="10" t="str">
        <f t="shared" si="253"/>
        <v>-</v>
      </c>
    </row>
    <row r="2425" spans="1:14">
      <c r="A2425" s="62" t="s">
        <v>18</v>
      </c>
      <c r="B2425" s="18"/>
      <c r="C2425" s="18"/>
      <c r="D2425" s="19"/>
      <c r="E2425" s="20"/>
      <c r="F2425" s="66"/>
      <c r="G2425" s="18"/>
      <c r="H2425" s="9" t="str">
        <f t="shared" si="249"/>
        <v>-</v>
      </c>
      <c r="I2425" s="109" t="str">
        <f t="shared" si="247"/>
        <v xml:space="preserve"> </v>
      </c>
      <c r="J2425" s="10" t="str">
        <f t="shared" si="248"/>
        <v>-</v>
      </c>
      <c r="K2425" s="10" t="str">
        <f t="shared" si="250"/>
        <v>-</v>
      </c>
      <c r="L2425" s="10" t="str">
        <f t="shared" si="251"/>
        <v>-</v>
      </c>
      <c r="M2425" s="10" t="str">
        <f t="shared" si="252"/>
        <v>-</v>
      </c>
      <c r="N2425" s="10" t="str">
        <f t="shared" si="253"/>
        <v>-</v>
      </c>
    </row>
    <row r="2426" spans="1:14">
      <c r="A2426" s="62" t="s">
        <v>18</v>
      </c>
      <c r="B2426" s="18"/>
      <c r="C2426" s="18"/>
      <c r="D2426" s="19"/>
      <c r="E2426" s="20"/>
      <c r="F2426" s="66"/>
      <c r="G2426" s="18"/>
      <c r="H2426" s="9" t="str">
        <f t="shared" si="249"/>
        <v>-</v>
      </c>
      <c r="I2426" s="109" t="str">
        <f t="shared" si="247"/>
        <v xml:space="preserve"> </v>
      </c>
      <c r="J2426" s="10" t="str">
        <f t="shared" si="248"/>
        <v>-</v>
      </c>
      <c r="K2426" s="10" t="str">
        <f t="shared" si="250"/>
        <v>-</v>
      </c>
      <c r="L2426" s="10" t="str">
        <f t="shared" si="251"/>
        <v>-</v>
      </c>
      <c r="M2426" s="10" t="str">
        <f t="shared" si="252"/>
        <v>-</v>
      </c>
      <c r="N2426" s="10" t="str">
        <f t="shared" si="253"/>
        <v>-</v>
      </c>
    </row>
    <row r="2427" spans="1:14">
      <c r="A2427" s="62" t="s">
        <v>18</v>
      </c>
      <c r="B2427" s="18"/>
      <c r="C2427" s="18"/>
      <c r="D2427" s="19"/>
      <c r="E2427" s="20"/>
      <c r="F2427" s="66"/>
      <c r="G2427" s="18"/>
      <c r="H2427" s="9" t="str">
        <f t="shared" si="249"/>
        <v>-</v>
      </c>
      <c r="I2427" s="109" t="str">
        <f t="shared" si="247"/>
        <v xml:space="preserve"> </v>
      </c>
      <c r="J2427" s="10" t="str">
        <f t="shared" si="248"/>
        <v>-</v>
      </c>
      <c r="K2427" s="10" t="str">
        <f t="shared" si="250"/>
        <v>-</v>
      </c>
      <c r="L2427" s="10" t="str">
        <f t="shared" si="251"/>
        <v>-</v>
      </c>
      <c r="M2427" s="10" t="str">
        <f t="shared" si="252"/>
        <v>-</v>
      </c>
      <c r="N2427" s="10" t="str">
        <f t="shared" si="253"/>
        <v>-</v>
      </c>
    </row>
    <row r="2428" spans="1:14">
      <c r="A2428" s="62" t="s">
        <v>18</v>
      </c>
      <c r="B2428" s="18"/>
      <c r="C2428" s="18"/>
      <c r="D2428" s="19"/>
      <c r="E2428" s="20"/>
      <c r="F2428" s="66"/>
      <c r="G2428" s="18"/>
      <c r="H2428" s="9" t="str">
        <f t="shared" si="249"/>
        <v>-</v>
      </c>
      <c r="I2428" s="109" t="str">
        <f t="shared" si="247"/>
        <v xml:space="preserve"> </v>
      </c>
      <c r="J2428" s="10" t="str">
        <f t="shared" si="248"/>
        <v>-</v>
      </c>
      <c r="K2428" s="10" t="str">
        <f t="shared" si="250"/>
        <v>-</v>
      </c>
      <c r="L2428" s="10" t="str">
        <f t="shared" si="251"/>
        <v>-</v>
      </c>
      <c r="M2428" s="10" t="str">
        <f t="shared" si="252"/>
        <v>-</v>
      </c>
      <c r="N2428" s="10" t="str">
        <f t="shared" si="253"/>
        <v>-</v>
      </c>
    </row>
    <row r="2429" spans="1:14">
      <c r="A2429" s="62" t="s">
        <v>18</v>
      </c>
      <c r="B2429" s="18"/>
      <c r="C2429" s="18"/>
      <c r="D2429" s="19"/>
      <c r="E2429" s="20"/>
      <c r="F2429" s="66"/>
      <c r="G2429" s="18"/>
      <c r="H2429" s="9" t="str">
        <f t="shared" si="249"/>
        <v>-</v>
      </c>
      <c r="I2429" s="109" t="str">
        <f t="shared" si="247"/>
        <v xml:space="preserve"> </v>
      </c>
      <c r="J2429" s="10" t="str">
        <f t="shared" si="248"/>
        <v>-</v>
      </c>
      <c r="K2429" s="10" t="str">
        <f t="shared" si="250"/>
        <v>-</v>
      </c>
      <c r="L2429" s="10" t="str">
        <f t="shared" si="251"/>
        <v>-</v>
      </c>
      <c r="M2429" s="10" t="str">
        <f t="shared" si="252"/>
        <v>-</v>
      </c>
      <c r="N2429" s="10" t="str">
        <f t="shared" si="253"/>
        <v>-</v>
      </c>
    </row>
    <row r="2430" spans="1:14">
      <c r="A2430" s="62" t="s">
        <v>18</v>
      </c>
      <c r="B2430" s="18"/>
      <c r="C2430" s="18"/>
      <c r="D2430" s="19"/>
      <c r="E2430" s="20"/>
      <c r="F2430" s="66"/>
      <c r="G2430" s="18"/>
      <c r="H2430" s="9" t="str">
        <f t="shared" si="249"/>
        <v>-</v>
      </c>
      <c r="I2430" s="109" t="str">
        <f t="shared" si="247"/>
        <v xml:space="preserve"> </v>
      </c>
      <c r="J2430" s="10" t="str">
        <f t="shared" si="248"/>
        <v>-</v>
      </c>
      <c r="K2430" s="10" t="str">
        <f t="shared" si="250"/>
        <v>-</v>
      </c>
      <c r="L2430" s="10" t="str">
        <f t="shared" si="251"/>
        <v>-</v>
      </c>
      <c r="M2430" s="10" t="str">
        <f t="shared" si="252"/>
        <v>-</v>
      </c>
      <c r="N2430" s="10" t="str">
        <f t="shared" si="253"/>
        <v>-</v>
      </c>
    </row>
    <row r="2431" spans="1:14">
      <c r="A2431" s="62" t="s">
        <v>18</v>
      </c>
      <c r="B2431" s="18"/>
      <c r="C2431" s="18"/>
      <c r="D2431" s="19"/>
      <c r="E2431" s="20"/>
      <c r="F2431" s="66"/>
      <c r="G2431" s="18"/>
      <c r="H2431" s="9" t="str">
        <f t="shared" si="249"/>
        <v>-</v>
      </c>
      <c r="I2431" s="109" t="str">
        <f t="shared" si="247"/>
        <v xml:space="preserve"> </v>
      </c>
      <c r="J2431" s="10" t="str">
        <f t="shared" si="248"/>
        <v>-</v>
      </c>
      <c r="K2431" s="10" t="str">
        <f t="shared" si="250"/>
        <v>-</v>
      </c>
      <c r="L2431" s="10" t="str">
        <f t="shared" si="251"/>
        <v>-</v>
      </c>
      <c r="M2431" s="10" t="str">
        <f t="shared" si="252"/>
        <v>-</v>
      </c>
      <c r="N2431" s="10" t="str">
        <f t="shared" si="253"/>
        <v>-</v>
      </c>
    </row>
    <row r="2432" spans="1:14">
      <c r="A2432" s="62" t="s">
        <v>18</v>
      </c>
      <c r="B2432" s="18"/>
      <c r="C2432" s="18"/>
      <c r="D2432" s="19"/>
      <c r="E2432" s="20"/>
      <c r="F2432" s="66"/>
      <c r="G2432" s="18"/>
      <c r="H2432" s="9" t="str">
        <f t="shared" si="249"/>
        <v>-</v>
      </c>
      <c r="I2432" s="109" t="str">
        <f t="shared" ref="I2432:I2495" si="254">TRIM(B2432) &amp; " " &amp; TRIM(C2432)</f>
        <v xml:space="preserve"> </v>
      </c>
      <c r="J2432" s="10" t="str">
        <f t="shared" ref="J2432:J2495" si="255">IF(B2432&gt;"",VLOOKUP($E2432&amp;$D2432,_DeterminaCategorie,5,TRUE),"-")</f>
        <v>-</v>
      </c>
      <c r="K2432" s="10" t="str">
        <f t="shared" si="250"/>
        <v>-</v>
      </c>
      <c r="L2432" s="10" t="str">
        <f t="shared" si="251"/>
        <v>-</v>
      </c>
      <c r="M2432" s="10" t="str">
        <f t="shared" si="252"/>
        <v>-</v>
      </c>
      <c r="N2432" s="10" t="str">
        <f t="shared" si="253"/>
        <v>-</v>
      </c>
    </row>
    <row r="2433" spans="1:14">
      <c r="A2433" s="62" t="s">
        <v>18</v>
      </c>
      <c r="B2433" s="18"/>
      <c r="C2433" s="18"/>
      <c r="D2433" s="19"/>
      <c r="E2433" s="20"/>
      <c r="F2433" s="66"/>
      <c r="G2433" s="18"/>
      <c r="H2433" s="9" t="str">
        <f t="shared" si="249"/>
        <v>-</v>
      </c>
      <c r="I2433" s="109" t="str">
        <f t="shared" si="254"/>
        <v xml:space="preserve"> </v>
      </c>
      <c r="J2433" s="10" t="str">
        <f t="shared" si="255"/>
        <v>-</v>
      </c>
      <c r="K2433" s="10" t="str">
        <f t="shared" si="250"/>
        <v>-</v>
      </c>
      <c r="L2433" s="10" t="str">
        <f t="shared" si="251"/>
        <v>-</v>
      </c>
      <c r="M2433" s="10" t="str">
        <f t="shared" si="252"/>
        <v>-</v>
      </c>
      <c r="N2433" s="10" t="str">
        <f t="shared" si="253"/>
        <v>-</v>
      </c>
    </row>
    <row r="2434" spans="1:14">
      <c r="A2434" s="62" t="s">
        <v>18</v>
      </c>
      <c r="B2434" s="18"/>
      <c r="C2434" s="18"/>
      <c r="D2434" s="19"/>
      <c r="E2434" s="20"/>
      <c r="F2434" s="66"/>
      <c r="G2434" s="18"/>
      <c r="H2434" s="9" t="str">
        <f t="shared" ref="H2434:H2501" si="256">IF(COUNTA($B2434)&gt;0,IF(COUNTIFS($B$2:$B$2502,$B2434,$C$2:$C$2502,$C2434,$D$2:$D$2502,$D2434)&gt;1,"Duplicato","ok"),"-")</f>
        <v>-</v>
      </c>
      <c r="I2434" s="109" t="str">
        <f t="shared" si="254"/>
        <v xml:space="preserve"> </v>
      </c>
      <c r="J2434" s="10" t="str">
        <f t="shared" si="255"/>
        <v>-</v>
      </c>
      <c r="K2434" s="10" t="str">
        <f t="shared" ref="K2434:K2497" si="257">IF($B2434&gt;"",VLOOKUP($E2434&amp;$D2434,_DeterminaCategorie,3,TRUE),"-")</f>
        <v>-</v>
      </c>
      <c r="L2434" s="10" t="str">
        <f t="shared" ref="L2434:L2497" si="258">IF($B2434&gt;"",VLOOKUP($E2434&amp;$D2434,_DeterminaCategorie,4,TRUE),"-")</f>
        <v>-</v>
      </c>
      <c r="M2434" s="10" t="str">
        <f t="shared" ref="M2434:M2497" si="259">IF($B2434&gt;"",VLOOKUP($E2434&amp;$D2434,_DeterminaCategorie,6,TRUE),"-")</f>
        <v>-</v>
      </c>
      <c r="N2434" s="10" t="str">
        <f t="shared" ref="N2434:N2501" si="260">IF($B2434&gt;"",VLOOKUP($E2434&amp;$D2434,_DeterminaCategorie,7,TRUE),"-")</f>
        <v>-</v>
      </c>
    </row>
    <row r="2435" spans="1:14">
      <c r="A2435" s="62" t="s">
        <v>18</v>
      </c>
      <c r="B2435" s="18"/>
      <c r="C2435" s="18"/>
      <c r="D2435" s="19"/>
      <c r="E2435" s="20"/>
      <c r="F2435" s="66"/>
      <c r="G2435" s="18"/>
      <c r="H2435" s="9" t="str">
        <f t="shared" si="256"/>
        <v>-</v>
      </c>
      <c r="I2435" s="109" t="str">
        <f t="shared" si="254"/>
        <v xml:space="preserve"> </v>
      </c>
      <c r="J2435" s="10" t="str">
        <f t="shared" si="255"/>
        <v>-</v>
      </c>
      <c r="K2435" s="10" t="str">
        <f t="shared" si="257"/>
        <v>-</v>
      </c>
      <c r="L2435" s="10" t="str">
        <f t="shared" si="258"/>
        <v>-</v>
      </c>
      <c r="M2435" s="10" t="str">
        <f t="shared" si="259"/>
        <v>-</v>
      </c>
      <c r="N2435" s="10" t="str">
        <f t="shared" si="260"/>
        <v>-</v>
      </c>
    </row>
    <row r="2436" spans="1:14">
      <c r="A2436" s="62" t="s">
        <v>18</v>
      </c>
      <c r="B2436" s="18"/>
      <c r="C2436" s="18"/>
      <c r="D2436" s="19"/>
      <c r="E2436" s="20"/>
      <c r="F2436" s="66"/>
      <c r="G2436" s="18"/>
      <c r="H2436" s="9" t="str">
        <f t="shared" si="256"/>
        <v>-</v>
      </c>
      <c r="I2436" s="109" t="str">
        <f t="shared" si="254"/>
        <v xml:space="preserve"> </v>
      </c>
      <c r="J2436" s="10" t="str">
        <f t="shared" si="255"/>
        <v>-</v>
      </c>
      <c r="K2436" s="10" t="str">
        <f t="shared" si="257"/>
        <v>-</v>
      </c>
      <c r="L2436" s="10" t="str">
        <f t="shared" si="258"/>
        <v>-</v>
      </c>
      <c r="M2436" s="10" t="str">
        <f t="shared" si="259"/>
        <v>-</v>
      </c>
      <c r="N2436" s="10" t="str">
        <f t="shared" si="260"/>
        <v>-</v>
      </c>
    </row>
    <row r="2437" spans="1:14">
      <c r="A2437" s="62" t="s">
        <v>18</v>
      </c>
      <c r="B2437" s="18"/>
      <c r="C2437" s="18"/>
      <c r="D2437" s="19"/>
      <c r="E2437" s="20"/>
      <c r="F2437" s="66"/>
      <c r="G2437" s="18"/>
      <c r="H2437" s="9" t="str">
        <f t="shared" si="256"/>
        <v>-</v>
      </c>
      <c r="I2437" s="109" t="str">
        <f t="shared" si="254"/>
        <v xml:space="preserve"> </v>
      </c>
      <c r="J2437" s="10" t="str">
        <f t="shared" si="255"/>
        <v>-</v>
      </c>
      <c r="K2437" s="10" t="str">
        <f t="shared" si="257"/>
        <v>-</v>
      </c>
      <c r="L2437" s="10" t="str">
        <f t="shared" si="258"/>
        <v>-</v>
      </c>
      <c r="M2437" s="10" t="str">
        <f t="shared" si="259"/>
        <v>-</v>
      </c>
      <c r="N2437" s="10" t="str">
        <f t="shared" si="260"/>
        <v>-</v>
      </c>
    </row>
    <row r="2438" spans="1:14">
      <c r="A2438" s="62" t="s">
        <v>18</v>
      </c>
      <c r="B2438" s="18"/>
      <c r="C2438" s="18"/>
      <c r="D2438" s="19"/>
      <c r="E2438" s="20"/>
      <c r="F2438" s="66"/>
      <c r="G2438" s="18"/>
      <c r="H2438" s="9" t="str">
        <f t="shared" si="256"/>
        <v>-</v>
      </c>
      <c r="I2438" s="109" t="str">
        <f t="shared" si="254"/>
        <v xml:space="preserve"> </v>
      </c>
      <c r="J2438" s="10" t="str">
        <f t="shared" si="255"/>
        <v>-</v>
      </c>
      <c r="K2438" s="10" t="str">
        <f t="shared" si="257"/>
        <v>-</v>
      </c>
      <c r="L2438" s="10" t="str">
        <f t="shared" si="258"/>
        <v>-</v>
      </c>
      <c r="M2438" s="10" t="str">
        <f t="shared" si="259"/>
        <v>-</v>
      </c>
      <c r="N2438" s="10" t="str">
        <f t="shared" si="260"/>
        <v>-</v>
      </c>
    </row>
    <row r="2439" spans="1:14">
      <c r="A2439" s="62" t="s">
        <v>18</v>
      </c>
      <c r="B2439" s="18"/>
      <c r="C2439" s="18"/>
      <c r="D2439" s="19"/>
      <c r="E2439" s="20"/>
      <c r="F2439" s="66"/>
      <c r="G2439" s="18"/>
      <c r="H2439" s="9" t="str">
        <f t="shared" si="256"/>
        <v>-</v>
      </c>
      <c r="I2439" s="109" t="str">
        <f t="shared" si="254"/>
        <v xml:space="preserve"> </v>
      </c>
      <c r="J2439" s="10" t="str">
        <f t="shared" si="255"/>
        <v>-</v>
      </c>
      <c r="K2439" s="10" t="str">
        <f t="shared" si="257"/>
        <v>-</v>
      </c>
      <c r="L2439" s="10" t="str">
        <f t="shared" si="258"/>
        <v>-</v>
      </c>
      <c r="M2439" s="10" t="str">
        <f t="shared" si="259"/>
        <v>-</v>
      </c>
      <c r="N2439" s="10" t="str">
        <f t="shared" si="260"/>
        <v>-</v>
      </c>
    </row>
    <row r="2440" spans="1:14">
      <c r="A2440" s="62" t="s">
        <v>18</v>
      </c>
      <c r="B2440" s="18"/>
      <c r="C2440" s="18"/>
      <c r="D2440" s="19"/>
      <c r="E2440" s="20"/>
      <c r="F2440" s="66"/>
      <c r="G2440" s="18"/>
      <c r="H2440" s="9" t="str">
        <f t="shared" si="256"/>
        <v>-</v>
      </c>
      <c r="I2440" s="109" t="str">
        <f t="shared" si="254"/>
        <v xml:space="preserve"> </v>
      </c>
      <c r="J2440" s="10" t="str">
        <f t="shared" si="255"/>
        <v>-</v>
      </c>
      <c r="K2440" s="10" t="str">
        <f t="shared" si="257"/>
        <v>-</v>
      </c>
      <c r="L2440" s="10" t="str">
        <f t="shared" si="258"/>
        <v>-</v>
      </c>
      <c r="M2440" s="10" t="str">
        <f t="shared" si="259"/>
        <v>-</v>
      </c>
      <c r="N2440" s="10" t="str">
        <f t="shared" si="260"/>
        <v>-</v>
      </c>
    </row>
    <row r="2441" spans="1:14">
      <c r="A2441" s="62" t="s">
        <v>18</v>
      </c>
      <c r="B2441" s="18"/>
      <c r="C2441" s="18"/>
      <c r="D2441" s="19"/>
      <c r="E2441" s="20"/>
      <c r="F2441" s="66"/>
      <c r="G2441" s="18"/>
      <c r="H2441" s="9" t="str">
        <f t="shared" si="256"/>
        <v>-</v>
      </c>
      <c r="I2441" s="109" t="str">
        <f t="shared" si="254"/>
        <v xml:space="preserve"> </v>
      </c>
      <c r="J2441" s="10" t="str">
        <f t="shared" si="255"/>
        <v>-</v>
      </c>
      <c r="K2441" s="10" t="str">
        <f t="shared" si="257"/>
        <v>-</v>
      </c>
      <c r="L2441" s="10" t="str">
        <f t="shared" si="258"/>
        <v>-</v>
      </c>
      <c r="M2441" s="10" t="str">
        <f t="shared" si="259"/>
        <v>-</v>
      </c>
      <c r="N2441" s="10" t="str">
        <f t="shared" si="260"/>
        <v>-</v>
      </c>
    </row>
    <row r="2442" spans="1:14">
      <c r="A2442" s="62" t="s">
        <v>18</v>
      </c>
      <c r="B2442" s="18"/>
      <c r="C2442" s="18"/>
      <c r="D2442" s="19"/>
      <c r="E2442" s="20"/>
      <c r="F2442" s="66"/>
      <c r="G2442" s="18"/>
      <c r="H2442" s="9" t="str">
        <f t="shared" si="256"/>
        <v>-</v>
      </c>
      <c r="I2442" s="109" t="str">
        <f t="shared" si="254"/>
        <v xml:space="preserve"> </v>
      </c>
      <c r="J2442" s="10" t="str">
        <f t="shared" si="255"/>
        <v>-</v>
      </c>
      <c r="K2442" s="10" t="str">
        <f t="shared" si="257"/>
        <v>-</v>
      </c>
      <c r="L2442" s="10" t="str">
        <f t="shared" si="258"/>
        <v>-</v>
      </c>
      <c r="M2442" s="10" t="str">
        <f t="shared" si="259"/>
        <v>-</v>
      </c>
      <c r="N2442" s="10" t="str">
        <f t="shared" si="260"/>
        <v>-</v>
      </c>
    </row>
    <row r="2443" spans="1:14">
      <c r="A2443" s="62" t="s">
        <v>18</v>
      </c>
      <c r="B2443" s="18"/>
      <c r="C2443" s="18"/>
      <c r="D2443" s="19"/>
      <c r="E2443" s="20"/>
      <c r="F2443" s="66"/>
      <c r="G2443" s="18"/>
      <c r="H2443" s="9" t="str">
        <f t="shared" si="256"/>
        <v>-</v>
      </c>
      <c r="I2443" s="109" t="str">
        <f t="shared" si="254"/>
        <v xml:space="preserve"> </v>
      </c>
      <c r="J2443" s="10" t="str">
        <f t="shared" si="255"/>
        <v>-</v>
      </c>
      <c r="K2443" s="10" t="str">
        <f t="shared" si="257"/>
        <v>-</v>
      </c>
      <c r="L2443" s="10" t="str">
        <f t="shared" si="258"/>
        <v>-</v>
      </c>
      <c r="M2443" s="10" t="str">
        <f t="shared" si="259"/>
        <v>-</v>
      </c>
      <c r="N2443" s="10" t="str">
        <f t="shared" si="260"/>
        <v>-</v>
      </c>
    </row>
    <row r="2444" spans="1:14">
      <c r="A2444" s="62" t="s">
        <v>18</v>
      </c>
      <c r="B2444" s="18"/>
      <c r="C2444" s="18"/>
      <c r="D2444" s="19"/>
      <c r="E2444" s="20"/>
      <c r="F2444" s="66"/>
      <c r="G2444" s="18"/>
      <c r="H2444" s="9" t="str">
        <f t="shared" si="256"/>
        <v>-</v>
      </c>
      <c r="I2444" s="109" t="str">
        <f t="shared" si="254"/>
        <v xml:space="preserve"> </v>
      </c>
      <c r="J2444" s="10" t="str">
        <f t="shared" si="255"/>
        <v>-</v>
      </c>
      <c r="K2444" s="10" t="str">
        <f t="shared" si="257"/>
        <v>-</v>
      </c>
      <c r="L2444" s="10" t="str">
        <f t="shared" si="258"/>
        <v>-</v>
      </c>
      <c r="M2444" s="10" t="str">
        <f t="shared" si="259"/>
        <v>-</v>
      </c>
      <c r="N2444" s="10" t="str">
        <f t="shared" si="260"/>
        <v>-</v>
      </c>
    </row>
    <row r="2445" spans="1:14">
      <c r="A2445" s="62" t="s">
        <v>18</v>
      </c>
      <c r="B2445" s="18"/>
      <c r="C2445" s="18"/>
      <c r="D2445" s="19"/>
      <c r="E2445" s="20"/>
      <c r="F2445" s="66"/>
      <c r="G2445" s="18"/>
      <c r="H2445" s="9" t="str">
        <f t="shared" si="256"/>
        <v>-</v>
      </c>
      <c r="I2445" s="109" t="str">
        <f t="shared" si="254"/>
        <v xml:space="preserve"> </v>
      </c>
      <c r="J2445" s="10" t="str">
        <f t="shared" si="255"/>
        <v>-</v>
      </c>
      <c r="K2445" s="10" t="str">
        <f t="shared" si="257"/>
        <v>-</v>
      </c>
      <c r="L2445" s="10" t="str">
        <f t="shared" si="258"/>
        <v>-</v>
      </c>
      <c r="M2445" s="10" t="str">
        <f t="shared" si="259"/>
        <v>-</v>
      </c>
      <c r="N2445" s="10" t="str">
        <f t="shared" si="260"/>
        <v>-</v>
      </c>
    </row>
    <row r="2446" spans="1:14">
      <c r="A2446" s="62" t="s">
        <v>18</v>
      </c>
      <c r="B2446" s="18"/>
      <c r="C2446" s="18"/>
      <c r="D2446" s="19"/>
      <c r="E2446" s="20"/>
      <c r="F2446" s="66"/>
      <c r="G2446" s="18"/>
      <c r="H2446" s="9" t="str">
        <f t="shared" si="256"/>
        <v>-</v>
      </c>
      <c r="I2446" s="109" t="str">
        <f t="shared" si="254"/>
        <v xml:space="preserve"> </v>
      </c>
      <c r="J2446" s="10" t="str">
        <f t="shared" si="255"/>
        <v>-</v>
      </c>
      <c r="K2446" s="10" t="str">
        <f t="shared" si="257"/>
        <v>-</v>
      </c>
      <c r="L2446" s="10" t="str">
        <f t="shared" si="258"/>
        <v>-</v>
      </c>
      <c r="M2446" s="10" t="str">
        <f t="shared" si="259"/>
        <v>-</v>
      </c>
      <c r="N2446" s="10" t="str">
        <f t="shared" si="260"/>
        <v>-</v>
      </c>
    </row>
    <row r="2447" spans="1:14">
      <c r="A2447" s="62" t="s">
        <v>18</v>
      </c>
      <c r="B2447" s="18"/>
      <c r="C2447" s="18"/>
      <c r="D2447" s="19"/>
      <c r="E2447" s="20"/>
      <c r="F2447" s="66"/>
      <c r="G2447" s="18"/>
      <c r="H2447" s="9" t="str">
        <f t="shared" si="256"/>
        <v>-</v>
      </c>
      <c r="I2447" s="109" t="str">
        <f t="shared" si="254"/>
        <v xml:space="preserve"> </v>
      </c>
      <c r="J2447" s="10" t="str">
        <f t="shared" si="255"/>
        <v>-</v>
      </c>
      <c r="K2447" s="10" t="str">
        <f t="shared" si="257"/>
        <v>-</v>
      </c>
      <c r="L2447" s="10" t="str">
        <f t="shared" si="258"/>
        <v>-</v>
      </c>
      <c r="M2447" s="10" t="str">
        <f t="shared" si="259"/>
        <v>-</v>
      </c>
      <c r="N2447" s="10" t="str">
        <f t="shared" si="260"/>
        <v>-</v>
      </c>
    </row>
    <row r="2448" spans="1:14">
      <c r="A2448" s="62" t="s">
        <v>18</v>
      </c>
      <c r="B2448" s="18"/>
      <c r="C2448" s="18"/>
      <c r="D2448" s="19"/>
      <c r="E2448" s="20"/>
      <c r="F2448" s="66"/>
      <c r="G2448" s="18"/>
      <c r="H2448" s="9" t="str">
        <f t="shared" si="256"/>
        <v>-</v>
      </c>
      <c r="I2448" s="109" t="str">
        <f t="shared" si="254"/>
        <v xml:space="preserve"> </v>
      </c>
      <c r="J2448" s="10" t="str">
        <f t="shared" si="255"/>
        <v>-</v>
      </c>
      <c r="K2448" s="10" t="str">
        <f t="shared" si="257"/>
        <v>-</v>
      </c>
      <c r="L2448" s="10" t="str">
        <f t="shared" si="258"/>
        <v>-</v>
      </c>
      <c r="M2448" s="10" t="str">
        <f t="shared" si="259"/>
        <v>-</v>
      </c>
      <c r="N2448" s="10" t="str">
        <f t="shared" si="260"/>
        <v>-</v>
      </c>
    </row>
    <row r="2449" spans="1:14">
      <c r="A2449" s="62" t="s">
        <v>18</v>
      </c>
      <c r="B2449" s="18"/>
      <c r="C2449" s="18"/>
      <c r="D2449" s="19"/>
      <c r="E2449" s="20"/>
      <c r="F2449" s="66"/>
      <c r="G2449" s="18"/>
      <c r="H2449" s="9" t="str">
        <f t="shared" si="256"/>
        <v>-</v>
      </c>
      <c r="I2449" s="109" t="str">
        <f t="shared" si="254"/>
        <v xml:space="preserve"> </v>
      </c>
      <c r="J2449" s="10" t="str">
        <f t="shared" si="255"/>
        <v>-</v>
      </c>
      <c r="K2449" s="10" t="str">
        <f t="shared" si="257"/>
        <v>-</v>
      </c>
      <c r="L2449" s="10" t="str">
        <f t="shared" si="258"/>
        <v>-</v>
      </c>
      <c r="M2449" s="10" t="str">
        <f t="shared" si="259"/>
        <v>-</v>
      </c>
      <c r="N2449" s="10" t="str">
        <f t="shared" si="260"/>
        <v>-</v>
      </c>
    </row>
    <row r="2450" spans="1:14">
      <c r="A2450" s="62" t="s">
        <v>18</v>
      </c>
      <c r="B2450" s="18"/>
      <c r="C2450" s="18"/>
      <c r="D2450" s="19"/>
      <c r="E2450" s="20"/>
      <c r="F2450" s="66"/>
      <c r="G2450" s="18"/>
      <c r="H2450" s="9" t="str">
        <f t="shared" si="256"/>
        <v>-</v>
      </c>
      <c r="I2450" s="109" t="str">
        <f t="shared" si="254"/>
        <v xml:space="preserve"> </v>
      </c>
      <c r="J2450" s="10" t="str">
        <f t="shared" si="255"/>
        <v>-</v>
      </c>
      <c r="K2450" s="10" t="str">
        <f t="shared" si="257"/>
        <v>-</v>
      </c>
      <c r="L2450" s="10" t="str">
        <f t="shared" si="258"/>
        <v>-</v>
      </c>
      <c r="M2450" s="10" t="str">
        <f t="shared" si="259"/>
        <v>-</v>
      </c>
      <c r="N2450" s="10" t="str">
        <f t="shared" si="260"/>
        <v>-</v>
      </c>
    </row>
    <row r="2451" spans="1:14">
      <c r="A2451" s="62" t="s">
        <v>18</v>
      </c>
      <c r="B2451" s="18"/>
      <c r="C2451" s="18"/>
      <c r="D2451" s="19"/>
      <c r="E2451" s="20"/>
      <c r="F2451" s="66"/>
      <c r="G2451" s="18"/>
      <c r="H2451" s="9" t="str">
        <f t="shared" si="256"/>
        <v>-</v>
      </c>
      <c r="I2451" s="109" t="str">
        <f t="shared" si="254"/>
        <v xml:space="preserve"> </v>
      </c>
      <c r="J2451" s="10" t="str">
        <f t="shared" si="255"/>
        <v>-</v>
      </c>
      <c r="K2451" s="10" t="str">
        <f t="shared" si="257"/>
        <v>-</v>
      </c>
      <c r="L2451" s="10" t="str">
        <f t="shared" si="258"/>
        <v>-</v>
      </c>
      <c r="M2451" s="10" t="str">
        <f t="shared" si="259"/>
        <v>-</v>
      </c>
      <c r="N2451" s="10" t="str">
        <f t="shared" si="260"/>
        <v>-</v>
      </c>
    </row>
    <row r="2452" spans="1:14">
      <c r="A2452" s="62" t="s">
        <v>18</v>
      </c>
      <c r="B2452" s="18"/>
      <c r="C2452" s="18"/>
      <c r="D2452" s="19"/>
      <c r="E2452" s="20"/>
      <c r="F2452" s="66"/>
      <c r="G2452" s="18"/>
      <c r="H2452" s="9" t="str">
        <f t="shared" si="256"/>
        <v>-</v>
      </c>
      <c r="I2452" s="109" t="str">
        <f t="shared" si="254"/>
        <v xml:space="preserve"> </v>
      </c>
      <c r="J2452" s="10" t="str">
        <f t="shared" si="255"/>
        <v>-</v>
      </c>
      <c r="K2452" s="10" t="str">
        <f t="shared" si="257"/>
        <v>-</v>
      </c>
      <c r="L2452" s="10" t="str">
        <f t="shared" si="258"/>
        <v>-</v>
      </c>
      <c r="M2452" s="10" t="str">
        <f t="shared" si="259"/>
        <v>-</v>
      </c>
      <c r="N2452" s="10" t="str">
        <f t="shared" si="260"/>
        <v>-</v>
      </c>
    </row>
    <row r="2453" spans="1:14">
      <c r="A2453" s="62" t="s">
        <v>18</v>
      </c>
      <c r="B2453" s="18"/>
      <c r="C2453" s="18"/>
      <c r="D2453" s="19"/>
      <c r="E2453" s="20"/>
      <c r="F2453" s="66"/>
      <c r="G2453" s="18"/>
      <c r="H2453" s="9" t="str">
        <f t="shared" si="256"/>
        <v>-</v>
      </c>
      <c r="I2453" s="109" t="str">
        <f t="shared" si="254"/>
        <v xml:space="preserve"> </v>
      </c>
      <c r="J2453" s="10" t="str">
        <f t="shared" si="255"/>
        <v>-</v>
      </c>
      <c r="K2453" s="10" t="str">
        <f t="shared" si="257"/>
        <v>-</v>
      </c>
      <c r="L2453" s="10" t="str">
        <f t="shared" si="258"/>
        <v>-</v>
      </c>
      <c r="M2453" s="10" t="str">
        <f t="shared" si="259"/>
        <v>-</v>
      </c>
      <c r="N2453" s="10" t="str">
        <f t="shared" si="260"/>
        <v>-</v>
      </c>
    </row>
    <row r="2454" spans="1:14">
      <c r="A2454" s="62" t="s">
        <v>18</v>
      </c>
      <c r="B2454" s="18"/>
      <c r="C2454" s="18"/>
      <c r="D2454" s="19"/>
      <c r="E2454" s="20"/>
      <c r="F2454" s="66"/>
      <c r="G2454" s="18"/>
      <c r="H2454" s="9" t="str">
        <f t="shared" si="256"/>
        <v>-</v>
      </c>
      <c r="I2454" s="109" t="str">
        <f t="shared" si="254"/>
        <v xml:space="preserve"> </v>
      </c>
      <c r="J2454" s="10" t="str">
        <f t="shared" si="255"/>
        <v>-</v>
      </c>
      <c r="K2454" s="10" t="str">
        <f t="shared" si="257"/>
        <v>-</v>
      </c>
      <c r="L2454" s="10" t="str">
        <f t="shared" si="258"/>
        <v>-</v>
      </c>
      <c r="M2454" s="10" t="str">
        <f t="shared" si="259"/>
        <v>-</v>
      </c>
      <c r="N2454" s="10" t="str">
        <f t="shared" si="260"/>
        <v>-</v>
      </c>
    </row>
    <row r="2455" spans="1:14">
      <c r="A2455" s="62" t="s">
        <v>18</v>
      </c>
      <c r="B2455" s="18"/>
      <c r="C2455" s="18"/>
      <c r="D2455" s="19"/>
      <c r="E2455" s="20"/>
      <c r="F2455" s="66"/>
      <c r="G2455" s="18"/>
      <c r="H2455" s="9" t="str">
        <f t="shared" si="256"/>
        <v>-</v>
      </c>
      <c r="I2455" s="109" t="str">
        <f t="shared" si="254"/>
        <v xml:space="preserve"> </v>
      </c>
      <c r="J2455" s="10" t="str">
        <f t="shared" si="255"/>
        <v>-</v>
      </c>
      <c r="K2455" s="10" t="str">
        <f t="shared" si="257"/>
        <v>-</v>
      </c>
      <c r="L2455" s="10" t="str">
        <f t="shared" si="258"/>
        <v>-</v>
      </c>
      <c r="M2455" s="10" t="str">
        <f t="shared" si="259"/>
        <v>-</v>
      </c>
      <c r="N2455" s="10" t="str">
        <f t="shared" si="260"/>
        <v>-</v>
      </c>
    </row>
    <row r="2456" spans="1:14">
      <c r="A2456" s="62" t="s">
        <v>18</v>
      </c>
      <c r="B2456" s="18"/>
      <c r="C2456" s="18"/>
      <c r="D2456" s="19"/>
      <c r="E2456" s="20"/>
      <c r="F2456" s="66"/>
      <c r="G2456" s="18"/>
      <c r="H2456" s="9" t="str">
        <f t="shared" si="256"/>
        <v>-</v>
      </c>
      <c r="I2456" s="109" t="str">
        <f t="shared" si="254"/>
        <v xml:space="preserve"> </v>
      </c>
      <c r="J2456" s="10" t="str">
        <f t="shared" si="255"/>
        <v>-</v>
      </c>
      <c r="K2456" s="10" t="str">
        <f t="shared" si="257"/>
        <v>-</v>
      </c>
      <c r="L2456" s="10" t="str">
        <f t="shared" si="258"/>
        <v>-</v>
      </c>
      <c r="M2456" s="10" t="str">
        <f t="shared" si="259"/>
        <v>-</v>
      </c>
      <c r="N2456" s="10" t="str">
        <f t="shared" si="260"/>
        <v>-</v>
      </c>
    </row>
    <row r="2457" spans="1:14">
      <c r="A2457" s="62" t="s">
        <v>18</v>
      </c>
      <c r="B2457" s="18"/>
      <c r="C2457" s="18"/>
      <c r="D2457" s="19"/>
      <c r="E2457" s="20"/>
      <c r="F2457" s="66"/>
      <c r="G2457" s="18"/>
      <c r="H2457" s="9" t="str">
        <f t="shared" si="256"/>
        <v>-</v>
      </c>
      <c r="I2457" s="109" t="str">
        <f t="shared" si="254"/>
        <v xml:space="preserve"> </v>
      </c>
      <c r="J2457" s="10" t="str">
        <f t="shared" si="255"/>
        <v>-</v>
      </c>
      <c r="K2457" s="10" t="str">
        <f t="shared" si="257"/>
        <v>-</v>
      </c>
      <c r="L2457" s="10" t="str">
        <f t="shared" si="258"/>
        <v>-</v>
      </c>
      <c r="M2457" s="10" t="str">
        <f t="shared" si="259"/>
        <v>-</v>
      </c>
      <c r="N2457" s="10" t="str">
        <f t="shared" si="260"/>
        <v>-</v>
      </c>
    </row>
    <row r="2458" spans="1:14">
      <c r="A2458" s="62" t="s">
        <v>18</v>
      </c>
      <c r="B2458" s="18"/>
      <c r="C2458" s="18"/>
      <c r="D2458" s="19"/>
      <c r="E2458" s="20"/>
      <c r="F2458" s="66"/>
      <c r="G2458" s="18"/>
      <c r="H2458" s="9" t="str">
        <f t="shared" si="256"/>
        <v>-</v>
      </c>
      <c r="I2458" s="109" t="str">
        <f t="shared" si="254"/>
        <v xml:space="preserve"> </v>
      </c>
      <c r="J2458" s="10" t="str">
        <f t="shared" si="255"/>
        <v>-</v>
      </c>
      <c r="K2458" s="10" t="str">
        <f t="shared" si="257"/>
        <v>-</v>
      </c>
      <c r="L2458" s="10" t="str">
        <f t="shared" si="258"/>
        <v>-</v>
      </c>
      <c r="M2458" s="10" t="str">
        <f t="shared" si="259"/>
        <v>-</v>
      </c>
      <c r="N2458" s="10" t="str">
        <f t="shared" si="260"/>
        <v>-</v>
      </c>
    </row>
    <row r="2459" spans="1:14">
      <c r="A2459" s="62" t="s">
        <v>18</v>
      </c>
      <c r="B2459" s="18"/>
      <c r="C2459" s="18"/>
      <c r="D2459" s="19"/>
      <c r="E2459" s="20"/>
      <c r="F2459" s="66"/>
      <c r="G2459" s="18"/>
      <c r="H2459" s="9" t="str">
        <f t="shared" si="256"/>
        <v>-</v>
      </c>
      <c r="I2459" s="109" t="str">
        <f t="shared" si="254"/>
        <v xml:space="preserve"> </v>
      </c>
      <c r="J2459" s="10" t="str">
        <f t="shared" si="255"/>
        <v>-</v>
      </c>
      <c r="K2459" s="10" t="str">
        <f t="shared" si="257"/>
        <v>-</v>
      </c>
      <c r="L2459" s="10" t="str">
        <f t="shared" si="258"/>
        <v>-</v>
      </c>
      <c r="M2459" s="10" t="str">
        <f t="shared" si="259"/>
        <v>-</v>
      </c>
      <c r="N2459" s="10" t="str">
        <f t="shared" si="260"/>
        <v>-</v>
      </c>
    </row>
    <row r="2460" spans="1:14">
      <c r="A2460" s="62" t="s">
        <v>18</v>
      </c>
      <c r="B2460" s="18"/>
      <c r="C2460" s="18"/>
      <c r="D2460" s="19"/>
      <c r="E2460" s="20"/>
      <c r="F2460" s="66"/>
      <c r="G2460" s="18"/>
      <c r="H2460" s="9" t="str">
        <f t="shared" si="256"/>
        <v>-</v>
      </c>
      <c r="I2460" s="109" t="str">
        <f t="shared" si="254"/>
        <v xml:space="preserve"> </v>
      </c>
      <c r="J2460" s="10" t="str">
        <f t="shared" si="255"/>
        <v>-</v>
      </c>
      <c r="K2460" s="10" t="str">
        <f t="shared" si="257"/>
        <v>-</v>
      </c>
      <c r="L2460" s="10" t="str">
        <f t="shared" si="258"/>
        <v>-</v>
      </c>
      <c r="M2460" s="10" t="str">
        <f t="shared" si="259"/>
        <v>-</v>
      </c>
      <c r="N2460" s="10" t="str">
        <f t="shared" si="260"/>
        <v>-</v>
      </c>
    </row>
    <row r="2461" spans="1:14">
      <c r="A2461" s="62" t="s">
        <v>18</v>
      </c>
      <c r="B2461" s="18"/>
      <c r="C2461" s="18"/>
      <c r="D2461" s="19"/>
      <c r="E2461" s="20"/>
      <c r="F2461" s="66"/>
      <c r="G2461" s="18"/>
      <c r="H2461" s="9" t="str">
        <f t="shared" si="256"/>
        <v>-</v>
      </c>
      <c r="I2461" s="109" t="str">
        <f t="shared" si="254"/>
        <v xml:space="preserve"> </v>
      </c>
      <c r="J2461" s="10" t="str">
        <f t="shared" si="255"/>
        <v>-</v>
      </c>
      <c r="K2461" s="10" t="str">
        <f t="shared" si="257"/>
        <v>-</v>
      </c>
      <c r="L2461" s="10" t="str">
        <f t="shared" si="258"/>
        <v>-</v>
      </c>
      <c r="M2461" s="10" t="str">
        <f t="shared" si="259"/>
        <v>-</v>
      </c>
      <c r="N2461" s="10" t="str">
        <f t="shared" si="260"/>
        <v>-</v>
      </c>
    </row>
    <row r="2462" spans="1:14">
      <c r="A2462" s="62" t="s">
        <v>18</v>
      </c>
      <c r="B2462" s="18"/>
      <c r="C2462" s="18"/>
      <c r="D2462" s="19"/>
      <c r="E2462" s="20"/>
      <c r="F2462" s="66"/>
      <c r="G2462" s="18"/>
      <c r="H2462" s="9" t="str">
        <f t="shared" si="256"/>
        <v>-</v>
      </c>
      <c r="I2462" s="109" t="str">
        <f t="shared" si="254"/>
        <v xml:space="preserve"> </v>
      </c>
      <c r="J2462" s="10" t="str">
        <f t="shared" si="255"/>
        <v>-</v>
      </c>
      <c r="K2462" s="10" t="str">
        <f t="shared" si="257"/>
        <v>-</v>
      </c>
      <c r="L2462" s="10" t="str">
        <f t="shared" si="258"/>
        <v>-</v>
      </c>
      <c r="M2462" s="10" t="str">
        <f t="shared" si="259"/>
        <v>-</v>
      </c>
      <c r="N2462" s="10" t="str">
        <f t="shared" si="260"/>
        <v>-</v>
      </c>
    </row>
    <row r="2463" spans="1:14">
      <c r="A2463" s="62" t="s">
        <v>18</v>
      </c>
      <c r="B2463" s="18"/>
      <c r="C2463" s="18"/>
      <c r="D2463" s="19"/>
      <c r="E2463" s="20"/>
      <c r="F2463" s="66"/>
      <c r="G2463" s="18"/>
      <c r="H2463" s="9" t="str">
        <f t="shared" si="256"/>
        <v>-</v>
      </c>
      <c r="I2463" s="109" t="str">
        <f t="shared" si="254"/>
        <v xml:space="preserve"> </v>
      </c>
      <c r="J2463" s="10" t="str">
        <f t="shared" si="255"/>
        <v>-</v>
      </c>
      <c r="K2463" s="10" t="str">
        <f t="shared" si="257"/>
        <v>-</v>
      </c>
      <c r="L2463" s="10" t="str">
        <f t="shared" si="258"/>
        <v>-</v>
      </c>
      <c r="M2463" s="10" t="str">
        <f t="shared" si="259"/>
        <v>-</v>
      </c>
      <c r="N2463" s="10" t="str">
        <f t="shared" si="260"/>
        <v>-</v>
      </c>
    </row>
    <row r="2464" spans="1:14">
      <c r="A2464" s="62" t="s">
        <v>18</v>
      </c>
      <c r="B2464" s="18"/>
      <c r="C2464" s="18"/>
      <c r="D2464" s="19"/>
      <c r="E2464" s="20"/>
      <c r="F2464" s="66"/>
      <c r="G2464" s="18"/>
      <c r="H2464" s="9" t="str">
        <f t="shared" si="256"/>
        <v>-</v>
      </c>
      <c r="I2464" s="109" t="str">
        <f t="shared" si="254"/>
        <v xml:space="preserve"> </v>
      </c>
      <c r="J2464" s="10" t="str">
        <f t="shared" si="255"/>
        <v>-</v>
      </c>
      <c r="K2464" s="10" t="str">
        <f t="shared" si="257"/>
        <v>-</v>
      </c>
      <c r="L2464" s="10" t="str">
        <f t="shared" si="258"/>
        <v>-</v>
      </c>
      <c r="M2464" s="10" t="str">
        <f t="shared" si="259"/>
        <v>-</v>
      </c>
      <c r="N2464" s="10" t="str">
        <f t="shared" si="260"/>
        <v>-</v>
      </c>
    </row>
    <row r="2465" spans="1:14">
      <c r="A2465" s="62" t="s">
        <v>18</v>
      </c>
      <c r="B2465" s="18"/>
      <c r="C2465" s="18"/>
      <c r="D2465" s="19"/>
      <c r="E2465" s="20"/>
      <c r="F2465" s="66"/>
      <c r="G2465" s="18"/>
      <c r="H2465" s="9" t="str">
        <f t="shared" si="256"/>
        <v>-</v>
      </c>
      <c r="I2465" s="109" t="str">
        <f t="shared" si="254"/>
        <v xml:space="preserve"> </v>
      </c>
      <c r="J2465" s="10" t="str">
        <f t="shared" si="255"/>
        <v>-</v>
      </c>
      <c r="K2465" s="10" t="str">
        <f t="shared" si="257"/>
        <v>-</v>
      </c>
      <c r="L2465" s="10" t="str">
        <f t="shared" si="258"/>
        <v>-</v>
      </c>
      <c r="M2465" s="10" t="str">
        <f t="shared" si="259"/>
        <v>-</v>
      </c>
      <c r="N2465" s="10" t="str">
        <f t="shared" si="260"/>
        <v>-</v>
      </c>
    </row>
    <row r="2466" spans="1:14">
      <c r="A2466" s="62" t="s">
        <v>18</v>
      </c>
      <c r="B2466" s="18"/>
      <c r="C2466" s="18"/>
      <c r="D2466" s="19"/>
      <c r="E2466" s="20"/>
      <c r="F2466" s="66"/>
      <c r="G2466" s="18"/>
      <c r="H2466" s="9" t="str">
        <f t="shared" si="256"/>
        <v>-</v>
      </c>
      <c r="I2466" s="109" t="str">
        <f t="shared" si="254"/>
        <v xml:space="preserve"> </v>
      </c>
      <c r="J2466" s="10" t="str">
        <f t="shared" si="255"/>
        <v>-</v>
      </c>
      <c r="K2466" s="10" t="str">
        <f t="shared" si="257"/>
        <v>-</v>
      </c>
      <c r="L2466" s="10" t="str">
        <f t="shared" si="258"/>
        <v>-</v>
      </c>
      <c r="M2466" s="10" t="str">
        <f t="shared" si="259"/>
        <v>-</v>
      </c>
      <c r="N2466" s="10" t="str">
        <f t="shared" si="260"/>
        <v>-</v>
      </c>
    </row>
    <row r="2467" spans="1:14">
      <c r="A2467" s="62" t="s">
        <v>18</v>
      </c>
      <c r="B2467" s="18"/>
      <c r="C2467" s="18"/>
      <c r="D2467" s="19"/>
      <c r="E2467" s="20"/>
      <c r="F2467" s="66"/>
      <c r="G2467" s="18"/>
      <c r="H2467" s="9" t="str">
        <f t="shared" si="256"/>
        <v>-</v>
      </c>
      <c r="I2467" s="109" t="str">
        <f t="shared" si="254"/>
        <v xml:space="preserve"> </v>
      </c>
      <c r="J2467" s="10" t="str">
        <f t="shared" si="255"/>
        <v>-</v>
      </c>
      <c r="K2467" s="10" t="str">
        <f t="shared" si="257"/>
        <v>-</v>
      </c>
      <c r="L2467" s="10" t="str">
        <f t="shared" si="258"/>
        <v>-</v>
      </c>
      <c r="M2467" s="10" t="str">
        <f t="shared" si="259"/>
        <v>-</v>
      </c>
      <c r="N2467" s="10" t="str">
        <f t="shared" si="260"/>
        <v>-</v>
      </c>
    </row>
    <row r="2468" spans="1:14">
      <c r="A2468" s="62" t="s">
        <v>18</v>
      </c>
      <c r="B2468" s="18"/>
      <c r="C2468" s="18"/>
      <c r="D2468" s="19"/>
      <c r="E2468" s="20"/>
      <c r="F2468" s="66"/>
      <c r="G2468" s="18"/>
      <c r="H2468" s="9" t="str">
        <f t="shared" si="256"/>
        <v>-</v>
      </c>
      <c r="I2468" s="109" t="str">
        <f t="shared" si="254"/>
        <v xml:space="preserve"> </v>
      </c>
      <c r="J2468" s="10" t="str">
        <f t="shared" si="255"/>
        <v>-</v>
      </c>
      <c r="K2468" s="10" t="str">
        <f t="shared" si="257"/>
        <v>-</v>
      </c>
      <c r="L2468" s="10" t="str">
        <f t="shared" si="258"/>
        <v>-</v>
      </c>
      <c r="M2468" s="10" t="str">
        <f t="shared" si="259"/>
        <v>-</v>
      </c>
      <c r="N2468" s="10" t="str">
        <f t="shared" si="260"/>
        <v>-</v>
      </c>
    </row>
    <row r="2469" spans="1:14">
      <c r="A2469" s="62" t="s">
        <v>18</v>
      </c>
      <c r="B2469" s="18"/>
      <c r="C2469" s="18"/>
      <c r="D2469" s="19"/>
      <c r="E2469" s="20"/>
      <c r="F2469" s="66"/>
      <c r="G2469" s="18"/>
      <c r="H2469" s="9" t="str">
        <f t="shared" si="256"/>
        <v>-</v>
      </c>
      <c r="I2469" s="109" t="str">
        <f t="shared" si="254"/>
        <v xml:space="preserve"> </v>
      </c>
      <c r="J2469" s="10" t="str">
        <f t="shared" si="255"/>
        <v>-</v>
      </c>
      <c r="K2469" s="10" t="str">
        <f t="shared" si="257"/>
        <v>-</v>
      </c>
      <c r="L2469" s="10" t="str">
        <f t="shared" si="258"/>
        <v>-</v>
      </c>
      <c r="M2469" s="10" t="str">
        <f t="shared" si="259"/>
        <v>-</v>
      </c>
      <c r="N2469" s="10" t="str">
        <f t="shared" si="260"/>
        <v>-</v>
      </c>
    </row>
    <row r="2470" spans="1:14">
      <c r="A2470" s="62" t="s">
        <v>18</v>
      </c>
      <c r="B2470" s="18"/>
      <c r="C2470" s="18"/>
      <c r="D2470" s="19"/>
      <c r="E2470" s="20"/>
      <c r="F2470" s="66"/>
      <c r="G2470" s="18"/>
      <c r="H2470" s="9" t="str">
        <f t="shared" si="256"/>
        <v>-</v>
      </c>
      <c r="I2470" s="109" t="str">
        <f t="shared" si="254"/>
        <v xml:space="preserve"> </v>
      </c>
      <c r="J2470" s="10" t="str">
        <f t="shared" si="255"/>
        <v>-</v>
      </c>
      <c r="K2470" s="10" t="str">
        <f t="shared" si="257"/>
        <v>-</v>
      </c>
      <c r="L2470" s="10" t="str">
        <f t="shared" si="258"/>
        <v>-</v>
      </c>
      <c r="M2470" s="10" t="str">
        <f t="shared" si="259"/>
        <v>-</v>
      </c>
      <c r="N2470" s="10" t="str">
        <f t="shared" si="260"/>
        <v>-</v>
      </c>
    </row>
    <row r="2471" spans="1:14">
      <c r="A2471" s="62" t="s">
        <v>18</v>
      </c>
      <c r="B2471" s="18"/>
      <c r="C2471" s="18"/>
      <c r="D2471" s="19"/>
      <c r="E2471" s="20"/>
      <c r="F2471" s="66"/>
      <c r="G2471" s="18"/>
      <c r="H2471" s="9" t="str">
        <f t="shared" si="256"/>
        <v>-</v>
      </c>
      <c r="I2471" s="109" t="str">
        <f t="shared" si="254"/>
        <v xml:space="preserve"> </v>
      </c>
      <c r="J2471" s="10" t="str">
        <f t="shared" si="255"/>
        <v>-</v>
      </c>
      <c r="K2471" s="10" t="str">
        <f t="shared" si="257"/>
        <v>-</v>
      </c>
      <c r="L2471" s="10" t="str">
        <f t="shared" si="258"/>
        <v>-</v>
      </c>
      <c r="M2471" s="10" t="str">
        <f t="shared" si="259"/>
        <v>-</v>
      </c>
      <c r="N2471" s="10" t="str">
        <f t="shared" si="260"/>
        <v>-</v>
      </c>
    </row>
    <row r="2472" spans="1:14">
      <c r="A2472" s="62" t="s">
        <v>18</v>
      </c>
      <c r="B2472" s="18"/>
      <c r="C2472" s="18"/>
      <c r="D2472" s="19"/>
      <c r="E2472" s="20"/>
      <c r="F2472" s="66"/>
      <c r="G2472" s="18"/>
      <c r="H2472" s="9" t="str">
        <f t="shared" si="256"/>
        <v>-</v>
      </c>
      <c r="I2472" s="109" t="str">
        <f t="shared" si="254"/>
        <v xml:space="preserve"> </v>
      </c>
      <c r="J2472" s="10" t="str">
        <f t="shared" si="255"/>
        <v>-</v>
      </c>
      <c r="K2472" s="10" t="str">
        <f t="shared" si="257"/>
        <v>-</v>
      </c>
      <c r="L2472" s="10" t="str">
        <f t="shared" si="258"/>
        <v>-</v>
      </c>
      <c r="M2472" s="10" t="str">
        <f t="shared" si="259"/>
        <v>-</v>
      </c>
      <c r="N2472" s="10" t="str">
        <f t="shared" si="260"/>
        <v>-</v>
      </c>
    </row>
    <row r="2473" spans="1:14">
      <c r="A2473" s="62" t="s">
        <v>18</v>
      </c>
      <c r="B2473" s="18"/>
      <c r="C2473" s="18"/>
      <c r="D2473" s="19"/>
      <c r="E2473" s="20"/>
      <c r="F2473" s="66"/>
      <c r="G2473" s="18"/>
      <c r="H2473" s="9" t="str">
        <f t="shared" si="256"/>
        <v>-</v>
      </c>
      <c r="I2473" s="109" t="str">
        <f t="shared" si="254"/>
        <v xml:space="preserve"> </v>
      </c>
      <c r="J2473" s="10" t="str">
        <f t="shared" si="255"/>
        <v>-</v>
      </c>
      <c r="K2473" s="10" t="str">
        <f t="shared" si="257"/>
        <v>-</v>
      </c>
      <c r="L2473" s="10" t="str">
        <f t="shared" si="258"/>
        <v>-</v>
      </c>
      <c r="M2473" s="10" t="str">
        <f t="shared" si="259"/>
        <v>-</v>
      </c>
      <c r="N2473" s="10" t="str">
        <f t="shared" si="260"/>
        <v>-</v>
      </c>
    </row>
    <row r="2474" spans="1:14">
      <c r="A2474" s="62" t="s">
        <v>18</v>
      </c>
      <c r="B2474" s="18"/>
      <c r="C2474" s="18"/>
      <c r="D2474" s="19"/>
      <c r="E2474" s="20"/>
      <c r="F2474" s="66"/>
      <c r="G2474" s="18"/>
      <c r="H2474" s="9" t="str">
        <f t="shared" si="256"/>
        <v>-</v>
      </c>
      <c r="I2474" s="109" t="str">
        <f t="shared" si="254"/>
        <v xml:space="preserve"> </v>
      </c>
      <c r="J2474" s="10" t="str">
        <f t="shared" si="255"/>
        <v>-</v>
      </c>
      <c r="K2474" s="10" t="str">
        <f t="shared" si="257"/>
        <v>-</v>
      </c>
      <c r="L2474" s="10" t="str">
        <f t="shared" si="258"/>
        <v>-</v>
      </c>
      <c r="M2474" s="10" t="str">
        <f t="shared" si="259"/>
        <v>-</v>
      </c>
      <c r="N2474" s="10" t="str">
        <f t="shared" si="260"/>
        <v>-</v>
      </c>
    </row>
    <row r="2475" spans="1:14">
      <c r="A2475" s="62" t="s">
        <v>18</v>
      </c>
      <c r="B2475" s="18"/>
      <c r="C2475" s="18"/>
      <c r="D2475" s="19"/>
      <c r="E2475" s="20"/>
      <c r="F2475" s="66"/>
      <c r="G2475" s="18"/>
      <c r="H2475" s="9" t="str">
        <f t="shared" si="256"/>
        <v>-</v>
      </c>
      <c r="I2475" s="109" t="str">
        <f t="shared" si="254"/>
        <v xml:space="preserve"> </v>
      </c>
      <c r="J2475" s="10" t="str">
        <f t="shared" si="255"/>
        <v>-</v>
      </c>
      <c r="K2475" s="10" t="str">
        <f t="shared" si="257"/>
        <v>-</v>
      </c>
      <c r="L2475" s="10" t="str">
        <f t="shared" si="258"/>
        <v>-</v>
      </c>
      <c r="M2475" s="10" t="str">
        <f t="shared" si="259"/>
        <v>-</v>
      </c>
      <c r="N2475" s="10" t="str">
        <f t="shared" si="260"/>
        <v>-</v>
      </c>
    </row>
    <row r="2476" spans="1:14">
      <c r="A2476" s="62" t="s">
        <v>18</v>
      </c>
      <c r="B2476" s="18"/>
      <c r="C2476" s="18"/>
      <c r="D2476" s="19"/>
      <c r="E2476" s="20"/>
      <c r="F2476" s="66"/>
      <c r="G2476" s="18"/>
      <c r="H2476" s="9" t="str">
        <f t="shared" si="256"/>
        <v>-</v>
      </c>
      <c r="I2476" s="109" t="str">
        <f t="shared" si="254"/>
        <v xml:space="preserve"> </v>
      </c>
      <c r="J2476" s="10" t="str">
        <f t="shared" si="255"/>
        <v>-</v>
      </c>
      <c r="K2476" s="10" t="str">
        <f t="shared" si="257"/>
        <v>-</v>
      </c>
      <c r="L2476" s="10" t="str">
        <f t="shared" si="258"/>
        <v>-</v>
      </c>
      <c r="M2476" s="10" t="str">
        <f t="shared" si="259"/>
        <v>-</v>
      </c>
      <c r="N2476" s="10" t="str">
        <f t="shared" si="260"/>
        <v>-</v>
      </c>
    </row>
    <row r="2477" spans="1:14">
      <c r="A2477" s="62" t="s">
        <v>18</v>
      </c>
      <c r="B2477" s="18"/>
      <c r="C2477" s="18"/>
      <c r="D2477" s="19"/>
      <c r="E2477" s="20"/>
      <c r="F2477" s="66"/>
      <c r="G2477" s="18"/>
      <c r="H2477" s="9" t="str">
        <f t="shared" si="256"/>
        <v>-</v>
      </c>
      <c r="I2477" s="109" t="str">
        <f t="shared" si="254"/>
        <v xml:space="preserve"> </v>
      </c>
      <c r="J2477" s="10" t="str">
        <f t="shared" si="255"/>
        <v>-</v>
      </c>
      <c r="K2477" s="10" t="str">
        <f t="shared" si="257"/>
        <v>-</v>
      </c>
      <c r="L2477" s="10" t="str">
        <f t="shared" si="258"/>
        <v>-</v>
      </c>
      <c r="M2477" s="10" t="str">
        <f t="shared" si="259"/>
        <v>-</v>
      </c>
      <c r="N2477" s="10" t="str">
        <f t="shared" si="260"/>
        <v>-</v>
      </c>
    </row>
    <row r="2478" spans="1:14">
      <c r="A2478" s="62" t="s">
        <v>18</v>
      </c>
      <c r="B2478" s="18"/>
      <c r="C2478" s="18"/>
      <c r="D2478" s="19"/>
      <c r="E2478" s="20"/>
      <c r="F2478" s="66"/>
      <c r="G2478" s="18"/>
      <c r="H2478" s="9" t="str">
        <f t="shared" si="256"/>
        <v>-</v>
      </c>
      <c r="I2478" s="109" t="str">
        <f t="shared" si="254"/>
        <v xml:space="preserve"> </v>
      </c>
      <c r="J2478" s="10" t="str">
        <f t="shared" si="255"/>
        <v>-</v>
      </c>
      <c r="K2478" s="10" t="str">
        <f t="shared" si="257"/>
        <v>-</v>
      </c>
      <c r="L2478" s="10" t="str">
        <f t="shared" si="258"/>
        <v>-</v>
      </c>
      <c r="M2478" s="10" t="str">
        <f t="shared" si="259"/>
        <v>-</v>
      </c>
      <c r="N2478" s="10" t="str">
        <f t="shared" si="260"/>
        <v>-</v>
      </c>
    </row>
    <row r="2479" spans="1:14">
      <c r="A2479" s="62" t="s">
        <v>18</v>
      </c>
      <c r="B2479" s="18"/>
      <c r="C2479" s="18"/>
      <c r="D2479" s="19"/>
      <c r="E2479" s="20"/>
      <c r="F2479" s="66"/>
      <c r="G2479" s="18"/>
      <c r="H2479" s="9" t="str">
        <f t="shared" si="256"/>
        <v>-</v>
      </c>
      <c r="I2479" s="109" t="str">
        <f t="shared" si="254"/>
        <v xml:space="preserve"> </v>
      </c>
      <c r="J2479" s="10" t="str">
        <f t="shared" si="255"/>
        <v>-</v>
      </c>
      <c r="K2479" s="10" t="str">
        <f t="shared" si="257"/>
        <v>-</v>
      </c>
      <c r="L2479" s="10" t="str">
        <f t="shared" si="258"/>
        <v>-</v>
      </c>
      <c r="M2479" s="10" t="str">
        <f t="shared" si="259"/>
        <v>-</v>
      </c>
      <c r="N2479" s="10" t="str">
        <f t="shared" si="260"/>
        <v>-</v>
      </c>
    </row>
    <row r="2480" spans="1:14">
      <c r="A2480" s="62" t="s">
        <v>18</v>
      </c>
      <c r="B2480" s="18"/>
      <c r="C2480" s="18"/>
      <c r="D2480" s="19"/>
      <c r="E2480" s="20"/>
      <c r="F2480" s="66"/>
      <c r="G2480" s="18"/>
      <c r="H2480" s="9" t="str">
        <f t="shared" si="256"/>
        <v>-</v>
      </c>
      <c r="I2480" s="109" t="str">
        <f t="shared" si="254"/>
        <v xml:space="preserve"> </v>
      </c>
      <c r="J2480" s="10" t="str">
        <f t="shared" si="255"/>
        <v>-</v>
      </c>
      <c r="K2480" s="10" t="str">
        <f t="shared" si="257"/>
        <v>-</v>
      </c>
      <c r="L2480" s="10" t="str">
        <f t="shared" si="258"/>
        <v>-</v>
      </c>
      <c r="M2480" s="10" t="str">
        <f t="shared" si="259"/>
        <v>-</v>
      </c>
      <c r="N2480" s="10" t="str">
        <f t="shared" si="260"/>
        <v>-</v>
      </c>
    </row>
    <row r="2481" spans="1:14">
      <c r="A2481" s="62" t="s">
        <v>18</v>
      </c>
      <c r="B2481" s="18"/>
      <c r="C2481" s="18"/>
      <c r="D2481" s="19"/>
      <c r="E2481" s="20"/>
      <c r="F2481" s="66"/>
      <c r="G2481" s="18"/>
      <c r="H2481" s="9" t="str">
        <f t="shared" si="256"/>
        <v>-</v>
      </c>
      <c r="I2481" s="109" t="str">
        <f t="shared" si="254"/>
        <v xml:space="preserve"> </v>
      </c>
      <c r="J2481" s="10" t="str">
        <f t="shared" si="255"/>
        <v>-</v>
      </c>
      <c r="K2481" s="10" t="str">
        <f t="shared" si="257"/>
        <v>-</v>
      </c>
      <c r="L2481" s="10" t="str">
        <f t="shared" si="258"/>
        <v>-</v>
      </c>
      <c r="M2481" s="10" t="str">
        <f t="shared" si="259"/>
        <v>-</v>
      </c>
      <c r="N2481" s="10" t="str">
        <f t="shared" si="260"/>
        <v>-</v>
      </c>
    </row>
    <row r="2482" spans="1:14">
      <c r="A2482" s="62" t="s">
        <v>18</v>
      </c>
      <c r="B2482" s="18"/>
      <c r="C2482" s="18"/>
      <c r="D2482" s="19"/>
      <c r="E2482" s="20"/>
      <c r="F2482" s="66"/>
      <c r="G2482" s="18"/>
      <c r="H2482" s="9" t="str">
        <f t="shared" si="256"/>
        <v>-</v>
      </c>
      <c r="I2482" s="109" t="str">
        <f t="shared" si="254"/>
        <v xml:space="preserve"> </v>
      </c>
      <c r="J2482" s="10" t="str">
        <f t="shared" si="255"/>
        <v>-</v>
      </c>
      <c r="K2482" s="10" t="str">
        <f t="shared" si="257"/>
        <v>-</v>
      </c>
      <c r="L2482" s="10" t="str">
        <f t="shared" si="258"/>
        <v>-</v>
      </c>
      <c r="M2482" s="10" t="str">
        <f t="shared" si="259"/>
        <v>-</v>
      </c>
      <c r="N2482" s="10" t="str">
        <f t="shared" si="260"/>
        <v>-</v>
      </c>
    </row>
    <row r="2483" spans="1:14">
      <c r="A2483" s="62" t="s">
        <v>18</v>
      </c>
      <c r="B2483" s="18"/>
      <c r="C2483" s="18"/>
      <c r="D2483" s="19"/>
      <c r="E2483" s="20"/>
      <c r="F2483" s="66"/>
      <c r="G2483" s="18"/>
      <c r="H2483" s="9" t="str">
        <f t="shared" si="256"/>
        <v>-</v>
      </c>
      <c r="I2483" s="109" t="str">
        <f t="shared" si="254"/>
        <v xml:space="preserve"> </v>
      </c>
      <c r="J2483" s="10" t="str">
        <f t="shared" si="255"/>
        <v>-</v>
      </c>
      <c r="K2483" s="10" t="str">
        <f t="shared" si="257"/>
        <v>-</v>
      </c>
      <c r="L2483" s="10" t="str">
        <f t="shared" si="258"/>
        <v>-</v>
      </c>
      <c r="M2483" s="10" t="str">
        <f t="shared" si="259"/>
        <v>-</v>
      </c>
      <c r="N2483" s="10" t="str">
        <f t="shared" si="260"/>
        <v>-</v>
      </c>
    </row>
    <row r="2484" spans="1:14">
      <c r="A2484" s="62" t="s">
        <v>18</v>
      </c>
      <c r="B2484" s="18"/>
      <c r="C2484" s="18"/>
      <c r="D2484" s="19"/>
      <c r="E2484" s="20"/>
      <c r="F2484" s="66"/>
      <c r="G2484" s="18"/>
      <c r="H2484" s="9" t="str">
        <f t="shared" si="256"/>
        <v>-</v>
      </c>
      <c r="I2484" s="109" t="str">
        <f t="shared" si="254"/>
        <v xml:space="preserve"> </v>
      </c>
      <c r="J2484" s="10" t="str">
        <f t="shared" si="255"/>
        <v>-</v>
      </c>
      <c r="K2484" s="10" t="str">
        <f t="shared" si="257"/>
        <v>-</v>
      </c>
      <c r="L2484" s="10" t="str">
        <f t="shared" si="258"/>
        <v>-</v>
      </c>
      <c r="M2484" s="10" t="str">
        <f t="shared" si="259"/>
        <v>-</v>
      </c>
      <c r="N2484" s="10" t="str">
        <f t="shared" si="260"/>
        <v>-</v>
      </c>
    </row>
    <row r="2485" spans="1:14">
      <c r="A2485" s="62" t="s">
        <v>18</v>
      </c>
      <c r="B2485" s="18"/>
      <c r="C2485" s="18"/>
      <c r="D2485" s="19"/>
      <c r="E2485" s="20"/>
      <c r="F2485" s="66"/>
      <c r="G2485" s="18"/>
      <c r="H2485" s="9" t="str">
        <f t="shared" si="256"/>
        <v>-</v>
      </c>
      <c r="I2485" s="109" t="str">
        <f t="shared" si="254"/>
        <v xml:space="preserve"> </v>
      </c>
      <c r="J2485" s="10" t="str">
        <f t="shared" si="255"/>
        <v>-</v>
      </c>
      <c r="K2485" s="10" t="str">
        <f t="shared" si="257"/>
        <v>-</v>
      </c>
      <c r="L2485" s="10" t="str">
        <f t="shared" si="258"/>
        <v>-</v>
      </c>
      <c r="M2485" s="10" t="str">
        <f t="shared" si="259"/>
        <v>-</v>
      </c>
      <c r="N2485" s="10" t="str">
        <f t="shared" si="260"/>
        <v>-</v>
      </c>
    </row>
    <row r="2486" spans="1:14">
      <c r="A2486" s="62" t="s">
        <v>18</v>
      </c>
      <c r="B2486" s="18"/>
      <c r="C2486" s="18"/>
      <c r="D2486" s="19"/>
      <c r="E2486" s="20"/>
      <c r="F2486" s="66"/>
      <c r="G2486" s="18"/>
      <c r="H2486" s="9" t="str">
        <f t="shared" si="256"/>
        <v>-</v>
      </c>
      <c r="I2486" s="109" t="str">
        <f t="shared" si="254"/>
        <v xml:space="preserve"> </v>
      </c>
      <c r="J2486" s="10" t="str">
        <f t="shared" si="255"/>
        <v>-</v>
      </c>
      <c r="K2486" s="10" t="str">
        <f t="shared" si="257"/>
        <v>-</v>
      </c>
      <c r="L2486" s="10" t="str">
        <f t="shared" si="258"/>
        <v>-</v>
      </c>
      <c r="M2486" s="10" t="str">
        <f t="shared" si="259"/>
        <v>-</v>
      </c>
      <c r="N2486" s="10" t="str">
        <f t="shared" si="260"/>
        <v>-</v>
      </c>
    </row>
    <row r="2487" spans="1:14">
      <c r="A2487" s="62" t="s">
        <v>18</v>
      </c>
      <c r="B2487" s="18"/>
      <c r="C2487" s="18"/>
      <c r="D2487" s="19"/>
      <c r="E2487" s="20"/>
      <c r="F2487" s="66"/>
      <c r="G2487" s="18"/>
      <c r="H2487" s="9" t="str">
        <f t="shared" si="256"/>
        <v>-</v>
      </c>
      <c r="I2487" s="109" t="str">
        <f t="shared" si="254"/>
        <v xml:space="preserve"> </v>
      </c>
      <c r="J2487" s="10" t="str">
        <f t="shared" si="255"/>
        <v>-</v>
      </c>
      <c r="K2487" s="10" t="str">
        <f t="shared" si="257"/>
        <v>-</v>
      </c>
      <c r="L2487" s="10" t="str">
        <f t="shared" si="258"/>
        <v>-</v>
      </c>
      <c r="M2487" s="10" t="str">
        <f t="shared" si="259"/>
        <v>-</v>
      </c>
      <c r="N2487" s="10" t="str">
        <f t="shared" si="260"/>
        <v>-</v>
      </c>
    </row>
    <row r="2488" spans="1:14">
      <c r="A2488" s="62" t="s">
        <v>18</v>
      </c>
      <c r="B2488" s="18"/>
      <c r="C2488" s="18"/>
      <c r="D2488" s="19"/>
      <c r="E2488" s="20"/>
      <c r="F2488" s="66"/>
      <c r="G2488" s="18"/>
      <c r="H2488" s="9" t="str">
        <f t="shared" si="256"/>
        <v>-</v>
      </c>
      <c r="I2488" s="109" t="str">
        <f t="shared" si="254"/>
        <v xml:space="preserve"> </v>
      </c>
      <c r="J2488" s="10" t="str">
        <f t="shared" si="255"/>
        <v>-</v>
      </c>
      <c r="K2488" s="10" t="str">
        <f t="shared" si="257"/>
        <v>-</v>
      </c>
      <c r="L2488" s="10" t="str">
        <f t="shared" si="258"/>
        <v>-</v>
      </c>
      <c r="M2488" s="10" t="str">
        <f t="shared" si="259"/>
        <v>-</v>
      </c>
      <c r="N2488" s="10" t="str">
        <f t="shared" si="260"/>
        <v>-</v>
      </c>
    </row>
    <row r="2489" spans="1:14">
      <c r="A2489" s="62" t="s">
        <v>18</v>
      </c>
      <c r="B2489" s="18"/>
      <c r="C2489" s="18"/>
      <c r="D2489" s="19"/>
      <c r="E2489" s="20"/>
      <c r="F2489" s="66"/>
      <c r="G2489" s="18"/>
      <c r="H2489" s="9" t="str">
        <f t="shared" si="256"/>
        <v>-</v>
      </c>
      <c r="I2489" s="109" t="str">
        <f t="shared" si="254"/>
        <v xml:space="preserve"> </v>
      </c>
      <c r="J2489" s="10" t="str">
        <f t="shared" si="255"/>
        <v>-</v>
      </c>
      <c r="K2489" s="10" t="str">
        <f t="shared" si="257"/>
        <v>-</v>
      </c>
      <c r="L2489" s="10" t="str">
        <f t="shared" si="258"/>
        <v>-</v>
      </c>
      <c r="M2489" s="10" t="str">
        <f t="shared" si="259"/>
        <v>-</v>
      </c>
      <c r="N2489" s="10" t="str">
        <f t="shared" si="260"/>
        <v>-</v>
      </c>
    </row>
    <row r="2490" spans="1:14">
      <c r="A2490" s="62" t="s">
        <v>18</v>
      </c>
      <c r="B2490" s="18"/>
      <c r="C2490" s="18"/>
      <c r="D2490" s="19"/>
      <c r="E2490" s="20"/>
      <c r="F2490" s="66"/>
      <c r="G2490" s="18"/>
      <c r="H2490" s="9" t="str">
        <f t="shared" si="256"/>
        <v>-</v>
      </c>
      <c r="I2490" s="109" t="str">
        <f t="shared" si="254"/>
        <v xml:space="preserve"> </v>
      </c>
      <c r="J2490" s="10" t="str">
        <f t="shared" si="255"/>
        <v>-</v>
      </c>
      <c r="K2490" s="10" t="str">
        <f t="shared" si="257"/>
        <v>-</v>
      </c>
      <c r="L2490" s="10" t="str">
        <f t="shared" si="258"/>
        <v>-</v>
      </c>
      <c r="M2490" s="10" t="str">
        <f t="shared" si="259"/>
        <v>-</v>
      </c>
      <c r="N2490" s="10" t="str">
        <f t="shared" si="260"/>
        <v>-</v>
      </c>
    </row>
    <row r="2491" spans="1:14">
      <c r="A2491" s="62" t="s">
        <v>18</v>
      </c>
      <c r="B2491" s="18"/>
      <c r="C2491" s="18"/>
      <c r="D2491" s="19"/>
      <c r="E2491" s="20"/>
      <c r="F2491" s="66"/>
      <c r="G2491" s="18"/>
      <c r="H2491" s="9" t="str">
        <f t="shared" si="256"/>
        <v>-</v>
      </c>
      <c r="I2491" s="109" t="str">
        <f t="shared" si="254"/>
        <v xml:space="preserve"> </v>
      </c>
      <c r="J2491" s="10" t="str">
        <f t="shared" si="255"/>
        <v>-</v>
      </c>
      <c r="K2491" s="10" t="str">
        <f t="shared" si="257"/>
        <v>-</v>
      </c>
      <c r="L2491" s="10" t="str">
        <f t="shared" si="258"/>
        <v>-</v>
      </c>
      <c r="M2491" s="10" t="str">
        <f t="shared" si="259"/>
        <v>-</v>
      </c>
      <c r="N2491" s="10" t="str">
        <f t="shared" si="260"/>
        <v>-</v>
      </c>
    </row>
    <row r="2492" spans="1:14">
      <c r="A2492" s="62" t="s">
        <v>18</v>
      </c>
      <c r="B2492" s="18"/>
      <c r="C2492" s="18"/>
      <c r="D2492" s="19"/>
      <c r="E2492" s="20"/>
      <c r="F2492" s="66"/>
      <c r="G2492" s="18"/>
      <c r="H2492" s="9" t="str">
        <f t="shared" si="256"/>
        <v>-</v>
      </c>
      <c r="I2492" s="109" t="str">
        <f t="shared" si="254"/>
        <v xml:space="preserve"> </v>
      </c>
      <c r="J2492" s="10" t="str">
        <f t="shared" si="255"/>
        <v>-</v>
      </c>
      <c r="K2492" s="10" t="str">
        <f t="shared" si="257"/>
        <v>-</v>
      </c>
      <c r="L2492" s="10" t="str">
        <f t="shared" si="258"/>
        <v>-</v>
      </c>
      <c r="M2492" s="10" t="str">
        <f t="shared" si="259"/>
        <v>-</v>
      </c>
      <c r="N2492" s="10" t="str">
        <f t="shared" si="260"/>
        <v>-</v>
      </c>
    </row>
    <row r="2493" spans="1:14">
      <c r="A2493" s="62" t="s">
        <v>18</v>
      </c>
      <c r="B2493" s="18"/>
      <c r="C2493" s="18"/>
      <c r="D2493" s="19"/>
      <c r="E2493" s="20"/>
      <c r="F2493" s="66"/>
      <c r="G2493" s="18"/>
      <c r="H2493" s="9" t="str">
        <f t="shared" si="256"/>
        <v>-</v>
      </c>
      <c r="I2493" s="109" t="str">
        <f t="shared" si="254"/>
        <v xml:space="preserve"> </v>
      </c>
      <c r="J2493" s="10" t="str">
        <f t="shared" si="255"/>
        <v>-</v>
      </c>
      <c r="K2493" s="10" t="str">
        <f t="shared" si="257"/>
        <v>-</v>
      </c>
      <c r="L2493" s="10" t="str">
        <f t="shared" si="258"/>
        <v>-</v>
      </c>
      <c r="M2493" s="10" t="str">
        <f t="shared" si="259"/>
        <v>-</v>
      </c>
      <c r="N2493" s="10" t="str">
        <f t="shared" si="260"/>
        <v>-</v>
      </c>
    </row>
    <row r="2494" spans="1:14">
      <c r="A2494" s="62" t="s">
        <v>18</v>
      </c>
      <c r="B2494" s="18"/>
      <c r="C2494" s="18"/>
      <c r="D2494" s="19"/>
      <c r="E2494" s="20"/>
      <c r="F2494" s="66"/>
      <c r="G2494" s="18"/>
      <c r="H2494" s="9" t="str">
        <f t="shared" si="256"/>
        <v>-</v>
      </c>
      <c r="I2494" s="109" t="str">
        <f t="shared" si="254"/>
        <v xml:space="preserve"> </v>
      </c>
      <c r="J2494" s="10" t="str">
        <f t="shared" si="255"/>
        <v>-</v>
      </c>
      <c r="K2494" s="10" t="str">
        <f t="shared" si="257"/>
        <v>-</v>
      </c>
      <c r="L2494" s="10" t="str">
        <f t="shared" si="258"/>
        <v>-</v>
      </c>
      <c r="M2494" s="10" t="str">
        <f t="shared" si="259"/>
        <v>-</v>
      </c>
      <c r="N2494" s="10" t="str">
        <f t="shared" si="260"/>
        <v>-</v>
      </c>
    </row>
    <row r="2495" spans="1:14">
      <c r="A2495" s="62" t="s">
        <v>18</v>
      </c>
      <c r="B2495" s="18"/>
      <c r="C2495" s="18"/>
      <c r="D2495" s="19"/>
      <c r="E2495" s="20"/>
      <c r="F2495" s="66"/>
      <c r="G2495" s="18"/>
      <c r="H2495" s="9" t="str">
        <f t="shared" si="256"/>
        <v>-</v>
      </c>
      <c r="I2495" s="109" t="str">
        <f t="shared" si="254"/>
        <v xml:space="preserve"> </v>
      </c>
      <c r="J2495" s="10" t="str">
        <f t="shared" si="255"/>
        <v>-</v>
      </c>
      <c r="K2495" s="10" t="str">
        <f t="shared" si="257"/>
        <v>-</v>
      </c>
      <c r="L2495" s="10" t="str">
        <f t="shared" si="258"/>
        <v>-</v>
      </c>
      <c r="M2495" s="10" t="str">
        <f t="shared" si="259"/>
        <v>-</v>
      </c>
      <c r="N2495" s="10" t="str">
        <f t="shared" si="260"/>
        <v>-</v>
      </c>
    </row>
    <row r="2496" spans="1:14">
      <c r="A2496" s="62" t="s">
        <v>18</v>
      </c>
      <c r="B2496" s="18"/>
      <c r="C2496" s="18"/>
      <c r="D2496" s="19"/>
      <c r="E2496" s="20"/>
      <c r="F2496" s="66"/>
      <c r="G2496" s="18"/>
      <c r="H2496" s="9" t="str">
        <f t="shared" si="256"/>
        <v>-</v>
      </c>
      <c r="I2496" s="109" t="str">
        <f t="shared" ref="I2496:I2501" si="261">TRIM(B2496) &amp; " " &amp; TRIM(C2496)</f>
        <v xml:space="preserve"> </v>
      </c>
      <c r="J2496" s="10" t="str">
        <f t="shared" ref="J2496:J2501" si="262">IF(B2496&gt;"",VLOOKUP($E2496&amp;$D2496,_DeterminaCategorie,5,TRUE),"-")</f>
        <v>-</v>
      </c>
      <c r="K2496" s="10" t="str">
        <f t="shared" si="257"/>
        <v>-</v>
      </c>
      <c r="L2496" s="10" t="str">
        <f t="shared" si="258"/>
        <v>-</v>
      </c>
      <c r="M2496" s="10" t="str">
        <f t="shared" si="259"/>
        <v>-</v>
      </c>
      <c r="N2496" s="10" t="str">
        <f t="shared" si="260"/>
        <v>-</v>
      </c>
    </row>
    <row r="2497" spans="1:14">
      <c r="A2497" s="62" t="s">
        <v>18</v>
      </c>
      <c r="B2497" s="18"/>
      <c r="C2497" s="18"/>
      <c r="D2497" s="19"/>
      <c r="E2497" s="20"/>
      <c r="F2497" s="66"/>
      <c r="G2497" s="18"/>
      <c r="H2497" s="9" t="str">
        <f t="shared" si="256"/>
        <v>-</v>
      </c>
      <c r="I2497" s="109" t="str">
        <f t="shared" si="261"/>
        <v xml:space="preserve"> </v>
      </c>
      <c r="J2497" s="10" t="str">
        <f t="shared" si="262"/>
        <v>-</v>
      </c>
      <c r="K2497" s="10" t="str">
        <f t="shared" si="257"/>
        <v>-</v>
      </c>
      <c r="L2497" s="10" t="str">
        <f t="shared" si="258"/>
        <v>-</v>
      </c>
      <c r="M2497" s="10" t="str">
        <f t="shared" si="259"/>
        <v>-</v>
      </c>
      <c r="N2497" s="10" t="str">
        <f t="shared" si="260"/>
        <v>-</v>
      </c>
    </row>
    <row r="2498" spans="1:14">
      <c r="A2498" s="62" t="s">
        <v>18</v>
      </c>
      <c r="B2498" s="18"/>
      <c r="C2498" s="18"/>
      <c r="D2498" s="19"/>
      <c r="E2498" s="20"/>
      <c r="F2498" s="66"/>
      <c r="G2498" s="18"/>
      <c r="H2498" s="9" t="str">
        <f t="shared" si="256"/>
        <v>-</v>
      </c>
      <c r="I2498" s="109" t="str">
        <f t="shared" si="261"/>
        <v xml:space="preserve"> </v>
      </c>
      <c r="J2498" s="10" t="str">
        <f t="shared" si="262"/>
        <v>-</v>
      </c>
      <c r="K2498" s="10" t="str">
        <f>IF($B2498&gt;"",VLOOKUP($E2498&amp;$D2498,_DeterminaCategorie,3,TRUE),"-")</f>
        <v>-</v>
      </c>
      <c r="L2498" s="10" t="str">
        <f>IF($B2498&gt;"",VLOOKUP($E2498&amp;$D2498,_DeterminaCategorie,4,TRUE),"-")</f>
        <v>-</v>
      </c>
      <c r="M2498" s="10" t="str">
        <f>IF($B2498&gt;"",VLOOKUP($E2498&amp;$D2498,_DeterminaCategorie,6,TRUE),"-")</f>
        <v>-</v>
      </c>
      <c r="N2498" s="10" t="str">
        <f t="shared" si="260"/>
        <v>-</v>
      </c>
    </row>
    <row r="2499" spans="1:14">
      <c r="A2499" s="62" t="s">
        <v>18</v>
      </c>
      <c r="B2499" s="18"/>
      <c r="C2499" s="18"/>
      <c r="D2499" s="19"/>
      <c r="E2499" s="20"/>
      <c r="F2499" s="66"/>
      <c r="G2499" s="18"/>
      <c r="H2499" s="9" t="str">
        <f t="shared" si="256"/>
        <v>-</v>
      </c>
      <c r="I2499" s="109" t="str">
        <f t="shared" si="261"/>
        <v xml:space="preserve"> </v>
      </c>
      <c r="J2499" s="10" t="str">
        <f t="shared" si="262"/>
        <v>-</v>
      </c>
      <c r="K2499" s="10" t="str">
        <f>IF($B2499&gt;"",VLOOKUP($E2499&amp;$D2499,_DeterminaCategorie,3,TRUE),"-")</f>
        <v>-</v>
      </c>
      <c r="L2499" s="10" t="str">
        <f>IF($B2499&gt;"",VLOOKUP($E2499&amp;$D2499,_DeterminaCategorie,4,TRUE),"-")</f>
        <v>-</v>
      </c>
      <c r="M2499" s="10" t="str">
        <f>IF($B2499&gt;"",VLOOKUP($E2499&amp;$D2499,_DeterminaCategorie,6,TRUE),"-")</f>
        <v>-</v>
      </c>
      <c r="N2499" s="10" t="str">
        <f t="shared" si="260"/>
        <v>-</v>
      </c>
    </row>
    <row r="2500" spans="1:14">
      <c r="A2500" s="62" t="s">
        <v>18</v>
      </c>
      <c r="B2500" s="18"/>
      <c r="C2500" s="18"/>
      <c r="D2500" s="19"/>
      <c r="E2500" s="20"/>
      <c r="F2500" s="66"/>
      <c r="G2500" s="18"/>
      <c r="H2500" s="9" t="str">
        <f t="shared" si="256"/>
        <v>-</v>
      </c>
      <c r="I2500" s="109" t="str">
        <f t="shared" si="261"/>
        <v xml:space="preserve"> </v>
      </c>
      <c r="J2500" s="10" t="str">
        <f t="shared" si="262"/>
        <v>-</v>
      </c>
      <c r="K2500" s="10" t="str">
        <f>IF($B2500&gt;"",VLOOKUP($E2500&amp;$D2500,_DeterminaCategorie,3,TRUE),"-")</f>
        <v>-</v>
      </c>
      <c r="L2500" s="10" t="str">
        <f>IF($B2500&gt;"",VLOOKUP($E2500&amp;$D2500,_DeterminaCategorie,4,TRUE),"-")</f>
        <v>-</v>
      </c>
      <c r="M2500" s="10" t="str">
        <f>IF($B2500&gt;"",VLOOKUP($E2500&amp;$D2500,_DeterminaCategorie,6,TRUE),"-")</f>
        <v>-</v>
      </c>
      <c r="N2500" s="10" t="str">
        <f t="shared" si="260"/>
        <v>-</v>
      </c>
    </row>
    <row r="2501" spans="1:14">
      <c r="A2501" s="62" t="s">
        <v>18</v>
      </c>
      <c r="B2501" s="18"/>
      <c r="C2501" s="18"/>
      <c r="D2501" s="19"/>
      <c r="E2501" s="20"/>
      <c r="F2501" s="66"/>
      <c r="G2501" s="18"/>
      <c r="H2501" s="9" t="str">
        <f t="shared" si="256"/>
        <v>-</v>
      </c>
      <c r="I2501" s="109" t="str">
        <f t="shared" si="261"/>
        <v xml:space="preserve"> </v>
      </c>
      <c r="J2501" s="10" t="str">
        <f t="shared" si="262"/>
        <v>-</v>
      </c>
      <c r="K2501" s="10" t="str">
        <f>IF($B2501&gt;"",VLOOKUP($E2501&amp;$D2501,_DeterminaCategorie,3,TRUE),"-")</f>
        <v>-</v>
      </c>
      <c r="L2501" s="10" t="str">
        <f>IF($B2501&gt;"",VLOOKUP($E2501&amp;$D2501,_DeterminaCategorie,4,TRUE),"-")</f>
        <v>-</v>
      </c>
      <c r="M2501" s="10" t="str">
        <f>IF($B2501&gt;"",VLOOKUP($E2501&amp;$D2501,_DeterminaCategorie,6,TRUE),"-")</f>
        <v>-</v>
      </c>
      <c r="N2501" s="10" t="str">
        <f t="shared" si="260"/>
        <v>-</v>
      </c>
    </row>
    <row r="2502" spans="1:14">
      <c r="A2502" s="21" t="s">
        <v>18</v>
      </c>
      <c r="B2502" s="22" t="s">
        <v>18</v>
      </c>
      <c r="C2502" s="22" t="s">
        <v>18</v>
      </c>
      <c r="D2502" s="22" t="s">
        <v>18</v>
      </c>
      <c r="E2502" s="23" t="s">
        <v>18</v>
      </c>
      <c r="F2502" s="64" t="s">
        <v>18</v>
      </c>
      <c r="G2502" s="22" t="s">
        <v>18</v>
      </c>
      <c r="H2502" s="5" t="s">
        <v>18</v>
      </c>
      <c r="I2502" s="5" t="s">
        <v>18</v>
      </c>
      <c r="J2502" s="5" t="s">
        <v>18</v>
      </c>
      <c r="K2502" s="5" t="s">
        <v>18</v>
      </c>
      <c r="L2502" s="6" t="s">
        <v>18</v>
      </c>
      <c r="M2502" s="6" t="s">
        <v>18</v>
      </c>
      <c r="N2502" s="6" t="s">
        <v>18</v>
      </c>
    </row>
  </sheetData>
  <sheetProtection autoFilter="0"/>
  <autoFilter ref="A1:M2502"/>
  <phoneticPr fontId="3" type="noConversion"/>
  <conditionalFormatting sqref="H2:I2502">
    <cfRule type="expression" dxfId="587" priority="30">
      <formula>H2="Duplicato"</formula>
    </cfRule>
  </conditionalFormatting>
  <conditionalFormatting sqref="A2:A2502">
    <cfRule type="duplicateValues" dxfId="586" priority="124"/>
  </conditionalFormatting>
  <dataValidations count="3">
    <dataValidation type="list" allowBlank="1" showInputMessage="1" showErrorMessage="1" error="Sesso non valido (M o F)" sqref="E2:E2501">
      <formula1>"F,M"</formula1>
    </dataValidation>
    <dataValidation type="whole" errorStyle="warning" allowBlank="1" showInputMessage="1" showErrorMessage="1" error="Anno deve essere compreso tra 1917 e 2010" sqref="D2:D2501">
      <formula1>1917</formula1>
      <formula2>2010</formula2>
    </dataValidation>
    <dataValidation type="list" errorStyle="warning" allowBlank="1" showInputMessage="1" showErrorMessage="1" error="Società non censita" sqref="G2:G2501">
      <formula1>Iscrizioni!#REF!</formula1>
    </dataValidation>
  </dataValidations>
  <printOptions horizontalCentered="1" gridLines="1"/>
  <pageMargins left="0.39374999999999999" right="0.39374999999999999" top="0.78749999999999998" bottom="0.78749999999999998" header="0.51180555555555551" footer="0.51180555555555551"/>
  <pageSetup paperSize="9" scale="83" firstPageNumber="0" fitToHeight="8" orientation="portrait" horizontalDpi="300" verticalDpi="300" r:id="rId1"/>
  <headerFooter alignWithMargins="0">
    <oddFooter>&amp;CPagina &amp;P di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9">
    <tabColor rgb="FFFFFF00"/>
    <pageSetUpPr fitToPage="1"/>
  </sheetPr>
  <dimension ref="A1:L1452"/>
  <sheetViews>
    <sheetView workbookViewId="0">
      <pane ySplit="3" topLeftCell="A4" activePane="bottomLeft" state="frozen"/>
      <selection pane="bottomLeft" activeCell="D112" sqref="D112:D113"/>
    </sheetView>
  </sheetViews>
  <sheetFormatPr defaultRowHeight="12.75"/>
  <cols>
    <col min="1" max="1" width="8.375" style="48" customWidth="1"/>
    <col min="2" max="2" width="7.625" style="48" customWidth="1"/>
    <col min="3" max="3" width="11.375" style="52" customWidth="1"/>
    <col min="4" max="4" width="34.375" style="48" bestFit="1" customWidth="1"/>
    <col min="5" max="5" width="13.875" style="48" bestFit="1" customWidth="1"/>
    <col min="6" max="6" width="12.375" style="48" customWidth="1"/>
    <col min="7" max="7" width="9.25" style="48" customWidth="1"/>
    <col min="8" max="8" width="2.375" style="48" customWidth="1"/>
    <col min="9" max="9" width="34.375" style="50" bestFit="1" customWidth="1"/>
    <col min="10" max="10" width="25.625" style="51" bestFit="1" customWidth="1"/>
    <col min="11" max="11" width="13.5" style="51" bestFit="1" customWidth="1"/>
    <col min="12" max="16384" width="9" style="4"/>
  </cols>
  <sheetData>
    <row r="1" spans="1:12" s="14" customFormat="1" ht="14.25" hidden="1">
      <c r="A1" s="43"/>
      <c r="B1"/>
      <c r="C1"/>
      <c r="D1" s="43"/>
      <c r="E1" s="43"/>
      <c r="F1" s="43"/>
      <c r="G1" s="43"/>
      <c r="H1" s="43"/>
      <c r="I1" s="50"/>
      <c r="J1" s="51"/>
      <c r="K1" s="51"/>
    </row>
    <row r="2" spans="1:12" ht="14.25">
      <c r="A2" s="4"/>
      <c r="B2" s="138" t="s">
        <v>23</v>
      </c>
      <c r="C2" s="139" t="s">
        <v>57</v>
      </c>
      <c r="D2" s="43"/>
      <c r="E2" s="43"/>
      <c r="F2" s="43"/>
      <c r="H2" s="4"/>
      <c r="I2" s="4"/>
      <c r="J2" s="4"/>
      <c r="K2" s="4"/>
    </row>
    <row r="3" spans="1:12" ht="14.25" hidden="1">
      <c r="A3"/>
      <c r="B3"/>
      <c r="C3"/>
      <c r="D3"/>
      <c r="E3"/>
      <c r="F3"/>
      <c r="G3"/>
      <c r="H3"/>
      <c r="I3"/>
      <c r="J3"/>
      <c r="K3"/>
      <c r="L3"/>
    </row>
    <row r="4" spans="1:12" ht="38.25">
      <c r="A4" s="54" t="s">
        <v>190</v>
      </c>
      <c r="B4" s="142" t="s">
        <v>25</v>
      </c>
      <c r="C4" s="144" t="s">
        <v>121</v>
      </c>
      <c r="D4" s="142" t="s">
        <v>20</v>
      </c>
      <c r="E4" s="142" t="s">
        <v>31</v>
      </c>
      <c r="F4" s="150" t="s">
        <v>118</v>
      </c>
      <c r="G4" s="150" t="s">
        <v>122</v>
      </c>
      <c r="H4"/>
      <c r="I4"/>
      <c r="J4"/>
      <c r="K4"/>
      <c r="L4"/>
    </row>
    <row r="5" spans="1:12" ht="14.25">
      <c r="A5" s="120">
        <f>IF($C5&gt;0,IF($C5=$C4,$A4,COUNTIFS($B$4:$B5,$B5)),"-")</f>
        <v>1</v>
      </c>
      <c r="B5" s="139" t="s">
        <v>7</v>
      </c>
      <c r="C5" s="139">
        <v>288</v>
      </c>
      <c r="D5" s="140" t="s">
        <v>667</v>
      </c>
      <c r="E5" s="140" t="s">
        <v>43</v>
      </c>
      <c r="F5" s="158">
        <v>0</v>
      </c>
      <c r="G5" s="158">
        <v>288</v>
      </c>
      <c r="H5"/>
      <c r="I5"/>
      <c r="J5"/>
      <c r="K5"/>
      <c r="L5"/>
    </row>
    <row r="6" spans="1:12" ht="14.25">
      <c r="A6" s="120">
        <f>IF($C6&gt;0,IF($C6=$C5,$A5,COUNTIFS($B$4:$B6,$B6)),"-")</f>
        <v>2</v>
      </c>
      <c r="B6" s="139" t="s">
        <v>7</v>
      </c>
      <c r="C6" s="139">
        <v>232</v>
      </c>
      <c r="D6" s="140" t="s">
        <v>857</v>
      </c>
      <c r="E6" s="140" t="s">
        <v>43</v>
      </c>
      <c r="F6" s="158">
        <v>0</v>
      </c>
      <c r="G6" s="158">
        <v>232</v>
      </c>
      <c r="H6"/>
      <c r="I6"/>
      <c r="J6"/>
      <c r="K6"/>
      <c r="L6"/>
    </row>
    <row r="7" spans="1:12" ht="14.25">
      <c r="A7" s="120">
        <f>IF($C7&gt;0,IF($C7=$C6,$A6,COUNTIFS($B$4:$B7,$B7)),"-")</f>
        <v>3</v>
      </c>
      <c r="B7" s="139" t="s">
        <v>7</v>
      </c>
      <c r="C7" s="139">
        <v>135</v>
      </c>
      <c r="D7" s="161" t="s">
        <v>1233</v>
      </c>
      <c r="E7" s="161" t="s">
        <v>48</v>
      </c>
      <c r="F7" s="159">
        <v>15</v>
      </c>
      <c r="G7" s="159">
        <v>120</v>
      </c>
      <c r="H7"/>
      <c r="I7"/>
      <c r="J7"/>
      <c r="K7"/>
      <c r="L7"/>
    </row>
    <row r="8" spans="1:12" ht="14.25">
      <c r="A8" s="120">
        <f>IF($C8&gt;0,IF($C8=$C7,$A7,COUNTIFS($B$4:$B8,$B8)),"-")</f>
        <v>3</v>
      </c>
      <c r="B8" s="139" t="s">
        <v>7</v>
      </c>
      <c r="C8" s="139">
        <v>135</v>
      </c>
      <c r="D8" s="161" t="s">
        <v>1318</v>
      </c>
      <c r="E8" s="161" t="s">
        <v>48</v>
      </c>
      <c r="F8" s="159">
        <v>15</v>
      </c>
      <c r="G8" s="159">
        <v>120</v>
      </c>
      <c r="H8"/>
      <c r="I8"/>
      <c r="J8"/>
      <c r="K8"/>
      <c r="L8"/>
    </row>
    <row r="9" spans="1:12" ht="14.25">
      <c r="A9" s="120">
        <f>IF($C9&gt;0,IF($C9=$C8,$A8,COUNTIFS($B$4:$B9,$B9)),"-")</f>
        <v>5</v>
      </c>
      <c r="B9" s="139" t="s">
        <v>7</v>
      </c>
      <c r="C9" s="139">
        <v>115</v>
      </c>
      <c r="D9" s="161" t="s">
        <v>1398</v>
      </c>
      <c r="E9" s="161" t="s">
        <v>48</v>
      </c>
      <c r="F9" s="159">
        <v>15</v>
      </c>
      <c r="G9" s="159">
        <v>100</v>
      </c>
      <c r="H9"/>
      <c r="I9"/>
      <c r="J9"/>
      <c r="K9"/>
      <c r="L9"/>
    </row>
    <row r="10" spans="1:12" ht="14.25">
      <c r="A10" s="120">
        <f>IF($C10&gt;0,IF($C10=$C9,$A9,COUNTIFS($B$4:$B10,$B10)),"-")</f>
        <v>5</v>
      </c>
      <c r="B10" s="139" t="s">
        <v>7</v>
      </c>
      <c r="C10" s="139">
        <v>115</v>
      </c>
      <c r="D10" s="140" t="s">
        <v>1121</v>
      </c>
      <c r="E10" s="140" t="s">
        <v>46</v>
      </c>
      <c r="F10" s="158">
        <v>15</v>
      </c>
      <c r="G10" s="158">
        <v>100</v>
      </c>
      <c r="H10"/>
      <c r="I10"/>
      <c r="J10"/>
      <c r="K10"/>
      <c r="L10"/>
    </row>
    <row r="11" spans="1:12" ht="14.25">
      <c r="A11" s="120">
        <f>IF($C11&gt;0,IF($C11=$C10,$A10,COUNTIFS($B$4:$B11,$B11)),"-")</f>
        <v>7</v>
      </c>
      <c r="B11" s="139" t="s">
        <v>7</v>
      </c>
      <c r="C11" s="139">
        <v>107</v>
      </c>
      <c r="D11" s="161" t="s">
        <v>1355</v>
      </c>
      <c r="E11" s="161" t="s">
        <v>48</v>
      </c>
      <c r="F11" s="159">
        <v>15</v>
      </c>
      <c r="G11" s="159">
        <v>92</v>
      </c>
      <c r="H11"/>
      <c r="I11"/>
      <c r="J11"/>
      <c r="K11"/>
      <c r="L11"/>
    </row>
    <row r="12" spans="1:12" ht="14.25">
      <c r="A12" s="120">
        <f>IF($C12&gt;0,IF($C12=$C11,$A11,COUNTIFS($B$4:$B12,$B12)),"-")</f>
        <v>8</v>
      </c>
      <c r="B12" s="139" t="s">
        <v>7</v>
      </c>
      <c r="C12" s="139">
        <v>102</v>
      </c>
      <c r="D12" s="161" t="s">
        <v>908</v>
      </c>
      <c r="E12" s="161" t="s">
        <v>48</v>
      </c>
      <c r="F12" s="159">
        <v>15</v>
      </c>
      <c r="G12" s="159">
        <v>87</v>
      </c>
      <c r="H12"/>
      <c r="I12"/>
      <c r="J12"/>
      <c r="K12"/>
      <c r="L12"/>
    </row>
    <row r="13" spans="1:12" ht="14.25">
      <c r="A13" s="120">
        <f>IF($C13&gt;0,IF($C13=$C12,$A12,COUNTIFS($B$4:$B13,$B13)),"-")</f>
        <v>9</v>
      </c>
      <c r="B13" s="139" t="s">
        <v>7</v>
      </c>
      <c r="C13" s="139">
        <v>97</v>
      </c>
      <c r="D13" s="140" t="s">
        <v>1476</v>
      </c>
      <c r="E13" s="140" t="s">
        <v>52</v>
      </c>
      <c r="F13" s="158">
        <v>15</v>
      </c>
      <c r="G13" s="158">
        <v>82</v>
      </c>
      <c r="H13"/>
      <c r="I13"/>
      <c r="J13"/>
      <c r="K13"/>
      <c r="L13"/>
    </row>
    <row r="14" spans="1:12" ht="14.25">
      <c r="A14" s="120">
        <f>IF($C14&gt;0,IF($C14=$C13,$A13,COUNTIFS($B$4:$B14,$B14)),"-")</f>
        <v>10</v>
      </c>
      <c r="B14" s="139" t="s">
        <v>7</v>
      </c>
      <c r="C14" s="139">
        <v>75</v>
      </c>
      <c r="D14" s="140" t="s">
        <v>963</v>
      </c>
      <c r="E14" s="140" t="s">
        <v>46</v>
      </c>
      <c r="F14" s="158">
        <v>15</v>
      </c>
      <c r="G14" s="158">
        <v>60</v>
      </c>
      <c r="H14"/>
      <c r="I14"/>
      <c r="J14"/>
      <c r="K14"/>
      <c r="L14"/>
    </row>
    <row r="15" spans="1:12" ht="14.25">
      <c r="A15" s="120">
        <f>IF($C15&gt;0,IF($C15=$C14,$A14,COUNTIFS($B$4:$B15,$B15)),"-")</f>
        <v>11</v>
      </c>
      <c r="B15" s="139" t="s">
        <v>7</v>
      </c>
      <c r="C15" s="139">
        <v>69</v>
      </c>
      <c r="D15" s="140" t="s">
        <v>1159</v>
      </c>
      <c r="E15" s="140" t="s">
        <v>43</v>
      </c>
      <c r="F15" s="158">
        <v>0</v>
      </c>
      <c r="G15" s="158">
        <v>69</v>
      </c>
      <c r="H15"/>
      <c r="I15"/>
      <c r="J15"/>
      <c r="K15"/>
      <c r="L15"/>
    </row>
    <row r="16" spans="1:12" ht="14.25">
      <c r="A16" s="120">
        <f>IF($C16&gt;0,IF($C16=$C15,$A15,COUNTIFS($B$4:$B16,$B16)),"-")</f>
        <v>12</v>
      </c>
      <c r="B16" s="139" t="s">
        <v>7</v>
      </c>
      <c r="C16" s="139">
        <v>65</v>
      </c>
      <c r="D16" s="140" t="s">
        <v>764</v>
      </c>
      <c r="E16" s="140" t="s">
        <v>43</v>
      </c>
      <c r="F16" s="158">
        <v>0</v>
      </c>
      <c r="G16" s="158">
        <v>65</v>
      </c>
      <c r="H16"/>
      <c r="I16"/>
      <c r="J16"/>
      <c r="K16"/>
      <c r="L16"/>
    </row>
    <row r="17" spans="1:12" ht="14.25">
      <c r="A17" s="120">
        <f>IF($C17&gt;0,IF($C17=$C16,$A16,COUNTIFS($B$4:$B17,$B17)),"-")</f>
        <v>13</v>
      </c>
      <c r="B17" s="139" t="s">
        <v>7</v>
      </c>
      <c r="C17" s="139">
        <v>55</v>
      </c>
      <c r="D17" s="161" t="s">
        <v>937</v>
      </c>
      <c r="E17" s="161" t="s">
        <v>48</v>
      </c>
      <c r="F17" s="159">
        <v>15</v>
      </c>
      <c r="G17" s="159">
        <v>40</v>
      </c>
      <c r="H17"/>
      <c r="I17"/>
      <c r="J17"/>
      <c r="K17"/>
      <c r="L17"/>
    </row>
    <row r="18" spans="1:12" ht="14.25">
      <c r="A18" s="120">
        <f>IF($C18&gt;0,IF($C18=$C17,$A17,COUNTIFS($B$4:$B18,$B18)),"-")</f>
        <v>14</v>
      </c>
      <c r="B18" s="139" t="s">
        <v>7</v>
      </c>
      <c r="C18" s="139">
        <v>53</v>
      </c>
      <c r="D18" s="140" t="s">
        <v>985</v>
      </c>
      <c r="E18" s="140" t="s">
        <v>43</v>
      </c>
      <c r="F18" s="158">
        <v>0</v>
      </c>
      <c r="G18" s="158">
        <v>53</v>
      </c>
      <c r="H18"/>
      <c r="I18"/>
      <c r="J18"/>
      <c r="K18"/>
      <c r="L18"/>
    </row>
    <row r="19" spans="1:12" ht="14.25">
      <c r="A19" s="120">
        <f>IF($C19&gt;0,IF($C19=$C18,$A18,COUNTIFS($B$4:$B19,$B19)),"-")</f>
        <v>15</v>
      </c>
      <c r="B19" s="139" t="s">
        <v>7</v>
      </c>
      <c r="C19" s="139">
        <v>51</v>
      </c>
      <c r="D19" s="140" t="s">
        <v>555</v>
      </c>
      <c r="E19" s="140" t="s">
        <v>43</v>
      </c>
      <c r="F19" s="158">
        <v>0</v>
      </c>
      <c r="G19" s="158">
        <v>51</v>
      </c>
      <c r="H19"/>
      <c r="I19"/>
      <c r="J19"/>
      <c r="K19"/>
      <c r="L19"/>
    </row>
    <row r="20" spans="1:12" ht="14.25">
      <c r="A20" s="120">
        <f>IF($C20&gt;0,IF($C20=$C19,$A19,COUNTIFS($B$4:$B20,$B20)),"-")</f>
        <v>15</v>
      </c>
      <c r="B20" s="139" t="s">
        <v>7</v>
      </c>
      <c r="C20" s="139">
        <v>51</v>
      </c>
      <c r="D20" s="161" t="s">
        <v>1221</v>
      </c>
      <c r="E20" s="161" t="s">
        <v>48</v>
      </c>
      <c r="F20" s="159">
        <v>15</v>
      </c>
      <c r="G20" s="159">
        <v>36</v>
      </c>
      <c r="H20"/>
      <c r="I20"/>
      <c r="J20"/>
      <c r="K20"/>
      <c r="L20"/>
    </row>
    <row r="21" spans="1:12" ht="14.25">
      <c r="A21" s="120">
        <f>IF($C21&gt;0,IF($C21=$C20,$A20,COUNTIFS($B$4:$B21,$B21)),"-")</f>
        <v>17</v>
      </c>
      <c r="B21" s="139" t="s">
        <v>7</v>
      </c>
      <c r="C21" s="139">
        <v>47</v>
      </c>
      <c r="D21" s="140" t="s">
        <v>1006</v>
      </c>
      <c r="E21" s="140" t="s">
        <v>58</v>
      </c>
      <c r="F21" s="158">
        <v>15</v>
      </c>
      <c r="G21" s="158">
        <v>32</v>
      </c>
      <c r="H21"/>
      <c r="I21"/>
      <c r="J21"/>
      <c r="K21"/>
      <c r="L21"/>
    </row>
    <row r="22" spans="1:12" ht="14.25">
      <c r="A22" s="120">
        <f>IF($C22&gt;0,IF($C22=$C21,$A21,COUNTIFS($B$4:$B22,$B22)),"-")</f>
        <v>18</v>
      </c>
      <c r="B22" s="139" t="s">
        <v>7</v>
      </c>
      <c r="C22" s="139">
        <v>46</v>
      </c>
      <c r="D22" s="140" t="s">
        <v>807</v>
      </c>
      <c r="E22" s="140" t="s">
        <v>52</v>
      </c>
      <c r="F22" s="158">
        <v>15</v>
      </c>
      <c r="G22" s="158">
        <v>31</v>
      </c>
      <c r="H22"/>
      <c r="I22"/>
      <c r="J22"/>
      <c r="K22"/>
      <c r="L22"/>
    </row>
    <row r="23" spans="1:12" ht="14.25">
      <c r="A23" s="120">
        <f>IF($C23&gt;0,IF($C23=$C22,$A22,COUNTIFS($B$4:$B23,$B23)),"-")</f>
        <v>19</v>
      </c>
      <c r="B23" s="139" t="s">
        <v>7</v>
      </c>
      <c r="C23" s="139">
        <v>45</v>
      </c>
      <c r="D23" s="140" t="s">
        <v>791</v>
      </c>
      <c r="E23" s="140" t="s">
        <v>52</v>
      </c>
      <c r="F23" s="158">
        <v>15</v>
      </c>
      <c r="G23" s="158">
        <v>30</v>
      </c>
      <c r="H23"/>
      <c r="I23"/>
      <c r="J23"/>
      <c r="K23"/>
      <c r="L23"/>
    </row>
    <row r="24" spans="1:12" ht="14.25">
      <c r="A24" s="120">
        <f>IF($C24&gt;0,IF($C24=$C23,$A23,COUNTIFS($B$4:$B24,$B24)),"-")</f>
        <v>20</v>
      </c>
      <c r="B24" s="139" t="s">
        <v>7</v>
      </c>
      <c r="C24" s="139">
        <v>43</v>
      </c>
      <c r="D24" s="140" t="s">
        <v>359</v>
      </c>
      <c r="E24" s="140" t="s">
        <v>43</v>
      </c>
      <c r="F24" s="158">
        <v>0</v>
      </c>
      <c r="G24" s="158">
        <v>43</v>
      </c>
      <c r="H24"/>
      <c r="I24"/>
      <c r="J24"/>
      <c r="K24"/>
      <c r="L24"/>
    </row>
    <row r="25" spans="1:12" ht="14.25">
      <c r="A25" s="120">
        <f>IF($C25&gt;0,IF($C25=$C24,$A24,COUNTIFS($B$4:$B25,$B25)),"-")</f>
        <v>21</v>
      </c>
      <c r="B25" s="139" t="s">
        <v>7</v>
      </c>
      <c r="C25" s="139">
        <v>42</v>
      </c>
      <c r="D25" s="140" t="s">
        <v>1224</v>
      </c>
      <c r="E25" s="140" t="s">
        <v>43</v>
      </c>
      <c r="F25" s="158">
        <v>0</v>
      </c>
      <c r="G25" s="158">
        <v>42</v>
      </c>
      <c r="H25"/>
      <c r="I25"/>
      <c r="J25"/>
      <c r="K25"/>
      <c r="L25"/>
    </row>
    <row r="26" spans="1:12" ht="14.25">
      <c r="A26" s="120">
        <f>IF($C26&gt;0,IF($C26=$C25,$A25,COUNTIFS($B$4:$B26,$B26)),"-")</f>
        <v>22</v>
      </c>
      <c r="B26" s="139" t="s">
        <v>7</v>
      </c>
      <c r="C26" s="139">
        <v>41</v>
      </c>
      <c r="D26" s="140" t="s">
        <v>1453</v>
      </c>
      <c r="E26" s="140" t="s">
        <v>52</v>
      </c>
      <c r="F26" s="158">
        <v>15</v>
      </c>
      <c r="G26" s="158">
        <v>26</v>
      </c>
      <c r="H26"/>
      <c r="I26"/>
      <c r="J26"/>
      <c r="K26"/>
      <c r="L26"/>
    </row>
    <row r="27" spans="1:12" ht="14.25">
      <c r="A27" s="120">
        <f>IF($C27&gt;0,IF($C27=$C26,$A26,COUNTIFS($B$4:$B27,$B27)),"-")</f>
        <v>23</v>
      </c>
      <c r="B27" s="139" t="s">
        <v>7</v>
      </c>
      <c r="C27" s="139">
        <v>38</v>
      </c>
      <c r="D27" s="161" t="s">
        <v>563</v>
      </c>
      <c r="E27" s="161" t="s">
        <v>48</v>
      </c>
      <c r="F27" s="159">
        <v>15</v>
      </c>
      <c r="G27" s="159">
        <v>23</v>
      </c>
      <c r="H27"/>
      <c r="I27"/>
      <c r="J27"/>
      <c r="K27"/>
      <c r="L27"/>
    </row>
    <row r="28" spans="1:12" ht="14.25">
      <c r="A28" s="120">
        <f>IF($C28&gt;0,IF($C28=$C27,$A27,COUNTIFS($B$4:$B28,$B28)),"-")</f>
        <v>23</v>
      </c>
      <c r="B28" s="139" t="s">
        <v>7</v>
      </c>
      <c r="C28" s="139">
        <v>38</v>
      </c>
      <c r="D28" s="140" t="s">
        <v>609</v>
      </c>
      <c r="E28" s="140" t="s">
        <v>43</v>
      </c>
      <c r="F28" s="158">
        <v>0</v>
      </c>
      <c r="G28" s="158">
        <v>38</v>
      </c>
      <c r="H28"/>
      <c r="I28"/>
      <c r="J28"/>
      <c r="K28"/>
      <c r="L28"/>
    </row>
    <row r="29" spans="1:12" ht="14.25">
      <c r="A29" s="120">
        <f>IF($C29&gt;0,IF($C29=$C28,$A28,COUNTIFS($B$4:$B29,$B29)),"-")</f>
        <v>23</v>
      </c>
      <c r="B29" s="139" t="s">
        <v>7</v>
      </c>
      <c r="C29" s="139">
        <v>38</v>
      </c>
      <c r="D29" s="140" t="s">
        <v>1054</v>
      </c>
      <c r="E29" s="140" t="s">
        <v>43</v>
      </c>
      <c r="F29" s="158">
        <v>0</v>
      </c>
      <c r="G29" s="158">
        <v>38</v>
      </c>
      <c r="H29"/>
      <c r="I29"/>
      <c r="J29"/>
      <c r="K29"/>
      <c r="L29"/>
    </row>
    <row r="30" spans="1:12" ht="14.25">
      <c r="A30" s="120">
        <f>IF($C30&gt;0,IF($C30=$C29,$A29,COUNTIFS($B$4:$B30,$B30)),"-")</f>
        <v>26</v>
      </c>
      <c r="B30" s="139" t="s">
        <v>7</v>
      </c>
      <c r="C30" s="139">
        <v>37</v>
      </c>
      <c r="D30" s="140" t="s">
        <v>289</v>
      </c>
      <c r="E30" s="140" t="s">
        <v>52</v>
      </c>
      <c r="F30" s="158">
        <v>15</v>
      </c>
      <c r="G30" s="158">
        <v>22</v>
      </c>
      <c r="H30"/>
      <c r="I30"/>
      <c r="J30"/>
      <c r="K30"/>
      <c r="L30"/>
    </row>
    <row r="31" spans="1:12" ht="14.25">
      <c r="A31" s="120">
        <f>IF($C31&gt;0,IF($C31=$C30,$A30,COUNTIFS($B$4:$B31,$B31)),"-")</f>
        <v>27</v>
      </c>
      <c r="B31" s="139" t="s">
        <v>7</v>
      </c>
      <c r="C31" s="139">
        <v>35</v>
      </c>
      <c r="D31" s="140" t="s">
        <v>1266</v>
      </c>
      <c r="E31" s="140" t="s">
        <v>46</v>
      </c>
      <c r="F31" s="158">
        <v>15</v>
      </c>
      <c r="G31" s="158">
        <v>20</v>
      </c>
      <c r="H31"/>
      <c r="I31"/>
      <c r="J31"/>
      <c r="K31"/>
      <c r="L31"/>
    </row>
    <row r="32" spans="1:12" ht="14.25">
      <c r="A32" s="120">
        <f>IF($C32&gt;0,IF($C32=$C31,$A31,COUNTIFS($B$4:$B32,$B32)),"-")</f>
        <v>28</v>
      </c>
      <c r="B32" s="139" t="s">
        <v>7</v>
      </c>
      <c r="C32" s="139">
        <v>34</v>
      </c>
      <c r="D32" s="140" t="s">
        <v>1098</v>
      </c>
      <c r="E32" s="140" t="s">
        <v>43</v>
      </c>
      <c r="F32" s="158">
        <v>0</v>
      </c>
      <c r="G32" s="158">
        <v>34</v>
      </c>
      <c r="H32"/>
      <c r="I32"/>
      <c r="J32"/>
      <c r="K32"/>
      <c r="L32"/>
    </row>
    <row r="33" spans="1:12" ht="14.25">
      <c r="A33" s="120">
        <f>IF($C33&gt;0,IF($C33=$C32,$A32,COUNTIFS($B$4:$B33,$B33)),"-")</f>
        <v>29</v>
      </c>
      <c r="B33" s="139" t="s">
        <v>7</v>
      </c>
      <c r="C33" s="139">
        <v>33</v>
      </c>
      <c r="D33" s="161" t="s">
        <v>1467</v>
      </c>
      <c r="E33" s="161" t="s">
        <v>48</v>
      </c>
      <c r="F33" s="159">
        <v>15</v>
      </c>
      <c r="G33" s="159">
        <v>18</v>
      </c>
      <c r="H33"/>
      <c r="I33"/>
      <c r="J33"/>
      <c r="K33"/>
      <c r="L33"/>
    </row>
    <row r="34" spans="1:12" ht="14.25">
      <c r="A34" s="120">
        <f>IF($C34&gt;0,IF($C34=$C33,$A33,COUNTIFS($B$4:$B34,$B34)),"-")</f>
        <v>29</v>
      </c>
      <c r="B34" s="139" t="s">
        <v>7</v>
      </c>
      <c r="C34" s="139">
        <v>33</v>
      </c>
      <c r="D34" s="140" t="s">
        <v>507</v>
      </c>
      <c r="E34" s="140" t="s">
        <v>43</v>
      </c>
      <c r="F34" s="158">
        <v>0</v>
      </c>
      <c r="G34" s="158">
        <v>33</v>
      </c>
      <c r="H34"/>
      <c r="I34"/>
      <c r="J34"/>
      <c r="K34"/>
      <c r="L34"/>
    </row>
    <row r="35" spans="1:12" ht="14.25">
      <c r="A35" s="120">
        <f>IF($C35&gt;0,IF($C35=$C34,$A34,COUNTIFS($B$4:$B35,$B35)),"-")</f>
        <v>29</v>
      </c>
      <c r="B35" s="139" t="s">
        <v>7</v>
      </c>
      <c r="C35" s="139">
        <v>33</v>
      </c>
      <c r="D35" s="161" t="s">
        <v>1147</v>
      </c>
      <c r="E35" s="161" t="s">
        <v>48</v>
      </c>
      <c r="F35" s="159">
        <v>15</v>
      </c>
      <c r="G35" s="159">
        <v>18</v>
      </c>
      <c r="H35"/>
      <c r="I35"/>
      <c r="J35"/>
      <c r="K35"/>
      <c r="L35"/>
    </row>
    <row r="36" spans="1:12" ht="14.25">
      <c r="A36" s="120">
        <f>IF($C36&gt;0,IF($C36=$C35,$A35,COUNTIFS($B$4:$B36,$B36)),"-")</f>
        <v>29</v>
      </c>
      <c r="B36" s="139" t="s">
        <v>7</v>
      </c>
      <c r="C36" s="139">
        <v>33</v>
      </c>
      <c r="D36" s="140" t="s">
        <v>576</v>
      </c>
      <c r="E36" s="140" t="s">
        <v>58</v>
      </c>
      <c r="F36" s="158">
        <v>15</v>
      </c>
      <c r="G36" s="158">
        <v>18</v>
      </c>
      <c r="H36"/>
      <c r="I36"/>
      <c r="J36"/>
      <c r="K36"/>
      <c r="L36"/>
    </row>
    <row r="37" spans="1:12" ht="14.25">
      <c r="A37" s="120">
        <f>IF($C37&gt;0,IF($C37=$C36,$A36,COUNTIFS($B$4:$B37,$B37)),"-")</f>
        <v>33</v>
      </c>
      <c r="B37" s="139" t="s">
        <v>7</v>
      </c>
      <c r="C37" s="139">
        <v>31</v>
      </c>
      <c r="D37" s="140" t="s">
        <v>370</v>
      </c>
      <c r="E37" s="140" t="s">
        <v>43</v>
      </c>
      <c r="F37" s="158">
        <v>0</v>
      </c>
      <c r="G37" s="158">
        <v>31</v>
      </c>
      <c r="H37"/>
      <c r="I37"/>
      <c r="J37"/>
      <c r="K37"/>
      <c r="L37"/>
    </row>
    <row r="38" spans="1:12" ht="14.25">
      <c r="A38" s="120">
        <f>IF($C38&gt;0,IF($C38=$C37,$A37,COUNTIFS($B$4:$B38,$B38)),"-")</f>
        <v>33</v>
      </c>
      <c r="B38" s="139" t="s">
        <v>7</v>
      </c>
      <c r="C38" s="139">
        <v>31</v>
      </c>
      <c r="D38" s="140" t="s">
        <v>198</v>
      </c>
      <c r="E38" s="140" t="s">
        <v>46</v>
      </c>
      <c r="F38" s="158">
        <v>15</v>
      </c>
      <c r="G38" s="158">
        <v>16</v>
      </c>
      <c r="H38"/>
      <c r="I38"/>
      <c r="J38"/>
      <c r="K38"/>
      <c r="L38"/>
    </row>
    <row r="39" spans="1:12" ht="14.25">
      <c r="A39" s="120">
        <f>IF($C39&gt;0,IF($C39=$C38,$A38,COUNTIFS($B$4:$B39,$B39)),"-")</f>
        <v>35</v>
      </c>
      <c r="B39" s="139" t="s">
        <v>7</v>
      </c>
      <c r="C39" s="139">
        <v>30</v>
      </c>
      <c r="D39" s="161" t="s">
        <v>225</v>
      </c>
      <c r="E39" s="161" t="s">
        <v>48</v>
      </c>
      <c r="F39" s="159">
        <v>15</v>
      </c>
      <c r="G39" s="159">
        <v>15</v>
      </c>
      <c r="H39"/>
      <c r="I39"/>
      <c r="J39"/>
      <c r="K39"/>
      <c r="L39"/>
    </row>
    <row r="40" spans="1:12" ht="14.25">
      <c r="A40" s="120">
        <f>IF($C40&gt;0,IF($C40=$C39,$A39,COUNTIFS($B$4:$B40,$B40)),"-")</f>
        <v>35</v>
      </c>
      <c r="B40" s="139" t="s">
        <v>7</v>
      </c>
      <c r="C40" s="139">
        <v>30</v>
      </c>
      <c r="D40" s="140" t="s">
        <v>952</v>
      </c>
      <c r="E40" s="140" t="s">
        <v>46</v>
      </c>
      <c r="F40" s="158">
        <v>15</v>
      </c>
      <c r="G40" s="158">
        <v>15</v>
      </c>
      <c r="H40"/>
      <c r="I40"/>
      <c r="J40"/>
      <c r="K40"/>
      <c r="L40"/>
    </row>
    <row r="41" spans="1:12" ht="14.25">
      <c r="A41" s="120">
        <f>IF($C41&gt;0,IF($C41=$C40,$A40,COUNTIFS($B$4:$B41,$B41)),"-")</f>
        <v>37</v>
      </c>
      <c r="B41" s="139" t="s">
        <v>7</v>
      </c>
      <c r="C41" s="139">
        <v>29</v>
      </c>
      <c r="D41" s="140" t="s">
        <v>1548</v>
      </c>
      <c r="E41" s="140" t="s">
        <v>43</v>
      </c>
      <c r="F41" s="158">
        <v>0</v>
      </c>
      <c r="G41" s="158">
        <v>29</v>
      </c>
      <c r="H41"/>
      <c r="I41"/>
      <c r="J41"/>
      <c r="K41"/>
      <c r="L41"/>
    </row>
    <row r="42" spans="1:12" ht="14.25">
      <c r="A42" s="120">
        <f>IF($C42&gt;0,IF($C42=$C41,$A41,COUNTIFS($B$4:$B42,$B42)),"-")</f>
        <v>37</v>
      </c>
      <c r="B42" s="139" t="s">
        <v>7</v>
      </c>
      <c r="C42" s="139">
        <v>29</v>
      </c>
      <c r="D42" s="140" t="s">
        <v>1075</v>
      </c>
      <c r="E42" s="140" t="s">
        <v>58</v>
      </c>
      <c r="F42" s="158">
        <v>15</v>
      </c>
      <c r="G42" s="158">
        <v>14</v>
      </c>
      <c r="H42"/>
      <c r="I42"/>
      <c r="J42"/>
      <c r="K42"/>
      <c r="L42"/>
    </row>
    <row r="43" spans="1:12" ht="14.25">
      <c r="A43" s="120">
        <f>IF($C43&gt;0,IF($C43=$C42,$A42,COUNTIFS($B$4:$B43,$B43)),"-")</f>
        <v>37</v>
      </c>
      <c r="B43" s="139" t="s">
        <v>7</v>
      </c>
      <c r="C43" s="139">
        <v>29</v>
      </c>
      <c r="D43" s="140" t="s">
        <v>749</v>
      </c>
      <c r="E43" s="140" t="s">
        <v>52</v>
      </c>
      <c r="F43" s="158">
        <v>15</v>
      </c>
      <c r="G43" s="158">
        <v>14</v>
      </c>
      <c r="H43"/>
      <c r="I43"/>
      <c r="J43"/>
      <c r="K43"/>
      <c r="L43"/>
    </row>
    <row r="44" spans="1:12" ht="14.25">
      <c r="A44" s="120">
        <f>IF($C44&gt;0,IF($C44=$C43,$A43,COUNTIFS($B$4:$B44,$B44)),"-")</f>
        <v>40</v>
      </c>
      <c r="B44" s="139" t="s">
        <v>7</v>
      </c>
      <c r="C44" s="139">
        <v>28</v>
      </c>
      <c r="D44" s="161" t="s">
        <v>1204</v>
      </c>
      <c r="E44" s="161" t="s">
        <v>48</v>
      </c>
      <c r="F44" s="159">
        <v>15</v>
      </c>
      <c r="G44" s="159">
        <v>13</v>
      </c>
      <c r="H44"/>
      <c r="I44"/>
      <c r="J44"/>
      <c r="K44"/>
      <c r="L44"/>
    </row>
    <row r="45" spans="1:12" ht="14.25">
      <c r="A45" s="120">
        <f>IF($C45&gt;0,IF($C45=$C44,$A44,COUNTIFS($B$4:$B45,$B45)),"-")</f>
        <v>41</v>
      </c>
      <c r="B45" s="139" t="s">
        <v>7</v>
      </c>
      <c r="C45" s="139">
        <v>27</v>
      </c>
      <c r="D45" s="140" t="s">
        <v>1085</v>
      </c>
      <c r="E45" s="140" t="s">
        <v>43</v>
      </c>
      <c r="F45" s="158">
        <v>0</v>
      </c>
      <c r="G45" s="158">
        <v>27</v>
      </c>
      <c r="H45"/>
      <c r="I45"/>
      <c r="J45"/>
      <c r="K45"/>
      <c r="L45"/>
    </row>
    <row r="46" spans="1:12" ht="14.25">
      <c r="A46" s="120">
        <f>IF($C46&gt;0,IF($C46=$C45,$A45,COUNTIFS($B$4:$B46,$B46)),"-")</f>
        <v>41</v>
      </c>
      <c r="B46" s="139" t="s">
        <v>7</v>
      </c>
      <c r="C46" s="139">
        <v>27</v>
      </c>
      <c r="D46" s="140" t="s">
        <v>1199</v>
      </c>
      <c r="E46" s="140" t="s">
        <v>46</v>
      </c>
      <c r="F46" s="158">
        <v>15</v>
      </c>
      <c r="G46" s="158">
        <v>12</v>
      </c>
      <c r="H46"/>
      <c r="I46"/>
      <c r="J46"/>
      <c r="K46"/>
      <c r="L46"/>
    </row>
    <row r="47" spans="1:12" ht="14.25">
      <c r="A47" s="120">
        <f>IF($C47&gt;0,IF($C47=$C46,$A46,COUNTIFS($B$4:$B47,$B47)),"-")</f>
        <v>43</v>
      </c>
      <c r="B47" s="139" t="s">
        <v>7</v>
      </c>
      <c r="C47" s="139">
        <v>25</v>
      </c>
      <c r="D47" s="140" t="s">
        <v>820</v>
      </c>
      <c r="E47" s="140" t="s">
        <v>43</v>
      </c>
      <c r="F47" s="158">
        <v>0</v>
      </c>
      <c r="G47" s="158">
        <v>25</v>
      </c>
      <c r="H47"/>
      <c r="I47"/>
      <c r="J47"/>
      <c r="K47"/>
      <c r="L47"/>
    </row>
    <row r="48" spans="1:12" ht="14.25">
      <c r="A48" s="120">
        <f>IF($C48&gt;0,IF($C48=$C47,$A47,COUNTIFS($B$4:$B48,$B48)),"-")</f>
        <v>44</v>
      </c>
      <c r="B48" s="139" t="s">
        <v>7</v>
      </c>
      <c r="C48" s="139">
        <v>24</v>
      </c>
      <c r="D48" s="140" t="s">
        <v>438</v>
      </c>
      <c r="E48" s="140" t="s">
        <v>43</v>
      </c>
      <c r="F48" s="158">
        <v>0</v>
      </c>
      <c r="G48" s="158">
        <v>24</v>
      </c>
      <c r="H48"/>
      <c r="I48"/>
      <c r="J48"/>
      <c r="K48"/>
      <c r="L48"/>
    </row>
    <row r="49" spans="1:12" ht="14.25">
      <c r="A49" s="120">
        <f>IF($C49&gt;0,IF($C49=$C48,$A48,COUNTIFS($B$4:$B49,$B49)),"-")</f>
        <v>44</v>
      </c>
      <c r="B49" s="139" t="s">
        <v>7</v>
      </c>
      <c r="C49" s="139">
        <v>24</v>
      </c>
      <c r="D49" s="140" t="s">
        <v>630</v>
      </c>
      <c r="E49" s="140" t="s">
        <v>43</v>
      </c>
      <c r="F49" s="158">
        <v>0</v>
      </c>
      <c r="G49" s="158">
        <v>24</v>
      </c>
      <c r="H49"/>
      <c r="I49"/>
      <c r="J49"/>
      <c r="K49"/>
      <c r="L49"/>
    </row>
    <row r="50" spans="1:12" ht="14.25">
      <c r="A50" s="120">
        <f>IF($C50&gt;0,IF($C50=$C49,$A49,COUNTIFS($B$4:$B50,$B50)),"-")</f>
        <v>46</v>
      </c>
      <c r="B50" s="139" t="s">
        <v>7</v>
      </c>
      <c r="C50" s="139">
        <v>23</v>
      </c>
      <c r="D50" s="140" t="s">
        <v>778</v>
      </c>
      <c r="E50" s="140" t="s">
        <v>43</v>
      </c>
      <c r="F50" s="158">
        <v>0</v>
      </c>
      <c r="G50" s="158">
        <v>23</v>
      </c>
      <c r="H50"/>
      <c r="I50"/>
      <c r="J50"/>
      <c r="K50"/>
      <c r="L50"/>
    </row>
    <row r="51" spans="1:12" ht="14.25">
      <c r="A51" s="120">
        <f>IF($C51&gt;0,IF($C51=$C50,$A50,COUNTIFS($B$4:$B51,$B51)),"-")</f>
        <v>47</v>
      </c>
      <c r="B51" s="139" t="s">
        <v>7</v>
      </c>
      <c r="C51" s="139">
        <v>22</v>
      </c>
      <c r="D51" s="140" t="s">
        <v>34</v>
      </c>
      <c r="E51" s="140" t="s">
        <v>43</v>
      </c>
      <c r="F51" s="158">
        <v>0</v>
      </c>
      <c r="G51" s="158">
        <v>22</v>
      </c>
      <c r="H51"/>
      <c r="I51"/>
      <c r="J51"/>
      <c r="K51"/>
      <c r="L51"/>
    </row>
    <row r="52" spans="1:12" ht="14.25">
      <c r="A52" s="120">
        <f>IF($C52&gt;0,IF($C52=$C51,$A51,COUNTIFS($B$4:$B52,$B52)),"-")</f>
        <v>47</v>
      </c>
      <c r="B52" s="139" t="s">
        <v>7</v>
      </c>
      <c r="C52" s="139">
        <v>22</v>
      </c>
      <c r="D52" s="140" t="s">
        <v>642</v>
      </c>
      <c r="E52" s="140" t="s">
        <v>43</v>
      </c>
      <c r="F52" s="158">
        <v>0</v>
      </c>
      <c r="G52" s="158">
        <v>22</v>
      </c>
      <c r="H52"/>
      <c r="I52"/>
      <c r="J52"/>
      <c r="K52"/>
      <c r="L52"/>
    </row>
    <row r="53" spans="1:12" ht="14.25">
      <c r="A53" s="120">
        <f>IF($C53&gt;0,IF($C53=$C52,$A52,COUNTIFS($B$4:$B53,$B53)),"-")</f>
        <v>49</v>
      </c>
      <c r="B53" s="139" t="s">
        <v>7</v>
      </c>
      <c r="C53" s="139">
        <v>20</v>
      </c>
      <c r="D53" s="140" t="s">
        <v>853</v>
      </c>
      <c r="E53" s="140" t="s">
        <v>43</v>
      </c>
      <c r="F53" s="158">
        <v>0</v>
      </c>
      <c r="G53" s="158">
        <v>20</v>
      </c>
      <c r="H53"/>
      <c r="I53"/>
      <c r="J53"/>
      <c r="K53"/>
      <c r="L53"/>
    </row>
    <row r="54" spans="1:12" ht="14.25">
      <c r="A54" s="120">
        <f>IF($C54&gt;0,IF($C54=$C53,$A53,COUNTIFS($B$4:$B54,$B54)),"-")</f>
        <v>50</v>
      </c>
      <c r="B54" s="139" t="s">
        <v>7</v>
      </c>
      <c r="C54" s="139">
        <v>19</v>
      </c>
      <c r="D54" s="140" t="s">
        <v>1290</v>
      </c>
      <c r="E54" s="140" t="s">
        <v>43</v>
      </c>
      <c r="F54" s="158">
        <v>0</v>
      </c>
      <c r="G54" s="158">
        <v>19</v>
      </c>
      <c r="H54"/>
      <c r="I54"/>
      <c r="J54"/>
      <c r="K54"/>
      <c r="L54"/>
    </row>
    <row r="55" spans="1:12" ht="14.25">
      <c r="A55" s="120">
        <f>IF($C55&gt;0,IF($C55=$C54,$A54,COUNTIFS($B$4:$B55,$B55)),"-")</f>
        <v>50</v>
      </c>
      <c r="B55" s="139" t="s">
        <v>7</v>
      </c>
      <c r="C55" s="139">
        <v>19</v>
      </c>
      <c r="D55" s="161" t="s">
        <v>955</v>
      </c>
      <c r="E55" s="161" t="s">
        <v>48</v>
      </c>
      <c r="F55" s="159">
        <v>15</v>
      </c>
      <c r="G55" s="159">
        <v>4</v>
      </c>
      <c r="H55"/>
      <c r="I55"/>
      <c r="J55"/>
      <c r="K55"/>
      <c r="L55"/>
    </row>
    <row r="56" spans="1:12" ht="14.25">
      <c r="A56" s="120">
        <f>IF($C56&gt;0,IF($C56=$C55,$A55,COUNTIFS($B$4:$B56,$B56)),"-")</f>
        <v>52</v>
      </c>
      <c r="B56" s="139" t="s">
        <v>7</v>
      </c>
      <c r="C56" s="139">
        <v>18</v>
      </c>
      <c r="D56" s="140" t="s">
        <v>1283</v>
      </c>
      <c r="E56" s="140" t="s">
        <v>52</v>
      </c>
      <c r="F56" s="158">
        <v>15</v>
      </c>
      <c r="G56" s="158">
        <v>3</v>
      </c>
      <c r="H56"/>
      <c r="I56"/>
      <c r="J56"/>
      <c r="K56"/>
      <c r="L56"/>
    </row>
    <row r="57" spans="1:12" ht="14.25">
      <c r="A57" s="120">
        <f>IF($C57&gt;0,IF($C57=$C56,$A56,COUNTIFS($B$4:$B57,$B57)),"-")</f>
        <v>52</v>
      </c>
      <c r="B57" s="139" t="s">
        <v>7</v>
      </c>
      <c r="C57" s="139">
        <v>18</v>
      </c>
      <c r="D57" s="140" t="s">
        <v>606</v>
      </c>
      <c r="E57" s="140" t="s">
        <v>43</v>
      </c>
      <c r="F57" s="158">
        <v>0</v>
      </c>
      <c r="G57" s="158">
        <v>18</v>
      </c>
      <c r="H57"/>
      <c r="I57"/>
      <c r="J57"/>
      <c r="K57"/>
      <c r="L57"/>
    </row>
    <row r="58" spans="1:12" ht="14.25">
      <c r="A58" s="120">
        <f>IF($C58&gt;0,IF($C58=$C57,$A57,COUNTIFS($B$4:$B58,$B58)),"-")</f>
        <v>54</v>
      </c>
      <c r="B58" s="139" t="s">
        <v>7</v>
      </c>
      <c r="C58" s="139">
        <v>17</v>
      </c>
      <c r="D58" s="140" t="s">
        <v>1269</v>
      </c>
      <c r="E58" s="140" t="s">
        <v>43</v>
      </c>
      <c r="F58" s="158">
        <v>0</v>
      </c>
      <c r="G58" s="158">
        <v>17</v>
      </c>
      <c r="H58"/>
      <c r="I58"/>
      <c r="J58"/>
      <c r="K58"/>
      <c r="L58"/>
    </row>
    <row r="59" spans="1:12" ht="14.25">
      <c r="A59" s="120">
        <f>IF($C59&gt;0,IF($C59=$C58,$A58,COUNTIFS($B$4:$B59,$B59)),"-")</f>
        <v>54</v>
      </c>
      <c r="B59" s="139" t="s">
        <v>7</v>
      </c>
      <c r="C59" s="139">
        <v>17</v>
      </c>
      <c r="D59" s="140" t="s">
        <v>273</v>
      </c>
      <c r="E59" s="140" t="s">
        <v>43</v>
      </c>
      <c r="F59" s="158">
        <v>0</v>
      </c>
      <c r="G59" s="158">
        <v>17</v>
      </c>
      <c r="H59"/>
      <c r="I59"/>
      <c r="J59"/>
      <c r="K59"/>
      <c r="L59"/>
    </row>
    <row r="60" spans="1:12" ht="14.25">
      <c r="A60" s="120">
        <f>IF($C60&gt;0,IF($C60=$C59,$A59,COUNTIFS($B$4:$B60,$B60)),"-")</f>
        <v>54</v>
      </c>
      <c r="B60" s="139" t="s">
        <v>7</v>
      </c>
      <c r="C60" s="139">
        <v>17</v>
      </c>
      <c r="D60" s="161" t="s">
        <v>1434</v>
      </c>
      <c r="E60" s="161" t="s">
        <v>48</v>
      </c>
      <c r="F60" s="159">
        <v>15</v>
      </c>
      <c r="G60" s="159">
        <v>2</v>
      </c>
      <c r="H60"/>
      <c r="I60"/>
      <c r="J60"/>
      <c r="K60"/>
      <c r="L60"/>
    </row>
    <row r="61" spans="1:12" ht="14.25">
      <c r="A61" s="120">
        <f>IF($C61&gt;0,IF($C61=$C60,$A60,COUNTIFS($B$4:$B61,$B61)),"-")</f>
        <v>54</v>
      </c>
      <c r="B61" s="139" t="s">
        <v>7</v>
      </c>
      <c r="C61" s="139">
        <v>17</v>
      </c>
      <c r="D61" s="140" t="s">
        <v>1214</v>
      </c>
      <c r="E61" s="140" t="s">
        <v>43</v>
      </c>
      <c r="F61" s="158">
        <v>0</v>
      </c>
      <c r="G61" s="158">
        <v>17</v>
      </c>
      <c r="H61"/>
      <c r="I61"/>
      <c r="J61"/>
      <c r="K61"/>
      <c r="L61"/>
    </row>
    <row r="62" spans="1:12" ht="14.25">
      <c r="A62" s="120">
        <f>IF($C62&gt;0,IF($C62=$C61,$A61,COUNTIFS($B$4:$B62,$B62)),"-")</f>
        <v>54</v>
      </c>
      <c r="B62" s="139" t="s">
        <v>7</v>
      </c>
      <c r="C62" s="139">
        <v>17</v>
      </c>
      <c r="D62" s="140" t="s">
        <v>850</v>
      </c>
      <c r="E62" s="140" t="s">
        <v>43</v>
      </c>
      <c r="F62" s="158">
        <v>0</v>
      </c>
      <c r="G62" s="158">
        <v>17</v>
      </c>
      <c r="H62"/>
      <c r="I62"/>
      <c r="J62"/>
      <c r="K62"/>
      <c r="L62"/>
    </row>
    <row r="63" spans="1:12" ht="14.25">
      <c r="A63" s="120">
        <f>IF($C63&gt;0,IF($C63=$C62,$A62,COUNTIFS($B$4:$B63,$B63)),"-")</f>
        <v>59</v>
      </c>
      <c r="B63" s="139" t="s">
        <v>7</v>
      </c>
      <c r="C63" s="139">
        <v>16</v>
      </c>
      <c r="D63" s="140" t="s">
        <v>1023</v>
      </c>
      <c r="E63" s="140" t="s">
        <v>43</v>
      </c>
      <c r="F63" s="158">
        <v>0</v>
      </c>
      <c r="G63" s="158">
        <v>16</v>
      </c>
      <c r="H63"/>
      <c r="I63"/>
      <c r="J63"/>
      <c r="K63"/>
      <c r="L63"/>
    </row>
    <row r="64" spans="1:12" ht="14.25">
      <c r="A64" s="120">
        <f>IF($C64&gt;0,IF($C64=$C63,$A63,COUNTIFS($B$4:$B64,$B64)),"-")</f>
        <v>59</v>
      </c>
      <c r="B64" s="139" t="s">
        <v>7</v>
      </c>
      <c r="C64" s="139">
        <v>16</v>
      </c>
      <c r="D64" s="161" t="s">
        <v>282</v>
      </c>
      <c r="E64" s="161" t="s">
        <v>48</v>
      </c>
      <c r="F64" s="159">
        <v>15</v>
      </c>
      <c r="G64" s="159">
        <v>1</v>
      </c>
      <c r="H64"/>
      <c r="I64"/>
      <c r="J64"/>
      <c r="K64"/>
      <c r="L64"/>
    </row>
    <row r="65" spans="1:12" ht="14.25">
      <c r="A65" s="120">
        <f>IF($C65&gt;0,IF($C65=$C64,$A64,COUNTIFS($B$4:$B65,$B65)),"-")</f>
        <v>61</v>
      </c>
      <c r="B65" s="139" t="s">
        <v>7</v>
      </c>
      <c r="C65" s="139">
        <v>15</v>
      </c>
      <c r="D65" s="140" t="s">
        <v>1583</v>
      </c>
      <c r="E65" s="140" t="s">
        <v>43</v>
      </c>
      <c r="F65" s="158">
        <v>0</v>
      </c>
      <c r="G65" s="158">
        <v>15</v>
      </c>
      <c r="H65"/>
      <c r="I65"/>
      <c r="J65"/>
      <c r="K65"/>
      <c r="L65"/>
    </row>
    <row r="66" spans="1:12" ht="14.25">
      <c r="A66" s="120">
        <f>IF($C66&gt;0,IF($C66=$C65,$A65,COUNTIFS($B$4:$B66,$B66)),"-")</f>
        <v>61</v>
      </c>
      <c r="B66" s="139" t="s">
        <v>7</v>
      </c>
      <c r="C66" s="139">
        <v>15</v>
      </c>
      <c r="D66" s="140" t="s">
        <v>261</v>
      </c>
      <c r="E66" s="140" t="s">
        <v>43</v>
      </c>
      <c r="F66" s="158">
        <v>0</v>
      </c>
      <c r="G66" s="158">
        <v>15</v>
      </c>
      <c r="H66"/>
      <c r="I66"/>
      <c r="J66"/>
      <c r="K66"/>
      <c r="L66"/>
    </row>
    <row r="67" spans="1:12" ht="14.25">
      <c r="A67" s="120">
        <f>IF($C67&gt;0,IF($C67=$C66,$A66,COUNTIFS($B$4:$B67,$B67)),"-")</f>
        <v>63</v>
      </c>
      <c r="B67" s="139" t="s">
        <v>7</v>
      </c>
      <c r="C67" s="139">
        <v>14</v>
      </c>
      <c r="D67" s="140" t="s">
        <v>752</v>
      </c>
      <c r="E67" s="140" t="s">
        <v>43</v>
      </c>
      <c r="F67" s="158">
        <v>0</v>
      </c>
      <c r="G67" s="158">
        <v>14</v>
      </c>
      <c r="H67"/>
      <c r="I67"/>
      <c r="J67"/>
      <c r="K67"/>
      <c r="L67"/>
    </row>
    <row r="68" spans="1:12" ht="14.25">
      <c r="A68" s="120">
        <f>IF($C68&gt;0,IF($C68=$C67,$A67,COUNTIFS($B$4:$B68,$B68)),"-")</f>
        <v>64</v>
      </c>
      <c r="B68" s="139" t="s">
        <v>7</v>
      </c>
      <c r="C68" s="139">
        <v>13</v>
      </c>
      <c r="D68" s="140" t="s">
        <v>1030</v>
      </c>
      <c r="E68" s="140" t="s">
        <v>43</v>
      </c>
      <c r="F68" s="158">
        <v>0</v>
      </c>
      <c r="G68" s="158">
        <v>13</v>
      </c>
      <c r="H68"/>
      <c r="I68"/>
      <c r="J68"/>
      <c r="K68"/>
      <c r="L68"/>
    </row>
    <row r="69" spans="1:12" ht="14.25">
      <c r="A69" s="120">
        <f>IF($C69&gt;0,IF($C69=$C68,$A68,COUNTIFS($B$4:$B69,$B69)),"-")</f>
        <v>64</v>
      </c>
      <c r="B69" s="139" t="s">
        <v>7</v>
      </c>
      <c r="C69" s="139">
        <v>13</v>
      </c>
      <c r="D69" s="140" t="s">
        <v>620</v>
      </c>
      <c r="E69" s="140" t="s">
        <v>43</v>
      </c>
      <c r="F69" s="158">
        <v>0</v>
      </c>
      <c r="G69" s="158">
        <v>13</v>
      </c>
      <c r="H69"/>
      <c r="I69"/>
      <c r="J69"/>
      <c r="K69"/>
      <c r="L69"/>
    </row>
    <row r="70" spans="1:12" ht="14.25">
      <c r="A70" s="120">
        <f>IF($C70&gt;0,IF($C70=$C69,$A69,COUNTIFS($B$4:$B70,$B70)),"-")</f>
        <v>66</v>
      </c>
      <c r="B70" s="139" t="s">
        <v>7</v>
      </c>
      <c r="C70" s="139">
        <v>11</v>
      </c>
      <c r="D70" s="140" t="s">
        <v>1438</v>
      </c>
      <c r="E70" s="140" t="s">
        <v>43</v>
      </c>
      <c r="F70" s="158">
        <v>0</v>
      </c>
      <c r="G70" s="158">
        <v>11</v>
      </c>
      <c r="H70"/>
      <c r="I70"/>
      <c r="J70"/>
      <c r="K70"/>
      <c r="L70"/>
    </row>
    <row r="71" spans="1:12" ht="14.25">
      <c r="A71" s="120">
        <f>IF($C71&gt;0,IF($C71=$C70,$A70,COUNTIFS($B$4:$B71,$B71)),"-")</f>
        <v>67</v>
      </c>
      <c r="B71" s="139" t="s">
        <v>7</v>
      </c>
      <c r="C71" s="139">
        <v>9</v>
      </c>
      <c r="D71" s="140" t="s">
        <v>1288</v>
      </c>
      <c r="E71" s="140" t="s">
        <v>43</v>
      </c>
      <c r="F71" s="158">
        <v>0</v>
      </c>
      <c r="G71" s="158">
        <v>9</v>
      </c>
      <c r="H71"/>
      <c r="I71"/>
      <c r="J71"/>
      <c r="K71"/>
      <c r="L71"/>
    </row>
    <row r="72" spans="1:12" ht="14.25">
      <c r="A72" s="120">
        <f>IF($C72&gt;0,IF($C72=$C71,$A71,COUNTIFS($B$4:$B72,$B72)),"-")</f>
        <v>68</v>
      </c>
      <c r="B72" s="139" t="s">
        <v>7</v>
      </c>
      <c r="C72" s="139">
        <v>8</v>
      </c>
      <c r="D72" s="140" t="s">
        <v>775</v>
      </c>
      <c r="E72" s="140" t="s">
        <v>43</v>
      </c>
      <c r="F72" s="158">
        <v>0</v>
      </c>
      <c r="G72" s="158">
        <v>8</v>
      </c>
      <c r="H72"/>
      <c r="I72"/>
      <c r="J72"/>
      <c r="K72"/>
      <c r="L72"/>
    </row>
    <row r="73" spans="1:12" ht="14.25">
      <c r="A73" s="120">
        <f>IF($C73&gt;0,IF($C73=$C72,$A72,COUNTIFS($B$4:$B73,$B73)),"-")</f>
        <v>69</v>
      </c>
      <c r="B73" s="139" t="s">
        <v>7</v>
      </c>
      <c r="C73" s="139">
        <v>6</v>
      </c>
      <c r="D73" s="140" t="s">
        <v>221</v>
      </c>
      <c r="E73" s="140" t="s">
        <v>43</v>
      </c>
      <c r="F73" s="158">
        <v>0</v>
      </c>
      <c r="G73" s="158">
        <v>6</v>
      </c>
      <c r="H73"/>
      <c r="I73"/>
      <c r="J73"/>
      <c r="K73"/>
      <c r="L73"/>
    </row>
    <row r="74" spans="1:12" ht="14.25">
      <c r="A74" s="120">
        <f>IF($C74&gt;0,IF($C74=$C73,$A73,COUNTIFS($B$4:$B74,$B74)),"-")</f>
        <v>70</v>
      </c>
      <c r="B74" s="139" t="s">
        <v>7</v>
      </c>
      <c r="C74" s="139">
        <v>4</v>
      </c>
      <c r="D74" s="140" t="s">
        <v>579</v>
      </c>
      <c r="E74" s="140" t="s">
        <v>43</v>
      </c>
      <c r="F74" s="158">
        <v>0</v>
      </c>
      <c r="G74" s="158">
        <v>4</v>
      </c>
      <c r="H74"/>
      <c r="I74"/>
      <c r="J74"/>
      <c r="K74"/>
      <c r="L74"/>
    </row>
    <row r="75" spans="1:12" ht="14.25">
      <c r="A75" s="120">
        <f>IF($C75&gt;0,IF($C75=$C74,$A74,COUNTIFS($B$4:$B75,$B75)),"-")</f>
        <v>71</v>
      </c>
      <c r="B75" s="139" t="s">
        <v>7</v>
      </c>
      <c r="C75" s="139">
        <v>2</v>
      </c>
      <c r="D75" s="140" t="s">
        <v>1277</v>
      </c>
      <c r="E75" s="140" t="s">
        <v>43</v>
      </c>
      <c r="F75" s="158">
        <v>0</v>
      </c>
      <c r="G75" s="158">
        <v>2</v>
      </c>
      <c r="H75"/>
      <c r="I75"/>
      <c r="J75"/>
      <c r="K75"/>
      <c r="L75"/>
    </row>
    <row r="76" spans="1:12" ht="14.25">
      <c r="A76" s="120">
        <f>IF($C76&gt;0,IF($C76=$C75,$A75,COUNTIFS($B$4:$B76,$B76)),"-")</f>
        <v>72</v>
      </c>
      <c r="B76" s="139" t="s">
        <v>7</v>
      </c>
      <c r="C76" s="139">
        <v>1</v>
      </c>
      <c r="D76" s="140" t="s">
        <v>35</v>
      </c>
      <c r="E76" s="140" t="s">
        <v>43</v>
      </c>
      <c r="F76" s="158">
        <v>0</v>
      </c>
      <c r="G76" s="158">
        <v>1</v>
      </c>
      <c r="H76"/>
      <c r="I76"/>
      <c r="J76"/>
      <c r="K76"/>
      <c r="L76"/>
    </row>
    <row r="77" spans="1:12" ht="14.25">
      <c r="A77" s="120">
        <f>IF($C77&gt;0,IF($C77=$C76,$A76,COUNTIFS($B$4:$B77,$B77)),"-")</f>
        <v>72</v>
      </c>
      <c r="B77" s="139" t="s">
        <v>7</v>
      </c>
      <c r="C77" s="139">
        <v>1</v>
      </c>
      <c r="D77" s="140" t="s">
        <v>350</v>
      </c>
      <c r="E77" s="140" t="s">
        <v>43</v>
      </c>
      <c r="F77" s="158">
        <v>0</v>
      </c>
      <c r="G77" s="158">
        <v>1</v>
      </c>
      <c r="H77"/>
      <c r="I77"/>
      <c r="J77"/>
      <c r="K77"/>
      <c r="L77"/>
    </row>
    <row r="78" spans="1:12" ht="14.25">
      <c r="A78" s="120">
        <f>IF($C78&gt;0,IF($C78=$C77,$A77,COUNTIFS($B$4:$B78,$B78)),"-")</f>
        <v>72</v>
      </c>
      <c r="B78" s="139" t="s">
        <v>7</v>
      </c>
      <c r="C78" s="139">
        <v>1</v>
      </c>
      <c r="D78" s="140" t="s">
        <v>636</v>
      </c>
      <c r="E78" s="140" t="s">
        <v>43</v>
      </c>
      <c r="F78" s="158">
        <v>0</v>
      </c>
      <c r="G78" s="158">
        <v>1</v>
      </c>
      <c r="H78"/>
      <c r="I78"/>
      <c r="J78"/>
      <c r="K78"/>
      <c r="L78"/>
    </row>
    <row r="79" spans="1:12" ht="14.25">
      <c r="A79" s="120">
        <f>IF($C79&gt;0,IF($C79=$C78,$A78,COUNTIFS($B$4:$B79,$B79)),"-")</f>
        <v>72</v>
      </c>
      <c r="B79" s="139" t="s">
        <v>7</v>
      </c>
      <c r="C79" s="139">
        <v>1</v>
      </c>
      <c r="D79" s="140" t="s">
        <v>811</v>
      </c>
      <c r="E79" s="140" t="s">
        <v>43</v>
      </c>
      <c r="F79" s="158">
        <v>0</v>
      </c>
      <c r="G79" s="158">
        <v>1</v>
      </c>
      <c r="H79"/>
      <c r="I79"/>
      <c r="J79"/>
      <c r="K79"/>
      <c r="L79"/>
    </row>
    <row r="80" spans="1:12" ht="14.25">
      <c r="A80" s="120" t="str">
        <f>IF($C80&gt;0,IF($C80=$C79,$A79,COUNTIFS($B$4:$B80,$B80)),"-")</f>
        <v>-</v>
      </c>
      <c r="B80" s="160" t="s">
        <v>2614</v>
      </c>
      <c r="C80" s="160"/>
      <c r="D80" s="160"/>
      <c r="E80" s="160"/>
      <c r="F80" s="158">
        <v>465</v>
      </c>
      <c r="G80" s="158">
        <v>2652</v>
      </c>
      <c r="H80"/>
      <c r="I80"/>
      <c r="J80"/>
      <c r="K80"/>
      <c r="L80"/>
    </row>
    <row r="81" spans="1:12" ht="14.25">
      <c r="A81" s="120">
        <f>IF($C81&gt;0,IF($C81=$C80,$A80,COUNTIFS($B$4:$B81,$B81)),"-")</f>
        <v>1</v>
      </c>
      <c r="B81" s="139" t="s">
        <v>6</v>
      </c>
      <c r="C81" s="139">
        <v>145</v>
      </c>
      <c r="D81" s="140" t="s">
        <v>820</v>
      </c>
      <c r="E81" s="140" t="s">
        <v>43</v>
      </c>
      <c r="F81" s="158">
        <v>0</v>
      </c>
      <c r="G81" s="158">
        <v>145</v>
      </c>
      <c r="H81"/>
      <c r="I81"/>
      <c r="J81"/>
      <c r="K81"/>
      <c r="L81"/>
    </row>
    <row r="82" spans="1:12" ht="14.25">
      <c r="A82" s="120">
        <f>IF($C82&gt;0,IF($C82=$C81,$A81,COUNTIFS($B$4:$B82,$B82)),"-")</f>
        <v>1</v>
      </c>
      <c r="B82" s="139" t="s">
        <v>6</v>
      </c>
      <c r="C82" s="139">
        <v>145</v>
      </c>
      <c r="D82" s="140" t="s">
        <v>667</v>
      </c>
      <c r="E82" s="140" t="s">
        <v>43</v>
      </c>
      <c r="F82" s="158">
        <v>0</v>
      </c>
      <c r="G82" s="158">
        <v>145</v>
      </c>
      <c r="H82"/>
      <c r="I82"/>
      <c r="J82"/>
      <c r="K82"/>
      <c r="L82"/>
    </row>
    <row r="83" spans="1:12" ht="14.25">
      <c r="A83" s="120">
        <f>IF($C83&gt;0,IF($C83=$C82,$A82,COUNTIFS($B$4:$B83,$B83)),"-")</f>
        <v>3</v>
      </c>
      <c r="B83" s="139" t="s">
        <v>6</v>
      </c>
      <c r="C83" s="139">
        <v>122</v>
      </c>
      <c r="D83" s="140" t="s">
        <v>857</v>
      </c>
      <c r="E83" s="140" t="s">
        <v>43</v>
      </c>
      <c r="F83" s="158">
        <v>0</v>
      </c>
      <c r="G83" s="158">
        <v>122</v>
      </c>
      <c r="H83"/>
      <c r="I83"/>
      <c r="J83"/>
      <c r="K83"/>
      <c r="L83"/>
    </row>
    <row r="84" spans="1:12" ht="14.25">
      <c r="A84" s="120">
        <f>IF($C84&gt;0,IF($C84=$C83,$A83,COUNTIFS($B$4:$B84,$B84)),"-")</f>
        <v>4</v>
      </c>
      <c r="B84" s="139" t="s">
        <v>6</v>
      </c>
      <c r="C84" s="139">
        <v>119</v>
      </c>
      <c r="D84" s="140" t="s">
        <v>1121</v>
      </c>
      <c r="E84" s="140" t="s">
        <v>46</v>
      </c>
      <c r="F84" s="158">
        <v>15</v>
      </c>
      <c r="G84" s="158">
        <v>104</v>
      </c>
      <c r="H84"/>
      <c r="I84"/>
      <c r="J84"/>
      <c r="K84"/>
      <c r="L84"/>
    </row>
    <row r="85" spans="1:12" ht="14.25">
      <c r="A85" s="120">
        <f>IF($C85&gt;0,IF($C85=$C84,$A84,COUNTIFS($B$4:$B85,$B85)),"-")</f>
        <v>5</v>
      </c>
      <c r="B85" s="139" t="s">
        <v>6</v>
      </c>
      <c r="C85" s="139">
        <v>106</v>
      </c>
      <c r="D85" s="162" t="s">
        <v>1318</v>
      </c>
      <c r="E85" s="161" t="s">
        <v>48</v>
      </c>
      <c r="F85" s="159">
        <v>15</v>
      </c>
      <c r="G85" s="159">
        <v>91</v>
      </c>
      <c r="H85"/>
      <c r="I85"/>
      <c r="J85"/>
      <c r="K85"/>
      <c r="L85"/>
    </row>
    <row r="86" spans="1:12" ht="14.25">
      <c r="A86" s="120">
        <f>IF($C86&gt;0,IF($C86=$C85,$A85,COUNTIFS($B$4:$B86,$B86)),"-")</f>
        <v>6</v>
      </c>
      <c r="B86" s="139" t="s">
        <v>6</v>
      </c>
      <c r="C86" s="139">
        <v>91</v>
      </c>
      <c r="D86" s="162" t="s">
        <v>1355</v>
      </c>
      <c r="E86" s="161" t="s">
        <v>48</v>
      </c>
      <c r="F86" s="159">
        <v>15</v>
      </c>
      <c r="G86" s="159">
        <v>76</v>
      </c>
      <c r="H86"/>
      <c r="I86"/>
      <c r="J86"/>
      <c r="K86"/>
      <c r="L86"/>
    </row>
    <row r="87" spans="1:12" ht="14.25">
      <c r="A87" s="120">
        <f>IF($C87&gt;0,IF($C87=$C86,$A86,COUNTIFS($B$4:$B87,$B87)),"-")</f>
        <v>7</v>
      </c>
      <c r="B87" s="139" t="s">
        <v>6</v>
      </c>
      <c r="C87" s="139">
        <v>89</v>
      </c>
      <c r="D87" s="162" t="s">
        <v>1233</v>
      </c>
      <c r="E87" s="161" t="s">
        <v>48</v>
      </c>
      <c r="F87" s="159">
        <v>15</v>
      </c>
      <c r="G87" s="159">
        <v>74</v>
      </c>
      <c r="H87"/>
      <c r="I87"/>
      <c r="J87"/>
      <c r="K87"/>
      <c r="L87"/>
    </row>
    <row r="88" spans="1:12" ht="14.25">
      <c r="A88" s="120">
        <f>IF($C88&gt;0,IF($C88=$C87,$A87,COUNTIFS($B$4:$B88,$B88)),"-")</f>
        <v>8</v>
      </c>
      <c r="B88" s="139" t="s">
        <v>6</v>
      </c>
      <c r="C88" s="139">
        <v>73</v>
      </c>
      <c r="D88" s="162" t="s">
        <v>1398</v>
      </c>
      <c r="E88" s="161" t="s">
        <v>48</v>
      </c>
      <c r="F88" s="159">
        <v>15</v>
      </c>
      <c r="G88" s="159">
        <v>58</v>
      </c>
      <c r="H88"/>
      <c r="I88"/>
      <c r="J88"/>
      <c r="K88"/>
      <c r="L88"/>
    </row>
    <row r="89" spans="1:12" ht="14.25">
      <c r="A89" s="120">
        <f>IF($C89&gt;0,IF($C89=$C88,$A88,COUNTIFS($B$4:$B89,$B89)),"-")</f>
        <v>9</v>
      </c>
      <c r="B89" s="139" t="s">
        <v>6</v>
      </c>
      <c r="C89" s="139">
        <v>67</v>
      </c>
      <c r="D89" s="140" t="s">
        <v>1476</v>
      </c>
      <c r="E89" s="140" t="s">
        <v>52</v>
      </c>
      <c r="F89" s="158">
        <v>15</v>
      </c>
      <c r="G89" s="158">
        <v>52</v>
      </c>
      <c r="H89"/>
      <c r="I89"/>
      <c r="J89"/>
      <c r="K89"/>
      <c r="L89"/>
    </row>
    <row r="90" spans="1:12" ht="14.25">
      <c r="A90" s="120">
        <f>IF($C90&gt;0,IF($C90=$C89,$A89,COUNTIFS($B$4:$B90,$B90)),"-")</f>
        <v>10</v>
      </c>
      <c r="B90" s="139" t="s">
        <v>6</v>
      </c>
      <c r="C90" s="139">
        <v>60</v>
      </c>
      <c r="D90" s="162" t="s">
        <v>937</v>
      </c>
      <c r="E90" s="161" t="s">
        <v>48</v>
      </c>
      <c r="F90" s="159">
        <v>15</v>
      </c>
      <c r="G90" s="159">
        <v>45</v>
      </c>
      <c r="H90"/>
      <c r="I90"/>
      <c r="J90"/>
      <c r="K90"/>
      <c r="L90"/>
    </row>
    <row r="91" spans="1:12" ht="14.25">
      <c r="A91" s="120">
        <f>IF($C91&gt;0,IF($C91=$C90,$A90,COUNTIFS($B$4:$B91,$B91)),"-")</f>
        <v>11</v>
      </c>
      <c r="B91" s="139" t="s">
        <v>6</v>
      </c>
      <c r="C91" s="139">
        <v>54</v>
      </c>
      <c r="D91" s="140" t="s">
        <v>985</v>
      </c>
      <c r="E91" s="140" t="s">
        <v>43</v>
      </c>
      <c r="F91" s="158">
        <v>0</v>
      </c>
      <c r="G91" s="158">
        <v>54</v>
      </c>
      <c r="H91"/>
      <c r="I91"/>
      <c r="J91"/>
      <c r="K91"/>
      <c r="L91"/>
    </row>
    <row r="92" spans="1:12" ht="14.25">
      <c r="A92" s="120">
        <f>IF($C92&gt;0,IF($C92=$C91,$A91,COUNTIFS($B$4:$B92,$B92)),"-")</f>
        <v>11</v>
      </c>
      <c r="B92" s="139" t="s">
        <v>6</v>
      </c>
      <c r="C92" s="139">
        <v>54</v>
      </c>
      <c r="D92" s="140" t="s">
        <v>963</v>
      </c>
      <c r="E92" s="140" t="s">
        <v>46</v>
      </c>
      <c r="F92" s="158">
        <v>15</v>
      </c>
      <c r="G92" s="158">
        <v>39</v>
      </c>
      <c r="H92"/>
      <c r="I92"/>
      <c r="J92"/>
      <c r="K92"/>
      <c r="L92"/>
    </row>
    <row r="93" spans="1:12" ht="14.25">
      <c r="A93" s="120">
        <f>IF($C93&gt;0,IF($C93=$C92,$A92,COUNTIFS($B$4:$B93,$B93)),"-")</f>
        <v>13</v>
      </c>
      <c r="B93" s="139" t="s">
        <v>6</v>
      </c>
      <c r="C93" s="139">
        <v>51</v>
      </c>
      <c r="D93" s="140" t="s">
        <v>289</v>
      </c>
      <c r="E93" s="140" t="s">
        <v>52</v>
      </c>
      <c r="F93" s="158">
        <v>15</v>
      </c>
      <c r="G93" s="158">
        <v>36</v>
      </c>
      <c r="H93"/>
      <c r="I93"/>
      <c r="J93"/>
      <c r="K93"/>
      <c r="L93"/>
    </row>
    <row r="94" spans="1:12" ht="14.25">
      <c r="A94" s="120">
        <f>IF($C94&gt;0,IF($C94=$C93,$A93,COUNTIFS($B$4:$B94,$B94)),"-")</f>
        <v>13</v>
      </c>
      <c r="B94" s="139" t="s">
        <v>6</v>
      </c>
      <c r="C94" s="139">
        <v>51</v>
      </c>
      <c r="D94" s="140" t="s">
        <v>507</v>
      </c>
      <c r="E94" s="140" t="s">
        <v>43</v>
      </c>
      <c r="F94" s="158">
        <v>0</v>
      </c>
      <c r="G94" s="158">
        <v>51</v>
      </c>
      <c r="H94"/>
      <c r="I94"/>
      <c r="J94"/>
      <c r="K94"/>
      <c r="L94"/>
    </row>
    <row r="95" spans="1:12" ht="14.25">
      <c r="A95" s="120">
        <f>IF($C95&gt;0,IF($C95=$C94,$A94,COUNTIFS($B$4:$B95,$B95)),"-")</f>
        <v>15</v>
      </c>
      <c r="B95" s="139" t="s">
        <v>6</v>
      </c>
      <c r="C95" s="139">
        <v>49</v>
      </c>
      <c r="D95" s="140" t="s">
        <v>791</v>
      </c>
      <c r="E95" s="140" t="s">
        <v>52</v>
      </c>
      <c r="F95" s="158">
        <v>15</v>
      </c>
      <c r="G95" s="158">
        <v>34</v>
      </c>
      <c r="H95"/>
      <c r="I95"/>
      <c r="J95"/>
      <c r="K95"/>
      <c r="L95"/>
    </row>
    <row r="96" spans="1:12" ht="14.25">
      <c r="A96" s="120">
        <f>IF($C96&gt;0,IF($C96=$C95,$A95,COUNTIFS($B$4:$B96,$B96)),"-")</f>
        <v>16</v>
      </c>
      <c r="B96" s="139" t="s">
        <v>6</v>
      </c>
      <c r="C96" s="139">
        <v>39</v>
      </c>
      <c r="D96" s="140" t="s">
        <v>1085</v>
      </c>
      <c r="E96" s="140" t="s">
        <v>43</v>
      </c>
      <c r="F96" s="158">
        <v>0</v>
      </c>
      <c r="G96" s="158">
        <v>39</v>
      </c>
      <c r="H96"/>
      <c r="I96"/>
      <c r="J96"/>
      <c r="K96"/>
      <c r="L96"/>
    </row>
    <row r="97" spans="1:12" ht="14.25">
      <c r="A97" s="120">
        <f>IF($C97&gt;0,IF($C97=$C96,$A96,COUNTIFS($B$4:$B97,$B97)),"-")</f>
        <v>17</v>
      </c>
      <c r="B97" s="139" t="s">
        <v>6</v>
      </c>
      <c r="C97" s="139">
        <v>38</v>
      </c>
      <c r="D97" s="140" t="s">
        <v>438</v>
      </c>
      <c r="E97" s="140" t="s">
        <v>43</v>
      </c>
      <c r="F97" s="158">
        <v>0</v>
      </c>
      <c r="G97" s="158">
        <v>38</v>
      </c>
      <c r="H97"/>
      <c r="I97"/>
      <c r="J97"/>
      <c r="K97"/>
      <c r="L97"/>
    </row>
    <row r="98" spans="1:12" ht="14.25">
      <c r="A98" s="120">
        <f>IF($C98&gt;0,IF($C98=$C97,$A97,COUNTIFS($B$4:$B98,$B98)),"-")</f>
        <v>18</v>
      </c>
      <c r="B98" s="139" t="s">
        <v>6</v>
      </c>
      <c r="C98" s="139">
        <v>35</v>
      </c>
      <c r="D98" s="140" t="s">
        <v>1075</v>
      </c>
      <c r="E98" s="140" t="s">
        <v>58</v>
      </c>
      <c r="F98" s="158">
        <v>15</v>
      </c>
      <c r="G98" s="158">
        <v>20</v>
      </c>
      <c r="H98"/>
      <c r="I98"/>
      <c r="J98"/>
      <c r="K98"/>
      <c r="L98"/>
    </row>
    <row r="99" spans="1:12" ht="14.25">
      <c r="A99" s="120">
        <f>IF($C99&gt;0,IF($C99=$C98,$A98,COUNTIFS($B$4:$B99,$B99)),"-")</f>
        <v>18</v>
      </c>
      <c r="B99" s="139" t="s">
        <v>6</v>
      </c>
      <c r="C99" s="139">
        <v>35</v>
      </c>
      <c r="D99" s="140" t="s">
        <v>636</v>
      </c>
      <c r="E99" s="140" t="s">
        <v>43</v>
      </c>
      <c r="F99" s="158">
        <v>0</v>
      </c>
      <c r="G99" s="158">
        <v>35</v>
      </c>
      <c r="H99"/>
      <c r="I99"/>
      <c r="J99"/>
      <c r="K99"/>
      <c r="L99"/>
    </row>
    <row r="100" spans="1:12" ht="14.25">
      <c r="A100" s="120">
        <f>IF($C100&gt;0,IF($C100=$C99,$A99,COUNTIFS($B$4:$B100,$B100)),"-")</f>
        <v>20</v>
      </c>
      <c r="B100" s="139" t="s">
        <v>6</v>
      </c>
      <c r="C100" s="139">
        <v>34</v>
      </c>
      <c r="D100" s="140" t="s">
        <v>1453</v>
      </c>
      <c r="E100" s="140" t="s">
        <v>52</v>
      </c>
      <c r="F100" s="158">
        <v>15</v>
      </c>
      <c r="G100" s="158">
        <v>19</v>
      </c>
      <c r="H100"/>
      <c r="I100"/>
      <c r="J100"/>
      <c r="K100"/>
      <c r="L100"/>
    </row>
    <row r="101" spans="1:12" ht="14.25">
      <c r="A101" s="120">
        <f>IF($C101&gt;0,IF($C101=$C100,$A100,COUNTIFS($B$4:$B101,$B101)),"-")</f>
        <v>20</v>
      </c>
      <c r="B101" s="139" t="s">
        <v>6</v>
      </c>
      <c r="C101" s="139">
        <v>34</v>
      </c>
      <c r="D101" s="162" t="s">
        <v>1434</v>
      </c>
      <c r="E101" s="161" t="s">
        <v>48</v>
      </c>
      <c r="F101" s="159">
        <v>15</v>
      </c>
      <c r="G101" s="159">
        <v>19</v>
      </c>
      <c r="H101"/>
      <c r="I101"/>
      <c r="J101"/>
      <c r="K101"/>
      <c r="L101"/>
    </row>
    <row r="102" spans="1:12" ht="14.25">
      <c r="A102" s="120">
        <f>IF($C102&gt;0,IF($C102=$C101,$A101,COUNTIFS($B$4:$B102,$B102)),"-")</f>
        <v>22</v>
      </c>
      <c r="B102" s="139" t="s">
        <v>6</v>
      </c>
      <c r="C102" s="139">
        <v>33</v>
      </c>
      <c r="D102" s="162" t="s">
        <v>282</v>
      </c>
      <c r="E102" s="161" t="s">
        <v>48</v>
      </c>
      <c r="F102" s="159">
        <v>15</v>
      </c>
      <c r="G102" s="159">
        <v>18</v>
      </c>
      <c r="H102"/>
      <c r="I102"/>
      <c r="J102"/>
      <c r="K102"/>
      <c r="L102"/>
    </row>
    <row r="103" spans="1:12" ht="14.25">
      <c r="A103" s="120">
        <f>IF($C103&gt;0,IF($C103=$C102,$A102,COUNTIFS($B$4:$B103,$B103)),"-")</f>
        <v>22</v>
      </c>
      <c r="B103" s="139" t="s">
        <v>6</v>
      </c>
      <c r="C103" s="139">
        <v>33</v>
      </c>
      <c r="D103" s="162" t="s">
        <v>934</v>
      </c>
      <c r="E103" s="161" t="s">
        <v>48</v>
      </c>
      <c r="F103" s="159">
        <v>15</v>
      </c>
      <c r="G103" s="159">
        <v>18</v>
      </c>
      <c r="H103"/>
      <c r="I103"/>
      <c r="J103"/>
      <c r="K103"/>
      <c r="L103"/>
    </row>
    <row r="104" spans="1:12" ht="14.25">
      <c r="A104" s="120">
        <f>IF($C104&gt;0,IF($C104=$C103,$A103,COUNTIFS($B$4:$B104,$B104)),"-")</f>
        <v>24</v>
      </c>
      <c r="B104" s="139" t="s">
        <v>6</v>
      </c>
      <c r="C104" s="139">
        <v>32</v>
      </c>
      <c r="D104" s="140" t="s">
        <v>1290</v>
      </c>
      <c r="E104" s="140" t="s">
        <v>43</v>
      </c>
      <c r="F104" s="158">
        <v>0</v>
      </c>
      <c r="G104" s="158">
        <v>32</v>
      </c>
      <c r="H104"/>
      <c r="I104"/>
      <c r="J104"/>
      <c r="K104"/>
      <c r="L104"/>
    </row>
    <row r="105" spans="1:12" ht="14.25">
      <c r="A105" s="120">
        <f>IF($C105&gt;0,IF($C105=$C104,$A104,COUNTIFS($B$4:$B105,$B105)),"-")</f>
        <v>24</v>
      </c>
      <c r="B105" s="139" t="s">
        <v>6</v>
      </c>
      <c r="C105" s="139">
        <v>32</v>
      </c>
      <c r="D105" s="162" t="s">
        <v>563</v>
      </c>
      <c r="E105" s="161" t="s">
        <v>48</v>
      </c>
      <c r="F105" s="159">
        <v>15</v>
      </c>
      <c r="G105" s="159">
        <v>17</v>
      </c>
      <c r="H105"/>
      <c r="I105"/>
      <c r="J105"/>
      <c r="K105"/>
      <c r="L105"/>
    </row>
    <row r="106" spans="1:12" ht="14.25">
      <c r="A106" s="120">
        <f>IF($C106&gt;0,IF($C106=$C105,$A105,COUNTIFS($B$4:$B106,$B106)),"-")</f>
        <v>26</v>
      </c>
      <c r="B106" s="139" t="s">
        <v>6</v>
      </c>
      <c r="C106" s="139">
        <v>31</v>
      </c>
      <c r="D106" s="140" t="s">
        <v>1006</v>
      </c>
      <c r="E106" s="140" t="s">
        <v>58</v>
      </c>
      <c r="F106" s="158">
        <v>15</v>
      </c>
      <c r="G106" s="158">
        <v>16</v>
      </c>
      <c r="H106"/>
      <c r="I106"/>
      <c r="J106"/>
      <c r="K106"/>
      <c r="L106"/>
    </row>
    <row r="107" spans="1:12" ht="14.25">
      <c r="A107" s="120">
        <f>IF($C107&gt;0,IF($C107=$C106,$A106,COUNTIFS($B$4:$B107,$B107)),"-")</f>
        <v>26</v>
      </c>
      <c r="B107" s="139" t="s">
        <v>6</v>
      </c>
      <c r="C107" s="139">
        <v>31</v>
      </c>
      <c r="D107" s="140" t="s">
        <v>1159</v>
      </c>
      <c r="E107" s="140" t="s">
        <v>43</v>
      </c>
      <c r="F107" s="158">
        <v>0</v>
      </c>
      <c r="G107" s="158">
        <v>31</v>
      </c>
      <c r="H107"/>
      <c r="I107"/>
      <c r="J107"/>
      <c r="K107"/>
      <c r="L107"/>
    </row>
    <row r="108" spans="1:12" ht="14.25">
      <c r="A108" s="120">
        <f>IF($C108&gt;0,IF($C108=$C107,$A107,COUNTIFS($B$4:$B108,$B108)),"-")</f>
        <v>26</v>
      </c>
      <c r="B108" s="139" t="s">
        <v>6</v>
      </c>
      <c r="C108" s="139">
        <v>31</v>
      </c>
      <c r="D108" s="140" t="s">
        <v>778</v>
      </c>
      <c r="E108" s="140" t="s">
        <v>43</v>
      </c>
      <c r="F108" s="158">
        <v>0</v>
      </c>
      <c r="G108" s="158">
        <v>31</v>
      </c>
      <c r="H108"/>
      <c r="I108"/>
      <c r="J108"/>
      <c r="K108"/>
      <c r="L108"/>
    </row>
    <row r="109" spans="1:12" ht="14.25">
      <c r="A109" s="120">
        <f>IF($C109&gt;0,IF($C109=$C108,$A108,COUNTIFS($B$4:$B109,$B109)),"-")</f>
        <v>29</v>
      </c>
      <c r="B109" s="139" t="s">
        <v>6</v>
      </c>
      <c r="C109" s="139">
        <v>28</v>
      </c>
      <c r="D109" s="140" t="s">
        <v>1277</v>
      </c>
      <c r="E109" s="140" t="s">
        <v>43</v>
      </c>
      <c r="F109" s="158">
        <v>0</v>
      </c>
      <c r="G109" s="158">
        <v>28</v>
      </c>
      <c r="H109"/>
      <c r="I109"/>
      <c r="J109"/>
      <c r="K109"/>
      <c r="L109"/>
    </row>
    <row r="110" spans="1:12" ht="14.25">
      <c r="A110" s="120">
        <f>IF($C110&gt;0,IF($C110=$C109,$A109,COUNTIFS($B$4:$B110,$B110)),"-")</f>
        <v>29</v>
      </c>
      <c r="B110" s="139" t="s">
        <v>6</v>
      </c>
      <c r="C110" s="139">
        <v>28</v>
      </c>
      <c r="D110" s="140" t="s">
        <v>208</v>
      </c>
      <c r="E110" s="140" t="s">
        <v>46</v>
      </c>
      <c r="F110" s="158">
        <v>15</v>
      </c>
      <c r="G110" s="158">
        <v>13</v>
      </c>
      <c r="H110"/>
      <c r="I110"/>
      <c r="J110"/>
      <c r="K110"/>
      <c r="L110"/>
    </row>
    <row r="111" spans="1:12" ht="14.25">
      <c r="A111" s="120">
        <f>IF($C111&gt;0,IF($C111=$C110,$A110,COUNTIFS($B$4:$B111,$B111)),"-")</f>
        <v>31</v>
      </c>
      <c r="B111" s="139" t="s">
        <v>6</v>
      </c>
      <c r="C111" s="139">
        <v>25</v>
      </c>
      <c r="D111" s="140" t="s">
        <v>620</v>
      </c>
      <c r="E111" s="140" t="s">
        <v>43</v>
      </c>
      <c r="F111" s="158">
        <v>0</v>
      </c>
      <c r="G111" s="158">
        <v>25</v>
      </c>
      <c r="H111"/>
      <c r="I111"/>
      <c r="J111"/>
      <c r="K111"/>
      <c r="L111"/>
    </row>
    <row r="112" spans="1:12" ht="14.25">
      <c r="A112" s="120">
        <f>IF($C112&gt;0,IF($C112=$C111,$A111,COUNTIFS($B$4:$B112,$B112)),"-")</f>
        <v>31</v>
      </c>
      <c r="B112" s="139" t="s">
        <v>6</v>
      </c>
      <c r="C112" s="139">
        <v>25</v>
      </c>
      <c r="D112" s="162" t="s">
        <v>1204</v>
      </c>
      <c r="E112" s="161" t="s">
        <v>48</v>
      </c>
      <c r="F112" s="159">
        <v>15</v>
      </c>
      <c r="G112" s="159">
        <v>10</v>
      </c>
      <c r="H112"/>
      <c r="I112"/>
      <c r="J112"/>
      <c r="K112"/>
      <c r="L112"/>
    </row>
    <row r="113" spans="1:12" ht="14.25">
      <c r="A113" s="120">
        <f>IF($C113&gt;0,IF($C113=$C112,$A112,COUNTIFS($B$4:$B113,$B113)),"-")</f>
        <v>33</v>
      </c>
      <c r="B113" s="139" t="s">
        <v>6</v>
      </c>
      <c r="C113" s="139">
        <v>22</v>
      </c>
      <c r="D113" s="162" t="s">
        <v>908</v>
      </c>
      <c r="E113" s="161" t="s">
        <v>48</v>
      </c>
      <c r="F113" s="159">
        <v>15</v>
      </c>
      <c r="G113" s="159">
        <v>7</v>
      </c>
      <c r="H113"/>
      <c r="I113"/>
      <c r="J113"/>
      <c r="K113"/>
      <c r="L113"/>
    </row>
    <row r="114" spans="1:12" ht="14.25">
      <c r="A114" s="120">
        <f>IF($C114&gt;0,IF($C114=$C113,$A113,COUNTIFS($B$4:$B114,$B114)),"-")</f>
        <v>34</v>
      </c>
      <c r="B114" s="139" t="s">
        <v>6</v>
      </c>
      <c r="C114" s="139">
        <v>20</v>
      </c>
      <c r="D114" s="140" t="s">
        <v>1548</v>
      </c>
      <c r="E114" s="140" t="s">
        <v>43</v>
      </c>
      <c r="F114" s="158">
        <v>0</v>
      </c>
      <c r="G114" s="158">
        <v>20</v>
      </c>
      <c r="H114"/>
      <c r="I114"/>
      <c r="J114"/>
      <c r="K114"/>
      <c r="L114"/>
    </row>
    <row r="115" spans="1:12" ht="14.25">
      <c r="A115" s="120">
        <f>IF($C115&gt;0,IF($C115=$C114,$A114,COUNTIFS($B$4:$B115,$B115)),"-")</f>
        <v>34</v>
      </c>
      <c r="B115" s="139" t="s">
        <v>6</v>
      </c>
      <c r="C115" s="139">
        <v>20</v>
      </c>
      <c r="D115" s="140" t="s">
        <v>802</v>
      </c>
      <c r="E115" s="140" t="s">
        <v>43</v>
      </c>
      <c r="F115" s="158">
        <v>0</v>
      </c>
      <c r="G115" s="158">
        <v>20</v>
      </c>
      <c r="H115"/>
      <c r="I115"/>
      <c r="J115"/>
      <c r="K115"/>
      <c r="L115"/>
    </row>
    <row r="116" spans="1:12" ht="14.25">
      <c r="A116" s="120">
        <f>IF($C116&gt;0,IF($C116=$C115,$A115,COUNTIFS($B$4:$B116,$B116)),"-")</f>
        <v>36</v>
      </c>
      <c r="B116" s="139" t="s">
        <v>6</v>
      </c>
      <c r="C116" s="139">
        <v>18</v>
      </c>
      <c r="D116" s="140" t="s">
        <v>1023</v>
      </c>
      <c r="E116" s="140" t="s">
        <v>43</v>
      </c>
      <c r="F116" s="158">
        <v>0</v>
      </c>
      <c r="G116" s="158">
        <v>18</v>
      </c>
      <c r="H116"/>
      <c r="I116"/>
      <c r="J116"/>
      <c r="K116"/>
      <c r="L116"/>
    </row>
    <row r="117" spans="1:12" ht="14.25">
      <c r="A117" s="120">
        <f>IF($C117&gt;0,IF($C117=$C116,$A116,COUNTIFS($B$4:$B117,$B117)),"-")</f>
        <v>37</v>
      </c>
      <c r="B117" s="139" t="s">
        <v>6</v>
      </c>
      <c r="C117" s="139">
        <v>17</v>
      </c>
      <c r="D117" s="140" t="s">
        <v>1438</v>
      </c>
      <c r="E117" s="140" t="s">
        <v>43</v>
      </c>
      <c r="F117" s="158">
        <v>0</v>
      </c>
      <c r="G117" s="158">
        <v>17</v>
      </c>
      <c r="H117"/>
      <c r="I117"/>
      <c r="J117"/>
      <c r="K117"/>
      <c r="L117"/>
    </row>
    <row r="118" spans="1:12" ht="14.25">
      <c r="A118" s="120">
        <f>IF($C118&gt;0,IF($C118=$C117,$A117,COUNTIFS($B$4:$B118,$B118)),"-")</f>
        <v>37</v>
      </c>
      <c r="B118" s="139" t="s">
        <v>6</v>
      </c>
      <c r="C118" s="139">
        <v>17</v>
      </c>
      <c r="D118" s="140" t="s">
        <v>1583</v>
      </c>
      <c r="E118" s="140" t="s">
        <v>43</v>
      </c>
      <c r="F118" s="158">
        <v>0</v>
      </c>
      <c r="G118" s="158">
        <v>17</v>
      </c>
      <c r="H118"/>
      <c r="I118"/>
      <c r="J118"/>
      <c r="K118"/>
      <c r="L118"/>
    </row>
    <row r="119" spans="1:12" ht="14.25">
      <c r="A119" s="120">
        <f>IF($C119&gt;0,IF($C119=$C118,$A118,COUNTIFS($B$4:$B119,$B119)),"-")</f>
        <v>37</v>
      </c>
      <c r="B119" s="139" t="s">
        <v>6</v>
      </c>
      <c r="C119" s="139">
        <v>17</v>
      </c>
      <c r="D119" s="140" t="s">
        <v>555</v>
      </c>
      <c r="E119" s="140" t="s">
        <v>43</v>
      </c>
      <c r="F119" s="158">
        <v>0</v>
      </c>
      <c r="G119" s="158">
        <v>17</v>
      </c>
      <c r="H119"/>
      <c r="I119"/>
      <c r="J119"/>
      <c r="K119"/>
      <c r="L119"/>
    </row>
    <row r="120" spans="1:12" ht="14.25">
      <c r="A120" s="120">
        <f>IF($C120&gt;0,IF($C120=$C119,$A119,COUNTIFS($B$4:$B120,$B120)),"-")</f>
        <v>40</v>
      </c>
      <c r="B120" s="139" t="s">
        <v>6</v>
      </c>
      <c r="C120" s="139">
        <v>15</v>
      </c>
      <c r="D120" s="140" t="s">
        <v>1580</v>
      </c>
      <c r="E120" s="140" t="s">
        <v>43</v>
      </c>
      <c r="F120" s="158">
        <v>0</v>
      </c>
      <c r="G120" s="158">
        <v>15</v>
      </c>
      <c r="H120"/>
      <c r="I120"/>
      <c r="J120"/>
      <c r="K120"/>
      <c r="L120"/>
    </row>
    <row r="121" spans="1:12" ht="14.25">
      <c r="A121" s="120">
        <f>IF($C121&gt;0,IF($C121=$C120,$A120,COUNTIFS($B$4:$B121,$B121)),"-")</f>
        <v>40</v>
      </c>
      <c r="B121" s="139" t="s">
        <v>6</v>
      </c>
      <c r="C121" s="139">
        <v>15</v>
      </c>
      <c r="D121" s="140" t="s">
        <v>1224</v>
      </c>
      <c r="E121" s="140" t="s">
        <v>43</v>
      </c>
      <c r="F121" s="158">
        <v>0</v>
      </c>
      <c r="G121" s="158">
        <v>15</v>
      </c>
      <c r="H121"/>
      <c r="I121"/>
      <c r="J121"/>
      <c r="K121"/>
      <c r="L121"/>
    </row>
    <row r="122" spans="1:12" ht="14.25">
      <c r="A122" s="120">
        <f>IF($C122&gt;0,IF($C122=$C121,$A121,COUNTIFS($B$4:$B122,$B122)),"-")</f>
        <v>40</v>
      </c>
      <c r="B122" s="139" t="s">
        <v>6</v>
      </c>
      <c r="C122" s="139">
        <v>15</v>
      </c>
      <c r="D122" s="140" t="s">
        <v>609</v>
      </c>
      <c r="E122" s="140" t="s">
        <v>43</v>
      </c>
      <c r="F122" s="158">
        <v>0</v>
      </c>
      <c r="G122" s="158">
        <v>15</v>
      </c>
      <c r="H122"/>
      <c r="I122"/>
      <c r="J122"/>
      <c r="K122"/>
      <c r="L122"/>
    </row>
    <row r="123" spans="1:12" ht="14.25">
      <c r="A123" s="120">
        <f>IF($C123&gt;0,IF($C123=$C122,$A122,COUNTIFS($B$4:$B123,$B123)),"-")</f>
        <v>43</v>
      </c>
      <c r="B123" s="139" t="s">
        <v>6</v>
      </c>
      <c r="C123" s="139">
        <v>13</v>
      </c>
      <c r="D123" s="140" t="s">
        <v>273</v>
      </c>
      <c r="E123" s="140" t="s">
        <v>43</v>
      </c>
      <c r="F123" s="158">
        <v>0</v>
      </c>
      <c r="G123" s="158">
        <v>13</v>
      </c>
      <c r="H123"/>
      <c r="I123"/>
      <c r="J123"/>
      <c r="K123"/>
      <c r="L123"/>
    </row>
    <row r="124" spans="1:12" ht="14.25">
      <c r="A124" s="120">
        <f>IF($C124&gt;0,IF($C124=$C123,$A123,COUNTIFS($B$4:$B124,$B124)),"-")</f>
        <v>44</v>
      </c>
      <c r="B124" s="139" t="s">
        <v>6</v>
      </c>
      <c r="C124" s="139">
        <v>12</v>
      </c>
      <c r="D124" s="140" t="s">
        <v>350</v>
      </c>
      <c r="E124" s="140" t="s">
        <v>43</v>
      </c>
      <c r="F124" s="158">
        <v>0</v>
      </c>
      <c r="G124" s="158">
        <v>12</v>
      </c>
      <c r="H124"/>
      <c r="I124"/>
      <c r="J124"/>
      <c r="K124"/>
      <c r="L124"/>
    </row>
    <row r="125" spans="1:12" ht="14.25">
      <c r="A125" s="120">
        <f>IF($C125&gt;0,IF($C125=$C124,$A124,COUNTIFS($B$4:$B125,$B125)),"-")</f>
        <v>44</v>
      </c>
      <c r="B125" s="139" t="s">
        <v>6</v>
      </c>
      <c r="C125" s="139">
        <v>12</v>
      </c>
      <c r="D125" s="140" t="s">
        <v>1080</v>
      </c>
      <c r="E125" s="140" t="s">
        <v>43</v>
      </c>
      <c r="F125" s="158">
        <v>0</v>
      </c>
      <c r="G125" s="158">
        <v>12</v>
      </c>
      <c r="H125"/>
      <c r="I125"/>
      <c r="J125"/>
      <c r="K125"/>
      <c r="L125"/>
    </row>
    <row r="126" spans="1:12" ht="14.25">
      <c r="A126" s="120">
        <f>IF($C126&gt;0,IF($C126=$C125,$A125,COUNTIFS($B$4:$B126,$B126)),"-")</f>
        <v>46</v>
      </c>
      <c r="B126" s="139" t="s">
        <v>6</v>
      </c>
      <c r="C126" s="139">
        <v>8</v>
      </c>
      <c r="D126" s="140" t="s">
        <v>1152</v>
      </c>
      <c r="E126" s="140" t="s">
        <v>43</v>
      </c>
      <c r="F126" s="158">
        <v>0</v>
      </c>
      <c r="G126" s="158">
        <v>8</v>
      </c>
      <c r="H126"/>
      <c r="I126"/>
      <c r="J126"/>
      <c r="K126"/>
      <c r="L126"/>
    </row>
    <row r="127" spans="1:12" ht="14.25">
      <c r="A127" s="120">
        <f>IF($C127&gt;0,IF($C127=$C126,$A126,COUNTIFS($B$4:$B127,$B127)),"-")</f>
        <v>47</v>
      </c>
      <c r="B127" s="139" t="s">
        <v>6</v>
      </c>
      <c r="C127" s="139">
        <v>5</v>
      </c>
      <c r="D127" s="140" t="s">
        <v>1030</v>
      </c>
      <c r="E127" s="140" t="s">
        <v>43</v>
      </c>
      <c r="F127" s="158">
        <v>0</v>
      </c>
      <c r="G127" s="158">
        <v>5</v>
      </c>
      <c r="H127"/>
      <c r="I127"/>
      <c r="J127"/>
      <c r="K127"/>
      <c r="L127"/>
    </row>
    <row r="128" spans="1:12" ht="14.25">
      <c r="A128" s="120">
        <f>IF($C128&gt;0,IF($C128=$C127,$A127,COUNTIFS($B$4:$B128,$B128)),"-")</f>
        <v>48</v>
      </c>
      <c r="B128" s="139" t="s">
        <v>6</v>
      </c>
      <c r="C128" s="139">
        <v>3</v>
      </c>
      <c r="D128" s="140" t="s">
        <v>213</v>
      </c>
      <c r="E128" s="140" t="s">
        <v>43</v>
      </c>
      <c r="F128" s="158">
        <v>0</v>
      </c>
      <c r="G128" s="158">
        <v>3</v>
      </c>
      <c r="H128"/>
      <c r="I128"/>
      <c r="J128"/>
      <c r="K128"/>
      <c r="L128"/>
    </row>
    <row r="129" spans="1:12" ht="14.25">
      <c r="A129" s="120" t="str">
        <f>IF($C129&gt;0,IF($C129=$C128,$A128,COUNTIFS($B$4:$B129,$B129)),"-")</f>
        <v>-</v>
      </c>
      <c r="B129" s="156" t="s">
        <v>2615</v>
      </c>
      <c r="C129" s="156"/>
      <c r="D129" s="156"/>
      <c r="E129" s="156"/>
      <c r="F129" s="159">
        <v>300</v>
      </c>
      <c r="G129" s="159">
        <v>1749</v>
      </c>
      <c r="H129"/>
      <c r="I129"/>
      <c r="J129"/>
      <c r="K129"/>
      <c r="L129"/>
    </row>
    <row r="130" spans="1:12" ht="14.25">
      <c r="A130" s="120" t="str">
        <f>IF($C130&gt;0,IF($C130=$C129,$A129,COUNTIFS($B$4:$B130,$B130)),"-")</f>
        <v>-</v>
      </c>
      <c r="B130"/>
      <c r="C130"/>
      <c r="D130"/>
      <c r="E130"/>
      <c r="F130"/>
      <c r="G130"/>
      <c r="H130"/>
      <c r="I130"/>
      <c r="J130"/>
      <c r="K130"/>
      <c r="L130"/>
    </row>
    <row r="131" spans="1:12" ht="14.25">
      <c r="A131" s="120" t="str">
        <f>IF($C131&gt;0,IF($C131=$C130,$A130,COUNTIFS($B$4:$B131,$B131)),"-")</f>
        <v>-</v>
      </c>
      <c r="B131"/>
      <c r="C131"/>
      <c r="D131"/>
      <c r="E131"/>
      <c r="F131"/>
      <c r="G131"/>
      <c r="H131"/>
      <c r="I131"/>
      <c r="J131"/>
      <c r="K131"/>
      <c r="L131"/>
    </row>
    <row r="132" spans="1:12" ht="14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4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4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4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4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4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4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4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4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4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4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4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4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4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4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4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4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4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4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4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4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4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4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4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4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4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4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4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4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4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4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4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4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4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4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4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4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4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4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4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4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4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4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4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4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4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4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4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4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4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4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4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4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4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4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4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4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4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4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4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4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4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4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4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4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4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4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4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4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4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4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4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4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4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4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4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4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4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4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4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4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4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4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4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4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4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4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4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4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4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4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4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4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4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4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4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4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4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4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4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4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4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4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4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4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4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4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4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4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4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4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4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4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4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4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4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4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4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4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4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4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4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4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4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4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4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4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4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4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4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4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4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4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4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4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4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4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4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4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4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4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4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4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4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4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4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4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4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4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4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4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4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4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4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4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4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4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4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4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4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4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4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4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4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4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4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4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4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4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4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4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4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4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4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4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4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4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4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4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4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4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4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4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4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4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4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4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4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4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4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4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4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4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4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4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4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4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4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4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4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4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4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4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4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4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4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4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4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4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4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4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4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4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4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4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4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4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4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4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4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4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4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4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4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4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4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4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4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4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4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4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4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4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4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4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4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4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4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4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4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4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4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4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4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4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4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4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4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4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4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4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4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4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4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4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4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4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4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4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4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4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4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4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4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4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4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4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4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4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4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4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4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4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4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4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4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4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4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4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4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4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4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4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4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4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4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4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4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4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4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4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4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4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4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4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4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4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4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4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4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4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4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4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4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4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4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4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4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4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4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4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4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4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4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4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4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4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4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4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4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4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4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4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4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4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4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4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4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4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4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4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4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4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4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4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4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4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4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4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4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4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4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4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4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4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4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4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4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4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4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4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4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4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4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4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4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4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4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4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4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4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4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4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4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4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4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4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4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4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4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4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4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4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4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4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4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4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4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4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4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4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4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4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4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4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4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4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4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4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4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4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4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4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4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4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4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4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4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4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4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4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4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4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4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4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4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4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4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4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4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4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4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4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4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4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4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4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4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4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4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4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4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4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4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4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4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4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4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4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4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4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4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4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4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4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4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4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4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4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4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4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4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4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4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4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4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4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4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4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4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4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4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4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4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4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4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4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4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4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4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4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4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4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4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4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4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4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4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4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4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4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4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4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4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4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4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4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4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4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4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4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4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4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4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4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4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4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4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4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4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4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4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4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4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4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4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4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4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4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4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4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4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4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4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4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4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4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4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4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4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4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4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4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4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4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4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4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4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4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4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4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4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4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4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4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4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4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4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4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4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4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4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4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4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4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4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4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4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4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4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4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4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4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4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4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4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4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4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4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4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4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4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4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4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4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4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4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4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4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4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4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4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4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4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4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4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4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4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4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4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4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4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4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4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4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4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4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4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4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4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4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4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4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4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4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4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4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4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4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4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4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4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4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4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4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4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4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4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4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4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4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4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4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4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4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4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4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4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4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4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4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4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4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4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4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4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4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4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4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4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4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4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4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4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4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4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4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4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4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4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4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4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4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4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4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4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4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4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4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4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4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4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4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4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4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4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4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4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4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4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4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4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4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4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4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4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4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4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4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4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4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4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4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4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4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4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4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4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4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4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4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4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4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4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4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4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4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4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4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4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4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4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4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4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4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4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4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4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4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4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4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4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4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4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4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4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4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4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4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4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4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4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4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4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4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4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4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4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4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4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4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4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4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4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4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4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4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4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4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4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4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4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4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4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4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4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4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4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4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4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4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4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4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4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4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4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4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4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4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4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4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4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4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4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4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4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4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4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4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4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4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4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4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4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4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4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4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4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4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4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4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4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4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4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4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4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4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4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4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4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4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4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4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4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4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4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4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4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4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4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4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4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4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4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4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4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4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4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4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4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4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4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4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4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4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4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4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4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4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4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4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4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4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4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4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4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4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4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4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4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4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4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4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4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4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4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4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4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4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4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4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4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4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4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4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4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4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4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4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4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4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4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4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4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4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4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4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4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4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4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4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4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4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4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4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4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4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4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4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4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4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4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4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4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4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4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4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4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4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4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4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4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4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4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4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4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4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4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4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4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4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4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4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4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4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4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4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4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4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4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4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4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4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4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4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4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4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4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4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4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4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4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4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4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4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4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4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4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4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4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4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4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4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4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4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4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4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4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4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4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4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4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4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4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4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4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4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4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4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4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4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4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4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4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4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4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4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4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4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4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4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4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4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4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4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4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4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4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4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4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4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4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4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4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4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4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4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4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4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4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4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4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4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4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4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4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4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4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4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4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4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4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4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4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4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4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4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4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4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4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4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4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4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4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4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4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4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4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4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4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4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4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4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4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4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4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4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4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4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4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4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4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4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4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4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4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4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4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4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4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4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4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4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4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4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4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4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4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4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4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4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4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4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4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4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4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4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4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4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4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4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4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4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4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4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4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4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4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4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4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4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4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4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4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4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4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4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4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4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4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4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4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4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4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4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4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4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4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4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4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4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4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4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4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4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4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4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4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4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4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4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4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4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4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4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4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4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4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4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4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4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4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4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4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4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4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4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4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4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4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4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4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4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4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4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4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4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4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4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4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4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4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4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4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4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4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4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4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4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4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4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4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4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4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4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4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4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4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4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4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4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4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4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4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4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4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4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4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4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4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4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4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4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4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4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4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4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4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4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4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4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4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4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4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4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4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4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4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4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4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4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4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4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4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4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4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4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4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4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4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4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4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4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4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4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4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4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4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4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4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4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4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4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4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4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4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4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4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4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4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4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4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4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4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4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4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4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4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4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4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4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4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4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4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4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4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4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4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4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4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4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4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4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4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4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4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4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4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4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4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4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4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4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4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4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4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4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4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4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4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4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4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4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4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4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4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4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4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4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4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4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4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4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4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4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4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4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4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4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4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4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4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4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4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4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4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4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4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4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4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4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4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4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4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4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4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4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4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4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4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4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4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4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4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4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4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4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4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4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4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4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4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4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4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4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4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4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4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4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4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4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4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4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4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4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4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4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4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4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4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4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4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4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4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4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4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4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4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4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4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4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4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4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4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4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4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4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4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4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4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4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4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4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4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4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4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4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4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4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4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4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4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4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4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4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4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4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4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4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4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4.25">
      <c r="A1452"/>
      <c r="B1452"/>
      <c r="C1452"/>
      <c r="D1452"/>
      <c r="E1452"/>
      <c r="F1452"/>
      <c r="G1452"/>
      <c r="H1452"/>
      <c r="I1452"/>
      <c r="J1452"/>
      <c r="K1452"/>
      <c r="L1452"/>
    </row>
  </sheetData>
  <pageMargins left="0.11811023622047245" right="0.11811023622047245" top="0.15748031496062992" bottom="0.35433070866141736" header="0.31496062992125984" footer="0.31496062992125984"/>
  <pageSetup paperSize="9" scale="95" fitToHeight="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13">
    <tabColor rgb="FFFFFF00"/>
    <pageSetUpPr fitToPage="1"/>
  </sheetPr>
  <dimension ref="A1:L1452"/>
  <sheetViews>
    <sheetView workbookViewId="0">
      <pane ySplit="3" topLeftCell="A4" activePane="bottomLeft" state="frozen"/>
      <selection pane="bottomLeft" activeCell="D9" sqref="D9"/>
    </sheetView>
  </sheetViews>
  <sheetFormatPr defaultRowHeight="12.75"/>
  <cols>
    <col min="1" max="1" width="8.375" style="48" customWidth="1"/>
    <col min="2" max="2" width="7.625" style="48" customWidth="1"/>
    <col min="3" max="3" width="11.375" style="52" customWidth="1"/>
    <col min="4" max="4" width="34.375" style="48" bestFit="1" customWidth="1"/>
    <col min="5" max="5" width="13.875" style="48" bestFit="1" customWidth="1"/>
    <col min="6" max="6" width="12.375" style="48" customWidth="1"/>
    <col min="7" max="7" width="9.25" style="48" customWidth="1"/>
    <col min="8" max="8" width="2.375" style="48" customWidth="1"/>
    <col min="9" max="9" width="34.375" style="50" bestFit="1" customWidth="1"/>
    <col min="10" max="10" width="25.625" style="51" bestFit="1" customWidth="1"/>
    <col min="11" max="11" width="13.5" style="51" bestFit="1" customWidth="1"/>
    <col min="12" max="16384" width="9" style="4"/>
  </cols>
  <sheetData>
    <row r="1" spans="1:12" s="14" customFormat="1" ht="14.25" hidden="1">
      <c r="A1" s="43"/>
      <c r="B1"/>
      <c r="C1"/>
      <c r="D1" s="43"/>
      <c r="E1" s="43"/>
      <c r="F1" s="43"/>
      <c r="G1" s="43"/>
      <c r="H1" s="43"/>
      <c r="I1" s="50"/>
      <c r="J1" s="51"/>
      <c r="K1" s="51"/>
    </row>
    <row r="2" spans="1:12" ht="14.25">
      <c r="A2" s="4"/>
      <c r="B2" s="138" t="s">
        <v>23</v>
      </c>
      <c r="C2" s="139" t="s">
        <v>57</v>
      </c>
      <c r="D2" s="43"/>
      <c r="E2" s="43"/>
      <c r="F2" s="43"/>
      <c r="H2" s="4"/>
      <c r="I2" s="4"/>
      <c r="J2" s="4"/>
      <c r="K2" s="4"/>
    </row>
    <row r="3" spans="1:12" ht="14.25" hidden="1">
      <c r="A3"/>
      <c r="B3"/>
      <c r="C3"/>
      <c r="D3"/>
      <c r="E3"/>
      <c r="F3"/>
      <c r="G3"/>
      <c r="H3"/>
      <c r="I3"/>
      <c r="J3"/>
      <c r="K3"/>
      <c r="L3"/>
    </row>
    <row r="4" spans="1:12" ht="38.25">
      <c r="A4" s="54" t="s">
        <v>190</v>
      </c>
      <c r="B4" s="142" t="s">
        <v>25</v>
      </c>
      <c r="C4" s="144" t="s">
        <v>121</v>
      </c>
      <c r="D4" s="142" t="s">
        <v>20</v>
      </c>
      <c r="E4" s="142" t="s">
        <v>31</v>
      </c>
      <c r="F4" s="150" t="s">
        <v>118</v>
      </c>
      <c r="G4" s="150" t="s">
        <v>122</v>
      </c>
      <c r="H4"/>
      <c r="I4"/>
      <c r="J4"/>
      <c r="K4"/>
      <c r="L4"/>
    </row>
    <row r="5" spans="1:12" ht="14.25">
      <c r="A5" s="120">
        <f>IF($C5&gt;0,IF($C5=$C4,$A4,COUNTIFS($B$4:$B5,$B5)),"-")</f>
        <v>1</v>
      </c>
      <c r="B5" s="139" t="s">
        <v>7</v>
      </c>
      <c r="C5" s="139">
        <v>288</v>
      </c>
      <c r="D5" s="140" t="s">
        <v>667</v>
      </c>
      <c r="E5" s="140" t="s">
        <v>43</v>
      </c>
      <c r="F5" s="158">
        <v>0</v>
      </c>
      <c r="G5" s="158">
        <v>288</v>
      </c>
      <c r="H5"/>
      <c r="I5"/>
      <c r="J5"/>
      <c r="K5"/>
      <c r="L5"/>
    </row>
    <row r="6" spans="1:12" ht="14.25">
      <c r="A6" s="120">
        <f>IF($C6&gt;0,IF($C6=$C5,$A5,COUNTIFS($B$4:$B6,$B6)),"-")</f>
        <v>2</v>
      </c>
      <c r="B6" s="139" t="s">
        <v>7</v>
      </c>
      <c r="C6" s="139">
        <v>232</v>
      </c>
      <c r="D6" s="140" t="s">
        <v>857</v>
      </c>
      <c r="E6" s="140" t="s">
        <v>43</v>
      </c>
      <c r="F6" s="158">
        <v>0</v>
      </c>
      <c r="G6" s="158">
        <v>232</v>
      </c>
      <c r="H6"/>
      <c r="I6"/>
      <c r="J6"/>
      <c r="K6"/>
      <c r="L6"/>
    </row>
    <row r="7" spans="1:12" ht="14.25">
      <c r="A7" s="120">
        <f>IF($C7&gt;0,IF($C7=$C6,$A6,COUNTIFS($B$4:$B7,$B7)),"-")</f>
        <v>3</v>
      </c>
      <c r="B7" s="139" t="s">
        <v>7</v>
      </c>
      <c r="C7" s="139">
        <v>135</v>
      </c>
      <c r="D7" s="140" t="s">
        <v>1318</v>
      </c>
      <c r="E7" s="140" t="s">
        <v>48</v>
      </c>
      <c r="F7" s="158">
        <v>15</v>
      </c>
      <c r="G7" s="158">
        <v>120</v>
      </c>
      <c r="H7"/>
      <c r="I7"/>
      <c r="J7"/>
      <c r="K7"/>
      <c r="L7"/>
    </row>
    <row r="8" spans="1:12" ht="14.25">
      <c r="A8" s="120">
        <f>IF($C8&gt;0,IF($C8=$C7,$A7,COUNTIFS($B$4:$B8,$B8)),"-")</f>
        <v>3</v>
      </c>
      <c r="B8" s="139" t="s">
        <v>7</v>
      </c>
      <c r="C8" s="139">
        <v>135</v>
      </c>
      <c r="D8" s="140" t="s">
        <v>1233</v>
      </c>
      <c r="E8" s="140" t="s">
        <v>48</v>
      </c>
      <c r="F8" s="158">
        <v>15</v>
      </c>
      <c r="G8" s="158">
        <v>120</v>
      </c>
      <c r="H8"/>
      <c r="I8"/>
      <c r="J8"/>
      <c r="K8"/>
      <c r="L8"/>
    </row>
    <row r="9" spans="1:12" ht="14.25">
      <c r="A9" s="120">
        <f>IF($C9&gt;0,IF($C9=$C8,$A8,COUNTIFS($B$4:$B9,$B9)),"-")</f>
        <v>5</v>
      </c>
      <c r="B9" s="139" t="s">
        <v>7</v>
      </c>
      <c r="C9" s="139">
        <v>115</v>
      </c>
      <c r="D9" s="140" t="s">
        <v>1398</v>
      </c>
      <c r="E9" s="140" t="s">
        <v>48</v>
      </c>
      <c r="F9" s="158">
        <v>15</v>
      </c>
      <c r="G9" s="158">
        <v>100</v>
      </c>
      <c r="H9"/>
      <c r="I9"/>
      <c r="J9"/>
      <c r="K9"/>
      <c r="L9"/>
    </row>
    <row r="10" spans="1:12" ht="14.25">
      <c r="A10" s="120">
        <f>IF($C10&gt;0,IF($C10=$C9,$A9,COUNTIFS($B$4:$B10,$B10)),"-")</f>
        <v>5</v>
      </c>
      <c r="B10" s="139" t="s">
        <v>7</v>
      </c>
      <c r="C10" s="139">
        <v>115</v>
      </c>
      <c r="D10" s="140" t="s">
        <v>1121</v>
      </c>
      <c r="E10" s="140" t="s">
        <v>46</v>
      </c>
      <c r="F10" s="158">
        <v>15</v>
      </c>
      <c r="G10" s="158">
        <v>100</v>
      </c>
      <c r="H10"/>
      <c r="I10"/>
      <c r="J10"/>
      <c r="K10"/>
      <c r="L10"/>
    </row>
    <row r="11" spans="1:12" ht="14.25">
      <c r="A11" s="120">
        <f>IF($C11&gt;0,IF($C11=$C10,$A10,COUNTIFS($B$4:$B11,$B11)),"-")</f>
        <v>7</v>
      </c>
      <c r="B11" s="139" t="s">
        <v>7</v>
      </c>
      <c r="C11" s="139">
        <v>107</v>
      </c>
      <c r="D11" s="140" t="s">
        <v>1355</v>
      </c>
      <c r="E11" s="140" t="s">
        <v>48</v>
      </c>
      <c r="F11" s="158">
        <v>15</v>
      </c>
      <c r="G11" s="158">
        <v>92</v>
      </c>
      <c r="H11"/>
      <c r="I11"/>
      <c r="J11"/>
      <c r="K11"/>
      <c r="L11"/>
    </row>
    <row r="12" spans="1:12" ht="14.25">
      <c r="A12" s="120">
        <f>IF($C12&gt;0,IF($C12=$C11,$A11,COUNTIFS($B$4:$B12,$B12)),"-")</f>
        <v>8</v>
      </c>
      <c r="B12" s="139" t="s">
        <v>7</v>
      </c>
      <c r="C12" s="139">
        <v>102</v>
      </c>
      <c r="D12" s="140" t="s">
        <v>908</v>
      </c>
      <c r="E12" s="140" t="s">
        <v>48</v>
      </c>
      <c r="F12" s="158">
        <v>15</v>
      </c>
      <c r="G12" s="158">
        <v>87</v>
      </c>
      <c r="H12"/>
      <c r="I12"/>
      <c r="J12"/>
      <c r="K12"/>
      <c r="L12"/>
    </row>
    <row r="13" spans="1:12" ht="14.25">
      <c r="A13" s="120">
        <f>IF($C13&gt;0,IF($C13=$C12,$A12,COUNTIFS($B$4:$B13,$B13)),"-")</f>
        <v>9</v>
      </c>
      <c r="B13" s="139" t="s">
        <v>7</v>
      </c>
      <c r="C13" s="139">
        <v>97</v>
      </c>
      <c r="D13" s="140" t="s">
        <v>1476</v>
      </c>
      <c r="E13" s="140" t="s">
        <v>52</v>
      </c>
      <c r="F13" s="158">
        <v>15</v>
      </c>
      <c r="G13" s="158">
        <v>82</v>
      </c>
      <c r="H13"/>
      <c r="I13"/>
      <c r="J13"/>
      <c r="K13"/>
      <c r="L13"/>
    </row>
    <row r="14" spans="1:12" ht="14.25">
      <c r="A14" s="120">
        <f>IF($C14&gt;0,IF($C14=$C13,$A13,COUNTIFS($B$4:$B14,$B14)),"-")</f>
        <v>10</v>
      </c>
      <c r="B14" s="139" t="s">
        <v>7</v>
      </c>
      <c r="C14" s="139">
        <v>75</v>
      </c>
      <c r="D14" s="140" t="s">
        <v>963</v>
      </c>
      <c r="E14" s="140" t="s">
        <v>46</v>
      </c>
      <c r="F14" s="158">
        <v>15</v>
      </c>
      <c r="G14" s="158">
        <v>60</v>
      </c>
      <c r="H14"/>
      <c r="I14"/>
      <c r="J14"/>
      <c r="K14"/>
      <c r="L14"/>
    </row>
    <row r="15" spans="1:12" ht="14.25">
      <c r="A15" s="120">
        <f>IF($C15&gt;0,IF($C15=$C14,$A14,COUNTIFS($B$4:$B15,$B15)),"-")</f>
        <v>11</v>
      </c>
      <c r="B15" s="139" t="s">
        <v>7</v>
      </c>
      <c r="C15" s="139">
        <v>69</v>
      </c>
      <c r="D15" s="140" t="s">
        <v>1159</v>
      </c>
      <c r="E15" s="140" t="s">
        <v>43</v>
      </c>
      <c r="F15" s="158">
        <v>0</v>
      </c>
      <c r="G15" s="158">
        <v>69</v>
      </c>
      <c r="H15"/>
      <c r="I15"/>
      <c r="J15"/>
      <c r="K15"/>
      <c r="L15"/>
    </row>
    <row r="16" spans="1:12" ht="14.25">
      <c r="A16" s="120">
        <f>IF($C16&gt;0,IF($C16=$C15,$A15,COUNTIFS($B$4:$B16,$B16)),"-")</f>
        <v>12</v>
      </c>
      <c r="B16" s="139" t="s">
        <v>7</v>
      </c>
      <c r="C16" s="139">
        <v>65</v>
      </c>
      <c r="D16" s="140" t="s">
        <v>764</v>
      </c>
      <c r="E16" s="140" t="s">
        <v>43</v>
      </c>
      <c r="F16" s="158">
        <v>0</v>
      </c>
      <c r="G16" s="158">
        <v>65</v>
      </c>
      <c r="H16"/>
      <c r="I16"/>
      <c r="J16"/>
      <c r="K16"/>
      <c r="L16"/>
    </row>
    <row r="17" spans="1:12" ht="14.25">
      <c r="A17" s="120">
        <f>IF($C17&gt;0,IF($C17=$C16,$A16,COUNTIFS($B$4:$B17,$B17)),"-")</f>
        <v>13</v>
      </c>
      <c r="B17" s="139" t="s">
        <v>7</v>
      </c>
      <c r="C17" s="139">
        <v>55</v>
      </c>
      <c r="D17" s="140" t="s">
        <v>937</v>
      </c>
      <c r="E17" s="140" t="s">
        <v>48</v>
      </c>
      <c r="F17" s="158">
        <v>15</v>
      </c>
      <c r="G17" s="158">
        <v>40</v>
      </c>
      <c r="H17"/>
      <c r="I17"/>
      <c r="J17"/>
      <c r="K17"/>
      <c r="L17"/>
    </row>
    <row r="18" spans="1:12" ht="14.25">
      <c r="A18" s="120">
        <f>IF($C18&gt;0,IF($C18=$C17,$A17,COUNTIFS($B$4:$B18,$B18)),"-")</f>
        <v>14</v>
      </c>
      <c r="B18" s="139" t="s">
        <v>7</v>
      </c>
      <c r="C18" s="139">
        <v>53</v>
      </c>
      <c r="D18" s="140" t="s">
        <v>985</v>
      </c>
      <c r="E18" s="140" t="s">
        <v>43</v>
      </c>
      <c r="F18" s="158">
        <v>0</v>
      </c>
      <c r="G18" s="158">
        <v>53</v>
      </c>
      <c r="H18"/>
      <c r="I18"/>
      <c r="J18"/>
      <c r="K18"/>
      <c r="L18"/>
    </row>
    <row r="19" spans="1:12" ht="14.25">
      <c r="A19" s="120">
        <f>IF($C19&gt;0,IF($C19=$C18,$A18,COUNTIFS($B$4:$B19,$B19)),"-")</f>
        <v>15</v>
      </c>
      <c r="B19" s="139" t="s">
        <v>7</v>
      </c>
      <c r="C19" s="139">
        <v>51</v>
      </c>
      <c r="D19" s="140" t="s">
        <v>555</v>
      </c>
      <c r="E19" s="140" t="s">
        <v>43</v>
      </c>
      <c r="F19" s="158">
        <v>0</v>
      </c>
      <c r="G19" s="158">
        <v>51</v>
      </c>
      <c r="H19"/>
      <c r="I19"/>
      <c r="J19"/>
      <c r="K19"/>
      <c r="L19"/>
    </row>
    <row r="20" spans="1:12" ht="14.25">
      <c r="A20" s="120">
        <f>IF($C20&gt;0,IF($C20=$C19,$A19,COUNTIFS($B$4:$B20,$B20)),"-")</f>
        <v>15</v>
      </c>
      <c r="B20" s="139" t="s">
        <v>7</v>
      </c>
      <c r="C20" s="139">
        <v>51</v>
      </c>
      <c r="D20" s="140" t="s">
        <v>1221</v>
      </c>
      <c r="E20" s="140" t="s">
        <v>48</v>
      </c>
      <c r="F20" s="158">
        <v>15</v>
      </c>
      <c r="G20" s="158">
        <v>36</v>
      </c>
      <c r="H20"/>
      <c r="I20"/>
      <c r="J20"/>
      <c r="K20"/>
      <c r="L20"/>
    </row>
    <row r="21" spans="1:12" ht="14.25">
      <c r="A21" s="120">
        <f>IF($C21&gt;0,IF($C21=$C20,$A20,COUNTIFS($B$4:$B21,$B21)),"-")</f>
        <v>17</v>
      </c>
      <c r="B21" s="139" t="s">
        <v>7</v>
      </c>
      <c r="C21" s="139">
        <v>47</v>
      </c>
      <c r="D21" s="140" t="s">
        <v>1006</v>
      </c>
      <c r="E21" s="140" t="s">
        <v>58</v>
      </c>
      <c r="F21" s="158">
        <v>15</v>
      </c>
      <c r="G21" s="158">
        <v>32</v>
      </c>
      <c r="H21"/>
      <c r="I21"/>
      <c r="J21"/>
      <c r="K21"/>
      <c r="L21"/>
    </row>
    <row r="22" spans="1:12" ht="14.25">
      <c r="A22" s="120">
        <f>IF($C22&gt;0,IF($C22=$C21,$A21,COUNTIFS($B$4:$B22,$B22)),"-")</f>
        <v>18</v>
      </c>
      <c r="B22" s="139" t="s">
        <v>7</v>
      </c>
      <c r="C22" s="139">
        <v>46</v>
      </c>
      <c r="D22" s="140" t="s">
        <v>807</v>
      </c>
      <c r="E22" s="140" t="s">
        <v>52</v>
      </c>
      <c r="F22" s="158">
        <v>15</v>
      </c>
      <c r="G22" s="158">
        <v>31</v>
      </c>
      <c r="H22"/>
      <c r="I22"/>
      <c r="J22"/>
      <c r="K22"/>
      <c r="L22"/>
    </row>
    <row r="23" spans="1:12" ht="14.25">
      <c r="A23" s="120">
        <f>IF($C23&gt;0,IF($C23=$C22,$A22,COUNTIFS($B$4:$B23,$B23)),"-")</f>
        <v>19</v>
      </c>
      <c r="B23" s="139" t="s">
        <v>7</v>
      </c>
      <c r="C23" s="139">
        <v>45</v>
      </c>
      <c r="D23" s="140" t="s">
        <v>791</v>
      </c>
      <c r="E23" s="140" t="s">
        <v>52</v>
      </c>
      <c r="F23" s="158">
        <v>15</v>
      </c>
      <c r="G23" s="158">
        <v>30</v>
      </c>
      <c r="H23"/>
      <c r="I23"/>
      <c r="J23"/>
      <c r="K23"/>
      <c r="L23"/>
    </row>
    <row r="24" spans="1:12" ht="14.25">
      <c r="A24" s="120">
        <f>IF($C24&gt;0,IF($C24=$C23,$A23,COUNTIFS($B$4:$B24,$B24)),"-")</f>
        <v>20</v>
      </c>
      <c r="B24" s="139" t="s">
        <v>7</v>
      </c>
      <c r="C24" s="139">
        <v>43</v>
      </c>
      <c r="D24" s="140" t="s">
        <v>359</v>
      </c>
      <c r="E24" s="140" t="s">
        <v>43</v>
      </c>
      <c r="F24" s="158">
        <v>0</v>
      </c>
      <c r="G24" s="158">
        <v>43</v>
      </c>
      <c r="H24"/>
      <c r="I24"/>
      <c r="J24"/>
      <c r="K24"/>
      <c r="L24"/>
    </row>
    <row r="25" spans="1:12" ht="14.25">
      <c r="A25" s="120">
        <f>IF($C25&gt;0,IF($C25=$C24,$A24,COUNTIFS($B$4:$B25,$B25)),"-")</f>
        <v>21</v>
      </c>
      <c r="B25" s="139" t="s">
        <v>7</v>
      </c>
      <c r="C25" s="139">
        <v>42</v>
      </c>
      <c r="D25" s="140" t="s">
        <v>1224</v>
      </c>
      <c r="E25" s="140" t="s">
        <v>43</v>
      </c>
      <c r="F25" s="158">
        <v>0</v>
      </c>
      <c r="G25" s="158">
        <v>42</v>
      </c>
      <c r="H25"/>
      <c r="I25"/>
      <c r="J25"/>
      <c r="K25"/>
      <c r="L25"/>
    </row>
    <row r="26" spans="1:12" ht="14.25">
      <c r="A26" s="120">
        <f>IF($C26&gt;0,IF($C26=$C25,$A25,COUNTIFS($B$4:$B26,$B26)),"-")</f>
        <v>22</v>
      </c>
      <c r="B26" s="139" t="s">
        <v>7</v>
      </c>
      <c r="C26" s="139">
        <v>41</v>
      </c>
      <c r="D26" s="140" t="s">
        <v>1453</v>
      </c>
      <c r="E26" s="140" t="s">
        <v>52</v>
      </c>
      <c r="F26" s="158">
        <v>15</v>
      </c>
      <c r="G26" s="158">
        <v>26</v>
      </c>
      <c r="H26"/>
      <c r="I26"/>
      <c r="J26"/>
      <c r="K26"/>
      <c r="L26"/>
    </row>
    <row r="27" spans="1:12" ht="14.25">
      <c r="A27" s="120">
        <f>IF($C27&gt;0,IF($C27=$C26,$A26,COUNTIFS($B$4:$B27,$B27)),"-")</f>
        <v>23</v>
      </c>
      <c r="B27" s="139" t="s">
        <v>7</v>
      </c>
      <c r="C27" s="139">
        <v>38</v>
      </c>
      <c r="D27" s="140" t="s">
        <v>563</v>
      </c>
      <c r="E27" s="140" t="s">
        <v>48</v>
      </c>
      <c r="F27" s="158">
        <v>15</v>
      </c>
      <c r="G27" s="158">
        <v>23</v>
      </c>
      <c r="H27"/>
      <c r="I27"/>
      <c r="J27"/>
      <c r="K27"/>
      <c r="L27"/>
    </row>
    <row r="28" spans="1:12" ht="14.25">
      <c r="A28" s="120">
        <f>IF($C28&gt;0,IF($C28=$C27,$A27,COUNTIFS($B$4:$B28,$B28)),"-")</f>
        <v>23</v>
      </c>
      <c r="B28" s="139" t="s">
        <v>7</v>
      </c>
      <c r="C28" s="139">
        <v>38</v>
      </c>
      <c r="D28" s="140" t="s">
        <v>609</v>
      </c>
      <c r="E28" s="140" t="s">
        <v>43</v>
      </c>
      <c r="F28" s="158">
        <v>0</v>
      </c>
      <c r="G28" s="158">
        <v>38</v>
      </c>
      <c r="H28"/>
      <c r="I28"/>
      <c r="J28"/>
      <c r="K28"/>
      <c r="L28"/>
    </row>
    <row r="29" spans="1:12" ht="14.25">
      <c r="A29" s="120">
        <f>IF($C29&gt;0,IF($C29=$C28,$A28,COUNTIFS($B$4:$B29,$B29)),"-")</f>
        <v>23</v>
      </c>
      <c r="B29" s="139" t="s">
        <v>7</v>
      </c>
      <c r="C29" s="139">
        <v>38</v>
      </c>
      <c r="D29" s="140" t="s">
        <v>1054</v>
      </c>
      <c r="E29" s="140" t="s">
        <v>43</v>
      </c>
      <c r="F29" s="158">
        <v>0</v>
      </c>
      <c r="G29" s="158">
        <v>38</v>
      </c>
      <c r="H29"/>
      <c r="I29"/>
      <c r="J29"/>
      <c r="K29"/>
      <c r="L29"/>
    </row>
    <row r="30" spans="1:12" ht="14.25">
      <c r="A30" s="120">
        <f>IF($C30&gt;0,IF($C30=$C29,$A29,COUNTIFS($B$4:$B30,$B30)),"-")</f>
        <v>26</v>
      </c>
      <c r="B30" s="139" t="s">
        <v>7</v>
      </c>
      <c r="C30" s="139">
        <v>37</v>
      </c>
      <c r="D30" s="140" t="s">
        <v>289</v>
      </c>
      <c r="E30" s="140" t="s">
        <v>52</v>
      </c>
      <c r="F30" s="158">
        <v>15</v>
      </c>
      <c r="G30" s="158">
        <v>22</v>
      </c>
      <c r="H30"/>
      <c r="I30"/>
      <c r="J30"/>
      <c r="K30"/>
      <c r="L30"/>
    </row>
    <row r="31" spans="1:12" ht="14.25">
      <c r="A31" s="120">
        <f>IF($C31&gt;0,IF($C31=$C30,$A30,COUNTIFS($B$4:$B31,$B31)),"-")</f>
        <v>27</v>
      </c>
      <c r="B31" s="139" t="s">
        <v>7</v>
      </c>
      <c r="C31" s="139">
        <v>35</v>
      </c>
      <c r="D31" s="140" t="s">
        <v>1266</v>
      </c>
      <c r="E31" s="140" t="s">
        <v>46</v>
      </c>
      <c r="F31" s="158">
        <v>15</v>
      </c>
      <c r="G31" s="158">
        <v>20</v>
      </c>
      <c r="H31"/>
      <c r="I31"/>
      <c r="J31"/>
      <c r="K31"/>
      <c r="L31"/>
    </row>
    <row r="32" spans="1:12" ht="14.25">
      <c r="A32" s="120">
        <f>IF($C32&gt;0,IF($C32=$C31,$A31,COUNTIFS($B$4:$B32,$B32)),"-")</f>
        <v>28</v>
      </c>
      <c r="B32" s="139" t="s">
        <v>7</v>
      </c>
      <c r="C32" s="139">
        <v>34</v>
      </c>
      <c r="D32" s="140" t="s">
        <v>1098</v>
      </c>
      <c r="E32" s="140" t="s">
        <v>43</v>
      </c>
      <c r="F32" s="158">
        <v>0</v>
      </c>
      <c r="G32" s="158">
        <v>34</v>
      </c>
      <c r="H32"/>
      <c r="I32"/>
      <c r="J32"/>
      <c r="K32"/>
      <c r="L32"/>
    </row>
    <row r="33" spans="1:12" ht="14.25">
      <c r="A33" s="120">
        <f>IF($C33&gt;0,IF($C33=$C32,$A32,COUNTIFS($B$4:$B33,$B33)),"-")</f>
        <v>29</v>
      </c>
      <c r="B33" s="139" t="s">
        <v>7</v>
      </c>
      <c r="C33" s="139">
        <v>33</v>
      </c>
      <c r="D33" s="140" t="s">
        <v>1467</v>
      </c>
      <c r="E33" s="140" t="s">
        <v>48</v>
      </c>
      <c r="F33" s="158">
        <v>15</v>
      </c>
      <c r="G33" s="158">
        <v>18</v>
      </c>
      <c r="H33"/>
      <c r="I33"/>
      <c r="J33"/>
      <c r="K33"/>
      <c r="L33"/>
    </row>
    <row r="34" spans="1:12" ht="14.25">
      <c r="A34" s="120">
        <f>IF($C34&gt;0,IF($C34=$C33,$A33,COUNTIFS($B$4:$B34,$B34)),"-")</f>
        <v>29</v>
      </c>
      <c r="B34" s="139" t="s">
        <v>7</v>
      </c>
      <c r="C34" s="139">
        <v>33</v>
      </c>
      <c r="D34" s="140" t="s">
        <v>507</v>
      </c>
      <c r="E34" s="140" t="s">
        <v>43</v>
      </c>
      <c r="F34" s="158">
        <v>0</v>
      </c>
      <c r="G34" s="158">
        <v>33</v>
      </c>
      <c r="H34"/>
      <c r="I34"/>
      <c r="J34"/>
      <c r="K34"/>
      <c r="L34"/>
    </row>
    <row r="35" spans="1:12" ht="14.25">
      <c r="A35" s="120">
        <f>IF($C35&gt;0,IF($C35=$C34,$A34,COUNTIFS($B$4:$B35,$B35)),"-")</f>
        <v>29</v>
      </c>
      <c r="B35" s="139" t="s">
        <v>7</v>
      </c>
      <c r="C35" s="139">
        <v>33</v>
      </c>
      <c r="D35" s="140" t="s">
        <v>1147</v>
      </c>
      <c r="E35" s="140" t="s">
        <v>48</v>
      </c>
      <c r="F35" s="158">
        <v>15</v>
      </c>
      <c r="G35" s="158">
        <v>18</v>
      </c>
      <c r="H35"/>
      <c r="I35"/>
      <c r="J35"/>
      <c r="K35"/>
      <c r="L35"/>
    </row>
    <row r="36" spans="1:12" ht="14.25">
      <c r="A36" s="120">
        <f>IF($C36&gt;0,IF($C36=$C35,$A35,COUNTIFS($B$4:$B36,$B36)),"-")</f>
        <v>29</v>
      </c>
      <c r="B36" s="139" t="s">
        <v>7</v>
      </c>
      <c r="C36" s="139">
        <v>33</v>
      </c>
      <c r="D36" s="140" t="s">
        <v>576</v>
      </c>
      <c r="E36" s="140" t="s">
        <v>58</v>
      </c>
      <c r="F36" s="158">
        <v>15</v>
      </c>
      <c r="G36" s="158">
        <v>18</v>
      </c>
      <c r="H36"/>
      <c r="I36"/>
      <c r="J36"/>
      <c r="K36"/>
      <c r="L36"/>
    </row>
    <row r="37" spans="1:12" ht="14.25">
      <c r="A37" s="120">
        <f>IF($C37&gt;0,IF($C37=$C36,$A36,COUNTIFS($B$4:$B37,$B37)),"-")</f>
        <v>33</v>
      </c>
      <c r="B37" s="139" t="s">
        <v>7</v>
      </c>
      <c r="C37" s="139">
        <v>31</v>
      </c>
      <c r="D37" s="140" t="s">
        <v>370</v>
      </c>
      <c r="E37" s="140" t="s">
        <v>43</v>
      </c>
      <c r="F37" s="158">
        <v>0</v>
      </c>
      <c r="G37" s="158">
        <v>31</v>
      </c>
      <c r="H37"/>
      <c r="I37"/>
      <c r="J37"/>
      <c r="K37"/>
      <c r="L37"/>
    </row>
    <row r="38" spans="1:12" ht="14.25">
      <c r="A38" s="120">
        <f>IF($C38&gt;0,IF($C38=$C37,$A37,COUNTIFS($B$4:$B38,$B38)),"-")</f>
        <v>33</v>
      </c>
      <c r="B38" s="139" t="s">
        <v>7</v>
      </c>
      <c r="C38" s="139">
        <v>31</v>
      </c>
      <c r="D38" s="140" t="s">
        <v>198</v>
      </c>
      <c r="E38" s="140" t="s">
        <v>46</v>
      </c>
      <c r="F38" s="158">
        <v>15</v>
      </c>
      <c r="G38" s="158">
        <v>16</v>
      </c>
      <c r="H38"/>
      <c r="I38"/>
      <c r="J38"/>
      <c r="K38"/>
      <c r="L38"/>
    </row>
    <row r="39" spans="1:12" ht="14.25">
      <c r="A39" s="120">
        <f>IF($C39&gt;0,IF($C39=$C38,$A38,COUNTIFS($B$4:$B39,$B39)),"-")</f>
        <v>35</v>
      </c>
      <c r="B39" s="139" t="s">
        <v>7</v>
      </c>
      <c r="C39" s="139">
        <v>30</v>
      </c>
      <c r="D39" s="140" t="s">
        <v>225</v>
      </c>
      <c r="E39" s="140" t="s">
        <v>48</v>
      </c>
      <c r="F39" s="158">
        <v>15</v>
      </c>
      <c r="G39" s="158">
        <v>15</v>
      </c>
      <c r="H39"/>
      <c r="I39"/>
      <c r="J39"/>
      <c r="K39"/>
      <c r="L39"/>
    </row>
    <row r="40" spans="1:12" ht="14.25">
      <c r="A40" s="120">
        <f>IF($C40&gt;0,IF($C40=$C39,$A39,COUNTIFS($B$4:$B40,$B40)),"-")</f>
        <v>35</v>
      </c>
      <c r="B40" s="139" t="s">
        <v>7</v>
      </c>
      <c r="C40" s="139">
        <v>30</v>
      </c>
      <c r="D40" s="140" t="s">
        <v>952</v>
      </c>
      <c r="E40" s="140" t="s">
        <v>46</v>
      </c>
      <c r="F40" s="158">
        <v>15</v>
      </c>
      <c r="G40" s="158">
        <v>15</v>
      </c>
      <c r="H40"/>
      <c r="I40"/>
      <c r="J40"/>
      <c r="K40"/>
      <c r="L40"/>
    </row>
    <row r="41" spans="1:12" ht="14.25">
      <c r="A41" s="120">
        <f>IF($C41&gt;0,IF($C41=$C40,$A40,COUNTIFS($B$4:$B41,$B41)),"-")</f>
        <v>37</v>
      </c>
      <c r="B41" s="139" t="s">
        <v>7</v>
      </c>
      <c r="C41" s="139">
        <v>29</v>
      </c>
      <c r="D41" s="140" t="s">
        <v>1548</v>
      </c>
      <c r="E41" s="140" t="s">
        <v>43</v>
      </c>
      <c r="F41" s="158">
        <v>0</v>
      </c>
      <c r="G41" s="158">
        <v>29</v>
      </c>
      <c r="H41"/>
      <c r="I41"/>
      <c r="J41"/>
      <c r="K41"/>
      <c r="L41"/>
    </row>
    <row r="42" spans="1:12" ht="14.25">
      <c r="A42" s="120">
        <f>IF($C42&gt;0,IF($C42=$C41,$A41,COUNTIFS($B$4:$B42,$B42)),"-")</f>
        <v>37</v>
      </c>
      <c r="B42" s="139" t="s">
        <v>7</v>
      </c>
      <c r="C42" s="139">
        <v>29</v>
      </c>
      <c r="D42" s="140" t="s">
        <v>1075</v>
      </c>
      <c r="E42" s="140" t="s">
        <v>58</v>
      </c>
      <c r="F42" s="158">
        <v>15</v>
      </c>
      <c r="G42" s="158">
        <v>14</v>
      </c>
      <c r="H42"/>
      <c r="I42"/>
      <c r="J42"/>
      <c r="K42"/>
      <c r="L42"/>
    </row>
    <row r="43" spans="1:12" ht="14.25">
      <c r="A43" s="120">
        <f>IF($C43&gt;0,IF($C43=$C42,$A42,COUNTIFS($B$4:$B43,$B43)),"-")</f>
        <v>37</v>
      </c>
      <c r="B43" s="139" t="s">
        <v>7</v>
      </c>
      <c r="C43" s="139">
        <v>29</v>
      </c>
      <c r="D43" s="140" t="s">
        <v>749</v>
      </c>
      <c r="E43" s="140" t="s">
        <v>52</v>
      </c>
      <c r="F43" s="158">
        <v>15</v>
      </c>
      <c r="G43" s="158">
        <v>14</v>
      </c>
      <c r="H43"/>
      <c r="I43"/>
      <c r="J43"/>
      <c r="K43"/>
      <c r="L43"/>
    </row>
    <row r="44" spans="1:12" ht="14.25">
      <c r="A44" s="120">
        <f>IF($C44&gt;0,IF($C44=$C43,$A43,COUNTIFS($B$4:$B44,$B44)),"-")</f>
        <v>40</v>
      </c>
      <c r="B44" s="139" t="s">
        <v>7</v>
      </c>
      <c r="C44" s="139">
        <v>28</v>
      </c>
      <c r="D44" s="140" t="s">
        <v>1204</v>
      </c>
      <c r="E44" s="140" t="s">
        <v>48</v>
      </c>
      <c r="F44" s="158">
        <v>15</v>
      </c>
      <c r="G44" s="158">
        <v>13</v>
      </c>
      <c r="H44"/>
      <c r="I44"/>
      <c r="J44"/>
      <c r="K44"/>
      <c r="L44"/>
    </row>
    <row r="45" spans="1:12" ht="14.25">
      <c r="A45" s="120">
        <f>IF($C45&gt;0,IF($C45=$C44,$A44,COUNTIFS($B$4:$B45,$B45)),"-")</f>
        <v>41</v>
      </c>
      <c r="B45" s="139" t="s">
        <v>7</v>
      </c>
      <c r="C45" s="139">
        <v>27</v>
      </c>
      <c r="D45" s="140" t="s">
        <v>1085</v>
      </c>
      <c r="E45" s="140" t="s">
        <v>43</v>
      </c>
      <c r="F45" s="158">
        <v>0</v>
      </c>
      <c r="G45" s="158">
        <v>27</v>
      </c>
      <c r="H45"/>
      <c r="I45"/>
      <c r="J45"/>
      <c r="K45"/>
      <c r="L45"/>
    </row>
    <row r="46" spans="1:12" ht="14.25">
      <c r="A46" s="120">
        <f>IF($C46&gt;0,IF($C46=$C45,$A45,COUNTIFS($B$4:$B46,$B46)),"-")</f>
        <v>41</v>
      </c>
      <c r="B46" s="139" t="s">
        <v>7</v>
      </c>
      <c r="C46" s="139">
        <v>27</v>
      </c>
      <c r="D46" s="140" t="s">
        <v>1199</v>
      </c>
      <c r="E46" s="140" t="s">
        <v>46</v>
      </c>
      <c r="F46" s="158">
        <v>15</v>
      </c>
      <c r="G46" s="158">
        <v>12</v>
      </c>
      <c r="H46"/>
      <c r="I46"/>
      <c r="J46"/>
      <c r="K46"/>
      <c r="L46"/>
    </row>
    <row r="47" spans="1:12" ht="14.25">
      <c r="A47" s="120">
        <f>IF($C47&gt;0,IF($C47=$C46,$A46,COUNTIFS($B$4:$B47,$B47)),"-")</f>
        <v>43</v>
      </c>
      <c r="B47" s="139" t="s">
        <v>7</v>
      </c>
      <c r="C47" s="139">
        <v>25</v>
      </c>
      <c r="D47" s="140" t="s">
        <v>820</v>
      </c>
      <c r="E47" s="140" t="s">
        <v>43</v>
      </c>
      <c r="F47" s="158">
        <v>0</v>
      </c>
      <c r="G47" s="158">
        <v>25</v>
      </c>
      <c r="H47"/>
      <c r="I47"/>
      <c r="J47"/>
      <c r="K47"/>
      <c r="L47"/>
    </row>
    <row r="48" spans="1:12" ht="14.25">
      <c r="A48" s="120">
        <f>IF($C48&gt;0,IF($C48=$C47,$A47,COUNTIFS($B$4:$B48,$B48)),"-")</f>
        <v>44</v>
      </c>
      <c r="B48" s="139" t="s">
        <v>7</v>
      </c>
      <c r="C48" s="139">
        <v>24</v>
      </c>
      <c r="D48" s="140" t="s">
        <v>438</v>
      </c>
      <c r="E48" s="140" t="s">
        <v>43</v>
      </c>
      <c r="F48" s="158">
        <v>0</v>
      </c>
      <c r="G48" s="158">
        <v>24</v>
      </c>
      <c r="H48"/>
      <c r="I48"/>
      <c r="J48"/>
      <c r="K48"/>
      <c r="L48"/>
    </row>
    <row r="49" spans="1:12" ht="14.25">
      <c r="A49" s="120">
        <f>IF($C49&gt;0,IF($C49=$C48,$A48,COUNTIFS($B$4:$B49,$B49)),"-")</f>
        <v>44</v>
      </c>
      <c r="B49" s="139" t="s">
        <v>7</v>
      </c>
      <c r="C49" s="139">
        <v>24</v>
      </c>
      <c r="D49" s="140" t="s">
        <v>630</v>
      </c>
      <c r="E49" s="140" t="s">
        <v>43</v>
      </c>
      <c r="F49" s="158">
        <v>0</v>
      </c>
      <c r="G49" s="158">
        <v>24</v>
      </c>
      <c r="H49"/>
      <c r="I49"/>
      <c r="J49"/>
      <c r="K49"/>
      <c r="L49"/>
    </row>
    <row r="50" spans="1:12" ht="14.25">
      <c r="A50" s="120">
        <f>IF($C50&gt;0,IF($C50=$C49,$A49,COUNTIFS($B$4:$B50,$B50)),"-")</f>
        <v>46</v>
      </c>
      <c r="B50" s="139" t="s">
        <v>7</v>
      </c>
      <c r="C50" s="139">
        <v>23</v>
      </c>
      <c r="D50" s="140" t="s">
        <v>778</v>
      </c>
      <c r="E50" s="140" t="s">
        <v>43</v>
      </c>
      <c r="F50" s="158">
        <v>0</v>
      </c>
      <c r="G50" s="158">
        <v>23</v>
      </c>
      <c r="H50"/>
      <c r="I50"/>
      <c r="J50"/>
      <c r="K50"/>
      <c r="L50"/>
    </row>
    <row r="51" spans="1:12" ht="14.25">
      <c r="A51" s="120">
        <f>IF($C51&gt;0,IF($C51=$C50,$A50,COUNTIFS($B$4:$B51,$B51)),"-")</f>
        <v>47</v>
      </c>
      <c r="B51" s="139" t="s">
        <v>7</v>
      </c>
      <c r="C51" s="139">
        <v>22</v>
      </c>
      <c r="D51" s="140" t="s">
        <v>34</v>
      </c>
      <c r="E51" s="140" t="s">
        <v>43</v>
      </c>
      <c r="F51" s="158">
        <v>0</v>
      </c>
      <c r="G51" s="158">
        <v>22</v>
      </c>
      <c r="H51"/>
      <c r="I51"/>
      <c r="J51"/>
      <c r="K51"/>
      <c r="L51"/>
    </row>
    <row r="52" spans="1:12" ht="14.25">
      <c r="A52" s="120">
        <f>IF($C52&gt;0,IF($C52=$C51,$A51,COUNTIFS($B$4:$B52,$B52)),"-")</f>
        <v>47</v>
      </c>
      <c r="B52" s="139" t="s">
        <v>7</v>
      </c>
      <c r="C52" s="139">
        <v>22</v>
      </c>
      <c r="D52" s="140" t="s">
        <v>642</v>
      </c>
      <c r="E52" s="140" t="s">
        <v>43</v>
      </c>
      <c r="F52" s="158">
        <v>0</v>
      </c>
      <c r="G52" s="158">
        <v>22</v>
      </c>
      <c r="H52"/>
      <c r="I52"/>
      <c r="J52"/>
      <c r="K52"/>
      <c r="L52"/>
    </row>
    <row r="53" spans="1:12" ht="14.25">
      <c r="A53" s="120">
        <f>IF($C53&gt;0,IF($C53=$C52,$A52,COUNTIFS($B$4:$B53,$B53)),"-")</f>
        <v>49</v>
      </c>
      <c r="B53" s="139" t="s">
        <v>7</v>
      </c>
      <c r="C53" s="139">
        <v>20</v>
      </c>
      <c r="D53" s="140" t="s">
        <v>853</v>
      </c>
      <c r="E53" s="140" t="s">
        <v>43</v>
      </c>
      <c r="F53" s="158">
        <v>0</v>
      </c>
      <c r="G53" s="158">
        <v>20</v>
      </c>
      <c r="H53"/>
      <c r="I53"/>
      <c r="J53"/>
      <c r="K53"/>
      <c r="L53"/>
    </row>
    <row r="54" spans="1:12" ht="14.25">
      <c r="A54" s="120">
        <f>IF($C54&gt;0,IF($C54=$C53,$A53,COUNTIFS($B$4:$B54,$B54)),"-")</f>
        <v>50</v>
      </c>
      <c r="B54" s="139" t="s">
        <v>7</v>
      </c>
      <c r="C54" s="139">
        <v>19</v>
      </c>
      <c r="D54" s="140" t="s">
        <v>1290</v>
      </c>
      <c r="E54" s="140" t="s">
        <v>43</v>
      </c>
      <c r="F54" s="158">
        <v>0</v>
      </c>
      <c r="G54" s="158">
        <v>19</v>
      </c>
      <c r="H54"/>
      <c r="I54"/>
      <c r="J54"/>
      <c r="K54"/>
      <c r="L54"/>
    </row>
    <row r="55" spans="1:12" ht="14.25">
      <c r="A55" s="120">
        <f>IF($C55&gt;0,IF($C55=$C54,$A54,COUNTIFS($B$4:$B55,$B55)),"-")</f>
        <v>50</v>
      </c>
      <c r="B55" s="139" t="s">
        <v>7</v>
      </c>
      <c r="C55" s="139">
        <v>19</v>
      </c>
      <c r="D55" s="140" t="s">
        <v>955</v>
      </c>
      <c r="E55" s="140" t="s">
        <v>48</v>
      </c>
      <c r="F55" s="158">
        <v>15</v>
      </c>
      <c r="G55" s="158">
        <v>4</v>
      </c>
      <c r="H55"/>
      <c r="I55"/>
      <c r="J55"/>
      <c r="K55"/>
      <c r="L55"/>
    </row>
    <row r="56" spans="1:12" ht="14.25">
      <c r="A56" s="120">
        <f>IF($C56&gt;0,IF($C56=$C55,$A55,COUNTIFS($B$4:$B56,$B56)),"-")</f>
        <v>52</v>
      </c>
      <c r="B56" s="139" t="s">
        <v>7</v>
      </c>
      <c r="C56" s="139">
        <v>18</v>
      </c>
      <c r="D56" s="140" t="s">
        <v>1283</v>
      </c>
      <c r="E56" s="140" t="s">
        <v>52</v>
      </c>
      <c r="F56" s="158">
        <v>15</v>
      </c>
      <c r="G56" s="158">
        <v>3</v>
      </c>
      <c r="H56"/>
      <c r="I56"/>
      <c r="J56"/>
      <c r="K56"/>
      <c r="L56"/>
    </row>
    <row r="57" spans="1:12" ht="14.25">
      <c r="A57" s="120">
        <f>IF($C57&gt;0,IF($C57=$C56,$A56,COUNTIFS($B$4:$B57,$B57)),"-")</f>
        <v>52</v>
      </c>
      <c r="B57" s="139" t="s">
        <v>7</v>
      </c>
      <c r="C57" s="139">
        <v>18</v>
      </c>
      <c r="D57" s="140" t="s">
        <v>606</v>
      </c>
      <c r="E57" s="140" t="s">
        <v>43</v>
      </c>
      <c r="F57" s="158">
        <v>0</v>
      </c>
      <c r="G57" s="158">
        <v>18</v>
      </c>
      <c r="H57"/>
      <c r="I57"/>
      <c r="J57"/>
      <c r="K57"/>
      <c r="L57"/>
    </row>
    <row r="58" spans="1:12" ht="14.25">
      <c r="A58" s="120">
        <f>IF($C58&gt;0,IF($C58=$C57,$A57,COUNTIFS($B$4:$B58,$B58)),"-")</f>
        <v>54</v>
      </c>
      <c r="B58" s="139" t="s">
        <v>7</v>
      </c>
      <c r="C58" s="139">
        <v>17</v>
      </c>
      <c r="D58" s="140" t="s">
        <v>1269</v>
      </c>
      <c r="E58" s="140" t="s">
        <v>43</v>
      </c>
      <c r="F58" s="158">
        <v>0</v>
      </c>
      <c r="G58" s="158">
        <v>17</v>
      </c>
      <c r="H58"/>
      <c r="I58"/>
      <c r="J58"/>
      <c r="K58"/>
      <c r="L58"/>
    </row>
    <row r="59" spans="1:12" ht="14.25">
      <c r="A59" s="120">
        <f>IF($C59&gt;0,IF($C59=$C58,$A58,COUNTIFS($B$4:$B59,$B59)),"-")</f>
        <v>54</v>
      </c>
      <c r="B59" s="139" t="s">
        <v>7</v>
      </c>
      <c r="C59" s="139">
        <v>17</v>
      </c>
      <c r="D59" s="140" t="s">
        <v>273</v>
      </c>
      <c r="E59" s="140" t="s">
        <v>43</v>
      </c>
      <c r="F59" s="158">
        <v>0</v>
      </c>
      <c r="G59" s="158">
        <v>17</v>
      </c>
      <c r="H59"/>
      <c r="I59"/>
      <c r="J59"/>
      <c r="K59"/>
      <c r="L59"/>
    </row>
    <row r="60" spans="1:12" ht="14.25">
      <c r="A60" s="120">
        <f>IF($C60&gt;0,IF($C60=$C59,$A59,COUNTIFS($B$4:$B60,$B60)),"-")</f>
        <v>54</v>
      </c>
      <c r="B60" s="139" t="s">
        <v>7</v>
      </c>
      <c r="C60" s="139">
        <v>17</v>
      </c>
      <c r="D60" s="140" t="s">
        <v>1434</v>
      </c>
      <c r="E60" s="140" t="s">
        <v>48</v>
      </c>
      <c r="F60" s="158">
        <v>15</v>
      </c>
      <c r="G60" s="158">
        <v>2</v>
      </c>
      <c r="H60"/>
      <c r="I60"/>
      <c r="J60"/>
      <c r="K60"/>
      <c r="L60"/>
    </row>
    <row r="61" spans="1:12" ht="14.25">
      <c r="A61" s="120">
        <f>IF($C61&gt;0,IF($C61=$C60,$A60,COUNTIFS($B$4:$B61,$B61)),"-")</f>
        <v>54</v>
      </c>
      <c r="B61" s="139" t="s">
        <v>7</v>
      </c>
      <c r="C61" s="139">
        <v>17</v>
      </c>
      <c r="D61" s="140" t="s">
        <v>1214</v>
      </c>
      <c r="E61" s="140" t="s">
        <v>43</v>
      </c>
      <c r="F61" s="158">
        <v>0</v>
      </c>
      <c r="G61" s="158">
        <v>17</v>
      </c>
      <c r="H61"/>
      <c r="I61"/>
      <c r="J61"/>
      <c r="K61"/>
      <c r="L61"/>
    </row>
    <row r="62" spans="1:12" ht="14.25">
      <c r="A62" s="120">
        <f>IF($C62&gt;0,IF($C62=$C61,$A61,COUNTIFS($B$4:$B62,$B62)),"-")</f>
        <v>54</v>
      </c>
      <c r="B62" s="139" t="s">
        <v>7</v>
      </c>
      <c r="C62" s="139">
        <v>17</v>
      </c>
      <c r="D62" s="140" t="s">
        <v>850</v>
      </c>
      <c r="E62" s="140" t="s">
        <v>43</v>
      </c>
      <c r="F62" s="158">
        <v>0</v>
      </c>
      <c r="G62" s="158">
        <v>17</v>
      </c>
      <c r="H62"/>
      <c r="I62"/>
      <c r="J62"/>
      <c r="K62"/>
      <c r="L62"/>
    </row>
    <row r="63" spans="1:12" ht="14.25">
      <c r="A63" s="120">
        <f>IF($C63&gt;0,IF($C63=$C62,$A62,COUNTIFS($B$4:$B63,$B63)),"-")</f>
        <v>59</v>
      </c>
      <c r="B63" s="139" t="s">
        <v>7</v>
      </c>
      <c r="C63" s="139">
        <v>16</v>
      </c>
      <c r="D63" s="140" t="s">
        <v>1023</v>
      </c>
      <c r="E63" s="140" t="s">
        <v>43</v>
      </c>
      <c r="F63" s="158">
        <v>0</v>
      </c>
      <c r="G63" s="158">
        <v>16</v>
      </c>
      <c r="H63"/>
      <c r="I63"/>
      <c r="J63"/>
      <c r="K63"/>
      <c r="L63"/>
    </row>
    <row r="64" spans="1:12" ht="14.25">
      <c r="A64" s="120">
        <f>IF($C64&gt;0,IF($C64=$C63,$A63,COUNTIFS($B$4:$B64,$B64)),"-")</f>
        <v>59</v>
      </c>
      <c r="B64" s="139" t="s">
        <v>7</v>
      </c>
      <c r="C64" s="139">
        <v>16</v>
      </c>
      <c r="D64" s="140" t="s">
        <v>282</v>
      </c>
      <c r="E64" s="140" t="s">
        <v>48</v>
      </c>
      <c r="F64" s="158">
        <v>15</v>
      </c>
      <c r="G64" s="158">
        <v>1</v>
      </c>
      <c r="H64"/>
      <c r="I64"/>
      <c r="J64"/>
      <c r="K64"/>
      <c r="L64"/>
    </row>
    <row r="65" spans="1:12" ht="14.25">
      <c r="A65" s="120">
        <f>IF($C65&gt;0,IF($C65=$C64,$A64,COUNTIFS($B$4:$B65,$B65)),"-")</f>
        <v>61</v>
      </c>
      <c r="B65" s="139" t="s">
        <v>7</v>
      </c>
      <c r="C65" s="139">
        <v>15</v>
      </c>
      <c r="D65" s="140" t="s">
        <v>1583</v>
      </c>
      <c r="E65" s="140" t="s">
        <v>43</v>
      </c>
      <c r="F65" s="158">
        <v>0</v>
      </c>
      <c r="G65" s="158">
        <v>15</v>
      </c>
      <c r="H65"/>
      <c r="I65"/>
      <c r="J65"/>
      <c r="K65"/>
      <c r="L65"/>
    </row>
    <row r="66" spans="1:12" ht="14.25">
      <c r="A66" s="120">
        <f>IF($C66&gt;0,IF($C66=$C65,$A65,COUNTIFS($B$4:$B66,$B66)),"-")</f>
        <v>61</v>
      </c>
      <c r="B66" s="139" t="s">
        <v>7</v>
      </c>
      <c r="C66" s="139">
        <v>15</v>
      </c>
      <c r="D66" s="140" t="s">
        <v>261</v>
      </c>
      <c r="E66" s="140" t="s">
        <v>43</v>
      </c>
      <c r="F66" s="158">
        <v>0</v>
      </c>
      <c r="G66" s="158">
        <v>15</v>
      </c>
      <c r="H66"/>
      <c r="I66"/>
      <c r="J66"/>
      <c r="K66"/>
      <c r="L66"/>
    </row>
    <row r="67" spans="1:12" ht="14.25">
      <c r="A67" s="120">
        <f>IF($C67&gt;0,IF($C67=$C66,$A66,COUNTIFS($B$4:$B67,$B67)),"-")</f>
        <v>63</v>
      </c>
      <c r="B67" s="139" t="s">
        <v>7</v>
      </c>
      <c r="C67" s="139">
        <v>14</v>
      </c>
      <c r="D67" s="140" t="s">
        <v>752</v>
      </c>
      <c r="E67" s="140" t="s">
        <v>43</v>
      </c>
      <c r="F67" s="158">
        <v>0</v>
      </c>
      <c r="G67" s="158">
        <v>14</v>
      </c>
      <c r="H67"/>
      <c r="I67"/>
      <c r="J67"/>
      <c r="K67"/>
      <c r="L67"/>
    </row>
    <row r="68" spans="1:12" ht="14.25">
      <c r="A68" s="120">
        <f>IF($C68&gt;0,IF($C68=$C67,$A67,COUNTIFS($B$4:$B68,$B68)),"-")</f>
        <v>64</v>
      </c>
      <c r="B68" s="139" t="s">
        <v>7</v>
      </c>
      <c r="C68" s="139">
        <v>13</v>
      </c>
      <c r="D68" s="140" t="s">
        <v>1030</v>
      </c>
      <c r="E68" s="140" t="s">
        <v>43</v>
      </c>
      <c r="F68" s="158">
        <v>0</v>
      </c>
      <c r="G68" s="158">
        <v>13</v>
      </c>
      <c r="H68"/>
      <c r="I68"/>
      <c r="J68"/>
      <c r="K68"/>
      <c r="L68"/>
    </row>
    <row r="69" spans="1:12" ht="14.25">
      <c r="A69" s="120">
        <f>IF($C69&gt;0,IF($C69=$C68,$A68,COUNTIFS($B$4:$B69,$B69)),"-")</f>
        <v>64</v>
      </c>
      <c r="B69" s="139" t="s">
        <v>7</v>
      </c>
      <c r="C69" s="139">
        <v>13</v>
      </c>
      <c r="D69" s="140" t="s">
        <v>620</v>
      </c>
      <c r="E69" s="140" t="s">
        <v>43</v>
      </c>
      <c r="F69" s="158">
        <v>0</v>
      </c>
      <c r="G69" s="158">
        <v>13</v>
      </c>
      <c r="H69"/>
      <c r="I69"/>
      <c r="J69"/>
      <c r="K69"/>
      <c r="L69"/>
    </row>
    <row r="70" spans="1:12" ht="14.25">
      <c r="A70" s="120">
        <f>IF($C70&gt;0,IF($C70=$C69,$A69,COUNTIFS($B$4:$B70,$B70)),"-")</f>
        <v>66</v>
      </c>
      <c r="B70" s="139" t="s">
        <v>7</v>
      </c>
      <c r="C70" s="139">
        <v>11</v>
      </c>
      <c r="D70" s="140" t="s">
        <v>1438</v>
      </c>
      <c r="E70" s="140" t="s">
        <v>43</v>
      </c>
      <c r="F70" s="158">
        <v>0</v>
      </c>
      <c r="G70" s="158">
        <v>11</v>
      </c>
      <c r="H70"/>
      <c r="I70"/>
      <c r="J70"/>
      <c r="K70"/>
      <c r="L70"/>
    </row>
    <row r="71" spans="1:12" ht="14.25">
      <c r="A71" s="120">
        <f>IF($C71&gt;0,IF($C71=$C70,$A70,COUNTIFS($B$4:$B71,$B71)),"-")</f>
        <v>67</v>
      </c>
      <c r="B71" s="139" t="s">
        <v>7</v>
      </c>
      <c r="C71" s="139">
        <v>9</v>
      </c>
      <c r="D71" s="140" t="s">
        <v>1288</v>
      </c>
      <c r="E71" s="140" t="s">
        <v>43</v>
      </c>
      <c r="F71" s="158">
        <v>0</v>
      </c>
      <c r="G71" s="158">
        <v>9</v>
      </c>
      <c r="H71"/>
      <c r="I71"/>
      <c r="J71"/>
      <c r="K71"/>
      <c r="L71"/>
    </row>
    <row r="72" spans="1:12" ht="14.25">
      <c r="A72" s="120">
        <f>IF($C72&gt;0,IF($C72=$C71,$A71,COUNTIFS($B$4:$B72,$B72)),"-")</f>
        <v>68</v>
      </c>
      <c r="B72" s="139" t="s">
        <v>7</v>
      </c>
      <c r="C72" s="139">
        <v>8</v>
      </c>
      <c r="D72" s="140" t="s">
        <v>775</v>
      </c>
      <c r="E72" s="140" t="s">
        <v>43</v>
      </c>
      <c r="F72" s="158">
        <v>0</v>
      </c>
      <c r="G72" s="158">
        <v>8</v>
      </c>
      <c r="H72"/>
      <c r="I72"/>
      <c r="J72"/>
      <c r="K72"/>
      <c r="L72"/>
    </row>
    <row r="73" spans="1:12" ht="14.25">
      <c r="A73" s="120">
        <f>IF($C73&gt;0,IF($C73=$C72,$A72,COUNTIFS($B$4:$B73,$B73)),"-")</f>
        <v>69</v>
      </c>
      <c r="B73" s="139" t="s">
        <v>7</v>
      </c>
      <c r="C73" s="139">
        <v>6</v>
      </c>
      <c r="D73" s="140" t="s">
        <v>221</v>
      </c>
      <c r="E73" s="140" t="s">
        <v>43</v>
      </c>
      <c r="F73" s="158">
        <v>0</v>
      </c>
      <c r="G73" s="158">
        <v>6</v>
      </c>
      <c r="H73"/>
      <c r="I73"/>
      <c r="J73"/>
      <c r="K73"/>
      <c r="L73"/>
    </row>
    <row r="74" spans="1:12" ht="14.25">
      <c r="A74" s="120">
        <f>IF($C74&gt;0,IF($C74=$C73,$A73,COUNTIFS($B$4:$B74,$B74)),"-")</f>
        <v>70</v>
      </c>
      <c r="B74" s="139" t="s">
        <v>7</v>
      </c>
      <c r="C74" s="139">
        <v>4</v>
      </c>
      <c r="D74" s="140" t="s">
        <v>579</v>
      </c>
      <c r="E74" s="140" t="s">
        <v>43</v>
      </c>
      <c r="F74" s="158">
        <v>0</v>
      </c>
      <c r="G74" s="158">
        <v>4</v>
      </c>
      <c r="H74"/>
      <c r="I74"/>
      <c r="J74"/>
      <c r="K74"/>
      <c r="L74"/>
    </row>
    <row r="75" spans="1:12" ht="14.25">
      <c r="A75" s="120">
        <f>IF($C75&gt;0,IF($C75=$C74,$A74,COUNTIFS($B$4:$B75,$B75)),"-")</f>
        <v>71</v>
      </c>
      <c r="B75" s="139" t="s">
        <v>7</v>
      </c>
      <c r="C75" s="139">
        <v>2</v>
      </c>
      <c r="D75" s="140" t="s">
        <v>1277</v>
      </c>
      <c r="E75" s="140" t="s">
        <v>43</v>
      </c>
      <c r="F75" s="158">
        <v>0</v>
      </c>
      <c r="G75" s="158">
        <v>2</v>
      </c>
      <c r="H75"/>
      <c r="I75"/>
      <c r="J75"/>
      <c r="K75"/>
      <c r="L75"/>
    </row>
    <row r="76" spans="1:12" ht="14.25">
      <c r="A76" s="120">
        <f>IF($C76&gt;0,IF($C76=$C75,$A75,COUNTIFS($B$4:$B76,$B76)),"-")</f>
        <v>72</v>
      </c>
      <c r="B76" s="139" t="s">
        <v>7</v>
      </c>
      <c r="C76" s="139">
        <v>1</v>
      </c>
      <c r="D76" s="140" t="s">
        <v>35</v>
      </c>
      <c r="E76" s="140" t="s">
        <v>43</v>
      </c>
      <c r="F76" s="158">
        <v>0</v>
      </c>
      <c r="G76" s="158">
        <v>1</v>
      </c>
      <c r="H76"/>
      <c r="I76"/>
      <c r="J76"/>
      <c r="K76"/>
      <c r="L76"/>
    </row>
    <row r="77" spans="1:12" ht="14.25">
      <c r="A77" s="120">
        <f>IF($C77&gt;0,IF($C77=$C76,$A76,COUNTIFS($B$4:$B77,$B77)),"-")</f>
        <v>72</v>
      </c>
      <c r="B77" s="139" t="s">
        <v>7</v>
      </c>
      <c r="C77" s="139">
        <v>1</v>
      </c>
      <c r="D77" s="140" t="s">
        <v>350</v>
      </c>
      <c r="E77" s="140" t="s">
        <v>43</v>
      </c>
      <c r="F77" s="158">
        <v>0</v>
      </c>
      <c r="G77" s="158">
        <v>1</v>
      </c>
      <c r="H77"/>
      <c r="I77"/>
      <c r="J77"/>
      <c r="K77"/>
      <c r="L77"/>
    </row>
    <row r="78" spans="1:12" ht="14.25">
      <c r="A78" s="120">
        <f>IF($C78&gt;0,IF($C78=$C77,$A77,COUNTIFS($B$4:$B78,$B78)),"-")</f>
        <v>72</v>
      </c>
      <c r="B78" s="139" t="s">
        <v>7</v>
      </c>
      <c r="C78" s="139">
        <v>1</v>
      </c>
      <c r="D78" s="140" t="s">
        <v>636</v>
      </c>
      <c r="E78" s="140" t="s">
        <v>43</v>
      </c>
      <c r="F78" s="158">
        <v>0</v>
      </c>
      <c r="G78" s="158">
        <v>1</v>
      </c>
      <c r="H78"/>
      <c r="I78"/>
      <c r="J78"/>
      <c r="K78"/>
      <c r="L78"/>
    </row>
    <row r="79" spans="1:12" ht="14.25">
      <c r="A79" s="120">
        <f>IF($C79&gt;0,IF($C79=$C78,$A78,COUNTIFS($B$4:$B79,$B79)),"-")</f>
        <v>72</v>
      </c>
      <c r="B79" s="139" t="s">
        <v>7</v>
      </c>
      <c r="C79" s="139">
        <v>1</v>
      </c>
      <c r="D79" s="140" t="s">
        <v>811</v>
      </c>
      <c r="E79" s="140" t="s">
        <v>43</v>
      </c>
      <c r="F79" s="158">
        <v>0</v>
      </c>
      <c r="G79" s="158">
        <v>1</v>
      </c>
      <c r="H79"/>
      <c r="I79"/>
      <c r="J79"/>
      <c r="K79"/>
      <c r="L79"/>
    </row>
    <row r="80" spans="1:12" ht="14.25">
      <c r="A80" s="120" t="str">
        <f>IF($C80&gt;0,IF($C80=$C79,$A79,COUNTIFS($B$4:$B80,$B80)),"-")</f>
        <v>-</v>
      </c>
      <c r="B80" s="156" t="s">
        <v>2614</v>
      </c>
      <c r="C80" s="156"/>
      <c r="D80" s="156"/>
      <c r="E80" s="156"/>
      <c r="F80" s="159">
        <v>465</v>
      </c>
      <c r="G80" s="159">
        <v>2652</v>
      </c>
      <c r="H80"/>
      <c r="I80"/>
      <c r="J80"/>
      <c r="K80"/>
      <c r="L80"/>
    </row>
    <row r="81" spans="1:12" ht="14.25">
      <c r="A81" s="120" t="str">
        <f>IF($C81&gt;0,IF($C81=$C80,$A80,COUNTIFS($B$4:$B81,$B81)),"-")</f>
        <v>-</v>
      </c>
      <c r="B81"/>
      <c r="C81"/>
      <c r="D81"/>
      <c r="E81"/>
      <c r="F81"/>
      <c r="G81"/>
      <c r="H81"/>
      <c r="I81"/>
      <c r="J81"/>
      <c r="K81"/>
      <c r="L81"/>
    </row>
    <row r="82" spans="1:12" ht="14.25">
      <c r="A82" s="120" t="str">
        <f>IF($C82&gt;0,IF($C82=$C81,$A81,COUNTIFS($B$4:$B82,$B82)),"-")</f>
        <v>-</v>
      </c>
      <c r="B82"/>
      <c r="C82"/>
      <c r="D82"/>
      <c r="E82"/>
      <c r="F82"/>
      <c r="G82"/>
      <c r="H82"/>
      <c r="I82"/>
      <c r="J82"/>
      <c r="K82"/>
      <c r="L82"/>
    </row>
    <row r="83" spans="1:12" ht="14.25">
      <c r="A83" s="120" t="str">
        <f>IF($C83&gt;0,IF($C83=$C82,$A82,COUNTIFS($B$4:$B83,$B83)),"-")</f>
        <v>-</v>
      </c>
      <c r="B83"/>
      <c r="C83"/>
      <c r="D83"/>
      <c r="E83"/>
      <c r="F83"/>
      <c r="G83"/>
      <c r="H83"/>
      <c r="I83"/>
      <c r="J83"/>
      <c r="K83"/>
      <c r="L83"/>
    </row>
    <row r="84" spans="1:12" ht="14.25">
      <c r="A84" s="120" t="str">
        <f>IF($C84&gt;0,IF($C84=$C83,$A83,COUNTIFS($B$4:$B84,$B84)),"-")</f>
        <v>-</v>
      </c>
      <c r="B84"/>
      <c r="C84"/>
      <c r="D84"/>
      <c r="E84"/>
      <c r="F84"/>
      <c r="G84"/>
      <c r="H84"/>
      <c r="I84"/>
      <c r="J84"/>
      <c r="K84"/>
      <c r="L84"/>
    </row>
    <row r="85" spans="1:12" ht="14.25">
      <c r="A85" s="120" t="str">
        <f>IF($C85&gt;0,IF($C85=$C84,$A84,COUNTIFS($B$4:$B85,$B85)),"-")</f>
        <v>-</v>
      </c>
      <c r="B85"/>
      <c r="C85"/>
      <c r="D85"/>
      <c r="E85"/>
      <c r="F85"/>
      <c r="G85"/>
      <c r="H85"/>
      <c r="I85"/>
      <c r="J85"/>
      <c r="K85"/>
      <c r="L85"/>
    </row>
    <row r="86" spans="1:12" ht="14.25">
      <c r="A86" s="120" t="str">
        <f>IF($C86&gt;0,IF($C86=$C85,$A85,COUNTIFS($B$4:$B86,$B86)),"-")</f>
        <v>-</v>
      </c>
      <c r="B86"/>
      <c r="C86"/>
      <c r="D86"/>
      <c r="E86"/>
      <c r="F86"/>
      <c r="G86"/>
      <c r="H86"/>
      <c r="I86"/>
      <c r="J86"/>
      <c r="K86"/>
      <c r="L86"/>
    </row>
    <row r="87" spans="1:12" ht="14.25">
      <c r="A87" s="120" t="str">
        <f>IF($C87&gt;0,IF($C87=$C86,$A86,COUNTIFS($B$4:$B87,$B87)),"-")</f>
        <v>-</v>
      </c>
      <c r="B87"/>
      <c r="C87"/>
      <c r="D87"/>
      <c r="E87"/>
      <c r="F87"/>
      <c r="G87"/>
      <c r="H87"/>
      <c r="I87"/>
      <c r="J87"/>
      <c r="K87"/>
      <c r="L87"/>
    </row>
    <row r="88" spans="1:12" ht="14.25">
      <c r="A88" s="120" t="str">
        <f>IF($C88&gt;0,IF($C88=$C87,$A87,COUNTIFS($B$4:$B88,$B88)),"-")</f>
        <v>-</v>
      </c>
      <c r="B88"/>
      <c r="C88"/>
      <c r="D88"/>
      <c r="E88"/>
      <c r="F88"/>
      <c r="G88"/>
      <c r="H88"/>
      <c r="I88"/>
      <c r="J88"/>
      <c r="K88"/>
      <c r="L88"/>
    </row>
    <row r="89" spans="1:12" ht="14.25">
      <c r="A89" s="120" t="str">
        <f>IF($C89&gt;0,IF($C89=$C88,$A88,COUNTIFS($B$4:$B89,$B89)),"-")</f>
        <v>-</v>
      </c>
      <c r="B89"/>
      <c r="C89"/>
      <c r="D89"/>
      <c r="E89"/>
      <c r="F89"/>
      <c r="G89"/>
      <c r="H89"/>
      <c r="I89"/>
      <c r="J89"/>
      <c r="K89"/>
      <c r="L89"/>
    </row>
    <row r="90" spans="1:12" ht="14.25">
      <c r="A90" s="120" t="str">
        <f>IF($C90&gt;0,IF($C90=$C89,$A89,COUNTIFS($B$4:$B90,$B90)),"-")</f>
        <v>-</v>
      </c>
      <c r="B90"/>
      <c r="C90"/>
      <c r="D90"/>
      <c r="E90"/>
      <c r="F90"/>
      <c r="G90"/>
      <c r="H90"/>
      <c r="I90"/>
      <c r="J90"/>
      <c r="K90"/>
      <c r="L90"/>
    </row>
    <row r="91" spans="1:12" ht="14.25">
      <c r="A91" s="120" t="str">
        <f>IF($C91&gt;0,IF($C91=$C90,$A90,COUNTIFS($B$4:$B91,$B91)),"-")</f>
        <v>-</v>
      </c>
      <c r="B91"/>
      <c r="C91"/>
      <c r="D91"/>
      <c r="E91"/>
      <c r="F91"/>
      <c r="G91"/>
      <c r="H91"/>
      <c r="I91"/>
      <c r="J91"/>
      <c r="K91"/>
      <c r="L91"/>
    </row>
    <row r="92" spans="1:12" ht="14.25">
      <c r="A92" s="120" t="str">
        <f>IF($C92&gt;0,IF($C92=$C91,$A91,COUNTIFS($B$4:$B92,$B92)),"-")</f>
        <v>-</v>
      </c>
      <c r="B92"/>
      <c r="C92"/>
      <c r="D92"/>
      <c r="E92"/>
      <c r="F92"/>
      <c r="G92"/>
      <c r="H92"/>
      <c r="I92"/>
      <c r="J92"/>
      <c r="K92"/>
      <c r="L92"/>
    </row>
    <row r="93" spans="1:12" ht="14.25">
      <c r="A93" s="120" t="str">
        <f>IF($C93&gt;0,IF($C93=$C92,$A92,COUNTIFS($B$4:$B93,$B93)),"-")</f>
        <v>-</v>
      </c>
      <c r="B93"/>
      <c r="C93"/>
      <c r="D93"/>
      <c r="E93"/>
      <c r="F93"/>
      <c r="G93"/>
      <c r="H93"/>
      <c r="I93"/>
      <c r="J93"/>
      <c r="K93"/>
      <c r="L93"/>
    </row>
    <row r="94" spans="1:12" ht="14.25">
      <c r="A94" s="120" t="str">
        <f>IF($C94&gt;0,IF($C94=$C93,$A93,COUNTIFS($B$4:$B94,$B94)),"-")</f>
        <v>-</v>
      </c>
      <c r="B94"/>
      <c r="C94"/>
      <c r="D94"/>
      <c r="E94"/>
      <c r="F94"/>
      <c r="G94"/>
      <c r="H94"/>
      <c r="I94"/>
      <c r="J94"/>
      <c r="K94"/>
      <c r="L94"/>
    </row>
    <row r="95" spans="1:12" ht="14.25">
      <c r="A95" s="120" t="str">
        <f>IF($C95&gt;0,IF($C95=$C94,$A94,COUNTIFS($B$4:$B95,$B95)),"-")</f>
        <v>-</v>
      </c>
      <c r="B95"/>
      <c r="C95"/>
      <c r="D95"/>
      <c r="E95"/>
      <c r="F95"/>
      <c r="G95"/>
      <c r="H95"/>
      <c r="I95"/>
      <c r="J95"/>
      <c r="K95"/>
      <c r="L95"/>
    </row>
    <row r="96" spans="1:12" ht="14.25">
      <c r="A96" s="120" t="str">
        <f>IF($C96&gt;0,IF($C96=$C95,$A95,COUNTIFS($B$4:$B96,$B96)),"-")</f>
        <v>-</v>
      </c>
      <c r="B96"/>
      <c r="C96"/>
      <c r="D96"/>
      <c r="E96"/>
      <c r="F96"/>
      <c r="G96"/>
      <c r="H96"/>
      <c r="I96"/>
      <c r="J96"/>
      <c r="K96"/>
      <c r="L96"/>
    </row>
    <row r="97" spans="1:12" ht="14.25">
      <c r="A97" s="120" t="str">
        <f>IF($C97&gt;0,IF($C97=$C96,$A96,COUNTIFS($B$4:$B97,$B97)),"-")</f>
        <v>-</v>
      </c>
      <c r="B97"/>
      <c r="C97"/>
      <c r="D97"/>
      <c r="E97"/>
      <c r="F97"/>
      <c r="G97"/>
      <c r="H97"/>
      <c r="I97"/>
      <c r="J97"/>
      <c r="K97"/>
      <c r="L97"/>
    </row>
    <row r="98" spans="1:12" ht="14.25">
      <c r="A98" s="120" t="str">
        <f>IF($C98&gt;0,IF($C98=$C97,$A97,COUNTIFS($B$4:$B98,$B98)),"-")</f>
        <v>-</v>
      </c>
      <c r="B98"/>
      <c r="C98"/>
      <c r="D98"/>
      <c r="E98"/>
      <c r="F98"/>
      <c r="G98"/>
      <c r="H98"/>
      <c r="I98"/>
      <c r="J98"/>
      <c r="K98"/>
      <c r="L98"/>
    </row>
    <row r="99" spans="1:12" ht="14.25">
      <c r="A99" s="120" t="str">
        <f>IF($C99&gt;0,IF($C99=$C98,$A98,COUNTIFS($B$4:$B99,$B99)),"-")</f>
        <v>-</v>
      </c>
      <c r="B99"/>
      <c r="C99"/>
      <c r="D99"/>
      <c r="E99"/>
      <c r="F99"/>
      <c r="G99"/>
      <c r="H99"/>
      <c r="I99"/>
      <c r="J99"/>
      <c r="K99"/>
      <c r="L99"/>
    </row>
    <row r="100" spans="1:12" ht="14.25">
      <c r="A100" s="120" t="str">
        <f>IF($C100&gt;0,IF($C100=$C99,$A99,COUNTIFS($B$4:$B100,$B100)),"-")</f>
        <v>-</v>
      </c>
      <c r="B100"/>
      <c r="C100"/>
      <c r="D100"/>
      <c r="E100"/>
      <c r="F100"/>
      <c r="G100"/>
      <c r="H100"/>
      <c r="I100"/>
      <c r="J100"/>
      <c r="K100"/>
      <c r="L100"/>
    </row>
    <row r="101" spans="1:12" ht="14.25">
      <c r="A101" s="120" t="str">
        <f>IF($C101&gt;0,IF($C101=$C100,$A100,COUNTIFS($B$4:$B101,$B101)),"-")</f>
        <v>-</v>
      </c>
      <c r="B101"/>
      <c r="C101"/>
      <c r="D101"/>
      <c r="E101"/>
      <c r="F101"/>
      <c r="G101"/>
      <c r="H101"/>
      <c r="I101"/>
      <c r="J101"/>
      <c r="K101"/>
      <c r="L101"/>
    </row>
    <row r="102" spans="1:12" ht="14.25">
      <c r="A102" s="120" t="str">
        <f>IF($C102&gt;0,IF($C102=$C101,$A101,COUNTIFS($B$4:$B102,$B102)),"-")</f>
        <v>-</v>
      </c>
      <c r="B102"/>
      <c r="C102"/>
      <c r="D102"/>
      <c r="E102"/>
      <c r="F102"/>
      <c r="G102"/>
      <c r="H102"/>
      <c r="I102"/>
      <c r="J102"/>
      <c r="K102"/>
      <c r="L102"/>
    </row>
    <row r="103" spans="1:12" ht="14.25">
      <c r="A103" s="120" t="str">
        <f>IF($C103&gt;0,IF($C103=$C102,$A102,COUNTIFS($B$4:$B103,$B103)),"-")</f>
        <v>-</v>
      </c>
      <c r="B103"/>
      <c r="C103"/>
      <c r="D103"/>
      <c r="E103"/>
      <c r="F103"/>
      <c r="G103"/>
      <c r="H103"/>
      <c r="I103"/>
      <c r="J103"/>
      <c r="K103"/>
      <c r="L103"/>
    </row>
    <row r="104" spans="1:12" ht="14.25">
      <c r="A104" s="120" t="str">
        <f>IF($C104&gt;0,IF($C104=$C103,$A103,COUNTIFS($B$4:$B104,$B104)),"-")</f>
        <v>-</v>
      </c>
      <c r="B104"/>
      <c r="C104"/>
      <c r="D104"/>
      <c r="E104"/>
      <c r="F104"/>
      <c r="G104"/>
      <c r="H104"/>
      <c r="I104"/>
      <c r="J104"/>
      <c r="K104"/>
      <c r="L104"/>
    </row>
    <row r="105" spans="1:12" ht="14.25">
      <c r="A105" s="120" t="str">
        <f>IF($C105&gt;0,IF($C105=$C104,$A104,COUNTIFS($B$4:$B105,$B105)),"-")</f>
        <v>-</v>
      </c>
      <c r="B105"/>
      <c r="C105"/>
      <c r="D105"/>
      <c r="E105"/>
      <c r="F105"/>
      <c r="G105"/>
      <c r="H105"/>
      <c r="I105"/>
      <c r="J105"/>
      <c r="K105"/>
      <c r="L105"/>
    </row>
    <row r="106" spans="1:12" ht="14.25">
      <c r="A106" s="120" t="str">
        <f>IF($C106&gt;0,IF($C106=$C105,$A105,COUNTIFS($B$4:$B106,$B106)),"-")</f>
        <v>-</v>
      </c>
      <c r="B106"/>
      <c r="C106"/>
      <c r="D106"/>
      <c r="E106"/>
      <c r="F106"/>
      <c r="G106"/>
      <c r="H106"/>
      <c r="I106"/>
      <c r="J106"/>
      <c r="K106"/>
      <c r="L106"/>
    </row>
    <row r="107" spans="1:12" ht="14.25">
      <c r="A107" s="120" t="str">
        <f>IF($C107&gt;0,IF($C107=$C106,$A106,COUNTIFS($B$4:$B107,$B107)),"-")</f>
        <v>-</v>
      </c>
      <c r="B107"/>
      <c r="C107"/>
      <c r="D107"/>
      <c r="E107"/>
      <c r="F107"/>
      <c r="G107"/>
      <c r="H107"/>
      <c r="I107"/>
      <c r="J107"/>
      <c r="K107"/>
      <c r="L107"/>
    </row>
    <row r="108" spans="1:12" ht="14.25">
      <c r="A108" s="120" t="str">
        <f>IF($C108&gt;0,IF($C108=$C107,$A107,COUNTIFS($B$4:$B108,$B108)),"-")</f>
        <v>-</v>
      </c>
      <c r="B108"/>
      <c r="C108"/>
      <c r="D108"/>
      <c r="E108"/>
      <c r="F108"/>
      <c r="G108"/>
      <c r="H108"/>
      <c r="I108"/>
      <c r="J108"/>
      <c r="K108"/>
      <c r="L108"/>
    </row>
    <row r="109" spans="1:12" ht="14.25">
      <c r="A109" s="120" t="str">
        <f>IF($C109&gt;0,IF($C109=$C108,$A108,COUNTIFS($B$4:$B109,$B109)),"-")</f>
        <v>-</v>
      </c>
      <c r="B109"/>
      <c r="C109"/>
      <c r="D109"/>
      <c r="E109"/>
      <c r="F109"/>
      <c r="G109"/>
      <c r="H109"/>
      <c r="I109"/>
      <c r="J109"/>
      <c r="K109"/>
      <c r="L109"/>
    </row>
    <row r="110" spans="1:12" ht="14.25">
      <c r="A110" s="120" t="str">
        <f>IF($C110&gt;0,IF($C110=$C109,$A109,COUNTIFS($B$4:$B110,$B110)),"-")</f>
        <v>-</v>
      </c>
      <c r="B110"/>
      <c r="C110"/>
      <c r="D110"/>
      <c r="E110"/>
      <c r="F110"/>
      <c r="G110"/>
      <c r="H110"/>
      <c r="I110"/>
      <c r="J110"/>
      <c r="K110"/>
      <c r="L110"/>
    </row>
    <row r="111" spans="1:12" ht="14.25">
      <c r="A111" s="120" t="str">
        <f>IF($C111&gt;0,IF($C111=$C110,$A110,COUNTIFS($B$4:$B111,$B111)),"-")</f>
        <v>-</v>
      </c>
      <c r="B111"/>
      <c r="C111"/>
      <c r="D111"/>
      <c r="E111"/>
      <c r="F111"/>
      <c r="G111"/>
      <c r="H111"/>
      <c r="I111"/>
      <c r="J111"/>
      <c r="K111"/>
      <c r="L111"/>
    </row>
    <row r="112" spans="1:12" ht="14.25">
      <c r="A112" s="120" t="str">
        <f>IF($C112&gt;0,IF($C112=$C111,$A111,COUNTIFS($B$4:$B112,$B112)),"-")</f>
        <v>-</v>
      </c>
      <c r="B112"/>
      <c r="C112"/>
      <c r="D112"/>
      <c r="E112"/>
      <c r="F112"/>
      <c r="G112"/>
      <c r="H112"/>
      <c r="I112"/>
      <c r="J112"/>
      <c r="K112"/>
      <c r="L112"/>
    </row>
    <row r="113" spans="1:12" ht="14.25">
      <c r="A113" s="120" t="str">
        <f>IF($C113&gt;0,IF($C113=$C112,$A112,COUNTIFS($B$4:$B113,$B113)),"-")</f>
        <v>-</v>
      </c>
      <c r="B113"/>
      <c r="C113"/>
      <c r="D113"/>
      <c r="E113"/>
      <c r="F113"/>
      <c r="G113"/>
      <c r="H113"/>
      <c r="I113"/>
      <c r="J113"/>
      <c r="K113"/>
      <c r="L113"/>
    </row>
    <row r="114" spans="1:12" ht="14.25">
      <c r="A114" s="120" t="str">
        <f>IF($C114&gt;0,IF($C114=$C113,$A113,COUNTIFS($B$4:$B114,$B114)),"-")</f>
        <v>-</v>
      </c>
      <c r="B114"/>
      <c r="C114"/>
      <c r="D114"/>
      <c r="E114"/>
      <c r="F114"/>
      <c r="G114"/>
      <c r="H114"/>
      <c r="I114"/>
      <c r="J114"/>
      <c r="K114"/>
      <c r="L114"/>
    </row>
    <row r="115" spans="1:12" ht="14.25">
      <c r="A115" s="120" t="str">
        <f>IF($C115&gt;0,IF($C115=$C114,$A114,COUNTIFS($B$4:$B115,$B115)),"-")</f>
        <v>-</v>
      </c>
      <c r="B115"/>
      <c r="C115"/>
      <c r="D115"/>
      <c r="E115"/>
      <c r="F115"/>
      <c r="G115"/>
      <c r="H115"/>
      <c r="I115"/>
      <c r="J115"/>
      <c r="K115"/>
      <c r="L115"/>
    </row>
    <row r="116" spans="1:12" ht="14.25">
      <c r="A116" s="120" t="str">
        <f>IF($C116&gt;0,IF($C116=$C115,$A115,COUNTIFS($B$4:$B116,$B116)),"-")</f>
        <v>-</v>
      </c>
      <c r="B116"/>
      <c r="C116"/>
      <c r="D116"/>
      <c r="E116"/>
      <c r="F116"/>
      <c r="G116"/>
      <c r="H116"/>
      <c r="I116"/>
      <c r="J116"/>
      <c r="K116"/>
      <c r="L116"/>
    </row>
    <row r="117" spans="1:12" ht="14.25">
      <c r="A117" s="120" t="str">
        <f>IF($C117&gt;0,IF($C117=$C116,$A116,COUNTIFS($B$4:$B117,$B117)),"-")</f>
        <v>-</v>
      </c>
      <c r="B117"/>
      <c r="C117"/>
      <c r="D117"/>
      <c r="E117"/>
      <c r="F117"/>
      <c r="G117"/>
      <c r="H117"/>
      <c r="I117"/>
      <c r="J117"/>
      <c r="K117"/>
      <c r="L117"/>
    </row>
    <row r="118" spans="1:12" ht="14.25">
      <c r="A118" s="120" t="str">
        <f>IF($C118&gt;0,IF($C118=$C117,$A117,COUNTIFS($B$4:$B118,$B118)),"-")</f>
        <v>-</v>
      </c>
      <c r="B118"/>
      <c r="C118"/>
      <c r="D118"/>
      <c r="E118"/>
      <c r="F118"/>
      <c r="G118"/>
      <c r="H118"/>
      <c r="I118"/>
      <c r="J118"/>
      <c r="K118"/>
      <c r="L118"/>
    </row>
    <row r="119" spans="1:12" ht="14.25">
      <c r="A119" s="120" t="str">
        <f>IF($C119&gt;0,IF($C119=$C118,$A118,COUNTIFS($B$4:$B119,$B119)),"-")</f>
        <v>-</v>
      </c>
      <c r="B119"/>
      <c r="C119"/>
      <c r="D119"/>
      <c r="E119"/>
      <c r="F119"/>
      <c r="G119"/>
      <c r="H119"/>
      <c r="I119"/>
      <c r="J119"/>
      <c r="K119"/>
      <c r="L119"/>
    </row>
    <row r="120" spans="1:12" ht="14.25">
      <c r="A120" s="120" t="str">
        <f>IF($C120&gt;0,IF($C120=$C119,$A119,COUNTIFS($B$4:$B120,$B120)),"-")</f>
        <v>-</v>
      </c>
      <c r="B120"/>
      <c r="C120"/>
      <c r="D120"/>
      <c r="E120"/>
      <c r="F120"/>
      <c r="G120"/>
      <c r="H120"/>
      <c r="I120"/>
      <c r="J120"/>
      <c r="K120"/>
      <c r="L120"/>
    </row>
    <row r="121" spans="1:12" ht="14.25">
      <c r="A121" s="120" t="str">
        <f>IF($C121&gt;0,IF($C121=$C120,$A120,COUNTIFS($B$4:$B121,$B121)),"-")</f>
        <v>-</v>
      </c>
      <c r="B121"/>
      <c r="C121"/>
      <c r="D121"/>
      <c r="E121"/>
      <c r="F121"/>
      <c r="G121"/>
      <c r="H121"/>
      <c r="I121"/>
      <c r="J121"/>
      <c r="K121"/>
      <c r="L121"/>
    </row>
    <row r="122" spans="1:12" ht="14.25">
      <c r="A122" s="120" t="str">
        <f>IF($C122&gt;0,IF($C122=$C121,$A121,COUNTIFS($B$4:$B122,$B122)),"-")</f>
        <v>-</v>
      </c>
      <c r="B122"/>
      <c r="C122"/>
      <c r="D122"/>
      <c r="E122"/>
      <c r="F122"/>
      <c r="G122"/>
      <c r="H122"/>
      <c r="I122"/>
      <c r="J122"/>
      <c r="K122"/>
      <c r="L122"/>
    </row>
    <row r="123" spans="1:12" ht="14.25">
      <c r="A123" s="120" t="str">
        <f>IF($C123&gt;0,IF($C123=$C122,$A122,COUNTIFS($B$4:$B123,$B123)),"-")</f>
        <v>-</v>
      </c>
      <c r="B123"/>
      <c r="C123"/>
      <c r="D123"/>
      <c r="E123"/>
      <c r="F123"/>
      <c r="G123"/>
      <c r="H123"/>
      <c r="I123"/>
      <c r="J123"/>
      <c r="K123"/>
      <c r="L123"/>
    </row>
    <row r="124" spans="1:12" ht="14.25">
      <c r="A124" s="120" t="str">
        <f>IF($C124&gt;0,IF($C124=$C123,$A123,COUNTIFS($B$4:$B124,$B124)),"-")</f>
        <v>-</v>
      </c>
      <c r="B124"/>
      <c r="C124"/>
      <c r="D124"/>
      <c r="E124"/>
      <c r="F124"/>
      <c r="G124"/>
      <c r="H124"/>
      <c r="I124"/>
      <c r="J124"/>
      <c r="K124"/>
      <c r="L124"/>
    </row>
    <row r="125" spans="1:12" ht="14.25">
      <c r="A125" s="120" t="str">
        <f>IF($C125&gt;0,IF($C125=$C124,$A124,COUNTIFS($B$4:$B125,$B125)),"-")</f>
        <v>-</v>
      </c>
      <c r="B125"/>
      <c r="C125"/>
      <c r="D125"/>
      <c r="E125"/>
      <c r="F125"/>
      <c r="G125"/>
      <c r="H125"/>
      <c r="I125"/>
      <c r="J125"/>
      <c r="K125"/>
      <c r="L125"/>
    </row>
    <row r="126" spans="1:12" ht="14.25">
      <c r="A126" s="120" t="str">
        <f>IF($C126&gt;0,IF($C126=$C125,$A125,COUNTIFS($B$4:$B126,$B126)),"-")</f>
        <v>-</v>
      </c>
      <c r="B126"/>
      <c r="C126"/>
      <c r="D126"/>
      <c r="E126"/>
      <c r="F126"/>
      <c r="G126"/>
      <c r="H126"/>
      <c r="I126"/>
      <c r="J126"/>
      <c r="K126"/>
      <c r="L126"/>
    </row>
    <row r="127" spans="1:12" ht="14.25">
      <c r="A127" s="120" t="str">
        <f>IF($C127&gt;0,IF($C127=$C126,$A126,COUNTIFS($B$4:$B127,$B127)),"-")</f>
        <v>-</v>
      </c>
      <c r="B127"/>
      <c r="C127"/>
      <c r="D127"/>
      <c r="E127"/>
      <c r="F127"/>
      <c r="G127"/>
      <c r="H127"/>
      <c r="I127"/>
      <c r="J127"/>
      <c r="K127"/>
      <c r="L127"/>
    </row>
    <row r="128" spans="1:12" ht="14.25">
      <c r="A128" s="120" t="str">
        <f>IF($C128&gt;0,IF($C128=$C127,$A127,COUNTIFS($B$4:$B128,$B128)),"-")</f>
        <v>-</v>
      </c>
      <c r="B128"/>
      <c r="C128"/>
      <c r="D128"/>
      <c r="E128"/>
      <c r="F128"/>
      <c r="G128"/>
      <c r="H128"/>
      <c r="I128"/>
      <c r="J128"/>
      <c r="K128"/>
      <c r="L128"/>
    </row>
    <row r="129" spans="1:12" ht="14.25">
      <c r="A129" s="120" t="str">
        <f>IF($C129&gt;0,IF($C129=$C128,$A128,COUNTIFS($B$4:$B129,$B129)),"-")</f>
        <v>-</v>
      </c>
      <c r="B129"/>
      <c r="C129"/>
      <c r="D129"/>
      <c r="E129"/>
      <c r="F129"/>
      <c r="G129"/>
      <c r="H129"/>
      <c r="I129"/>
      <c r="J129"/>
      <c r="K129"/>
      <c r="L129"/>
    </row>
    <row r="130" spans="1:12" ht="14.25">
      <c r="A130" s="120" t="str">
        <f>IF($C130&gt;0,IF($C130=$C129,$A129,COUNTIFS($B$4:$B130,$B130)),"-")</f>
        <v>-</v>
      </c>
      <c r="B130"/>
      <c r="C130"/>
      <c r="D130"/>
      <c r="E130"/>
      <c r="F130"/>
      <c r="G130"/>
      <c r="H130"/>
      <c r="I130"/>
      <c r="J130"/>
      <c r="K130"/>
      <c r="L130"/>
    </row>
    <row r="131" spans="1:12" ht="14.25">
      <c r="A131" s="120" t="str">
        <f>IF($C131&gt;0,IF($C131=$C130,$A130,COUNTIFS($B$4:$B131,$B131)),"-")</f>
        <v>-</v>
      </c>
      <c r="B131"/>
      <c r="C131"/>
      <c r="D131"/>
      <c r="E131"/>
      <c r="F131"/>
      <c r="G131"/>
      <c r="H131"/>
      <c r="I131"/>
      <c r="J131"/>
      <c r="K131"/>
      <c r="L131"/>
    </row>
    <row r="132" spans="1:12" ht="14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4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4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4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4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4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4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4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4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4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4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4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4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4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4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4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4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4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4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4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4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4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4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4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4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4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4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4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4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4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4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4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4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4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4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4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4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4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4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4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4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4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4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4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4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4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4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4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4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4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4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4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4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4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4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4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4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4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4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4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4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4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4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4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4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4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4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4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4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4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4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4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4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4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4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4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4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4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4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4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4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4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4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4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4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4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4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4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4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4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4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4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4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4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4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4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4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4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4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4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4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4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4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4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4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4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4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4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4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4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4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4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4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4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4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4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4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4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4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4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4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4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4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4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4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4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4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4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4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4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4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4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4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4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4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4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4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4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4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4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4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4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4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4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4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4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4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4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4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4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4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4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4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4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4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4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4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4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4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4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4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4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4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4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4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4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4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4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4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4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4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4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4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4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4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4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4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4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4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4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4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4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4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4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4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4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4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4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4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4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4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4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4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4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4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4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4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4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4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4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4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4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4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4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4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4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4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4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4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4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4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4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4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4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4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4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4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4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4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4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4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4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4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4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4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4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4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4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4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4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4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4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4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4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4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4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4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4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4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4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4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4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4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4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4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4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4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4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4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4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4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4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4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4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4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4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4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4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4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4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4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4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4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4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4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4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4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4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4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4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4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4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4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4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4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4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4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4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4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4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4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4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4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4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4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4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4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4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4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4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4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4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4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4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4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4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4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4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4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4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4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4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4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4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4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4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4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4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4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4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4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4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4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4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4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4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4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4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4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4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4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4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4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4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4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4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4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4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4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4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4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4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4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4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4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4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4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4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4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4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4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4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4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4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4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4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4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4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4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4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4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4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4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4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4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4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4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4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4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4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4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4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4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4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4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4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4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4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4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4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4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4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4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4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4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4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4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4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4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4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4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4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4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4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4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4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4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4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4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4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4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4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4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4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4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4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4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4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4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4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4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4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4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4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4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4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4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4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4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4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4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4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4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4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4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4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4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4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4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4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4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4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4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4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4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4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4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4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4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4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4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4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4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4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4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4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4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4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4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4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4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4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4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4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4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4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4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4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4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4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4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4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4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4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4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4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4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4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4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4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4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4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4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4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4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4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4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4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4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4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4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4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4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4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4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4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4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4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4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4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4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4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4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4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4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4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4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4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4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4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4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4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4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4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4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4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4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4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4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4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4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4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4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4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4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4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4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4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4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4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4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4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4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4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4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4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4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4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4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4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4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4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4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4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4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4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4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4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4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4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4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4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4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4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4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4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4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4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4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4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4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4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4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4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4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4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4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4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4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4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4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4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4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4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4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4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4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4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4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4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4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4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4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4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4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4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4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4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4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4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4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4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4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4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4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4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4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4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4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4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4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4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4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4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4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4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4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4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4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4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4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4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4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4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4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4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4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4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4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4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4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4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4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4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4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4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4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4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4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4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4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4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4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4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4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4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4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4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4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4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4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4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4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4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4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4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4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4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4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4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4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4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4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4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4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4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4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4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4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4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4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4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4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4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4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4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4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4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4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4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4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4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4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4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4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4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4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4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4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4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4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4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4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4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4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4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4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4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4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4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4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4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4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4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4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4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4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4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4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4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4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4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4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4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4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4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4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4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4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4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4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4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4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4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4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4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4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4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4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4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4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4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4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4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4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4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4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4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4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4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4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4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4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4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4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4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4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4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4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4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4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4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4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4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4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4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4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4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4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4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4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4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4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4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4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4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4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4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4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4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4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4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4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4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4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4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4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4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4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4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4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4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4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4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4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4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4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4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4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4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4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4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4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4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4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4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4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4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4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4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4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4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4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4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4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4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4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4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4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4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4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4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4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4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4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4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4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4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4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4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4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4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4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4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4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4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4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4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4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4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4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4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4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4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4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4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4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4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4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4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4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4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4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4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4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4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4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4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4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4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4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4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4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4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4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4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4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4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4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4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4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4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4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4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4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4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4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4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4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4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4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4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4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4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4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4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4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4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4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4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4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4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4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4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4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4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4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4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4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4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4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4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4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4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4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4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4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4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4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4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4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4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4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4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4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4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4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4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4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4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4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4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4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4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4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4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4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4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4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4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4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4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4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4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4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4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4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4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4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4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4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4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4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4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4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4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4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4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4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4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4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4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4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4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4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4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4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4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4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4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4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4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4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4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4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4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4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4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4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4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4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4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4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4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4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4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4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4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4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4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4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4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4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4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4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4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4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4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4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4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4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4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4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4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4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4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4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4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4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4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4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4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4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4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4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4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4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4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4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4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4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4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4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4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4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4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4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4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4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4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4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4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4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4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4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4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4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4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4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4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4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4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4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4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4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4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4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4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4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4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4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4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4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4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4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4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4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4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4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4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4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4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4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4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4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4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4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4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4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4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4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4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4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4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4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4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4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4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4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4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4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4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4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4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4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4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4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4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4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4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4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4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4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4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4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4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4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4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4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4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4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4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4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4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4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4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4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4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4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4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4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4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4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4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4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4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4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4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4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4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4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4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4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4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4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4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4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4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4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4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4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4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4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4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4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4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4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4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4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4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4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4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4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4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4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4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4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4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4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4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4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4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4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4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4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4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4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4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4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4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4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4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4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4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4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4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4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4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4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4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4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4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4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4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4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4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4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4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4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4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4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4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4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4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4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4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4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4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4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4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4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4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4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4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4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4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4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4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4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4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4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4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4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4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4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4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4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4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4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4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4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4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4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4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4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4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4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4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4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4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4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4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4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4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4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4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4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4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4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4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4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4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4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4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4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4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4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4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4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4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4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4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4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4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4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4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4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4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4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4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4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4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4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4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4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4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4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4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4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4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4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4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4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4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4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4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4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4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4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4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4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4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4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4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4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4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4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4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4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4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4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4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4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4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4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4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4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4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4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4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4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4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4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4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4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4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4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4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4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4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4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4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4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4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4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4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4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4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4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4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4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4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4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4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4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4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4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4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4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4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4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4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4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4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4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4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4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4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4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4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4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4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4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4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4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4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4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4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4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4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4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4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4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4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4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4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4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4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4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4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4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4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4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4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4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4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4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4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4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4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4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4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4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4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4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4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4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4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4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4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4.25">
      <c r="A1452"/>
      <c r="B1452"/>
      <c r="C1452"/>
      <c r="D1452"/>
      <c r="E1452"/>
      <c r="F1452"/>
      <c r="G1452"/>
      <c r="H1452"/>
      <c r="I1452"/>
      <c r="J1452"/>
      <c r="K1452"/>
      <c r="L1452"/>
    </row>
  </sheetData>
  <pageMargins left="0.11811023622047245" right="0.11811023622047245" top="0.15748031496062992" bottom="0.35433070866141736" header="0.31496062992125984" footer="0.31496062992125984"/>
  <pageSetup paperSize="9" scale="95" fitToHeight="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12">
    <tabColor rgb="FFFFFF00"/>
    <pageSetUpPr fitToPage="1"/>
  </sheetPr>
  <dimension ref="A1:L1452"/>
  <sheetViews>
    <sheetView workbookViewId="0">
      <pane ySplit="3" topLeftCell="A4" activePane="bottomLeft" state="frozen"/>
      <selection pane="bottomLeft" activeCell="D21" sqref="D21"/>
    </sheetView>
  </sheetViews>
  <sheetFormatPr defaultRowHeight="12.75"/>
  <cols>
    <col min="1" max="1" width="8.375" style="48" customWidth="1"/>
    <col min="2" max="2" width="7.625" style="48" customWidth="1"/>
    <col min="3" max="3" width="11.375" style="52" customWidth="1"/>
    <col min="4" max="4" width="34.375" style="48" bestFit="1" customWidth="1"/>
    <col min="5" max="5" width="13.875" style="48" bestFit="1" customWidth="1"/>
    <col min="6" max="6" width="12.375" style="48" customWidth="1"/>
    <col min="7" max="7" width="9.25" style="48" customWidth="1"/>
    <col min="8" max="8" width="2.375" style="48" customWidth="1"/>
    <col min="9" max="9" width="34.375" style="50" bestFit="1" customWidth="1"/>
    <col min="10" max="10" width="25.625" style="51" bestFit="1" customWidth="1"/>
    <col min="11" max="11" width="13.5" style="51" bestFit="1" customWidth="1"/>
    <col min="12" max="16384" width="9" style="4"/>
  </cols>
  <sheetData>
    <row r="1" spans="1:12" s="14" customFormat="1" ht="14.25" hidden="1">
      <c r="A1" s="43"/>
      <c r="B1"/>
      <c r="C1"/>
      <c r="D1" s="43"/>
      <c r="E1" s="43"/>
      <c r="F1" s="43"/>
      <c r="G1" s="43"/>
      <c r="H1" s="43"/>
      <c r="I1" s="50"/>
      <c r="J1" s="51"/>
      <c r="K1" s="51"/>
    </row>
    <row r="2" spans="1:12" ht="14.25">
      <c r="A2" s="4"/>
      <c r="B2" s="139" t="s">
        <v>23</v>
      </c>
      <c r="C2" s="139" t="s">
        <v>57</v>
      </c>
      <c r="D2" s="43"/>
      <c r="E2" s="43"/>
      <c r="F2" s="43"/>
      <c r="H2" s="4"/>
      <c r="I2" s="4"/>
      <c r="J2" s="4"/>
      <c r="K2" s="4"/>
    </row>
    <row r="3" spans="1:12" ht="14.25" hidden="1">
      <c r="A3"/>
      <c r="B3"/>
      <c r="C3"/>
      <c r="D3"/>
      <c r="E3"/>
      <c r="F3"/>
      <c r="G3"/>
      <c r="H3"/>
      <c r="I3"/>
      <c r="J3"/>
      <c r="K3"/>
      <c r="L3"/>
    </row>
    <row r="4" spans="1:12" ht="38.25">
      <c r="A4" s="54" t="s">
        <v>190</v>
      </c>
      <c r="B4" s="142" t="s">
        <v>25</v>
      </c>
      <c r="C4" s="144" t="s">
        <v>121</v>
      </c>
      <c r="D4" s="142" t="s">
        <v>20</v>
      </c>
      <c r="E4" s="142" t="s">
        <v>31</v>
      </c>
      <c r="F4" s="150" t="s">
        <v>118</v>
      </c>
      <c r="G4" s="150" t="s">
        <v>122</v>
      </c>
      <c r="H4"/>
      <c r="I4"/>
      <c r="J4"/>
      <c r="K4"/>
      <c r="L4"/>
    </row>
    <row r="5" spans="1:12" ht="14.25">
      <c r="A5" s="120">
        <v>1</v>
      </c>
      <c r="B5" s="139" t="s">
        <v>7</v>
      </c>
      <c r="C5" s="139">
        <v>288</v>
      </c>
      <c r="D5" s="140" t="s">
        <v>667</v>
      </c>
      <c r="E5" s="140" t="s">
        <v>43</v>
      </c>
      <c r="F5" s="158">
        <v>0</v>
      </c>
      <c r="G5" s="158">
        <v>288</v>
      </c>
      <c r="H5"/>
      <c r="I5"/>
      <c r="J5"/>
      <c r="K5"/>
      <c r="L5"/>
    </row>
    <row r="6" spans="1:12" ht="14.25">
      <c r="A6" s="120">
        <v>2</v>
      </c>
      <c r="B6" s="139" t="s">
        <v>7</v>
      </c>
      <c r="C6" s="139">
        <v>232</v>
      </c>
      <c r="D6" s="140" t="s">
        <v>857</v>
      </c>
      <c r="E6" s="140" t="s">
        <v>43</v>
      </c>
      <c r="F6" s="158">
        <v>0</v>
      </c>
      <c r="G6" s="158">
        <v>232</v>
      </c>
      <c r="H6"/>
      <c r="I6"/>
      <c r="J6"/>
      <c r="K6"/>
      <c r="L6"/>
    </row>
    <row r="7" spans="1:12" ht="14.25">
      <c r="A7" s="120">
        <v>3</v>
      </c>
      <c r="B7" s="139" t="s">
        <v>7</v>
      </c>
      <c r="C7" s="139">
        <v>135</v>
      </c>
      <c r="D7" s="140" t="s">
        <v>1318</v>
      </c>
      <c r="E7" s="140" t="s">
        <v>48</v>
      </c>
      <c r="F7" s="158">
        <v>15</v>
      </c>
      <c r="G7" s="158">
        <v>120</v>
      </c>
      <c r="H7"/>
      <c r="I7"/>
      <c r="J7"/>
      <c r="K7"/>
      <c r="L7"/>
    </row>
    <row r="8" spans="1:12" ht="14.25">
      <c r="A8" s="120">
        <v>3</v>
      </c>
      <c r="B8" s="139" t="s">
        <v>7</v>
      </c>
      <c r="C8" s="139">
        <v>135</v>
      </c>
      <c r="D8" s="140" t="s">
        <v>1233</v>
      </c>
      <c r="E8" s="140" t="s">
        <v>48</v>
      </c>
      <c r="F8" s="158">
        <v>15</v>
      </c>
      <c r="G8" s="158">
        <v>120</v>
      </c>
      <c r="H8"/>
      <c r="I8"/>
      <c r="J8"/>
      <c r="K8"/>
      <c r="L8"/>
    </row>
    <row r="9" spans="1:12" ht="14.25">
      <c r="A9" s="120">
        <v>5</v>
      </c>
      <c r="B9" s="139" t="s">
        <v>7</v>
      </c>
      <c r="C9" s="139">
        <v>115</v>
      </c>
      <c r="D9" s="140" t="s">
        <v>1398</v>
      </c>
      <c r="E9" s="140" t="s">
        <v>48</v>
      </c>
      <c r="F9" s="158">
        <v>15</v>
      </c>
      <c r="G9" s="158">
        <v>100</v>
      </c>
      <c r="H9"/>
      <c r="I9"/>
      <c r="J9"/>
      <c r="K9"/>
      <c r="L9"/>
    </row>
    <row r="10" spans="1:12" ht="14.25">
      <c r="A10" s="120">
        <v>5</v>
      </c>
      <c r="B10" s="139" t="s">
        <v>7</v>
      </c>
      <c r="C10" s="139">
        <v>115</v>
      </c>
      <c r="D10" s="140" t="s">
        <v>1121</v>
      </c>
      <c r="E10" s="140" t="s">
        <v>46</v>
      </c>
      <c r="F10" s="158">
        <v>15</v>
      </c>
      <c r="G10" s="158">
        <v>100</v>
      </c>
      <c r="H10"/>
      <c r="I10"/>
      <c r="J10"/>
      <c r="K10"/>
      <c r="L10"/>
    </row>
    <row r="11" spans="1:12" ht="14.25">
      <c r="A11" s="120">
        <v>7</v>
      </c>
      <c r="B11" s="139" t="s">
        <v>7</v>
      </c>
      <c r="C11" s="139">
        <v>107</v>
      </c>
      <c r="D11" s="140" t="s">
        <v>1355</v>
      </c>
      <c r="E11" s="140" t="s">
        <v>48</v>
      </c>
      <c r="F11" s="158">
        <v>15</v>
      </c>
      <c r="G11" s="158">
        <v>92</v>
      </c>
      <c r="H11"/>
      <c r="I11"/>
      <c r="J11"/>
      <c r="K11"/>
      <c r="L11"/>
    </row>
    <row r="12" spans="1:12" ht="14.25">
      <c r="A12" s="120">
        <v>8</v>
      </c>
      <c r="B12" s="139" t="s">
        <v>7</v>
      </c>
      <c r="C12" s="139">
        <v>102</v>
      </c>
      <c r="D12" s="140" t="s">
        <v>908</v>
      </c>
      <c r="E12" s="140" t="s">
        <v>48</v>
      </c>
      <c r="F12" s="158">
        <v>15</v>
      </c>
      <c r="G12" s="158">
        <v>87</v>
      </c>
      <c r="H12"/>
      <c r="I12"/>
      <c r="J12"/>
      <c r="K12"/>
      <c r="L12"/>
    </row>
    <row r="13" spans="1:12" ht="14.25">
      <c r="A13" s="120">
        <v>9</v>
      </c>
      <c r="B13" s="139" t="s">
        <v>7</v>
      </c>
      <c r="C13" s="139">
        <v>97</v>
      </c>
      <c r="D13" s="140" t="s">
        <v>1476</v>
      </c>
      <c r="E13" s="140" t="s">
        <v>52</v>
      </c>
      <c r="F13" s="158">
        <v>15</v>
      </c>
      <c r="G13" s="158">
        <v>82</v>
      </c>
      <c r="H13"/>
      <c r="I13"/>
      <c r="J13"/>
      <c r="K13"/>
      <c r="L13"/>
    </row>
    <row r="14" spans="1:12" ht="14.25">
      <c r="A14" s="120">
        <v>10</v>
      </c>
      <c r="B14" s="139" t="s">
        <v>7</v>
      </c>
      <c r="C14" s="139">
        <v>75</v>
      </c>
      <c r="D14" s="140" t="s">
        <v>963</v>
      </c>
      <c r="E14" s="140" t="s">
        <v>46</v>
      </c>
      <c r="F14" s="158">
        <v>15</v>
      </c>
      <c r="G14" s="158">
        <v>60</v>
      </c>
      <c r="H14"/>
      <c r="I14"/>
      <c r="J14"/>
      <c r="K14"/>
      <c r="L14"/>
    </row>
    <row r="15" spans="1:12" ht="14.25">
      <c r="A15" s="120">
        <v>11</v>
      </c>
      <c r="B15" s="139" t="s">
        <v>7</v>
      </c>
      <c r="C15" s="139">
        <v>69</v>
      </c>
      <c r="D15" s="140" t="s">
        <v>1159</v>
      </c>
      <c r="E15" s="140" t="s">
        <v>43</v>
      </c>
      <c r="F15" s="158">
        <v>0</v>
      </c>
      <c r="G15" s="158">
        <v>69</v>
      </c>
      <c r="H15"/>
      <c r="I15"/>
      <c r="J15"/>
      <c r="K15"/>
      <c r="L15"/>
    </row>
    <row r="16" spans="1:12" ht="14.25">
      <c r="A16" s="120">
        <v>12</v>
      </c>
      <c r="B16" s="139" t="s">
        <v>7</v>
      </c>
      <c r="C16" s="139">
        <v>65</v>
      </c>
      <c r="D16" s="140" t="s">
        <v>764</v>
      </c>
      <c r="E16" s="140" t="s">
        <v>43</v>
      </c>
      <c r="F16" s="158">
        <v>0</v>
      </c>
      <c r="G16" s="158">
        <v>65</v>
      </c>
      <c r="H16"/>
      <c r="I16"/>
      <c r="J16"/>
      <c r="K16"/>
      <c r="L16"/>
    </row>
    <row r="17" spans="1:12" ht="14.25">
      <c r="A17" s="120">
        <v>13</v>
      </c>
      <c r="B17" s="139" t="s">
        <v>7</v>
      </c>
      <c r="C17" s="139">
        <v>55</v>
      </c>
      <c r="D17" s="140" t="s">
        <v>937</v>
      </c>
      <c r="E17" s="140" t="s">
        <v>48</v>
      </c>
      <c r="F17" s="158">
        <v>15</v>
      </c>
      <c r="G17" s="158">
        <v>40</v>
      </c>
      <c r="H17"/>
      <c r="I17"/>
      <c r="J17"/>
      <c r="K17"/>
      <c r="L17"/>
    </row>
    <row r="18" spans="1:12" ht="14.25">
      <c r="A18" s="120">
        <v>14</v>
      </c>
      <c r="B18" s="139" t="s">
        <v>7</v>
      </c>
      <c r="C18" s="139">
        <v>53</v>
      </c>
      <c r="D18" s="140" t="s">
        <v>985</v>
      </c>
      <c r="E18" s="140" t="s">
        <v>43</v>
      </c>
      <c r="F18" s="158">
        <v>0</v>
      </c>
      <c r="G18" s="158">
        <v>53</v>
      </c>
      <c r="H18"/>
      <c r="I18"/>
      <c r="J18"/>
      <c r="K18"/>
      <c r="L18"/>
    </row>
    <row r="19" spans="1:12" ht="14.25">
      <c r="A19" s="120">
        <v>15</v>
      </c>
      <c r="B19" s="139" t="s">
        <v>7</v>
      </c>
      <c r="C19" s="139">
        <v>51</v>
      </c>
      <c r="D19" s="140" t="s">
        <v>555</v>
      </c>
      <c r="E19" s="140" t="s">
        <v>43</v>
      </c>
      <c r="F19" s="158">
        <v>0</v>
      </c>
      <c r="G19" s="158">
        <v>51</v>
      </c>
      <c r="H19"/>
      <c r="I19"/>
      <c r="J19"/>
      <c r="K19"/>
      <c r="L19"/>
    </row>
    <row r="20" spans="1:12" ht="14.25">
      <c r="A20" s="120">
        <v>15</v>
      </c>
      <c r="B20" s="139" t="s">
        <v>7</v>
      </c>
      <c r="C20" s="139">
        <v>51</v>
      </c>
      <c r="D20" s="140" t="s">
        <v>1221</v>
      </c>
      <c r="E20" s="140" t="s">
        <v>48</v>
      </c>
      <c r="F20" s="158">
        <v>15</v>
      </c>
      <c r="G20" s="158">
        <v>36</v>
      </c>
      <c r="H20"/>
      <c r="I20"/>
      <c r="J20"/>
      <c r="K20"/>
      <c r="L20"/>
    </row>
    <row r="21" spans="1:12" ht="14.25">
      <c r="A21" s="120">
        <v>17</v>
      </c>
      <c r="B21" s="139" t="s">
        <v>7</v>
      </c>
      <c r="C21" s="139">
        <v>47</v>
      </c>
      <c r="D21" s="140" t="s">
        <v>1006</v>
      </c>
      <c r="E21" s="140" t="s">
        <v>58</v>
      </c>
      <c r="F21" s="158">
        <v>15</v>
      </c>
      <c r="G21" s="158">
        <v>32</v>
      </c>
      <c r="H21"/>
      <c r="I21"/>
      <c r="J21"/>
      <c r="K21"/>
      <c r="L21"/>
    </row>
    <row r="22" spans="1:12" ht="14.25">
      <c r="A22" s="120">
        <v>18</v>
      </c>
      <c r="B22" s="139" t="s">
        <v>7</v>
      </c>
      <c r="C22" s="139">
        <v>46</v>
      </c>
      <c r="D22" s="140" t="s">
        <v>807</v>
      </c>
      <c r="E22" s="140" t="s">
        <v>52</v>
      </c>
      <c r="F22" s="158">
        <v>15</v>
      </c>
      <c r="G22" s="158">
        <v>31</v>
      </c>
      <c r="H22"/>
      <c r="I22"/>
      <c r="J22"/>
      <c r="K22"/>
      <c r="L22"/>
    </row>
    <row r="23" spans="1:12" ht="14.25">
      <c r="A23" s="120">
        <v>19</v>
      </c>
      <c r="B23" s="139" t="s">
        <v>7</v>
      </c>
      <c r="C23" s="139">
        <v>45</v>
      </c>
      <c r="D23" s="140" t="s">
        <v>791</v>
      </c>
      <c r="E23" s="140" t="s">
        <v>52</v>
      </c>
      <c r="F23" s="158">
        <v>15</v>
      </c>
      <c r="G23" s="158">
        <v>30</v>
      </c>
      <c r="H23"/>
      <c r="I23"/>
      <c r="J23"/>
      <c r="K23"/>
      <c r="L23"/>
    </row>
    <row r="24" spans="1:12" ht="14.25">
      <c r="A24" s="120">
        <v>20</v>
      </c>
      <c r="B24" s="139" t="s">
        <v>7</v>
      </c>
      <c r="C24" s="139">
        <v>43</v>
      </c>
      <c r="D24" s="140" t="s">
        <v>359</v>
      </c>
      <c r="E24" s="140" t="s">
        <v>43</v>
      </c>
      <c r="F24" s="158">
        <v>0</v>
      </c>
      <c r="G24" s="158">
        <v>43</v>
      </c>
      <c r="H24"/>
      <c r="I24"/>
      <c r="J24"/>
      <c r="K24"/>
      <c r="L24"/>
    </row>
    <row r="25" spans="1:12" ht="14.25">
      <c r="A25" s="120">
        <v>21</v>
      </c>
      <c r="B25" s="139" t="s">
        <v>7</v>
      </c>
      <c r="C25" s="139">
        <v>42</v>
      </c>
      <c r="D25" s="140" t="s">
        <v>1224</v>
      </c>
      <c r="E25" s="140" t="s">
        <v>43</v>
      </c>
      <c r="F25" s="158">
        <v>0</v>
      </c>
      <c r="G25" s="158">
        <v>42</v>
      </c>
      <c r="H25"/>
      <c r="I25"/>
      <c r="J25"/>
      <c r="K25"/>
      <c r="L25"/>
    </row>
    <row r="26" spans="1:12" ht="14.25">
      <c r="A26" s="120">
        <v>22</v>
      </c>
      <c r="B26" s="139" t="s">
        <v>7</v>
      </c>
      <c r="C26" s="139">
        <v>41</v>
      </c>
      <c r="D26" s="140" t="s">
        <v>1453</v>
      </c>
      <c r="E26" s="140" t="s">
        <v>52</v>
      </c>
      <c r="F26" s="158">
        <v>15</v>
      </c>
      <c r="G26" s="158">
        <v>26</v>
      </c>
      <c r="H26"/>
      <c r="I26"/>
      <c r="J26"/>
      <c r="K26"/>
      <c r="L26"/>
    </row>
    <row r="27" spans="1:12" ht="14.25">
      <c r="A27" s="120">
        <v>23</v>
      </c>
      <c r="B27" s="139" t="s">
        <v>7</v>
      </c>
      <c r="C27" s="139">
        <v>38</v>
      </c>
      <c r="D27" s="140" t="s">
        <v>563</v>
      </c>
      <c r="E27" s="140" t="s">
        <v>48</v>
      </c>
      <c r="F27" s="158">
        <v>15</v>
      </c>
      <c r="G27" s="158">
        <v>23</v>
      </c>
      <c r="H27"/>
      <c r="I27"/>
      <c r="J27"/>
      <c r="K27"/>
      <c r="L27"/>
    </row>
    <row r="28" spans="1:12" ht="14.25">
      <c r="A28" s="120">
        <v>23</v>
      </c>
      <c r="B28" s="139" t="s">
        <v>7</v>
      </c>
      <c r="C28" s="139">
        <v>38</v>
      </c>
      <c r="D28" s="140" t="s">
        <v>609</v>
      </c>
      <c r="E28" s="140" t="s">
        <v>43</v>
      </c>
      <c r="F28" s="158">
        <v>0</v>
      </c>
      <c r="G28" s="158">
        <v>38</v>
      </c>
      <c r="H28"/>
      <c r="I28"/>
      <c r="J28"/>
      <c r="K28"/>
      <c r="L28"/>
    </row>
    <row r="29" spans="1:12" ht="14.25">
      <c r="A29" s="120">
        <v>23</v>
      </c>
      <c r="B29" s="139" t="s">
        <v>7</v>
      </c>
      <c r="C29" s="139">
        <v>38</v>
      </c>
      <c r="D29" s="140" t="s">
        <v>1054</v>
      </c>
      <c r="E29" s="140" t="s">
        <v>43</v>
      </c>
      <c r="F29" s="158">
        <v>0</v>
      </c>
      <c r="G29" s="158">
        <v>38</v>
      </c>
      <c r="H29"/>
      <c r="I29"/>
      <c r="J29"/>
      <c r="K29"/>
      <c r="L29"/>
    </row>
    <row r="30" spans="1:12" ht="14.25">
      <c r="A30" s="120">
        <v>26</v>
      </c>
      <c r="B30" s="139" t="s">
        <v>7</v>
      </c>
      <c r="C30" s="139">
        <v>37</v>
      </c>
      <c r="D30" s="140" t="s">
        <v>289</v>
      </c>
      <c r="E30" s="140" t="s">
        <v>52</v>
      </c>
      <c r="F30" s="158">
        <v>15</v>
      </c>
      <c r="G30" s="158">
        <v>22</v>
      </c>
      <c r="H30"/>
      <c r="I30"/>
      <c r="J30"/>
      <c r="K30"/>
      <c r="L30"/>
    </row>
    <row r="31" spans="1:12" ht="14.25">
      <c r="A31" s="120">
        <v>27</v>
      </c>
      <c r="B31" s="139" t="s">
        <v>7</v>
      </c>
      <c r="C31" s="139">
        <v>35</v>
      </c>
      <c r="D31" s="140" t="s">
        <v>1266</v>
      </c>
      <c r="E31" s="140" t="s">
        <v>46</v>
      </c>
      <c r="F31" s="158">
        <v>15</v>
      </c>
      <c r="G31" s="158">
        <v>20</v>
      </c>
      <c r="H31"/>
      <c r="I31"/>
      <c r="J31"/>
      <c r="K31"/>
      <c r="L31"/>
    </row>
    <row r="32" spans="1:12" ht="14.25">
      <c r="A32" s="120">
        <v>28</v>
      </c>
      <c r="B32" s="139" t="s">
        <v>7</v>
      </c>
      <c r="C32" s="139">
        <v>34</v>
      </c>
      <c r="D32" s="140" t="s">
        <v>1098</v>
      </c>
      <c r="E32" s="140" t="s">
        <v>43</v>
      </c>
      <c r="F32" s="158">
        <v>0</v>
      </c>
      <c r="G32" s="158">
        <v>34</v>
      </c>
      <c r="H32"/>
      <c r="I32"/>
      <c r="J32"/>
      <c r="K32"/>
      <c r="L32"/>
    </row>
    <row r="33" spans="1:12" ht="14.25">
      <c r="A33" s="120">
        <v>29</v>
      </c>
      <c r="B33" s="139" t="s">
        <v>7</v>
      </c>
      <c r="C33" s="139">
        <v>33</v>
      </c>
      <c r="D33" s="140" t="s">
        <v>1467</v>
      </c>
      <c r="E33" s="140" t="s">
        <v>48</v>
      </c>
      <c r="F33" s="158">
        <v>15</v>
      </c>
      <c r="G33" s="158">
        <v>18</v>
      </c>
      <c r="H33"/>
      <c r="I33"/>
      <c r="J33"/>
      <c r="K33"/>
      <c r="L33"/>
    </row>
    <row r="34" spans="1:12" ht="14.25">
      <c r="A34" s="120">
        <v>29</v>
      </c>
      <c r="B34" s="139" t="s">
        <v>7</v>
      </c>
      <c r="C34" s="139">
        <v>33</v>
      </c>
      <c r="D34" s="140" t="s">
        <v>507</v>
      </c>
      <c r="E34" s="140" t="s">
        <v>43</v>
      </c>
      <c r="F34" s="158">
        <v>0</v>
      </c>
      <c r="G34" s="158">
        <v>33</v>
      </c>
      <c r="H34"/>
      <c r="I34"/>
      <c r="J34"/>
      <c r="K34"/>
      <c r="L34"/>
    </row>
    <row r="35" spans="1:12" ht="14.25">
      <c r="A35" s="120">
        <v>29</v>
      </c>
      <c r="B35" s="139" t="s">
        <v>7</v>
      </c>
      <c r="C35" s="139">
        <v>33</v>
      </c>
      <c r="D35" s="140" t="s">
        <v>1147</v>
      </c>
      <c r="E35" s="140" t="s">
        <v>48</v>
      </c>
      <c r="F35" s="158">
        <v>15</v>
      </c>
      <c r="G35" s="158">
        <v>18</v>
      </c>
      <c r="H35"/>
      <c r="I35"/>
      <c r="J35"/>
      <c r="K35"/>
      <c r="L35"/>
    </row>
    <row r="36" spans="1:12" ht="14.25">
      <c r="A36" s="120">
        <v>29</v>
      </c>
      <c r="B36" s="139" t="s">
        <v>7</v>
      </c>
      <c r="C36" s="139">
        <v>33</v>
      </c>
      <c r="D36" s="140" t="s">
        <v>576</v>
      </c>
      <c r="E36" s="140" t="s">
        <v>58</v>
      </c>
      <c r="F36" s="158">
        <v>15</v>
      </c>
      <c r="G36" s="158">
        <v>18</v>
      </c>
      <c r="H36"/>
      <c r="I36"/>
      <c r="J36"/>
      <c r="K36"/>
      <c r="L36"/>
    </row>
    <row r="37" spans="1:12" ht="14.25">
      <c r="A37" s="120">
        <v>33</v>
      </c>
      <c r="B37" s="139" t="s">
        <v>7</v>
      </c>
      <c r="C37" s="139">
        <v>31</v>
      </c>
      <c r="D37" s="140" t="s">
        <v>370</v>
      </c>
      <c r="E37" s="140" t="s">
        <v>43</v>
      </c>
      <c r="F37" s="158">
        <v>0</v>
      </c>
      <c r="G37" s="158">
        <v>31</v>
      </c>
      <c r="H37"/>
      <c r="I37"/>
      <c r="J37"/>
      <c r="K37"/>
      <c r="L37"/>
    </row>
    <row r="38" spans="1:12" ht="14.25">
      <c r="A38" s="120">
        <v>33</v>
      </c>
      <c r="B38" s="139" t="s">
        <v>7</v>
      </c>
      <c r="C38" s="139">
        <v>31</v>
      </c>
      <c r="D38" s="140" t="s">
        <v>198</v>
      </c>
      <c r="E38" s="140" t="s">
        <v>46</v>
      </c>
      <c r="F38" s="158">
        <v>15</v>
      </c>
      <c r="G38" s="158">
        <v>16</v>
      </c>
      <c r="H38"/>
      <c r="I38"/>
      <c r="J38"/>
      <c r="K38"/>
      <c r="L38"/>
    </row>
    <row r="39" spans="1:12" ht="14.25">
      <c r="A39" s="120">
        <v>35</v>
      </c>
      <c r="B39" s="139" t="s">
        <v>7</v>
      </c>
      <c r="C39" s="139">
        <v>30</v>
      </c>
      <c r="D39" s="140" t="s">
        <v>225</v>
      </c>
      <c r="E39" s="140" t="s">
        <v>48</v>
      </c>
      <c r="F39" s="158">
        <v>15</v>
      </c>
      <c r="G39" s="158">
        <v>15</v>
      </c>
      <c r="H39"/>
      <c r="I39"/>
      <c r="J39"/>
      <c r="K39"/>
      <c r="L39"/>
    </row>
    <row r="40" spans="1:12" ht="14.25">
      <c r="A40" s="120">
        <v>35</v>
      </c>
      <c r="B40" s="139" t="s">
        <v>7</v>
      </c>
      <c r="C40" s="139">
        <v>30</v>
      </c>
      <c r="D40" s="140" t="s">
        <v>952</v>
      </c>
      <c r="E40" s="140" t="s">
        <v>46</v>
      </c>
      <c r="F40" s="158">
        <v>15</v>
      </c>
      <c r="G40" s="158">
        <v>15</v>
      </c>
      <c r="H40"/>
      <c r="I40"/>
      <c r="J40"/>
      <c r="K40"/>
      <c r="L40"/>
    </row>
    <row r="41" spans="1:12" ht="14.25">
      <c r="A41" s="120">
        <v>37</v>
      </c>
      <c r="B41" s="139" t="s">
        <v>7</v>
      </c>
      <c r="C41" s="139">
        <v>29</v>
      </c>
      <c r="D41" s="140" t="s">
        <v>1548</v>
      </c>
      <c r="E41" s="140" t="s">
        <v>43</v>
      </c>
      <c r="F41" s="158">
        <v>0</v>
      </c>
      <c r="G41" s="158">
        <v>29</v>
      </c>
      <c r="H41"/>
      <c r="I41"/>
      <c r="J41"/>
      <c r="K41"/>
      <c r="L41"/>
    </row>
    <row r="42" spans="1:12" ht="14.25">
      <c r="A42" s="120">
        <v>37</v>
      </c>
      <c r="B42" s="139" t="s">
        <v>7</v>
      </c>
      <c r="C42" s="139">
        <v>29</v>
      </c>
      <c r="D42" s="140" t="s">
        <v>1075</v>
      </c>
      <c r="E42" s="140" t="s">
        <v>58</v>
      </c>
      <c r="F42" s="158">
        <v>15</v>
      </c>
      <c r="G42" s="158">
        <v>14</v>
      </c>
      <c r="H42"/>
      <c r="I42"/>
      <c r="J42"/>
      <c r="K42"/>
      <c r="L42"/>
    </row>
    <row r="43" spans="1:12" ht="14.25">
      <c r="A43" s="120">
        <v>37</v>
      </c>
      <c r="B43" s="139" t="s">
        <v>7</v>
      </c>
      <c r="C43" s="139">
        <v>29</v>
      </c>
      <c r="D43" s="140" t="s">
        <v>749</v>
      </c>
      <c r="E43" s="140" t="s">
        <v>52</v>
      </c>
      <c r="F43" s="158">
        <v>15</v>
      </c>
      <c r="G43" s="158">
        <v>14</v>
      </c>
      <c r="H43"/>
      <c r="I43"/>
      <c r="J43"/>
      <c r="K43"/>
      <c r="L43"/>
    </row>
    <row r="44" spans="1:12" ht="14.25">
      <c r="A44" s="120">
        <v>40</v>
      </c>
      <c r="B44" s="139" t="s">
        <v>7</v>
      </c>
      <c r="C44" s="139">
        <v>28</v>
      </c>
      <c r="D44" s="140" t="s">
        <v>1204</v>
      </c>
      <c r="E44" s="140" t="s">
        <v>48</v>
      </c>
      <c r="F44" s="158">
        <v>15</v>
      </c>
      <c r="G44" s="158">
        <v>13</v>
      </c>
      <c r="H44"/>
      <c r="I44"/>
      <c r="J44"/>
      <c r="K44"/>
      <c r="L44"/>
    </row>
    <row r="45" spans="1:12" ht="14.25">
      <c r="A45" s="120">
        <v>41</v>
      </c>
      <c r="B45" s="139" t="s">
        <v>7</v>
      </c>
      <c r="C45" s="139">
        <v>27</v>
      </c>
      <c r="D45" s="140" t="s">
        <v>1085</v>
      </c>
      <c r="E45" s="140" t="s">
        <v>43</v>
      </c>
      <c r="F45" s="158">
        <v>0</v>
      </c>
      <c r="G45" s="158">
        <v>27</v>
      </c>
      <c r="H45"/>
      <c r="I45"/>
      <c r="J45"/>
      <c r="K45"/>
      <c r="L45"/>
    </row>
    <row r="46" spans="1:12" ht="14.25">
      <c r="A46" s="120">
        <v>41</v>
      </c>
      <c r="B46" s="139" t="s">
        <v>7</v>
      </c>
      <c r="C46" s="139">
        <v>27</v>
      </c>
      <c r="D46" s="140" t="s">
        <v>1199</v>
      </c>
      <c r="E46" s="140" t="s">
        <v>46</v>
      </c>
      <c r="F46" s="158">
        <v>15</v>
      </c>
      <c r="G46" s="158">
        <v>12</v>
      </c>
      <c r="H46"/>
      <c r="I46"/>
      <c r="J46"/>
      <c r="K46"/>
      <c r="L46"/>
    </row>
    <row r="47" spans="1:12" ht="14.25">
      <c r="A47" s="120">
        <v>43</v>
      </c>
      <c r="B47" s="139" t="s">
        <v>7</v>
      </c>
      <c r="C47" s="139">
        <v>25</v>
      </c>
      <c r="D47" s="140" t="s">
        <v>820</v>
      </c>
      <c r="E47" s="140" t="s">
        <v>43</v>
      </c>
      <c r="F47" s="158">
        <v>0</v>
      </c>
      <c r="G47" s="158">
        <v>25</v>
      </c>
      <c r="H47"/>
      <c r="I47"/>
      <c r="J47"/>
      <c r="K47"/>
      <c r="L47"/>
    </row>
    <row r="48" spans="1:12" ht="14.25">
      <c r="A48" s="120">
        <v>44</v>
      </c>
      <c r="B48" s="139" t="s">
        <v>7</v>
      </c>
      <c r="C48" s="139">
        <v>24</v>
      </c>
      <c r="D48" s="140" t="s">
        <v>438</v>
      </c>
      <c r="E48" s="140" t="s">
        <v>43</v>
      </c>
      <c r="F48" s="158">
        <v>0</v>
      </c>
      <c r="G48" s="158">
        <v>24</v>
      </c>
      <c r="H48"/>
      <c r="I48"/>
      <c r="J48"/>
      <c r="K48"/>
      <c r="L48"/>
    </row>
    <row r="49" spans="1:12" ht="14.25">
      <c r="A49" s="120">
        <v>44</v>
      </c>
      <c r="B49" s="139" t="s">
        <v>7</v>
      </c>
      <c r="C49" s="139">
        <v>24</v>
      </c>
      <c r="D49" s="140" t="s">
        <v>630</v>
      </c>
      <c r="E49" s="140" t="s">
        <v>43</v>
      </c>
      <c r="F49" s="158">
        <v>0</v>
      </c>
      <c r="G49" s="158">
        <v>24</v>
      </c>
      <c r="H49"/>
      <c r="I49"/>
      <c r="J49"/>
      <c r="K49"/>
      <c r="L49"/>
    </row>
    <row r="50" spans="1:12" ht="14.25">
      <c r="A50" s="120">
        <v>46</v>
      </c>
      <c r="B50" s="139" t="s">
        <v>7</v>
      </c>
      <c r="C50" s="139">
        <v>23</v>
      </c>
      <c r="D50" s="140" t="s">
        <v>778</v>
      </c>
      <c r="E50" s="140" t="s">
        <v>43</v>
      </c>
      <c r="F50" s="158">
        <v>0</v>
      </c>
      <c r="G50" s="158">
        <v>23</v>
      </c>
      <c r="H50"/>
      <c r="I50"/>
      <c r="J50"/>
      <c r="K50"/>
      <c r="L50"/>
    </row>
    <row r="51" spans="1:12" ht="14.25">
      <c r="A51" s="120">
        <v>47</v>
      </c>
      <c r="B51" s="139" t="s">
        <v>7</v>
      </c>
      <c r="C51" s="139">
        <v>22</v>
      </c>
      <c r="D51" s="140" t="s">
        <v>34</v>
      </c>
      <c r="E51" s="140" t="s">
        <v>43</v>
      </c>
      <c r="F51" s="158">
        <v>0</v>
      </c>
      <c r="G51" s="158">
        <v>22</v>
      </c>
      <c r="H51"/>
      <c r="I51"/>
      <c r="J51"/>
      <c r="K51"/>
      <c r="L51"/>
    </row>
    <row r="52" spans="1:12" ht="14.25">
      <c r="A52" s="120">
        <v>47</v>
      </c>
      <c r="B52" s="139" t="s">
        <v>7</v>
      </c>
      <c r="C52" s="139">
        <v>22</v>
      </c>
      <c r="D52" s="140" t="s">
        <v>642</v>
      </c>
      <c r="E52" s="140" t="s">
        <v>43</v>
      </c>
      <c r="F52" s="158">
        <v>0</v>
      </c>
      <c r="G52" s="158">
        <v>22</v>
      </c>
      <c r="H52"/>
      <c r="I52"/>
      <c r="J52"/>
      <c r="K52"/>
      <c r="L52"/>
    </row>
    <row r="53" spans="1:12" ht="14.25">
      <c r="A53" s="120">
        <v>49</v>
      </c>
      <c r="B53" s="139" t="s">
        <v>7</v>
      </c>
      <c r="C53" s="139">
        <v>20</v>
      </c>
      <c r="D53" s="140" t="s">
        <v>853</v>
      </c>
      <c r="E53" s="140" t="s">
        <v>43</v>
      </c>
      <c r="F53" s="158">
        <v>0</v>
      </c>
      <c r="G53" s="158">
        <v>20</v>
      </c>
      <c r="H53"/>
      <c r="I53"/>
      <c r="J53"/>
      <c r="K53"/>
      <c r="L53"/>
    </row>
    <row r="54" spans="1:12" ht="14.25">
      <c r="A54" s="120">
        <v>50</v>
      </c>
      <c r="B54" s="139" t="s">
        <v>7</v>
      </c>
      <c r="C54" s="139">
        <v>19</v>
      </c>
      <c r="D54" s="140" t="s">
        <v>1290</v>
      </c>
      <c r="E54" s="140" t="s">
        <v>43</v>
      </c>
      <c r="F54" s="158">
        <v>0</v>
      </c>
      <c r="G54" s="158">
        <v>19</v>
      </c>
      <c r="H54"/>
      <c r="I54"/>
      <c r="J54"/>
      <c r="K54"/>
      <c r="L54"/>
    </row>
    <row r="55" spans="1:12" ht="14.25">
      <c r="A55" s="120">
        <v>50</v>
      </c>
      <c r="B55" s="139" t="s">
        <v>7</v>
      </c>
      <c r="C55" s="139">
        <v>19</v>
      </c>
      <c r="D55" s="140" t="s">
        <v>955</v>
      </c>
      <c r="E55" s="140" t="s">
        <v>48</v>
      </c>
      <c r="F55" s="158">
        <v>15</v>
      </c>
      <c r="G55" s="158">
        <v>4</v>
      </c>
      <c r="H55"/>
      <c r="I55"/>
      <c r="J55"/>
      <c r="K55"/>
      <c r="L55"/>
    </row>
    <row r="56" spans="1:12" ht="14.25">
      <c r="A56" s="120">
        <v>52</v>
      </c>
      <c r="B56" s="139" t="s">
        <v>7</v>
      </c>
      <c r="C56" s="139">
        <v>18</v>
      </c>
      <c r="D56" s="140" t="s">
        <v>1283</v>
      </c>
      <c r="E56" s="140" t="s">
        <v>52</v>
      </c>
      <c r="F56" s="158">
        <v>15</v>
      </c>
      <c r="G56" s="158">
        <v>3</v>
      </c>
      <c r="H56"/>
      <c r="I56"/>
      <c r="J56"/>
      <c r="K56"/>
      <c r="L56"/>
    </row>
    <row r="57" spans="1:12" ht="14.25">
      <c r="A57" s="120">
        <v>52</v>
      </c>
      <c r="B57" s="139" t="s">
        <v>7</v>
      </c>
      <c r="C57" s="139">
        <v>18</v>
      </c>
      <c r="D57" s="140" t="s">
        <v>606</v>
      </c>
      <c r="E57" s="140" t="s">
        <v>43</v>
      </c>
      <c r="F57" s="158">
        <v>0</v>
      </c>
      <c r="G57" s="158">
        <v>18</v>
      </c>
      <c r="H57"/>
      <c r="I57"/>
      <c r="J57"/>
      <c r="K57"/>
      <c r="L57"/>
    </row>
    <row r="58" spans="1:12" ht="14.25">
      <c r="A58" s="120">
        <v>54</v>
      </c>
      <c r="B58" s="139" t="s">
        <v>7</v>
      </c>
      <c r="C58" s="139">
        <v>17</v>
      </c>
      <c r="D58" s="140" t="s">
        <v>1269</v>
      </c>
      <c r="E58" s="140" t="s">
        <v>43</v>
      </c>
      <c r="F58" s="158">
        <v>0</v>
      </c>
      <c r="G58" s="158">
        <v>17</v>
      </c>
      <c r="H58"/>
      <c r="I58"/>
      <c r="J58"/>
      <c r="K58"/>
      <c r="L58"/>
    </row>
    <row r="59" spans="1:12" ht="14.25">
      <c r="A59" s="120">
        <v>54</v>
      </c>
      <c r="B59" s="139" t="s">
        <v>7</v>
      </c>
      <c r="C59" s="139">
        <v>17</v>
      </c>
      <c r="D59" s="140" t="s">
        <v>273</v>
      </c>
      <c r="E59" s="140" t="s">
        <v>43</v>
      </c>
      <c r="F59" s="158">
        <v>0</v>
      </c>
      <c r="G59" s="158">
        <v>17</v>
      </c>
      <c r="H59"/>
      <c r="I59"/>
      <c r="J59"/>
      <c r="K59"/>
      <c r="L59"/>
    </row>
    <row r="60" spans="1:12" ht="14.25">
      <c r="A60" s="120">
        <v>54</v>
      </c>
      <c r="B60" s="139" t="s">
        <v>7</v>
      </c>
      <c r="C60" s="139">
        <v>17</v>
      </c>
      <c r="D60" s="140" t="s">
        <v>1434</v>
      </c>
      <c r="E60" s="140" t="s">
        <v>48</v>
      </c>
      <c r="F60" s="158">
        <v>15</v>
      </c>
      <c r="G60" s="158">
        <v>2</v>
      </c>
      <c r="H60"/>
      <c r="I60"/>
      <c r="J60"/>
      <c r="K60"/>
      <c r="L60"/>
    </row>
    <row r="61" spans="1:12" ht="14.25">
      <c r="A61" s="120">
        <v>54</v>
      </c>
      <c r="B61" s="139" t="s">
        <v>7</v>
      </c>
      <c r="C61" s="139">
        <v>17</v>
      </c>
      <c r="D61" s="140" t="s">
        <v>1214</v>
      </c>
      <c r="E61" s="140" t="s">
        <v>43</v>
      </c>
      <c r="F61" s="158">
        <v>0</v>
      </c>
      <c r="G61" s="158">
        <v>17</v>
      </c>
      <c r="H61"/>
      <c r="I61"/>
      <c r="J61"/>
      <c r="K61"/>
      <c r="L61"/>
    </row>
    <row r="62" spans="1:12" ht="14.25">
      <c r="A62" s="120">
        <v>54</v>
      </c>
      <c r="B62" s="139" t="s">
        <v>7</v>
      </c>
      <c r="C62" s="139">
        <v>17</v>
      </c>
      <c r="D62" s="140" t="s">
        <v>850</v>
      </c>
      <c r="E62" s="140" t="s">
        <v>43</v>
      </c>
      <c r="F62" s="158">
        <v>0</v>
      </c>
      <c r="G62" s="158">
        <v>17</v>
      </c>
      <c r="H62"/>
      <c r="I62"/>
      <c r="J62"/>
      <c r="K62"/>
      <c r="L62"/>
    </row>
    <row r="63" spans="1:12" ht="14.25">
      <c r="A63" s="120">
        <v>59</v>
      </c>
      <c r="B63" s="139" t="s">
        <v>7</v>
      </c>
      <c r="C63" s="139">
        <v>16</v>
      </c>
      <c r="D63" s="140" t="s">
        <v>1023</v>
      </c>
      <c r="E63" s="140" t="s">
        <v>43</v>
      </c>
      <c r="F63" s="158">
        <v>0</v>
      </c>
      <c r="G63" s="158">
        <v>16</v>
      </c>
      <c r="H63"/>
      <c r="I63"/>
      <c r="J63"/>
      <c r="K63"/>
      <c r="L63"/>
    </row>
    <row r="64" spans="1:12" ht="14.25">
      <c r="A64" s="120">
        <v>59</v>
      </c>
      <c r="B64" s="139" t="s">
        <v>7</v>
      </c>
      <c r="C64" s="139">
        <v>16</v>
      </c>
      <c r="D64" s="140" t="s">
        <v>282</v>
      </c>
      <c r="E64" s="140" t="s">
        <v>48</v>
      </c>
      <c r="F64" s="158">
        <v>15</v>
      </c>
      <c r="G64" s="158">
        <v>1</v>
      </c>
      <c r="H64"/>
      <c r="I64"/>
      <c r="J64"/>
      <c r="K64"/>
      <c r="L64"/>
    </row>
    <row r="65" spans="1:12" ht="14.25">
      <c r="A65" s="120">
        <v>61</v>
      </c>
      <c r="B65" s="139" t="s">
        <v>7</v>
      </c>
      <c r="C65" s="139">
        <v>15</v>
      </c>
      <c r="D65" s="140" t="s">
        <v>1583</v>
      </c>
      <c r="E65" s="140" t="s">
        <v>43</v>
      </c>
      <c r="F65" s="158">
        <v>0</v>
      </c>
      <c r="G65" s="158">
        <v>15</v>
      </c>
      <c r="H65"/>
      <c r="I65"/>
      <c r="J65"/>
      <c r="K65"/>
      <c r="L65"/>
    </row>
    <row r="66" spans="1:12" ht="14.25">
      <c r="A66" s="120">
        <v>61</v>
      </c>
      <c r="B66" s="139" t="s">
        <v>7</v>
      </c>
      <c r="C66" s="139">
        <v>15</v>
      </c>
      <c r="D66" s="140" t="s">
        <v>261</v>
      </c>
      <c r="E66" s="140" t="s">
        <v>43</v>
      </c>
      <c r="F66" s="158">
        <v>0</v>
      </c>
      <c r="G66" s="158">
        <v>15</v>
      </c>
      <c r="H66"/>
      <c r="I66"/>
      <c r="J66"/>
      <c r="K66"/>
      <c r="L66"/>
    </row>
    <row r="67" spans="1:12" ht="14.25">
      <c r="A67" s="120">
        <v>63</v>
      </c>
      <c r="B67" s="139" t="s">
        <v>7</v>
      </c>
      <c r="C67" s="139">
        <v>14</v>
      </c>
      <c r="D67" s="140" t="s">
        <v>752</v>
      </c>
      <c r="E67" s="140" t="s">
        <v>43</v>
      </c>
      <c r="F67" s="158">
        <v>0</v>
      </c>
      <c r="G67" s="158">
        <v>14</v>
      </c>
      <c r="H67"/>
      <c r="I67"/>
      <c r="J67"/>
      <c r="K67"/>
      <c r="L67"/>
    </row>
    <row r="68" spans="1:12" ht="14.25">
      <c r="A68" s="120">
        <v>64</v>
      </c>
      <c r="B68" s="139" t="s">
        <v>7</v>
      </c>
      <c r="C68" s="139">
        <v>13</v>
      </c>
      <c r="D68" s="140" t="s">
        <v>1030</v>
      </c>
      <c r="E68" s="140" t="s">
        <v>43</v>
      </c>
      <c r="F68" s="158">
        <v>0</v>
      </c>
      <c r="G68" s="158">
        <v>13</v>
      </c>
      <c r="H68"/>
      <c r="I68"/>
      <c r="J68"/>
      <c r="K68"/>
      <c r="L68"/>
    </row>
    <row r="69" spans="1:12" ht="14.25">
      <c r="A69" s="120">
        <v>64</v>
      </c>
      <c r="B69" s="139" t="s">
        <v>7</v>
      </c>
      <c r="C69" s="139">
        <v>13</v>
      </c>
      <c r="D69" s="140" t="s">
        <v>620</v>
      </c>
      <c r="E69" s="140" t="s">
        <v>43</v>
      </c>
      <c r="F69" s="158">
        <v>0</v>
      </c>
      <c r="G69" s="158">
        <v>13</v>
      </c>
      <c r="H69"/>
      <c r="I69"/>
      <c r="J69"/>
      <c r="K69"/>
      <c r="L69"/>
    </row>
    <row r="70" spans="1:12" ht="14.25">
      <c r="A70" s="120">
        <v>66</v>
      </c>
      <c r="B70" s="139" t="s">
        <v>7</v>
      </c>
      <c r="C70" s="139">
        <v>11</v>
      </c>
      <c r="D70" s="140" t="s">
        <v>1438</v>
      </c>
      <c r="E70" s="140" t="s">
        <v>43</v>
      </c>
      <c r="F70" s="158">
        <v>0</v>
      </c>
      <c r="G70" s="158">
        <v>11</v>
      </c>
      <c r="H70"/>
      <c r="I70"/>
      <c r="J70"/>
      <c r="K70"/>
      <c r="L70"/>
    </row>
    <row r="71" spans="1:12" ht="14.25">
      <c r="A71" s="120">
        <v>67</v>
      </c>
      <c r="B71" s="139" t="s">
        <v>7</v>
      </c>
      <c r="C71" s="139">
        <v>9</v>
      </c>
      <c r="D71" s="140" t="s">
        <v>1288</v>
      </c>
      <c r="E71" s="140" t="s">
        <v>43</v>
      </c>
      <c r="F71" s="158">
        <v>0</v>
      </c>
      <c r="G71" s="158">
        <v>9</v>
      </c>
      <c r="H71"/>
      <c r="I71"/>
      <c r="J71"/>
      <c r="K71"/>
      <c r="L71"/>
    </row>
    <row r="72" spans="1:12" ht="14.25">
      <c r="A72" s="120">
        <v>68</v>
      </c>
      <c r="B72" s="139" t="s">
        <v>7</v>
      </c>
      <c r="C72" s="139">
        <v>8</v>
      </c>
      <c r="D72" s="140" t="s">
        <v>775</v>
      </c>
      <c r="E72" s="140" t="s">
        <v>43</v>
      </c>
      <c r="F72" s="158">
        <v>0</v>
      </c>
      <c r="G72" s="158">
        <v>8</v>
      </c>
      <c r="H72"/>
      <c r="I72"/>
      <c r="J72"/>
      <c r="K72"/>
      <c r="L72"/>
    </row>
    <row r="73" spans="1:12" ht="14.25">
      <c r="A73" s="120">
        <v>69</v>
      </c>
      <c r="B73" s="139" t="s">
        <v>7</v>
      </c>
      <c r="C73" s="139">
        <v>6</v>
      </c>
      <c r="D73" s="140" t="s">
        <v>221</v>
      </c>
      <c r="E73" s="140" t="s">
        <v>43</v>
      </c>
      <c r="F73" s="158">
        <v>0</v>
      </c>
      <c r="G73" s="158">
        <v>6</v>
      </c>
      <c r="H73"/>
      <c r="I73"/>
      <c r="J73"/>
      <c r="K73"/>
      <c r="L73"/>
    </row>
    <row r="74" spans="1:12" ht="14.25">
      <c r="A74" s="120">
        <v>70</v>
      </c>
      <c r="B74" s="139" t="s">
        <v>7</v>
      </c>
      <c r="C74" s="139">
        <v>4</v>
      </c>
      <c r="D74" s="140" t="s">
        <v>579</v>
      </c>
      <c r="E74" s="140" t="s">
        <v>43</v>
      </c>
      <c r="F74" s="158">
        <v>0</v>
      </c>
      <c r="G74" s="158">
        <v>4</v>
      </c>
      <c r="H74"/>
      <c r="I74"/>
      <c r="J74"/>
      <c r="K74"/>
      <c r="L74"/>
    </row>
    <row r="75" spans="1:12" ht="14.25">
      <c r="A75" s="120">
        <v>71</v>
      </c>
      <c r="B75" s="139" t="s">
        <v>7</v>
      </c>
      <c r="C75" s="139">
        <v>2</v>
      </c>
      <c r="D75" s="140" t="s">
        <v>1277</v>
      </c>
      <c r="E75" s="140" t="s">
        <v>43</v>
      </c>
      <c r="F75" s="158">
        <v>0</v>
      </c>
      <c r="G75" s="158">
        <v>2</v>
      </c>
      <c r="H75"/>
      <c r="I75"/>
      <c r="J75"/>
      <c r="K75"/>
      <c r="L75"/>
    </row>
    <row r="76" spans="1:12" ht="14.25">
      <c r="A76" s="120">
        <v>72</v>
      </c>
      <c r="B76" s="139" t="s">
        <v>7</v>
      </c>
      <c r="C76" s="139">
        <v>1</v>
      </c>
      <c r="D76" s="140" t="s">
        <v>35</v>
      </c>
      <c r="E76" s="140" t="s">
        <v>43</v>
      </c>
      <c r="F76" s="158">
        <v>0</v>
      </c>
      <c r="G76" s="158">
        <v>1</v>
      </c>
      <c r="H76"/>
      <c r="I76"/>
      <c r="J76"/>
      <c r="K76"/>
      <c r="L76"/>
    </row>
    <row r="77" spans="1:12" ht="14.25">
      <c r="A77" s="120">
        <v>72</v>
      </c>
      <c r="B77" s="139" t="s">
        <v>7</v>
      </c>
      <c r="C77" s="139">
        <v>1</v>
      </c>
      <c r="D77" s="140" t="s">
        <v>350</v>
      </c>
      <c r="E77" s="140" t="s">
        <v>43</v>
      </c>
      <c r="F77" s="158">
        <v>0</v>
      </c>
      <c r="G77" s="158">
        <v>1</v>
      </c>
      <c r="H77"/>
      <c r="I77"/>
      <c r="J77"/>
      <c r="K77"/>
      <c r="L77"/>
    </row>
    <row r="78" spans="1:12" ht="14.25">
      <c r="A78" s="120">
        <v>72</v>
      </c>
      <c r="B78" s="139" t="s">
        <v>7</v>
      </c>
      <c r="C78" s="139">
        <v>1</v>
      </c>
      <c r="D78" s="140" t="s">
        <v>636</v>
      </c>
      <c r="E78" s="140" t="s">
        <v>43</v>
      </c>
      <c r="F78" s="158">
        <v>0</v>
      </c>
      <c r="G78" s="158">
        <v>1</v>
      </c>
      <c r="H78"/>
      <c r="I78"/>
      <c r="J78"/>
      <c r="K78"/>
      <c r="L78"/>
    </row>
    <row r="79" spans="1:12" ht="14.25">
      <c r="A79" s="120">
        <v>72</v>
      </c>
      <c r="B79" s="139" t="s">
        <v>7</v>
      </c>
      <c r="C79" s="139">
        <v>1</v>
      </c>
      <c r="D79" s="140" t="s">
        <v>811</v>
      </c>
      <c r="E79" s="140" t="s">
        <v>43</v>
      </c>
      <c r="F79" s="158">
        <v>0</v>
      </c>
      <c r="G79" s="158">
        <v>1</v>
      </c>
      <c r="H79"/>
      <c r="I79"/>
      <c r="J79"/>
      <c r="K79"/>
      <c r="L79"/>
    </row>
    <row r="80" spans="1:12" ht="14.25">
      <c r="A80" s="120" t="s">
        <v>18</v>
      </c>
      <c r="B80" s="156" t="s">
        <v>2614</v>
      </c>
      <c r="C80" s="156"/>
      <c r="D80" s="156"/>
      <c r="E80" s="156"/>
      <c r="F80" s="159">
        <v>465</v>
      </c>
      <c r="G80" s="159">
        <v>2652</v>
      </c>
      <c r="H80"/>
      <c r="I80"/>
      <c r="J80"/>
      <c r="K80"/>
      <c r="L80"/>
    </row>
    <row r="81" spans="1:12" ht="14.25">
      <c r="A81" s="120" t="s">
        <v>18</v>
      </c>
      <c r="B81"/>
      <c r="C81"/>
      <c r="D81"/>
      <c r="E81"/>
      <c r="F81"/>
      <c r="G81"/>
      <c r="H81"/>
      <c r="I81"/>
      <c r="J81"/>
      <c r="K81"/>
      <c r="L81"/>
    </row>
    <row r="82" spans="1:12" ht="14.25">
      <c r="A82" s="120" t="s">
        <v>18</v>
      </c>
      <c r="B82"/>
      <c r="C82"/>
      <c r="D82"/>
      <c r="E82"/>
      <c r="F82"/>
      <c r="G82"/>
      <c r="H82"/>
      <c r="I82"/>
      <c r="J82"/>
      <c r="K82"/>
      <c r="L82"/>
    </row>
    <row r="83" spans="1:12" ht="14.25">
      <c r="A83" s="120" t="s">
        <v>18</v>
      </c>
      <c r="B83"/>
      <c r="C83"/>
      <c r="D83"/>
      <c r="E83"/>
      <c r="F83"/>
      <c r="G83"/>
      <c r="H83"/>
      <c r="I83"/>
      <c r="J83"/>
      <c r="K83"/>
      <c r="L83"/>
    </row>
    <row r="84" spans="1:12" ht="14.25">
      <c r="A84" s="120" t="s">
        <v>18</v>
      </c>
      <c r="B84"/>
      <c r="C84"/>
      <c r="D84"/>
      <c r="E84"/>
      <c r="F84"/>
      <c r="G84"/>
      <c r="H84"/>
      <c r="I84"/>
      <c r="J84"/>
      <c r="K84"/>
      <c r="L84"/>
    </row>
    <row r="85" spans="1:12" ht="14.25">
      <c r="A85" s="120" t="s">
        <v>18</v>
      </c>
      <c r="B85"/>
      <c r="C85"/>
      <c r="D85"/>
      <c r="E85"/>
      <c r="F85"/>
      <c r="G85"/>
      <c r="H85"/>
      <c r="I85"/>
      <c r="J85"/>
      <c r="K85"/>
      <c r="L85"/>
    </row>
    <row r="86" spans="1:12" ht="14.25">
      <c r="A86" s="120" t="s">
        <v>18</v>
      </c>
      <c r="B86"/>
      <c r="C86"/>
      <c r="D86"/>
      <c r="E86"/>
      <c r="F86"/>
      <c r="G86"/>
      <c r="H86"/>
      <c r="I86"/>
      <c r="J86"/>
      <c r="K86"/>
      <c r="L86"/>
    </row>
    <row r="87" spans="1:12" ht="14.25">
      <c r="A87" s="120" t="s">
        <v>18</v>
      </c>
      <c r="B87"/>
      <c r="C87"/>
      <c r="D87"/>
      <c r="E87"/>
      <c r="F87"/>
      <c r="G87"/>
      <c r="H87"/>
      <c r="I87"/>
      <c r="J87"/>
      <c r="K87"/>
      <c r="L87"/>
    </row>
    <row r="88" spans="1:12" ht="14.25">
      <c r="A88" s="120" t="s">
        <v>18</v>
      </c>
      <c r="B88"/>
      <c r="C88"/>
      <c r="D88"/>
      <c r="E88"/>
      <c r="F88"/>
      <c r="G88"/>
      <c r="H88"/>
      <c r="I88"/>
      <c r="J88"/>
      <c r="K88"/>
      <c r="L88"/>
    </row>
    <row r="89" spans="1:12" ht="14.25">
      <c r="A89" s="120" t="s">
        <v>18</v>
      </c>
      <c r="B89"/>
      <c r="C89"/>
      <c r="D89"/>
      <c r="E89"/>
      <c r="F89"/>
      <c r="G89"/>
      <c r="H89"/>
      <c r="I89"/>
      <c r="J89"/>
      <c r="K89"/>
      <c r="L89"/>
    </row>
    <row r="90" spans="1:12" ht="14.25">
      <c r="A90" s="120" t="s">
        <v>18</v>
      </c>
      <c r="B90"/>
      <c r="C90"/>
      <c r="D90"/>
      <c r="E90"/>
      <c r="F90"/>
      <c r="G90"/>
      <c r="H90"/>
      <c r="I90"/>
      <c r="J90"/>
      <c r="K90"/>
      <c r="L90"/>
    </row>
    <row r="91" spans="1:12" ht="14.25">
      <c r="A91" s="120" t="s">
        <v>18</v>
      </c>
      <c r="B91"/>
      <c r="C91"/>
      <c r="D91"/>
      <c r="E91"/>
      <c r="F91"/>
      <c r="G91"/>
      <c r="H91"/>
      <c r="I91"/>
      <c r="J91"/>
      <c r="K91"/>
      <c r="L91"/>
    </row>
    <row r="92" spans="1:12" ht="14.25">
      <c r="A92" s="120" t="s">
        <v>18</v>
      </c>
      <c r="B92"/>
      <c r="C92"/>
      <c r="D92"/>
      <c r="E92"/>
      <c r="F92"/>
      <c r="G92"/>
      <c r="H92"/>
      <c r="I92"/>
      <c r="J92"/>
      <c r="K92"/>
      <c r="L92"/>
    </row>
    <row r="93" spans="1:12" ht="14.25">
      <c r="A93" s="120" t="s">
        <v>18</v>
      </c>
      <c r="B93"/>
      <c r="C93"/>
      <c r="D93"/>
      <c r="E93"/>
      <c r="F93"/>
      <c r="G93"/>
      <c r="H93"/>
      <c r="I93"/>
      <c r="J93"/>
      <c r="K93"/>
      <c r="L93"/>
    </row>
    <row r="94" spans="1:12" ht="14.25">
      <c r="A94" s="120" t="s">
        <v>18</v>
      </c>
      <c r="B94"/>
      <c r="C94"/>
      <c r="D94"/>
      <c r="E94"/>
      <c r="F94"/>
      <c r="G94"/>
      <c r="H94"/>
      <c r="I94"/>
      <c r="J94"/>
      <c r="K94"/>
      <c r="L94"/>
    </row>
    <row r="95" spans="1:12" ht="14.25">
      <c r="A95" s="120" t="s">
        <v>18</v>
      </c>
      <c r="B95"/>
      <c r="C95"/>
      <c r="D95"/>
      <c r="E95"/>
      <c r="F95"/>
      <c r="G95"/>
      <c r="H95"/>
      <c r="I95"/>
      <c r="J95"/>
      <c r="K95"/>
      <c r="L95"/>
    </row>
    <row r="96" spans="1:12" ht="14.25">
      <c r="A96" s="120" t="s">
        <v>18</v>
      </c>
      <c r="B96"/>
      <c r="C96"/>
      <c r="D96"/>
      <c r="E96"/>
      <c r="F96"/>
      <c r="G96"/>
      <c r="H96"/>
      <c r="I96"/>
      <c r="J96"/>
      <c r="K96"/>
      <c r="L96"/>
    </row>
    <row r="97" spans="1:12" ht="14.25">
      <c r="A97" s="120" t="s">
        <v>18</v>
      </c>
      <c r="B97"/>
      <c r="C97"/>
      <c r="D97"/>
      <c r="E97"/>
      <c r="F97"/>
      <c r="G97"/>
      <c r="H97"/>
      <c r="I97"/>
      <c r="J97"/>
      <c r="K97"/>
      <c r="L97"/>
    </row>
    <row r="98" spans="1:12" ht="14.25">
      <c r="A98" s="120" t="s">
        <v>18</v>
      </c>
      <c r="B98"/>
      <c r="C98"/>
      <c r="D98"/>
      <c r="E98"/>
      <c r="F98"/>
      <c r="G98"/>
      <c r="H98"/>
      <c r="I98"/>
      <c r="J98"/>
      <c r="K98"/>
      <c r="L98"/>
    </row>
    <row r="99" spans="1:12" ht="14.25">
      <c r="A99" s="120" t="s">
        <v>18</v>
      </c>
      <c r="B99"/>
      <c r="C99"/>
      <c r="D99"/>
      <c r="E99"/>
      <c r="F99"/>
      <c r="G99"/>
      <c r="H99"/>
      <c r="I99"/>
      <c r="J99"/>
      <c r="K99"/>
      <c r="L99"/>
    </row>
    <row r="100" spans="1:12" ht="14.25">
      <c r="A100" s="120" t="s">
        <v>18</v>
      </c>
      <c r="B100"/>
      <c r="C100"/>
      <c r="D100"/>
      <c r="E100"/>
      <c r="F100"/>
      <c r="G100"/>
      <c r="H100"/>
      <c r="I100"/>
      <c r="J100"/>
      <c r="K100"/>
      <c r="L100"/>
    </row>
    <row r="101" spans="1:12" ht="14.25">
      <c r="A101" s="120" t="s">
        <v>18</v>
      </c>
      <c r="B101"/>
      <c r="C101"/>
      <c r="D101"/>
      <c r="E101"/>
      <c r="F101"/>
      <c r="G101"/>
      <c r="H101"/>
      <c r="I101"/>
      <c r="J101"/>
      <c r="K101"/>
      <c r="L101"/>
    </row>
    <row r="102" spans="1:12" ht="14.25">
      <c r="A102" s="120" t="s">
        <v>18</v>
      </c>
      <c r="B102"/>
      <c r="C102"/>
      <c r="D102"/>
      <c r="E102"/>
      <c r="F102"/>
      <c r="G102"/>
      <c r="H102"/>
      <c r="I102"/>
      <c r="J102"/>
      <c r="K102"/>
      <c r="L102"/>
    </row>
    <row r="103" spans="1:12" ht="14.25">
      <c r="A103" s="120" t="s">
        <v>18</v>
      </c>
      <c r="B103"/>
      <c r="C103"/>
      <c r="D103"/>
      <c r="E103"/>
      <c r="F103"/>
      <c r="G103"/>
      <c r="H103"/>
      <c r="I103"/>
      <c r="J103"/>
      <c r="K103"/>
      <c r="L103"/>
    </row>
    <row r="104" spans="1:12" ht="14.25">
      <c r="A104" s="120" t="s">
        <v>18</v>
      </c>
      <c r="B104"/>
      <c r="C104"/>
      <c r="D104"/>
      <c r="E104"/>
      <c r="F104"/>
      <c r="G104"/>
      <c r="H104"/>
      <c r="I104"/>
      <c r="J104"/>
      <c r="K104"/>
      <c r="L104"/>
    </row>
    <row r="105" spans="1:12" ht="14.25">
      <c r="A105" s="120" t="s">
        <v>18</v>
      </c>
      <c r="B105"/>
      <c r="C105"/>
      <c r="D105"/>
      <c r="E105"/>
      <c r="F105"/>
      <c r="G105"/>
      <c r="H105"/>
      <c r="I105"/>
      <c r="J105"/>
      <c r="K105"/>
      <c r="L105"/>
    </row>
    <row r="106" spans="1:12" ht="14.25">
      <c r="A106" s="120" t="s">
        <v>18</v>
      </c>
      <c r="B106"/>
      <c r="C106"/>
      <c r="D106"/>
      <c r="E106"/>
      <c r="F106"/>
      <c r="G106"/>
      <c r="H106"/>
      <c r="I106"/>
      <c r="J106"/>
      <c r="K106"/>
      <c r="L106"/>
    </row>
    <row r="107" spans="1:12" ht="14.25">
      <c r="A107" s="120" t="s">
        <v>18</v>
      </c>
      <c r="B107"/>
      <c r="C107"/>
      <c r="D107"/>
      <c r="E107"/>
      <c r="F107"/>
      <c r="G107"/>
      <c r="H107"/>
      <c r="I107"/>
      <c r="J107"/>
      <c r="K107"/>
      <c r="L107"/>
    </row>
    <row r="108" spans="1:12" ht="14.25">
      <c r="A108" s="120" t="s">
        <v>18</v>
      </c>
      <c r="B108"/>
      <c r="C108"/>
      <c r="D108"/>
      <c r="E108"/>
      <c r="F108"/>
      <c r="G108"/>
      <c r="H108"/>
      <c r="I108"/>
      <c r="J108"/>
      <c r="K108"/>
      <c r="L108"/>
    </row>
    <row r="109" spans="1:12" ht="14.25">
      <c r="A109" s="120" t="s">
        <v>18</v>
      </c>
      <c r="B109"/>
      <c r="C109"/>
      <c r="D109"/>
      <c r="E109"/>
      <c r="F109"/>
      <c r="G109"/>
      <c r="H109"/>
      <c r="I109"/>
      <c r="J109"/>
      <c r="K109"/>
      <c r="L109"/>
    </row>
    <row r="110" spans="1:12" ht="14.25">
      <c r="A110" s="120" t="s">
        <v>18</v>
      </c>
      <c r="B110"/>
      <c r="C110"/>
      <c r="D110"/>
      <c r="E110"/>
      <c r="F110"/>
      <c r="G110"/>
      <c r="H110"/>
      <c r="I110"/>
      <c r="J110"/>
      <c r="K110"/>
      <c r="L110"/>
    </row>
    <row r="111" spans="1:12" ht="14.25">
      <c r="A111" s="120" t="s">
        <v>18</v>
      </c>
      <c r="B111"/>
      <c r="C111"/>
      <c r="D111"/>
      <c r="E111"/>
      <c r="F111"/>
      <c r="G111"/>
      <c r="H111"/>
      <c r="I111"/>
      <c r="J111"/>
      <c r="K111"/>
      <c r="L111"/>
    </row>
    <row r="112" spans="1:12" ht="14.25">
      <c r="A112" s="120" t="s">
        <v>18</v>
      </c>
      <c r="B112"/>
      <c r="C112"/>
      <c r="D112"/>
      <c r="E112"/>
      <c r="F112"/>
      <c r="G112"/>
      <c r="H112"/>
      <c r="I112"/>
      <c r="J112"/>
      <c r="K112"/>
      <c r="L112"/>
    </row>
    <row r="113" spans="1:12" ht="14.25">
      <c r="A113" s="120" t="s">
        <v>18</v>
      </c>
      <c r="B113"/>
      <c r="C113"/>
      <c r="D113"/>
      <c r="E113"/>
      <c r="F113"/>
      <c r="G113"/>
      <c r="H113"/>
      <c r="I113"/>
      <c r="J113"/>
      <c r="K113"/>
      <c r="L113"/>
    </row>
    <row r="114" spans="1:12" ht="14.25">
      <c r="A114" s="120" t="s">
        <v>18</v>
      </c>
      <c r="B114"/>
      <c r="C114"/>
      <c r="D114"/>
      <c r="E114"/>
      <c r="F114"/>
      <c r="G114"/>
      <c r="H114"/>
      <c r="I114"/>
      <c r="J114"/>
      <c r="K114"/>
      <c r="L114"/>
    </row>
    <row r="115" spans="1:12" ht="14.25">
      <c r="A115" s="120" t="s">
        <v>18</v>
      </c>
      <c r="B115"/>
      <c r="C115"/>
      <c r="D115"/>
      <c r="E115"/>
      <c r="F115"/>
      <c r="G115"/>
      <c r="H115"/>
      <c r="I115"/>
      <c r="J115"/>
      <c r="K115"/>
      <c r="L115"/>
    </row>
    <row r="116" spans="1:12" ht="14.25">
      <c r="A116" s="120" t="s">
        <v>18</v>
      </c>
      <c r="B116"/>
      <c r="C116"/>
      <c r="D116"/>
      <c r="E116"/>
      <c r="F116"/>
      <c r="G116"/>
      <c r="H116"/>
      <c r="I116"/>
      <c r="J116"/>
      <c r="K116"/>
      <c r="L116"/>
    </row>
    <row r="117" spans="1:12" ht="14.25">
      <c r="A117" s="120" t="s">
        <v>18</v>
      </c>
      <c r="B117"/>
      <c r="C117"/>
      <c r="D117"/>
      <c r="E117"/>
      <c r="F117"/>
      <c r="G117"/>
      <c r="H117"/>
      <c r="I117"/>
      <c r="J117"/>
      <c r="K117"/>
      <c r="L117"/>
    </row>
    <row r="118" spans="1:12" ht="14.25">
      <c r="A118" s="120" t="s">
        <v>18</v>
      </c>
      <c r="B118"/>
      <c r="C118"/>
      <c r="D118"/>
      <c r="E118"/>
      <c r="F118"/>
      <c r="G118"/>
      <c r="H118"/>
      <c r="I118"/>
      <c r="J118"/>
      <c r="K118"/>
      <c r="L118"/>
    </row>
    <row r="119" spans="1:12" ht="14.25">
      <c r="A119" s="120" t="s">
        <v>18</v>
      </c>
      <c r="B119"/>
      <c r="C119"/>
      <c r="D119"/>
      <c r="E119"/>
      <c r="F119"/>
      <c r="G119"/>
      <c r="H119"/>
      <c r="I119"/>
      <c r="J119"/>
      <c r="K119"/>
      <c r="L119"/>
    </row>
    <row r="120" spans="1:12" ht="14.25">
      <c r="A120" s="120" t="s">
        <v>18</v>
      </c>
      <c r="B120"/>
      <c r="C120"/>
      <c r="D120"/>
      <c r="E120"/>
      <c r="F120"/>
      <c r="G120"/>
      <c r="H120"/>
      <c r="I120"/>
      <c r="J120"/>
      <c r="K120"/>
      <c r="L120"/>
    </row>
    <row r="121" spans="1:12" ht="14.25">
      <c r="A121" s="120" t="s">
        <v>18</v>
      </c>
      <c r="B121"/>
      <c r="C121"/>
      <c r="D121"/>
      <c r="E121"/>
      <c r="F121"/>
      <c r="G121"/>
      <c r="H121"/>
      <c r="I121"/>
      <c r="J121"/>
      <c r="K121"/>
      <c r="L121"/>
    </row>
    <row r="122" spans="1:12" ht="14.25">
      <c r="A122" s="120" t="s">
        <v>18</v>
      </c>
      <c r="B122"/>
      <c r="C122"/>
      <c r="D122"/>
      <c r="E122"/>
      <c r="F122"/>
      <c r="G122"/>
      <c r="H122"/>
      <c r="I122"/>
      <c r="J122"/>
      <c r="K122"/>
      <c r="L122"/>
    </row>
    <row r="123" spans="1:12" ht="14.25">
      <c r="A123" s="120" t="s">
        <v>18</v>
      </c>
      <c r="B123"/>
      <c r="C123"/>
      <c r="D123"/>
      <c r="E123"/>
      <c r="F123"/>
      <c r="G123"/>
      <c r="H123"/>
      <c r="I123"/>
      <c r="J123"/>
      <c r="K123"/>
      <c r="L123"/>
    </row>
    <row r="124" spans="1:12" ht="14.25">
      <c r="A124" s="120" t="s">
        <v>18</v>
      </c>
      <c r="B124"/>
      <c r="C124"/>
      <c r="D124"/>
      <c r="E124"/>
      <c r="F124"/>
      <c r="G124"/>
      <c r="H124"/>
      <c r="I124"/>
      <c r="J124"/>
      <c r="K124"/>
      <c r="L124"/>
    </row>
    <row r="125" spans="1:12" ht="14.25">
      <c r="A125" s="120" t="s">
        <v>18</v>
      </c>
      <c r="B125"/>
      <c r="C125"/>
      <c r="D125"/>
      <c r="E125"/>
      <c r="F125"/>
      <c r="G125"/>
      <c r="H125"/>
      <c r="I125"/>
      <c r="J125"/>
      <c r="K125"/>
      <c r="L125"/>
    </row>
    <row r="126" spans="1:12" ht="14.25">
      <c r="A126" s="120" t="s">
        <v>18</v>
      </c>
      <c r="B126"/>
      <c r="C126"/>
      <c r="D126"/>
      <c r="E126"/>
      <c r="F126"/>
      <c r="G126"/>
      <c r="H126"/>
      <c r="I126"/>
      <c r="J126"/>
      <c r="K126"/>
      <c r="L126"/>
    </row>
    <row r="127" spans="1:12" ht="14.25">
      <c r="A127" s="120" t="s">
        <v>18</v>
      </c>
      <c r="B127"/>
      <c r="C127"/>
      <c r="D127"/>
      <c r="E127"/>
      <c r="F127"/>
      <c r="G127"/>
      <c r="H127"/>
      <c r="I127"/>
      <c r="J127"/>
      <c r="K127"/>
      <c r="L127"/>
    </row>
    <row r="128" spans="1:12" ht="14.25">
      <c r="A128" s="120" t="s">
        <v>18</v>
      </c>
      <c r="B128"/>
      <c r="C128"/>
      <c r="D128"/>
      <c r="E128"/>
      <c r="F128"/>
      <c r="G128"/>
      <c r="H128"/>
      <c r="I128"/>
      <c r="J128"/>
      <c r="K128"/>
      <c r="L128"/>
    </row>
    <row r="129" spans="1:12" ht="14.25">
      <c r="A129" s="120" t="s">
        <v>18</v>
      </c>
      <c r="B129"/>
      <c r="C129"/>
      <c r="D129"/>
      <c r="E129"/>
      <c r="F129"/>
      <c r="G129"/>
      <c r="H129"/>
      <c r="I129"/>
      <c r="J129"/>
      <c r="K129"/>
      <c r="L129"/>
    </row>
    <row r="130" spans="1:12" ht="14.25">
      <c r="A130" s="120" t="s">
        <v>18</v>
      </c>
      <c r="B130"/>
      <c r="C130"/>
      <c r="D130"/>
      <c r="E130"/>
      <c r="F130"/>
      <c r="G130"/>
      <c r="H130"/>
      <c r="I130"/>
      <c r="J130"/>
      <c r="K130"/>
      <c r="L130"/>
    </row>
    <row r="131" spans="1:12" ht="14.25">
      <c r="A131" s="120" t="s">
        <v>18</v>
      </c>
      <c r="B131"/>
      <c r="C131"/>
      <c r="D131"/>
      <c r="E131"/>
      <c r="F131"/>
      <c r="G131"/>
      <c r="H131"/>
      <c r="I131"/>
      <c r="J131"/>
      <c r="K131"/>
      <c r="L131"/>
    </row>
    <row r="132" spans="1:12" ht="14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4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4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4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4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4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4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4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4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4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4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4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4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4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4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4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4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4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4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4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4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4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4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4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4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4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4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4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4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4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4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4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4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4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4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4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4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4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4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4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4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4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4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4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4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4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4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4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4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4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4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4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4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4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4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4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4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4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4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4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4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4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4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4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4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4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4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4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4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4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4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4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4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4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4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4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4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4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4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4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4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4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4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4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4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4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4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4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4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4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4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4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4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4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4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4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4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4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4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4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4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4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4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4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4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4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4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4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4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4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4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4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4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4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4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4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4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4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4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4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4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4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4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4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4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4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4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4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4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4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4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4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4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4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4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4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4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4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4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4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4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4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4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4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4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4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4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4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4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4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4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4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4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4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4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4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4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4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4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4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4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4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4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4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4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4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4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4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4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4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4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4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4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4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4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4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4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4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4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4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4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4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4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4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4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4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4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4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4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4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4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4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4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4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4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4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4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4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4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4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4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4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4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4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4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4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4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4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4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4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4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4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4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4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4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4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4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4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4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4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4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4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4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4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4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4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4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4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4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4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4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4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4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4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4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4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4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4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4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4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4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4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4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4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4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4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4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4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4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4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4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4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4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4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4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4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4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4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4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4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4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4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4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4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4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4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4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4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4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4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4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4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4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4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4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4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4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4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4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4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4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4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4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4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4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4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4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4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4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4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4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4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4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4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4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4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4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4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4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4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4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4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4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4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4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4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4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4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4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4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4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4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4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4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4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4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4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4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4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4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4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4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4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4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4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4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4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4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4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4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4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4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4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4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4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4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4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4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4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4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4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4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4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4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4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4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4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4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4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4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4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4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4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4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4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4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4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4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4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4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4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4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4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4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4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4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4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4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4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4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4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4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4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4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4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4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4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4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4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4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4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4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4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4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4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4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4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4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4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4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4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4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4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4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4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4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4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4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4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4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4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4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4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4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4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4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4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4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4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4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4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4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4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4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4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4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4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4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4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4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4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4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4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4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4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4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4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4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4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4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4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4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4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4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4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4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4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4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4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4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4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4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4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4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4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4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4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4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4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4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4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4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4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4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4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4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4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4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4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4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4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4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4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4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4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4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4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4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4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4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4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4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4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4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4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4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4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4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4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4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4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4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4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4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4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4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4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4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4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4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4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4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4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4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4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4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4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4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4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4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4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4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4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4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4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4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4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4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4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4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4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4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4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4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4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4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4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4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4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4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4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4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4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4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4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4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4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4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4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4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4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4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4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4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4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4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4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4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4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4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4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4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4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4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4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4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4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4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4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4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4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4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4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4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4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4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4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4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4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4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4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4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4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4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4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4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4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4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4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4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4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4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4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4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4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4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4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4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4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4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4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4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4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4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4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4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4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4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4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4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4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4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4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4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4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4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4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4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4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4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4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4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4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4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4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4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4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4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4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4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4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4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4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4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4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4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4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4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4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4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4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4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4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4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4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4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4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4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4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4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4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4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4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4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4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4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4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4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4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4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4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4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4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4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4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4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4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4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4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4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4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4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4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4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4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4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4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4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4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4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4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4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4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4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4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4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4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4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4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4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4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4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4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4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4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4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4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4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4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4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4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4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4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4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4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4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4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4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4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4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4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4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4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4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4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4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4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4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4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4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4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4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4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4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4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4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4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4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4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4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4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4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4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4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4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4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4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4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4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4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4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4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4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4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4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4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4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4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4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4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4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4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4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4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4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4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4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4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4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4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4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4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4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4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4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4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4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4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4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4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4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4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4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4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4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4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4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4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4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4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4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4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4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4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4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4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4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4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4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4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4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4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4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4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4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4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4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4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4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4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4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4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4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4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4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4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4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4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4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4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4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4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4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4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4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4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4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4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4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4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4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4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4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4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4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4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4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4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4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4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4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4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4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4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4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4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4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4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4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4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4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4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4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4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4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4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4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4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4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4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4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4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4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4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4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4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4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4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4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4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4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4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4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4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4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4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4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4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4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4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4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4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4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4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4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4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4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4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4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4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4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4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4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4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4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4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4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4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4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4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4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4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4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4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4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4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4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4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4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4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4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4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4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4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4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4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4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4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4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4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4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4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4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4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4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4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4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4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4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4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4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4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4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4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4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4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4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4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4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4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4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4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4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4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4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4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4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4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4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4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4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4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4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4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4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4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4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4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4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4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4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4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4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4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4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4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4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4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4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4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4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4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4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4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4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4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4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4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4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4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4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4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4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4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4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4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4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4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4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4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4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4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4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4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4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4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4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4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4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4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4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4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4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4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4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4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4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4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4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4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4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4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4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4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4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4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4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4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4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4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4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4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4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4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4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4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4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4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4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4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4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4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4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4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4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4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4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4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4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4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4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4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4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4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4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4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4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4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4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4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4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4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4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4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4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4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4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4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4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4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4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4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4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4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4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4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4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4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4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4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4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4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4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4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4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4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4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4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4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4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4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4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4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4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4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4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4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4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4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4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4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4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4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4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4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4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4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4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4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4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4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4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4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4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4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4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4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4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4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4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4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4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4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4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4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4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4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4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4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4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4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4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4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4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4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4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4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4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4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4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4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4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4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4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4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4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4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4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4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4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4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4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4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4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4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4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4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4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4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4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4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4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4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4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4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4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4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4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4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4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4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4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4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4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4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4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4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4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4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4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4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4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4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4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4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4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4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4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4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4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4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4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4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4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4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4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4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4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4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4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4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4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4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4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4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4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4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4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4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4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4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4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4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4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4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4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4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4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4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4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4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4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4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4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4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4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4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4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4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4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4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4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4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4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4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4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4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4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4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4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4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4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4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4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4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4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4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4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4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4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4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4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4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4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4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4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4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4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4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4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4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4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4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4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4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4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4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4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4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4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4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4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4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4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4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4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4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4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4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4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4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4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4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4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4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4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4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4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4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4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4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4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4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4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4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4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4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4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4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4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4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4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4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4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4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4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4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4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4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4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4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4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4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4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4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4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4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4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4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4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4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4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4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4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4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4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4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4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4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4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4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4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4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4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4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4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4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4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4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4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4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4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4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4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4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4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4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4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4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4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4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4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4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4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4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4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4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4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4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4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4.25">
      <c r="A1452"/>
      <c r="B1452"/>
      <c r="C1452"/>
      <c r="D1452"/>
      <c r="E1452"/>
      <c r="F1452"/>
      <c r="G1452"/>
      <c r="H1452"/>
      <c r="I1452"/>
      <c r="J1452"/>
      <c r="K1452"/>
      <c r="L1452"/>
    </row>
  </sheetData>
  <pageMargins left="0.11811023622047245" right="0.11811023622047245" top="0.15748031496062992" bottom="0.35433070866141736" header="0.31496062992125984" footer="0.31496062992125984"/>
  <pageSetup paperSize="9" scale="95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11">
    <tabColor rgb="FFFFFF00"/>
    <pageSetUpPr fitToPage="1"/>
  </sheetPr>
  <dimension ref="A1:L1452"/>
  <sheetViews>
    <sheetView workbookViewId="0">
      <pane ySplit="3" topLeftCell="A4" activePane="bottomLeft" state="frozen"/>
      <selection pane="bottomLeft" activeCell="F14" activeCellId="2" sqref="F6:H6 F10:H10 F14:H15 F24:H25"/>
      <pivotSelection pane="bottomRight" showHeader="1" extendable="1" axis="axisRow" dimension="4" start="9" min="9" max="10" activeRow="13" activeCol="5" previousRow="13" previousCol="5" click="1" r:id="rId1">
        <pivotArea dataOnly="0" outline="0" fieldPosition="0">
          <references count="1">
            <reference field="23" count="1">
              <x v="1"/>
            </reference>
          </references>
        </pivotArea>
      </pivotSelection>
    </sheetView>
  </sheetViews>
  <sheetFormatPr defaultRowHeight="12.75"/>
  <cols>
    <col min="1" max="1" width="8.375" style="48" customWidth="1"/>
    <col min="2" max="2" width="7.625" style="48" customWidth="1"/>
    <col min="3" max="3" width="11.375" style="52" customWidth="1"/>
    <col min="4" max="4" width="34.375" style="48" bestFit="1" customWidth="1"/>
    <col min="5" max="5" width="13.875" style="48" bestFit="1" customWidth="1"/>
    <col min="6" max="6" width="12.375" style="48" customWidth="1"/>
    <col min="7" max="7" width="9.25" style="48" customWidth="1"/>
    <col min="8" max="8" width="5.125" style="48" customWidth="1"/>
    <col min="9" max="9" width="34.375" style="50" bestFit="1" customWidth="1"/>
    <col min="10" max="10" width="25.625" style="51" bestFit="1" customWidth="1"/>
    <col min="11" max="11" width="13.5" style="51" bestFit="1" customWidth="1"/>
    <col min="12" max="16384" width="9" style="4"/>
  </cols>
  <sheetData>
    <row r="1" spans="1:12" s="14" customFormat="1" ht="14.25" hidden="1">
      <c r="A1" s="43"/>
      <c r="B1"/>
      <c r="C1"/>
      <c r="D1" s="43"/>
      <c r="E1" s="43"/>
      <c r="F1" s="43"/>
      <c r="G1" s="43"/>
      <c r="H1" s="43"/>
      <c r="I1" s="50"/>
      <c r="J1" s="51"/>
      <c r="K1" s="51"/>
    </row>
    <row r="2" spans="1:12" ht="14.25">
      <c r="A2" s="4"/>
      <c r="B2" s="138" t="s">
        <v>23</v>
      </c>
      <c r="C2" s="139" t="s">
        <v>57</v>
      </c>
      <c r="D2" s="43"/>
      <c r="E2" s="43"/>
      <c r="F2" s="43"/>
      <c r="H2" s="4"/>
      <c r="I2" s="4"/>
      <c r="J2" s="4"/>
      <c r="K2" s="4"/>
    </row>
    <row r="3" spans="1:12" ht="14.25" hidden="1">
      <c r="A3"/>
      <c r="B3"/>
      <c r="C3"/>
      <c r="D3"/>
      <c r="E3"/>
      <c r="F3"/>
      <c r="G3"/>
      <c r="H3"/>
      <c r="I3"/>
      <c r="J3"/>
      <c r="K3"/>
      <c r="L3"/>
    </row>
    <row r="4" spans="1:12" ht="38.25">
      <c r="A4" s="54" t="s">
        <v>190</v>
      </c>
      <c r="B4" s="142" t="s">
        <v>25</v>
      </c>
      <c r="C4" s="144" t="s">
        <v>121</v>
      </c>
      <c r="D4" s="142" t="s">
        <v>20</v>
      </c>
      <c r="E4" s="142" t="s">
        <v>31</v>
      </c>
      <c r="F4" s="144" t="s">
        <v>90</v>
      </c>
      <c r="G4" s="150" t="s">
        <v>118</v>
      </c>
      <c r="H4" s="150" t="s">
        <v>122</v>
      </c>
      <c r="I4"/>
      <c r="J4"/>
      <c r="K4"/>
      <c r="L4"/>
    </row>
    <row r="5" spans="1:12" ht="14.25">
      <c r="A5" s="120">
        <f>IF($C5&gt;0,IF($C5=$C4,$A4,COUNTIFS($B$4:$B5,$B5)),"-")</f>
        <v>1</v>
      </c>
      <c r="B5" s="139" t="s">
        <v>6</v>
      </c>
      <c r="C5" s="139">
        <v>145</v>
      </c>
      <c r="D5" s="140" t="s">
        <v>820</v>
      </c>
      <c r="E5" s="140" t="s">
        <v>43</v>
      </c>
      <c r="F5" s="139">
        <v>1</v>
      </c>
      <c r="G5" s="158">
        <v>0</v>
      </c>
      <c r="H5" s="158">
        <v>145</v>
      </c>
      <c r="I5"/>
      <c r="J5"/>
      <c r="K5"/>
      <c r="L5"/>
    </row>
    <row r="6" spans="1:12" ht="14.25">
      <c r="A6" s="120">
        <f>IF($C6&gt;0,IF($C6=$C5,$A5,COUNTIFS($B$4:$B6,$B6)),"-")</f>
        <v>1</v>
      </c>
      <c r="B6" s="139" t="s">
        <v>6</v>
      </c>
      <c r="C6" s="139">
        <v>145</v>
      </c>
      <c r="D6" s="140" t="s">
        <v>667</v>
      </c>
      <c r="E6" s="140" t="s">
        <v>43</v>
      </c>
      <c r="F6" s="139">
        <v>2</v>
      </c>
      <c r="G6" s="158">
        <v>0</v>
      </c>
      <c r="H6" s="158">
        <v>145</v>
      </c>
      <c r="I6"/>
      <c r="J6"/>
      <c r="K6"/>
      <c r="L6"/>
    </row>
    <row r="7" spans="1:12" ht="14.25">
      <c r="A7" s="120">
        <f>IF($C7&gt;0,IF($C7=$C6,$A6,COUNTIFS($B$4:$B7,$B7)),"-")</f>
        <v>3</v>
      </c>
      <c r="B7" s="139" t="s">
        <v>6</v>
      </c>
      <c r="C7" s="139">
        <v>122</v>
      </c>
      <c r="D7" s="140" t="s">
        <v>857</v>
      </c>
      <c r="E7" s="140" t="s">
        <v>43</v>
      </c>
      <c r="F7" s="139">
        <v>3</v>
      </c>
      <c r="G7" s="158">
        <v>0</v>
      </c>
      <c r="H7" s="158">
        <v>122</v>
      </c>
      <c r="I7"/>
      <c r="J7"/>
      <c r="K7"/>
      <c r="L7"/>
    </row>
    <row r="8" spans="1:12" ht="14.25">
      <c r="A8" s="120">
        <f>IF($C8&gt;0,IF($C8=$C7,$A7,COUNTIFS($B$4:$B8,$B8)),"-")</f>
        <v>4</v>
      </c>
      <c r="B8" s="139" t="s">
        <v>6</v>
      </c>
      <c r="C8" s="139">
        <v>119</v>
      </c>
      <c r="D8" s="140" t="s">
        <v>1121</v>
      </c>
      <c r="E8" s="140" t="s">
        <v>46</v>
      </c>
      <c r="F8" s="139">
        <v>1</v>
      </c>
      <c r="G8" s="158">
        <v>15</v>
      </c>
      <c r="H8" s="158">
        <v>104</v>
      </c>
      <c r="I8"/>
      <c r="J8"/>
      <c r="K8"/>
      <c r="L8"/>
    </row>
    <row r="9" spans="1:12" ht="14.25">
      <c r="A9" s="120">
        <f>IF($C9&gt;0,IF($C9=$C8,$A8,COUNTIFS($B$4:$B9,$B9)),"-")</f>
        <v>5</v>
      </c>
      <c r="B9" s="139" t="s">
        <v>6</v>
      </c>
      <c r="C9" s="139">
        <v>106</v>
      </c>
      <c r="D9" s="140" t="s">
        <v>1318</v>
      </c>
      <c r="E9" s="140" t="s">
        <v>48</v>
      </c>
      <c r="F9" s="139">
        <v>4</v>
      </c>
      <c r="G9" s="158">
        <v>15</v>
      </c>
      <c r="H9" s="158">
        <v>91</v>
      </c>
      <c r="I9"/>
      <c r="J9"/>
      <c r="K9"/>
      <c r="L9"/>
    </row>
    <row r="10" spans="1:12" ht="14.25">
      <c r="A10" s="120">
        <f>IF($C10&gt;0,IF($C10=$C9,$A9,COUNTIFS($B$4:$B10,$B10)),"-")</f>
        <v>6</v>
      </c>
      <c r="B10" s="139" t="s">
        <v>6</v>
      </c>
      <c r="C10" s="139">
        <v>91</v>
      </c>
      <c r="D10" s="140" t="s">
        <v>1355</v>
      </c>
      <c r="E10" s="140" t="s">
        <v>48</v>
      </c>
      <c r="F10" s="139">
        <v>2</v>
      </c>
      <c r="G10" s="158">
        <v>15</v>
      </c>
      <c r="H10" s="158">
        <v>76</v>
      </c>
      <c r="I10"/>
      <c r="J10"/>
      <c r="K10"/>
      <c r="L10"/>
    </row>
    <row r="11" spans="1:12" ht="14.25">
      <c r="A11" s="120">
        <f>IF($C11&gt;0,IF($C11=$C10,$A10,COUNTIFS($B$4:$B11,$B11)),"-")</f>
        <v>7</v>
      </c>
      <c r="B11" s="139" t="s">
        <v>6</v>
      </c>
      <c r="C11" s="139">
        <v>89</v>
      </c>
      <c r="D11" s="140" t="s">
        <v>1233</v>
      </c>
      <c r="E11" s="140" t="s">
        <v>48</v>
      </c>
      <c r="F11" s="139">
        <v>1</v>
      </c>
      <c r="G11" s="158">
        <v>15</v>
      </c>
      <c r="H11" s="158">
        <v>74</v>
      </c>
      <c r="I11"/>
      <c r="J11"/>
      <c r="K11"/>
      <c r="L11"/>
    </row>
    <row r="12" spans="1:12" ht="14.25">
      <c r="A12" s="120">
        <f>IF($C12&gt;0,IF($C12=$C11,$A11,COUNTIFS($B$4:$B12,$B12)),"-")</f>
        <v>8</v>
      </c>
      <c r="B12" s="139" t="s">
        <v>6</v>
      </c>
      <c r="C12" s="139">
        <v>73</v>
      </c>
      <c r="D12" s="140" t="s">
        <v>1398</v>
      </c>
      <c r="E12" s="140" t="s">
        <v>48</v>
      </c>
      <c r="F12" s="139">
        <v>5</v>
      </c>
      <c r="G12" s="158">
        <v>15</v>
      </c>
      <c r="H12" s="158">
        <v>58</v>
      </c>
      <c r="I12"/>
      <c r="J12"/>
      <c r="K12"/>
      <c r="L12"/>
    </row>
    <row r="13" spans="1:12" ht="14.25">
      <c r="A13" s="120">
        <f>IF($C13&gt;0,IF($C13=$C12,$A12,COUNTIFS($B$4:$B13,$B13)),"-")</f>
        <v>9</v>
      </c>
      <c r="B13" s="139" t="s">
        <v>6</v>
      </c>
      <c r="C13" s="139">
        <v>67</v>
      </c>
      <c r="D13" s="140" t="s">
        <v>1476</v>
      </c>
      <c r="E13" s="140" t="s">
        <v>52</v>
      </c>
      <c r="F13" s="139">
        <v>3</v>
      </c>
      <c r="G13" s="158">
        <v>15</v>
      </c>
      <c r="H13" s="158">
        <v>52</v>
      </c>
      <c r="I13"/>
      <c r="J13"/>
      <c r="K13"/>
      <c r="L13"/>
    </row>
    <row r="14" spans="1:12" ht="14.25">
      <c r="A14" s="120">
        <f>IF($C14&gt;0,IF($C14=$C13,$A13,COUNTIFS($B$4:$B14,$B14)),"-")</f>
        <v>10</v>
      </c>
      <c r="B14" s="139" t="s">
        <v>6</v>
      </c>
      <c r="C14" s="139">
        <v>60</v>
      </c>
      <c r="D14" s="140" t="s">
        <v>937</v>
      </c>
      <c r="E14" s="140" t="s">
        <v>48</v>
      </c>
      <c r="F14" s="139">
        <v>2</v>
      </c>
      <c r="G14" s="158">
        <v>15</v>
      </c>
      <c r="H14" s="158">
        <v>45</v>
      </c>
      <c r="I14"/>
      <c r="J14"/>
      <c r="K14"/>
      <c r="L14"/>
    </row>
    <row r="15" spans="1:12" ht="14.25">
      <c r="A15" s="120">
        <f>IF($C15&gt;0,IF($C15=$C14,$A14,COUNTIFS($B$4:$B15,$B15)),"-")</f>
        <v>11</v>
      </c>
      <c r="B15" s="139" t="s">
        <v>6</v>
      </c>
      <c r="C15" s="139">
        <v>54</v>
      </c>
      <c r="D15" s="140" t="s">
        <v>985</v>
      </c>
      <c r="E15" s="140" t="s">
        <v>43</v>
      </c>
      <c r="F15" s="139">
        <v>2</v>
      </c>
      <c r="G15" s="158">
        <v>0</v>
      </c>
      <c r="H15" s="158">
        <v>54</v>
      </c>
      <c r="I15"/>
      <c r="J15"/>
      <c r="K15"/>
      <c r="L15"/>
    </row>
    <row r="16" spans="1:12" ht="14.25">
      <c r="A16" s="120">
        <f>IF($C16&gt;0,IF($C16=$C15,$A15,COUNTIFS($B$4:$B16,$B16)),"-")</f>
        <v>11</v>
      </c>
      <c r="B16" s="139" t="s">
        <v>6</v>
      </c>
      <c r="C16" s="139">
        <v>54</v>
      </c>
      <c r="D16" s="140" t="s">
        <v>963</v>
      </c>
      <c r="E16" s="140" t="s">
        <v>46</v>
      </c>
      <c r="F16" s="139">
        <v>1</v>
      </c>
      <c r="G16" s="158">
        <v>15</v>
      </c>
      <c r="H16" s="158">
        <v>39</v>
      </c>
      <c r="I16"/>
      <c r="J16"/>
      <c r="K16"/>
      <c r="L16"/>
    </row>
    <row r="17" spans="1:12" ht="14.25">
      <c r="A17" s="120">
        <f>IF($C17&gt;0,IF($C17=$C16,$A16,COUNTIFS($B$4:$B17,$B17)),"-")</f>
        <v>13</v>
      </c>
      <c r="B17" s="139" t="s">
        <v>6</v>
      </c>
      <c r="C17" s="139">
        <v>51</v>
      </c>
      <c r="D17" s="140" t="s">
        <v>289</v>
      </c>
      <c r="E17" s="140" t="s">
        <v>52</v>
      </c>
      <c r="F17" s="139">
        <v>1</v>
      </c>
      <c r="G17" s="158">
        <v>15</v>
      </c>
      <c r="H17" s="158">
        <v>36</v>
      </c>
      <c r="I17"/>
      <c r="J17"/>
      <c r="K17"/>
      <c r="L17"/>
    </row>
    <row r="18" spans="1:12" ht="14.25">
      <c r="A18" s="120">
        <f>IF($C18&gt;0,IF($C18=$C17,$A17,COUNTIFS($B$4:$B18,$B18)),"-")</f>
        <v>13</v>
      </c>
      <c r="B18" s="139" t="s">
        <v>6</v>
      </c>
      <c r="C18" s="139">
        <v>51</v>
      </c>
      <c r="D18" s="140" t="s">
        <v>507</v>
      </c>
      <c r="E18" s="140" t="s">
        <v>43</v>
      </c>
      <c r="F18" s="139">
        <v>3</v>
      </c>
      <c r="G18" s="158">
        <v>0</v>
      </c>
      <c r="H18" s="158">
        <v>51</v>
      </c>
      <c r="I18"/>
      <c r="J18"/>
      <c r="K18"/>
      <c r="L18"/>
    </row>
    <row r="19" spans="1:12" ht="14.25">
      <c r="A19" s="120">
        <f>IF($C19&gt;0,IF($C19=$C18,$A18,COUNTIFS($B$4:$B19,$B19)),"-")</f>
        <v>15</v>
      </c>
      <c r="B19" s="139" t="s">
        <v>6</v>
      </c>
      <c r="C19" s="139">
        <v>49</v>
      </c>
      <c r="D19" s="140" t="s">
        <v>791</v>
      </c>
      <c r="E19" s="140" t="s">
        <v>52</v>
      </c>
      <c r="F19" s="139">
        <v>1</v>
      </c>
      <c r="G19" s="158">
        <v>15</v>
      </c>
      <c r="H19" s="158">
        <v>34</v>
      </c>
      <c r="I19"/>
      <c r="J19"/>
      <c r="K19"/>
      <c r="L19"/>
    </row>
    <row r="20" spans="1:12" ht="14.25">
      <c r="A20" s="120">
        <f>IF($C20&gt;0,IF($C20=$C19,$A19,COUNTIFS($B$4:$B20,$B20)),"-")</f>
        <v>16</v>
      </c>
      <c r="B20" s="139" t="s">
        <v>6</v>
      </c>
      <c r="C20" s="139">
        <v>39</v>
      </c>
      <c r="D20" s="140" t="s">
        <v>1085</v>
      </c>
      <c r="E20" s="140" t="s">
        <v>43</v>
      </c>
      <c r="F20" s="139">
        <v>4</v>
      </c>
      <c r="G20" s="158">
        <v>0</v>
      </c>
      <c r="H20" s="158">
        <v>39</v>
      </c>
      <c r="I20"/>
      <c r="J20"/>
      <c r="K20"/>
      <c r="L20"/>
    </row>
    <row r="21" spans="1:12" ht="14.25">
      <c r="A21" s="120">
        <f>IF($C21&gt;0,IF($C21=$C20,$A20,COUNTIFS($B$4:$B21,$B21)),"-")</f>
        <v>17</v>
      </c>
      <c r="B21" s="139" t="s">
        <v>6</v>
      </c>
      <c r="C21" s="139">
        <v>38</v>
      </c>
      <c r="D21" s="140" t="s">
        <v>438</v>
      </c>
      <c r="E21" s="140" t="s">
        <v>43</v>
      </c>
      <c r="F21" s="139">
        <v>1</v>
      </c>
      <c r="G21" s="158">
        <v>0</v>
      </c>
      <c r="H21" s="158">
        <v>38</v>
      </c>
      <c r="I21"/>
      <c r="J21"/>
      <c r="K21"/>
      <c r="L21"/>
    </row>
    <row r="22" spans="1:12" ht="14.25">
      <c r="A22" s="120">
        <f>IF($C22&gt;0,IF($C22=$C21,$A21,COUNTIFS($B$4:$B22,$B22)),"-")</f>
        <v>18</v>
      </c>
      <c r="B22" s="139" t="s">
        <v>6</v>
      </c>
      <c r="C22" s="139">
        <v>35</v>
      </c>
      <c r="D22" s="140" t="s">
        <v>1075</v>
      </c>
      <c r="E22" s="140" t="s">
        <v>58</v>
      </c>
      <c r="F22" s="139">
        <v>1</v>
      </c>
      <c r="G22" s="158">
        <v>15</v>
      </c>
      <c r="H22" s="158">
        <v>20</v>
      </c>
      <c r="I22"/>
      <c r="J22"/>
      <c r="K22"/>
      <c r="L22"/>
    </row>
    <row r="23" spans="1:12" ht="14.25">
      <c r="A23" s="120">
        <f>IF($C23&gt;0,IF($C23=$C22,$A22,COUNTIFS($B$4:$B23,$B23)),"-")</f>
        <v>18</v>
      </c>
      <c r="B23" s="139" t="s">
        <v>6</v>
      </c>
      <c r="C23" s="139">
        <v>35</v>
      </c>
      <c r="D23" s="140" t="s">
        <v>636</v>
      </c>
      <c r="E23" s="140" t="s">
        <v>43</v>
      </c>
      <c r="F23" s="139">
        <v>1</v>
      </c>
      <c r="G23" s="158">
        <v>0</v>
      </c>
      <c r="H23" s="158">
        <v>35</v>
      </c>
      <c r="I23"/>
      <c r="J23"/>
      <c r="K23"/>
      <c r="L23"/>
    </row>
    <row r="24" spans="1:12" ht="14.25">
      <c r="A24" s="120">
        <f>IF($C24&gt;0,IF($C24=$C23,$A23,COUNTIFS($B$4:$B24,$B24)),"-")</f>
        <v>20</v>
      </c>
      <c r="B24" s="139" t="s">
        <v>6</v>
      </c>
      <c r="C24" s="139">
        <v>34</v>
      </c>
      <c r="D24" s="140" t="s">
        <v>1453</v>
      </c>
      <c r="E24" s="140" t="s">
        <v>52</v>
      </c>
      <c r="F24" s="139">
        <v>2</v>
      </c>
      <c r="G24" s="158">
        <v>15</v>
      </c>
      <c r="H24" s="158">
        <v>19</v>
      </c>
      <c r="I24"/>
      <c r="J24"/>
      <c r="K24"/>
      <c r="L24"/>
    </row>
    <row r="25" spans="1:12" ht="14.25">
      <c r="A25" s="120">
        <f>IF($C25&gt;0,IF($C25=$C24,$A24,COUNTIFS($B$4:$B25,$B25)),"-")</f>
        <v>20</v>
      </c>
      <c r="B25" s="139" t="s">
        <v>6</v>
      </c>
      <c r="C25" s="139">
        <v>34</v>
      </c>
      <c r="D25" s="140" t="s">
        <v>1434</v>
      </c>
      <c r="E25" s="140" t="s">
        <v>48</v>
      </c>
      <c r="F25" s="139">
        <v>2</v>
      </c>
      <c r="G25" s="158">
        <v>15</v>
      </c>
      <c r="H25" s="158">
        <v>19</v>
      </c>
      <c r="I25"/>
      <c r="J25"/>
      <c r="K25"/>
      <c r="L25"/>
    </row>
    <row r="26" spans="1:12" ht="14.25">
      <c r="A26" s="120">
        <f>IF($C26&gt;0,IF($C26=$C25,$A25,COUNTIFS($B$4:$B26,$B26)),"-")</f>
        <v>22</v>
      </c>
      <c r="B26" s="139" t="s">
        <v>6</v>
      </c>
      <c r="C26" s="139">
        <v>33</v>
      </c>
      <c r="D26" s="140" t="s">
        <v>282</v>
      </c>
      <c r="E26" s="140" t="s">
        <v>48</v>
      </c>
      <c r="F26" s="139">
        <v>3</v>
      </c>
      <c r="G26" s="158">
        <v>15</v>
      </c>
      <c r="H26" s="158">
        <v>18</v>
      </c>
      <c r="I26"/>
      <c r="J26"/>
      <c r="K26"/>
      <c r="L26"/>
    </row>
    <row r="27" spans="1:12" ht="14.25">
      <c r="A27" s="120">
        <f>IF($C27&gt;0,IF($C27=$C26,$A26,COUNTIFS($B$4:$B27,$B27)),"-")</f>
        <v>22</v>
      </c>
      <c r="B27" s="139" t="s">
        <v>6</v>
      </c>
      <c r="C27" s="139">
        <v>33</v>
      </c>
      <c r="D27" s="140" t="s">
        <v>934</v>
      </c>
      <c r="E27" s="140" t="s">
        <v>48</v>
      </c>
      <c r="F27" s="139">
        <v>3</v>
      </c>
      <c r="G27" s="158">
        <v>15</v>
      </c>
      <c r="H27" s="158">
        <v>18</v>
      </c>
      <c r="I27"/>
      <c r="J27"/>
      <c r="K27"/>
      <c r="L27"/>
    </row>
    <row r="28" spans="1:12" ht="14.25">
      <c r="A28" s="120">
        <f>IF($C28&gt;0,IF($C28=$C27,$A27,COUNTIFS($B$4:$B28,$B28)),"-")</f>
        <v>24</v>
      </c>
      <c r="B28" s="139" t="s">
        <v>6</v>
      </c>
      <c r="C28" s="139">
        <v>32</v>
      </c>
      <c r="D28" s="140" t="s">
        <v>1290</v>
      </c>
      <c r="E28" s="140" t="s">
        <v>43</v>
      </c>
      <c r="F28" s="139">
        <v>4</v>
      </c>
      <c r="G28" s="158">
        <v>0</v>
      </c>
      <c r="H28" s="158">
        <v>32</v>
      </c>
      <c r="I28"/>
      <c r="J28"/>
      <c r="K28"/>
      <c r="L28"/>
    </row>
    <row r="29" spans="1:12" ht="14.25">
      <c r="A29" s="120">
        <f>IF($C29&gt;0,IF($C29=$C28,$A28,COUNTIFS($B$4:$B29,$B29)),"-")</f>
        <v>24</v>
      </c>
      <c r="B29" s="139" t="s">
        <v>6</v>
      </c>
      <c r="C29" s="139">
        <v>32</v>
      </c>
      <c r="D29" s="140" t="s">
        <v>563</v>
      </c>
      <c r="E29" s="140" t="s">
        <v>48</v>
      </c>
      <c r="F29" s="139">
        <v>11</v>
      </c>
      <c r="G29" s="158">
        <v>15</v>
      </c>
      <c r="H29" s="158">
        <v>17</v>
      </c>
      <c r="I29"/>
      <c r="J29"/>
      <c r="K29"/>
      <c r="L29"/>
    </row>
    <row r="30" spans="1:12" ht="14.25">
      <c r="A30" s="120">
        <f>IF($C30&gt;0,IF($C30=$C29,$A29,COUNTIFS($B$4:$B30,$B30)),"-")</f>
        <v>26</v>
      </c>
      <c r="B30" s="139" t="s">
        <v>6</v>
      </c>
      <c r="C30" s="139">
        <v>31</v>
      </c>
      <c r="D30" s="140" t="s">
        <v>1006</v>
      </c>
      <c r="E30" s="140" t="s">
        <v>58</v>
      </c>
      <c r="F30" s="139">
        <v>5</v>
      </c>
      <c r="G30" s="158">
        <v>15</v>
      </c>
      <c r="H30" s="158">
        <v>16</v>
      </c>
      <c r="I30"/>
      <c r="J30"/>
      <c r="K30"/>
      <c r="L30"/>
    </row>
    <row r="31" spans="1:12" ht="14.25">
      <c r="A31" s="120">
        <f>IF($C31&gt;0,IF($C31=$C30,$A30,COUNTIFS($B$4:$B31,$B31)),"-")</f>
        <v>26</v>
      </c>
      <c r="B31" s="139" t="s">
        <v>6</v>
      </c>
      <c r="C31" s="139">
        <v>31</v>
      </c>
      <c r="D31" s="140" t="s">
        <v>1159</v>
      </c>
      <c r="E31" s="140" t="s">
        <v>43</v>
      </c>
      <c r="F31" s="139">
        <v>7</v>
      </c>
      <c r="G31" s="158">
        <v>0</v>
      </c>
      <c r="H31" s="158">
        <v>31</v>
      </c>
      <c r="I31"/>
      <c r="J31"/>
      <c r="K31"/>
      <c r="L31"/>
    </row>
    <row r="32" spans="1:12" ht="14.25">
      <c r="A32" s="120">
        <f>IF($C32&gt;0,IF($C32=$C31,$A31,COUNTIFS($B$4:$B32,$B32)),"-")</f>
        <v>26</v>
      </c>
      <c r="B32" s="139" t="s">
        <v>6</v>
      </c>
      <c r="C32" s="139">
        <v>31</v>
      </c>
      <c r="D32" s="140" t="s">
        <v>778</v>
      </c>
      <c r="E32" s="140" t="s">
        <v>43</v>
      </c>
      <c r="F32" s="139">
        <v>5</v>
      </c>
      <c r="G32" s="158">
        <v>0</v>
      </c>
      <c r="H32" s="158">
        <v>31</v>
      </c>
      <c r="I32"/>
      <c r="J32"/>
      <c r="K32"/>
      <c r="L32"/>
    </row>
    <row r="33" spans="1:12" ht="14.25">
      <c r="A33" s="120">
        <f>IF($C33&gt;0,IF($C33=$C32,$A32,COUNTIFS($B$4:$B33,$B33)),"-")</f>
        <v>29</v>
      </c>
      <c r="B33" s="139" t="s">
        <v>6</v>
      </c>
      <c r="C33" s="139">
        <v>28</v>
      </c>
      <c r="D33" s="140" t="s">
        <v>1277</v>
      </c>
      <c r="E33" s="140" t="s">
        <v>43</v>
      </c>
      <c r="F33" s="139">
        <v>1</v>
      </c>
      <c r="G33" s="158">
        <v>0</v>
      </c>
      <c r="H33" s="158">
        <v>28</v>
      </c>
      <c r="I33"/>
      <c r="J33"/>
      <c r="K33"/>
      <c r="L33"/>
    </row>
    <row r="34" spans="1:12" ht="14.25">
      <c r="A34" s="120">
        <f>IF($C34&gt;0,IF($C34=$C33,$A33,COUNTIFS($B$4:$B34,$B34)),"-")</f>
        <v>29</v>
      </c>
      <c r="B34" s="139" t="s">
        <v>6</v>
      </c>
      <c r="C34" s="139">
        <v>28</v>
      </c>
      <c r="D34" s="140" t="s">
        <v>208</v>
      </c>
      <c r="E34" s="140" t="s">
        <v>46</v>
      </c>
      <c r="F34" s="139">
        <v>8</v>
      </c>
      <c r="G34" s="158">
        <v>15</v>
      </c>
      <c r="H34" s="158">
        <v>13</v>
      </c>
      <c r="I34"/>
      <c r="J34"/>
      <c r="K34"/>
      <c r="L34"/>
    </row>
    <row r="35" spans="1:12" ht="14.25">
      <c r="A35" s="120">
        <f>IF($C35&gt;0,IF($C35=$C34,$A34,COUNTIFS($B$4:$B35,$B35)),"-")</f>
        <v>31</v>
      </c>
      <c r="B35" s="139" t="s">
        <v>6</v>
      </c>
      <c r="C35" s="139">
        <v>25</v>
      </c>
      <c r="D35" s="140" t="s">
        <v>620</v>
      </c>
      <c r="E35" s="140" t="s">
        <v>43</v>
      </c>
      <c r="F35" s="139">
        <v>7</v>
      </c>
      <c r="G35" s="158">
        <v>0</v>
      </c>
      <c r="H35" s="158">
        <v>25</v>
      </c>
      <c r="I35"/>
      <c r="J35"/>
      <c r="K35"/>
      <c r="L35"/>
    </row>
    <row r="36" spans="1:12" ht="14.25">
      <c r="A36" s="120">
        <f>IF($C36&gt;0,IF($C36=$C35,$A35,COUNTIFS($B$4:$B36,$B36)),"-")</f>
        <v>31</v>
      </c>
      <c r="B36" s="139" t="s">
        <v>6</v>
      </c>
      <c r="C36" s="139">
        <v>25</v>
      </c>
      <c r="D36" s="140" t="s">
        <v>1204</v>
      </c>
      <c r="E36" s="140" t="s">
        <v>48</v>
      </c>
      <c r="F36" s="139">
        <v>11</v>
      </c>
      <c r="G36" s="158">
        <v>15</v>
      </c>
      <c r="H36" s="158">
        <v>10</v>
      </c>
      <c r="I36"/>
      <c r="J36"/>
      <c r="K36"/>
      <c r="L36"/>
    </row>
    <row r="37" spans="1:12" ht="14.25">
      <c r="A37" s="120">
        <f>IF($C37&gt;0,IF($C37=$C36,$A36,COUNTIFS($B$4:$B37,$B37)),"-")</f>
        <v>33</v>
      </c>
      <c r="B37" s="139" t="s">
        <v>6</v>
      </c>
      <c r="C37" s="139">
        <v>22</v>
      </c>
      <c r="D37" s="140" t="s">
        <v>908</v>
      </c>
      <c r="E37" s="140" t="s">
        <v>48</v>
      </c>
      <c r="F37" s="139">
        <v>14</v>
      </c>
      <c r="G37" s="158">
        <v>15</v>
      </c>
      <c r="H37" s="158">
        <v>7</v>
      </c>
      <c r="I37"/>
      <c r="J37"/>
      <c r="K37"/>
      <c r="L37"/>
    </row>
    <row r="38" spans="1:12" ht="14.25">
      <c r="A38" s="120">
        <f>IF($C38&gt;0,IF($C38=$C37,$A37,COUNTIFS($B$4:$B38,$B38)),"-")</f>
        <v>34</v>
      </c>
      <c r="B38" s="139" t="s">
        <v>6</v>
      </c>
      <c r="C38" s="139">
        <v>20</v>
      </c>
      <c r="D38" s="140" t="s">
        <v>1548</v>
      </c>
      <c r="E38" s="140" t="s">
        <v>43</v>
      </c>
      <c r="F38" s="139">
        <v>1</v>
      </c>
      <c r="G38" s="158">
        <v>0</v>
      </c>
      <c r="H38" s="158">
        <v>20</v>
      </c>
      <c r="I38"/>
      <c r="J38"/>
      <c r="K38"/>
      <c r="L38"/>
    </row>
    <row r="39" spans="1:12" ht="14.25">
      <c r="A39" s="120">
        <f>IF($C39&gt;0,IF($C39=$C38,$A38,COUNTIFS($B$4:$B39,$B39)),"-")</f>
        <v>34</v>
      </c>
      <c r="B39" s="139" t="s">
        <v>6</v>
      </c>
      <c r="C39" s="139">
        <v>20</v>
      </c>
      <c r="D39" s="140" t="s">
        <v>802</v>
      </c>
      <c r="E39" s="140" t="s">
        <v>43</v>
      </c>
      <c r="F39" s="139">
        <v>1</v>
      </c>
      <c r="G39" s="158">
        <v>0</v>
      </c>
      <c r="H39" s="158">
        <v>20</v>
      </c>
      <c r="I39"/>
      <c r="J39"/>
      <c r="K39"/>
      <c r="L39"/>
    </row>
    <row r="40" spans="1:12" ht="14.25">
      <c r="A40" s="120">
        <f>IF($C40&gt;0,IF($C40=$C39,$A39,COUNTIFS($B$4:$B40,$B40)),"-")</f>
        <v>36</v>
      </c>
      <c r="B40" s="139" t="s">
        <v>6</v>
      </c>
      <c r="C40" s="139">
        <v>18</v>
      </c>
      <c r="D40" s="140" t="s">
        <v>1023</v>
      </c>
      <c r="E40" s="140" t="s">
        <v>43</v>
      </c>
      <c r="F40" s="139">
        <v>3</v>
      </c>
      <c r="G40" s="158">
        <v>0</v>
      </c>
      <c r="H40" s="158">
        <v>18</v>
      </c>
      <c r="I40"/>
      <c r="J40"/>
      <c r="K40"/>
      <c r="L40"/>
    </row>
    <row r="41" spans="1:12" ht="14.25">
      <c r="A41" s="120">
        <f>IF($C41&gt;0,IF($C41=$C40,$A40,COUNTIFS($B$4:$B41,$B41)),"-")</f>
        <v>37</v>
      </c>
      <c r="B41" s="139" t="s">
        <v>6</v>
      </c>
      <c r="C41" s="139">
        <v>17</v>
      </c>
      <c r="D41" s="140" t="s">
        <v>1438</v>
      </c>
      <c r="E41" s="140" t="s">
        <v>43</v>
      </c>
      <c r="F41" s="139">
        <v>4</v>
      </c>
      <c r="G41" s="158">
        <v>0</v>
      </c>
      <c r="H41" s="158">
        <v>17</v>
      </c>
      <c r="I41"/>
      <c r="J41"/>
      <c r="K41"/>
      <c r="L41"/>
    </row>
    <row r="42" spans="1:12" ht="14.25">
      <c r="A42" s="120">
        <f>IF($C42&gt;0,IF($C42=$C41,$A41,COUNTIFS($B$4:$B42,$B42)),"-")</f>
        <v>37</v>
      </c>
      <c r="B42" s="139" t="s">
        <v>6</v>
      </c>
      <c r="C42" s="139">
        <v>17</v>
      </c>
      <c r="D42" s="140" t="s">
        <v>1583</v>
      </c>
      <c r="E42" s="140" t="s">
        <v>43</v>
      </c>
      <c r="F42" s="139">
        <v>4</v>
      </c>
      <c r="G42" s="158">
        <v>0</v>
      </c>
      <c r="H42" s="158">
        <v>17</v>
      </c>
      <c r="I42"/>
      <c r="J42"/>
      <c r="K42"/>
      <c r="L42"/>
    </row>
    <row r="43" spans="1:12" ht="14.25">
      <c r="A43" s="120">
        <f>IF($C43&gt;0,IF($C43=$C42,$A42,COUNTIFS($B$4:$B43,$B43)),"-")</f>
        <v>37</v>
      </c>
      <c r="B43" s="139" t="s">
        <v>6</v>
      </c>
      <c r="C43" s="139">
        <v>17</v>
      </c>
      <c r="D43" s="140" t="s">
        <v>555</v>
      </c>
      <c r="E43" s="140" t="s">
        <v>43</v>
      </c>
      <c r="F43" s="139">
        <v>4</v>
      </c>
      <c r="G43" s="158">
        <v>0</v>
      </c>
      <c r="H43" s="158">
        <v>17</v>
      </c>
      <c r="I43"/>
      <c r="J43"/>
      <c r="K43"/>
      <c r="L43"/>
    </row>
    <row r="44" spans="1:12" ht="14.25">
      <c r="A44" s="120">
        <f>IF($C44&gt;0,IF($C44=$C43,$A43,COUNTIFS($B$4:$B44,$B44)),"-")</f>
        <v>40</v>
      </c>
      <c r="B44" s="139" t="s">
        <v>6</v>
      </c>
      <c r="C44" s="139">
        <v>15</v>
      </c>
      <c r="D44" s="140" t="s">
        <v>1580</v>
      </c>
      <c r="E44" s="140" t="s">
        <v>43</v>
      </c>
      <c r="F44" s="139">
        <v>6</v>
      </c>
      <c r="G44" s="158">
        <v>0</v>
      </c>
      <c r="H44" s="158">
        <v>15</v>
      </c>
      <c r="I44"/>
      <c r="J44"/>
      <c r="K44"/>
      <c r="L44"/>
    </row>
    <row r="45" spans="1:12" ht="14.25">
      <c r="A45" s="120">
        <f>IF($C45&gt;0,IF($C45=$C44,$A44,COUNTIFS($B$4:$B45,$B45)),"-")</f>
        <v>40</v>
      </c>
      <c r="B45" s="139" t="s">
        <v>6</v>
      </c>
      <c r="C45" s="139">
        <v>15</v>
      </c>
      <c r="D45" s="140" t="s">
        <v>1224</v>
      </c>
      <c r="E45" s="140" t="s">
        <v>43</v>
      </c>
      <c r="F45" s="139">
        <v>6</v>
      </c>
      <c r="G45" s="158">
        <v>0</v>
      </c>
      <c r="H45" s="158">
        <v>15</v>
      </c>
      <c r="I45"/>
      <c r="J45"/>
      <c r="K45"/>
      <c r="L45"/>
    </row>
    <row r="46" spans="1:12" ht="14.25">
      <c r="A46" s="120">
        <f>IF($C46&gt;0,IF($C46=$C45,$A45,COUNTIFS($B$4:$B46,$B46)),"-")</f>
        <v>40</v>
      </c>
      <c r="B46" s="139" t="s">
        <v>6</v>
      </c>
      <c r="C46" s="139">
        <v>15</v>
      </c>
      <c r="D46" s="140" t="s">
        <v>609</v>
      </c>
      <c r="E46" s="140" t="s">
        <v>43</v>
      </c>
      <c r="F46" s="139">
        <v>11</v>
      </c>
      <c r="G46" s="158">
        <v>0</v>
      </c>
      <c r="H46" s="158">
        <v>15</v>
      </c>
      <c r="I46"/>
      <c r="J46"/>
      <c r="K46"/>
      <c r="L46"/>
    </row>
    <row r="47" spans="1:12" ht="14.25">
      <c r="A47" s="120">
        <f>IF($C47&gt;0,IF($C47=$C46,$A46,COUNTIFS($B$4:$B47,$B47)),"-")</f>
        <v>43</v>
      </c>
      <c r="B47" s="139" t="s">
        <v>6</v>
      </c>
      <c r="C47" s="139">
        <v>13</v>
      </c>
      <c r="D47" s="140" t="s">
        <v>273</v>
      </c>
      <c r="E47" s="140" t="s">
        <v>43</v>
      </c>
      <c r="F47" s="139">
        <v>8</v>
      </c>
      <c r="G47" s="158">
        <v>0</v>
      </c>
      <c r="H47" s="158">
        <v>13</v>
      </c>
      <c r="I47"/>
      <c r="J47"/>
      <c r="K47"/>
      <c r="L47"/>
    </row>
    <row r="48" spans="1:12" ht="14.25">
      <c r="A48" s="120">
        <f>IF($C48&gt;0,IF($C48=$C47,$A47,COUNTIFS($B$4:$B48,$B48)),"-")</f>
        <v>44</v>
      </c>
      <c r="B48" s="139" t="s">
        <v>6</v>
      </c>
      <c r="C48" s="139">
        <v>12</v>
      </c>
      <c r="D48" s="140" t="s">
        <v>350</v>
      </c>
      <c r="E48" s="140" t="s">
        <v>43</v>
      </c>
      <c r="F48" s="139">
        <v>9</v>
      </c>
      <c r="G48" s="158">
        <v>0</v>
      </c>
      <c r="H48" s="158">
        <v>12</v>
      </c>
      <c r="I48"/>
      <c r="J48"/>
      <c r="K48"/>
      <c r="L48"/>
    </row>
    <row r="49" spans="1:12" ht="14.25">
      <c r="A49" s="120">
        <f>IF($C49&gt;0,IF($C49=$C48,$A48,COUNTIFS($B$4:$B49,$B49)),"-")</f>
        <v>44</v>
      </c>
      <c r="B49" s="139" t="s">
        <v>6</v>
      </c>
      <c r="C49" s="139">
        <v>12</v>
      </c>
      <c r="D49" s="140" t="s">
        <v>1080</v>
      </c>
      <c r="E49" s="140" t="s">
        <v>43</v>
      </c>
      <c r="F49" s="139">
        <v>9</v>
      </c>
      <c r="G49" s="158">
        <v>0</v>
      </c>
      <c r="H49" s="158">
        <v>12</v>
      </c>
      <c r="I49"/>
      <c r="J49"/>
      <c r="K49"/>
      <c r="L49"/>
    </row>
    <row r="50" spans="1:12" ht="14.25">
      <c r="A50" s="120">
        <f>IF($C50&gt;0,IF($C50=$C49,$A49,COUNTIFS($B$4:$B50,$B50)),"-")</f>
        <v>46</v>
      </c>
      <c r="B50" s="139" t="s">
        <v>6</v>
      </c>
      <c r="C50" s="139">
        <v>8</v>
      </c>
      <c r="D50" s="140" t="s">
        <v>1152</v>
      </c>
      <c r="E50" s="140" t="s">
        <v>43</v>
      </c>
      <c r="F50" s="139">
        <v>13</v>
      </c>
      <c r="G50" s="158">
        <v>0</v>
      </c>
      <c r="H50" s="158">
        <v>8</v>
      </c>
      <c r="I50"/>
      <c r="J50"/>
      <c r="K50"/>
      <c r="L50"/>
    </row>
    <row r="51" spans="1:12" ht="14.25">
      <c r="A51" s="120">
        <f>IF($C51&gt;0,IF($C51=$C50,$A50,COUNTIFS($B$4:$B51,$B51)),"-")</f>
        <v>47</v>
      </c>
      <c r="B51" s="139" t="s">
        <v>6</v>
      </c>
      <c r="C51" s="139">
        <v>5</v>
      </c>
      <c r="D51" s="140" t="s">
        <v>1030</v>
      </c>
      <c r="E51" s="140" t="s">
        <v>43</v>
      </c>
      <c r="F51" s="139">
        <v>16</v>
      </c>
      <c r="G51" s="158">
        <v>0</v>
      </c>
      <c r="H51" s="158">
        <v>5</v>
      </c>
      <c r="I51"/>
      <c r="J51"/>
      <c r="K51"/>
      <c r="L51"/>
    </row>
    <row r="52" spans="1:12" ht="14.25">
      <c r="A52" s="120">
        <f>IF($C52&gt;0,IF($C52=$C51,$A51,COUNTIFS($B$4:$B52,$B52)),"-")</f>
        <v>48</v>
      </c>
      <c r="B52" s="139" t="s">
        <v>6</v>
      </c>
      <c r="C52" s="139">
        <v>3</v>
      </c>
      <c r="D52" s="140" t="s">
        <v>213</v>
      </c>
      <c r="E52" s="140" t="s">
        <v>43</v>
      </c>
      <c r="F52" s="139">
        <v>18</v>
      </c>
      <c r="G52" s="158">
        <v>0</v>
      </c>
      <c r="H52" s="158">
        <v>3</v>
      </c>
      <c r="I52"/>
      <c r="J52"/>
      <c r="K52"/>
      <c r="L52"/>
    </row>
    <row r="53" spans="1:12" ht="14.25">
      <c r="A53" s="120" t="str">
        <f>IF($C53&gt;0,IF($C53=$C52,$A52,COUNTIFS($B$4:$B53,$B53)),"-")</f>
        <v>-</v>
      </c>
      <c r="B53" s="156" t="s">
        <v>2615</v>
      </c>
      <c r="C53" s="156"/>
      <c r="D53" s="156"/>
      <c r="E53" s="156"/>
      <c r="F53" s="156"/>
      <c r="G53" s="159">
        <v>300</v>
      </c>
      <c r="H53" s="159">
        <v>1749</v>
      </c>
      <c r="I53"/>
      <c r="J53"/>
      <c r="K53"/>
      <c r="L53"/>
    </row>
    <row r="54" spans="1:12" ht="14.25">
      <c r="A54" s="120" t="str">
        <f>IF($C54&gt;0,IF($C54=$C53,$A53,COUNTIFS($B$4:$B54,$B54)),"-")</f>
        <v>-</v>
      </c>
      <c r="B54"/>
      <c r="C54"/>
      <c r="D54"/>
      <c r="E54"/>
      <c r="F54"/>
      <c r="G54"/>
      <c r="H54"/>
      <c r="I54"/>
      <c r="J54"/>
      <c r="K54"/>
      <c r="L54"/>
    </row>
    <row r="55" spans="1:12" ht="14.25">
      <c r="A55" s="120" t="str">
        <f>IF($C55&gt;0,IF($C55=$C54,$A54,COUNTIFS($B$4:$B55,$B55)),"-")</f>
        <v>-</v>
      </c>
      <c r="B55"/>
      <c r="C55"/>
      <c r="D55"/>
      <c r="E55"/>
      <c r="F55"/>
      <c r="G55"/>
      <c r="H55"/>
      <c r="I55"/>
      <c r="J55"/>
      <c r="K55"/>
      <c r="L55"/>
    </row>
    <row r="56" spans="1:12" ht="14.25">
      <c r="A56" s="120" t="str">
        <f>IF($C56&gt;0,IF($C56=$C55,$A55,COUNTIFS($B$4:$B56,$B56)),"-")</f>
        <v>-</v>
      </c>
      <c r="B56"/>
      <c r="C56"/>
      <c r="D56"/>
      <c r="E56"/>
      <c r="F56"/>
      <c r="G56"/>
      <c r="H56"/>
      <c r="I56"/>
      <c r="J56"/>
      <c r="K56"/>
      <c r="L56"/>
    </row>
    <row r="57" spans="1:12" ht="14.25">
      <c r="A57" s="120" t="str">
        <f>IF($C57&gt;0,IF($C57=$C56,$A56,COUNTIFS($B$4:$B57,$B57)),"-")</f>
        <v>-</v>
      </c>
      <c r="B57"/>
      <c r="C57"/>
      <c r="D57"/>
      <c r="E57"/>
      <c r="F57"/>
      <c r="G57"/>
      <c r="H57"/>
      <c r="I57"/>
      <c r="J57"/>
      <c r="K57"/>
      <c r="L57"/>
    </row>
    <row r="58" spans="1:12" ht="14.25">
      <c r="A58" s="120" t="str">
        <f>IF($C58&gt;0,IF($C58=$C57,$A57,COUNTIFS($B$4:$B58,$B58)),"-")</f>
        <v>-</v>
      </c>
      <c r="B58"/>
      <c r="C58"/>
      <c r="D58"/>
      <c r="E58"/>
      <c r="F58"/>
      <c r="G58"/>
      <c r="H58"/>
      <c r="I58"/>
      <c r="J58"/>
      <c r="K58"/>
      <c r="L58"/>
    </row>
    <row r="59" spans="1:12" ht="14.25">
      <c r="A59" s="120" t="str">
        <f>IF($C59&gt;0,IF($C59=$C58,$A58,COUNTIFS($B$4:$B59,$B59)),"-")</f>
        <v>-</v>
      </c>
      <c r="B59"/>
      <c r="C59"/>
      <c r="D59"/>
      <c r="E59"/>
      <c r="F59"/>
      <c r="G59"/>
      <c r="H59"/>
      <c r="I59"/>
      <c r="J59"/>
      <c r="K59"/>
      <c r="L59"/>
    </row>
    <row r="60" spans="1:12" ht="14.25">
      <c r="A60" s="120" t="str">
        <f>IF($C60&gt;0,IF($C60=$C59,$A59,COUNTIFS($B$4:$B60,$B60)),"-")</f>
        <v>-</v>
      </c>
      <c r="B60"/>
      <c r="C60"/>
      <c r="D60"/>
      <c r="E60"/>
      <c r="F60"/>
      <c r="G60"/>
      <c r="H60"/>
      <c r="I60"/>
      <c r="J60"/>
      <c r="K60"/>
      <c r="L60"/>
    </row>
    <row r="61" spans="1:12" ht="14.25">
      <c r="A61" s="120" t="str">
        <f>IF($C61&gt;0,IF($C61=$C60,$A60,COUNTIFS($B$4:$B61,$B61)),"-")</f>
        <v>-</v>
      </c>
      <c r="B61"/>
      <c r="C61"/>
      <c r="D61"/>
      <c r="E61"/>
      <c r="F61"/>
      <c r="G61"/>
      <c r="H61"/>
      <c r="I61"/>
      <c r="J61"/>
      <c r="K61"/>
      <c r="L61"/>
    </row>
    <row r="62" spans="1:12" ht="14.25">
      <c r="A62" s="120" t="str">
        <f>IF($C62&gt;0,IF($C62=$C61,$A61,COUNTIFS($B$4:$B62,$B62)),"-")</f>
        <v>-</v>
      </c>
      <c r="B62"/>
      <c r="C62"/>
      <c r="D62"/>
      <c r="E62"/>
      <c r="F62"/>
      <c r="G62"/>
      <c r="H62"/>
      <c r="I62"/>
      <c r="J62"/>
      <c r="K62"/>
      <c r="L62"/>
    </row>
    <row r="63" spans="1:12" ht="14.25">
      <c r="A63" s="120" t="str">
        <f>IF($C63&gt;0,IF($C63=$C62,$A62,COUNTIFS($B$4:$B63,$B63)),"-")</f>
        <v>-</v>
      </c>
      <c r="B63"/>
      <c r="C63"/>
      <c r="D63"/>
      <c r="E63"/>
      <c r="F63"/>
      <c r="G63"/>
      <c r="H63"/>
      <c r="I63"/>
      <c r="J63"/>
      <c r="K63"/>
      <c r="L63"/>
    </row>
    <row r="64" spans="1:12" ht="14.25">
      <c r="A64" s="120" t="str">
        <f>IF($C64&gt;0,IF($C64=$C63,$A63,COUNTIFS($B$4:$B64,$B64)),"-")</f>
        <v>-</v>
      </c>
      <c r="B64"/>
      <c r="C64"/>
      <c r="D64"/>
      <c r="E64"/>
      <c r="F64"/>
      <c r="G64"/>
      <c r="H64"/>
      <c r="I64"/>
      <c r="J64"/>
      <c r="K64"/>
      <c r="L64"/>
    </row>
    <row r="65" spans="1:12" ht="14.25">
      <c r="A65" s="120" t="str">
        <f>IF($C65&gt;0,IF($C65=$C64,$A64,COUNTIFS($B$4:$B65,$B65)),"-")</f>
        <v>-</v>
      </c>
      <c r="B65"/>
      <c r="C65"/>
      <c r="D65"/>
      <c r="E65"/>
      <c r="F65"/>
      <c r="G65"/>
      <c r="H65"/>
      <c r="I65"/>
      <c r="J65"/>
      <c r="K65"/>
      <c r="L65"/>
    </row>
    <row r="66" spans="1:12" ht="14.25">
      <c r="A66" s="120" t="str">
        <f>IF($C66&gt;0,IF($C66=$C65,$A65,COUNTIFS($B$4:$B66,$B66)),"-")</f>
        <v>-</v>
      </c>
      <c r="B66"/>
      <c r="C66"/>
      <c r="D66"/>
      <c r="E66"/>
      <c r="F66"/>
      <c r="G66"/>
      <c r="H66"/>
      <c r="I66"/>
      <c r="J66"/>
      <c r="K66"/>
      <c r="L66"/>
    </row>
    <row r="67" spans="1:12" ht="14.25">
      <c r="A67" s="120" t="str">
        <f>IF($C67&gt;0,IF($C67=$C66,$A66,COUNTIFS($B$4:$B67,$B67)),"-")</f>
        <v>-</v>
      </c>
      <c r="B67"/>
      <c r="C67"/>
      <c r="D67"/>
      <c r="E67"/>
      <c r="F67"/>
      <c r="G67"/>
      <c r="H67"/>
      <c r="I67"/>
      <c r="J67"/>
      <c r="K67"/>
      <c r="L67"/>
    </row>
    <row r="68" spans="1:12" ht="14.25">
      <c r="A68" s="120" t="str">
        <f>IF($C68&gt;0,IF($C68=$C67,$A67,COUNTIFS($B$4:$B68,$B68)),"-")</f>
        <v>-</v>
      </c>
      <c r="B68"/>
      <c r="C68"/>
      <c r="D68"/>
      <c r="E68"/>
      <c r="F68"/>
      <c r="G68"/>
      <c r="H68"/>
      <c r="I68"/>
      <c r="J68"/>
      <c r="K68"/>
      <c r="L68"/>
    </row>
    <row r="69" spans="1:12" ht="14.25">
      <c r="A69" s="120" t="str">
        <f>IF($C69&gt;0,IF($C69=$C68,$A68,COUNTIFS($B$4:$B69,$B69)),"-")</f>
        <v>-</v>
      </c>
      <c r="B69"/>
      <c r="C69"/>
      <c r="D69"/>
      <c r="E69"/>
      <c r="F69"/>
      <c r="G69"/>
      <c r="H69"/>
      <c r="I69"/>
      <c r="J69"/>
      <c r="K69"/>
      <c r="L69"/>
    </row>
    <row r="70" spans="1:12" ht="14.25">
      <c r="A70" s="120" t="str">
        <f>IF($C70&gt;0,IF($C70=$C69,$A69,COUNTIFS($B$4:$B70,$B70)),"-")</f>
        <v>-</v>
      </c>
      <c r="B70"/>
      <c r="C70"/>
      <c r="D70"/>
      <c r="E70"/>
      <c r="F70"/>
      <c r="G70"/>
      <c r="H70"/>
      <c r="I70"/>
      <c r="J70"/>
      <c r="K70"/>
      <c r="L70"/>
    </row>
    <row r="71" spans="1:12" ht="14.25">
      <c r="A71" s="120" t="str">
        <f>IF($C71&gt;0,IF($C71=$C70,$A70,COUNTIFS($B$4:$B71,$B71)),"-")</f>
        <v>-</v>
      </c>
      <c r="B71"/>
      <c r="C71"/>
      <c r="D71"/>
      <c r="E71"/>
      <c r="F71"/>
      <c r="G71"/>
      <c r="H71"/>
      <c r="I71"/>
      <c r="J71"/>
      <c r="K71"/>
      <c r="L71"/>
    </row>
    <row r="72" spans="1:12" ht="14.25">
      <c r="A72" s="120" t="str">
        <f>IF($C72&gt;0,IF($C72=$C71,$A71,COUNTIFS($B$4:$B72,$B72)),"-")</f>
        <v>-</v>
      </c>
      <c r="B72"/>
      <c r="C72"/>
      <c r="D72"/>
      <c r="E72"/>
      <c r="F72"/>
      <c r="G72"/>
      <c r="H72"/>
      <c r="I72"/>
      <c r="J72"/>
      <c r="K72"/>
      <c r="L72"/>
    </row>
    <row r="73" spans="1:12" ht="14.25">
      <c r="A73" s="120" t="str">
        <f>IF($C73&gt;0,IF($C73=$C72,$A72,COUNTIFS($B$4:$B73,$B73)),"-")</f>
        <v>-</v>
      </c>
      <c r="B73"/>
      <c r="C73"/>
      <c r="D73"/>
      <c r="E73"/>
      <c r="F73"/>
      <c r="G73"/>
      <c r="H73"/>
      <c r="I73"/>
      <c r="J73"/>
      <c r="K73"/>
      <c r="L73"/>
    </row>
    <row r="74" spans="1:12" ht="14.25">
      <c r="A74" s="120" t="str">
        <f>IF($C74&gt;0,IF($C74=$C73,$A73,COUNTIFS($B$4:$B74,$B74)),"-")</f>
        <v>-</v>
      </c>
      <c r="B74"/>
      <c r="C74"/>
      <c r="D74"/>
      <c r="E74"/>
      <c r="F74"/>
      <c r="G74"/>
      <c r="H74"/>
      <c r="I74"/>
      <c r="J74"/>
      <c r="K74"/>
      <c r="L74"/>
    </row>
    <row r="75" spans="1:12" ht="14.25">
      <c r="A75" s="120" t="str">
        <f>IF($C75&gt;0,IF($C75=$C74,$A74,COUNTIFS($B$4:$B75,$B75)),"-")</f>
        <v>-</v>
      </c>
      <c r="B75"/>
      <c r="C75"/>
      <c r="D75"/>
      <c r="E75"/>
      <c r="F75"/>
      <c r="G75"/>
      <c r="H75"/>
      <c r="I75"/>
      <c r="J75"/>
      <c r="K75"/>
      <c r="L75"/>
    </row>
    <row r="76" spans="1:12" ht="14.25">
      <c r="A76" s="120" t="str">
        <f>IF($C76&gt;0,IF($C76=$C75,$A75,COUNTIFS($B$4:$B76,$B76)),"-")</f>
        <v>-</v>
      </c>
      <c r="B76"/>
      <c r="C76"/>
      <c r="D76"/>
      <c r="E76"/>
      <c r="F76"/>
      <c r="G76"/>
      <c r="H76"/>
      <c r="I76"/>
      <c r="J76"/>
      <c r="K76"/>
      <c r="L76"/>
    </row>
    <row r="77" spans="1:12" ht="14.25">
      <c r="A77" s="120" t="str">
        <f>IF($C77&gt;0,IF($C77=$C76,$A76,COUNTIFS($B$4:$B77,$B77)),"-")</f>
        <v>-</v>
      </c>
      <c r="B77"/>
      <c r="C77"/>
      <c r="D77"/>
      <c r="E77"/>
      <c r="F77"/>
      <c r="G77"/>
      <c r="H77"/>
      <c r="I77"/>
      <c r="J77"/>
      <c r="K77"/>
      <c r="L77"/>
    </row>
    <row r="78" spans="1:12" ht="14.25">
      <c r="A78" s="120" t="str">
        <f>IF($C78&gt;0,IF($C78=$C77,$A77,COUNTIFS($B$4:$B78,$B78)),"-")</f>
        <v>-</v>
      </c>
      <c r="B78"/>
      <c r="C78"/>
      <c r="D78"/>
      <c r="E78"/>
      <c r="F78"/>
      <c r="G78"/>
      <c r="H78"/>
      <c r="I78"/>
      <c r="J78"/>
      <c r="K78"/>
      <c r="L78"/>
    </row>
    <row r="79" spans="1:12" ht="14.25">
      <c r="A79" s="120" t="str">
        <f>IF($C79&gt;0,IF($C79=$C78,$A78,COUNTIFS($B$4:$B79,$B79)),"-")</f>
        <v>-</v>
      </c>
      <c r="B79"/>
      <c r="C79"/>
      <c r="D79"/>
      <c r="E79"/>
      <c r="F79"/>
      <c r="G79"/>
      <c r="H79"/>
      <c r="I79"/>
      <c r="J79"/>
      <c r="K79"/>
      <c r="L79"/>
    </row>
    <row r="80" spans="1:12" ht="14.25">
      <c r="A80" s="120" t="str">
        <f>IF($C80&gt;0,IF($C80=$C79,$A79,COUNTIFS($B$4:$B80,$B80)),"-")</f>
        <v>-</v>
      </c>
      <c r="B80"/>
      <c r="C80"/>
      <c r="D80"/>
      <c r="E80"/>
      <c r="F80"/>
      <c r="G80"/>
      <c r="H80"/>
      <c r="I80"/>
      <c r="J80"/>
      <c r="K80"/>
      <c r="L80"/>
    </row>
    <row r="81" spans="1:12" ht="14.25">
      <c r="A81" s="120" t="str">
        <f>IF($C81&gt;0,IF($C81=$C80,$A80,COUNTIFS($B$4:$B81,$B81)),"-")</f>
        <v>-</v>
      </c>
      <c r="B81"/>
      <c r="C81"/>
      <c r="D81"/>
      <c r="E81"/>
      <c r="F81"/>
      <c r="G81"/>
      <c r="H81"/>
      <c r="I81"/>
      <c r="J81"/>
      <c r="K81"/>
      <c r="L81"/>
    </row>
    <row r="82" spans="1:12" ht="14.25">
      <c r="A82" s="120" t="str">
        <f>IF($C82&gt;0,IF($C82=$C81,$A81,COUNTIFS($B$4:$B82,$B82)),"-")</f>
        <v>-</v>
      </c>
      <c r="B82"/>
      <c r="C82"/>
      <c r="D82"/>
      <c r="E82"/>
      <c r="F82"/>
      <c r="G82"/>
      <c r="H82"/>
      <c r="I82"/>
      <c r="J82"/>
      <c r="K82"/>
      <c r="L82"/>
    </row>
    <row r="83" spans="1:12" ht="14.25">
      <c r="A83" s="120" t="str">
        <f>IF($C83&gt;0,IF($C83=$C82,$A82,COUNTIFS($B$4:$B83,$B83)),"-")</f>
        <v>-</v>
      </c>
      <c r="B83"/>
      <c r="C83"/>
      <c r="D83"/>
      <c r="E83"/>
      <c r="F83"/>
      <c r="G83"/>
      <c r="H83"/>
      <c r="I83"/>
      <c r="J83"/>
      <c r="K83"/>
      <c r="L83"/>
    </row>
    <row r="84" spans="1:12" ht="14.25">
      <c r="A84" s="120" t="str">
        <f>IF($C84&gt;0,IF($C84=$C83,$A83,COUNTIFS($B$4:$B84,$B84)),"-")</f>
        <v>-</v>
      </c>
      <c r="B84"/>
      <c r="C84"/>
      <c r="D84"/>
      <c r="E84"/>
      <c r="F84"/>
      <c r="G84"/>
      <c r="H84"/>
      <c r="I84"/>
      <c r="J84"/>
      <c r="K84"/>
      <c r="L84"/>
    </row>
    <row r="85" spans="1:12" ht="14.25">
      <c r="A85" s="120" t="str">
        <f>IF($C85&gt;0,IF($C85=$C84,$A84,COUNTIFS($B$4:$B85,$B85)),"-")</f>
        <v>-</v>
      </c>
      <c r="B85"/>
      <c r="C85"/>
      <c r="D85"/>
      <c r="E85"/>
      <c r="F85"/>
      <c r="G85"/>
      <c r="H85"/>
      <c r="I85"/>
      <c r="J85"/>
      <c r="K85"/>
      <c r="L85"/>
    </row>
    <row r="86" spans="1:12" ht="14.25">
      <c r="A86" s="120" t="str">
        <f>IF($C86&gt;0,IF($C86=$C85,$A85,COUNTIFS($B$4:$B86,$B86)),"-")</f>
        <v>-</v>
      </c>
      <c r="B86"/>
      <c r="C86"/>
      <c r="D86"/>
      <c r="E86"/>
      <c r="F86"/>
      <c r="G86"/>
      <c r="H86"/>
      <c r="I86"/>
      <c r="J86"/>
      <c r="K86"/>
      <c r="L86"/>
    </row>
    <row r="87" spans="1:12" ht="14.25">
      <c r="A87" s="120" t="str">
        <f>IF($C87&gt;0,IF($C87=$C86,$A86,COUNTIFS($B$4:$B87,$B87)),"-")</f>
        <v>-</v>
      </c>
      <c r="B87"/>
      <c r="C87"/>
      <c r="D87"/>
      <c r="E87"/>
      <c r="F87"/>
      <c r="G87"/>
      <c r="H87"/>
      <c r="I87"/>
      <c r="J87"/>
      <c r="K87"/>
      <c r="L87"/>
    </row>
    <row r="88" spans="1:12" ht="14.25">
      <c r="A88" s="120" t="str">
        <f>IF($C88&gt;0,IF($C88=$C87,$A87,COUNTIFS($B$4:$B88,$B88)),"-")</f>
        <v>-</v>
      </c>
      <c r="B88"/>
      <c r="C88"/>
      <c r="D88"/>
      <c r="E88"/>
      <c r="F88"/>
      <c r="G88"/>
      <c r="H88"/>
      <c r="I88"/>
      <c r="J88"/>
      <c r="K88"/>
      <c r="L88"/>
    </row>
    <row r="89" spans="1:12" ht="14.25">
      <c r="A89" s="120" t="str">
        <f>IF($C89&gt;0,IF($C89=$C88,$A88,COUNTIFS($B$4:$B89,$B89)),"-")</f>
        <v>-</v>
      </c>
      <c r="B89"/>
      <c r="C89"/>
      <c r="D89"/>
      <c r="E89"/>
      <c r="F89"/>
      <c r="G89"/>
      <c r="H89"/>
      <c r="I89"/>
      <c r="J89"/>
      <c r="K89"/>
      <c r="L89"/>
    </row>
    <row r="90" spans="1:12" ht="14.25">
      <c r="A90" s="120" t="str">
        <f>IF($C90&gt;0,IF($C90=$C89,$A89,COUNTIFS($B$4:$B90,$B90)),"-")</f>
        <v>-</v>
      </c>
      <c r="B90"/>
      <c r="C90"/>
      <c r="D90"/>
      <c r="E90"/>
      <c r="F90"/>
      <c r="G90"/>
      <c r="H90"/>
      <c r="I90"/>
      <c r="J90"/>
      <c r="K90"/>
      <c r="L90"/>
    </row>
    <row r="91" spans="1:12" ht="14.25">
      <c r="A91" s="120" t="str">
        <f>IF($C91&gt;0,IF($C91=$C90,$A90,COUNTIFS($B$4:$B91,$B91)),"-")</f>
        <v>-</v>
      </c>
      <c r="B91"/>
      <c r="C91"/>
      <c r="D91"/>
      <c r="E91"/>
      <c r="F91"/>
      <c r="G91"/>
      <c r="H91"/>
      <c r="I91"/>
      <c r="J91"/>
      <c r="K91"/>
      <c r="L91"/>
    </row>
    <row r="92" spans="1:12" ht="14.25">
      <c r="A92" s="120" t="str">
        <f>IF($C92&gt;0,IF($C92=$C91,$A91,COUNTIFS($B$4:$B92,$B92)),"-")</f>
        <v>-</v>
      </c>
      <c r="B92"/>
      <c r="C92"/>
      <c r="D92"/>
      <c r="E92"/>
      <c r="F92"/>
      <c r="G92"/>
      <c r="H92"/>
      <c r="I92"/>
      <c r="J92"/>
      <c r="K92"/>
      <c r="L92"/>
    </row>
    <row r="93" spans="1:12" ht="14.25">
      <c r="A93" s="120" t="str">
        <f>IF($C93&gt;0,IF($C93=$C92,$A92,COUNTIFS($B$4:$B93,$B93)),"-")</f>
        <v>-</v>
      </c>
      <c r="B93"/>
      <c r="C93"/>
      <c r="D93"/>
      <c r="E93"/>
      <c r="F93"/>
      <c r="G93"/>
      <c r="H93"/>
      <c r="I93"/>
      <c r="J93"/>
      <c r="K93"/>
      <c r="L93"/>
    </row>
    <row r="94" spans="1:12" ht="14.25">
      <c r="A94" s="120" t="str">
        <f>IF($C94&gt;0,IF($C94=$C93,$A93,COUNTIFS($B$4:$B94,$B94)),"-")</f>
        <v>-</v>
      </c>
      <c r="B94"/>
      <c r="C94"/>
      <c r="D94"/>
      <c r="E94"/>
      <c r="F94"/>
      <c r="G94"/>
      <c r="H94"/>
      <c r="I94"/>
      <c r="J94"/>
      <c r="K94"/>
      <c r="L94"/>
    </row>
    <row r="95" spans="1:12" ht="14.25">
      <c r="A95" s="120" t="str">
        <f>IF($C95&gt;0,IF($C95=$C94,$A94,COUNTIFS($B$4:$B95,$B95)),"-")</f>
        <v>-</v>
      </c>
      <c r="B95"/>
      <c r="C95"/>
      <c r="D95"/>
      <c r="E95"/>
      <c r="F95"/>
      <c r="G95"/>
      <c r="H95"/>
      <c r="I95"/>
      <c r="J95"/>
      <c r="K95"/>
      <c r="L95"/>
    </row>
    <row r="96" spans="1:12" ht="14.25">
      <c r="A96" s="120" t="str">
        <f>IF($C96&gt;0,IF($C96=$C95,$A95,COUNTIFS($B$4:$B96,$B96)),"-")</f>
        <v>-</v>
      </c>
      <c r="B96"/>
      <c r="C96"/>
      <c r="D96"/>
      <c r="E96"/>
      <c r="F96"/>
      <c r="G96"/>
      <c r="H96"/>
      <c r="I96"/>
      <c r="J96"/>
      <c r="K96"/>
      <c r="L96"/>
    </row>
    <row r="97" spans="1:12" ht="14.25">
      <c r="A97" s="120" t="str">
        <f>IF($C97&gt;0,IF($C97=$C96,$A96,COUNTIFS($B$4:$B97,$B97)),"-")</f>
        <v>-</v>
      </c>
      <c r="B97"/>
      <c r="C97"/>
      <c r="D97"/>
      <c r="E97"/>
      <c r="F97"/>
      <c r="G97"/>
      <c r="H97"/>
      <c r="I97"/>
      <c r="J97"/>
      <c r="K97"/>
      <c r="L97"/>
    </row>
    <row r="98" spans="1:12" ht="14.25">
      <c r="A98" s="120" t="str">
        <f>IF($C98&gt;0,IF($C98=$C97,$A97,COUNTIFS($B$4:$B98,$B98)),"-")</f>
        <v>-</v>
      </c>
      <c r="B98"/>
      <c r="C98"/>
      <c r="D98"/>
      <c r="E98"/>
      <c r="F98"/>
      <c r="G98"/>
      <c r="H98"/>
      <c r="I98"/>
      <c r="J98"/>
      <c r="K98"/>
      <c r="L98"/>
    </row>
    <row r="99" spans="1:12" ht="14.25">
      <c r="A99" s="120" t="str">
        <f>IF($C99&gt;0,IF($C99=$C98,$A98,COUNTIFS($B$4:$B99,$B99)),"-")</f>
        <v>-</v>
      </c>
      <c r="B99"/>
      <c r="C99"/>
      <c r="D99"/>
      <c r="E99"/>
      <c r="F99"/>
      <c r="G99"/>
      <c r="H99"/>
      <c r="I99"/>
      <c r="J99"/>
      <c r="K99"/>
      <c r="L99"/>
    </row>
    <row r="100" spans="1:12" ht="14.25">
      <c r="A100" s="120" t="str">
        <f>IF($C100&gt;0,IF($C100=$C99,$A99,COUNTIFS($B$4:$B100,$B100)),"-")</f>
        <v>-</v>
      </c>
      <c r="B100"/>
      <c r="C100"/>
      <c r="D100"/>
      <c r="E100"/>
      <c r="F100"/>
      <c r="G100"/>
      <c r="H100"/>
      <c r="I100"/>
      <c r="J100"/>
      <c r="K100"/>
      <c r="L100"/>
    </row>
    <row r="101" spans="1:12" ht="14.25">
      <c r="A101" s="120" t="str">
        <f>IF($C101&gt;0,IF($C101=$C100,$A100,COUNTIFS($B$4:$B101,$B101)),"-")</f>
        <v>-</v>
      </c>
      <c r="B101"/>
      <c r="C101"/>
      <c r="D101"/>
      <c r="E101"/>
      <c r="F101"/>
      <c r="G101"/>
      <c r="H101"/>
      <c r="I101"/>
      <c r="J101"/>
      <c r="K101"/>
      <c r="L101"/>
    </row>
    <row r="102" spans="1:12" ht="14.25">
      <c r="A102" s="120" t="str">
        <f>IF($C102&gt;0,IF($C102=$C101,$A101,COUNTIFS($B$4:$B102,$B102)),"-")</f>
        <v>-</v>
      </c>
      <c r="B102"/>
      <c r="C102"/>
      <c r="D102"/>
      <c r="E102"/>
      <c r="F102"/>
      <c r="G102"/>
      <c r="H102"/>
      <c r="I102"/>
      <c r="J102"/>
      <c r="K102"/>
      <c r="L102"/>
    </row>
    <row r="103" spans="1:12" ht="14.25">
      <c r="A103" s="120" t="str">
        <f>IF($C103&gt;0,IF($C103=$C102,$A102,COUNTIFS($B$4:$B103,$B103)),"-")</f>
        <v>-</v>
      </c>
      <c r="B103"/>
      <c r="C103"/>
      <c r="D103"/>
      <c r="E103"/>
      <c r="F103"/>
      <c r="G103"/>
      <c r="H103"/>
      <c r="I103"/>
      <c r="J103"/>
      <c r="K103"/>
      <c r="L103"/>
    </row>
    <row r="104" spans="1:12" ht="14.25">
      <c r="A104" s="120" t="str">
        <f>IF($C104&gt;0,IF($C104=$C103,$A103,COUNTIFS($B$4:$B104,$B104)),"-")</f>
        <v>-</v>
      </c>
      <c r="B104"/>
      <c r="C104"/>
      <c r="D104"/>
      <c r="E104"/>
      <c r="F104"/>
      <c r="G104"/>
      <c r="H104"/>
      <c r="I104"/>
      <c r="J104"/>
      <c r="K104"/>
      <c r="L104"/>
    </row>
    <row r="105" spans="1:12" ht="14.25">
      <c r="A105" s="120" t="str">
        <f>IF($C105&gt;0,IF($C105=$C104,$A104,COUNTIFS($B$4:$B105,$B105)),"-")</f>
        <v>-</v>
      </c>
      <c r="B105"/>
      <c r="C105"/>
      <c r="D105"/>
      <c r="E105"/>
      <c r="F105"/>
      <c r="G105"/>
      <c r="H105"/>
      <c r="I105"/>
      <c r="J105"/>
      <c r="K105"/>
      <c r="L105"/>
    </row>
    <row r="106" spans="1:12" ht="14.25">
      <c r="A106" s="120" t="str">
        <f>IF($C106&gt;0,IF($C106=$C105,$A105,COUNTIFS($B$4:$B106,$B106)),"-")</f>
        <v>-</v>
      </c>
      <c r="B106"/>
      <c r="C106"/>
      <c r="D106"/>
      <c r="E106"/>
      <c r="F106"/>
      <c r="G106"/>
      <c r="H106"/>
      <c r="I106"/>
      <c r="J106"/>
      <c r="K106"/>
      <c r="L106"/>
    </row>
    <row r="107" spans="1:12" ht="14.25">
      <c r="A107" s="120" t="str">
        <f>IF($C107&gt;0,IF($C107=$C106,$A106,COUNTIFS($B$4:$B107,$B107)),"-")</f>
        <v>-</v>
      </c>
      <c r="B107"/>
      <c r="C107"/>
      <c r="D107"/>
      <c r="E107"/>
      <c r="F107"/>
      <c r="G107"/>
      <c r="H107"/>
      <c r="I107"/>
      <c r="J107"/>
      <c r="K107"/>
      <c r="L107"/>
    </row>
    <row r="108" spans="1:12" ht="14.25">
      <c r="A108" s="120" t="str">
        <f>IF($C108&gt;0,IF($C108=$C107,$A107,COUNTIFS($B$4:$B108,$B108)),"-")</f>
        <v>-</v>
      </c>
      <c r="B108"/>
      <c r="C108"/>
      <c r="D108"/>
      <c r="E108"/>
      <c r="F108"/>
      <c r="G108"/>
      <c r="H108"/>
      <c r="I108"/>
      <c r="J108"/>
      <c r="K108"/>
      <c r="L108"/>
    </row>
    <row r="109" spans="1:12" ht="14.25">
      <c r="A109" s="120" t="str">
        <f>IF($C109&gt;0,IF($C109=$C108,$A108,COUNTIFS($B$4:$B109,$B109)),"-")</f>
        <v>-</v>
      </c>
      <c r="B109"/>
      <c r="C109"/>
      <c r="D109"/>
      <c r="E109"/>
      <c r="F109"/>
      <c r="G109"/>
      <c r="H109"/>
      <c r="I109"/>
      <c r="J109"/>
      <c r="K109"/>
      <c r="L109"/>
    </row>
    <row r="110" spans="1:12" ht="14.25">
      <c r="A110" s="120" t="str">
        <f>IF($C110&gt;0,IF($C110=$C109,$A109,COUNTIFS($B$4:$B110,$B110)),"-")</f>
        <v>-</v>
      </c>
      <c r="B110"/>
      <c r="C110"/>
      <c r="D110"/>
      <c r="E110"/>
      <c r="F110"/>
      <c r="G110"/>
      <c r="H110"/>
      <c r="I110"/>
      <c r="J110"/>
      <c r="K110"/>
      <c r="L110"/>
    </row>
    <row r="111" spans="1:12" ht="14.25">
      <c r="A111" s="120" t="str">
        <f>IF($C111&gt;0,IF($C111=$C110,$A110,COUNTIFS($B$4:$B111,$B111)),"-")</f>
        <v>-</v>
      </c>
      <c r="B111"/>
      <c r="C111"/>
      <c r="D111"/>
      <c r="E111"/>
      <c r="F111"/>
      <c r="G111"/>
      <c r="H111"/>
      <c r="I111"/>
      <c r="J111"/>
      <c r="K111"/>
      <c r="L111"/>
    </row>
    <row r="112" spans="1:12" ht="14.25">
      <c r="A112" s="120" t="str">
        <f>IF($C112&gt;0,IF($C112=$C111,$A111,COUNTIFS($B$4:$B112,$B112)),"-")</f>
        <v>-</v>
      </c>
      <c r="B112"/>
      <c r="C112"/>
      <c r="D112"/>
      <c r="E112"/>
      <c r="F112"/>
      <c r="G112"/>
      <c r="H112"/>
      <c r="I112"/>
      <c r="J112"/>
      <c r="K112"/>
      <c r="L112"/>
    </row>
    <row r="113" spans="1:12" ht="14.25">
      <c r="A113" s="120" t="str">
        <f>IF($C113&gt;0,IF($C113=$C112,$A112,COUNTIFS($B$4:$B113,$B113)),"-")</f>
        <v>-</v>
      </c>
      <c r="B113"/>
      <c r="C113"/>
      <c r="D113"/>
      <c r="E113"/>
      <c r="F113"/>
      <c r="G113"/>
      <c r="H113"/>
      <c r="I113"/>
      <c r="J113"/>
      <c r="K113"/>
      <c r="L113"/>
    </row>
    <row r="114" spans="1:12" ht="14.25">
      <c r="A114" s="120" t="str">
        <f>IF($C114&gt;0,IF($C114=$C113,$A113,COUNTIFS($B$4:$B114,$B114)),"-")</f>
        <v>-</v>
      </c>
      <c r="B114"/>
      <c r="C114"/>
      <c r="D114"/>
      <c r="E114"/>
      <c r="F114"/>
      <c r="G114"/>
      <c r="H114"/>
      <c r="I114"/>
      <c r="J114"/>
      <c r="K114"/>
      <c r="L114"/>
    </row>
    <row r="115" spans="1:12" ht="14.25">
      <c r="A115" s="120" t="str">
        <f>IF($C115&gt;0,IF($C115=$C114,$A114,COUNTIFS($B$4:$B115,$B115)),"-")</f>
        <v>-</v>
      </c>
      <c r="B115"/>
      <c r="C115"/>
      <c r="D115"/>
      <c r="E115"/>
      <c r="F115"/>
      <c r="G115"/>
      <c r="H115"/>
      <c r="I115"/>
      <c r="J115"/>
      <c r="K115"/>
      <c r="L115"/>
    </row>
    <row r="116" spans="1:12" ht="14.25">
      <c r="A116" s="120" t="str">
        <f>IF($C116&gt;0,IF($C116=$C115,$A115,COUNTIFS($B$4:$B116,$B116)),"-")</f>
        <v>-</v>
      </c>
      <c r="B116"/>
      <c r="C116"/>
      <c r="D116"/>
      <c r="E116"/>
      <c r="F116"/>
      <c r="G116"/>
      <c r="H116"/>
      <c r="I116"/>
      <c r="J116"/>
      <c r="K116"/>
      <c r="L116"/>
    </row>
    <row r="117" spans="1:12" ht="14.25">
      <c r="A117" s="120" t="str">
        <f>IF($C117&gt;0,IF($C117=$C116,$A116,COUNTIFS($B$4:$B117,$B117)),"-")</f>
        <v>-</v>
      </c>
      <c r="B117"/>
      <c r="C117"/>
      <c r="D117"/>
      <c r="E117"/>
      <c r="F117"/>
      <c r="G117"/>
      <c r="H117"/>
      <c r="I117"/>
      <c r="J117"/>
      <c r="K117"/>
      <c r="L117"/>
    </row>
    <row r="118" spans="1:12" ht="14.25">
      <c r="A118" s="120" t="str">
        <f>IF($C118&gt;0,IF($C118=$C117,$A117,COUNTIFS($B$4:$B118,$B118)),"-")</f>
        <v>-</v>
      </c>
      <c r="B118"/>
      <c r="C118"/>
      <c r="D118"/>
      <c r="E118"/>
      <c r="F118"/>
      <c r="G118"/>
      <c r="H118"/>
      <c r="I118"/>
      <c r="J118"/>
      <c r="K118"/>
      <c r="L118"/>
    </row>
    <row r="119" spans="1:12" ht="14.25">
      <c r="A119" s="120" t="str">
        <f>IF($C119&gt;0,IF($C119=$C118,$A118,COUNTIFS($B$4:$B119,$B119)),"-")</f>
        <v>-</v>
      </c>
      <c r="B119"/>
      <c r="C119"/>
      <c r="D119"/>
      <c r="E119"/>
      <c r="F119"/>
      <c r="G119"/>
      <c r="H119"/>
      <c r="I119"/>
      <c r="J119"/>
      <c r="K119"/>
      <c r="L119"/>
    </row>
    <row r="120" spans="1:12" ht="14.25">
      <c r="A120" s="120" t="str">
        <f>IF($C120&gt;0,IF($C120=$C119,$A119,COUNTIFS($B$4:$B120,$B120)),"-")</f>
        <v>-</v>
      </c>
      <c r="B120"/>
      <c r="C120"/>
      <c r="D120"/>
      <c r="E120"/>
      <c r="F120"/>
      <c r="G120"/>
      <c r="H120"/>
      <c r="I120"/>
      <c r="J120"/>
      <c r="K120"/>
      <c r="L120"/>
    </row>
    <row r="121" spans="1:12" ht="14.25">
      <c r="A121" s="120" t="str">
        <f>IF($C121&gt;0,IF($C121=$C120,$A120,COUNTIFS($B$4:$B121,$B121)),"-")</f>
        <v>-</v>
      </c>
      <c r="B121"/>
      <c r="C121"/>
      <c r="D121"/>
      <c r="E121"/>
      <c r="F121"/>
      <c r="G121"/>
      <c r="H121"/>
      <c r="I121"/>
      <c r="J121"/>
      <c r="K121"/>
      <c r="L121"/>
    </row>
    <row r="122" spans="1:12" ht="14.25">
      <c r="A122" s="120" t="str">
        <f>IF($C122&gt;0,IF($C122=$C121,$A121,COUNTIFS($B$4:$B122,$B122)),"-")</f>
        <v>-</v>
      </c>
      <c r="B122"/>
      <c r="C122"/>
      <c r="D122"/>
      <c r="E122"/>
      <c r="F122"/>
      <c r="G122"/>
      <c r="H122"/>
      <c r="I122"/>
      <c r="J122"/>
      <c r="K122"/>
      <c r="L122"/>
    </row>
    <row r="123" spans="1:12" ht="14.25">
      <c r="A123" s="120" t="str">
        <f>IF($C123&gt;0,IF($C123=$C122,$A122,COUNTIFS($B$4:$B123,$B123)),"-")</f>
        <v>-</v>
      </c>
      <c r="B123"/>
      <c r="C123"/>
      <c r="D123"/>
      <c r="E123"/>
      <c r="F123"/>
      <c r="G123"/>
      <c r="H123"/>
      <c r="I123"/>
      <c r="J123"/>
      <c r="K123"/>
      <c r="L123"/>
    </row>
    <row r="124" spans="1:12" ht="14.25">
      <c r="A124" s="120" t="str">
        <f>IF($C124&gt;0,IF($C124=$C123,$A123,COUNTIFS($B$4:$B124,$B124)),"-")</f>
        <v>-</v>
      </c>
      <c r="B124"/>
      <c r="C124"/>
      <c r="D124"/>
      <c r="E124"/>
      <c r="F124"/>
      <c r="G124"/>
      <c r="H124"/>
      <c r="I124"/>
      <c r="J124"/>
      <c r="K124"/>
      <c r="L124"/>
    </row>
    <row r="125" spans="1:12" ht="14.25">
      <c r="A125" s="120" t="str">
        <f>IF($C125&gt;0,IF($C125=$C124,$A124,COUNTIFS($B$4:$B125,$B125)),"-")</f>
        <v>-</v>
      </c>
      <c r="B125"/>
      <c r="C125"/>
      <c r="D125"/>
      <c r="E125"/>
      <c r="F125"/>
      <c r="G125"/>
      <c r="H125"/>
      <c r="I125"/>
      <c r="J125"/>
      <c r="K125"/>
      <c r="L125"/>
    </row>
    <row r="126" spans="1:12" ht="14.25">
      <c r="A126" s="120" t="str">
        <f>IF($C126&gt;0,IF($C126=$C125,$A125,COUNTIFS($B$4:$B126,$B126)),"-")</f>
        <v>-</v>
      </c>
      <c r="B126"/>
      <c r="C126"/>
      <c r="D126"/>
      <c r="E126"/>
      <c r="F126"/>
      <c r="G126"/>
      <c r="H126"/>
      <c r="I126"/>
      <c r="J126"/>
      <c r="K126"/>
      <c r="L126"/>
    </row>
    <row r="127" spans="1:12" ht="14.25">
      <c r="A127" s="120" t="str">
        <f>IF($C127&gt;0,IF($C127=$C126,$A126,COUNTIFS($B$4:$B127,$B127)),"-")</f>
        <v>-</v>
      </c>
      <c r="B127"/>
      <c r="C127"/>
      <c r="D127"/>
      <c r="E127"/>
      <c r="F127"/>
      <c r="G127"/>
      <c r="H127"/>
      <c r="I127"/>
      <c r="J127"/>
      <c r="K127"/>
      <c r="L127"/>
    </row>
    <row r="128" spans="1:12" ht="14.25">
      <c r="A128" s="120" t="str">
        <f>IF($C128&gt;0,IF($C128=$C127,$A127,COUNTIFS($B$4:$B128,$B128)),"-")</f>
        <v>-</v>
      </c>
      <c r="B128"/>
      <c r="C128"/>
      <c r="D128"/>
      <c r="E128"/>
      <c r="F128"/>
      <c r="G128"/>
      <c r="H128"/>
      <c r="I128"/>
      <c r="J128"/>
      <c r="K128"/>
      <c r="L128"/>
    </row>
    <row r="129" spans="1:12" ht="14.25">
      <c r="A129" s="120" t="str">
        <f>IF($C129&gt;0,IF($C129=$C128,$A128,COUNTIFS($B$4:$B129,$B129)),"-")</f>
        <v>-</v>
      </c>
      <c r="B129"/>
      <c r="C129"/>
      <c r="D129"/>
      <c r="E129"/>
      <c r="F129"/>
      <c r="G129"/>
      <c r="H129"/>
      <c r="I129"/>
      <c r="J129"/>
      <c r="K129"/>
      <c r="L129"/>
    </row>
    <row r="130" spans="1:12" ht="14.25">
      <c r="A130" s="120" t="str">
        <f>IF($C130&gt;0,IF($C130=$C129,$A129,COUNTIFS($B$4:$B130,$B130)),"-")</f>
        <v>-</v>
      </c>
      <c r="B130"/>
      <c r="C130"/>
      <c r="D130"/>
      <c r="E130"/>
      <c r="F130"/>
      <c r="G130"/>
      <c r="H130"/>
      <c r="I130"/>
      <c r="J130"/>
      <c r="K130"/>
      <c r="L130"/>
    </row>
    <row r="131" spans="1:12" ht="14.25">
      <c r="A131" s="120" t="str">
        <f>IF($C131&gt;0,IF($C131=$C130,$A130,COUNTIFS($B$4:$B131,$B131)),"-")</f>
        <v>-</v>
      </c>
      <c r="B131"/>
      <c r="C131"/>
      <c r="D131"/>
      <c r="E131"/>
      <c r="F131"/>
      <c r="G131"/>
      <c r="H131"/>
      <c r="I131"/>
      <c r="J131"/>
      <c r="K131"/>
      <c r="L131"/>
    </row>
    <row r="132" spans="1:12" ht="14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4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4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4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4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4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4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4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4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4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4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4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4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4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4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4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4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4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4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4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4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4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4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4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4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4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4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4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4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4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4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4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4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4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4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4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4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4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4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4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4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4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4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4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4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4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4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4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4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4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4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4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4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4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4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4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4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4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4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4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4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4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4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4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4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4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4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4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4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4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4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4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4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4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4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4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4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4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4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4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4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4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4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4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4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4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4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4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4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4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4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4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4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4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4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4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4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4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4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4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4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4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4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4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4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4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4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4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4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4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4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4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4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4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4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4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4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4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4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4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4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4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4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4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4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4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4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4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4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4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4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4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4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4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4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4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4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4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4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4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4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4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4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4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4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4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4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4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4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4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4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4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4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4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4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4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4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4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4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4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4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4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4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4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4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4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4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4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4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4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4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4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4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4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4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4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4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4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4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4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4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4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4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4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4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4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4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4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4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4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4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4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4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4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4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4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4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4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4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4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4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4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4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4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4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4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4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4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4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4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4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4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4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4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4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4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4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4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4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4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4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4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4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4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4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4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4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4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4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4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4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4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4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4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4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4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4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4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4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4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4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4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4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4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4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4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4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4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4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4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4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4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4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4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4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4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4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4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4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4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4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4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4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4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4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4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4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4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4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4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4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4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4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4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4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4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4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4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4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4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4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4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4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4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4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4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4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4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4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4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4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4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4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4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4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4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4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4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4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4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4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4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4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4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4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4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4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4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4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4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4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4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4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4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4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4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4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4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4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4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4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4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4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4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4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4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4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4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4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4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4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4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4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4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4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4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4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4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4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4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4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4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4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4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4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4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4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4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4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4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4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4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4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4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4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4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4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4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4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4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4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4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4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4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4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4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4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4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4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4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4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4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4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4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4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4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4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4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4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4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4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4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4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4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4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4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4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4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4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4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4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4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4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4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4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4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4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4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4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4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4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4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4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4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4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4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4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4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4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4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4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4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4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4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4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4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4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4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4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4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4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4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4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4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4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4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4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4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4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4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4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4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4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4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4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4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4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4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4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4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4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4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4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4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4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4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4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4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4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4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4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4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4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4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4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4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4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4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4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4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4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4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4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4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4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4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4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4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4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4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4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4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4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4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4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4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4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4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4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4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4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4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4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4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4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4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4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4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4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4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4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4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4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4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4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4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4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4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4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4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4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4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4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4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4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4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4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4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4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4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4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4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4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4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4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4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4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4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4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4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4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4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4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4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4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4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4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4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4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4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4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4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4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4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4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4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4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4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4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4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4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4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4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4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4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4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4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4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4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4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4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4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4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4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4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4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4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4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4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4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4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4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4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4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4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4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4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4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4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4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4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4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4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4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4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4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4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4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4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4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4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4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4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4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4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4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4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4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4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4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4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4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4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4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4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4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4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4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4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4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4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4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4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4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4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4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4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4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4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4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4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4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4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4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4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4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4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4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4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4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4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4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4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4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4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4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4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4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4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4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4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4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4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4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4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4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4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4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4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4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4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4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4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4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4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4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4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4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4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4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4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4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4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4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4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4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4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4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4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4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4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4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4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4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4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4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4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4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4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4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4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4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4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4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4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4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4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4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4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4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4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4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4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4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4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4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4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4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4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4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4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4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4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4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4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4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4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4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4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4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4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4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4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4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4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4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4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4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4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4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4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4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4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4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4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4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4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4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4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4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4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4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4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4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4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4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4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4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4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4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4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4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4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4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4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4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4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4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4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4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4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4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4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4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4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4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4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4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4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4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4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4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4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4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4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4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4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4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4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4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4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4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4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4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4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4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4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4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4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4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4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4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4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4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4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4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4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4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4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4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4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4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4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4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4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4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4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4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4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4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4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4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4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4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4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4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4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4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4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4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4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4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4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4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4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4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4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4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4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4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4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4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4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4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4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4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4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4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4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4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4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4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4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4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4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4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4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4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4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4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4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4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4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4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4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4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4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4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4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4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4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4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4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4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4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4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4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4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4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4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4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4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4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4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4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4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4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4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4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4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4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4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4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4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4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4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4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4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4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4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4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4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4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4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4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4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4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4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4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4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4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4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4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4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4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4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4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4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4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4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4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4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4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4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4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4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4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4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4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4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4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4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4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4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4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4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4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4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4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4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4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4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4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4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4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4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4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4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4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4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4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4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4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4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4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4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4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4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4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4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4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4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4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4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4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4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4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4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4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4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4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4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4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4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4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4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4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4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4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4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4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4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4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4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4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4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4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4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4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4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4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4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4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4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4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4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4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4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4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4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4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4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4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4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4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4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4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4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4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4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4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4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4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4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4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4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4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4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4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4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4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4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4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4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4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4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4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4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4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4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4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4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4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4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4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4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4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4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4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4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4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4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4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4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4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4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4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4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4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4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4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4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4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4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4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4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4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4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4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4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4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4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4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4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4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4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4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4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4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4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4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4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4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4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4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4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4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4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4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4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4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4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4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4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4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4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4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4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4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4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4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4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4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4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4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4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4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4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4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4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4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4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4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4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4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4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4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4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4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4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4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4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4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4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4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4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4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4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4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4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4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4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4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4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4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4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4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4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4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4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4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4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4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4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4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4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4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4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4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4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4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4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4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4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4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4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4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4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4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4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4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4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4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4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4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4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4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4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4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4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4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4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4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4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4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4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4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4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4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4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4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4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4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4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4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4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4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4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4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4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4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4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4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4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4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4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4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4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4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4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4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4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4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4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4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4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4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4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4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4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4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4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4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4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4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4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4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4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4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4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4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4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4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4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4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4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4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4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4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4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4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4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4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4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4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4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4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4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4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4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4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4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4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4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4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4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4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4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4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4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4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4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4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4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4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4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4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4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4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4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4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4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4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4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4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4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4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4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4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4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4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4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4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4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4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4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4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4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4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4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4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4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4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4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4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4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4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4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4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4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4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4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4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4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4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4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4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4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4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4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4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4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4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4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4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4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4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4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4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4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4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4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4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4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4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4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4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4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4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4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4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4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4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4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4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4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4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4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4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4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4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4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4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4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4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4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4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4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4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4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4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4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4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4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4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4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4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4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4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4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4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4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4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4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4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4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4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4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4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4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4.25">
      <c r="A1452"/>
      <c r="B1452"/>
      <c r="C1452"/>
      <c r="D1452"/>
      <c r="E1452"/>
      <c r="F1452"/>
      <c r="G1452"/>
      <c r="H1452"/>
      <c r="I1452"/>
      <c r="J1452"/>
      <c r="K1452"/>
      <c r="L1452"/>
    </row>
  </sheetData>
  <pageMargins left="0.11811023622047245" right="0.11811023622047245" top="0.15748031496062992" bottom="0.35433070866141736" header="0.31496062992125984" footer="0.31496062992125984"/>
  <pageSetup paperSize="9" scale="67" fitToHeight="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Foglio10">
    <tabColor rgb="FFFFFF00"/>
    <pageSetUpPr fitToPage="1"/>
  </sheetPr>
  <dimension ref="A1:K75"/>
  <sheetViews>
    <sheetView workbookViewId="0">
      <selection activeCell="A16" sqref="A16"/>
    </sheetView>
  </sheetViews>
  <sheetFormatPr defaultRowHeight="12.75"/>
  <cols>
    <col min="1" max="1" width="43.875" style="48" customWidth="1"/>
    <col min="2" max="2" width="11.5" style="52" customWidth="1"/>
    <col min="3" max="3" width="13.5" style="48" customWidth="1"/>
    <col min="4" max="4" width="16.375" style="48" customWidth="1"/>
    <col min="5" max="7" width="10.25" style="48" customWidth="1"/>
    <col min="8" max="8" width="13.875" style="48" customWidth="1"/>
    <col min="9" max="9" width="9" style="50"/>
    <col min="10" max="11" width="9" style="51"/>
    <col min="12" max="16384" width="9" style="4"/>
  </cols>
  <sheetData>
    <row r="1" spans="1:8" ht="14.25">
      <c r="A1" s="138" t="s">
        <v>23</v>
      </c>
      <c r="B1" s="139" t="s">
        <v>24</v>
      </c>
      <c r="C1"/>
      <c r="D1"/>
      <c r="E1"/>
      <c r="F1"/>
      <c r="G1"/>
      <c r="H1"/>
    </row>
    <row r="2" spans="1:8" ht="14.25">
      <c r="A2"/>
      <c r="B2"/>
      <c r="C2"/>
      <c r="D2"/>
      <c r="E2"/>
      <c r="F2"/>
      <c r="G2"/>
      <c r="H2"/>
    </row>
    <row r="3" spans="1:8" ht="14.25">
      <c r="A3" s="138" t="s">
        <v>16</v>
      </c>
      <c r="B3" s="139" t="s">
        <v>124</v>
      </c>
      <c r="C3"/>
      <c r="D3"/>
      <c r="E3"/>
      <c r="F3"/>
      <c r="G3"/>
      <c r="H3"/>
    </row>
    <row r="4" spans="1:8" ht="14.25">
      <c r="A4" s="140" t="s">
        <v>1476</v>
      </c>
      <c r="B4" s="149">
        <v>64</v>
      </c>
      <c r="C4"/>
      <c r="D4"/>
      <c r="E4"/>
      <c r="F4"/>
      <c r="G4"/>
      <c r="H4"/>
    </row>
    <row r="5" spans="1:8" ht="14.25">
      <c r="A5" s="140" t="s">
        <v>438</v>
      </c>
      <c r="B5" s="149">
        <v>40</v>
      </c>
      <c r="C5"/>
      <c r="D5"/>
      <c r="E5"/>
      <c r="F5"/>
      <c r="G5"/>
      <c r="H5"/>
    </row>
    <row r="6" spans="1:8" ht="14.25">
      <c r="A6" s="140" t="s">
        <v>35</v>
      </c>
      <c r="B6" s="149">
        <v>30</v>
      </c>
      <c r="C6"/>
      <c r="D6"/>
      <c r="E6"/>
      <c r="F6"/>
      <c r="G6"/>
      <c r="H6"/>
    </row>
    <row r="7" spans="1:8" ht="14.25">
      <c r="A7" s="140" t="s">
        <v>289</v>
      </c>
      <c r="B7" s="149">
        <v>21</v>
      </c>
      <c r="C7"/>
      <c r="D7"/>
      <c r="E7"/>
      <c r="F7"/>
      <c r="G7"/>
      <c r="H7"/>
    </row>
    <row r="8" spans="1:8" ht="14.25">
      <c r="A8" s="140" t="s">
        <v>1030</v>
      </c>
      <c r="B8" s="149">
        <v>21</v>
      </c>
      <c r="C8"/>
      <c r="D8"/>
      <c r="E8"/>
      <c r="F8"/>
      <c r="G8"/>
      <c r="H8"/>
    </row>
    <row r="9" spans="1:8" ht="14.25">
      <c r="A9" s="140" t="s">
        <v>1159</v>
      </c>
      <c r="B9" s="149">
        <v>21</v>
      </c>
      <c r="C9"/>
      <c r="D9"/>
      <c r="E9"/>
      <c r="F9"/>
      <c r="G9"/>
      <c r="H9"/>
    </row>
    <row r="10" spans="1:8" ht="14.25">
      <c r="A10" s="140" t="s">
        <v>1548</v>
      </c>
      <c r="B10" s="149">
        <v>20</v>
      </c>
      <c r="C10"/>
      <c r="D10"/>
      <c r="E10"/>
      <c r="F10"/>
      <c r="G10"/>
      <c r="H10"/>
    </row>
    <row r="11" spans="1:8" ht="14.25">
      <c r="A11" s="140" t="s">
        <v>1098</v>
      </c>
      <c r="B11" s="149">
        <v>19</v>
      </c>
      <c r="C11"/>
      <c r="D11"/>
      <c r="E11"/>
      <c r="F11"/>
      <c r="G11"/>
      <c r="H11"/>
    </row>
    <row r="12" spans="1:8" ht="14.25">
      <c r="A12" s="140" t="s">
        <v>921</v>
      </c>
      <c r="B12" s="149">
        <v>17</v>
      </c>
      <c r="C12"/>
      <c r="D12"/>
      <c r="E12"/>
      <c r="F12"/>
      <c r="G12"/>
      <c r="H12"/>
    </row>
    <row r="13" spans="1:8" ht="14.25">
      <c r="A13" s="140" t="s">
        <v>579</v>
      </c>
      <c r="B13" s="149">
        <v>15</v>
      </c>
      <c r="C13"/>
      <c r="D13"/>
      <c r="E13"/>
      <c r="F13"/>
      <c r="G13"/>
      <c r="H13"/>
    </row>
    <row r="14" spans="1:8" ht="14.25">
      <c r="A14" s="140" t="s">
        <v>1290</v>
      </c>
      <c r="B14" s="149">
        <v>15</v>
      </c>
      <c r="C14"/>
      <c r="D14"/>
      <c r="E14"/>
      <c r="F14"/>
      <c r="G14"/>
      <c r="H14"/>
    </row>
    <row r="15" spans="1:8" ht="14.25">
      <c r="A15" s="140" t="s">
        <v>232</v>
      </c>
      <c r="B15" s="149">
        <v>13</v>
      </c>
      <c r="C15"/>
      <c r="D15"/>
      <c r="E15"/>
      <c r="F15"/>
      <c r="G15"/>
      <c r="H15"/>
    </row>
    <row r="16" spans="1:8" ht="14.25">
      <c r="A16" s="140" t="s">
        <v>1006</v>
      </c>
      <c r="B16" s="149">
        <v>12</v>
      </c>
      <c r="C16"/>
      <c r="D16"/>
      <c r="E16"/>
      <c r="F16"/>
      <c r="G16"/>
      <c r="H16"/>
    </row>
    <row r="17" spans="1:8" ht="14.25">
      <c r="A17" s="140" t="s">
        <v>1355</v>
      </c>
      <c r="B17" s="149">
        <v>12</v>
      </c>
      <c r="C17"/>
      <c r="D17"/>
      <c r="E17"/>
      <c r="F17"/>
      <c r="G17"/>
      <c r="H17"/>
    </row>
    <row r="18" spans="1:8" ht="14.25">
      <c r="A18" s="140" t="s">
        <v>1438</v>
      </c>
      <c r="B18" s="149">
        <v>12</v>
      </c>
      <c r="C18"/>
      <c r="D18"/>
      <c r="E18"/>
      <c r="F18"/>
      <c r="G18"/>
      <c r="H18"/>
    </row>
    <row r="19" spans="1:8" ht="14.25">
      <c r="A19" s="140" t="s">
        <v>1060</v>
      </c>
      <c r="B19" s="149">
        <v>11</v>
      </c>
      <c r="C19"/>
      <c r="D19"/>
      <c r="E19"/>
      <c r="F19"/>
      <c r="G19"/>
      <c r="H19"/>
    </row>
    <row r="20" spans="1:8" ht="14.25">
      <c r="A20" s="140" t="s">
        <v>1398</v>
      </c>
      <c r="B20" s="149">
        <v>11</v>
      </c>
      <c r="C20"/>
      <c r="D20"/>
      <c r="E20"/>
      <c r="F20"/>
      <c r="G20"/>
      <c r="H20"/>
    </row>
    <row r="21" spans="1:8" ht="14.25">
      <c r="A21" s="140" t="s">
        <v>532</v>
      </c>
      <c r="B21" s="149">
        <v>7</v>
      </c>
      <c r="C21"/>
      <c r="D21"/>
      <c r="E21"/>
      <c r="F21"/>
      <c r="G21"/>
      <c r="H21"/>
    </row>
    <row r="22" spans="1:8" ht="14.25">
      <c r="A22" s="140" t="s">
        <v>545</v>
      </c>
      <c r="B22" s="149">
        <v>6</v>
      </c>
      <c r="C22"/>
      <c r="D22"/>
      <c r="E22"/>
      <c r="F22"/>
      <c r="G22"/>
      <c r="H22"/>
    </row>
    <row r="23" spans="1:8" ht="14.25">
      <c r="A23" s="140" t="s">
        <v>1318</v>
      </c>
      <c r="B23" s="149">
        <v>6</v>
      </c>
      <c r="C23"/>
      <c r="D23"/>
      <c r="E23"/>
      <c r="F23"/>
      <c r="G23"/>
      <c r="H23"/>
    </row>
    <row r="24" spans="1:8" ht="14.25">
      <c r="A24" s="140" t="s">
        <v>756</v>
      </c>
      <c r="B24" s="149">
        <v>5</v>
      </c>
      <c r="C24"/>
      <c r="D24"/>
      <c r="E24"/>
      <c r="F24"/>
      <c r="G24"/>
      <c r="H24"/>
    </row>
    <row r="25" spans="1:8" ht="14.25">
      <c r="A25" s="140" t="s">
        <v>507</v>
      </c>
      <c r="B25" s="149">
        <v>4</v>
      </c>
      <c r="C25"/>
      <c r="D25"/>
      <c r="E25"/>
      <c r="F25"/>
      <c r="G25"/>
      <c r="H25"/>
    </row>
    <row r="26" spans="1:8" ht="14.25">
      <c r="A26" s="140" t="s">
        <v>1269</v>
      </c>
      <c r="B26" s="149">
        <v>4</v>
      </c>
      <c r="C26"/>
      <c r="D26"/>
      <c r="E26"/>
      <c r="F26"/>
      <c r="G26"/>
      <c r="H26"/>
    </row>
    <row r="27" spans="1:8" ht="14.25">
      <c r="A27" s="140" t="s">
        <v>857</v>
      </c>
      <c r="B27" s="149">
        <v>4</v>
      </c>
      <c r="C27"/>
      <c r="D27"/>
      <c r="E27"/>
      <c r="F27"/>
      <c r="G27"/>
      <c r="H27"/>
    </row>
    <row r="28" spans="1:8">
      <c r="A28" s="140" t="s">
        <v>1233</v>
      </c>
      <c r="B28" s="149">
        <v>4</v>
      </c>
      <c r="C28" s="4"/>
      <c r="D28" s="4"/>
      <c r="E28" s="4"/>
      <c r="F28" s="4"/>
      <c r="G28" s="4"/>
      <c r="H28" s="4"/>
    </row>
    <row r="29" spans="1:8">
      <c r="A29" s="140" t="s">
        <v>814</v>
      </c>
      <c r="B29" s="149">
        <v>3</v>
      </c>
      <c r="C29" s="4"/>
      <c r="D29" s="4"/>
      <c r="E29" s="4"/>
      <c r="F29" s="4"/>
      <c r="G29" s="4"/>
      <c r="H29" s="4"/>
    </row>
    <row r="30" spans="1:8">
      <c r="A30" s="140" t="s">
        <v>656</v>
      </c>
      <c r="B30" s="149">
        <v>3</v>
      </c>
      <c r="C30" s="4"/>
      <c r="D30" s="4"/>
      <c r="E30" s="4"/>
      <c r="F30" s="4"/>
      <c r="G30" s="4"/>
      <c r="H30" s="4"/>
    </row>
    <row r="31" spans="1:8">
      <c r="A31" s="140" t="s">
        <v>1283</v>
      </c>
      <c r="B31" s="149">
        <v>3</v>
      </c>
      <c r="C31" s="4"/>
      <c r="D31" s="4"/>
      <c r="E31" s="4"/>
      <c r="F31" s="4"/>
      <c r="G31" s="4"/>
      <c r="H31" s="4"/>
    </row>
    <row r="32" spans="1:8">
      <c r="A32" s="140" t="s">
        <v>949</v>
      </c>
      <c r="B32" s="149">
        <v>3</v>
      </c>
      <c r="C32" s="4"/>
      <c r="D32" s="4"/>
      <c r="E32" s="4"/>
      <c r="F32" s="4"/>
      <c r="G32" s="4"/>
      <c r="H32" s="4"/>
    </row>
    <row r="33" spans="1:8">
      <c r="A33" s="140" t="s">
        <v>820</v>
      </c>
      <c r="B33" s="149">
        <v>3</v>
      </c>
      <c r="C33" s="4"/>
      <c r="D33" s="4"/>
      <c r="E33" s="4"/>
      <c r="F33" s="4"/>
      <c r="G33" s="4"/>
      <c r="H33" s="4"/>
    </row>
    <row r="34" spans="1:8">
      <c r="A34" s="140" t="s">
        <v>273</v>
      </c>
      <c r="B34" s="149">
        <v>3</v>
      </c>
      <c r="C34" s="4"/>
      <c r="D34" s="4"/>
      <c r="E34" s="4"/>
      <c r="F34" s="4"/>
      <c r="G34" s="4"/>
      <c r="H34" s="4"/>
    </row>
    <row r="35" spans="1:8">
      <c r="A35" s="140" t="s">
        <v>1094</v>
      </c>
      <c r="B35" s="149">
        <v>2</v>
      </c>
      <c r="C35" s="4"/>
      <c r="D35" s="4"/>
      <c r="E35" s="4"/>
      <c r="F35" s="4"/>
      <c r="G35" s="4"/>
      <c r="H35" s="4"/>
    </row>
    <row r="36" spans="1:8">
      <c r="A36" s="140" t="s">
        <v>662</v>
      </c>
      <c r="B36" s="149">
        <v>2</v>
      </c>
      <c r="C36" s="4"/>
      <c r="D36" s="4"/>
      <c r="E36" s="4"/>
      <c r="F36" s="4"/>
      <c r="G36" s="4"/>
      <c r="H36" s="4"/>
    </row>
    <row r="37" spans="1:8">
      <c r="A37" s="140" t="s">
        <v>350</v>
      </c>
      <c r="B37" s="149">
        <v>2</v>
      </c>
      <c r="C37" s="4"/>
      <c r="D37" s="4"/>
      <c r="E37" s="4"/>
      <c r="F37" s="4"/>
      <c r="G37" s="4"/>
      <c r="H37" s="4"/>
    </row>
    <row r="38" spans="1:8">
      <c r="A38" s="140" t="s">
        <v>1218</v>
      </c>
      <c r="B38" s="149">
        <v>2</v>
      </c>
      <c r="C38" s="4"/>
      <c r="D38" s="4"/>
      <c r="E38" s="4"/>
      <c r="F38" s="4"/>
      <c r="G38" s="4"/>
      <c r="H38" s="4"/>
    </row>
    <row r="39" spans="1:8">
      <c r="A39" s="140" t="s">
        <v>652</v>
      </c>
      <c r="B39" s="149">
        <v>2</v>
      </c>
      <c r="C39" s="4"/>
      <c r="D39" s="4"/>
      <c r="E39" s="4"/>
      <c r="F39" s="4"/>
      <c r="G39" s="4"/>
      <c r="H39" s="4"/>
    </row>
    <row r="40" spans="1:8">
      <c r="A40" s="140" t="s">
        <v>985</v>
      </c>
      <c r="B40" s="149">
        <v>2</v>
      </c>
      <c r="C40" s="4"/>
      <c r="D40" s="4"/>
      <c r="E40" s="4"/>
      <c r="F40" s="4"/>
      <c r="G40" s="4"/>
      <c r="H40" s="4"/>
    </row>
    <row r="41" spans="1:8">
      <c r="A41" s="140" t="s">
        <v>979</v>
      </c>
      <c r="B41" s="149">
        <v>2</v>
      </c>
      <c r="C41" s="4"/>
      <c r="D41" s="4"/>
      <c r="E41" s="4"/>
      <c r="F41" s="4"/>
      <c r="G41" s="4"/>
      <c r="H41" s="4"/>
    </row>
    <row r="42" spans="1:8">
      <c r="A42" s="140" t="s">
        <v>1000</v>
      </c>
      <c r="B42" s="149">
        <v>2</v>
      </c>
      <c r="C42" s="4"/>
      <c r="D42" s="4"/>
      <c r="E42" s="4"/>
      <c r="F42" s="4"/>
      <c r="G42" s="4"/>
      <c r="H42" s="4"/>
    </row>
    <row r="43" spans="1:8">
      <c r="A43" s="140" t="s">
        <v>778</v>
      </c>
      <c r="B43" s="149">
        <v>1</v>
      </c>
      <c r="C43" s="4"/>
      <c r="D43" s="4"/>
      <c r="E43" s="4"/>
      <c r="F43" s="4"/>
      <c r="G43" s="4"/>
      <c r="H43" s="4"/>
    </row>
    <row r="44" spans="1:8">
      <c r="A44" s="140" t="s">
        <v>203</v>
      </c>
      <c r="B44" s="149">
        <v>1</v>
      </c>
      <c r="C44" s="4"/>
      <c r="D44" s="4"/>
      <c r="E44" s="4"/>
      <c r="F44" s="4"/>
      <c r="G44" s="4"/>
      <c r="H44" s="4"/>
    </row>
    <row r="45" spans="1:8">
      <c r="A45" s="140" t="s">
        <v>1199</v>
      </c>
      <c r="B45" s="149">
        <v>1</v>
      </c>
      <c r="C45" s="4"/>
      <c r="D45" s="4"/>
      <c r="E45" s="4"/>
      <c r="F45" s="4"/>
      <c r="G45" s="4"/>
      <c r="H45" s="4"/>
    </row>
    <row r="46" spans="1:8">
      <c r="A46" s="140" t="s">
        <v>1023</v>
      </c>
      <c r="B46" s="149">
        <v>1</v>
      </c>
      <c r="C46" s="4"/>
      <c r="D46" s="4"/>
      <c r="E46" s="4"/>
      <c r="F46" s="4"/>
      <c r="G46" s="4"/>
      <c r="H46" s="4"/>
    </row>
    <row r="47" spans="1:8">
      <c r="A47" s="140" t="s">
        <v>1467</v>
      </c>
      <c r="B47" s="149">
        <v>1</v>
      </c>
      <c r="C47" s="4"/>
      <c r="D47" s="4"/>
      <c r="E47" s="4"/>
      <c r="F47" s="4"/>
      <c r="G47" s="4"/>
      <c r="H47" s="4"/>
    </row>
    <row r="48" spans="1:8">
      <c r="A48" s="140" t="s">
        <v>908</v>
      </c>
      <c r="B48" s="149">
        <v>1</v>
      </c>
      <c r="C48" s="4"/>
      <c r="D48" s="4"/>
      <c r="E48" s="4"/>
      <c r="F48" s="4"/>
      <c r="G48" s="4"/>
      <c r="H48" s="4"/>
    </row>
    <row r="49" spans="1:8">
      <c r="A49" s="140" t="s">
        <v>1473</v>
      </c>
      <c r="B49" s="149">
        <v>1</v>
      </c>
      <c r="C49" s="4"/>
      <c r="D49" s="4"/>
      <c r="E49" s="4"/>
      <c r="F49" s="4"/>
      <c r="G49" s="4"/>
      <c r="H49" s="4"/>
    </row>
    <row r="50" spans="1:8">
      <c r="A50" s="140" t="s">
        <v>1152</v>
      </c>
      <c r="B50" s="149">
        <v>1</v>
      </c>
      <c r="C50" s="4"/>
      <c r="D50" s="4"/>
      <c r="E50" s="4"/>
      <c r="F50" s="4"/>
      <c r="G50" s="4"/>
      <c r="H50" s="4"/>
    </row>
    <row r="51" spans="1:8">
      <c r="A51" s="140" t="s">
        <v>955</v>
      </c>
      <c r="B51" s="149">
        <v>1</v>
      </c>
      <c r="C51" s="4"/>
      <c r="D51" s="4"/>
      <c r="E51" s="4"/>
      <c r="F51" s="4"/>
      <c r="G51" s="4"/>
      <c r="H51" s="4"/>
    </row>
    <row r="52" spans="1:8">
      <c r="A52" s="140" t="s">
        <v>1003</v>
      </c>
      <c r="B52" s="149">
        <v>1</v>
      </c>
      <c r="C52" s="4"/>
      <c r="D52" s="4"/>
      <c r="E52" s="4"/>
      <c r="F52" s="4"/>
      <c r="G52" s="4"/>
      <c r="H52" s="4"/>
    </row>
    <row r="53" spans="1:8">
      <c r="A53" s="140" t="s">
        <v>193</v>
      </c>
      <c r="B53" s="149">
        <v>1</v>
      </c>
      <c r="C53" s="4"/>
      <c r="D53" s="4"/>
      <c r="E53" s="4"/>
      <c r="F53" s="4"/>
      <c r="G53" s="4"/>
      <c r="H53" s="4"/>
    </row>
    <row r="54" spans="1:8">
      <c r="A54" s="140" t="s">
        <v>1224</v>
      </c>
      <c r="B54" s="149">
        <v>1</v>
      </c>
      <c r="C54" s="4"/>
      <c r="D54" s="4"/>
      <c r="E54" s="4"/>
      <c r="F54" s="4"/>
      <c r="G54" s="4"/>
      <c r="H54" s="4"/>
    </row>
    <row r="55" spans="1:8">
      <c r="A55" s="140" t="s">
        <v>370</v>
      </c>
      <c r="B55" s="149">
        <v>1</v>
      </c>
      <c r="C55" s="4"/>
      <c r="D55" s="4"/>
      <c r="E55" s="4"/>
      <c r="F55" s="4"/>
      <c r="G55" s="4"/>
      <c r="H55" s="4"/>
    </row>
    <row r="56" spans="1:8">
      <c r="A56" s="139" t="s">
        <v>8</v>
      </c>
      <c r="B56" s="149">
        <v>441</v>
      </c>
      <c r="C56" s="4"/>
      <c r="D56" s="4"/>
      <c r="E56" s="4"/>
      <c r="F56" s="4"/>
      <c r="G56" s="4"/>
      <c r="H56" s="4"/>
    </row>
    <row r="57" spans="1:8">
      <c r="A57" s="4"/>
      <c r="B57" s="4"/>
      <c r="C57" s="4"/>
      <c r="D57" s="4"/>
      <c r="E57" s="4"/>
      <c r="F57" s="4"/>
      <c r="G57" s="4"/>
      <c r="H57" s="4"/>
    </row>
    <row r="58" spans="1:8">
      <c r="A58" s="4"/>
      <c r="B58" s="4"/>
      <c r="C58" s="4"/>
      <c r="D58" s="4"/>
      <c r="E58" s="4"/>
      <c r="F58" s="4"/>
      <c r="G58" s="4"/>
      <c r="H58" s="4"/>
    </row>
    <row r="59" spans="1:8">
      <c r="A59" s="4"/>
      <c r="B59" s="4"/>
      <c r="C59" s="4"/>
      <c r="D59" s="4"/>
      <c r="E59" s="4"/>
      <c r="F59" s="4"/>
      <c r="G59" s="4"/>
      <c r="H59" s="4"/>
    </row>
    <row r="60" spans="1:8">
      <c r="A60" s="4"/>
      <c r="B60" s="4"/>
      <c r="C60" s="4"/>
      <c r="D60" s="4"/>
      <c r="E60" s="4"/>
      <c r="F60" s="4"/>
      <c r="G60" s="4"/>
      <c r="H60" s="4"/>
    </row>
    <row r="61" spans="1:8">
      <c r="A61" s="4"/>
      <c r="B61" s="4"/>
      <c r="C61" s="4"/>
      <c r="D61" s="4"/>
      <c r="E61" s="4"/>
      <c r="F61" s="4"/>
      <c r="G61" s="4"/>
      <c r="H61" s="4"/>
    </row>
    <row r="62" spans="1:8">
      <c r="A62" s="4"/>
      <c r="B62" s="4"/>
      <c r="C62" s="4"/>
      <c r="D62" s="4"/>
      <c r="E62" s="4"/>
      <c r="F62" s="4"/>
      <c r="G62" s="4"/>
      <c r="H62" s="4"/>
    </row>
    <row r="63" spans="1:8">
      <c r="A63" s="4"/>
      <c r="B63" s="4"/>
      <c r="C63" s="4"/>
      <c r="D63" s="4"/>
      <c r="E63" s="4"/>
      <c r="F63" s="4"/>
      <c r="G63" s="4"/>
      <c r="H63" s="4"/>
    </row>
    <row r="64" spans="1:8">
      <c r="A64" s="4"/>
      <c r="B64" s="4"/>
      <c r="C64" s="4"/>
      <c r="D64" s="4"/>
      <c r="E64" s="4"/>
      <c r="F64" s="4"/>
      <c r="G64" s="4"/>
      <c r="H64" s="4"/>
    </row>
    <row r="65" spans="1:8">
      <c r="A65" s="4"/>
      <c r="B65" s="4"/>
      <c r="C65" s="4"/>
      <c r="D65" s="4"/>
      <c r="E65" s="4"/>
      <c r="F65" s="4"/>
      <c r="G65" s="4"/>
      <c r="H65" s="4"/>
    </row>
    <row r="66" spans="1:8">
      <c r="A66" s="4"/>
      <c r="B66" s="4"/>
      <c r="C66" s="4"/>
      <c r="D66" s="4"/>
      <c r="E66" s="4"/>
      <c r="F66" s="4"/>
      <c r="G66" s="4"/>
      <c r="H66" s="4"/>
    </row>
    <row r="67" spans="1:8">
      <c r="A67" s="4"/>
      <c r="B67" s="4"/>
      <c r="C67" s="4"/>
      <c r="D67" s="4"/>
      <c r="E67" s="4"/>
      <c r="F67" s="4"/>
      <c r="G67" s="4"/>
      <c r="H67" s="4"/>
    </row>
    <row r="68" spans="1:8">
      <c r="A68" s="4"/>
      <c r="B68" s="4"/>
      <c r="C68" s="4"/>
      <c r="D68" s="4"/>
      <c r="E68" s="4"/>
      <c r="F68" s="4"/>
      <c r="G68" s="4"/>
      <c r="H68" s="4"/>
    </row>
    <row r="69" spans="1:8">
      <c r="A69" s="4"/>
      <c r="B69" s="4"/>
      <c r="C69" s="4"/>
      <c r="D69" s="4"/>
      <c r="E69" s="4"/>
      <c r="F69" s="4"/>
      <c r="G69" s="4"/>
      <c r="H69" s="4"/>
    </row>
    <row r="70" spans="1:8">
      <c r="A70" s="4"/>
      <c r="B70" s="4"/>
      <c r="C70" s="4"/>
      <c r="D70" s="4"/>
      <c r="E70" s="4"/>
      <c r="F70" s="4"/>
      <c r="G70" s="4"/>
      <c r="H70" s="4"/>
    </row>
    <row r="71" spans="1:8">
      <c r="A71" s="4"/>
      <c r="B71" s="4"/>
      <c r="C71" s="4"/>
      <c r="D71" s="4"/>
      <c r="E71" s="4"/>
      <c r="F71" s="4"/>
      <c r="G71" s="4"/>
      <c r="H71" s="4"/>
    </row>
    <row r="72" spans="1:8">
      <c r="A72" s="4"/>
      <c r="B72" s="4"/>
      <c r="C72" s="4"/>
      <c r="D72" s="4"/>
      <c r="E72" s="4"/>
      <c r="F72" s="4"/>
      <c r="G72" s="4"/>
      <c r="H72" s="4"/>
    </row>
    <row r="73" spans="1:8">
      <c r="A73" s="4"/>
      <c r="B73" s="4"/>
      <c r="C73" s="4"/>
      <c r="D73" s="4"/>
      <c r="E73" s="4"/>
      <c r="F73" s="4"/>
      <c r="G73" s="4"/>
      <c r="H73" s="4"/>
    </row>
    <row r="74" spans="1:8">
      <c r="A74" s="4"/>
      <c r="B74" s="4"/>
      <c r="C74" s="4"/>
      <c r="D74" s="4"/>
      <c r="E74" s="4"/>
      <c r="F74" s="4"/>
      <c r="G74" s="4"/>
      <c r="H74" s="4"/>
    </row>
    <row r="75" spans="1:8">
      <c r="A75" s="4"/>
      <c r="B75" s="4"/>
      <c r="C75" s="4"/>
      <c r="D75" s="4"/>
      <c r="E75" s="4"/>
      <c r="F75" s="4"/>
      <c r="G75" s="4"/>
      <c r="H75" s="4"/>
    </row>
  </sheetData>
  <pageMargins left="0.11811023622047245" right="0.11811023622047245" top="0.15748031496062992" bottom="0.35433070866141736" header="0.31496062992125984" footer="0.31496062992125984"/>
  <pageSetup paperSize="9" fitToHeight="0" orientation="landscape"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068"/>
  <sheetViews>
    <sheetView showRuler="0" workbookViewId="0">
      <selection activeCell="A2" sqref="A2:G968"/>
    </sheetView>
  </sheetViews>
  <sheetFormatPr defaultRowHeight="15"/>
  <cols>
    <col min="1" max="1" width="6.625" style="133" bestFit="1" customWidth="1"/>
    <col min="2" max="2" width="19.5" style="134" bestFit="1" customWidth="1"/>
    <col min="3" max="3" width="20.125" style="134" bestFit="1" customWidth="1"/>
    <col min="4" max="4" width="13" style="133" bestFit="1" customWidth="1"/>
    <col min="5" max="5" width="5.125" style="135" customWidth="1"/>
    <col min="6" max="6" width="8.125" style="136" customWidth="1"/>
    <col min="7" max="7" width="50.875" style="136" bestFit="1" customWidth="1"/>
    <col min="8" max="8" width="5.875" style="135" bestFit="1" customWidth="1"/>
    <col min="9" max="16384" width="9" style="136"/>
  </cols>
  <sheetData>
    <row r="1" spans="1:9" s="132" customFormat="1">
      <c r="A1" s="128" t="s">
        <v>1591</v>
      </c>
      <c r="B1" s="129" t="s">
        <v>14</v>
      </c>
      <c r="C1" s="129" t="s">
        <v>15</v>
      </c>
      <c r="D1" s="128" t="s">
        <v>1589</v>
      </c>
      <c r="E1" s="130" t="s">
        <v>1590</v>
      </c>
      <c r="F1" s="131" t="s">
        <v>1586</v>
      </c>
      <c r="G1" s="131" t="s">
        <v>1587</v>
      </c>
      <c r="H1" s="130" t="s">
        <v>1588</v>
      </c>
      <c r="I1" s="132" t="s">
        <v>146</v>
      </c>
    </row>
    <row r="2" spans="1:9">
      <c r="A2" s="133">
        <v>1</v>
      </c>
      <c r="B2" s="134" t="s">
        <v>905</v>
      </c>
      <c r="C2" s="134" t="s">
        <v>355</v>
      </c>
      <c r="D2" s="133">
        <v>1985</v>
      </c>
      <c r="E2" s="135" t="s">
        <v>7</v>
      </c>
      <c r="F2" s="136" t="s">
        <v>1582</v>
      </c>
      <c r="G2" s="136" t="s">
        <v>1583</v>
      </c>
      <c r="H2" s="135" t="s">
        <v>360</v>
      </c>
      <c r="I2" s="132" t="s">
        <v>146</v>
      </c>
    </row>
    <row r="3" spans="1:9">
      <c r="A3" s="133">
        <v>2</v>
      </c>
      <c r="B3" s="134" t="s">
        <v>1585</v>
      </c>
      <c r="C3" s="134" t="s">
        <v>222</v>
      </c>
      <c r="D3" s="133">
        <v>1974</v>
      </c>
      <c r="E3" s="135" t="s">
        <v>7</v>
      </c>
      <c r="F3" s="136" t="s">
        <v>1582</v>
      </c>
      <c r="G3" s="136" t="s">
        <v>1583</v>
      </c>
      <c r="H3" s="135" t="s">
        <v>426</v>
      </c>
      <c r="I3" s="132" t="s">
        <v>146</v>
      </c>
    </row>
    <row r="4" spans="1:9">
      <c r="A4" s="133">
        <v>3</v>
      </c>
      <c r="B4" s="134" t="s">
        <v>1584</v>
      </c>
      <c r="C4" s="134" t="s">
        <v>1491</v>
      </c>
      <c r="D4" s="133">
        <v>1974</v>
      </c>
      <c r="E4" s="135" t="s">
        <v>6</v>
      </c>
      <c r="F4" s="136" t="s">
        <v>1582</v>
      </c>
      <c r="G4" s="136" t="s">
        <v>1583</v>
      </c>
      <c r="H4" s="135" t="s">
        <v>283</v>
      </c>
      <c r="I4" s="132" t="s">
        <v>146</v>
      </c>
    </row>
    <row r="5" spans="1:9">
      <c r="A5" s="133">
        <v>4</v>
      </c>
      <c r="B5" s="134" t="s">
        <v>1167</v>
      </c>
      <c r="C5" s="134" t="s">
        <v>1581</v>
      </c>
      <c r="D5" s="133">
        <v>1960</v>
      </c>
      <c r="E5" s="135" t="s">
        <v>6</v>
      </c>
      <c r="F5" s="136" t="s">
        <v>1579</v>
      </c>
      <c r="G5" s="136" t="s">
        <v>1580</v>
      </c>
      <c r="H5" s="135" t="s">
        <v>209</v>
      </c>
      <c r="I5" s="132" t="s">
        <v>146</v>
      </c>
    </row>
    <row r="6" spans="1:9">
      <c r="A6" s="133">
        <v>5</v>
      </c>
      <c r="B6" s="134" t="s">
        <v>1578</v>
      </c>
      <c r="C6" s="134" t="s">
        <v>290</v>
      </c>
      <c r="D6" s="133">
        <v>1957</v>
      </c>
      <c r="E6" s="135" t="s">
        <v>7</v>
      </c>
      <c r="F6" s="136" t="s">
        <v>1547</v>
      </c>
      <c r="G6" s="136" t="s">
        <v>1548</v>
      </c>
      <c r="H6" s="135" t="s">
        <v>199</v>
      </c>
      <c r="I6" s="132" t="s">
        <v>146</v>
      </c>
    </row>
    <row r="7" spans="1:9">
      <c r="A7" s="133">
        <v>6</v>
      </c>
      <c r="B7" s="134" t="s">
        <v>1578</v>
      </c>
      <c r="C7" s="134" t="s">
        <v>826</v>
      </c>
      <c r="D7" s="133">
        <v>2004</v>
      </c>
      <c r="E7" s="135" t="s">
        <v>6</v>
      </c>
      <c r="F7" s="136" t="s">
        <v>1577</v>
      </c>
      <c r="G7" s="136" t="s">
        <v>1548</v>
      </c>
      <c r="H7" s="135" t="s">
        <v>602</v>
      </c>
      <c r="I7" s="132" t="s">
        <v>146</v>
      </c>
    </row>
    <row r="8" spans="1:9">
      <c r="A8" s="133">
        <v>7</v>
      </c>
      <c r="B8" s="134" t="s">
        <v>1576</v>
      </c>
      <c r="C8" s="134" t="s">
        <v>250</v>
      </c>
      <c r="D8" s="133">
        <v>2004</v>
      </c>
      <c r="E8" s="135" t="s">
        <v>7</v>
      </c>
      <c r="F8" s="136" t="s">
        <v>1547</v>
      </c>
      <c r="G8" s="136" t="s">
        <v>1548</v>
      </c>
      <c r="H8" s="135" t="s">
        <v>247</v>
      </c>
      <c r="I8" s="132" t="s">
        <v>146</v>
      </c>
    </row>
    <row r="9" spans="1:9">
      <c r="A9" s="133">
        <v>8</v>
      </c>
      <c r="B9" s="134" t="s">
        <v>1575</v>
      </c>
      <c r="C9" s="134" t="s">
        <v>675</v>
      </c>
      <c r="D9" s="133">
        <v>2008</v>
      </c>
      <c r="E9" s="135" t="s">
        <v>6</v>
      </c>
      <c r="F9" s="136" t="s">
        <v>1547</v>
      </c>
      <c r="G9" s="136" t="s">
        <v>1548</v>
      </c>
      <c r="H9" s="135" t="s">
        <v>310</v>
      </c>
      <c r="I9" s="132" t="s">
        <v>146</v>
      </c>
    </row>
    <row r="10" spans="1:9">
      <c r="A10" s="133">
        <v>9</v>
      </c>
      <c r="B10" s="134" t="s">
        <v>1574</v>
      </c>
      <c r="C10" s="134" t="s">
        <v>280</v>
      </c>
      <c r="D10" s="133">
        <v>2003</v>
      </c>
      <c r="E10" s="135" t="s">
        <v>6</v>
      </c>
      <c r="F10" s="136" t="s">
        <v>1547</v>
      </c>
      <c r="G10" s="136" t="s">
        <v>1548</v>
      </c>
      <c r="H10" s="135" t="s">
        <v>130</v>
      </c>
      <c r="I10" s="132" t="s">
        <v>146</v>
      </c>
    </row>
    <row r="11" spans="1:9">
      <c r="A11" s="133">
        <v>10</v>
      </c>
      <c r="B11" s="134" t="s">
        <v>1573</v>
      </c>
      <c r="C11" s="134" t="s">
        <v>195</v>
      </c>
      <c r="D11" s="133">
        <v>2009</v>
      </c>
      <c r="E11" s="135" t="s">
        <v>7</v>
      </c>
      <c r="F11" s="136" t="s">
        <v>1547</v>
      </c>
      <c r="G11" s="136" t="s">
        <v>1548</v>
      </c>
      <c r="H11" s="135" t="s">
        <v>204</v>
      </c>
      <c r="I11" s="132" t="s">
        <v>146</v>
      </c>
    </row>
    <row r="12" spans="1:9">
      <c r="A12" s="133">
        <v>11</v>
      </c>
      <c r="B12" s="134" t="s">
        <v>1572</v>
      </c>
      <c r="C12" s="134" t="s">
        <v>1571</v>
      </c>
      <c r="D12" s="133">
        <v>2009</v>
      </c>
      <c r="E12" s="135" t="s">
        <v>7</v>
      </c>
      <c r="F12" s="136" t="s">
        <v>1547</v>
      </c>
      <c r="G12" s="136" t="s">
        <v>1548</v>
      </c>
      <c r="H12" s="135" t="s">
        <v>204</v>
      </c>
      <c r="I12" s="132" t="s">
        <v>146</v>
      </c>
    </row>
    <row r="13" spans="1:9">
      <c r="A13" s="133">
        <v>12</v>
      </c>
      <c r="B13" s="134" t="s">
        <v>1570</v>
      </c>
      <c r="C13" s="134" t="s">
        <v>1569</v>
      </c>
      <c r="D13" s="133">
        <v>2004</v>
      </c>
      <c r="E13" s="135" t="s">
        <v>6</v>
      </c>
      <c r="F13" s="136" t="s">
        <v>1547</v>
      </c>
      <c r="G13" s="136" t="s">
        <v>1548</v>
      </c>
      <c r="H13" s="135" t="s">
        <v>602</v>
      </c>
      <c r="I13" s="132" t="s">
        <v>146</v>
      </c>
    </row>
    <row r="14" spans="1:9">
      <c r="A14" s="133">
        <v>13</v>
      </c>
      <c r="B14" s="134" t="s">
        <v>1568</v>
      </c>
      <c r="C14" s="134" t="s">
        <v>539</v>
      </c>
      <c r="D14" s="133">
        <v>1977</v>
      </c>
      <c r="E14" s="135" t="s">
        <v>7</v>
      </c>
      <c r="F14" s="136" t="s">
        <v>1547</v>
      </c>
      <c r="G14" s="136" t="s">
        <v>1548</v>
      </c>
      <c r="H14" s="135" t="s">
        <v>426</v>
      </c>
      <c r="I14" s="132" t="s">
        <v>146</v>
      </c>
    </row>
    <row r="15" spans="1:9">
      <c r="A15" s="133">
        <v>14</v>
      </c>
      <c r="B15" s="134" t="s">
        <v>1566</v>
      </c>
      <c r="C15" s="134" t="s">
        <v>1567</v>
      </c>
      <c r="D15" s="133">
        <v>2009</v>
      </c>
      <c r="E15" s="135" t="s">
        <v>7</v>
      </c>
      <c r="F15" s="136" t="s">
        <v>1547</v>
      </c>
      <c r="G15" s="136" t="s">
        <v>1548</v>
      </c>
      <c r="H15" s="135" t="s">
        <v>204</v>
      </c>
      <c r="I15" s="132" t="s">
        <v>146</v>
      </c>
    </row>
    <row r="16" spans="1:9">
      <c r="A16" s="133">
        <v>15</v>
      </c>
      <c r="B16" s="134" t="s">
        <v>1566</v>
      </c>
      <c r="C16" s="134" t="s">
        <v>1565</v>
      </c>
      <c r="D16" s="133">
        <v>2010</v>
      </c>
      <c r="E16" s="135" t="s">
        <v>6</v>
      </c>
      <c r="F16" s="136" t="s">
        <v>1547</v>
      </c>
      <c r="G16" s="136" t="s">
        <v>1548</v>
      </c>
      <c r="H16" s="135" t="s">
        <v>279</v>
      </c>
      <c r="I16" s="132" t="s">
        <v>146</v>
      </c>
    </row>
    <row r="17" spans="1:9">
      <c r="A17" s="133">
        <v>16</v>
      </c>
      <c r="B17" s="134" t="s">
        <v>1564</v>
      </c>
      <c r="C17" s="134" t="s">
        <v>195</v>
      </c>
      <c r="D17" s="133">
        <v>2004</v>
      </c>
      <c r="E17" s="135" t="s">
        <v>7</v>
      </c>
      <c r="F17" s="136" t="s">
        <v>1547</v>
      </c>
      <c r="G17" s="136" t="s">
        <v>1548</v>
      </c>
      <c r="H17" s="135" t="s">
        <v>247</v>
      </c>
      <c r="I17" s="132" t="s">
        <v>146</v>
      </c>
    </row>
    <row r="18" spans="1:9">
      <c r="A18" s="133">
        <v>17</v>
      </c>
      <c r="B18" s="134" t="s">
        <v>1563</v>
      </c>
      <c r="C18" s="134" t="s">
        <v>1562</v>
      </c>
      <c r="D18" s="133">
        <v>2005</v>
      </c>
      <c r="E18" s="135" t="s">
        <v>6</v>
      </c>
      <c r="F18" s="136" t="s">
        <v>1547</v>
      </c>
      <c r="G18" s="136" t="s">
        <v>1548</v>
      </c>
      <c r="H18" s="135" t="s">
        <v>252</v>
      </c>
      <c r="I18" s="132" t="s">
        <v>146</v>
      </c>
    </row>
    <row r="19" spans="1:9">
      <c r="A19" s="133">
        <v>18</v>
      </c>
      <c r="B19" s="134" t="s">
        <v>1561</v>
      </c>
      <c r="C19" s="134" t="s">
        <v>513</v>
      </c>
      <c r="D19" s="133">
        <v>2003</v>
      </c>
      <c r="E19" s="135" t="s">
        <v>6</v>
      </c>
      <c r="F19" s="136" t="s">
        <v>1547</v>
      </c>
      <c r="G19" s="136" t="s">
        <v>1548</v>
      </c>
      <c r="H19" s="135" t="s">
        <v>130</v>
      </c>
      <c r="I19" s="132" t="s">
        <v>146</v>
      </c>
    </row>
    <row r="20" spans="1:9">
      <c r="A20" s="133">
        <v>19</v>
      </c>
      <c r="B20" s="134" t="s">
        <v>1559</v>
      </c>
      <c r="C20" s="134" t="s">
        <v>1560</v>
      </c>
      <c r="D20" s="133">
        <v>2004</v>
      </c>
      <c r="E20" s="135" t="s">
        <v>7</v>
      </c>
      <c r="F20" s="136" t="s">
        <v>1547</v>
      </c>
      <c r="G20" s="136" t="s">
        <v>1548</v>
      </c>
      <c r="H20" s="135" t="s">
        <v>247</v>
      </c>
      <c r="I20" s="132" t="s">
        <v>146</v>
      </c>
    </row>
    <row r="21" spans="1:9">
      <c r="A21" s="133">
        <v>20</v>
      </c>
      <c r="B21" s="134" t="s">
        <v>1559</v>
      </c>
      <c r="C21" s="134" t="s">
        <v>1558</v>
      </c>
      <c r="D21" s="133">
        <v>2003</v>
      </c>
      <c r="E21" s="135" t="s">
        <v>7</v>
      </c>
      <c r="F21" s="136" t="s">
        <v>1547</v>
      </c>
      <c r="G21" s="136" t="s">
        <v>1548</v>
      </c>
      <c r="H21" s="135" t="s">
        <v>140</v>
      </c>
      <c r="I21" s="132" t="s">
        <v>146</v>
      </c>
    </row>
    <row r="22" spans="1:9">
      <c r="A22" s="133">
        <v>21</v>
      </c>
      <c r="B22" s="134" t="s">
        <v>1555</v>
      </c>
      <c r="C22" s="134" t="s">
        <v>1557</v>
      </c>
      <c r="D22" s="133">
        <v>2004</v>
      </c>
      <c r="E22" s="135" t="s">
        <v>6</v>
      </c>
      <c r="F22" s="136" t="s">
        <v>1547</v>
      </c>
      <c r="G22" s="136" t="s">
        <v>1548</v>
      </c>
      <c r="H22" s="135" t="s">
        <v>602</v>
      </c>
      <c r="I22" s="132" t="s">
        <v>146</v>
      </c>
    </row>
    <row r="23" spans="1:9">
      <c r="A23" s="133">
        <v>22</v>
      </c>
      <c r="B23" s="134" t="s">
        <v>1555</v>
      </c>
      <c r="C23" s="134" t="s">
        <v>1556</v>
      </c>
      <c r="D23" s="133">
        <v>2006</v>
      </c>
      <c r="E23" s="135" t="s">
        <v>7</v>
      </c>
      <c r="F23" s="136" t="s">
        <v>1547</v>
      </c>
      <c r="G23" s="136" t="s">
        <v>1548</v>
      </c>
      <c r="H23" s="135" t="s">
        <v>233</v>
      </c>
      <c r="I23" s="132" t="s">
        <v>146</v>
      </c>
    </row>
    <row r="24" spans="1:9">
      <c r="A24" s="133">
        <v>23</v>
      </c>
      <c r="B24" s="134" t="s">
        <v>1555</v>
      </c>
      <c r="C24" s="134" t="s">
        <v>1554</v>
      </c>
      <c r="D24" s="133">
        <v>2006</v>
      </c>
      <c r="E24" s="135" t="s">
        <v>7</v>
      </c>
      <c r="F24" s="136" t="s">
        <v>1547</v>
      </c>
      <c r="G24" s="136" t="s">
        <v>1548</v>
      </c>
      <c r="H24" s="135" t="s">
        <v>233</v>
      </c>
      <c r="I24" s="132" t="s">
        <v>146</v>
      </c>
    </row>
    <row r="25" spans="1:9">
      <c r="A25" s="133">
        <v>24</v>
      </c>
      <c r="B25" s="134" t="s">
        <v>1470</v>
      </c>
      <c r="C25" s="134" t="s">
        <v>280</v>
      </c>
      <c r="D25" s="133">
        <v>2005</v>
      </c>
      <c r="E25" s="135" t="s">
        <v>6</v>
      </c>
      <c r="F25" s="136" t="s">
        <v>1547</v>
      </c>
      <c r="G25" s="136" t="s">
        <v>1548</v>
      </c>
      <c r="H25" s="135" t="s">
        <v>252</v>
      </c>
      <c r="I25" s="132" t="s">
        <v>146</v>
      </c>
    </row>
    <row r="26" spans="1:9">
      <c r="A26" s="133">
        <v>25</v>
      </c>
      <c r="B26" s="134" t="s">
        <v>1553</v>
      </c>
      <c r="C26" s="134" t="s">
        <v>373</v>
      </c>
      <c r="D26" s="133">
        <v>2005</v>
      </c>
      <c r="E26" s="135" t="s">
        <v>7</v>
      </c>
      <c r="F26" s="136" t="s">
        <v>1547</v>
      </c>
      <c r="G26" s="136" t="s">
        <v>1548</v>
      </c>
      <c r="H26" s="135" t="s">
        <v>306</v>
      </c>
      <c r="I26" s="132" t="s">
        <v>146</v>
      </c>
    </row>
    <row r="27" spans="1:9">
      <c r="A27" s="133">
        <v>26</v>
      </c>
      <c r="B27" s="134" t="s">
        <v>1552</v>
      </c>
      <c r="C27" s="134" t="s">
        <v>195</v>
      </c>
      <c r="D27" s="133">
        <v>2006</v>
      </c>
      <c r="E27" s="135" t="s">
        <v>7</v>
      </c>
      <c r="F27" s="136" t="s">
        <v>1547</v>
      </c>
      <c r="G27" s="136" t="s">
        <v>1548</v>
      </c>
      <c r="H27" s="135" t="s">
        <v>233</v>
      </c>
      <c r="I27" s="132" t="s">
        <v>146</v>
      </c>
    </row>
    <row r="28" spans="1:9">
      <c r="A28" s="133">
        <v>27</v>
      </c>
      <c r="B28" s="134" t="s">
        <v>1551</v>
      </c>
      <c r="C28" s="134" t="s">
        <v>665</v>
      </c>
      <c r="D28" s="133">
        <v>1999</v>
      </c>
      <c r="E28" s="135" t="s">
        <v>6</v>
      </c>
      <c r="F28" s="136" t="s">
        <v>1547</v>
      </c>
      <c r="G28" s="136" t="s">
        <v>1548</v>
      </c>
      <c r="H28" s="135" t="s">
        <v>1550</v>
      </c>
      <c r="I28" s="132" t="s">
        <v>146</v>
      </c>
    </row>
    <row r="29" spans="1:9">
      <c r="A29" s="133">
        <v>28</v>
      </c>
      <c r="B29" s="134" t="s">
        <v>1549</v>
      </c>
      <c r="C29" s="134" t="s">
        <v>236</v>
      </c>
      <c r="D29" s="133">
        <v>1991</v>
      </c>
      <c r="E29" s="135" t="s">
        <v>7</v>
      </c>
      <c r="F29" s="136" t="s">
        <v>1547</v>
      </c>
      <c r="G29" s="136" t="s">
        <v>1548</v>
      </c>
      <c r="H29" s="135" t="s">
        <v>363</v>
      </c>
      <c r="I29" s="132" t="s">
        <v>146</v>
      </c>
    </row>
    <row r="30" spans="1:9">
      <c r="A30" s="133">
        <v>29</v>
      </c>
      <c r="B30" s="134" t="s">
        <v>1546</v>
      </c>
      <c r="C30" s="134" t="s">
        <v>344</v>
      </c>
      <c r="D30" s="133">
        <v>2002</v>
      </c>
      <c r="E30" s="135" t="s">
        <v>6</v>
      </c>
      <c r="F30" s="136" t="s">
        <v>1475</v>
      </c>
      <c r="G30" s="136" t="s">
        <v>1476</v>
      </c>
      <c r="H30" s="135" t="s">
        <v>130</v>
      </c>
      <c r="I30" s="132" t="s">
        <v>146</v>
      </c>
    </row>
    <row r="31" spans="1:9">
      <c r="A31" s="133">
        <v>30</v>
      </c>
      <c r="B31" s="134" t="s">
        <v>1546</v>
      </c>
      <c r="C31" s="134" t="s">
        <v>677</v>
      </c>
      <c r="D31" s="133">
        <v>2002</v>
      </c>
      <c r="E31" s="135" t="s">
        <v>6</v>
      </c>
      <c r="F31" s="136" t="s">
        <v>1475</v>
      </c>
      <c r="G31" s="136" t="s">
        <v>1476</v>
      </c>
      <c r="H31" s="135" t="s">
        <v>130</v>
      </c>
      <c r="I31" s="132" t="s">
        <v>146</v>
      </c>
    </row>
    <row r="32" spans="1:9">
      <c r="A32" s="133">
        <v>31</v>
      </c>
      <c r="B32" s="134" t="s">
        <v>1545</v>
      </c>
      <c r="C32" s="134" t="s">
        <v>493</v>
      </c>
      <c r="D32" s="133">
        <v>2004</v>
      </c>
      <c r="E32" s="135" t="s">
        <v>7</v>
      </c>
      <c r="F32" s="136" t="s">
        <v>1475</v>
      </c>
      <c r="G32" s="136" t="s">
        <v>1476</v>
      </c>
      <c r="H32" s="135" t="s">
        <v>247</v>
      </c>
      <c r="I32" s="132" t="s">
        <v>146</v>
      </c>
    </row>
    <row r="33" spans="1:9">
      <c r="A33" s="133">
        <v>32</v>
      </c>
      <c r="B33" s="134" t="s">
        <v>1544</v>
      </c>
      <c r="C33" s="134" t="s">
        <v>785</v>
      </c>
      <c r="D33" s="133">
        <v>1955</v>
      </c>
      <c r="E33" s="135" t="s">
        <v>7</v>
      </c>
      <c r="F33" s="136" t="s">
        <v>1475</v>
      </c>
      <c r="G33" s="136" t="s">
        <v>1476</v>
      </c>
      <c r="H33" s="135" t="s">
        <v>199</v>
      </c>
      <c r="I33" s="132" t="s">
        <v>146</v>
      </c>
    </row>
    <row r="34" spans="1:9">
      <c r="A34" s="133">
        <v>33</v>
      </c>
      <c r="B34" s="134" t="s">
        <v>1543</v>
      </c>
      <c r="C34" s="134" t="s">
        <v>280</v>
      </c>
      <c r="D34" s="133">
        <v>2008</v>
      </c>
      <c r="E34" s="135" t="s">
        <v>6</v>
      </c>
      <c r="F34" s="136" t="s">
        <v>1475</v>
      </c>
      <c r="G34" s="136" t="s">
        <v>1476</v>
      </c>
      <c r="H34" s="135" t="s">
        <v>310</v>
      </c>
      <c r="I34" s="132" t="s">
        <v>146</v>
      </c>
    </row>
    <row r="35" spans="1:9">
      <c r="A35" s="133">
        <v>34</v>
      </c>
      <c r="B35" s="134" t="s">
        <v>1543</v>
      </c>
      <c r="C35" s="134" t="s">
        <v>986</v>
      </c>
      <c r="D35" s="133">
        <v>2003</v>
      </c>
      <c r="E35" s="135" t="s">
        <v>6</v>
      </c>
      <c r="F35" s="136" t="s">
        <v>1475</v>
      </c>
      <c r="G35" s="136" t="s">
        <v>1476</v>
      </c>
      <c r="H35" s="135" t="s">
        <v>130</v>
      </c>
      <c r="I35" s="132" t="s">
        <v>146</v>
      </c>
    </row>
    <row r="36" spans="1:9">
      <c r="A36" s="133">
        <v>35</v>
      </c>
      <c r="B36" s="134" t="s">
        <v>1216</v>
      </c>
      <c r="C36" s="134" t="s">
        <v>240</v>
      </c>
      <c r="D36" s="133">
        <v>2003</v>
      </c>
      <c r="E36" s="135" t="s">
        <v>7</v>
      </c>
      <c r="F36" s="136" t="s">
        <v>1475</v>
      </c>
      <c r="G36" s="136" t="s">
        <v>1476</v>
      </c>
      <c r="H36" s="135" t="s">
        <v>140</v>
      </c>
      <c r="I36" s="132" t="s">
        <v>146</v>
      </c>
    </row>
    <row r="37" spans="1:9">
      <c r="A37" s="133">
        <v>36</v>
      </c>
      <c r="B37" s="134" t="s">
        <v>1542</v>
      </c>
      <c r="C37" s="134" t="s">
        <v>325</v>
      </c>
      <c r="D37" s="133">
        <v>1972</v>
      </c>
      <c r="E37" s="135" t="s">
        <v>7</v>
      </c>
      <c r="F37" s="136" t="s">
        <v>1475</v>
      </c>
      <c r="G37" s="136" t="s">
        <v>1476</v>
      </c>
      <c r="H37" s="135" t="s">
        <v>333</v>
      </c>
      <c r="I37" s="132" t="s">
        <v>146</v>
      </c>
    </row>
    <row r="38" spans="1:9">
      <c r="A38" s="133">
        <v>37</v>
      </c>
      <c r="B38" s="134" t="s">
        <v>1542</v>
      </c>
      <c r="C38" s="134" t="s">
        <v>424</v>
      </c>
      <c r="D38" s="133">
        <v>2003</v>
      </c>
      <c r="E38" s="135" t="s">
        <v>7</v>
      </c>
      <c r="F38" s="136" t="s">
        <v>1475</v>
      </c>
      <c r="G38" s="136" t="s">
        <v>1476</v>
      </c>
      <c r="H38" s="135" t="s">
        <v>140</v>
      </c>
      <c r="I38" s="132" t="s">
        <v>146</v>
      </c>
    </row>
    <row r="39" spans="1:9">
      <c r="A39" s="133">
        <v>38</v>
      </c>
      <c r="B39" s="134" t="s">
        <v>1541</v>
      </c>
      <c r="C39" s="134" t="s">
        <v>290</v>
      </c>
      <c r="D39" s="133">
        <v>2004</v>
      </c>
      <c r="E39" s="135" t="s">
        <v>7</v>
      </c>
      <c r="F39" s="136" t="s">
        <v>1475</v>
      </c>
      <c r="G39" s="136" t="s">
        <v>1476</v>
      </c>
      <c r="H39" s="135" t="s">
        <v>247</v>
      </c>
      <c r="I39" s="132" t="s">
        <v>146</v>
      </c>
    </row>
    <row r="40" spans="1:9">
      <c r="A40" s="133">
        <v>39</v>
      </c>
      <c r="B40" s="134" t="s">
        <v>1349</v>
      </c>
      <c r="C40" s="134" t="s">
        <v>569</v>
      </c>
      <c r="D40" s="133">
        <v>1963</v>
      </c>
      <c r="E40" s="135" t="s">
        <v>6</v>
      </c>
      <c r="F40" s="136" t="s">
        <v>1475</v>
      </c>
      <c r="G40" s="136" t="s">
        <v>1476</v>
      </c>
      <c r="H40" s="135" t="s">
        <v>214</v>
      </c>
      <c r="I40" s="132" t="s">
        <v>146</v>
      </c>
    </row>
    <row r="41" spans="1:9">
      <c r="A41" s="133">
        <v>40</v>
      </c>
      <c r="B41" s="134" t="s">
        <v>1540</v>
      </c>
      <c r="C41" s="134" t="s">
        <v>322</v>
      </c>
      <c r="D41" s="133">
        <v>2003</v>
      </c>
      <c r="E41" s="135" t="s">
        <v>7</v>
      </c>
      <c r="F41" s="136" t="s">
        <v>1475</v>
      </c>
      <c r="G41" s="136" t="s">
        <v>1476</v>
      </c>
      <c r="H41" s="135" t="s">
        <v>140</v>
      </c>
      <c r="I41" s="132" t="s">
        <v>146</v>
      </c>
    </row>
    <row r="42" spans="1:9">
      <c r="A42" s="133">
        <v>41</v>
      </c>
      <c r="B42" s="134" t="s">
        <v>1539</v>
      </c>
      <c r="C42" s="134" t="s">
        <v>313</v>
      </c>
      <c r="D42" s="133">
        <v>2006</v>
      </c>
      <c r="E42" s="135" t="s">
        <v>6</v>
      </c>
      <c r="F42" s="136" t="s">
        <v>1475</v>
      </c>
      <c r="G42" s="136" t="s">
        <v>1476</v>
      </c>
      <c r="H42" s="135" t="s">
        <v>257</v>
      </c>
      <c r="I42" s="132" t="s">
        <v>146</v>
      </c>
    </row>
    <row r="43" spans="1:9">
      <c r="A43" s="133">
        <v>42</v>
      </c>
      <c r="B43" s="134" t="s">
        <v>1539</v>
      </c>
      <c r="C43" s="134" t="s">
        <v>549</v>
      </c>
      <c r="D43" s="133">
        <v>1975</v>
      </c>
      <c r="E43" s="135" t="s">
        <v>7</v>
      </c>
      <c r="F43" s="136" t="s">
        <v>1475</v>
      </c>
      <c r="G43" s="136" t="s">
        <v>1476</v>
      </c>
      <c r="H43" s="135" t="s">
        <v>426</v>
      </c>
      <c r="I43" s="132" t="s">
        <v>146</v>
      </c>
    </row>
    <row r="44" spans="1:9">
      <c r="A44" s="133">
        <v>43</v>
      </c>
      <c r="B44" s="134" t="s">
        <v>1538</v>
      </c>
      <c r="C44" s="134" t="s">
        <v>581</v>
      </c>
      <c r="D44" s="133">
        <v>2011</v>
      </c>
      <c r="E44" s="135" t="s">
        <v>7</v>
      </c>
      <c r="F44" s="136" t="s">
        <v>1475</v>
      </c>
      <c r="G44" s="136" t="s">
        <v>1476</v>
      </c>
      <c r="H44" s="135" t="s">
        <v>194</v>
      </c>
      <c r="I44" s="132" t="s">
        <v>146</v>
      </c>
    </row>
    <row r="45" spans="1:9">
      <c r="A45" s="133">
        <v>44</v>
      </c>
      <c r="B45" s="134" t="s">
        <v>1537</v>
      </c>
      <c r="C45" s="134" t="s">
        <v>364</v>
      </c>
      <c r="D45" s="133">
        <v>2004</v>
      </c>
      <c r="E45" s="135" t="s">
        <v>7</v>
      </c>
      <c r="F45" s="136" t="s">
        <v>1475</v>
      </c>
      <c r="G45" s="136" t="s">
        <v>1476</v>
      </c>
      <c r="H45" s="135" t="s">
        <v>247</v>
      </c>
      <c r="I45" s="132" t="s">
        <v>146</v>
      </c>
    </row>
    <row r="46" spans="1:9">
      <c r="A46" s="133">
        <v>45</v>
      </c>
      <c r="B46" s="134" t="s">
        <v>1537</v>
      </c>
      <c r="C46" s="134" t="s">
        <v>383</v>
      </c>
      <c r="D46" s="133">
        <v>2001</v>
      </c>
      <c r="E46" s="135" t="s">
        <v>7</v>
      </c>
      <c r="F46" s="136" t="s">
        <v>1475</v>
      </c>
      <c r="G46" s="136" t="s">
        <v>1476</v>
      </c>
      <c r="H46" s="135" t="s">
        <v>346</v>
      </c>
      <c r="I46" s="132" t="s">
        <v>146</v>
      </c>
    </row>
    <row r="47" spans="1:9">
      <c r="A47" s="133">
        <v>46</v>
      </c>
      <c r="B47" s="134" t="s">
        <v>1537</v>
      </c>
      <c r="C47" s="134" t="s">
        <v>718</v>
      </c>
      <c r="D47" s="133">
        <v>1970</v>
      </c>
      <c r="E47" s="135" t="s">
        <v>7</v>
      </c>
      <c r="F47" s="136" t="s">
        <v>1475</v>
      </c>
      <c r="G47" s="136" t="s">
        <v>1476</v>
      </c>
      <c r="H47" s="135" t="s">
        <v>333</v>
      </c>
      <c r="I47" s="132" t="s">
        <v>146</v>
      </c>
    </row>
    <row r="48" spans="1:9">
      <c r="A48" s="133">
        <v>47</v>
      </c>
      <c r="B48" s="134" t="s">
        <v>1536</v>
      </c>
      <c r="C48" s="134" t="s">
        <v>356</v>
      </c>
      <c r="D48" s="133">
        <v>1972</v>
      </c>
      <c r="E48" s="135" t="s">
        <v>7</v>
      </c>
      <c r="F48" s="136" t="s">
        <v>1475</v>
      </c>
      <c r="G48" s="136" t="s">
        <v>1476</v>
      </c>
      <c r="H48" s="135" t="s">
        <v>333</v>
      </c>
      <c r="I48" s="132" t="s">
        <v>146</v>
      </c>
    </row>
    <row r="49" spans="1:9">
      <c r="A49" s="133">
        <v>48</v>
      </c>
      <c r="B49" s="134" t="s">
        <v>1536</v>
      </c>
      <c r="C49" s="134" t="s">
        <v>456</v>
      </c>
      <c r="D49" s="133">
        <v>2005</v>
      </c>
      <c r="E49" s="135" t="s">
        <v>6</v>
      </c>
      <c r="F49" s="136" t="s">
        <v>1475</v>
      </c>
      <c r="G49" s="136" t="s">
        <v>1476</v>
      </c>
      <c r="H49" s="135" t="s">
        <v>252</v>
      </c>
      <c r="I49" s="132" t="s">
        <v>146</v>
      </c>
    </row>
    <row r="50" spans="1:9">
      <c r="A50" s="133">
        <v>49</v>
      </c>
      <c r="B50" s="134" t="s">
        <v>1535</v>
      </c>
      <c r="C50" s="134" t="s">
        <v>243</v>
      </c>
      <c r="D50" s="133">
        <v>2008</v>
      </c>
      <c r="E50" s="135" t="s">
        <v>7</v>
      </c>
      <c r="F50" s="136" t="s">
        <v>1475</v>
      </c>
      <c r="G50" s="136" t="s">
        <v>1476</v>
      </c>
      <c r="H50" s="135" t="s">
        <v>204</v>
      </c>
      <c r="I50" s="132" t="s">
        <v>146</v>
      </c>
    </row>
    <row r="51" spans="1:9">
      <c r="A51" s="133">
        <v>50</v>
      </c>
      <c r="B51" s="134" t="s">
        <v>762</v>
      </c>
      <c r="C51" s="134" t="s">
        <v>1534</v>
      </c>
      <c r="D51" s="133">
        <v>2010</v>
      </c>
      <c r="E51" s="135" t="s">
        <v>6</v>
      </c>
      <c r="F51" s="136" t="s">
        <v>1475</v>
      </c>
      <c r="G51" s="136" t="s">
        <v>1476</v>
      </c>
      <c r="H51" s="135" t="s">
        <v>279</v>
      </c>
      <c r="I51" s="132" t="s">
        <v>146</v>
      </c>
    </row>
    <row r="52" spans="1:9">
      <c r="A52" s="133">
        <v>51</v>
      </c>
      <c r="B52" s="134" t="s">
        <v>762</v>
      </c>
      <c r="C52" s="134" t="s">
        <v>248</v>
      </c>
      <c r="D52" s="133">
        <v>2011</v>
      </c>
      <c r="E52" s="135" t="s">
        <v>7</v>
      </c>
      <c r="F52" s="136" t="s">
        <v>1475</v>
      </c>
      <c r="G52" s="136" t="s">
        <v>1476</v>
      </c>
      <c r="H52" s="135" t="s">
        <v>194</v>
      </c>
      <c r="I52" s="132" t="s">
        <v>146</v>
      </c>
    </row>
    <row r="53" spans="1:9">
      <c r="A53" s="133">
        <v>52</v>
      </c>
      <c r="B53" s="134" t="s">
        <v>750</v>
      </c>
      <c r="C53" s="134" t="s">
        <v>1533</v>
      </c>
      <c r="D53" s="133">
        <v>1997</v>
      </c>
      <c r="E53" s="135" t="s">
        <v>7</v>
      </c>
      <c r="F53" s="136" t="s">
        <v>1475</v>
      </c>
      <c r="G53" s="136" t="s">
        <v>1476</v>
      </c>
      <c r="H53" s="135" t="s">
        <v>324</v>
      </c>
      <c r="I53" s="132" t="s">
        <v>146</v>
      </c>
    </row>
    <row r="54" spans="1:9">
      <c r="A54" s="133">
        <v>53</v>
      </c>
      <c r="B54" s="134" t="s">
        <v>1532</v>
      </c>
      <c r="C54" s="134" t="s">
        <v>355</v>
      </c>
      <c r="D54" s="133">
        <v>2002</v>
      </c>
      <c r="E54" s="135" t="s">
        <v>7</v>
      </c>
      <c r="F54" s="136" t="s">
        <v>1475</v>
      </c>
      <c r="G54" s="136" t="s">
        <v>1476</v>
      </c>
      <c r="H54" s="135" t="s">
        <v>140</v>
      </c>
      <c r="I54" s="132" t="s">
        <v>146</v>
      </c>
    </row>
    <row r="55" spans="1:9">
      <c r="A55" s="133">
        <v>54</v>
      </c>
      <c r="B55" s="134" t="s">
        <v>1531</v>
      </c>
      <c r="C55" s="134" t="s">
        <v>549</v>
      </c>
      <c r="D55" s="133">
        <v>1970</v>
      </c>
      <c r="E55" s="135" t="s">
        <v>7</v>
      </c>
      <c r="F55" s="136" t="s">
        <v>1475</v>
      </c>
      <c r="G55" s="136" t="s">
        <v>1476</v>
      </c>
      <c r="H55" s="135" t="s">
        <v>333</v>
      </c>
      <c r="I55" s="132" t="s">
        <v>146</v>
      </c>
    </row>
    <row r="56" spans="1:9">
      <c r="A56" s="133">
        <v>55</v>
      </c>
      <c r="B56" s="134" t="s">
        <v>1530</v>
      </c>
      <c r="C56" s="134" t="s">
        <v>926</v>
      </c>
      <c r="D56" s="133">
        <v>1972</v>
      </c>
      <c r="E56" s="135" t="s">
        <v>6</v>
      </c>
      <c r="F56" s="136" t="s">
        <v>1475</v>
      </c>
      <c r="G56" s="136" t="s">
        <v>1476</v>
      </c>
      <c r="H56" s="135" t="s">
        <v>695</v>
      </c>
      <c r="I56" s="132" t="s">
        <v>146</v>
      </c>
    </row>
    <row r="57" spans="1:9">
      <c r="A57" s="133">
        <v>56</v>
      </c>
      <c r="B57" s="134" t="s">
        <v>1529</v>
      </c>
      <c r="C57" s="134" t="s">
        <v>1528</v>
      </c>
      <c r="D57" s="133">
        <v>2008</v>
      </c>
      <c r="E57" s="135" t="s">
        <v>6</v>
      </c>
      <c r="F57" s="136" t="s">
        <v>1475</v>
      </c>
      <c r="G57" s="136" t="s">
        <v>1476</v>
      </c>
      <c r="H57" s="135" t="s">
        <v>310</v>
      </c>
      <c r="I57" s="132" t="s">
        <v>146</v>
      </c>
    </row>
    <row r="58" spans="1:9">
      <c r="A58" s="133">
        <v>57</v>
      </c>
      <c r="B58" s="134" t="s">
        <v>1527</v>
      </c>
      <c r="C58" s="134" t="s">
        <v>581</v>
      </c>
      <c r="D58" s="133">
        <v>2010</v>
      </c>
      <c r="E58" s="135" t="s">
        <v>7</v>
      </c>
      <c r="F58" s="136" t="s">
        <v>1475</v>
      </c>
      <c r="G58" s="136" t="s">
        <v>1476</v>
      </c>
      <c r="H58" s="135" t="s">
        <v>194</v>
      </c>
      <c r="I58" s="132" t="s">
        <v>146</v>
      </c>
    </row>
    <row r="59" spans="1:9">
      <c r="A59" s="133">
        <v>58</v>
      </c>
      <c r="B59" s="134" t="s">
        <v>1526</v>
      </c>
      <c r="C59" s="134" t="s">
        <v>549</v>
      </c>
      <c r="D59" s="133">
        <v>2010</v>
      </c>
      <c r="E59" s="135" t="s">
        <v>7</v>
      </c>
      <c r="F59" s="136" t="s">
        <v>1475</v>
      </c>
      <c r="G59" s="136" t="s">
        <v>1476</v>
      </c>
      <c r="H59" s="135" t="s">
        <v>194</v>
      </c>
      <c r="I59" s="132" t="s">
        <v>146</v>
      </c>
    </row>
    <row r="60" spans="1:9">
      <c r="A60" s="133">
        <v>59</v>
      </c>
      <c r="B60" s="134" t="s">
        <v>1525</v>
      </c>
      <c r="C60" s="134" t="s">
        <v>473</v>
      </c>
      <c r="D60" s="133">
        <v>2005</v>
      </c>
      <c r="E60" s="135" t="s">
        <v>6</v>
      </c>
      <c r="F60" s="136" t="s">
        <v>1475</v>
      </c>
      <c r="G60" s="136" t="s">
        <v>1476</v>
      </c>
      <c r="H60" s="135" t="s">
        <v>252</v>
      </c>
      <c r="I60" s="132" t="s">
        <v>146</v>
      </c>
    </row>
    <row r="61" spans="1:9">
      <c r="A61" s="133">
        <v>60</v>
      </c>
      <c r="B61" s="134" t="s">
        <v>1524</v>
      </c>
      <c r="C61" s="134" t="s">
        <v>243</v>
      </c>
      <c r="D61" s="133">
        <v>2003</v>
      </c>
      <c r="E61" s="135" t="s">
        <v>7</v>
      </c>
      <c r="F61" s="136" t="s">
        <v>1475</v>
      </c>
      <c r="G61" s="136" t="s">
        <v>1476</v>
      </c>
      <c r="H61" s="135" t="s">
        <v>140</v>
      </c>
      <c r="I61" s="132" t="s">
        <v>146</v>
      </c>
    </row>
    <row r="62" spans="1:9">
      <c r="A62" s="133">
        <v>61</v>
      </c>
      <c r="B62" s="134" t="s">
        <v>1523</v>
      </c>
      <c r="C62" s="134" t="s">
        <v>1522</v>
      </c>
      <c r="D62" s="133">
        <v>1992</v>
      </c>
      <c r="E62" s="135" t="s">
        <v>7</v>
      </c>
      <c r="F62" s="136" t="s">
        <v>1475</v>
      </c>
      <c r="G62" s="136" t="s">
        <v>1476</v>
      </c>
      <c r="H62" s="135" t="s">
        <v>363</v>
      </c>
      <c r="I62" s="132" t="s">
        <v>146</v>
      </c>
    </row>
    <row r="63" spans="1:9">
      <c r="A63" s="133">
        <v>62</v>
      </c>
      <c r="B63" s="134" t="s">
        <v>1521</v>
      </c>
      <c r="C63" s="134" t="s">
        <v>1520</v>
      </c>
      <c r="D63" s="133">
        <v>1970</v>
      </c>
      <c r="E63" s="135" t="s">
        <v>6</v>
      </c>
      <c r="F63" s="136" t="s">
        <v>1475</v>
      </c>
      <c r="G63" s="136" t="s">
        <v>1476</v>
      </c>
      <c r="H63" s="135" t="s">
        <v>695</v>
      </c>
      <c r="I63" s="132" t="s">
        <v>146</v>
      </c>
    </row>
    <row r="64" spans="1:9">
      <c r="A64" s="133">
        <v>63</v>
      </c>
      <c r="B64" s="134" t="s">
        <v>1519</v>
      </c>
      <c r="C64" s="134" t="s">
        <v>325</v>
      </c>
      <c r="D64" s="133">
        <v>1995</v>
      </c>
      <c r="E64" s="135" t="s">
        <v>7</v>
      </c>
      <c r="F64" s="136" t="s">
        <v>1475</v>
      </c>
      <c r="G64" s="136" t="s">
        <v>1476</v>
      </c>
      <c r="H64" s="135" t="s">
        <v>324</v>
      </c>
      <c r="I64" s="132" t="s">
        <v>146</v>
      </c>
    </row>
    <row r="65" spans="1:9">
      <c r="A65" s="133">
        <v>64</v>
      </c>
      <c r="B65" s="134" t="s">
        <v>1518</v>
      </c>
      <c r="C65" s="134" t="s">
        <v>1517</v>
      </c>
      <c r="D65" s="133">
        <v>2003</v>
      </c>
      <c r="E65" s="135" t="s">
        <v>6</v>
      </c>
      <c r="F65" s="136" t="s">
        <v>1475</v>
      </c>
      <c r="G65" s="136" t="s">
        <v>1476</v>
      </c>
      <c r="H65" s="135" t="s">
        <v>130</v>
      </c>
      <c r="I65" s="132" t="s">
        <v>146</v>
      </c>
    </row>
    <row r="66" spans="1:9">
      <c r="A66" s="133">
        <v>65</v>
      </c>
      <c r="B66" s="134" t="s">
        <v>1516</v>
      </c>
      <c r="C66" s="134" t="s">
        <v>300</v>
      </c>
      <c r="D66" s="133">
        <v>2009</v>
      </c>
      <c r="E66" s="135" t="s">
        <v>6</v>
      </c>
      <c r="F66" s="136" t="s">
        <v>1475</v>
      </c>
      <c r="G66" s="136" t="s">
        <v>1476</v>
      </c>
      <c r="H66" s="135" t="s">
        <v>310</v>
      </c>
      <c r="I66" s="132" t="s">
        <v>146</v>
      </c>
    </row>
    <row r="67" spans="1:9">
      <c r="A67" s="133">
        <v>66</v>
      </c>
      <c r="B67" s="134" t="s">
        <v>1516</v>
      </c>
      <c r="C67" s="134" t="s">
        <v>364</v>
      </c>
      <c r="D67" s="133">
        <v>1974</v>
      </c>
      <c r="E67" s="135" t="s">
        <v>7</v>
      </c>
      <c r="F67" s="136" t="s">
        <v>1475</v>
      </c>
      <c r="G67" s="136" t="s">
        <v>1476</v>
      </c>
      <c r="H67" s="135" t="s">
        <v>426</v>
      </c>
      <c r="I67" s="132" t="s">
        <v>146</v>
      </c>
    </row>
    <row r="68" spans="1:9">
      <c r="A68" s="133">
        <v>67</v>
      </c>
      <c r="B68" s="134" t="s">
        <v>1515</v>
      </c>
      <c r="C68" s="134" t="s">
        <v>1007</v>
      </c>
      <c r="D68" s="133">
        <v>2002</v>
      </c>
      <c r="E68" s="135" t="s">
        <v>6</v>
      </c>
      <c r="F68" s="136" t="s">
        <v>1475</v>
      </c>
      <c r="G68" s="136" t="s">
        <v>1476</v>
      </c>
      <c r="H68" s="135" t="s">
        <v>130</v>
      </c>
      <c r="I68" s="132" t="s">
        <v>146</v>
      </c>
    </row>
    <row r="69" spans="1:9">
      <c r="A69" s="133">
        <v>68</v>
      </c>
      <c r="B69" s="134" t="s">
        <v>1515</v>
      </c>
      <c r="C69" s="134" t="s">
        <v>429</v>
      </c>
      <c r="D69" s="133">
        <v>2003</v>
      </c>
      <c r="E69" s="135" t="s">
        <v>7</v>
      </c>
      <c r="F69" s="136" t="s">
        <v>1475</v>
      </c>
      <c r="G69" s="136" t="s">
        <v>1476</v>
      </c>
      <c r="H69" s="135" t="s">
        <v>140</v>
      </c>
      <c r="I69" s="132" t="s">
        <v>146</v>
      </c>
    </row>
    <row r="70" spans="1:9">
      <c r="A70" s="133">
        <v>69</v>
      </c>
      <c r="B70" s="134" t="s">
        <v>626</v>
      </c>
      <c r="C70" s="134" t="s">
        <v>513</v>
      </c>
      <c r="D70" s="133">
        <v>2003</v>
      </c>
      <c r="E70" s="135" t="s">
        <v>6</v>
      </c>
      <c r="F70" s="136" t="s">
        <v>1475</v>
      </c>
      <c r="G70" s="136" t="s">
        <v>1476</v>
      </c>
      <c r="H70" s="135" t="s">
        <v>130</v>
      </c>
      <c r="I70" s="132" t="s">
        <v>146</v>
      </c>
    </row>
    <row r="71" spans="1:9">
      <c r="A71" s="133">
        <v>70</v>
      </c>
      <c r="B71" s="134" t="s">
        <v>1514</v>
      </c>
      <c r="C71" s="134" t="s">
        <v>504</v>
      </c>
      <c r="D71" s="133">
        <v>2000</v>
      </c>
      <c r="E71" s="135" t="s">
        <v>6</v>
      </c>
      <c r="F71" s="136" t="s">
        <v>1475</v>
      </c>
      <c r="G71" s="136" t="s">
        <v>1476</v>
      </c>
      <c r="H71" s="135" t="s">
        <v>392</v>
      </c>
      <c r="I71" s="132" t="s">
        <v>146</v>
      </c>
    </row>
    <row r="72" spans="1:9">
      <c r="A72" s="133">
        <v>71</v>
      </c>
      <c r="B72" s="134" t="s">
        <v>1514</v>
      </c>
      <c r="C72" s="134" t="s">
        <v>417</v>
      </c>
      <c r="D72" s="133">
        <v>2003</v>
      </c>
      <c r="E72" s="135" t="s">
        <v>7</v>
      </c>
      <c r="F72" s="136" t="s">
        <v>1475</v>
      </c>
      <c r="G72" s="136" t="s">
        <v>1476</v>
      </c>
      <c r="H72" s="135" t="s">
        <v>140</v>
      </c>
      <c r="I72" s="132" t="s">
        <v>146</v>
      </c>
    </row>
    <row r="73" spans="1:9">
      <c r="A73" s="133">
        <v>72</v>
      </c>
      <c r="B73" s="134" t="s">
        <v>1512</v>
      </c>
      <c r="C73" s="134" t="s">
        <v>1513</v>
      </c>
      <c r="D73" s="133">
        <v>2003</v>
      </c>
      <c r="E73" s="135" t="s">
        <v>6</v>
      </c>
      <c r="F73" s="136" t="s">
        <v>1475</v>
      </c>
      <c r="G73" s="136" t="s">
        <v>1476</v>
      </c>
      <c r="H73" s="135" t="s">
        <v>130</v>
      </c>
      <c r="I73" s="132" t="s">
        <v>146</v>
      </c>
    </row>
    <row r="74" spans="1:9">
      <c r="A74" s="133">
        <v>73</v>
      </c>
      <c r="B74" s="134" t="s">
        <v>1512</v>
      </c>
      <c r="C74" s="134" t="s">
        <v>1511</v>
      </c>
      <c r="D74" s="133">
        <v>2002</v>
      </c>
      <c r="E74" s="135" t="s">
        <v>7</v>
      </c>
      <c r="F74" s="136" t="s">
        <v>1475</v>
      </c>
      <c r="G74" s="136" t="s">
        <v>1476</v>
      </c>
      <c r="H74" s="135" t="s">
        <v>140</v>
      </c>
      <c r="I74" s="132" t="s">
        <v>146</v>
      </c>
    </row>
    <row r="75" spans="1:9">
      <c r="A75" s="133">
        <v>74</v>
      </c>
      <c r="B75" s="134" t="s">
        <v>1510</v>
      </c>
      <c r="C75" s="134" t="s">
        <v>519</v>
      </c>
      <c r="D75" s="133">
        <v>2008</v>
      </c>
      <c r="E75" s="135" t="s">
        <v>6</v>
      </c>
      <c r="F75" s="136" t="s">
        <v>1475</v>
      </c>
      <c r="G75" s="136" t="s">
        <v>1476</v>
      </c>
      <c r="H75" s="135" t="s">
        <v>310</v>
      </c>
      <c r="I75" s="132" t="s">
        <v>146</v>
      </c>
    </row>
    <row r="76" spans="1:9">
      <c r="A76" s="133">
        <v>75</v>
      </c>
      <c r="B76" s="134" t="s">
        <v>1510</v>
      </c>
      <c r="C76" s="134" t="s">
        <v>364</v>
      </c>
      <c r="D76" s="133">
        <v>2010</v>
      </c>
      <c r="E76" s="135" t="s">
        <v>7</v>
      </c>
      <c r="F76" s="136" t="s">
        <v>1475</v>
      </c>
      <c r="G76" s="136" t="s">
        <v>1476</v>
      </c>
      <c r="H76" s="135" t="s">
        <v>194</v>
      </c>
      <c r="I76" s="132" t="s">
        <v>146</v>
      </c>
    </row>
    <row r="77" spans="1:9">
      <c r="A77" s="133">
        <v>76</v>
      </c>
      <c r="B77" s="134" t="s">
        <v>1509</v>
      </c>
      <c r="C77" s="134" t="s">
        <v>513</v>
      </c>
      <c r="D77" s="133">
        <v>2002</v>
      </c>
      <c r="E77" s="135" t="s">
        <v>6</v>
      </c>
      <c r="F77" s="136" t="s">
        <v>1475</v>
      </c>
      <c r="G77" s="136" t="s">
        <v>1476</v>
      </c>
      <c r="H77" s="135" t="s">
        <v>130</v>
      </c>
      <c r="I77" s="132" t="s">
        <v>146</v>
      </c>
    </row>
    <row r="78" spans="1:9">
      <c r="A78" s="133">
        <v>77</v>
      </c>
      <c r="B78" s="134" t="s">
        <v>1509</v>
      </c>
      <c r="C78" s="134" t="s">
        <v>482</v>
      </c>
      <c r="D78" s="133">
        <v>2006</v>
      </c>
      <c r="E78" s="135" t="s">
        <v>6</v>
      </c>
      <c r="F78" s="136" t="s">
        <v>1475</v>
      </c>
      <c r="G78" s="136" t="s">
        <v>1476</v>
      </c>
      <c r="H78" s="135" t="s">
        <v>257</v>
      </c>
      <c r="I78" s="132" t="s">
        <v>146</v>
      </c>
    </row>
    <row r="79" spans="1:9">
      <c r="A79" s="133">
        <v>78</v>
      </c>
      <c r="B79" s="134" t="s">
        <v>1508</v>
      </c>
      <c r="C79" s="134" t="s">
        <v>986</v>
      </c>
      <c r="D79" s="133">
        <v>2003</v>
      </c>
      <c r="E79" s="135" t="s">
        <v>6</v>
      </c>
      <c r="F79" s="136" t="s">
        <v>1475</v>
      </c>
      <c r="G79" s="136" t="s">
        <v>1476</v>
      </c>
      <c r="H79" s="135" t="s">
        <v>130</v>
      </c>
      <c r="I79" s="132" t="s">
        <v>146</v>
      </c>
    </row>
    <row r="80" spans="1:9">
      <c r="A80" s="133">
        <v>79</v>
      </c>
      <c r="B80" s="134" t="s">
        <v>1507</v>
      </c>
      <c r="C80" s="134" t="s">
        <v>410</v>
      </c>
      <c r="D80" s="133">
        <v>2003</v>
      </c>
      <c r="E80" s="135" t="s">
        <v>6</v>
      </c>
      <c r="F80" s="136" t="s">
        <v>1475</v>
      </c>
      <c r="G80" s="136" t="s">
        <v>1476</v>
      </c>
      <c r="H80" s="135" t="s">
        <v>130</v>
      </c>
      <c r="I80" s="132" t="s">
        <v>146</v>
      </c>
    </row>
    <row r="81" spans="1:9">
      <c r="A81" s="133">
        <v>80</v>
      </c>
      <c r="B81" s="134" t="s">
        <v>1506</v>
      </c>
      <c r="C81" s="134" t="s">
        <v>417</v>
      </c>
      <c r="D81" s="133">
        <v>1997</v>
      </c>
      <c r="E81" s="135" t="s">
        <v>7</v>
      </c>
      <c r="F81" s="136" t="s">
        <v>1475</v>
      </c>
      <c r="G81" s="136" t="s">
        <v>1476</v>
      </c>
      <c r="H81" s="135" t="s">
        <v>324</v>
      </c>
      <c r="I81" s="132" t="s">
        <v>146</v>
      </c>
    </row>
    <row r="82" spans="1:9">
      <c r="A82" s="133">
        <v>81</v>
      </c>
      <c r="B82" s="134" t="s">
        <v>1505</v>
      </c>
      <c r="C82" s="134" t="s">
        <v>218</v>
      </c>
      <c r="D82" s="133">
        <v>1963</v>
      </c>
      <c r="E82" s="135" t="s">
        <v>7</v>
      </c>
      <c r="F82" s="136" t="s">
        <v>1475</v>
      </c>
      <c r="G82" s="136" t="s">
        <v>1476</v>
      </c>
      <c r="H82" s="135" t="s">
        <v>217</v>
      </c>
      <c r="I82" s="132" t="s">
        <v>146</v>
      </c>
    </row>
    <row r="83" spans="1:9">
      <c r="A83" s="133">
        <v>82</v>
      </c>
      <c r="B83" s="134" t="s">
        <v>1504</v>
      </c>
      <c r="C83" s="134" t="s">
        <v>302</v>
      </c>
      <c r="D83" s="133">
        <v>2002</v>
      </c>
      <c r="E83" s="135" t="s">
        <v>7</v>
      </c>
      <c r="F83" s="136" t="s">
        <v>1475</v>
      </c>
      <c r="G83" s="136" t="s">
        <v>1476</v>
      </c>
      <c r="H83" s="135" t="s">
        <v>140</v>
      </c>
      <c r="I83" s="132" t="s">
        <v>146</v>
      </c>
    </row>
    <row r="84" spans="1:9">
      <c r="A84" s="133">
        <v>83</v>
      </c>
      <c r="B84" s="134" t="s">
        <v>1503</v>
      </c>
      <c r="C84" s="134" t="s">
        <v>355</v>
      </c>
      <c r="D84" s="133">
        <v>1999</v>
      </c>
      <c r="E84" s="135" t="s">
        <v>7</v>
      </c>
      <c r="F84" s="136" t="s">
        <v>1475</v>
      </c>
      <c r="G84" s="136" t="s">
        <v>1476</v>
      </c>
      <c r="H84" s="135" t="s">
        <v>338</v>
      </c>
      <c r="I84" s="132" t="s">
        <v>146</v>
      </c>
    </row>
    <row r="85" spans="1:9">
      <c r="A85" s="133">
        <v>84</v>
      </c>
      <c r="B85" s="134" t="s">
        <v>1503</v>
      </c>
      <c r="C85" s="134" t="s">
        <v>549</v>
      </c>
      <c r="D85" s="133">
        <v>2003</v>
      </c>
      <c r="E85" s="135" t="s">
        <v>7</v>
      </c>
      <c r="F85" s="136" t="s">
        <v>1475</v>
      </c>
      <c r="G85" s="136" t="s">
        <v>1476</v>
      </c>
      <c r="H85" s="135" t="s">
        <v>140</v>
      </c>
      <c r="I85" s="132" t="s">
        <v>146</v>
      </c>
    </row>
    <row r="86" spans="1:9">
      <c r="A86" s="133">
        <v>85</v>
      </c>
      <c r="B86" s="134" t="s">
        <v>1502</v>
      </c>
      <c r="C86" s="134" t="s">
        <v>610</v>
      </c>
      <c r="D86" s="133">
        <v>1968</v>
      </c>
      <c r="E86" s="135" t="s">
        <v>6</v>
      </c>
      <c r="F86" s="136" t="s">
        <v>1475</v>
      </c>
      <c r="G86" s="136" t="s">
        <v>1476</v>
      </c>
      <c r="H86" s="135" t="s">
        <v>695</v>
      </c>
      <c r="I86" s="132" t="s">
        <v>146</v>
      </c>
    </row>
    <row r="87" spans="1:9">
      <c r="A87" s="133">
        <v>86</v>
      </c>
      <c r="B87" s="134" t="s">
        <v>1501</v>
      </c>
      <c r="C87" s="134" t="s">
        <v>1500</v>
      </c>
      <c r="D87" s="133">
        <v>1963</v>
      </c>
      <c r="E87" s="135" t="s">
        <v>6</v>
      </c>
      <c r="F87" s="136" t="s">
        <v>1475</v>
      </c>
      <c r="G87" s="136" t="s">
        <v>1476</v>
      </c>
      <c r="H87" s="135" t="s">
        <v>214</v>
      </c>
      <c r="I87" s="132" t="s">
        <v>146</v>
      </c>
    </row>
    <row r="88" spans="1:9">
      <c r="A88" s="133">
        <v>87</v>
      </c>
      <c r="B88" s="134" t="s">
        <v>1499</v>
      </c>
      <c r="C88" s="134" t="s">
        <v>614</v>
      </c>
      <c r="D88" s="133">
        <v>2004</v>
      </c>
      <c r="E88" s="135" t="s">
        <v>7</v>
      </c>
      <c r="F88" s="136" t="s">
        <v>1475</v>
      </c>
      <c r="G88" s="136" t="s">
        <v>1476</v>
      </c>
      <c r="H88" s="135" t="s">
        <v>247</v>
      </c>
      <c r="I88" s="132" t="s">
        <v>146</v>
      </c>
    </row>
    <row r="89" spans="1:9">
      <c r="A89" s="133">
        <v>88</v>
      </c>
      <c r="B89" s="134" t="s">
        <v>1498</v>
      </c>
      <c r="C89" s="134" t="s">
        <v>473</v>
      </c>
      <c r="D89" s="133">
        <v>2002</v>
      </c>
      <c r="E89" s="135" t="s">
        <v>6</v>
      </c>
      <c r="F89" s="136" t="s">
        <v>1475</v>
      </c>
      <c r="G89" s="136" t="s">
        <v>1476</v>
      </c>
      <c r="H89" s="135" t="s">
        <v>130</v>
      </c>
      <c r="I89" s="132" t="s">
        <v>146</v>
      </c>
    </row>
    <row r="90" spans="1:9">
      <c r="A90" s="133">
        <v>89</v>
      </c>
      <c r="B90" s="134" t="s">
        <v>1498</v>
      </c>
      <c r="C90" s="134" t="s">
        <v>1497</v>
      </c>
      <c r="D90" s="133">
        <v>2004</v>
      </c>
      <c r="E90" s="135" t="s">
        <v>7</v>
      </c>
      <c r="F90" s="136" t="s">
        <v>1475</v>
      </c>
      <c r="G90" s="136" t="s">
        <v>1476</v>
      </c>
      <c r="H90" s="135" t="s">
        <v>247</v>
      </c>
      <c r="I90" s="132" t="s">
        <v>146</v>
      </c>
    </row>
    <row r="91" spans="1:9">
      <c r="A91" s="133">
        <v>90</v>
      </c>
      <c r="B91" s="134" t="s">
        <v>1496</v>
      </c>
      <c r="C91" s="134" t="s">
        <v>491</v>
      </c>
      <c r="D91" s="133">
        <v>2002</v>
      </c>
      <c r="E91" s="135" t="s">
        <v>6</v>
      </c>
      <c r="F91" s="136" t="s">
        <v>1475</v>
      </c>
      <c r="G91" s="136" t="s">
        <v>1476</v>
      </c>
      <c r="H91" s="135" t="s">
        <v>130</v>
      </c>
      <c r="I91" s="132" t="s">
        <v>146</v>
      </c>
    </row>
    <row r="92" spans="1:9">
      <c r="A92" s="133">
        <v>91</v>
      </c>
      <c r="B92" s="134" t="s">
        <v>1495</v>
      </c>
      <c r="C92" s="134" t="s">
        <v>473</v>
      </c>
      <c r="D92" s="133">
        <v>2004</v>
      </c>
      <c r="E92" s="135" t="s">
        <v>6</v>
      </c>
      <c r="F92" s="136" t="s">
        <v>1475</v>
      </c>
      <c r="G92" s="136" t="s">
        <v>1476</v>
      </c>
      <c r="H92" s="135" t="s">
        <v>602</v>
      </c>
      <c r="I92" s="132" t="s">
        <v>146</v>
      </c>
    </row>
    <row r="93" spans="1:9">
      <c r="A93" s="133">
        <v>92</v>
      </c>
      <c r="B93" s="134" t="s">
        <v>1494</v>
      </c>
      <c r="C93" s="134" t="s">
        <v>385</v>
      </c>
      <c r="D93" s="133">
        <v>2005</v>
      </c>
      <c r="E93" s="135" t="s">
        <v>6</v>
      </c>
      <c r="F93" s="136" t="s">
        <v>1475</v>
      </c>
      <c r="G93" s="136" t="s">
        <v>1476</v>
      </c>
      <c r="H93" s="135" t="s">
        <v>252</v>
      </c>
      <c r="I93" s="132" t="s">
        <v>146</v>
      </c>
    </row>
    <row r="94" spans="1:9">
      <c r="A94" s="133">
        <v>93</v>
      </c>
      <c r="B94" s="134" t="s">
        <v>1494</v>
      </c>
      <c r="C94" s="134" t="s">
        <v>344</v>
      </c>
      <c r="D94" s="133">
        <v>2008</v>
      </c>
      <c r="E94" s="135" t="s">
        <v>6</v>
      </c>
      <c r="F94" s="136" t="s">
        <v>1475</v>
      </c>
      <c r="G94" s="136" t="s">
        <v>1476</v>
      </c>
      <c r="H94" s="135" t="s">
        <v>310</v>
      </c>
      <c r="I94" s="132" t="s">
        <v>146</v>
      </c>
    </row>
    <row r="95" spans="1:9">
      <c r="A95" s="133">
        <v>94</v>
      </c>
      <c r="B95" s="134" t="s">
        <v>1493</v>
      </c>
      <c r="C95" s="134" t="s">
        <v>473</v>
      </c>
      <c r="D95" s="133">
        <v>2009</v>
      </c>
      <c r="E95" s="135" t="s">
        <v>6</v>
      </c>
      <c r="F95" s="136" t="s">
        <v>1475</v>
      </c>
      <c r="G95" s="136" t="s">
        <v>1476</v>
      </c>
      <c r="H95" s="135" t="s">
        <v>310</v>
      </c>
      <c r="I95" s="132" t="s">
        <v>146</v>
      </c>
    </row>
    <row r="96" spans="1:9">
      <c r="A96" s="133">
        <v>95</v>
      </c>
      <c r="B96" s="134" t="s">
        <v>632</v>
      </c>
      <c r="C96" s="134" t="s">
        <v>526</v>
      </c>
      <c r="D96" s="133">
        <v>1965</v>
      </c>
      <c r="E96" s="135" t="s">
        <v>6</v>
      </c>
      <c r="F96" s="136" t="s">
        <v>1475</v>
      </c>
      <c r="G96" s="136" t="s">
        <v>1476</v>
      </c>
      <c r="H96" s="135" t="s">
        <v>214</v>
      </c>
      <c r="I96" s="132" t="s">
        <v>146</v>
      </c>
    </row>
    <row r="97" spans="1:9">
      <c r="A97" s="133">
        <v>96</v>
      </c>
      <c r="B97" s="134" t="s">
        <v>1492</v>
      </c>
      <c r="C97" s="134" t="s">
        <v>356</v>
      </c>
      <c r="D97" s="133">
        <v>2010</v>
      </c>
      <c r="E97" s="135" t="s">
        <v>7</v>
      </c>
      <c r="F97" s="136" t="s">
        <v>1475</v>
      </c>
      <c r="G97" s="136" t="s">
        <v>1476</v>
      </c>
      <c r="H97" s="135" t="s">
        <v>194</v>
      </c>
      <c r="I97" s="132" t="s">
        <v>146</v>
      </c>
    </row>
    <row r="98" spans="1:9">
      <c r="A98" s="133">
        <v>97</v>
      </c>
      <c r="B98" s="134" t="s">
        <v>585</v>
      </c>
      <c r="C98" s="134" t="s">
        <v>331</v>
      </c>
      <c r="D98" s="133">
        <v>2008</v>
      </c>
      <c r="E98" s="135" t="s">
        <v>7</v>
      </c>
      <c r="F98" s="136" t="s">
        <v>1475</v>
      </c>
      <c r="G98" s="136" t="s">
        <v>1476</v>
      </c>
      <c r="H98" s="135" t="s">
        <v>204</v>
      </c>
      <c r="I98" s="132" t="s">
        <v>146</v>
      </c>
    </row>
    <row r="99" spans="1:9">
      <c r="A99" s="133">
        <v>98</v>
      </c>
      <c r="B99" s="134" t="s">
        <v>585</v>
      </c>
      <c r="C99" s="134" t="s">
        <v>276</v>
      </c>
      <c r="D99" s="133">
        <v>2004</v>
      </c>
      <c r="E99" s="135" t="s">
        <v>6</v>
      </c>
      <c r="F99" s="136" t="s">
        <v>1475</v>
      </c>
      <c r="G99" s="136" t="s">
        <v>1476</v>
      </c>
      <c r="H99" s="135" t="s">
        <v>602</v>
      </c>
      <c r="I99" s="132" t="s">
        <v>146</v>
      </c>
    </row>
    <row r="100" spans="1:9">
      <c r="A100" s="133">
        <v>99</v>
      </c>
      <c r="B100" s="134" t="s">
        <v>1490</v>
      </c>
      <c r="C100" s="134" t="s">
        <v>1491</v>
      </c>
      <c r="D100" s="133">
        <v>2003</v>
      </c>
      <c r="E100" s="135" t="s">
        <v>6</v>
      </c>
      <c r="F100" s="136" t="s">
        <v>1475</v>
      </c>
      <c r="G100" s="136" t="s">
        <v>1476</v>
      </c>
      <c r="H100" s="135" t="s">
        <v>130</v>
      </c>
      <c r="I100" s="132" t="s">
        <v>146</v>
      </c>
    </row>
    <row r="101" spans="1:9">
      <c r="A101" s="133">
        <v>100</v>
      </c>
      <c r="B101" s="134" t="s">
        <v>1490</v>
      </c>
      <c r="C101" s="134" t="s">
        <v>677</v>
      </c>
      <c r="D101" s="133">
        <v>2002</v>
      </c>
      <c r="E101" s="135" t="s">
        <v>6</v>
      </c>
      <c r="F101" s="136" t="s">
        <v>1475</v>
      </c>
      <c r="G101" s="136" t="s">
        <v>1476</v>
      </c>
      <c r="H101" s="135" t="s">
        <v>130</v>
      </c>
      <c r="I101" s="132" t="s">
        <v>146</v>
      </c>
    </row>
    <row r="102" spans="1:9">
      <c r="A102" s="133">
        <v>101</v>
      </c>
      <c r="B102" s="134" t="s">
        <v>1489</v>
      </c>
      <c r="C102" s="134" t="s">
        <v>1488</v>
      </c>
      <c r="D102" s="133">
        <v>2005</v>
      </c>
      <c r="E102" s="135" t="s">
        <v>6</v>
      </c>
      <c r="F102" s="136" t="s">
        <v>1475</v>
      </c>
      <c r="G102" s="136" t="s">
        <v>1476</v>
      </c>
      <c r="H102" s="135" t="s">
        <v>252</v>
      </c>
      <c r="I102" s="132" t="s">
        <v>146</v>
      </c>
    </row>
    <row r="103" spans="1:9">
      <c r="A103" s="133">
        <v>102</v>
      </c>
      <c r="B103" s="134" t="s">
        <v>1487</v>
      </c>
      <c r="C103" s="134" t="s">
        <v>456</v>
      </c>
      <c r="D103" s="133">
        <v>2005</v>
      </c>
      <c r="E103" s="135" t="s">
        <v>6</v>
      </c>
      <c r="F103" s="136" t="s">
        <v>1475</v>
      </c>
      <c r="G103" s="136" t="s">
        <v>1476</v>
      </c>
      <c r="H103" s="135" t="s">
        <v>252</v>
      </c>
      <c r="I103" s="132" t="s">
        <v>146</v>
      </c>
    </row>
    <row r="104" spans="1:9">
      <c r="A104" s="133">
        <v>103</v>
      </c>
      <c r="B104" s="134" t="s">
        <v>1486</v>
      </c>
      <c r="C104" s="134" t="s">
        <v>718</v>
      </c>
      <c r="D104" s="133">
        <v>2004</v>
      </c>
      <c r="E104" s="135" t="s">
        <v>7</v>
      </c>
      <c r="F104" s="136" t="s">
        <v>1475</v>
      </c>
      <c r="G104" s="136" t="s">
        <v>1476</v>
      </c>
      <c r="H104" s="135" t="s">
        <v>247</v>
      </c>
      <c r="I104" s="132" t="s">
        <v>146</v>
      </c>
    </row>
    <row r="105" spans="1:9">
      <c r="A105" s="133">
        <v>104</v>
      </c>
      <c r="B105" s="134" t="s">
        <v>1485</v>
      </c>
      <c r="C105" s="134" t="s">
        <v>255</v>
      </c>
      <c r="D105" s="133">
        <v>1974</v>
      </c>
      <c r="E105" s="135" t="s">
        <v>6</v>
      </c>
      <c r="F105" s="136" t="s">
        <v>1475</v>
      </c>
      <c r="G105" s="136" t="s">
        <v>1476</v>
      </c>
      <c r="H105" s="135" t="s">
        <v>283</v>
      </c>
      <c r="I105" s="132" t="s">
        <v>146</v>
      </c>
    </row>
    <row r="106" spans="1:9">
      <c r="A106" s="133">
        <v>105</v>
      </c>
      <c r="B106" s="134" t="s">
        <v>1484</v>
      </c>
      <c r="C106" s="134" t="s">
        <v>373</v>
      </c>
      <c r="D106" s="133">
        <v>1967</v>
      </c>
      <c r="E106" s="135" t="s">
        <v>7</v>
      </c>
      <c r="F106" s="136" t="s">
        <v>1475</v>
      </c>
      <c r="G106" s="136" t="s">
        <v>1476</v>
      </c>
      <c r="H106" s="135" t="s">
        <v>217</v>
      </c>
      <c r="I106" s="132" t="s">
        <v>146</v>
      </c>
    </row>
    <row r="107" spans="1:9">
      <c r="A107" s="133">
        <v>106</v>
      </c>
      <c r="B107" s="134" t="s">
        <v>1484</v>
      </c>
      <c r="C107" s="134" t="s">
        <v>339</v>
      </c>
      <c r="D107" s="133">
        <v>2004</v>
      </c>
      <c r="E107" s="135" t="s">
        <v>7</v>
      </c>
      <c r="F107" s="136" t="s">
        <v>1475</v>
      </c>
      <c r="G107" s="136" t="s">
        <v>1476</v>
      </c>
      <c r="H107" s="135" t="s">
        <v>247</v>
      </c>
      <c r="I107" s="132" t="s">
        <v>146</v>
      </c>
    </row>
    <row r="108" spans="1:9">
      <c r="A108" s="133">
        <v>107</v>
      </c>
      <c r="B108" s="134" t="s">
        <v>1484</v>
      </c>
      <c r="C108" s="134" t="s">
        <v>234</v>
      </c>
      <c r="D108" s="133">
        <v>2004</v>
      </c>
      <c r="E108" s="135" t="s">
        <v>7</v>
      </c>
      <c r="F108" s="136" t="s">
        <v>1475</v>
      </c>
      <c r="G108" s="136" t="s">
        <v>1476</v>
      </c>
      <c r="H108" s="135" t="s">
        <v>247</v>
      </c>
      <c r="I108" s="132" t="s">
        <v>146</v>
      </c>
    </row>
    <row r="109" spans="1:9">
      <c r="A109" s="133">
        <v>108</v>
      </c>
      <c r="B109" s="134" t="s">
        <v>1483</v>
      </c>
      <c r="C109" s="134" t="s">
        <v>847</v>
      </c>
      <c r="D109" s="133">
        <v>2000</v>
      </c>
      <c r="E109" s="135" t="s">
        <v>6</v>
      </c>
      <c r="F109" s="136" t="s">
        <v>1475</v>
      </c>
      <c r="G109" s="136" t="s">
        <v>1476</v>
      </c>
      <c r="H109" s="135" t="s">
        <v>392</v>
      </c>
      <c r="I109" s="132" t="s">
        <v>146</v>
      </c>
    </row>
    <row r="110" spans="1:9">
      <c r="A110" s="133">
        <v>109</v>
      </c>
      <c r="B110" s="134" t="s">
        <v>1482</v>
      </c>
      <c r="C110" s="134" t="s">
        <v>302</v>
      </c>
      <c r="D110" s="133">
        <v>2003</v>
      </c>
      <c r="E110" s="135" t="s">
        <v>7</v>
      </c>
      <c r="F110" s="136" t="s">
        <v>1475</v>
      </c>
      <c r="G110" s="136" t="s">
        <v>1476</v>
      </c>
      <c r="H110" s="135" t="s">
        <v>140</v>
      </c>
      <c r="I110" s="132" t="s">
        <v>146</v>
      </c>
    </row>
    <row r="111" spans="1:9">
      <c r="A111" s="133">
        <v>110</v>
      </c>
      <c r="B111" s="134" t="s">
        <v>1481</v>
      </c>
      <c r="C111" s="134" t="s">
        <v>416</v>
      </c>
      <c r="D111" s="133">
        <v>2004</v>
      </c>
      <c r="E111" s="135" t="s">
        <v>6</v>
      </c>
      <c r="F111" s="136" t="s">
        <v>1475</v>
      </c>
      <c r="G111" s="136" t="s">
        <v>1476</v>
      </c>
      <c r="H111" s="135" t="s">
        <v>602</v>
      </c>
      <c r="I111" s="132" t="s">
        <v>146</v>
      </c>
    </row>
    <row r="112" spans="1:9">
      <c r="A112" s="133">
        <v>111</v>
      </c>
      <c r="B112" s="134" t="s">
        <v>1480</v>
      </c>
      <c r="C112" s="134" t="s">
        <v>1479</v>
      </c>
      <c r="D112" s="133">
        <v>2003</v>
      </c>
      <c r="E112" s="135" t="s">
        <v>6</v>
      </c>
      <c r="F112" s="136" t="s">
        <v>1475</v>
      </c>
      <c r="G112" s="136" t="s">
        <v>1476</v>
      </c>
      <c r="H112" s="135" t="s">
        <v>130</v>
      </c>
      <c r="I112" s="132" t="s">
        <v>146</v>
      </c>
    </row>
    <row r="113" spans="1:9">
      <c r="A113" s="133">
        <v>112</v>
      </c>
      <c r="B113" s="134" t="s">
        <v>1478</v>
      </c>
      <c r="C113" s="134" t="s">
        <v>383</v>
      </c>
      <c r="D113" s="133">
        <v>2004</v>
      </c>
      <c r="E113" s="135" t="s">
        <v>7</v>
      </c>
      <c r="F113" s="136" t="s">
        <v>1475</v>
      </c>
      <c r="G113" s="136" t="s">
        <v>1476</v>
      </c>
      <c r="H113" s="135" t="s">
        <v>247</v>
      </c>
      <c r="I113" s="132" t="s">
        <v>146</v>
      </c>
    </row>
    <row r="114" spans="1:9">
      <c r="A114" s="133">
        <v>113</v>
      </c>
      <c r="B114" s="134" t="s">
        <v>1478</v>
      </c>
      <c r="C114" s="134" t="s">
        <v>327</v>
      </c>
      <c r="D114" s="133">
        <v>2007</v>
      </c>
      <c r="E114" s="135" t="s">
        <v>6</v>
      </c>
      <c r="F114" s="136" t="s">
        <v>1475</v>
      </c>
      <c r="G114" s="136" t="s">
        <v>1476</v>
      </c>
      <c r="H114" s="135" t="s">
        <v>257</v>
      </c>
      <c r="I114" s="132" t="s">
        <v>146</v>
      </c>
    </row>
    <row r="115" spans="1:9">
      <c r="A115" s="133">
        <v>114</v>
      </c>
      <c r="B115" s="134" t="s">
        <v>1477</v>
      </c>
      <c r="C115" s="134" t="s">
        <v>284</v>
      </c>
      <c r="D115" s="133">
        <v>1969</v>
      </c>
      <c r="E115" s="135" t="s">
        <v>6</v>
      </c>
      <c r="F115" s="136" t="s">
        <v>1475</v>
      </c>
      <c r="G115" s="136" t="s">
        <v>1476</v>
      </c>
      <c r="H115" s="135" t="s">
        <v>695</v>
      </c>
      <c r="I115" s="132" t="s">
        <v>146</v>
      </c>
    </row>
    <row r="116" spans="1:9">
      <c r="A116" s="133">
        <v>115</v>
      </c>
      <c r="B116" s="134" t="s">
        <v>1474</v>
      </c>
      <c r="C116" s="134" t="s">
        <v>327</v>
      </c>
      <c r="D116" s="133">
        <v>2004</v>
      </c>
      <c r="E116" s="135" t="s">
        <v>6</v>
      </c>
      <c r="F116" s="136" t="s">
        <v>1472</v>
      </c>
      <c r="G116" s="136" t="s">
        <v>1473</v>
      </c>
      <c r="H116" s="135" t="s">
        <v>602</v>
      </c>
      <c r="I116" s="132" t="s">
        <v>146</v>
      </c>
    </row>
    <row r="117" spans="1:9">
      <c r="A117" s="133">
        <v>116</v>
      </c>
      <c r="B117" s="134" t="s">
        <v>1471</v>
      </c>
      <c r="C117" s="134" t="s">
        <v>325</v>
      </c>
      <c r="D117" s="133">
        <v>1942</v>
      </c>
      <c r="E117" s="135" t="s">
        <v>7</v>
      </c>
      <c r="F117" s="136" t="s">
        <v>1466</v>
      </c>
      <c r="G117" s="136" t="s">
        <v>1467</v>
      </c>
      <c r="H117" s="135" t="s">
        <v>612</v>
      </c>
      <c r="I117" s="132" t="s">
        <v>146</v>
      </c>
    </row>
    <row r="118" spans="1:9">
      <c r="A118" s="133">
        <v>117</v>
      </c>
      <c r="B118" s="134" t="s">
        <v>1470</v>
      </c>
      <c r="C118" s="134" t="s">
        <v>424</v>
      </c>
      <c r="D118" s="133">
        <v>1980</v>
      </c>
      <c r="E118" s="135" t="s">
        <v>7</v>
      </c>
      <c r="F118" s="136" t="s">
        <v>1466</v>
      </c>
      <c r="G118" s="136" t="s">
        <v>1467</v>
      </c>
      <c r="H118" s="135" t="s">
        <v>226</v>
      </c>
      <c r="I118" s="132" t="s">
        <v>146</v>
      </c>
    </row>
    <row r="119" spans="1:9">
      <c r="A119" s="133">
        <v>118</v>
      </c>
      <c r="B119" s="134" t="s">
        <v>1469</v>
      </c>
      <c r="C119" s="134" t="s">
        <v>1468</v>
      </c>
      <c r="D119" s="133">
        <v>2002</v>
      </c>
      <c r="E119" s="135" t="s">
        <v>6</v>
      </c>
      <c r="F119" s="136" t="s">
        <v>1466</v>
      </c>
      <c r="G119" s="136" t="s">
        <v>1467</v>
      </c>
      <c r="H119" s="135" t="s">
        <v>130</v>
      </c>
      <c r="I119" s="132" t="s">
        <v>146</v>
      </c>
    </row>
    <row r="120" spans="1:9">
      <c r="A120" s="133">
        <v>119</v>
      </c>
      <c r="B120" s="134" t="s">
        <v>1465</v>
      </c>
      <c r="C120" s="134" t="s">
        <v>1464</v>
      </c>
      <c r="D120" s="133">
        <v>1956</v>
      </c>
      <c r="E120" s="135" t="s">
        <v>7</v>
      </c>
      <c r="F120" s="136" t="s">
        <v>1452</v>
      </c>
      <c r="G120" s="136" t="s">
        <v>1453</v>
      </c>
      <c r="H120" s="135" t="s">
        <v>199</v>
      </c>
      <c r="I120" s="132" t="s">
        <v>146</v>
      </c>
    </row>
    <row r="121" spans="1:9">
      <c r="A121" s="133">
        <v>120</v>
      </c>
      <c r="B121" s="134" t="s">
        <v>1463</v>
      </c>
      <c r="C121" s="134" t="s">
        <v>218</v>
      </c>
      <c r="D121" s="133">
        <v>1976</v>
      </c>
      <c r="E121" s="135" t="s">
        <v>7</v>
      </c>
      <c r="F121" s="136" t="s">
        <v>1452</v>
      </c>
      <c r="G121" s="136" t="s">
        <v>1453</v>
      </c>
      <c r="H121" s="135" t="s">
        <v>426</v>
      </c>
      <c r="I121" s="132" t="s">
        <v>146</v>
      </c>
    </row>
    <row r="122" spans="1:9">
      <c r="A122" s="133">
        <v>121</v>
      </c>
      <c r="B122" s="134" t="s">
        <v>1462</v>
      </c>
      <c r="C122" s="134" t="s">
        <v>785</v>
      </c>
      <c r="D122" s="133">
        <v>1963</v>
      </c>
      <c r="E122" s="135" t="s">
        <v>7</v>
      </c>
      <c r="F122" s="136" t="s">
        <v>1452</v>
      </c>
      <c r="G122" s="136" t="s">
        <v>1453</v>
      </c>
      <c r="H122" s="135" t="s">
        <v>217</v>
      </c>
      <c r="I122" s="132" t="s">
        <v>146</v>
      </c>
    </row>
    <row r="123" spans="1:9">
      <c r="A123" s="133">
        <v>122</v>
      </c>
      <c r="B123" s="134" t="s">
        <v>1461</v>
      </c>
      <c r="C123" s="134" t="s">
        <v>1359</v>
      </c>
      <c r="D123" s="133">
        <v>1955</v>
      </c>
      <c r="E123" s="135" t="s">
        <v>7</v>
      </c>
      <c r="F123" s="136" t="s">
        <v>1452</v>
      </c>
      <c r="G123" s="136" t="s">
        <v>1453</v>
      </c>
      <c r="H123" s="135" t="s">
        <v>199</v>
      </c>
      <c r="I123" s="132" t="s">
        <v>146</v>
      </c>
    </row>
    <row r="124" spans="1:9">
      <c r="A124" s="133">
        <v>123</v>
      </c>
      <c r="B124" s="134" t="s">
        <v>1460</v>
      </c>
      <c r="C124" s="134" t="s">
        <v>388</v>
      </c>
      <c r="D124" s="133">
        <v>1956</v>
      </c>
      <c r="E124" s="135" t="s">
        <v>7</v>
      </c>
      <c r="F124" s="136" t="s">
        <v>1452</v>
      </c>
      <c r="G124" s="136" t="s">
        <v>1453</v>
      </c>
      <c r="H124" s="135" t="s">
        <v>199</v>
      </c>
      <c r="I124" s="132" t="s">
        <v>146</v>
      </c>
    </row>
    <row r="125" spans="1:9">
      <c r="A125" s="133">
        <v>124</v>
      </c>
      <c r="B125" s="134" t="s">
        <v>1459</v>
      </c>
      <c r="C125" s="134" t="s">
        <v>1458</v>
      </c>
      <c r="D125" s="133">
        <v>1957</v>
      </c>
      <c r="E125" s="135" t="s">
        <v>7</v>
      </c>
      <c r="F125" s="136" t="s">
        <v>1452</v>
      </c>
      <c r="G125" s="136" t="s">
        <v>1453</v>
      </c>
      <c r="H125" s="135" t="s">
        <v>199</v>
      </c>
      <c r="I125" s="132" t="s">
        <v>146</v>
      </c>
    </row>
    <row r="126" spans="1:9">
      <c r="A126" s="133">
        <v>125</v>
      </c>
      <c r="B126" s="134" t="s">
        <v>1457</v>
      </c>
      <c r="C126" s="134" t="s">
        <v>461</v>
      </c>
      <c r="D126" s="133">
        <v>1971</v>
      </c>
      <c r="E126" s="135" t="s">
        <v>7</v>
      </c>
      <c r="F126" s="136" t="s">
        <v>1452</v>
      </c>
      <c r="G126" s="136" t="s">
        <v>1453</v>
      </c>
      <c r="H126" s="135" t="s">
        <v>333</v>
      </c>
      <c r="I126" s="132" t="s">
        <v>146</v>
      </c>
    </row>
    <row r="127" spans="1:9">
      <c r="A127" s="133">
        <v>126</v>
      </c>
      <c r="B127" s="134" t="s">
        <v>362</v>
      </c>
      <c r="C127" s="134" t="s">
        <v>195</v>
      </c>
      <c r="D127" s="133">
        <v>1985</v>
      </c>
      <c r="E127" s="135" t="s">
        <v>7</v>
      </c>
      <c r="F127" s="136" t="s">
        <v>1452</v>
      </c>
      <c r="G127" s="136" t="s">
        <v>1453</v>
      </c>
      <c r="H127" s="135" t="s">
        <v>360</v>
      </c>
      <c r="I127" s="132" t="s">
        <v>146</v>
      </c>
    </row>
    <row r="128" spans="1:9">
      <c r="A128" s="133">
        <v>127</v>
      </c>
      <c r="B128" s="134" t="s">
        <v>362</v>
      </c>
      <c r="C128" s="134" t="s">
        <v>718</v>
      </c>
      <c r="D128" s="133">
        <v>1956</v>
      </c>
      <c r="E128" s="135" t="s">
        <v>7</v>
      </c>
      <c r="F128" s="136" t="s">
        <v>1452</v>
      </c>
      <c r="G128" s="136" t="s">
        <v>1453</v>
      </c>
      <c r="H128" s="135" t="s">
        <v>199</v>
      </c>
      <c r="I128" s="132" t="s">
        <v>146</v>
      </c>
    </row>
    <row r="129" spans="1:9">
      <c r="A129" s="133">
        <v>128</v>
      </c>
      <c r="B129" s="134" t="s">
        <v>1455</v>
      </c>
      <c r="C129" s="134" t="s">
        <v>1456</v>
      </c>
      <c r="D129" s="133">
        <v>1965</v>
      </c>
      <c r="E129" s="135" t="s">
        <v>7</v>
      </c>
      <c r="F129" s="136" t="s">
        <v>1452</v>
      </c>
      <c r="G129" s="136" t="s">
        <v>1453</v>
      </c>
      <c r="H129" s="135" t="s">
        <v>217</v>
      </c>
      <c r="I129" s="132" t="s">
        <v>146</v>
      </c>
    </row>
    <row r="130" spans="1:9">
      <c r="A130" s="133">
        <v>129</v>
      </c>
      <c r="B130" s="134" t="s">
        <v>1455</v>
      </c>
      <c r="C130" s="134" t="s">
        <v>1454</v>
      </c>
      <c r="D130" s="133">
        <v>1971</v>
      </c>
      <c r="E130" s="135" t="s">
        <v>6</v>
      </c>
      <c r="F130" s="136" t="s">
        <v>1452</v>
      </c>
      <c r="G130" s="136" t="s">
        <v>1453</v>
      </c>
      <c r="H130" s="135" t="s">
        <v>695</v>
      </c>
      <c r="I130" s="132" t="s">
        <v>146</v>
      </c>
    </row>
    <row r="131" spans="1:9">
      <c r="A131" s="133">
        <v>130</v>
      </c>
      <c r="B131" s="134" t="s">
        <v>1451</v>
      </c>
      <c r="C131" s="134" t="s">
        <v>482</v>
      </c>
      <c r="D131" s="133">
        <v>2003</v>
      </c>
      <c r="E131" s="135" t="s">
        <v>6</v>
      </c>
      <c r="F131" s="136" t="s">
        <v>1437</v>
      </c>
      <c r="G131" s="136" t="s">
        <v>1438</v>
      </c>
      <c r="H131" s="135" t="s">
        <v>130</v>
      </c>
      <c r="I131" s="132" t="s">
        <v>146</v>
      </c>
    </row>
    <row r="132" spans="1:9">
      <c r="A132" s="133">
        <v>131</v>
      </c>
      <c r="B132" s="134" t="s">
        <v>1450</v>
      </c>
      <c r="C132" s="134" t="s">
        <v>1449</v>
      </c>
      <c r="D132" s="133">
        <v>1998</v>
      </c>
      <c r="E132" s="135" t="s">
        <v>7</v>
      </c>
      <c r="F132" s="136" t="s">
        <v>1437</v>
      </c>
      <c r="G132" s="136" t="s">
        <v>1438</v>
      </c>
      <c r="H132" s="135" t="s">
        <v>338</v>
      </c>
      <c r="I132" s="132" t="s">
        <v>146</v>
      </c>
    </row>
    <row r="133" spans="1:9">
      <c r="A133" s="133">
        <v>132</v>
      </c>
      <c r="B133" s="134" t="s">
        <v>489</v>
      </c>
      <c r="C133" s="134" t="s">
        <v>236</v>
      </c>
      <c r="D133" s="133">
        <v>2004</v>
      </c>
      <c r="E133" s="135" t="s">
        <v>7</v>
      </c>
      <c r="F133" s="136" t="s">
        <v>1437</v>
      </c>
      <c r="G133" s="136" t="s">
        <v>1438</v>
      </c>
      <c r="H133" s="135" t="s">
        <v>247</v>
      </c>
      <c r="I133" s="132" t="s">
        <v>146</v>
      </c>
    </row>
    <row r="134" spans="1:9">
      <c r="A134" s="133">
        <v>133</v>
      </c>
      <c r="B134" s="134" t="s">
        <v>1448</v>
      </c>
      <c r="C134" s="134" t="s">
        <v>1096</v>
      </c>
      <c r="D134" s="133">
        <v>2002</v>
      </c>
      <c r="E134" s="135" t="s">
        <v>7</v>
      </c>
      <c r="F134" s="136" t="s">
        <v>1437</v>
      </c>
      <c r="G134" s="136" t="s">
        <v>1438</v>
      </c>
      <c r="H134" s="135" t="s">
        <v>140</v>
      </c>
      <c r="I134" s="132" t="s">
        <v>146</v>
      </c>
    </row>
    <row r="135" spans="1:9">
      <c r="A135" s="133">
        <v>134</v>
      </c>
      <c r="B135" s="134" t="s">
        <v>1447</v>
      </c>
      <c r="C135" s="134" t="s">
        <v>614</v>
      </c>
      <c r="D135" s="133">
        <v>2004</v>
      </c>
      <c r="E135" s="135" t="s">
        <v>7</v>
      </c>
      <c r="F135" s="136" t="s">
        <v>1437</v>
      </c>
      <c r="G135" s="136" t="s">
        <v>1438</v>
      </c>
      <c r="H135" s="135" t="s">
        <v>247</v>
      </c>
      <c r="I135" s="132" t="s">
        <v>146</v>
      </c>
    </row>
    <row r="136" spans="1:9">
      <c r="A136" s="133">
        <v>135</v>
      </c>
      <c r="B136" s="134" t="s">
        <v>1447</v>
      </c>
      <c r="C136" s="134" t="s">
        <v>478</v>
      </c>
      <c r="D136" s="133">
        <v>2007</v>
      </c>
      <c r="E136" s="135" t="s">
        <v>7</v>
      </c>
      <c r="F136" s="136" t="s">
        <v>1437</v>
      </c>
      <c r="G136" s="136" t="s">
        <v>1438</v>
      </c>
      <c r="H136" s="135" t="s">
        <v>233</v>
      </c>
      <c r="I136" s="132" t="s">
        <v>146</v>
      </c>
    </row>
    <row r="137" spans="1:9">
      <c r="A137" s="133">
        <v>136</v>
      </c>
      <c r="B137" s="134" t="s">
        <v>1446</v>
      </c>
      <c r="C137" s="134" t="s">
        <v>847</v>
      </c>
      <c r="D137" s="133">
        <v>1996</v>
      </c>
      <c r="E137" s="135" t="s">
        <v>6</v>
      </c>
      <c r="F137" s="136" t="s">
        <v>1437</v>
      </c>
      <c r="G137" s="136" t="s">
        <v>1438</v>
      </c>
      <c r="H137" s="135" t="s">
        <v>343</v>
      </c>
      <c r="I137" s="132" t="s">
        <v>146</v>
      </c>
    </row>
    <row r="138" spans="1:9">
      <c r="A138" s="133">
        <v>137</v>
      </c>
      <c r="B138" s="134" t="s">
        <v>1445</v>
      </c>
      <c r="C138" s="134" t="s">
        <v>280</v>
      </c>
      <c r="D138" s="133">
        <v>2003</v>
      </c>
      <c r="E138" s="135" t="s">
        <v>6</v>
      </c>
      <c r="F138" s="136" t="s">
        <v>1437</v>
      </c>
      <c r="G138" s="136" t="s">
        <v>1438</v>
      </c>
      <c r="H138" s="135" t="s">
        <v>130</v>
      </c>
      <c r="I138" s="132" t="s">
        <v>146</v>
      </c>
    </row>
    <row r="139" spans="1:9">
      <c r="A139" s="133">
        <v>138</v>
      </c>
      <c r="B139" s="134" t="s">
        <v>1445</v>
      </c>
      <c r="C139" s="134" t="s">
        <v>1444</v>
      </c>
      <c r="D139" s="133">
        <v>2007</v>
      </c>
      <c r="E139" s="135" t="s">
        <v>7</v>
      </c>
      <c r="F139" s="136" t="s">
        <v>1437</v>
      </c>
      <c r="G139" s="136" t="s">
        <v>1438</v>
      </c>
      <c r="H139" s="135" t="s">
        <v>233</v>
      </c>
      <c r="I139" s="132" t="s">
        <v>146</v>
      </c>
    </row>
    <row r="140" spans="1:9">
      <c r="A140" s="133">
        <v>139</v>
      </c>
      <c r="B140" s="134" t="s">
        <v>1443</v>
      </c>
      <c r="C140" s="134" t="s">
        <v>243</v>
      </c>
      <c r="D140" s="133">
        <v>2001</v>
      </c>
      <c r="E140" s="135" t="s">
        <v>7</v>
      </c>
      <c r="F140" s="136" t="s">
        <v>1437</v>
      </c>
      <c r="G140" s="136" t="s">
        <v>1438</v>
      </c>
      <c r="H140" s="135" t="s">
        <v>346</v>
      </c>
      <c r="I140" s="132" t="s">
        <v>146</v>
      </c>
    </row>
    <row r="141" spans="1:9">
      <c r="A141" s="133">
        <v>140</v>
      </c>
      <c r="B141" s="134" t="s">
        <v>611</v>
      </c>
      <c r="C141" s="134" t="s">
        <v>236</v>
      </c>
      <c r="D141" s="133">
        <v>2002</v>
      </c>
      <c r="E141" s="135" t="s">
        <v>7</v>
      </c>
      <c r="F141" s="136" t="s">
        <v>1437</v>
      </c>
      <c r="G141" s="136" t="s">
        <v>1438</v>
      </c>
      <c r="H141" s="135" t="s">
        <v>140</v>
      </c>
      <c r="I141" s="132" t="s">
        <v>146</v>
      </c>
    </row>
    <row r="142" spans="1:9">
      <c r="A142" s="133">
        <v>141</v>
      </c>
      <c r="B142" s="134" t="s">
        <v>1442</v>
      </c>
      <c r="C142" s="134" t="s">
        <v>1441</v>
      </c>
      <c r="D142" s="133">
        <v>2001</v>
      </c>
      <c r="E142" s="135" t="s">
        <v>7</v>
      </c>
      <c r="F142" s="136" t="s">
        <v>1437</v>
      </c>
      <c r="G142" s="136" t="s">
        <v>1438</v>
      </c>
      <c r="H142" s="135" t="s">
        <v>346</v>
      </c>
      <c r="I142" s="132" t="s">
        <v>146</v>
      </c>
    </row>
    <row r="143" spans="1:9">
      <c r="A143" s="133">
        <v>142</v>
      </c>
      <c r="B143" s="134" t="s">
        <v>1440</v>
      </c>
      <c r="C143" s="134" t="s">
        <v>549</v>
      </c>
      <c r="D143" s="133">
        <v>2003</v>
      </c>
      <c r="E143" s="135" t="s">
        <v>7</v>
      </c>
      <c r="F143" s="136" t="s">
        <v>1437</v>
      </c>
      <c r="G143" s="136" t="s">
        <v>1438</v>
      </c>
      <c r="H143" s="135" t="s">
        <v>140</v>
      </c>
      <c r="I143" s="132" t="s">
        <v>146</v>
      </c>
    </row>
    <row r="144" spans="1:9">
      <c r="A144" s="133">
        <v>143</v>
      </c>
      <c r="B144" s="134" t="s">
        <v>1439</v>
      </c>
      <c r="C144" s="134" t="s">
        <v>549</v>
      </c>
      <c r="D144" s="133">
        <v>2004</v>
      </c>
      <c r="E144" s="135" t="s">
        <v>7</v>
      </c>
      <c r="F144" s="136" t="s">
        <v>1437</v>
      </c>
      <c r="G144" s="136" t="s">
        <v>1438</v>
      </c>
      <c r="H144" s="135" t="s">
        <v>247</v>
      </c>
      <c r="I144" s="132" t="s">
        <v>146</v>
      </c>
    </row>
    <row r="145" spans="1:9">
      <c r="A145" s="133">
        <v>144</v>
      </c>
      <c r="B145" s="134" t="s">
        <v>511</v>
      </c>
      <c r="C145" s="134" t="s">
        <v>736</v>
      </c>
      <c r="D145" s="133">
        <v>1958</v>
      </c>
      <c r="E145" s="135" t="s">
        <v>7</v>
      </c>
      <c r="F145" s="136" t="s">
        <v>1433</v>
      </c>
      <c r="G145" s="136" t="s">
        <v>1434</v>
      </c>
      <c r="H145" s="135" t="s">
        <v>266</v>
      </c>
      <c r="I145" s="132" t="s">
        <v>146</v>
      </c>
    </row>
    <row r="146" spans="1:9">
      <c r="A146" s="133">
        <v>145</v>
      </c>
      <c r="B146" s="134" t="s">
        <v>1436</v>
      </c>
      <c r="C146" s="134" t="s">
        <v>1435</v>
      </c>
      <c r="D146" s="133">
        <v>1955</v>
      </c>
      <c r="E146" s="135" t="s">
        <v>6</v>
      </c>
      <c r="F146" s="136" t="s">
        <v>1433</v>
      </c>
      <c r="G146" s="136" t="s">
        <v>1434</v>
      </c>
      <c r="H146" s="135" t="s">
        <v>528</v>
      </c>
      <c r="I146" s="132" t="s">
        <v>146</v>
      </c>
    </row>
    <row r="147" spans="1:9">
      <c r="A147" s="133">
        <v>146</v>
      </c>
      <c r="B147" s="134" t="s">
        <v>1343</v>
      </c>
      <c r="C147" s="134" t="s">
        <v>1319</v>
      </c>
      <c r="D147" s="133">
        <v>1963</v>
      </c>
      <c r="E147" s="135" t="s">
        <v>6</v>
      </c>
      <c r="F147" s="136" t="s">
        <v>1397</v>
      </c>
      <c r="G147" s="136" t="s">
        <v>1398</v>
      </c>
      <c r="H147" s="135" t="s">
        <v>214</v>
      </c>
      <c r="I147" s="132" t="s">
        <v>146</v>
      </c>
    </row>
    <row r="148" spans="1:9">
      <c r="A148" s="133">
        <v>147</v>
      </c>
      <c r="B148" s="134" t="s">
        <v>1432</v>
      </c>
      <c r="C148" s="134" t="s">
        <v>383</v>
      </c>
      <c r="D148" s="133">
        <v>2003</v>
      </c>
      <c r="E148" s="135" t="s">
        <v>7</v>
      </c>
      <c r="F148" s="136" t="s">
        <v>1397</v>
      </c>
      <c r="G148" s="136" t="s">
        <v>1398</v>
      </c>
      <c r="H148" s="135" t="s">
        <v>140</v>
      </c>
      <c r="I148" s="132" t="s">
        <v>146</v>
      </c>
    </row>
    <row r="149" spans="1:9">
      <c r="A149" s="133">
        <v>148</v>
      </c>
      <c r="B149" s="134" t="s">
        <v>1431</v>
      </c>
      <c r="C149" s="134" t="s">
        <v>325</v>
      </c>
      <c r="D149" s="133">
        <v>1997</v>
      </c>
      <c r="E149" s="135" t="s">
        <v>7</v>
      </c>
      <c r="F149" s="136" t="s">
        <v>1397</v>
      </c>
      <c r="G149" s="136" t="s">
        <v>1398</v>
      </c>
      <c r="H149" s="135" t="s">
        <v>324</v>
      </c>
      <c r="I149" s="132" t="s">
        <v>146</v>
      </c>
    </row>
    <row r="150" spans="1:9">
      <c r="A150" s="133">
        <v>149</v>
      </c>
      <c r="B150" s="134" t="s">
        <v>1430</v>
      </c>
      <c r="C150" s="134" t="s">
        <v>1429</v>
      </c>
      <c r="D150" s="133">
        <v>1965</v>
      </c>
      <c r="E150" s="135" t="s">
        <v>7</v>
      </c>
      <c r="F150" s="136" t="s">
        <v>1397</v>
      </c>
      <c r="G150" s="136" t="s">
        <v>1398</v>
      </c>
      <c r="H150" s="135" t="s">
        <v>217</v>
      </c>
      <c r="I150" s="132" t="s">
        <v>146</v>
      </c>
    </row>
    <row r="151" spans="1:9">
      <c r="A151" s="133">
        <v>150</v>
      </c>
      <c r="B151" s="134" t="s">
        <v>1428</v>
      </c>
      <c r="C151" s="134" t="s">
        <v>584</v>
      </c>
      <c r="D151" s="133">
        <v>1970</v>
      </c>
      <c r="E151" s="135" t="s">
        <v>6</v>
      </c>
      <c r="F151" s="136" t="s">
        <v>1397</v>
      </c>
      <c r="G151" s="136" t="s">
        <v>1398</v>
      </c>
      <c r="H151" s="135" t="s">
        <v>695</v>
      </c>
      <c r="I151" s="132" t="s">
        <v>146</v>
      </c>
    </row>
    <row r="152" spans="1:9">
      <c r="A152" s="133">
        <v>151</v>
      </c>
      <c r="B152" s="134" t="s">
        <v>1427</v>
      </c>
      <c r="C152" s="134" t="s">
        <v>413</v>
      </c>
      <c r="D152" s="133">
        <v>2002</v>
      </c>
      <c r="E152" s="135" t="s">
        <v>7</v>
      </c>
      <c r="F152" s="136" t="s">
        <v>1397</v>
      </c>
      <c r="G152" s="136" t="s">
        <v>1398</v>
      </c>
      <c r="H152" s="135" t="s">
        <v>140</v>
      </c>
      <c r="I152" s="132" t="s">
        <v>146</v>
      </c>
    </row>
    <row r="153" spans="1:9">
      <c r="A153" s="133">
        <v>152</v>
      </c>
      <c r="B153" s="134" t="s">
        <v>1426</v>
      </c>
      <c r="C153" s="134" t="s">
        <v>995</v>
      </c>
      <c r="D153" s="133">
        <v>1964</v>
      </c>
      <c r="E153" s="135" t="s">
        <v>6</v>
      </c>
      <c r="F153" s="136" t="s">
        <v>1397</v>
      </c>
      <c r="G153" s="136" t="s">
        <v>1398</v>
      </c>
      <c r="H153" s="135" t="s">
        <v>214</v>
      </c>
      <c r="I153" s="132" t="s">
        <v>146</v>
      </c>
    </row>
    <row r="154" spans="1:9">
      <c r="A154" s="133">
        <v>153</v>
      </c>
      <c r="B154" s="134" t="s">
        <v>1425</v>
      </c>
      <c r="C154" s="134" t="s">
        <v>539</v>
      </c>
      <c r="D154" s="133">
        <v>1964</v>
      </c>
      <c r="E154" s="135" t="s">
        <v>7</v>
      </c>
      <c r="F154" s="136" t="s">
        <v>1397</v>
      </c>
      <c r="G154" s="136" t="s">
        <v>1398</v>
      </c>
      <c r="H154" s="135" t="s">
        <v>217</v>
      </c>
      <c r="I154" s="132" t="s">
        <v>146</v>
      </c>
    </row>
    <row r="155" spans="1:9">
      <c r="A155" s="133">
        <v>154</v>
      </c>
      <c r="B155" s="134" t="s">
        <v>1424</v>
      </c>
      <c r="C155" s="134" t="s">
        <v>1115</v>
      </c>
      <c r="D155" s="133">
        <v>2002</v>
      </c>
      <c r="E155" s="135" t="s">
        <v>6</v>
      </c>
      <c r="F155" s="136" t="s">
        <v>1397</v>
      </c>
      <c r="G155" s="136" t="s">
        <v>1398</v>
      </c>
      <c r="H155" s="135" t="s">
        <v>130</v>
      </c>
      <c r="I155" s="132" t="s">
        <v>146</v>
      </c>
    </row>
    <row r="156" spans="1:9">
      <c r="A156" s="133">
        <v>155</v>
      </c>
      <c r="B156" s="134" t="s">
        <v>1423</v>
      </c>
      <c r="C156" s="134" t="s">
        <v>1422</v>
      </c>
      <c r="D156" s="133">
        <v>2003</v>
      </c>
      <c r="E156" s="135" t="s">
        <v>6</v>
      </c>
      <c r="F156" s="136" t="s">
        <v>1397</v>
      </c>
      <c r="G156" s="136" t="s">
        <v>1398</v>
      </c>
      <c r="H156" s="135" t="s">
        <v>130</v>
      </c>
      <c r="I156" s="132" t="s">
        <v>146</v>
      </c>
    </row>
    <row r="157" spans="1:9">
      <c r="A157" s="133">
        <v>156</v>
      </c>
      <c r="B157" s="134" t="s">
        <v>1421</v>
      </c>
      <c r="C157" s="134" t="s">
        <v>504</v>
      </c>
      <c r="D157" s="133">
        <v>2001</v>
      </c>
      <c r="E157" s="135" t="s">
        <v>6</v>
      </c>
      <c r="F157" s="136" t="s">
        <v>1397</v>
      </c>
      <c r="G157" s="136" t="s">
        <v>1398</v>
      </c>
      <c r="H157" s="135" t="s">
        <v>392</v>
      </c>
      <c r="I157" s="132" t="s">
        <v>146</v>
      </c>
    </row>
    <row r="158" spans="1:9">
      <c r="A158" s="133">
        <v>157</v>
      </c>
      <c r="B158" s="134" t="s">
        <v>1420</v>
      </c>
      <c r="C158" s="134" t="s">
        <v>234</v>
      </c>
      <c r="D158" s="133">
        <v>1965</v>
      </c>
      <c r="E158" s="135" t="s">
        <v>7</v>
      </c>
      <c r="F158" s="136" t="s">
        <v>1397</v>
      </c>
      <c r="G158" s="136" t="s">
        <v>1398</v>
      </c>
      <c r="H158" s="135" t="s">
        <v>217</v>
      </c>
      <c r="I158" s="132" t="s">
        <v>146</v>
      </c>
    </row>
    <row r="159" spans="1:9">
      <c r="A159" s="133">
        <v>158</v>
      </c>
      <c r="B159" s="134" t="s">
        <v>1419</v>
      </c>
      <c r="C159" s="134" t="s">
        <v>1027</v>
      </c>
      <c r="D159" s="133">
        <v>2004</v>
      </c>
      <c r="E159" s="135" t="s">
        <v>6</v>
      </c>
      <c r="F159" s="136" t="s">
        <v>1397</v>
      </c>
      <c r="G159" s="136" t="s">
        <v>1398</v>
      </c>
      <c r="H159" s="135" t="s">
        <v>602</v>
      </c>
      <c r="I159" s="132" t="s">
        <v>146</v>
      </c>
    </row>
    <row r="160" spans="1:9">
      <c r="A160" s="133">
        <v>159</v>
      </c>
      <c r="B160" s="134" t="s">
        <v>1418</v>
      </c>
      <c r="C160" s="134" t="s">
        <v>795</v>
      </c>
      <c r="D160" s="133">
        <v>1971</v>
      </c>
      <c r="E160" s="135" t="s">
        <v>6</v>
      </c>
      <c r="F160" s="136" t="s">
        <v>1397</v>
      </c>
      <c r="G160" s="136" t="s">
        <v>1398</v>
      </c>
      <c r="H160" s="135" t="s">
        <v>695</v>
      </c>
      <c r="I160" s="132" t="s">
        <v>146</v>
      </c>
    </row>
    <row r="161" spans="1:9">
      <c r="A161" s="133">
        <v>160</v>
      </c>
      <c r="B161" s="134" t="s">
        <v>1417</v>
      </c>
      <c r="C161" s="134" t="s">
        <v>195</v>
      </c>
      <c r="D161" s="133">
        <v>2005</v>
      </c>
      <c r="E161" s="135" t="s">
        <v>7</v>
      </c>
      <c r="F161" s="136" t="s">
        <v>1397</v>
      </c>
      <c r="G161" s="136" t="s">
        <v>1398</v>
      </c>
      <c r="H161" s="135" t="s">
        <v>306</v>
      </c>
      <c r="I161" s="132" t="s">
        <v>146</v>
      </c>
    </row>
    <row r="162" spans="1:9">
      <c r="A162" s="133">
        <v>161</v>
      </c>
      <c r="B162" s="134" t="s">
        <v>1417</v>
      </c>
      <c r="C162" s="134" t="s">
        <v>649</v>
      </c>
      <c r="D162" s="133">
        <v>1958</v>
      </c>
      <c r="E162" s="135" t="s">
        <v>7</v>
      </c>
      <c r="F162" s="136" t="s">
        <v>1397</v>
      </c>
      <c r="G162" s="136" t="s">
        <v>1398</v>
      </c>
      <c r="H162" s="135" t="s">
        <v>266</v>
      </c>
      <c r="I162" s="132" t="s">
        <v>146</v>
      </c>
    </row>
    <row r="163" spans="1:9">
      <c r="A163" s="133">
        <v>162</v>
      </c>
      <c r="B163" s="134" t="s">
        <v>1416</v>
      </c>
      <c r="C163" s="134" t="s">
        <v>728</v>
      </c>
      <c r="D163" s="133">
        <v>1956</v>
      </c>
      <c r="E163" s="135" t="s">
        <v>7</v>
      </c>
      <c r="F163" s="136" t="s">
        <v>1397</v>
      </c>
      <c r="G163" s="136" t="s">
        <v>1398</v>
      </c>
      <c r="H163" s="135" t="s">
        <v>199</v>
      </c>
      <c r="I163" s="132" t="s">
        <v>146</v>
      </c>
    </row>
    <row r="164" spans="1:9">
      <c r="A164" s="133">
        <v>163</v>
      </c>
      <c r="B164" s="134" t="s">
        <v>1415</v>
      </c>
      <c r="C164" s="134" t="s">
        <v>413</v>
      </c>
      <c r="D164" s="133">
        <v>1992</v>
      </c>
      <c r="E164" s="135" t="s">
        <v>7</v>
      </c>
      <c r="F164" s="136" t="s">
        <v>1397</v>
      </c>
      <c r="G164" s="136" t="s">
        <v>1398</v>
      </c>
      <c r="H164" s="135" t="s">
        <v>363</v>
      </c>
      <c r="I164" s="132" t="s">
        <v>146</v>
      </c>
    </row>
    <row r="165" spans="1:9">
      <c r="A165" s="133">
        <v>164</v>
      </c>
      <c r="B165" s="134" t="s">
        <v>1414</v>
      </c>
      <c r="C165" s="134" t="s">
        <v>1413</v>
      </c>
      <c r="D165" s="133">
        <v>2004</v>
      </c>
      <c r="E165" s="135" t="s">
        <v>6</v>
      </c>
      <c r="F165" s="136" t="s">
        <v>1397</v>
      </c>
      <c r="G165" s="136" t="s">
        <v>1398</v>
      </c>
      <c r="H165" s="135" t="s">
        <v>602</v>
      </c>
      <c r="I165" s="132" t="s">
        <v>146</v>
      </c>
    </row>
    <row r="166" spans="1:9">
      <c r="A166" s="133">
        <v>165</v>
      </c>
      <c r="B166" s="134" t="s">
        <v>1412</v>
      </c>
      <c r="C166" s="134" t="s">
        <v>461</v>
      </c>
      <c r="D166" s="133">
        <v>1991</v>
      </c>
      <c r="E166" s="135" t="s">
        <v>7</v>
      </c>
      <c r="F166" s="136" t="s">
        <v>1397</v>
      </c>
      <c r="G166" s="136" t="s">
        <v>1398</v>
      </c>
      <c r="H166" s="135" t="s">
        <v>363</v>
      </c>
      <c r="I166" s="132" t="s">
        <v>146</v>
      </c>
    </row>
    <row r="167" spans="1:9">
      <c r="A167" s="133">
        <v>166</v>
      </c>
      <c r="B167" s="134" t="s">
        <v>1412</v>
      </c>
      <c r="C167" s="134" t="s">
        <v>417</v>
      </c>
      <c r="D167" s="133">
        <v>1963</v>
      </c>
      <c r="E167" s="135" t="s">
        <v>7</v>
      </c>
      <c r="F167" s="136" t="s">
        <v>1397</v>
      </c>
      <c r="G167" s="136" t="s">
        <v>1398</v>
      </c>
      <c r="H167" s="135" t="s">
        <v>217</v>
      </c>
      <c r="I167" s="132" t="s">
        <v>146</v>
      </c>
    </row>
    <row r="168" spans="1:9">
      <c r="A168" s="133">
        <v>167</v>
      </c>
      <c r="B168" s="134" t="s">
        <v>1411</v>
      </c>
      <c r="C168" s="134" t="s">
        <v>218</v>
      </c>
      <c r="D168" s="133">
        <v>1997</v>
      </c>
      <c r="E168" s="135" t="s">
        <v>7</v>
      </c>
      <c r="F168" s="136" t="s">
        <v>1397</v>
      </c>
      <c r="G168" s="136" t="s">
        <v>1398</v>
      </c>
      <c r="H168" s="135" t="s">
        <v>324</v>
      </c>
      <c r="I168" s="132" t="s">
        <v>146</v>
      </c>
    </row>
    <row r="169" spans="1:9">
      <c r="A169" s="133">
        <v>168</v>
      </c>
      <c r="B169" s="134" t="s">
        <v>1410</v>
      </c>
      <c r="C169" s="134" t="s">
        <v>218</v>
      </c>
      <c r="D169" s="133">
        <v>1999</v>
      </c>
      <c r="E169" s="135" t="s">
        <v>7</v>
      </c>
      <c r="F169" s="136" t="s">
        <v>1397</v>
      </c>
      <c r="G169" s="136" t="s">
        <v>1398</v>
      </c>
      <c r="H169" s="135" t="s">
        <v>338</v>
      </c>
      <c r="I169" s="132" t="s">
        <v>146</v>
      </c>
    </row>
    <row r="170" spans="1:9">
      <c r="A170" s="133">
        <v>169</v>
      </c>
      <c r="B170" s="134" t="s">
        <v>1409</v>
      </c>
      <c r="C170" s="134" t="s">
        <v>1408</v>
      </c>
      <c r="D170" s="133">
        <v>1968</v>
      </c>
      <c r="E170" s="135" t="s">
        <v>7</v>
      </c>
      <c r="F170" s="136" t="s">
        <v>1397</v>
      </c>
      <c r="G170" s="136" t="s">
        <v>1398</v>
      </c>
      <c r="H170" s="135" t="s">
        <v>333</v>
      </c>
      <c r="I170" s="132" t="s">
        <v>146</v>
      </c>
    </row>
    <row r="171" spans="1:9">
      <c r="A171" s="133">
        <v>170</v>
      </c>
      <c r="B171" s="134" t="s">
        <v>1407</v>
      </c>
      <c r="C171" s="134" t="s">
        <v>736</v>
      </c>
      <c r="D171" s="133">
        <v>2003</v>
      </c>
      <c r="E171" s="135" t="s">
        <v>7</v>
      </c>
      <c r="F171" s="136" t="s">
        <v>1397</v>
      </c>
      <c r="G171" s="136" t="s">
        <v>1398</v>
      </c>
      <c r="H171" s="135" t="s">
        <v>140</v>
      </c>
      <c r="I171" s="132" t="s">
        <v>146</v>
      </c>
    </row>
    <row r="172" spans="1:9">
      <c r="A172" s="133">
        <v>171</v>
      </c>
      <c r="B172" s="134" t="s">
        <v>1406</v>
      </c>
      <c r="C172" s="134" t="s">
        <v>393</v>
      </c>
      <c r="D172" s="133">
        <v>1995</v>
      </c>
      <c r="E172" s="135" t="s">
        <v>6</v>
      </c>
      <c r="F172" s="136" t="s">
        <v>1397</v>
      </c>
      <c r="G172" s="136" t="s">
        <v>1398</v>
      </c>
      <c r="H172" s="135" t="s">
        <v>343</v>
      </c>
      <c r="I172" s="132" t="s">
        <v>146</v>
      </c>
    </row>
    <row r="173" spans="1:9">
      <c r="A173" s="133">
        <v>172</v>
      </c>
      <c r="B173" s="134" t="s">
        <v>1405</v>
      </c>
      <c r="C173" s="134" t="s">
        <v>264</v>
      </c>
      <c r="D173" s="133">
        <v>2002</v>
      </c>
      <c r="E173" s="135" t="s">
        <v>7</v>
      </c>
      <c r="F173" s="136" t="s">
        <v>1397</v>
      </c>
      <c r="G173" s="136" t="s">
        <v>1398</v>
      </c>
      <c r="H173" s="135" t="s">
        <v>140</v>
      </c>
      <c r="I173" s="132" t="s">
        <v>146</v>
      </c>
    </row>
    <row r="174" spans="1:9">
      <c r="A174" s="133">
        <v>173</v>
      </c>
      <c r="B174" s="134" t="s">
        <v>1404</v>
      </c>
      <c r="C174" s="134" t="s">
        <v>1403</v>
      </c>
      <c r="D174" s="133">
        <v>1975</v>
      </c>
      <c r="E174" s="135" t="s">
        <v>6</v>
      </c>
      <c r="F174" s="136" t="s">
        <v>1397</v>
      </c>
      <c r="G174" s="136" t="s">
        <v>1398</v>
      </c>
      <c r="H174" s="135" t="s">
        <v>283</v>
      </c>
      <c r="I174" s="132" t="s">
        <v>146</v>
      </c>
    </row>
    <row r="175" spans="1:9">
      <c r="A175" s="133">
        <v>174</v>
      </c>
      <c r="B175" s="134" t="s">
        <v>1402</v>
      </c>
      <c r="C175" s="134" t="s">
        <v>713</v>
      </c>
      <c r="D175" s="133">
        <v>1968</v>
      </c>
      <c r="E175" s="135" t="s">
        <v>7</v>
      </c>
      <c r="F175" s="136" t="s">
        <v>1397</v>
      </c>
      <c r="G175" s="136" t="s">
        <v>1398</v>
      </c>
      <c r="H175" s="135" t="s">
        <v>333</v>
      </c>
      <c r="I175" s="132" t="s">
        <v>146</v>
      </c>
    </row>
    <row r="176" spans="1:9">
      <c r="A176" s="133">
        <v>175</v>
      </c>
      <c r="B176" s="134" t="s">
        <v>1401</v>
      </c>
      <c r="C176" s="134" t="s">
        <v>218</v>
      </c>
      <c r="D176" s="133">
        <v>2003</v>
      </c>
      <c r="E176" s="135" t="s">
        <v>7</v>
      </c>
      <c r="F176" s="136" t="s">
        <v>1397</v>
      </c>
      <c r="G176" s="136" t="s">
        <v>1398</v>
      </c>
      <c r="H176" s="135" t="s">
        <v>140</v>
      </c>
      <c r="I176" s="132" t="s">
        <v>146</v>
      </c>
    </row>
    <row r="177" spans="1:9">
      <c r="A177" s="133">
        <v>176</v>
      </c>
      <c r="B177" s="134" t="s">
        <v>1400</v>
      </c>
      <c r="C177" s="134" t="s">
        <v>1399</v>
      </c>
      <c r="D177" s="133">
        <v>1965</v>
      </c>
      <c r="E177" s="135" t="s">
        <v>6</v>
      </c>
      <c r="F177" s="136" t="s">
        <v>1397</v>
      </c>
      <c r="G177" s="136" t="s">
        <v>1398</v>
      </c>
      <c r="H177" s="135" t="s">
        <v>214</v>
      </c>
      <c r="I177" s="132" t="s">
        <v>146</v>
      </c>
    </row>
    <row r="178" spans="1:9">
      <c r="A178" s="133">
        <v>177</v>
      </c>
      <c r="B178" s="134" t="s">
        <v>1396</v>
      </c>
      <c r="C178" s="134" t="s">
        <v>417</v>
      </c>
      <c r="D178" s="133">
        <v>2000</v>
      </c>
      <c r="E178" s="135" t="s">
        <v>7</v>
      </c>
      <c r="F178" s="136" t="s">
        <v>1354</v>
      </c>
      <c r="G178" s="136" t="s">
        <v>1355</v>
      </c>
      <c r="H178" s="135" t="s">
        <v>346</v>
      </c>
      <c r="I178" s="132" t="s">
        <v>146</v>
      </c>
    </row>
    <row r="179" spans="1:9">
      <c r="A179" s="133">
        <v>178</v>
      </c>
      <c r="B179" s="134" t="s">
        <v>1396</v>
      </c>
      <c r="C179" s="134" t="s">
        <v>792</v>
      </c>
      <c r="D179" s="133">
        <v>1961</v>
      </c>
      <c r="E179" s="135" t="s">
        <v>7</v>
      </c>
      <c r="F179" s="136" t="s">
        <v>1354</v>
      </c>
      <c r="G179" s="136" t="s">
        <v>1355</v>
      </c>
      <c r="H179" s="135" t="s">
        <v>266</v>
      </c>
      <c r="I179" s="132" t="s">
        <v>146</v>
      </c>
    </row>
    <row r="180" spans="1:9">
      <c r="A180" s="133">
        <v>179</v>
      </c>
      <c r="B180" s="134" t="s">
        <v>1394</v>
      </c>
      <c r="C180" s="134" t="s">
        <v>1395</v>
      </c>
      <c r="D180" s="133">
        <v>2006</v>
      </c>
      <c r="E180" s="135" t="s">
        <v>7</v>
      </c>
      <c r="F180" s="136" t="s">
        <v>1354</v>
      </c>
      <c r="G180" s="136" t="s">
        <v>1355</v>
      </c>
      <c r="H180" s="135" t="s">
        <v>233</v>
      </c>
      <c r="I180" s="132" t="s">
        <v>146</v>
      </c>
    </row>
    <row r="181" spans="1:9">
      <c r="A181" s="133">
        <v>180</v>
      </c>
      <c r="B181" s="134" t="s">
        <v>1394</v>
      </c>
      <c r="C181" s="134" t="s">
        <v>236</v>
      </c>
      <c r="D181" s="133">
        <v>1963</v>
      </c>
      <c r="E181" s="135" t="s">
        <v>7</v>
      </c>
      <c r="F181" s="136" t="s">
        <v>1354</v>
      </c>
      <c r="G181" s="136" t="s">
        <v>1355</v>
      </c>
      <c r="H181" s="135" t="s">
        <v>217</v>
      </c>
      <c r="I181" s="132" t="s">
        <v>146</v>
      </c>
    </row>
    <row r="182" spans="1:9">
      <c r="A182" s="133">
        <v>181</v>
      </c>
      <c r="B182" s="134" t="s">
        <v>1393</v>
      </c>
      <c r="C182" s="134" t="s">
        <v>361</v>
      </c>
      <c r="D182" s="133">
        <v>1956</v>
      </c>
      <c r="E182" s="135" t="s">
        <v>7</v>
      </c>
      <c r="F182" s="136" t="s">
        <v>1354</v>
      </c>
      <c r="G182" s="136" t="s">
        <v>1355</v>
      </c>
      <c r="H182" s="135" t="s">
        <v>199</v>
      </c>
      <c r="I182" s="132" t="s">
        <v>146</v>
      </c>
    </row>
    <row r="183" spans="1:9">
      <c r="A183" s="133">
        <v>182</v>
      </c>
      <c r="B183" s="134" t="s">
        <v>1392</v>
      </c>
      <c r="C183" s="134" t="s">
        <v>243</v>
      </c>
      <c r="D183" s="133">
        <v>2000</v>
      </c>
      <c r="E183" s="135" t="s">
        <v>7</v>
      </c>
      <c r="F183" s="136" t="s">
        <v>1354</v>
      </c>
      <c r="G183" s="136" t="s">
        <v>1355</v>
      </c>
      <c r="H183" s="135" t="s">
        <v>346</v>
      </c>
      <c r="I183" s="132" t="s">
        <v>146</v>
      </c>
    </row>
    <row r="184" spans="1:9">
      <c r="A184" s="133">
        <v>183</v>
      </c>
      <c r="B184" s="134" t="s">
        <v>734</v>
      </c>
      <c r="C184" s="134" t="s">
        <v>1241</v>
      </c>
      <c r="D184" s="133">
        <v>1965</v>
      </c>
      <c r="E184" s="135" t="s">
        <v>7</v>
      </c>
      <c r="F184" s="136" t="s">
        <v>1354</v>
      </c>
      <c r="G184" s="136" t="s">
        <v>1355</v>
      </c>
      <c r="H184" s="135" t="s">
        <v>217</v>
      </c>
      <c r="I184" s="132" t="s">
        <v>146</v>
      </c>
    </row>
    <row r="185" spans="1:9">
      <c r="A185" s="133">
        <v>184</v>
      </c>
      <c r="B185" s="134" t="s">
        <v>1391</v>
      </c>
      <c r="C185" s="134" t="s">
        <v>539</v>
      </c>
      <c r="D185" s="133">
        <v>1949</v>
      </c>
      <c r="E185" s="135" t="s">
        <v>7</v>
      </c>
      <c r="F185" s="136" t="s">
        <v>1354</v>
      </c>
      <c r="G185" s="136" t="s">
        <v>1355</v>
      </c>
      <c r="H185" s="135" t="s">
        <v>269</v>
      </c>
      <c r="I185" s="132" t="s">
        <v>146</v>
      </c>
    </row>
    <row r="186" spans="1:9">
      <c r="A186" s="133">
        <v>185</v>
      </c>
      <c r="B186" s="134" t="s">
        <v>1390</v>
      </c>
      <c r="C186" s="134" t="s">
        <v>424</v>
      </c>
      <c r="D186" s="133">
        <v>1970</v>
      </c>
      <c r="E186" s="135" t="s">
        <v>7</v>
      </c>
      <c r="F186" s="136" t="s">
        <v>1354</v>
      </c>
      <c r="G186" s="136" t="s">
        <v>1355</v>
      </c>
      <c r="H186" s="135" t="s">
        <v>333</v>
      </c>
      <c r="I186" s="132" t="s">
        <v>146</v>
      </c>
    </row>
    <row r="187" spans="1:9">
      <c r="A187" s="133">
        <v>186</v>
      </c>
      <c r="B187" s="134" t="s">
        <v>1389</v>
      </c>
      <c r="C187" s="134" t="s">
        <v>1388</v>
      </c>
      <c r="D187" s="133">
        <v>1984</v>
      </c>
      <c r="E187" s="135" t="s">
        <v>7</v>
      </c>
      <c r="F187" s="136" t="s">
        <v>1354</v>
      </c>
      <c r="G187" s="136" t="s">
        <v>1355</v>
      </c>
      <c r="H187" s="135" t="s">
        <v>360</v>
      </c>
      <c r="I187" s="132" t="s">
        <v>146</v>
      </c>
    </row>
    <row r="188" spans="1:9">
      <c r="A188" s="133">
        <v>187</v>
      </c>
      <c r="B188" s="134" t="s">
        <v>1387</v>
      </c>
      <c r="C188" s="134" t="s">
        <v>250</v>
      </c>
      <c r="D188" s="133">
        <v>2008</v>
      </c>
      <c r="E188" s="135" t="s">
        <v>7</v>
      </c>
      <c r="F188" s="136" t="s">
        <v>1354</v>
      </c>
      <c r="G188" s="136" t="s">
        <v>1355</v>
      </c>
      <c r="H188" s="135" t="s">
        <v>204</v>
      </c>
      <c r="I188" s="132" t="s">
        <v>146</v>
      </c>
    </row>
    <row r="189" spans="1:9">
      <c r="A189" s="133">
        <v>188</v>
      </c>
      <c r="B189" s="134" t="s">
        <v>1386</v>
      </c>
      <c r="C189" s="134" t="s">
        <v>569</v>
      </c>
      <c r="D189" s="133">
        <v>1969</v>
      </c>
      <c r="E189" s="135" t="s">
        <v>6</v>
      </c>
      <c r="F189" s="136" t="s">
        <v>1354</v>
      </c>
      <c r="G189" s="136" t="s">
        <v>1355</v>
      </c>
      <c r="H189" s="135" t="s">
        <v>695</v>
      </c>
      <c r="I189" s="132" t="s">
        <v>146</v>
      </c>
    </row>
    <row r="190" spans="1:9">
      <c r="A190" s="133">
        <v>189</v>
      </c>
      <c r="B190" s="134" t="s">
        <v>1385</v>
      </c>
      <c r="C190" s="134" t="s">
        <v>248</v>
      </c>
      <c r="D190" s="133">
        <v>2006</v>
      </c>
      <c r="E190" s="135" t="s">
        <v>7</v>
      </c>
      <c r="F190" s="136" t="s">
        <v>1354</v>
      </c>
      <c r="G190" s="136" t="s">
        <v>1355</v>
      </c>
      <c r="H190" s="135" t="s">
        <v>233</v>
      </c>
      <c r="I190" s="132" t="s">
        <v>146</v>
      </c>
    </row>
    <row r="191" spans="1:9">
      <c r="A191" s="133">
        <v>190</v>
      </c>
      <c r="B191" s="134" t="s">
        <v>1384</v>
      </c>
      <c r="C191" s="134" t="s">
        <v>200</v>
      </c>
      <c r="D191" s="133">
        <v>1961</v>
      </c>
      <c r="E191" s="135" t="s">
        <v>7</v>
      </c>
      <c r="F191" s="136" t="s">
        <v>1354</v>
      </c>
      <c r="G191" s="136" t="s">
        <v>1355</v>
      </c>
      <c r="H191" s="135" t="s">
        <v>266</v>
      </c>
      <c r="I191" s="132" t="s">
        <v>146</v>
      </c>
    </row>
    <row r="192" spans="1:9">
      <c r="A192" s="133">
        <v>191</v>
      </c>
      <c r="B192" s="134" t="s">
        <v>946</v>
      </c>
      <c r="C192" s="134" t="s">
        <v>1383</v>
      </c>
      <c r="D192" s="133">
        <v>1947</v>
      </c>
      <c r="E192" s="135" t="s">
        <v>6</v>
      </c>
      <c r="F192" s="136" t="s">
        <v>1354</v>
      </c>
      <c r="G192" s="136" t="s">
        <v>1355</v>
      </c>
      <c r="H192" s="135" t="s">
        <v>803</v>
      </c>
      <c r="I192" s="132" t="s">
        <v>146</v>
      </c>
    </row>
    <row r="193" spans="1:9">
      <c r="A193" s="133">
        <v>192</v>
      </c>
      <c r="B193" s="134" t="s">
        <v>1382</v>
      </c>
      <c r="C193" s="134" t="s">
        <v>1381</v>
      </c>
      <c r="D193" s="133">
        <v>1988</v>
      </c>
      <c r="E193" s="135" t="s">
        <v>6</v>
      </c>
      <c r="F193" s="136" t="s">
        <v>1354</v>
      </c>
      <c r="G193" s="136" t="s">
        <v>1355</v>
      </c>
      <c r="H193" s="135" t="s">
        <v>679</v>
      </c>
      <c r="I193" s="132" t="s">
        <v>146</v>
      </c>
    </row>
    <row r="194" spans="1:9">
      <c r="A194" s="133">
        <v>193</v>
      </c>
      <c r="B194" s="134" t="s">
        <v>1380</v>
      </c>
      <c r="C194" s="134" t="s">
        <v>878</v>
      </c>
      <c r="D194" s="133">
        <v>1970</v>
      </c>
      <c r="E194" s="135" t="s">
        <v>6</v>
      </c>
      <c r="F194" s="136" t="s">
        <v>1354</v>
      </c>
      <c r="G194" s="136" t="s">
        <v>1355</v>
      </c>
      <c r="H194" s="135" t="s">
        <v>695</v>
      </c>
      <c r="I194" s="132" t="s">
        <v>146</v>
      </c>
    </row>
    <row r="195" spans="1:9">
      <c r="A195" s="133">
        <v>194</v>
      </c>
      <c r="B195" s="134" t="s">
        <v>1379</v>
      </c>
      <c r="C195" s="134" t="s">
        <v>549</v>
      </c>
      <c r="D195" s="133">
        <v>2004</v>
      </c>
      <c r="E195" s="135" t="s">
        <v>7</v>
      </c>
      <c r="F195" s="136" t="s">
        <v>1354</v>
      </c>
      <c r="G195" s="136" t="s">
        <v>1355</v>
      </c>
      <c r="H195" s="135" t="s">
        <v>247</v>
      </c>
      <c r="I195" s="132" t="s">
        <v>146</v>
      </c>
    </row>
    <row r="196" spans="1:9">
      <c r="A196" s="133">
        <v>195</v>
      </c>
      <c r="B196" s="134" t="s">
        <v>1378</v>
      </c>
      <c r="C196" s="134" t="s">
        <v>627</v>
      </c>
      <c r="D196" s="133">
        <v>1992</v>
      </c>
      <c r="E196" s="135" t="s">
        <v>6</v>
      </c>
      <c r="F196" s="136" t="s">
        <v>1354</v>
      </c>
      <c r="G196" s="136" t="s">
        <v>1355</v>
      </c>
      <c r="H196" s="135" t="s">
        <v>679</v>
      </c>
      <c r="I196" s="132" t="s">
        <v>146</v>
      </c>
    </row>
    <row r="197" spans="1:9">
      <c r="A197" s="133">
        <v>196</v>
      </c>
      <c r="B197" s="134" t="s">
        <v>1378</v>
      </c>
      <c r="C197" s="134" t="s">
        <v>1377</v>
      </c>
      <c r="D197" s="133">
        <v>1946</v>
      </c>
      <c r="E197" s="135" t="s">
        <v>7</v>
      </c>
      <c r="F197" s="136" t="s">
        <v>1354</v>
      </c>
      <c r="G197" s="136" t="s">
        <v>1355</v>
      </c>
      <c r="H197" s="135" t="s">
        <v>522</v>
      </c>
      <c r="I197" s="132" t="s">
        <v>146</v>
      </c>
    </row>
    <row r="198" spans="1:9">
      <c r="A198" s="133">
        <v>197</v>
      </c>
      <c r="B198" s="134" t="s">
        <v>1376</v>
      </c>
      <c r="C198" s="134" t="s">
        <v>307</v>
      </c>
      <c r="D198" s="133">
        <v>2006</v>
      </c>
      <c r="E198" s="135" t="s">
        <v>7</v>
      </c>
      <c r="F198" s="136" t="s">
        <v>1354</v>
      </c>
      <c r="G198" s="136" t="s">
        <v>1355</v>
      </c>
      <c r="H198" s="135" t="s">
        <v>233</v>
      </c>
      <c r="I198" s="132" t="s">
        <v>146</v>
      </c>
    </row>
    <row r="199" spans="1:9">
      <c r="A199" s="133">
        <v>198</v>
      </c>
      <c r="B199" s="134" t="s">
        <v>1375</v>
      </c>
      <c r="C199" s="134" t="s">
        <v>1374</v>
      </c>
      <c r="D199" s="133">
        <v>1971</v>
      </c>
      <c r="E199" s="135" t="s">
        <v>6</v>
      </c>
      <c r="F199" s="136" t="s">
        <v>1354</v>
      </c>
      <c r="G199" s="136" t="s">
        <v>1355</v>
      </c>
      <c r="H199" s="135" t="s">
        <v>695</v>
      </c>
      <c r="I199" s="132" t="s">
        <v>146</v>
      </c>
    </row>
    <row r="200" spans="1:9">
      <c r="A200" s="133">
        <v>199</v>
      </c>
      <c r="B200" s="134" t="s">
        <v>1373</v>
      </c>
      <c r="C200" s="134" t="s">
        <v>675</v>
      </c>
      <c r="D200" s="133">
        <v>1980</v>
      </c>
      <c r="E200" s="135" t="s">
        <v>6</v>
      </c>
      <c r="F200" s="136" t="s">
        <v>1354</v>
      </c>
      <c r="G200" s="136" t="s">
        <v>1355</v>
      </c>
      <c r="H200" s="135" t="s">
        <v>275</v>
      </c>
      <c r="I200" s="132" t="s">
        <v>146</v>
      </c>
    </row>
    <row r="201" spans="1:9">
      <c r="A201" s="133">
        <v>200</v>
      </c>
      <c r="B201" s="134" t="s">
        <v>1373</v>
      </c>
      <c r="C201" s="134" t="s">
        <v>1372</v>
      </c>
      <c r="D201" s="133">
        <v>1945</v>
      </c>
      <c r="E201" s="135" t="s">
        <v>7</v>
      </c>
      <c r="F201" s="136" t="s">
        <v>1354</v>
      </c>
      <c r="G201" s="136" t="s">
        <v>1355</v>
      </c>
      <c r="H201" s="135" t="s">
        <v>522</v>
      </c>
      <c r="I201" s="132" t="s">
        <v>146</v>
      </c>
    </row>
    <row r="202" spans="1:9">
      <c r="A202" s="133">
        <v>201</v>
      </c>
      <c r="B202" s="134" t="s">
        <v>1371</v>
      </c>
      <c r="C202" s="134" t="s">
        <v>307</v>
      </c>
      <c r="D202" s="133">
        <v>1938</v>
      </c>
      <c r="E202" s="135" t="s">
        <v>7</v>
      </c>
      <c r="F202" s="136" t="s">
        <v>1354</v>
      </c>
      <c r="G202" s="136" t="s">
        <v>1355</v>
      </c>
      <c r="H202" s="135" t="s">
        <v>612</v>
      </c>
      <c r="I202" s="132" t="s">
        <v>146</v>
      </c>
    </row>
    <row r="203" spans="1:9">
      <c r="A203" s="133">
        <v>202</v>
      </c>
      <c r="B203" s="134" t="s">
        <v>1370</v>
      </c>
      <c r="C203" s="134" t="s">
        <v>573</v>
      </c>
      <c r="D203" s="133">
        <v>1961</v>
      </c>
      <c r="E203" s="135" t="s">
        <v>7</v>
      </c>
      <c r="F203" s="136" t="s">
        <v>1354</v>
      </c>
      <c r="G203" s="136" t="s">
        <v>1355</v>
      </c>
      <c r="H203" s="135" t="s">
        <v>266</v>
      </c>
      <c r="I203" s="132" t="s">
        <v>146</v>
      </c>
    </row>
    <row r="204" spans="1:9">
      <c r="A204" s="133">
        <v>203</v>
      </c>
      <c r="B204" s="134" t="s">
        <v>1370</v>
      </c>
      <c r="C204" s="134" t="s">
        <v>339</v>
      </c>
      <c r="D204" s="133">
        <v>2002</v>
      </c>
      <c r="E204" s="135" t="s">
        <v>7</v>
      </c>
      <c r="F204" s="136" t="s">
        <v>1354</v>
      </c>
      <c r="G204" s="136" t="s">
        <v>1355</v>
      </c>
      <c r="H204" s="135" t="s">
        <v>140</v>
      </c>
      <c r="I204" s="132" t="s">
        <v>146</v>
      </c>
    </row>
    <row r="205" spans="1:9">
      <c r="A205" s="133">
        <v>204</v>
      </c>
      <c r="B205" s="134" t="s">
        <v>1369</v>
      </c>
      <c r="C205" s="134" t="s">
        <v>610</v>
      </c>
      <c r="D205" s="133">
        <v>1973</v>
      </c>
      <c r="E205" s="135" t="s">
        <v>6</v>
      </c>
      <c r="F205" s="136" t="s">
        <v>1354</v>
      </c>
      <c r="G205" s="136" t="s">
        <v>1355</v>
      </c>
      <c r="H205" s="135" t="s">
        <v>283</v>
      </c>
      <c r="I205" s="132" t="s">
        <v>146</v>
      </c>
    </row>
    <row r="206" spans="1:9">
      <c r="A206" s="133">
        <v>205</v>
      </c>
      <c r="B206" s="134" t="s">
        <v>1368</v>
      </c>
      <c r="C206" s="134" t="s">
        <v>205</v>
      </c>
      <c r="D206" s="133">
        <v>2002</v>
      </c>
      <c r="E206" s="135" t="s">
        <v>7</v>
      </c>
      <c r="F206" s="136" t="s">
        <v>1354</v>
      </c>
      <c r="G206" s="136" t="s">
        <v>1355</v>
      </c>
      <c r="H206" s="135" t="s">
        <v>140</v>
      </c>
      <c r="I206" s="132" t="s">
        <v>146</v>
      </c>
    </row>
    <row r="207" spans="1:9">
      <c r="A207" s="133">
        <v>206</v>
      </c>
      <c r="B207" s="134" t="s">
        <v>1367</v>
      </c>
      <c r="C207" s="134" t="s">
        <v>665</v>
      </c>
      <c r="D207" s="133">
        <v>2006</v>
      </c>
      <c r="E207" s="135" t="s">
        <v>6</v>
      </c>
      <c r="F207" s="136" t="s">
        <v>1354</v>
      </c>
      <c r="G207" s="136" t="s">
        <v>1355</v>
      </c>
      <c r="H207" s="135" t="s">
        <v>257</v>
      </c>
      <c r="I207" s="132" t="s">
        <v>146</v>
      </c>
    </row>
    <row r="208" spans="1:9">
      <c r="A208" s="133">
        <v>207</v>
      </c>
      <c r="B208" s="134" t="s">
        <v>1366</v>
      </c>
      <c r="C208" s="134" t="s">
        <v>840</v>
      </c>
      <c r="D208" s="133">
        <v>1964</v>
      </c>
      <c r="E208" s="135" t="s">
        <v>6</v>
      </c>
      <c r="F208" s="136" t="s">
        <v>1354</v>
      </c>
      <c r="G208" s="136" t="s">
        <v>1355</v>
      </c>
      <c r="H208" s="135" t="s">
        <v>214</v>
      </c>
      <c r="I208" s="132" t="s">
        <v>146</v>
      </c>
    </row>
    <row r="209" spans="1:9">
      <c r="A209" s="133">
        <v>208</v>
      </c>
      <c r="B209" s="134" t="s">
        <v>1365</v>
      </c>
      <c r="C209" s="134" t="s">
        <v>478</v>
      </c>
      <c r="D209" s="133">
        <v>1951</v>
      </c>
      <c r="E209" s="135" t="s">
        <v>7</v>
      </c>
      <c r="F209" s="136" t="s">
        <v>1354</v>
      </c>
      <c r="G209" s="136" t="s">
        <v>1355</v>
      </c>
      <c r="H209" s="135" t="s">
        <v>269</v>
      </c>
      <c r="I209" s="132" t="s">
        <v>146</v>
      </c>
    </row>
    <row r="210" spans="1:9">
      <c r="A210" s="133">
        <v>209</v>
      </c>
      <c r="B210" s="134" t="s">
        <v>1364</v>
      </c>
      <c r="C210" s="134" t="s">
        <v>222</v>
      </c>
      <c r="D210" s="133">
        <v>1967</v>
      </c>
      <c r="E210" s="135" t="s">
        <v>7</v>
      </c>
      <c r="F210" s="136" t="s">
        <v>1354</v>
      </c>
      <c r="G210" s="136" t="s">
        <v>1355</v>
      </c>
      <c r="H210" s="135" t="s">
        <v>217</v>
      </c>
      <c r="I210" s="132" t="s">
        <v>146</v>
      </c>
    </row>
    <row r="211" spans="1:9">
      <c r="A211" s="133">
        <v>210</v>
      </c>
      <c r="B211" s="134" t="s">
        <v>1364</v>
      </c>
      <c r="C211" s="134" t="s">
        <v>250</v>
      </c>
      <c r="D211" s="133">
        <v>1999</v>
      </c>
      <c r="E211" s="135" t="s">
        <v>7</v>
      </c>
      <c r="F211" s="136" t="s">
        <v>1354</v>
      </c>
      <c r="G211" s="136" t="s">
        <v>1355</v>
      </c>
      <c r="H211" s="135" t="s">
        <v>338</v>
      </c>
      <c r="I211" s="132" t="s">
        <v>146</v>
      </c>
    </row>
    <row r="212" spans="1:9">
      <c r="A212" s="133">
        <v>211</v>
      </c>
      <c r="B212" s="134" t="s">
        <v>1364</v>
      </c>
      <c r="C212" s="134" t="s">
        <v>353</v>
      </c>
      <c r="D212" s="133">
        <v>2002</v>
      </c>
      <c r="E212" s="135" t="s">
        <v>7</v>
      </c>
      <c r="F212" s="136" t="s">
        <v>1354</v>
      </c>
      <c r="G212" s="136" t="s">
        <v>1355</v>
      </c>
      <c r="H212" s="135" t="s">
        <v>140</v>
      </c>
      <c r="I212" s="132" t="s">
        <v>146</v>
      </c>
    </row>
    <row r="213" spans="1:9">
      <c r="A213" s="133">
        <v>212</v>
      </c>
      <c r="B213" s="134" t="s">
        <v>1363</v>
      </c>
      <c r="C213" s="134" t="s">
        <v>404</v>
      </c>
      <c r="D213" s="133">
        <v>1975</v>
      </c>
      <c r="E213" s="135" t="s">
        <v>7</v>
      </c>
      <c r="F213" s="136" t="s">
        <v>1354</v>
      </c>
      <c r="G213" s="136" t="s">
        <v>1355</v>
      </c>
      <c r="H213" s="135" t="s">
        <v>426</v>
      </c>
      <c r="I213" s="132" t="s">
        <v>146</v>
      </c>
    </row>
    <row r="214" spans="1:9">
      <c r="A214" s="133">
        <v>213</v>
      </c>
      <c r="B214" s="134" t="s">
        <v>1363</v>
      </c>
      <c r="C214" s="134" t="s">
        <v>1362</v>
      </c>
      <c r="D214" s="133">
        <v>1944</v>
      </c>
      <c r="E214" s="135" t="s">
        <v>7</v>
      </c>
      <c r="F214" s="136" t="s">
        <v>1354</v>
      </c>
      <c r="G214" s="136" t="s">
        <v>1355</v>
      </c>
      <c r="H214" s="135" t="s">
        <v>522</v>
      </c>
      <c r="I214" s="132" t="s">
        <v>146</v>
      </c>
    </row>
    <row r="215" spans="1:9">
      <c r="A215" s="133">
        <v>214</v>
      </c>
      <c r="B215" s="134" t="s">
        <v>1360</v>
      </c>
      <c r="C215" s="134" t="s">
        <v>1361</v>
      </c>
      <c r="D215" s="133">
        <v>2006</v>
      </c>
      <c r="E215" s="135" t="s">
        <v>6</v>
      </c>
      <c r="F215" s="136" t="s">
        <v>1354</v>
      </c>
      <c r="G215" s="136" t="s">
        <v>1355</v>
      </c>
      <c r="H215" s="135" t="s">
        <v>257</v>
      </c>
      <c r="I215" s="132" t="s">
        <v>146</v>
      </c>
    </row>
    <row r="216" spans="1:9">
      <c r="A216" s="133">
        <v>215</v>
      </c>
      <c r="B216" s="134" t="s">
        <v>1360</v>
      </c>
      <c r="C216" s="134" t="s">
        <v>1359</v>
      </c>
      <c r="D216" s="133">
        <v>1967</v>
      </c>
      <c r="E216" s="135" t="s">
        <v>7</v>
      </c>
      <c r="F216" s="136" t="s">
        <v>1354</v>
      </c>
      <c r="G216" s="136" t="s">
        <v>1355</v>
      </c>
      <c r="H216" s="135" t="s">
        <v>217</v>
      </c>
      <c r="I216" s="132" t="s">
        <v>146</v>
      </c>
    </row>
    <row r="217" spans="1:9">
      <c r="A217" s="133">
        <v>216</v>
      </c>
      <c r="B217" s="134" t="s">
        <v>1358</v>
      </c>
      <c r="C217" s="134" t="s">
        <v>325</v>
      </c>
      <c r="D217" s="133">
        <v>1954</v>
      </c>
      <c r="E217" s="135" t="s">
        <v>7</v>
      </c>
      <c r="F217" s="136" t="s">
        <v>1354</v>
      </c>
      <c r="G217" s="136" t="s">
        <v>1355</v>
      </c>
      <c r="H217" s="135" t="s">
        <v>199</v>
      </c>
      <c r="I217" s="132" t="s">
        <v>146</v>
      </c>
    </row>
    <row r="218" spans="1:9">
      <c r="A218" s="133">
        <v>217</v>
      </c>
      <c r="B218" s="134" t="s">
        <v>1357</v>
      </c>
      <c r="C218" s="134" t="s">
        <v>1356</v>
      </c>
      <c r="D218" s="133">
        <v>1967</v>
      </c>
      <c r="E218" s="135" t="s">
        <v>7</v>
      </c>
      <c r="F218" s="136" t="s">
        <v>1354</v>
      </c>
      <c r="G218" s="136" t="s">
        <v>1355</v>
      </c>
      <c r="H218" s="135" t="s">
        <v>217</v>
      </c>
      <c r="I218" s="132" t="s">
        <v>146</v>
      </c>
    </row>
    <row r="219" spans="1:9">
      <c r="A219" s="133">
        <v>218</v>
      </c>
      <c r="B219" s="134" t="s">
        <v>1353</v>
      </c>
      <c r="C219" s="134" t="s">
        <v>840</v>
      </c>
      <c r="D219" s="133">
        <v>1934</v>
      </c>
      <c r="E219" s="135" t="s">
        <v>6</v>
      </c>
      <c r="F219" s="136" t="s">
        <v>1317</v>
      </c>
      <c r="G219" s="136" t="s">
        <v>1318</v>
      </c>
      <c r="H219" s="135" t="s">
        <v>1352</v>
      </c>
      <c r="I219" s="132" t="s">
        <v>146</v>
      </c>
    </row>
    <row r="220" spans="1:9">
      <c r="A220" s="133">
        <v>219</v>
      </c>
      <c r="B220" s="134" t="s">
        <v>1351</v>
      </c>
      <c r="C220" s="134" t="s">
        <v>218</v>
      </c>
      <c r="D220" s="133">
        <v>2000</v>
      </c>
      <c r="E220" s="135" t="s">
        <v>7</v>
      </c>
      <c r="F220" s="136" t="s">
        <v>1317</v>
      </c>
      <c r="G220" s="136" t="s">
        <v>1318</v>
      </c>
      <c r="H220" s="135" t="s">
        <v>346</v>
      </c>
      <c r="I220" s="132" t="s">
        <v>146</v>
      </c>
    </row>
    <row r="221" spans="1:9">
      <c r="A221" s="133">
        <v>220</v>
      </c>
      <c r="B221" s="134" t="s">
        <v>1350</v>
      </c>
      <c r="C221" s="134" t="s">
        <v>581</v>
      </c>
      <c r="D221" s="133">
        <v>1997</v>
      </c>
      <c r="E221" s="135" t="s">
        <v>7</v>
      </c>
      <c r="F221" s="136" t="s">
        <v>1317</v>
      </c>
      <c r="G221" s="136" t="s">
        <v>1318</v>
      </c>
      <c r="H221" s="135" t="s">
        <v>324</v>
      </c>
      <c r="I221" s="132" t="s">
        <v>146</v>
      </c>
    </row>
    <row r="222" spans="1:9">
      <c r="A222" s="133">
        <v>221</v>
      </c>
      <c r="B222" s="134" t="s">
        <v>1349</v>
      </c>
      <c r="C222" s="134" t="s">
        <v>1348</v>
      </c>
      <c r="D222" s="133">
        <v>1943</v>
      </c>
      <c r="E222" s="135" t="s">
        <v>7</v>
      </c>
      <c r="F222" s="136" t="s">
        <v>1317</v>
      </c>
      <c r="G222" s="136" t="s">
        <v>1318</v>
      </c>
      <c r="H222" s="135" t="s">
        <v>522</v>
      </c>
      <c r="I222" s="132" t="s">
        <v>146</v>
      </c>
    </row>
    <row r="223" spans="1:9">
      <c r="A223" s="133">
        <v>222</v>
      </c>
      <c r="B223" s="134" t="s">
        <v>1347</v>
      </c>
      <c r="C223" s="134" t="s">
        <v>1346</v>
      </c>
      <c r="D223" s="133">
        <v>1939</v>
      </c>
      <c r="E223" s="135" t="s">
        <v>6</v>
      </c>
      <c r="F223" s="136" t="s">
        <v>1317</v>
      </c>
      <c r="G223" s="136" t="s">
        <v>1318</v>
      </c>
      <c r="H223" s="135" t="s">
        <v>1345</v>
      </c>
      <c r="I223" s="132" t="s">
        <v>146</v>
      </c>
    </row>
    <row r="224" spans="1:9">
      <c r="A224" s="133">
        <v>223</v>
      </c>
      <c r="B224" s="134" t="s">
        <v>1344</v>
      </c>
      <c r="C224" s="134" t="s">
        <v>1343</v>
      </c>
      <c r="D224" s="133">
        <v>1955</v>
      </c>
      <c r="E224" s="135" t="s">
        <v>7</v>
      </c>
      <c r="F224" s="136" t="s">
        <v>1317</v>
      </c>
      <c r="G224" s="136" t="s">
        <v>1318</v>
      </c>
      <c r="H224" s="135" t="s">
        <v>199</v>
      </c>
      <c r="I224" s="132" t="s">
        <v>146</v>
      </c>
    </row>
    <row r="225" spans="1:9">
      <c r="A225" s="133">
        <v>224</v>
      </c>
      <c r="B225" s="134" t="s">
        <v>1342</v>
      </c>
      <c r="C225" s="134" t="s">
        <v>517</v>
      </c>
      <c r="D225" s="133">
        <v>1976</v>
      </c>
      <c r="E225" s="135" t="s">
        <v>6</v>
      </c>
      <c r="F225" s="136" t="s">
        <v>1317</v>
      </c>
      <c r="G225" s="136" t="s">
        <v>1318</v>
      </c>
      <c r="H225" s="135" t="s">
        <v>283</v>
      </c>
      <c r="I225" s="132" t="s">
        <v>146</v>
      </c>
    </row>
    <row r="226" spans="1:9">
      <c r="A226" s="133">
        <v>225</v>
      </c>
      <c r="B226" s="134" t="s">
        <v>1341</v>
      </c>
      <c r="C226" s="134" t="s">
        <v>1340</v>
      </c>
      <c r="D226" s="133">
        <v>1979</v>
      </c>
      <c r="E226" s="135" t="s">
        <v>6</v>
      </c>
      <c r="F226" s="136" t="s">
        <v>1317</v>
      </c>
      <c r="G226" s="136" t="s">
        <v>1318</v>
      </c>
      <c r="H226" s="135" t="s">
        <v>275</v>
      </c>
      <c r="I226" s="132" t="s">
        <v>146</v>
      </c>
    </row>
    <row r="227" spans="1:9">
      <c r="A227" s="133">
        <v>226</v>
      </c>
      <c r="B227" s="134" t="s">
        <v>1339</v>
      </c>
      <c r="C227" s="134" t="s">
        <v>264</v>
      </c>
      <c r="D227" s="133">
        <v>1976</v>
      </c>
      <c r="E227" s="135" t="s">
        <v>7</v>
      </c>
      <c r="F227" s="136" t="s">
        <v>1317</v>
      </c>
      <c r="G227" s="136" t="s">
        <v>1318</v>
      </c>
      <c r="H227" s="135" t="s">
        <v>426</v>
      </c>
      <c r="I227" s="132" t="s">
        <v>146</v>
      </c>
    </row>
    <row r="228" spans="1:9">
      <c r="A228" s="133">
        <v>227</v>
      </c>
      <c r="B228" s="134" t="s">
        <v>1338</v>
      </c>
      <c r="C228" s="134" t="s">
        <v>1337</v>
      </c>
      <c r="D228" s="133">
        <v>1966</v>
      </c>
      <c r="E228" s="135" t="s">
        <v>6</v>
      </c>
      <c r="F228" s="136" t="s">
        <v>1317</v>
      </c>
      <c r="G228" s="136" t="s">
        <v>1318</v>
      </c>
      <c r="H228" s="135" t="s">
        <v>214</v>
      </c>
      <c r="I228" s="132" t="s">
        <v>146</v>
      </c>
    </row>
    <row r="229" spans="1:9">
      <c r="A229" s="133">
        <v>228</v>
      </c>
      <c r="B229" s="134" t="s">
        <v>1336</v>
      </c>
      <c r="C229" s="134" t="s">
        <v>195</v>
      </c>
      <c r="D229" s="133">
        <v>2008</v>
      </c>
      <c r="E229" s="135" t="s">
        <v>7</v>
      </c>
      <c r="F229" s="136" t="s">
        <v>1317</v>
      </c>
      <c r="G229" s="136" t="s">
        <v>1318</v>
      </c>
      <c r="H229" s="135" t="s">
        <v>204</v>
      </c>
      <c r="I229" s="132" t="s">
        <v>146</v>
      </c>
    </row>
    <row r="230" spans="1:9">
      <c r="A230" s="133">
        <v>229</v>
      </c>
      <c r="B230" s="134" t="s">
        <v>1335</v>
      </c>
      <c r="C230" s="134" t="s">
        <v>239</v>
      </c>
      <c r="D230" s="133">
        <v>1998</v>
      </c>
      <c r="E230" s="135" t="s">
        <v>7</v>
      </c>
      <c r="F230" s="136" t="s">
        <v>1317</v>
      </c>
      <c r="G230" s="136" t="s">
        <v>1318</v>
      </c>
      <c r="H230" s="135" t="s">
        <v>338</v>
      </c>
      <c r="I230" s="132" t="s">
        <v>146</v>
      </c>
    </row>
    <row r="231" spans="1:9">
      <c r="A231" s="133">
        <v>230</v>
      </c>
      <c r="B231" s="134" t="s">
        <v>1334</v>
      </c>
      <c r="C231" s="134" t="s">
        <v>413</v>
      </c>
      <c r="D231" s="133">
        <v>1997</v>
      </c>
      <c r="E231" s="135" t="s">
        <v>7</v>
      </c>
      <c r="F231" s="136" t="s">
        <v>1317</v>
      </c>
      <c r="G231" s="136" t="s">
        <v>1318</v>
      </c>
      <c r="H231" s="135" t="s">
        <v>324</v>
      </c>
      <c r="I231" s="132" t="s">
        <v>146</v>
      </c>
    </row>
    <row r="232" spans="1:9">
      <c r="A232" s="133">
        <v>231</v>
      </c>
      <c r="B232" s="134" t="s">
        <v>1245</v>
      </c>
      <c r="C232" s="134" t="s">
        <v>845</v>
      </c>
      <c r="D232" s="133">
        <v>2005</v>
      </c>
      <c r="E232" s="135" t="s">
        <v>6</v>
      </c>
      <c r="F232" s="136" t="s">
        <v>1317</v>
      </c>
      <c r="G232" s="136" t="s">
        <v>1318</v>
      </c>
      <c r="H232" s="135" t="s">
        <v>252</v>
      </c>
      <c r="I232" s="132" t="s">
        <v>146</v>
      </c>
    </row>
    <row r="233" spans="1:9">
      <c r="A233" s="133">
        <v>232</v>
      </c>
      <c r="B233" s="134" t="s">
        <v>325</v>
      </c>
      <c r="C233" s="134" t="s">
        <v>1333</v>
      </c>
      <c r="D233" s="133">
        <v>1994</v>
      </c>
      <c r="E233" s="135" t="s">
        <v>7</v>
      </c>
      <c r="F233" s="136" t="s">
        <v>1317</v>
      </c>
      <c r="G233" s="136" t="s">
        <v>1318</v>
      </c>
      <c r="H233" s="135" t="s">
        <v>324</v>
      </c>
      <c r="I233" s="132" t="s">
        <v>146</v>
      </c>
    </row>
    <row r="234" spans="1:9">
      <c r="A234" s="133">
        <v>233</v>
      </c>
      <c r="B234" s="134" t="s">
        <v>1332</v>
      </c>
      <c r="C234" s="134" t="s">
        <v>243</v>
      </c>
      <c r="D234" s="133">
        <v>2009</v>
      </c>
      <c r="E234" s="135" t="s">
        <v>7</v>
      </c>
      <c r="F234" s="136" t="s">
        <v>1317</v>
      </c>
      <c r="G234" s="136" t="s">
        <v>1318</v>
      </c>
      <c r="H234" s="135" t="s">
        <v>204</v>
      </c>
      <c r="I234" s="132" t="s">
        <v>146</v>
      </c>
    </row>
    <row r="235" spans="1:9">
      <c r="A235" s="133">
        <v>234</v>
      </c>
      <c r="B235" s="134" t="s">
        <v>1331</v>
      </c>
      <c r="C235" s="134" t="s">
        <v>943</v>
      </c>
      <c r="D235" s="133">
        <v>1952</v>
      </c>
      <c r="E235" s="135" t="s">
        <v>7</v>
      </c>
      <c r="F235" s="136" t="s">
        <v>1317</v>
      </c>
      <c r="G235" s="136" t="s">
        <v>1318</v>
      </c>
      <c r="H235" s="135" t="s">
        <v>269</v>
      </c>
      <c r="I235" s="132" t="s">
        <v>146</v>
      </c>
    </row>
    <row r="236" spans="1:9">
      <c r="A236" s="133">
        <v>235</v>
      </c>
      <c r="B236" s="134" t="s">
        <v>1330</v>
      </c>
      <c r="C236" s="134" t="s">
        <v>1329</v>
      </c>
      <c r="D236" s="133">
        <v>1940</v>
      </c>
      <c r="E236" s="135" t="s">
        <v>7</v>
      </c>
      <c r="F236" s="136" t="s">
        <v>1317</v>
      </c>
      <c r="G236" s="136" t="s">
        <v>1318</v>
      </c>
      <c r="H236" s="135" t="s">
        <v>612</v>
      </c>
      <c r="I236" s="132" t="s">
        <v>146</v>
      </c>
    </row>
    <row r="237" spans="1:9">
      <c r="A237" s="133">
        <v>236</v>
      </c>
      <c r="B237" s="134" t="s">
        <v>1328</v>
      </c>
      <c r="C237" s="134" t="s">
        <v>478</v>
      </c>
      <c r="D237" s="133">
        <v>1945</v>
      </c>
      <c r="E237" s="135" t="s">
        <v>7</v>
      </c>
      <c r="F237" s="136" t="s">
        <v>1317</v>
      </c>
      <c r="G237" s="136" t="s">
        <v>1318</v>
      </c>
      <c r="H237" s="135" t="s">
        <v>522</v>
      </c>
      <c r="I237" s="132" t="s">
        <v>146</v>
      </c>
    </row>
    <row r="238" spans="1:9">
      <c r="A238" s="133">
        <v>237</v>
      </c>
      <c r="B238" s="134" t="s">
        <v>1327</v>
      </c>
      <c r="C238" s="134" t="s">
        <v>1326</v>
      </c>
      <c r="D238" s="133">
        <v>1948</v>
      </c>
      <c r="E238" s="135" t="s">
        <v>6</v>
      </c>
      <c r="F238" s="136" t="s">
        <v>1317</v>
      </c>
      <c r="G238" s="136" t="s">
        <v>1318</v>
      </c>
      <c r="H238" s="135" t="s">
        <v>559</v>
      </c>
      <c r="I238" s="132" t="s">
        <v>146</v>
      </c>
    </row>
    <row r="239" spans="1:9">
      <c r="A239" s="133">
        <v>238</v>
      </c>
      <c r="B239" s="134" t="s">
        <v>1325</v>
      </c>
      <c r="C239" s="134" t="s">
        <v>1324</v>
      </c>
      <c r="D239" s="133">
        <v>1952</v>
      </c>
      <c r="E239" s="135" t="s">
        <v>7</v>
      </c>
      <c r="F239" s="136" t="s">
        <v>1317</v>
      </c>
      <c r="G239" s="136" t="s">
        <v>1318</v>
      </c>
      <c r="H239" s="135" t="s">
        <v>269</v>
      </c>
      <c r="I239" s="132" t="s">
        <v>146</v>
      </c>
    </row>
    <row r="240" spans="1:9">
      <c r="A240" s="133">
        <v>239</v>
      </c>
      <c r="B240" s="134" t="s">
        <v>1323</v>
      </c>
      <c r="C240" s="134" t="s">
        <v>482</v>
      </c>
      <c r="D240" s="133">
        <v>2005</v>
      </c>
      <c r="E240" s="135" t="s">
        <v>6</v>
      </c>
      <c r="F240" s="136" t="s">
        <v>1317</v>
      </c>
      <c r="G240" s="136" t="s">
        <v>1318</v>
      </c>
      <c r="H240" s="135" t="s">
        <v>252</v>
      </c>
      <c r="I240" s="132" t="s">
        <v>146</v>
      </c>
    </row>
    <row r="241" spans="1:9">
      <c r="A241" s="133">
        <v>240</v>
      </c>
      <c r="B241" s="134" t="s">
        <v>1322</v>
      </c>
      <c r="C241" s="134" t="s">
        <v>417</v>
      </c>
      <c r="D241" s="133">
        <v>2007</v>
      </c>
      <c r="E241" s="135" t="s">
        <v>7</v>
      </c>
      <c r="F241" s="136" t="s">
        <v>1317</v>
      </c>
      <c r="G241" s="136" t="s">
        <v>1318</v>
      </c>
      <c r="H241" s="135" t="s">
        <v>233</v>
      </c>
      <c r="I241" s="132" t="s">
        <v>146</v>
      </c>
    </row>
    <row r="242" spans="1:9">
      <c r="A242" s="133">
        <v>241</v>
      </c>
      <c r="B242" s="134" t="s">
        <v>1321</v>
      </c>
      <c r="C242" s="134" t="s">
        <v>373</v>
      </c>
      <c r="D242" s="133">
        <v>1971</v>
      </c>
      <c r="E242" s="135" t="s">
        <v>7</v>
      </c>
      <c r="F242" s="136" t="s">
        <v>1317</v>
      </c>
      <c r="G242" s="136" t="s">
        <v>1318</v>
      </c>
      <c r="H242" s="135" t="s">
        <v>333</v>
      </c>
      <c r="I242" s="132" t="s">
        <v>146</v>
      </c>
    </row>
    <row r="243" spans="1:9">
      <c r="A243" s="133">
        <v>242</v>
      </c>
      <c r="B243" s="134" t="s">
        <v>1320</v>
      </c>
      <c r="C243" s="134" t="s">
        <v>1319</v>
      </c>
      <c r="D243" s="133">
        <v>1947</v>
      </c>
      <c r="E243" s="135" t="s">
        <v>6</v>
      </c>
      <c r="F243" s="136" t="s">
        <v>1317</v>
      </c>
      <c r="G243" s="136" t="s">
        <v>1318</v>
      </c>
      <c r="H243" s="135" t="s">
        <v>803</v>
      </c>
      <c r="I243" s="132" t="s">
        <v>146</v>
      </c>
    </row>
    <row r="244" spans="1:9">
      <c r="A244" s="133">
        <v>243</v>
      </c>
      <c r="B244" s="134" t="s">
        <v>1316</v>
      </c>
      <c r="C244" s="134" t="s">
        <v>471</v>
      </c>
      <c r="D244" s="133">
        <v>2005</v>
      </c>
      <c r="E244" s="135" t="s">
        <v>6</v>
      </c>
      <c r="F244" s="136" t="s">
        <v>1289</v>
      </c>
      <c r="G244" s="136" t="s">
        <v>1290</v>
      </c>
      <c r="H244" s="135" t="s">
        <v>252</v>
      </c>
      <c r="I244" s="132" t="s">
        <v>146</v>
      </c>
    </row>
    <row r="245" spans="1:9">
      <c r="A245" s="133">
        <v>244</v>
      </c>
      <c r="B245" s="134" t="s">
        <v>1315</v>
      </c>
      <c r="C245" s="134" t="s">
        <v>1314</v>
      </c>
      <c r="D245" s="133">
        <v>2004</v>
      </c>
      <c r="E245" s="135" t="s">
        <v>6</v>
      </c>
      <c r="F245" s="136" t="s">
        <v>1289</v>
      </c>
      <c r="G245" s="136" t="s">
        <v>1290</v>
      </c>
      <c r="H245" s="135" t="s">
        <v>602</v>
      </c>
      <c r="I245" s="132" t="s">
        <v>146</v>
      </c>
    </row>
    <row r="246" spans="1:9">
      <c r="A246" s="133">
        <v>245</v>
      </c>
      <c r="B246" s="134" t="s">
        <v>1313</v>
      </c>
      <c r="C246" s="134" t="s">
        <v>1312</v>
      </c>
      <c r="D246" s="133">
        <v>1989</v>
      </c>
      <c r="E246" s="135" t="s">
        <v>6</v>
      </c>
      <c r="F246" s="136" t="s">
        <v>1289</v>
      </c>
      <c r="G246" s="136" t="s">
        <v>1290</v>
      </c>
      <c r="H246" s="135" t="s">
        <v>679</v>
      </c>
      <c r="I246" s="132" t="s">
        <v>146</v>
      </c>
    </row>
    <row r="247" spans="1:9">
      <c r="A247" s="133">
        <v>246</v>
      </c>
      <c r="B247" s="134" t="s">
        <v>1311</v>
      </c>
      <c r="C247" s="134" t="s">
        <v>504</v>
      </c>
      <c r="D247" s="133">
        <v>2003</v>
      </c>
      <c r="E247" s="135" t="s">
        <v>6</v>
      </c>
      <c r="F247" s="136" t="s">
        <v>1289</v>
      </c>
      <c r="G247" s="136" t="s">
        <v>1290</v>
      </c>
      <c r="H247" s="135" t="s">
        <v>130</v>
      </c>
      <c r="I247" s="132" t="s">
        <v>146</v>
      </c>
    </row>
    <row r="248" spans="1:9">
      <c r="A248" s="133">
        <v>247</v>
      </c>
      <c r="B248" s="134" t="s">
        <v>1138</v>
      </c>
      <c r="C248" s="134" t="s">
        <v>1136</v>
      </c>
      <c r="D248" s="133">
        <v>2005</v>
      </c>
      <c r="E248" s="135" t="s">
        <v>6</v>
      </c>
      <c r="F248" s="136" t="s">
        <v>1289</v>
      </c>
      <c r="G248" s="136" t="s">
        <v>1290</v>
      </c>
      <c r="H248" s="135" t="s">
        <v>252</v>
      </c>
      <c r="I248" s="132" t="s">
        <v>146</v>
      </c>
    </row>
    <row r="249" spans="1:9">
      <c r="A249" s="133">
        <v>248</v>
      </c>
      <c r="B249" s="134" t="s">
        <v>1310</v>
      </c>
      <c r="C249" s="134" t="s">
        <v>339</v>
      </c>
      <c r="D249" s="133">
        <v>2004</v>
      </c>
      <c r="E249" s="135" t="s">
        <v>7</v>
      </c>
      <c r="F249" s="136" t="s">
        <v>1289</v>
      </c>
      <c r="G249" s="136" t="s">
        <v>1290</v>
      </c>
      <c r="H249" s="135" t="s">
        <v>247</v>
      </c>
      <c r="I249" s="132" t="s">
        <v>146</v>
      </c>
    </row>
    <row r="250" spans="1:9">
      <c r="A250" s="133">
        <v>249</v>
      </c>
      <c r="B250" s="134" t="s">
        <v>1309</v>
      </c>
      <c r="C250" s="134" t="s">
        <v>1136</v>
      </c>
      <c r="D250" s="133">
        <v>2004</v>
      </c>
      <c r="E250" s="135" t="s">
        <v>6</v>
      </c>
      <c r="F250" s="136" t="s">
        <v>1289</v>
      </c>
      <c r="G250" s="136" t="s">
        <v>1290</v>
      </c>
      <c r="H250" s="135" t="s">
        <v>602</v>
      </c>
      <c r="I250" s="132" t="s">
        <v>146</v>
      </c>
    </row>
    <row r="251" spans="1:9">
      <c r="A251" s="133">
        <v>250</v>
      </c>
      <c r="B251" s="134" t="s">
        <v>1308</v>
      </c>
      <c r="C251" s="134" t="s">
        <v>380</v>
      </c>
      <c r="D251" s="133">
        <v>2006</v>
      </c>
      <c r="E251" s="135" t="s">
        <v>7</v>
      </c>
      <c r="F251" s="136" t="s">
        <v>1289</v>
      </c>
      <c r="G251" s="136" t="s">
        <v>1290</v>
      </c>
      <c r="H251" s="135" t="s">
        <v>233</v>
      </c>
      <c r="I251" s="132" t="s">
        <v>146</v>
      </c>
    </row>
    <row r="252" spans="1:9">
      <c r="A252" s="133">
        <v>251</v>
      </c>
      <c r="B252" s="134" t="s">
        <v>1307</v>
      </c>
      <c r="C252" s="134" t="s">
        <v>482</v>
      </c>
      <c r="D252" s="133">
        <v>2010</v>
      </c>
      <c r="E252" s="135" t="s">
        <v>6</v>
      </c>
      <c r="F252" s="136" t="s">
        <v>1289</v>
      </c>
      <c r="G252" s="136" t="s">
        <v>1290</v>
      </c>
      <c r="H252" s="135" t="s">
        <v>279</v>
      </c>
      <c r="I252" s="132" t="s">
        <v>146</v>
      </c>
    </row>
    <row r="253" spans="1:9">
      <c r="A253" s="133">
        <v>252</v>
      </c>
      <c r="B253" s="134" t="s">
        <v>1307</v>
      </c>
      <c r="C253" s="134" t="s">
        <v>383</v>
      </c>
      <c r="D253" s="133">
        <v>2004</v>
      </c>
      <c r="E253" s="135" t="s">
        <v>7</v>
      </c>
      <c r="F253" s="136" t="s">
        <v>1289</v>
      </c>
      <c r="G253" s="136" t="s">
        <v>1290</v>
      </c>
      <c r="H253" s="135" t="s">
        <v>247</v>
      </c>
      <c r="I253" s="132" t="s">
        <v>146</v>
      </c>
    </row>
    <row r="254" spans="1:9">
      <c r="A254" s="133">
        <v>253</v>
      </c>
      <c r="B254" s="134" t="s">
        <v>1306</v>
      </c>
      <c r="C254" s="134" t="s">
        <v>393</v>
      </c>
      <c r="D254" s="133">
        <v>1969</v>
      </c>
      <c r="E254" s="135" t="s">
        <v>6</v>
      </c>
      <c r="F254" s="136" t="s">
        <v>1289</v>
      </c>
      <c r="G254" s="136" t="s">
        <v>1290</v>
      </c>
      <c r="H254" s="135" t="s">
        <v>695</v>
      </c>
      <c r="I254" s="132" t="s">
        <v>146</v>
      </c>
    </row>
    <row r="255" spans="1:9">
      <c r="A255" s="133">
        <v>254</v>
      </c>
      <c r="B255" s="134" t="s">
        <v>1305</v>
      </c>
      <c r="C255" s="134" t="s">
        <v>1304</v>
      </c>
      <c r="D255" s="133">
        <v>1950</v>
      </c>
      <c r="E255" s="135" t="s">
        <v>6</v>
      </c>
      <c r="F255" s="136" t="s">
        <v>1289</v>
      </c>
      <c r="G255" s="136" t="s">
        <v>1290</v>
      </c>
      <c r="H255" s="135" t="s">
        <v>559</v>
      </c>
      <c r="I255" s="132" t="s">
        <v>146</v>
      </c>
    </row>
    <row r="256" spans="1:9">
      <c r="A256" s="133">
        <v>255</v>
      </c>
      <c r="B256" s="134" t="s">
        <v>1303</v>
      </c>
      <c r="C256" s="134" t="s">
        <v>847</v>
      </c>
      <c r="D256" s="133">
        <v>1972</v>
      </c>
      <c r="E256" s="135" t="s">
        <v>6</v>
      </c>
      <c r="F256" s="136" t="s">
        <v>1289</v>
      </c>
      <c r="G256" s="136" t="s">
        <v>1290</v>
      </c>
      <c r="H256" s="135" t="s">
        <v>695</v>
      </c>
      <c r="I256" s="132" t="s">
        <v>146</v>
      </c>
    </row>
    <row r="257" spans="1:9">
      <c r="A257" s="133">
        <v>256</v>
      </c>
      <c r="B257" s="134" t="s">
        <v>1302</v>
      </c>
      <c r="C257" s="134" t="s">
        <v>420</v>
      </c>
      <c r="D257" s="133">
        <v>1978</v>
      </c>
      <c r="E257" s="135" t="s">
        <v>6</v>
      </c>
      <c r="F257" s="136" t="s">
        <v>1289</v>
      </c>
      <c r="G257" s="136" t="s">
        <v>1290</v>
      </c>
      <c r="H257" s="135" t="s">
        <v>275</v>
      </c>
      <c r="I257" s="132" t="s">
        <v>146</v>
      </c>
    </row>
    <row r="258" spans="1:9">
      <c r="A258" s="133">
        <v>257</v>
      </c>
      <c r="B258" s="134" t="s">
        <v>1301</v>
      </c>
      <c r="C258" s="134" t="s">
        <v>325</v>
      </c>
      <c r="D258" s="133">
        <v>1977</v>
      </c>
      <c r="E258" s="135" t="s">
        <v>7</v>
      </c>
      <c r="F258" s="136" t="s">
        <v>1289</v>
      </c>
      <c r="G258" s="136" t="s">
        <v>1290</v>
      </c>
      <c r="H258" s="135" t="s">
        <v>426</v>
      </c>
      <c r="I258" s="132" t="s">
        <v>146</v>
      </c>
    </row>
    <row r="259" spans="1:9">
      <c r="A259" s="133">
        <v>258</v>
      </c>
      <c r="B259" s="134" t="s">
        <v>1300</v>
      </c>
      <c r="C259" s="134" t="s">
        <v>355</v>
      </c>
      <c r="D259" s="133">
        <v>2004</v>
      </c>
      <c r="E259" s="135" t="s">
        <v>7</v>
      </c>
      <c r="F259" s="136" t="s">
        <v>1289</v>
      </c>
      <c r="G259" s="136" t="s">
        <v>1290</v>
      </c>
      <c r="H259" s="135" t="s">
        <v>247</v>
      </c>
      <c r="I259" s="132" t="s">
        <v>146</v>
      </c>
    </row>
    <row r="260" spans="1:9">
      <c r="A260" s="133">
        <v>259</v>
      </c>
      <c r="B260" s="134" t="s">
        <v>308</v>
      </c>
      <c r="C260" s="134" t="s">
        <v>255</v>
      </c>
      <c r="D260" s="133">
        <v>2000</v>
      </c>
      <c r="E260" s="135" t="s">
        <v>6</v>
      </c>
      <c r="F260" s="136" t="s">
        <v>1289</v>
      </c>
      <c r="G260" s="136" t="s">
        <v>1290</v>
      </c>
      <c r="H260" s="135" t="s">
        <v>392</v>
      </c>
      <c r="I260" s="132" t="s">
        <v>146</v>
      </c>
    </row>
    <row r="261" spans="1:9">
      <c r="A261" s="133">
        <v>260</v>
      </c>
      <c r="B261" s="134" t="s">
        <v>1299</v>
      </c>
      <c r="C261" s="134" t="s">
        <v>1298</v>
      </c>
      <c r="D261" s="133">
        <v>2004</v>
      </c>
      <c r="E261" s="135" t="s">
        <v>6</v>
      </c>
      <c r="F261" s="136" t="s">
        <v>1289</v>
      </c>
      <c r="G261" s="136" t="s">
        <v>1290</v>
      </c>
      <c r="H261" s="135" t="s">
        <v>602</v>
      </c>
      <c r="I261" s="132" t="s">
        <v>146</v>
      </c>
    </row>
    <row r="262" spans="1:9">
      <c r="A262" s="133">
        <v>261</v>
      </c>
      <c r="B262" s="134" t="s">
        <v>1297</v>
      </c>
      <c r="C262" s="134" t="s">
        <v>1296</v>
      </c>
      <c r="D262" s="133">
        <v>2005</v>
      </c>
      <c r="E262" s="135" t="s">
        <v>6</v>
      </c>
      <c r="F262" s="136" t="s">
        <v>1289</v>
      </c>
      <c r="G262" s="136" t="s">
        <v>1290</v>
      </c>
      <c r="H262" s="135" t="s">
        <v>252</v>
      </c>
      <c r="I262" s="132" t="s">
        <v>146</v>
      </c>
    </row>
    <row r="263" spans="1:9">
      <c r="A263" s="133">
        <v>262</v>
      </c>
      <c r="B263" s="134" t="s">
        <v>1295</v>
      </c>
      <c r="C263" s="134" t="s">
        <v>1294</v>
      </c>
      <c r="D263" s="133">
        <v>2004</v>
      </c>
      <c r="E263" s="135" t="s">
        <v>6</v>
      </c>
      <c r="F263" s="136" t="s">
        <v>1289</v>
      </c>
      <c r="G263" s="136" t="s">
        <v>1290</v>
      </c>
      <c r="H263" s="135" t="s">
        <v>602</v>
      </c>
      <c r="I263" s="132" t="s">
        <v>146</v>
      </c>
    </row>
    <row r="264" spans="1:9">
      <c r="A264" s="133">
        <v>263</v>
      </c>
      <c r="B264" s="134" t="s">
        <v>1293</v>
      </c>
      <c r="C264" s="134" t="s">
        <v>1292</v>
      </c>
      <c r="D264" s="133">
        <v>2006</v>
      </c>
      <c r="E264" s="135" t="s">
        <v>7</v>
      </c>
      <c r="F264" s="136" t="s">
        <v>1289</v>
      </c>
      <c r="G264" s="136" t="s">
        <v>1290</v>
      </c>
      <c r="H264" s="135" t="s">
        <v>233</v>
      </c>
      <c r="I264" s="132" t="s">
        <v>146</v>
      </c>
    </row>
    <row r="265" spans="1:9">
      <c r="A265" s="133">
        <v>264</v>
      </c>
      <c r="B265" s="134" t="s">
        <v>1291</v>
      </c>
      <c r="C265" s="134" t="s">
        <v>569</v>
      </c>
      <c r="D265" s="133">
        <v>1971</v>
      </c>
      <c r="E265" s="135" t="s">
        <v>6</v>
      </c>
      <c r="F265" s="136" t="s">
        <v>1289</v>
      </c>
      <c r="G265" s="136" t="s">
        <v>1290</v>
      </c>
      <c r="H265" s="135" t="s">
        <v>695</v>
      </c>
      <c r="I265" s="132" t="s">
        <v>146</v>
      </c>
    </row>
    <row r="266" spans="1:9">
      <c r="A266" s="133">
        <v>265</v>
      </c>
      <c r="B266" s="134" t="s">
        <v>996</v>
      </c>
      <c r="C266" s="134" t="s">
        <v>573</v>
      </c>
      <c r="D266" s="133">
        <v>1961</v>
      </c>
      <c r="E266" s="135" t="s">
        <v>7</v>
      </c>
      <c r="F266" s="136" t="s">
        <v>1287</v>
      </c>
      <c r="G266" s="136" t="s">
        <v>1288</v>
      </c>
      <c r="H266" s="135" t="s">
        <v>266</v>
      </c>
      <c r="I266" s="132" t="s">
        <v>146</v>
      </c>
    </row>
    <row r="267" spans="1:9">
      <c r="A267" s="133">
        <v>266</v>
      </c>
      <c r="B267" s="134" t="s">
        <v>1286</v>
      </c>
      <c r="C267" s="134" t="s">
        <v>243</v>
      </c>
      <c r="D267" s="133">
        <v>2006</v>
      </c>
      <c r="E267" s="135" t="s">
        <v>7</v>
      </c>
      <c r="F267" s="136" t="s">
        <v>1282</v>
      </c>
      <c r="G267" s="136" t="s">
        <v>1283</v>
      </c>
      <c r="H267" s="135" t="s">
        <v>233</v>
      </c>
      <c r="I267" s="132" t="s">
        <v>146</v>
      </c>
    </row>
    <row r="268" spans="1:9">
      <c r="A268" s="133">
        <v>267</v>
      </c>
      <c r="B268" s="134" t="s">
        <v>1285</v>
      </c>
      <c r="C268" s="134" t="s">
        <v>463</v>
      </c>
      <c r="D268" s="133">
        <v>2006</v>
      </c>
      <c r="E268" s="135" t="s">
        <v>7</v>
      </c>
      <c r="F268" s="136" t="s">
        <v>1282</v>
      </c>
      <c r="G268" s="136" t="s">
        <v>1283</v>
      </c>
      <c r="H268" s="135" t="s">
        <v>233</v>
      </c>
      <c r="I268" s="132" t="s">
        <v>146</v>
      </c>
    </row>
    <row r="269" spans="1:9">
      <c r="A269" s="133">
        <v>268</v>
      </c>
      <c r="B269" s="134" t="s">
        <v>1284</v>
      </c>
      <c r="C269" s="134" t="s">
        <v>404</v>
      </c>
      <c r="D269" s="133">
        <v>2008</v>
      </c>
      <c r="E269" s="135" t="s">
        <v>7</v>
      </c>
      <c r="F269" s="136" t="s">
        <v>1282</v>
      </c>
      <c r="G269" s="136" t="s">
        <v>1283</v>
      </c>
      <c r="H269" s="135" t="s">
        <v>204</v>
      </c>
      <c r="I269" s="132" t="s">
        <v>146</v>
      </c>
    </row>
    <row r="270" spans="1:9">
      <c r="A270" s="133">
        <v>269</v>
      </c>
      <c r="B270" s="134" t="s">
        <v>1284</v>
      </c>
      <c r="C270" s="134" t="s">
        <v>325</v>
      </c>
      <c r="D270" s="133">
        <v>1976</v>
      </c>
      <c r="E270" s="135" t="s">
        <v>7</v>
      </c>
      <c r="F270" s="136" t="s">
        <v>1282</v>
      </c>
      <c r="G270" s="136" t="s">
        <v>1283</v>
      </c>
      <c r="H270" s="135" t="s">
        <v>426</v>
      </c>
      <c r="I270" s="132" t="s">
        <v>146</v>
      </c>
    </row>
    <row r="271" spans="1:9">
      <c r="A271" s="133">
        <v>270</v>
      </c>
      <c r="B271" s="134" t="s">
        <v>1281</v>
      </c>
      <c r="C271" s="134" t="s">
        <v>371</v>
      </c>
      <c r="D271" s="133">
        <v>1957</v>
      </c>
      <c r="E271" s="135" t="s">
        <v>6</v>
      </c>
      <c r="F271" s="136" t="s">
        <v>1276</v>
      </c>
      <c r="G271" s="136" t="s">
        <v>1277</v>
      </c>
      <c r="H271" s="135" t="s">
        <v>528</v>
      </c>
      <c r="I271" s="132" t="s">
        <v>146</v>
      </c>
    </row>
    <row r="272" spans="1:9">
      <c r="A272" s="133">
        <v>271</v>
      </c>
      <c r="B272" s="134" t="s">
        <v>557</v>
      </c>
      <c r="C272" s="134" t="s">
        <v>355</v>
      </c>
      <c r="D272" s="133">
        <v>1955</v>
      </c>
      <c r="E272" s="135" t="s">
        <v>7</v>
      </c>
      <c r="F272" s="136" t="s">
        <v>1276</v>
      </c>
      <c r="G272" s="136" t="s">
        <v>1277</v>
      </c>
      <c r="H272" s="135" t="s">
        <v>199</v>
      </c>
      <c r="I272" s="132" t="s">
        <v>146</v>
      </c>
    </row>
    <row r="273" spans="1:9">
      <c r="A273" s="133">
        <v>272</v>
      </c>
      <c r="B273" s="134" t="s">
        <v>1280</v>
      </c>
      <c r="C273" s="134" t="s">
        <v>478</v>
      </c>
      <c r="D273" s="133">
        <v>1948</v>
      </c>
      <c r="E273" s="135" t="s">
        <v>7</v>
      </c>
      <c r="F273" s="136" t="s">
        <v>1276</v>
      </c>
      <c r="G273" s="136" t="s">
        <v>1277</v>
      </c>
      <c r="H273" s="135" t="s">
        <v>269</v>
      </c>
      <c r="I273" s="132" t="s">
        <v>146</v>
      </c>
    </row>
    <row r="274" spans="1:9">
      <c r="A274" s="133">
        <v>273</v>
      </c>
      <c r="B274" s="134" t="s">
        <v>1279</v>
      </c>
      <c r="C274" s="134" t="s">
        <v>1278</v>
      </c>
      <c r="D274" s="133">
        <v>1973</v>
      </c>
      <c r="E274" s="135" t="s">
        <v>6</v>
      </c>
      <c r="F274" s="136" t="s">
        <v>1276</v>
      </c>
      <c r="G274" s="136" t="s">
        <v>1277</v>
      </c>
      <c r="H274" s="135" t="s">
        <v>283</v>
      </c>
      <c r="I274" s="132" t="s">
        <v>146</v>
      </c>
    </row>
    <row r="275" spans="1:9">
      <c r="A275" s="133">
        <v>274</v>
      </c>
      <c r="B275" s="134" t="s">
        <v>1275</v>
      </c>
      <c r="C275" s="134" t="s">
        <v>258</v>
      </c>
      <c r="D275" s="133">
        <v>2005</v>
      </c>
      <c r="E275" s="135" t="s">
        <v>6</v>
      </c>
      <c r="F275" s="136" t="s">
        <v>1268</v>
      </c>
      <c r="G275" s="136" t="s">
        <v>1269</v>
      </c>
      <c r="H275" s="135" t="s">
        <v>252</v>
      </c>
      <c r="I275" s="132" t="s">
        <v>146</v>
      </c>
    </row>
    <row r="276" spans="1:9">
      <c r="A276" s="133">
        <v>275</v>
      </c>
      <c r="B276" s="134" t="s">
        <v>1275</v>
      </c>
      <c r="C276" s="134" t="s">
        <v>723</v>
      </c>
      <c r="D276" s="133">
        <v>2007</v>
      </c>
      <c r="E276" s="135" t="s">
        <v>7</v>
      </c>
      <c r="F276" s="136" t="s">
        <v>1268</v>
      </c>
      <c r="G276" s="136" t="s">
        <v>1269</v>
      </c>
      <c r="H276" s="135" t="s">
        <v>233</v>
      </c>
      <c r="I276" s="132" t="s">
        <v>146</v>
      </c>
    </row>
    <row r="277" spans="1:9">
      <c r="A277" s="133">
        <v>276</v>
      </c>
      <c r="B277" s="134" t="s">
        <v>1274</v>
      </c>
      <c r="C277" s="134" t="s">
        <v>1273</v>
      </c>
      <c r="D277" s="133">
        <v>1959</v>
      </c>
      <c r="E277" s="135" t="s">
        <v>7</v>
      </c>
      <c r="F277" s="136" t="s">
        <v>1268</v>
      </c>
      <c r="G277" s="136" t="s">
        <v>1269</v>
      </c>
      <c r="H277" s="135" t="s">
        <v>266</v>
      </c>
      <c r="I277" s="132" t="s">
        <v>146</v>
      </c>
    </row>
    <row r="278" spans="1:9">
      <c r="A278" s="133">
        <v>277</v>
      </c>
      <c r="B278" s="134" t="s">
        <v>1272</v>
      </c>
      <c r="C278" s="134" t="s">
        <v>581</v>
      </c>
      <c r="D278" s="133">
        <v>2003</v>
      </c>
      <c r="E278" s="135" t="s">
        <v>7</v>
      </c>
      <c r="F278" s="136" t="s">
        <v>1268</v>
      </c>
      <c r="G278" s="136" t="s">
        <v>1269</v>
      </c>
      <c r="H278" s="135" t="s">
        <v>140</v>
      </c>
      <c r="I278" s="132" t="s">
        <v>146</v>
      </c>
    </row>
    <row r="279" spans="1:9">
      <c r="A279" s="133">
        <v>278</v>
      </c>
      <c r="B279" s="134" t="s">
        <v>1271</v>
      </c>
      <c r="C279" s="134" t="s">
        <v>1270</v>
      </c>
      <c r="D279" s="133">
        <v>2003</v>
      </c>
      <c r="E279" s="135" t="s">
        <v>7</v>
      </c>
      <c r="F279" s="136" t="s">
        <v>1268</v>
      </c>
      <c r="G279" s="136" t="s">
        <v>1269</v>
      </c>
      <c r="H279" s="135" t="s">
        <v>140</v>
      </c>
      <c r="I279" s="132" t="s">
        <v>146</v>
      </c>
    </row>
    <row r="280" spans="1:9">
      <c r="A280" s="133">
        <v>279</v>
      </c>
      <c r="B280" s="134" t="s">
        <v>1267</v>
      </c>
      <c r="C280" s="134" t="s">
        <v>264</v>
      </c>
      <c r="D280" s="133">
        <v>1976</v>
      </c>
      <c r="E280" s="135" t="s">
        <v>7</v>
      </c>
      <c r="F280" s="136" t="s">
        <v>1265</v>
      </c>
      <c r="G280" s="136" t="s">
        <v>1266</v>
      </c>
      <c r="H280" s="135" t="s">
        <v>426</v>
      </c>
      <c r="I280" s="132" t="s">
        <v>146</v>
      </c>
    </row>
    <row r="281" spans="1:9">
      <c r="A281" s="133">
        <v>280</v>
      </c>
      <c r="B281" s="134" t="s">
        <v>1264</v>
      </c>
      <c r="C281" s="134" t="s">
        <v>478</v>
      </c>
      <c r="D281" s="133">
        <v>1956</v>
      </c>
      <c r="E281" s="135" t="s">
        <v>7</v>
      </c>
      <c r="F281" s="136" t="s">
        <v>1232</v>
      </c>
      <c r="G281" s="136" t="s">
        <v>1233</v>
      </c>
      <c r="H281" s="135" t="s">
        <v>199</v>
      </c>
      <c r="I281" s="132" t="s">
        <v>146</v>
      </c>
    </row>
    <row r="282" spans="1:9">
      <c r="A282" s="133">
        <v>281</v>
      </c>
      <c r="B282" s="134" t="s">
        <v>1263</v>
      </c>
      <c r="C282" s="134" t="s">
        <v>1262</v>
      </c>
      <c r="D282" s="133">
        <v>1976</v>
      </c>
      <c r="E282" s="135" t="s">
        <v>6</v>
      </c>
      <c r="F282" s="136" t="s">
        <v>1232</v>
      </c>
      <c r="G282" s="136" t="s">
        <v>1233</v>
      </c>
      <c r="H282" s="135" t="s">
        <v>283</v>
      </c>
      <c r="I282" s="132" t="s">
        <v>146</v>
      </c>
    </row>
    <row r="283" spans="1:9">
      <c r="A283" s="133">
        <v>282</v>
      </c>
      <c r="B283" s="134" t="s">
        <v>1261</v>
      </c>
      <c r="C283" s="134" t="s">
        <v>677</v>
      </c>
      <c r="D283" s="133">
        <v>1958</v>
      </c>
      <c r="E283" s="135" t="s">
        <v>6</v>
      </c>
      <c r="F283" s="136" t="s">
        <v>1232</v>
      </c>
      <c r="G283" s="136" t="s">
        <v>1233</v>
      </c>
      <c r="H283" s="135" t="s">
        <v>209</v>
      </c>
      <c r="I283" s="132" t="s">
        <v>146</v>
      </c>
    </row>
    <row r="284" spans="1:9">
      <c r="A284" s="133">
        <v>283</v>
      </c>
      <c r="B284" s="134" t="s">
        <v>1260</v>
      </c>
      <c r="C284" s="134" t="s">
        <v>549</v>
      </c>
      <c r="D284" s="133">
        <v>1996</v>
      </c>
      <c r="E284" s="135" t="s">
        <v>7</v>
      </c>
      <c r="F284" s="136" t="s">
        <v>1232</v>
      </c>
      <c r="G284" s="136" t="s">
        <v>1233</v>
      </c>
      <c r="H284" s="135" t="s">
        <v>324</v>
      </c>
      <c r="I284" s="132" t="s">
        <v>146</v>
      </c>
    </row>
    <row r="285" spans="1:9">
      <c r="A285" s="133">
        <v>284</v>
      </c>
      <c r="B285" s="134" t="s">
        <v>1259</v>
      </c>
      <c r="C285" s="134" t="s">
        <v>539</v>
      </c>
      <c r="D285" s="133">
        <v>1978</v>
      </c>
      <c r="E285" s="135" t="s">
        <v>7</v>
      </c>
      <c r="F285" s="136" t="s">
        <v>1232</v>
      </c>
      <c r="G285" s="136" t="s">
        <v>1233</v>
      </c>
      <c r="H285" s="135" t="s">
        <v>226</v>
      </c>
      <c r="I285" s="132" t="s">
        <v>146</v>
      </c>
    </row>
    <row r="286" spans="1:9">
      <c r="A286" s="133">
        <v>285</v>
      </c>
      <c r="B286" s="134" t="s">
        <v>1258</v>
      </c>
      <c r="C286" s="134" t="s">
        <v>1108</v>
      </c>
      <c r="D286" s="133">
        <v>1966</v>
      </c>
      <c r="E286" s="135" t="s">
        <v>6</v>
      </c>
      <c r="F286" s="136" t="s">
        <v>1232</v>
      </c>
      <c r="G286" s="136" t="s">
        <v>1233</v>
      </c>
      <c r="H286" s="135" t="s">
        <v>214</v>
      </c>
      <c r="I286" s="132" t="s">
        <v>146</v>
      </c>
    </row>
    <row r="287" spans="1:9">
      <c r="A287" s="133">
        <v>286</v>
      </c>
      <c r="B287" s="134" t="s">
        <v>1257</v>
      </c>
      <c r="C287" s="134" t="s">
        <v>840</v>
      </c>
      <c r="D287" s="133">
        <v>1971</v>
      </c>
      <c r="E287" s="135" t="s">
        <v>6</v>
      </c>
      <c r="F287" s="136" t="s">
        <v>1232</v>
      </c>
      <c r="G287" s="136" t="s">
        <v>1233</v>
      </c>
      <c r="H287" s="135" t="s">
        <v>695</v>
      </c>
      <c r="I287" s="132" t="s">
        <v>146</v>
      </c>
    </row>
    <row r="288" spans="1:9">
      <c r="A288" s="133">
        <v>287</v>
      </c>
      <c r="B288" s="134" t="s">
        <v>1256</v>
      </c>
      <c r="C288" s="134" t="s">
        <v>255</v>
      </c>
      <c r="D288" s="133">
        <v>1958</v>
      </c>
      <c r="E288" s="135" t="s">
        <v>6</v>
      </c>
      <c r="F288" s="136" t="s">
        <v>1232</v>
      </c>
      <c r="G288" s="136" t="s">
        <v>1233</v>
      </c>
      <c r="H288" s="135" t="s">
        <v>209</v>
      </c>
      <c r="I288" s="132" t="s">
        <v>146</v>
      </c>
    </row>
    <row r="289" spans="1:9">
      <c r="A289" s="133">
        <v>288</v>
      </c>
      <c r="B289" s="134" t="s">
        <v>1255</v>
      </c>
      <c r="C289" s="134" t="s">
        <v>325</v>
      </c>
      <c r="D289" s="133">
        <v>1997</v>
      </c>
      <c r="E289" s="135" t="s">
        <v>7</v>
      </c>
      <c r="F289" s="136" t="s">
        <v>1232</v>
      </c>
      <c r="G289" s="136" t="s">
        <v>1233</v>
      </c>
      <c r="H289" s="135" t="s">
        <v>324</v>
      </c>
      <c r="I289" s="132" t="s">
        <v>146</v>
      </c>
    </row>
    <row r="290" spans="1:9">
      <c r="A290" s="133">
        <v>289</v>
      </c>
      <c r="B290" s="134" t="s">
        <v>1190</v>
      </c>
      <c r="C290" s="134" t="s">
        <v>1254</v>
      </c>
      <c r="D290" s="133">
        <v>1966</v>
      </c>
      <c r="E290" s="135" t="s">
        <v>6</v>
      </c>
      <c r="F290" s="136" t="s">
        <v>1232</v>
      </c>
      <c r="G290" s="136" t="s">
        <v>1233</v>
      </c>
      <c r="H290" s="135" t="s">
        <v>214</v>
      </c>
      <c r="I290" s="132" t="s">
        <v>146</v>
      </c>
    </row>
    <row r="291" spans="1:9">
      <c r="A291" s="133">
        <v>290</v>
      </c>
      <c r="B291" s="134" t="s">
        <v>1253</v>
      </c>
      <c r="C291" s="134" t="s">
        <v>375</v>
      </c>
      <c r="D291" s="133">
        <v>1973</v>
      </c>
      <c r="E291" s="135" t="s">
        <v>7</v>
      </c>
      <c r="F291" s="136" t="s">
        <v>1232</v>
      </c>
      <c r="G291" s="136" t="s">
        <v>1233</v>
      </c>
      <c r="H291" s="135" t="s">
        <v>426</v>
      </c>
      <c r="I291" s="132" t="s">
        <v>146</v>
      </c>
    </row>
    <row r="292" spans="1:9">
      <c r="A292" s="133">
        <v>291</v>
      </c>
      <c r="B292" s="134" t="s">
        <v>1253</v>
      </c>
      <c r="C292" s="134" t="s">
        <v>205</v>
      </c>
      <c r="D292" s="133">
        <v>2008</v>
      </c>
      <c r="E292" s="135" t="s">
        <v>7</v>
      </c>
      <c r="F292" s="136" t="s">
        <v>1232</v>
      </c>
      <c r="G292" s="136" t="s">
        <v>1233</v>
      </c>
      <c r="H292" s="135" t="s">
        <v>204</v>
      </c>
      <c r="I292" s="132" t="s">
        <v>146</v>
      </c>
    </row>
    <row r="293" spans="1:9">
      <c r="A293" s="133">
        <v>292</v>
      </c>
      <c r="B293" s="134" t="s">
        <v>1253</v>
      </c>
      <c r="C293" s="134" t="s">
        <v>1252</v>
      </c>
      <c r="D293" s="133">
        <v>1937</v>
      </c>
      <c r="E293" s="135" t="s">
        <v>7</v>
      </c>
      <c r="F293" s="136" t="s">
        <v>1232</v>
      </c>
      <c r="G293" s="136" t="s">
        <v>1233</v>
      </c>
      <c r="H293" s="135" t="s">
        <v>1251</v>
      </c>
      <c r="I293" s="132" t="s">
        <v>146</v>
      </c>
    </row>
    <row r="294" spans="1:9">
      <c r="A294" s="133">
        <v>293</v>
      </c>
      <c r="B294" s="134" t="s">
        <v>1250</v>
      </c>
      <c r="C294" s="134" t="s">
        <v>1249</v>
      </c>
      <c r="D294" s="133">
        <v>1985</v>
      </c>
      <c r="E294" s="135" t="s">
        <v>7</v>
      </c>
      <c r="F294" s="136" t="s">
        <v>1232</v>
      </c>
      <c r="G294" s="136" t="s">
        <v>1233</v>
      </c>
      <c r="H294" s="135" t="s">
        <v>360</v>
      </c>
      <c r="I294" s="132" t="s">
        <v>146</v>
      </c>
    </row>
    <row r="295" spans="1:9">
      <c r="A295" s="133">
        <v>294</v>
      </c>
      <c r="B295" s="134" t="s">
        <v>1248</v>
      </c>
      <c r="C295" s="134" t="s">
        <v>792</v>
      </c>
      <c r="D295" s="133">
        <v>1946</v>
      </c>
      <c r="E295" s="135" t="s">
        <v>7</v>
      </c>
      <c r="F295" s="136" t="s">
        <v>1232</v>
      </c>
      <c r="G295" s="136" t="s">
        <v>1233</v>
      </c>
      <c r="H295" s="135" t="s">
        <v>522</v>
      </c>
      <c r="I295" s="132" t="s">
        <v>146</v>
      </c>
    </row>
    <row r="296" spans="1:9">
      <c r="A296" s="133">
        <v>295</v>
      </c>
      <c r="B296" s="134" t="s">
        <v>1248</v>
      </c>
      <c r="C296" s="134" t="s">
        <v>901</v>
      </c>
      <c r="D296" s="133">
        <v>1949</v>
      </c>
      <c r="E296" s="135" t="s">
        <v>7</v>
      </c>
      <c r="F296" s="136" t="s">
        <v>1232</v>
      </c>
      <c r="G296" s="136" t="s">
        <v>1233</v>
      </c>
      <c r="H296" s="135" t="s">
        <v>269</v>
      </c>
      <c r="I296" s="132" t="s">
        <v>146</v>
      </c>
    </row>
    <row r="297" spans="1:9">
      <c r="A297" s="133">
        <v>296</v>
      </c>
      <c r="B297" s="134" t="s">
        <v>1248</v>
      </c>
      <c r="C297" s="134" t="s">
        <v>1208</v>
      </c>
      <c r="D297" s="133">
        <v>1956</v>
      </c>
      <c r="E297" s="135" t="s">
        <v>7</v>
      </c>
      <c r="F297" s="136" t="s">
        <v>1232</v>
      </c>
      <c r="G297" s="136" t="s">
        <v>1233</v>
      </c>
      <c r="H297" s="135" t="s">
        <v>199</v>
      </c>
      <c r="I297" s="132" t="s">
        <v>146</v>
      </c>
    </row>
    <row r="298" spans="1:9">
      <c r="A298" s="133">
        <v>297</v>
      </c>
      <c r="B298" s="134" t="s">
        <v>1247</v>
      </c>
      <c r="C298" s="134" t="s">
        <v>1246</v>
      </c>
      <c r="D298" s="133">
        <v>1963</v>
      </c>
      <c r="E298" s="135" t="s">
        <v>7</v>
      </c>
      <c r="F298" s="136" t="s">
        <v>1232</v>
      </c>
      <c r="G298" s="136" t="s">
        <v>1233</v>
      </c>
      <c r="H298" s="135" t="s">
        <v>217</v>
      </c>
      <c r="I298" s="132" t="s">
        <v>146</v>
      </c>
    </row>
    <row r="299" spans="1:9">
      <c r="A299" s="133">
        <v>298</v>
      </c>
      <c r="B299" s="134" t="s">
        <v>1245</v>
      </c>
      <c r="C299" s="134" t="s">
        <v>461</v>
      </c>
      <c r="D299" s="133">
        <v>1976</v>
      </c>
      <c r="E299" s="135" t="s">
        <v>7</v>
      </c>
      <c r="F299" s="136" t="s">
        <v>1232</v>
      </c>
      <c r="G299" s="136" t="s">
        <v>1233</v>
      </c>
      <c r="H299" s="135" t="s">
        <v>426</v>
      </c>
      <c r="I299" s="132" t="s">
        <v>146</v>
      </c>
    </row>
    <row r="300" spans="1:9">
      <c r="A300" s="133">
        <v>299</v>
      </c>
      <c r="B300" s="134" t="s">
        <v>1244</v>
      </c>
      <c r="C300" s="134" t="s">
        <v>236</v>
      </c>
      <c r="D300" s="133">
        <v>1951</v>
      </c>
      <c r="E300" s="135" t="s">
        <v>7</v>
      </c>
      <c r="F300" s="136" t="s">
        <v>1232</v>
      </c>
      <c r="G300" s="136" t="s">
        <v>1233</v>
      </c>
      <c r="H300" s="135" t="s">
        <v>269</v>
      </c>
      <c r="I300" s="132" t="s">
        <v>146</v>
      </c>
    </row>
    <row r="301" spans="1:9">
      <c r="A301" s="133">
        <v>300</v>
      </c>
      <c r="B301" s="134" t="s">
        <v>454</v>
      </c>
      <c r="C301" s="134" t="s">
        <v>397</v>
      </c>
      <c r="D301" s="133">
        <v>1971</v>
      </c>
      <c r="E301" s="135" t="s">
        <v>7</v>
      </c>
      <c r="F301" s="136" t="s">
        <v>1232</v>
      </c>
      <c r="G301" s="136" t="s">
        <v>1233</v>
      </c>
      <c r="H301" s="135" t="s">
        <v>333</v>
      </c>
      <c r="I301" s="132" t="s">
        <v>146</v>
      </c>
    </row>
    <row r="302" spans="1:9">
      <c r="A302" s="133">
        <v>301</v>
      </c>
      <c r="B302" s="134" t="s">
        <v>454</v>
      </c>
      <c r="C302" s="134" t="s">
        <v>482</v>
      </c>
      <c r="D302" s="133">
        <v>2010</v>
      </c>
      <c r="E302" s="135" t="s">
        <v>6</v>
      </c>
      <c r="F302" s="136" t="s">
        <v>1232</v>
      </c>
      <c r="G302" s="136" t="s">
        <v>1233</v>
      </c>
      <c r="H302" s="135" t="s">
        <v>279</v>
      </c>
      <c r="I302" s="132" t="s">
        <v>146</v>
      </c>
    </row>
    <row r="303" spans="1:9">
      <c r="A303" s="133">
        <v>302</v>
      </c>
      <c r="B303" s="134" t="s">
        <v>454</v>
      </c>
      <c r="C303" s="134" t="s">
        <v>456</v>
      </c>
      <c r="D303" s="133">
        <v>2010</v>
      </c>
      <c r="E303" s="135" t="s">
        <v>6</v>
      </c>
      <c r="F303" s="136" t="s">
        <v>1232</v>
      </c>
      <c r="G303" s="136" t="s">
        <v>1233</v>
      </c>
      <c r="H303" s="135" t="s">
        <v>279</v>
      </c>
      <c r="I303" s="132" t="s">
        <v>146</v>
      </c>
    </row>
    <row r="304" spans="1:9">
      <c r="A304" s="133">
        <v>303</v>
      </c>
      <c r="B304" s="134" t="s">
        <v>454</v>
      </c>
      <c r="C304" s="134" t="s">
        <v>243</v>
      </c>
      <c r="D304" s="133">
        <v>2006</v>
      </c>
      <c r="E304" s="135" t="s">
        <v>7</v>
      </c>
      <c r="F304" s="136" t="s">
        <v>1232</v>
      </c>
      <c r="G304" s="136" t="s">
        <v>1233</v>
      </c>
      <c r="H304" s="135" t="s">
        <v>233</v>
      </c>
      <c r="I304" s="132" t="s">
        <v>146</v>
      </c>
    </row>
    <row r="305" spans="1:9">
      <c r="A305" s="133">
        <v>304</v>
      </c>
      <c r="B305" s="134" t="s">
        <v>1243</v>
      </c>
      <c r="C305" s="134" t="s">
        <v>456</v>
      </c>
      <c r="D305" s="133">
        <v>1990</v>
      </c>
      <c r="E305" s="135" t="s">
        <v>6</v>
      </c>
      <c r="F305" s="136" t="s">
        <v>1232</v>
      </c>
      <c r="G305" s="136" t="s">
        <v>1233</v>
      </c>
      <c r="H305" s="135" t="s">
        <v>679</v>
      </c>
      <c r="I305" s="132" t="s">
        <v>146</v>
      </c>
    </row>
    <row r="306" spans="1:9">
      <c r="A306" s="133">
        <v>305</v>
      </c>
      <c r="B306" s="134" t="s">
        <v>1242</v>
      </c>
      <c r="C306" s="134" t="s">
        <v>1241</v>
      </c>
      <c r="D306" s="133">
        <v>1961</v>
      </c>
      <c r="E306" s="135" t="s">
        <v>7</v>
      </c>
      <c r="F306" s="136" t="s">
        <v>1232</v>
      </c>
      <c r="G306" s="136" t="s">
        <v>1233</v>
      </c>
      <c r="H306" s="135" t="s">
        <v>266</v>
      </c>
      <c r="I306" s="132" t="s">
        <v>146</v>
      </c>
    </row>
    <row r="307" spans="1:9">
      <c r="A307" s="133">
        <v>306</v>
      </c>
      <c r="B307" s="134" t="s">
        <v>1240</v>
      </c>
      <c r="C307" s="134" t="s">
        <v>1236</v>
      </c>
      <c r="D307" s="133">
        <v>1965</v>
      </c>
      <c r="E307" s="135" t="s">
        <v>7</v>
      </c>
      <c r="F307" s="136" t="s">
        <v>1232</v>
      </c>
      <c r="G307" s="136" t="s">
        <v>1233</v>
      </c>
      <c r="H307" s="135" t="s">
        <v>217</v>
      </c>
      <c r="I307" s="132" t="s">
        <v>146</v>
      </c>
    </row>
    <row r="308" spans="1:9">
      <c r="A308" s="133">
        <v>307</v>
      </c>
      <c r="B308" s="134" t="s">
        <v>1239</v>
      </c>
      <c r="C308" s="134" t="s">
        <v>355</v>
      </c>
      <c r="D308" s="133">
        <v>1968</v>
      </c>
      <c r="E308" s="135" t="s">
        <v>7</v>
      </c>
      <c r="F308" s="136" t="s">
        <v>1232</v>
      </c>
      <c r="G308" s="136" t="s">
        <v>1233</v>
      </c>
      <c r="H308" s="135" t="s">
        <v>333</v>
      </c>
      <c r="I308" s="132" t="s">
        <v>146</v>
      </c>
    </row>
    <row r="309" spans="1:9">
      <c r="A309" s="133">
        <v>308</v>
      </c>
      <c r="B309" s="134" t="s">
        <v>1238</v>
      </c>
      <c r="C309" s="134" t="s">
        <v>847</v>
      </c>
      <c r="D309" s="133">
        <v>1989</v>
      </c>
      <c r="E309" s="135" t="s">
        <v>6</v>
      </c>
      <c r="F309" s="136" t="s">
        <v>1232</v>
      </c>
      <c r="G309" s="136" t="s">
        <v>1233</v>
      </c>
      <c r="H309" s="135" t="s">
        <v>679</v>
      </c>
      <c r="I309" s="132" t="s">
        <v>146</v>
      </c>
    </row>
    <row r="310" spans="1:9">
      <c r="A310" s="133">
        <v>309</v>
      </c>
      <c r="B310" s="134" t="s">
        <v>1009</v>
      </c>
      <c r="C310" s="134" t="s">
        <v>943</v>
      </c>
      <c r="D310" s="133">
        <v>1958</v>
      </c>
      <c r="E310" s="135" t="s">
        <v>7</v>
      </c>
      <c r="F310" s="136" t="s">
        <v>1232</v>
      </c>
      <c r="G310" s="136" t="s">
        <v>1233</v>
      </c>
      <c r="H310" s="135" t="s">
        <v>266</v>
      </c>
      <c r="I310" s="132" t="s">
        <v>146</v>
      </c>
    </row>
    <row r="311" spans="1:9">
      <c r="A311" s="133">
        <v>310</v>
      </c>
      <c r="B311" s="134" t="s">
        <v>1237</v>
      </c>
      <c r="C311" s="134" t="s">
        <v>1236</v>
      </c>
      <c r="D311" s="133">
        <v>1976</v>
      </c>
      <c r="E311" s="135" t="s">
        <v>7</v>
      </c>
      <c r="F311" s="136" t="s">
        <v>1232</v>
      </c>
      <c r="G311" s="136" t="s">
        <v>1233</v>
      </c>
      <c r="H311" s="135" t="s">
        <v>426</v>
      </c>
      <c r="I311" s="132" t="s">
        <v>146</v>
      </c>
    </row>
    <row r="312" spans="1:9">
      <c r="A312" s="133">
        <v>311</v>
      </c>
      <c r="B312" s="134" t="s">
        <v>862</v>
      </c>
      <c r="C312" s="134" t="s">
        <v>195</v>
      </c>
      <c r="D312" s="133">
        <v>1972</v>
      </c>
      <c r="E312" s="135" t="s">
        <v>7</v>
      </c>
      <c r="F312" s="136" t="s">
        <v>1232</v>
      </c>
      <c r="G312" s="136" t="s">
        <v>1233</v>
      </c>
      <c r="H312" s="135" t="s">
        <v>333</v>
      </c>
      <c r="I312" s="132" t="s">
        <v>146</v>
      </c>
    </row>
    <row r="313" spans="1:9">
      <c r="A313" s="133">
        <v>312</v>
      </c>
      <c r="B313" s="134" t="s">
        <v>1235</v>
      </c>
      <c r="C313" s="134" t="s">
        <v>840</v>
      </c>
      <c r="D313" s="133">
        <v>1967</v>
      </c>
      <c r="E313" s="135" t="s">
        <v>6</v>
      </c>
      <c r="F313" s="136" t="s">
        <v>1232</v>
      </c>
      <c r="G313" s="136" t="s">
        <v>1233</v>
      </c>
      <c r="H313" s="135" t="s">
        <v>214</v>
      </c>
      <c r="I313" s="132" t="s">
        <v>146</v>
      </c>
    </row>
    <row r="314" spans="1:9">
      <c r="A314" s="133">
        <v>313</v>
      </c>
      <c r="B314" s="134" t="s">
        <v>1234</v>
      </c>
      <c r="C314" s="134" t="s">
        <v>549</v>
      </c>
      <c r="D314" s="133">
        <v>1968</v>
      </c>
      <c r="E314" s="135" t="s">
        <v>7</v>
      </c>
      <c r="F314" s="136" t="s">
        <v>1232</v>
      </c>
      <c r="G314" s="136" t="s">
        <v>1233</v>
      </c>
      <c r="H314" s="135" t="s">
        <v>333</v>
      </c>
      <c r="I314" s="132" t="s">
        <v>146</v>
      </c>
    </row>
    <row r="315" spans="1:9">
      <c r="A315" s="133">
        <v>314</v>
      </c>
      <c r="B315" s="134" t="s">
        <v>1231</v>
      </c>
      <c r="C315" s="134" t="s">
        <v>643</v>
      </c>
      <c r="D315" s="133">
        <v>1941</v>
      </c>
      <c r="E315" s="135" t="s">
        <v>7</v>
      </c>
      <c r="F315" s="136" t="s">
        <v>1223</v>
      </c>
      <c r="G315" s="136" t="s">
        <v>1224</v>
      </c>
      <c r="H315" s="135" t="s">
        <v>612</v>
      </c>
      <c r="I315" s="132" t="s">
        <v>146</v>
      </c>
    </row>
    <row r="316" spans="1:9">
      <c r="A316" s="133">
        <v>315</v>
      </c>
      <c r="B316" s="134" t="s">
        <v>1230</v>
      </c>
      <c r="C316" s="134" t="s">
        <v>243</v>
      </c>
      <c r="D316" s="133">
        <v>1980</v>
      </c>
      <c r="E316" s="135" t="s">
        <v>7</v>
      </c>
      <c r="F316" s="136" t="s">
        <v>1223</v>
      </c>
      <c r="G316" s="136" t="s">
        <v>1224</v>
      </c>
      <c r="H316" s="135" t="s">
        <v>226</v>
      </c>
      <c r="I316" s="132" t="s">
        <v>146</v>
      </c>
    </row>
    <row r="317" spans="1:9">
      <c r="A317" s="133">
        <v>316</v>
      </c>
      <c r="B317" s="134" t="s">
        <v>1058</v>
      </c>
      <c r="C317" s="134" t="s">
        <v>1229</v>
      </c>
      <c r="D317" s="133">
        <v>2007</v>
      </c>
      <c r="E317" s="135" t="s">
        <v>6</v>
      </c>
      <c r="F317" s="136" t="s">
        <v>1223</v>
      </c>
      <c r="G317" s="136" t="s">
        <v>1224</v>
      </c>
      <c r="H317" s="135" t="s">
        <v>257</v>
      </c>
      <c r="I317" s="132" t="s">
        <v>146</v>
      </c>
    </row>
    <row r="318" spans="1:9">
      <c r="A318" s="133">
        <v>317</v>
      </c>
      <c r="B318" s="134" t="s">
        <v>1228</v>
      </c>
      <c r="C318" s="134" t="s">
        <v>388</v>
      </c>
      <c r="D318" s="133">
        <v>1956</v>
      </c>
      <c r="E318" s="135" t="s">
        <v>7</v>
      </c>
      <c r="F318" s="136" t="s">
        <v>1223</v>
      </c>
      <c r="G318" s="136" t="s">
        <v>1224</v>
      </c>
      <c r="H318" s="135" t="s">
        <v>199</v>
      </c>
      <c r="I318" s="132" t="s">
        <v>146</v>
      </c>
    </row>
    <row r="319" spans="1:9">
      <c r="A319" s="133">
        <v>318</v>
      </c>
      <c r="B319" s="134" t="s">
        <v>1227</v>
      </c>
      <c r="C319" s="134" t="s">
        <v>267</v>
      </c>
      <c r="D319" s="133">
        <v>1958</v>
      </c>
      <c r="E319" s="135" t="s">
        <v>7</v>
      </c>
      <c r="F319" s="136" t="s">
        <v>1223</v>
      </c>
      <c r="G319" s="136" t="s">
        <v>1224</v>
      </c>
      <c r="H319" s="135" t="s">
        <v>266</v>
      </c>
      <c r="I319" s="132" t="s">
        <v>146</v>
      </c>
    </row>
    <row r="320" spans="1:9">
      <c r="A320" s="133">
        <v>319</v>
      </c>
      <c r="B320" s="134" t="s">
        <v>1226</v>
      </c>
      <c r="C320" s="134" t="s">
        <v>1225</v>
      </c>
      <c r="D320" s="133">
        <v>1983</v>
      </c>
      <c r="E320" s="135" t="s">
        <v>6</v>
      </c>
      <c r="F320" s="136" t="s">
        <v>1223</v>
      </c>
      <c r="G320" s="136" t="s">
        <v>1224</v>
      </c>
      <c r="H320" s="135" t="s">
        <v>668</v>
      </c>
      <c r="I320" s="132" t="s">
        <v>146</v>
      </c>
    </row>
    <row r="321" spans="1:9">
      <c r="A321" s="133">
        <v>320</v>
      </c>
      <c r="B321" s="134" t="s">
        <v>1222</v>
      </c>
      <c r="C321" s="134" t="s">
        <v>200</v>
      </c>
      <c r="D321" s="133">
        <v>1974</v>
      </c>
      <c r="E321" s="135" t="s">
        <v>7</v>
      </c>
      <c r="F321" s="136" t="s">
        <v>1220</v>
      </c>
      <c r="G321" s="136" t="s">
        <v>1221</v>
      </c>
      <c r="H321" s="135" t="s">
        <v>426</v>
      </c>
      <c r="I321" s="132" t="s">
        <v>146</v>
      </c>
    </row>
    <row r="322" spans="1:9">
      <c r="A322" s="133">
        <v>321</v>
      </c>
      <c r="B322" s="134" t="s">
        <v>456</v>
      </c>
      <c r="C322" s="134" t="s">
        <v>728</v>
      </c>
      <c r="D322" s="133">
        <v>1961</v>
      </c>
      <c r="E322" s="135" t="s">
        <v>7</v>
      </c>
      <c r="F322" s="136" t="s">
        <v>1220</v>
      </c>
      <c r="G322" s="136" t="s">
        <v>1221</v>
      </c>
      <c r="H322" s="135" t="s">
        <v>266</v>
      </c>
      <c r="I322" s="132" t="s">
        <v>146</v>
      </c>
    </row>
    <row r="323" spans="1:9">
      <c r="A323" s="133">
        <v>322</v>
      </c>
      <c r="B323" s="134" t="s">
        <v>1219</v>
      </c>
      <c r="C323" s="134" t="s">
        <v>302</v>
      </c>
      <c r="D323" s="133">
        <v>2004</v>
      </c>
      <c r="E323" s="135" t="s">
        <v>7</v>
      </c>
      <c r="F323" s="136" t="s">
        <v>1217</v>
      </c>
      <c r="G323" s="136" t="s">
        <v>1218</v>
      </c>
      <c r="H323" s="135" t="s">
        <v>247</v>
      </c>
      <c r="I323" s="132" t="s">
        <v>146</v>
      </c>
    </row>
    <row r="324" spans="1:9">
      <c r="A324" s="133">
        <v>323</v>
      </c>
      <c r="B324" s="134" t="s">
        <v>1219</v>
      </c>
      <c r="C324" s="134" t="s">
        <v>456</v>
      </c>
      <c r="D324" s="133">
        <v>2003</v>
      </c>
      <c r="E324" s="135" t="s">
        <v>6</v>
      </c>
      <c r="F324" s="136" t="s">
        <v>1217</v>
      </c>
      <c r="G324" s="136" t="s">
        <v>1218</v>
      </c>
      <c r="H324" s="135" t="s">
        <v>130</v>
      </c>
      <c r="I324" s="132" t="s">
        <v>146</v>
      </c>
    </row>
    <row r="325" spans="1:9">
      <c r="A325" s="133">
        <v>324</v>
      </c>
      <c r="B325" s="134" t="s">
        <v>1216</v>
      </c>
      <c r="C325" s="134" t="s">
        <v>1215</v>
      </c>
      <c r="D325" s="133">
        <v>1946</v>
      </c>
      <c r="E325" s="135" t="s">
        <v>7</v>
      </c>
      <c r="F325" s="136" t="s">
        <v>1213</v>
      </c>
      <c r="G325" s="136" t="s">
        <v>1214</v>
      </c>
      <c r="H325" s="135" t="s">
        <v>522</v>
      </c>
      <c r="I325" s="132" t="s">
        <v>146</v>
      </c>
    </row>
    <row r="326" spans="1:9">
      <c r="A326" s="133">
        <v>325</v>
      </c>
      <c r="B326" s="134" t="s">
        <v>1212</v>
      </c>
      <c r="C326" s="134" t="s">
        <v>290</v>
      </c>
      <c r="D326" s="133">
        <v>1962</v>
      </c>
      <c r="E326" s="135" t="s">
        <v>7</v>
      </c>
      <c r="F326" s="136" t="s">
        <v>1203</v>
      </c>
      <c r="G326" s="136" t="s">
        <v>1204</v>
      </c>
      <c r="H326" s="135" t="s">
        <v>266</v>
      </c>
      <c r="I326" s="132" t="s">
        <v>146</v>
      </c>
    </row>
    <row r="327" spans="1:9">
      <c r="A327" s="133">
        <v>326</v>
      </c>
      <c r="B327" s="134" t="s">
        <v>1211</v>
      </c>
      <c r="C327" s="134" t="s">
        <v>1210</v>
      </c>
      <c r="D327" s="133">
        <v>1957</v>
      </c>
      <c r="E327" s="135" t="s">
        <v>7</v>
      </c>
      <c r="F327" s="136" t="s">
        <v>1203</v>
      </c>
      <c r="G327" s="136" t="s">
        <v>1204</v>
      </c>
      <c r="H327" s="135" t="s">
        <v>199</v>
      </c>
      <c r="I327" s="132" t="s">
        <v>146</v>
      </c>
    </row>
    <row r="328" spans="1:9">
      <c r="A328" s="133">
        <v>327</v>
      </c>
      <c r="B328" s="134" t="s">
        <v>1209</v>
      </c>
      <c r="C328" s="134" t="s">
        <v>361</v>
      </c>
      <c r="D328" s="133">
        <v>1946</v>
      </c>
      <c r="E328" s="135" t="s">
        <v>7</v>
      </c>
      <c r="F328" s="136" t="s">
        <v>1203</v>
      </c>
      <c r="G328" s="136" t="s">
        <v>1204</v>
      </c>
      <c r="H328" s="135" t="s">
        <v>522</v>
      </c>
      <c r="I328" s="132" t="s">
        <v>146</v>
      </c>
    </row>
    <row r="329" spans="1:9">
      <c r="A329" s="133">
        <v>328</v>
      </c>
      <c r="B329" s="134" t="s">
        <v>1190</v>
      </c>
      <c r="C329" s="134" t="s">
        <v>1208</v>
      </c>
      <c r="D329" s="133">
        <v>1960</v>
      </c>
      <c r="E329" s="135" t="s">
        <v>7</v>
      </c>
      <c r="F329" s="136" t="s">
        <v>1203</v>
      </c>
      <c r="G329" s="136" t="s">
        <v>1204</v>
      </c>
      <c r="H329" s="135" t="s">
        <v>266</v>
      </c>
      <c r="I329" s="132" t="s">
        <v>146</v>
      </c>
    </row>
    <row r="330" spans="1:9">
      <c r="A330" s="133">
        <v>329</v>
      </c>
      <c r="B330" s="134" t="s">
        <v>1207</v>
      </c>
      <c r="C330" s="134" t="s">
        <v>1206</v>
      </c>
      <c r="D330" s="133">
        <v>1963</v>
      </c>
      <c r="E330" s="135" t="s">
        <v>6</v>
      </c>
      <c r="F330" s="136" t="s">
        <v>1203</v>
      </c>
      <c r="G330" s="136" t="s">
        <v>1204</v>
      </c>
      <c r="H330" s="135" t="s">
        <v>214</v>
      </c>
      <c r="I330" s="132" t="s">
        <v>146</v>
      </c>
    </row>
    <row r="331" spans="1:9">
      <c r="A331" s="133">
        <v>330</v>
      </c>
      <c r="B331" s="134" t="s">
        <v>1205</v>
      </c>
      <c r="C331" s="134" t="s">
        <v>511</v>
      </c>
      <c r="D331" s="133">
        <v>1949</v>
      </c>
      <c r="E331" s="135" t="s">
        <v>7</v>
      </c>
      <c r="F331" s="136" t="s">
        <v>1203</v>
      </c>
      <c r="G331" s="136" t="s">
        <v>1204</v>
      </c>
      <c r="H331" s="135" t="s">
        <v>269</v>
      </c>
      <c r="I331" s="132" t="s">
        <v>146</v>
      </c>
    </row>
    <row r="332" spans="1:9">
      <c r="A332" s="133">
        <v>331</v>
      </c>
      <c r="B332" s="134" t="s">
        <v>1202</v>
      </c>
      <c r="C332" s="134" t="s">
        <v>463</v>
      </c>
      <c r="D332" s="133">
        <v>1992</v>
      </c>
      <c r="E332" s="135" t="s">
        <v>7</v>
      </c>
      <c r="F332" s="136" t="s">
        <v>36</v>
      </c>
      <c r="G332" s="136" t="s">
        <v>1199</v>
      </c>
      <c r="H332" s="135" t="s">
        <v>363</v>
      </c>
      <c r="I332" s="132" t="s">
        <v>146</v>
      </c>
    </row>
    <row r="333" spans="1:9">
      <c r="A333" s="133">
        <v>332</v>
      </c>
      <c r="B333" s="134" t="s">
        <v>1201</v>
      </c>
      <c r="C333" s="134" t="s">
        <v>1200</v>
      </c>
      <c r="D333" s="133">
        <v>2000</v>
      </c>
      <c r="E333" s="135" t="s">
        <v>6</v>
      </c>
      <c r="F333" s="136" t="s">
        <v>36</v>
      </c>
      <c r="G333" s="136" t="s">
        <v>1199</v>
      </c>
      <c r="H333" s="135" t="s">
        <v>392</v>
      </c>
      <c r="I333" s="132" t="s">
        <v>146</v>
      </c>
    </row>
    <row r="334" spans="1:9">
      <c r="A334" s="133">
        <v>333</v>
      </c>
      <c r="B334" s="134" t="s">
        <v>990</v>
      </c>
      <c r="C334" s="134" t="s">
        <v>404</v>
      </c>
      <c r="D334" s="133">
        <v>1981</v>
      </c>
      <c r="E334" s="135" t="s">
        <v>7</v>
      </c>
      <c r="F334" s="136" t="s">
        <v>36</v>
      </c>
      <c r="G334" s="136" t="s">
        <v>1199</v>
      </c>
      <c r="H334" s="135" t="s">
        <v>226</v>
      </c>
      <c r="I334" s="132" t="s">
        <v>146</v>
      </c>
    </row>
    <row r="335" spans="1:9">
      <c r="A335" s="133">
        <v>334</v>
      </c>
      <c r="B335" s="134" t="s">
        <v>1197</v>
      </c>
      <c r="C335" s="134" t="s">
        <v>1198</v>
      </c>
      <c r="D335" s="133">
        <v>2007</v>
      </c>
      <c r="E335" s="135" t="s">
        <v>6</v>
      </c>
      <c r="F335" s="136" t="s">
        <v>1158</v>
      </c>
      <c r="G335" s="136" t="s">
        <v>1159</v>
      </c>
      <c r="H335" s="135" t="s">
        <v>257</v>
      </c>
      <c r="I335" s="132" t="s">
        <v>146</v>
      </c>
    </row>
    <row r="336" spans="1:9">
      <c r="A336" s="133">
        <v>335</v>
      </c>
      <c r="B336" s="134" t="s">
        <v>1197</v>
      </c>
      <c r="C336" s="134" t="s">
        <v>429</v>
      </c>
      <c r="D336" s="133">
        <v>2001</v>
      </c>
      <c r="E336" s="135" t="s">
        <v>7</v>
      </c>
      <c r="F336" s="136" t="s">
        <v>1158</v>
      </c>
      <c r="G336" s="136" t="s">
        <v>1159</v>
      </c>
      <c r="H336" s="135" t="s">
        <v>346</v>
      </c>
      <c r="I336" s="132" t="s">
        <v>146</v>
      </c>
    </row>
    <row r="337" spans="1:9">
      <c r="A337" s="133">
        <v>336</v>
      </c>
      <c r="B337" s="134" t="s">
        <v>1196</v>
      </c>
      <c r="C337" s="134" t="s">
        <v>429</v>
      </c>
      <c r="D337" s="133">
        <v>1981</v>
      </c>
      <c r="E337" s="135" t="s">
        <v>7</v>
      </c>
      <c r="F337" s="136" t="s">
        <v>1158</v>
      </c>
      <c r="G337" s="136" t="s">
        <v>1159</v>
      </c>
      <c r="H337" s="135" t="s">
        <v>226</v>
      </c>
      <c r="I337" s="132" t="s">
        <v>146</v>
      </c>
    </row>
    <row r="338" spans="1:9">
      <c r="A338" s="133">
        <v>337</v>
      </c>
      <c r="B338" s="134" t="s">
        <v>1195</v>
      </c>
      <c r="C338" s="134" t="s">
        <v>218</v>
      </c>
      <c r="D338" s="133">
        <v>2002</v>
      </c>
      <c r="E338" s="135" t="s">
        <v>7</v>
      </c>
      <c r="F338" s="136" t="s">
        <v>1158</v>
      </c>
      <c r="G338" s="136" t="s">
        <v>1159</v>
      </c>
      <c r="H338" s="135" t="s">
        <v>140</v>
      </c>
      <c r="I338" s="132" t="s">
        <v>146</v>
      </c>
    </row>
    <row r="339" spans="1:9">
      <c r="A339" s="133">
        <v>338</v>
      </c>
      <c r="B339" s="134" t="s">
        <v>1194</v>
      </c>
      <c r="C339" s="134" t="s">
        <v>513</v>
      </c>
      <c r="D339" s="133">
        <v>2011</v>
      </c>
      <c r="E339" s="135" t="s">
        <v>6</v>
      </c>
      <c r="F339" s="136" t="s">
        <v>1158</v>
      </c>
      <c r="G339" s="136" t="s">
        <v>1159</v>
      </c>
      <c r="H339" s="135" t="s">
        <v>279</v>
      </c>
      <c r="I339" s="132" t="s">
        <v>146</v>
      </c>
    </row>
    <row r="340" spans="1:9">
      <c r="A340" s="133">
        <v>339</v>
      </c>
      <c r="B340" s="134" t="s">
        <v>1194</v>
      </c>
      <c r="C340" s="134" t="s">
        <v>926</v>
      </c>
      <c r="D340" s="133">
        <v>2005</v>
      </c>
      <c r="E340" s="135" t="s">
        <v>6</v>
      </c>
      <c r="F340" s="136" t="s">
        <v>1158</v>
      </c>
      <c r="G340" s="136" t="s">
        <v>1159</v>
      </c>
      <c r="H340" s="135" t="s">
        <v>252</v>
      </c>
      <c r="I340" s="132" t="s">
        <v>146</v>
      </c>
    </row>
    <row r="341" spans="1:9">
      <c r="A341" s="133">
        <v>340</v>
      </c>
      <c r="B341" s="134" t="s">
        <v>488</v>
      </c>
      <c r="C341" s="134" t="s">
        <v>364</v>
      </c>
      <c r="D341" s="133">
        <v>2006</v>
      </c>
      <c r="E341" s="135" t="s">
        <v>7</v>
      </c>
      <c r="F341" s="136" t="s">
        <v>1158</v>
      </c>
      <c r="G341" s="136" t="s">
        <v>1159</v>
      </c>
      <c r="H341" s="135" t="s">
        <v>233</v>
      </c>
      <c r="I341" s="132" t="s">
        <v>146</v>
      </c>
    </row>
    <row r="342" spans="1:9">
      <c r="A342" s="133">
        <v>341</v>
      </c>
      <c r="B342" s="134" t="s">
        <v>488</v>
      </c>
      <c r="C342" s="134" t="s">
        <v>427</v>
      </c>
      <c r="D342" s="133">
        <v>2008</v>
      </c>
      <c r="E342" s="135" t="s">
        <v>7</v>
      </c>
      <c r="F342" s="136" t="s">
        <v>1158</v>
      </c>
      <c r="G342" s="136" t="s">
        <v>1159</v>
      </c>
      <c r="H342" s="135" t="s">
        <v>204</v>
      </c>
      <c r="I342" s="132" t="s">
        <v>146</v>
      </c>
    </row>
    <row r="343" spans="1:9">
      <c r="A343" s="133">
        <v>342</v>
      </c>
      <c r="B343" s="134" t="s">
        <v>1193</v>
      </c>
      <c r="C343" s="134" t="s">
        <v>1192</v>
      </c>
      <c r="D343" s="133">
        <v>1972</v>
      </c>
      <c r="E343" s="135" t="s">
        <v>6</v>
      </c>
      <c r="F343" s="136" t="s">
        <v>1158</v>
      </c>
      <c r="G343" s="136" t="s">
        <v>1159</v>
      </c>
      <c r="H343" s="135" t="s">
        <v>695</v>
      </c>
      <c r="I343" s="132" t="s">
        <v>146</v>
      </c>
    </row>
    <row r="344" spans="1:9">
      <c r="A344" s="133">
        <v>343</v>
      </c>
      <c r="B344" s="134" t="s">
        <v>1191</v>
      </c>
      <c r="C344" s="134" t="s">
        <v>1190</v>
      </c>
      <c r="D344" s="133">
        <v>1962</v>
      </c>
      <c r="E344" s="135" t="s">
        <v>7</v>
      </c>
      <c r="F344" s="136" t="s">
        <v>1158</v>
      </c>
      <c r="G344" s="136" t="s">
        <v>1159</v>
      </c>
      <c r="H344" s="135" t="s">
        <v>266</v>
      </c>
      <c r="I344" s="132" t="s">
        <v>146</v>
      </c>
    </row>
    <row r="345" spans="1:9">
      <c r="A345" s="133">
        <v>344</v>
      </c>
      <c r="B345" s="134" t="s">
        <v>1189</v>
      </c>
      <c r="C345" s="134" t="s">
        <v>1128</v>
      </c>
      <c r="D345" s="133">
        <v>2007</v>
      </c>
      <c r="E345" s="135" t="s">
        <v>7</v>
      </c>
      <c r="F345" s="136" t="s">
        <v>1158</v>
      </c>
      <c r="G345" s="136" t="s">
        <v>1159</v>
      </c>
      <c r="H345" s="135" t="s">
        <v>233</v>
      </c>
      <c r="I345" s="132" t="s">
        <v>146</v>
      </c>
    </row>
    <row r="346" spans="1:9">
      <c r="A346" s="133">
        <v>345</v>
      </c>
      <c r="B346" s="134" t="s">
        <v>1188</v>
      </c>
      <c r="C346" s="134" t="s">
        <v>302</v>
      </c>
      <c r="D346" s="133">
        <v>2009</v>
      </c>
      <c r="E346" s="135" t="s">
        <v>7</v>
      </c>
      <c r="F346" s="136" t="s">
        <v>1158</v>
      </c>
      <c r="G346" s="136" t="s">
        <v>1159</v>
      </c>
      <c r="H346" s="135" t="s">
        <v>204</v>
      </c>
      <c r="I346" s="132" t="s">
        <v>146</v>
      </c>
    </row>
    <row r="347" spans="1:9">
      <c r="A347" s="133">
        <v>346</v>
      </c>
      <c r="B347" s="134" t="s">
        <v>1187</v>
      </c>
      <c r="C347" s="134" t="s">
        <v>901</v>
      </c>
      <c r="D347" s="133">
        <v>1969</v>
      </c>
      <c r="E347" s="135" t="s">
        <v>7</v>
      </c>
      <c r="F347" s="136" t="s">
        <v>1158</v>
      </c>
      <c r="G347" s="136" t="s">
        <v>1159</v>
      </c>
      <c r="H347" s="135" t="s">
        <v>333</v>
      </c>
      <c r="I347" s="132" t="s">
        <v>146</v>
      </c>
    </row>
    <row r="348" spans="1:9">
      <c r="A348" s="133">
        <v>347</v>
      </c>
      <c r="B348" s="134" t="s">
        <v>1186</v>
      </c>
      <c r="C348" s="134" t="s">
        <v>1185</v>
      </c>
      <c r="D348" s="133">
        <v>1999</v>
      </c>
      <c r="E348" s="135" t="s">
        <v>7</v>
      </c>
      <c r="F348" s="136" t="s">
        <v>1158</v>
      </c>
      <c r="G348" s="136" t="s">
        <v>1159</v>
      </c>
      <c r="H348" s="135" t="s">
        <v>338</v>
      </c>
      <c r="I348" s="132" t="s">
        <v>146</v>
      </c>
    </row>
    <row r="349" spans="1:9">
      <c r="A349" s="133">
        <v>348</v>
      </c>
      <c r="B349" s="134" t="s">
        <v>1184</v>
      </c>
      <c r="C349" s="134" t="s">
        <v>390</v>
      </c>
      <c r="D349" s="133">
        <v>2010</v>
      </c>
      <c r="E349" s="135" t="s">
        <v>7</v>
      </c>
      <c r="F349" s="136" t="s">
        <v>1158</v>
      </c>
      <c r="G349" s="136" t="s">
        <v>1159</v>
      </c>
      <c r="H349" s="135" t="s">
        <v>194</v>
      </c>
      <c r="I349" s="132" t="s">
        <v>146</v>
      </c>
    </row>
    <row r="350" spans="1:9">
      <c r="A350" s="133">
        <v>349</v>
      </c>
      <c r="B350" s="134" t="s">
        <v>1183</v>
      </c>
      <c r="C350" s="134" t="s">
        <v>1182</v>
      </c>
      <c r="D350" s="133">
        <v>2002</v>
      </c>
      <c r="E350" s="135" t="s">
        <v>7</v>
      </c>
      <c r="F350" s="136" t="s">
        <v>1158</v>
      </c>
      <c r="G350" s="136" t="s">
        <v>1159</v>
      </c>
      <c r="H350" s="135" t="s">
        <v>140</v>
      </c>
      <c r="I350" s="132" t="s">
        <v>146</v>
      </c>
    </row>
    <row r="351" spans="1:9">
      <c r="A351" s="133">
        <v>350</v>
      </c>
      <c r="B351" s="134" t="s">
        <v>1181</v>
      </c>
      <c r="C351" s="134" t="s">
        <v>1180</v>
      </c>
      <c r="D351" s="133">
        <v>1977</v>
      </c>
      <c r="E351" s="135" t="s">
        <v>6</v>
      </c>
      <c r="F351" s="136" t="s">
        <v>1158</v>
      </c>
      <c r="G351" s="136" t="s">
        <v>1159</v>
      </c>
      <c r="H351" s="135" t="s">
        <v>283</v>
      </c>
      <c r="I351" s="132" t="s">
        <v>146</v>
      </c>
    </row>
    <row r="352" spans="1:9">
      <c r="A352" s="133">
        <v>351</v>
      </c>
      <c r="B352" s="134" t="s">
        <v>1179</v>
      </c>
      <c r="C352" s="134" t="s">
        <v>295</v>
      </c>
      <c r="D352" s="133">
        <v>2008</v>
      </c>
      <c r="E352" s="135" t="s">
        <v>6</v>
      </c>
      <c r="F352" s="136" t="s">
        <v>1158</v>
      </c>
      <c r="G352" s="136" t="s">
        <v>1159</v>
      </c>
      <c r="H352" s="135" t="s">
        <v>310</v>
      </c>
      <c r="I352" s="132" t="s">
        <v>146</v>
      </c>
    </row>
    <row r="353" spans="1:9">
      <c r="A353" s="133">
        <v>352</v>
      </c>
      <c r="B353" s="134" t="s">
        <v>1178</v>
      </c>
      <c r="C353" s="134" t="s">
        <v>355</v>
      </c>
      <c r="D353" s="133">
        <v>1963</v>
      </c>
      <c r="E353" s="135" t="s">
        <v>7</v>
      </c>
      <c r="F353" s="136" t="s">
        <v>1158</v>
      </c>
      <c r="G353" s="136" t="s">
        <v>1159</v>
      </c>
      <c r="H353" s="135" t="s">
        <v>217</v>
      </c>
      <c r="I353" s="132" t="s">
        <v>146</v>
      </c>
    </row>
    <row r="354" spans="1:9">
      <c r="A354" s="133">
        <v>353</v>
      </c>
      <c r="B354" s="134" t="s">
        <v>1177</v>
      </c>
      <c r="C354" s="134" t="s">
        <v>482</v>
      </c>
      <c r="D354" s="133">
        <v>2002</v>
      </c>
      <c r="E354" s="135" t="s">
        <v>6</v>
      </c>
      <c r="F354" s="136" t="s">
        <v>1158</v>
      </c>
      <c r="G354" s="136" t="s">
        <v>1159</v>
      </c>
      <c r="H354" s="135" t="s">
        <v>130</v>
      </c>
      <c r="I354" s="132" t="s">
        <v>146</v>
      </c>
    </row>
    <row r="355" spans="1:9">
      <c r="A355" s="133">
        <v>354</v>
      </c>
      <c r="B355" s="134" t="s">
        <v>1176</v>
      </c>
      <c r="C355" s="134" t="s">
        <v>511</v>
      </c>
      <c r="D355" s="133">
        <v>1958</v>
      </c>
      <c r="E355" s="135" t="s">
        <v>7</v>
      </c>
      <c r="F355" s="136" t="s">
        <v>1158</v>
      </c>
      <c r="G355" s="136" t="s">
        <v>1159</v>
      </c>
      <c r="H355" s="135" t="s">
        <v>266</v>
      </c>
      <c r="I355" s="132" t="s">
        <v>146</v>
      </c>
    </row>
    <row r="356" spans="1:9">
      <c r="A356" s="133">
        <v>355</v>
      </c>
      <c r="B356" s="134" t="s">
        <v>1175</v>
      </c>
      <c r="C356" s="134" t="s">
        <v>1174</v>
      </c>
      <c r="D356" s="133">
        <v>2001</v>
      </c>
      <c r="E356" s="135" t="s">
        <v>7</v>
      </c>
      <c r="F356" s="136" t="s">
        <v>1158</v>
      </c>
      <c r="G356" s="136" t="s">
        <v>1159</v>
      </c>
      <c r="H356" s="135" t="s">
        <v>346</v>
      </c>
      <c r="I356" s="132" t="s">
        <v>146</v>
      </c>
    </row>
    <row r="357" spans="1:9">
      <c r="A357" s="133">
        <v>356</v>
      </c>
      <c r="B357" s="134" t="s">
        <v>1173</v>
      </c>
      <c r="C357" s="134" t="s">
        <v>442</v>
      </c>
      <c r="D357" s="133">
        <v>2002</v>
      </c>
      <c r="E357" s="135" t="s">
        <v>6</v>
      </c>
      <c r="F357" s="136" t="s">
        <v>1158</v>
      </c>
      <c r="G357" s="136" t="s">
        <v>1159</v>
      </c>
      <c r="H357" s="135" t="s">
        <v>130</v>
      </c>
      <c r="I357" s="132" t="s">
        <v>146</v>
      </c>
    </row>
    <row r="358" spans="1:9">
      <c r="A358" s="133">
        <v>357</v>
      </c>
      <c r="B358" s="134" t="s">
        <v>1172</v>
      </c>
      <c r="C358" s="134" t="s">
        <v>792</v>
      </c>
      <c r="D358" s="133">
        <v>1964</v>
      </c>
      <c r="E358" s="135" t="s">
        <v>7</v>
      </c>
      <c r="F358" s="136" t="s">
        <v>1158</v>
      </c>
      <c r="G358" s="136" t="s">
        <v>1159</v>
      </c>
      <c r="H358" s="135" t="s">
        <v>217</v>
      </c>
      <c r="I358" s="132" t="s">
        <v>146</v>
      </c>
    </row>
    <row r="359" spans="1:9">
      <c r="A359" s="133">
        <v>358</v>
      </c>
      <c r="B359" s="134" t="s">
        <v>1171</v>
      </c>
      <c r="C359" s="134" t="s">
        <v>526</v>
      </c>
      <c r="D359" s="133">
        <v>1968</v>
      </c>
      <c r="E359" s="135" t="s">
        <v>6</v>
      </c>
      <c r="F359" s="136" t="s">
        <v>1158</v>
      </c>
      <c r="G359" s="136" t="s">
        <v>1159</v>
      </c>
      <c r="H359" s="135" t="s">
        <v>695</v>
      </c>
      <c r="I359" s="132" t="s">
        <v>146</v>
      </c>
    </row>
    <row r="360" spans="1:9">
      <c r="A360" s="133">
        <v>359</v>
      </c>
      <c r="B360" s="134" t="s">
        <v>1170</v>
      </c>
      <c r="C360" s="134" t="s">
        <v>364</v>
      </c>
      <c r="D360" s="133">
        <v>2008</v>
      </c>
      <c r="E360" s="135" t="s">
        <v>7</v>
      </c>
      <c r="F360" s="136" t="s">
        <v>1158</v>
      </c>
      <c r="G360" s="136" t="s">
        <v>1159</v>
      </c>
      <c r="H360" s="135" t="s">
        <v>204</v>
      </c>
      <c r="I360" s="132" t="s">
        <v>146</v>
      </c>
    </row>
    <row r="361" spans="1:9">
      <c r="A361" s="133">
        <v>360</v>
      </c>
      <c r="B361" s="134" t="s">
        <v>1169</v>
      </c>
      <c r="C361" s="134" t="s">
        <v>339</v>
      </c>
      <c r="D361" s="133">
        <v>1988</v>
      </c>
      <c r="E361" s="135" t="s">
        <v>7</v>
      </c>
      <c r="F361" s="136" t="s">
        <v>1158</v>
      </c>
      <c r="G361" s="136" t="s">
        <v>1159</v>
      </c>
      <c r="H361" s="135" t="s">
        <v>363</v>
      </c>
      <c r="I361" s="132" t="s">
        <v>146</v>
      </c>
    </row>
    <row r="362" spans="1:9">
      <c r="A362" s="133">
        <v>361</v>
      </c>
      <c r="B362" s="134" t="s">
        <v>1167</v>
      </c>
      <c r="C362" s="134" t="s">
        <v>1168</v>
      </c>
      <c r="D362" s="133">
        <v>1994</v>
      </c>
      <c r="E362" s="135" t="s">
        <v>7</v>
      </c>
      <c r="F362" s="136" t="s">
        <v>1158</v>
      </c>
      <c r="G362" s="136" t="s">
        <v>1159</v>
      </c>
      <c r="H362" s="135" t="s">
        <v>324</v>
      </c>
      <c r="I362" s="132" t="s">
        <v>146</v>
      </c>
    </row>
    <row r="363" spans="1:9">
      <c r="A363" s="133">
        <v>362</v>
      </c>
      <c r="B363" s="134" t="s">
        <v>1167</v>
      </c>
      <c r="C363" s="134" t="s">
        <v>514</v>
      </c>
      <c r="D363" s="133">
        <v>1951</v>
      </c>
      <c r="E363" s="135" t="s">
        <v>7</v>
      </c>
      <c r="F363" s="136" t="s">
        <v>1158</v>
      </c>
      <c r="G363" s="136" t="s">
        <v>1159</v>
      </c>
      <c r="H363" s="135" t="s">
        <v>269</v>
      </c>
      <c r="I363" s="132" t="s">
        <v>146</v>
      </c>
    </row>
    <row r="364" spans="1:9">
      <c r="A364" s="133">
        <v>363</v>
      </c>
      <c r="B364" s="134" t="s">
        <v>1166</v>
      </c>
      <c r="C364" s="134" t="s">
        <v>581</v>
      </c>
      <c r="D364" s="133">
        <v>2000</v>
      </c>
      <c r="E364" s="135" t="s">
        <v>7</v>
      </c>
      <c r="F364" s="136" t="s">
        <v>1158</v>
      </c>
      <c r="G364" s="136" t="s">
        <v>1159</v>
      </c>
      <c r="H364" s="135" t="s">
        <v>346</v>
      </c>
      <c r="I364" s="132" t="s">
        <v>146</v>
      </c>
    </row>
    <row r="365" spans="1:9">
      <c r="A365" s="133">
        <v>364</v>
      </c>
      <c r="B365" s="134" t="s">
        <v>1165</v>
      </c>
      <c r="C365" s="134" t="s">
        <v>1164</v>
      </c>
      <c r="D365" s="133">
        <v>2010</v>
      </c>
      <c r="E365" s="135" t="s">
        <v>6</v>
      </c>
      <c r="F365" s="136" t="s">
        <v>1158</v>
      </c>
      <c r="G365" s="136" t="s">
        <v>1159</v>
      </c>
      <c r="H365" s="135" t="s">
        <v>279</v>
      </c>
      <c r="I365" s="132" t="s">
        <v>146</v>
      </c>
    </row>
    <row r="366" spans="1:9">
      <c r="A366" s="133">
        <v>365</v>
      </c>
      <c r="B366" s="134" t="s">
        <v>1033</v>
      </c>
      <c r="C366" s="134" t="s">
        <v>344</v>
      </c>
      <c r="D366" s="133">
        <v>2007</v>
      </c>
      <c r="E366" s="135" t="s">
        <v>6</v>
      </c>
      <c r="F366" s="136" t="s">
        <v>1158</v>
      </c>
      <c r="G366" s="136" t="s">
        <v>1159</v>
      </c>
      <c r="H366" s="135" t="s">
        <v>257</v>
      </c>
      <c r="I366" s="132" t="s">
        <v>146</v>
      </c>
    </row>
    <row r="367" spans="1:9">
      <c r="A367" s="133">
        <v>366</v>
      </c>
      <c r="B367" s="134" t="s">
        <v>1163</v>
      </c>
      <c r="C367" s="134" t="s">
        <v>236</v>
      </c>
      <c r="D367" s="133">
        <v>2000</v>
      </c>
      <c r="E367" s="135" t="s">
        <v>7</v>
      </c>
      <c r="F367" s="136" t="s">
        <v>1158</v>
      </c>
      <c r="G367" s="136" t="s">
        <v>1159</v>
      </c>
      <c r="H367" s="135" t="s">
        <v>346</v>
      </c>
      <c r="I367" s="132" t="s">
        <v>146</v>
      </c>
    </row>
    <row r="368" spans="1:9">
      <c r="A368" s="133">
        <v>367</v>
      </c>
      <c r="B368" s="134" t="s">
        <v>1162</v>
      </c>
      <c r="C368" s="134" t="s">
        <v>329</v>
      </c>
      <c r="D368" s="133">
        <v>1957</v>
      </c>
      <c r="E368" s="135" t="s">
        <v>6</v>
      </c>
      <c r="F368" s="136" t="s">
        <v>1158</v>
      </c>
      <c r="G368" s="136" t="s">
        <v>1159</v>
      </c>
      <c r="H368" s="135" t="s">
        <v>528</v>
      </c>
      <c r="I368" s="132" t="s">
        <v>146</v>
      </c>
    </row>
    <row r="369" spans="1:9">
      <c r="A369" s="133">
        <v>368</v>
      </c>
      <c r="B369" s="134" t="s">
        <v>1161</v>
      </c>
      <c r="C369" s="134" t="s">
        <v>1160</v>
      </c>
      <c r="D369" s="133">
        <v>2008</v>
      </c>
      <c r="E369" s="135" t="s">
        <v>6</v>
      </c>
      <c r="F369" s="136" t="s">
        <v>1158</v>
      </c>
      <c r="G369" s="136" t="s">
        <v>1159</v>
      </c>
      <c r="H369" s="135" t="s">
        <v>310</v>
      </c>
      <c r="I369" s="132" t="s">
        <v>146</v>
      </c>
    </row>
    <row r="370" spans="1:9">
      <c r="A370" s="133">
        <v>369</v>
      </c>
      <c r="B370" s="134" t="s">
        <v>1157</v>
      </c>
      <c r="C370" s="134" t="s">
        <v>792</v>
      </c>
      <c r="D370" s="133">
        <v>1978</v>
      </c>
      <c r="E370" s="135" t="s">
        <v>7</v>
      </c>
      <c r="F370" s="136" t="s">
        <v>1151</v>
      </c>
      <c r="G370" s="136" t="s">
        <v>1152</v>
      </c>
      <c r="H370" s="135" t="s">
        <v>226</v>
      </c>
      <c r="I370" s="132" t="s">
        <v>146</v>
      </c>
    </row>
    <row r="371" spans="1:9">
      <c r="A371" s="133">
        <v>370</v>
      </c>
      <c r="B371" s="134" t="s">
        <v>1156</v>
      </c>
      <c r="C371" s="134" t="s">
        <v>424</v>
      </c>
      <c r="D371" s="133">
        <v>2006</v>
      </c>
      <c r="E371" s="135" t="s">
        <v>7</v>
      </c>
      <c r="F371" s="136" t="s">
        <v>1151</v>
      </c>
      <c r="G371" s="136" t="s">
        <v>1152</v>
      </c>
      <c r="H371" s="135" t="s">
        <v>233</v>
      </c>
      <c r="I371" s="132" t="s">
        <v>146</v>
      </c>
    </row>
    <row r="372" spans="1:9">
      <c r="A372" s="133">
        <v>371</v>
      </c>
      <c r="B372" s="134" t="s">
        <v>1155</v>
      </c>
      <c r="C372" s="134" t="s">
        <v>1154</v>
      </c>
      <c r="D372" s="133">
        <v>1964</v>
      </c>
      <c r="E372" s="135" t="s">
        <v>7</v>
      </c>
      <c r="F372" s="136" t="s">
        <v>1151</v>
      </c>
      <c r="G372" s="136" t="s">
        <v>1152</v>
      </c>
      <c r="H372" s="135" t="s">
        <v>217</v>
      </c>
      <c r="I372" s="132" t="s">
        <v>146</v>
      </c>
    </row>
    <row r="373" spans="1:9">
      <c r="A373" s="133">
        <v>372</v>
      </c>
      <c r="B373" s="134" t="s">
        <v>400</v>
      </c>
      <c r="C373" s="134" t="s">
        <v>1153</v>
      </c>
      <c r="D373" s="133">
        <v>1961</v>
      </c>
      <c r="E373" s="135" t="s">
        <v>6</v>
      </c>
      <c r="F373" s="136" t="s">
        <v>1151</v>
      </c>
      <c r="G373" s="136" t="s">
        <v>1152</v>
      </c>
      <c r="H373" s="135" t="s">
        <v>209</v>
      </c>
      <c r="I373" s="132" t="s">
        <v>146</v>
      </c>
    </row>
    <row r="374" spans="1:9">
      <c r="A374" s="133">
        <v>373</v>
      </c>
      <c r="B374" s="134" t="s">
        <v>1150</v>
      </c>
      <c r="C374" s="134" t="s">
        <v>1149</v>
      </c>
      <c r="D374" s="133">
        <v>1949</v>
      </c>
      <c r="E374" s="135" t="s">
        <v>7</v>
      </c>
      <c r="F374" s="136" t="s">
        <v>1146</v>
      </c>
      <c r="G374" s="136" t="s">
        <v>1147</v>
      </c>
      <c r="H374" s="135" t="s">
        <v>269</v>
      </c>
      <c r="I374" s="132" t="s">
        <v>146</v>
      </c>
    </row>
    <row r="375" spans="1:9">
      <c r="A375" s="133">
        <v>374</v>
      </c>
      <c r="B375" s="134" t="s">
        <v>1148</v>
      </c>
      <c r="C375" s="134" t="s">
        <v>718</v>
      </c>
      <c r="D375" s="133">
        <v>1963</v>
      </c>
      <c r="E375" s="135" t="s">
        <v>7</v>
      </c>
      <c r="F375" s="136" t="s">
        <v>1146</v>
      </c>
      <c r="G375" s="136" t="s">
        <v>1147</v>
      </c>
      <c r="H375" s="135" t="s">
        <v>217</v>
      </c>
      <c r="I375" s="132" t="s">
        <v>146</v>
      </c>
    </row>
    <row r="376" spans="1:9">
      <c r="A376" s="133">
        <v>375</v>
      </c>
      <c r="B376" s="134" t="s">
        <v>200</v>
      </c>
      <c r="C376" s="134" t="s">
        <v>718</v>
      </c>
      <c r="D376" s="133">
        <v>1963</v>
      </c>
      <c r="E376" s="135" t="s">
        <v>7</v>
      </c>
      <c r="F376" s="136" t="s">
        <v>1146</v>
      </c>
      <c r="G376" s="136" t="s">
        <v>1147</v>
      </c>
      <c r="H376" s="135" t="s">
        <v>217</v>
      </c>
      <c r="I376" s="132" t="s">
        <v>146</v>
      </c>
    </row>
    <row r="377" spans="1:9">
      <c r="A377" s="133">
        <v>376</v>
      </c>
      <c r="B377" s="134" t="s">
        <v>1145</v>
      </c>
      <c r="C377" s="134" t="s">
        <v>393</v>
      </c>
      <c r="D377" s="133">
        <v>1966</v>
      </c>
      <c r="E377" s="135" t="s">
        <v>6</v>
      </c>
      <c r="F377" s="136" t="s">
        <v>37</v>
      </c>
      <c r="G377" s="136" t="s">
        <v>1121</v>
      </c>
      <c r="H377" s="135" t="s">
        <v>214</v>
      </c>
      <c r="I377" s="132" t="s">
        <v>146</v>
      </c>
    </row>
    <row r="378" spans="1:9">
      <c r="A378" s="133">
        <v>377</v>
      </c>
      <c r="B378" s="134" t="s">
        <v>1144</v>
      </c>
      <c r="C378" s="134" t="s">
        <v>255</v>
      </c>
      <c r="D378" s="133">
        <v>1947</v>
      </c>
      <c r="E378" s="135" t="s">
        <v>6</v>
      </c>
      <c r="F378" s="136" t="s">
        <v>37</v>
      </c>
      <c r="G378" s="136" t="s">
        <v>1121</v>
      </c>
      <c r="H378" s="135" t="s">
        <v>803</v>
      </c>
      <c r="I378" s="132" t="s">
        <v>146</v>
      </c>
    </row>
    <row r="379" spans="1:9">
      <c r="A379" s="133">
        <v>378</v>
      </c>
      <c r="B379" s="134" t="s">
        <v>1143</v>
      </c>
      <c r="C379" s="134" t="s">
        <v>514</v>
      </c>
      <c r="D379" s="133">
        <v>1952</v>
      </c>
      <c r="E379" s="135" t="s">
        <v>7</v>
      </c>
      <c r="F379" s="136" t="s">
        <v>37</v>
      </c>
      <c r="G379" s="136" t="s">
        <v>1121</v>
      </c>
      <c r="H379" s="135" t="s">
        <v>269</v>
      </c>
      <c r="I379" s="132" t="s">
        <v>146</v>
      </c>
    </row>
    <row r="380" spans="1:9">
      <c r="A380" s="133">
        <v>379</v>
      </c>
      <c r="B380" s="134" t="s">
        <v>1142</v>
      </c>
      <c r="C380" s="134" t="s">
        <v>581</v>
      </c>
      <c r="D380" s="133">
        <v>1993</v>
      </c>
      <c r="E380" s="135" t="s">
        <v>7</v>
      </c>
      <c r="F380" s="136" t="s">
        <v>37</v>
      </c>
      <c r="G380" s="136" t="s">
        <v>1121</v>
      </c>
      <c r="H380" s="135" t="s">
        <v>324</v>
      </c>
      <c r="I380" s="132" t="s">
        <v>146</v>
      </c>
    </row>
    <row r="381" spans="1:9">
      <c r="A381" s="133">
        <v>380</v>
      </c>
      <c r="B381" s="134" t="s">
        <v>1141</v>
      </c>
      <c r="C381" s="134" t="s">
        <v>808</v>
      </c>
      <c r="D381" s="133">
        <v>1969</v>
      </c>
      <c r="E381" s="135" t="s">
        <v>7</v>
      </c>
      <c r="F381" s="136" t="s">
        <v>37</v>
      </c>
      <c r="G381" s="136" t="s">
        <v>1121</v>
      </c>
      <c r="H381" s="135" t="s">
        <v>333</v>
      </c>
      <c r="I381" s="132" t="s">
        <v>146</v>
      </c>
    </row>
    <row r="382" spans="1:9">
      <c r="A382" s="133">
        <v>381</v>
      </c>
      <c r="B382" s="134" t="s">
        <v>1140</v>
      </c>
      <c r="C382" s="134" t="s">
        <v>517</v>
      </c>
      <c r="D382" s="133">
        <v>1967</v>
      </c>
      <c r="E382" s="135" t="s">
        <v>6</v>
      </c>
      <c r="F382" s="136" t="s">
        <v>37</v>
      </c>
      <c r="G382" s="136" t="s">
        <v>1121</v>
      </c>
      <c r="H382" s="135" t="s">
        <v>214</v>
      </c>
      <c r="I382" s="132" t="s">
        <v>146</v>
      </c>
    </row>
    <row r="383" spans="1:9">
      <c r="A383" s="133">
        <v>382</v>
      </c>
      <c r="B383" s="134" t="s">
        <v>1139</v>
      </c>
      <c r="C383" s="134" t="s">
        <v>255</v>
      </c>
      <c r="D383" s="133">
        <v>1974</v>
      </c>
      <c r="E383" s="135" t="s">
        <v>6</v>
      </c>
      <c r="F383" s="136" t="s">
        <v>37</v>
      </c>
      <c r="G383" s="136" t="s">
        <v>1121</v>
      </c>
      <c r="H383" s="135" t="s">
        <v>283</v>
      </c>
      <c r="I383" s="132" t="s">
        <v>146</v>
      </c>
    </row>
    <row r="384" spans="1:9">
      <c r="A384" s="133">
        <v>383</v>
      </c>
      <c r="B384" s="134" t="s">
        <v>1138</v>
      </c>
      <c r="C384" s="134" t="s">
        <v>943</v>
      </c>
      <c r="D384" s="133">
        <v>1954</v>
      </c>
      <c r="E384" s="135" t="s">
        <v>7</v>
      </c>
      <c r="F384" s="136" t="s">
        <v>37</v>
      </c>
      <c r="G384" s="136" t="s">
        <v>1121</v>
      </c>
      <c r="H384" s="135" t="s">
        <v>199</v>
      </c>
      <c r="I384" s="132" t="s">
        <v>146</v>
      </c>
    </row>
    <row r="385" spans="1:9">
      <c r="A385" s="133">
        <v>384</v>
      </c>
      <c r="B385" s="134" t="s">
        <v>1137</v>
      </c>
      <c r="C385" s="134" t="s">
        <v>1136</v>
      </c>
      <c r="D385" s="133">
        <v>1959</v>
      </c>
      <c r="E385" s="135" t="s">
        <v>6</v>
      </c>
      <c r="F385" s="136" t="s">
        <v>37</v>
      </c>
      <c r="G385" s="136" t="s">
        <v>1121</v>
      </c>
      <c r="H385" s="135" t="s">
        <v>209</v>
      </c>
      <c r="I385" s="132" t="s">
        <v>146</v>
      </c>
    </row>
    <row r="386" spans="1:9">
      <c r="A386" s="133">
        <v>385</v>
      </c>
      <c r="B386" s="134" t="s">
        <v>1135</v>
      </c>
      <c r="C386" s="134" t="s">
        <v>1134</v>
      </c>
      <c r="D386" s="133">
        <v>1962</v>
      </c>
      <c r="E386" s="135" t="s">
        <v>6</v>
      </c>
      <c r="F386" s="136" t="s">
        <v>37</v>
      </c>
      <c r="G386" s="136" t="s">
        <v>1121</v>
      </c>
      <c r="H386" s="135" t="s">
        <v>209</v>
      </c>
      <c r="I386" s="132" t="s">
        <v>146</v>
      </c>
    </row>
    <row r="387" spans="1:9">
      <c r="A387" s="133">
        <v>386</v>
      </c>
      <c r="B387" s="134" t="s">
        <v>1133</v>
      </c>
      <c r="C387" s="134" t="s">
        <v>1132</v>
      </c>
      <c r="D387" s="133">
        <v>1956</v>
      </c>
      <c r="E387" s="135" t="s">
        <v>6</v>
      </c>
      <c r="F387" s="136" t="s">
        <v>37</v>
      </c>
      <c r="G387" s="136" t="s">
        <v>1121</v>
      </c>
      <c r="H387" s="135" t="s">
        <v>528</v>
      </c>
      <c r="I387" s="132" t="s">
        <v>146</v>
      </c>
    </row>
    <row r="388" spans="1:9">
      <c r="A388" s="133">
        <v>387</v>
      </c>
      <c r="B388" s="134" t="s">
        <v>1131</v>
      </c>
      <c r="C388" s="134" t="s">
        <v>397</v>
      </c>
      <c r="D388" s="133">
        <v>1959</v>
      </c>
      <c r="E388" s="135" t="s">
        <v>7</v>
      </c>
      <c r="F388" s="136" t="s">
        <v>37</v>
      </c>
      <c r="G388" s="136" t="s">
        <v>1121</v>
      </c>
      <c r="H388" s="135" t="s">
        <v>266</v>
      </c>
      <c r="I388" s="132" t="s">
        <v>146</v>
      </c>
    </row>
    <row r="389" spans="1:9">
      <c r="A389" s="133">
        <v>388</v>
      </c>
      <c r="B389" s="134" t="s">
        <v>365</v>
      </c>
      <c r="C389" s="134" t="s">
        <v>840</v>
      </c>
      <c r="D389" s="133">
        <v>1968</v>
      </c>
      <c r="E389" s="135" t="s">
        <v>6</v>
      </c>
      <c r="F389" s="136" t="s">
        <v>37</v>
      </c>
      <c r="G389" s="136" t="s">
        <v>1121</v>
      </c>
      <c r="H389" s="135" t="s">
        <v>695</v>
      </c>
      <c r="I389" s="132" t="s">
        <v>146</v>
      </c>
    </row>
    <row r="390" spans="1:9">
      <c r="A390" s="133">
        <v>389</v>
      </c>
      <c r="B390" s="134" t="s">
        <v>1130</v>
      </c>
      <c r="C390" s="134" t="s">
        <v>236</v>
      </c>
      <c r="D390" s="133">
        <v>1967</v>
      </c>
      <c r="E390" s="135" t="s">
        <v>7</v>
      </c>
      <c r="F390" s="136" t="s">
        <v>37</v>
      </c>
      <c r="G390" s="136" t="s">
        <v>1121</v>
      </c>
      <c r="H390" s="135" t="s">
        <v>217</v>
      </c>
      <c r="I390" s="132" t="s">
        <v>146</v>
      </c>
    </row>
    <row r="391" spans="1:9">
      <c r="A391" s="133">
        <v>390</v>
      </c>
      <c r="B391" s="134" t="s">
        <v>1129</v>
      </c>
      <c r="C391" s="134" t="s">
        <v>1128</v>
      </c>
      <c r="D391" s="133">
        <v>1983</v>
      </c>
      <c r="E391" s="135" t="s">
        <v>7</v>
      </c>
      <c r="F391" s="136" t="s">
        <v>37</v>
      </c>
      <c r="G391" s="136" t="s">
        <v>1121</v>
      </c>
      <c r="H391" s="135" t="s">
        <v>360</v>
      </c>
      <c r="I391" s="132" t="s">
        <v>146</v>
      </c>
    </row>
    <row r="392" spans="1:9">
      <c r="A392" s="133">
        <v>391</v>
      </c>
      <c r="B392" s="134" t="s">
        <v>1127</v>
      </c>
      <c r="C392" s="134" t="s">
        <v>514</v>
      </c>
      <c r="D392" s="133">
        <v>1985</v>
      </c>
      <c r="E392" s="135" t="s">
        <v>7</v>
      </c>
      <c r="F392" s="136" t="s">
        <v>37</v>
      </c>
      <c r="G392" s="136" t="s">
        <v>1121</v>
      </c>
      <c r="H392" s="135" t="s">
        <v>360</v>
      </c>
      <c r="I392" s="132" t="s">
        <v>146</v>
      </c>
    </row>
    <row r="393" spans="1:9">
      <c r="A393" s="133">
        <v>392</v>
      </c>
      <c r="B393" s="134" t="s">
        <v>1126</v>
      </c>
      <c r="C393" s="134" t="s">
        <v>325</v>
      </c>
      <c r="D393" s="133">
        <v>1966</v>
      </c>
      <c r="E393" s="135" t="s">
        <v>7</v>
      </c>
      <c r="F393" s="136" t="s">
        <v>37</v>
      </c>
      <c r="G393" s="136" t="s">
        <v>1121</v>
      </c>
      <c r="H393" s="135" t="s">
        <v>217</v>
      </c>
      <c r="I393" s="132" t="s">
        <v>146</v>
      </c>
    </row>
    <row r="394" spans="1:9">
      <c r="A394" s="133">
        <v>393</v>
      </c>
      <c r="B394" s="134" t="s">
        <v>1125</v>
      </c>
      <c r="C394" s="134" t="s">
        <v>715</v>
      </c>
      <c r="D394" s="133">
        <v>1991</v>
      </c>
      <c r="E394" s="135" t="s">
        <v>7</v>
      </c>
      <c r="F394" s="136" t="s">
        <v>37</v>
      </c>
      <c r="G394" s="136" t="s">
        <v>1121</v>
      </c>
      <c r="H394" s="135" t="s">
        <v>363</v>
      </c>
      <c r="I394" s="132" t="s">
        <v>146</v>
      </c>
    </row>
    <row r="395" spans="1:9">
      <c r="A395" s="133">
        <v>394</v>
      </c>
      <c r="B395" s="134" t="s">
        <v>1124</v>
      </c>
      <c r="C395" s="134" t="s">
        <v>1123</v>
      </c>
      <c r="D395" s="133">
        <v>1970</v>
      </c>
      <c r="E395" s="135" t="s">
        <v>6</v>
      </c>
      <c r="F395" s="136" t="s">
        <v>37</v>
      </c>
      <c r="G395" s="136" t="s">
        <v>1121</v>
      </c>
      <c r="H395" s="135" t="s">
        <v>695</v>
      </c>
      <c r="I395" s="132" t="s">
        <v>146</v>
      </c>
    </row>
    <row r="396" spans="1:9">
      <c r="A396" s="133">
        <v>395</v>
      </c>
      <c r="B396" s="134" t="s">
        <v>1122</v>
      </c>
      <c r="C396" s="134" t="s">
        <v>785</v>
      </c>
      <c r="D396" s="133">
        <v>1973</v>
      </c>
      <c r="E396" s="135" t="s">
        <v>7</v>
      </c>
      <c r="F396" s="136" t="s">
        <v>37</v>
      </c>
      <c r="G396" s="136" t="s">
        <v>1121</v>
      </c>
      <c r="H396" s="135" t="s">
        <v>426</v>
      </c>
      <c r="I396" s="132" t="s">
        <v>146</v>
      </c>
    </row>
    <row r="397" spans="1:9">
      <c r="A397" s="133">
        <v>396</v>
      </c>
      <c r="B397" s="134" t="s">
        <v>1120</v>
      </c>
      <c r="C397" s="134" t="s">
        <v>1119</v>
      </c>
      <c r="D397" s="133">
        <v>2005</v>
      </c>
      <c r="E397" s="135" t="s">
        <v>7</v>
      </c>
      <c r="F397" s="136" t="s">
        <v>1097</v>
      </c>
      <c r="G397" s="136" t="s">
        <v>1098</v>
      </c>
      <c r="H397" s="135" t="s">
        <v>306</v>
      </c>
      <c r="I397" s="132" t="s">
        <v>146</v>
      </c>
    </row>
    <row r="398" spans="1:9">
      <c r="A398" s="133">
        <v>397</v>
      </c>
      <c r="B398" s="134" t="s">
        <v>1118</v>
      </c>
      <c r="C398" s="134" t="s">
        <v>1117</v>
      </c>
      <c r="D398" s="133">
        <v>2008</v>
      </c>
      <c r="E398" s="135" t="s">
        <v>7</v>
      </c>
      <c r="F398" s="136" t="s">
        <v>1097</v>
      </c>
      <c r="G398" s="136" t="s">
        <v>1098</v>
      </c>
      <c r="H398" s="135" t="s">
        <v>204</v>
      </c>
      <c r="I398" s="132" t="s">
        <v>146</v>
      </c>
    </row>
    <row r="399" spans="1:9">
      <c r="A399" s="133">
        <v>398</v>
      </c>
      <c r="B399" s="134" t="s">
        <v>1116</v>
      </c>
      <c r="C399" s="134" t="s">
        <v>1115</v>
      </c>
      <c r="D399" s="133">
        <v>2009</v>
      </c>
      <c r="E399" s="135" t="s">
        <v>6</v>
      </c>
      <c r="F399" s="136" t="s">
        <v>1097</v>
      </c>
      <c r="G399" s="136" t="s">
        <v>1098</v>
      </c>
      <c r="H399" s="135" t="s">
        <v>310</v>
      </c>
      <c r="I399" s="132" t="s">
        <v>146</v>
      </c>
    </row>
    <row r="400" spans="1:9">
      <c r="A400" s="133">
        <v>399</v>
      </c>
      <c r="B400" s="134" t="s">
        <v>1114</v>
      </c>
      <c r="C400" s="134" t="s">
        <v>240</v>
      </c>
      <c r="D400" s="133">
        <v>1970</v>
      </c>
      <c r="E400" s="135" t="s">
        <v>6</v>
      </c>
      <c r="F400" s="136" t="s">
        <v>1097</v>
      </c>
      <c r="G400" s="136" t="s">
        <v>1098</v>
      </c>
      <c r="H400" s="135" t="s">
        <v>695</v>
      </c>
      <c r="I400" s="132" t="s">
        <v>146</v>
      </c>
    </row>
    <row r="401" spans="1:9">
      <c r="A401" s="133">
        <v>400</v>
      </c>
      <c r="B401" s="134" t="s">
        <v>1113</v>
      </c>
      <c r="C401" s="134" t="s">
        <v>672</v>
      </c>
      <c r="D401" s="133">
        <v>2006</v>
      </c>
      <c r="E401" s="135" t="s">
        <v>7</v>
      </c>
      <c r="F401" s="136" t="s">
        <v>1097</v>
      </c>
      <c r="G401" s="136" t="s">
        <v>1098</v>
      </c>
      <c r="H401" s="135" t="s">
        <v>233</v>
      </c>
      <c r="I401" s="132" t="s">
        <v>146</v>
      </c>
    </row>
    <row r="402" spans="1:9">
      <c r="A402" s="133">
        <v>401</v>
      </c>
      <c r="B402" s="134" t="s">
        <v>1113</v>
      </c>
      <c r="C402" s="134" t="s">
        <v>416</v>
      </c>
      <c r="D402" s="133">
        <v>2008</v>
      </c>
      <c r="E402" s="135" t="s">
        <v>6</v>
      </c>
      <c r="F402" s="136" t="s">
        <v>1097</v>
      </c>
      <c r="G402" s="136" t="s">
        <v>1098</v>
      </c>
      <c r="H402" s="135" t="s">
        <v>310</v>
      </c>
      <c r="I402" s="132" t="s">
        <v>146</v>
      </c>
    </row>
    <row r="403" spans="1:9">
      <c r="A403" s="133">
        <v>402</v>
      </c>
      <c r="B403" s="134" t="s">
        <v>1112</v>
      </c>
      <c r="C403" s="134" t="s">
        <v>1111</v>
      </c>
      <c r="D403" s="133">
        <v>1990</v>
      </c>
      <c r="E403" s="135" t="s">
        <v>7</v>
      </c>
      <c r="F403" s="136" t="s">
        <v>1097</v>
      </c>
      <c r="G403" s="136" t="s">
        <v>1098</v>
      </c>
      <c r="H403" s="135" t="s">
        <v>363</v>
      </c>
      <c r="I403" s="132" t="s">
        <v>146</v>
      </c>
    </row>
    <row r="404" spans="1:9">
      <c r="A404" s="133">
        <v>403</v>
      </c>
      <c r="B404" s="134" t="s">
        <v>1110</v>
      </c>
      <c r="C404" s="134" t="s">
        <v>815</v>
      </c>
      <c r="D404" s="133">
        <v>2008</v>
      </c>
      <c r="E404" s="135" t="s">
        <v>6</v>
      </c>
      <c r="F404" s="136" t="s">
        <v>1097</v>
      </c>
      <c r="G404" s="136" t="s">
        <v>1098</v>
      </c>
      <c r="H404" s="135" t="s">
        <v>310</v>
      </c>
      <c r="I404" s="132" t="s">
        <v>146</v>
      </c>
    </row>
    <row r="405" spans="1:9">
      <c r="A405" s="133">
        <v>404</v>
      </c>
      <c r="B405" s="134" t="s">
        <v>733</v>
      </c>
      <c r="C405" s="134" t="s">
        <v>195</v>
      </c>
      <c r="D405" s="133">
        <v>2007</v>
      </c>
      <c r="E405" s="135" t="s">
        <v>7</v>
      </c>
      <c r="F405" s="136" t="s">
        <v>1097</v>
      </c>
      <c r="G405" s="136" t="s">
        <v>1098</v>
      </c>
      <c r="H405" s="135" t="s">
        <v>233</v>
      </c>
      <c r="I405" s="132" t="s">
        <v>146</v>
      </c>
    </row>
    <row r="406" spans="1:9">
      <c r="A406" s="133">
        <v>405</v>
      </c>
      <c r="B406" s="134" t="s">
        <v>733</v>
      </c>
      <c r="C406" s="134" t="s">
        <v>200</v>
      </c>
      <c r="D406" s="133">
        <v>2010</v>
      </c>
      <c r="E406" s="135" t="s">
        <v>7</v>
      </c>
      <c r="F406" s="136" t="s">
        <v>1097</v>
      </c>
      <c r="G406" s="136" t="s">
        <v>1098</v>
      </c>
      <c r="H406" s="135" t="s">
        <v>194</v>
      </c>
      <c r="I406" s="132" t="s">
        <v>146</v>
      </c>
    </row>
    <row r="407" spans="1:9">
      <c r="A407" s="133">
        <v>406</v>
      </c>
      <c r="B407" s="134" t="s">
        <v>470</v>
      </c>
      <c r="C407" s="134" t="s">
        <v>867</v>
      </c>
      <c r="D407" s="133">
        <v>2007</v>
      </c>
      <c r="E407" s="135" t="s">
        <v>6</v>
      </c>
      <c r="F407" s="136" t="s">
        <v>1097</v>
      </c>
      <c r="G407" s="136" t="s">
        <v>1098</v>
      </c>
      <c r="H407" s="135" t="s">
        <v>257</v>
      </c>
      <c r="I407" s="132" t="s">
        <v>146</v>
      </c>
    </row>
    <row r="408" spans="1:9">
      <c r="A408" s="133">
        <v>407</v>
      </c>
      <c r="B408" s="134" t="s">
        <v>470</v>
      </c>
      <c r="C408" s="134" t="s">
        <v>502</v>
      </c>
      <c r="D408" s="133">
        <v>2007</v>
      </c>
      <c r="E408" s="135" t="s">
        <v>6</v>
      </c>
      <c r="F408" s="136" t="s">
        <v>1097</v>
      </c>
      <c r="G408" s="136" t="s">
        <v>1098</v>
      </c>
      <c r="H408" s="135" t="s">
        <v>257</v>
      </c>
      <c r="I408" s="132" t="s">
        <v>146</v>
      </c>
    </row>
    <row r="409" spans="1:9">
      <c r="A409" s="133">
        <v>408</v>
      </c>
      <c r="B409" s="134" t="s">
        <v>1109</v>
      </c>
      <c r="C409" s="134" t="s">
        <v>549</v>
      </c>
      <c r="D409" s="133">
        <v>2011</v>
      </c>
      <c r="E409" s="135" t="s">
        <v>7</v>
      </c>
      <c r="F409" s="136" t="s">
        <v>1097</v>
      </c>
      <c r="G409" s="136" t="s">
        <v>1098</v>
      </c>
      <c r="H409" s="135" t="s">
        <v>194</v>
      </c>
      <c r="I409" s="132" t="s">
        <v>146</v>
      </c>
    </row>
    <row r="410" spans="1:9">
      <c r="A410" s="133">
        <v>409</v>
      </c>
      <c r="B410" s="134" t="s">
        <v>712</v>
      </c>
      <c r="C410" s="134" t="s">
        <v>1108</v>
      </c>
      <c r="D410" s="133">
        <v>2007</v>
      </c>
      <c r="E410" s="135" t="s">
        <v>6</v>
      </c>
      <c r="F410" s="136" t="s">
        <v>1097</v>
      </c>
      <c r="G410" s="136" t="s">
        <v>1098</v>
      </c>
      <c r="H410" s="135" t="s">
        <v>257</v>
      </c>
      <c r="I410" s="132" t="s">
        <v>146</v>
      </c>
    </row>
    <row r="411" spans="1:9">
      <c r="A411" s="133">
        <v>410</v>
      </c>
      <c r="B411" s="134" t="s">
        <v>1107</v>
      </c>
      <c r="C411" s="134" t="s">
        <v>243</v>
      </c>
      <c r="D411" s="133">
        <v>1981</v>
      </c>
      <c r="E411" s="135" t="s">
        <v>7</v>
      </c>
      <c r="F411" s="136" t="s">
        <v>1097</v>
      </c>
      <c r="G411" s="136" t="s">
        <v>1098</v>
      </c>
      <c r="H411" s="135" t="s">
        <v>226</v>
      </c>
      <c r="I411" s="132" t="s">
        <v>146</v>
      </c>
    </row>
    <row r="412" spans="1:9">
      <c r="A412" s="133">
        <v>411</v>
      </c>
      <c r="B412" s="134" t="s">
        <v>1106</v>
      </c>
      <c r="C412" s="134" t="s">
        <v>549</v>
      </c>
      <c r="D412" s="133">
        <v>2006</v>
      </c>
      <c r="E412" s="135" t="s">
        <v>7</v>
      </c>
      <c r="F412" s="136" t="s">
        <v>1097</v>
      </c>
      <c r="G412" s="136" t="s">
        <v>1098</v>
      </c>
      <c r="H412" s="135" t="s">
        <v>233</v>
      </c>
      <c r="I412" s="132" t="s">
        <v>146</v>
      </c>
    </row>
    <row r="413" spans="1:9">
      <c r="A413" s="133">
        <v>412</v>
      </c>
      <c r="B413" s="134" t="s">
        <v>1105</v>
      </c>
      <c r="C413" s="134" t="s">
        <v>539</v>
      </c>
      <c r="D413" s="133">
        <v>2007</v>
      </c>
      <c r="E413" s="135" t="s">
        <v>7</v>
      </c>
      <c r="F413" s="136" t="s">
        <v>1097</v>
      </c>
      <c r="G413" s="136" t="s">
        <v>1098</v>
      </c>
      <c r="H413" s="135" t="s">
        <v>233</v>
      </c>
      <c r="I413" s="132" t="s">
        <v>146</v>
      </c>
    </row>
    <row r="414" spans="1:9">
      <c r="A414" s="133">
        <v>413</v>
      </c>
      <c r="B414" s="134" t="s">
        <v>1103</v>
      </c>
      <c r="C414" s="134" t="s">
        <v>1104</v>
      </c>
      <c r="D414" s="133">
        <v>2007</v>
      </c>
      <c r="E414" s="135" t="s">
        <v>6</v>
      </c>
      <c r="F414" s="136" t="s">
        <v>1097</v>
      </c>
      <c r="G414" s="136" t="s">
        <v>1098</v>
      </c>
      <c r="H414" s="135" t="s">
        <v>257</v>
      </c>
      <c r="I414" s="132" t="s">
        <v>146</v>
      </c>
    </row>
    <row r="415" spans="1:9">
      <c r="A415" s="133">
        <v>414</v>
      </c>
      <c r="B415" s="134" t="s">
        <v>1103</v>
      </c>
      <c r="C415" s="134" t="s">
        <v>1102</v>
      </c>
      <c r="D415" s="133">
        <v>2009</v>
      </c>
      <c r="E415" s="135" t="s">
        <v>7</v>
      </c>
      <c r="F415" s="136" t="s">
        <v>1097</v>
      </c>
      <c r="G415" s="136" t="s">
        <v>1098</v>
      </c>
      <c r="H415" s="135" t="s">
        <v>204</v>
      </c>
      <c r="I415" s="132" t="s">
        <v>146</v>
      </c>
    </row>
    <row r="416" spans="1:9">
      <c r="A416" s="133">
        <v>415</v>
      </c>
      <c r="B416" s="134" t="s">
        <v>1101</v>
      </c>
      <c r="C416" s="134" t="s">
        <v>250</v>
      </c>
      <c r="D416" s="133">
        <v>2006</v>
      </c>
      <c r="E416" s="135" t="s">
        <v>7</v>
      </c>
      <c r="F416" s="136" t="s">
        <v>192</v>
      </c>
      <c r="G416" s="136" t="s">
        <v>1098</v>
      </c>
      <c r="H416" s="135" t="s">
        <v>233</v>
      </c>
      <c r="I416" s="132" t="s">
        <v>146</v>
      </c>
    </row>
    <row r="417" spans="1:9">
      <c r="A417" s="133">
        <v>416</v>
      </c>
      <c r="B417" s="134" t="s">
        <v>1100</v>
      </c>
      <c r="C417" s="134" t="s">
        <v>680</v>
      </c>
      <c r="D417" s="133">
        <v>2010</v>
      </c>
      <c r="E417" s="135" t="s">
        <v>6</v>
      </c>
      <c r="F417" s="136" t="s">
        <v>1097</v>
      </c>
      <c r="G417" s="136" t="s">
        <v>1098</v>
      </c>
      <c r="H417" s="135" t="s">
        <v>279</v>
      </c>
      <c r="I417" s="132" t="s">
        <v>146</v>
      </c>
    </row>
    <row r="418" spans="1:9">
      <c r="A418" s="133">
        <v>417</v>
      </c>
      <c r="B418" s="134" t="s">
        <v>1099</v>
      </c>
      <c r="C418" s="134" t="s">
        <v>785</v>
      </c>
      <c r="D418" s="133">
        <v>2005</v>
      </c>
      <c r="E418" s="135" t="s">
        <v>7</v>
      </c>
      <c r="F418" s="136" t="s">
        <v>1097</v>
      </c>
      <c r="G418" s="136" t="s">
        <v>1098</v>
      </c>
      <c r="H418" s="135" t="s">
        <v>306</v>
      </c>
      <c r="I418" s="132" t="s">
        <v>146</v>
      </c>
    </row>
    <row r="419" spans="1:9">
      <c r="A419" s="133">
        <v>418</v>
      </c>
      <c r="B419" s="134" t="s">
        <v>1095</v>
      </c>
      <c r="C419" s="134" t="s">
        <v>1096</v>
      </c>
      <c r="D419" s="133">
        <v>2006</v>
      </c>
      <c r="E419" s="135" t="s">
        <v>7</v>
      </c>
      <c r="F419" s="136" t="s">
        <v>32</v>
      </c>
      <c r="G419" s="136" t="s">
        <v>1094</v>
      </c>
      <c r="H419" s="135" t="s">
        <v>233</v>
      </c>
      <c r="I419" s="132" t="s">
        <v>146</v>
      </c>
    </row>
    <row r="420" spans="1:9">
      <c r="A420" s="133">
        <v>419</v>
      </c>
      <c r="B420" s="134" t="s">
        <v>1095</v>
      </c>
      <c r="C420" s="134" t="s">
        <v>361</v>
      </c>
      <c r="D420" s="133">
        <v>2008</v>
      </c>
      <c r="E420" s="135" t="s">
        <v>7</v>
      </c>
      <c r="F420" s="136" t="s">
        <v>32</v>
      </c>
      <c r="G420" s="136" t="s">
        <v>1094</v>
      </c>
      <c r="H420" s="135" t="s">
        <v>204</v>
      </c>
      <c r="I420" s="132" t="s">
        <v>146</v>
      </c>
    </row>
    <row r="421" spans="1:9">
      <c r="A421" s="133">
        <v>420</v>
      </c>
      <c r="B421" s="134" t="s">
        <v>1093</v>
      </c>
      <c r="C421" s="134" t="s">
        <v>1092</v>
      </c>
      <c r="D421" s="133">
        <v>1973</v>
      </c>
      <c r="E421" s="135" t="s">
        <v>6</v>
      </c>
      <c r="F421" s="136" t="s">
        <v>33</v>
      </c>
      <c r="G421" s="136" t="s">
        <v>1085</v>
      </c>
      <c r="H421" s="135" t="s">
        <v>283</v>
      </c>
      <c r="I421" s="132" t="s">
        <v>146</v>
      </c>
    </row>
    <row r="422" spans="1:9">
      <c r="A422" s="133">
        <v>421</v>
      </c>
      <c r="B422" s="134" t="s">
        <v>1091</v>
      </c>
      <c r="C422" s="134" t="s">
        <v>726</v>
      </c>
      <c r="D422" s="133">
        <v>1949</v>
      </c>
      <c r="E422" s="135" t="s">
        <v>7</v>
      </c>
      <c r="F422" s="136" t="s">
        <v>33</v>
      </c>
      <c r="G422" s="136" t="s">
        <v>1085</v>
      </c>
      <c r="H422" s="135" t="s">
        <v>269</v>
      </c>
      <c r="I422" s="132" t="s">
        <v>146</v>
      </c>
    </row>
    <row r="423" spans="1:9">
      <c r="A423" s="133">
        <v>422</v>
      </c>
      <c r="B423" s="134" t="s">
        <v>835</v>
      </c>
      <c r="C423" s="134" t="s">
        <v>373</v>
      </c>
      <c r="D423" s="133">
        <v>1960</v>
      </c>
      <c r="E423" s="135" t="s">
        <v>7</v>
      </c>
      <c r="F423" s="136" t="s">
        <v>33</v>
      </c>
      <c r="G423" s="136" t="s">
        <v>1085</v>
      </c>
      <c r="H423" s="135" t="s">
        <v>266</v>
      </c>
      <c r="I423" s="132" t="s">
        <v>146</v>
      </c>
    </row>
    <row r="424" spans="1:9">
      <c r="A424" s="133">
        <v>423</v>
      </c>
      <c r="B424" s="134" t="s">
        <v>1090</v>
      </c>
      <c r="C424" s="134" t="s">
        <v>276</v>
      </c>
      <c r="D424" s="133">
        <v>1970</v>
      </c>
      <c r="E424" s="135" t="s">
        <v>6</v>
      </c>
      <c r="F424" s="136" t="s">
        <v>33</v>
      </c>
      <c r="G424" s="136" t="s">
        <v>1085</v>
      </c>
      <c r="H424" s="135" t="s">
        <v>695</v>
      </c>
      <c r="I424" s="132" t="s">
        <v>146</v>
      </c>
    </row>
    <row r="425" spans="1:9">
      <c r="A425" s="133">
        <v>424</v>
      </c>
      <c r="B425" s="134" t="s">
        <v>1089</v>
      </c>
      <c r="C425" s="134" t="s">
        <v>222</v>
      </c>
      <c r="D425" s="133">
        <v>1966</v>
      </c>
      <c r="E425" s="135" t="s">
        <v>7</v>
      </c>
      <c r="F425" s="136" t="s">
        <v>33</v>
      </c>
      <c r="G425" s="136" t="s">
        <v>1085</v>
      </c>
      <c r="H425" s="135" t="s">
        <v>217</v>
      </c>
      <c r="I425" s="132" t="s">
        <v>146</v>
      </c>
    </row>
    <row r="426" spans="1:9">
      <c r="A426" s="133">
        <v>425</v>
      </c>
      <c r="B426" s="134" t="s">
        <v>1088</v>
      </c>
      <c r="C426" s="134" t="s">
        <v>1087</v>
      </c>
      <c r="D426" s="133">
        <v>1948</v>
      </c>
      <c r="E426" s="135" t="s">
        <v>7</v>
      </c>
      <c r="F426" s="136" t="s">
        <v>33</v>
      </c>
      <c r="G426" s="136" t="s">
        <v>1085</v>
      </c>
      <c r="H426" s="135" t="s">
        <v>269</v>
      </c>
      <c r="I426" s="132" t="s">
        <v>146</v>
      </c>
    </row>
    <row r="427" spans="1:9">
      <c r="A427" s="133">
        <v>426</v>
      </c>
      <c r="B427" s="134" t="s">
        <v>585</v>
      </c>
      <c r="C427" s="134" t="s">
        <v>863</v>
      </c>
      <c r="D427" s="133">
        <v>1986</v>
      </c>
      <c r="E427" s="135" t="s">
        <v>6</v>
      </c>
      <c r="F427" s="136" t="s">
        <v>33</v>
      </c>
      <c r="G427" s="136" t="s">
        <v>1085</v>
      </c>
      <c r="H427" s="135" t="s">
        <v>668</v>
      </c>
      <c r="I427" s="132" t="s">
        <v>146</v>
      </c>
    </row>
    <row r="428" spans="1:9">
      <c r="A428" s="133">
        <v>427</v>
      </c>
      <c r="B428" s="134" t="s">
        <v>585</v>
      </c>
      <c r="C428" s="134" t="s">
        <v>753</v>
      </c>
      <c r="D428" s="133">
        <v>1952</v>
      </c>
      <c r="E428" s="135" t="s">
        <v>7</v>
      </c>
      <c r="F428" s="136" t="s">
        <v>33</v>
      </c>
      <c r="G428" s="136" t="s">
        <v>1085</v>
      </c>
      <c r="H428" s="135" t="s">
        <v>269</v>
      </c>
      <c r="I428" s="132" t="s">
        <v>146</v>
      </c>
    </row>
    <row r="429" spans="1:9">
      <c r="A429" s="133">
        <v>428</v>
      </c>
      <c r="B429" s="134" t="s">
        <v>1086</v>
      </c>
      <c r="C429" s="134" t="s">
        <v>826</v>
      </c>
      <c r="D429" s="133">
        <v>1956</v>
      </c>
      <c r="E429" s="135" t="s">
        <v>6</v>
      </c>
      <c r="F429" s="136" t="s">
        <v>33</v>
      </c>
      <c r="G429" s="136" t="s">
        <v>1085</v>
      </c>
      <c r="H429" s="135" t="s">
        <v>528</v>
      </c>
      <c r="I429" s="132" t="s">
        <v>146</v>
      </c>
    </row>
    <row r="430" spans="1:9">
      <c r="A430" s="133">
        <v>429</v>
      </c>
      <c r="B430" s="134" t="s">
        <v>1084</v>
      </c>
      <c r="C430" s="134" t="s">
        <v>718</v>
      </c>
      <c r="D430" s="133">
        <v>1974</v>
      </c>
      <c r="E430" s="135" t="s">
        <v>7</v>
      </c>
      <c r="F430" s="136" t="s">
        <v>1079</v>
      </c>
      <c r="G430" s="136" t="s">
        <v>1080</v>
      </c>
      <c r="H430" s="135" t="s">
        <v>426</v>
      </c>
      <c r="I430" s="132" t="s">
        <v>146</v>
      </c>
    </row>
    <row r="431" spans="1:9">
      <c r="A431" s="133">
        <v>430</v>
      </c>
      <c r="B431" s="134" t="s">
        <v>1083</v>
      </c>
      <c r="C431" s="134" t="s">
        <v>361</v>
      </c>
      <c r="D431" s="133">
        <v>1966</v>
      </c>
      <c r="E431" s="135" t="s">
        <v>7</v>
      </c>
      <c r="F431" s="136" t="s">
        <v>1079</v>
      </c>
      <c r="G431" s="136" t="s">
        <v>1080</v>
      </c>
      <c r="H431" s="135" t="s">
        <v>217</v>
      </c>
      <c r="I431" s="132" t="s">
        <v>146</v>
      </c>
    </row>
    <row r="432" spans="1:9">
      <c r="A432" s="133">
        <v>431</v>
      </c>
      <c r="B432" s="134" t="s">
        <v>1082</v>
      </c>
      <c r="C432" s="134" t="s">
        <v>1081</v>
      </c>
      <c r="D432" s="133">
        <v>1980</v>
      </c>
      <c r="E432" s="135" t="s">
        <v>6</v>
      </c>
      <c r="F432" s="136" t="s">
        <v>1079</v>
      </c>
      <c r="G432" s="136" t="s">
        <v>1080</v>
      </c>
      <c r="H432" s="135" t="s">
        <v>275</v>
      </c>
      <c r="I432" s="132" t="s">
        <v>146</v>
      </c>
    </row>
    <row r="433" spans="1:9">
      <c r="A433" s="133">
        <v>432</v>
      </c>
      <c r="B433" s="134" t="s">
        <v>1078</v>
      </c>
      <c r="C433" s="134" t="s">
        <v>1077</v>
      </c>
      <c r="D433" s="133">
        <v>1972</v>
      </c>
      <c r="E433" s="135" t="s">
        <v>6</v>
      </c>
      <c r="F433" s="136" t="s">
        <v>1074</v>
      </c>
      <c r="G433" s="136" t="s">
        <v>1075</v>
      </c>
      <c r="H433" s="135" t="s">
        <v>695</v>
      </c>
      <c r="I433" s="132" t="s">
        <v>146</v>
      </c>
    </row>
    <row r="434" spans="1:9">
      <c r="A434" s="133">
        <v>433</v>
      </c>
      <c r="B434" s="134" t="s">
        <v>1076</v>
      </c>
      <c r="C434" s="134" t="s">
        <v>361</v>
      </c>
      <c r="D434" s="133">
        <v>1966</v>
      </c>
      <c r="E434" s="135" t="s">
        <v>7</v>
      </c>
      <c r="F434" s="136" t="s">
        <v>1074</v>
      </c>
      <c r="G434" s="136" t="s">
        <v>1075</v>
      </c>
      <c r="H434" s="135" t="s">
        <v>217</v>
      </c>
      <c r="I434" s="132" t="s">
        <v>146</v>
      </c>
    </row>
    <row r="435" spans="1:9">
      <c r="A435" s="133">
        <v>434</v>
      </c>
      <c r="B435" s="134" t="s">
        <v>495</v>
      </c>
      <c r="C435" s="134" t="s">
        <v>413</v>
      </c>
      <c r="D435" s="133">
        <v>2008</v>
      </c>
      <c r="E435" s="135" t="s">
        <v>7</v>
      </c>
      <c r="F435" s="136" t="s">
        <v>1059</v>
      </c>
      <c r="G435" s="136" t="s">
        <v>1060</v>
      </c>
      <c r="H435" s="135" t="s">
        <v>204</v>
      </c>
      <c r="I435" s="132" t="s">
        <v>146</v>
      </c>
    </row>
    <row r="436" spans="1:9">
      <c r="A436" s="133">
        <v>435</v>
      </c>
      <c r="B436" s="134" t="s">
        <v>1073</v>
      </c>
      <c r="C436" s="134" t="s">
        <v>429</v>
      </c>
      <c r="D436" s="133">
        <v>2005</v>
      </c>
      <c r="E436" s="135" t="s">
        <v>7</v>
      </c>
      <c r="F436" s="136" t="s">
        <v>1059</v>
      </c>
      <c r="G436" s="136" t="s">
        <v>1060</v>
      </c>
      <c r="H436" s="135" t="s">
        <v>306</v>
      </c>
      <c r="I436" s="132" t="s">
        <v>146</v>
      </c>
    </row>
    <row r="437" spans="1:9">
      <c r="A437" s="133">
        <v>436</v>
      </c>
      <c r="B437" s="134" t="s">
        <v>1072</v>
      </c>
      <c r="C437" s="134" t="s">
        <v>258</v>
      </c>
      <c r="D437" s="133">
        <v>2008</v>
      </c>
      <c r="E437" s="135" t="s">
        <v>6</v>
      </c>
      <c r="F437" s="136" t="s">
        <v>1059</v>
      </c>
      <c r="G437" s="136" t="s">
        <v>1060</v>
      </c>
      <c r="H437" s="135" t="s">
        <v>310</v>
      </c>
      <c r="I437" s="132" t="s">
        <v>146</v>
      </c>
    </row>
    <row r="438" spans="1:9">
      <c r="A438" s="133">
        <v>437</v>
      </c>
      <c r="B438" s="134" t="s">
        <v>1071</v>
      </c>
      <c r="C438" s="134" t="s">
        <v>1070</v>
      </c>
      <c r="D438" s="133">
        <v>2010</v>
      </c>
      <c r="E438" s="135" t="s">
        <v>6</v>
      </c>
      <c r="F438" s="136" t="s">
        <v>1059</v>
      </c>
      <c r="G438" s="136" t="s">
        <v>1060</v>
      </c>
      <c r="H438" s="135" t="s">
        <v>279</v>
      </c>
      <c r="I438" s="132" t="s">
        <v>146</v>
      </c>
    </row>
    <row r="439" spans="1:9">
      <c r="A439" s="133">
        <v>438</v>
      </c>
      <c r="B439" s="134" t="s">
        <v>1068</v>
      </c>
      <c r="C439" s="134" t="s">
        <v>1069</v>
      </c>
      <c r="D439" s="133">
        <v>2006</v>
      </c>
      <c r="E439" s="135" t="s">
        <v>7</v>
      </c>
      <c r="F439" s="136" t="s">
        <v>1059</v>
      </c>
      <c r="G439" s="136" t="s">
        <v>1060</v>
      </c>
      <c r="H439" s="135" t="s">
        <v>233</v>
      </c>
      <c r="I439" s="132" t="s">
        <v>146</v>
      </c>
    </row>
    <row r="440" spans="1:9">
      <c r="A440" s="133">
        <v>439</v>
      </c>
      <c r="B440" s="134" t="s">
        <v>1068</v>
      </c>
      <c r="C440" s="134" t="s">
        <v>1067</v>
      </c>
      <c r="D440" s="133">
        <v>2009</v>
      </c>
      <c r="E440" s="135" t="s">
        <v>6</v>
      </c>
      <c r="F440" s="136" t="s">
        <v>1059</v>
      </c>
      <c r="G440" s="136" t="s">
        <v>1060</v>
      </c>
      <c r="H440" s="135" t="s">
        <v>310</v>
      </c>
      <c r="I440" s="132" t="s">
        <v>146</v>
      </c>
    </row>
    <row r="441" spans="1:9">
      <c r="A441" s="133">
        <v>440</v>
      </c>
      <c r="B441" s="134" t="s">
        <v>1066</v>
      </c>
      <c r="C441" s="134" t="s">
        <v>439</v>
      </c>
      <c r="D441" s="133">
        <v>2010</v>
      </c>
      <c r="E441" s="135" t="s">
        <v>6</v>
      </c>
      <c r="F441" s="136" t="s">
        <v>1059</v>
      </c>
      <c r="G441" s="136" t="s">
        <v>1060</v>
      </c>
      <c r="H441" s="135" t="s">
        <v>279</v>
      </c>
      <c r="I441" s="132" t="s">
        <v>146</v>
      </c>
    </row>
    <row r="442" spans="1:9">
      <c r="A442" s="133">
        <v>441</v>
      </c>
      <c r="B442" s="134" t="s">
        <v>1065</v>
      </c>
      <c r="C442" s="134" t="s">
        <v>240</v>
      </c>
      <c r="D442" s="133">
        <v>2005</v>
      </c>
      <c r="E442" s="135" t="s">
        <v>7</v>
      </c>
      <c r="F442" s="136" t="s">
        <v>1059</v>
      </c>
      <c r="G442" s="136" t="s">
        <v>1060</v>
      </c>
      <c r="H442" s="135" t="s">
        <v>306</v>
      </c>
      <c r="I442" s="132" t="s">
        <v>146</v>
      </c>
    </row>
    <row r="443" spans="1:9">
      <c r="A443" s="133">
        <v>442</v>
      </c>
      <c r="B443" s="134" t="s">
        <v>1064</v>
      </c>
      <c r="C443" s="134" t="s">
        <v>383</v>
      </c>
      <c r="D443" s="133">
        <v>2001</v>
      </c>
      <c r="E443" s="135" t="s">
        <v>7</v>
      </c>
      <c r="F443" s="136" t="s">
        <v>1059</v>
      </c>
      <c r="G443" s="136" t="s">
        <v>1060</v>
      </c>
      <c r="H443" s="135" t="s">
        <v>346</v>
      </c>
      <c r="I443" s="132" t="s">
        <v>146</v>
      </c>
    </row>
    <row r="444" spans="1:9">
      <c r="A444" s="133">
        <v>443</v>
      </c>
      <c r="B444" s="134" t="s">
        <v>1062</v>
      </c>
      <c r="C444" s="134" t="s">
        <v>1063</v>
      </c>
      <c r="D444" s="133">
        <v>2009</v>
      </c>
      <c r="E444" s="135" t="s">
        <v>6</v>
      </c>
      <c r="F444" s="136" t="s">
        <v>1059</v>
      </c>
      <c r="G444" s="136" t="s">
        <v>1060</v>
      </c>
      <c r="H444" s="135" t="s">
        <v>310</v>
      </c>
      <c r="I444" s="132" t="s">
        <v>146</v>
      </c>
    </row>
    <row r="445" spans="1:9">
      <c r="A445" s="133">
        <v>444</v>
      </c>
      <c r="B445" s="134" t="s">
        <v>1062</v>
      </c>
      <c r="C445" s="134" t="s">
        <v>1061</v>
      </c>
      <c r="D445" s="133">
        <v>2006</v>
      </c>
      <c r="E445" s="135" t="s">
        <v>6</v>
      </c>
      <c r="F445" s="136" t="s">
        <v>1059</v>
      </c>
      <c r="G445" s="136" t="s">
        <v>1060</v>
      </c>
      <c r="H445" s="135" t="s">
        <v>257</v>
      </c>
      <c r="I445" s="132" t="s">
        <v>146</v>
      </c>
    </row>
    <row r="446" spans="1:9">
      <c r="A446" s="133">
        <v>445</v>
      </c>
      <c r="B446" s="134" t="s">
        <v>1058</v>
      </c>
      <c r="C446" s="134" t="s">
        <v>1057</v>
      </c>
      <c r="D446" s="133">
        <v>1972</v>
      </c>
      <c r="E446" s="135" t="s">
        <v>7</v>
      </c>
      <c r="F446" s="136" t="s">
        <v>1053</v>
      </c>
      <c r="G446" s="136" t="s">
        <v>1054</v>
      </c>
      <c r="H446" s="135" t="s">
        <v>333</v>
      </c>
      <c r="I446" s="132" t="s">
        <v>146</v>
      </c>
    </row>
    <row r="447" spans="1:9">
      <c r="A447" s="133">
        <v>446</v>
      </c>
      <c r="B447" s="134" t="s">
        <v>1056</v>
      </c>
      <c r="C447" s="134" t="s">
        <v>1055</v>
      </c>
      <c r="D447" s="133">
        <v>1980</v>
      </c>
      <c r="E447" s="135" t="s">
        <v>7</v>
      </c>
      <c r="F447" s="136" t="s">
        <v>1053</v>
      </c>
      <c r="G447" s="136" t="s">
        <v>1054</v>
      </c>
      <c r="H447" s="135" t="s">
        <v>226</v>
      </c>
      <c r="I447" s="132" t="s">
        <v>146</v>
      </c>
    </row>
    <row r="448" spans="1:9">
      <c r="A448" s="133">
        <v>447</v>
      </c>
      <c r="B448" s="134" t="s">
        <v>494</v>
      </c>
      <c r="C448" s="134" t="s">
        <v>1052</v>
      </c>
      <c r="D448" s="133">
        <v>2007</v>
      </c>
      <c r="E448" s="135" t="s">
        <v>6</v>
      </c>
      <c r="F448" s="136" t="s">
        <v>1029</v>
      </c>
      <c r="G448" s="136" t="s">
        <v>1030</v>
      </c>
      <c r="H448" s="135" t="s">
        <v>257</v>
      </c>
      <c r="I448" s="132" t="s">
        <v>146</v>
      </c>
    </row>
    <row r="449" spans="1:9">
      <c r="A449" s="133">
        <v>448</v>
      </c>
      <c r="B449" s="134" t="s">
        <v>1051</v>
      </c>
      <c r="C449" s="134" t="s">
        <v>385</v>
      </c>
      <c r="D449" s="133">
        <v>2009</v>
      </c>
      <c r="E449" s="135" t="s">
        <v>6</v>
      </c>
      <c r="F449" s="136" t="s">
        <v>1029</v>
      </c>
      <c r="G449" s="136" t="s">
        <v>1030</v>
      </c>
      <c r="H449" s="135" t="s">
        <v>310</v>
      </c>
      <c r="I449" s="132" t="s">
        <v>146</v>
      </c>
    </row>
    <row r="450" spans="1:9">
      <c r="A450" s="133">
        <v>449</v>
      </c>
      <c r="B450" s="134" t="s">
        <v>1051</v>
      </c>
      <c r="C450" s="134" t="s">
        <v>218</v>
      </c>
      <c r="D450" s="133">
        <v>2006</v>
      </c>
      <c r="E450" s="135" t="s">
        <v>7</v>
      </c>
      <c r="F450" s="136" t="s">
        <v>1029</v>
      </c>
      <c r="G450" s="136" t="s">
        <v>1030</v>
      </c>
      <c r="H450" s="135" t="s">
        <v>233</v>
      </c>
      <c r="I450" s="132" t="s">
        <v>146</v>
      </c>
    </row>
    <row r="451" spans="1:9">
      <c r="A451" s="133">
        <v>450</v>
      </c>
      <c r="B451" s="134" t="s">
        <v>1050</v>
      </c>
      <c r="C451" s="134" t="s">
        <v>416</v>
      </c>
      <c r="D451" s="133">
        <v>2006</v>
      </c>
      <c r="E451" s="135" t="s">
        <v>6</v>
      </c>
      <c r="F451" s="136" t="s">
        <v>1029</v>
      </c>
      <c r="G451" s="136" t="s">
        <v>1030</v>
      </c>
      <c r="H451" s="135" t="s">
        <v>257</v>
      </c>
      <c r="I451" s="132" t="s">
        <v>146</v>
      </c>
    </row>
    <row r="452" spans="1:9">
      <c r="A452" s="133">
        <v>451</v>
      </c>
      <c r="B452" s="134" t="s">
        <v>1049</v>
      </c>
      <c r="C452" s="134" t="s">
        <v>290</v>
      </c>
      <c r="D452" s="133">
        <v>2010</v>
      </c>
      <c r="E452" s="135" t="s">
        <v>7</v>
      </c>
      <c r="F452" s="136" t="s">
        <v>1029</v>
      </c>
      <c r="G452" s="136" t="s">
        <v>1030</v>
      </c>
      <c r="H452" s="135" t="s">
        <v>194</v>
      </c>
      <c r="I452" s="132" t="s">
        <v>146</v>
      </c>
    </row>
    <row r="453" spans="1:9">
      <c r="A453" s="133">
        <v>452</v>
      </c>
      <c r="B453" s="134" t="s">
        <v>1048</v>
      </c>
      <c r="C453" s="134" t="s">
        <v>1047</v>
      </c>
      <c r="D453" s="133">
        <v>2008</v>
      </c>
      <c r="E453" s="135" t="s">
        <v>6</v>
      </c>
      <c r="F453" s="136" t="s">
        <v>1029</v>
      </c>
      <c r="G453" s="136" t="s">
        <v>1030</v>
      </c>
      <c r="H453" s="135" t="s">
        <v>310</v>
      </c>
      <c r="I453" s="132" t="s">
        <v>146</v>
      </c>
    </row>
    <row r="454" spans="1:9">
      <c r="A454" s="133">
        <v>453</v>
      </c>
      <c r="B454" s="134" t="s">
        <v>1046</v>
      </c>
      <c r="C454" s="134" t="s">
        <v>1045</v>
      </c>
      <c r="D454" s="133">
        <v>1974</v>
      </c>
      <c r="E454" s="135" t="s">
        <v>6</v>
      </c>
      <c r="F454" s="136" t="s">
        <v>1029</v>
      </c>
      <c r="G454" s="136" t="s">
        <v>1030</v>
      </c>
      <c r="H454" s="135" t="s">
        <v>283</v>
      </c>
      <c r="I454" s="132" t="s">
        <v>146</v>
      </c>
    </row>
    <row r="455" spans="1:9">
      <c r="A455" s="133">
        <v>454</v>
      </c>
      <c r="B455" s="134" t="s">
        <v>1044</v>
      </c>
      <c r="C455" s="134" t="s">
        <v>424</v>
      </c>
      <c r="D455" s="133">
        <v>2008</v>
      </c>
      <c r="E455" s="135" t="s">
        <v>7</v>
      </c>
      <c r="F455" s="136" t="s">
        <v>1029</v>
      </c>
      <c r="G455" s="136" t="s">
        <v>1030</v>
      </c>
      <c r="H455" s="135" t="s">
        <v>204</v>
      </c>
      <c r="I455" s="132" t="s">
        <v>146</v>
      </c>
    </row>
    <row r="456" spans="1:9">
      <c r="A456" s="133">
        <v>455</v>
      </c>
      <c r="B456" s="134" t="s">
        <v>1044</v>
      </c>
      <c r="C456" s="134" t="s">
        <v>549</v>
      </c>
      <c r="D456" s="133">
        <v>2008</v>
      </c>
      <c r="E456" s="135" t="s">
        <v>7</v>
      </c>
      <c r="F456" s="136" t="s">
        <v>1029</v>
      </c>
      <c r="G456" s="136" t="s">
        <v>1030</v>
      </c>
      <c r="H456" s="135" t="s">
        <v>204</v>
      </c>
      <c r="I456" s="132" t="s">
        <v>146</v>
      </c>
    </row>
    <row r="457" spans="1:9">
      <c r="A457" s="133">
        <v>456</v>
      </c>
      <c r="B457" s="134" t="s">
        <v>930</v>
      </c>
      <c r="C457" s="134" t="s">
        <v>236</v>
      </c>
      <c r="D457" s="133">
        <v>1990</v>
      </c>
      <c r="E457" s="135" t="s">
        <v>7</v>
      </c>
      <c r="F457" s="136" t="s">
        <v>1029</v>
      </c>
      <c r="G457" s="136" t="s">
        <v>1030</v>
      </c>
      <c r="H457" s="135" t="s">
        <v>363</v>
      </c>
      <c r="I457" s="132" t="s">
        <v>146</v>
      </c>
    </row>
    <row r="458" spans="1:9">
      <c r="A458" s="133">
        <v>457</v>
      </c>
      <c r="B458" s="134" t="s">
        <v>1043</v>
      </c>
      <c r="C458" s="134" t="s">
        <v>355</v>
      </c>
      <c r="D458" s="133">
        <v>2007</v>
      </c>
      <c r="E458" s="135" t="s">
        <v>7</v>
      </c>
      <c r="F458" s="136" t="s">
        <v>1029</v>
      </c>
      <c r="G458" s="136" t="s">
        <v>1030</v>
      </c>
      <c r="H458" s="135" t="s">
        <v>233</v>
      </c>
      <c r="I458" s="132" t="s">
        <v>146</v>
      </c>
    </row>
    <row r="459" spans="1:9">
      <c r="A459" s="133">
        <v>458</v>
      </c>
      <c r="B459" s="134" t="s">
        <v>1042</v>
      </c>
      <c r="C459" s="134" t="s">
        <v>218</v>
      </c>
      <c r="D459" s="133">
        <v>2007</v>
      </c>
      <c r="E459" s="135" t="s">
        <v>7</v>
      </c>
      <c r="F459" s="136" t="s">
        <v>1029</v>
      </c>
      <c r="G459" s="136" t="s">
        <v>1030</v>
      </c>
      <c r="H459" s="135" t="s">
        <v>233</v>
      </c>
      <c r="I459" s="132" t="s">
        <v>146</v>
      </c>
    </row>
    <row r="460" spans="1:9">
      <c r="A460" s="133">
        <v>459</v>
      </c>
      <c r="B460" s="134" t="s">
        <v>1041</v>
      </c>
      <c r="C460" s="134" t="s">
        <v>502</v>
      </c>
      <c r="D460" s="133">
        <v>2005</v>
      </c>
      <c r="E460" s="135" t="s">
        <v>6</v>
      </c>
      <c r="F460" s="136" t="s">
        <v>1029</v>
      </c>
      <c r="G460" s="136" t="s">
        <v>1030</v>
      </c>
      <c r="H460" s="135" t="s">
        <v>252</v>
      </c>
      <c r="I460" s="132" t="s">
        <v>146</v>
      </c>
    </row>
    <row r="461" spans="1:9">
      <c r="A461" s="133">
        <v>460</v>
      </c>
      <c r="B461" s="134" t="s">
        <v>1040</v>
      </c>
      <c r="C461" s="134" t="s">
        <v>393</v>
      </c>
      <c r="D461" s="133">
        <v>2009</v>
      </c>
      <c r="E461" s="135" t="s">
        <v>6</v>
      </c>
      <c r="F461" s="136" t="s">
        <v>1029</v>
      </c>
      <c r="G461" s="136" t="s">
        <v>1030</v>
      </c>
      <c r="H461" s="135" t="s">
        <v>310</v>
      </c>
      <c r="I461" s="132" t="s">
        <v>146</v>
      </c>
    </row>
    <row r="462" spans="1:9">
      <c r="A462" s="133">
        <v>461</v>
      </c>
      <c r="B462" s="134" t="s">
        <v>1040</v>
      </c>
      <c r="C462" s="134" t="s">
        <v>385</v>
      </c>
      <c r="D462" s="133">
        <v>2006</v>
      </c>
      <c r="E462" s="135" t="s">
        <v>6</v>
      </c>
      <c r="F462" s="136" t="s">
        <v>1029</v>
      </c>
      <c r="G462" s="136" t="s">
        <v>1030</v>
      </c>
      <c r="H462" s="135" t="s">
        <v>257</v>
      </c>
      <c r="I462" s="132" t="s">
        <v>146</v>
      </c>
    </row>
    <row r="463" spans="1:9">
      <c r="A463" s="133">
        <v>462</v>
      </c>
      <c r="B463" s="134" t="s">
        <v>1039</v>
      </c>
      <c r="C463" s="134" t="s">
        <v>1038</v>
      </c>
      <c r="D463" s="133">
        <v>2010</v>
      </c>
      <c r="E463" s="135" t="s">
        <v>6</v>
      </c>
      <c r="F463" s="136" t="s">
        <v>1029</v>
      </c>
      <c r="G463" s="136" t="s">
        <v>1030</v>
      </c>
      <c r="H463" s="135" t="s">
        <v>279</v>
      </c>
      <c r="I463" s="132" t="s">
        <v>146</v>
      </c>
    </row>
    <row r="464" spans="1:9">
      <c r="A464" s="133">
        <v>463</v>
      </c>
      <c r="B464" s="134" t="s">
        <v>1037</v>
      </c>
      <c r="C464" s="134" t="s">
        <v>781</v>
      </c>
      <c r="D464" s="133">
        <v>2004</v>
      </c>
      <c r="E464" s="135" t="s">
        <v>6</v>
      </c>
      <c r="F464" s="136" t="s">
        <v>1029</v>
      </c>
      <c r="G464" s="136" t="s">
        <v>1030</v>
      </c>
      <c r="H464" s="135" t="s">
        <v>602</v>
      </c>
      <c r="I464" s="132" t="s">
        <v>146</v>
      </c>
    </row>
    <row r="465" spans="1:9">
      <c r="A465" s="133">
        <v>464</v>
      </c>
      <c r="B465" s="134" t="s">
        <v>1037</v>
      </c>
      <c r="C465" s="134" t="s">
        <v>234</v>
      </c>
      <c r="D465" s="133">
        <v>2005</v>
      </c>
      <c r="E465" s="135" t="s">
        <v>7</v>
      </c>
      <c r="F465" s="136" t="s">
        <v>1029</v>
      </c>
      <c r="G465" s="136" t="s">
        <v>1030</v>
      </c>
      <c r="H465" s="135" t="s">
        <v>306</v>
      </c>
      <c r="I465" s="132" t="s">
        <v>146</v>
      </c>
    </row>
    <row r="466" spans="1:9">
      <c r="A466" s="133">
        <v>465</v>
      </c>
      <c r="B466" s="134" t="s">
        <v>1036</v>
      </c>
      <c r="C466" s="134" t="s">
        <v>339</v>
      </c>
      <c r="D466" s="133">
        <v>2004</v>
      </c>
      <c r="E466" s="135" t="s">
        <v>7</v>
      </c>
      <c r="F466" s="136" t="s">
        <v>1029</v>
      </c>
      <c r="G466" s="136" t="s">
        <v>1030</v>
      </c>
      <c r="H466" s="135" t="s">
        <v>247</v>
      </c>
      <c r="I466" s="132" t="s">
        <v>146</v>
      </c>
    </row>
    <row r="467" spans="1:9">
      <c r="A467" s="133">
        <v>466</v>
      </c>
      <c r="B467" s="134" t="s">
        <v>1035</v>
      </c>
      <c r="C467" s="134" t="s">
        <v>339</v>
      </c>
      <c r="D467" s="133">
        <v>2005</v>
      </c>
      <c r="E467" s="135" t="s">
        <v>7</v>
      </c>
      <c r="F467" s="136" t="s">
        <v>1029</v>
      </c>
      <c r="G467" s="136" t="s">
        <v>1030</v>
      </c>
      <c r="H467" s="135" t="s">
        <v>306</v>
      </c>
      <c r="I467" s="132" t="s">
        <v>146</v>
      </c>
    </row>
    <row r="468" spans="1:9">
      <c r="A468" s="133">
        <v>467</v>
      </c>
      <c r="B468" s="134" t="s">
        <v>1034</v>
      </c>
      <c r="C468" s="134" t="s">
        <v>255</v>
      </c>
      <c r="D468" s="133">
        <v>2004</v>
      </c>
      <c r="E468" s="135" t="s">
        <v>6</v>
      </c>
      <c r="F468" s="136" t="s">
        <v>1029</v>
      </c>
      <c r="G468" s="136" t="s">
        <v>1030</v>
      </c>
      <c r="H468" s="135" t="s">
        <v>602</v>
      </c>
      <c r="I468" s="132" t="s">
        <v>146</v>
      </c>
    </row>
    <row r="469" spans="1:9">
      <c r="A469" s="133">
        <v>468</v>
      </c>
      <c r="B469" s="134" t="s">
        <v>1033</v>
      </c>
      <c r="C469" s="134" t="s">
        <v>385</v>
      </c>
      <c r="D469" s="133">
        <v>2006</v>
      </c>
      <c r="E469" s="135" t="s">
        <v>6</v>
      </c>
      <c r="F469" s="136" t="s">
        <v>1029</v>
      </c>
      <c r="G469" s="136" t="s">
        <v>1030</v>
      </c>
      <c r="H469" s="135" t="s">
        <v>257</v>
      </c>
      <c r="I469" s="132" t="s">
        <v>146</v>
      </c>
    </row>
    <row r="470" spans="1:9">
      <c r="A470" s="133">
        <v>469</v>
      </c>
      <c r="B470" s="134" t="s">
        <v>1032</v>
      </c>
      <c r="C470" s="134" t="s">
        <v>1031</v>
      </c>
      <c r="D470" s="133">
        <v>2001</v>
      </c>
      <c r="E470" s="135" t="s">
        <v>7</v>
      </c>
      <c r="F470" s="136" t="s">
        <v>1029</v>
      </c>
      <c r="G470" s="136" t="s">
        <v>1030</v>
      </c>
      <c r="H470" s="135" t="s">
        <v>346</v>
      </c>
      <c r="I470" s="132" t="s">
        <v>146</v>
      </c>
    </row>
    <row r="471" spans="1:9">
      <c r="A471" s="133">
        <v>470</v>
      </c>
      <c r="B471" s="134" t="s">
        <v>1028</v>
      </c>
      <c r="C471" s="134" t="s">
        <v>1027</v>
      </c>
      <c r="D471" s="133">
        <v>1994</v>
      </c>
      <c r="E471" s="135" t="s">
        <v>6</v>
      </c>
      <c r="F471" s="136" t="s">
        <v>1022</v>
      </c>
      <c r="G471" s="136" t="s">
        <v>1023</v>
      </c>
      <c r="H471" s="135" t="s">
        <v>343</v>
      </c>
      <c r="I471" s="132" t="s">
        <v>146</v>
      </c>
    </row>
    <row r="472" spans="1:9">
      <c r="A472" s="133">
        <v>471</v>
      </c>
      <c r="B472" s="134" t="s">
        <v>1026</v>
      </c>
      <c r="C472" s="134" t="s">
        <v>693</v>
      </c>
      <c r="D472" s="133">
        <v>1967</v>
      </c>
      <c r="E472" s="135" t="s">
        <v>7</v>
      </c>
      <c r="F472" s="136" t="s">
        <v>1022</v>
      </c>
      <c r="G472" s="136" t="s">
        <v>1023</v>
      </c>
      <c r="H472" s="135" t="s">
        <v>217</v>
      </c>
      <c r="I472" s="132" t="s">
        <v>146</v>
      </c>
    </row>
    <row r="473" spans="1:9">
      <c r="A473" s="133">
        <v>472</v>
      </c>
      <c r="B473" s="134" t="s">
        <v>1025</v>
      </c>
      <c r="C473" s="134" t="s">
        <v>1024</v>
      </c>
      <c r="D473" s="133">
        <v>2004</v>
      </c>
      <c r="E473" s="135" t="s">
        <v>7</v>
      </c>
      <c r="F473" s="136" t="s">
        <v>1022</v>
      </c>
      <c r="G473" s="136" t="s">
        <v>1023</v>
      </c>
      <c r="H473" s="135" t="s">
        <v>247</v>
      </c>
      <c r="I473" s="132" t="s">
        <v>146</v>
      </c>
    </row>
    <row r="474" spans="1:9">
      <c r="A474" s="133">
        <v>473</v>
      </c>
      <c r="B474" s="134" t="s">
        <v>1021</v>
      </c>
      <c r="C474" s="134" t="s">
        <v>218</v>
      </c>
      <c r="D474" s="133">
        <v>2001</v>
      </c>
      <c r="E474" s="135" t="s">
        <v>7</v>
      </c>
      <c r="F474" s="136" t="s">
        <v>1005</v>
      </c>
      <c r="G474" s="136" t="s">
        <v>1006</v>
      </c>
      <c r="H474" s="135" t="s">
        <v>346</v>
      </c>
      <c r="I474" s="132" t="s">
        <v>146</v>
      </c>
    </row>
    <row r="475" spans="1:9">
      <c r="A475" s="133">
        <v>474</v>
      </c>
      <c r="B475" s="134" t="s">
        <v>1020</v>
      </c>
      <c r="C475" s="134" t="s">
        <v>1019</v>
      </c>
      <c r="D475" s="133">
        <v>2003</v>
      </c>
      <c r="E475" s="135" t="s">
        <v>7</v>
      </c>
      <c r="F475" s="136" t="s">
        <v>1005</v>
      </c>
      <c r="G475" s="136" t="s">
        <v>1006</v>
      </c>
      <c r="H475" s="135" t="s">
        <v>140</v>
      </c>
      <c r="I475" s="132" t="s">
        <v>146</v>
      </c>
    </row>
    <row r="476" spans="1:9">
      <c r="A476" s="133">
        <v>475</v>
      </c>
      <c r="B476" s="134" t="s">
        <v>1018</v>
      </c>
      <c r="C476" s="134" t="s">
        <v>417</v>
      </c>
      <c r="D476" s="133">
        <v>2007</v>
      </c>
      <c r="E476" s="135" t="s">
        <v>7</v>
      </c>
      <c r="F476" s="136" t="s">
        <v>1005</v>
      </c>
      <c r="G476" s="136" t="s">
        <v>1006</v>
      </c>
      <c r="H476" s="135" t="s">
        <v>233</v>
      </c>
      <c r="I476" s="132" t="s">
        <v>146</v>
      </c>
    </row>
    <row r="477" spans="1:9">
      <c r="A477" s="133">
        <v>476</v>
      </c>
      <c r="B477" s="134" t="s">
        <v>1017</v>
      </c>
      <c r="C477" s="134" t="s">
        <v>502</v>
      </c>
      <c r="D477" s="133">
        <v>1997</v>
      </c>
      <c r="E477" s="135" t="s">
        <v>6</v>
      </c>
      <c r="F477" s="136" t="s">
        <v>1005</v>
      </c>
      <c r="G477" s="136" t="s">
        <v>1006</v>
      </c>
      <c r="H477" s="135" t="s">
        <v>343</v>
      </c>
      <c r="I477" s="132" t="s">
        <v>146</v>
      </c>
    </row>
    <row r="478" spans="1:9">
      <c r="A478" s="133">
        <v>477</v>
      </c>
      <c r="B478" s="134" t="s">
        <v>1016</v>
      </c>
      <c r="C478" s="134" t="s">
        <v>355</v>
      </c>
      <c r="D478" s="133">
        <v>2002</v>
      </c>
      <c r="E478" s="135" t="s">
        <v>7</v>
      </c>
      <c r="F478" s="136" t="s">
        <v>1005</v>
      </c>
      <c r="G478" s="136" t="s">
        <v>1006</v>
      </c>
      <c r="H478" s="135" t="s">
        <v>140</v>
      </c>
      <c r="I478" s="132" t="s">
        <v>146</v>
      </c>
    </row>
    <row r="479" spans="1:9">
      <c r="A479" s="133">
        <v>478</v>
      </c>
      <c r="B479" s="134" t="s">
        <v>1015</v>
      </c>
      <c r="C479" s="134" t="s">
        <v>388</v>
      </c>
      <c r="D479" s="133">
        <v>2001</v>
      </c>
      <c r="E479" s="135" t="s">
        <v>7</v>
      </c>
      <c r="F479" s="136" t="s">
        <v>1005</v>
      </c>
      <c r="G479" s="136" t="s">
        <v>1006</v>
      </c>
      <c r="H479" s="135" t="s">
        <v>346</v>
      </c>
      <c r="I479" s="132" t="s">
        <v>146</v>
      </c>
    </row>
    <row r="480" spans="1:9">
      <c r="A480" s="133">
        <v>479</v>
      </c>
      <c r="B480" s="134" t="s">
        <v>1014</v>
      </c>
      <c r="C480" s="134" t="s">
        <v>713</v>
      </c>
      <c r="D480" s="133">
        <v>1999</v>
      </c>
      <c r="E480" s="135" t="s">
        <v>7</v>
      </c>
      <c r="F480" s="136" t="s">
        <v>1005</v>
      </c>
      <c r="G480" s="136" t="s">
        <v>1006</v>
      </c>
      <c r="H480" s="135" t="s">
        <v>338</v>
      </c>
      <c r="I480" s="132" t="s">
        <v>146</v>
      </c>
    </row>
    <row r="481" spans="1:9">
      <c r="A481" s="133">
        <v>480</v>
      </c>
      <c r="B481" s="134" t="s">
        <v>1013</v>
      </c>
      <c r="C481" s="134" t="s">
        <v>355</v>
      </c>
      <c r="D481" s="133">
        <v>2000</v>
      </c>
      <c r="E481" s="135" t="s">
        <v>7</v>
      </c>
      <c r="F481" s="136" t="s">
        <v>1005</v>
      </c>
      <c r="G481" s="136" t="s">
        <v>1006</v>
      </c>
      <c r="H481" s="135" t="s">
        <v>346</v>
      </c>
      <c r="I481" s="132" t="s">
        <v>146</v>
      </c>
    </row>
    <row r="482" spans="1:9">
      <c r="A482" s="133">
        <v>481</v>
      </c>
      <c r="B482" s="134" t="s">
        <v>1012</v>
      </c>
      <c r="C482" s="134" t="s">
        <v>473</v>
      </c>
      <c r="D482" s="133">
        <v>2003</v>
      </c>
      <c r="E482" s="135" t="s">
        <v>6</v>
      </c>
      <c r="F482" s="136" t="s">
        <v>1005</v>
      </c>
      <c r="G482" s="136" t="s">
        <v>1006</v>
      </c>
      <c r="H482" s="135" t="s">
        <v>130</v>
      </c>
      <c r="I482" s="132" t="s">
        <v>146</v>
      </c>
    </row>
    <row r="483" spans="1:9">
      <c r="A483" s="133">
        <v>482</v>
      </c>
      <c r="B483" s="134" t="s">
        <v>1011</v>
      </c>
      <c r="C483" s="134" t="s">
        <v>355</v>
      </c>
      <c r="D483" s="133">
        <v>2006</v>
      </c>
      <c r="E483" s="135" t="s">
        <v>7</v>
      </c>
      <c r="F483" s="136" t="s">
        <v>1005</v>
      </c>
      <c r="G483" s="136" t="s">
        <v>1006</v>
      </c>
      <c r="H483" s="135" t="s">
        <v>233</v>
      </c>
      <c r="I483" s="132" t="s">
        <v>146</v>
      </c>
    </row>
    <row r="484" spans="1:9">
      <c r="A484" s="133">
        <v>483</v>
      </c>
      <c r="B484" s="134" t="s">
        <v>1010</v>
      </c>
      <c r="C484" s="134" t="s">
        <v>290</v>
      </c>
      <c r="D484" s="133">
        <v>2003</v>
      </c>
      <c r="E484" s="135" t="s">
        <v>7</v>
      </c>
      <c r="F484" s="136" t="s">
        <v>1005</v>
      </c>
      <c r="G484" s="136" t="s">
        <v>1006</v>
      </c>
      <c r="H484" s="135" t="s">
        <v>140</v>
      </c>
      <c r="I484" s="132" t="s">
        <v>146</v>
      </c>
    </row>
    <row r="485" spans="1:9">
      <c r="A485" s="133">
        <v>484</v>
      </c>
      <c r="B485" s="134" t="s">
        <v>585</v>
      </c>
      <c r="C485" s="134" t="s">
        <v>404</v>
      </c>
      <c r="D485" s="133">
        <v>1995</v>
      </c>
      <c r="E485" s="135" t="s">
        <v>7</v>
      </c>
      <c r="F485" s="136" t="s">
        <v>1005</v>
      </c>
      <c r="G485" s="136" t="s">
        <v>1006</v>
      </c>
      <c r="H485" s="135" t="s">
        <v>324</v>
      </c>
      <c r="I485" s="132" t="s">
        <v>146</v>
      </c>
    </row>
    <row r="486" spans="1:9">
      <c r="A486" s="133">
        <v>485</v>
      </c>
      <c r="B486" s="134" t="s">
        <v>1009</v>
      </c>
      <c r="C486" s="134" t="s">
        <v>465</v>
      </c>
      <c r="D486" s="133">
        <v>2001</v>
      </c>
      <c r="E486" s="135" t="s">
        <v>6</v>
      </c>
      <c r="F486" s="136" t="s">
        <v>1005</v>
      </c>
      <c r="G486" s="136" t="s">
        <v>1006</v>
      </c>
      <c r="H486" s="135" t="s">
        <v>392</v>
      </c>
      <c r="I486" s="132" t="s">
        <v>146</v>
      </c>
    </row>
    <row r="487" spans="1:9">
      <c r="A487" s="133">
        <v>486</v>
      </c>
      <c r="B487" s="134" t="s">
        <v>1008</v>
      </c>
      <c r="C487" s="134" t="s">
        <v>491</v>
      </c>
      <c r="D487" s="133">
        <v>2005</v>
      </c>
      <c r="E487" s="135" t="s">
        <v>6</v>
      </c>
      <c r="F487" s="136" t="s">
        <v>1005</v>
      </c>
      <c r="G487" s="136" t="s">
        <v>1006</v>
      </c>
      <c r="H487" s="135" t="s">
        <v>252</v>
      </c>
      <c r="I487" s="132" t="s">
        <v>146</v>
      </c>
    </row>
    <row r="488" spans="1:9">
      <c r="A488" s="133">
        <v>487</v>
      </c>
      <c r="B488" s="134" t="s">
        <v>1008</v>
      </c>
      <c r="C488" s="134" t="s">
        <v>1007</v>
      </c>
      <c r="D488" s="133">
        <v>2003</v>
      </c>
      <c r="E488" s="135" t="s">
        <v>6</v>
      </c>
      <c r="F488" s="136" t="s">
        <v>1005</v>
      </c>
      <c r="G488" s="136" t="s">
        <v>1006</v>
      </c>
      <c r="H488" s="135" t="s">
        <v>130</v>
      </c>
      <c r="I488" s="132" t="s">
        <v>146</v>
      </c>
    </row>
    <row r="489" spans="1:9">
      <c r="A489" s="133">
        <v>488</v>
      </c>
      <c r="B489" s="134" t="s">
        <v>1004</v>
      </c>
      <c r="C489" s="134" t="s">
        <v>236</v>
      </c>
      <c r="D489" s="133">
        <v>2007</v>
      </c>
      <c r="E489" s="135" t="s">
        <v>7</v>
      </c>
      <c r="F489" s="136" t="s">
        <v>1002</v>
      </c>
      <c r="G489" s="136" t="s">
        <v>1003</v>
      </c>
      <c r="H489" s="135" t="s">
        <v>233</v>
      </c>
      <c r="I489" s="132" t="s">
        <v>146</v>
      </c>
    </row>
    <row r="490" spans="1:9">
      <c r="A490" s="133">
        <v>489</v>
      </c>
      <c r="B490" s="134" t="s">
        <v>1001</v>
      </c>
      <c r="C490" s="134" t="s">
        <v>420</v>
      </c>
      <c r="D490" s="133">
        <v>2010</v>
      </c>
      <c r="E490" s="135" t="s">
        <v>6</v>
      </c>
      <c r="F490" s="136" t="s">
        <v>999</v>
      </c>
      <c r="G490" s="136" t="s">
        <v>1000</v>
      </c>
      <c r="H490" s="135" t="s">
        <v>279</v>
      </c>
      <c r="I490" s="132" t="s">
        <v>146</v>
      </c>
    </row>
    <row r="491" spans="1:9">
      <c r="A491" s="133">
        <v>490</v>
      </c>
      <c r="B491" s="134" t="s">
        <v>1001</v>
      </c>
      <c r="C491" s="134" t="s">
        <v>258</v>
      </c>
      <c r="D491" s="133">
        <v>2006</v>
      </c>
      <c r="E491" s="135" t="s">
        <v>6</v>
      </c>
      <c r="F491" s="136" t="s">
        <v>999</v>
      </c>
      <c r="G491" s="136" t="s">
        <v>1000</v>
      </c>
      <c r="H491" s="135" t="s">
        <v>257</v>
      </c>
      <c r="I491" s="132" t="s">
        <v>146</v>
      </c>
    </row>
    <row r="492" spans="1:9">
      <c r="A492" s="133">
        <v>491</v>
      </c>
      <c r="B492" s="134" t="s">
        <v>998</v>
      </c>
      <c r="C492" s="134" t="s">
        <v>997</v>
      </c>
      <c r="D492" s="133">
        <v>1978</v>
      </c>
      <c r="E492" s="135" t="s">
        <v>6</v>
      </c>
      <c r="F492" s="136" t="s">
        <v>984</v>
      </c>
      <c r="G492" s="136" t="s">
        <v>985</v>
      </c>
      <c r="H492" s="135" t="s">
        <v>275</v>
      </c>
      <c r="I492" s="132" t="s">
        <v>146</v>
      </c>
    </row>
    <row r="493" spans="1:9">
      <c r="A493" s="133">
        <v>492</v>
      </c>
      <c r="B493" s="134" t="s">
        <v>996</v>
      </c>
      <c r="C493" s="134" t="s">
        <v>995</v>
      </c>
      <c r="D493" s="133">
        <v>1968</v>
      </c>
      <c r="E493" s="135" t="s">
        <v>6</v>
      </c>
      <c r="F493" s="136" t="s">
        <v>984</v>
      </c>
      <c r="G493" s="136" t="s">
        <v>985</v>
      </c>
      <c r="H493" s="135" t="s">
        <v>695</v>
      </c>
      <c r="I493" s="132" t="s">
        <v>146</v>
      </c>
    </row>
    <row r="494" spans="1:9">
      <c r="A494" s="133">
        <v>493</v>
      </c>
      <c r="B494" s="134" t="s">
        <v>994</v>
      </c>
      <c r="C494" s="134" t="s">
        <v>295</v>
      </c>
      <c r="D494" s="133">
        <v>2005</v>
      </c>
      <c r="E494" s="135" t="s">
        <v>6</v>
      </c>
      <c r="F494" s="136" t="s">
        <v>984</v>
      </c>
      <c r="G494" s="136" t="s">
        <v>985</v>
      </c>
      <c r="H494" s="135" t="s">
        <v>252</v>
      </c>
      <c r="I494" s="132" t="s">
        <v>146</v>
      </c>
    </row>
    <row r="495" spans="1:9">
      <c r="A495" s="133">
        <v>494</v>
      </c>
      <c r="B495" s="134" t="s">
        <v>994</v>
      </c>
      <c r="C495" s="134" t="s">
        <v>413</v>
      </c>
      <c r="D495" s="133">
        <v>1970</v>
      </c>
      <c r="E495" s="135" t="s">
        <v>7</v>
      </c>
      <c r="F495" s="136" t="s">
        <v>984</v>
      </c>
      <c r="G495" s="136" t="s">
        <v>985</v>
      </c>
      <c r="H495" s="135" t="s">
        <v>333</v>
      </c>
      <c r="I495" s="132" t="s">
        <v>146</v>
      </c>
    </row>
    <row r="496" spans="1:9">
      <c r="A496" s="133">
        <v>495</v>
      </c>
      <c r="B496" s="134" t="s">
        <v>992</v>
      </c>
      <c r="C496" s="134" t="s">
        <v>993</v>
      </c>
      <c r="D496" s="133">
        <v>2003</v>
      </c>
      <c r="E496" s="135" t="s">
        <v>7</v>
      </c>
      <c r="F496" s="136" t="s">
        <v>984</v>
      </c>
      <c r="G496" s="136" t="s">
        <v>985</v>
      </c>
      <c r="H496" s="135" t="s">
        <v>140</v>
      </c>
      <c r="I496" s="132" t="s">
        <v>146</v>
      </c>
    </row>
    <row r="497" spans="1:9">
      <c r="A497" s="133">
        <v>496</v>
      </c>
      <c r="B497" s="134" t="s">
        <v>992</v>
      </c>
      <c r="C497" s="134" t="s">
        <v>991</v>
      </c>
      <c r="D497" s="133">
        <v>1997</v>
      </c>
      <c r="E497" s="135" t="s">
        <v>7</v>
      </c>
      <c r="F497" s="136" t="s">
        <v>984</v>
      </c>
      <c r="G497" s="136" t="s">
        <v>985</v>
      </c>
      <c r="H497" s="135" t="s">
        <v>324</v>
      </c>
      <c r="I497" s="132" t="s">
        <v>146</v>
      </c>
    </row>
    <row r="498" spans="1:9">
      <c r="A498" s="133">
        <v>497</v>
      </c>
      <c r="B498" s="134" t="s">
        <v>990</v>
      </c>
      <c r="C498" s="134" t="s">
        <v>241</v>
      </c>
      <c r="D498" s="133">
        <v>1986</v>
      </c>
      <c r="E498" s="135" t="s">
        <v>7</v>
      </c>
      <c r="F498" s="136" t="s">
        <v>192</v>
      </c>
      <c r="G498" s="136" t="s">
        <v>985</v>
      </c>
      <c r="H498" s="135" t="s">
        <v>360</v>
      </c>
      <c r="I498" s="132" t="s">
        <v>146</v>
      </c>
    </row>
    <row r="499" spans="1:9">
      <c r="A499" s="133">
        <v>498</v>
      </c>
      <c r="B499" s="134" t="s">
        <v>990</v>
      </c>
      <c r="C499" s="134" t="s">
        <v>218</v>
      </c>
      <c r="D499" s="133">
        <v>1991</v>
      </c>
      <c r="E499" s="135" t="s">
        <v>7</v>
      </c>
      <c r="F499" s="136" t="s">
        <v>984</v>
      </c>
      <c r="G499" s="136" t="s">
        <v>985</v>
      </c>
      <c r="H499" s="135" t="s">
        <v>363</v>
      </c>
      <c r="I499" s="132" t="s">
        <v>146</v>
      </c>
    </row>
    <row r="500" spans="1:9">
      <c r="A500" s="133">
        <v>499</v>
      </c>
      <c r="B500" s="134" t="s">
        <v>989</v>
      </c>
      <c r="C500" s="134" t="s">
        <v>988</v>
      </c>
      <c r="D500" s="133">
        <v>1964</v>
      </c>
      <c r="E500" s="135" t="s">
        <v>7</v>
      </c>
      <c r="F500" s="136" t="s">
        <v>984</v>
      </c>
      <c r="G500" s="136" t="s">
        <v>985</v>
      </c>
      <c r="H500" s="135" t="s">
        <v>217</v>
      </c>
      <c r="I500" s="132" t="s">
        <v>146</v>
      </c>
    </row>
    <row r="501" spans="1:9">
      <c r="A501" s="133">
        <v>500</v>
      </c>
      <c r="B501" s="134" t="s">
        <v>987</v>
      </c>
      <c r="C501" s="134" t="s">
        <v>986</v>
      </c>
      <c r="D501" s="133">
        <v>1983</v>
      </c>
      <c r="E501" s="135" t="s">
        <v>6</v>
      </c>
      <c r="F501" s="136" t="s">
        <v>984</v>
      </c>
      <c r="G501" s="136" t="s">
        <v>985</v>
      </c>
      <c r="H501" s="135" t="s">
        <v>668</v>
      </c>
      <c r="I501" s="132" t="s">
        <v>146</v>
      </c>
    </row>
    <row r="502" spans="1:9">
      <c r="A502" s="133">
        <v>501</v>
      </c>
      <c r="B502" s="134" t="s">
        <v>983</v>
      </c>
      <c r="C502" s="134" t="s">
        <v>982</v>
      </c>
      <c r="D502" s="133">
        <v>2001</v>
      </c>
      <c r="E502" s="135" t="s">
        <v>7</v>
      </c>
      <c r="F502" s="136" t="s">
        <v>978</v>
      </c>
      <c r="G502" s="136" t="s">
        <v>979</v>
      </c>
      <c r="H502" s="135" t="s">
        <v>346</v>
      </c>
      <c r="I502" s="132" t="s">
        <v>146</v>
      </c>
    </row>
    <row r="503" spans="1:9">
      <c r="A503" s="133">
        <v>502</v>
      </c>
      <c r="B503" s="134" t="s">
        <v>981</v>
      </c>
      <c r="C503" s="134" t="s">
        <v>980</v>
      </c>
      <c r="D503" s="133">
        <v>2002</v>
      </c>
      <c r="E503" s="135" t="s">
        <v>7</v>
      </c>
      <c r="F503" s="136" t="s">
        <v>978</v>
      </c>
      <c r="G503" s="136" t="s">
        <v>979</v>
      </c>
      <c r="H503" s="135" t="s">
        <v>140</v>
      </c>
      <c r="I503" s="132" t="s">
        <v>146</v>
      </c>
    </row>
    <row r="504" spans="1:9">
      <c r="A504" s="133">
        <v>503</v>
      </c>
      <c r="B504" s="134" t="s">
        <v>977</v>
      </c>
      <c r="C504" s="134" t="s">
        <v>687</v>
      </c>
      <c r="D504" s="133">
        <v>1983</v>
      </c>
      <c r="E504" s="135" t="s">
        <v>7</v>
      </c>
      <c r="F504" s="136" t="s">
        <v>962</v>
      </c>
      <c r="G504" s="136" t="s">
        <v>963</v>
      </c>
      <c r="H504" s="135" t="s">
        <v>360</v>
      </c>
      <c r="I504" s="132" t="s">
        <v>146</v>
      </c>
    </row>
    <row r="505" spans="1:9">
      <c r="A505" s="133">
        <v>504</v>
      </c>
      <c r="B505" s="134" t="s">
        <v>976</v>
      </c>
      <c r="C505" s="134" t="s">
        <v>975</v>
      </c>
      <c r="D505" s="133">
        <v>1952</v>
      </c>
      <c r="E505" s="135" t="s">
        <v>6</v>
      </c>
      <c r="F505" s="136" t="s">
        <v>962</v>
      </c>
      <c r="G505" s="136" t="s">
        <v>963</v>
      </c>
      <c r="H505" s="135" t="s">
        <v>559</v>
      </c>
      <c r="I505" s="132" t="s">
        <v>146</v>
      </c>
    </row>
    <row r="506" spans="1:9">
      <c r="A506" s="133">
        <v>505</v>
      </c>
      <c r="B506" s="134" t="s">
        <v>974</v>
      </c>
      <c r="C506" s="134" t="s">
        <v>973</v>
      </c>
      <c r="D506" s="133">
        <v>1962</v>
      </c>
      <c r="E506" s="135" t="s">
        <v>7</v>
      </c>
      <c r="F506" s="136" t="s">
        <v>962</v>
      </c>
      <c r="G506" s="136" t="s">
        <v>963</v>
      </c>
      <c r="H506" s="135" t="s">
        <v>266</v>
      </c>
      <c r="I506" s="132" t="s">
        <v>146</v>
      </c>
    </row>
    <row r="507" spans="1:9">
      <c r="A507" s="133">
        <v>506</v>
      </c>
      <c r="B507" s="134" t="s">
        <v>972</v>
      </c>
      <c r="C507" s="134" t="s">
        <v>971</v>
      </c>
      <c r="D507" s="133">
        <v>1947</v>
      </c>
      <c r="E507" s="135" t="s">
        <v>6</v>
      </c>
      <c r="F507" s="136" t="s">
        <v>962</v>
      </c>
      <c r="G507" s="136" t="s">
        <v>963</v>
      </c>
      <c r="H507" s="135" t="s">
        <v>803</v>
      </c>
      <c r="I507" s="132" t="s">
        <v>146</v>
      </c>
    </row>
    <row r="508" spans="1:9">
      <c r="A508" s="133">
        <v>507</v>
      </c>
      <c r="B508" s="134" t="s">
        <v>970</v>
      </c>
      <c r="C508" s="134" t="s">
        <v>339</v>
      </c>
      <c r="D508" s="133">
        <v>1964</v>
      </c>
      <c r="E508" s="135" t="s">
        <v>7</v>
      </c>
      <c r="F508" s="136" t="s">
        <v>962</v>
      </c>
      <c r="G508" s="136" t="s">
        <v>963</v>
      </c>
      <c r="H508" s="135" t="s">
        <v>217</v>
      </c>
      <c r="I508" s="132" t="s">
        <v>146</v>
      </c>
    </row>
    <row r="509" spans="1:9">
      <c r="A509" s="133">
        <v>508</v>
      </c>
      <c r="B509" s="134" t="s">
        <v>969</v>
      </c>
      <c r="C509" s="134" t="s">
        <v>493</v>
      </c>
      <c r="D509" s="133">
        <v>1956</v>
      </c>
      <c r="E509" s="135" t="s">
        <v>7</v>
      </c>
      <c r="F509" s="136" t="s">
        <v>962</v>
      </c>
      <c r="G509" s="136" t="s">
        <v>963</v>
      </c>
      <c r="H509" s="135" t="s">
        <v>199</v>
      </c>
      <c r="I509" s="132" t="s">
        <v>146</v>
      </c>
    </row>
    <row r="510" spans="1:9">
      <c r="A510" s="133">
        <v>509</v>
      </c>
      <c r="B510" s="134" t="s">
        <v>968</v>
      </c>
      <c r="C510" s="134" t="s">
        <v>785</v>
      </c>
      <c r="D510" s="133">
        <v>1955</v>
      </c>
      <c r="E510" s="135" t="s">
        <v>7</v>
      </c>
      <c r="F510" s="136" t="s">
        <v>962</v>
      </c>
      <c r="G510" s="136" t="s">
        <v>963</v>
      </c>
      <c r="H510" s="135" t="s">
        <v>199</v>
      </c>
      <c r="I510" s="132" t="s">
        <v>146</v>
      </c>
    </row>
    <row r="511" spans="1:9">
      <c r="A511" s="133">
        <v>510</v>
      </c>
      <c r="B511" s="134" t="s">
        <v>967</v>
      </c>
      <c r="C511" s="134" t="s">
        <v>966</v>
      </c>
      <c r="D511" s="133">
        <v>1976</v>
      </c>
      <c r="E511" s="135" t="s">
        <v>7</v>
      </c>
      <c r="F511" s="136" t="s">
        <v>962</v>
      </c>
      <c r="G511" s="136" t="s">
        <v>963</v>
      </c>
      <c r="H511" s="135" t="s">
        <v>426</v>
      </c>
      <c r="I511" s="132" t="s">
        <v>146</v>
      </c>
    </row>
    <row r="512" spans="1:9">
      <c r="A512" s="133">
        <v>511</v>
      </c>
      <c r="B512" s="134" t="s">
        <v>965</v>
      </c>
      <c r="C512" s="134" t="s">
        <v>478</v>
      </c>
      <c r="D512" s="133">
        <v>1960</v>
      </c>
      <c r="E512" s="135" t="s">
        <v>7</v>
      </c>
      <c r="F512" s="136" t="s">
        <v>962</v>
      </c>
      <c r="G512" s="136" t="s">
        <v>963</v>
      </c>
      <c r="H512" s="135" t="s">
        <v>266</v>
      </c>
      <c r="I512" s="132" t="s">
        <v>146</v>
      </c>
    </row>
    <row r="513" spans="1:9">
      <c r="A513" s="133">
        <v>512</v>
      </c>
      <c r="B513" s="134" t="s">
        <v>964</v>
      </c>
      <c r="C513" s="134" t="s">
        <v>704</v>
      </c>
      <c r="D513" s="133">
        <v>1951</v>
      </c>
      <c r="E513" s="135" t="s">
        <v>6</v>
      </c>
      <c r="F513" s="136" t="s">
        <v>962</v>
      </c>
      <c r="G513" s="136" t="s">
        <v>963</v>
      </c>
      <c r="H513" s="135" t="s">
        <v>559</v>
      </c>
      <c r="I513" s="132" t="s">
        <v>146</v>
      </c>
    </row>
    <row r="514" spans="1:9">
      <c r="A514" s="133">
        <v>513</v>
      </c>
      <c r="B514" s="134" t="s">
        <v>961</v>
      </c>
      <c r="C514" s="134" t="s">
        <v>295</v>
      </c>
      <c r="D514" s="133">
        <v>2005</v>
      </c>
      <c r="E514" s="135" t="s">
        <v>6</v>
      </c>
      <c r="F514" s="136" t="s">
        <v>954</v>
      </c>
      <c r="G514" s="136" t="s">
        <v>955</v>
      </c>
      <c r="H514" s="135" t="s">
        <v>252</v>
      </c>
      <c r="I514" s="132" t="s">
        <v>146</v>
      </c>
    </row>
    <row r="515" spans="1:9">
      <c r="A515" s="133">
        <v>514</v>
      </c>
      <c r="B515" s="134" t="s">
        <v>960</v>
      </c>
      <c r="C515" s="134" t="s">
        <v>959</v>
      </c>
      <c r="D515" s="133">
        <v>1956</v>
      </c>
      <c r="E515" s="135" t="s">
        <v>7</v>
      </c>
      <c r="F515" s="136" t="s">
        <v>954</v>
      </c>
      <c r="G515" s="136" t="s">
        <v>955</v>
      </c>
      <c r="H515" s="135" t="s">
        <v>199</v>
      </c>
      <c r="I515" s="132" t="s">
        <v>146</v>
      </c>
    </row>
    <row r="516" spans="1:9">
      <c r="A516" s="133">
        <v>515</v>
      </c>
      <c r="B516" s="134" t="s">
        <v>958</v>
      </c>
      <c r="C516" s="134" t="s">
        <v>339</v>
      </c>
      <c r="D516" s="133">
        <v>1970</v>
      </c>
      <c r="E516" s="135" t="s">
        <v>7</v>
      </c>
      <c r="F516" s="136" t="s">
        <v>954</v>
      </c>
      <c r="G516" s="136" t="s">
        <v>955</v>
      </c>
      <c r="H516" s="135" t="s">
        <v>333</v>
      </c>
      <c r="I516" s="132" t="s">
        <v>146</v>
      </c>
    </row>
    <row r="517" spans="1:9">
      <c r="A517" s="133">
        <v>516</v>
      </c>
      <c r="B517" s="134" t="s">
        <v>957</v>
      </c>
      <c r="C517" s="134" t="s">
        <v>956</v>
      </c>
      <c r="D517" s="133">
        <v>1951</v>
      </c>
      <c r="E517" s="135" t="s">
        <v>7</v>
      </c>
      <c r="F517" s="136" t="s">
        <v>954</v>
      </c>
      <c r="G517" s="136" t="s">
        <v>955</v>
      </c>
      <c r="H517" s="135" t="s">
        <v>269</v>
      </c>
      <c r="I517" s="132" t="s">
        <v>146</v>
      </c>
    </row>
    <row r="518" spans="1:9">
      <c r="A518" s="133">
        <v>517</v>
      </c>
      <c r="B518" s="134" t="s">
        <v>953</v>
      </c>
      <c r="C518" s="134" t="s">
        <v>625</v>
      </c>
      <c r="D518" s="133">
        <v>1943</v>
      </c>
      <c r="E518" s="135" t="s">
        <v>7</v>
      </c>
      <c r="F518" s="136" t="s">
        <v>951</v>
      </c>
      <c r="G518" s="136" t="s">
        <v>952</v>
      </c>
      <c r="H518" s="135" t="s">
        <v>522</v>
      </c>
      <c r="I518" s="132" t="s">
        <v>146</v>
      </c>
    </row>
    <row r="519" spans="1:9">
      <c r="A519" s="133">
        <v>518</v>
      </c>
      <c r="B519" s="134" t="s">
        <v>265</v>
      </c>
      <c r="C519" s="134" t="s">
        <v>248</v>
      </c>
      <c r="D519" s="133">
        <v>2004</v>
      </c>
      <c r="E519" s="135" t="s">
        <v>7</v>
      </c>
      <c r="F519" s="136" t="s">
        <v>948</v>
      </c>
      <c r="G519" s="136" t="s">
        <v>949</v>
      </c>
      <c r="H519" s="135" t="s">
        <v>247</v>
      </c>
      <c r="I519" s="132" t="s">
        <v>146</v>
      </c>
    </row>
    <row r="520" spans="1:9">
      <c r="A520" s="133">
        <v>519</v>
      </c>
      <c r="B520" s="134" t="s">
        <v>950</v>
      </c>
      <c r="C520" s="134" t="s">
        <v>339</v>
      </c>
      <c r="D520" s="133">
        <v>2002</v>
      </c>
      <c r="E520" s="135" t="s">
        <v>7</v>
      </c>
      <c r="F520" s="136" t="s">
        <v>948</v>
      </c>
      <c r="G520" s="136" t="s">
        <v>949</v>
      </c>
      <c r="H520" s="135" t="s">
        <v>140</v>
      </c>
      <c r="I520" s="132" t="s">
        <v>146</v>
      </c>
    </row>
    <row r="521" spans="1:9">
      <c r="A521" s="133">
        <v>520</v>
      </c>
      <c r="B521" s="134" t="s">
        <v>950</v>
      </c>
      <c r="C521" s="134" t="s">
        <v>385</v>
      </c>
      <c r="D521" s="133">
        <v>2005</v>
      </c>
      <c r="E521" s="135" t="s">
        <v>6</v>
      </c>
      <c r="F521" s="136" t="s">
        <v>948</v>
      </c>
      <c r="G521" s="136" t="s">
        <v>949</v>
      </c>
      <c r="H521" s="135" t="s">
        <v>252</v>
      </c>
      <c r="I521" s="132" t="s">
        <v>146</v>
      </c>
    </row>
    <row r="522" spans="1:9">
      <c r="A522" s="133">
        <v>521</v>
      </c>
      <c r="B522" s="134" t="s">
        <v>947</v>
      </c>
      <c r="C522" s="134" t="s">
        <v>859</v>
      </c>
      <c r="D522" s="133">
        <v>1967</v>
      </c>
      <c r="E522" s="135" t="s">
        <v>6</v>
      </c>
      <c r="F522" s="136" t="s">
        <v>936</v>
      </c>
      <c r="G522" s="136" t="s">
        <v>937</v>
      </c>
      <c r="H522" s="135" t="s">
        <v>214</v>
      </c>
      <c r="I522" s="132" t="s">
        <v>146</v>
      </c>
    </row>
    <row r="523" spans="1:9">
      <c r="A523" s="133">
        <v>522</v>
      </c>
      <c r="B523" s="134" t="s">
        <v>946</v>
      </c>
      <c r="C523" s="134" t="s">
        <v>945</v>
      </c>
      <c r="D523" s="133">
        <v>1957</v>
      </c>
      <c r="E523" s="135" t="s">
        <v>6</v>
      </c>
      <c r="F523" s="136" t="s">
        <v>936</v>
      </c>
      <c r="G523" s="136" t="s">
        <v>937</v>
      </c>
      <c r="H523" s="135" t="s">
        <v>528</v>
      </c>
      <c r="I523" s="132" t="s">
        <v>146</v>
      </c>
    </row>
    <row r="524" spans="1:9">
      <c r="A524" s="133">
        <v>523</v>
      </c>
      <c r="B524" s="134" t="s">
        <v>944</v>
      </c>
      <c r="C524" s="134" t="s">
        <v>943</v>
      </c>
      <c r="D524" s="133">
        <v>1952</v>
      </c>
      <c r="E524" s="135" t="s">
        <v>7</v>
      </c>
      <c r="F524" s="136" t="s">
        <v>936</v>
      </c>
      <c r="G524" s="136" t="s">
        <v>937</v>
      </c>
      <c r="H524" s="135" t="s">
        <v>269</v>
      </c>
      <c r="I524" s="132" t="s">
        <v>146</v>
      </c>
    </row>
    <row r="525" spans="1:9">
      <c r="A525" s="133">
        <v>524</v>
      </c>
      <c r="B525" s="134" t="s">
        <v>942</v>
      </c>
      <c r="C525" s="134" t="s">
        <v>539</v>
      </c>
      <c r="D525" s="133">
        <v>1982</v>
      </c>
      <c r="E525" s="135" t="s">
        <v>7</v>
      </c>
      <c r="F525" s="136" t="s">
        <v>936</v>
      </c>
      <c r="G525" s="136" t="s">
        <v>937</v>
      </c>
      <c r="H525" s="135" t="s">
        <v>226</v>
      </c>
      <c r="I525" s="132" t="s">
        <v>146</v>
      </c>
    </row>
    <row r="526" spans="1:9">
      <c r="A526" s="133">
        <v>525</v>
      </c>
      <c r="B526" s="134" t="s">
        <v>941</v>
      </c>
      <c r="C526" s="134" t="s">
        <v>514</v>
      </c>
      <c r="D526" s="133">
        <v>1961</v>
      </c>
      <c r="E526" s="135" t="s">
        <v>7</v>
      </c>
      <c r="F526" s="136" t="s">
        <v>936</v>
      </c>
      <c r="G526" s="136" t="s">
        <v>937</v>
      </c>
      <c r="H526" s="135" t="s">
        <v>266</v>
      </c>
      <c r="I526" s="132" t="s">
        <v>146</v>
      </c>
    </row>
    <row r="527" spans="1:9">
      <c r="A527" s="133">
        <v>526</v>
      </c>
      <c r="B527" s="134" t="s">
        <v>940</v>
      </c>
      <c r="C527" s="134" t="s">
        <v>511</v>
      </c>
      <c r="D527" s="133">
        <v>1967</v>
      </c>
      <c r="E527" s="135" t="s">
        <v>7</v>
      </c>
      <c r="F527" s="136" t="s">
        <v>936</v>
      </c>
      <c r="G527" s="136" t="s">
        <v>937</v>
      </c>
      <c r="H527" s="135" t="s">
        <v>217</v>
      </c>
      <c r="I527" s="132" t="s">
        <v>146</v>
      </c>
    </row>
    <row r="528" spans="1:9">
      <c r="A528" s="133">
        <v>527</v>
      </c>
      <c r="B528" s="134" t="s">
        <v>939</v>
      </c>
      <c r="C528" s="134" t="s">
        <v>826</v>
      </c>
      <c r="D528" s="133">
        <v>1961</v>
      </c>
      <c r="E528" s="135" t="s">
        <v>6</v>
      </c>
      <c r="F528" s="136" t="s">
        <v>936</v>
      </c>
      <c r="G528" s="136" t="s">
        <v>937</v>
      </c>
      <c r="H528" s="135" t="s">
        <v>209</v>
      </c>
      <c r="I528" s="132" t="s">
        <v>146</v>
      </c>
    </row>
    <row r="529" spans="1:9">
      <c r="A529" s="133">
        <v>528</v>
      </c>
      <c r="B529" s="134" t="s">
        <v>938</v>
      </c>
      <c r="C529" s="134" t="s">
        <v>262</v>
      </c>
      <c r="D529" s="133">
        <v>1963</v>
      </c>
      <c r="E529" s="135" t="s">
        <v>7</v>
      </c>
      <c r="F529" s="136" t="s">
        <v>936</v>
      </c>
      <c r="G529" s="136" t="s">
        <v>937</v>
      </c>
      <c r="H529" s="135" t="s">
        <v>217</v>
      </c>
      <c r="I529" s="132" t="s">
        <v>146</v>
      </c>
    </row>
    <row r="530" spans="1:9">
      <c r="A530" s="133">
        <v>529</v>
      </c>
      <c r="B530" s="134" t="s">
        <v>935</v>
      </c>
      <c r="C530" s="134" t="s">
        <v>627</v>
      </c>
      <c r="D530" s="133">
        <v>1944</v>
      </c>
      <c r="E530" s="135" t="s">
        <v>6</v>
      </c>
      <c r="F530" s="136" t="s">
        <v>933</v>
      </c>
      <c r="G530" s="136" t="s">
        <v>934</v>
      </c>
      <c r="H530" s="135" t="s">
        <v>803</v>
      </c>
      <c r="I530" s="132" t="s">
        <v>146</v>
      </c>
    </row>
    <row r="531" spans="1:9">
      <c r="A531" s="133">
        <v>530</v>
      </c>
      <c r="B531" s="134" t="s">
        <v>812</v>
      </c>
      <c r="C531" s="134" t="s">
        <v>218</v>
      </c>
      <c r="D531" s="133">
        <v>2001</v>
      </c>
      <c r="E531" s="135" t="s">
        <v>7</v>
      </c>
      <c r="F531" s="136" t="s">
        <v>920</v>
      </c>
      <c r="G531" s="136" t="s">
        <v>921</v>
      </c>
      <c r="H531" s="135" t="s">
        <v>346</v>
      </c>
      <c r="I531" s="132" t="s">
        <v>146</v>
      </c>
    </row>
    <row r="532" spans="1:9">
      <c r="A532" s="133">
        <v>531</v>
      </c>
      <c r="B532" s="134" t="s">
        <v>932</v>
      </c>
      <c r="C532" s="134" t="s">
        <v>339</v>
      </c>
      <c r="D532" s="133">
        <v>2003</v>
      </c>
      <c r="E532" s="135" t="s">
        <v>7</v>
      </c>
      <c r="F532" s="136" t="s">
        <v>920</v>
      </c>
      <c r="G532" s="136" t="s">
        <v>921</v>
      </c>
      <c r="H532" s="135" t="s">
        <v>140</v>
      </c>
      <c r="I532" s="132" t="s">
        <v>146</v>
      </c>
    </row>
    <row r="533" spans="1:9">
      <c r="A533" s="133">
        <v>532</v>
      </c>
      <c r="B533" s="134" t="s">
        <v>762</v>
      </c>
      <c r="C533" s="134" t="s">
        <v>325</v>
      </c>
      <c r="D533" s="133">
        <v>1999</v>
      </c>
      <c r="E533" s="135" t="s">
        <v>7</v>
      </c>
      <c r="F533" s="136" t="s">
        <v>920</v>
      </c>
      <c r="G533" s="136" t="s">
        <v>921</v>
      </c>
      <c r="H533" s="135" t="s">
        <v>338</v>
      </c>
      <c r="I533" s="132" t="s">
        <v>146</v>
      </c>
    </row>
    <row r="534" spans="1:9">
      <c r="A534" s="133">
        <v>533</v>
      </c>
      <c r="B534" s="134" t="s">
        <v>762</v>
      </c>
      <c r="C534" s="134" t="s">
        <v>295</v>
      </c>
      <c r="D534" s="133">
        <v>2005</v>
      </c>
      <c r="E534" s="135" t="s">
        <v>6</v>
      </c>
      <c r="F534" s="136" t="s">
        <v>920</v>
      </c>
      <c r="G534" s="136" t="s">
        <v>921</v>
      </c>
      <c r="H534" s="135" t="s">
        <v>252</v>
      </c>
      <c r="I534" s="132" t="s">
        <v>146</v>
      </c>
    </row>
    <row r="535" spans="1:9">
      <c r="A535" s="133">
        <v>534</v>
      </c>
      <c r="B535" s="134" t="s">
        <v>931</v>
      </c>
      <c r="C535" s="134" t="s">
        <v>867</v>
      </c>
      <c r="D535" s="133">
        <v>2005</v>
      </c>
      <c r="E535" s="135" t="s">
        <v>6</v>
      </c>
      <c r="F535" s="136" t="s">
        <v>920</v>
      </c>
      <c r="G535" s="136" t="s">
        <v>921</v>
      </c>
      <c r="H535" s="135" t="s">
        <v>252</v>
      </c>
      <c r="I535" s="132" t="s">
        <v>146</v>
      </c>
    </row>
    <row r="536" spans="1:9">
      <c r="A536" s="133">
        <v>535</v>
      </c>
      <c r="B536" s="134" t="s">
        <v>470</v>
      </c>
      <c r="C536" s="134" t="s">
        <v>614</v>
      </c>
      <c r="D536" s="133">
        <v>2006</v>
      </c>
      <c r="E536" s="135" t="s">
        <v>7</v>
      </c>
      <c r="F536" s="136" t="s">
        <v>920</v>
      </c>
      <c r="G536" s="136" t="s">
        <v>921</v>
      </c>
      <c r="H536" s="135" t="s">
        <v>233</v>
      </c>
      <c r="I536" s="132" t="s">
        <v>146</v>
      </c>
    </row>
    <row r="537" spans="1:9">
      <c r="A537" s="133">
        <v>536</v>
      </c>
      <c r="B537" s="134" t="s">
        <v>930</v>
      </c>
      <c r="C537" s="134" t="s">
        <v>339</v>
      </c>
      <c r="D537" s="133">
        <v>2004</v>
      </c>
      <c r="E537" s="135" t="s">
        <v>7</v>
      </c>
      <c r="F537" s="136" t="s">
        <v>920</v>
      </c>
      <c r="G537" s="136" t="s">
        <v>921</v>
      </c>
      <c r="H537" s="135" t="s">
        <v>247</v>
      </c>
      <c r="I537" s="132" t="s">
        <v>146</v>
      </c>
    </row>
    <row r="538" spans="1:9">
      <c r="A538" s="133">
        <v>537</v>
      </c>
      <c r="B538" s="134" t="s">
        <v>469</v>
      </c>
      <c r="C538" s="134" t="s">
        <v>929</v>
      </c>
      <c r="D538" s="133">
        <v>2005</v>
      </c>
      <c r="E538" s="135" t="s">
        <v>6</v>
      </c>
      <c r="F538" s="136" t="s">
        <v>920</v>
      </c>
      <c r="G538" s="136" t="s">
        <v>921</v>
      </c>
      <c r="H538" s="135" t="s">
        <v>252</v>
      </c>
      <c r="I538" s="132" t="s">
        <v>146</v>
      </c>
    </row>
    <row r="539" spans="1:9">
      <c r="A539" s="133">
        <v>538</v>
      </c>
      <c r="B539" s="134" t="s">
        <v>928</v>
      </c>
      <c r="C539" s="134" t="s">
        <v>927</v>
      </c>
      <c r="D539" s="133">
        <v>2004</v>
      </c>
      <c r="E539" s="135" t="s">
        <v>7</v>
      </c>
      <c r="F539" s="136" t="s">
        <v>920</v>
      </c>
      <c r="G539" s="136" t="s">
        <v>921</v>
      </c>
      <c r="H539" s="135" t="s">
        <v>247</v>
      </c>
      <c r="I539" s="132" t="s">
        <v>146</v>
      </c>
    </row>
    <row r="540" spans="1:9">
      <c r="A540" s="133">
        <v>539</v>
      </c>
      <c r="B540" s="134" t="s">
        <v>516</v>
      </c>
      <c r="C540" s="134" t="s">
        <v>926</v>
      </c>
      <c r="D540" s="133">
        <v>2008</v>
      </c>
      <c r="E540" s="135" t="s">
        <v>6</v>
      </c>
      <c r="F540" s="136" t="s">
        <v>920</v>
      </c>
      <c r="G540" s="136" t="s">
        <v>921</v>
      </c>
      <c r="H540" s="135" t="s">
        <v>310</v>
      </c>
      <c r="I540" s="132" t="s">
        <v>146</v>
      </c>
    </row>
    <row r="541" spans="1:9">
      <c r="A541" s="133">
        <v>540</v>
      </c>
      <c r="B541" s="134" t="s">
        <v>771</v>
      </c>
      <c r="C541" s="134" t="s">
        <v>420</v>
      </c>
      <c r="D541" s="133">
        <v>2005</v>
      </c>
      <c r="E541" s="135" t="s">
        <v>6</v>
      </c>
      <c r="F541" s="136" t="s">
        <v>920</v>
      </c>
      <c r="G541" s="136" t="s">
        <v>921</v>
      </c>
      <c r="H541" s="135" t="s">
        <v>252</v>
      </c>
      <c r="I541" s="132" t="s">
        <v>146</v>
      </c>
    </row>
    <row r="542" spans="1:9">
      <c r="A542" s="133">
        <v>541</v>
      </c>
      <c r="B542" s="134" t="s">
        <v>771</v>
      </c>
      <c r="C542" s="134" t="s">
        <v>493</v>
      </c>
      <c r="D542" s="133">
        <v>2007</v>
      </c>
      <c r="E542" s="135" t="s">
        <v>7</v>
      </c>
      <c r="F542" s="136" t="s">
        <v>920</v>
      </c>
      <c r="G542" s="136" t="s">
        <v>921</v>
      </c>
      <c r="H542" s="135" t="s">
        <v>233</v>
      </c>
      <c r="I542" s="132" t="s">
        <v>146</v>
      </c>
    </row>
    <row r="543" spans="1:9">
      <c r="A543" s="133">
        <v>542</v>
      </c>
      <c r="B543" s="134" t="s">
        <v>925</v>
      </c>
      <c r="C543" s="134" t="s">
        <v>504</v>
      </c>
      <c r="D543" s="133">
        <v>2005</v>
      </c>
      <c r="E543" s="135" t="s">
        <v>6</v>
      </c>
      <c r="F543" s="136" t="s">
        <v>920</v>
      </c>
      <c r="G543" s="136" t="s">
        <v>921</v>
      </c>
      <c r="H543" s="135" t="s">
        <v>252</v>
      </c>
      <c r="I543" s="132" t="s">
        <v>146</v>
      </c>
    </row>
    <row r="544" spans="1:9">
      <c r="A544" s="133">
        <v>543</v>
      </c>
      <c r="B544" s="134" t="s">
        <v>925</v>
      </c>
      <c r="C544" s="134" t="s">
        <v>325</v>
      </c>
      <c r="D544" s="133">
        <v>2007</v>
      </c>
      <c r="E544" s="135" t="s">
        <v>7</v>
      </c>
      <c r="F544" s="136" t="s">
        <v>920</v>
      </c>
      <c r="G544" s="136" t="s">
        <v>921</v>
      </c>
      <c r="H544" s="135" t="s">
        <v>233</v>
      </c>
      <c r="I544" s="132" t="s">
        <v>146</v>
      </c>
    </row>
    <row r="545" spans="1:9">
      <c r="A545" s="133">
        <v>544</v>
      </c>
      <c r="B545" s="134" t="s">
        <v>924</v>
      </c>
      <c r="C545" s="134" t="s">
        <v>364</v>
      </c>
      <c r="D545" s="133">
        <v>2009</v>
      </c>
      <c r="E545" s="135" t="s">
        <v>7</v>
      </c>
      <c r="F545" s="136" t="s">
        <v>920</v>
      </c>
      <c r="G545" s="136" t="s">
        <v>921</v>
      </c>
      <c r="H545" s="135" t="s">
        <v>204</v>
      </c>
      <c r="I545" s="132" t="s">
        <v>146</v>
      </c>
    </row>
    <row r="546" spans="1:9">
      <c r="A546" s="133">
        <v>545</v>
      </c>
      <c r="B546" s="134" t="s">
        <v>923</v>
      </c>
      <c r="C546" s="134" t="s">
        <v>781</v>
      </c>
      <c r="D546" s="133">
        <v>2005</v>
      </c>
      <c r="E546" s="135" t="s">
        <v>6</v>
      </c>
      <c r="F546" s="136" t="s">
        <v>920</v>
      </c>
      <c r="G546" s="136" t="s">
        <v>921</v>
      </c>
      <c r="H546" s="135" t="s">
        <v>252</v>
      </c>
      <c r="I546" s="132" t="s">
        <v>146</v>
      </c>
    </row>
    <row r="547" spans="1:9">
      <c r="A547" s="133">
        <v>546</v>
      </c>
      <c r="B547" s="134" t="s">
        <v>922</v>
      </c>
      <c r="C547" s="134" t="s">
        <v>429</v>
      </c>
      <c r="D547" s="133">
        <v>2006</v>
      </c>
      <c r="E547" s="135" t="s">
        <v>7</v>
      </c>
      <c r="F547" s="136" t="s">
        <v>920</v>
      </c>
      <c r="G547" s="136" t="s">
        <v>921</v>
      </c>
      <c r="H547" s="135" t="s">
        <v>233</v>
      </c>
      <c r="I547" s="132" t="s">
        <v>146</v>
      </c>
    </row>
    <row r="548" spans="1:9">
      <c r="A548" s="133">
        <v>547</v>
      </c>
      <c r="B548" s="134" t="s">
        <v>580</v>
      </c>
      <c r="C548" s="134" t="s">
        <v>713</v>
      </c>
      <c r="D548" s="133">
        <v>2007</v>
      </c>
      <c r="E548" s="135" t="s">
        <v>7</v>
      </c>
      <c r="F548" s="136" t="s">
        <v>920</v>
      </c>
      <c r="G548" s="136" t="s">
        <v>921</v>
      </c>
      <c r="H548" s="135" t="s">
        <v>233</v>
      </c>
      <c r="I548" s="132" t="s">
        <v>146</v>
      </c>
    </row>
    <row r="549" spans="1:9">
      <c r="A549" s="133">
        <v>548</v>
      </c>
      <c r="B549" s="134" t="s">
        <v>919</v>
      </c>
      <c r="C549" s="134" t="s">
        <v>918</v>
      </c>
      <c r="D549" s="133">
        <v>1998</v>
      </c>
      <c r="E549" s="135" t="s">
        <v>7</v>
      </c>
      <c r="F549" s="136" t="s">
        <v>907</v>
      </c>
      <c r="G549" s="136" t="s">
        <v>908</v>
      </c>
      <c r="H549" s="135" t="s">
        <v>338</v>
      </c>
      <c r="I549" s="132" t="s">
        <v>146</v>
      </c>
    </row>
    <row r="550" spans="1:9">
      <c r="A550" s="133">
        <v>549</v>
      </c>
      <c r="B550" s="134" t="s">
        <v>917</v>
      </c>
      <c r="C550" s="134" t="s">
        <v>361</v>
      </c>
      <c r="D550" s="133">
        <v>1989</v>
      </c>
      <c r="E550" s="135" t="s">
        <v>7</v>
      </c>
      <c r="F550" s="136" t="s">
        <v>907</v>
      </c>
      <c r="G550" s="136" t="s">
        <v>908</v>
      </c>
      <c r="H550" s="135" t="s">
        <v>363</v>
      </c>
      <c r="I550" s="132" t="s">
        <v>146</v>
      </c>
    </row>
    <row r="551" spans="1:9">
      <c r="A551" s="133">
        <v>550</v>
      </c>
      <c r="B551" s="134" t="s">
        <v>916</v>
      </c>
      <c r="C551" s="134" t="s">
        <v>915</v>
      </c>
      <c r="D551" s="133">
        <v>1978</v>
      </c>
      <c r="E551" s="135" t="s">
        <v>7</v>
      </c>
      <c r="F551" s="136" t="s">
        <v>907</v>
      </c>
      <c r="G551" s="136" t="s">
        <v>908</v>
      </c>
      <c r="H551" s="135" t="s">
        <v>226</v>
      </c>
      <c r="I551" s="132" t="s">
        <v>146</v>
      </c>
    </row>
    <row r="552" spans="1:9">
      <c r="A552" s="133">
        <v>551</v>
      </c>
      <c r="B552" s="134" t="s">
        <v>914</v>
      </c>
      <c r="C552" s="134" t="s">
        <v>355</v>
      </c>
      <c r="D552" s="133">
        <v>1993</v>
      </c>
      <c r="E552" s="135" t="s">
        <v>7</v>
      </c>
      <c r="F552" s="136" t="s">
        <v>907</v>
      </c>
      <c r="G552" s="136" t="s">
        <v>908</v>
      </c>
      <c r="H552" s="135" t="s">
        <v>324</v>
      </c>
      <c r="I552" s="132" t="s">
        <v>146</v>
      </c>
    </row>
    <row r="553" spans="1:9">
      <c r="A553" s="133">
        <v>552</v>
      </c>
      <c r="B553" s="134" t="s">
        <v>913</v>
      </c>
      <c r="C553" s="134" t="s">
        <v>912</v>
      </c>
      <c r="D553" s="133">
        <v>1983</v>
      </c>
      <c r="E553" s="135" t="s">
        <v>7</v>
      </c>
      <c r="F553" s="136" t="s">
        <v>907</v>
      </c>
      <c r="G553" s="136" t="s">
        <v>908</v>
      </c>
      <c r="H553" s="135" t="s">
        <v>360</v>
      </c>
      <c r="I553" s="132" t="s">
        <v>146</v>
      </c>
    </row>
    <row r="554" spans="1:9">
      <c r="A554" s="133">
        <v>553</v>
      </c>
      <c r="B554" s="134" t="s">
        <v>911</v>
      </c>
      <c r="C554" s="134" t="s">
        <v>526</v>
      </c>
      <c r="D554" s="133">
        <v>1974</v>
      </c>
      <c r="E554" s="135" t="s">
        <v>6</v>
      </c>
      <c r="F554" s="136" t="s">
        <v>907</v>
      </c>
      <c r="G554" s="136" t="s">
        <v>908</v>
      </c>
      <c r="H554" s="135" t="s">
        <v>283</v>
      </c>
      <c r="I554" s="132" t="s">
        <v>146</v>
      </c>
    </row>
    <row r="555" spans="1:9">
      <c r="A555" s="133">
        <v>554</v>
      </c>
      <c r="B555" s="134" t="s">
        <v>910</v>
      </c>
      <c r="C555" s="134" t="s">
        <v>514</v>
      </c>
      <c r="D555" s="133">
        <v>1972</v>
      </c>
      <c r="E555" s="135" t="s">
        <v>7</v>
      </c>
      <c r="F555" s="136" t="s">
        <v>907</v>
      </c>
      <c r="G555" s="136" t="s">
        <v>908</v>
      </c>
      <c r="H555" s="135" t="s">
        <v>333</v>
      </c>
      <c r="I555" s="132" t="s">
        <v>146</v>
      </c>
    </row>
    <row r="556" spans="1:9">
      <c r="A556" s="133">
        <v>555</v>
      </c>
      <c r="B556" s="134" t="s">
        <v>909</v>
      </c>
      <c r="C556" s="134" t="s">
        <v>355</v>
      </c>
      <c r="D556" s="133">
        <v>2001</v>
      </c>
      <c r="E556" s="135" t="s">
        <v>7</v>
      </c>
      <c r="F556" s="136" t="s">
        <v>907</v>
      </c>
      <c r="G556" s="136" t="s">
        <v>908</v>
      </c>
      <c r="H556" s="135" t="s">
        <v>346</v>
      </c>
      <c r="I556" s="132" t="s">
        <v>146</v>
      </c>
    </row>
    <row r="557" spans="1:9">
      <c r="A557" s="133">
        <v>556</v>
      </c>
      <c r="B557" s="134" t="s">
        <v>909</v>
      </c>
      <c r="C557" s="134" t="s">
        <v>478</v>
      </c>
      <c r="D557" s="133">
        <v>1966</v>
      </c>
      <c r="E557" s="135" t="s">
        <v>7</v>
      </c>
      <c r="F557" s="136" t="s">
        <v>907</v>
      </c>
      <c r="G557" s="136" t="s">
        <v>908</v>
      </c>
      <c r="H557" s="135" t="s">
        <v>217</v>
      </c>
      <c r="I557" s="132" t="s">
        <v>146</v>
      </c>
    </row>
    <row r="558" spans="1:9">
      <c r="A558" s="133">
        <v>557</v>
      </c>
      <c r="B558" s="134" t="s">
        <v>906</v>
      </c>
      <c r="C558" s="134" t="s">
        <v>383</v>
      </c>
      <c r="D558" s="133">
        <v>1957</v>
      </c>
      <c r="E558" s="135" t="s">
        <v>7</v>
      </c>
      <c r="F558" s="136" t="s">
        <v>856</v>
      </c>
      <c r="G558" s="136" t="s">
        <v>857</v>
      </c>
      <c r="H558" s="135" t="s">
        <v>199</v>
      </c>
      <c r="I558" s="132" t="s">
        <v>146</v>
      </c>
    </row>
    <row r="559" spans="1:9">
      <c r="A559" s="133">
        <v>558</v>
      </c>
      <c r="B559" s="134" t="s">
        <v>905</v>
      </c>
      <c r="C559" s="134" t="s">
        <v>355</v>
      </c>
      <c r="D559" s="133">
        <v>1981</v>
      </c>
      <c r="E559" s="135" t="s">
        <v>7</v>
      </c>
      <c r="F559" s="136" t="s">
        <v>856</v>
      </c>
      <c r="G559" s="136" t="s">
        <v>857</v>
      </c>
      <c r="H559" s="135" t="s">
        <v>226</v>
      </c>
      <c r="I559" s="132" t="s">
        <v>146</v>
      </c>
    </row>
    <row r="560" spans="1:9">
      <c r="A560" s="133">
        <v>559</v>
      </c>
      <c r="B560" s="134" t="s">
        <v>904</v>
      </c>
      <c r="C560" s="134" t="s">
        <v>380</v>
      </c>
      <c r="D560" s="133">
        <v>1974</v>
      </c>
      <c r="E560" s="135" t="s">
        <v>7</v>
      </c>
      <c r="F560" s="136" t="s">
        <v>856</v>
      </c>
      <c r="G560" s="136" t="s">
        <v>857</v>
      </c>
      <c r="H560" s="135" t="s">
        <v>426</v>
      </c>
      <c r="I560" s="132" t="s">
        <v>146</v>
      </c>
    </row>
    <row r="561" spans="1:9">
      <c r="A561" s="133">
        <v>560</v>
      </c>
      <c r="B561" s="134" t="s">
        <v>903</v>
      </c>
      <c r="C561" s="134" t="s">
        <v>427</v>
      </c>
      <c r="D561" s="133">
        <v>1972</v>
      </c>
      <c r="E561" s="135" t="s">
        <v>7</v>
      </c>
      <c r="F561" s="136" t="s">
        <v>856</v>
      </c>
      <c r="G561" s="136" t="s">
        <v>857</v>
      </c>
      <c r="H561" s="135" t="s">
        <v>333</v>
      </c>
      <c r="I561" s="132" t="s">
        <v>146</v>
      </c>
    </row>
    <row r="562" spans="1:9">
      <c r="A562" s="133">
        <v>561</v>
      </c>
      <c r="B562" s="134" t="s">
        <v>902</v>
      </c>
      <c r="C562" s="134" t="s">
        <v>901</v>
      </c>
      <c r="D562" s="133">
        <v>1972</v>
      </c>
      <c r="E562" s="135" t="s">
        <v>7</v>
      </c>
      <c r="F562" s="136" t="s">
        <v>856</v>
      </c>
      <c r="G562" s="136" t="s">
        <v>857</v>
      </c>
      <c r="H562" s="135" t="s">
        <v>333</v>
      </c>
      <c r="I562" s="132" t="s">
        <v>146</v>
      </c>
    </row>
    <row r="563" spans="1:9">
      <c r="A563" s="133">
        <v>562</v>
      </c>
      <c r="B563" s="134" t="s">
        <v>900</v>
      </c>
      <c r="C563" s="134" t="s">
        <v>886</v>
      </c>
      <c r="D563" s="133">
        <v>1950</v>
      </c>
      <c r="E563" s="135" t="s">
        <v>7</v>
      </c>
      <c r="F563" s="136" t="s">
        <v>856</v>
      </c>
      <c r="G563" s="136" t="s">
        <v>857</v>
      </c>
      <c r="H563" s="135" t="s">
        <v>269</v>
      </c>
      <c r="I563" s="132" t="s">
        <v>146</v>
      </c>
    </row>
    <row r="564" spans="1:9">
      <c r="A564" s="133">
        <v>563</v>
      </c>
      <c r="B564" s="134" t="s">
        <v>899</v>
      </c>
      <c r="C564" s="134" t="s">
        <v>413</v>
      </c>
      <c r="D564" s="133">
        <v>1972</v>
      </c>
      <c r="E564" s="135" t="s">
        <v>7</v>
      </c>
      <c r="F564" s="136" t="s">
        <v>856</v>
      </c>
      <c r="G564" s="136" t="s">
        <v>857</v>
      </c>
      <c r="H564" s="135" t="s">
        <v>333</v>
      </c>
      <c r="I564" s="132" t="s">
        <v>146</v>
      </c>
    </row>
    <row r="565" spans="1:9">
      <c r="A565" s="133">
        <v>564</v>
      </c>
      <c r="B565" s="134" t="s">
        <v>898</v>
      </c>
      <c r="C565" s="134" t="s">
        <v>897</v>
      </c>
      <c r="D565" s="133">
        <v>1979</v>
      </c>
      <c r="E565" s="135" t="s">
        <v>6</v>
      </c>
      <c r="F565" s="136" t="s">
        <v>856</v>
      </c>
      <c r="G565" s="136" t="s">
        <v>857</v>
      </c>
      <c r="H565" s="135" t="s">
        <v>275</v>
      </c>
      <c r="I565" s="132" t="s">
        <v>146</v>
      </c>
    </row>
    <row r="566" spans="1:9">
      <c r="A566" s="133">
        <v>565</v>
      </c>
      <c r="B566" s="134" t="s">
        <v>896</v>
      </c>
      <c r="C566" s="134" t="s">
        <v>467</v>
      </c>
      <c r="D566" s="133">
        <v>1944</v>
      </c>
      <c r="E566" s="135" t="s">
        <v>7</v>
      </c>
      <c r="F566" s="136" t="s">
        <v>856</v>
      </c>
      <c r="G566" s="136" t="s">
        <v>857</v>
      </c>
      <c r="H566" s="135" t="s">
        <v>522</v>
      </c>
      <c r="I566" s="132" t="s">
        <v>146</v>
      </c>
    </row>
    <row r="567" spans="1:9">
      <c r="A567" s="133">
        <v>566</v>
      </c>
      <c r="B567" s="134" t="s">
        <v>895</v>
      </c>
      <c r="C567" s="134" t="s">
        <v>792</v>
      </c>
      <c r="D567" s="133">
        <v>1982</v>
      </c>
      <c r="E567" s="135" t="s">
        <v>7</v>
      </c>
      <c r="F567" s="136" t="s">
        <v>856</v>
      </c>
      <c r="G567" s="136" t="s">
        <v>857</v>
      </c>
      <c r="H567" s="135" t="s">
        <v>226</v>
      </c>
      <c r="I567" s="132" t="s">
        <v>146</v>
      </c>
    </row>
    <row r="568" spans="1:9">
      <c r="A568" s="133">
        <v>567</v>
      </c>
      <c r="B568" s="134" t="s">
        <v>894</v>
      </c>
      <c r="C568" s="134" t="s">
        <v>893</v>
      </c>
      <c r="D568" s="133">
        <v>1960</v>
      </c>
      <c r="E568" s="135" t="s">
        <v>6</v>
      </c>
      <c r="F568" s="136" t="s">
        <v>856</v>
      </c>
      <c r="G568" s="136" t="s">
        <v>857</v>
      </c>
      <c r="H568" s="135" t="s">
        <v>209</v>
      </c>
      <c r="I568" s="132" t="s">
        <v>146</v>
      </c>
    </row>
    <row r="569" spans="1:9">
      <c r="A569" s="133">
        <v>568</v>
      </c>
      <c r="B569" s="134" t="s">
        <v>892</v>
      </c>
      <c r="C569" s="134" t="s">
        <v>258</v>
      </c>
      <c r="D569" s="133">
        <v>2007</v>
      </c>
      <c r="E569" s="135" t="s">
        <v>6</v>
      </c>
      <c r="F569" s="136" t="s">
        <v>856</v>
      </c>
      <c r="G569" s="136" t="s">
        <v>857</v>
      </c>
      <c r="H569" s="135" t="s">
        <v>257</v>
      </c>
      <c r="I569" s="132" t="s">
        <v>146</v>
      </c>
    </row>
    <row r="570" spans="1:9">
      <c r="A570" s="133">
        <v>569</v>
      </c>
      <c r="B570" s="134" t="s">
        <v>891</v>
      </c>
      <c r="C570" s="134" t="s">
        <v>424</v>
      </c>
      <c r="D570" s="133">
        <v>1962</v>
      </c>
      <c r="E570" s="135" t="s">
        <v>7</v>
      </c>
      <c r="F570" s="136" t="s">
        <v>856</v>
      </c>
      <c r="G570" s="136" t="s">
        <v>857</v>
      </c>
      <c r="H570" s="135" t="s">
        <v>266</v>
      </c>
      <c r="I570" s="132" t="s">
        <v>146</v>
      </c>
    </row>
    <row r="571" spans="1:9">
      <c r="A571" s="133">
        <v>570</v>
      </c>
      <c r="B571" s="134" t="s">
        <v>710</v>
      </c>
      <c r="C571" s="134" t="s">
        <v>292</v>
      </c>
      <c r="D571" s="133">
        <v>1977</v>
      </c>
      <c r="E571" s="135" t="s">
        <v>6</v>
      </c>
      <c r="F571" s="136" t="s">
        <v>856</v>
      </c>
      <c r="G571" s="136" t="s">
        <v>857</v>
      </c>
      <c r="H571" s="135" t="s">
        <v>283</v>
      </c>
      <c r="I571" s="132" t="s">
        <v>146</v>
      </c>
    </row>
    <row r="572" spans="1:9">
      <c r="A572" s="133">
        <v>571</v>
      </c>
      <c r="B572" s="134" t="s">
        <v>890</v>
      </c>
      <c r="C572" s="134" t="s">
        <v>889</v>
      </c>
      <c r="D572" s="133">
        <v>1969</v>
      </c>
      <c r="E572" s="135" t="s">
        <v>7</v>
      </c>
      <c r="F572" s="136" t="s">
        <v>856</v>
      </c>
      <c r="G572" s="136" t="s">
        <v>857</v>
      </c>
      <c r="H572" s="135" t="s">
        <v>333</v>
      </c>
      <c r="I572" s="132" t="s">
        <v>146</v>
      </c>
    </row>
    <row r="573" spans="1:9">
      <c r="A573" s="133">
        <v>572</v>
      </c>
      <c r="B573" s="134" t="s">
        <v>888</v>
      </c>
      <c r="C573" s="134" t="s">
        <v>380</v>
      </c>
      <c r="D573" s="133">
        <v>1962</v>
      </c>
      <c r="E573" s="135" t="s">
        <v>7</v>
      </c>
      <c r="F573" s="136" t="s">
        <v>856</v>
      </c>
      <c r="G573" s="136" t="s">
        <v>857</v>
      </c>
      <c r="H573" s="135" t="s">
        <v>266</v>
      </c>
      <c r="I573" s="132" t="s">
        <v>146</v>
      </c>
    </row>
    <row r="574" spans="1:9">
      <c r="A574" s="133">
        <v>573</v>
      </c>
      <c r="B574" s="134" t="s">
        <v>887</v>
      </c>
      <c r="C574" s="134" t="s">
        <v>886</v>
      </c>
      <c r="D574" s="133">
        <v>1956</v>
      </c>
      <c r="E574" s="135" t="s">
        <v>7</v>
      </c>
      <c r="F574" s="136" t="s">
        <v>856</v>
      </c>
      <c r="G574" s="136" t="s">
        <v>857</v>
      </c>
      <c r="H574" s="135" t="s">
        <v>199</v>
      </c>
      <c r="I574" s="132" t="s">
        <v>146</v>
      </c>
    </row>
    <row r="575" spans="1:9">
      <c r="A575" s="133">
        <v>574</v>
      </c>
      <c r="B575" s="134" t="s">
        <v>885</v>
      </c>
      <c r="C575" s="134" t="s">
        <v>467</v>
      </c>
      <c r="D575" s="133">
        <v>1986</v>
      </c>
      <c r="E575" s="135" t="s">
        <v>7</v>
      </c>
      <c r="F575" s="136" t="s">
        <v>856</v>
      </c>
      <c r="G575" s="136" t="s">
        <v>857</v>
      </c>
      <c r="H575" s="135" t="s">
        <v>360</v>
      </c>
      <c r="I575" s="132" t="s">
        <v>146</v>
      </c>
    </row>
    <row r="576" spans="1:9">
      <c r="A576" s="133">
        <v>575</v>
      </c>
      <c r="B576" s="134" t="s">
        <v>884</v>
      </c>
      <c r="C576" s="134" t="s">
        <v>795</v>
      </c>
      <c r="D576" s="133">
        <v>1977</v>
      </c>
      <c r="E576" s="135" t="s">
        <v>6</v>
      </c>
      <c r="F576" s="136" t="s">
        <v>856</v>
      </c>
      <c r="G576" s="136" t="s">
        <v>857</v>
      </c>
      <c r="H576" s="135" t="s">
        <v>283</v>
      </c>
      <c r="I576" s="132" t="s">
        <v>146</v>
      </c>
    </row>
    <row r="577" spans="1:9">
      <c r="A577" s="133">
        <v>576</v>
      </c>
      <c r="B577" s="134" t="s">
        <v>884</v>
      </c>
      <c r="C577" s="134" t="s">
        <v>514</v>
      </c>
      <c r="D577" s="133">
        <v>1948</v>
      </c>
      <c r="E577" s="135" t="s">
        <v>7</v>
      </c>
      <c r="F577" s="136" t="s">
        <v>856</v>
      </c>
      <c r="G577" s="136" t="s">
        <v>857</v>
      </c>
      <c r="H577" s="135" t="s">
        <v>269</v>
      </c>
      <c r="I577" s="132" t="s">
        <v>146</v>
      </c>
    </row>
    <row r="578" spans="1:9">
      <c r="A578" s="133">
        <v>577</v>
      </c>
      <c r="B578" s="134" t="s">
        <v>884</v>
      </c>
      <c r="C578" s="134" t="s">
        <v>718</v>
      </c>
      <c r="D578" s="133">
        <v>1979</v>
      </c>
      <c r="E578" s="135" t="s">
        <v>7</v>
      </c>
      <c r="F578" s="136" t="s">
        <v>856</v>
      </c>
      <c r="G578" s="136" t="s">
        <v>857</v>
      </c>
      <c r="H578" s="135" t="s">
        <v>226</v>
      </c>
      <c r="I578" s="132" t="s">
        <v>146</v>
      </c>
    </row>
    <row r="579" spans="1:9">
      <c r="A579" s="133">
        <v>578</v>
      </c>
      <c r="B579" s="134" t="s">
        <v>883</v>
      </c>
      <c r="C579" s="134" t="s">
        <v>513</v>
      </c>
      <c r="D579" s="133">
        <v>2007</v>
      </c>
      <c r="E579" s="135" t="s">
        <v>6</v>
      </c>
      <c r="F579" s="136" t="s">
        <v>856</v>
      </c>
      <c r="G579" s="136" t="s">
        <v>857</v>
      </c>
      <c r="H579" s="135" t="s">
        <v>257</v>
      </c>
      <c r="I579" s="132" t="s">
        <v>146</v>
      </c>
    </row>
    <row r="580" spans="1:9">
      <c r="A580" s="133">
        <v>579</v>
      </c>
      <c r="B580" s="134" t="s">
        <v>883</v>
      </c>
      <c r="C580" s="134" t="s">
        <v>456</v>
      </c>
      <c r="D580" s="133">
        <v>2005</v>
      </c>
      <c r="E580" s="135" t="s">
        <v>6</v>
      </c>
      <c r="F580" s="136" t="s">
        <v>856</v>
      </c>
      <c r="G580" s="136" t="s">
        <v>857</v>
      </c>
      <c r="H580" s="135" t="s">
        <v>252</v>
      </c>
      <c r="I580" s="132" t="s">
        <v>146</v>
      </c>
    </row>
    <row r="581" spans="1:9">
      <c r="A581" s="133">
        <v>580</v>
      </c>
      <c r="B581" s="134" t="s">
        <v>882</v>
      </c>
      <c r="C581" s="134" t="s">
        <v>356</v>
      </c>
      <c r="D581" s="133">
        <v>1973</v>
      </c>
      <c r="E581" s="135" t="s">
        <v>7</v>
      </c>
      <c r="F581" s="136" t="s">
        <v>856</v>
      </c>
      <c r="G581" s="136" t="s">
        <v>857</v>
      </c>
      <c r="H581" s="135" t="s">
        <v>426</v>
      </c>
      <c r="I581" s="132" t="s">
        <v>146</v>
      </c>
    </row>
    <row r="582" spans="1:9">
      <c r="A582" s="133">
        <v>581</v>
      </c>
      <c r="B582" s="134" t="s">
        <v>881</v>
      </c>
      <c r="C582" s="134" t="s">
        <v>325</v>
      </c>
      <c r="D582" s="133">
        <v>1989</v>
      </c>
      <c r="E582" s="135" t="s">
        <v>7</v>
      </c>
      <c r="F582" s="136" t="s">
        <v>856</v>
      </c>
      <c r="G582" s="136" t="s">
        <v>857</v>
      </c>
      <c r="H582" s="135" t="s">
        <v>363</v>
      </c>
      <c r="I582" s="132" t="s">
        <v>146</v>
      </c>
    </row>
    <row r="583" spans="1:9">
      <c r="A583" s="133">
        <v>582</v>
      </c>
      <c r="B583" s="134" t="s">
        <v>880</v>
      </c>
      <c r="C583" s="134" t="s">
        <v>218</v>
      </c>
      <c r="D583" s="133">
        <v>1963</v>
      </c>
      <c r="E583" s="135" t="s">
        <v>7</v>
      </c>
      <c r="F583" s="136" t="s">
        <v>856</v>
      </c>
      <c r="G583" s="136" t="s">
        <v>857</v>
      </c>
      <c r="H583" s="135" t="s">
        <v>217</v>
      </c>
      <c r="I583" s="132" t="s">
        <v>146</v>
      </c>
    </row>
    <row r="584" spans="1:9">
      <c r="A584" s="133">
        <v>583</v>
      </c>
      <c r="B584" s="134" t="s">
        <v>879</v>
      </c>
      <c r="C584" s="134" t="s">
        <v>878</v>
      </c>
      <c r="D584" s="133">
        <v>1965</v>
      </c>
      <c r="E584" s="135" t="s">
        <v>6</v>
      </c>
      <c r="F584" s="136" t="s">
        <v>856</v>
      </c>
      <c r="G584" s="136" t="s">
        <v>857</v>
      </c>
      <c r="H584" s="135" t="s">
        <v>214</v>
      </c>
      <c r="I584" s="132" t="s">
        <v>146</v>
      </c>
    </row>
    <row r="585" spans="1:9">
      <c r="A585" s="133">
        <v>584</v>
      </c>
      <c r="B585" s="134" t="s">
        <v>877</v>
      </c>
      <c r="C585" s="134" t="s">
        <v>361</v>
      </c>
      <c r="D585" s="133">
        <v>1968</v>
      </c>
      <c r="E585" s="135" t="s">
        <v>7</v>
      </c>
      <c r="F585" s="136" t="s">
        <v>856</v>
      </c>
      <c r="G585" s="136" t="s">
        <v>857</v>
      </c>
      <c r="H585" s="135" t="s">
        <v>333</v>
      </c>
      <c r="I585" s="132" t="s">
        <v>146</v>
      </c>
    </row>
    <row r="586" spans="1:9">
      <c r="A586" s="133">
        <v>585</v>
      </c>
      <c r="B586" s="134" t="s">
        <v>876</v>
      </c>
      <c r="C586" s="134" t="s">
        <v>243</v>
      </c>
      <c r="D586" s="133">
        <v>2005</v>
      </c>
      <c r="E586" s="135" t="s">
        <v>7</v>
      </c>
      <c r="F586" s="136" t="s">
        <v>856</v>
      </c>
      <c r="G586" s="136" t="s">
        <v>857</v>
      </c>
      <c r="H586" s="135" t="s">
        <v>306</v>
      </c>
      <c r="I586" s="132" t="s">
        <v>146</v>
      </c>
    </row>
    <row r="587" spans="1:9">
      <c r="A587" s="133">
        <v>586</v>
      </c>
      <c r="B587" s="134" t="s">
        <v>875</v>
      </c>
      <c r="C587" s="134" t="s">
        <v>295</v>
      </c>
      <c r="D587" s="133">
        <v>1979</v>
      </c>
      <c r="E587" s="135" t="s">
        <v>6</v>
      </c>
      <c r="F587" s="136" t="s">
        <v>856</v>
      </c>
      <c r="G587" s="136" t="s">
        <v>857</v>
      </c>
      <c r="H587" s="135" t="s">
        <v>275</v>
      </c>
      <c r="I587" s="132" t="s">
        <v>146</v>
      </c>
    </row>
    <row r="588" spans="1:9">
      <c r="A588" s="133">
        <v>587</v>
      </c>
      <c r="B588" s="134" t="s">
        <v>874</v>
      </c>
      <c r="C588" s="134" t="s">
        <v>347</v>
      </c>
      <c r="D588" s="133">
        <v>1976</v>
      </c>
      <c r="E588" s="135" t="s">
        <v>7</v>
      </c>
      <c r="F588" s="136" t="s">
        <v>856</v>
      </c>
      <c r="G588" s="136" t="s">
        <v>857</v>
      </c>
      <c r="H588" s="135" t="s">
        <v>426</v>
      </c>
      <c r="I588" s="132" t="s">
        <v>146</v>
      </c>
    </row>
    <row r="589" spans="1:9">
      <c r="A589" s="133">
        <v>588</v>
      </c>
      <c r="B589" s="134" t="s">
        <v>873</v>
      </c>
      <c r="C589" s="134" t="s">
        <v>355</v>
      </c>
      <c r="D589" s="133">
        <v>1970</v>
      </c>
      <c r="E589" s="135" t="s">
        <v>7</v>
      </c>
      <c r="F589" s="136" t="s">
        <v>856</v>
      </c>
      <c r="G589" s="136" t="s">
        <v>857</v>
      </c>
      <c r="H589" s="135" t="s">
        <v>333</v>
      </c>
      <c r="I589" s="132" t="s">
        <v>146</v>
      </c>
    </row>
    <row r="590" spans="1:9">
      <c r="A590" s="133">
        <v>589</v>
      </c>
      <c r="B590" s="134" t="s">
        <v>872</v>
      </c>
      <c r="C590" s="134" t="s">
        <v>267</v>
      </c>
      <c r="D590" s="133">
        <v>1957</v>
      </c>
      <c r="E590" s="135" t="s">
        <v>7</v>
      </c>
      <c r="F590" s="136" t="s">
        <v>856</v>
      </c>
      <c r="G590" s="136" t="s">
        <v>857</v>
      </c>
      <c r="H590" s="135" t="s">
        <v>199</v>
      </c>
      <c r="I590" s="132" t="s">
        <v>146</v>
      </c>
    </row>
    <row r="591" spans="1:9">
      <c r="A591" s="133">
        <v>590</v>
      </c>
      <c r="B591" s="134" t="s">
        <v>871</v>
      </c>
      <c r="C591" s="134" t="s">
        <v>675</v>
      </c>
      <c r="D591" s="133">
        <v>1982</v>
      </c>
      <c r="E591" s="135" t="s">
        <v>6</v>
      </c>
      <c r="F591" s="136" t="s">
        <v>856</v>
      </c>
      <c r="G591" s="136" t="s">
        <v>857</v>
      </c>
      <c r="H591" s="135" t="s">
        <v>275</v>
      </c>
      <c r="I591" s="132" t="s">
        <v>146</v>
      </c>
    </row>
    <row r="592" spans="1:9">
      <c r="A592" s="133">
        <v>591</v>
      </c>
      <c r="B592" s="134" t="s">
        <v>870</v>
      </c>
      <c r="C592" s="134" t="s">
        <v>491</v>
      </c>
      <c r="D592" s="133">
        <v>1978</v>
      </c>
      <c r="E592" s="135" t="s">
        <v>6</v>
      </c>
      <c r="F592" s="136" t="s">
        <v>856</v>
      </c>
      <c r="G592" s="136" t="s">
        <v>857</v>
      </c>
      <c r="H592" s="135" t="s">
        <v>275</v>
      </c>
      <c r="I592" s="132" t="s">
        <v>146</v>
      </c>
    </row>
    <row r="593" spans="1:9">
      <c r="A593" s="133">
        <v>592</v>
      </c>
      <c r="B593" s="134" t="s">
        <v>869</v>
      </c>
      <c r="C593" s="134" t="s">
        <v>728</v>
      </c>
      <c r="D593" s="133">
        <v>1974</v>
      </c>
      <c r="E593" s="135" t="s">
        <v>7</v>
      </c>
      <c r="F593" s="136" t="s">
        <v>856</v>
      </c>
      <c r="G593" s="136" t="s">
        <v>857</v>
      </c>
      <c r="H593" s="135" t="s">
        <v>426</v>
      </c>
      <c r="I593" s="132" t="s">
        <v>146</v>
      </c>
    </row>
    <row r="594" spans="1:9">
      <c r="A594" s="133">
        <v>593</v>
      </c>
      <c r="B594" s="134" t="s">
        <v>868</v>
      </c>
      <c r="C594" s="134" t="s">
        <v>867</v>
      </c>
      <c r="D594" s="133">
        <v>1983</v>
      </c>
      <c r="E594" s="135" t="s">
        <v>6</v>
      </c>
      <c r="F594" s="136" t="s">
        <v>856</v>
      </c>
      <c r="G594" s="136" t="s">
        <v>857</v>
      </c>
      <c r="H594" s="135" t="s">
        <v>668</v>
      </c>
      <c r="I594" s="132" t="s">
        <v>146</v>
      </c>
    </row>
    <row r="595" spans="1:9">
      <c r="A595" s="133">
        <v>594</v>
      </c>
      <c r="B595" s="134" t="s">
        <v>866</v>
      </c>
      <c r="C595" s="134" t="s">
        <v>361</v>
      </c>
      <c r="D595" s="133">
        <v>1968</v>
      </c>
      <c r="E595" s="135" t="s">
        <v>7</v>
      </c>
      <c r="F595" s="136" t="s">
        <v>856</v>
      </c>
      <c r="G595" s="136" t="s">
        <v>857</v>
      </c>
      <c r="H595" s="135" t="s">
        <v>333</v>
      </c>
      <c r="I595" s="132" t="s">
        <v>146</v>
      </c>
    </row>
    <row r="596" spans="1:9">
      <c r="A596" s="133">
        <v>595</v>
      </c>
      <c r="B596" s="134" t="s">
        <v>865</v>
      </c>
      <c r="C596" s="134" t="s">
        <v>325</v>
      </c>
      <c r="D596" s="133">
        <v>1979</v>
      </c>
      <c r="E596" s="135" t="s">
        <v>7</v>
      </c>
      <c r="F596" s="136" t="s">
        <v>856</v>
      </c>
      <c r="G596" s="136" t="s">
        <v>857</v>
      </c>
      <c r="H596" s="135" t="s">
        <v>226</v>
      </c>
      <c r="I596" s="132" t="s">
        <v>146</v>
      </c>
    </row>
    <row r="597" spans="1:9">
      <c r="A597" s="133">
        <v>596</v>
      </c>
      <c r="B597" s="134" t="s">
        <v>864</v>
      </c>
      <c r="C597" s="134" t="s">
        <v>736</v>
      </c>
      <c r="D597" s="133">
        <v>1948</v>
      </c>
      <c r="E597" s="135" t="s">
        <v>7</v>
      </c>
      <c r="F597" s="136" t="s">
        <v>856</v>
      </c>
      <c r="G597" s="136" t="s">
        <v>857</v>
      </c>
      <c r="H597" s="135" t="s">
        <v>269</v>
      </c>
      <c r="I597" s="132" t="s">
        <v>146</v>
      </c>
    </row>
    <row r="598" spans="1:9">
      <c r="A598" s="133">
        <v>597</v>
      </c>
      <c r="B598" s="134" t="s">
        <v>782</v>
      </c>
      <c r="C598" s="134" t="s">
        <v>863</v>
      </c>
      <c r="D598" s="133">
        <v>1977</v>
      </c>
      <c r="E598" s="135" t="s">
        <v>6</v>
      </c>
      <c r="F598" s="136" t="s">
        <v>856</v>
      </c>
      <c r="G598" s="136" t="s">
        <v>857</v>
      </c>
      <c r="H598" s="135" t="s">
        <v>283</v>
      </c>
      <c r="I598" s="132" t="s">
        <v>146</v>
      </c>
    </row>
    <row r="599" spans="1:9">
      <c r="A599" s="133">
        <v>598</v>
      </c>
      <c r="B599" s="134" t="s">
        <v>862</v>
      </c>
      <c r="C599" s="134" t="s">
        <v>861</v>
      </c>
      <c r="D599" s="133">
        <v>1979</v>
      </c>
      <c r="E599" s="135" t="s">
        <v>7</v>
      </c>
      <c r="F599" s="136" t="s">
        <v>856</v>
      </c>
      <c r="G599" s="136" t="s">
        <v>857</v>
      </c>
      <c r="H599" s="135" t="s">
        <v>226</v>
      </c>
      <c r="I599" s="132" t="s">
        <v>146</v>
      </c>
    </row>
    <row r="600" spans="1:9">
      <c r="A600" s="133">
        <v>599</v>
      </c>
      <c r="B600" s="134" t="s">
        <v>860</v>
      </c>
      <c r="C600" s="134" t="s">
        <v>859</v>
      </c>
      <c r="D600" s="133">
        <v>1981</v>
      </c>
      <c r="E600" s="135" t="s">
        <v>6</v>
      </c>
      <c r="F600" s="136" t="s">
        <v>856</v>
      </c>
      <c r="G600" s="136" t="s">
        <v>857</v>
      </c>
      <c r="H600" s="135" t="s">
        <v>275</v>
      </c>
      <c r="I600" s="132" t="s">
        <v>146</v>
      </c>
    </row>
    <row r="601" spans="1:9">
      <c r="A601" s="133">
        <v>600</v>
      </c>
      <c r="B601" s="134" t="s">
        <v>858</v>
      </c>
      <c r="C601" s="134" t="s">
        <v>325</v>
      </c>
      <c r="D601" s="133">
        <v>1989</v>
      </c>
      <c r="E601" s="135" t="s">
        <v>7</v>
      </c>
      <c r="F601" s="136" t="s">
        <v>856</v>
      </c>
      <c r="G601" s="136" t="s">
        <v>857</v>
      </c>
      <c r="H601" s="135" t="s">
        <v>363</v>
      </c>
      <c r="I601" s="132" t="s">
        <v>146</v>
      </c>
    </row>
    <row r="602" spans="1:9">
      <c r="A602" s="133">
        <v>601</v>
      </c>
      <c r="B602" s="134" t="s">
        <v>855</v>
      </c>
      <c r="C602" s="134" t="s">
        <v>854</v>
      </c>
      <c r="D602" s="133">
        <v>1950</v>
      </c>
      <c r="E602" s="135" t="s">
        <v>7</v>
      </c>
      <c r="F602" s="136" t="s">
        <v>852</v>
      </c>
      <c r="G602" s="136" t="s">
        <v>853</v>
      </c>
      <c r="H602" s="135" t="s">
        <v>269</v>
      </c>
      <c r="I602" s="132" t="s">
        <v>146</v>
      </c>
    </row>
    <row r="603" spans="1:9">
      <c r="A603" s="133">
        <v>602</v>
      </c>
      <c r="B603" s="134" t="s">
        <v>851</v>
      </c>
      <c r="C603" s="134" t="s">
        <v>753</v>
      </c>
      <c r="D603" s="133">
        <v>1974</v>
      </c>
      <c r="E603" s="135" t="s">
        <v>7</v>
      </c>
      <c r="F603" s="136" t="s">
        <v>849</v>
      </c>
      <c r="G603" s="136" t="s">
        <v>850</v>
      </c>
      <c r="H603" s="135" t="s">
        <v>426</v>
      </c>
      <c r="I603" s="132" t="s">
        <v>146</v>
      </c>
    </row>
    <row r="604" spans="1:9">
      <c r="A604" s="133">
        <v>603</v>
      </c>
      <c r="B604" s="134" t="s">
        <v>848</v>
      </c>
      <c r="C604" s="134" t="s">
        <v>847</v>
      </c>
      <c r="D604" s="133">
        <v>1990</v>
      </c>
      <c r="E604" s="135" t="s">
        <v>6</v>
      </c>
      <c r="F604" s="136" t="s">
        <v>819</v>
      </c>
      <c r="G604" s="136" t="s">
        <v>820</v>
      </c>
      <c r="H604" s="135" t="s">
        <v>679</v>
      </c>
      <c r="I604" s="132" t="s">
        <v>146</v>
      </c>
    </row>
    <row r="605" spans="1:9">
      <c r="A605" s="133">
        <v>604</v>
      </c>
      <c r="B605" s="134" t="s">
        <v>846</v>
      </c>
      <c r="C605" s="134" t="s">
        <v>845</v>
      </c>
      <c r="D605" s="133">
        <v>1943</v>
      </c>
      <c r="E605" s="135" t="s">
        <v>6</v>
      </c>
      <c r="F605" s="136" t="s">
        <v>819</v>
      </c>
      <c r="G605" s="136" t="s">
        <v>820</v>
      </c>
      <c r="H605" s="135" t="s">
        <v>803</v>
      </c>
      <c r="I605" s="132" t="s">
        <v>146</v>
      </c>
    </row>
    <row r="606" spans="1:9">
      <c r="A606" s="133">
        <v>605</v>
      </c>
      <c r="B606" s="134" t="s">
        <v>844</v>
      </c>
      <c r="C606" s="134" t="s">
        <v>843</v>
      </c>
      <c r="D606" s="133">
        <v>1972</v>
      </c>
      <c r="E606" s="135" t="s">
        <v>6</v>
      </c>
      <c r="F606" s="136" t="s">
        <v>819</v>
      </c>
      <c r="G606" s="136" t="s">
        <v>820</v>
      </c>
      <c r="H606" s="135" t="s">
        <v>695</v>
      </c>
      <c r="I606" s="132" t="s">
        <v>146</v>
      </c>
    </row>
    <row r="607" spans="1:9">
      <c r="A607" s="133">
        <v>606</v>
      </c>
      <c r="B607" s="134" t="s">
        <v>842</v>
      </c>
      <c r="C607" s="134" t="s">
        <v>195</v>
      </c>
      <c r="D607" s="133">
        <v>2005</v>
      </c>
      <c r="E607" s="135" t="s">
        <v>7</v>
      </c>
      <c r="F607" s="136" t="s">
        <v>819</v>
      </c>
      <c r="G607" s="136" t="s">
        <v>820</v>
      </c>
      <c r="H607" s="135" t="s">
        <v>306</v>
      </c>
      <c r="I607" s="132" t="s">
        <v>146</v>
      </c>
    </row>
    <row r="608" spans="1:9">
      <c r="A608" s="133">
        <v>607</v>
      </c>
      <c r="B608" s="134" t="s">
        <v>842</v>
      </c>
      <c r="C608" s="134" t="s">
        <v>513</v>
      </c>
      <c r="D608" s="133">
        <v>2002</v>
      </c>
      <c r="E608" s="135" t="s">
        <v>6</v>
      </c>
      <c r="F608" s="136" t="s">
        <v>819</v>
      </c>
      <c r="G608" s="136" t="s">
        <v>820</v>
      </c>
      <c r="H608" s="135" t="s">
        <v>130</v>
      </c>
      <c r="I608" s="132" t="s">
        <v>146</v>
      </c>
    </row>
    <row r="609" spans="1:9">
      <c r="A609" s="133">
        <v>608</v>
      </c>
      <c r="B609" s="134" t="s">
        <v>842</v>
      </c>
      <c r="C609" s="134" t="s">
        <v>718</v>
      </c>
      <c r="D609" s="133">
        <v>1966</v>
      </c>
      <c r="E609" s="135" t="s">
        <v>7</v>
      </c>
      <c r="F609" s="136" t="s">
        <v>819</v>
      </c>
      <c r="G609" s="136" t="s">
        <v>820</v>
      </c>
      <c r="H609" s="135" t="s">
        <v>217</v>
      </c>
      <c r="I609" s="132" t="s">
        <v>146</v>
      </c>
    </row>
    <row r="610" spans="1:9">
      <c r="A610" s="133">
        <v>609</v>
      </c>
      <c r="B610" s="134" t="s">
        <v>841</v>
      </c>
      <c r="C610" s="134" t="s">
        <v>840</v>
      </c>
      <c r="D610" s="133">
        <v>1981</v>
      </c>
      <c r="E610" s="135" t="s">
        <v>6</v>
      </c>
      <c r="F610" s="136" t="s">
        <v>819</v>
      </c>
      <c r="G610" s="136" t="s">
        <v>820</v>
      </c>
      <c r="H610" s="135" t="s">
        <v>275</v>
      </c>
      <c r="I610" s="132" t="s">
        <v>146</v>
      </c>
    </row>
    <row r="611" spans="1:9">
      <c r="A611" s="133">
        <v>610</v>
      </c>
      <c r="B611" s="134" t="s">
        <v>839</v>
      </c>
      <c r="C611" s="134" t="s">
        <v>236</v>
      </c>
      <c r="D611" s="133">
        <v>1946</v>
      </c>
      <c r="E611" s="135" t="s">
        <v>7</v>
      </c>
      <c r="F611" s="136" t="s">
        <v>819</v>
      </c>
      <c r="G611" s="136" t="s">
        <v>820</v>
      </c>
      <c r="H611" s="135" t="s">
        <v>522</v>
      </c>
      <c r="I611" s="132" t="s">
        <v>146</v>
      </c>
    </row>
    <row r="612" spans="1:9">
      <c r="A612" s="133">
        <v>611</v>
      </c>
      <c r="B612" s="134" t="s">
        <v>838</v>
      </c>
      <c r="C612" s="134" t="s">
        <v>837</v>
      </c>
      <c r="D612" s="133">
        <v>1948</v>
      </c>
      <c r="E612" s="135" t="s">
        <v>7</v>
      </c>
      <c r="F612" s="136" t="s">
        <v>819</v>
      </c>
      <c r="G612" s="136" t="s">
        <v>820</v>
      </c>
      <c r="H612" s="135" t="s">
        <v>269</v>
      </c>
      <c r="I612" s="132" t="s">
        <v>146</v>
      </c>
    </row>
    <row r="613" spans="1:9">
      <c r="A613" s="133">
        <v>612</v>
      </c>
      <c r="B613" s="134" t="s">
        <v>836</v>
      </c>
      <c r="C613" s="134" t="s">
        <v>804</v>
      </c>
      <c r="D613" s="133">
        <v>1966</v>
      </c>
      <c r="E613" s="135" t="s">
        <v>6</v>
      </c>
      <c r="F613" s="136" t="s">
        <v>819</v>
      </c>
      <c r="G613" s="136" t="s">
        <v>820</v>
      </c>
      <c r="H613" s="135" t="s">
        <v>214</v>
      </c>
      <c r="I613" s="132" t="s">
        <v>146</v>
      </c>
    </row>
    <row r="614" spans="1:9">
      <c r="A614" s="133">
        <v>613</v>
      </c>
      <c r="B614" s="134" t="s">
        <v>835</v>
      </c>
      <c r="C614" s="134" t="s">
        <v>627</v>
      </c>
      <c r="D614" s="133">
        <v>1963</v>
      </c>
      <c r="E614" s="135" t="s">
        <v>6</v>
      </c>
      <c r="F614" s="136" t="s">
        <v>819</v>
      </c>
      <c r="G614" s="136" t="s">
        <v>820</v>
      </c>
      <c r="H614" s="135" t="s">
        <v>214</v>
      </c>
      <c r="I614" s="132" t="s">
        <v>146</v>
      </c>
    </row>
    <row r="615" spans="1:9">
      <c r="A615" s="133">
        <v>614</v>
      </c>
      <c r="B615" s="134" t="s">
        <v>834</v>
      </c>
      <c r="C615" s="134" t="s">
        <v>627</v>
      </c>
      <c r="D615" s="133">
        <v>1983</v>
      </c>
      <c r="E615" s="135" t="s">
        <v>6</v>
      </c>
      <c r="F615" s="136" t="s">
        <v>819</v>
      </c>
      <c r="G615" s="136" t="s">
        <v>820</v>
      </c>
      <c r="H615" s="135" t="s">
        <v>668</v>
      </c>
      <c r="I615" s="132" t="s">
        <v>146</v>
      </c>
    </row>
    <row r="616" spans="1:9">
      <c r="A616" s="133">
        <v>615</v>
      </c>
      <c r="B616" s="134" t="s">
        <v>365</v>
      </c>
      <c r="C616" s="134" t="s">
        <v>422</v>
      </c>
      <c r="D616" s="133">
        <v>1991</v>
      </c>
      <c r="E616" s="135" t="s">
        <v>6</v>
      </c>
      <c r="F616" s="136" t="s">
        <v>819</v>
      </c>
      <c r="G616" s="136" t="s">
        <v>820</v>
      </c>
      <c r="H616" s="135" t="s">
        <v>679</v>
      </c>
      <c r="I616" s="132" t="s">
        <v>146</v>
      </c>
    </row>
    <row r="617" spans="1:9">
      <c r="A617" s="133">
        <v>616</v>
      </c>
      <c r="B617" s="134" t="s">
        <v>833</v>
      </c>
      <c r="C617" s="134" t="s">
        <v>567</v>
      </c>
      <c r="D617" s="133">
        <v>1950</v>
      </c>
      <c r="E617" s="135" t="s">
        <v>6</v>
      </c>
      <c r="F617" s="136" t="s">
        <v>819</v>
      </c>
      <c r="G617" s="136" t="s">
        <v>820</v>
      </c>
      <c r="H617" s="135" t="s">
        <v>559</v>
      </c>
      <c r="I617" s="132" t="s">
        <v>146</v>
      </c>
    </row>
    <row r="618" spans="1:9">
      <c r="A618" s="133">
        <v>617</v>
      </c>
      <c r="B618" s="134" t="s">
        <v>832</v>
      </c>
      <c r="C618" s="134" t="s">
        <v>831</v>
      </c>
      <c r="D618" s="133">
        <v>1975</v>
      </c>
      <c r="E618" s="135" t="s">
        <v>7</v>
      </c>
      <c r="F618" s="136" t="s">
        <v>819</v>
      </c>
      <c r="G618" s="136" t="s">
        <v>820</v>
      </c>
      <c r="H618" s="135" t="s">
        <v>426</v>
      </c>
      <c r="I618" s="132" t="s">
        <v>146</v>
      </c>
    </row>
    <row r="619" spans="1:9">
      <c r="A619" s="133">
        <v>618</v>
      </c>
      <c r="B619" s="134" t="s">
        <v>830</v>
      </c>
      <c r="C619" s="134" t="s">
        <v>473</v>
      </c>
      <c r="D619" s="133">
        <v>2001</v>
      </c>
      <c r="E619" s="135" t="s">
        <v>6</v>
      </c>
      <c r="F619" s="136" t="s">
        <v>819</v>
      </c>
      <c r="G619" s="136" t="s">
        <v>820</v>
      </c>
      <c r="H619" s="135" t="s">
        <v>392</v>
      </c>
      <c r="I619" s="132" t="s">
        <v>146</v>
      </c>
    </row>
    <row r="620" spans="1:9">
      <c r="A620" s="133">
        <v>619</v>
      </c>
      <c r="B620" s="134" t="s">
        <v>829</v>
      </c>
      <c r="C620" s="134" t="s">
        <v>255</v>
      </c>
      <c r="D620" s="133">
        <v>1967</v>
      </c>
      <c r="E620" s="135" t="s">
        <v>6</v>
      </c>
      <c r="F620" s="136" t="s">
        <v>819</v>
      </c>
      <c r="G620" s="136" t="s">
        <v>820</v>
      </c>
      <c r="H620" s="135" t="s">
        <v>214</v>
      </c>
      <c r="I620" s="132" t="s">
        <v>146</v>
      </c>
    </row>
    <row r="621" spans="1:9">
      <c r="A621" s="133">
        <v>620</v>
      </c>
      <c r="B621" s="134" t="s">
        <v>828</v>
      </c>
      <c r="C621" s="134" t="s">
        <v>639</v>
      </c>
      <c r="D621" s="133">
        <v>1966</v>
      </c>
      <c r="E621" s="135" t="s">
        <v>7</v>
      </c>
      <c r="F621" s="136" t="s">
        <v>819</v>
      </c>
      <c r="G621" s="136" t="s">
        <v>820</v>
      </c>
      <c r="H621" s="135" t="s">
        <v>217</v>
      </c>
      <c r="I621" s="132" t="s">
        <v>146</v>
      </c>
    </row>
    <row r="622" spans="1:9">
      <c r="A622" s="133">
        <v>621</v>
      </c>
      <c r="B622" s="134" t="s">
        <v>827</v>
      </c>
      <c r="C622" s="134" t="s">
        <v>826</v>
      </c>
      <c r="D622" s="133">
        <v>1967</v>
      </c>
      <c r="E622" s="135" t="s">
        <v>6</v>
      </c>
      <c r="F622" s="136" t="s">
        <v>819</v>
      </c>
      <c r="G622" s="136" t="s">
        <v>820</v>
      </c>
      <c r="H622" s="135" t="s">
        <v>214</v>
      </c>
      <c r="I622" s="132" t="s">
        <v>146</v>
      </c>
    </row>
    <row r="623" spans="1:9">
      <c r="A623" s="133">
        <v>622</v>
      </c>
      <c r="B623" s="134" t="s">
        <v>825</v>
      </c>
      <c r="C623" s="134" t="s">
        <v>482</v>
      </c>
      <c r="D623" s="133">
        <v>1976</v>
      </c>
      <c r="E623" s="135" t="s">
        <v>6</v>
      </c>
      <c r="F623" s="136" t="s">
        <v>819</v>
      </c>
      <c r="G623" s="136" t="s">
        <v>820</v>
      </c>
      <c r="H623" s="135" t="s">
        <v>283</v>
      </c>
      <c r="I623" s="132" t="s">
        <v>146</v>
      </c>
    </row>
    <row r="624" spans="1:9">
      <c r="A624" s="133">
        <v>623</v>
      </c>
      <c r="B624" s="134" t="s">
        <v>824</v>
      </c>
      <c r="C624" s="134" t="s">
        <v>227</v>
      </c>
      <c r="D624" s="133">
        <v>1983</v>
      </c>
      <c r="E624" s="135" t="s">
        <v>7</v>
      </c>
      <c r="F624" s="136" t="s">
        <v>819</v>
      </c>
      <c r="G624" s="136" t="s">
        <v>820</v>
      </c>
      <c r="H624" s="135" t="s">
        <v>360</v>
      </c>
      <c r="I624" s="132" t="s">
        <v>146</v>
      </c>
    </row>
    <row r="625" spans="1:9">
      <c r="A625" s="133">
        <v>624</v>
      </c>
      <c r="B625" s="134" t="s">
        <v>823</v>
      </c>
      <c r="C625" s="134" t="s">
        <v>339</v>
      </c>
      <c r="D625" s="133">
        <v>1971</v>
      </c>
      <c r="E625" s="135" t="s">
        <v>7</v>
      </c>
      <c r="F625" s="136" t="s">
        <v>819</v>
      </c>
      <c r="G625" s="136" t="s">
        <v>820</v>
      </c>
      <c r="H625" s="135" t="s">
        <v>333</v>
      </c>
      <c r="I625" s="132" t="s">
        <v>146</v>
      </c>
    </row>
    <row r="626" spans="1:9">
      <c r="A626" s="133">
        <v>625</v>
      </c>
      <c r="B626" s="134" t="s">
        <v>822</v>
      </c>
      <c r="C626" s="134" t="s">
        <v>821</v>
      </c>
      <c r="D626" s="133">
        <v>1956</v>
      </c>
      <c r="E626" s="135" t="s">
        <v>6</v>
      </c>
      <c r="F626" s="136" t="s">
        <v>819</v>
      </c>
      <c r="G626" s="136" t="s">
        <v>820</v>
      </c>
      <c r="H626" s="135" t="s">
        <v>528</v>
      </c>
      <c r="I626" s="132" t="s">
        <v>146</v>
      </c>
    </row>
    <row r="627" spans="1:9">
      <c r="A627" s="133">
        <v>626</v>
      </c>
      <c r="B627" s="134" t="s">
        <v>818</v>
      </c>
      <c r="C627" s="134" t="s">
        <v>325</v>
      </c>
      <c r="D627" s="133">
        <v>2003</v>
      </c>
      <c r="E627" s="135" t="s">
        <v>7</v>
      </c>
      <c r="F627" s="136" t="s">
        <v>813</v>
      </c>
      <c r="G627" s="136" t="s">
        <v>814</v>
      </c>
      <c r="H627" s="135" t="s">
        <v>140</v>
      </c>
      <c r="I627" s="132" t="s">
        <v>146</v>
      </c>
    </row>
    <row r="628" spans="1:9">
      <c r="A628" s="133">
        <v>627</v>
      </c>
      <c r="B628" s="134" t="s">
        <v>817</v>
      </c>
      <c r="C628" s="134" t="s">
        <v>373</v>
      </c>
      <c r="D628" s="133">
        <v>2005</v>
      </c>
      <c r="E628" s="135" t="s">
        <v>7</v>
      </c>
      <c r="F628" s="136" t="s">
        <v>813</v>
      </c>
      <c r="G628" s="136" t="s">
        <v>814</v>
      </c>
      <c r="H628" s="135" t="s">
        <v>306</v>
      </c>
      <c r="I628" s="132" t="s">
        <v>146</v>
      </c>
    </row>
    <row r="629" spans="1:9">
      <c r="A629" s="133">
        <v>628</v>
      </c>
      <c r="B629" s="134" t="s">
        <v>816</v>
      </c>
      <c r="C629" s="134" t="s">
        <v>815</v>
      </c>
      <c r="D629" s="133">
        <v>2004</v>
      </c>
      <c r="E629" s="135" t="s">
        <v>6</v>
      </c>
      <c r="F629" s="136" t="s">
        <v>813</v>
      </c>
      <c r="G629" s="136" t="s">
        <v>814</v>
      </c>
      <c r="H629" s="135" t="s">
        <v>602</v>
      </c>
      <c r="I629" s="132" t="s">
        <v>146</v>
      </c>
    </row>
    <row r="630" spans="1:9">
      <c r="A630" s="133">
        <v>629</v>
      </c>
      <c r="B630" s="134" t="s">
        <v>812</v>
      </c>
      <c r="C630" s="134" t="s">
        <v>325</v>
      </c>
      <c r="D630" s="133">
        <v>1965</v>
      </c>
      <c r="E630" s="135" t="s">
        <v>7</v>
      </c>
      <c r="F630" s="136" t="s">
        <v>810</v>
      </c>
      <c r="G630" s="136" t="s">
        <v>811</v>
      </c>
      <c r="H630" s="135" t="s">
        <v>217</v>
      </c>
      <c r="I630" s="132" t="s">
        <v>146</v>
      </c>
    </row>
    <row r="631" spans="1:9">
      <c r="A631" s="133">
        <v>630</v>
      </c>
      <c r="B631" s="134" t="s">
        <v>809</v>
      </c>
      <c r="C631" s="134" t="s">
        <v>355</v>
      </c>
      <c r="D631" s="133">
        <v>1987</v>
      </c>
      <c r="E631" s="135" t="s">
        <v>7</v>
      </c>
      <c r="F631" s="136" t="s">
        <v>806</v>
      </c>
      <c r="G631" s="136" t="s">
        <v>807</v>
      </c>
      <c r="H631" s="135" t="s">
        <v>360</v>
      </c>
      <c r="I631" s="132" t="s">
        <v>146</v>
      </c>
    </row>
    <row r="632" spans="1:9">
      <c r="A632" s="133">
        <v>631</v>
      </c>
      <c r="B632" s="134" t="s">
        <v>808</v>
      </c>
      <c r="C632" s="134" t="s">
        <v>200</v>
      </c>
      <c r="D632" s="133">
        <v>1978</v>
      </c>
      <c r="E632" s="135" t="s">
        <v>7</v>
      </c>
      <c r="F632" s="136" t="s">
        <v>806</v>
      </c>
      <c r="G632" s="136" t="s">
        <v>807</v>
      </c>
      <c r="H632" s="135" t="s">
        <v>226</v>
      </c>
      <c r="I632" s="132" t="s">
        <v>146</v>
      </c>
    </row>
    <row r="633" spans="1:9">
      <c r="A633" s="133">
        <v>632</v>
      </c>
      <c r="B633" s="134" t="s">
        <v>805</v>
      </c>
      <c r="C633" s="134" t="s">
        <v>804</v>
      </c>
      <c r="D633" s="133">
        <v>1947</v>
      </c>
      <c r="E633" s="135" t="s">
        <v>6</v>
      </c>
      <c r="F633" s="136" t="s">
        <v>801</v>
      </c>
      <c r="G633" s="136" t="s">
        <v>802</v>
      </c>
      <c r="H633" s="135" t="s">
        <v>803</v>
      </c>
      <c r="I633" s="132" t="s">
        <v>146</v>
      </c>
    </row>
    <row r="634" spans="1:9">
      <c r="A634" s="133">
        <v>633</v>
      </c>
      <c r="B634" s="137" t="s">
        <v>800</v>
      </c>
      <c r="C634" s="137" t="s">
        <v>627</v>
      </c>
      <c r="D634" s="133">
        <v>1984</v>
      </c>
      <c r="E634" s="135" t="s">
        <v>6</v>
      </c>
      <c r="F634" s="136" t="s">
        <v>790</v>
      </c>
      <c r="G634" s="136" t="s">
        <v>791</v>
      </c>
      <c r="H634" s="135" t="s">
        <v>668</v>
      </c>
      <c r="I634" s="132" t="s">
        <v>146</v>
      </c>
    </row>
    <row r="635" spans="1:9">
      <c r="A635" s="133">
        <v>634</v>
      </c>
      <c r="B635" s="134" t="s">
        <v>799</v>
      </c>
      <c r="C635" s="134" t="s">
        <v>393</v>
      </c>
      <c r="D635" s="133">
        <v>1968</v>
      </c>
      <c r="E635" s="135" t="s">
        <v>6</v>
      </c>
      <c r="F635" s="136" t="s">
        <v>790</v>
      </c>
      <c r="G635" s="136" t="s">
        <v>791</v>
      </c>
      <c r="H635" s="135" t="s">
        <v>695</v>
      </c>
      <c r="I635" s="132" t="s">
        <v>146</v>
      </c>
    </row>
    <row r="636" spans="1:9">
      <c r="A636" s="133">
        <v>635</v>
      </c>
      <c r="B636" s="134" t="s">
        <v>798</v>
      </c>
      <c r="C636" s="134" t="s">
        <v>797</v>
      </c>
      <c r="D636" s="133">
        <v>1943</v>
      </c>
      <c r="E636" s="135" t="s">
        <v>7</v>
      </c>
      <c r="F636" s="136" t="s">
        <v>790</v>
      </c>
      <c r="G636" s="136" t="s">
        <v>791</v>
      </c>
      <c r="H636" s="135" t="s">
        <v>522</v>
      </c>
      <c r="I636" s="132" t="s">
        <v>146</v>
      </c>
    </row>
    <row r="637" spans="1:9">
      <c r="A637" s="133">
        <v>636</v>
      </c>
      <c r="B637" s="134" t="s">
        <v>796</v>
      </c>
      <c r="C637" s="134" t="s">
        <v>795</v>
      </c>
      <c r="D637" s="133">
        <v>1963</v>
      </c>
      <c r="E637" s="135" t="s">
        <v>6</v>
      </c>
      <c r="F637" s="136" t="s">
        <v>790</v>
      </c>
      <c r="G637" s="136" t="s">
        <v>791</v>
      </c>
      <c r="H637" s="135" t="s">
        <v>214</v>
      </c>
      <c r="I637" s="132" t="s">
        <v>146</v>
      </c>
    </row>
    <row r="638" spans="1:9">
      <c r="A638" s="133">
        <v>637</v>
      </c>
      <c r="B638" s="134" t="s">
        <v>794</v>
      </c>
      <c r="C638" s="134" t="s">
        <v>250</v>
      </c>
      <c r="D638" s="133">
        <v>1970</v>
      </c>
      <c r="E638" s="135" t="s">
        <v>7</v>
      </c>
      <c r="F638" s="136" t="s">
        <v>790</v>
      </c>
      <c r="G638" s="136" t="s">
        <v>791</v>
      </c>
      <c r="H638" s="135" t="s">
        <v>333</v>
      </c>
      <c r="I638" s="132" t="s">
        <v>146</v>
      </c>
    </row>
    <row r="639" spans="1:9">
      <c r="A639" s="133">
        <v>638</v>
      </c>
      <c r="B639" s="134" t="s">
        <v>793</v>
      </c>
      <c r="C639" s="134" t="s">
        <v>792</v>
      </c>
      <c r="D639" s="133">
        <v>1959</v>
      </c>
      <c r="E639" s="135" t="s">
        <v>7</v>
      </c>
      <c r="F639" s="136" t="s">
        <v>790</v>
      </c>
      <c r="G639" s="136" t="s">
        <v>791</v>
      </c>
      <c r="H639" s="135" t="s">
        <v>266</v>
      </c>
      <c r="I639" s="132" t="s">
        <v>146</v>
      </c>
    </row>
    <row r="640" spans="1:9">
      <c r="A640" s="133">
        <v>639</v>
      </c>
      <c r="B640" s="134" t="s">
        <v>789</v>
      </c>
      <c r="C640" s="134" t="s">
        <v>718</v>
      </c>
      <c r="D640" s="133">
        <v>1972</v>
      </c>
      <c r="E640" s="135" t="s">
        <v>7</v>
      </c>
      <c r="F640" s="136" t="s">
        <v>777</v>
      </c>
      <c r="G640" s="136" t="s">
        <v>778</v>
      </c>
      <c r="H640" s="135" t="s">
        <v>333</v>
      </c>
      <c r="I640" s="132" t="s">
        <v>146</v>
      </c>
    </row>
    <row r="641" spans="1:9">
      <c r="A641" s="133">
        <v>640</v>
      </c>
      <c r="B641" s="134" t="s">
        <v>788</v>
      </c>
      <c r="C641" s="134" t="s">
        <v>787</v>
      </c>
      <c r="D641" s="133">
        <v>1971</v>
      </c>
      <c r="E641" s="135" t="s">
        <v>7</v>
      </c>
      <c r="F641" s="136" t="s">
        <v>777</v>
      </c>
      <c r="G641" s="136" t="s">
        <v>778</v>
      </c>
      <c r="H641" s="135" t="s">
        <v>333</v>
      </c>
      <c r="I641" s="132" t="s">
        <v>146</v>
      </c>
    </row>
    <row r="642" spans="1:9">
      <c r="A642" s="133">
        <v>641</v>
      </c>
      <c r="B642" s="134" t="s">
        <v>786</v>
      </c>
      <c r="C642" s="134" t="s">
        <v>785</v>
      </c>
      <c r="D642" s="133">
        <v>1960</v>
      </c>
      <c r="E642" s="135" t="s">
        <v>7</v>
      </c>
      <c r="F642" s="136" t="s">
        <v>777</v>
      </c>
      <c r="G642" s="136" t="s">
        <v>778</v>
      </c>
      <c r="H642" s="135" t="s">
        <v>266</v>
      </c>
      <c r="I642" s="132" t="s">
        <v>146</v>
      </c>
    </row>
    <row r="643" spans="1:9">
      <c r="A643" s="133">
        <v>642</v>
      </c>
      <c r="B643" s="134" t="s">
        <v>784</v>
      </c>
      <c r="C643" s="134" t="s">
        <v>783</v>
      </c>
      <c r="D643" s="133">
        <v>1981</v>
      </c>
      <c r="E643" s="135" t="s">
        <v>6</v>
      </c>
      <c r="F643" s="136" t="s">
        <v>777</v>
      </c>
      <c r="G643" s="136" t="s">
        <v>778</v>
      </c>
      <c r="H643" s="135" t="s">
        <v>275</v>
      </c>
      <c r="I643" s="132" t="s">
        <v>146</v>
      </c>
    </row>
    <row r="644" spans="1:9">
      <c r="A644" s="133">
        <v>643</v>
      </c>
      <c r="B644" s="134" t="s">
        <v>782</v>
      </c>
      <c r="C644" s="134" t="s">
        <v>355</v>
      </c>
      <c r="D644" s="133">
        <v>1972</v>
      </c>
      <c r="E644" s="135" t="s">
        <v>7</v>
      </c>
      <c r="F644" s="136" t="s">
        <v>777</v>
      </c>
      <c r="G644" s="136" t="s">
        <v>778</v>
      </c>
      <c r="H644" s="135" t="s">
        <v>333</v>
      </c>
      <c r="I644" s="132" t="s">
        <v>146</v>
      </c>
    </row>
    <row r="645" spans="1:9">
      <c r="A645" s="133">
        <v>644</v>
      </c>
      <c r="B645" s="134" t="s">
        <v>782</v>
      </c>
      <c r="C645" s="134" t="s">
        <v>781</v>
      </c>
      <c r="D645" s="133">
        <v>2000</v>
      </c>
      <c r="E645" s="135" t="s">
        <v>6</v>
      </c>
      <c r="F645" s="136" t="s">
        <v>777</v>
      </c>
      <c r="G645" s="136" t="s">
        <v>778</v>
      </c>
      <c r="H645" s="135" t="s">
        <v>392</v>
      </c>
      <c r="I645" s="132" t="s">
        <v>146</v>
      </c>
    </row>
    <row r="646" spans="1:9">
      <c r="A646" s="133">
        <v>645</v>
      </c>
      <c r="B646" s="134" t="s">
        <v>780</v>
      </c>
      <c r="C646" s="134" t="s">
        <v>779</v>
      </c>
      <c r="D646" s="133">
        <v>1953</v>
      </c>
      <c r="E646" s="135" t="s">
        <v>6</v>
      </c>
      <c r="F646" s="136" t="s">
        <v>777</v>
      </c>
      <c r="G646" s="136" t="s">
        <v>778</v>
      </c>
      <c r="H646" s="135" t="s">
        <v>528</v>
      </c>
      <c r="I646" s="132" t="s">
        <v>146</v>
      </c>
    </row>
    <row r="647" spans="1:9">
      <c r="A647" s="133">
        <v>646</v>
      </c>
      <c r="B647" s="134" t="s">
        <v>776</v>
      </c>
      <c r="C647" s="134" t="s">
        <v>461</v>
      </c>
      <c r="D647" s="133">
        <v>1970</v>
      </c>
      <c r="E647" s="135" t="s">
        <v>7</v>
      </c>
      <c r="F647" s="136" t="s">
        <v>774</v>
      </c>
      <c r="G647" s="136" t="s">
        <v>775</v>
      </c>
      <c r="H647" s="135" t="s">
        <v>333</v>
      </c>
      <c r="I647" s="132" t="s">
        <v>146</v>
      </c>
    </row>
    <row r="648" spans="1:9">
      <c r="A648" s="133">
        <v>647</v>
      </c>
      <c r="B648" s="134" t="s">
        <v>773</v>
      </c>
      <c r="C648" s="134" t="s">
        <v>713</v>
      </c>
      <c r="D648" s="133">
        <v>1961</v>
      </c>
      <c r="E648" s="135" t="s">
        <v>7</v>
      </c>
      <c r="F648" s="136" t="s">
        <v>763</v>
      </c>
      <c r="G648" s="136" t="s">
        <v>764</v>
      </c>
      <c r="H648" s="135" t="s">
        <v>266</v>
      </c>
      <c r="I648" s="132" t="s">
        <v>146</v>
      </c>
    </row>
    <row r="649" spans="1:9">
      <c r="A649" s="133">
        <v>648</v>
      </c>
      <c r="B649" s="134" t="s">
        <v>772</v>
      </c>
      <c r="C649" s="134" t="s">
        <v>672</v>
      </c>
      <c r="D649" s="133">
        <v>1970</v>
      </c>
      <c r="E649" s="135" t="s">
        <v>7</v>
      </c>
      <c r="F649" s="136" t="s">
        <v>763</v>
      </c>
      <c r="G649" s="136" t="s">
        <v>764</v>
      </c>
      <c r="H649" s="135" t="s">
        <v>333</v>
      </c>
      <c r="I649" s="132" t="s">
        <v>146</v>
      </c>
    </row>
    <row r="650" spans="1:9">
      <c r="A650" s="133">
        <v>649</v>
      </c>
      <c r="B650" s="134" t="s">
        <v>771</v>
      </c>
      <c r="C650" s="134" t="s">
        <v>325</v>
      </c>
      <c r="D650" s="133">
        <v>1977</v>
      </c>
      <c r="E650" s="135" t="s">
        <v>7</v>
      </c>
      <c r="F650" s="136" t="s">
        <v>763</v>
      </c>
      <c r="G650" s="136" t="s">
        <v>764</v>
      </c>
      <c r="H650" s="135" t="s">
        <v>426</v>
      </c>
      <c r="I650" s="132" t="s">
        <v>146</v>
      </c>
    </row>
    <row r="651" spans="1:9">
      <c r="A651" s="133">
        <v>650</v>
      </c>
      <c r="B651" s="134" t="s">
        <v>770</v>
      </c>
      <c r="C651" s="134" t="s">
        <v>222</v>
      </c>
      <c r="D651" s="133">
        <v>1976</v>
      </c>
      <c r="E651" s="135" t="s">
        <v>7</v>
      </c>
      <c r="F651" s="136" t="s">
        <v>763</v>
      </c>
      <c r="G651" s="136" t="s">
        <v>764</v>
      </c>
      <c r="H651" s="135" t="s">
        <v>426</v>
      </c>
      <c r="I651" s="132" t="s">
        <v>146</v>
      </c>
    </row>
    <row r="652" spans="1:9">
      <c r="A652" s="133">
        <v>651</v>
      </c>
      <c r="B652" s="134" t="s">
        <v>769</v>
      </c>
      <c r="C652" s="134" t="s">
        <v>424</v>
      </c>
      <c r="D652" s="133">
        <v>1998</v>
      </c>
      <c r="E652" s="135" t="s">
        <v>7</v>
      </c>
      <c r="F652" s="136" t="s">
        <v>763</v>
      </c>
      <c r="G652" s="136" t="s">
        <v>764</v>
      </c>
      <c r="H652" s="135" t="s">
        <v>338</v>
      </c>
      <c r="I652" s="132" t="s">
        <v>146</v>
      </c>
    </row>
    <row r="653" spans="1:9">
      <c r="A653" s="133">
        <v>652</v>
      </c>
      <c r="B653" s="134" t="s">
        <v>768</v>
      </c>
      <c r="C653" s="134" t="s">
        <v>767</v>
      </c>
      <c r="D653" s="133">
        <v>1961</v>
      </c>
      <c r="E653" s="135" t="s">
        <v>7</v>
      </c>
      <c r="F653" s="136" t="s">
        <v>763</v>
      </c>
      <c r="G653" s="136" t="s">
        <v>764</v>
      </c>
      <c r="H653" s="135" t="s">
        <v>266</v>
      </c>
      <c r="I653" s="132" t="s">
        <v>146</v>
      </c>
    </row>
    <row r="654" spans="1:9">
      <c r="A654" s="133">
        <v>653</v>
      </c>
      <c r="B654" s="134" t="s">
        <v>766</v>
      </c>
      <c r="C654" s="134" t="s">
        <v>765</v>
      </c>
      <c r="D654" s="133">
        <v>1997</v>
      </c>
      <c r="E654" s="135" t="s">
        <v>7</v>
      </c>
      <c r="F654" s="136" t="s">
        <v>763</v>
      </c>
      <c r="G654" s="136" t="s">
        <v>764</v>
      </c>
      <c r="H654" s="135" t="s">
        <v>324</v>
      </c>
      <c r="I654" s="132" t="s">
        <v>146</v>
      </c>
    </row>
    <row r="655" spans="1:9">
      <c r="A655" s="133">
        <v>654</v>
      </c>
      <c r="B655" s="134" t="s">
        <v>762</v>
      </c>
      <c r="C655" s="134" t="s">
        <v>478</v>
      </c>
      <c r="D655" s="133">
        <v>2010</v>
      </c>
      <c r="E655" s="135" t="s">
        <v>7</v>
      </c>
      <c r="F655" s="136" t="s">
        <v>755</v>
      </c>
      <c r="G655" s="136" t="s">
        <v>756</v>
      </c>
      <c r="H655" s="135" t="s">
        <v>194</v>
      </c>
      <c r="I655" s="132" t="s">
        <v>146</v>
      </c>
    </row>
    <row r="656" spans="1:9">
      <c r="A656" s="133">
        <v>655</v>
      </c>
      <c r="B656" s="134" t="s">
        <v>761</v>
      </c>
      <c r="C656" s="134" t="s">
        <v>760</v>
      </c>
      <c r="D656" s="133">
        <v>2007</v>
      </c>
      <c r="E656" s="135" t="s">
        <v>6</v>
      </c>
      <c r="F656" s="136" t="s">
        <v>755</v>
      </c>
      <c r="G656" s="136" t="s">
        <v>756</v>
      </c>
      <c r="H656" s="135" t="s">
        <v>257</v>
      </c>
      <c r="I656" s="132" t="s">
        <v>146</v>
      </c>
    </row>
    <row r="657" spans="1:9">
      <c r="A657" s="133">
        <v>656</v>
      </c>
      <c r="B657" s="134" t="s">
        <v>759</v>
      </c>
      <c r="C657" s="134" t="s">
        <v>504</v>
      </c>
      <c r="D657" s="133">
        <v>2007</v>
      </c>
      <c r="E657" s="135" t="s">
        <v>6</v>
      </c>
      <c r="F657" s="136" t="s">
        <v>755</v>
      </c>
      <c r="G657" s="136" t="s">
        <v>756</v>
      </c>
      <c r="H657" s="135" t="s">
        <v>257</v>
      </c>
      <c r="I657" s="132" t="s">
        <v>146</v>
      </c>
    </row>
    <row r="658" spans="1:9">
      <c r="A658" s="133">
        <v>657</v>
      </c>
      <c r="B658" s="134" t="s">
        <v>758</v>
      </c>
      <c r="C658" s="134" t="s">
        <v>473</v>
      </c>
      <c r="D658" s="133">
        <v>2008</v>
      </c>
      <c r="E658" s="135" t="s">
        <v>6</v>
      </c>
      <c r="F658" s="136" t="s">
        <v>755</v>
      </c>
      <c r="G658" s="136" t="s">
        <v>756</v>
      </c>
      <c r="H658" s="135" t="s">
        <v>310</v>
      </c>
      <c r="I658" s="132" t="s">
        <v>146</v>
      </c>
    </row>
    <row r="659" spans="1:9">
      <c r="A659" s="133">
        <v>658</v>
      </c>
      <c r="B659" s="134" t="s">
        <v>757</v>
      </c>
      <c r="C659" s="134" t="s">
        <v>461</v>
      </c>
      <c r="D659" s="133">
        <v>2010</v>
      </c>
      <c r="E659" s="135" t="s">
        <v>7</v>
      </c>
      <c r="F659" s="136" t="s">
        <v>755</v>
      </c>
      <c r="G659" s="136" t="s">
        <v>756</v>
      </c>
      <c r="H659" s="135" t="s">
        <v>194</v>
      </c>
      <c r="I659" s="132" t="s">
        <v>146</v>
      </c>
    </row>
    <row r="660" spans="1:9">
      <c r="A660" s="133">
        <v>659</v>
      </c>
      <c r="B660" s="134" t="s">
        <v>754</v>
      </c>
      <c r="C660" s="134" t="s">
        <v>753</v>
      </c>
      <c r="D660" s="133">
        <v>1944</v>
      </c>
      <c r="E660" s="135" t="s">
        <v>7</v>
      </c>
      <c r="F660" s="136" t="s">
        <v>751</v>
      </c>
      <c r="G660" s="136" t="s">
        <v>752</v>
      </c>
      <c r="H660" s="135" t="s">
        <v>522</v>
      </c>
      <c r="I660" s="132" t="s">
        <v>146</v>
      </c>
    </row>
    <row r="661" spans="1:9">
      <c r="A661" s="133">
        <v>660</v>
      </c>
      <c r="B661" s="134" t="s">
        <v>750</v>
      </c>
      <c r="C661" s="134" t="s">
        <v>200</v>
      </c>
      <c r="D661" s="133">
        <v>1957</v>
      </c>
      <c r="E661" s="135" t="s">
        <v>7</v>
      </c>
      <c r="F661" s="136" t="s">
        <v>748</v>
      </c>
      <c r="G661" s="136" t="s">
        <v>749</v>
      </c>
      <c r="H661" s="135" t="s">
        <v>199</v>
      </c>
      <c r="I661" s="132" t="s">
        <v>146</v>
      </c>
    </row>
    <row r="662" spans="1:9">
      <c r="A662" s="133">
        <v>661</v>
      </c>
      <c r="B662" s="134" t="s">
        <v>747</v>
      </c>
      <c r="C662" s="134" t="s">
        <v>302</v>
      </c>
      <c r="D662" s="133">
        <v>1973</v>
      </c>
      <c r="E662" s="135" t="s">
        <v>7</v>
      </c>
      <c r="F662" s="136" t="s">
        <v>666</v>
      </c>
      <c r="G662" s="136" t="s">
        <v>667</v>
      </c>
      <c r="H662" s="135" t="s">
        <v>426</v>
      </c>
      <c r="I662" s="132" t="s">
        <v>146</v>
      </c>
    </row>
    <row r="663" spans="1:9">
      <c r="A663" s="133">
        <v>662</v>
      </c>
      <c r="B663" s="134" t="s">
        <v>746</v>
      </c>
      <c r="C663" s="134" t="s">
        <v>493</v>
      </c>
      <c r="D663" s="133">
        <v>1977</v>
      </c>
      <c r="E663" s="135" t="s">
        <v>7</v>
      </c>
      <c r="F663" s="136" t="s">
        <v>666</v>
      </c>
      <c r="G663" s="136" t="s">
        <v>667</v>
      </c>
      <c r="H663" s="135" t="s">
        <v>426</v>
      </c>
      <c r="I663" s="132" t="s">
        <v>146</v>
      </c>
    </row>
    <row r="664" spans="1:9">
      <c r="A664" s="133">
        <v>663</v>
      </c>
      <c r="B664" s="134" t="s">
        <v>745</v>
      </c>
      <c r="C664" s="134" t="s">
        <v>195</v>
      </c>
      <c r="D664" s="133">
        <v>1980</v>
      </c>
      <c r="E664" s="135" t="s">
        <v>7</v>
      </c>
      <c r="F664" s="136" t="s">
        <v>666</v>
      </c>
      <c r="G664" s="136" t="s">
        <v>667</v>
      </c>
      <c r="H664" s="135" t="s">
        <v>226</v>
      </c>
      <c r="I664" s="132" t="s">
        <v>146</v>
      </c>
    </row>
    <row r="665" spans="1:9">
      <c r="A665" s="133">
        <v>664</v>
      </c>
      <c r="B665" s="134" t="s">
        <v>744</v>
      </c>
      <c r="C665" s="134" t="s">
        <v>292</v>
      </c>
      <c r="D665" s="133">
        <v>1985</v>
      </c>
      <c r="E665" s="135" t="s">
        <v>6</v>
      </c>
      <c r="F665" s="136" t="s">
        <v>666</v>
      </c>
      <c r="G665" s="136" t="s">
        <v>667</v>
      </c>
      <c r="H665" s="135" t="s">
        <v>668</v>
      </c>
      <c r="I665" s="132" t="s">
        <v>146</v>
      </c>
    </row>
    <row r="666" spans="1:9">
      <c r="A666" s="133">
        <v>665</v>
      </c>
      <c r="B666" s="134" t="s">
        <v>743</v>
      </c>
      <c r="C666" s="134" t="s">
        <v>380</v>
      </c>
      <c r="D666" s="133">
        <v>1979</v>
      </c>
      <c r="E666" s="135" t="s">
        <v>7</v>
      </c>
      <c r="F666" s="136" t="s">
        <v>666</v>
      </c>
      <c r="G666" s="136" t="s">
        <v>667</v>
      </c>
      <c r="H666" s="135" t="s">
        <v>226</v>
      </c>
      <c r="I666" s="132" t="s">
        <v>146</v>
      </c>
    </row>
    <row r="667" spans="1:9">
      <c r="A667" s="133">
        <v>666</v>
      </c>
      <c r="B667" s="134" t="s">
        <v>742</v>
      </c>
      <c r="C667" s="134" t="s">
        <v>549</v>
      </c>
      <c r="D667" s="133">
        <v>1976</v>
      </c>
      <c r="E667" s="135" t="s">
        <v>7</v>
      </c>
      <c r="F667" s="136" t="s">
        <v>666</v>
      </c>
      <c r="G667" s="136" t="s">
        <v>667</v>
      </c>
      <c r="H667" s="135" t="s">
        <v>426</v>
      </c>
      <c r="I667" s="132" t="s">
        <v>146</v>
      </c>
    </row>
    <row r="668" spans="1:9">
      <c r="A668" s="133">
        <v>667</v>
      </c>
      <c r="B668" s="134" t="s">
        <v>741</v>
      </c>
      <c r="C668" s="134" t="s">
        <v>740</v>
      </c>
      <c r="D668" s="133">
        <v>1980</v>
      </c>
      <c r="E668" s="135" t="s">
        <v>7</v>
      </c>
      <c r="F668" s="136" t="s">
        <v>666</v>
      </c>
      <c r="G668" s="136" t="s">
        <v>667</v>
      </c>
      <c r="H668" s="135" t="s">
        <v>226</v>
      </c>
      <c r="I668" s="132" t="s">
        <v>146</v>
      </c>
    </row>
    <row r="669" spans="1:9">
      <c r="A669" s="133">
        <v>668</v>
      </c>
      <c r="B669" s="134" t="s">
        <v>739</v>
      </c>
      <c r="C669" s="134" t="s">
        <v>738</v>
      </c>
      <c r="D669" s="133">
        <v>1967</v>
      </c>
      <c r="E669" s="135" t="s">
        <v>7</v>
      </c>
      <c r="F669" s="136" t="s">
        <v>666</v>
      </c>
      <c r="G669" s="136" t="s">
        <v>667</v>
      </c>
      <c r="H669" s="135" t="s">
        <v>217</v>
      </c>
      <c r="I669" s="132" t="s">
        <v>146</v>
      </c>
    </row>
    <row r="670" spans="1:9">
      <c r="A670" s="133">
        <v>669</v>
      </c>
      <c r="B670" s="134" t="s">
        <v>737</v>
      </c>
      <c r="C670" s="134" t="s">
        <v>736</v>
      </c>
      <c r="D670" s="133">
        <v>1974</v>
      </c>
      <c r="E670" s="135" t="s">
        <v>7</v>
      </c>
      <c r="F670" s="136" t="s">
        <v>666</v>
      </c>
      <c r="G670" s="136" t="s">
        <v>667</v>
      </c>
      <c r="H670" s="135" t="s">
        <v>426</v>
      </c>
      <c r="I670" s="132" t="s">
        <v>146</v>
      </c>
    </row>
    <row r="671" spans="1:9">
      <c r="A671" s="133">
        <v>670</v>
      </c>
      <c r="B671" s="134" t="s">
        <v>735</v>
      </c>
      <c r="C671" s="134" t="s">
        <v>508</v>
      </c>
      <c r="D671" s="133">
        <v>1977</v>
      </c>
      <c r="E671" s="135" t="s">
        <v>7</v>
      </c>
      <c r="F671" s="136" t="s">
        <v>666</v>
      </c>
      <c r="G671" s="136" t="s">
        <v>667</v>
      </c>
      <c r="H671" s="135" t="s">
        <v>426</v>
      </c>
      <c r="I671" s="132" t="s">
        <v>146</v>
      </c>
    </row>
    <row r="672" spans="1:9">
      <c r="A672" s="133">
        <v>671</v>
      </c>
      <c r="B672" s="134" t="s">
        <v>734</v>
      </c>
      <c r="C672" s="134" t="s">
        <v>356</v>
      </c>
      <c r="D672" s="133">
        <v>1985</v>
      </c>
      <c r="E672" s="135" t="s">
        <v>7</v>
      </c>
      <c r="F672" s="136" t="s">
        <v>666</v>
      </c>
      <c r="G672" s="136" t="s">
        <v>667</v>
      </c>
      <c r="H672" s="135" t="s">
        <v>360</v>
      </c>
      <c r="I672" s="132" t="s">
        <v>146</v>
      </c>
    </row>
    <row r="673" spans="1:9">
      <c r="A673" s="133">
        <v>672</v>
      </c>
      <c r="B673" s="134" t="s">
        <v>664</v>
      </c>
      <c r="C673" s="134" t="s">
        <v>614</v>
      </c>
      <c r="D673" s="133">
        <v>1973</v>
      </c>
      <c r="E673" s="135" t="s">
        <v>7</v>
      </c>
      <c r="F673" s="136" t="s">
        <v>666</v>
      </c>
      <c r="G673" s="136" t="s">
        <v>667</v>
      </c>
      <c r="H673" s="135" t="s">
        <v>426</v>
      </c>
      <c r="I673" s="132" t="s">
        <v>146</v>
      </c>
    </row>
    <row r="674" spans="1:9">
      <c r="A674" s="133">
        <v>673</v>
      </c>
      <c r="B674" s="134" t="s">
        <v>733</v>
      </c>
      <c r="C674" s="134" t="s">
        <v>385</v>
      </c>
      <c r="D674" s="133">
        <v>1975</v>
      </c>
      <c r="E674" s="135" t="s">
        <v>6</v>
      </c>
      <c r="F674" s="136" t="s">
        <v>666</v>
      </c>
      <c r="G674" s="136" t="s">
        <v>667</v>
      </c>
      <c r="H674" s="135" t="s">
        <v>283</v>
      </c>
      <c r="I674" s="132" t="s">
        <v>146</v>
      </c>
    </row>
    <row r="675" spans="1:9">
      <c r="A675" s="133">
        <v>674</v>
      </c>
      <c r="B675" s="134" t="s">
        <v>732</v>
      </c>
      <c r="C675" s="134" t="s">
        <v>222</v>
      </c>
      <c r="D675" s="133">
        <v>1977</v>
      </c>
      <c r="E675" s="135" t="s">
        <v>7</v>
      </c>
      <c r="F675" s="136" t="s">
        <v>666</v>
      </c>
      <c r="G675" s="136" t="s">
        <v>667</v>
      </c>
      <c r="H675" s="135" t="s">
        <v>426</v>
      </c>
      <c r="I675" s="132" t="s">
        <v>146</v>
      </c>
    </row>
    <row r="676" spans="1:9">
      <c r="A676" s="133">
        <v>675</v>
      </c>
      <c r="B676" s="134" t="s">
        <v>731</v>
      </c>
      <c r="C676" s="134" t="s">
        <v>325</v>
      </c>
      <c r="D676" s="133">
        <v>1967</v>
      </c>
      <c r="E676" s="135" t="s">
        <v>7</v>
      </c>
      <c r="F676" s="136" t="s">
        <v>666</v>
      </c>
      <c r="G676" s="136" t="s">
        <v>667</v>
      </c>
      <c r="H676" s="135" t="s">
        <v>217</v>
      </c>
      <c r="I676" s="132" t="s">
        <v>146</v>
      </c>
    </row>
    <row r="677" spans="1:9">
      <c r="A677" s="133">
        <v>676</v>
      </c>
      <c r="B677" s="134" t="s">
        <v>730</v>
      </c>
      <c r="C677" s="134" t="s">
        <v>267</v>
      </c>
      <c r="D677" s="133">
        <v>1963</v>
      </c>
      <c r="E677" s="135" t="s">
        <v>7</v>
      </c>
      <c r="F677" s="136" t="s">
        <v>666</v>
      </c>
      <c r="G677" s="136" t="s">
        <v>667</v>
      </c>
      <c r="H677" s="135" t="s">
        <v>217</v>
      </c>
      <c r="I677" s="132" t="s">
        <v>146</v>
      </c>
    </row>
    <row r="678" spans="1:9">
      <c r="A678" s="133">
        <v>677</v>
      </c>
      <c r="B678" s="134" t="s">
        <v>729</v>
      </c>
      <c r="C678" s="134" t="s">
        <v>728</v>
      </c>
      <c r="D678" s="133">
        <v>1961</v>
      </c>
      <c r="E678" s="135" t="s">
        <v>7</v>
      </c>
      <c r="F678" s="136" t="s">
        <v>666</v>
      </c>
      <c r="G678" s="136" t="s">
        <v>667</v>
      </c>
      <c r="H678" s="135" t="s">
        <v>266</v>
      </c>
      <c r="I678" s="132" t="s">
        <v>146</v>
      </c>
    </row>
    <row r="679" spans="1:9">
      <c r="A679" s="133">
        <v>678</v>
      </c>
      <c r="B679" s="134" t="s">
        <v>727</v>
      </c>
      <c r="C679" s="134" t="s">
        <v>726</v>
      </c>
      <c r="D679" s="133">
        <v>1968</v>
      </c>
      <c r="E679" s="135" t="s">
        <v>7</v>
      </c>
      <c r="F679" s="136" t="s">
        <v>666</v>
      </c>
      <c r="G679" s="136" t="s">
        <v>667</v>
      </c>
      <c r="H679" s="135" t="s">
        <v>333</v>
      </c>
      <c r="I679" s="132" t="s">
        <v>146</v>
      </c>
    </row>
    <row r="680" spans="1:9">
      <c r="A680" s="133">
        <v>679</v>
      </c>
      <c r="B680" s="134" t="s">
        <v>725</v>
      </c>
      <c r="C680" s="134" t="s">
        <v>699</v>
      </c>
      <c r="D680" s="133">
        <v>1977</v>
      </c>
      <c r="E680" s="135" t="s">
        <v>7</v>
      </c>
      <c r="F680" s="136" t="s">
        <v>666</v>
      </c>
      <c r="G680" s="136" t="s">
        <v>667</v>
      </c>
      <c r="H680" s="135" t="s">
        <v>426</v>
      </c>
      <c r="I680" s="132" t="s">
        <v>146</v>
      </c>
    </row>
    <row r="681" spans="1:9">
      <c r="A681" s="133">
        <v>680</v>
      </c>
      <c r="B681" s="134" t="s">
        <v>724</v>
      </c>
      <c r="C681" s="134" t="s">
        <v>723</v>
      </c>
      <c r="D681" s="133">
        <v>1976</v>
      </c>
      <c r="E681" s="135" t="s">
        <v>7</v>
      </c>
      <c r="F681" s="136" t="s">
        <v>666</v>
      </c>
      <c r="G681" s="136" t="s">
        <v>667</v>
      </c>
      <c r="H681" s="135" t="s">
        <v>426</v>
      </c>
      <c r="I681" s="132" t="s">
        <v>146</v>
      </c>
    </row>
    <row r="682" spans="1:9">
      <c r="A682" s="133">
        <v>681</v>
      </c>
      <c r="B682" s="134" t="s">
        <v>722</v>
      </c>
      <c r="C682" s="134" t="s">
        <v>413</v>
      </c>
      <c r="D682" s="133">
        <v>1968</v>
      </c>
      <c r="E682" s="135" t="s">
        <v>7</v>
      </c>
      <c r="F682" s="136" t="s">
        <v>666</v>
      </c>
      <c r="G682" s="136" t="s">
        <v>667</v>
      </c>
      <c r="H682" s="135" t="s">
        <v>333</v>
      </c>
      <c r="I682" s="132" t="s">
        <v>146</v>
      </c>
    </row>
    <row r="683" spans="1:9">
      <c r="A683" s="133">
        <v>682</v>
      </c>
      <c r="B683" s="134" t="s">
        <v>721</v>
      </c>
      <c r="C683" s="134" t="s">
        <v>383</v>
      </c>
      <c r="D683" s="133">
        <v>1972</v>
      </c>
      <c r="E683" s="135" t="s">
        <v>7</v>
      </c>
      <c r="F683" s="136" t="s">
        <v>666</v>
      </c>
      <c r="G683" s="136" t="s">
        <v>667</v>
      </c>
      <c r="H683" s="135" t="s">
        <v>333</v>
      </c>
      <c r="I683" s="132" t="s">
        <v>146</v>
      </c>
    </row>
    <row r="684" spans="1:9">
      <c r="A684" s="133">
        <v>683</v>
      </c>
      <c r="B684" s="134" t="s">
        <v>720</v>
      </c>
      <c r="C684" s="134" t="s">
        <v>355</v>
      </c>
      <c r="D684" s="133">
        <v>1968</v>
      </c>
      <c r="E684" s="135" t="s">
        <v>7</v>
      </c>
      <c r="F684" s="136" t="s">
        <v>666</v>
      </c>
      <c r="G684" s="136" t="s">
        <v>667</v>
      </c>
      <c r="H684" s="135" t="s">
        <v>333</v>
      </c>
      <c r="I684" s="132" t="s">
        <v>146</v>
      </c>
    </row>
    <row r="685" spans="1:9">
      <c r="A685" s="133">
        <v>684</v>
      </c>
      <c r="B685" s="134" t="s">
        <v>719</v>
      </c>
      <c r="C685" s="134" t="s">
        <v>718</v>
      </c>
      <c r="D685" s="133">
        <v>1968</v>
      </c>
      <c r="E685" s="135" t="s">
        <v>7</v>
      </c>
      <c r="F685" s="136" t="s">
        <v>666</v>
      </c>
      <c r="G685" s="136" t="s">
        <v>667</v>
      </c>
      <c r="H685" s="135" t="s">
        <v>333</v>
      </c>
      <c r="I685" s="132" t="s">
        <v>146</v>
      </c>
    </row>
    <row r="686" spans="1:9">
      <c r="A686" s="133">
        <v>685</v>
      </c>
      <c r="B686" s="134" t="s">
        <v>717</v>
      </c>
      <c r="C686" s="134" t="s">
        <v>508</v>
      </c>
      <c r="D686" s="133">
        <v>1961</v>
      </c>
      <c r="E686" s="135" t="s">
        <v>7</v>
      </c>
      <c r="F686" s="136" t="s">
        <v>666</v>
      </c>
      <c r="G686" s="136" t="s">
        <v>667</v>
      </c>
      <c r="H686" s="135" t="s">
        <v>266</v>
      </c>
      <c r="I686" s="132" t="s">
        <v>146</v>
      </c>
    </row>
    <row r="687" spans="1:9">
      <c r="A687" s="133">
        <v>686</v>
      </c>
      <c r="B687" s="134" t="s">
        <v>716</v>
      </c>
      <c r="C687" s="134" t="s">
        <v>715</v>
      </c>
      <c r="D687" s="133">
        <v>1977</v>
      </c>
      <c r="E687" s="135" t="s">
        <v>7</v>
      </c>
      <c r="F687" s="136" t="s">
        <v>666</v>
      </c>
      <c r="G687" s="136" t="s">
        <v>667</v>
      </c>
      <c r="H687" s="135" t="s">
        <v>426</v>
      </c>
      <c r="I687" s="132" t="s">
        <v>146</v>
      </c>
    </row>
    <row r="688" spans="1:9">
      <c r="A688" s="133">
        <v>687</v>
      </c>
      <c r="B688" s="134" t="s">
        <v>714</v>
      </c>
      <c r="C688" s="134" t="s">
        <v>713</v>
      </c>
      <c r="D688" s="133">
        <v>1967</v>
      </c>
      <c r="E688" s="135" t="s">
        <v>7</v>
      </c>
      <c r="F688" s="136" t="s">
        <v>666</v>
      </c>
      <c r="G688" s="136" t="s">
        <v>667</v>
      </c>
      <c r="H688" s="135" t="s">
        <v>217</v>
      </c>
      <c r="I688" s="132" t="s">
        <v>146</v>
      </c>
    </row>
    <row r="689" spans="1:9">
      <c r="A689" s="133">
        <v>688</v>
      </c>
      <c r="B689" s="134" t="s">
        <v>712</v>
      </c>
      <c r="C689" s="134" t="s">
        <v>711</v>
      </c>
      <c r="D689" s="133">
        <v>1964</v>
      </c>
      <c r="E689" s="135" t="s">
        <v>7</v>
      </c>
      <c r="F689" s="136" t="s">
        <v>666</v>
      </c>
      <c r="G689" s="136" t="s">
        <v>667</v>
      </c>
      <c r="H689" s="135" t="s">
        <v>217</v>
      </c>
      <c r="I689" s="132" t="s">
        <v>146</v>
      </c>
    </row>
    <row r="690" spans="1:9">
      <c r="A690" s="133">
        <v>689</v>
      </c>
      <c r="B690" s="134" t="s">
        <v>710</v>
      </c>
      <c r="C690" s="134" t="s">
        <v>339</v>
      </c>
      <c r="D690" s="133">
        <v>1983</v>
      </c>
      <c r="E690" s="135" t="s">
        <v>7</v>
      </c>
      <c r="F690" s="136" t="s">
        <v>666</v>
      </c>
      <c r="G690" s="136" t="s">
        <v>667</v>
      </c>
      <c r="H690" s="135" t="s">
        <v>360</v>
      </c>
      <c r="I690" s="132" t="s">
        <v>146</v>
      </c>
    </row>
    <row r="691" spans="1:9">
      <c r="A691" s="133">
        <v>690</v>
      </c>
      <c r="B691" s="134" t="s">
        <v>709</v>
      </c>
      <c r="C691" s="134" t="s">
        <v>699</v>
      </c>
      <c r="D691" s="133">
        <v>1972</v>
      </c>
      <c r="E691" s="135" t="s">
        <v>7</v>
      </c>
      <c r="F691" s="136" t="s">
        <v>666</v>
      </c>
      <c r="G691" s="136" t="s">
        <v>667</v>
      </c>
      <c r="H691" s="135" t="s">
        <v>333</v>
      </c>
      <c r="I691" s="132" t="s">
        <v>146</v>
      </c>
    </row>
    <row r="692" spans="1:9">
      <c r="A692" s="133">
        <v>691</v>
      </c>
      <c r="B692" s="134" t="s">
        <v>708</v>
      </c>
      <c r="C692" s="134" t="s">
        <v>672</v>
      </c>
      <c r="D692" s="133">
        <v>1971</v>
      </c>
      <c r="E692" s="135" t="s">
        <v>7</v>
      </c>
      <c r="F692" s="136" t="s">
        <v>666</v>
      </c>
      <c r="G692" s="136" t="s">
        <v>667</v>
      </c>
      <c r="H692" s="135" t="s">
        <v>333</v>
      </c>
      <c r="I692" s="132" t="s">
        <v>146</v>
      </c>
    </row>
    <row r="693" spans="1:9">
      <c r="A693" s="133">
        <v>692</v>
      </c>
      <c r="B693" s="134" t="s">
        <v>707</v>
      </c>
      <c r="C693" s="134" t="s">
        <v>646</v>
      </c>
      <c r="D693" s="133">
        <v>1979</v>
      </c>
      <c r="E693" s="135" t="s">
        <v>7</v>
      </c>
      <c r="F693" s="136" t="s">
        <v>666</v>
      </c>
      <c r="G693" s="136" t="s">
        <v>667</v>
      </c>
      <c r="H693" s="135" t="s">
        <v>226</v>
      </c>
      <c r="I693" s="132" t="s">
        <v>146</v>
      </c>
    </row>
    <row r="694" spans="1:9">
      <c r="A694" s="133">
        <v>693</v>
      </c>
      <c r="B694" s="134" t="s">
        <v>706</v>
      </c>
      <c r="C694" s="134" t="s">
        <v>315</v>
      </c>
      <c r="D694" s="133">
        <v>1958</v>
      </c>
      <c r="E694" s="135" t="s">
        <v>7</v>
      </c>
      <c r="F694" s="136" t="s">
        <v>666</v>
      </c>
      <c r="G694" s="136" t="s">
        <v>667</v>
      </c>
      <c r="H694" s="135" t="s">
        <v>266</v>
      </c>
      <c r="I694" s="132" t="s">
        <v>146</v>
      </c>
    </row>
    <row r="695" spans="1:9">
      <c r="A695" s="133">
        <v>694</v>
      </c>
      <c r="B695" s="134" t="s">
        <v>705</v>
      </c>
      <c r="C695" s="134" t="s">
        <v>704</v>
      </c>
      <c r="D695" s="133">
        <v>1962</v>
      </c>
      <c r="E695" s="135" t="s">
        <v>6</v>
      </c>
      <c r="F695" s="136" t="s">
        <v>666</v>
      </c>
      <c r="G695" s="136" t="s">
        <v>667</v>
      </c>
      <c r="H695" s="135" t="s">
        <v>209</v>
      </c>
      <c r="I695" s="132" t="s">
        <v>146</v>
      </c>
    </row>
    <row r="696" spans="1:9">
      <c r="A696" s="133">
        <v>695</v>
      </c>
      <c r="B696" s="134" t="s">
        <v>703</v>
      </c>
      <c r="C696" s="134" t="s">
        <v>539</v>
      </c>
      <c r="D696" s="133">
        <v>1962</v>
      </c>
      <c r="E696" s="135" t="s">
        <v>7</v>
      </c>
      <c r="F696" s="136" t="s">
        <v>666</v>
      </c>
      <c r="G696" s="136" t="s">
        <v>667</v>
      </c>
      <c r="H696" s="135" t="s">
        <v>266</v>
      </c>
      <c r="I696" s="132" t="s">
        <v>146</v>
      </c>
    </row>
    <row r="697" spans="1:9">
      <c r="A697" s="133">
        <v>696</v>
      </c>
      <c r="B697" s="134" t="s">
        <v>702</v>
      </c>
      <c r="C697" s="134" t="s">
        <v>478</v>
      </c>
      <c r="D697" s="133">
        <v>1955</v>
      </c>
      <c r="E697" s="135" t="s">
        <v>7</v>
      </c>
      <c r="F697" s="136" t="s">
        <v>666</v>
      </c>
      <c r="G697" s="136" t="s">
        <v>667</v>
      </c>
      <c r="H697" s="135" t="s">
        <v>199</v>
      </c>
      <c r="I697" s="132" t="s">
        <v>146</v>
      </c>
    </row>
    <row r="698" spans="1:9">
      <c r="A698" s="133">
        <v>697</v>
      </c>
      <c r="B698" s="134" t="s">
        <v>702</v>
      </c>
      <c r="C698" s="134" t="s">
        <v>325</v>
      </c>
      <c r="D698" s="133">
        <v>1978</v>
      </c>
      <c r="E698" s="135" t="s">
        <v>7</v>
      </c>
      <c r="F698" s="136" t="s">
        <v>666</v>
      </c>
      <c r="G698" s="136" t="s">
        <v>667</v>
      </c>
      <c r="H698" s="135" t="s">
        <v>226</v>
      </c>
      <c r="I698" s="132" t="s">
        <v>146</v>
      </c>
    </row>
    <row r="699" spans="1:9">
      <c r="A699" s="133">
        <v>698</v>
      </c>
      <c r="B699" s="134" t="s">
        <v>701</v>
      </c>
      <c r="C699" s="134" t="s">
        <v>700</v>
      </c>
      <c r="D699" s="133">
        <v>1969</v>
      </c>
      <c r="E699" s="135" t="s">
        <v>7</v>
      </c>
      <c r="F699" s="136" t="s">
        <v>666</v>
      </c>
      <c r="G699" s="136" t="s">
        <v>667</v>
      </c>
      <c r="H699" s="135" t="s">
        <v>333</v>
      </c>
      <c r="I699" s="132" t="s">
        <v>146</v>
      </c>
    </row>
    <row r="700" spans="1:9">
      <c r="A700" s="133">
        <v>699</v>
      </c>
      <c r="B700" s="134" t="s">
        <v>698</v>
      </c>
      <c r="C700" s="134" t="s">
        <v>699</v>
      </c>
      <c r="D700" s="133">
        <v>1981</v>
      </c>
      <c r="E700" s="135" t="s">
        <v>7</v>
      </c>
      <c r="F700" s="136" t="s">
        <v>666</v>
      </c>
      <c r="G700" s="136" t="s">
        <v>667</v>
      </c>
      <c r="H700" s="135" t="s">
        <v>226</v>
      </c>
      <c r="I700" s="132" t="s">
        <v>146</v>
      </c>
    </row>
    <row r="701" spans="1:9">
      <c r="A701" s="133">
        <v>700</v>
      </c>
      <c r="B701" s="134" t="s">
        <v>698</v>
      </c>
      <c r="C701" s="134" t="s">
        <v>205</v>
      </c>
      <c r="D701" s="133">
        <v>1988</v>
      </c>
      <c r="E701" s="135" t="s">
        <v>7</v>
      </c>
      <c r="F701" s="136" t="s">
        <v>666</v>
      </c>
      <c r="G701" s="136" t="s">
        <v>667</v>
      </c>
      <c r="H701" s="135" t="s">
        <v>363</v>
      </c>
      <c r="I701" s="132" t="s">
        <v>146</v>
      </c>
    </row>
    <row r="702" spans="1:9">
      <c r="A702" s="133">
        <v>701</v>
      </c>
      <c r="B702" s="134" t="s">
        <v>697</v>
      </c>
      <c r="C702" s="134" t="s">
        <v>637</v>
      </c>
      <c r="D702" s="133">
        <v>1966</v>
      </c>
      <c r="E702" s="135" t="s">
        <v>6</v>
      </c>
      <c r="F702" s="136" t="s">
        <v>666</v>
      </c>
      <c r="G702" s="136" t="s">
        <v>667</v>
      </c>
      <c r="H702" s="135" t="s">
        <v>214</v>
      </c>
      <c r="I702" s="132" t="s">
        <v>146</v>
      </c>
    </row>
    <row r="703" spans="1:9">
      <c r="A703" s="133">
        <v>702</v>
      </c>
      <c r="B703" s="134" t="s">
        <v>696</v>
      </c>
      <c r="C703" s="134" t="s">
        <v>371</v>
      </c>
      <c r="D703" s="133">
        <v>1968</v>
      </c>
      <c r="E703" s="135" t="s">
        <v>6</v>
      </c>
      <c r="F703" s="136" t="s">
        <v>666</v>
      </c>
      <c r="G703" s="136" t="s">
        <v>667</v>
      </c>
      <c r="H703" s="135" t="s">
        <v>695</v>
      </c>
      <c r="I703" s="132" t="s">
        <v>146</v>
      </c>
    </row>
    <row r="704" spans="1:9">
      <c r="A704" s="133">
        <v>703</v>
      </c>
      <c r="B704" s="134" t="s">
        <v>694</v>
      </c>
      <c r="C704" s="134" t="s">
        <v>693</v>
      </c>
      <c r="D704" s="133">
        <v>1976</v>
      </c>
      <c r="E704" s="135" t="s">
        <v>7</v>
      </c>
      <c r="F704" s="136" t="s">
        <v>666</v>
      </c>
      <c r="G704" s="136" t="s">
        <v>667</v>
      </c>
      <c r="H704" s="135" t="s">
        <v>426</v>
      </c>
      <c r="I704" s="132" t="s">
        <v>146</v>
      </c>
    </row>
    <row r="705" spans="1:9">
      <c r="A705" s="133">
        <v>704</v>
      </c>
      <c r="B705" s="134" t="s">
        <v>692</v>
      </c>
      <c r="C705" s="134" t="s">
        <v>514</v>
      </c>
      <c r="D705" s="133">
        <v>1968</v>
      </c>
      <c r="E705" s="135" t="s">
        <v>7</v>
      </c>
      <c r="F705" s="136" t="s">
        <v>666</v>
      </c>
      <c r="G705" s="136" t="s">
        <v>667</v>
      </c>
      <c r="H705" s="135" t="s">
        <v>333</v>
      </c>
      <c r="I705" s="132" t="s">
        <v>146</v>
      </c>
    </row>
    <row r="706" spans="1:9">
      <c r="A706" s="133">
        <v>705</v>
      </c>
      <c r="B706" s="134" t="s">
        <v>691</v>
      </c>
      <c r="C706" s="134" t="s">
        <v>690</v>
      </c>
      <c r="D706" s="133">
        <v>1973</v>
      </c>
      <c r="E706" s="135" t="s">
        <v>6</v>
      </c>
      <c r="F706" s="136" t="s">
        <v>666</v>
      </c>
      <c r="G706" s="136" t="s">
        <v>667</v>
      </c>
      <c r="H706" s="135" t="s">
        <v>283</v>
      </c>
      <c r="I706" s="132" t="s">
        <v>146</v>
      </c>
    </row>
    <row r="707" spans="1:9">
      <c r="A707" s="133">
        <v>706</v>
      </c>
      <c r="B707" s="134" t="s">
        <v>454</v>
      </c>
      <c r="C707" s="134" t="s">
        <v>355</v>
      </c>
      <c r="D707" s="133">
        <v>1981</v>
      </c>
      <c r="E707" s="135" t="s">
        <v>7</v>
      </c>
      <c r="F707" s="136" t="s">
        <v>666</v>
      </c>
      <c r="G707" s="136" t="s">
        <v>667</v>
      </c>
      <c r="H707" s="135" t="s">
        <v>226</v>
      </c>
      <c r="I707" s="132" t="s">
        <v>146</v>
      </c>
    </row>
    <row r="708" spans="1:9">
      <c r="A708" s="133">
        <v>707</v>
      </c>
      <c r="B708" s="134" t="s">
        <v>689</v>
      </c>
      <c r="C708" s="134" t="s">
        <v>302</v>
      </c>
      <c r="D708" s="133">
        <v>1985</v>
      </c>
      <c r="E708" s="135" t="s">
        <v>7</v>
      </c>
      <c r="F708" s="136" t="s">
        <v>666</v>
      </c>
      <c r="G708" s="136" t="s">
        <v>667</v>
      </c>
      <c r="H708" s="135" t="s">
        <v>360</v>
      </c>
      <c r="I708" s="132" t="s">
        <v>146</v>
      </c>
    </row>
    <row r="709" spans="1:9">
      <c r="A709" s="133">
        <v>708</v>
      </c>
      <c r="B709" s="134" t="s">
        <v>688</v>
      </c>
      <c r="C709" s="134" t="s">
        <v>687</v>
      </c>
      <c r="D709" s="133">
        <v>1984</v>
      </c>
      <c r="E709" s="135" t="s">
        <v>7</v>
      </c>
      <c r="F709" s="136" t="s">
        <v>666</v>
      </c>
      <c r="G709" s="136" t="s">
        <v>667</v>
      </c>
      <c r="H709" s="135" t="s">
        <v>360</v>
      </c>
      <c r="I709" s="132" t="s">
        <v>146</v>
      </c>
    </row>
    <row r="710" spans="1:9">
      <c r="A710" s="133">
        <v>709</v>
      </c>
      <c r="B710" s="134" t="s">
        <v>686</v>
      </c>
      <c r="C710" s="134" t="s">
        <v>222</v>
      </c>
      <c r="D710" s="133">
        <v>1971</v>
      </c>
      <c r="E710" s="135" t="s">
        <v>7</v>
      </c>
      <c r="F710" s="136" t="s">
        <v>666</v>
      </c>
      <c r="G710" s="136" t="s">
        <v>667</v>
      </c>
      <c r="H710" s="135" t="s">
        <v>333</v>
      </c>
      <c r="I710" s="132" t="s">
        <v>146</v>
      </c>
    </row>
    <row r="711" spans="1:9">
      <c r="A711" s="133">
        <v>710</v>
      </c>
      <c r="B711" s="134" t="s">
        <v>685</v>
      </c>
      <c r="C711" s="134" t="s">
        <v>684</v>
      </c>
      <c r="D711" s="133">
        <v>1959</v>
      </c>
      <c r="E711" s="135" t="s">
        <v>7</v>
      </c>
      <c r="F711" s="136" t="s">
        <v>666</v>
      </c>
      <c r="G711" s="136" t="s">
        <v>667</v>
      </c>
      <c r="H711" s="135" t="s">
        <v>266</v>
      </c>
      <c r="I711" s="132" t="s">
        <v>146</v>
      </c>
    </row>
    <row r="712" spans="1:9">
      <c r="A712" s="133">
        <v>711</v>
      </c>
      <c r="B712" s="134" t="s">
        <v>683</v>
      </c>
      <c r="C712" s="134" t="s">
        <v>461</v>
      </c>
      <c r="D712" s="133">
        <v>1980</v>
      </c>
      <c r="E712" s="135" t="s">
        <v>7</v>
      </c>
      <c r="F712" s="136" t="s">
        <v>666</v>
      </c>
      <c r="G712" s="136" t="s">
        <v>667</v>
      </c>
      <c r="H712" s="135" t="s">
        <v>226</v>
      </c>
      <c r="I712" s="132" t="s">
        <v>146</v>
      </c>
    </row>
    <row r="713" spans="1:9">
      <c r="A713" s="133">
        <v>712</v>
      </c>
      <c r="B713" s="134" t="s">
        <v>682</v>
      </c>
      <c r="C713" s="134" t="s">
        <v>493</v>
      </c>
      <c r="D713" s="133">
        <v>1972</v>
      </c>
      <c r="E713" s="135" t="s">
        <v>7</v>
      </c>
      <c r="F713" s="136" t="s">
        <v>666</v>
      </c>
      <c r="G713" s="136" t="s">
        <v>667</v>
      </c>
      <c r="H713" s="135" t="s">
        <v>333</v>
      </c>
      <c r="I713" s="132" t="s">
        <v>146</v>
      </c>
    </row>
    <row r="714" spans="1:9">
      <c r="A714" s="133">
        <v>713</v>
      </c>
      <c r="B714" s="134" t="s">
        <v>681</v>
      </c>
      <c r="C714" s="134" t="s">
        <v>680</v>
      </c>
      <c r="D714" s="133">
        <v>1989</v>
      </c>
      <c r="E714" s="135" t="s">
        <v>6</v>
      </c>
      <c r="F714" s="136" t="s">
        <v>666</v>
      </c>
      <c r="G714" s="136" t="s">
        <v>667</v>
      </c>
      <c r="H714" s="135" t="s">
        <v>679</v>
      </c>
      <c r="I714" s="132" t="s">
        <v>146</v>
      </c>
    </row>
    <row r="715" spans="1:9">
      <c r="A715" s="133">
        <v>714</v>
      </c>
      <c r="B715" s="134" t="s">
        <v>678</v>
      </c>
      <c r="C715" s="134" t="s">
        <v>677</v>
      </c>
      <c r="D715" s="133">
        <v>1982</v>
      </c>
      <c r="E715" s="135" t="s">
        <v>6</v>
      </c>
      <c r="F715" s="136" t="s">
        <v>666</v>
      </c>
      <c r="G715" s="136" t="s">
        <v>667</v>
      </c>
      <c r="H715" s="135" t="s">
        <v>275</v>
      </c>
      <c r="I715" s="132" t="s">
        <v>146</v>
      </c>
    </row>
    <row r="716" spans="1:9">
      <c r="A716" s="133">
        <v>715</v>
      </c>
      <c r="B716" s="134" t="s">
        <v>676</v>
      </c>
      <c r="C716" s="134" t="s">
        <v>417</v>
      </c>
      <c r="D716" s="133">
        <v>1990</v>
      </c>
      <c r="E716" s="135" t="s">
        <v>7</v>
      </c>
      <c r="F716" s="136" t="s">
        <v>666</v>
      </c>
      <c r="G716" s="136" t="s">
        <v>667</v>
      </c>
      <c r="H716" s="135" t="s">
        <v>363</v>
      </c>
      <c r="I716" s="132" t="s">
        <v>146</v>
      </c>
    </row>
    <row r="717" spans="1:9">
      <c r="A717" s="133">
        <v>716</v>
      </c>
      <c r="B717" s="134" t="s">
        <v>676</v>
      </c>
      <c r="C717" s="134" t="s">
        <v>264</v>
      </c>
      <c r="D717" s="133">
        <v>1962</v>
      </c>
      <c r="E717" s="135" t="s">
        <v>7</v>
      </c>
      <c r="F717" s="136" t="s">
        <v>666</v>
      </c>
      <c r="G717" s="136" t="s">
        <v>667</v>
      </c>
      <c r="H717" s="135" t="s">
        <v>266</v>
      </c>
      <c r="I717" s="132" t="s">
        <v>146</v>
      </c>
    </row>
    <row r="718" spans="1:9">
      <c r="A718" s="133">
        <v>717</v>
      </c>
      <c r="B718" s="134" t="s">
        <v>585</v>
      </c>
      <c r="C718" s="134" t="s">
        <v>675</v>
      </c>
      <c r="D718" s="133">
        <v>1962</v>
      </c>
      <c r="E718" s="135" t="s">
        <v>6</v>
      </c>
      <c r="F718" s="136" t="s">
        <v>666</v>
      </c>
      <c r="G718" s="136" t="s">
        <v>667</v>
      </c>
      <c r="H718" s="135" t="s">
        <v>209</v>
      </c>
      <c r="I718" s="132" t="s">
        <v>146</v>
      </c>
    </row>
    <row r="719" spans="1:9">
      <c r="A719" s="133">
        <v>718</v>
      </c>
      <c r="B719" s="134" t="s">
        <v>674</v>
      </c>
      <c r="C719" s="134" t="s">
        <v>222</v>
      </c>
      <c r="D719" s="133">
        <v>1976</v>
      </c>
      <c r="E719" s="135" t="s">
        <v>7</v>
      </c>
      <c r="F719" s="136" t="s">
        <v>666</v>
      </c>
      <c r="G719" s="136" t="s">
        <v>667</v>
      </c>
      <c r="H719" s="135" t="s">
        <v>426</v>
      </c>
      <c r="I719" s="132" t="s">
        <v>146</v>
      </c>
    </row>
    <row r="720" spans="1:9">
      <c r="A720" s="133">
        <v>719</v>
      </c>
      <c r="B720" s="134" t="s">
        <v>673</v>
      </c>
      <c r="C720" s="134" t="s">
        <v>672</v>
      </c>
      <c r="D720" s="133">
        <v>1963</v>
      </c>
      <c r="E720" s="135" t="s">
        <v>7</v>
      </c>
      <c r="F720" s="136" t="s">
        <v>666</v>
      </c>
      <c r="G720" s="136" t="s">
        <v>667</v>
      </c>
      <c r="H720" s="135" t="s">
        <v>217</v>
      </c>
      <c r="I720" s="132" t="s">
        <v>146</v>
      </c>
    </row>
    <row r="721" spans="1:9">
      <c r="A721" s="133">
        <v>720</v>
      </c>
      <c r="B721" s="134" t="s">
        <v>671</v>
      </c>
      <c r="C721" s="134" t="s">
        <v>325</v>
      </c>
      <c r="D721" s="133">
        <v>1972</v>
      </c>
      <c r="E721" s="135" t="s">
        <v>7</v>
      </c>
      <c r="F721" s="136" t="s">
        <v>666</v>
      </c>
      <c r="G721" s="136" t="s">
        <v>667</v>
      </c>
      <c r="H721" s="135" t="s">
        <v>333</v>
      </c>
      <c r="I721" s="132" t="s">
        <v>146</v>
      </c>
    </row>
    <row r="722" spans="1:9">
      <c r="A722" s="133">
        <v>721</v>
      </c>
      <c r="B722" s="134" t="s">
        <v>670</v>
      </c>
      <c r="C722" s="134" t="s">
        <v>413</v>
      </c>
      <c r="D722" s="133">
        <v>1964</v>
      </c>
      <c r="E722" s="135" t="s">
        <v>7</v>
      </c>
      <c r="F722" s="136" t="s">
        <v>666</v>
      </c>
      <c r="G722" s="136" t="s">
        <v>667</v>
      </c>
      <c r="H722" s="135" t="s">
        <v>217</v>
      </c>
      <c r="I722" s="132" t="s">
        <v>146</v>
      </c>
    </row>
    <row r="723" spans="1:9">
      <c r="A723" s="133">
        <v>722</v>
      </c>
      <c r="B723" s="134" t="s">
        <v>669</v>
      </c>
      <c r="C723" s="134" t="s">
        <v>424</v>
      </c>
      <c r="D723" s="133">
        <v>1971</v>
      </c>
      <c r="E723" s="135" t="s">
        <v>7</v>
      </c>
      <c r="F723" s="136" t="s">
        <v>666</v>
      </c>
      <c r="G723" s="136" t="s">
        <v>667</v>
      </c>
      <c r="H723" s="135" t="s">
        <v>333</v>
      </c>
      <c r="I723" s="132" t="s">
        <v>146</v>
      </c>
    </row>
    <row r="724" spans="1:9">
      <c r="A724" s="133">
        <v>723</v>
      </c>
      <c r="B724" s="134" t="s">
        <v>440</v>
      </c>
      <c r="C724" s="134" t="s">
        <v>482</v>
      </c>
      <c r="D724" s="133">
        <v>1987</v>
      </c>
      <c r="E724" s="135" t="s">
        <v>6</v>
      </c>
      <c r="F724" s="136" t="s">
        <v>666</v>
      </c>
      <c r="G724" s="136" t="s">
        <v>667</v>
      </c>
      <c r="H724" s="135" t="s">
        <v>668</v>
      </c>
      <c r="I724" s="132" t="s">
        <v>146</v>
      </c>
    </row>
    <row r="725" spans="1:9">
      <c r="A725" s="133">
        <v>724</v>
      </c>
      <c r="B725" s="134" t="s">
        <v>664</v>
      </c>
      <c r="C725" s="134" t="s">
        <v>665</v>
      </c>
      <c r="D725" s="133">
        <v>2008</v>
      </c>
      <c r="E725" s="135" t="s">
        <v>6</v>
      </c>
      <c r="F725" s="136" t="s">
        <v>661</v>
      </c>
      <c r="G725" s="136" t="s">
        <v>662</v>
      </c>
      <c r="H725" s="135" t="s">
        <v>310</v>
      </c>
      <c r="I725" s="132" t="s">
        <v>146</v>
      </c>
    </row>
    <row r="726" spans="1:9">
      <c r="A726" s="133">
        <v>725</v>
      </c>
      <c r="B726" s="134" t="s">
        <v>664</v>
      </c>
      <c r="C726" s="134" t="s">
        <v>663</v>
      </c>
      <c r="D726" s="133">
        <v>2006</v>
      </c>
      <c r="E726" s="135" t="s">
        <v>6</v>
      </c>
      <c r="F726" s="136" t="s">
        <v>661</v>
      </c>
      <c r="G726" s="136" t="s">
        <v>662</v>
      </c>
      <c r="H726" s="135" t="s">
        <v>257</v>
      </c>
      <c r="I726" s="132" t="s">
        <v>146</v>
      </c>
    </row>
    <row r="727" spans="1:9">
      <c r="A727" s="133">
        <v>726</v>
      </c>
      <c r="B727" s="134" t="s">
        <v>660</v>
      </c>
      <c r="C727" s="134" t="s">
        <v>248</v>
      </c>
      <c r="D727" s="133">
        <v>2003</v>
      </c>
      <c r="E727" s="135" t="s">
        <v>7</v>
      </c>
      <c r="F727" s="136" t="s">
        <v>655</v>
      </c>
      <c r="G727" s="136" t="s">
        <v>656</v>
      </c>
      <c r="H727" s="135" t="s">
        <v>140</v>
      </c>
      <c r="I727" s="132" t="s">
        <v>146</v>
      </c>
    </row>
    <row r="728" spans="1:9">
      <c r="A728" s="133">
        <v>727</v>
      </c>
      <c r="B728" s="134" t="s">
        <v>659</v>
      </c>
      <c r="C728" s="134" t="s">
        <v>420</v>
      </c>
      <c r="D728" s="133">
        <v>2002</v>
      </c>
      <c r="E728" s="135" t="s">
        <v>6</v>
      </c>
      <c r="F728" s="136" t="s">
        <v>655</v>
      </c>
      <c r="G728" s="136" t="s">
        <v>656</v>
      </c>
      <c r="H728" s="135" t="s">
        <v>130</v>
      </c>
      <c r="I728" s="132" t="s">
        <v>146</v>
      </c>
    </row>
    <row r="729" spans="1:9">
      <c r="A729" s="133">
        <v>728</v>
      </c>
      <c r="B729" s="134" t="s">
        <v>658</v>
      </c>
      <c r="C729" s="134" t="s">
        <v>657</v>
      </c>
      <c r="D729" s="133">
        <v>2001</v>
      </c>
      <c r="E729" s="135" t="s">
        <v>7</v>
      </c>
      <c r="F729" s="136" t="s">
        <v>655</v>
      </c>
      <c r="G729" s="136" t="s">
        <v>656</v>
      </c>
      <c r="H729" s="135" t="s">
        <v>346</v>
      </c>
      <c r="I729" s="132" t="s">
        <v>146</v>
      </c>
    </row>
    <row r="730" spans="1:9">
      <c r="A730" s="133">
        <v>729</v>
      </c>
      <c r="B730" s="134" t="s">
        <v>653</v>
      </c>
      <c r="C730" s="134" t="s">
        <v>654</v>
      </c>
      <c r="D730" s="133">
        <v>2006</v>
      </c>
      <c r="E730" s="135" t="s">
        <v>6</v>
      </c>
      <c r="F730" s="136" t="s">
        <v>651</v>
      </c>
      <c r="G730" s="136" t="s">
        <v>652</v>
      </c>
      <c r="H730" s="135" t="s">
        <v>257</v>
      </c>
      <c r="I730" s="132" t="s">
        <v>146</v>
      </c>
    </row>
    <row r="731" spans="1:9">
      <c r="A731" s="133">
        <v>730</v>
      </c>
      <c r="B731" s="134" t="s">
        <v>653</v>
      </c>
      <c r="C731" s="134" t="s">
        <v>327</v>
      </c>
      <c r="D731" s="133">
        <v>2005</v>
      </c>
      <c r="E731" s="135" t="s">
        <v>6</v>
      </c>
      <c r="F731" s="136" t="s">
        <v>651</v>
      </c>
      <c r="G731" s="136" t="s">
        <v>652</v>
      </c>
      <c r="H731" s="135" t="s">
        <v>252</v>
      </c>
      <c r="I731" s="132" t="s">
        <v>146</v>
      </c>
    </row>
    <row r="732" spans="1:9">
      <c r="A732" s="133">
        <v>731</v>
      </c>
      <c r="B732" s="134" t="s">
        <v>650</v>
      </c>
      <c r="C732" s="134" t="s">
        <v>649</v>
      </c>
      <c r="D732" s="133">
        <v>1964</v>
      </c>
      <c r="E732" s="135" t="s">
        <v>7</v>
      </c>
      <c r="F732" s="136" t="s">
        <v>641</v>
      </c>
      <c r="G732" s="136" t="s">
        <v>642</v>
      </c>
      <c r="H732" s="135" t="s">
        <v>217</v>
      </c>
      <c r="I732" s="132" t="s">
        <v>146</v>
      </c>
    </row>
    <row r="733" spans="1:9">
      <c r="A733" s="133">
        <v>732</v>
      </c>
      <c r="B733" s="134" t="s">
        <v>648</v>
      </c>
      <c r="C733" s="134" t="s">
        <v>200</v>
      </c>
      <c r="D733" s="133">
        <v>1959</v>
      </c>
      <c r="E733" s="135" t="s">
        <v>7</v>
      </c>
      <c r="F733" s="136" t="s">
        <v>641</v>
      </c>
      <c r="G733" s="136" t="s">
        <v>642</v>
      </c>
      <c r="H733" s="135" t="s">
        <v>266</v>
      </c>
      <c r="I733" s="132" t="s">
        <v>146</v>
      </c>
    </row>
    <row r="734" spans="1:9">
      <c r="A734" s="133">
        <v>733</v>
      </c>
      <c r="B734" s="134" t="s">
        <v>647</v>
      </c>
      <c r="C734" s="134" t="s">
        <v>646</v>
      </c>
      <c r="D734" s="133">
        <v>1940</v>
      </c>
      <c r="E734" s="135" t="s">
        <v>7</v>
      </c>
      <c r="F734" s="136" t="s">
        <v>641</v>
      </c>
      <c r="G734" s="136" t="s">
        <v>642</v>
      </c>
      <c r="H734" s="135" t="s">
        <v>612</v>
      </c>
      <c r="I734" s="132" t="s">
        <v>146</v>
      </c>
    </row>
    <row r="735" spans="1:9">
      <c r="A735" s="133">
        <v>734</v>
      </c>
      <c r="B735" s="134" t="s">
        <v>645</v>
      </c>
      <c r="C735" s="134" t="s">
        <v>478</v>
      </c>
      <c r="D735" s="133">
        <v>1966</v>
      </c>
      <c r="E735" s="135" t="s">
        <v>7</v>
      </c>
      <c r="F735" s="136" t="s">
        <v>641</v>
      </c>
      <c r="G735" s="136" t="s">
        <v>642</v>
      </c>
      <c r="H735" s="135" t="s">
        <v>217</v>
      </c>
      <c r="I735" s="132" t="s">
        <v>146</v>
      </c>
    </row>
    <row r="736" spans="1:9">
      <c r="A736" s="133">
        <v>735</v>
      </c>
      <c r="B736" s="134" t="s">
        <v>644</v>
      </c>
      <c r="C736" s="134" t="s">
        <v>643</v>
      </c>
      <c r="D736" s="133">
        <v>1956</v>
      </c>
      <c r="E736" s="135" t="s">
        <v>7</v>
      </c>
      <c r="F736" s="136" t="s">
        <v>641</v>
      </c>
      <c r="G736" s="136" t="s">
        <v>642</v>
      </c>
      <c r="H736" s="135" t="s">
        <v>199</v>
      </c>
      <c r="I736" s="132" t="s">
        <v>146</v>
      </c>
    </row>
    <row r="737" spans="1:9">
      <c r="A737" s="133">
        <v>736</v>
      </c>
      <c r="B737" s="134" t="s">
        <v>640</v>
      </c>
      <c r="C737" s="134" t="s">
        <v>639</v>
      </c>
      <c r="D737" s="133">
        <v>1958</v>
      </c>
      <c r="E737" s="135" t="s">
        <v>7</v>
      </c>
      <c r="F737" s="136" t="s">
        <v>635</v>
      </c>
      <c r="G737" s="136" t="s">
        <v>636</v>
      </c>
      <c r="H737" s="135" t="s">
        <v>266</v>
      </c>
      <c r="I737" s="132" t="s">
        <v>146</v>
      </c>
    </row>
    <row r="738" spans="1:9">
      <c r="A738" s="133">
        <v>737</v>
      </c>
      <c r="B738" s="134" t="s">
        <v>638</v>
      </c>
      <c r="C738" s="134" t="s">
        <v>637</v>
      </c>
      <c r="D738" s="133">
        <v>1976</v>
      </c>
      <c r="E738" s="135" t="s">
        <v>6</v>
      </c>
      <c r="F738" s="136" t="s">
        <v>635</v>
      </c>
      <c r="G738" s="136" t="s">
        <v>636</v>
      </c>
      <c r="H738" s="135" t="s">
        <v>283</v>
      </c>
      <c r="I738" s="132" t="s">
        <v>146</v>
      </c>
    </row>
    <row r="739" spans="1:9">
      <c r="A739" s="133">
        <v>738</v>
      </c>
      <c r="B739" s="134" t="s">
        <v>585</v>
      </c>
      <c r="C739" s="134" t="s">
        <v>292</v>
      </c>
      <c r="D739" s="133">
        <v>1973</v>
      </c>
      <c r="E739" s="135" t="s">
        <v>6</v>
      </c>
      <c r="F739" s="136" t="s">
        <v>635</v>
      </c>
      <c r="G739" s="136" t="s">
        <v>636</v>
      </c>
      <c r="H739" s="135" t="s">
        <v>283</v>
      </c>
      <c r="I739" s="132" t="s">
        <v>146</v>
      </c>
    </row>
    <row r="740" spans="1:9">
      <c r="A740" s="133">
        <v>739</v>
      </c>
      <c r="B740" s="134" t="s">
        <v>634</v>
      </c>
      <c r="C740" s="134" t="s">
        <v>361</v>
      </c>
      <c r="D740" s="133">
        <v>1965</v>
      </c>
      <c r="E740" s="135" t="s">
        <v>7</v>
      </c>
      <c r="F740" s="136" t="s">
        <v>629</v>
      </c>
      <c r="G740" s="136" t="s">
        <v>630</v>
      </c>
      <c r="H740" s="135" t="s">
        <v>217</v>
      </c>
      <c r="I740" s="132" t="s">
        <v>146</v>
      </c>
    </row>
    <row r="741" spans="1:9">
      <c r="A741" s="133">
        <v>740</v>
      </c>
      <c r="B741" s="134" t="s">
        <v>633</v>
      </c>
      <c r="C741" s="134" t="s">
        <v>267</v>
      </c>
      <c r="D741" s="133">
        <v>1956</v>
      </c>
      <c r="E741" s="135" t="s">
        <v>7</v>
      </c>
      <c r="F741" s="136" t="s">
        <v>629</v>
      </c>
      <c r="G741" s="136" t="s">
        <v>630</v>
      </c>
      <c r="H741" s="135" t="s">
        <v>199</v>
      </c>
      <c r="I741" s="132" t="s">
        <v>146</v>
      </c>
    </row>
    <row r="742" spans="1:9">
      <c r="A742" s="133">
        <v>741</v>
      </c>
      <c r="B742" s="134" t="s">
        <v>632</v>
      </c>
      <c r="C742" s="134" t="s">
        <v>631</v>
      </c>
      <c r="D742" s="133">
        <v>1951</v>
      </c>
      <c r="E742" s="135" t="s">
        <v>7</v>
      </c>
      <c r="F742" s="136" t="s">
        <v>629</v>
      </c>
      <c r="G742" s="136" t="s">
        <v>630</v>
      </c>
      <c r="H742" s="135" t="s">
        <v>269</v>
      </c>
      <c r="I742" s="132" t="s">
        <v>146</v>
      </c>
    </row>
    <row r="743" spans="1:9">
      <c r="A743" s="133">
        <v>742</v>
      </c>
      <c r="B743" s="134" t="s">
        <v>628</v>
      </c>
      <c r="C743" s="134" t="s">
        <v>627</v>
      </c>
      <c r="D743" s="133">
        <v>1962</v>
      </c>
      <c r="E743" s="135" t="s">
        <v>6</v>
      </c>
      <c r="F743" s="136" t="s">
        <v>619</v>
      </c>
      <c r="G743" s="136" t="s">
        <v>620</v>
      </c>
      <c r="H743" s="135" t="s">
        <v>209</v>
      </c>
      <c r="I743" s="132" t="s">
        <v>146</v>
      </c>
    </row>
    <row r="744" spans="1:9">
      <c r="A744" s="133">
        <v>743</v>
      </c>
      <c r="B744" s="134" t="s">
        <v>626</v>
      </c>
      <c r="C744" s="134" t="s">
        <v>625</v>
      </c>
      <c r="D744" s="133">
        <v>1949</v>
      </c>
      <c r="E744" s="135" t="s">
        <v>7</v>
      </c>
      <c r="F744" s="136" t="s">
        <v>619</v>
      </c>
      <c r="G744" s="136" t="s">
        <v>620</v>
      </c>
      <c r="H744" s="135" t="s">
        <v>269</v>
      </c>
      <c r="I744" s="132" t="s">
        <v>146</v>
      </c>
    </row>
    <row r="745" spans="1:9">
      <c r="A745" s="133">
        <v>744</v>
      </c>
      <c r="B745" s="134" t="s">
        <v>624</v>
      </c>
      <c r="C745" s="134" t="s">
        <v>623</v>
      </c>
      <c r="D745" s="133">
        <v>1953</v>
      </c>
      <c r="E745" s="135" t="s">
        <v>7</v>
      </c>
      <c r="F745" s="136" t="s">
        <v>619</v>
      </c>
      <c r="G745" s="136" t="s">
        <v>620</v>
      </c>
      <c r="H745" s="135" t="s">
        <v>199</v>
      </c>
      <c r="I745" s="132" t="s">
        <v>146</v>
      </c>
    </row>
    <row r="746" spans="1:9">
      <c r="A746" s="133">
        <v>745</v>
      </c>
      <c r="B746" s="134" t="s">
        <v>622</v>
      </c>
      <c r="C746" s="134" t="s">
        <v>621</v>
      </c>
      <c r="D746" s="133">
        <v>1960</v>
      </c>
      <c r="E746" s="135" t="s">
        <v>6</v>
      </c>
      <c r="F746" s="136" t="s">
        <v>619</v>
      </c>
      <c r="G746" s="136" t="s">
        <v>620</v>
      </c>
      <c r="H746" s="135" t="s">
        <v>209</v>
      </c>
      <c r="I746" s="132" t="s">
        <v>146</v>
      </c>
    </row>
    <row r="747" spans="1:9">
      <c r="A747" s="133">
        <v>746</v>
      </c>
      <c r="B747" s="134" t="s">
        <v>618</v>
      </c>
      <c r="C747" s="134" t="s">
        <v>393</v>
      </c>
      <c r="D747" s="133">
        <v>1964</v>
      </c>
      <c r="E747" s="135" t="s">
        <v>6</v>
      </c>
      <c r="F747" s="136" t="s">
        <v>608</v>
      </c>
      <c r="G747" s="136" t="s">
        <v>609</v>
      </c>
      <c r="H747" s="135" t="s">
        <v>214</v>
      </c>
      <c r="I747" s="132" t="s">
        <v>146</v>
      </c>
    </row>
    <row r="748" spans="1:9">
      <c r="A748" s="133">
        <v>747</v>
      </c>
      <c r="B748" s="134" t="s">
        <v>617</v>
      </c>
      <c r="C748" s="134" t="s">
        <v>325</v>
      </c>
      <c r="D748" s="133">
        <v>1945</v>
      </c>
      <c r="E748" s="135" t="s">
        <v>7</v>
      </c>
      <c r="F748" s="136" t="s">
        <v>608</v>
      </c>
      <c r="G748" s="136" t="s">
        <v>609</v>
      </c>
      <c r="H748" s="135" t="s">
        <v>522</v>
      </c>
      <c r="I748" s="132" t="s">
        <v>146</v>
      </c>
    </row>
    <row r="749" spans="1:9">
      <c r="A749" s="133">
        <v>748</v>
      </c>
      <c r="B749" s="134" t="s">
        <v>323</v>
      </c>
      <c r="C749" s="134" t="s">
        <v>373</v>
      </c>
      <c r="D749" s="133">
        <v>1966</v>
      </c>
      <c r="E749" s="135" t="s">
        <v>7</v>
      </c>
      <c r="F749" s="136" t="s">
        <v>608</v>
      </c>
      <c r="G749" s="136" t="s">
        <v>609</v>
      </c>
      <c r="H749" s="135" t="s">
        <v>217</v>
      </c>
      <c r="I749" s="132" t="s">
        <v>146</v>
      </c>
    </row>
    <row r="750" spans="1:9">
      <c r="A750" s="133">
        <v>749</v>
      </c>
      <c r="B750" s="134" t="s">
        <v>616</v>
      </c>
      <c r="C750" s="134" t="s">
        <v>413</v>
      </c>
      <c r="D750" s="133">
        <v>1969</v>
      </c>
      <c r="E750" s="135" t="s">
        <v>7</v>
      </c>
      <c r="F750" s="136" t="s">
        <v>608</v>
      </c>
      <c r="G750" s="136" t="s">
        <v>609</v>
      </c>
      <c r="H750" s="135" t="s">
        <v>333</v>
      </c>
      <c r="I750" s="132" t="s">
        <v>146</v>
      </c>
    </row>
    <row r="751" spans="1:9">
      <c r="A751" s="133">
        <v>750</v>
      </c>
      <c r="B751" s="134" t="s">
        <v>615</v>
      </c>
      <c r="C751" s="134" t="s">
        <v>614</v>
      </c>
      <c r="D751" s="133">
        <v>1963</v>
      </c>
      <c r="E751" s="135" t="s">
        <v>7</v>
      </c>
      <c r="F751" s="136" t="s">
        <v>608</v>
      </c>
      <c r="G751" s="136" t="s">
        <v>609</v>
      </c>
      <c r="H751" s="135" t="s">
        <v>217</v>
      </c>
      <c r="I751" s="132" t="s">
        <v>146</v>
      </c>
    </row>
    <row r="752" spans="1:9">
      <c r="A752" s="133">
        <v>751</v>
      </c>
      <c r="B752" s="134" t="s">
        <v>613</v>
      </c>
      <c r="C752" s="134" t="s">
        <v>195</v>
      </c>
      <c r="D752" s="133">
        <v>1942</v>
      </c>
      <c r="E752" s="135" t="s">
        <v>7</v>
      </c>
      <c r="F752" s="136" t="s">
        <v>608</v>
      </c>
      <c r="G752" s="136" t="s">
        <v>609</v>
      </c>
      <c r="H752" s="135" t="s">
        <v>612</v>
      </c>
      <c r="I752" s="132" t="s">
        <v>146</v>
      </c>
    </row>
    <row r="753" spans="1:9">
      <c r="A753" s="133">
        <v>752</v>
      </c>
      <c r="B753" s="134" t="s">
        <v>611</v>
      </c>
      <c r="C753" s="134" t="s">
        <v>243</v>
      </c>
      <c r="D753" s="133">
        <v>1977</v>
      </c>
      <c r="E753" s="135" t="s">
        <v>7</v>
      </c>
      <c r="F753" s="136" t="s">
        <v>608</v>
      </c>
      <c r="G753" s="136" t="s">
        <v>609</v>
      </c>
      <c r="H753" s="135" t="s">
        <v>426</v>
      </c>
      <c r="I753" s="132" t="s">
        <v>146</v>
      </c>
    </row>
    <row r="754" spans="1:9">
      <c r="A754" s="133">
        <v>753</v>
      </c>
      <c r="B754" s="134" t="s">
        <v>396</v>
      </c>
      <c r="C754" s="134" t="s">
        <v>610</v>
      </c>
      <c r="D754" s="133">
        <v>1958</v>
      </c>
      <c r="E754" s="135" t="s">
        <v>6</v>
      </c>
      <c r="F754" s="136" t="s">
        <v>608</v>
      </c>
      <c r="G754" s="136" t="s">
        <v>609</v>
      </c>
      <c r="H754" s="135" t="s">
        <v>209</v>
      </c>
      <c r="I754" s="132" t="s">
        <v>146</v>
      </c>
    </row>
    <row r="755" spans="1:9">
      <c r="A755" s="133">
        <v>754</v>
      </c>
      <c r="B755" s="134" t="s">
        <v>607</v>
      </c>
      <c r="C755" s="134" t="s">
        <v>383</v>
      </c>
      <c r="D755" s="133">
        <v>1959</v>
      </c>
      <c r="E755" s="135" t="s">
        <v>7</v>
      </c>
      <c r="F755" s="136" t="s">
        <v>605</v>
      </c>
      <c r="G755" s="136" t="s">
        <v>606</v>
      </c>
      <c r="H755" s="135" t="s">
        <v>266</v>
      </c>
      <c r="I755" s="132" t="s">
        <v>146</v>
      </c>
    </row>
    <row r="756" spans="1:9">
      <c r="A756" s="133">
        <v>755</v>
      </c>
      <c r="B756" s="134" t="s">
        <v>604</v>
      </c>
      <c r="C756" s="134" t="s">
        <v>603</v>
      </c>
      <c r="D756" s="133">
        <v>2004</v>
      </c>
      <c r="E756" s="135" t="s">
        <v>6</v>
      </c>
      <c r="F756" s="136" t="s">
        <v>578</v>
      </c>
      <c r="G756" s="136" t="s">
        <v>579</v>
      </c>
      <c r="H756" s="135" t="s">
        <v>602</v>
      </c>
      <c r="I756" s="132" t="s">
        <v>146</v>
      </c>
    </row>
    <row r="757" spans="1:9">
      <c r="A757" s="133">
        <v>756</v>
      </c>
      <c r="B757" s="134" t="s">
        <v>601</v>
      </c>
      <c r="C757" s="134" t="s">
        <v>600</v>
      </c>
      <c r="D757" s="133">
        <v>2010</v>
      </c>
      <c r="E757" s="135" t="s">
        <v>7</v>
      </c>
      <c r="F757" s="136" t="s">
        <v>578</v>
      </c>
      <c r="G757" s="136" t="s">
        <v>579</v>
      </c>
      <c r="H757" s="135" t="s">
        <v>194</v>
      </c>
      <c r="I757" s="132" t="s">
        <v>146</v>
      </c>
    </row>
    <row r="758" spans="1:9">
      <c r="A758" s="133">
        <v>757</v>
      </c>
      <c r="B758" s="134" t="s">
        <v>599</v>
      </c>
      <c r="C758" s="134" t="s">
        <v>234</v>
      </c>
      <c r="D758" s="133">
        <v>2002</v>
      </c>
      <c r="E758" s="135" t="s">
        <v>7</v>
      </c>
      <c r="F758" s="136" t="s">
        <v>578</v>
      </c>
      <c r="G758" s="136" t="s">
        <v>579</v>
      </c>
      <c r="H758" s="135" t="s">
        <v>140</v>
      </c>
      <c r="I758" s="132" t="s">
        <v>146</v>
      </c>
    </row>
    <row r="759" spans="1:9">
      <c r="A759" s="133">
        <v>758</v>
      </c>
      <c r="B759" s="134" t="s">
        <v>598</v>
      </c>
      <c r="C759" s="134" t="s">
        <v>200</v>
      </c>
      <c r="D759" s="133">
        <v>2003</v>
      </c>
      <c r="E759" s="135" t="s">
        <v>7</v>
      </c>
      <c r="F759" s="136" t="s">
        <v>578</v>
      </c>
      <c r="G759" s="136" t="s">
        <v>579</v>
      </c>
      <c r="H759" s="135" t="s">
        <v>140</v>
      </c>
      <c r="I759" s="132" t="s">
        <v>146</v>
      </c>
    </row>
    <row r="760" spans="1:9">
      <c r="A760" s="133">
        <v>759</v>
      </c>
      <c r="B760" s="134" t="s">
        <v>597</v>
      </c>
      <c r="C760" s="134" t="s">
        <v>236</v>
      </c>
      <c r="D760" s="133">
        <v>1984</v>
      </c>
      <c r="E760" s="135" t="s">
        <v>7</v>
      </c>
      <c r="F760" s="136" t="s">
        <v>578</v>
      </c>
      <c r="G760" s="136" t="s">
        <v>579</v>
      </c>
      <c r="H760" s="135" t="s">
        <v>360</v>
      </c>
      <c r="I760" s="132" t="s">
        <v>146</v>
      </c>
    </row>
    <row r="761" spans="1:9">
      <c r="A761" s="133">
        <v>760</v>
      </c>
      <c r="B761" s="134" t="s">
        <v>596</v>
      </c>
      <c r="C761" s="134" t="s">
        <v>595</v>
      </c>
      <c r="D761" s="133">
        <v>2010</v>
      </c>
      <c r="E761" s="135" t="s">
        <v>6</v>
      </c>
      <c r="F761" s="136" t="s">
        <v>578</v>
      </c>
      <c r="G761" s="136" t="s">
        <v>579</v>
      </c>
      <c r="H761" s="135" t="s">
        <v>279</v>
      </c>
      <c r="I761" s="132" t="s">
        <v>146</v>
      </c>
    </row>
    <row r="762" spans="1:9">
      <c r="A762" s="133">
        <v>761</v>
      </c>
      <c r="B762" s="134" t="s">
        <v>594</v>
      </c>
      <c r="C762" s="134" t="s">
        <v>413</v>
      </c>
      <c r="D762" s="133">
        <v>2009</v>
      </c>
      <c r="E762" s="135" t="s">
        <v>7</v>
      </c>
      <c r="F762" s="136" t="s">
        <v>578</v>
      </c>
      <c r="G762" s="136" t="s">
        <v>579</v>
      </c>
      <c r="H762" s="135" t="s">
        <v>204</v>
      </c>
      <c r="I762" s="132" t="s">
        <v>146</v>
      </c>
    </row>
    <row r="763" spans="1:9">
      <c r="A763" s="133">
        <v>762</v>
      </c>
      <c r="B763" s="134" t="s">
        <v>593</v>
      </c>
      <c r="C763" s="134" t="s">
        <v>592</v>
      </c>
      <c r="D763" s="133">
        <v>2009</v>
      </c>
      <c r="E763" s="135" t="s">
        <v>6</v>
      </c>
      <c r="F763" s="136" t="s">
        <v>578</v>
      </c>
      <c r="G763" s="136" t="s">
        <v>579</v>
      </c>
      <c r="H763" s="135" t="s">
        <v>310</v>
      </c>
      <c r="I763" s="132" t="s">
        <v>146</v>
      </c>
    </row>
    <row r="764" spans="1:9">
      <c r="A764" s="133">
        <v>763</v>
      </c>
      <c r="B764" s="134" t="s">
        <v>591</v>
      </c>
      <c r="C764" s="134" t="s">
        <v>239</v>
      </c>
      <c r="D764" s="133">
        <v>2010</v>
      </c>
      <c r="E764" s="135" t="s">
        <v>7</v>
      </c>
      <c r="F764" s="136" t="s">
        <v>578</v>
      </c>
      <c r="G764" s="136" t="s">
        <v>579</v>
      </c>
      <c r="H764" s="135" t="s">
        <v>194</v>
      </c>
      <c r="I764" s="132" t="s">
        <v>146</v>
      </c>
    </row>
    <row r="765" spans="1:9">
      <c r="A765" s="133">
        <v>764</v>
      </c>
      <c r="B765" s="134" t="s">
        <v>590</v>
      </c>
      <c r="C765" s="134" t="s">
        <v>589</v>
      </c>
      <c r="D765" s="133">
        <v>2010</v>
      </c>
      <c r="E765" s="135" t="s">
        <v>7</v>
      </c>
      <c r="F765" s="136" t="s">
        <v>578</v>
      </c>
      <c r="G765" s="136" t="s">
        <v>579</v>
      </c>
      <c r="H765" s="135" t="s">
        <v>194</v>
      </c>
      <c r="I765" s="132" t="s">
        <v>146</v>
      </c>
    </row>
    <row r="766" spans="1:9">
      <c r="A766" s="133">
        <v>765</v>
      </c>
      <c r="B766" s="134" t="s">
        <v>587</v>
      </c>
      <c r="C766" s="134" t="s">
        <v>588</v>
      </c>
      <c r="D766" s="133">
        <v>2005</v>
      </c>
      <c r="E766" s="135" t="s">
        <v>6</v>
      </c>
      <c r="F766" s="136" t="s">
        <v>578</v>
      </c>
      <c r="G766" s="136" t="s">
        <v>579</v>
      </c>
      <c r="H766" s="135" t="s">
        <v>252</v>
      </c>
      <c r="I766" s="132" t="s">
        <v>146</v>
      </c>
    </row>
    <row r="767" spans="1:9">
      <c r="A767" s="133">
        <v>766</v>
      </c>
      <c r="B767" s="134" t="s">
        <v>587</v>
      </c>
      <c r="C767" s="134" t="s">
        <v>586</v>
      </c>
      <c r="D767" s="133">
        <v>2005</v>
      </c>
      <c r="E767" s="135" t="s">
        <v>6</v>
      </c>
      <c r="F767" s="136" t="s">
        <v>578</v>
      </c>
      <c r="G767" s="136" t="s">
        <v>579</v>
      </c>
      <c r="H767" s="135" t="s">
        <v>252</v>
      </c>
      <c r="I767" s="132" t="s">
        <v>146</v>
      </c>
    </row>
    <row r="768" spans="1:9">
      <c r="A768" s="133">
        <v>767</v>
      </c>
      <c r="B768" s="134" t="s">
        <v>585</v>
      </c>
      <c r="C768" s="134" t="s">
        <v>584</v>
      </c>
      <c r="D768" s="133">
        <v>2003</v>
      </c>
      <c r="E768" s="135" t="s">
        <v>6</v>
      </c>
      <c r="F768" s="136" t="s">
        <v>578</v>
      </c>
      <c r="G768" s="136" t="s">
        <v>579</v>
      </c>
      <c r="H768" s="135" t="s">
        <v>130</v>
      </c>
      <c r="I768" s="132" t="s">
        <v>146</v>
      </c>
    </row>
    <row r="769" spans="1:9">
      <c r="A769" s="133">
        <v>768</v>
      </c>
      <c r="B769" s="134" t="s">
        <v>583</v>
      </c>
      <c r="C769" s="134" t="s">
        <v>218</v>
      </c>
      <c r="D769" s="133">
        <v>2001</v>
      </c>
      <c r="E769" s="135" t="s">
        <v>7</v>
      </c>
      <c r="F769" s="136" t="s">
        <v>578</v>
      </c>
      <c r="G769" s="136" t="s">
        <v>579</v>
      </c>
      <c r="H769" s="135" t="s">
        <v>346</v>
      </c>
      <c r="I769" s="132" t="s">
        <v>146</v>
      </c>
    </row>
    <row r="770" spans="1:9">
      <c r="A770" s="133">
        <v>769</v>
      </c>
      <c r="B770" s="134" t="s">
        <v>582</v>
      </c>
      <c r="C770" s="134" t="s">
        <v>581</v>
      </c>
      <c r="D770" s="133">
        <v>2004</v>
      </c>
      <c r="E770" s="135" t="s">
        <v>7</v>
      </c>
      <c r="F770" s="136" t="s">
        <v>578</v>
      </c>
      <c r="G770" s="136" t="s">
        <v>579</v>
      </c>
      <c r="H770" s="135" t="s">
        <v>247</v>
      </c>
      <c r="I770" s="132" t="s">
        <v>146</v>
      </c>
    </row>
    <row r="771" spans="1:9">
      <c r="A771" s="133">
        <v>770</v>
      </c>
      <c r="B771" s="134" t="s">
        <v>580</v>
      </c>
      <c r="C771" s="134" t="s">
        <v>295</v>
      </c>
      <c r="D771" s="133">
        <v>2001</v>
      </c>
      <c r="E771" s="135" t="s">
        <v>6</v>
      </c>
      <c r="F771" s="136" t="s">
        <v>578</v>
      </c>
      <c r="G771" s="136" t="s">
        <v>579</v>
      </c>
      <c r="H771" s="135" t="s">
        <v>392</v>
      </c>
      <c r="I771" s="132" t="s">
        <v>146</v>
      </c>
    </row>
    <row r="772" spans="1:9">
      <c r="A772" s="133">
        <v>771</v>
      </c>
      <c r="B772" s="134" t="s">
        <v>577</v>
      </c>
      <c r="C772" s="134" t="s">
        <v>366</v>
      </c>
      <c r="D772" s="133">
        <v>1982</v>
      </c>
      <c r="E772" s="135" t="s">
        <v>7</v>
      </c>
      <c r="F772" s="136" t="s">
        <v>575</v>
      </c>
      <c r="G772" s="136" t="s">
        <v>576</v>
      </c>
      <c r="H772" s="135" t="s">
        <v>226</v>
      </c>
      <c r="I772" s="132" t="s">
        <v>146</v>
      </c>
    </row>
    <row r="773" spans="1:9">
      <c r="A773" s="133">
        <v>772</v>
      </c>
      <c r="B773" s="134" t="s">
        <v>574</v>
      </c>
      <c r="C773" s="134" t="s">
        <v>573</v>
      </c>
      <c r="D773" s="133">
        <v>1954</v>
      </c>
      <c r="E773" s="135" t="s">
        <v>7</v>
      </c>
      <c r="F773" s="136" t="s">
        <v>562</v>
      </c>
      <c r="G773" s="136" t="s">
        <v>563</v>
      </c>
      <c r="H773" s="135" t="s">
        <v>199</v>
      </c>
      <c r="I773" s="132" t="s">
        <v>146</v>
      </c>
    </row>
    <row r="774" spans="1:9">
      <c r="A774" s="133">
        <v>773</v>
      </c>
      <c r="B774" s="134" t="s">
        <v>572</v>
      </c>
      <c r="C774" s="134" t="s">
        <v>571</v>
      </c>
      <c r="D774" s="133">
        <v>1944</v>
      </c>
      <c r="E774" s="135" t="s">
        <v>7</v>
      </c>
      <c r="F774" s="136" t="s">
        <v>562</v>
      </c>
      <c r="G774" s="136" t="s">
        <v>563</v>
      </c>
      <c r="H774" s="135" t="s">
        <v>522</v>
      </c>
      <c r="I774" s="132" t="s">
        <v>146</v>
      </c>
    </row>
    <row r="775" spans="1:9">
      <c r="A775" s="133">
        <v>774</v>
      </c>
      <c r="B775" s="134" t="s">
        <v>570</v>
      </c>
      <c r="C775" s="134" t="s">
        <v>569</v>
      </c>
      <c r="D775" s="133">
        <v>1979</v>
      </c>
      <c r="E775" s="135" t="s">
        <v>6</v>
      </c>
      <c r="F775" s="136" t="s">
        <v>562</v>
      </c>
      <c r="G775" s="136" t="s">
        <v>563</v>
      </c>
      <c r="H775" s="135" t="s">
        <v>275</v>
      </c>
      <c r="I775" s="132" t="s">
        <v>146</v>
      </c>
    </row>
    <row r="776" spans="1:9">
      <c r="A776" s="133">
        <v>775</v>
      </c>
      <c r="B776" s="134" t="s">
        <v>568</v>
      </c>
      <c r="C776" s="134" t="s">
        <v>567</v>
      </c>
      <c r="D776" s="133">
        <v>1962</v>
      </c>
      <c r="E776" s="135" t="s">
        <v>6</v>
      </c>
      <c r="F776" s="136" t="s">
        <v>562</v>
      </c>
      <c r="G776" s="136" t="s">
        <v>563</v>
      </c>
      <c r="H776" s="135" t="s">
        <v>209</v>
      </c>
      <c r="I776" s="132" t="s">
        <v>146</v>
      </c>
    </row>
    <row r="777" spans="1:9">
      <c r="A777" s="133">
        <v>776</v>
      </c>
      <c r="B777" s="134" t="s">
        <v>566</v>
      </c>
      <c r="C777" s="134" t="s">
        <v>375</v>
      </c>
      <c r="D777" s="133">
        <v>1954</v>
      </c>
      <c r="E777" s="135" t="s">
        <v>7</v>
      </c>
      <c r="F777" s="136" t="s">
        <v>562</v>
      </c>
      <c r="G777" s="136" t="s">
        <v>563</v>
      </c>
      <c r="H777" s="135" t="s">
        <v>199</v>
      </c>
      <c r="I777" s="132" t="s">
        <v>146</v>
      </c>
    </row>
    <row r="778" spans="1:9">
      <c r="A778" s="133">
        <v>777</v>
      </c>
      <c r="B778" s="134" t="s">
        <v>565</v>
      </c>
      <c r="C778" s="134" t="s">
        <v>564</v>
      </c>
      <c r="D778" s="133">
        <v>1961</v>
      </c>
      <c r="E778" s="135" t="s">
        <v>7</v>
      </c>
      <c r="F778" s="136" t="s">
        <v>562</v>
      </c>
      <c r="G778" s="136" t="s">
        <v>563</v>
      </c>
      <c r="H778" s="135" t="s">
        <v>266</v>
      </c>
      <c r="I778" s="132" t="s">
        <v>146</v>
      </c>
    </row>
    <row r="779" spans="1:9">
      <c r="A779" s="133">
        <v>778</v>
      </c>
      <c r="B779" s="134" t="s">
        <v>561</v>
      </c>
      <c r="C779" s="134" t="s">
        <v>560</v>
      </c>
      <c r="D779" s="133">
        <v>1950</v>
      </c>
      <c r="E779" s="135" t="s">
        <v>6</v>
      </c>
      <c r="F779" s="136" t="s">
        <v>554</v>
      </c>
      <c r="G779" s="136" t="s">
        <v>555</v>
      </c>
      <c r="H779" s="135" t="s">
        <v>559</v>
      </c>
      <c r="I779" s="132" t="s">
        <v>146</v>
      </c>
    </row>
    <row r="780" spans="1:9">
      <c r="A780" s="133">
        <v>779</v>
      </c>
      <c r="B780" s="134" t="s">
        <v>558</v>
      </c>
      <c r="C780" s="134" t="s">
        <v>361</v>
      </c>
      <c r="D780" s="133">
        <v>1946</v>
      </c>
      <c r="E780" s="135" t="s">
        <v>7</v>
      </c>
      <c r="F780" s="136" t="s">
        <v>554</v>
      </c>
      <c r="G780" s="136" t="s">
        <v>555</v>
      </c>
      <c r="H780" s="135" t="s">
        <v>522</v>
      </c>
      <c r="I780" s="132" t="s">
        <v>146</v>
      </c>
    </row>
    <row r="781" spans="1:9">
      <c r="A781" s="133">
        <v>780</v>
      </c>
      <c r="B781" s="134" t="s">
        <v>557</v>
      </c>
      <c r="C781" s="134" t="s">
        <v>267</v>
      </c>
      <c r="D781" s="133">
        <v>1949</v>
      </c>
      <c r="E781" s="135" t="s">
        <v>7</v>
      </c>
      <c r="F781" s="136" t="s">
        <v>554</v>
      </c>
      <c r="G781" s="136" t="s">
        <v>555</v>
      </c>
      <c r="H781" s="135" t="s">
        <v>269</v>
      </c>
      <c r="I781" s="132" t="s">
        <v>146</v>
      </c>
    </row>
    <row r="782" spans="1:9">
      <c r="A782" s="133">
        <v>781</v>
      </c>
      <c r="B782" s="134" t="s">
        <v>556</v>
      </c>
      <c r="C782" s="134" t="s">
        <v>236</v>
      </c>
      <c r="D782" s="133">
        <v>1950</v>
      </c>
      <c r="E782" s="135" t="s">
        <v>7</v>
      </c>
      <c r="F782" s="136" t="s">
        <v>554</v>
      </c>
      <c r="G782" s="136" t="s">
        <v>555</v>
      </c>
      <c r="H782" s="135" t="s">
        <v>269</v>
      </c>
      <c r="I782" s="132" t="s">
        <v>146</v>
      </c>
    </row>
    <row r="783" spans="1:9">
      <c r="A783" s="133">
        <v>782</v>
      </c>
      <c r="B783" s="134" t="s">
        <v>389</v>
      </c>
      <c r="C783" s="134" t="s">
        <v>267</v>
      </c>
      <c r="D783" s="133">
        <v>1951</v>
      </c>
      <c r="E783" s="135" t="s">
        <v>7</v>
      </c>
      <c r="F783" s="136" t="s">
        <v>554</v>
      </c>
      <c r="G783" s="136" t="s">
        <v>555</v>
      </c>
      <c r="H783" s="135" t="s">
        <v>269</v>
      </c>
      <c r="I783" s="132" t="s">
        <v>146</v>
      </c>
    </row>
    <row r="784" spans="1:9">
      <c r="A784" s="133">
        <v>783</v>
      </c>
      <c r="B784" s="134" t="s">
        <v>553</v>
      </c>
      <c r="C784" s="134" t="s">
        <v>195</v>
      </c>
      <c r="D784" s="133">
        <v>2005</v>
      </c>
      <c r="E784" s="135" t="s">
        <v>7</v>
      </c>
      <c r="F784" s="136" t="s">
        <v>544</v>
      </c>
      <c r="G784" s="136" t="s">
        <v>545</v>
      </c>
      <c r="H784" s="135" t="s">
        <v>306</v>
      </c>
      <c r="I784" s="132" t="s">
        <v>146</v>
      </c>
    </row>
    <row r="785" spans="1:9">
      <c r="A785" s="133">
        <v>784</v>
      </c>
      <c r="B785" s="134" t="s">
        <v>553</v>
      </c>
      <c r="C785" s="134" t="s">
        <v>552</v>
      </c>
      <c r="D785" s="133">
        <v>2003</v>
      </c>
      <c r="E785" s="135" t="s">
        <v>7</v>
      </c>
      <c r="F785" s="136" t="s">
        <v>544</v>
      </c>
      <c r="G785" s="136" t="s">
        <v>545</v>
      </c>
      <c r="H785" s="135" t="s">
        <v>140</v>
      </c>
      <c r="I785" s="132" t="s">
        <v>146</v>
      </c>
    </row>
    <row r="786" spans="1:9">
      <c r="A786" s="133">
        <v>785</v>
      </c>
      <c r="B786" s="134" t="s">
        <v>551</v>
      </c>
      <c r="C786" s="134" t="s">
        <v>417</v>
      </c>
      <c r="D786" s="133">
        <v>2009</v>
      </c>
      <c r="E786" s="135" t="s">
        <v>7</v>
      </c>
      <c r="F786" s="136" t="s">
        <v>544</v>
      </c>
      <c r="G786" s="136" t="s">
        <v>545</v>
      </c>
      <c r="H786" s="135" t="s">
        <v>204</v>
      </c>
      <c r="I786" s="132" t="s">
        <v>146</v>
      </c>
    </row>
    <row r="787" spans="1:9">
      <c r="A787" s="133">
        <v>786</v>
      </c>
      <c r="B787" s="134" t="s">
        <v>550</v>
      </c>
      <c r="C787" s="134" t="s">
        <v>549</v>
      </c>
      <c r="D787" s="133">
        <v>2005</v>
      </c>
      <c r="E787" s="135" t="s">
        <v>7</v>
      </c>
      <c r="F787" s="136" t="s">
        <v>544</v>
      </c>
      <c r="G787" s="136" t="s">
        <v>545</v>
      </c>
      <c r="H787" s="135" t="s">
        <v>306</v>
      </c>
      <c r="I787" s="132" t="s">
        <v>146</v>
      </c>
    </row>
    <row r="788" spans="1:9">
      <c r="A788" s="133">
        <v>787</v>
      </c>
      <c r="B788" s="134" t="s">
        <v>548</v>
      </c>
      <c r="C788" s="134" t="s">
        <v>547</v>
      </c>
      <c r="D788" s="133">
        <v>2000</v>
      </c>
      <c r="E788" s="135" t="s">
        <v>7</v>
      </c>
      <c r="F788" s="136" t="s">
        <v>544</v>
      </c>
      <c r="G788" s="136" t="s">
        <v>545</v>
      </c>
      <c r="H788" s="135" t="s">
        <v>346</v>
      </c>
      <c r="I788" s="132" t="s">
        <v>146</v>
      </c>
    </row>
    <row r="789" spans="1:9">
      <c r="A789" s="133">
        <v>788</v>
      </c>
      <c r="B789" s="134" t="s">
        <v>546</v>
      </c>
      <c r="C789" s="134" t="s">
        <v>218</v>
      </c>
      <c r="D789" s="133">
        <v>2005</v>
      </c>
      <c r="E789" s="135" t="s">
        <v>7</v>
      </c>
      <c r="F789" s="136" t="s">
        <v>544</v>
      </c>
      <c r="G789" s="136" t="s">
        <v>545</v>
      </c>
      <c r="H789" s="135" t="s">
        <v>306</v>
      </c>
      <c r="I789" s="132" t="s">
        <v>146</v>
      </c>
    </row>
    <row r="790" spans="1:9">
      <c r="A790" s="133">
        <v>789</v>
      </c>
      <c r="B790" s="134" t="s">
        <v>543</v>
      </c>
      <c r="C790" s="134" t="s">
        <v>542</v>
      </c>
      <c r="D790" s="133">
        <v>2003</v>
      </c>
      <c r="E790" s="135" t="s">
        <v>7</v>
      </c>
      <c r="F790" s="136" t="s">
        <v>531</v>
      </c>
      <c r="G790" s="136" t="s">
        <v>532</v>
      </c>
      <c r="H790" s="135" t="s">
        <v>140</v>
      </c>
      <c r="I790" s="132" t="s">
        <v>146</v>
      </c>
    </row>
    <row r="791" spans="1:9">
      <c r="A791" s="133">
        <v>790</v>
      </c>
      <c r="B791" s="134" t="s">
        <v>541</v>
      </c>
      <c r="C791" s="134" t="s">
        <v>383</v>
      </c>
      <c r="D791" s="133">
        <v>2002</v>
      </c>
      <c r="E791" s="135" t="s">
        <v>7</v>
      </c>
      <c r="F791" s="136" t="s">
        <v>531</v>
      </c>
      <c r="G791" s="136" t="s">
        <v>532</v>
      </c>
      <c r="H791" s="135" t="s">
        <v>140</v>
      </c>
      <c r="I791" s="132" t="s">
        <v>146</v>
      </c>
    </row>
    <row r="792" spans="1:9">
      <c r="A792" s="133">
        <v>791</v>
      </c>
      <c r="B792" s="134" t="s">
        <v>540</v>
      </c>
      <c r="C792" s="134" t="s">
        <v>539</v>
      </c>
      <c r="D792" s="133">
        <v>2003</v>
      </c>
      <c r="E792" s="135" t="s">
        <v>7</v>
      </c>
      <c r="F792" s="136" t="s">
        <v>531</v>
      </c>
      <c r="G792" s="136" t="s">
        <v>532</v>
      </c>
      <c r="H792" s="135" t="s">
        <v>140</v>
      </c>
      <c r="I792" s="132" t="s">
        <v>146</v>
      </c>
    </row>
    <row r="793" spans="1:9">
      <c r="A793" s="133">
        <v>792</v>
      </c>
      <c r="B793" s="134" t="s">
        <v>538</v>
      </c>
      <c r="C793" s="134" t="s">
        <v>493</v>
      </c>
      <c r="D793" s="133">
        <v>2003</v>
      </c>
      <c r="E793" s="135" t="s">
        <v>7</v>
      </c>
      <c r="F793" s="136" t="s">
        <v>531</v>
      </c>
      <c r="G793" s="136" t="s">
        <v>532</v>
      </c>
      <c r="H793" s="135" t="s">
        <v>140</v>
      </c>
      <c r="I793" s="132" t="s">
        <v>146</v>
      </c>
    </row>
    <row r="794" spans="1:9">
      <c r="A794" s="133">
        <v>793</v>
      </c>
      <c r="B794" s="134" t="s">
        <v>537</v>
      </c>
      <c r="C794" s="134" t="s">
        <v>234</v>
      </c>
      <c r="D794" s="133">
        <v>2003</v>
      </c>
      <c r="E794" s="135" t="s">
        <v>7</v>
      </c>
      <c r="F794" s="136" t="s">
        <v>531</v>
      </c>
      <c r="G794" s="136" t="s">
        <v>532</v>
      </c>
      <c r="H794" s="135" t="s">
        <v>140</v>
      </c>
      <c r="I794" s="132" t="s">
        <v>146</v>
      </c>
    </row>
    <row r="795" spans="1:9">
      <c r="A795" s="133">
        <v>794</v>
      </c>
      <c r="B795" s="134" t="s">
        <v>536</v>
      </c>
      <c r="C795" s="134" t="s">
        <v>535</v>
      </c>
      <c r="D795" s="133">
        <v>2003</v>
      </c>
      <c r="E795" s="135" t="s">
        <v>6</v>
      </c>
      <c r="F795" s="136" t="s">
        <v>531</v>
      </c>
      <c r="G795" s="136" t="s">
        <v>532</v>
      </c>
      <c r="H795" s="135" t="s">
        <v>130</v>
      </c>
      <c r="I795" s="132" t="s">
        <v>146</v>
      </c>
    </row>
    <row r="796" spans="1:9">
      <c r="A796" s="133">
        <v>795</v>
      </c>
      <c r="B796" s="134" t="s">
        <v>534</v>
      </c>
      <c r="C796" s="134" t="s">
        <v>533</v>
      </c>
      <c r="D796" s="133">
        <v>2006</v>
      </c>
      <c r="E796" s="135" t="s">
        <v>6</v>
      </c>
      <c r="F796" s="136" t="s">
        <v>531</v>
      </c>
      <c r="G796" s="136" t="s">
        <v>532</v>
      </c>
      <c r="H796" s="135" t="s">
        <v>257</v>
      </c>
      <c r="I796" s="132" t="s">
        <v>146</v>
      </c>
    </row>
    <row r="797" spans="1:9">
      <c r="A797" s="133">
        <v>796</v>
      </c>
      <c r="B797" s="134" t="s">
        <v>530</v>
      </c>
      <c r="C797" s="134" t="s">
        <v>529</v>
      </c>
      <c r="D797" s="133">
        <v>1953</v>
      </c>
      <c r="E797" s="135" t="s">
        <v>6</v>
      </c>
      <c r="F797" s="136" t="s">
        <v>506</v>
      </c>
      <c r="G797" s="136" t="s">
        <v>507</v>
      </c>
      <c r="H797" s="135" t="s">
        <v>528</v>
      </c>
      <c r="I797" s="132" t="s">
        <v>146</v>
      </c>
    </row>
    <row r="798" spans="1:9">
      <c r="A798" s="133">
        <v>797</v>
      </c>
      <c r="B798" s="134" t="s">
        <v>527</v>
      </c>
      <c r="C798" s="134" t="s">
        <v>526</v>
      </c>
      <c r="D798" s="133">
        <v>1959</v>
      </c>
      <c r="E798" s="135" t="s">
        <v>6</v>
      </c>
      <c r="F798" s="136" t="s">
        <v>506</v>
      </c>
      <c r="G798" s="136" t="s">
        <v>507</v>
      </c>
      <c r="H798" s="135" t="s">
        <v>209</v>
      </c>
      <c r="I798" s="132" t="s">
        <v>146</v>
      </c>
    </row>
    <row r="799" spans="1:9">
      <c r="A799" s="133">
        <v>798</v>
      </c>
      <c r="B799" s="134" t="s">
        <v>525</v>
      </c>
      <c r="C799" s="134" t="s">
        <v>383</v>
      </c>
      <c r="D799" s="133">
        <v>2009</v>
      </c>
      <c r="E799" s="135" t="s">
        <v>7</v>
      </c>
      <c r="F799" s="136" t="s">
        <v>506</v>
      </c>
      <c r="G799" s="136" t="s">
        <v>507</v>
      </c>
      <c r="H799" s="135" t="s">
        <v>204</v>
      </c>
      <c r="I799" s="132" t="s">
        <v>146</v>
      </c>
    </row>
    <row r="800" spans="1:9">
      <c r="A800" s="133">
        <v>799</v>
      </c>
      <c r="B800" s="134" t="s">
        <v>525</v>
      </c>
      <c r="C800" s="134" t="s">
        <v>410</v>
      </c>
      <c r="D800" s="133">
        <v>2011</v>
      </c>
      <c r="E800" s="135" t="s">
        <v>6</v>
      </c>
      <c r="F800" s="136" t="s">
        <v>506</v>
      </c>
      <c r="G800" s="136" t="s">
        <v>507</v>
      </c>
      <c r="H800" s="135" t="s">
        <v>279</v>
      </c>
      <c r="I800" s="132" t="s">
        <v>146</v>
      </c>
    </row>
    <row r="801" spans="1:9">
      <c r="A801" s="133">
        <v>800</v>
      </c>
      <c r="B801" s="134" t="s">
        <v>524</v>
      </c>
      <c r="C801" s="134" t="s">
        <v>523</v>
      </c>
      <c r="D801" s="133">
        <v>1946</v>
      </c>
      <c r="E801" s="135" t="s">
        <v>7</v>
      </c>
      <c r="F801" s="136" t="s">
        <v>506</v>
      </c>
      <c r="G801" s="136" t="s">
        <v>507</v>
      </c>
      <c r="H801" s="135" t="s">
        <v>522</v>
      </c>
      <c r="I801" s="132" t="s">
        <v>146</v>
      </c>
    </row>
    <row r="802" spans="1:9">
      <c r="A802" s="133">
        <v>801</v>
      </c>
      <c r="B802" s="134" t="s">
        <v>521</v>
      </c>
      <c r="C802" s="134" t="s">
        <v>520</v>
      </c>
      <c r="D802" s="133">
        <v>1966</v>
      </c>
      <c r="E802" s="135" t="s">
        <v>6</v>
      </c>
      <c r="F802" s="136" t="s">
        <v>506</v>
      </c>
      <c r="G802" s="136" t="s">
        <v>507</v>
      </c>
      <c r="H802" s="135" t="s">
        <v>214</v>
      </c>
      <c r="I802" s="132" t="s">
        <v>146</v>
      </c>
    </row>
    <row r="803" spans="1:9">
      <c r="A803" s="133">
        <v>802</v>
      </c>
      <c r="B803" s="134" t="s">
        <v>518</v>
      </c>
      <c r="C803" s="134" t="s">
        <v>519</v>
      </c>
      <c r="D803" s="133">
        <v>2009</v>
      </c>
      <c r="E803" s="135" t="s">
        <v>6</v>
      </c>
      <c r="F803" s="136" t="s">
        <v>506</v>
      </c>
      <c r="G803" s="136" t="s">
        <v>507</v>
      </c>
      <c r="H803" s="135" t="s">
        <v>310</v>
      </c>
      <c r="I803" s="132" t="s">
        <v>146</v>
      </c>
    </row>
    <row r="804" spans="1:9">
      <c r="A804" s="133">
        <v>803</v>
      </c>
      <c r="B804" s="134" t="s">
        <v>518</v>
      </c>
      <c r="C804" s="134" t="s">
        <v>517</v>
      </c>
      <c r="D804" s="133">
        <v>2006</v>
      </c>
      <c r="E804" s="135" t="s">
        <v>6</v>
      </c>
      <c r="F804" s="136" t="s">
        <v>506</v>
      </c>
      <c r="G804" s="136" t="s">
        <v>507</v>
      </c>
      <c r="H804" s="135" t="s">
        <v>257</v>
      </c>
      <c r="I804" s="132" t="s">
        <v>146</v>
      </c>
    </row>
    <row r="805" spans="1:9">
      <c r="A805" s="133">
        <v>804</v>
      </c>
      <c r="B805" s="134" t="s">
        <v>516</v>
      </c>
      <c r="C805" s="134" t="s">
        <v>361</v>
      </c>
      <c r="D805" s="133">
        <v>1951</v>
      </c>
      <c r="E805" s="135" t="s">
        <v>7</v>
      </c>
      <c r="F805" s="136" t="s">
        <v>506</v>
      </c>
      <c r="G805" s="136" t="s">
        <v>507</v>
      </c>
      <c r="H805" s="135" t="s">
        <v>269</v>
      </c>
      <c r="I805" s="132" t="s">
        <v>146</v>
      </c>
    </row>
    <row r="806" spans="1:9">
      <c r="A806" s="133">
        <v>805</v>
      </c>
      <c r="B806" s="134" t="s">
        <v>515</v>
      </c>
      <c r="C806" s="134" t="s">
        <v>514</v>
      </c>
      <c r="D806" s="133">
        <v>1954</v>
      </c>
      <c r="E806" s="135" t="s">
        <v>7</v>
      </c>
      <c r="F806" s="136" t="s">
        <v>506</v>
      </c>
      <c r="G806" s="136" t="s">
        <v>507</v>
      </c>
      <c r="H806" s="135" t="s">
        <v>199</v>
      </c>
      <c r="I806" s="132" t="s">
        <v>146</v>
      </c>
    </row>
    <row r="807" spans="1:9">
      <c r="A807" s="133">
        <v>806</v>
      </c>
      <c r="B807" s="134" t="s">
        <v>512</v>
      </c>
      <c r="C807" s="134" t="s">
        <v>513</v>
      </c>
      <c r="D807" s="133">
        <v>1974</v>
      </c>
      <c r="E807" s="135" t="s">
        <v>6</v>
      </c>
      <c r="F807" s="136" t="s">
        <v>506</v>
      </c>
      <c r="G807" s="136" t="s">
        <v>507</v>
      </c>
      <c r="H807" s="135" t="s">
        <v>283</v>
      </c>
      <c r="I807" s="132" t="s">
        <v>146</v>
      </c>
    </row>
    <row r="808" spans="1:9">
      <c r="A808" s="133">
        <v>807</v>
      </c>
      <c r="B808" s="134" t="s">
        <v>512</v>
      </c>
      <c r="C808" s="134" t="s">
        <v>511</v>
      </c>
      <c r="D808" s="133">
        <v>1966</v>
      </c>
      <c r="E808" s="135" t="s">
        <v>7</v>
      </c>
      <c r="F808" s="136" t="s">
        <v>506</v>
      </c>
      <c r="G808" s="136" t="s">
        <v>507</v>
      </c>
      <c r="H808" s="135" t="s">
        <v>217</v>
      </c>
      <c r="I808" s="132" t="s">
        <v>146</v>
      </c>
    </row>
    <row r="809" spans="1:9">
      <c r="A809" s="133">
        <v>808</v>
      </c>
      <c r="B809" s="134" t="s">
        <v>372</v>
      </c>
      <c r="C809" s="134" t="s">
        <v>510</v>
      </c>
      <c r="D809" s="133">
        <v>1952</v>
      </c>
      <c r="E809" s="135" t="s">
        <v>7</v>
      </c>
      <c r="F809" s="136" t="s">
        <v>506</v>
      </c>
      <c r="G809" s="136" t="s">
        <v>507</v>
      </c>
      <c r="H809" s="135" t="s">
        <v>269</v>
      </c>
      <c r="I809" s="132" t="s">
        <v>146</v>
      </c>
    </row>
    <row r="810" spans="1:9">
      <c r="A810" s="133">
        <v>809</v>
      </c>
      <c r="B810" s="134" t="s">
        <v>509</v>
      </c>
      <c r="C810" s="134" t="s">
        <v>508</v>
      </c>
      <c r="D810" s="133">
        <v>1960</v>
      </c>
      <c r="E810" s="135" t="s">
        <v>7</v>
      </c>
      <c r="F810" s="136" t="s">
        <v>506</v>
      </c>
      <c r="G810" s="136" t="s">
        <v>507</v>
      </c>
      <c r="H810" s="135" t="s">
        <v>266</v>
      </c>
      <c r="I810" s="132" t="s">
        <v>146</v>
      </c>
    </row>
    <row r="811" spans="1:9">
      <c r="A811" s="133">
        <v>810</v>
      </c>
      <c r="B811" s="134" t="s">
        <v>505</v>
      </c>
      <c r="C811" s="134" t="s">
        <v>347</v>
      </c>
      <c r="D811" s="133">
        <v>2003</v>
      </c>
      <c r="E811" s="135" t="s">
        <v>7</v>
      </c>
      <c r="F811" s="136" t="s">
        <v>437</v>
      </c>
      <c r="G811" s="136" t="s">
        <v>438</v>
      </c>
      <c r="H811" s="135" t="s">
        <v>140</v>
      </c>
      <c r="I811" s="132" t="s">
        <v>146</v>
      </c>
    </row>
    <row r="812" spans="1:9">
      <c r="A812" s="133">
        <v>811</v>
      </c>
      <c r="B812" s="134" t="s">
        <v>503</v>
      </c>
      <c r="C812" s="134" t="s">
        <v>504</v>
      </c>
      <c r="D812" s="133">
        <v>2005</v>
      </c>
      <c r="E812" s="135" t="s">
        <v>6</v>
      </c>
      <c r="F812" s="136" t="s">
        <v>437</v>
      </c>
      <c r="G812" s="136" t="s">
        <v>438</v>
      </c>
      <c r="H812" s="135" t="s">
        <v>252</v>
      </c>
      <c r="I812" s="132" t="s">
        <v>146</v>
      </c>
    </row>
    <row r="813" spans="1:9">
      <c r="A813" s="133">
        <v>812</v>
      </c>
      <c r="B813" s="134" t="s">
        <v>503</v>
      </c>
      <c r="C813" s="134" t="s">
        <v>502</v>
      </c>
      <c r="D813" s="133">
        <v>2009</v>
      </c>
      <c r="E813" s="135" t="s">
        <v>6</v>
      </c>
      <c r="F813" s="136" t="s">
        <v>437</v>
      </c>
      <c r="G813" s="136" t="s">
        <v>438</v>
      </c>
      <c r="H813" s="135" t="s">
        <v>310</v>
      </c>
      <c r="I813" s="132" t="s">
        <v>146</v>
      </c>
    </row>
    <row r="814" spans="1:9">
      <c r="A814" s="133">
        <v>813</v>
      </c>
      <c r="B814" s="134" t="s">
        <v>500</v>
      </c>
      <c r="C814" s="134" t="s">
        <v>501</v>
      </c>
      <c r="D814" s="133">
        <v>2007</v>
      </c>
      <c r="E814" s="135" t="s">
        <v>7</v>
      </c>
      <c r="F814" s="136" t="s">
        <v>437</v>
      </c>
      <c r="G814" s="136" t="s">
        <v>438</v>
      </c>
      <c r="H814" s="135" t="s">
        <v>233</v>
      </c>
      <c r="I814" s="132" t="s">
        <v>146</v>
      </c>
    </row>
    <row r="815" spans="1:9">
      <c r="A815" s="133">
        <v>814</v>
      </c>
      <c r="B815" s="134" t="s">
        <v>500</v>
      </c>
      <c r="C815" s="134" t="s">
        <v>499</v>
      </c>
      <c r="D815" s="133">
        <v>2010</v>
      </c>
      <c r="E815" s="135" t="s">
        <v>7</v>
      </c>
      <c r="F815" s="136" t="s">
        <v>437</v>
      </c>
      <c r="G815" s="136" t="s">
        <v>438</v>
      </c>
      <c r="H815" s="135" t="s">
        <v>194</v>
      </c>
      <c r="I815" s="132" t="s">
        <v>146</v>
      </c>
    </row>
    <row r="816" spans="1:9">
      <c r="A816" s="133">
        <v>815</v>
      </c>
      <c r="B816" s="134" t="s">
        <v>498</v>
      </c>
      <c r="C816" s="134" t="s">
        <v>417</v>
      </c>
      <c r="D816" s="133">
        <v>2002</v>
      </c>
      <c r="E816" s="135" t="s">
        <v>7</v>
      </c>
      <c r="F816" s="136" t="s">
        <v>437</v>
      </c>
      <c r="G816" s="136" t="s">
        <v>438</v>
      </c>
      <c r="H816" s="135" t="s">
        <v>140</v>
      </c>
      <c r="I816" s="132" t="s">
        <v>146</v>
      </c>
    </row>
    <row r="817" spans="1:9">
      <c r="A817" s="133">
        <v>816</v>
      </c>
      <c r="B817" s="134" t="s">
        <v>498</v>
      </c>
      <c r="C817" s="134" t="s">
        <v>497</v>
      </c>
      <c r="D817" s="133">
        <v>1995</v>
      </c>
      <c r="E817" s="135" t="s">
        <v>7</v>
      </c>
      <c r="F817" s="136" t="s">
        <v>437</v>
      </c>
      <c r="G817" s="136" t="s">
        <v>438</v>
      </c>
      <c r="H817" s="135" t="s">
        <v>324</v>
      </c>
      <c r="I817" s="132" t="s">
        <v>146</v>
      </c>
    </row>
    <row r="818" spans="1:9">
      <c r="A818" s="133">
        <v>817</v>
      </c>
      <c r="B818" s="134" t="s">
        <v>496</v>
      </c>
      <c r="C818" s="134" t="s">
        <v>417</v>
      </c>
      <c r="D818" s="133">
        <v>2009</v>
      </c>
      <c r="E818" s="135" t="s">
        <v>7</v>
      </c>
      <c r="F818" s="136" t="s">
        <v>437</v>
      </c>
      <c r="G818" s="136" t="s">
        <v>438</v>
      </c>
      <c r="H818" s="135" t="s">
        <v>204</v>
      </c>
      <c r="I818" s="132" t="s">
        <v>146</v>
      </c>
    </row>
    <row r="819" spans="1:9">
      <c r="A819" s="133">
        <v>818</v>
      </c>
      <c r="B819" s="134" t="s">
        <v>495</v>
      </c>
      <c r="C819" s="134" t="s">
        <v>361</v>
      </c>
      <c r="D819" s="133">
        <v>1958</v>
      </c>
      <c r="E819" s="135" t="s">
        <v>7</v>
      </c>
      <c r="F819" s="136" t="s">
        <v>437</v>
      </c>
      <c r="G819" s="136" t="s">
        <v>438</v>
      </c>
      <c r="H819" s="135" t="s">
        <v>266</v>
      </c>
      <c r="I819" s="132" t="s">
        <v>146</v>
      </c>
    </row>
    <row r="820" spans="1:9">
      <c r="A820" s="133">
        <v>819</v>
      </c>
      <c r="B820" s="134" t="s">
        <v>494</v>
      </c>
      <c r="C820" s="134" t="s">
        <v>493</v>
      </c>
      <c r="D820" s="133">
        <v>2004</v>
      </c>
      <c r="E820" s="135" t="s">
        <v>7</v>
      </c>
      <c r="F820" s="136" t="s">
        <v>437</v>
      </c>
      <c r="G820" s="136" t="s">
        <v>438</v>
      </c>
      <c r="H820" s="135" t="s">
        <v>247</v>
      </c>
      <c r="I820" s="132" t="s">
        <v>146</v>
      </c>
    </row>
    <row r="821" spans="1:9">
      <c r="A821" s="133">
        <v>820</v>
      </c>
      <c r="B821" s="134" t="s">
        <v>492</v>
      </c>
      <c r="C821" s="134" t="s">
        <v>491</v>
      </c>
      <c r="D821" s="133">
        <v>2006</v>
      </c>
      <c r="E821" s="135" t="s">
        <v>6</v>
      </c>
      <c r="F821" s="136" t="s">
        <v>437</v>
      </c>
      <c r="G821" s="136" t="s">
        <v>438</v>
      </c>
      <c r="H821" s="135" t="s">
        <v>257</v>
      </c>
      <c r="I821" s="132" t="s">
        <v>146</v>
      </c>
    </row>
    <row r="822" spans="1:9">
      <c r="A822" s="133">
        <v>821</v>
      </c>
      <c r="B822" s="134" t="s">
        <v>490</v>
      </c>
      <c r="C822" s="134" t="s">
        <v>456</v>
      </c>
      <c r="D822" s="133">
        <v>2006</v>
      </c>
      <c r="E822" s="135" t="s">
        <v>6</v>
      </c>
      <c r="F822" s="136" t="s">
        <v>437</v>
      </c>
      <c r="G822" s="136" t="s">
        <v>438</v>
      </c>
      <c r="H822" s="135" t="s">
        <v>257</v>
      </c>
      <c r="I822" s="132" t="s">
        <v>146</v>
      </c>
    </row>
    <row r="823" spans="1:9">
      <c r="A823" s="133">
        <v>822</v>
      </c>
      <c r="B823" s="134" t="s">
        <v>489</v>
      </c>
      <c r="C823" s="134" t="s">
        <v>420</v>
      </c>
      <c r="D823" s="133">
        <v>2007</v>
      </c>
      <c r="E823" s="135" t="s">
        <v>6</v>
      </c>
      <c r="F823" s="136" t="s">
        <v>437</v>
      </c>
      <c r="G823" s="136" t="s">
        <v>438</v>
      </c>
      <c r="H823" s="135" t="s">
        <v>257</v>
      </c>
      <c r="I823" s="132" t="s">
        <v>146</v>
      </c>
    </row>
    <row r="824" spans="1:9">
      <c r="A824" s="133">
        <v>823</v>
      </c>
      <c r="B824" s="134" t="s">
        <v>488</v>
      </c>
      <c r="C824" s="134" t="s">
        <v>487</v>
      </c>
      <c r="D824" s="133">
        <v>2008</v>
      </c>
      <c r="E824" s="135" t="s">
        <v>7</v>
      </c>
      <c r="F824" s="136" t="s">
        <v>437</v>
      </c>
      <c r="G824" s="136" t="s">
        <v>438</v>
      </c>
      <c r="H824" s="135" t="s">
        <v>204</v>
      </c>
      <c r="I824" s="132" t="s">
        <v>146</v>
      </c>
    </row>
    <row r="825" spans="1:9">
      <c r="A825" s="133">
        <v>824</v>
      </c>
      <c r="B825" s="134" t="s">
        <v>486</v>
      </c>
      <c r="C825" s="134" t="s">
        <v>485</v>
      </c>
      <c r="D825" s="133">
        <v>2003</v>
      </c>
      <c r="E825" s="135" t="s">
        <v>7</v>
      </c>
      <c r="F825" s="136" t="s">
        <v>437</v>
      </c>
      <c r="G825" s="136" t="s">
        <v>438</v>
      </c>
      <c r="H825" s="135" t="s">
        <v>140</v>
      </c>
      <c r="I825" s="132" t="s">
        <v>146</v>
      </c>
    </row>
    <row r="826" spans="1:9">
      <c r="A826" s="133">
        <v>825</v>
      </c>
      <c r="B826" s="134" t="s">
        <v>484</v>
      </c>
      <c r="C826" s="134" t="s">
        <v>248</v>
      </c>
      <c r="D826" s="133">
        <v>2002</v>
      </c>
      <c r="E826" s="135" t="s">
        <v>7</v>
      </c>
      <c r="F826" s="136" t="s">
        <v>437</v>
      </c>
      <c r="G826" s="136" t="s">
        <v>438</v>
      </c>
      <c r="H826" s="135" t="s">
        <v>140</v>
      </c>
      <c r="I826" s="132" t="s">
        <v>146</v>
      </c>
    </row>
    <row r="827" spans="1:9">
      <c r="A827" s="133">
        <v>826</v>
      </c>
      <c r="B827" s="134" t="s">
        <v>483</v>
      </c>
      <c r="C827" s="134" t="s">
        <v>482</v>
      </c>
      <c r="D827" s="133">
        <v>2005</v>
      </c>
      <c r="E827" s="135" t="s">
        <v>6</v>
      </c>
      <c r="F827" s="136" t="s">
        <v>437</v>
      </c>
      <c r="G827" s="136" t="s">
        <v>438</v>
      </c>
      <c r="H827" s="135" t="s">
        <v>252</v>
      </c>
      <c r="I827" s="132" t="s">
        <v>146</v>
      </c>
    </row>
    <row r="828" spans="1:9">
      <c r="A828" s="133">
        <v>827</v>
      </c>
      <c r="B828" s="134" t="s">
        <v>481</v>
      </c>
      <c r="C828" s="134" t="s">
        <v>480</v>
      </c>
      <c r="D828" s="133">
        <v>2004</v>
      </c>
      <c r="E828" s="135" t="s">
        <v>7</v>
      </c>
      <c r="F828" s="136" t="s">
        <v>437</v>
      </c>
      <c r="G828" s="136" t="s">
        <v>438</v>
      </c>
      <c r="H828" s="135" t="s">
        <v>247</v>
      </c>
      <c r="I828" s="132" t="s">
        <v>146</v>
      </c>
    </row>
    <row r="829" spans="1:9">
      <c r="A829" s="133">
        <v>828</v>
      </c>
      <c r="B829" s="134" t="s">
        <v>479</v>
      </c>
      <c r="C829" s="134" t="s">
        <v>339</v>
      </c>
      <c r="D829" s="133">
        <v>2007</v>
      </c>
      <c r="E829" s="135" t="s">
        <v>7</v>
      </c>
      <c r="F829" s="136" t="s">
        <v>437</v>
      </c>
      <c r="G829" s="136" t="s">
        <v>438</v>
      </c>
      <c r="H829" s="135" t="s">
        <v>233</v>
      </c>
      <c r="I829" s="132" t="s">
        <v>146</v>
      </c>
    </row>
    <row r="830" spans="1:9">
      <c r="A830" s="133">
        <v>829</v>
      </c>
      <c r="B830" s="134" t="s">
        <v>477</v>
      </c>
      <c r="C830" s="134" t="s">
        <v>478</v>
      </c>
      <c r="D830" s="133">
        <v>1980</v>
      </c>
      <c r="E830" s="135" t="s">
        <v>7</v>
      </c>
      <c r="F830" s="136" t="s">
        <v>437</v>
      </c>
      <c r="G830" s="136" t="s">
        <v>438</v>
      </c>
      <c r="H830" s="135" t="s">
        <v>226</v>
      </c>
      <c r="I830" s="132" t="s">
        <v>146</v>
      </c>
    </row>
    <row r="831" spans="1:9">
      <c r="A831" s="133">
        <v>830</v>
      </c>
      <c r="B831" s="134" t="s">
        <v>477</v>
      </c>
      <c r="C831" s="134" t="s">
        <v>250</v>
      </c>
      <c r="D831" s="133">
        <v>2009</v>
      </c>
      <c r="E831" s="135" t="s">
        <v>7</v>
      </c>
      <c r="F831" s="136" t="s">
        <v>437</v>
      </c>
      <c r="G831" s="136" t="s">
        <v>438</v>
      </c>
      <c r="H831" s="135" t="s">
        <v>204</v>
      </c>
      <c r="I831" s="132" t="s">
        <v>146</v>
      </c>
    </row>
    <row r="832" spans="1:9">
      <c r="A832" s="133">
        <v>831</v>
      </c>
      <c r="B832" s="134" t="s">
        <v>476</v>
      </c>
      <c r="C832" s="134" t="s">
        <v>475</v>
      </c>
      <c r="D832" s="133">
        <v>2006</v>
      </c>
      <c r="E832" s="135" t="s">
        <v>6</v>
      </c>
      <c r="F832" s="136" t="s">
        <v>437</v>
      </c>
      <c r="G832" s="136" t="s">
        <v>438</v>
      </c>
      <c r="H832" s="135" t="s">
        <v>257</v>
      </c>
      <c r="I832" s="132" t="s">
        <v>146</v>
      </c>
    </row>
    <row r="833" spans="1:9">
      <c r="A833" s="133">
        <v>832</v>
      </c>
      <c r="B833" s="134" t="s">
        <v>474</v>
      </c>
      <c r="C833" s="134" t="s">
        <v>473</v>
      </c>
      <c r="D833" s="133">
        <v>2005</v>
      </c>
      <c r="E833" s="135" t="s">
        <v>6</v>
      </c>
      <c r="F833" s="136" t="s">
        <v>437</v>
      </c>
      <c r="G833" s="136" t="s">
        <v>438</v>
      </c>
      <c r="H833" s="135" t="s">
        <v>252</v>
      </c>
      <c r="I833" s="132" t="s">
        <v>146</v>
      </c>
    </row>
    <row r="834" spans="1:9">
      <c r="A834" s="133">
        <v>833</v>
      </c>
      <c r="B834" s="134" t="s">
        <v>472</v>
      </c>
      <c r="C834" s="134" t="s">
        <v>471</v>
      </c>
      <c r="D834" s="133">
        <v>2006</v>
      </c>
      <c r="E834" s="135" t="s">
        <v>6</v>
      </c>
      <c r="F834" s="136" t="s">
        <v>437</v>
      </c>
      <c r="G834" s="136" t="s">
        <v>438</v>
      </c>
      <c r="H834" s="135" t="s">
        <v>257</v>
      </c>
      <c r="I834" s="132" t="s">
        <v>146</v>
      </c>
    </row>
    <row r="835" spans="1:9">
      <c r="A835" s="133">
        <v>834</v>
      </c>
      <c r="B835" s="134" t="s">
        <v>470</v>
      </c>
      <c r="C835" s="134" t="s">
        <v>339</v>
      </c>
      <c r="D835" s="133">
        <v>2003</v>
      </c>
      <c r="E835" s="135" t="s">
        <v>7</v>
      </c>
      <c r="F835" s="136" t="s">
        <v>437</v>
      </c>
      <c r="G835" s="136" t="s">
        <v>438</v>
      </c>
      <c r="H835" s="135" t="s">
        <v>140</v>
      </c>
      <c r="I835" s="132" t="s">
        <v>146</v>
      </c>
    </row>
    <row r="836" spans="1:9">
      <c r="A836" s="133">
        <v>835</v>
      </c>
      <c r="B836" s="134" t="s">
        <v>469</v>
      </c>
      <c r="C836" s="134" t="s">
        <v>243</v>
      </c>
      <c r="D836" s="133">
        <v>2008</v>
      </c>
      <c r="E836" s="135" t="s">
        <v>7</v>
      </c>
      <c r="F836" s="136" t="s">
        <v>437</v>
      </c>
      <c r="G836" s="136" t="s">
        <v>438</v>
      </c>
      <c r="H836" s="135" t="s">
        <v>204</v>
      </c>
      <c r="I836" s="132" t="s">
        <v>146</v>
      </c>
    </row>
    <row r="837" spans="1:9">
      <c r="A837" s="133">
        <v>836</v>
      </c>
      <c r="B837" s="134" t="s">
        <v>468</v>
      </c>
      <c r="C837" s="134" t="s">
        <v>467</v>
      </c>
      <c r="D837" s="133">
        <v>2004</v>
      </c>
      <c r="E837" s="135" t="s">
        <v>7</v>
      </c>
      <c r="F837" s="136" t="s">
        <v>437</v>
      </c>
      <c r="G837" s="136" t="s">
        <v>438</v>
      </c>
      <c r="H837" s="135" t="s">
        <v>247</v>
      </c>
      <c r="I837" s="132" t="s">
        <v>146</v>
      </c>
    </row>
    <row r="838" spans="1:9">
      <c r="A838" s="133">
        <v>837</v>
      </c>
      <c r="B838" s="134" t="s">
        <v>466</v>
      </c>
      <c r="C838" s="134" t="s">
        <v>325</v>
      </c>
      <c r="D838" s="133">
        <v>1966</v>
      </c>
      <c r="E838" s="135" t="s">
        <v>7</v>
      </c>
      <c r="F838" s="136" t="s">
        <v>437</v>
      </c>
      <c r="G838" s="136" t="s">
        <v>438</v>
      </c>
      <c r="H838" s="135" t="s">
        <v>217</v>
      </c>
      <c r="I838" s="132" t="s">
        <v>146</v>
      </c>
    </row>
    <row r="839" spans="1:9">
      <c r="A839" s="133">
        <v>838</v>
      </c>
      <c r="B839" s="134" t="s">
        <v>466</v>
      </c>
      <c r="C839" s="134" t="s">
        <v>465</v>
      </c>
      <c r="D839" s="133">
        <v>2007</v>
      </c>
      <c r="E839" s="135" t="s">
        <v>6</v>
      </c>
      <c r="F839" s="136" t="s">
        <v>437</v>
      </c>
      <c r="G839" s="136" t="s">
        <v>438</v>
      </c>
      <c r="H839" s="135" t="s">
        <v>257</v>
      </c>
      <c r="I839" s="132" t="s">
        <v>146</v>
      </c>
    </row>
    <row r="840" spans="1:9">
      <c r="A840" s="133">
        <v>839</v>
      </c>
      <c r="B840" s="134" t="s">
        <v>464</v>
      </c>
      <c r="C840" s="134" t="s">
        <v>463</v>
      </c>
      <c r="D840" s="133">
        <v>2006</v>
      </c>
      <c r="E840" s="135" t="s">
        <v>7</v>
      </c>
      <c r="F840" s="136" t="s">
        <v>437</v>
      </c>
      <c r="G840" s="136" t="s">
        <v>438</v>
      </c>
      <c r="H840" s="135" t="s">
        <v>233</v>
      </c>
      <c r="I840" s="132" t="s">
        <v>146</v>
      </c>
    </row>
    <row r="841" spans="1:9">
      <c r="A841" s="133">
        <v>840</v>
      </c>
      <c r="B841" s="134" t="s">
        <v>462</v>
      </c>
      <c r="C841" s="134" t="s">
        <v>461</v>
      </c>
      <c r="D841" s="133">
        <v>2001</v>
      </c>
      <c r="E841" s="135" t="s">
        <v>7</v>
      </c>
      <c r="F841" s="136" t="s">
        <v>437</v>
      </c>
      <c r="G841" s="136" t="s">
        <v>438</v>
      </c>
      <c r="H841" s="135" t="s">
        <v>346</v>
      </c>
      <c r="I841" s="132" t="s">
        <v>146</v>
      </c>
    </row>
    <row r="842" spans="1:9">
      <c r="A842" s="133">
        <v>841</v>
      </c>
      <c r="B842" s="134" t="s">
        <v>460</v>
      </c>
      <c r="C842" s="134" t="s">
        <v>295</v>
      </c>
      <c r="D842" s="133">
        <v>2007</v>
      </c>
      <c r="E842" s="135" t="s">
        <v>6</v>
      </c>
      <c r="F842" s="136" t="s">
        <v>437</v>
      </c>
      <c r="G842" s="136" t="s">
        <v>438</v>
      </c>
      <c r="H842" s="135" t="s">
        <v>257</v>
      </c>
      <c r="I842" s="132" t="s">
        <v>146</v>
      </c>
    </row>
    <row r="843" spans="1:9">
      <c r="A843" s="133">
        <v>842</v>
      </c>
      <c r="B843" s="134" t="s">
        <v>459</v>
      </c>
      <c r="C843" s="134" t="s">
        <v>458</v>
      </c>
      <c r="D843" s="133">
        <v>2004</v>
      </c>
      <c r="E843" s="135" t="s">
        <v>7</v>
      </c>
      <c r="F843" s="136" t="s">
        <v>437</v>
      </c>
      <c r="G843" s="136" t="s">
        <v>438</v>
      </c>
      <c r="H843" s="135" t="s">
        <v>247</v>
      </c>
      <c r="I843" s="132" t="s">
        <v>146</v>
      </c>
    </row>
    <row r="844" spans="1:9">
      <c r="A844" s="133">
        <v>843</v>
      </c>
      <c r="B844" s="134" t="s">
        <v>457</v>
      </c>
      <c r="C844" s="134" t="s">
        <v>456</v>
      </c>
      <c r="D844" s="133">
        <v>2008</v>
      </c>
      <c r="E844" s="135" t="s">
        <v>6</v>
      </c>
      <c r="F844" s="136" t="s">
        <v>437</v>
      </c>
      <c r="G844" s="136" t="s">
        <v>438</v>
      </c>
      <c r="H844" s="135" t="s">
        <v>310</v>
      </c>
      <c r="I844" s="132" t="s">
        <v>146</v>
      </c>
    </row>
    <row r="845" spans="1:9">
      <c r="A845" s="133">
        <v>844</v>
      </c>
      <c r="B845" s="134" t="s">
        <v>455</v>
      </c>
      <c r="C845" s="134" t="s">
        <v>355</v>
      </c>
      <c r="D845" s="133">
        <v>2005</v>
      </c>
      <c r="E845" s="135" t="s">
        <v>7</v>
      </c>
      <c r="F845" s="136" t="s">
        <v>437</v>
      </c>
      <c r="G845" s="136" t="s">
        <v>438</v>
      </c>
      <c r="H845" s="135" t="s">
        <v>306</v>
      </c>
      <c r="I845" s="132" t="s">
        <v>146</v>
      </c>
    </row>
    <row r="846" spans="1:9">
      <c r="A846" s="133">
        <v>845</v>
      </c>
      <c r="B846" s="134" t="s">
        <v>454</v>
      </c>
      <c r="C846" s="134" t="s">
        <v>429</v>
      </c>
      <c r="D846" s="133">
        <v>2004</v>
      </c>
      <c r="E846" s="135" t="s">
        <v>7</v>
      </c>
      <c r="F846" s="136" t="s">
        <v>437</v>
      </c>
      <c r="G846" s="136" t="s">
        <v>438</v>
      </c>
      <c r="H846" s="135" t="s">
        <v>247</v>
      </c>
      <c r="I846" s="132" t="s">
        <v>146</v>
      </c>
    </row>
    <row r="847" spans="1:9">
      <c r="A847" s="133">
        <v>846</v>
      </c>
      <c r="B847" s="134" t="s">
        <v>452</v>
      </c>
      <c r="C847" s="134" t="s">
        <v>453</v>
      </c>
      <c r="D847" s="133">
        <v>2005</v>
      </c>
      <c r="E847" s="135" t="s">
        <v>6</v>
      </c>
      <c r="F847" s="136" t="s">
        <v>437</v>
      </c>
      <c r="G847" s="136" t="s">
        <v>438</v>
      </c>
      <c r="H847" s="135" t="s">
        <v>252</v>
      </c>
      <c r="I847" s="132" t="s">
        <v>146</v>
      </c>
    </row>
    <row r="848" spans="1:9">
      <c r="A848" s="133">
        <v>847</v>
      </c>
      <c r="B848" s="134" t="s">
        <v>452</v>
      </c>
      <c r="C848" s="134" t="s">
        <v>451</v>
      </c>
      <c r="D848" s="133">
        <v>2009</v>
      </c>
      <c r="E848" s="135" t="s">
        <v>7</v>
      </c>
      <c r="F848" s="136" t="s">
        <v>437</v>
      </c>
      <c r="G848" s="136" t="s">
        <v>438</v>
      </c>
      <c r="H848" s="135" t="s">
        <v>204</v>
      </c>
      <c r="I848" s="132" t="s">
        <v>146</v>
      </c>
    </row>
    <row r="849" spans="1:9">
      <c r="A849" s="133">
        <v>848</v>
      </c>
      <c r="B849" s="134" t="s">
        <v>450</v>
      </c>
      <c r="C849" s="134" t="s">
        <v>412</v>
      </c>
      <c r="D849" s="133">
        <v>2008</v>
      </c>
      <c r="E849" s="135" t="s">
        <v>7</v>
      </c>
      <c r="F849" s="136" t="s">
        <v>437</v>
      </c>
      <c r="G849" s="136" t="s">
        <v>438</v>
      </c>
      <c r="H849" s="135" t="s">
        <v>204</v>
      </c>
      <c r="I849" s="132" t="s">
        <v>146</v>
      </c>
    </row>
    <row r="850" spans="1:9">
      <c r="A850" s="133">
        <v>849</v>
      </c>
      <c r="B850" s="134" t="s">
        <v>449</v>
      </c>
      <c r="C850" s="134" t="s">
        <v>448</v>
      </c>
      <c r="D850" s="133">
        <v>2005</v>
      </c>
      <c r="E850" s="135" t="s">
        <v>6</v>
      </c>
      <c r="F850" s="136" t="s">
        <v>437</v>
      </c>
      <c r="G850" s="136" t="s">
        <v>438</v>
      </c>
      <c r="H850" s="135" t="s">
        <v>252</v>
      </c>
      <c r="I850" s="132" t="s">
        <v>146</v>
      </c>
    </row>
    <row r="851" spans="1:9">
      <c r="A851" s="133">
        <v>850</v>
      </c>
      <c r="B851" s="134" t="s">
        <v>447</v>
      </c>
      <c r="C851" s="134" t="s">
        <v>446</v>
      </c>
      <c r="D851" s="133">
        <v>1980</v>
      </c>
      <c r="E851" s="135" t="s">
        <v>6</v>
      </c>
      <c r="F851" s="136" t="s">
        <v>437</v>
      </c>
      <c r="G851" s="136" t="s">
        <v>438</v>
      </c>
      <c r="H851" s="135" t="s">
        <v>275</v>
      </c>
      <c r="I851" s="132" t="s">
        <v>146</v>
      </c>
    </row>
    <row r="852" spans="1:9">
      <c r="A852" s="133">
        <v>851</v>
      </c>
      <c r="B852" s="134" t="s">
        <v>445</v>
      </c>
      <c r="C852" s="134" t="s">
        <v>295</v>
      </c>
      <c r="D852" s="133">
        <v>2008</v>
      </c>
      <c r="E852" s="135" t="s">
        <v>6</v>
      </c>
      <c r="F852" s="136" t="s">
        <v>437</v>
      </c>
      <c r="G852" s="136" t="s">
        <v>438</v>
      </c>
      <c r="H852" s="135" t="s">
        <v>310</v>
      </c>
      <c r="I852" s="132" t="s">
        <v>146</v>
      </c>
    </row>
    <row r="853" spans="1:9">
      <c r="A853" s="133">
        <v>852</v>
      </c>
      <c r="B853" s="134" t="s">
        <v>444</v>
      </c>
      <c r="C853" s="134" t="s">
        <v>424</v>
      </c>
      <c r="D853" s="133">
        <v>1993</v>
      </c>
      <c r="E853" s="135" t="s">
        <v>7</v>
      </c>
      <c r="F853" s="136" t="s">
        <v>437</v>
      </c>
      <c r="G853" s="136" t="s">
        <v>438</v>
      </c>
      <c r="H853" s="135" t="s">
        <v>324</v>
      </c>
      <c r="I853" s="132" t="s">
        <v>146</v>
      </c>
    </row>
    <row r="854" spans="1:9">
      <c r="A854" s="133">
        <v>853</v>
      </c>
      <c r="B854" s="134" t="s">
        <v>443</v>
      </c>
      <c r="C854" s="134" t="s">
        <v>442</v>
      </c>
      <c r="D854" s="133">
        <v>2006</v>
      </c>
      <c r="E854" s="135" t="s">
        <v>6</v>
      </c>
      <c r="F854" s="136" t="s">
        <v>437</v>
      </c>
      <c r="G854" s="136" t="s">
        <v>438</v>
      </c>
      <c r="H854" s="135" t="s">
        <v>257</v>
      </c>
      <c r="I854" s="132" t="s">
        <v>146</v>
      </c>
    </row>
    <row r="855" spans="1:9">
      <c r="A855" s="133">
        <v>854</v>
      </c>
      <c r="B855" s="134" t="s">
        <v>441</v>
      </c>
      <c r="C855" s="134" t="s">
        <v>356</v>
      </c>
      <c r="D855" s="133">
        <v>2000</v>
      </c>
      <c r="E855" s="135" t="s">
        <v>7</v>
      </c>
      <c r="F855" s="136" t="s">
        <v>437</v>
      </c>
      <c r="G855" s="136" t="s">
        <v>438</v>
      </c>
      <c r="H855" s="135" t="s">
        <v>346</v>
      </c>
      <c r="I855" s="132" t="s">
        <v>146</v>
      </c>
    </row>
    <row r="856" spans="1:9">
      <c r="A856" s="133">
        <v>855</v>
      </c>
      <c r="B856" s="134" t="s">
        <v>196</v>
      </c>
      <c r="C856" s="134" t="s">
        <v>417</v>
      </c>
      <c r="D856" s="133">
        <v>2006</v>
      </c>
      <c r="E856" s="135" t="s">
        <v>7</v>
      </c>
      <c r="F856" s="136" t="s">
        <v>437</v>
      </c>
      <c r="G856" s="136" t="s">
        <v>438</v>
      </c>
      <c r="H856" s="135" t="s">
        <v>233</v>
      </c>
      <c r="I856" s="132" t="s">
        <v>146</v>
      </c>
    </row>
    <row r="857" spans="1:9">
      <c r="A857" s="133">
        <v>856</v>
      </c>
      <c r="B857" s="134" t="s">
        <v>440</v>
      </c>
      <c r="C857" s="134" t="s">
        <v>439</v>
      </c>
      <c r="D857" s="133">
        <v>1963</v>
      </c>
      <c r="E857" s="135" t="s">
        <v>6</v>
      </c>
      <c r="F857" s="136" t="s">
        <v>437</v>
      </c>
      <c r="G857" s="136" t="s">
        <v>438</v>
      </c>
      <c r="H857" s="135" t="s">
        <v>214</v>
      </c>
      <c r="I857" s="132" t="s">
        <v>146</v>
      </c>
    </row>
    <row r="858" spans="1:9">
      <c r="A858" s="133">
        <v>857</v>
      </c>
      <c r="B858" s="134" t="s">
        <v>436</v>
      </c>
      <c r="C858" s="134" t="s">
        <v>435</v>
      </c>
      <c r="D858" s="133">
        <v>1964</v>
      </c>
      <c r="E858" s="135" t="s">
        <v>7</v>
      </c>
      <c r="F858" s="136" t="s">
        <v>431</v>
      </c>
      <c r="G858" s="136" t="s">
        <v>34</v>
      </c>
      <c r="H858" s="135" t="s">
        <v>217</v>
      </c>
      <c r="I858" s="132" t="s">
        <v>146</v>
      </c>
    </row>
    <row r="859" spans="1:9">
      <c r="A859" s="133">
        <v>858</v>
      </c>
      <c r="B859" s="134" t="s">
        <v>434</v>
      </c>
      <c r="C859" s="134" t="s">
        <v>433</v>
      </c>
      <c r="D859" s="133">
        <v>1960</v>
      </c>
      <c r="E859" s="135" t="s">
        <v>7</v>
      </c>
      <c r="F859" s="136" t="s">
        <v>431</v>
      </c>
      <c r="G859" s="136" t="s">
        <v>34</v>
      </c>
      <c r="H859" s="135" t="s">
        <v>266</v>
      </c>
      <c r="I859" s="132" t="s">
        <v>146</v>
      </c>
    </row>
    <row r="860" spans="1:9">
      <c r="A860" s="133">
        <v>859</v>
      </c>
      <c r="B860" s="134" t="s">
        <v>432</v>
      </c>
      <c r="C860" s="134" t="s">
        <v>361</v>
      </c>
      <c r="D860" s="133">
        <v>1973</v>
      </c>
      <c r="E860" s="135" t="s">
        <v>7</v>
      </c>
      <c r="F860" s="136" t="s">
        <v>431</v>
      </c>
      <c r="G860" s="136" t="s">
        <v>34</v>
      </c>
      <c r="H860" s="135" t="s">
        <v>426</v>
      </c>
      <c r="I860" s="132" t="s">
        <v>146</v>
      </c>
    </row>
    <row r="861" spans="1:9">
      <c r="A861" s="133">
        <v>860</v>
      </c>
      <c r="B861" s="134" t="s">
        <v>430</v>
      </c>
      <c r="C861" s="134" t="s">
        <v>429</v>
      </c>
      <c r="D861" s="133">
        <v>2005</v>
      </c>
      <c r="E861" s="135" t="s">
        <v>7</v>
      </c>
      <c r="F861" s="136" t="s">
        <v>382</v>
      </c>
      <c r="G861" s="136" t="s">
        <v>35</v>
      </c>
      <c r="H861" s="135" t="s">
        <v>306</v>
      </c>
      <c r="I861" s="132" t="s">
        <v>146</v>
      </c>
    </row>
    <row r="862" spans="1:9">
      <c r="A862" s="133">
        <v>861</v>
      </c>
      <c r="B862" s="134" t="s">
        <v>428</v>
      </c>
      <c r="C862" s="134" t="s">
        <v>339</v>
      </c>
      <c r="D862" s="133">
        <v>2008</v>
      </c>
      <c r="E862" s="135" t="s">
        <v>7</v>
      </c>
      <c r="F862" s="136" t="s">
        <v>382</v>
      </c>
      <c r="G862" s="136" t="s">
        <v>35</v>
      </c>
      <c r="H862" s="135" t="s">
        <v>204</v>
      </c>
      <c r="I862" s="132" t="s">
        <v>146</v>
      </c>
    </row>
    <row r="863" spans="1:9">
      <c r="A863" s="133">
        <v>862</v>
      </c>
      <c r="B863" s="134" t="s">
        <v>428</v>
      </c>
      <c r="C863" s="134" t="s">
        <v>427</v>
      </c>
      <c r="D863" s="133">
        <v>1974</v>
      </c>
      <c r="E863" s="135" t="s">
        <v>7</v>
      </c>
      <c r="F863" s="136" t="s">
        <v>382</v>
      </c>
      <c r="G863" s="136" t="s">
        <v>35</v>
      </c>
      <c r="H863" s="135" t="s">
        <v>426</v>
      </c>
      <c r="I863" s="132" t="s">
        <v>146</v>
      </c>
    </row>
    <row r="864" spans="1:9">
      <c r="A864" s="133">
        <v>863</v>
      </c>
      <c r="B864" s="134" t="s">
        <v>425</v>
      </c>
      <c r="C864" s="134" t="s">
        <v>424</v>
      </c>
      <c r="D864" s="133">
        <v>2006</v>
      </c>
      <c r="E864" s="135" t="s">
        <v>7</v>
      </c>
      <c r="F864" s="136" t="s">
        <v>382</v>
      </c>
      <c r="G864" s="136" t="s">
        <v>35</v>
      </c>
      <c r="H864" s="135" t="s">
        <v>233</v>
      </c>
      <c r="I864" s="132" t="s">
        <v>146</v>
      </c>
    </row>
    <row r="865" spans="1:9">
      <c r="A865" s="133">
        <v>864</v>
      </c>
      <c r="B865" s="134" t="s">
        <v>423</v>
      </c>
      <c r="C865" s="134" t="s">
        <v>422</v>
      </c>
      <c r="D865" s="133">
        <v>2006</v>
      </c>
      <c r="E865" s="135" t="s">
        <v>6</v>
      </c>
      <c r="F865" s="136" t="s">
        <v>382</v>
      </c>
      <c r="G865" s="136" t="s">
        <v>35</v>
      </c>
      <c r="H865" s="135" t="s">
        <v>257</v>
      </c>
      <c r="I865" s="132" t="s">
        <v>146</v>
      </c>
    </row>
    <row r="866" spans="1:9">
      <c r="A866" s="133">
        <v>865</v>
      </c>
      <c r="B866" s="134" t="s">
        <v>421</v>
      </c>
      <c r="C866" s="134" t="s">
        <v>420</v>
      </c>
      <c r="D866" s="133">
        <v>2008</v>
      </c>
      <c r="E866" s="135" t="s">
        <v>6</v>
      </c>
      <c r="F866" s="136" t="s">
        <v>382</v>
      </c>
      <c r="G866" s="136" t="s">
        <v>35</v>
      </c>
      <c r="H866" s="135" t="s">
        <v>310</v>
      </c>
      <c r="I866" s="132" t="s">
        <v>146</v>
      </c>
    </row>
    <row r="867" spans="1:9">
      <c r="A867" s="133">
        <v>866</v>
      </c>
      <c r="B867" s="134" t="s">
        <v>419</v>
      </c>
      <c r="C867" s="134" t="s">
        <v>373</v>
      </c>
      <c r="D867" s="133">
        <v>2004</v>
      </c>
      <c r="E867" s="135" t="s">
        <v>7</v>
      </c>
      <c r="F867" s="136" t="s">
        <v>382</v>
      </c>
      <c r="G867" s="136" t="s">
        <v>35</v>
      </c>
      <c r="H867" s="135" t="s">
        <v>247</v>
      </c>
      <c r="I867" s="132" t="s">
        <v>146</v>
      </c>
    </row>
    <row r="868" spans="1:9">
      <c r="A868" s="133">
        <v>867</v>
      </c>
      <c r="B868" s="134" t="s">
        <v>418</v>
      </c>
      <c r="C868" s="134" t="s">
        <v>195</v>
      </c>
      <c r="D868" s="133">
        <v>2006</v>
      </c>
      <c r="E868" s="135" t="s">
        <v>7</v>
      </c>
      <c r="F868" s="136" t="s">
        <v>382</v>
      </c>
      <c r="G868" s="136" t="s">
        <v>35</v>
      </c>
      <c r="H868" s="135" t="s">
        <v>233</v>
      </c>
      <c r="I868" s="132" t="s">
        <v>146</v>
      </c>
    </row>
    <row r="869" spans="1:9">
      <c r="A869" s="133">
        <v>868</v>
      </c>
      <c r="B869" s="134" t="s">
        <v>418</v>
      </c>
      <c r="C869" s="134" t="s">
        <v>417</v>
      </c>
      <c r="D869" s="133">
        <v>2008</v>
      </c>
      <c r="E869" s="135" t="s">
        <v>7</v>
      </c>
      <c r="F869" s="136" t="s">
        <v>382</v>
      </c>
      <c r="G869" s="136" t="s">
        <v>35</v>
      </c>
      <c r="H869" s="135" t="s">
        <v>204</v>
      </c>
      <c r="I869" s="132" t="s">
        <v>146</v>
      </c>
    </row>
    <row r="870" spans="1:9">
      <c r="A870" s="133">
        <v>869</v>
      </c>
      <c r="B870" s="134" t="s">
        <v>415</v>
      </c>
      <c r="C870" s="134" t="s">
        <v>416</v>
      </c>
      <c r="D870" s="133">
        <v>2010</v>
      </c>
      <c r="E870" s="135" t="s">
        <v>6</v>
      </c>
      <c r="F870" s="136" t="s">
        <v>382</v>
      </c>
      <c r="G870" s="136" t="s">
        <v>35</v>
      </c>
      <c r="H870" s="135" t="s">
        <v>279</v>
      </c>
      <c r="I870" s="132" t="s">
        <v>146</v>
      </c>
    </row>
    <row r="871" spans="1:9">
      <c r="A871" s="133">
        <v>870</v>
      </c>
      <c r="B871" s="134" t="s">
        <v>415</v>
      </c>
      <c r="C871" s="134" t="s">
        <v>325</v>
      </c>
      <c r="D871" s="133">
        <v>2006</v>
      </c>
      <c r="E871" s="135" t="s">
        <v>7</v>
      </c>
      <c r="F871" s="136" t="s">
        <v>382</v>
      </c>
      <c r="G871" s="136" t="s">
        <v>35</v>
      </c>
      <c r="H871" s="135" t="s">
        <v>233</v>
      </c>
      <c r="I871" s="132" t="s">
        <v>146</v>
      </c>
    </row>
    <row r="872" spans="1:9">
      <c r="A872" s="133">
        <v>871</v>
      </c>
      <c r="B872" s="134" t="s">
        <v>414</v>
      </c>
      <c r="C872" s="134" t="s">
        <v>413</v>
      </c>
      <c r="D872" s="133">
        <v>2007</v>
      </c>
      <c r="E872" s="135" t="s">
        <v>7</v>
      </c>
      <c r="F872" s="136" t="s">
        <v>382</v>
      </c>
      <c r="G872" s="136" t="s">
        <v>35</v>
      </c>
      <c r="H872" s="135" t="s">
        <v>233</v>
      </c>
      <c r="I872" s="132" t="s">
        <v>146</v>
      </c>
    </row>
    <row r="873" spans="1:9">
      <c r="A873" s="133">
        <v>872</v>
      </c>
      <c r="B873" s="134" t="s">
        <v>411</v>
      </c>
      <c r="C873" s="134" t="s">
        <v>412</v>
      </c>
      <c r="D873" s="133">
        <v>2007</v>
      </c>
      <c r="E873" s="135" t="s">
        <v>7</v>
      </c>
      <c r="F873" s="136" t="s">
        <v>382</v>
      </c>
      <c r="G873" s="136" t="s">
        <v>35</v>
      </c>
      <c r="H873" s="135" t="s">
        <v>233</v>
      </c>
      <c r="I873" s="132" t="s">
        <v>146</v>
      </c>
    </row>
    <row r="874" spans="1:9">
      <c r="A874" s="133">
        <v>873</v>
      </c>
      <c r="B874" s="134" t="s">
        <v>411</v>
      </c>
      <c r="C874" s="134" t="s">
        <v>410</v>
      </c>
      <c r="D874" s="133">
        <v>2009</v>
      </c>
      <c r="E874" s="135" t="s">
        <v>6</v>
      </c>
      <c r="F874" s="136" t="s">
        <v>382</v>
      </c>
      <c r="G874" s="136" t="s">
        <v>35</v>
      </c>
      <c r="H874" s="135" t="s">
        <v>310</v>
      </c>
      <c r="I874" s="132" t="s">
        <v>146</v>
      </c>
    </row>
    <row r="875" spans="1:9">
      <c r="A875" s="133">
        <v>874</v>
      </c>
      <c r="B875" s="134" t="s">
        <v>408</v>
      </c>
      <c r="C875" s="134" t="s">
        <v>409</v>
      </c>
      <c r="D875" s="133">
        <v>2002</v>
      </c>
      <c r="E875" s="135" t="s">
        <v>7</v>
      </c>
      <c r="F875" s="136" t="s">
        <v>382</v>
      </c>
      <c r="G875" s="136" t="s">
        <v>35</v>
      </c>
      <c r="H875" s="135" t="s">
        <v>140</v>
      </c>
      <c r="I875" s="132" t="s">
        <v>146</v>
      </c>
    </row>
    <row r="876" spans="1:9">
      <c r="A876" s="133">
        <v>875</v>
      </c>
      <c r="B876" s="134" t="s">
        <v>408</v>
      </c>
      <c r="C876" s="134" t="s">
        <v>407</v>
      </c>
      <c r="D876" s="133">
        <v>2005</v>
      </c>
      <c r="E876" s="135" t="s">
        <v>7</v>
      </c>
      <c r="F876" s="136" t="s">
        <v>382</v>
      </c>
      <c r="G876" s="136" t="s">
        <v>35</v>
      </c>
      <c r="H876" s="135" t="s">
        <v>306</v>
      </c>
      <c r="I876" s="132" t="s">
        <v>146</v>
      </c>
    </row>
    <row r="877" spans="1:9">
      <c r="A877" s="133">
        <v>876</v>
      </c>
      <c r="B877" s="134" t="s">
        <v>268</v>
      </c>
      <c r="C877" s="134" t="s">
        <v>406</v>
      </c>
      <c r="D877" s="133">
        <v>2008</v>
      </c>
      <c r="E877" s="135" t="s">
        <v>6</v>
      </c>
      <c r="F877" s="136" t="s">
        <v>382</v>
      </c>
      <c r="G877" s="136" t="s">
        <v>35</v>
      </c>
      <c r="H877" s="135" t="s">
        <v>310</v>
      </c>
      <c r="I877" s="132" t="s">
        <v>146</v>
      </c>
    </row>
    <row r="878" spans="1:9">
      <c r="A878" s="133">
        <v>877</v>
      </c>
      <c r="B878" s="134" t="s">
        <v>405</v>
      </c>
      <c r="C878" s="134" t="s">
        <v>404</v>
      </c>
      <c r="D878" s="133">
        <v>2008</v>
      </c>
      <c r="E878" s="135" t="s">
        <v>7</v>
      </c>
      <c r="F878" s="136" t="s">
        <v>382</v>
      </c>
      <c r="G878" s="136" t="s">
        <v>35</v>
      </c>
      <c r="H878" s="135" t="s">
        <v>204</v>
      </c>
      <c r="I878" s="132" t="s">
        <v>146</v>
      </c>
    </row>
    <row r="879" spans="1:9">
      <c r="A879" s="133">
        <v>878</v>
      </c>
      <c r="B879" s="134" t="s">
        <v>403</v>
      </c>
      <c r="C879" s="134" t="s">
        <v>243</v>
      </c>
      <c r="D879" s="133">
        <v>2004</v>
      </c>
      <c r="E879" s="135" t="s">
        <v>7</v>
      </c>
      <c r="F879" s="136" t="s">
        <v>382</v>
      </c>
      <c r="G879" s="136" t="s">
        <v>35</v>
      </c>
      <c r="H879" s="135" t="s">
        <v>247</v>
      </c>
      <c r="I879" s="132" t="s">
        <v>146</v>
      </c>
    </row>
    <row r="880" spans="1:9">
      <c r="A880" s="133">
        <v>879</v>
      </c>
      <c r="B880" s="134" t="s">
        <v>402</v>
      </c>
      <c r="C880" s="134" t="s">
        <v>401</v>
      </c>
      <c r="D880" s="133">
        <v>2007</v>
      </c>
      <c r="E880" s="135" t="s">
        <v>6</v>
      </c>
      <c r="F880" s="136" t="s">
        <v>382</v>
      </c>
      <c r="G880" s="136" t="s">
        <v>35</v>
      </c>
      <c r="H880" s="135" t="s">
        <v>257</v>
      </c>
      <c r="I880" s="132" t="s">
        <v>146</v>
      </c>
    </row>
    <row r="881" spans="1:9">
      <c r="A881" s="133">
        <v>880</v>
      </c>
      <c r="B881" s="134" t="s">
        <v>216</v>
      </c>
      <c r="C881" s="134" t="s">
        <v>322</v>
      </c>
      <c r="D881" s="133">
        <v>2004</v>
      </c>
      <c r="E881" s="135" t="s">
        <v>7</v>
      </c>
      <c r="F881" s="136" t="s">
        <v>382</v>
      </c>
      <c r="G881" s="136" t="s">
        <v>35</v>
      </c>
      <c r="H881" s="135" t="s">
        <v>247</v>
      </c>
      <c r="I881" s="132" t="s">
        <v>146</v>
      </c>
    </row>
    <row r="882" spans="1:9">
      <c r="A882" s="133">
        <v>881</v>
      </c>
      <c r="B882" s="134" t="s">
        <v>400</v>
      </c>
      <c r="C882" s="134" t="s">
        <v>355</v>
      </c>
      <c r="D882" s="133">
        <v>2006</v>
      </c>
      <c r="E882" s="135" t="s">
        <v>7</v>
      </c>
      <c r="F882" s="136" t="s">
        <v>382</v>
      </c>
      <c r="G882" s="136" t="s">
        <v>35</v>
      </c>
      <c r="H882" s="135" t="s">
        <v>233</v>
      </c>
      <c r="I882" s="132" t="s">
        <v>146</v>
      </c>
    </row>
    <row r="883" spans="1:9">
      <c r="A883" s="133">
        <v>882</v>
      </c>
      <c r="B883" s="134" t="s">
        <v>399</v>
      </c>
      <c r="C883" s="134" t="s">
        <v>318</v>
      </c>
      <c r="D883" s="133">
        <v>2008</v>
      </c>
      <c r="E883" s="135" t="s">
        <v>6</v>
      </c>
      <c r="F883" s="136" t="s">
        <v>382</v>
      </c>
      <c r="G883" s="136" t="s">
        <v>35</v>
      </c>
      <c r="H883" s="135" t="s">
        <v>310</v>
      </c>
      <c r="I883" s="132" t="s">
        <v>146</v>
      </c>
    </row>
    <row r="884" spans="1:9">
      <c r="A884" s="133">
        <v>883</v>
      </c>
      <c r="B884" s="134" t="s">
        <v>398</v>
      </c>
      <c r="C884" s="134" t="s">
        <v>397</v>
      </c>
      <c r="D884" s="133">
        <v>2009</v>
      </c>
      <c r="E884" s="135" t="s">
        <v>7</v>
      </c>
      <c r="F884" s="136" t="s">
        <v>382</v>
      </c>
      <c r="G884" s="136" t="s">
        <v>35</v>
      </c>
      <c r="H884" s="135" t="s">
        <v>204</v>
      </c>
      <c r="I884" s="132" t="s">
        <v>146</v>
      </c>
    </row>
    <row r="885" spans="1:9">
      <c r="A885" s="133">
        <v>884</v>
      </c>
      <c r="B885" s="134" t="s">
        <v>396</v>
      </c>
      <c r="C885" s="134" t="s">
        <v>395</v>
      </c>
      <c r="D885" s="133">
        <v>2006</v>
      </c>
      <c r="E885" s="135" t="s">
        <v>6</v>
      </c>
      <c r="F885" s="136" t="s">
        <v>382</v>
      </c>
      <c r="G885" s="136" t="s">
        <v>35</v>
      </c>
      <c r="H885" s="135" t="s">
        <v>257</v>
      </c>
      <c r="I885" s="132" t="s">
        <v>146</v>
      </c>
    </row>
    <row r="886" spans="1:9">
      <c r="A886" s="133">
        <v>885</v>
      </c>
      <c r="B886" s="134" t="s">
        <v>394</v>
      </c>
      <c r="C886" s="134" t="s">
        <v>393</v>
      </c>
      <c r="D886" s="133">
        <v>2000</v>
      </c>
      <c r="E886" s="135" t="s">
        <v>6</v>
      </c>
      <c r="F886" s="136" t="s">
        <v>382</v>
      </c>
      <c r="G886" s="136" t="s">
        <v>35</v>
      </c>
      <c r="H886" s="135" t="s">
        <v>392</v>
      </c>
      <c r="I886" s="132" t="s">
        <v>146</v>
      </c>
    </row>
    <row r="887" spans="1:9">
      <c r="A887" s="133">
        <v>886</v>
      </c>
      <c r="B887" s="134" t="s">
        <v>391</v>
      </c>
      <c r="C887" s="134" t="s">
        <v>390</v>
      </c>
      <c r="D887" s="133">
        <v>2003</v>
      </c>
      <c r="E887" s="135" t="s">
        <v>7</v>
      </c>
      <c r="F887" s="136" t="s">
        <v>382</v>
      </c>
      <c r="G887" s="136" t="s">
        <v>35</v>
      </c>
      <c r="H887" s="135" t="s">
        <v>140</v>
      </c>
      <c r="I887" s="132" t="s">
        <v>146</v>
      </c>
    </row>
    <row r="888" spans="1:9">
      <c r="A888" s="133">
        <v>887</v>
      </c>
      <c r="B888" s="134" t="s">
        <v>389</v>
      </c>
      <c r="C888" s="134" t="s">
        <v>388</v>
      </c>
      <c r="D888" s="133">
        <v>2006</v>
      </c>
      <c r="E888" s="135" t="s">
        <v>7</v>
      </c>
      <c r="F888" s="136" t="s">
        <v>382</v>
      </c>
      <c r="G888" s="136" t="s">
        <v>35</v>
      </c>
      <c r="H888" s="135" t="s">
        <v>233</v>
      </c>
      <c r="I888" s="132" t="s">
        <v>146</v>
      </c>
    </row>
    <row r="889" spans="1:9">
      <c r="A889" s="133">
        <v>888</v>
      </c>
      <c r="B889" s="134" t="s">
        <v>387</v>
      </c>
      <c r="C889" s="134" t="s">
        <v>322</v>
      </c>
      <c r="D889" s="133">
        <v>2008</v>
      </c>
      <c r="E889" s="135" t="s">
        <v>7</v>
      </c>
      <c r="F889" s="136" t="s">
        <v>382</v>
      </c>
      <c r="G889" s="136" t="s">
        <v>35</v>
      </c>
      <c r="H889" s="135" t="s">
        <v>204</v>
      </c>
      <c r="I889" s="132" t="s">
        <v>146</v>
      </c>
    </row>
    <row r="890" spans="1:9">
      <c r="A890" s="133">
        <v>889</v>
      </c>
      <c r="B890" s="134" t="s">
        <v>386</v>
      </c>
      <c r="C890" s="134" t="s">
        <v>385</v>
      </c>
      <c r="D890" s="133">
        <v>2006</v>
      </c>
      <c r="E890" s="135" t="s">
        <v>6</v>
      </c>
      <c r="F890" s="136" t="s">
        <v>382</v>
      </c>
      <c r="G890" s="136" t="s">
        <v>35</v>
      </c>
      <c r="H890" s="135" t="s">
        <v>257</v>
      </c>
      <c r="I890" s="132" t="s">
        <v>146</v>
      </c>
    </row>
    <row r="891" spans="1:9">
      <c r="A891" s="133">
        <v>890</v>
      </c>
      <c r="B891" s="134" t="s">
        <v>384</v>
      </c>
      <c r="C891" s="134" t="s">
        <v>383</v>
      </c>
      <c r="D891" s="133">
        <v>2006</v>
      </c>
      <c r="E891" s="135" t="s">
        <v>7</v>
      </c>
      <c r="F891" s="136" t="s">
        <v>382</v>
      </c>
      <c r="G891" s="136" t="s">
        <v>35</v>
      </c>
      <c r="H891" s="135" t="s">
        <v>233</v>
      </c>
      <c r="I891" s="132" t="s">
        <v>146</v>
      </c>
    </row>
    <row r="892" spans="1:9">
      <c r="A892" s="133">
        <v>891</v>
      </c>
      <c r="B892" s="134" t="s">
        <v>381</v>
      </c>
      <c r="C892" s="134" t="s">
        <v>380</v>
      </c>
      <c r="D892" s="133">
        <v>1964</v>
      </c>
      <c r="E892" s="135" t="s">
        <v>7</v>
      </c>
      <c r="F892" s="136" t="s">
        <v>369</v>
      </c>
      <c r="G892" s="136" t="s">
        <v>370</v>
      </c>
      <c r="H892" s="135" t="s">
        <v>217</v>
      </c>
      <c r="I892" s="132" t="s">
        <v>146</v>
      </c>
    </row>
    <row r="893" spans="1:9">
      <c r="A893" s="133">
        <v>892</v>
      </c>
      <c r="B893" s="134" t="s">
        <v>379</v>
      </c>
      <c r="C893" s="134" t="s">
        <v>361</v>
      </c>
      <c r="D893" s="133">
        <v>1978</v>
      </c>
      <c r="E893" s="135" t="s">
        <v>7</v>
      </c>
      <c r="F893" s="136" t="s">
        <v>369</v>
      </c>
      <c r="G893" s="136" t="s">
        <v>370</v>
      </c>
      <c r="H893" s="135" t="s">
        <v>226</v>
      </c>
      <c r="I893" s="132" t="s">
        <v>146</v>
      </c>
    </row>
    <row r="894" spans="1:9">
      <c r="A894" s="133">
        <v>893</v>
      </c>
      <c r="B894" s="134" t="s">
        <v>378</v>
      </c>
      <c r="C894" s="134" t="s">
        <v>377</v>
      </c>
      <c r="D894" s="133">
        <v>2003</v>
      </c>
      <c r="E894" s="135" t="s">
        <v>7</v>
      </c>
      <c r="F894" s="136" t="s">
        <v>369</v>
      </c>
      <c r="G894" s="136" t="s">
        <v>370</v>
      </c>
      <c r="H894" s="135" t="s">
        <v>140</v>
      </c>
      <c r="I894" s="132" t="s">
        <v>146</v>
      </c>
    </row>
    <row r="895" spans="1:9">
      <c r="A895" s="133">
        <v>894</v>
      </c>
      <c r="B895" s="134" t="s">
        <v>376</v>
      </c>
      <c r="C895" s="134" t="s">
        <v>375</v>
      </c>
      <c r="D895" s="133">
        <v>1992</v>
      </c>
      <c r="E895" s="135" t="s">
        <v>7</v>
      </c>
      <c r="F895" s="136" t="s">
        <v>369</v>
      </c>
      <c r="G895" s="136" t="s">
        <v>370</v>
      </c>
      <c r="H895" s="135" t="s">
        <v>363</v>
      </c>
      <c r="I895" s="132" t="s">
        <v>146</v>
      </c>
    </row>
    <row r="896" spans="1:9">
      <c r="A896" s="133">
        <v>895</v>
      </c>
      <c r="B896" s="134" t="s">
        <v>374</v>
      </c>
      <c r="C896" s="134" t="s">
        <v>373</v>
      </c>
      <c r="D896" s="133">
        <v>1997</v>
      </c>
      <c r="E896" s="135" t="s">
        <v>7</v>
      </c>
      <c r="F896" s="136" t="s">
        <v>369</v>
      </c>
      <c r="G896" s="136" t="s">
        <v>370</v>
      </c>
      <c r="H896" s="135" t="s">
        <v>324</v>
      </c>
      <c r="I896" s="132" t="s">
        <v>146</v>
      </c>
    </row>
    <row r="897" spans="1:9">
      <c r="A897" s="133">
        <v>896</v>
      </c>
      <c r="B897" s="134" t="s">
        <v>372</v>
      </c>
      <c r="C897" s="134" t="s">
        <v>371</v>
      </c>
      <c r="D897" s="133">
        <v>1976</v>
      </c>
      <c r="E897" s="135" t="s">
        <v>6</v>
      </c>
      <c r="F897" s="136" t="s">
        <v>369</v>
      </c>
      <c r="G897" s="136" t="s">
        <v>370</v>
      </c>
      <c r="H897" s="135" t="s">
        <v>283</v>
      </c>
      <c r="I897" s="132" t="s">
        <v>146</v>
      </c>
    </row>
    <row r="898" spans="1:9">
      <c r="A898" s="133">
        <v>897</v>
      </c>
      <c r="B898" s="134" t="s">
        <v>368</v>
      </c>
      <c r="C898" s="134" t="s">
        <v>325</v>
      </c>
      <c r="D898" s="133">
        <v>1992</v>
      </c>
      <c r="E898" s="135" t="s">
        <v>7</v>
      </c>
      <c r="F898" s="136" t="s">
        <v>358</v>
      </c>
      <c r="G898" s="136" t="s">
        <v>359</v>
      </c>
      <c r="H898" s="135" t="s">
        <v>363</v>
      </c>
      <c r="I898" s="132" t="s">
        <v>146</v>
      </c>
    </row>
    <row r="899" spans="1:9">
      <c r="A899" s="133">
        <v>898</v>
      </c>
      <c r="B899" s="134" t="s">
        <v>367</v>
      </c>
      <c r="C899" s="134" t="s">
        <v>366</v>
      </c>
      <c r="D899" s="133">
        <v>1960</v>
      </c>
      <c r="E899" s="135" t="s">
        <v>7</v>
      </c>
      <c r="F899" s="136" t="s">
        <v>358</v>
      </c>
      <c r="G899" s="136" t="s">
        <v>359</v>
      </c>
      <c r="H899" s="135" t="s">
        <v>266</v>
      </c>
      <c r="I899" s="132" t="s">
        <v>146</v>
      </c>
    </row>
    <row r="900" spans="1:9">
      <c r="A900" s="133">
        <v>899</v>
      </c>
      <c r="B900" s="134" t="s">
        <v>365</v>
      </c>
      <c r="C900" s="134" t="s">
        <v>364</v>
      </c>
      <c r="D900" s="133">
        <v>1989</v>
      </c>
      <c r="E900" s="135" t="s">
        <v>7</v>
      </c>
      <c r="F900" s="136" t="s">
        <v>358</v>
      </c>
      <c r="G900" s="136" t="s">
        <v>359</v>
      </c>
      <c r="H900" s="135" t="s">
        <v>363</v>
      </c>
      <c r="I900" s="132" t="s">
        <v>146</v>
      </c>
    </row>
    <row r="901" spans="1:9">
      <c r="A901" s="133">
        <v>900</v>
      </c>
      <c r="B901" s="134" t="s">
        <v>362</v>
      </c>
      <c r="C901" s="134" t="s">
        <v>361</v>
      </c>
      <c r="D901" s="133">
        <v>1987</v>
      </c>
      <c r="E901" s="135" t="s">
        <v>7</v>
      </c>
      <c r="F901" s="136" t="s">
        <v>358</v>
      </c>
      <c r="G901" s="136" t="s">
        <v>359</v>
      </c>
      <c r="H901" s="135" t="s">
        <v>360</v>
      </c>
      <c r="I901" s="132" t="s">
        <v>146</v>
      </c>
    </row>
    <row r="902" spans="1:9">
      <c r="A902" s="133">
        <v>901</v>
      </c>
      <c r="B902" s="134" t="s">
        <v>357</v>
      </c>
      <c r="C902" s="134" t="s">
        <v>356</v>
      </c>
      <c r="D902" s="133">
        <v>1969</v>
      </c>
      <c r="E902" s="135" t="s">
        <v>7</v>
      </c>
      <c r="F902" s="136" t="s">
        <v>349</v>
      </c>
      <c r="G902" s="136" t="s">
        <v>350</v>
      </c>
      <c r="H902" s="135" t="s">
        <v>333</v>
      </c>
      <c r="I902" s="132" t="s">
        <v>146</v>
      </c>
    </row>
    <row r="903" spans="1:9">
      <c r="A903" s="133">
        <v>902</v>
      </c>
      <c r="B903" s="134" t="s">
        <v>354</v>
      </c>
      <c r="C903" s="134" t="s">
        <v>355</v>
      </c>
      <c r="D903" s="133">
        <v>2004</v>
      </c>
      <c r="E903" s="135" t="s">
        <v>7</v>
      </c>
      <c r="F903" s="136" t="s">
        <v>349</v>
      </c>
      <c r="G903" s="136" t="s">
        <v>350</v>
      </c>
      <c r="H903" s="135" t="s">
        <v>247</v>
      </c>
      <c r="I903" s="132" t="s">
        <v>146</v>
      </c>
    </row>
    <row r="904" spans="1:9">
      <c r="A904" s="133">
        <v>903</v>
      </c>
      <c r="B904" s="134" t="s">
        <v>354</v>
      </c>
      <c r="C904" s="134" t="s">
        <v>353</v>
      </c>
      <c r="D904" s="133">
        <v>2002</v>
      </c>
      <c r="E904" s="135" t="s">
        <v>7</v>
      </c>
      <c r="F904" s="136" t="s">
        <v>349</v>
      </c>
      <c r="G904" s="136" t="s">
        <v>350</v>
      </c>
      <c r="H904" s="135" t="s">
        <v>140</v>
      </c>
      <c r="I904" s="132" t="s">
        <v>146</v>
      </c>
    </row>
    <row r="905" spans="1:9">
      <c r="A905" s="133">
        <v>904</v>
      </c>
      <c r="B905" s="134" t="s">
        <v>352</v>
      </c>
      <c r="C905" s="134" t="s">
        <v>351</v>
      </c>
      <c r="D905" s="133">
        <v>1961</v>
      </c>
      <c r="E905" s="135" t="s">
        <v>6</v>
      </c>
      <c r="F905" s="136" t="s">
        <v>349</v>
      </c>
      <c r="G905" s="136" t="s">
        <v>350</v>
      </c>
      <c r="H905" s="135" t="s">
        <v>209</v>
      </c>
      <c r="I905" s="132" t="s">
        <v>146</v>
      </c>
    </row>
    <row r="906" spans="1:9">
      <c r="A906" s="133">
        <v>905</v>
      </c>
      <c r="B906" s="134" t="s">
        <v>348</v>
      </c>
      <c r="C906" s="134" t="s">
        <v>347</v>
      </c>
      <c r="D906" s="133">
        <v>2001</v>
      </c>
      <c r="E906" s="135" t="s">
        <v>7</v>
      </c>
      <c r="F906" s="136" t="s">
        <v>288</v>
      </c>
      <c r="G906" s="136" t="s">
        <v>289</v>
      </c>
      <c r="H906" s="135" t="s">
        <v>346</v>
      </c>
      <c r="I906" s="132" t="s">
        <v>146</v>
      </c>
    </row>
    <row r="907" spans="1:9">
      <c r="A907" s="133">
        <v>906</v>
      </c>
      <c r="B907" s="134" t="s">
        <v>345</v>
      </c>
      <c r="C907" s="134" t="s">
        <v>344</v>
      </c>
      <c r="D907" s="133">
        <v>1994</v>
      </c>
      <c r="E907" s="135" t="s">
        <v>6</v>
      </c>
      <c r="F907" s="136" t="s">
        <v>288</v>
      </c>
      <c r="G907" s="136" t="s">
        <v>289</v>
      </c>
      <c r="H907" s="135" t="s">
        <v>343</v>
      </c>
      <c r="I907" s="132" t="s">
        <v>146</v>
      </c>
    </row>
    <row r="908" spans="1:9">
      <c r="A908" s="133">
        <v>907</v>
      </c>
      <c r="B908" s="134" t="s">
        <v>342</v>
      </c>
      <c r="C908" s="134" t="s">
        <v>341</v>
      </c>
      <c r="D908" s="133">
        <v>2006</v>
      </c>
      <c r="E908" s="135" t="s">
        <v>7</v>
      </c>
      <c r="F908" s="136" t="s">
        <v>288</v>
      </c>
      <c r="G908" s="136" t="s">
        <v>289</v>
      </c>
      <c r="H908" s="135" t="s">
        <v>233</v>
      </c>
      <c r="I908" s="132" t="s">
        <v>146</v>
      </c>
    </row>
    <row r="909" spans="1:9">
      <c r="A909" s="133">
        <v>908</v>
      </c>
      <c r="B909" s="134" t="s">
        <v>340</v>
      </c>
      <c r="C909" s="134" t="s">
        <v>339</v>
      </c>
      <c r="D909" s="133">
        <v>1999</v>
      </c>
      <c r="E909" s="135" t="s">
        <v>7</v>
      </c>
      <c r="F909" s="136" t="s">
        <v>288</v>
      </c>
      <c r="G909" s="136" t="s">
        <v>289</v>
      </c>
      <c r="H909" s="135" t="s">
        <v>338</v>
      </c>
      <c r="I909" s="132" t="s">
        <v>146</v>
      </c>
    </row>
    <row r="910" spans="1:9">
      <c r="A910" s="133">
        <v>909</v>
      </c>
      <c r="B910" s="134" t="s">
        <v>337</v>
      </c>
      <c r="C910" s="134" t="s">
        <v>336</v>
      </c>
      <c r="D910" s="133">
        <v>1957</v>
      </c>
      <c r="E910" s="135" t="s">
        <v>7</v>
      </c>
      <c r="F910" s="136" t="s">
        <v>288</v>
      </c>
      <c r="G910" s="136" t="s">
        <v>289</v>
      </c>
      <c r="H910" s="135" t="s">
        <v>199</v>
      </c>
      <c r="I910" s="132" t="s">
        <v>146</v>
      </c>
    </row>
    <row r="911" spans="1:9">
      <c r="A911" s="133">
        <v>910</v>
      </c>
      <c r="B911" s="134" t="s">
        <v>335</v>
      </c>
      <c r="C911" s="134" t="s">
        <v>195</v>
      </c>
      <c r="D911" s="133">
        <v>2004</v>
      </c>
      <c r="E911" s="135" t="s">
        <v>7</v>
      </c>
      <c r="F911" s="136" t="s">
        <v>288</v>
      </c>
      <c r="G911" s="136" t="s">
        <v>289</v>
      </c>
      <c r="H911" s="135" t="s">
        <v>247</v>
      </c>
      <c r="I911" s="132" t="s">
        <v>146</v>
      </c>
    </row>
    <row r="912" spans="1:9">
      <c r="A912" s="133">
        <v>911</v>
      </c>
      <c r="B912" s="134" t="s">
        <v>334</v>
      </c>
      <c r="C912" s="134" t="s">
        <v>267</v>
      </c>
      <c r="D912" s="133">
        <v>1970</v>
      </c>
      <c r="E912" s="135" t="s">
        <v>7</v>
      </c>
      <c r="F912" s="136" t="s">
        <v>288</v>
      </c>
      <c r="G912" s="136" t="s">
        <v>289</v>
      </c>
      <c r="H912" s="135" t="s">
        <v>333</v>
      </c>
      <c r="I912" s="132" t="s">
        <v>146</v>
      </c>
    </row>
    <row r="913" spans="1:9">
      <c r="A913" s="133">
        <v>912</v>
      </c>
      <c r="B913" s="134" t="s">
        <v>332</v>
      </c>
      <c r="C913" s="134" t="s">
        <v>331</v>
      </c>
      <c r="D913" s="133">
        <v>2007</v>
      </c>
      <c r="E913" s="135" t="s">
        <v>7</v>
      </c>
      <c r="F913" s="136" t="s">
        <v>288</v>
      </c>
      <c r="G913" s="136" t="s">
        <v>289</v>
      </c>
      <c r="H913" s="135" t="s">
        <v>233</v>
      </c>
      <c r="I913" s="132" t="s">
        <v>146</v>
      </c>
    </row>
    <row r="914" spans="1:9">
      <c r="A914" s="133">
        <v>913</v>
      </c>
      <c r="B914" s="134" t="s">
        <v>330</v>
      </c>
      <c r="C914" s="134" t="s">
        <v>329</v>
      </c>
      <c r="D914" s="133">
        <v>2011</v>
      </c>
      <c r="E914" s="135" t="s">
        <v>6</v>
      </c>
      <c r="F914" s="136" t="s">
        <v>288</v>
      </c>
      <c r="G914" s="136" t="s">
        <v>289</v>
      </c>
      <c r="H914" s="135" t="s">
        <v>279</v>
      </c>
      <c r="I914" s="132" t="s">
        <v>146</v>
      </c>
    </row>
    <row r="915" spans="1:9">
      <c r="A915" s="133">
        <v>914</v>
      </c>
      <c r="B915" s="134" t="s">
        <v>328</v>
      </c>
      <c r="C915" s="134" t="s">
        <v>327</v>
      </c>
      <c r="D915" s="133">
        <v>1980</v>
      </c>
      <c r="E915" s="135" t="s">
        <v>6</v>
      </c>
      <c r="F915" s="136" t="s">
        <v>288</v>
      </c>
      <c r="G915" s="136" t="s">
        <v>289</v>
      </c>
      <c r="H915" s="135" t="s">
        <v>275</v>
      </c>
      <c r="I915" s="132" t="s">
        <v>146</v>
      </c>
    </row>
    <row r="916" spans="1:9">
      <c r="A916" s="133">
        <v>915</v>
      </c>
      <c r="B916" s="134" t="s">
        <v>326</v>
      </c>
      <c r="C916" s="134" t="s">
        <v>325</v>
      </c>
      <c r="D916" s="133">
        <v>1997</v>
      </c>
      <c r="E916" s="135" t="s">
        <v>7</v>
      </c>
      <c r="F916" s="136" t="s">
        <v>288</v>
      </c>
      <c r="G916" s="136" t="s">
        <v>289</v>
      </c>
      <c r="H916" s="135" t="s">
        <v>324</v>
      </c>
      <c r="I916" s="132" t="s">
        <v>146</v>
      </c>
    </row>
    <row r="917" spans="1:9">
      <c r="A917" s="133">
        <v>916</v>
      </c>
      <c r="B917" s="134" t="s">
        <v>323</v>
      </c>
      <c r="C917" s="134" t="s">
        <v>322</v>
      </c>
      <c r="D917" s="133">
        <v>2010</v>
      </c>
      <c r="E917" s="135" t="s">
        <v>7</v>
      </c>
      <c r="F917" s="136" t="s">
        <v>288</v>
      </c>
      <c r="G917" s="136" t="s">
        <v>289</v>
      </c>
      <c r="H917" s="135" t="s">
        <v>194</v>
      </c>
      <c r="I917" s="132" t="s">
        <v>146</v>
      </c>
    </row>
    <row r="918" spans="1:9">
      <c r="A918" s="133">
        <v>917</v>
      </c>
      <c r="B918" s="134" t="s">
        <v>319</v>
      </c>
      <c r="C918" s="134" t="s">
        <v>321</v>
      </c>
      <c r="D918" s="133">
        <v>2007</v>
      </c>
      <c r="E918" s="135" t="s">
        <v>6</v>
      </c>
      <c r="F918" s="136" t="s">
        <v>288</v>
      </c>
      <c r="G918" s="136" t="s">
        <v>289</v>
      </c>
      <c r="H918" s="135" t="s">
        <v>257</v>
      </c>
      <c r="I918" s="132" t="s">
        <v>146</v>
      </c>
    </row>
    <row r="919" spans="1:9">
      <c r="A919" s="133">
        <v>918</v>
      </c>
      <c r="B919" s="134" t="s">
        <v>319</v>
      </c>
      <c r="C919" s="134" t="s">
        <v>320</v>
      </c>
      <c r="D919" s="133">
        <v>2003</v>
      </c>
      <c r="E919" s="135" t="s">
        <v>7</v>
      </c>
      <c r="F919" s="136" t="s">
        <v>288</v>
      </c>
      <c r="G919" s="136" t="s">
        <v>289</v>
      </c>
      <c r="H919" s="135" t="s">
        <v>140</v>
      </c>
      <c r="I919" s="132" t="s">
        <v>146</v>
      </c>
    </row>
    <row r="920" spans="1:9">
      <c r="A920" s="133">
        <v>919</v>
      </c>
      <c r="B920" s="134" t="s">
        <v>319</v>
      </c>
      <c r="C920" s="134" t="s">
        <v>318</v>
      </c>
      <c r="D920" s="133">
        <v>2009</v>
      </c>
      <c r="E920" s="135" t="s">
        <v>6</v>
      </c>
      <c r="F920" s="136" t="s">
        <v>288</v>
      </c>
      <c r="G920" s="136" t="s">
        <v>289</v>
      </c>
      <c r="H920" s="135" t="s">
        <v>310</v>
      </c>
      <c r="I920" s="132" t="s">
        <v>146</v>
      </c>
    </row>
    <row r="921" spans="1:9">
      <c r="A921" s="133">
        <v>920</v>
      </c>
      <c r="B921" s="134" t="s">
        <v>317</v>
      </c>
      <c r="C921" s="134" t="s">
        <v>316</v>
      </c>
      <c r="D921" s="133">
        <v>2007</v>
      </c>
      <c r="E921" s="135" t="s">
        <v>7</v>
      </c>
      <c r="F921" s="136" t="s">
        <v>288</v>
      </c>
      <c r="G921" s="136" t="s">
        <v>289</v>
      </c>
      <c r="H921" s="135" t="s">
        <v>233</v>
      </c>
      <c r="I921" s="132" t="s">
        <v>146</v>
      </c>
    </row>
    <row r="922" spans="1:9">
      <c r="A922" s="133">
        <v>921</v>
      </c>
      <c r="B922" s="134" t="s">
        <v>314</v>
      </c>
      <c r="C922" s="134" t="s">
        <v>315</v>
      </c>
      <c r="D922" s="133">
        <v>2004</v>
      </c>
      <c r="E922" s="135" t="s">
        <v>7</v>
      </c>
      <c r="F922" s="136" t="s">
        <v>288</v>
      </c>
      <c r="G922" s="136" t="s">
        <v>289</v>
      </c>
      <c r="H922" s="135" t="s">
        <v>247</v>
      </c>
      <c r="I922" s="132" t="s">
        <v>146</v>
      </c>
    </row>
    <row r="923" spans="1:9">
      <c r="A923" s="133">
        <v>922</v>
      </c>
      <c r="B923" s="134" t="s">
        <v>314</v>
      </c>
      <c r="C923" s="134" t="s">
        <v>313</v>
      </c>
      <c r="D923" s="133">
        <v>2007</v>
      </c>
      <c r="E923" s="135" t="s">
        <v>6</v>
      </c>
      <c r="F923" s="136" t="s">
        <v>288</v>
      </c>
      <c r="G923" s="136" t="s">
        <v>289</v>
      </c>
      <c r="H923" s="135" t="s">
        <v>257</v>
      </c>
      <c r="I923" s="132" t="s">
        <v>146</v>
      </c>
    </row>
    <row r="924" spans="1:9">
      <c r="A924" s="133">
        <v>923</v>
      </c>
      <c r="B924" s="134" t="s">
        <v>312</v>
      </c>
      <c r="C924" s="134" t="s">
        <v>311</v>
      </c>
      <c r="D924" s="133">
        <v>2008</v>
      </c>
      <c r="E924" s="135" t="s">
        <v>6</v>
      </c>
      <c r="F924" s="136" t="s">
        <v>288</v>
      </c>
      <c r="G924" s="136" t="s">
        <v>289</v>
      </c>
      <c r="H924" s="135" t="s">
        <v>310</v>
      </c>
      <c r="I924" s="132" t="s">
        <v>146</v>
      </c>
    </row>
    <row r="925" spans="1:9">
      <c r="A925" s="133">
        <v>924</v>
      </c>
      <c r="B925" s="134" t="s">
        <v>309</v>
      </c>
      <c r="C925" s="134" t="s">
        <v>307</v>
      </c>
      <c r="D925" s="133">
        <v>2005</v>
      </c>
      <c r="E925" s="135" t="s">
        <v>7</v>
      </c>
      <c r="F925" s="136" t="s">
        <v>288</v>
      </c>
      <c r="G925" s="136" t="s">
        <v>289</v>
      </c>
      <c r="H925" s="135" t="s">
        <v>306</v>
      </c>
      <c r="I925" s="132" t="s">
        <v>146</v>
      </c>
    </row>
    <row r="926" spans="1:9">
      <c r="A926" s="133">
        <v>925</v>
      </c>
      <c r="B926" s="134" t="s">
        <v>308</v>
      </c>
      <c r="C926" s="134" t="s">
        <v>307</v>
      </c>
      <c r="D926" s="133">
        <v>2005</v>
      </c>
      <c r="E926" s="135" t="s">
        <v>7</v>
      </c>
      <c r="F926" s="136" t="s">
        <v>288</v>
      </c>
      <c r="G926" s="136" t="s">
        <v>289</v>
      </c>
      <c r="H926" s="135" t="s">
        <v>306</v>
      </c>
      <c r="I926" s="132" t="s">
        <v>146</v>
      </c>
    </row>
    <row r="927" spans="1:9">
      <c r="A927" s="133">
        <v>926</v>
      </c>
      <c r="B927" s="134" t="s">
        <v>305</v>
      </c>
      <c r="C927" s="134" t="s">
        <v>304</v>
      </c>
      <c r="D927" s="133">
        <v>2007</v>
      </c>
      <c r="E927" s="135" t="s">
        <v>7</v>
      </c>
      <c r="F927" s="136" t="s">
        <v>288</v>
      </c>
      <c r="G927" s="136" t="s">
        <v>289</v>
      </c>
      <c r="H927" s="135" t="s">
        <v>233</v>
      </c>
      <c r="I927" s="132" t="s">
        <v>146</v>
      </c>
    </row>
    <row r="928" spans="1:9">
      <c r="A928" s="133">
        <v>927</v>
      </c>
      <c r="B928" s="134" t="s">
        <v>303</v>
      </c>
      <c r="C928" s="134" t="s">
        <v>302</v>
      </c>
      <c r="D928" s="133">
        <v>2006</v>
      </c>
      <c r="E928" s="135" t="s">
        <v>7</v>
      </c>
      <c r="F928" s="136" t="s">
        <v>288</v>
      </c>
      <c r="G928" s="136" t="s">
        <v>289</v>
      </c>
      <c r="H928" s="135" t="s">
        <v>233</v>
      </c>
      <c r="I928" s="132" t="s">
        <v>146</v>
      </c>
    </row>
    <row r="929" spans="1:9">
      <c r="A929" s="133">
        <v>928</v>
      </c>
      <c r="B929" s="134" t="s">
        <v>301</v>
      </c>
      <c r="C929" s="134" t="s">
        <v>300</v>
      </c>
      <c r="D929" s="133">
        <v>2007</v>
      </c>
      <c r="E929" s="135" t="s">
        <v>6</v>
      </c>
      <c r="F929" s="136" t="s">
        <v>288</v>
      </c>
      <c r="G929" s="136" t="s">
        <v>289</v>
      </c>
      <c r="H929" s="135" t="s">
        <v>257</v>
      </c>
      <c r="I929" s="132" t="s">
        <v>146</v>
      </c>
    </row>
    <row r="930" spans="1:9">
      <c r="A930" s="133">
        <v>929</v>
      </c>
      <c r="B930" s="134" t="s">
        <v>299</v>
      </c>
      <c r="C930" s="134" t="s">
        <v>290</v>
      </c>
      <c r="D930" s="133">
        <v>2002</v>
      </c>
      <c r="E930" s="135" t="s">
        <v>7</v>
      </c>
      <c r="F930" s="136" t="s">
        <v>288</v>
      </c>
      <c r="G930" s="136" t="s">
        <v>289</v>
      </c>
      <c r="H930" s="135" t="s">
        <v>140</v>
      </c>
      <c r="I930" s="132" t="s">
        <v>146</v>
      </c>
    </row>
    <row r="931" spans="1:9">
      <c r="A931" s="133">
        <v>930</v>
      </c>
      <c r="B931" s="134" t="s">
        <v>298</v>
      </c>
      <c r="C931" s="134" t="s">
        <v>297</v>
      </c>
      <c r="D931" s="133">
        <v>2011</v>
      </c>
      <c r="E931" s="135" t="s">
        <v>7</v>
      </c>
      <c r="F931" s="136" t="s">
        <v>288</v>
      </c>
      <c r="G931" s="136" t="s">
        <v>289</v>
      </c>
      <c r="H931" s="135" t="s">
        <v>194</v>
      </c>
      <c r="I931" s="132" t="s">
        <v>146</v>
      </c>
    </row>
    <row r="932" spans="1:9">
      <c r="A932" s="133">
        <v>931</v>
      </c>
      <c r="B932" s="134" t="s">
        <v>296</v>
      </c>
      <c r="C932" s="134" t="s">
        <v>295</v>
      </c>
      <c r="D932" s="133">
        <v>1967</v>
      </c>
      <c r="E932" s="135" t="s">
        <v>6</v>
      </c>
      <c r="F932" s="136" t="s">
        <v>288</v>
      </c>
      <c r="G932" s="136" t="s">
        <v>289</v>
      </c>
      <c r="H932" s="135" t="s">
        <v>214</v>
      </c>
      <c r="I932" s="132" t="s">
        <v>146</v>
      </c>
    </row>
    <row r="933" spans="1:9">
      <c r="A933" s="133">
        <v>932</v>
      </c>
      <c r="B933" s="134" t="s">
        <v>293</v>
      </c>
      <c r="C933" s="134" t="s">
        <v>294</v>
      </c>
      <c r="D933" s="133">
        <v>1952</v>
      </c>
      <c r="E933" s="135" t="s">
        <v>7</v>
      </c>
      <c r="F933" s="136" t="s">
        <v>288</v>
      </c>
      <c r="G933" s="136" t="s">
        <v>289</v>
      </c>
      <c r="H933" s="135" t="s">
        <v>269</v>
      </c>
      <c r="I933" s="132" t="s">
        <v>146</v>
      </c>
    </row>
    <row r="934" spans="1:9">
      <c r="A934" s="133">
        <v>933</v>
      </c>
      <c r="B934" s="134" t="s">
        <v>293</v>
      </c>
      <c r="C934" s="134" t="s">
        <v>292</v>
      </c>
      <c r="D934" s="133">
        <v>1979</v>
      </c>
      <c r="E934" s="135" t="s">
        <v>6</v>
      </c>
      <c r="F934" s="136" t="s">
        <v>288</v>
      </c>
      <c r="G934" s="136" t="s">
        <v>289</v>
      </c>
      <c r="H934" s="135" t="s">
        <v>275</v>
      </c>
      <c r="I934" s="132" t="s">
        <v>146</v>
      </c>
    </row>
    <row r="935" spans="1:9">
      <c r="A935" s="133">
        <v>934</v>
      </c>
      <c r="B935" s="134" t="s">
        <v>291</v>
      </c>
      <c r="C935" s="134" t="s">
        <v>290</v>
      </c>
      <c r="D935" s="133">
        <v>2004</v>
      </c>
      <c r="E935" s="135" t="s">
        <v>7</v>
      </c>
      <c r="F935" s="136" t="s">
        <v>288</v>
      </c>
      <c r="G935" s="136" t="s">
        <v>289</v>
      </c>
      <c r="H935" s="135" t="s">
        <v>247</v>
      </c>
      <c r="I935" s="132" t="s">
        <v>146</v>
      </c>
    </row>
    <row r="936" spans="1:9">
      <c r="A936" s="133">
        <v>935</v>
      </c>
      <c r="B936" s="134" t="s">
        <v>287</v>
      </c>
      <c r="C936" s="134" t="s">
        <v>286</v>
      </c>
      <c r="D936" s="133">
        <v>1967</v>
      </c>
      <c r="E936" s="135" t="s">
        <v>7</v>
      </c>
      <c r="F936" s="136" t="s">
        <v>281</v>
      </c>
      <c r="G936" s="136" t="s">
        <v>282</v>
      </c>
      <c r="H936" s="135" t="s">
        <v>217</v>
      </c>
      <c r="I936" s="132" t="s">
        <v>146</v>
      </c>
    </row>
    <row r="937" spans="1:9">
      <c r="A937" s="133">
        <v>936</v>
      </c>
      <c r="B937" s="134" t="s">
        <v>285</v>
      </c>
      <c r="C937" s="134" t="s">
        <v>284</v>
      </c>
      <c r="D937" s="133">
        <v>1977</v>
      </c>
      <c r="E937" s="135" t="s">
        <v>6</v>
      </c>
      <c r="F937" s="136" t="s">
        <v>281</v>
      </c>
      <c r="G937" s="136" t="s">
        <v>282</v>
      </c>
      <c r="H937" s="135" t="s">
        <v>283</v>
      </c>
      <c r="I937" s="132" t="s">
        <v>146</v>
      </c>
    </row>
    <row r="938" spans="1:9">
      <c r="A938" s="133">
        <v>937</v>
      </c>
      <c r="B938" s="134" t="s">
        <v>277</v>
      </c>
      <c r="C938" s="134" t="s">
        <v>280</v>
      </c>
      <c r="D938" s="133">
        <v>2011</v>
      </c>
      <c r="E938" s="135" t="s">
        <v>6</v>
      </c>
      <c r="F938" s="136" t="s">
        <v>272</v>
      </c>
      <c r="G938" s="136" t="s">
        <v>273</v>
      </c>
      <c r="H938" s="135" t="s">
        <v>279</v>
      </c>
      <c r="I938" s="132" t="s">
        <v>146</v>
      </c>
    </row>
    <row r="939" spans="1:9">
      <c r="A939" s="133">
        <v>938</v>
      </c>
      <c r="B939" s="134" t="s">
        <v>277</v>
      </c>
      <c r="C939" s="134" t="s">
        <v>278</v>
      </c>
      <c r="D939" s="133">
        <v>1950</v>
      </c>
      <c r="E939" s="135" t="s">
        <v>7</v>
      </c>
      <c r="F939" s="136" t="s">
        <v>272</v>
      </c>
      <c r="G939" s="136" t="s">
        <v>273</v>
      </c>
      <c r="H939" s="135" t="s">
        <v>269</v>
      </c>
      <c r="I939" s="132" t="s">
        <v>146</v>
      </c>
    </row>
    <row r="940" spans="1:9">
      <c r="A940" s="133">
        <v>939</v>
      </c>
      <c r="B940" s="134" t="s">
        <v>277</v>
      </c>
      <c r="C940" s="134" t="s">
        <v>276</v>
      </c>
      <c r="D940" s="133">
        <v>1979</v>
      </c>
      <c r="E940" s="135" t="s">
        <v>6</v>
      </c>
      <c r="F940" s="136" t="s">
        <v>272</v>
      </c>
      <c r="G940" s="136" t="s">
        <v>273</v>
      </c>
      <c r="H940" s="135" t="s">
        <v>275</v>
      </c>
      <c r="I940" s="132" t="s">
        <v>146</v>
      </c>
    </row>
    <row r="941" spans="1:9">
      <c r="A941" s="133">
        <v>940</v>
      </c>
      <c r="B941" s="134" t="s">
        <v>274</v>
      </c>
      <c r="C941" s="134" t="s">
        <v>243</v>
      </c>
      <c r="D941" s="133">
        <v>2010</v>
      </c>
      <c r="E941" s="135" t="s">
        <v>7</v>
      </c>
      <c r="F941" s="136" t="s">
        <v>272</v>
      </c>
      <c r="G941" s="136" t="s">
        <v>273</v>
      </c>
      <c r="H941" s="135" t="s">
        <v>194</v>
      </c>
      <c r="I941" s="132" t="s">
        <v>146</v>
      </c>
    </row>
    <row r="942" spans="1:9">
      <c r="A942" s="133">
        <v>941</v>
      </c>
      <c r="B942" s="134" t="s">
        <v>274</v>
      </c>
      <c r="C942" s="134" t="s">
        <v>234</v>
      </c>
      <c r="D942" s="133">
        <v>2007</v>
      </c>
      <c r="E942" s="135" t="s">
        <v>7</v>
      </c>
      <c r="F942" s="136" t="s">
        <v>272</v>
      </c>
      <c r="G942" s="136" t="s">
        <v>273</v>
      </c>
      <c r="H942" s="135" t="s">
        <v>233</v>
      </c>
      <c r="I942" s="132" t="s">
        <v>146</v>
      </c>
    </row>
    <row r="943" spans="1:9">
      <c r="A943" s="133">
        <v>942</v>
      </c>
      <c r="B943" s="134" t="s">
        <v>271</v>
      </c>
      <c r="C943" s="134" t="s">
        <v>270</v>
      </c>
      <c r="D943" s="133">
        <v>1950</v>
      </c>
      <c r="E943" s="135" t="s">
        <v>7</v>
      </c>
      <c r="F943" s="136" t="s">
        <v>260</v>
      </c>
      <c r="G943" s="136" t="s">
        <v>261</v>
      </c>
      <c r="H943" s="135" t="s">
        <v>269</v>
      </c>
      <c r="I943" s="132" t="s">
        <v>146</v>
      </c>
    </row>
    <row r="944" spans="1:9">
      <c r="A944" s="133">
        <v>943</v>
      </c>
      <c r="B944" s="134" t="s">
        <v>268</v>
      </c>
      <c r="C944" s="134" t="s">
        <v>267</v>
      </c>
      <c r="D944" s="133">
        <v>1960</v>
      </c>
      <c r="E944" s="135" t="s">
        <v>7</v>
      </c>
      <c r="F944" s="136" t="s">
        <v>260</v>
      </c>
      <c r="G944" s="136" t="s">
        <v>261</v>
      </c>
      <c r="H944" s="135" t="s">
        <v>266</v>
      </c>
      <c r="I944" s="132" t="s">
        <v>146</v>
      </c>
    </row>
    <row r="945" spans="1:9">
      <c r="A945" s="133">
        <v>944</v>
      </c>
      <c r="B945" s="134" t="s">
        <v>265</v>
      </c>
      <c r="C945" s="134" t="s">
        <v>264</v>
      </c>
      <c r="D945" s="133">
        <v>1954</v>
      </c>
      <c r="E945" s="135" t="s">
        <v>7</v>
      </c>
      <c r="F945" s="136" t="s">
        <v>260</v>
      </c>
      <c r="G945" s="136" t="s">
        <v>261</v>
      </c>
      <c r="H945" s="135" t="s">
        <v>199</v>
      </c>
      <c r="I945" s="132" t="s">
        <v>146</v>
      </c>
    </row>
    <row r="946" spans="1:9">
      <c r="A946" s="133">
        <v>945</v>
      </c>
      <c r="B946" s="134" t="s">
        <v>263</v>
      </c>
      <c r="C946" s="134" t="s">
        <v>262</v>
      </c>
      <c r="D946" s="133">
        <v>1953</v>
      </c>
      <c r="E946" s="135" t="s">
        <v>7</v>
      </c>
      <c r="F946" s="136" t="s">
        <v>260</v>
      </c>
      <c r="G946" s="136" t="s">
        <v>261</v>
      </c>
      <c r="H946" s="135" t="s">
        <v>199</v>
      </c>
      <c r="I946" s="132" t="s">
        <v>146</v>
      </c>
    </row>
    <row r="947" spans="1:9">
      <c r="A947" s="133">
        <v>946</v>
      </c>
      <c r="B947" s="134" t="s">
        <v>259</v>
      </c>
      <c r="C947" s="134" t="s">
        <v>258</v>
      </c>
      <c r="D947" s="133">
        <v>2006</v>
      </c>
      <c r="E947" s="135" t="s">
        <v>6</v>
      </c>
      <c r="F947" s="136" t="s">
        <v>231</v>
      </c>
      <c r="G947" s="136" t="s">
        <v>232</v>
      </c>
      <c r="H947" s="135" t="s">
        <v>257</v>
      </c>
      <c r="I947" s="132" t="s">
        <v>146</v>
      </c>
    </row>
    <row r="948" spans="1:9">
      <c r="A948" s="133">
        <v>947</v>
      </c>
      <c r="B948" s="134" t="s">
        <v>256</v>
      </c>
      <c r="C948" s="134" t="s">
        <v>255</v>
      </c>
      <c r="D948" s="133">
        <v>2003</v>
      </c>
      <c r="E948" s="135" t="s">
        <v>6</v>
      </c>
      <c r="F948" s="136" t="s">
        <v>231</v>
      </c>
      <c r="G948" s="136" t="s">
        <v>232</v>
      </c>
      <c r="H948" s="135" t="s">
        <v>130</v>
      </c>
      <c r="I948" s="132" t="s">
        <v>146</v>
      </c>
    </row>
    <row r="949" spans="1:9">
      <c r="A949" s="133">
        <v>948</v>
      </c>
      <c r="B949" s="134" t="s">
        <v>254</v>
      </c>
      <c r="C949" s="134" t="s">
        <v>253</v>
      </c>
      <c r="D949" s="133">
        <v>2005</v>
      </c>
      <c r="E949" s="135" t="s">
        <v>6</v>
      </c>
      <c r="F949" s="136" t="s">
        <v>231</v>
      </c>
      <c r="G949" s="136" t="s">
        <v>232</v>
      </c>
      <c r="H949" s="135" t="s">
        <v>252</v>
      </c>
      <c r="I949" s="132" t="s">
        <v>146</v>
      </c>
    </row>
    <row r="950" spans="1:9">
      <c r="A950" s="133">
        <v>949</v>
      </c>
      <c r="B950" s="134" t="s">
        <v>251</v>
      </c>
      <c r="C950" s="134" t="s">
        <v>250</v>
      </c>
      <c r="D950" s="133">
        <v>2007</v>
      </c>
      <c r="E950" s="135" t="s">
        <v>7</v>
      </c>
      <c r="F950" s="136" t="s">
        <v>231</v>
      </c>
      <c r="G950" s="136" t="s">
        <v>232</v>
      </c>
      <c r="H950" s="135" t="s">
        <v>233</v>
      </c>
      <c r="I950" s="132" t="s">
        <v>146</v>
      </c>
    </row>
    <row r="951" spans="1:9">
      <c r="A951" s="133">
        <v>950</v>
      </c>
      <c r="B951" s="134" t="s">
        <v>249</v>
      </c>
      <c r="C951" s="134" t="s">
        <v>248</v>
      </c>
      <c r="D951" s="133">
        <v>2004</v>
      </c>
      <c r="E951" s="135" t="s">
        <v>7</v>
      </c>
      <c r="F951" s="136" t="s">
        <v>231</v>
      </c>
      <c r="G951" s="136" t="s">
        <v>232</v>
      </c>
      <c r="H951" s="135" t="s">
        <v>247</v>
      </c>
      <c r="I951" s="132" t="s">
        <v>146</v>
      </c>
    </row>
    <row r="952" spans="1:9">
      <c r="A952" s="133">
        <v>951</v>
      </c>
      <c r="B952" s="134" t="s">
        <v>246</v>
      </c>
      <c r="C952" s="134" t="s">
        <v>245</v>
      </c>
      <c r="D952" s="133">
        <v>2007</v>
      </c>
      <c r="E952" s="135" t="s">
        <v>7</v>
      </c>
      <c r="F952" s="136" t="s">
        <v>231</v>
      </c>
      <c r="G952" s="136" t="s">
        <v>232</v>
      </c>
      <c r="H952" s="135" t="s">
        <v>233</v>
      </c>
      <c r="I952" s="132" t="s">
        <v>146</v>
      </c>
    </row>
    <row r="953" spans="1:9">
      <c r="A953" s="133">
        <v>952</v>
      </c>
      <c r="B953" s="134" t="s">
        <v>244</v>
      </c>
      <c r="C953" s="134" t="s">
        <v>243</v>
      </c>
      <c r="D953" s="133">
        <v>2007</v>
      </c>
      <c r="E953" s="135" t="s">
        <v>7</v>
      </c>
      <c r="F953" s="136" t="s">
        <v>231</v>
      </c>
      <c r="G953" s="136" t="s">
        <v>232</v>
      </c>
      <c r="H953" s="135" t="s">
        <v>233</v>
      </c>
      <c r="I953" s="132" t="s">
        <v>146</v>
      </c>
    </row>
    <row r="954" spans="1:9">
      <c r="A954" s="133">
        <v>953</v>
      </c>
      <c r="B954" s="134" t="s">
        <v>242</v>
      </c>
      <c r="C954" s="134" t="s">
        <v>241</v>
      </c>
      <c r="D954" s="133">
        <v>2009</v>
      </c>
      <c r="E954" s="135" t="s">
        <v>7</v>
      </c>
      <c r="F954" s="136" t="s">
        <v>231</v>
      </c>
      <c r="G954" s="136" t="s">
        <v>232</v>
      </c>
      <c r="H954" s="135" t="s">
        <v>204</v>
      </c>
      <c r="I954" s="132" t="s">
        <v>146</v>
      </c>
    </row>
    <row r="955" spans="1:9">
      <c r="A955" s="133">
        <v>954</v>
      </c>
      <c r="B955" s="134" t="s">
        <v>216</v>
      </c>
      <c r="C955" s="134" t="s">
        <v>240</v>
      </c>
      <c r="D955" s="133">
        <v>2007</v>
      </c>
      <c r="E955" s="135" t="s">
        <v>7</v>
      </c>
      <c r="F955" s="136" t="s">
        <v>231</v>
      </c>
      <c r="G955" s="136" t="s">
        <v>232</v>
      </c>
      <c r="H955" s="135" t="s">
        <v>233</v>
      </c>
      <c r="I955" s="132" t="s">
        <v>146</v>
      </c>
    </row>
    <row r="956" spans="1:9">
      <c r="A956" s="133">
        <v>955</v>
      </c>
      <c r="B956" s="134" t="s">
        <v>238</v>
      </c>
      <c r="C956" s="134" t="s">
        <v>239</v>
      </c>
      <c r="D956" s="133">
        <v>2011</v>
      </c>
      <c r="E956" s="135" t="s">
        <v>7</v>
      </c>
      <c r="F956" s="136" t="s">
        <v>231</v>
      </c>
      <c r="G956" s="136" t="s">
        <v>232</v>
      </c>
      <c r="H956" s="135" t="s">
        <v>194</v>
      </c>
      <c r="I956" s="132" t="s">
        <v>146</v>
      </c>
    </row>
    <row r="957" spans="1:9">
      <c r="A957" s="133">
        <v>956</v>
      </c>
      <c r="B957" s="134" t="s">
        <v>238</v>
      </c>
      <c r="C957" s="134" t="s">
        <v>236</v>
      </c>
      <c r="D957" s="133">
        <v>2009</v>
      </c>
      <c r="E957" s="135" t="s">
        <v>7</v>
      </c>
      <c r="F957" s="136" t="s">
        <v>231</v>
      </c>
      <c r="G957" s="136" t="s">
        <v>232</v>
      </c>
      <c r="H957" s="135" t="s">
        <v>204</v>
      </c>
      <c r="I957" s="132" t="s">
        <v>146</v>
      </c>
    </row>
    <row r="958" spans="1:9">
      <c r="A958" s="133">
        <v>957</v>
      </c>
      <c r="B958" s="134" t="s">
        <v>237</v>
      </c>
      <c r="C958" s="134" t="s">
        <v>236</v>
      </c>
      <c r="D958" s="133">
        <v>2009</v>
      </c>
      <c r="E958" s="135" t="s">
        <v>7</v>
      </c>
      <c r="F958" s="136" t="s">
        <v>231</v>
      </c>
      <c r="G958" s="136" t="s">
        <v>232</v>
      </c>
      <c r="H958" s="135" t="s">
        <v>204</v>
      </c>
      <c r="I958" s="132" t="s">
        <v>146</v>
      </c>
    </row>
    <row r="959" spans="1:9">
      <c r="A959" s="133">
        <v>958</v>
      </c>
      <c r="B959" s="134" t="s">
        <v>235</v>
      </c>
      <c r="C959" s="134" t="s">
        <v>234</v>
      </c>
      <c r="D959" s="133">
        <v>2006</v>
      </c>
      <c r="E959" s="135" t="s">
        <v>7</v>
      </c>
      <c r="F959" s="136" t="s">
        <v>231</v>
      </c>
      <c r="G959" s="136" t="s">
        <v>232</v>
      </c>
      <c r="H959" s="135" t="s">
        <v>233</v>
      </c>
      <c r="I959" s="132" t="s">
        <v>146</v>
      </c>
    </row>
    <row r="960" spans="1:9">
      <c r="A960" s="133">
        <v>959</v>
      </c>
      <c r="B960" s="134" t="s">
        <v>230</v>
      </c>
      <c r="C960" s="134" t="s">
        <v>229</v>
      </c>
      <c r="D960" s="133">
        <v>1957</v>
      </c>
      <c r="E960" s="135" t="s">
        <v>7</v>
      </c>
      <c r="F960" s="136" t="s">
        <v>224</v>
      </c>
      <c r="G960" s="136" t="s">
        <v>225</v>
      </c>
      <c r="H960" s="135" t="s">
        <v>199</v>
      </c>
      <c r="I960" s="132" t="s">
        <v>146</v>
      </c>
    </row>
    <row r="961" spans="1:9">
      <c r="A961" s="133">
        <v>960</v>
      </c>
      <c r="B961" s="134" t="s">
        <v>228</v>
      </c>
      <c r="C961" s="134" t="s">
        <v>227</v>
      </c>
      <c r="D961" s="133">
        <v>1982</v>
      </c>
      <c r="E961" s="135" t="s">
        <v>7</v>
      </c>
      <c r="F961" s="136" t="s">
        <v>224</v>
      </c>
      <c r="G961" s="136" t="s">
        <v>225</v>
      </c>
      <c r="H961" s="135" t="s">
        <v>226</v>
      </c>
      <c r="I961" s="132" t="s">
        <v>146</v>
      </c>
    </row>
    <row r="962" spans="1:9">
      <c r="A962" s="133">
        <v>961</v>
      </c>
      <c r="B962" s="134" t="s">
        <v>223</v>
      </c>
      <c r="C962" s="134" t="s">
        <v>222</v>
      </c>
      <c r="D962" s="133">
        <v>1956</v>
      </c>
      <c r="E962" s="135" t="s">
        <v>7</v>
      </c>
      <c r="F962" s="136" t="s">
        <v>220</v>
      </c>
      <c r="G962" s="136" t="s">
        <v>221</v>
      </c>
      <c r="H962" s="135" t="s">
        <v>199</v>
      </c>
      <c r="I962" s="132" t="s">
        <v>146</v>
      </c>
    </row>
    <row r="963" spans="1:9">
      <c r="A963" s="133">
        <v>962</v>
      </c>
      <c r="B963" s="134" t="s">
        <v>219</v>
      </c>
      <c r="C963" s="134" t="s">
        <v>218</v>
      </c>
      <c r="D963" s="133">
        <v>1965</v>
      </c>
      <c r="E963" s="135" t="s">
        <v>7</v>
      </c>
      <c r="F963" s="136" t="s">
        <v>212</v>
      </c>
      <c r="G963" s="136" t="s">
        <v>213</v>
      </c>
      <c r="H963" s="135" t="s">
        <v>217</v>
      </c>
      <c r="I963" s="132" t="s">
        <v>146</v>
      </c>
    </row>
    <row r="964" spans="1:9">
      <c r="A964" s="133">
        <v>963</v>
      </c>
      <c r="B964" s="134" t="s">
        <v>216</v>
      </c>
      <c r="C964" s="134" t="s">
        <v>215</v>
      </c>
      <c r="D964" s="133">
        <v>1963</v>
      </c>
      <c r="E964" s="135" t="s">
        <v>6</v>
      </c>
      <c r="F964" s="136" t="s">
        <v>212</v>
      </c>
      <c r="G964" s="136" t="s">
        <v>213</v>
      </c>
      <c r="H964" s="135" t="s">
        <v>214</v>
      </c>
      <c r="I964" s="132" t="s">
        <v>146</v>
      </c>
    </row>
    <row r="965" spans="1:9">
      <c r="A965" s="133">
        <v>964</v>
      </c>
      <c r="B965" s="134" t="s">
        <v>211</v>
      </c>
      <c r="C965" s="134" t="s">
        <v>210</v>
      </c>
      <c r="D965" s="133">
        <v>1961</v>
      </c>
      <c r="E965" s="135" t="s">
        <v>6</v>
      </c>
      <c r="F965" s="136" t="s">
        <v>207</v>
      </c>
      <c r="G965" s="136" t="s">
        <v>208</v>
      </c>
      <c r="H965" s="135" t="s">
        <v>209</v>
      </c>
      <c r="I965" s="132" t="s">
        <v>146</v>
      </c>
    </row>
    <row r="966" spans="1:9">
      <c r="A966" s="133">
        <v>965</v>
      </c>
      <c r="B966" s="134" t="s">
        <v>206</v>
      </c>
      <c r="C966" s="134" t="s">
        <v>205</v>
      </c>
      <c r="D966" s="133">
        <v>2009</v>
      </c>
      <c r="E966" s="135" t="s">
        <v>7</v>
      </c>
      <c r="F966" s="136" t="s">
        <v>202</v>
      </c>
      <c r="G966" s="136" t="s">
        <v>203</v>
      </c>
      <c r="H966" s="135" t="s">
        <v>204</v>
      </c>
      <c r="I966" s="132" t="s">
        <v>146</v>
      </c>
    </row>
    <row r="967" spans="1:9">
      <c r="A967" s="133">
        <v>966</v>
      </c>
      <c r="B967" s="134" t="s">
        <v>201</v>
      </c>
      <c r="C967" s="134" t="s">
        <v>200</v>
      </c>
      <c r="D967" s="133">
        <v>1957</v>
      </c>
      <c r="E967" s="135" t="s">
        <v>7</v>
      </c>
      <c r="F967" s="136" t="s">
        <v>197</v>
      </c>
      <c r="G967" s="136" t="s">
        <v>198</v>
      </c>
      <c r="H967" s="135" t="s">
        <v>199</v>
      </c>
      <c r="I967" s="132" t="s">
        <v>146</v>
      </c>
    </row>
    <row r="968" spans="1:9">
      <c r="A968" s="133">
        <v>967</v>
      </c>
      <c r="B968" s="134" t="s">
        <v>196</v>
      </c>
      <c r="C968" s="134" t="s">
        <v>195</v>
      </c>
      <c r="D968" s="133">
        <v>2011</v>
      </c>
      <c r="E968" s="135" t="s">
        <v>7</v>
      </c>
      <c r="F968" s="136" t="s">
        <v>192</v>
      </c>
      <c r="G968" s="136" t="s">
        <v>193</v>
      </c>
      <c r="H968" s="135" t="s">
        <v>194</v>
      </c>
      <c r="I968" s="132" t="s">
        <v>146</v>
      </c>
    </row>
    <row r="969" spans="1:9">
      <c r="I969" s="132" t="s">
        <v>146</v>
      </c>
    </row>
    <row r="970" spans="1:9">
      <c r="I970" s="132" t="s">
        <v>146</v>
      </c>
    </row>
    <row r="971" spans="1:9">
      <c r="I971" s="132" t="s">
        <v>146</v>
      </c>
    </row>
    <row r="972" spans="1:9">
      <c r="I972" s="132" t="s">
        <v>146</v>
      </c>
    </row>
    <row r="973" spans="1:9">
      <c r="I973" s="132" t="s">
        <v>146</v>
      </c>
    </row>
    <row r="974" spans="1:9">
      <c r="I974" s="132" t="s">
        <v>146</v>
      </c>
    </row>
    <row r="975" spans="1:9">
      <c r="I975" s="132" t="s">
        <v>146</v>
      </c>
    </row>
    <row r="976" spans="1:9">
      <c r="I976" s="132" t="s">
        <v>146</v>
      </c>
    </row>
    <row r="977" spans="9:9">
      <c r="I977" s="132" t="s">
        <v>146</v>
      </c>
    </row>
    <row r="978" spans="9:9">
      <c r="I978" s="132" t="s">
        <v>146</v>
      </c>
    </row>
    <row r="979" spans="9:9">
      <c r="I979" s="132" t="s">
        <v>146</v>
      </c>
    </row>
    <row r="980" spans="9:9">
      <c r="I980" s="132" t="s">
        <v>146</v>
      </c>
    </row>
    <row r="981" spans="9:9">
      <c r="I981" s="132" t="s">
        <v>146</v>
      </c>
    </row>
    <row r="982" spans="9:9">
      <c r="I982" s="132" t="s">
        <v>146</v>
      </c>
    </row>
    <row r="983" spans="9:9">
      <c r="I983" s="132" t="s">
        <v>146</v>
      </c>
    </row>
    <row r="984" spans="9:9">
      <c r="I984" s="132" t="s">
        <v>146</v>
      </c>
    </row>
    <row r="985" spans="9:9">
      <c r="I985" s="132" t="s">
        <v>146</v>
      </c>
    </row>
    <row r="986" spans="9:9">
      <c r="I986" s="132" t="s">
        <v>146</v>
      </c>
    </row>
    <row r="987" spans="9:9">
      <c r="I987" s="132" t="s">
        <v>146</v>
      </c>
    </row>
    <row r="988" spans="9:9">
      <c r="I988" s="132" t="s">
        <v>146</v>
      </c>
    </row>
    <row r="989" spans="9:9">
      <c r="I989" s="132" t="s">
        <v>146</v>
      </c>
    </row>
    <row r="990" spans="9:9">
      <c r="I990" s="132" t="s">
        <v>146</v>
      </c>
    </row>
    <row r="991" spans="9:9">
      <c r="I991" s="132" t="s">
        <v>146</v>
      </c>
    </row>
    <row r="992" spans="9:9">
      <c r="I992" s="132" t="s">
        <v>146</v>
      </c>
    </row>
    <row r="993" spans="9:9">
      <c r="I993" s="132" t="s">
        <v>146</v>
      </c>
    </row>
    <row r="994" spans="9:9">
      <c r="I994" s="132" t="s">
        <v>146</v>
      </c>
    </row>
    <row r="995" spans="9:9">
      <c r="I995" s="132" t="s">
        <v>146</v>
      </c>
    </row>
    <row r="996" spans="9:9">
      <c r="I996" s="132" t="s">
        <v>146</v>
      </c>
    </row>
    <row r="997" spans="9:9">
      <c r="I997" s="132" t="s">
        <v>146</v>
      </c>
    </row>
    <row r="998" spans="9:9">
      <c r="I998" s="132" t="s">
        <v>146</v>
      </c>
    </row>
    <row r="999" spans="9:9">
      <c r="I999" s="132" t="s">
        <v>146</v>
      </c>
    </row>
    <row r="1000" spans="9:9">
      <c r="I1000" s="132" t="s">
        <v>146</v>
      </c>
    </row>
    <row r="1001" spans="9:9">
      <c r="I1001" s="132" t="s">
        <v>146</v>
      </c>
    </row>
    <row r="1002" spans="9:9">
      <c r="I1002" s="132" t="s">
        <v>146</v>
      </c>
    </row>
    <row r="1003" spans="9:9">
      <c r="I1003" s="132" t="s">
        <v>146</v>
      </c>
    </row>
    <row r="1004" spans="9:9">
      <c r="I1004" s="132" t="s">
        <v>146</v>
      </c>
    </row>
    <row r="1005" spans="9:9">
      <c r="I1005" s="132" t="s">
        <v>146</v>
      </c>
    </row>
    <row r="1006" spans="9:9">
      <c r="I1006" s="132" t="s">
        <v>146</v>
      </c>
    </row>
    <row r="1007" spans="9:9">
      <c r="I1007" s="132" t="s">
        <v>146</v>
      </c>
    </row>
    <row r="1008" spans="9:9">
      <c r="I1008" s="132" t="s">
        <v>146</v>
      </c>
    </row>
    <row r="1009" spans="9:9">
      <c r="I1009" s="132" t="s">
        <v>146</v>
      </c>
    </row>
    <row r="1010" spans="9:9">
      <c r="I1010" s="132" t="s">
        <v>146</v>
      </c>
    </row>
    <row r="1011" spans="9:9">
      <c r="I1011" s="132" t="s">
        <v>146</v>
      </c>
    </row>
    <row r="1012" spans="9:9">
      <c r="I1012" s="132" t="s">
        <v>146</v>
      </c>
    </row>
    <row r="1013" spans="9:9">
      <c r="I1013" s="132" t="s">
        <v>146</v>
      </c>
    </row>
    <row r="1014" spans="9:9">
      <c r="I1014" s="132" t="s">
        <v>146</v>
      </c>
    </row>
    <row r="1015" spans="9:9">
      <c r="I1015" s="132" t="s">
        <v>146</v>
      </c>
    </row>
    <row r="1016" spans="9:9">
      <c r="I1016" s="132" t="s">
        <v>146</v>
      </c>
    </row>
    <row r="1017" spans="9:9">
      <c r="I1017" s="132" t="s">
        <v>146</v>
      </c>
    </row>
    <row r="1018" spans="9:9">
      <c r="I1018" s="132" t="s">
        <v>146</v>
      </c>
    </row>
    <row r="1019" spans="9:9">
      <c r="I1019" s="132" t="s">
        <v>146</v>
      </c>
    </row>
    <row r="1020" spans="9:9">
      <c r="I1020" s="132" t="s">
        <v>146</v>
      </c>
    </row>
    <row r="1021" spans="9:9">
      <c r="I1021" s="132" t="s">
        <v>146</v>
      </c>
    </row>
    <row r="1022" spans="9:9">
      <c r="I1022" s="132" t="s">
        <v>146</v>
      </c>
    </row>
    <row r="1023" spans="9:9">
      <c r="I1023" s="132" t="s">
        <v>146</v>
      </c>
    </row>
    <row r="1024" spans="9:9">
      <c r="I1024" s="132" t="s">
        <v>146</v>
      </c>
    </row>
    <row r="1025" spans="9:9">
      <c r="I1025" s="132" t="s">
        <v>146</v>
      </c>
    </row>
    <row r="1026" spans="9:9">
      <c r="I1026" s="132" t="s">
        <v>146</v>
      </c>
    </row>
    <row r="1027" spans="9:9">
      <c r="I1027" s="132" t="s">
        <v>146</v>
      </c>
    </row>
    <row r="1028" spans="9:9">
      <c r="I1028" s="132" t="s">
        <v>146</v>
      </c>
    </row>
    <row r="1029" spans="9:9">
      <c r="I1029" s="132" t="s">
        <v>146</v>
      </c>
    </row>
    <row r="1030" spans="9:9">
      <c r="I1030" s="132" t="s">
        <v>146</v>
      </c>
    </row>
    <row r="1031" spans="9:9">
      <c r="I1031" s="132" t="s">
        <v>146</v>
      </c>
    </row>
    <row r="1032" spans="9:9">
      <c r="I1032" s="132" t="s">
        <v>146</v>
      </c>
    </row>
    <row r="1033" spans="9:9">
      <c r="I1033" s="132" t="s">
        <v>146</v>
      </c>
    </row>
    <row r="1034" spans="9:9">
      <c r="I1034" s="132" t="s">
        <v>146</v>
      </c>
    </row>
    <row r="1035" spans="9:9">
      <c r="I1035" s="132" t="s">
        <v>146</v>
      </c>
    </row>
    <row r="1036" spans="9:9">
      <c r="I1036" s="132" t="s">
        <v>146</v>
      </c>
    </row>
    <row r="1037" spans="9:9">
      <c r="I1037" s="132" t="s">
        <v>146</v>
      </c>
    </row>
    <row r="1038" spans="9:9">
      <c r="I1038" s="132" t="s">
        <v>146</v>
      </c>
    </row>
    <row r="1039" spans="9:9">
      <c r="I1039" s="132" t="s">
        <v>146</v>
      </c>
    </row>
    <row r="1040" spans="9:9">
      <c r="I1040" s="132" t="s">
        <v>146</v>
      </c>
    </row>
    <row r="1041" spans="9:9">
      <c r="I1041" s="132" t="s">
        <v>146</v>
      </c>
    </row>
    <row r="1042" spans="9:9">
      <c r="I1042" s="132" t="s">
        <v>146</v>
      </c>
    </row>
    <row r="1043" spans="9:9">
      <c r="I1043" s="132" t="s">
        <v>146</v>
      </c>
    </row>
    <row r="1044" spans="9:9">
      <c r="I1044" s="132" t="s">
        <v>146</v>
      </c>
    </row>
    <row r="1045" spans="9:9">
      <c r="I1045" s="132" t="s">
        <v>146</v>
      </c>
    </row>
    <row r="1046" spans="9:9">
      <c r="I1046" s="132" t="s">
        <v>146</v>
      </c>
    </row>
    <row r="1047" spans="9:9">
      <c r="I1047" s="132" t="s">
        <v>146</v>
      </c>
    </row>
    <row r="1048" spans="9:9">
      <c r="I1048" s="132" t="s">
        <v>146</v>
      </c>
    </row>
    <row r="1049" spans="9:9">
      <c r="I1049" s="132" t="s">
        <v>146</v>
      </c>
    </row>
    <row r="1050" spans="9:9">
      <c r="I1050" s="132" t="s">
        <v>146</v>
      </c>
    </row>
    <row r="1051" spans="9:9">
      <c r="I1051" s="132" t="s">
        <v>146</v>
      </c>
    </row>
    <row r="1052" spans="9:9">
      <c r="I1052" s="132" t="s">
        <v>146</v>
      </c>
    </row>
    <row r="1053" spans="9:9">
      <c r="I1053" s="132" t="s">
        <v>146</v>
      </c>
    </row>
    <row r="1054" spans="9:9">
      <c r="I1054" s="132" t="s">
        <v>146</v>
      </c>
    </row>
    <row r="1055" spans="9:9">
      <c r="I1055" s="132" t="s">
        <v>146</v>
      </c>
    </row>
    <row r="1056" spans="9:9">
      <c r="I1056" s="132" t="s">
        <v>146</v>
      </c>
    </row>
    <row r="1057" spans="9:9">
      <c r="I1057" s="132" t="s">
        <v>146</v>
      </c>
    </row>
    <row r="1058" spans="9:9">
      <c r="I1058" s="132" t="s">
        <v>146</v>
      </c>
    </row>
    <row r="1059" spans="9:9">
      <c r="I1059" s="132" t="s">
        <v>146</v>
      </c>
    </row>
    <row r="1060" spans="9:9">
      <c r="I1060" s="132" t="s">
        <v>146</v>
      </c>
    </row>
    <row r="1061" spans="9:9">
      <c r="I1061" s="132" t="s">
        <v>146</v>
      </c>
    </row>
    <row r="1062" spans="9:9">
      <c r="I1062" s="132" t="s">
        <v>146</v>
      </c>
    </row>
    <row r="1063" spans="9:9">
      <c r="I1063" s="132" t="s">
        <v>146</v>
      </c>
    </row>
    <row r="1064" spans="9:9">
      <c r="I1064" s="132" t="s">
        <v>146</v>
      </c>
    </row>
    <row r="1065" spans="9:9">
      <c r="I1065" s="132" t="s">
        <v>146</v>
      </c>
    </row>
    <row r="1066" spans="9:9">
      <c r="I1066" s="132" t="s">
        <v>146</v>
      </c>
    </row>
    <row r="1067" spans="9:9">
      <c r="I1067" s="132" t="s">
        <v>146</v>
      </c>
    </row>
    <row r="1068" spans="9:9">
      <c r="I1068" s="132" t="s">
        <v>146</v>
      </c>
    </row>
  </sheetData>
  <sheetProtection formatCells="0" formatColumns="0" formatRows="0" insertColumns="0" insertRows="0" insertHyperlinks="0" deleteColumns="0" deleteRows="0" sort="0" autoFilter="0" pivotTables="0"/>
  <autoFilter ref="A1:G1044">
    <sortState ref="A2:O947">
      <sortCondition ref="B2:B947"/>
    </sortState>
  </autoFilter>
  <pageMargins left="0.70866141732283472" right="0.70866141732283472" top="0.74803149606299213" bottom="0.74803149606299213" header="0.31496062992125984" footer="0.31496062992125984"/>
  <pageSetup scale="88" orientation="landscape" r:id="rId1"/>
  <headerFooter alignWithMargins="0"/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8">
    <tabColor theme="6" tint="0.39997558519241921"/>
    <pageSetUpPr fitToPage="1"/>
  </sheetPr>
  <dimension ref="A1:AC2538"/>
  <sheetViews>
    <sheetView zoomScaleSheetLayoutView="160" workbookViewId="0">
      <pane xSplit="4" ySplit="2" topLeftCell="E886" activePane="bottomRight" state="frozen"/>
      <selection pane="topRight" activeCell="E1" sqref="E1"/>
      <selection pane="bottomLeft" activeCell="A3" sqref="A3"/>
      <selection pane="bottomRight" activeCell="X744" sqref="X744"/>
    </sheetView>
  </sheetViews>
  <sheetFormatPr defaultRowHeight="13.5"/>
  <cols>
    <col min="1" max="1" width="5.75" style="30" customWidth="1"/>
    <col min="2" max="2" width="12.75" style="108" customWidth="1"/>
    <col min="3" max="3" width="8.75" style="30" customWidth="1"/>
    <col min="4" max="5" width="9.625" style="30" customWidth="1"/>
    <col min="6" max="6" width="12.75" style="117" bestFit="1" customWidth="1"/>
    <col min="7" max="7" width="18.125" style="31" bestFit="1" customWidth="1"/>
    <col min="8" max="9" width="6.625" style="27" customWidth="1"/>
    <col min="10" max="10" width="11" style="32" bestFit="1" customWidth="1"/>
    <col min="11" max="11" width="10.75" style="32" bestFit="1" customWidth="1"/>
    <col min="12" max="12" width="8.625" style="115" customWidth="1"/>
    <col min="13" max="13" width="5.75" style="32" customWidth="1"/>
    <col min="14" max="14" width="12.5" style="32" bestFit="1" customWidth="1"/>
    <col min="15" max="15" width="30.625" style="110" bestFit="1" customWidth="1"/>
    <col min="16" max="16" width="12.375" style="32" bestFit="1" customWidth="1"/>
    <col min="17" max="17" width="9.625" style="30" customWidth="1"/>
    <col min="18" max="18" width="10.125" style="32" bestFit="1" customWidth="1"/>
    <col min="19" max="20" width="10.125" style="32" customWidth="1"/>
    <col min="21" max="21" width="13.625" style="32" bestFit="1" customWidth="1"/>
    <col min="22" max="22" width="10.125" style="32" customWidth="1"/>
    <col min="23" max="23" width="10.125" style="32" bestFit="1" customWidth="1"/>
    <col min="24" max="24" width="8" style="1" customWidth="1"/>
    <col min="25" max="25" width="8" style="125" customWidth="1"/>
    <col min="26" max="26" width="8" style="1" customWidth="1"/>
    <col min="27" max="27" width="8.625" style="32" bestFit="1" customWidth="1"/>
    <col min="28" max="16384" width="9" style="59"/>
  </cols>
  <sheetData>
    <row r="1" spans="1:29">
      <c r="E1" s="119"/>
      <c r="U1" s="114">
        <v>2.7777777777777779E-3</v>
      </c>
    </row>
    <row r="2" spans="1:29" s="56" customFormat="1" ht="51" customHeight="1">
      <c r="A2" s="55" t="s">
        <v>72</v>
      </c>
      <c r="B2" s="106" t="s">
        <v>21</v>
      </c>
      <c r="C2" s="55" t="s">
        <v>22</v>
      </c>
      <c r="D2" s="55" t="s">
        <v>17</v>
      </c>
      <c r="E2" s="55" t="s">
        <v>88</v>
      </c>
      <c r="F2" s="61" t="s">
        <v>73</v>
      </c>
      <c r="G2" s="61" t="s">
        <v>19</v>
      </c>
      <c r="H2" s="26" t="s">
        <v>0</v>
      </c>
      <c r="I2" s="26" t="s">
        <v>25</v>
      </c>
      <c r="J2" s="26" t="s">
        <v>13</v>
      </c>
      <c r="K2" s="113" t="s">
        <v>123</v>
      </c>
      <c r="L2" s="116" t="s">
        <v>23</v>
      </c>
      <c r="M2" s="26" t="s">
        <v>29</v>
      </c>
      <c r="N2" s="26" t="s">
        <v>59</v>
      </c>
      <c r="O2" s="106" t="s">
        <v>20</v>
      </c>
      <c r="P2" s="123" t="s">
        <v>31</v>
      </c>
      <c r="Q2" s="124" t="s">
        <v>86</v>
      </c>
      <c r="R2" s="26" t="s">
        <v>60</v>
      </c>
      <c r="S2" s="124" t="s">
        <v>89</v>
      </c>
      <c r="T2" s="124" t="s">
        <v>92</v>
      </c>
      <c r="U2" s="124" t="s">
        <v>93</v>
      </c>
      <c r="V2" s="113" t="s">
        <v>94</v>
      </c>
      <c r="W2" s="124" t="s">
        <v>87</v>
      </c>
      <c r="X2" s="124" t="s">
        <v>90</v>
      </c>
      <c r="Y2" s="126" t="s">
        <v>91</v>
      </c>
      <c r="Z2" s="124" t="s">
        <v>181</v>
      </c>
      <c r="AA2" s="124" t="s">
        <v>119</v>
      </c>
      <c r="AB2" s="124" t="s">
        <v>120</v>
      </c>
      <c r="AC2" s="124" t="s">
        <v>121</v>
      </c>
    </row>
    <row r="3" spans="1:29" s="57" customFormat="1" ht="15" customHeight="1">
      <c r="A3" s="13" t="s">
        <v>169</v>
      </c>
      <c r="B3" s="107" t="str">
        <f>IF(COUNTA($A3)&gt;0,VLOOKUP($A3,Corsa!$A$1:$F$43,2,FALSE),"-")</f>
        <v>Corsa A01</v>
      </c>
      <c r="C3" s="11"/>
      <c r="D3" s="13">
        <v>519</v>
      </c>
      <c r="E3" s="111"/>
      <c r="F3" s="46" t="str">
        <f>IF(COUNTA($A3)&gt;0,VLOOKUP($A3,Corsa!$A$1:$F$43,3,FALSE),"-")</f>
        <v>M-CadettI</v>
      </c>
      <c r="G3" s="28" t="str">
        <f>IF($D3&gt;0,VLOOKUP($D3,Iscrizioni!$A$2:$M$2502,9,FALSE),"-")</f>
        <v>MATTA DAVIDE</v>
      </c>
      <c r="H3" s="28">
        <f>IF($D3&gt;0,VLOOKUP($D3,Iscrizioni!$A$2:$M$2502,4,FALSE),"-")</f>
        <v>2002</v>
      </c>
      <c r="I3" s="27" t="str">
        <f>IF($D3&gt;0,VLOOKUP($D3,Iscrizioni!$A$2:$M$2502,5,FALSE),"-")</f>
        <v>M</v>
      </c>
      <c r="J3" s="27" t="str">
        <f>IF($D3&gt;0,VLOOKUP($D3,Iscrizioni!$A$2:$M$2502,10,FALSE),"-")</f>
        <v>M-CadettI</v>
      </c>
      <c r="K3" s="27" t="str">
        <f t="shared" ref="K3:K66" si="0">IF(D3&gt;0,IF(IFERROR(SEARCH(J3,F3),0)=0,"Verifica","ok"),"-")</f>
        <v>ok</v>
      </c>
      <c r="L3" s="46" t="str">
        <f>IF($D3&gt;0,VLOOKUP($D3,Iscrizioni!$A$2:$M$2502,11,FALSE),"-")</f>
        <v>Giovanile</v>
      </c>
      <c r="M3" s="27">
        <f>IF($D3&gt;0,VLOOKUP($D3,Iscrizioni!$A$2:$N$2502,12,FALSE),"-")</f>
        <v>14</v>
      </c>
      <c r="N3" s="46" t="str">
        <f>IF($D3&gt;0,VLOOKUP($D3,Iscrizioni!$A$2:$M$2502,6,FALSE),"-")</f>
        <v>A130567</v>
      </c>
      <c r="O3" s="107" t="str">
        <f>IF($D3&gt;0,VLOOKUP($D3,Iscrizioni!$A$2:$M$2502,7,FALSE),"-")</f>
        <v>CLUB GIO 22 RIVERA</v>
      </c>
      <c r="P3" s="46" t="str">
        <f>IF($D3&gt;0,VLOOKUP(LEFT($N3,1),Regione!$A$2:$C$21,2,FALSE),"-")</f>
        <v xml:space="preserve">PIEMONTE </v>
      </c>
      <c r="Q3" s="112" t="e">
        <f ca="1">IF($D3&gt;0,NormalizzaTempo("D",CELL("tipo",$E3),$E3),"-")</f>
        <v>#NAME?</v>
      </c>
      <c r="R3" s="27">
        <f>IF($D3&gt;0,VLOOKUP($D3,Iscrizioni!$A$2:$M$2502,13,FALSE),"-")</f>
        <v>2100</v>
      </c>
      <c r="S3" s="112" t="e">
        <f t="shared" ref="S3:S66" ca="1" si="1">IF($D3&gt;0,CalcolaVelocita(R3,Q3*86400),"-")</f>
        <v>#NAME?</v>
      </c>
      <c r="T3" s="112" t="e">
        <f ca="1">IF($D3&gt;0,SUMIFS($S$3:$S3,$X$3:$X3,1,$J$3:$J3,$J3),"-")</f>
        <v>#NAME?</v>
      </c>
      <c r="U3" s="112" t="e">
        <f t="shared" ref="U3:U66" ca="1" si="2">IF($D3&gt;0,S3-T3,"-")</f>
        <v>#NAME?</v>
      </c>
      <c r="V3" s="112" t="e">
        <f ca="1">IF(OR(AND($L3="Adulti",LEN($C3)=0,$U3&lt;=$U$1), AND(OR($L3="Giovanile",$L3="Promozionale"),LEN($C3)=0) ), "ok","-")</f>
        <v>#NAME?</v>
      </c>
      <c r="W3" s="27">
        <f>IF(LEN($C3)=0,IF($D3&gt;0,COUNTIFS($A$3:$A3,$A3),"-"),"Escluso")</f>
        <v>1</v>
      </c>
      <c r="X3" s="2">
        <f>IF(LEN($C3)=0,IF($D3&gt;0,COUNTIFS($J$3:$J3,$J3,$C$3:$C3,""),"-"),"Escluso")</f>
        <v>1</v>
      </c>
      <c r="Y3" s="127" t="e">
        <f t="shared" ref="Y3:Y66" ca="1" si="3">IF(LEN($C3)=0,IF(AND($D3&gt;0,$V3="ok"),IF($X3&gt;20,1,21 -$X3),"-"),0)</f>
        <v>#NAME?</v>
      </c>
      <c r="Z3" s="2">
        <f>IF($D3&gt;0,COUNTIFS($O$3:$O3,$O3,$L$3:$L3,$L3,$I$3:$I3,$I3),"-")</f>
        <v>1</v>
      </c>
      <c r="AA3" s="27">
        <f>IF($D3&gt;0,IF(OR($Z3 &gt;1,$L3&lt;&gt;"Adulti"),0,VLOOKUP($P3,Regione!$B$2:$C$22,2,FALSE)),"-")</f>
        <v>0</v>
      </c>
      <c r="AB3" s="27" t="e">
        <f ca="1">IF($D3&gt;0,IF($Z3 &gt;1,0,SUMIFS($Y$3:$Y$2503,$L$3:$L$2503,$L3,$O$3:$O$2503,$O3,$I$3:$I$2503,$I3)),"-")</f>
        <v>#NAME?</v>
      </c>
      <c r="AC3" s="27" t="e">
        <f t="shared" ref="AC3:AC66" ca="1" si="4">IF($D3&gt;0,AA3+AB3,"-")</f>
        <v>#NAME?</v>
      </c>
    </row>
    <row r="4" spans="1:29" s="57" customFormat="1" ht="15" customHeight="1">
      <c r="A4" s="13" t="s">
        <v>169</v>
      </c>
      <c r="B4" s="107" t="str">
        <f>IF(COUNTA($A4)&gt;0,VLOOKUP($A4,Corsa!$A$1:$F$43,2,FALSE),"-")</f>
        <v>Corsa A01</v>
      </c>
      <c r="C4" s="11"/>
      <c r="D4" s="13">
        <v>874</v>
      </c>
      <c r="E4" s="111"/>
      <c r="F4" s="46" t="str">
        <f>IF(COUNTA($A4)&gt;0,VLOOKUP($A4,Corsa!$A$1:$F$43,3,FALSE),"-")</f>
        <v>M-CadettI</v>
      </c>
      <c r="G4" s="28" t="str">
        <f>IF($D4&gt;0,VLOOKUP($D4,Iscrizioni!$A$2:$M$2502,9,FALSE),"-")</f>
        <v>GARUTI GIOELE</v>
      </c>
      <c r="H4" s="28">
        <f>IF($D4&gt;0,VLOOKUP($D4,Iscrizioni!$A$2:$M$2502,4,FALSE),"-")</f>
        <v>2002</v>
      </c>
      <c r="I4" s="27" t="str">
        <f>IF($D4&gt;0,VLOOKUP($D4,Iscrizioni!$A$2:$M$2502,5,FALSE),"-")</f>
        <v>M</v>
      </c>
      <c r="J4" s="27" t="str">
        <f>IF($D4&gt;0,VLOOKUP($D4,Iscrizioni!$A$2:$M$2502,10,FALSE),"-")</f>
        <v>M-CadettI</v>
      </c>
      <c r="K4" s="27" t="str">
        <f t="shared" si="0"/>
        <v>ok</v>
      </c>
      <c r="L4" s="46" t="str">
        <f>IF($D4&gt;0,VLOOKUP($D4,Iscrizioni!$A$2:$M$2502,11,FALSE),"-")</f>
        <v>Giovanile</v>
      </c>
      <c r="M4" s="27">
        <f>IF($D4&gt;0,VLOOKUP($D4,Iscrizioni!$A$2:$N$2502,12,FALSE),"-")</f>
        <v>14</v>
      </c>
      <c r="N4" s="46" t="str">
        <f>IF($D4&gt;0,VLOOKUP($D4,Iscrizioni!$A$2:$M$2502,6,FALSE),"-")</f>
        <v>H010289</v>
      </c>
      <c r="O4" s="107" t="str">
        <f>IF($D4&gt;0,VLOOKUP($D4,Iscrizioni!$A$2:$M$2502,7,FALSE),"-")</f>
        <v>POLISPORTIVA PROGRESSO A.S.D.</v>
      </c>
      <c r="P4" s="46" t="str">
        <f>IF($D4&gt;0,VLOOKUP(LEFT($N4,1),Regione!$A$2:$C$21,2,FALSE),"-")</f>
        <v xml:space="preserve">EMILIA ROMAGNA </v>
      </c>
      <c r="Q4" s="112" t="e">
        <f ca="1">IF($D4&gt;0,NormalizzaTempo("D",CELL("tipo",$E4),$E4),"-")</f>
        <v>#NAME?</v>
      </c>
      <c r="R4" s="27">
        <f>IF($D4&gt;0,VLOOKUP($D4,Iscrizioni!$A$2:$M$2502,13,FALSE),"-")</f>
        <v>2100</v>
      </c>
      <c r="S4" s="112" t="e">
        <f t="shared" ca="1" si="1"/>
        <v>#NAME?</v>
      </c>
      <c r="T4" s="112" t="e">
        <f ca="1">IF($D4&gt;0,SUMIFS($S$3:$S4,$X$3:$X4,1,$J$3:$J4,$J4),"-")</f>
        <v>#NAME?</v>
      </c>
      <c r="U4" s="112" t="e">
        <f t="shared" ca="1" si="2"/>
        <v>#NAME?</v>
      </c>
      <c r="V4" s="112" t="e">
        <f t="shared" ref="V4:V67" ca="1" si="5">IF(OR(AND($L4="Adulti",LEN($C4)=0,$U4&lt;=$U$1), AND(OR($L4="Giovanile",$L4="Promozionale"),LEN($C4)=0) ), "ok","-")</f>
        <v>#NAME?</v>
      </c>
      <c r="W4" s="27">
        <f>IF(LEN($C4)=0,IF($D4&gt;0,COUNTIFS($A$3:$A4,$A4),"-"),"Escluso")</f>
        <v>2</v>
      </c>
      <c r="X4" s="2">
        <f>IF(LEN($C4)=0,IF($D4&gt;0,COUNTIFS($J$3:$J4,$J4,$C$3:$C4,""),"-"),"Escluso")</f>
        <v>2</v>
      </c>
      <c r="Y4" s="127" t="e">
        <f t="shared" ca="1" si="3"/>
        <v>#NAME?</v>
      </c>
      <c r="Z4" s="2">
        <f>IF($D4&gt;0,COUNTIFS($O$3:$O4,$O4,$L$3:$L4,$L4,$I$3:$I4,$I4),"-")</f>
        <v>1</v>
      </c>
      <c r="AA4" s="27">
        <f>IF($D4&gt;0,IF(OR($Z4 &gt;1,$L4&lt;&gt;"Adulti"),0,VLOOKUP($P4,Regione!$B$2:$C$22,2,FALSE)),"-")</f>
        <v>0</v>
      </c>
      <c r="AB4" s="27" t="e">
        <f ca="1">IF($D4&gt;0,IF(COUNTIFS($O$3:$O4,$O4,$L$3:$L4,$L4,$I$3:$I4,$I4) &gt;1,0,SUMIFS($Y$3:$Y$2503,$L$3:$L$2503,$L4,$O$3:$O$2503,$O4,$I$3:$I$2503,$I4)),"-")</f>
        <v>#NAME?</v>
      </c>
      <c r="AC4" s="27" t="e">
        <f t="shared" ca="1" si="4"/>
        <v>#NAME?</v>
      </c>
    </row>
    <row r="5" spans="1:29" s="57" customFormat="1" ht="15" customHeight="1">
      <c r="A5" s="13" t="s">
        <v>169</v>
      </c>
      <c r="B5" s="107" t="str">
        <f>IF(COUNTA($A5)&gt;0,VLOOKUP($A5,Corsa!$A$1:$F$43,2,FALSE),"-")</f>
        <v>Corsa A01</v>
      </c>
      <c r="C5" s="11"/>
      <c r="D5" s="13">
        <v>71</v>
      </c>
      <c r="E5" s="111"/>
      <c r="F5" s="46" t="str">
        <f>IF(COUNTA($A5)&gt;0,VLOOKUP($A5,Corsa!$A$1:$F$43,3,FALSE),"-")</f>
        <v>M-CadettI</v>
      </c>
      <c r="G5" s="28" t="str">
        <f>IF($D5&gt;0,VLOOKUP($D5,Iscrizioni!$A$2:$M$2502,9,FALSE),"-")</f>
        <v>GAMBONE GABRIELE</v>
      </c>
      <c r="H5" s="28">
        <f>IF($D5&gt;0,VLOOKUP($D5,Iscrizioni!$A$2:$M$2502,4,FALSE),"-")</f>
        <v>2003</v>
      </c>
      <c r="I5" s="27" t="str">
        <f>IF($D5&gt;0,VLOOKUP($D5,Iscrizioni!$A$2:$M$2502,5,FALSE),"-")</f>
        <v>M</v>
      </c>
      <c r="J5" s="27" t="str">
        <f>IF($D5&gt;0,VLOOKUP($D5,Iscrizioni!$A$2:$M$2502,10,FALSE),"-")</f>
        <v>M-CadettI</v>
      </c>
      <c r="K5" s="27" t="str">
        <f t="shared" si="0"/>
        <v>ok</v>
      </c>
      <c r="L5" s="46" t="str">
        <f>IF($D5&gt;0,VLOOKUP($D5,Iscrizioni!$A$2:$M$2502,11,FALSE),"-")</f>
        <v>Giovanile</v>
      </c>
      <c r="M5" s="27">
        <f>IF($D5&gt;0,VLOOKUP($D5,Iscrizioni!$A$2:$N$2502,12,FALSE),"-")</f>
        <v>14</v>
      </c>
      <c r="N5" s="46" t="str">
        <f>IF($D5&gt;0,VLOOKUP($D5,Iscrizioni!$A$2:$M$2502,6,FALSE),"-")</f>
        <v>L021869</v>
      </c>
      <c r="O5" s="107" t="str">
        <f>IF($D5&gt;0,VLOOKUP($D5,Iscrizioni!$A$2:$M$2502,7,FALSE),"-")</f>
        <v>A.S.D. ATLETICA CALENZANO</v>
      </c>
      <c r="P5" s="46" t="str">
        <f>IF($D5&gt;0,VLOOKUP(LEFT($N5,1),Regione!$A$2:$C$21,2,FALSE),"-")</f>
        <v xml:space="preserve">TOSCANA </v>
      </c>
      <c r="Q5" s="112" t="e">
        <f ca="1">IF($D5&gt;0,NormalizzaTempo("D",CELL("tipo",$E5),$E5),"-")</f>
        <v>#NAME?</v>
      </c>
      <c r="R5" s="27">
        <f>IF($D5&gt;0,VLOOKUP($D5,Iscrizioni!$A$2:$M$2502,13,FALSE),"-")</f>
        <v>2100</v>
      </c>
      <c r="S5" s="112" t="e">
        <f t="shared" ca="1" si="1"/>
        <v>#NAME?</v>
      </c>
      <c r="T5" s="112" t="e">
        <f ca="1">IF($D5&gt;0,SUMIFS($S$3:$S5,$X$3:$X5,1,$J$3:$J5,$J5),"-")</f>
        <v>#NAME?</v>
      </c>
      <c r="U5" s="112" t="e">
        <f t="shared" ca="1" si="2"/>
        <v>#NAME?</v>
      </c>
      <c r="V5" s="112" t="e">
        <f t="shared" ca="1" si="5"/>
        <v>#NAME?</v>
      </c>
      <c r="W5" s="27">
        <f>IF(LEN($C5)=0,IF($D5&gt;0,COUNTIFS($A$3:$A5,$A5),"-"),"Escluso")</f>
        <v>3</v>
      </c>
      <c r="X5" s="2">
        <f>IF(LEN($C5)=0,IF($D5&gt;0,COUNTIFS($J$3:$J5,$J5,$C$3:$C5,""),"-"),"Escluso")</f>
        <v>3</v>
      </c>
      <c r="Y5" s="127" t="e">
        <f t="shared" ca="1" si="3"/>
        <v>#NAME?</v>
      </c>
      <c r="Z5" s="2">
        <f>IF($D5&gt;0,COUNTIFS($O$3:$O5,$O5,$L$3:$L5,$L5,$I$3:$I5,$I5),"-")</f>
        <v>1</v>
      </c>
      <c r="AA5" s="27">
        <f>IF($D5&gt;0,IF(OR($Z5 &gt;1,$L5&lt;&gt;"Adulti"),0,VLOOKUP($P5,Regione!$B$2:$C$22,2,FALSE)),"-")</f>
        <v>0</v>
      </c>
      <c r="AB5" s="27" t="e">
        <f ca="1">IF($D5&gt;0,IF(COUNTIFS($O$3:$O5,$O5,$L$3:$L5,$L5,$I$3:$I5,$I5) &gt;1,0,SUMIFS($Y$3:$Y$2503,$L$3:$L$2503,$L5,$O$3:$O$2503,$O5,$I$3:$I$2503,$I5)),"-")</f>
        <v>#NAME?</v>
      </c>
      <c r="AC5" s="27" t="e">
        <f t="shared" ca="1" si="4"/>
        <v>#NAME?</v>
      </c>
    </row>
    <row r="6" spans="1:29" s="57" customFormat="1" ht="15" customHeight="1">
      <c r="A6" s="13" t="s">
        <v>169</v>
      </c>
      <c r="B6" s="107" t="str">
        <f>IF(COUNTA($A6)&gt;0,VLOOKUP($A6,Corsa!$A$1:$F$43,2,FALSE),"-")</f>
        <v>Corsa A01</v>
      </c>
      <c r="C6" s="11"/>
      <c r="D6" s="13">
        <v>205</v>
      </c>
      <c r="E6" s="111"/>
      <c r="F6" s="46" t="str">
        <f>IF(COUNTA($A6)&gt;0,VLOOKUP($A6,Corsa!$A$1:$F$43,3,FALSE),"-")</f>
        <v>M-CadettI</v>
      </c>
      <c r="G6" s="28" t="str">
        <f>IF($D6&gt;0,VLOOKUP($D6,Iscrizioni!$A$2:$M$2502,9,FALSE),"-")</f>
        <v>OSLER NICOLO'</v>
      </c>
      <c r="H6" s="28">
        <f>IF($D6&gt;0,VLOOKUP($D6,Iscrizioni!$A$2:$M$2502,4,FALSE),"-")</f>
        <v>2002</v>
      </c>
      <c r="I6" s="27" t="str">
        <f>IF($D6&gt;0,VLOOKUP($D6,Iscrizioni!$A$2:$M$2502,5,FALSE),"-")</f>
        <v>M</v>
      </c>
      <c r="J6" s="27" t="str">
        <f>IF($D6&gt;0,VLOOKUP($D6,Iscrizioni!$A$2:$M$2502,10,FALSE),"-")</f>
        <v>M-CadettI</v>
      </c>
      <c r="K6" s="27" t="str">
        <f t="shared" si="0"/>
        <v>ok</v>
      </c>
      <c r="L6" s="46" t="str">
        <f>IF($D6&gt;0,VLOOKUP($D6,Iscrizioni!$A$2:$M$2502,11,FALSE),"-")</f>
        <v>Giovanile</v>
      </c>
      <c r="M6" s="27">
        <f>IF($D6&gt;0,VLOOKUP($D6,Iscrizioni!$A$2:$N$2502,12,FALSE),"-")</f>
        <v>14</v>
      </c>
      <c r="N6" s="46" t="str">
        <f>IF($D6&gt;0,VLOOKUP($D6,Iscrizioni!$A$2:$M$2502,6,FALSE),"-")</f>
        <v>A130646</v>
      </c>
      <c r="O6" s="107" t="str">
        <f>IF($D6&gt;0,VLOOKUP($D6,Iscrizioni!$A$2:$M$2502,7,FALSE),"-")</f>
        <v>A.S.D. DORATLETICA</v>
      </c>
      <c r="P6" s="46" t="str">
        <f>IF($D6&gt;0,VLOOKUP(LEFT($N6,1),Regione!$A$2:$C$21,2,FALSE),"-")</f>
        <v xml:space="preserve">PIEMONTE </v>
      </c>
      <c r="Q6" s="112" t="e">
        <f ca="1">IF($D6&gt;0,NormalizzaTempo("D",CELL("tipo",$E6),$E6),"-")</f>
        <v>#NAME?</v>
      </c>
      <c r="R6" s="27">
        <f>IF($D6&gt;0,VLOOKUP($D6,Iscrizioni!$A$2:$M$2502,13,FALSE),"-")</f>
        <v>2100</v>
      </c>
      <c r="S6" s="112" t="e">
        <f t="shared" ca="1" si="1"/>
        <v>#NAME?</v>
      </c>
      <c r="T6" s="112" t="e">
        <f ca="1">IF($D6&gt;0,SUMIFS($S$3:$S6,$X$3:$X6,1,$J$3:$J6,$J6),"-")</f>
        <v>#NAME?</v>
      </c>
      <c r="U6" s="112" t="e">
        <f t="shared" ca="1" si="2"/>
        <v>#NAME?</v>
      </c>
      <c r="V6" s="112" t="e">
        <f t="shared" ca="1" si="5"/>
        <v>#NAME?</v>
      </c>
      <c r="W6" s="27">
        <f>IF(LEN($C6)=0,IF($D6&gt;0,COUNTIFS($A$3:$A6,$A6),"-"),"Escluso")</f>
        <v>4</v>
      </c>
      <c r="X6" s="2">
        <f>IF(LEN($C6)=0,IF($D6&gt;0,COUNTIFS($J$3:$J6,$J6,$C$3:$C6,""),"-"),"Escluso")</f>
        <v>4</v>
      </c>
      <c r="Y6" s="127" t="e">
        <f t="shared" ca="1" si="3"/>
        <v>#NAME?</v>
      </c>
      <c r="Z6" s="2">
        <f>IF($D6&gt;0,COUNTIFS($O$3:$O6,$O6,$L$3:$L6,$L6,$I$3:$I6,$I6),"-")</f>
        <v>1</v>
      </c>
      <c r="AA6" s="27">
        <f>IF($D6&gt;0,IF(OR($Z6 &gt;1,$L6&lt;&gt;"Adulti"),0,VLOOKUP($P6,Regione!$B$2:$C$22,2,FALSE)),"-")</f>
        <v>0</v>
      </c>
      <c r="AB6" s="27" t="e">
        <f ca="1">IF($D6&gt;0,IF(COUNTIFS($O$3:$O6,$O6,$L$3:$L6,$L6,$I$3:$I6,$I6) &gt;1,0,SUMIFS($Y$3:$Y$2503,$L$3:$L$2503,$L6,$O$3:$O$2503,$O6,$I$3:$I$2503,$I6)),"-")</f>
        <v>#NAME?</v>
      </c>
      <c r="AC6" s="27" t="e">
        <f t="shared" ca="1" si="4"/>
        <v>#NAME?</v>
      </c>
    </row>
    <row r="7" spans="1:29" s="57" customFormat="1" ht="15" customHeight="1">
      <c r="A7" s="13" t="s">
        <v>169</v>
      </c>
      <c r="B7" s="107" t="str">
        <f>IF(COUNTA($A7)&gt;0,VLOOKUP($A7,Corsa!$A$1:$F$43,2,FALSE),"-")</f>
        <v>Corsa A01</v>
      </c>
      <c r="C7" s="11"/>
      <c r="D7" s="13">
        <v>626</v>
      </c>
      <c r="E7" s="111"/>
      <c r="F7" s="46" t="str">
        <f>IF(COUNTA($A7)&gt;0,VLOOKUP($A7,Corsa!$A$1:$F$43,3,FALSE),"-")</f>
        <v>M-CadettI</v>
      </c>
      <c r="G7" s="28" t="str">
        <f>IF($D7&gt;0,VLOOKUP($D7,Iscrizioni!$A$2:$M$2502,9,FALSE),"-")</f>
        <v>CUTRUPI MARCO</v>
      </c>
      <c r="H7" s="28">
        <f>IF($D7&gt;0,VLOOKUP($D7,Iscrizioni!$A$2:$M$2502,4,FALSE),"-")</f>
        <v>2003</v>
      </c>
      <c r="I7" s="27" t="str">
        <f>IF($D7&gt;0,VLOOKUP($D7,Iscrizioni!$A$2:$M$2502,5,FALSE),"-")</f>
        <v>M</v>
      </c>
      <c r="J7" s="27" t="str">
        <f>IF($D7&gt;0,VLOOKUP($D7,Iscrizioni!$A$2:$M$2502,10,FALSE),"-")</f>
        <v>M-CadettI</v>
      </c>
      <c r="K7" s="27" t="str">
        <f t="shared" si="0"/>
        <v>ok</v>
      </c>
      <c r="L7" s="46" t="str">
        <f>IF($D7&gt;0,VLOOKUP($D7,Iscrizioni!$A$2:$M$2502,11,FALSE),"-")</f>
        <v>Giovanile</v>
      </c>
      <c r="M7" s="27">
        <f>IF($D7&gt;0,VLOOKUP($D7,Iscrizioni!$A$2:$N$2502,12,FALSE),"-")</f>
        <v>14</v>
      </c>
      <c r="N7" s="46" t="str">
        <f>IF($D7&gt;0,VLOOKUP($D7,Iscrizioni!$A$2:$M$2502,6,FALSE),"-")</f>
        <v>C010103</v>
      </c>
      <c r="O7" s="107" t="str">
        <f>IF($D7&gt;0,VLOOKUP($D7,Iscrizioni!$A$2:$M$2502,7,FALSE),"-")</f>
        <v>GRUPPO CITTA' DI GENOVA ASD</v>
      </c>
      <c r="P7" s="46" t="str">
        <f>IF($D7&gt;0,VLOOKUP(LEFT($N7,1),Regione!$A$2:$C$21,2,FALSE),"-")</f>
        <v>LIGURIA</v>
      </c>
      <c r="Q7" s="112" t="e">
        <f ca="1">IF($D7&gt;0,NormalizzaTempo("D",CELL("tipo",$E7),$E7),"-")</f>
        <v>#NAME?</v>
      </c>
      <c r="R7" s="27">
        <f>IF($D7&gt;0,VLOOKUP($D7,Iscrizioni!$A$2:$M$2502,13,FALSE),"-")</f>
        <v>2100</v>
      </c>
      <c r="S7" s="112" t="e">
        <f t="shared" ca="1" si="1"/>
        <v>#NAME?</v>
      </c>
      <c r="T7" s="112" t="e">
        <f ca="1">IF($D7&gt;0,SUMIFS($S$3:$S7,$X$3:$X7,1,$J$3:$J7,$J7),"-")</f>
        <v>#NAME?</v>
      </c>
      <c r="U7" s="112" t="e">
        <f t="shared" ca="1" si="2"/>
        <v>#NAME?</v>
      </c>
      <c r="V7" s="112" t="e">
        <f t="shared" ca="1" si="5"/>
        <v>#NAME?</v>
      </c>
      <c r="W7" s="27">
        <f>IF(LEN($C7)=0,IF($D7&gt;0,COUNTIFS($A$3:$A7,$A7),"-"),"Escluso")</f>
        <v>5</v>
      </c>
      <c r="X7" s="2">
        <f>IF(LEN($C7)=0,IF($D7&gt;0,COUNTIFS($J$3:$J7,$J7,$C$3:$C7,""),"-"),"Escluso")</f>
        <v>5</v>
      </c>
      <c r="Y7" s="127" t="e">
        <f t="shared" ca="1" si="3"/>
        <v>#NAME?</v>
      </c>
      <c r="Z7" s="2">
        <f>IF($D7&gt;0,COUNTIFS($O$3:$O7,$O7,$L$3:$L7,$L7,$I$3:$I7,$I7),"-")</f>
        <v>1</v>
      </c>
      <c r="AA7" s="27">
        <f>IF($D7&gt;0,IF(OR($Z7 &gt;1,$L7&lt;&gt;"Adulti"),0,VLOOKUP($P7,Regione!$B$2:$C$22,2,FALSE)),"-")</f>
        <v>0</v>
      </c>
      <c r="AB7" s="27" t="e">
        <f ca="1">IF($D7&gt;0,IF(COUNTIFS($O$3:$O7,$O7,$L$3:$L7,$L7,$I$3:$I7,$I7) &gt;1,0,SUMIFS($Y$3:$Y$2503,$L$3:$L$2503,$L7,$O$3:$O$2503,$O7,$I$3:$I$2503,$I7)),"-")</f>
        <v>#NAME?</v>
      </c>
      <c r="AC7" s="27" t="e">
        <f t="shared" ca="1" si="4"/>
        <v>#NAME?</v>
      </c>
    </row>
    <row r="8" spans="1:29" s="57" customFormat="1" ht="15" customHeight="1">
      <c r="A8" s="13" t="s">
        <v>169</v>
      </c>
      <c r="B8" s="107" t="str">
        <f>IF(COUNTA($A8)&gt;0,VLOOKUP($A8,Corsa!$A$1:$F$43,2,FALSE),"-")</f>
        <v>Corsa A01</v>
      </c>
      <c r="C8" s="11"/>
      <c r="D8" s="13">
        <v>929</v>
      </c>
      <c r="E8" s="111"/>
      <c r="F8" s="46" t="str">
        <f>IF(COUNTA($A8)&gt;0,VLOOKUP($A8,Corsa!$A$1:$F$43,3,FALSE),"-")</f>
        <v>M-CadettI</v>
      </c>
      <c r="G8" s="28" t="str">
        <f>IF($D8&gt;0,VLOOKUP($D8,Iscrizioni!$A$2:$M$2502,9,FALSE),"-")</f>
        <v>ROMANO PIETRO</v>
      </c>
      <c r="H8" s="28">
        <f>IF($D8&gt;0,VLOOKUP($D8,Iscrizioni!$A$2:$M$2502,4,FALSE),"-")</f>
        <v>2002</v>
      </c>
      <c r="I8" s="27" t="str">
        <f>IF($D8&gt;0,VLOOKUP($D8,Iscrizioni!$A$2:$M$2502,5,FALSE),"-")</f>
        <v>M</v>
      </c>
      <c r="J8" s="27" t="str">
        <f>IF($D8&gt;0,VLOOKUP($D8,Iscrizioni!$A$2:$M$2502,10,FALSE),"-")</f>
        <v>M-CadettI</v>
      </c>
      <c r="K8" s="27" t="str">
        <f t="shared" si="0"/>
        <v>ok</v>
      </c>
      <c r="L8" s="46" t="str">
        <f>IF($D8&gt;0,VLOOKUP($D8,Iscrizioni!$A$2:$M$2502,11,FALSE),"-")</f>
        <v>Giovanile</v>
      </c>
      <c r="M8" s="27">
        <f>IF($D8&gt;0,VLOOKUP($D8,Iscrizioni!$A$2:$N$2502,12,FALSE),"-")</f>
        <v>14</v>
      </c>
      <c r="N8" s="46" t="str">
        <f>IF($D8&gt;0,VLOOKUP($D8,Iscrizioni!$A$2:$M$2502,6,FALSE),"-")</f>
        <v>L022825</v>
      </c>
      <c r="O8" s="107" t="str">
        <f>IF($D8&gt;0,VLOOKUP($D8,Iscrizioni!$A$2:$M$2502,7,FALSE),"-")</f>
        <v>RUNNERS BARBERINO A.S.D.</v>
      </c>
      <c r="P8" s="46" t="str">
        <f>IF($D8&gt;0,VLOOKUP(LEFT($N8,1),Regione!$A$2:$C$21,2,FALSE),"-")</f>
        <v xml:space="preserve">TOSCANA </v>
      </c>
      <c r="Q8" s="112" t="e">
        <f ca="1">IF($D8&gt;0,NormalizzaTempo("D",CELL("tipo",$E8),$E8),"-")</f>
        <v>#NAME?</v>
      </c>
      <c r="R8" s="27">
        <f>IF($D8&gt;0,VLOOKUP($D8,Iscrizioni!$A$2:$M$2502,13,FALSE),"-")</f>
        <v>2100</v>
      </c>
      <c r="S8" s="112" t="e">
        <f t="shared" ca="1" si="1"/>
        <v>#NAME?</v>
      </c>
      <c r="T8" s="112" t="e">
        <f ca="1">IF($D8&gt;0,SUMIFS($S$3:$S8,$X$3:$X8,1,$J$3:$J8,$J8),"-")</f>
        <v>#NAME?</v>
      </c>
      <c r="U8" s="112" t="e">
        <f t="shared" ca="1" si="2"/>
        <v>#NAME?</v>
      </c>
      <c r="V8" s="112" t="e">
        <f t="shared" ca="1" si="5"/>
        <v>#NAME?</v>
      </c>
      <c r="W8" s="27">
        <f>IF(LEN($C8)=0,IF($D8&gt;0,COUNTIFS($A$3:$A8,$A8),"-"),"Escluso")</f>
        <v>6</v>
      </c>
      <c r="X8" s="2">
        <f>IF(LEN($C8)=0,IF($D8&gt;0,COUNTIFS($J$3:$J8,$J8,$C$3:$C8,""),"-"),"Escluso")</f>
        <v>6</v>
      </c>
      <c r="Y8" s="127" t="e">
        <f t="shared" ca="1" si="3"/>
        <v>#NAME?</v>
      </c>
      <c r="Z8" s="2">
        <f>IF($D8&gt;0,COUNTIFS($O$3:$O8,$O8,$L$3:$L8,$L8,$I$3:$I8,$I8),"-")</f>
        <v>1</v>
      </c>
      <c r="AA8" s="27">
        <f>IF($D8&gt;0,IF(OR($Z8 &gt;1,$L8&lt;&gt;"Adulti"),0,VLOOKUP($P8,Regione!$B$2:$C$22,2,FALSE)),"-")</f>
        <v>0</v>
      </c>
      <c r="AB8" s="27" t="e">
        <f ca="1">IF($D8&gt;0,IF(COUNTIFS($O$3:$O8,$O8,$L$3:$L8,$L8,$I$3:$I8,$I8) &gt;1,0,SUMIFS($Y$3:$Y$2503,$L$3:$L$2503,$L8,$O$3:$O$2503,$O8,$I$3:$I$2503,$I8)),"-")</f>
        <v>#NAME?</v>
      </c>
      <c r="AC8" s="27" t="e">
        <f t="shared" ca="1" si="4"/>
        <v>#NAME?</v>
      </c>
    </row>
    <row r="9" spans="1:29" s="57" customFormat="1" ht="15" customHeight="1">
      <c r="A9" s="13" t="s">
        <v>169</v>
      </c>
      <c r="B9" s="107" t="str">
        <f>IF(COUNTA($A9)&gt;0,VLOOKUP($A9,Corsa!$A$1:$F$43,2,FALSE),"-")</f>
        <v>Corsa A01</v>
      </c>
      <c r="C9" s="11"/>
      <c r="D9" s="13">
        <v>502</v>
      </c>
      <c r="E9" s="111"/>
      <c r="F9" s="46" t="str">
        <f>IF(COUNTA($A9)&gt;0,VLOOKUP($A9,Corsa!$A$1:$F$43,3,FALSE),"-")</f>
        <v>M-CadettI</v>
      </c>
      <c r="G9" s="28" t="str">
        <f>IF($D9&gt;0,VLOOKUP($D9,Iscrizioni!$A$2:$M$2502,9,FALSE),"-")</f>
        <v>ELLOUBAB SALAHEDDINE</v>
      </c>
      <c r="H9" s="28">
        <f>IF($D9&gt;0,VLOOKUP($D9,Iscrizioni!$A$2:$M$2502,4,FALSE),"-")</f>
        <v>2002</v>
      </c>
      <c r="I9" s="27" t="str">
        <f>IF($D9&gt;0,VLOOKUP($D9,Iscrizioni!$A$2:$M$2502,5,FALSE),"-")</f>
        <v>M</v>
      </c>
      <c r="J9" s="27" t="str">
        <f>IF($D9&gt;0,VLOOKUP($D9,Iscrizioni!$A$2:$M$2502,10,FALSE),"-")</f>
        <v>M-CadettI</v>
      </c>
      <c r="K9" s="27" t="str">
        <f t="shared" si="0"/>
        <v>ok</v>
      </c>
      <c r="L9" s="46" t="str">
        <f>IF($D9&gt;0,VLOOKUP($D9,Iscrizioni!$A$2:$M$2502,11,FALSE),"-")</f>
        <v>Giovanile</v>
      </c>
      <c r="M9" s="27">
        <f>IF($D9&gt;0,VLOOKUP($D9,Iscrizioni!$A$2:$N$2502,12,FALSE),"-")</f>
        <v>14</v>
      </c>
      <c r="N9" s="46" t="str">
        <f>IF($D9&gt;0,VLOOKUP($D9,Iscrizioni!$A$2:$M$2502,6,FALSE),"-")</f>
        <v>H040265</v>
      </c>
      <c r="O9" s="107" t="str">
        <f>IF($D9&gt;0,VLOOKUP($D9,Iscrizioni!$A$2:$M$2502,7,FALSE),"-")</f>
        <v>ATLETICA MDS PANARIAGROUP ASD</v>
      </c>
      <c r="P9" s="46" t="str">
        <f>IF($D9&gt;0,VLOOKUP(LEFT($N9,1),Regione!$A$2:$C$21,2,FALSE),"-")</f>
        <v xml:space="preserve">EMILIA ROMAGNA </v>
      </c>
      <c r="Q9" s="112" t="e">
        <f ca="1">IF($D9&gt;0,NormalizzaTempo("D",CELL("tipo",$E9),$E9),"-")</f>
        <v>#NAME?</v>
      </c>
      <c r="R9" s="27">
        <f>IF($D9&gt;0,VLOOKUP($D9,Iscrizioni!$A$2:$M$2502,13,FALSE),"-")</f>
        <v>2100</v>
      </c>
      <c r="S9" s="112" t="e">
        <f t="shared" ca="1" si="1"/>
        <v>#NAME?</v>
      </c>
      <c r="T9" s="112" t="e">
        <f ca="1">IF($D9&gt;0,SUMIFS($S$3:$S9,$X$3:$X9,1,$J$3:$J9,$J9),"-")</f>
        <v>#NAME?</v>
      </c>
      <c r="U9" s="112" t="e">
        <f t="shared" ca="1" si="2"/>
        <v>#NAME?</v>
      </c>
      <c r="V9" s="112" t="e">
        <f t="shared" ca="1" si="5"/>
        <v>#NAME?</v>
      </c>
      <c r="W9" s="27">
        <f>IF(LEN($C9)=0,IF($D9&gt;0,COUNTIFS($A$3:$A9,$A9),"-"),"Escluso")</f>
        <v>7</v>
      </c>
      <c r="X9" s="2">
        <f>IF(LEN($C9)=0,IF($D9&gt;0,COUNTIFS($J$3:$J9,$J9,$C$3:$C9,""),"-"),"Escluso")</f>
        <v>7</v>
      </c>
      <c r="Y9" s="127" t="e">
        <f t="shared" ca="1" si="3"/>
        <v>#NAME?</v>
      </c>
      <c r="Z9" s="2">
        <f>IF($D9&gt;0,COUNTIFS($O$3:$O9,$O9,$L$3:$L9,$L9,$I$3:$I9,$I9),"-")</f>
        <v>1</v>
      </c>
      <c r="AA9" s="27">
        <f>IF($D9&gt;0,IF(OR($Z9 &gt;1,$L9&lt;&gt;"Adulti"),0,VLOOKUP($P9,Regione!$B$2:$C$22,2,FALSE)),"-")</f>
        <v>0</v>
      </c>
      <c r="AB9" s="27" t="e">
        <f ca="1">IF($D9&gt;0,IF(COUNTIFS($O$3:$O9,$O9,$L$3:$L9,$L9,$I$3:$I9,$I9) &gt;1,0,SUMIFS($Y$3:$Y$2503,$L$3:$L$2503,$L9,$O$3:$O$2503,$O9,$I$3:$I$2503,$I9)),"-")</f>
        <v>#NAME?</v>
      </c>
      <c r="AC9" s="27" t="e">
        <f t="shared" ca="1" si="4"/>
        <v>#NAME?</v>
      </c>
    </row>
    <row r="10" spans="1:29" s="57" customFormat="1" ht="15" customHeight="1">
      <c r="A10" s="13" t="s">
        <v>169</v>
      </c>
      <c r="B10" s="107" t="str">
        <f>IF(COUNTA($A10)&gt;0,VLOOKUP($A10,Corsa!$A$1:$F$43,2,FALSE),"-")</f>
        <v>Corsa A01</v>
      </c>
      <c r="C10" s="11"/>
      <c r="D10" s="13">
        <v>203</v>
      </c>
      <c r="E10" s="111"/>
      <c r="F10" s="46" t="str">
        <f>IF(COUNTA($A10)&gt;0,VLOOKUP($A10,Corsa!$A$1:$F$43,3,FALSE),"-")</f>
        <v>M-CadettI</v>
      </c>
      <c r="G10" s="28" t="str">
        <f>IF($D10&gt;0,VLOOKUP($D10,Iscrizioni!$A$2:$M$2502,9,FALSE),"-")</f>
        <v>MUSSINO DAVIDE</v>
      </c>
      <c r="H10" s="28">
        <f>IF($D10&gt;0,VLOOKUP($D10,Iscrizioni!$A$2:$M$2502,4,FALSE),"-")</f>
        <v>2002</v>
      </c>
      <c r="I10" s="27" t="str">
        <f>IF($D10&gt;0,VLOOKUP($D10,Iscrizioni!$A$2:$M$2502,5,FALSE),"-")</f>
        <v>M</v>
      </c>
      <c r="J10" s="27" t="str">
        <f>IF($D10&gt;0,VLOOKUP($D10,Iscrizioni!$A$2:$M$2502,10,FALSE),"-")</f>
        <v>M-CadettI</v>
      </c>
      <c r="K10" s="27" t="str">
        <f t="shared" si="0"/>
        <v>ok</v>
      </c>
      <c r="L10" s="46" t="str">
        <f>IF($D10&gt;0,VLOOKUP($D10,Iscrizioni!$A$2:$M$2502,11,FALSE),"-")</f>
        <v>Giovanile</v>
      </c>
      <c r="M10" s="27">
        <f>IF($D10&gt;0,VLOOKUP($D10,Iscrizioni!$A$2:$N$2502,12,FALSE),"-")</f>
        <v>14</v>
      </c>
      <c r="N10" s="46" t="str">
        <f>IF($D10&gt;0,VLOOKUP($D10,Iscrizioni!$A$2:$M$2502,6,FALSE),"-")</f>
        <v>A130646</v>
      </c>
      <c r="O10" s="107" t="str">
        <f>IF($D10&gt;0,VLOOKUP($D10,Iscrizioni!$A$2:$M$2502,7,FALSE),"-")</f>
        <v>A.S.D. DORATLETICA</v>
      </c>
      <c r="P10" s="46" t="str">
        <f>IF($D10&gt;0,VLOOKUP(LEFT($N10,1),Regione!$A$2:$C$21,2,FALSE),"-")</f>
        <v xml:space="preserve">PIEMONTE </v>
      </c>
      <c r="Q10" s="112" t="e">
        <f ca="1">IF($D10&gt;0,NormalizzaTempo("D",CELL("tipo",$E10),$E10),"-")</f>
        <v>#NAME?</v>
      </c>
      <c r="R10" s="27">
        <f>IF($D10&gt;0,VLOOKUP($D10,Iscrizioni!$A$2:$M$2502,13,FALSE),"-")</f>
        <v>2100</v>
      </c>
      <c r="S10" s="112" t="e">
        <f t="shared" ca="1" si="1"/>
        <v>#NAME?</v>
      </c>
      <c r="T10" s="112" t="e">
        <f ca="1">IF($D10&gt;0,SUMIFS($S$3:$S10,$X$3:$X10,1,$J$3:$J10,$J10),"-")</f>
        <v>#NAME?</v>
      </c>
      <c r="U10" s="112" t="e">
        <f t="shared" ca="1" si="2"/>
        <v>#NAME?</v>
      </c>
      <c r="V10" s="112" t="e">
        <f t="shared" ca="1" si="5"/>
        <v>#NAME?</v>
      </c>
      <c r="W10" s="27">
        <f>IF(LEN($C10)=0,IF($D10&gt;0,COUNTIFS($A$3:$A10,$A10),"-"),"Escluso")</f>
        <v>8</v>
      </c>
      <c r="X10" s="2">
        <f>IF(LEN($C10)=0,IF($D10&gt;0,COUNTIFS($J$3:$J10,$J10,$C$3:$C10,""),"-"),"Escluso")</f>
        <v>8</v>
      </c>
      <c r="Y10" s="127" t="e">
        <f t="shared" ca="1" si="3"/>
        <v>#NAME?</v>
      </c>
      <c r="Z10" s="2">
        <f>IF($D10&gt;0,COUNTIFS($O$3:$O10,$O10,$L$3:$L10,$L10,$I$3:$I10,$I10),"-")</f>
        <v>2</v>
      </c>
      <c r="AA10" s="27">
        <f>IF($D10&gt;0,IF(OR($Z10 &gt;1,$L10&lt;&gt;"Adulti"),0,VLOOKUP($P10,Regione!$B$2:$C$22,2,FALSE)),"-")</f>
        <v>0</v>
      </c>
      <c r="AB10" s="27">
        <f>IF($D10&gt;0,IF(COUNTIFS($O$3:$O10,$O10,$L$3:$L10,$L10,$I$3:$I10,$I10) &gt;1,0,SUMIFS($Y$3:$Y$2503,$L$3:$L$2503,$L10,$O$3:$O$2503,$O10,$I$3:$I$2503,$I10)),"-")</f>
        <v>0</v>
      </c>
      <c r="AC10" s="27">
        <f t="shared" si="4"/>
        <v>0</v>
      </c>
    </row>
    <row r="11" spans="1:29" s="57" customFormat="1" ht="15" customHeight="1">
      <c r="A11" s="13" t="s">
        <v>169</v>
      </c>
      <c r="B11" s="107" t="str">
        <f>IF(COUNTA($A11)&gt;0,VLOOKUP($A11,Corsa!$A$1:$F$43,2,FALSE),"-")</f>
        <v>Corsa A01</v>
      </c>
      <c r="C11" s="11"/>
      <c r="D11" s="13">
        <v>20</v>
      </c>
      <c r="E11" s="111"/>
      <c r="F11" s="46" t="str">
        <f>IF(COUNTA($A11)&gt;0,VLOOKUP($A11,Corsa!$A$1:$F$43,3,FALSE),"-")</f>
        <v>M-CadettI</v>
      </c>
      <c r="G11" s="28" t="str">
        <f>IF($D11&gt;0,VLOOKUP($D11,Iscrizioni!$A$2:$M$2502,9,FALSE),"-")</f>
        <v>PIOMBO NICOLO' MARIA</v>
      </c>
      <c r="H11" s="28">
        <f>IF($D11&gt;0,VLOOKUP($D11,Iscrizioni!$A$2:$M$2502,4,FALSE),"-")</f>
        <v>2003</v>
      </c>
      <c r="I11" s="27" t="str">
        <f>IF($D11&gt;0,VLOOKUP($D11,Iscrizioni!$A$2:$M$2502,5,FALSE),"-")</f>
        <v>M</v>
      </c>
      <c r="J11" s="27" t="str">
        <f>IF($D11&gt;0,VLOOKUP($D11,Iscrizioni!$A$2:$M$2502,10,FALSE),"-")</f>
        <v>M-CadettI</v>
      </c>
      <c r="K11" s="27" t="str">
        <f t="shared" si="0"/>
        <v>ok</v>
      </c>
      <c r="L11" s="46" t="str">
        <f>IF($D11&gt;0,VLOOKUP($D11,Iscrizioni!$A$2:$M$2502,11,FALSE),"-")</f>
        <v>Giovanile</v>
      </c>
      <c r="M11" s="27">
        <f>IF($D11&gt;0,VLOOKUP($D11,Iscrizioni!$A$2:$N$2502,12,FALSE),"-")</f>
        <v>14</v>
      </c>
      <c r="N11" s="46" t="str">
        <f>IF($D11&gt;0,VLOOKUP($D11,Iscrizioni!$A$2:$M$2502,6,FALSE),"-")</f>
        <v>H011308</v>
      </c>
      <c r="O11" s="107" t="str">
        <f>IF($D11&gt;0,VLOOKUP($D11,Iscrizioni!$A$2:$M$2502,7,FALSE),"-")</f>
        <v>A.S.D. Atletica Blizzard</v>
      </c>
      <c r="P11" s="46" t="str">
        <f>IF($D11&gt;0,VLOOKUP(LEFT($N11,1),Regione!$A$2:$C$21,2,FALSE),"-")</f>
        <v xml:space="preserve">EMILIA ROMAGNA </v>
      </c>
      <c r="Q11" s="112" t="e">
        <f ca="1">IF($D11&gt;0,NormalizzaTempo("D",CELL("tipo",$E11),$E11),"-")</f>
        <v>#NAME?</v>
      </c>
      <c r="R11" s="27">
        <f>IF($D11&gt;0,VLOOKUP($D11,Iscrizioni!$A$2:$M$2502,13,FALSE),"-")</f>
        <v>2100</v>
      </c>
      <c r="S11" s="112" t="e">
        <f t="shared" ca="1" si="1"/>
        <v>#NAME?</v>
      </c>
      <c r="T11" s="112" t="e">
        <f ca="1">IF($D11&gt;0,SUMIFS($S$3:$S11,$X$3:$X11,1,$J$3:$J11,$J11),"-")</f>
        <v>#NAME?</v>
      </c>
      <c r="U11" s="112" t="e">
        <f t="shared" ca="1" si="2"/>
        <v>#NAME?</v>
      </c>
      <c r="V11" s="112" t="e">
        <f t="shared" ca="1" si="5"/>
        <v>#NAME?</v>
      </c>
      <c r="W11" s="27">
        <f>IF(LEN($C11)=0,IF($D11&gt;0,COUNTIFS($A$3:$A11,$A11),"-"),"Escluso")</f>
        <v>9</v>
      </c>
      <c r="X11" s="2">
        <f>IF(LEN($C11)=0,IF($D11&gt;0,COUNTIFS($J$3:$J11,$J11,$C$3:$C11,""),"-"),"Escluso")</f>
        <v>9</v>
      </c>
      <c r="Y11" s="127" t="e">
        <f t="shared" ca="1" si="3"/>
        <v>#NAME?</v>
      </c>
      <c r="Z11" s="2">
        <f>IF($D11&gt;0,COUNTIFS($O$3:$O11,$O11,$L$3:$L11,$L11,$I$3:$I11,$I11),"-")</f>
        <v>1</v>
      </c>
      <c r="AA11" s="27">
        <f>IF($D11&gt;0,IF(OR($Z11 &gt;1,$L11&lt;&gt;"Adulti"),0,VLOOKUP($P11,Regione!$B$2:$C$22,2,FALSE)),"-")</f>
        <v>0</v>
      </c>
      <c r="AB11" s="27" t="e">
        <f ca="1">IF($D11&gt;0,IF(COUNTIFS($O$3:$O11,$O11,$L$3:$L11,$L11,$I$3:$I11,$I11) &gt;1,0,SUMIFS($Y$3:$Y$2503,$L$3:$L$2503,$L11,$O$3:$O$2503,$O11,$I$3:$I$2503,$I11)),"-")</f>
        <v>#NAME?</v>
      </c>
      <c r="AC11" s="27" t="e">
        <f t="shared" ca="1" si="4"/>
        <v>#NAME?</v>
      </c>
    </row>
    <row r="12" spans="1:29" s="57" customFormat="1" ht="15" customHeight="1">
      <c r="A12" s="13" t="s">
        <v>169</v>
      </c>
      <c r="B12" s="107" t="str">
        <f>IF(COUNTA($A12)&gt;0,VLOOKUP($A12,Corsa!$A$1:$F$43,2,FALSE),"-")</f>
        <v>Corsa A01</v>
      </c>
      <c r="C12" s="11"/>
      <c r="D12" s="13">
        <v>60</v>
      </c>
      <c r="E12" s="111"/>
      <c r="F12" s="46" t="str">
        <f>IF(COUNTA($A12)&gt;0,VLOOKUP($A12,Corsa!$A$1:$F$43,3,FALSE),"-")</f>
        <v>M-CadettI</v>
      </c>
      <c r="G12" s="28" t="str">
        <f>IF($D12&gt;0,VLOOKUP($D12,Iscrizioni!$A$2:$M$2502,9,FALSE),"-")</f>
        <v>COMPARINI MATTEO</v>
      </c>
      <c r="H12" s="28">
        <f>IF($D12&gt;0,VLOOKUP($D12,Iscrizioni!$A$2:$M$2502,4,FALSE),"-")</f>
        <v>2003</v>
      </c>
      <c r="I12" s="27" t="str">
        <f>IF($D12&gt;0,VLOOKUP($D12,Iscrizioni!$A$2:$M$2502,5,FALSE),"-")</f>
        <v>M</v>
      </c>
      <c r="J12" s="27" t="str">
        <f>IF($D12&gt;0,VLOOKUP($D12,Iscrizioni!$A$2:$M$2502,10,FALSE),"-")</f>
        <v>M-CadettI</v>
      </c>
      <c r="K12" s="27" t="str">
        <f t="shared" si="0"/>
        <v>ok</v>
      </c>
      <c r="L12" s="46" t="str">
        <f>IF($D12&gt;0,VLOOKUP($D12,Iscrizioni!$A$2:$M$2502,11,FALSE),"-")</f>
        <v>Giovanile</v>
      </c>
      <c r="M12" s="27">
        <f>IF($D12&gt;0,VLOOKUP($D12,Iscrizioni!$A$2:$N$2502,12,FALSE),"-")</f>
        <v>14</v>
      </c>
      <c r="N12" s="46" t="str">
        <f>IF($D12&gt;0,VLOOKUP($D12,Iscrizioni!$A$2:$M$2502,6,FALSE),"-")</f>
        <v>L021869</v>
      </c>
      <c r="O12" s="107" t="str">
        <f>IF($D12&gt;0,VLOOKUP($D12,Iscrizioni!$A$2:$M$2502,7,FALSE),"-")</f>
        <v>A.S.D. ATLETICA CALENZANO</v>
      </c>
      <c r="P12" s="46" t="str">
        <f>IF($D12&gt;0,VLOOKUP(LEFT($N12,1),Regione!$A$2:$C$21,2,FALSE),"-")</f>
        <v xml:space="preserve">TOSCANA </v>
      </c>
      <c r="Q12" s="112" t="e">
        <f ca="1">IF($D12&gt;0,NormalizzaTempo("D",CELL("tipo",$E12),$E12),"-")</f>
        <v>#NAME?</v>
      </c>
      <c r="R12" s="27">
        <f>IF($D12&gt;0,VLOOKUP($D12,Iscrizioni!$A$2:$M$2502,13,FALSE),"-")</f>
        <v>2100</v>
      </c>
      <c r="S12" s="112" t="e">
        <f t="shared" ca="1" si="1"/>
        <v>#NAME?</v>
      </c>
      <c r="T12" s="112" t="e">
        <f ca="1">IF($D12&gt;0,SUMIFS($S$3:$S12,$X$3:$X12,1,$J$3:$J12,$J12),"-")</f>
        <v>#NAME?</v>
      </c>
      <c r="U12" s="112" t="e">
        <f t="shared" ca="1" si="2"/>
        <v>#NAME?</v>
      </c>
      <c r="V12" s="112" t="e">
        <f t="shared" ca="1" si="5"/>
        <v>#NAME?</v>
      </c>
      <c r="W12" s="27">
        <f>IF(LEN($C12)=0,IF($D12&gt;0,COUNTIFS($A$3:$A12,$A12),"-"),"Escluso")</f>
        <v>10</v>
      </c>
      <c r="X12" s="2">
        <f>IF(LEN($C12)=0,IF($D12&gt;0,COUNTIFS($J$3:$J12,$J12,$C$3:$C12,""),"-"),"Escluso")</f>
        <v>10</v>
      </c>
      <c r="Y12" s="127" t="e">
        <f t="shared" ca="1" si="3"/>
        <v>#NAME?</v>
      </c>
      <c r="Z12" s="2">
        <f>IF($D12&gt;0,COUNTIFS($O$3:$O12,$O12,$L$3:$L12,$L12,$I$3:$I12,$I12),"-")</f>
        <v>2</v>
      </c>
      <c r="AA12" s="27">
        <f>IF($D12&gt;0,IF(OR($Z12 &gt;1,$L12&lt;&gt;"Adulti"),0,VLOOKUP($P12,Regione!$B$2:$C$22,2,FALSE)),"-")</f>
        <v>0</v>
      </c>
      <c r="AB12" s="27">
        <f>IF($D12&gt;0,IF(COUNTIFS($O$3:$O12,$O12,$L$3:$L12,$L12,$I$3:$I12,$I12) &gt;1,0,SUMIFS($Y$3:$Y$2503,$L$3:$L$2503,$L12,$O$3:$O$2503,$O12,$I$3:$I$2503,$I12)),"-")</f>
        <v>0</v>
      </c>
      <c r="AC12" s="27">
        <f t="shared" si="4"/>
        <v>0</v>
      </c>
    </row>
    <row r="13" spans="1:29" s="57" customFormat="1" ht="15" customHeight="1">
      <c r="A13" s="13" t="s">
        <v>169</v>
      </c>
      <c r="B13" s="107" t="str">
        <f>IF(COUNTA($A13)&gt;0,VLOOKUP($A13,Corsa!$A$1:$F$43,2,FALSE),"-")</f>
        <v>Corsa A01</v>
      </c>
      <c r="C13" s="11"/>
      <c r="D13" s="13">
        <v>172</v>
      </c>
      <c r="E13" s="111"/>
      <c r="F13" s="46" t="str">
        <f>IF(COUNTA($A13)&gt;0,VLOOKUP($A13,Corsa!$A$1:$F$43,3,FALSE),"-")</f>
        <v>M-CadettI</v>
      </c>
      <c r="G13" s="28" t="str">
        <f>IF($D13&gt;0,VLOOKUP($D13,Iscrizioni!$A$2:$M$2502,9,FALSE),"-")</f>
        <v>TORTORA MAURO</v>
      </c>
      <c r="H13" s="28">
        <f>IF($D13&gt;0,VLOOKUP($D13,Iscrizioni!$A$2:$M$2502,4,FALSE),"-")</f>
        <v>2002</v>
      </c>
      <c r="I13" s="27" t="str">
        <f>IF($D13&gt;0,VLOOKUP($D13,Iscrizioni!$A$2:$M$2502,5,FALSE),"-")</f>
        <v>M</v>
      </c>
      <c r="J13" s="27" t="str">
        <f>IF($D13&gt;0,VLOOKUP($D13,Iscrizioni!$A$2:$M$2502,10,FALSE),"-")</f>
        <v>M-CadettI</v>
      </c>
      <c r="K13" s="27" t="str">
        <f t="shared" si="0"/>
        <v>ok</v>
      </c>
      <c r="L13" s="46" t="str">
        <f>IF($D13&gt;0,VLOOKUP($D13,Iscrizioni!$A$2:$M$2502,11,FALSE),"-")</f>
        <v>Giovanile</v>
      </c>
      <c r="M13" s="27">
        <f>IF($D13&gt;0,VLOOKUP($D13,Iscrizioni!$A$2:$N$2502,12,FALSE),"-")</f>
        <v>14</v>
      </c>
      <c r="N13" s="46" t="str">
        <f>IF($D13&gt;0,VLOOKUP($D13,Iscrizioni!$A$2:$M$2502,6,FALSE),"-")</f>
        <v>A130534</v>
      </c>
      <c r="O13" s="107" t="str">
        <f>IF($D13&gt;0,VLOOKUP($D13,Iscrizioni!$A$2:$M$2502,7,FALSE),"-")</f>
        <v>A.S.D. ATLETICA VENARIA REALE</v>
      </c>
      <c r="P13" s="46" t="str">
        <f>IF($D13&gt;0,VLOOKUP(LEFT($N13,1),Regione!$A$2:$C$21,2,FALSE),"-")</f>
        <v xml:space="preserve">PIEMONTE </v>
      </c>
      <c r="Q13" s="112" t="e">
        <f ca="1">IF($D13&gt;0,NormalizzaTempo("D",CELL("tipo",$E13),$E13),"-")</f>
        <v>#NAME?</v>
      </c>
      <c r="R13" s="27">
        <f>IF($D13&gt;0,VLOOKUP($D13,Iscrizioni!$A$2:$M$2502,13,FALSE),"-")</f>
        <v>2100</v>
      </c>
      <c r="S13" s="112" t="e">
        <f t="shared" ca="1" si="1"/>
        <v>#NAME?</v>
      </c>
      <c r="T13" s="112" t="e">
        <f ca="1">IF($D13&gt;0,SUMIFS($S$3:$S13,$X$3:$X13,1,$J$3:$J13,$J13),"-")</f>
        <v>#NAME?</v>
      </c>
      <c r="U13" s="112" t="e">
        <f t="shared" ca="1" si="2"/>
        <v>#NAME?</v>
      </c>
      <c r="V13" s="112" t="e">
        <f t="shared" ca="1" si="5"/>
        <v>#NAME?</v>
      </c>
      <c r="W13" s="27">
        <f>IF(LEN($C13)=0,IF($D13&gt;0,COUNTIFS($A$3:$A13,$A13),"-"),"Escluso")</f>
        <v>11</v>
      </c>
      <c r="X13" s="2">
        <f>IF(LEN($C13)=0,IF($D13&gt;0,COUNTIFS($J$3:$J13,$J13,$C$3:$C13,""),"-"),"Escluso")</f>
        <v>11</v>
      </c>
      <c r="Y13" s="127" t="e">
        <f t="shared" ca="1" si="3"/>
        <v>#NAME?</v>
      </c>
      <c r="Z13" s="2">
        <f>IF($D13&gt;0,COUNTIFS($O$3:$O13,$O13,$L$3:$L13,$L13,$I$3:$I13,$I13),"-")</f>
        <v>1</v>
      </c>
      <c r="AA13" s="27">
        <f>IF($D13&gt;0,IF(OR($Z13 &gt;1,$L13&lt;&gt;"Adulti"),0,VLOOKUP($P13,Regione!$B$2:$C$22,2,FALSE)),"-")</f>
        <v>0</v>
      </c>
      <c r="AB13" s="27" t="e">
        <f ca="1">IF($D13&gt;0,IF(COUNTIFS($O$3:$O13,$O13,$L$3:$L13,$L13,$I$3:$I13,$I13) &gt;1,0,SUMIFS($Y$3:$Y$2503,$L$3:$L$2503,$L13,$O$3:$O$2503,$O13,$I$3:$I$2503,$I13)),"-")</f>
        <v>#NAME?</v>
      </c>
      <c r="AC13" s="27" t="e">
        <f t="shared" ca="1" si="4"/>
        <v>#NAME?</v>
      </c>
    </row>
    <row r="14" spans="1:29" s="57" customFormat="1" ht="15" customHeight="1">
      <c r="A14" s="13" t="s">
        <v>169</v>
      </c>
      <c r="B14" s="107" t="str">
        <f>IF(COUNTA($A14)&gt;0,VLOOKUP($A14,Corsa!$A$1:$F$43,2,FALSE),"-")</f>
        <v>Corsa A01</v>
      </c>
      <c r="C14" s="11"/>
      <c r="D14" s="13">
        <v>810</v>
      </c>
      <c r="E14" s="111"/>
      <c r="F14" s="46" t="str">
        <f>IF(COUNTA($A14)&gt;0,VLOOKUP($A14,Corsa!$A$1:$F$43,3,FALSE),"-")</f>
        <v>M-CadettI</v>
      </c>
      <c r="G14" s="28" t="str">
        <f>IF($D14&gt;0,VLOOKUP($D14,Iscrizioni!$A$2:$M$2502,9,FALSE),"-")</f>
        <v>ALMESMARI OMAR</v>
      </c>
      <c r="H14" s="28">
        <f>IF($D14&gt;0,VLOOKUP($D14,Iscrizioni!$A$2:$M$2502,4,FALSE),"-")</f>
        <v>2003</v>
      </c>
      <c r="I14" s="27" t="str">
        <f>IF($D14&gt;0,VLOOKUP($D14,Iscrizioni!$A$2:$M$2502,5,FALSE),"-")</f>
        <v>M</v>
      </c>
      <c r="J14" s="27" t="str">
        <f>IF($D14&gt;0,VLOOKUP($D14,Iscrizioni!$A$2:$M$2502,10,FALSE),"-")</f>
        <v>M-CadettI</v>
      </c>
      <c r="K14" s="27" t="str">
        <f t="shared" si="0"/>
        <v>ok</v>
      </c>
      <c r="L14" s="46" t="str">
        <f>IF($D14&gt;0,VLOOKUP($D14,Iscrizioni!$A$2:$M$2502,11,FALSE),"-")</f>
        <v>Giovanile</v>
      </c>
      <c r="M14" s="27">
        <f>IF($D14&gt;0,VLOOKUP($D14,Iscrizioni!$A$2:$N$2502,12,FALSE),"-")</f>
        <v>14</v>
      </c>
      <c r="N14" s="46" t="str">
        <f>IF($D14&gt;0,VLOOKUP($D14,Iscrizioni!$A$2:$M$2502,6,FALSE),"-")</f>
        <v>H080274</v>
      </c>
      <c r="O14" s="107" t="str">
        <f>IF($D14&gt;0,VLOOKUP($D14,Iscrizioni!$A$2:$M$2502,7,FALSE),"-")</f>
        <v>POL. SCANDIANESE</v>
      </c>
      <c r="P14" s="46" t="str">
        <f>IF($D14&gt;0,VLOOKUP(LEFT($N14,1),Regione!$A$2:$C$21,2,FALSE),"-")</f>
        <v xml:space="preserve">EMILIA ROMAGNA </v>
      </c>
      <c r="Q14" s="112" t="e">
        <f ca="1">IF($D14&gt;0,NormalizzaTempo("D",CELL("tipo",$E14),$E14),"-")</f>
        <v>#NAME?</v>
      </c>
      <c r="R14" s="27">
        <f>IF($D14&gt;0,VLOOKUP($D14,Iscrizioni!$A$2:$M$2502,13,FALSE),"-")</f>
        <v>2100</v>
      </c>
      <c r="S14" s="112" t="e">
        <f t="shared" ca="1" si="1"/>
        <v>#NAME?</v>
      </c>
      <c r="T14" s="112" t="e">
        <f ca="1">IF($D14&gt;0,SUMIFS($S$3:$S14,$X$3:$X14,1,$J$3:$J14,$J14),"-")</f>
        <v>#NAME?</v>
      </c>
      <c r="U14" s="112" t="e">
        <f t="shared" ca="1" si="2"/>
        <v>#NAME?</v>
      </c>
      <c r="V14" s="112" t="e">
        <f t="shared" ca="1" si="5"/>
        <v>#NAME?</v>
      </c>
      <c r="W14" s="27">
        <f>IF(LEN($C14)=0,IF($D14&gt;0,COUNTIFS($A$3:$A14,$A14),"-"),"Escluso")</f>
        <v>12</v>
      </c>
      <c r="X14" s="2">
        <f>IF(LEN($C14)=0,IF($D14&gt;0,COUNTIFS($J$3:$J14,$J14,$C$3:$C14,""),"-"),"Escluso")</f>
        <v>12</v>
      </c>
      <c r="Y14" s="127" t="e">
        <f t="shared" ca="1" si="3"/>
        <v>#NAME?</v>
      </c>
      <c r="Z14" s="2">
        <f>IF($D14&gt;0,COUNTIFS($O$3:$O14,$O14,$L$3:$L14,$L14,$I$3:$I14,$I14),"-")</f>
        <v>1</v>
      </c>
      <c r="AA14" s="27">
        <f>IF($D14&gt;0,IF(OR($Z14 &gt;1,$L14&lt;&gt;"Adulti"),0,VLOOKUP($P14,Regione!$B$2:$C$22,2,FALSE)),"-")</f>
        <v>0</v>
      </c>
      <c r="AB14" s="27" t="e">
        <f ca="1">IF($D14&gt;0,IF(COUNTIFS($O$3:$O14,$O14,$L$3:$L14,$L14,$I$3:$I14,$I14) &gt;1,0,SUMIFS($Y$3:$Y$2503,$L$3:$L$2503,$L14,$O$3:$O$2503,$O14,$I$3:$I$2503,$I14)),"-")</f>
        <v>#NAME?</v>
      </c>
      <c r="AC14" s="27" t="e">
        <f t="shared" ca="1" si="4"/>
        <v>#NAME?</v>
      </c>
    </row>
    <row r="15" spans="1:29" s="57" customFormat="1" ht="15" customHeight="1">
      <c r="A15" s="13" t="s">
        <v>169</v>
      </c>
      <c r="B15" s="107" t="str">
        <f>IF(COUNTA($A15)&gt;0,VLOOKUP($A15,Corsa!$A$1:$F$43,2,FALSE),"-")</f>
        <v>Corsa A01</v>
      </c>
      <c r="C15" s="11"/>
      <c r="D15" s="13">
        <v>73</v>
      </c>
      <c r="E15" s="111"/>
      <c r="F15" s="46" t="str">
        <f>IF(COUNTA($A15)&gt;0,VLOOKUP($A15,Corsa!$A$1:$F$43,3,FALSE),"-")</f>
        <v>M-CadettI</v>
      </c>
      <c r="G15" s="28" t="str">
        <f>IF($D15&gt;0,VLOOKUP($D15,Iscrizioni!$A$2:$M$2502,9,FALSE),"-")</f>
        <v>GARRISI THEO</v>
      </c>
      <c r="H15" s="28">
        <f>IF($D15&gt;0,VLOOKUP($D15,Iscrizioni!$A$2:$M$2502,4,FALSE),"-")</f>
        <v>2002</v>
      </c>
      <c r="I15" s="27" t="str">
        <f>IF($D15&gt;0,VLOOKUP($D15,Iscrizioni!$A$2:$M$2502,5,FALSE),"-")</f>
        <v>M</v>
      </c>
      <c r="J15" s="27" t="str">
        <f>IF($D15&gt;0,VLOOKUP($D15,Iscrizioni!$A$2:$M$2502,10,FALSE),"-")</f>
        <v>M-CadettI</v>
      </c>
      <c r="K15" s="27" t="str">
        <f t="shared" si="0"/>
        <v>ok</v>
      </c>
      <c r="L15" s="46" t="str">
        <f>IF($D15&gt;0,VLOOKUP($D15,Iscrizioni!$A$2:$M$2502,11,FALSE),"-")</f>
        <v>Giovanile</v>
      </c>
      <c r="M15" s="27">
        <f>IF($D15&gt;0,VLOOKUP($D15,Iscrizioni!$A$2:$N$2502,12,FALSE),"-")</f>
        <v>14</v>
      </c>
      <c r="N15" s="46" t="str">
        <f>IF($D15&gt;0,VLOOKUP($D15,Iscrizioni!$A$2:$M$2502,6,FALSE),"-")</f>
        <v>L021869</v>
      </c>
      <c r="O15" s="107" t="str">
        <f>IF($D15&gt;0,VLOOKUP($D15,Iscrizioni!$A$2:$M$2502,7,FALSE),"-")</f>
        <v>A.S.D. ATLETICA CALENZANO</v>
      </c>
      <c r="P15" s="46" t="str">
        <f>IF($D15&gt;0,VLOOKUP(LEFT($N15,1),Regione!$A$2:$C$21,2,FALSE),"-")</f>
        <v xml:space="preserve">TOSCANA </v>
      </c>
      <c r="Q15" s="112" t="e">
        <f ca="1">IF($D15&gt;0,NormalizzaTempo("D",CELL("tipo",$E15),$E15),"-")</f>
        <v>#NAME?</v>
      </c>
      <c r="R15" s="27">
        <f>IF($D15&gt;0,VLOOKUP($D15,Iscrizioni!$A$2:$M$2502,13,FALSE),"-")</f>
        <v>2100</v>
      </c>
      <c r="S15" s="112" t="e">
        <f t="shared" ca="1" si="1"/>
        <v>#NAME?</v>
      </c>
      <c r="T15" s="112" t="e">
        <f ca="1">IF($D15&gt;0,SUMIFS($S$3:$S15,$X$3:$X15,1,$J$3:$J15,$J15),"-")</f>
        <v>#NAME?</v>
      </c>
      <c r="U15" s="112" t="e">
        <f t="shared" ca="1" si="2"/>
        <v>#NAME?</v>
      </c>
      <c r="V15" s="112" t="e">
        <f t="shared" ca="1" si="5"/>
        <v>#NAME?</v>
      </c>
      <c r="W15" s="27">
        <f>IF(LEN($C15)=0,IF($D15&gt;0,COUNTIFS($A$3:$A15,$A15),"-"),"Escluso")</f>
        <v>13</v>
      </c>
      <c r="X15" s="2">
        <f>IF(LEN($C15)=0,IF($D15&gt;0,COUNTIFS($J$3:$J15,$J15,$C$3:$C15,""),"-"),"Escluso")</f>
        <v>13</v>
      </c>
      <c r="Y15" s="127" t="e">
        <f t="shared" ca="1" si="3"/>
        <v>#NAME?</v>
      </c>
      <c r="Z15" s="2">
        <f>IF($D15&gt;0,COUNTIFS($O$3:$O15,$O15,$L$3:$L15,$L15,$I$3:$I15,$I15),"-")</f>
        <v>3</v>
      </c>
      <c r="AA15" s="27">
        <f>IF($D15&gt;0,IF(OR($Z15 &gt;1,$L15&lt;&gt;"Adulti"),0,VLOOKUP($P15,Regione!$B$2:$C$22,2,FALSE)),"-")</f>
        <v>0</v>
      </c>
      <c r="AB15" s="27">
        <f>IF($D15&gt;0,IF(COUNTIFS($O$3:$O15,$O15,$L$3:$L15,$L15,$I$3:$I15,$I15) &gt;1,0,SUMIFS($Y$3:$Y$2503,$L$3:$L$2503,$L15,$O$3:$O$2503,$O15,$I$3:$I$2503,$I15)),"-")</f>
        <v>0</v>
      </c>
      <c r="AC15" s="27">
        <f t="shared" si="4"/>
        <v>0</v>
      </c>
    </row>
    <row r="16" spans="1:29" s="57" customFormat="1" ht="15" customHeight="1">
      <c r="A16" s="13" t="s">
        <v>169</v>
      </c>
      <c r="B16" s="107" t="str">
        <f>IF(COUNTA($A16)&gt;0,VLOOKUP($A16,Corsa!$A$1:$F$43,2,FALSE),"-")</f>
        <v>Corsa A01</v>
      </c>
      <c r="C16" s="11"/>
      <c r="D16" s="13">
        <v>531</v>
      </c>
      <c r="E16" s="111"/>
      <c r="F16" s="46" t="str">
        <f>IF(COUNTA($A16)&gt;0,VLOOKUP($A16,Corsa!$A$1:$F$43,3,FALSE),"-")</f>
        <v>M-CadettI</v>
      </c>
      <c r="G16" s="28" t="str">
        <f>IF($D16&gt;0,VLOOKUP($D16,Iscrizioni!$A$2:$M$2502,9,FALSE),"-")</f>
        <v>BRAGLIA DAVIDE</v>
      </c>
      <c r="H16" s="28">
        <f>IF($D16&gt;0,VLOOKUP($D16,Iscrizioni!$A$2:$M$2502,4,FALSE),"-")</f>
        <v>2003</v>
      </c>
      <c r="I16" s="27" t="str">
        <f>IF($D16&gt;0,VLOOKUP($D16,Iscrizioni!$A$2:$M$2502,5,FALSE),"-")</f>
        <v>M</v>
      </c>
      <c r="J16" s="27" t="str">
        <f>IF($D16&gt;0,VLOOKUP($D16,Iscrizioni!$A$2:$M$2502,10,FALSE),"-")</f>
        <v>M-CadettI</v>
      </c>
      <c r="K16" s="27" t="str">
        <f t="shared" si="0"/>
        <v>ok</v>
      </c>
      <c r="L16" s="46" t="str">
        <f>IF($D16&gt;0,VLOOKUP($D16,Iscrizioni!$A$2:$M$2502,11,FALSE),"-")</f>
        <v>Giovanile</v>
      </c>
      <c r="M16" s="27">
        <f>IF($D16&gt;0,VLOOKUP($D16,Iscrizioni!$A$2:$N$2502,12,FALSE),"-")</f>
        <v>14</v>
      </c>
      <c r="N16" s="46" t="str">
        <f>IF($D16&gt;0,VLOOKUP($D16,Iscrizioni!$A$2:$M$2502,6,FALSE),"-")</f>
        <v>H041255</v>
      </c>
      <c r="O16" s="107" t="str">
        <f>IF($D16&gt;0,VLOOKUP($D16,Iscrizioni!$A$2:$M$2502,7,FALSE),"-")</f>
        <v>DELTA ATLETICA SASSUOLO A.S.D.</v>
      </c>
      <c r="P16" s="46" t="str">
        <f>IF($D16&gt;0,VLOOKUP(LEFT($N16,1),Regione!$A$2:$C$21,2,FALSE),"-")</f>
        <v xml:space="preserve">EMILIA ROMAGNA </v>
      </c>
      <c r="Q16" s="112" t="e">
        <f ca="1">IF($D16&gt;0,NormalizzaTempo("D",CELL("tipo",$E16),$E16),"-")</f>
        <v>#NAME?</v>
      </c>
      <c r="R16" s="27">
        <f>IF($D16&gt;0,VLOOKUP($D16,Iscrizioni!$A$2:$M$2502,13,FALSE),"-")</f>
        <v>2100</v>
      </c>
      <c r="S16" s="112" t="e">
        <f t="shared" ca="1" si="1"/>
        <v>#NAME?</v>
      </c>
      <c r="T16" s="112" t="e">
        <f ca="1">IF($D16&gt;0,SUMIFS($S$3:$S16,$X$3:$X16,1,$J$3:$J16,$J16),"-")</f>
        <v>#NAME?</v>
      </c>
      <c r="U16" s="112" t="e">
        <f t="shared" ca="1" si="2"/>
        <v>#NAME?</v>
      </c>
      <c r="V16" s="112" t="e">
        <f t="shared" ca="1" si="5"/>
        <v>#NAME?</v>
      </c>
      <c r="W16" s="27">
        <f>IF(LEN($C16)=0,IF($D16&gt;0,COUNTIFS($A$3:$A16,$A16),"-"),"Escluso")</f>
        <v>14</v>
      </c>
      <c r="X16" s="2">
        <f>IF(LEN($C16)=0,IF($D16&gt;0,COUNTIFS($J$3:$J16,$J16,$C$3:$C16,""),"-"),"Escluso")</f>
        <v>14</v>
      </c>
      <c r="Y16" s="127" t="e">
        <f t="shared" ca="1" si="3"/>
        <v>#NAME?</v>
      </c>
      <c r="Z16" s="2">
        <f>IF($D16&gt;0,COUNTIFS($O$3:$O16,$O16,$L$3:$L16,$L16,$I$3:$I16,$I16),"-")</f>
        <v>1</v>
      </c>
      <c r="AA16" s="27">
        <f>IF($D16&gt;0,IF(OR($Z16 &gt;1,$L16&lt;&gt;"Adulti"),0,VLOOKUP($P16,Regione!$B$2:$C$22,2,FALSE)),"-")</f>
        <v>0</v>
      </c>
      <c r="AB16" s="27" t="e">
        <f ca="1">IF($D16&gt;0,IF(COUNTIFS($O$3:$O16,$O16,$L$3:$L16,$L16,$I$3:$I16,$I16) &gt;1,0,SUMIFS($Y$3:$Y$2503,$L$3:$L$2503,$L16,$O$3:$O$2503,$O16,$I$3:$I$2503,$I16)),"-")</f>
        <v>#NAME?</v>
      </c>
      <c r="AC16" s="27" t="e">
        <f t="shared" ca="1" si="4"/>
        <v>#NAME?</v>
      </c>
    </row>
    <row r="17" spans="1:29" s="57" customFormat="1" ht="15" customHeight="1">
      <c r="A17" s="13" t="s">
        <v>169</v>
      </c>
      <c r="B17" s="107" t="str">
        <f>IF(COUNTA($A17)&gt;0,VLOOKUP($A17,Corsa!$A$1:$F$43,2,FALSE),"-")</f>
        <v>Corsa A01</v>
      </c>
      <c r="C17" s="11"/>
      <c r="D17" s="13">
        <v>789</v>
      </c>
      <c r="E17" s="111"/>
      <c r="F17" s="46" t="str">
        <f>IF(COUNTA($A17)&gt;0,VLOOKUP($A17,Corsa!$A$1:$F$43,3,FALSE),"-")</f>
        <v>M-CadettI</v>
      </c>
      <c r="G17" s="28" t="str">
        <f>IF($D17&gt;0,VLOOKUP($D17,Iscrizioni!$A$2:$M$2502,9,FALSE),"-")</f>
        <v>CAVINA YONAS</v>
      </c>
      <c r="H17" s="28">
        <f>IF($D17&gt;0,VLOOKUP($D17,Iscrizioni!$A$2:$M$2502,4,FALSE),"-")</f>
        <v>2003</v>
      </c>
      <c r="I17" s="27" t="str">
        <f>IF($D17&gt;0,VLOOKUP($D17,Iscrizioni!$A$2:$M$2502,5,FALSE),"-")</f>
        <v>M</v>
      </c>
      <c r="J17" s="27" t="str">
        <f>IF($D17&gt;0,VLOOKUP($D17,Iscrizioni!$A$2:$M$2502,10,FALSE),"-")</f>
        <v>M-CadettI</v>
      </c>
      <c r="K17" s="27" t="str">
        <f t="shared" si="0"/>
        <v>ok</v>
      </c>
      <c r="L17" s="46" t="str">
        <f>IF($D17&gt;0,VLOOKUP($D17,Iscrizioni!$A$2:$M$2502,11,FALSE),"-")</f>
        <v>Giovanile</v>
      </c>
      <c r="M17" s="27">
        <f>IF($D17&gt;0,VLOOKUP($D17,Iscrizioni!$A$2:$N$2502,12,FALSE),"-")</f>
        <v>14</v>
      </c>
      <c r="N17" s="46" t="str">
        <f>IF($D17&gt;0,VLOOKUP($D17,Iscrizioni!$A$2:$M$2502,6,FALSE),"-")</f>
        <v>H011973</v>
      </c>
      <c r="O17" s="107" t="str">
        <f>IF($D17&gt;0,VLOOKUP($D17,Iscrizioni!$A$2:$M$2502,7,FALSE),"-")</f>
        <v>POL. MOLINELLA A.D</v>
      </c>
      <c r="P17" s="46" t="str">
        <f>IF($D17&gt;0,VLOOKUP(LEFT($N17,1),Regione!$A$2:$C$21,2,FALSE),"-")</f>
        <v xml:space="preserve">EMILIA ROMAGNA </v>
      </c>
      <c r="Q17" s="112" t="e">
        <f ca="1">IF($D17&gt;0,NormalizzaTempo("D",CELL("tipo",$E17),$E17),"-")</f>
        <v>#NAME?</v>
      </c>
      <c r="R17" s="27">
        <f>IF($D17&gt;0,VLOOKUP($D17,Iscrizioni!$A$2:$M$2502,13,FALSE),"-")</f>
        <v>2100</v>
      </c>
      <c r="S17" s="112" t="e">
        <f t="shared" ca="1" si="1"/>
        <v>#NAME?</v>
      </c>
      <c r="T17" s="112" t="e">
        <f ca="1">IF($D17&gt;0,SUMIFS($S$3:$S17,$X$3:$X17,1,$J$3:$J17,$J17),"-")</f>
        <v>#NAME?</v>
      </c>
      <c r="U17" s="112" t="e">
        <f t="shared" ca="1" si="2"/>
        <v>#NAME?</v>
      </c>
      <c r="V17" s="112" t="e">
        <f t="shared" ca="1" si="5"/>
        <v>#NAME?</v>
      </c>
      <c r="W17" s="27">
        <f>IF(LEN($C17)=0,IF($D17&gt;0,COUNTIFS($A$3:$A17,$A17),"-"),"Escluso")</f>
        <v>15</v>
      </c>
      <c r="X17" s="2">
        <f>IF(LEN($C17)=0,IF($D17&gt;0,COUNTIFS($J$3:$J17,$J17,$C$3:$C17,""),"-"),"Escluso")</f>
        <v>15</v>
      </c>
      <c r="Y17" s="127" t="e">
        <f t="shared" ca="1" si="3"/>
        <v>#NAME?</v>
      </c>
      <c r="Z17" s="2">
        <f>IF($D17&gt;0,COUNTIFS($O$3:$O17,$O17,$L$3:$L17,$L17,$I$3:$I17,$I17),"-")</f>
        <v>1</v>
      </c>
      <c r="AA17" s="27">
        <f>IF($D17&gt;0,IF(OR($Z17 &gt;1,$L17&lt;&gt;"Adulti"),0,VLOOKUP($P17,Regione!$B$2:$C$22,2,FALSE)),"-")</f>
        <v>0</v>
      </c>
      <c r="AB17" s="27" t="e">
        <f ca="1">IF($D17&gt;0,IF(COUNTIFS($O$3:$O17,$O17,$L$3:$L17,$L17,$I$3:$I17,$I17) &gt;1,0,SUMIFS($Y$3:$Y$2503,$L$3:$L$2503,$L17,$O$3:$O$2503,$O17,$I$3:$I$2503,$I17)),"-")</f>
        <v>#NAME?</v>
      </c>
      <c r="AC17" s="27" t="e">
        <f t="shared" ca="1" si="4"/>
        <v>#NAME?</v>
      </c>
    </row>
    <row r="18" spans="1:29" s="57" customFormat="1" ht="15" customHeight="1">
      <c r="A18" s="13" t="s">
        <v>169</v>
      </c>
      <c r="B18" s="107" t="str">
        <f>IF(COUNTA($A18)&gt;0,VLOOKUP($A18,Corsa!$A$1:$F$43,2,FALSE),"-")</f>
        <v>Corsa A01</v>
      </c>
      <c r="C18" s="11"/>
      <c r="D18" s="13">
        <v>474</v>
      </c>
      <c r="E18" s="111"/>
      <c r="F18" s="46" t="str">
        <f>IF(COUNTA($A18)&gt;0,VLOOKUP($A18,Corsa!$A$1:$F$43,3,FALSE),"-")</f>
        <v>M-CadettI</v>
      </c>
      <c r="G18" s="28" t="str">
        <f>IF($D18&gt;0,VLOOKUP($D18,Iscrizioni!$A$2:$M$2502,9,FALSE),"-")</f>
        <v>BIGNONE WILLIAM</v>
      </c>
      <c r="H18" s="28">
        <f>IF($D18&gt;0,VLOOKUP($D18,Iscrizioni!$A$2:$M$2502,4,FALSE),"-")</f>
        <v>2003</v>
      </c>
      <c r="I18" s="27" t="str">
        <f>IF($D18&gt;0,VLOOKUP($D18,Iscrizioni!$A$2:$M$2502,5,FALSE),"-")</f>
        <v>M</v>
      </c>
      <c r="J18" s="27" t="str">
        <f>IF($D18&gt;0,VLOOKUP($D18,Iscrizioni!$A$2:$M$2502,10,FALSE),"-")</f>
        <v>M-CadettI</v>
      </c>
      <c r="K18" s="27" t="str">
        <f t="shared" si="0"/>
        <v>ok</v>
      </c>
      <c r="L18" s="46" t="str">
        <f>IF($D18&gt;0,VLOOKUP($D18,Iscrizioni!$A$2:$M$2502,11,FALSE),"-")</f>
        <v>Giovanile</v>
      </c>
      <c r="M18" s="27">
        <f>IF($D18&gt;0,VLOOKUP($D18,Iscrizioni!$A$2:$N$2502,12,FALSE),"-")</f>
        <v>14</v>
      </c>
      <c r="N18" s="46" t="str">
        <f>IF($D18&gt;0,VLOOKUP($D18,Iscrizioni!$A$2:$M$2502,6,FALSE),"-")</f>
        <v>C010535</v>
      </c>
      <c r="O18" s="107" t="str">
        <f>IF($D18&gt;0,VLOOKUP($D18,Iscrizioni!$A$2:$M$2502,7,FALSE),"-")</f>
        <v>ATLETICA CFFSD COGOLETO</v>
      </c>
      <c r="P18" s="46" t="str">
        <f>IF($D18&gt;0,VLOOKUP(LEFT($N18,1),Regione!$A$2:$C$21,2,FALSE),"-")</f>
        <v>LIGURIA</v>
      </c>
      <c r="Q18" s="112" t="e">
        <f ca="1">IF($D18&gt;0,NormalizzaTempo("D",CELL("tipo",$E18),$E18),"-")</f>
        <v>#NAME?</v>
      </c>
      <c r="R18" s="27">
        <f>IF($D18&gt;0,VLOOKUP($D18,Iscrizioni!$A$2:$M$2502,13,FALSE),"-")</f>
        <v>2100</v>
      </c>
      <c r="S18" s="112" t="e">
        <f t="shared" ca="1" si="1"/>
        <v>#NAME?</v>
      </c>
      <c r="T18" s="112" t="e">
        <f ca="1">IF($D18&gt;0,SUMIFS($S$3:$S18,$X$3:$X18,1,$J$3:$J18,$J18),"-")</f>
        <v>#NAME?</v>
      </c>
      <c r="U18" s="112" t="e">
        <f t="shared" ca="1" si="2"/>
        <v>#NAME?</v>
      </c>
      <c r="V18" s="112" t="e">
        <f t="shared" ca="1" si="5"/>
        <v>#NAME?</v>
      </c>
      <c r="W18" s="27">
        <f>IF(LEN($C18)=0,IF($D18&gt;0,COUNTIFS($A$3:$A18,$A18),"-"),"Escluso")</f>
        <v>16</v>
      </c>
      <c r="X18" s="2">
        <f>IF(LEN($C18)=0,IF($D18&gt;0,COUNTIFS($J$3:$J18,$J18,$C$3:$C18,""),"-"),"Escluso")</f>
        <v>16</v>
      </c>
      <c r="Y18" s="127" t="e">
        <f t="shared" ca="1" si="3"/>
        <v>#NAME?</v>
      </c>
      <c r="Z18" s="2">
        <f>IF($D18&gt;0,COUNTIFS($O$3:$O18,$O18,$L$3:$L18,$L18,$I$3:$I18,$I18),"-")</f>
        <v>1</v>
      </c>
      <c r="AA18" s="27">
        <f>IF($D18&gt;0,IF(OR($Z18 &gt;1,$L18&lt;&gt;"Adulti"),0,VLOOKUP($P18,Regione!$B$2:$C$22,2,FALSE)),"-")</f>
        <v>0</v>
      </c>
      <c r="AB18" s="27" t="e">
        <f ca="1">IF($D18&gt;0,IF(COUNTIFS($O$3:$O18,$O18,$L$3:$L18,$L18,$I$3:$I18,$I18) &gt;1,0,SUMIFS($Y$3:$Y$2503,$L$3:$L$2503,$L18,$O$3:$O$2503,$O18,$I$3:$I$2503,$I18)),"-")</f>
        <v>#NAME?</v>
      </c>
      <c r="AC18" s="27" t="e">
        <f t="shared" ca="1" si="4"/>
        <v>#NAME?</v>
      </c>
    </row>
    <row r="19" spans="1:29" s="57" customFormat="1" ht="15" customHeight="1">
      <c r="A19" s="13" t="s">
        <v>169</v>
      </c>
      <c r="B19" s="107" t="str">
        <f>IF(COUNTA($A19)&gt;0,VLOOKUP($A19,Corsa!$A$1:$F$43,2,FALSE),"-")</f>
        <v>Corsa A01</v>
      </c>
      <c r="C19" s="11"/>
      <c r="D19" s="13">
        <v>495</v>
      </c>
      <c r="E19" s="111"/>
      <c r="F19" s="46" t="str">
        <f>IF(COUNTA($A19)&gt;0,VLOOKUP($A19,Corsa!$A$1:$F$43,3,FALSE),"-")</f>
        <v>M-CadettI</v>
      </c>
      <c r="G19" s="28" t="str">
        <f>IF($D19&gt;0,VLOOKUP($D19,Iscrizioni!$A$2:$M$2502,9,FALSE),"-")</f>
        <v>EL MAHFOUDI AYMAN</v>
      </c>
      <c r="H19" s="28">
        <f>IF($D19&gt;0,VLOOKUP($D19,Iscrizioni!$A$2:$M$2502,4,FALSE),"-")</f>
        <v>2003</v>
      </c>
      <c r="I19" s="27" t="str">
        <f>IF($D19&gt;0,VLOOKUP($D19,Iscrizioni!$A$2:$M$2502,5,FALSE),"-")</f>
        <v>M</v>
      </c>
      <c r="J19" s="27" t="str">
        <f>IF($D19&gt;0,VLOOKUP($D19,Iscrizioni!$A$2:$M$2502,10,FALSE),"-")</f>
        <v>M-CadettI</v>
      </c>
      <c r="K19" s="27" t="str">
        <f t="shared" si="0"/>
        <v>ok</v>
      </c>
      <c r="L19" s="46" t="str">
        <f>IF($D19&gt;0,VLOOKUP($D19,Iscrizioni!$A$2:$M$2502,11,FALSE),"-")</f>
        <v>Giovanile</v>
      </c>
      <c r="M19" s="27">
        <f>IF($D19&gt;0,VLOOKUP($D19,Iscrizioni!$A$2:$N$2502,12,FALSE),"-")</f>
        <v>14</v>
      </c>
      <c r="N19" s="46" t="str">
        <f>IF($D19&gt;0,VLOOKUP($D19,Iscrizioni!$A$2:$M$2502,6,FALSE),"-")</f>
        <v>H080979</v>
      </c>
      <c r="O19" s="107" t="str">
        <f>IF($D19&gt;0,VLOOKUP($D19,Iscrizioni!$A$2:$M$2502,7,FALSE),"-")</f>
        <v>ATLETICA IMPRESA PO A.S.D.</v>
      </c>
      <c r="P19" s="46" t="str">
        <f>IF($D19&gt;0,VLOOKUP(LEFT($N19,1),Regione!$A$2:$C$21,2,FALSE),"-")</f>
        <v xml:space="preserve">EMILIA ROMAGNA </v>
      </c>
      <c r="Q19" s="112" t="e">
        <f ca="1">IF($D19&gt;0,NormalizzaTempo("D",CELL("tipo",$E19),$E19),"-")</f>
        <v>#NAME?</v>
      </c>
      <c r="R19" s="27">
        <f>IF($D19&gt;0,VLOOKUP($D19,Iscrizioni!$A$2:$M$2502,13,FALSE),"-")</f>
        <v>2100</v>
      </c>
      <c r="S19" s="112" t="e">
        <f t="shared" ca="1" si="1"/>
        <v>#NAME?</v>
      </c>
      <c r="T19" s="112" t="e">
        <f ca="1">IF($D19&gt;0,SUMIFS($S$3:$S19,$X$3:$X19,1,$J$3:$J19,$J19),"-")</f>
        <v>#NAME?</v>
      </c>
      <c r="U19" s="112" t="e">
        <f t="shared" ca="1" si="2"/>
        <v>#NAME?</v>
      </c>
      <c r="V19" s="112" t="e">
        <f t="shared" ca="1" si="5"/>
        <v>#NAME?</v>
      </c>
      <c r="W19" s="27">
        <f>IF(LEN($C19)=0,IF($D19&gt;0,COUNTIFS($A$3:$A19,$A19),"-"),"Escluso")</f>
        <v>17</v>
      </c>
      <c r="X19" s="2">
        <f>IF(LEN($C19)=0,IF($D19&gt;0,COUNTIFS($J$3:$J19,$J19,$C$3:$C19,""),"-"),"Escluso")</f>
        <v>17</v>
      </c>
      <c r="Y19" s="127" t="e">
        <f t="shared" ca="1" si="3"/>
        <v>#NAME?</v>
      </c>
      <c r="Z19" s="2">
        <f>IF($D19&gt;0,COUNTIFS($O$3:$O19,$O19,$L$3:$L19,$L19,$I$3:$I19,$I19),"-")</f>
        <v>1</v>
      </c>
      <c r="AA19" s="27">
        <f>IF($D19&gt;0,IF(OR($Z19 &gt;1,$L19&lt;&gt;"Adulti"),0,VLOOKUP($P19,Regione!$B$2:$C$22,2,FALSE)),"-")</f>
        <v>0</v>
      </c>
      <c r="AB19" s="27" t="e">
        <f ca="1">IF($D19&gt;0,IF(COUNTIFS($O$3:$O19,$O19,$L$3:$L19,$L19,$I$3:$I19,$I19) &gt;1,0,SUMIFS($Y$3:$Y$2503,$L$3:$L$2503,$L19,$O$3:$O$2503,$O19,$I$3:$I$2503,$I19)),"-")</f>
        <v>#NAME?</v>
      </c>
      <c r="AC19" s="27" t="e">
        <f t="shared" ca="1" si="4"/>
        <v>#NAME?</v>
      </c>
    </row>
    <row r="20" spans="1:29" s="57" customFormat="1" ht="15" customHeight="1">
      <c r="A20" s="13" t="s">
        <v>169</v>
      </c>
      <c r="B20" s="107" t="str">
        <f>IF(COUNTA($A20)&gt;0,VLOOKUP($A20,Corsa!$A$1:$F$43,2,FALSE),"-")</f>
        <v>Corsa A01</v>
      </c>
      <c r="C20" s="11"/>
      <c r="D20" s="13">
        <v>893</v>
      </c>
      <c r="E20" s="111"/>
      <c r="F20" s="46" t="str">
        <f>IF(COUNTA($A20)&gt;0,VLOOKUP($A20,Corsa!$A$1:$F$43,3,FALSE),"-")</f>
        <v>M-CadettI</v>
      </c>
      <c r="G20" s="28" t="str">
        <f>IF($D20&gt;0,VLOOKUP($D20,Iscrizioni!$A$2:$M$2502,9,FALSE),"-")</f>
        <v>CAVAZZI GIOSUE'</v>
      </c>
      <c r="H20" s="28">
        <f>IF($D20&gt;0,VLOOKUP($D20,Iscrizioni!$A$2:$M$2502,4,FALSE),"-")</f>
        <v>2003</v>
      </c>
      <c r="I20" s="27" t="str">
        <f>IF($D20&gt;0,VLOOKUP($D20,Iscrizioni!$A$2:$M$2502,5,FALSE),"-")</f>
        <v>M</v>
      </c>
      <c r="J20" s="27" t="str">
        <f>IF($D20&gt;0,VLOOKUP($D20,Iscrizioni!$A$2:$M$2502,10,FALSE),"-")</f>
        <v>M-CadettI</v>
      </c>
      <c r="K20" s="27" t="str">
        <f t="shared" si="0"/>
        <v>ok</v>
      </c>
      <c r="L20" s="46" t="str">
        <f>IF($D20&gt;0,VLOOKUP($D20,Iscrizioni!$A$2:$M$2502,11,FALSE),"-")</f>
        <v>Giovanile</v>
      </c>
      <c r="M20" s="27">
        <f>IF($D20&gt;0,VLOOKUP($D20,Iscrizioni!$A$2:$N$2502,12,FALSE),"-")</f>
        <v>14</v>
      </c>
      <c r="N20" s="46" t="str">
        <f>IF($D20&gt;0,VLOOKUP($D20,Iscrizioni!$A$2:$M$2502,6,FALSE),"-")</f>
        <v>H010105</v>
      </c>
      <c r="O20" s="107" t="str">
        <f>IF($D20&gt;0,VLOOKUP($D20,Iscrizioni!$A$2:$M$2502,7,FALSE),"-")</f>
        <v>Polisportiva ZOLA A.S.D.</v>
      </c>
      <c r="P20" s="46" t="str">
        <f>IF($D20&gt;0,VLOOKUP(LEFT($N20,1),Regione!$A$2:$C$21,2,FALSE),"-")</f>
        <v xml:space="preserve">EMILIA ROMAGNA </v>
      </c>
      <c r="Q20" s="112" t="e">
        <f ca="1">IF($D20&gt;0,NormalizzaTempo("D",CELL("tipo",$E20),$E20),"-")</f>
        <v>#NAME?</v>
      </c>
      <c r="R20" s="27">
        <f>IF($D20&gt;0,VLOOKUP($D20,Iscrizioni!$A$2:$M$2502,13,FALSE),"-")</f>
        <v>2100</v>
      </c>
      <c r="S20" s="112" t="e">
        <f t="shared" ca="1" si="1"/>
        <v>#NAME?</v>
      </c>
      <c r="T20" s="112" t="e">
        <f ca="1">IF($D20&gt;0,SUMIFS($S$3:$S20,$X$3:$X20,1,$J$3:$J20,$J20),"-")</f>
        <v>#NAME?</v>
      </c>
      <c r="U20" s="112" t="e">
        <f t="shared" ca="1" si="2"/>
        <v>#NAME?</v>
      </c>
      <c r="V20" s="112" t="e">
        <f t="shared" ca="1" si="5"/>
        <v>#NAME?</v>
      </c>
      <c r="W20" s="27">
        <f>IF(LEN($C20)=0,IF($D20&gt;0,COUNTIFS($A$3:$A20,$A20),"-"),"Escluso")</f>
        <v>18</v>
      </c>
      <c r="X20" s="2">
        <f>IF(LEN($C20)=0,IF($D20&gt;0,COUNTIFS($J$3:$J20,$J20,$C$3:$C20,""),"-"),"Escluso")</f>
        <v>18</v>
      </c>
      <c r="Y20" s="127" t="e">
        <f t="shared" ca="1" si="3"/>
        <v>#NAME?</v>
      </c>
      <c r="Z20" s="2">
        <f>IF($D20&gt;0,COUNTIFS($O$3:$O20,$O20,$L$3:$L20,$L20,$I$3:$I20,$I20),"-")</f>
        <v>1</v>
      </c>
      <c r="AA20" s="27">
        <f>IF($D20&gt;0,IF(OR($Z20 &gt;1,$L20&lt;&gt;"Adulti"),0,VLOOKUP($P20,Regione!$B$2:$C$22,2,FALSE)),"-")</f>
        <v>0</v>
      </c>
      <c r="AB20" s="27" t="e">
        <f ca="1">IF($D20&gt;0,IF(COUNTIFS($O$3:$O20,$O20,$L$3:$L20,$L20,$I$3:$I20,$I20) &gt;1,0,SUMIFS($Y$3:$Y$2503,$L$3:$L$2503,$L20,$O$3:$O$2503,$O20,$I$3:$I$2503,$I20)),"-")</f>
        <v>#NAME?</v>
      </c>
      <c r="AC20" s="27" t="e">
        <f t="shared" ca="1" si="4"/>
        <v>#NAME?</v>
      </c>
    </row>
    <row r="21" spans="1:29" s="57" customFormat="1" ht="15" customHeight="1">
      <c r="A21" s="13" t="s">
        <v>169</v>
      </c>
      <c r="B21" s="107" t="str">
        <f>IF(COUNTA($A21)&gt;0,VLOOKUP($A21,Corsa!$A$1:$F$43,2,FALSE),"-")</f>
        <v>Corsa A01</v>
      </c>
      <c r="C21" s="11"/>
      <c r="D21" s="13">
        <v>825</v>
      </c>
      <c r="E21" s="111"/>
      <c r="F21" s="46" t="str">
        <f>IF(COUNTA($A21)&gt;0,VLOOKUP($A21,Corsa!$A$1:$F$43,3,FALSE),"-")</f>
        <v>M-CadettI</v>
      </c>
      <c r="G21" s="28" t="str">
        <f>IF($D21&gt;0,VLOOKUP($D21,Iscrizioni!$A$2:$M$2502,9,FALSE),"-")</f>
        <v>BOTTARI EDOARDO</v>
      </c>
      <c r="H21" s="28">
        <f>IF($D21&gt;0,VLOOKUP($D21,Iscrizioni!$A$2:$M$2502,4,FALSE),"-")</f>
        <v>2002</v>
      </c>
      <c r="I21" s="27" t="str">
        <f>IF($D21&gt;0,VLOOKUP($D21,Iscrizioni!$A$2:$M$2502,5,FALSE),"-")</f>
        <v>M</v>
      </c>
      <c r="J21" s="27" t="str">
        <f>IF($D21&gt;0,VLOOKUP($D21,Iscrizioni!$A$2:$M$2502,10,FALSE),"-")</f>
        <v>M-CadettI</v>
      </c>
      <c r="K21" s="27" t="str">
        <f t="shared" si="0"/>
        <v>ok</v>
      </c>
      <c r="L21" s="46" t="str">
        <f>IF($D21&gt;0,VLOOKUP($D21,Iscrizioni!$A$2:$M$2502,11,FALSE),"-")</f>
        <v>Giovanile</v>
      </c>
      <c r="M21" s="27">
        <f>IF($D21&gt;0,VLOOKUP($D21,Iscrizioni!$A$2:$N$2502,12,FALSE),"-")</f>
        <v>14</v>
      </c>
      <c r="N21" s="46" t="str">
        <f>IF($D21&gt;0,VLOOKUP($D21,Iscrizioni!$A$2:$M$2502,6,FALSE),"-")</f>
        <v>H080274</v>
      </c>
      <c r="O21" s="107" t="str">
        <f>IF($D21&gt;0,VLOOKUP($D21,Iscrizioni!$A$2:$M$2502,7,FALSE),"-")</f>
        <v>POL. SCANDIANESE</v>
      </c>
      <c r="P21" s="46" t="str">
        <f>IF($D21&gt;0,VLOOKUP(LEFT($N21,1),Regione!$A$2:$C$21,2,FALSE),"-")</f>
        <v xml:space="preserve">EMILIA ROMAGNA </v>
      </c>
      <c r="Q21" s="112" t="e">
        <f ca="1">IF($D21&gt;0,NormalizzaTempo("D",CELL("tipo",$E21),$E21),"-")</f>
        <v>#NAME?</v>
      </c>
      <c r="R21" s="27">
        <f>IF($D21&gt;0,VLOOKUP($D21,Iscrizioni!$A$2:$M$2502,13,FALSE),"-")</f>
        <v>2100</v>
      </c>
      <c r="S21" s="112" t="e">
        <f t="shared" ca="1" si="1"/>
        <v>#NAME?</v>
      </c>
      <c r="T21" s="112" t="e">
        <f ca="1">IF($D21&gt;0,SUMIFS($S$3:$S21,$X$3:$X21,1,$J$3:$J21,$J21),"-")</f>
        <v>#NAME?</v>
      </c>
      <c r="U21" s="112" t="e">
        <f t="shared" ca="1" si="2"/>
        <v>#NAME?</v>
      </c>
      <c r="V21" s="112" t="e">
        <f t="shared" ca="1" si="5"/>
        <v>#NAME?</v>
      </c>
      <c r="W21" s="27">
        <f>IF(LEN($C21)=0,IF($D21&gt;0,COUNTIFS($A$3:$A21,$A21),"-"),"Escluso")</f>
        <v>19</v>
      </c>
      <c r="X21" s="2">
        <f>IF(LEN($C21)=0,IF($D21&gt;0,COUNTIFS($J$3:$J21,$J21,$C$3:$C21,""),"-"),"Escluso")</f>
        <v>19</v>
      </c>
      <c r="Y21" s="127" t="e">
        <f t="shared" ca="1" si="3"/>
        <v>#NAME?</v>
      </c>
      <c r="Z21" s="2">
        <f>IF($D21&gt;0,COUNTIFS($O$3:$O21,$O21,$L$3:$L21,$L21,$I$3:$I21,$I21),"-")</f>
        <v>2</v>
      </c>
      <c r="AA21" s="27">
        <f>IF($D21&gt;0,IF(OR($Z21 &gt;1,$L21&lt;&gt;"Adulti"),0,VLOOKUP($P21,Regione!$B$2:$C$22,2,FALSE)),"-")</f>
        <v>0</v>
      </c>
      <c r="AB21" s="27">
        <f>IF($D21&gt;0,IF(COUNTIFS($O$3:$O21,$O21,$L$3:$L21,$L21,$I$3:$I21,$I21) &gt;1,0,SUMIFS($Y$3:$Y$2503,$L$3:$L$2503,$L21,$O$3:$O$2503,$O21,$I$3:$I$2503,$I21)),"-")</f>
        <v>0</v>
      </c>
      <c r="AC21" s="27">
        <f t="shared" si="4"/>
        <v>0</v>
      </c>
    </row>
    <row r="22" spans="1:29" s="57" customFormat="1" ht="15" customHeight="1">
      <c r="A22" s="13" t="s">
        <v>169</v>
      </c>
      <c r="B22" s="107" t="str">
        <f>IF(COUNTA($A22)&gt;0,VLOOKUP($A22,Corsa!$A$1:$F$43,2,FALSE),"-")</f>
        <v>Corsa A01</v>
      </c>
      <c r="C22" s="11"/>
      <c r="D22" s="13">
        <v>793</v>
      </c>
      <c r="E22" s="111"/>
      <c r="F22" s="46" t="str">
        <f>IF(COUNTA($A22)&gt;0,VLOOKUP($A22,Corsa!$A$1:$F$43,3,FALSE),"-")</f>
        <v>M-CadettI</v>
      </c>
      <c r="G22" s="28" t="str">
        <f>IF($D22&gt;0,VLOOKUP($D22,Iscrizioni!$A$2:$M$2502,9,FALSE),"-")</f>
        <v>SANTI TOMMASO</v>
      </c>
      <c r="H22" s="28">
        <f>IF($D22&gt;0,VLOOKUP($D22,Iscrizioni!$A$2:$M$2502,4,FALSE),"-")</f>
        <v>2003</v>
      </c>
      <c r="I22" s="27" t="str">
        <f>IF($D22&gt;0,VLOOKUP($D22,Iscrizioni!$A$2:$M$2502,5,FALSE),"-")</f>
        <v>M</v>
      </c>
      <c r="J22" s="27" t="str">
        <f>IF($D22&gt;0,VLOOKUP($D22,Iscrizioni!$A$2:$M$2502,10,FALSE),"-")</f>
        <v>M-CadettI</v>
      </c>
      <c r="K22" s="27" t="str">
        <f t="shared" si="0"/>
        <v>ok</v>
      </c>
      <c r="L22" s="46" t="str">
        <f>IF($D22&gt;0,VLOOKUP($D22,Iscrizioni!$A$2:$M$2502,11,FALSE),"-")</f>
        <v>Giovanile</v>
      </c>
      <c r="M22" s="27">
        <f>IF($D22&gt;0,VLOOKUP($D22,Iscrizioni!$A$2:$N$2502,12,FALSE),"-")</f>
        <v>14</v>
      </c>
      <c r="N22" s="46" t="str">
        <f>IF($D22&gt;0,VLOOKUP($D22,Iscrizioni!$A$2:$M$2502,6,FALSE),"-")</f>
        <v>H011973</v>
      </c>
      <c r="O22" s="107" t="str">
        <f>IF($D22&gt;0,VLOOKUP($D22,Iscrizioni!$A$2:$M$2502,7,FALSE),"-")</f>
        <v>POL. MOLINELLA A.D</v>
      </c>
      <c r="P22" s="46" t="str">
        <f>IF($D22&gt;0,VLOOKUP(LEFT($N22,1),Regione!$A$2:$C$21,2,FALSE),"-")</f>
        <v xml:space="preserve">EMILIA ROMAGNA </v>
      </c>
      <c r="Q22" s="112" t="e">
        <f ca="1">IF($D22&gt;0,NormalizzaTempo("D",CELL("tipo",$E22),$E22),"-")</f>
        <v>#NAME?</v>
      </c>
      <c r="R22" s="27">
        <f>IF($D22&gt;0,VLOOKUP($D22,Iscrizioni!$A$2:$M$2502,13,FALSE),"-")</f>
        <v>2100</v>
      </c>
      <c r="S22" s="112" t="e">
        <f t="shared" ca="1" si="1"/>
        <v>#NAME?</v>
      </c>
      <c r="T22" s="112" t="e">
        <f ca="1">IF($D22&gt;0,SUMIFS($S$3:$S22,$X$3:$X22,1,$J$3:$J22,$J22),"-")</f>
        <v>#NAME?</v>
      </c>
      <c r="U22" s="112" t="e">
        <f t="shared" ca="1" si="2"/>
        <v>#NAME?</v>
      </c>
      <c r="V22" s="112" t="e">
        <f t="shared" ca="1" si="5"/>
        <v>#NAME?</v>
      </c>
      <c r="W22" s="27">
        <f>IF(LEN($C22)=0,IF($D22&gt;0,COUNTIFS($A$3:$A22,$A22),"-"),"Escluso")</f>
        <v>20</v>
      </c>
      <c r="X22" s="2">
        <f>IF(LEN($C22)=0,IF($D22&gt;0,COUNTIFS($J$3:$J22,$J22,$C$3:$C22,""),"-"),"Escluso")</f>
        <v>20</v>
      </c>
      <c r="Y22" s="127" t="e">
        <f t="shared" ca="1" si="3"/>
        <v>#NAME?</v>
      </c>
      <c r="Z22" s="2">
        <f>IF($D22&gt;0,COUNTIFS($O$3:$O22,$O22,$L$3:$L22,$L22,$I$3:$I22,$I22),"-")</f>
        <v>2</v>
      </c>
      <c r="AA22" s="27">
        <f>IF($D22&gt;0,IF(OR($Z22 &gt;1,$L22&lt;&gt;"Adulti"),0,VLOOKUP($P22,Regione!$B$2:$C$22,2,FALSE)),"-")</f>
        <v>0</v>
      </c>
      <c r="AB22" s="27">
        <f>IF($D22&gt;0,IF(COUNTIFS($O$3:$O22,$O22,$L$3:$L22,$L22,$I$3:$I22,$I22) &gt;1,0,SUMIFS($Y$3:$Y$2503,$L$3:$L$2503,$L22,$O$3:$O$2503,$O22,$I$3:$I$2503,$I22)),"-")</f>
        <v>0</v>
      </c>
      <c r="AC22" s="27">
        <f t="shared" si="4"/>
        <v>0</v>
      </c>
    </row>
    <row r="23" spans="1:29" s="57" customFormat="1" ht="15" customHeight="1">
      <c r="A23" s="13" t="s">
        <v>169</v>
      </c>
      <c r="B23" s="107" t="str">
        <f>IF(COUNTA($A23)&gt;0,VLOOKUP($A23,Corsa!$A$1:$F$43,2,FALSE),"-")</f>
        <v>Corsa A01</v>
      </c>
      <c r="C23" s="11"/>
      <c r="D23" s="13">
        <v>151</v>
      </c>
      <c r="E23" s="111"/>
      <c r="F23" s="46" t="str">
        <f>IF(COUNTA($A23)&gt;0,VLOOKUP($A23,Corsa!$A$1:$F$43,3,FALSE),"-")</f>
        <v>M-CadettI</v>
      </c>
      <c r="G23" s="28" t="str">
        <f>IF($D23&gt;0,VLOOKUP($D23,Iscrizioni!$A$2:$M$2502,9,FALSE),"-")</f>
        <v>CAUSIN STEFANO</v>
      </c>
      <c r="H23" s="28">
        <f>IF($D23&gt;0,VLOOKUP($D23,Iscrizioni!$A$2:$M$2502,4,FALSE),"-")</f>
        <v>2002</v>
      </c>
      <c r="I23" s="27" t="str">
        <f>IF($D23&gt;0,VLOOKUP($D23,Iscrizioni!$A$2:$M$2502,5,FALSE),"-")</f>
        <v>M</v>
      </c>
      <c r="J23" s="27" t="str">
        <f>IF($D23&gt;0,VLOOKUP($D23,Iscrizioni!$A$2:$M$2502,10,FALSE),"-")</f>
        <v>M-CadettI</v>
      </c>
      <c r="K23" s="27" t="str">
        <f t="shared" si="0"/>
        <v>ok</v>
      </c>
      <c r="L23" s="46" t="str">
        <f>IF($D23&gt;0,VLOOKUP($D23,Iscrizioni!$A$2:$M$2502,11,FALSE),"-")</f>
        <v>Giovanile</v>
      </c>
      <c r="M23" s="27">
        <f>IF($D23&gt;0,VLOOKUP($D23,Iscrizioni!$A$2:$N$2502,12,FALSE),"-")</f>
        <v>14</v>
      </c>
      <c r="N23" s="46" t="str">
        <f>IF($D23&gt;0,VLOOKUP($D23,Iscrizioni!$A$2:$M$2502,6,FALSE),"-")</f>
        <v>A130534</v>
      </c>
      <c r="O23" s="107" t="str">
        <f>IF($D23&gt;0,VLOOKUP($D23,Iscrizioni!$A$2:$M$2502,7,FALSE),"-")</f>
        <v>A.S.D. ATLETICA VENARIA REALE</v>
      </c>
      <c r="P23" s="46" t="str">
        <f>IF($D23&gt;0,VLOOKUP(LEFT($N23,1),Regione!$A$2:$C$21,2,FALSE),"-")</f>
        <v xml:space="preserve">PIEMONTE </v>
      </c>
      <c r="Q23" s="112" t="e">
        <f ca="1">IF($D23&gt;0,NormalizzaTempo("D",CELL("tipo",$E23),$E23),"-")</f>
        <v>#NAME?</v>
      </c>
      <c r="R23" s="27">
        <f>IF($D23&gt;0,VLOOKUP($D23,Iscrizioni!$A$2:$M$2502,13,FALSE),"-")</f>
        <v>2100</v>
      </c>
      <c r="S23" s="112" t="e">
        <f t="shared" ca="1" si="1"/>
        <v>#NAME?</v>
      </c>
      <c r="T23" s="112" t="e">
        <f ca="1">IF($D23&gt;0,SUMIFS($S$3:$S23,$X$3:$X23,1,$J$3:$J23,$J23),"-")</f>
        <v>#NAME?</v>
      </c>
      <c r="U23" s="112" t="e">
        <f t="shared" ca="1" si="2"/>
        <v>#NAME?</v>
      </c>
      <c r="V23" s="112" t="e">
        <f t="shared" ca="1" si="5"/>
        <v>#NAME?</v>
      </c>
      <c r="W23" s="27">
        <f>IF(LEN($C23)=0,IF($D23&gt;0,COUNTIFS($A$3:$A23,$A23),"-"),"Escluso")</f>
        <v>21</v>
      </c>
      <c r="X23" s="2">
        <f>IF(LEN($C23)=0,IF($D23&gt;0,COUNTIFS($J$3:$J23,$J23,$C$3:$C23,""),"-"),"Escluso")</f>
        <v>21</v>
      </c>
      <c r="Y23" s="127" t="e">
        <f t="shared" ca="1" si="3"/>
        <v>#NAME?</v>
      </c>
      <c r="Z23" s="2">
        <f>IF($D23&gt;0,COUNTIFS($O$3:$O23,$O23,$L$3:$L23,$L23,$I$3:$I23,$I23),"-")</f>
        <v>2</v>
      </c>
      <c r="AA23" s="27">
        <f>IF($D23&gt;0,IF(OR($Z23 &gt;1,$L23&lt;&gt;"Adulti"),0,VLOOKUP($P23,Regione!$B$2:$C$22,2,FALSE)),"-")</f>
        <v>0</v>
      </c>
      <c r="AB23" s="27">
        <f>IF($D23&gt;0,IF(COUNTIFS($O$3:$O23,$O23,$L$3:$L23,$L23,$I$3:$I23,$I23) &gt;1,0,SUMIFS($Y$3:$Y$2503,$L$3:$L$2503,$L23,$O$3:$O$2503,$O23,$I$3:$I$2503,$I23)),"-")</f>
        <v>0</v>
      </c>
      <c r="AC23" s="27">
        <f t="shared" si="4"/>
        <v>0</v>
      </c>
    </row>
    <row r="24" spans="1:29" s="57" customFormat="1" ht="15" customHeight="1">
      <c r="A24" s="13" t="s">
        <v>169</v>
      </c>
      <c r="B24" s="107" t="str">
        <f>IF(COUNTA($A24)&gt;0,VLOOKUP($A24,Corsa!$A$1:$F$43,2,FALSE),"-")</f>
        <v>Corsa A01</v>
      </c>
      <c r="C24" s="11"/>
      <c r="D24" s="13">
        <v>133</v>
      </c>
      <c r="E24" s="111"/>
      <c r="F24" s="46" t="str">
        <f>IF(COUNTA($A24)&gt;0,VLOOKUP($A24,Corsa!$A$1:$F$43,3,FALSE),"-")</f>
        <v>M-CadettI</v>
      </c>
      <c r="G24" s="28" t="str">
        <f>IF($D24&gt;0,VLOOKUP($D24,Iscrizioni!$A$2:$M$2502,9,FALSE),"-")</f>
        <v>CELIBERTI GIORGIO</v>
      </c>
      <c r="H24" s="28">
        <f>IF($D24&gt;0,VLOOKUP($D24,Iscrizioni!$A$2:$M$2502,4,FALSE),"-")</f>
        <v>2002</v>
      </c>
      <c r="I24" s="27" t="str">
        <f>IF($D24&gt;0,VLOOKUP($D24,Iscrizioni!$A$2:$M$2502,5,FALSE),"-")</f>
        <v>M</v>
      </c>
      <c r="J24" s="27" t="str">
        <f>IF($D24&gt;0,VLOOKUP($D24,Iscrizioni!$A$2:$M$2502,10,FALSE),"-")</f>
        <v>M-CadettI</v>
      </c>
      <c r="K24" s="27" t="str">
        <f t="shared" si="0"/>
        <v>ok</v>
      </c>
      <c r="L24" s="46" t="str">
        <f>IF($D24&gt;0,VLOOKUP($D24,Iscrizioni!$A$2:$M$2502,11,FALSE),"-")</f>
        <v>Giovanile</v>
      </c>
      <c r="M24" s="27">
        <f>IF($D24&gt;0,VLOOKUP($D24,Iscrizioni!$A$2:$N$2502,12,FALSE),"-")</f>
        <v>14</v>
      </c>
      <c r="N24" s="46" t="str">
        <f>IF($D24&gt;0,VLOOKUP($D24,Iscrizioni!$A$2:$M$2502,6,FALSE),"-")</f>
        <v>H011554</v>
      </c>
      <c r="O24" s="107" t="str">
        <f>IF($D24&gt;0,VLOOKUP($D24,Iscrizioni!$A$2:$M$2502,7,FALSE),"-")</f>
        <v>A.S.D. ATLETICA VALLESAMOGGIA</v>
      </c>
      <c r="P24" s="46" t="str">
        <f>IF($D24&gt;0,VLOOKUP(LEFT($N24,1),Regione!$A$2:$C$21,2,FALSE),"-")</f>
        <v xml:space="preserve">EMILIA ROMAGNA </v>
      </c>
      <c r="Q24" s="112" t="e">
        <f ca="1">IF($D24&gt;0,NormalizzaTempo("D",CELL("tipo",$E24),$E24),"-")</f>
        <v>#NAME?</v>
      </c>
      <c r="R24" s="27">
        <f>IF($D24&gt;0,VLOOKUP($D24,Iscrizioni!$A$2:$M$2502,13,FALSE),"-")</f>
        <v>2100</v>
      </c>
      <c r="S24" s="112" t="e">
        <f t="shared" ca="1" si="1"/>
        <v>#NAME?</v>
      </c>
      <c r="T24" s="112" t="e">
        <f ca="1">IF($D24&gt;0,SUMIFS($S$3:$S24,$X$3:$X24,1,$J$3:$J24,$J24),"-")</f>
        <v>#NAME?</v>
      </c>
      <c r="U24" s="112" t="e">
        <f t="shared" ca="1" si="2"/>
        <v>#NAME?</v>
      </c>
      <c r="V24" s="112" t="e">
        <f t="shared" ca="1" si="5"/>
        <v>#NAME?</v>
      </c>
      <c r="W24" s="27">
        <f>IF(LEN($C24)=0,IF($D24&gt;0,COUNTIFS($A$3:$A24,$A24),"-"),"Escluso")</f>
        <v>22</v>
      </c>
      <c r="X24" s="2">
        <f>IF(LEN($C24)=0,IF($D24&gt;0,COUNTIFS($J$3:$J24,$J24,$C$3:$C24,""),"-"),"Escluso")</f>
        <v>22</v>
      </c>
      <c r="Y24" s="127" t="e">
        <f t="shared" ca="1" si="3"/>
        <v>#NAME?</v>
      </c>
      <c r="Z24" s="2">
        <f>IF($D24&gt;0,COUNTIFS($O$3:$O24,$O24,$L$3:$L24,$L24,$I$3:$I24,$I24),"-")</f>
        <v>1</v>
      </c>
      <c r="AA24" s="27">
        <f>IF($D24&gt;0,IF(OR($Z24 &gt;1,$L24&lt;&gt;"Adulti"),0,VLOOKUP($P24,Regione!$B$2:$C$22,2,FALSE)),"-")</f>
        <v>0</v>
      </c>
      <c r="AB24" s="27" t="e">
        <f ca="1">IF($D24&gt;0,IF(COUNTIFS($O$3:$O24,$O24,$L$3:$L24,$L24,$I$3:$I24,$I24) &gt;1,0,SUMIFS($Y$3:$Y$2503,$L$3:$L$2503,$L24,$O$3:$O$2503,$O24,$I$3:$I$2503,$I24)),"-")</f>
        <v>#NAME?</v>
      </c>
      <c r="AC24" s="27" t="e">
        <f t="shared" ca="1" si="4"/>
        <v>#NAME?</v>
      </c>
    </row>
    <row r="25" spans="1:29" s="57" customFormat="1" ht="15" customHeight="1">
      <c r="A25" s="13" t="s">
        <v>169</v>
      </c>
      <c r="B25" s="107" t="str">
        <f>IF(COUNTA($A25)&gt;0,VLOOKUP($A25,Corsa!$A$1:$F$43,2,FALSE),"-")</f>
        <v>Corsa A01</v>
      </c>
      <c r="C25" s="11"/>
      <c r="D25" s="13">
        <v>757</v>
      </c>
      <c r="E25" s="111"/>
      <c r="F25" s="46" t="str">
        <f>IF(COUNTA($A25)&gt;0,VLOOKUP($A25,Corsa!$A$1:$F$43,3,FALSE),"-")</f>
        <v>M-CadettI</v>
      </c>
      <c r="G25" s="28" t="str">
        <f>IF($D25&gt;0,VLOOKUP($D25,Iscrizioni!$A$2:$M$2502,9,FALSE),"-")</f>
        <v>BORDONI TOMMASO</v>
      </c>
      <c r="H25" s="28">
        <f>IF($D25&gt;0,VLOOKUP($D25,Iscrizioni!$A$2:$M$2502,4,FALSE),"-")</f>
        <v>2002</v>
      </c>
      <c r="I25" s="27" t="str">
        <f>IF($D25&gt;0,VLOOKUP($D25,Iscrizioni!$A$2:$M$2502,5,FALSE),"-")</f>
        <v>M</v>
      </c>
      <c r="J25" s="27" t="str">
        <f>IF($D25&gt;0,VLOOKUP($D25,Iscrizioni!$A$2:$M$2502,10,FALSE),"-")</f>
        <v>M-CadettI</v>
      </c>
      <c r="K25" s="27" t="str">
        <f t="shared" si="0"/>
        <v>ok</v>
      </c>
      <c r="L25" s="46" t="str">
        <f>IF($D25&gt;0,VLOOKUP($D25,Iscrizioni!$A$2:$M$2502,11,FALSE),"-")</f>
        <v>Giovanile</v>
      </c>
      <c r="M25" s="27">
        <f>IF($D25&gt;0,VLOOKUP($D25,Iscrizioni!$A$2:$N$2502,12,FALSE),"-")</f>
        <v>14</v>
      </c>
      <c r="N25" s="46" t="str">
        <f>IF($D25&gt;0,VLOOKUP($D25,Iscrizioni!$A$2:$M$2502,6,FALSE),"-")</f>
        <v>H010172</v>
      </c>
      <c r="O25" s="107" t="str">
        <f>IF($D25&gt;0,VLOOKUP($D25,Iscrizioni!$A$2:$M$2502,7,FALSE),"-")</f>
        <v>POL. ATLETICO BORGO PANIGALE A.S.D.</v>
      </c>
      <c r="P25" s="46" t="str">
        <f>IF($D25&gt;0,VLOOKUP(LEFT($N25,1),Regione!$A$2:$C$21,2,FALSE),"-")</f>
        <v xml:space="preserve">EMILIA ROMAGNA </v>
      </c>
      <c r="Q25" s="112" t="e">
        <f ca="1">IF($D25&gt;0,NormalizzaTempo("D",CELL("tipo",$E25),$E25),"-")</f>
        <v>#NAME?</v>
      </c>
      <c r="R25" s="27">
        <f>IF($D25&gt;0,VLOOKUP($D25,Iscrizioni!$A$2:$M$2502,13,FALSE),"-")</f>
        <v>2100</v>
      </c>
      <c r="S25" s="112" t="e">
        <f t="shared" ca="1" si="1"/>
        <v>#NAME?</v>
      </c>
      <c r="T25" s="112" t="e">
        <f ca="1">IF($D25&gt;0,SUMIFS($S$3:$S25,$X$3:$X25,1,$J$3:$J25,$J25),"-")</f>
        <v>#NAME?</v>
      </c>
      <c r="U25" s="112" t="e">
        <f t="shared" ca="1" si="2"/>
        <v>#NAME?</v>
      </c>
      <c r="V25" s="112" t="e">
        <f t="shared" ca="1" si="5"/>
        <v>#NAME?</v>
      </c>
      <c r="W25" s="27">
        <f>IF(LEN($C25)=0,IF($D25&gt;0,COUNTIFS($A$3:$A25,$A25),"-"),"Escluso")</f>
        <v>23</v>
      </c>
      <c r="X25" s="2">
        <f>IF(LEN($C25)=0,IF($D25&gt;0,COUNTIFS($J$3:$J25,$J25,$C$3:$C25,""),"-"),"Escluso")</f>
        <v>23</v>
      </c>
      <c r="Y25" s="127" t="e">
        <f t="shared" ca="1" si="3"/>
        <v>#NAME?</v>
      </c>
      <c r="Z25" s="2">
        <f>IF($D25&gt;0,COUNTIFS($O$3:$O25,$O25,$L$3:$L25,$L25,$I$3:$I25,$I25),"-")</f>
        <v>1</v>
      </c>
      <c r="AA25" s="27">
        <f>IF($D25&gt;0,IF(OR($Z25 &gt;1,$L25&lt;&gt;"Adulti"),0,VLOOKUP($P25,Regione!$B$2:$C$22,2,FALSE)),"-")</f>
        <v>0</v>
      </c>
      <c r="AB25" s="27" t="e">
        <f ca="1">IF($D25&gt;0,IF(COUNTIFS($O$3:$O25,$O25,$L$3:$L25,$L25,$I$3:$I25,$I25) &gt;1,0,SUMIFS($Y$3:$Y$2503,$L$3:$L$2503,$L25,$O$3:$O$2503,$O25,$I$3:$I$2503,$I25)),"-")</f>
        <v>#NAME?</v>
      </c>
      <c r="AC25" s="27" t="e">
        <f t="shared" ca="1" si="4"/>
        <v>#NAME?</v>
      </c>
    </row>
    <row r="26" spans="1:29" s="57" customFormat="1" ht="15" customHeight="1">
      <c r="A26" s="13" t="s">
        <v>169</v>
      </c>
      <c r="B26" s="107" t="str">
        <f>IF(COUNTA($A26)&gt;0,VLOOKUP($A26,Corsa!$A$1:$F$43,2,FALSE),"-")</f>
        <v>Corsa A01</v>
      </c>
      <c r="C26" s="11"/>
      <c r="D26" s="13">
        <v>758</v>
      </c>
      <c r="E26" s="111"/>
      <c r="F26" s="46" t="str">
        <f>IF(COUNTA($A26)&gt;0,VLOOKUP($A26,Corsa!$A$1:$F$43,3,FALSE),"-")</f>
        <v>M-CadettI</v>
      </c>
      <c r="G26" s="28" t="str">
        <f>IF($D26&gt;0,VLOOKUP($D26,Iscrizioni!$A$2:$M$2502,9,FALSE),"-")</f>
        <v>CATERINO ROBERTO</v>
      </c>
      <c r="H26" s="28">
        <f>IF($D26&gt;0,VLOOKUP($D26,Iscrizioni!$A$2:$M$2502,4,FALSE),"-")</f>
        <v>2003</v>
      </c>
      <c r="I26" s="27" t="str">
        <f>IF($D26&gt;0,VLOOKUP($D26,Iscrizioni!$A$2:$M$2502,5,FALSE),"-")</f>
        <v>M</v>
      </c>
      <c r="J26" s="27" t="str">
        <f>IF($D26&gt;0,VLOOKUP($D26,Iscrizioni!$A$2:$M$2502,10,FALSE),"-")</f>
        <v>M-CadettI</v>
      </c>
      <c r="K26" s="27" t="str">
        <f t="shared" si="0"/>
        <v>ok</v>
      </c>
      <c r="L26" s="46" t="str">
        <f>IF($D26&gt;0,VLOOKUP($D26,Iscrizioni!$A$2:$M$2502,11,FALSE),"-")</f>
        <v>Giovanile</v>
      </c>
      <c r="M26" s="27">
        <f>IF($D26&gt;0,VLOOKUP($D26,Iscrizioni!$A$2:$N$2502,12,FALSE),"-")</f>
        <v>14</v>
      </c>
      <c r="N26" s="46" t="str">
        <f>IF($D26&gt;0,VLOOKUP($D26,Iscrizioni!$A$2:$M$2502,6,FALSE),"-")</f>
        <v>H010172</v>
      </c>
      <c r="O26" s="107" t="str">
        <f>IF($D26&gt;0,VLOOKUP($D26,Iscrizioni!$A$2:$M$2502,7,FALSE),"-")</f>
        <v>POL. ATLETICO BORGO PANIGALE A.S.D.</v>
      </c>
      <c r="P26" s="46" t="str">
        <f>IF($D26&gt;0,VLOOKUP(LEFT($N26,1),Regione!$A$2:$C$21,2,FALSE),"-")</f>
        <v xml:space="preserve">EMILIA ROMAGNA </v>
      </c>
      <c r="Q26" s="112" t="e">
        <f ca="1">IF($D26&gt;0,NormalizzaTempo("D",CELL("tipo",$E26),$E26),"-")</f>
        <v>#NAME?</v>
      </c>
      <c r="R26" s="27">
        <f>IF($D26&gt;0,VLOOKUP($D26,Iscrizioni!$A$2:$M$2502,13,FALSE),"-")</f>
        <v>2100</v>
      </c>
      <c r="S26" s="112" t="e">
        <f t="shared" ca="1" si="1"/>
        <v>#NAME?</v>
      </c>
      <c r="T26" s="112" t="e">
        <f ca="1">IF($D26&gt;0,SUMIFS($S$3:$S26,$X$3:$X26,1,$J$3:$J26,$J26),"-")</f>
        <v>#NAME?</v>
      </c>
      <c r="U26" s="112" t="e">
        <f t="shared" ca="1" si="2"/>
        <v>#NAME?</v>
      </c>
      <c r="V26" s="112" t="e">
        <f t="shared" ca="1" si="5"/>
        <v>#NAME?</v>
      </c>
      <c r="W26" s="27">
        <f>IF(LEN($C26)=0,IF($D26&gt;0,COUNTIFS($A$3:$A26,$A26),"-"),"Escluso")</f>
        <v>24</v>
      </c>
      <c r="X26" s="2">
        <f>IF(LEN($C26)=0,IF($D26&gt;0,COUNTIFS($J$3:$J26,$J26,$C$3:$C26,""),"-"),"Escluso")</f>
        <v>24</v>
      </c>
      <c r="Y26" s="127" t="e">
        <f t="shared" ca="1" si="3"/>
        <v>#NAME?</v>
      </c>
      <c r="Z26" s="2">
        <f>IF($D26&gt;0,COUNTIFS($O$3:$O26,$O26,$L$3:$L26,$L26,$I$3:$I26,$I26),"-")</f>
        <v>2</v>
      </c>
      <c r="AA26" s="27">
        <f>IF($D26&gt;0,IF(OR($Z26 &gt;1,$L26&lt;&gt;"Adulti"),0,VLOOKUP($P26,Regione!$B$2:$C$22,2,FALSE)),"-")</f>
        <v>0</v>
      </c>
      <c r="AB26" s="27">
        <f>IF($D26&gt;0,IF(COUNTIFS($O$3:$O26,$O26,$L$3:$L26,$L26,$I$3:$I26,$I26) &gt;1,0,SUMIFS($Y$3:$Y$2503,$L$3:$L$2503,$L26,$O$3:$O$2503,$O26,$I$3:$I$2503,$I26)),"-")</f>
        <v>0</v>
      </c>
      <c r="AC26" s="27">
        <f t="shared" si="4"/>
        <v>0</v>
      </c>
    </row>
    <row r="27" spans="1:29" s="57" customFormat="1" ht="15" customHeight="1">
      <c r="A27" s="13" t="s">
        <v>169</v>
      </c>
      <c r="B27" s="107" t="str">
        <f>IF(COUNTA($A27)&gt;0,VLOOKUP($A27,Corsa!$A$1:$F$43,2,FALSE),"-")</f>
        <v>Corsa A01</v>
      </c>
      <c r="C27" s="11"/>
      <c r="D27" s="13">
        <v>170</v>
      </c>
      <c r="E27" s="111"/>
      <c r="F27" s="46" t="str">
        <f>IF(COUNTA($A27)&gt;0,VLOOKUP($A27,Corsa!$A$1:$F$43,3,FALSE),"-")</f>
        <v>M-CadettI</v>
      </c>
      <c r="G27" s="28" t="str">
        <f>IF($D27&gt;0,VLOOKUP($D27,Iscrizioni!$A$2:$M$2502,9,FALSE),"-")</f>
        <v>SCORZA DARIO</v>
      </c>
      <c r="H27" s="28">
        <f>IF($D27&gt;0,VLOOKUP($D27,Iscrizioni!$A$2:$M$2502,4,FALSE),"-")</f>
        <v>2003</v>
      </c>
      <c r="I27" s="27" t="str">
        <f>IF($D27&gt;0,VLOOKUP($D27,Iscrizioni!$A$2:$M$2502,5,FALSE),"-")</f>
        <v>M</v>
      </c>
      <c r="J27" s="27" t="str">
        <f>IF($D27&gt;0,VLOOKUP($D27,Iscrizioni!$A$2:$M$2502,10,FALSE),"-")</f>
        <v>M-CadettI</v>
      </c>
      <c r="K27" s="27" t="str">
        <f t="shared" si="0"/>
        <v>ok</v>
      </c>
      <c r="L27" s="46" t="str">
        <f>IF($D27&gt;0,VLOOKUP($D27,Iscrizioni!$A$2:$M$2502,11,FALSE),"-")</f>
        <v>Giovanile</v>
      </c>
      <c r="M27" s="27">
        <f>IF($D27&gt;0,VLOOKUP($D27,Iscrizioni!$A$2:$N$2502,12,FALSE),"-")</f>
        <v>14</v>
      </c>
      <c r="N27" s="46" t="str">
        <f>IF($D27&gt;0,VLOOKUP($D27,Iscrizioni!$A$2:$M$2502,6,FALSE),"-")</f>
        <v>A130534</v>
      </c>
      <c r="O27" s="107" t="str">
        <f>IF($D27&gt;0,VLOOKUP($D27,Iscrizioni!$A$2:$M$2502,7,FALSE),"-")</f>
        <v>A.S.D. ATLETICA VENARIA REALE</v>
      </c>
      <c r="P27" s="46" t="str">
        <f>IF($D27&gt;0,VLOOKUP(LEFT($N27,1),Regione!$A$2:$C$21,2,FALSE),"-")</f>
        <v xml:space="preserve">PIEMONTE </v>
      </c>
      <c r="Q27" s="112" t="e">
        <f ca="1">IF($D27&gt;0,NormalizzaTempo("D",CELL("tipo",$E27),$E27),"-")</f>
        <v>#NAME?</v>
      </c>
      <c r="R27" s="27">
        <f>IF($D27&gt;0,VLOOKUP($D27,Iscrizioni!$A$2:$M$2502,13,FALSE),"-")</f>
        <v>2100</v>
      </c>
      <c r="S27" s="112" t="e">
        <f t="shared" ca="1" si="1"/>
        <v>#NAME?</v>
      </c>
      <c r="T27" s="112" t="e">
        <f ca="1">IF($D27&gt;0,SUMIFS($S$3:$S27,$X$3:$X27,1,$J$3:$J27,$J27),"-")</f>
        <v>#NAME?</v>
      </c>
      <c r="U27" s="112" t="e">
        <f t="shared" ca="1" si="2"/>
        <v>#NAME?</v>
      </c>
      <c r="V27" s="112" t="e">
        <f t="shared" ca="1" si="5"/>
        <v>#NAME?</v>
      </c>
      <c r="W27" s="27">
        <f>IF(LEN($C27)=0,IF($D27&gt;0,COUNTIFS($A$3:$A27,$A27),"-"),"Escluso")</f>
        <v>25</v>
      </c>
      <c r="X27" s="2">
        <f>IF(LEN($C27)=0,IF($D27&gt;0,COUNTIFS($J$3:$J27,$J27,$C$3:$C27,""),"-"),"Escluso")</f>
        <v>25</v>
      </c>
      <c r="Y27" s="127" t="e">
        <f t="shared" ca="1" si="3"/>
        <v>#NAME?</v>
      </c>
      <c r="Z27" s="2">
        <f>IF($D27&gt;0,COUNTIFS($O$3:$O27,$O27,$L$3:$L27,$L27,$I$3:$I27,$I27),"-")</f>
        <v>3</v>
      </c>
      <c r="AA27" s="27">
        <f>IF($D27&gt;0,IF(OR($Z27 &gt;1,$L27&lt;&gt;"Adulti"),0,VLOOKUP($P27,Regione!$B$2:$C$22,2,FALSE)),"-")</f>
        <v>0</v>
      </c>
      <c r="AB27" s="27">
        <f>IF($D27&gt;0,IF(COUNTIFS($O$3:$O27,$O27,$L$3:$L27,$L27,$I$3:$I27,$I27) &gt;1,0,SUMIFS($Y$3:$Y$2503,$L$3:$L$2503,$L27,$O$3:$O$2503,$O27,$I$3:$I$2503,$I27)),"-")</f>
        <v>0</v>
      </c>
      <c r="AC27" s="27">
        <f t="shared" si="4"/>
        <v>0</v>
      </c>
    </row>
    <row r="28" spans="1:29" s="57" customFormat="1" ht="15" customHeight="1">
      <c r="A28" s="13" t="s">
        <v>169</v>
      </c>
      <c r="B28" s="107" t="str">
        <f>IF(COUNTA($A28)&gt;0,VLOOKUP($A28,Corsa!$A$1:$F$43,2,FALSE),"-")</f>
        <v>Corsa A01</v>
      </c>
      <c r="C28" s="11"/>
      <c r="D28" s="13">
        <v>815</v>
      </c>
      <c r="E28" s="111"/>
      <c r="F28" s="46" t="str">
        <f>IF(COUNTA($A28)&gt;0,VLOOKUP($A28,Corsa!$A$1:$F$43,3,FALSE),"-")</f>
        <v>M-CadettI</v>
      </c>
      <c r="G28" s="28" t="str">
        <f>IF($D28&gt;0,VLOOKUP($D28,Iscrizioni!$A$2:$M$2502,9,FALSE),"-")</f>
        <v>BERGIANTI GABRIELE</v>
      </c>
      <c r="H28" s="28">
        <f>IF($D28&gt;0,VLOOKUP($D28,Iscrizioni!$A$2:$M$2502,4,FALSE),"-")</f>
        <v>2002</v>
      </c>
      <c r="I28" s="27" t="str">
        <f>IF($D28&gt;0,VLOOKUP($D28,Iscrizioni!$A$2:$M$2502,5,FALSE),"-")</f>
        <v>M</v>
      </c>
      <c r="J28" s="27" t="str">
        <f>IF($D28&gt;0,VLOOKUP($D28,Iscrizioni!$A$2:$M$2502,10,FALSE),"-")</f>
        <v>M-CadettI</v>
      </c>
      <c r="K28" s="27" t="str">
        <f t="shared" si="0"/>
        <v>ok</v>
      </c>
      <c r="L28" s="46" t="str">
        <f>IF($D28&gt;0,VLOOKUP($D28,Iscrizioni!$A$2:$M$2502,11,FALSE),"-")</f>
        <v>Giovanile</v>
      </c>
      <c r="M28" s="27">
        <f>IF($D28&gt;0,VLOOKUP($D28,Iscrizioni!$A$2:$N$2502,12,FALSE),"-")</f>
        <v>14</v>
      </c>
      <c r="N28" s="46" t="str">
        <f>IF($D28&gt;0,VLOOKUP($D28,Iscrizioni!$A$2:$M$2502,6,FALSE),"-")</f>
        <v>H080274</v>
      </c>
      <c r="O28" s="107" t="str">
        <f>IF($D28&gt;0,VLOOKUP($D28,Iscrizioni!$A$2:$M$2502,7,FALSE),"-")</f>
        <v>POL. SCANDIANESE</v>
      </c>
      <c r="P28" s="46" t="str">
        <f>IF($D28&gt;0,VLOOKUP(LEFT($N28,1),Regione!$A$2:$C$21,2,FALSE),"-")</f>
        <v xml:space="preserve">EMILIA ROMAGNA </v>
      </c>
      <c r="Q28" s="112" t="e">
        <f ca="1">IF($D28&gt;0,NormalizzaTempo("D",CELL("tipo",$E28),$E28),"-")</f>
        <v>#NAME?</v>
      </c>
      <c r="R28" s="27">
        <f>IF($D28&gt;0,VLOOKUP($D28,Iscrizioni!$A$2:$M$2502,13,FALSE),"-")</f>
        <v>2100</v>
      </c>
      <c r="S28" s="112" t="e">
        <f t="shared" ca="1" si="1"/>
        <v>#NAME?</v>
      </c>
      <c r="T28" s="112" t="e">
        <f ca="1">IF($D28&gt;0,SUMIFS($S$3:$S28,$X$3:$X28,1,$J$3:$J28,$J28),"-")</f>
        <v>#NAME?</v>
      </c>
      <c r="U28" s="112" t="e">
        <f t="shared" ca="1" si="2"/>
        <v>#NAME?</v>
      </c>
      <c r="V28" s="112" t="e">
        <f t="shared" ca="1" si="5"/>
        <v>#NAME?</v>
      </c>
      <c r="W28" s="27">
        <f>IF(LEN($C28)=0,IF($D28&gt;0,COUNTIFS($A$3:$A28,$A28),"-"),"Escluso")</f>
        <v>26</v>
      </c>
      <c r="X28" s="2">
        <f>IF(LEN($C28)=0,IF($D28&gt;0,COUNTIFS($J$3:$J28,$J28,$C$3:$C28,""),"-"),"Escluso")</f>
        <v>26</v>
      </c>
      <c r="Y28" s="127" t="e">
        <f t="shared" ca="1" si="3"/>
        <v>#NAME?</v>
      </c>
      <c r="Z28" s="2">
        <f>IF($D28&gt;0,COUNTIFS($O$3:$O28,$O28,$L$3:$L28,$L28,$I$3:$I28,$I28),"-")</f>
        <v>3</v>
      </c>
      <c r="AA28" s="27">
        <f>IF($D28&gt;0,IF(OR($Z28 &gt;1,$L28&lt;&gt;"Adulti"),0,VLOOKUP($P28,Regione!$B$2:$C$22,2,FALSE)),"-")</f>
        <v>0</v>
      </c>
      <c r="AB28" s="27">
        <f>IF($D28&gt;0,IF(COUNTIFS($O$3:$O28,$O28,$L$3:$L28,$L28,$I$3:$I28,$I28) &gt;1,0,SUMIFS($Y$3:$Y$2503,$L$3:$L$2503,$L28,$O$3:$O$2503,$O28,$I$3:$I$2503,$I28)),"-")</f>
        <v>0</v>
      </c>
      <c r="AC28" s="27">
        <f t="shared" si="4"/>
        <v>0</v>
      </c>
    </row>
    <row r="29" spans="1:29" s="57" customFormat="1" ht="15" customHeight="1">
      <c r="A29" s="13" t="s">
        <v>169</v>
      </c>
      <c r="B29" s="107" t="str">
        <f>IF(COUNTA($A29)&gt;0,VLOOKUP($A29,Corsa!$A$1:$F$43,2,FALSE),"-")</f>
        <v>Corsa A01</v>
      </c>
      <c r="C29" s="11"/>
      <c r="D29" s="13">
        <v>886</v>
      </c>
      <c r="E29" s="111"/>
      <c r="F29" s="46" t="str">
        <f>IF(COUNTA($A29)&gt;0,VLOOKUP($A29,Corsa!$A$1:$F$43,3,FALSE),"-")</f>
        <v>M-CadettI</v>
      </c>
      <c r="G29" s="28" t="str">
        <f>IF($D29&gt;0,VLOOKUP($D29,Iscrizioni!$A$2:$M$2502,9,FALSE),"-")</f>
        <v>VARIGNANA JACOPO</v>
      </c>
      <c r="H29" s="28">
        <f>IF($D29&gt;0,VLOOKUP($D29,Iscrizioni!$A$2:$M$2502,4,FALSE),"-")</f>
        <v>2003</v>
      </c>
      <c r="I29" s="27" t="str">
        <f>IF($D29&gt;0,VLOOKUP($D29,Iscrizioni!$A$2:$M$2502,5,FALSE),"-")</f>
        <v>M</v>
      </c>
      <c r="J29" s="27" t="str">
        <f>IF($D29&gt;0,VLOOKUP($D29,Iscrizioni!$A$2:$M$2502,10,FALSE),"-")</f>
        <v>M-CadettI</v>
      </c>
      <c r="K29" s="27" t="str">
        <f t="shared" si="0"/>
        <v>ok</v>
      </c>
      <c r="L29" s="46" t="str">
        <f>IF($D29&gt;0,VLOOKUP($D29,Iscrizioni!$A$2:$M$2502,11,FALSE),"-")</f>
        <v>Giovanile</v>
      </c>
      <c r="M29" s="27">
        <f>IF($D29&gt;0,VLOOKUP($D29,Iscrizioni!$A$2:$N$2502,12,FALSE),"-")</f>
        <v>14</v>
      </c>
      <c r="N29" s="46" t="str">
        <f>IF($D29&gt;0,VLOOKUP($D29,Iscrizioni!$A$2:$M$2502,6,FALSE),"-")</f>
        <v>H010289</v>
      </c>
      <c r="O29" s="107" t="str">
        <f>IF($D29&gt;0,VLOOKUP($D29,Iscrizioni!$A$2:$M$2502,7,FALSE),"-")</f>
        <v>POLISPORTIVA PROGRESSO A.S.D.</v>
      </c>
      <c r="P29" s="46" t="str">
        <f>IF($D29&gt;0,VLOOKUP(LEFT($N29,1),Regione!$A$2:$C$21,2,FALSE),"-")</f>
        <v xml:space="preserve">EMILIA ROMAGNA </v>
      </c>
      <c r="Q29" s="112" t="e">
        <f ca="1">IF($D29&gt;0,NormalizzaTempo("D",CELL("tipo",$E29),$E29),"-")</f>
        <v>#NAME?</v>
      </c>
      <c r="R29" s="27">
        <f>IF($D29&gt;0,VLOOKUP($D29,Iscrizioni!$A$2:$M$2502,13,FALSE),"-")</f>
        <v>2100</v>
      </c>
      <c r="S29" s="112" t="e">
        <f t="shared" ca="1" si="1"/>
        <v>#NAME?</v>
      </c>
      <c r="T29" s="112" t="e">
        <f ca="1">IF($D29&gt;0,SUMIFS($S$3:$S29,$X$3:$X29,1,$J$3:$J29,$J29),"-")</f>
        <v>#NAME?</v>
      </c>
      <c r="U29" s="112" t="e">
        <f t="shared" ca="1" si="2"/>
        <v>#NAME?</v>
      </c>
      <c r="V29" s="112" t="e">
        <f t="shared" ca="1" si="5"/>
        <v>#NAME?</v>
      </c>
      <c r="W29" s="27">
        <f>IF(LEN($C29)=0,IF($D29&gt;0,COUNTIFS($A$3:$A29,$A29),"-"),"Escluso")</f>
        <v>27</v>
      </c>
      <c r="X29" s="2">
        <f>IF(LEN($C29)=0,IF($D29&gt;0,COUNTIFS($J$3:$J29,$J29,$C$3:$C29,""),"-"),"Escluso")</f>
        <v>27</v>
      </c>
      <c r="Y29" s="127" t="e">
        <f t="shared" ca="1" si="3"/>
        <v>#NAME?</v>
      </c>
      <c r="Z29" s="2">
        <f>IF($D29&gt;0,COUNTIFS($O$3:$O29,$O29,$L$3:$L29,$L29,$I$3:$I29,$I29),"-")</f>
        <v>2</v>
      </c>
      <c r="AA29" s="27">
        <f>IF($D29&gt;0,IF(OR($Z29 &gt;1,$L29&lt;&gt;"Adulti"),0,VLOOKUP($P29,Regione!$B$2:$C$22,2,FALSE)),"-")</f>
        <v>0</v>
      </c>
      <c r="AB29" s="27">
        <f>IF($D29&gt;0,IF(COUNTIFS($O$3:$O29,$O29,$L$3:$L29,$L29,$I$3:$I29,$I29) &gt;1,0,SUMIFS($Y$3:$Y$2503,$L$3:$L$2503,$L29,$O$3:$O$2503,$O29,$I$3:$I$2503,$I29)),"-")</f>
        <v>0</v>
      </c>
      <c r="AC29" s="27">
        <f t="shared" si="4"/>
        <v>0</v>
      </c>
    </row>
    <row r="30" spans="1:29" s="57" customFormat="1" ht="15" customHeight="1">
      <c r="A30" s="13" t="s">
        <v>169</v>
      </c>
      <c r="B30" s="107" t="str">
        <f>IF(COUNTA($A30)&gt;0,VLOOKUP($A30,Corsa!$A$1:$F$43,2,FALSE),"-")</f>
        <v>Corsa A01</v>
      </c>
      <c r="C30" s="11"/>
      <c r="D30" s="13">
        <v>483</v>
      </c>
      <c r="E30" s="111"/>
      <c r="F30" s="46" t="str">
        <f>IF(COUNTA($A30)&gt;0,VLOOKUP($A30,Corsa!$A$1:$F$43,3,FALSE),"-")</f>
        <v>M-CadettI</v>
      </c>
      <c r="G30" s="28" t="str">
        <f>IF($D30&gt;0,VLOOKUP($D30,Iscrizioni!$A$2:$M$2502,9,FALSE),"-")</f>
        <v>PONE PIETRO</v>
      </c>
      <c r="H30" s="28">
        <f>IF($D30&gt;0,VLOOKUP($D30,Iscrizioni!$A$2:$M$2502,4,FALSE),"-")</f>
        <v>2003</v>
      </c>
      <c r="I30" s="27" t="str">
        <f>IF($D30&gt;0,VLOOKUP($D30,Iscrizioni!$A$2:$M$2502,5,FALSE),"-")</f>
        <v>M</v>
      </c>
      <c r="J30" s="27" t="str">
        <f>IF($D30&gt;0,VLOOKUP($D30,Iscrizioni!$A$2:$M$2502,10,FALSE),"-")</f>
        <v>M-CadettI</v>
      </c>
      <c r="K30" s="27" t="str">
        <f t="shared" si="0"/>
        <v>ok</v>
      </c>
      <c r="L30" s="46" t="str">
        <f>IF($D30&gt;0,VLOOKUP($D30,Iscrizioni!$A$2:$M$2502,11,FALSE),"-")</f>
        <v>Giovanile</v>
      </c>
      <c r="M30" s="27">
        <f>IF($D30&gt;0,VLOOKUP($D30,Iscrizioni!$A$2:$N$2502,12,FALSE),"-")</f>
        <v>14</v>
      </c>
      <c r="N30" s="46" t="str">
        <f>IF($D30&gt;0,VLOOKUP($D30,Iscrizioni!$A$2:$M$2502,6,FALSE),"-")</f>
        <v>C010535</v>
      </c>
      <c r="O30" s="107" t="str">
        <f>IF($D30&gt;0,VLOOKUP($D30,Iscrizioni!$A$2:$M$2502,7,FALSE),"-")</f>
        <v>ATLETICA CFFSD COGOLETO</v>
      </c>
      <c r="P30" s="46" t="str">
        <f>IF($D30&gt;0,VLOOKUP(LEFT($N30,1),Regione!$A$2:$C$21,2,FALSE),"-")</f>
        <v>LIGURIA</v>
      </c>
      <c r="Q30" s="112" t="e">
        <f ca="1">IF($D30&gt;0,NormalizzaTempo("D",CELL("tipo",$E30),$E30),"-")</f>
        <v>#NAME?</v>
      </c>
      <c r="R30" s="27">
        <f>IF($D30&gt;0,VLOOKUP($D30,Iscrizioni!$A$2:$M$2502,13,FALSE),"-")</f>
        <v>2100</v>
      </c>
      <c r="S30" s="112" t="e">
        <f t="shared" ca="1" si="1"/>
        <v>#NAME?</v>
      </c>
      <c r="T30" s="112" t="e">
        <f ca="1">IF($D30&gt;0,SUMIFS($S$3:$S30,$X$3:$X30,1,$J$3:$J30,$J30),"-")</f>
        <v>#NAME?</v>
      </c>
      <c r="U30" s="112" t="e">
        <f t="shared" ca="1" si="2"/>
        <v>#NAME?</v>
      </c>
      <c r="V30" s="112" t="e">
        <f t="shared" ca="1" si="5"/>
        <v>#NAME?</v>
      </c>
      <c r="W30" s="27">
        <f>IF(LEN($C30)=0,IF($D30&gt;0,COUNTIFS($A$3:$A30,$A30),"-"),"Escluso")</f>
        <v>28</v>
      </c>
      <c r="X30" s="2">
        <f>IF(LEN($C30)=0,IF($D30&gt;0,COUNTIFS($J$3:$J30,$J30,$C$3:$C30,""),"-"),"Escluso")</f>
        <v>28</v>
      </c>
      <c r="Y30" s="127" t="e">
        <f t="shared" ca="1" si="3"/>
        <v>#NAME?</v>
      </c>
      <c r="Z30" s="2">
        <f>IF($D30&gt;0,COUNTIFS($O$3:$O30,$O30,$L$3:$L30,$L30,$I$3:$I30,$I30),"-")</f>
        <v>2</v>
      </c>
      <c r="AA30" s="27">
        <f>IF($D30&gt;0,IF(OR($Z30 &gt;1,$L30&lt;&gt;"Adulti"),0,VLOOKUP($P30,Regione!$B$2:$C$22,2,FALSE)),"-")</f>
        <v>0</v>
      </c>
      <c r="AB30" s="27">
        <f>IF($D30&gt;0,IF(COUNTIFS($O$3:$O30,$O30,$L$3:$L30,$L30,$I$3:$I30,$I30) &gt;1,0,SUMIFS($Y$3:$Y$2503,$L$3:$L$2503,$L30,$O$3:$O$2503,$O30,$I$3:$I$2503,$I30)),"-")</f>
        <v>0</v>
      </c>
      <c r="AC30" s="27">
        <f t="shared" si="4"/>
        <v>0</v>
      </c>
    </row>
    <row r="31" spans="1:29" s="57" customFormat="1" ht="15" customHeight="1">
      <c r="A31" s="13" t="s">
        <v>169</v>
      </c>
      <c r="B31" s="107" t="str">
        <f>IF(COUNTA($A31)&gt;0,VLOOKUP($A31,Corsa!$A$1:$F$43,2,FALSE),"-")</f>
        <v>Corsa A01</v>
      </c>
      <c r="C31" s="11"/>
      <c r="D31" s="13">
        <v>140</v>
      </c>
      <c r="E31" s="111"/>
      <c r="F31" s="46" t="str">
        <f>IF(COUNTA($A31)&gt;0,VLOOKUP($A31,Corsa!$A$1:$F$43,3,FALSE),"-")</f>
        <v>M-CadettI</v>
      </c>
      <c r="G31" s="28" t="str">
        <f>IF($D31&gt;0,VLOOKUP($D31,Iscrizioni!$A$2:$M$2502,9,FALSE),"-")</f>
        <v>STANGHELLINI FRANCESCO</v>
      </c>
      <c r="H31" s="28">
        <f>IF($D31&gt;0,VLOOKUP($D31,Iscrizioni!$A$2:$M$2502,4,FALSE),"-")</f>
        <v>2002</v>
      </c>
      <c r="I31" s="27" t="str">
        <f>IF($D31&gt;0,VLOOKUP($D31,Iscrizioni!$A$2:$M$2502,5,FALSE),"-")</f>
        <v>M</v>
      </c>
      <c r="J31" s="27" t="str">
        <f>IF($D31&gt;0,VLOOKUP($D31,Iscrizioni!$A$2:$M$2502,10,FALSE),"-")</f>
        <v>M-CadettI</v>
      </c>
      <c r="K31" s="27" t="str">
        <f t="shared" si="0"/>
        <v>ok</v>
      </c>
      <c r="L31" s="46" t="str">
        <f>IF($D31&gt;0,VLOOKUP($D31,Iscrizioni!$A$2:$M$2502,11,FALSE),"-")</f>
        <v>Giovanile</v>
      </c>
      <c r="M31" s="27">
        <f>IF($D31&gt;0,VLOOKUP($D31,Iscrizioni!$A$2:$N$2502,12,FALSE),"-")</f>
        <v>14</v>
      </c>
      <c r="N31" s="46" t="str">
        <f>IF($D31&gt;0,VLOOKUP($D31,Iscrizioni!$A$2:$M$2502,6,FALSE),"-")</f>
        <v>H011554</v>
      </c>
      <c r="O31" s="107" t="str">
        <f>IF($D31&gt;0,VLOOKUP($D31,Iscrizioni!$A$2:$M$2502,7,FALSE),"-")</f>
        <v>A.S.D. ATLETICA VALLESAMOGGIA</v>
      </c>
      <c r="P31" s="46" t="str">
        <f>IF($D31&gt;0,VLOOKUP(LEFT($N31,1),Regione!$A$2:$C$21,2,FALSE),"-")</f>
        <v xml:space="preserve">EMILIA ROMAGNA </v>
      </c>
      <c r="Q31" s="112" t="e">
        <f ca="1">IF($D31&gt;0,NormalizzaTempo("D",CELL("tipo",$E31),$E31),"-")</f>
        <v>#NAME?</v>
      </c>
      <c r="R31" s="27">
        <f>IF($D31&gt;0,VLOOKUP($D31,Iscrizioni!$A$2:$M$2502,13,FALSE),"-")</f>
        <v>2100</v>
      </c>
      <c r="S31" s="112" t="e">
        <f t="shared" ca="1" si="1"/>
        <v>#NAME?</v>
      </c>
      <c r="T31" s="112" t="e">
        <f ca="1">IF($D31&gt;0,SUMIFS($S$3:$S31,$X$3:$X31,1,$J$3:$J31,$J31),"-")</f>
        <v>#NAME?</v>
      </c>
      <c r="U31" s="112" t="e">
        <f t="shared" ca="1" si="2"/>
        <v>#NAME?</v>
      </c>
      <c r="V31" s="112" t="e">
        <f t="shared" ca="1" si="5"/>
        <v>#NAME?</v>
      </c>
      <c r="W31" s="27">
        <f>IF(LEN($C31)=0,IF($D31&gt;0,COUNTIFS($A$3:$A31,$A31),"-"),"Escluso")</f>
        <v>29</v>
      </c>
      <c r="X31" s="2">
        <f>IF(LEN($C31)=0,IF($D31&gt;0,COUNTIFS($J$3:$J31,$J31,$C$3:$C31,""),"-"),"Escluso")</f>
        <v>29</v>
      </c>
      <c r="Y31" s="127" t="e">
        <f t="shared" ca="1" si="3"/>
        <v>#NAME?</v>
      </c>
      <c r="Z31" s="2">
        <f>IF($D31&gt;0,COUNTIFS($O$3:$O31,$O31,$L$3:$L31,$L31,$I$3:$I31,$I31),"-")</f>
        <v>2</v>
      </c>
      <c r="AA31" s="27">
        <f>IF($D31&gt;0,IF(OR($Z31 &gt;1,$L31&lt;&gt;"Adulti"),0,VLOOKUP($P31,Regione!$B$2:$C$22,2,FALSE)),"-")</f>
        <v>0</v>
      </c>
      <c r="AB31" s="27">
        <f>IF($D31&gt;0,IF(COUNTIFS($O$3:$O31,$O31,$L$3:$L31,$L31,$I$3:$I31,$I31) &gt;1,0,SUMIFS($Y$3:$Y$2503,$L$3:$L$2503,$L31,$O$3:$O$2503,$O31,$I$3:$I$2503,$I31)),"-")</f>
        <v>0</v>
      </c>
      <c r="AC31" s="27">
        <f t="shared" si="4"/>
        <v>0</v>
      </c>
    </row>
    <row r="32" spans="1:29" s="57" customFormat="1" ht="15" customHeight="1">
      <c r="A32" s="13" t="s">
        <v>169</v>
      </c>
      <c r="B32" s="107" t="str">
        <f>IF(COUNTA($A32)&gt;0,VLOOKUP($A32,Corsa!$A$1:$F$43,2,FALSE),"-")</f>
        <v>Corsa A01</v>
      </c>
      <c r="C32" s="11"/>
      <c r="D32" s="13">
        <v>142</v>
      </c>
      <c r="E32" s="111"/>
      <c r="F32" s="46" t="str">
        <f>IF(COUNTA($A32)&gt;0,VLOOKUP($A32,Corsa!$A$1:$F$43,3,FALSE),"-")</f>
        <v>M-CadettI</v>
      </c>
      <c r="G32" s="28" t="str">
        <f>IF($D32&gt;0,VLOOKUP($D32,Iscrizioni!$A$2:$M$2502,9,FALSE),"-")</f>
        <v>TURRINI SIMONE</v>
      </c>
      <c r="H32" s="28">
        <f>IF($D32&gt;0,VLOOKUP($D32,Iscrizioni!$A$2:$M$2502,4,FALSE),"-")</f>
        <v>2003</v>
      </c>
      <c r="I32" s="27" t="str">
        <f>IF($D32&gt;0,VLOOKUP($D32,Iscrizioni!$A$2:$M$2502,5,FALSE),"-")</f>
        <v>M</v>
      </c>
      <c r="J32" s="27" t="str">
        <f>IF($D32&gt;0,VLOOKUP($D32,Iscrizioni!$A$2:$M$2502,10,FALSE),"-")</f>
        <v>M-CadettI</v>
      </c>
      <c r="K32" s="27" t="str">
        <f t="shared" si="0"/>
        <v>ok</v>
      </c>
      <c r="L32" s="46" t="str">
        <f>IF($D32&gt;0,VLOOKUP($D32,Iscrizioni!$A$2:$M$2502,11,FALSE),"-")</f>
        <v>Giovanile</v>
      </c>
      <c r="M32" s="27">
        <f>IF($D32&gt;0,VLOOKUP($D32,Iscrizioni!$A$2:$N$2502,12,FALSE),"-")</f>
        <v>14</v>
      </c>
      <c r="N32" s="46" t="str">
        <f>IF($D32&gt;0,VLOOKUP($D32,Iscrizioni!$A$2:$M$2502,6,FALSE),"-")</f>
        <v>H011554</v>
      </c>
      <c r="O32" s="107" t="str">
        <f>IF($D32&gt;0,VLOOKUP($D32,Iscrizioni!$A$2:$M$2502,7,FALSE),"-")</f>
        <v>A.S.D. ATLETICA VALLESAMOGGIA</v>
      </c>
      <c r="P32" s="46" t="str">
        <f>IF($D32&gt;0,VLOOKUP(LEFT($N32,1),Regione!$A$2:$C$21,2,FALSE),"-")</f>
        <v xml:space="preserve">EMILIA ROMAGNA </v>
      </c>
      <c r="Q32" s="112" t="e">
        <f ca="1">IF($D32&gt;0,NormalizzaTempo("D",CELL("tipo",$E32),$E32),"-")</f>
        <v>#NAME?</v>
      </c>
      <c r="R32" s="27">
        <f>IF($D32&gt;0,VLOOKUP($D32,Iscrizioni!$A$2:$M$2502,13,FALSE),"-")</f>
        <v>2100</v>
      </c>
      <c r="S32" s="112" t="e">
        <f t="shared" ca="1" si="1"/>
        <v>#NAME?</v>
      </c>
      <c r="T32" s="112" t="e">
        <f ca="1">IF($D32&gt;0,SUMIFS($S$3:$S32,$X$3:$X32,1,$J$3:$J32,$J32),"-")</f>
        <v>#NAME?</v>
      </c>
      <c r="U32" s="112" t="e">
        <f t="shared" ca="1" si="2"/>
        <v>#NAME?</v>
      </c>
      <c r="V32" s="112" t="e">
        <f t="shared" ca="1" si="5"/>
        <v>#NAME?</v>
      </c>
      <c r="W32" s="27">
        <f>IF(LEN($C32)=0,IF($D32&gt;0,COUNTIFS($A$3:$A32,$A32),"-"),"Escluso")</f>
        <v>30</v>
      </c>
      <c r="X32" s="2">
        <f>IF(LEN($C32)=0,IF($D32&gt;0,COUNTIFS($J$3:$J32,$J32,$C$3:$C32,""),"-"),"Escluso")</f>
        <v>30</v>
      </c>
      <c r="Y32" s="127" t="e">
        <f t="shared" ca="1" si="3"/>
        <v>#NAME?</v>
      </c>
      <c r="Z32" s="2">
        <f>IF($D32&gt;0,COUNTIFS($O$3:$O32,$O32,$L$3:$L32,$L32,$I$3:$I32,$I32),"-")</f>
        <v>3</v>
      </c>
      <c r="AA32" s="27">
        <f>IF($D32&gt;0,IF(OR($Z32 &gt;1,$L32&lt;&gt;"Adulti"),0,VLOOKUP($P32,Regione!$B$2:$C$22,2,FALSE)),"-")</f>
        <v>0</v>
      </c>
      <c r="AB32" s="27">
        <f>IF($D32&gt;0,IF(COUNTIFS($O$3:$O32,$O32,$L$3:$L32,$L32,$I$3:$I32,$I32) &gt;1,0,SUMIFS($Y$3:$Y$2503,$L$3:$L$2503,$L32,$O$3:$O$2503,$O32,$I$3:$I$2503,$I32)),"-")</f>
        <v>0</v>
      </c>
      <c r="AC32" s="27">
        <f t="shared" si="4"/>
        <v>0</v>
      </c>
    </row>
    <row r="33" spans="1:29" s="57" customFormat="1" ht="15" customHeight="1">
      <c r="A33" s="13" t="s">
        <v>169</v>
      </c>
      <c r="B33" s="107" t="str">
        <f>IF(COUNTA($A33)&gt;0,VLOOKUP($A33,Corsa!$A$1:$F$43,2,FALSE),"-")</f>
        <v>Corsa A01</v>
      </c>
      <c r="C33" s="11"/>
      <c r="D33" s="13">
        <v>726</v>
      </c>
      <c r="E33" s="111"/>
      <c r="F33" s="46" t="str">
        <f>IF(COUNTA($A33)&gt;0,VLOOKUP($A33,Corsa!$A$1:$F$43,3,FALSE),"-")</f>
        <v>M-CadettI</v>
      </c>
      <c r="G33" s="28" t="str">
        <f>IF($D33&gt;0,VLOOKUP($D33,Iscrizioni!$A$2:$M$2502,9,FALSE),"-")</f>
        <v>BRUZZI EDOARDO</v>
      </c>
      <c r="H33" s="28">
        <f>IF($D33&gt;0,VLOOKUP($D33,Iscrizioni!$A$2:$M$2502,4,FALSE),"-")</f>
        <v>2003</v>
      </c>
      <c r="I33" s="27" t="str">
        <f>IF($D33&gt;0,VLOOKUP($D33,Iscrizioni!$A$2:$M$2502,5,FALSE),"-")</f>
        <v>M</v>
      </c>
      <c r="J33" s="27" t="str">
        <f>IF($D33&gt;0,VLOOKUP($D33,Iscrizioni!$A$2:$M$2502,10,FALSE),"-")</f>
        <v>M-CadettI</v>
      </c>
      <c r="K33" s="27" t="str">
        <f t="shared" si="0"/>
        <v>ok</v>
      </c>
      <c r="L33" s="46" t="str">
        <f>IF($D33&gt;0,VLOOKUP($D33,Iscrizioni!$A$2:$M$2502,11,FALSE),"-")</f>
        <v>Giovanile</v>
      </c>
      <c r="M33" s="27">
        <f>IF($D33&gt;0,VLOOKUP($D33,Iscrizioni!$A$2:$N$2502,12,FALSE),"-")</f>
        <v>14</v>
      </c>
      <c r="N33" s="46" t="str">
        <f>IF($D33&gt;0,VLOOKUP($D33,Iscrizioni!$A$2:$M$2502,6,FALSE),"-")</f>
        <v>H040444</v>
      </c>
      <c r="O33" s="107" t="str">
        <f>IF($D33&gt;0,VLOOKUP($D33,Iscrizioni!$A$2:$M$2502,7,FALSE),"-")</f>
        <v>OLIMPIA VIGNOLA POL.TE ASD</v>
      </c>
      <c r="P33" s="46" t="str">
        <f>IF($D33&gt;0,VLOOKUP(LEFT($N33,1),Regione!$A$2:$C$21,2,FALSE),"-")</f>
        <v xml:space="preserve">EMILIA ROMAGNA </v>
      </c>
      <c r="Q33" s="112" t="e">
        <f ca="1">IF($D33&gt;0,NormalizzaTempo("D",CELL("tipo",$E33),$E33),"-")</f>
        <v>#NAME?</v>
      </c>
      <c r="R33" s="27">
        <f>IF($D33&gt;0,VLOOKUP($D33,Iscrizioni!$A$2:$M$2502,13,FALSE),"-")</f>
        <v>2100</v>
      </c>
      <c r="S33" s="112" t="e">
        <f t="shared" ca="1" si="1"/>
        <v>#NAME?</v>
      </c>
      <c r="T33" s="112" t="e">
        <f ca="1">IF($D33&gt;0,SUMIFS($S$3:$S33,$X$3:$X33,1,$J$3:$J33,$J33),"-")</f>
        <v>#NAME?</v>
      </c>
      <c r="U33" s="112" t="e">
        <f t="shared" ca="1" si="2"/>
        <v>#NAME?</v>
      </c>
      <c r="V33" s="112" t="e">
        <f t="shared" ca="1" si="5"/>
        <v>#NAME?</v>
      </c>
      <c r="W33" s="27">
        <f>IF(LEN($C33)=0,IF($D33&gt;0,COUNTIFS($A$3:$A33,$A33),"-"),"Escluso")</f>
        <v>31</v>
      </c>
      <c r="X33" s="2">
        <f>IF(LEN($C33)=0,IF($D33&gt;0,COUNTIFS($J$3:$J33,$J33,$C$3:$C33,""),"-"),"Escluso")</f>
        <v>31</v>
      </c>
      <c r="Y33" s="127" t="e">
        <f t="shared" ca="1" si="3"/>
        <v>#NAME?</v>
      </c>
      <c r="Z33" s="2">
        <f>IF($D33&gt;0,COUNTIFS($O$3:$O33,$O33,$L$3:$L33,$L33,$I$3:$I33,$I33),"-")</f>
        <v>1</v>
      </c>
      <c r="AA33" s="27">
        <f>IF($D33&gt;0,IF(OR($Z33 &gt;1,$L33&lt;&gt;"Adulti"),0,VLOOKUP($P33,Regione!$B$2:$C$22,2,FALSE)),"-")</f>
        <v>0</v>
      </c>
      <c r="AB33" s="27" t="e">
        <f ca="1">IF($D33&gt;0,IF(COUNTIFS($O$3:$O33,$O33,$L$3:$L33,$L33,$I$3:$I33,$I33) &gt;1,0,SUMIFS($Y$3:$Y$2503,$L$3:$L$2503,$L33,$O$3:$O$2503,$O33,$I$3:$I$2503,$I33)),"-")</f>
        <v>#NAME?</v>
      </c>
      <c r="AC33" s="27" t="e">
        <f t="shared" ca="1" si="4"/>
        <v>#NAME?</v>
      </c>
    </row>
    <row r="34" spans="1:29" s="57" customFormat="1" ht="15" customHeight="1">
      <c r="A34" s="13" t="s">
        <v>169</v>
      </c>
      <c r="B34" s="107" t="str">
        <f>IF(COUNTA($A34)&gt;0,VLOOKUP($A34,Corsa!$A$1:$F$43,2,FALSE),"-")</f>
        <v>Corsa A01</v>
      </c>
      <c r="C34" s="11"/>
      <c r="D34" s="13">
        <v>790</v>
      </c>
      <c r="E34" s="111"/>
      <c r="F34" s="46" t="str">
        <f>IF(COUNTA($A34)&gt;0,VLOOKUP($A34,Corsa!$A$1:$F$43,3,FALSE),"-")</f>
        <v>M-CadettI</v>
      </c>
      <c r="G34" s="28" t="str">
        <f>IF($D34&gt;0,VLOOKUP($D34,Iscrizioni!$A$2:$M$2502,9,FALSE),"-")</f>
        <v>MOLINARI LORENZO</v>
      </c>
      <c r="H34" s="28">
        <f>IF($D34&gt;0,VLOOKUP($D34,Iscrizioni!$A$2:$M$2502,4,FALSE),"-")</f>
        <v>2002</v>
      </c>
      <c r="I34" s="27" t="str">
        <f>IF($D34&gt;0,VLOOKUP($D34,Iscrizioni!$A$2:$M$2502,5,FALSE),"-")</f>
        <v>M</v>
      </c>
      <c r="J34" s="27" t="str">
        <f>IF($D34&gt;0,VLOOKUP($D34,Iscrizioni!$A$2:$M$2502,10,FALSE),"-")</f>
        <v>M-CadettI</v>
      </c>
      <c r="K34" s="27" t="str">
        <f t="shared" si="0"/>
        <v>ok</v>
      </c>
      <c r="L34" s="46" t="str">
        <f>IF($D34&gt;0,VLOOKUP($D34,Iscrizioni!$A$2:$M$2502,11,FALSE),"-")</f>
        <v>Giovanile</v>
      </c>
      <c r="M34" s="27">
        <f>IF($D34&gt;0,VLOOKUP($D34,Iscrizioni!$A$2:$N$2502,12,FALSE),"-")</f>
        <v>14</v>
      </c>
      <c r="N34" s="46" t="str">
        <f>IF($D34&gt;0,VLOOKUP($D34,Iscrizioni!$A$2:$M$2502,6,FALSE),"-")</f>
        <v>H011973</v>
      </c>
      <c r="O34" s="107" t="str">
        <f>IF($D34&gt;0,VLOOKUP($D34,Iscrizioni!$A$2:$M$2502,7,FALSE),"-")</f>
        <v>POL. MOLINELLA A.D</v>
      </c>
      <c r="P34" s="46" t="str">
        <f>IF($D34&gt;0,VLOOKUP(LEFT($N34,1),Regione!$A$2:$C$21,2,FALSE),"-")</f>
        <v xml:space="preserve">EMILIA ROMAGNA </v>
      </c>
      <c r="Q34" s="112" t="e">
        <f ca="1">IF($D34&gt;0,NormalizzaTempo("D",CELL("tipo",$E34),$E34),"-")</f>
        <v>#NAME?</v>
      </c>
      <c r="R34" s="27">
        <f>IF($D34&gt;0,VLOOKUP($D34,Iscrizioni!$A$2:$M$2502,13,FALSE),"-")</f>
        <v>2100</v>
      </c>
      <c r="S34" s="112" t="e">
        <f t="shared" ca="1" si="1"/>
        <v>#NAME?</v>
      </c>
      <c r="T34" s="112" t="e">
        <f ca="1">IF($D34&gt;0,SUMIFS($S$3:$S34,$X$3:$X34,1,$J$3:$J34,$J34),"-")</f>
        <v>#NAME?</v>
      </c>
      <c r="U34" s="112" t="e">
        <f t="shared" ca="1" si="2"/>
        <v>#NAME?</v>
      </c>
      <c r="V34" s="112" t="e">
        <f t="shared" ca="1" si="5"/>
        <v>#NAME?</v>
      </c>
      <c r="W34" s="27">
        <f>IF(LEN($C34)=0,IF($D34&gt;0,COUNTIFS($A$3:$A34,$A34),"-"),"Escluso")</f>
        <v>32</v>
      </c>
      <c r="X34" s="2">
        <f>IF(LEN($C34)=0,IF($D34&gt;0,COUNTIFS($J$3:$J34,$J34,$C$3:$C34,""),"-"),"Escluso")</f>
        <v>32</v>
      </c>
      <c r="Y34" s="127" t="e">
        <f t="shared" ca="1" si="3"/>
        <v>#NAME?</v>
      </c>
      <c r="Z34" s="2">
        <f>IF($D34&gt;0,COUNTIFS($O$3:$O34,$O34,$L$3:$L34,$L34,$I$3:$I34,$I34),"-")</f>
        <v>3</v>
      </c>
      <c r="AA34" s="27">
        <f>IF($D34&gt;0,IF(OR($Z34 &gt;1,$L34&lt;&gt;"Adulti"),0,VLOOKUP($P34,Regione!$B$2:$C$22,2,FALSE)),"-")</f>
        <v>0</v>
      </c>
      <c r="AB34" s="27">
        <f>IF($D34&gt;0,IF(COUNTIFS($O$3:$O34,$O34,$L$3:$L34,$L34,$I$3:$I34,$I34) &gt;1,0,SUMIFS($Y$3:$Y$2503,$L$3:$L$2503,$L34,$O$3:$O$2503,$O34,$I$3:$I$2503,$I34)),"-")</f>
        <v>0</v>
      </c>
      <c r="AC34" s="27">
        <f t="shared" si="4"/>
        <v>0</v>
      </c>
    </row>
    <row r="35" spans="1:29" s="57" customFormat="1" ht="15" customHeight="1">
      <c r="A35" s="13" t="s">
        <v>169</v>
      </c>
      <c r="B35" s="107" t="str">
        <f>IF(COUNTA($A35)&gt;0,VLOOKUP($A35,Corsa!$A$1:$F$43,2,FALSE),"-")</f>
        <v>Corsa A01</v>
      </c>
      <c r="C35" s="11"/>
      <c r="D35" s="13">
        <v>68</v>
      </c>
      <c r="E35" s="111"/>
      <c r="F35" s="46" t="str">
        <f>IF(COUNTA($A35)&gt;0,VLOOKUP($A35,Corsa!$A$1:$F$43,3,FALSE),"-")</f>
        <v>M-CadettI</v>
      </c>
      <c r="G35" s="28" t="str">
        <f>IF($D35&gt;0,VLOOKUP($D35,Iscrizioni!$A$2:$M$2502,9,FALSE),"-")</f>
        <v>FISTI FEDERICO</v>
      </c>
      <c r="H35" s="28">
        <f>IF($D35&gt;0,VLOOKUP($D35,Iscrizioni!$A$2:$M$2502,4,FALSE),"-")</f>
        <v>2003</v>
      </c>
      <c r="I35" s="27" t="str">
        <f>IF($D35&gt;0,VLOOKUP($D35,Iscrizioni!$A$2:$M$2502,5,FALSE),"-")</f>
        <v>M</v>
      </c>
      <c r="J35" s="27" t="str">
        <f>IF($D35&gt;0,VLOOKUP($D35,Iscrizioni!$A$2:$M$2502,10,FALSE),"-")</f>
        <v>M-CadettI</v>
      </c>
      <c r="K35" s="27" t="str">
        <f t="shared" si="0"/>
        <v>ok</v>
      </c>
      <c r="L35" s="46" t="str">
        <f>IF($D35&gt;0,VLOOKUP($D35,Iscrizioni!$A$2:$M$2502,11,FALSE),"-")</f>
        <v>Giovanile</v>
      </c>
      <c r="M35" s="27">
        <f>IF($D35&gt;0,VLOOKUP($D35,Iscrizioni!$A$2:$N$2502,12,FALSE),"-")</f>
        <v>14</v>
      </c>
      <c r="N35" s="46" t="str">
        <f>IF($D35&gt;0,VLOOKUP($D35,Iscrizioni!$A$2:$M$2502,6,FALSE),"-")</f>
        <v>L021869</v>
      </c>
      <c r="O35" s="107" t="str">
        <f>IF($D35&gt;0,VLOOKUP($D35,Iscrizioni!$A$2:$M$2502,7,FALSE),"-")</f>
        <v>A.S.D. ATLETICA CALENZANO</v>
      </c>
      <c r="P35" s="46" t="str">
        <f>IF($D35&gt;0,VLOOKUP(LEFT($N35,1),Regione!$A$2:$C$21,2,FALSE),"-")</f>
        <v xml:space="preserve">TOSCANA </v>
      </c>
      <c r="Q35" s="112" t="e">
        <f ca="1">IF($D35&gt;0,NormalizzaTempo("D",CELL("tipo",$E35),$E35),"-")</f>
        <v>#NAME?</v>
      </c>
      <c r="R35" s="27">
        <f>IF($D35&gt;0,VLOOKUP($D35,Iscrizioni!$A$2:$M$2502,13,FALSE),"-")</f>
        <v>2100</v>
      </c>
      <c r="S35" s="112" t="e">
        <f t="shared" ca="1" si="1"/>
        <v>#NAME?</v>
      </c>
      <c r="T35" s="112" t="e">
        <f ca="1">IF($D35&gt;0,SUMIFS($S$3:$S35,$X$3:$X35,1,$J$3:$J35,$J35),"-")</f>
        <v>#NAME?</v>
      </c>
      <c r="U35" s="112" t="e">
        <f t="shared" ca="1" si="2"/>
        <v>#NAME?</v>
      </c>
      <c r="V35" s="112" t="e">
        <f t="shared" ca="1" si="5"/>
        <v>#NAME?</v>
      </c>
      <c r="W35" s="27">
        <f>IF(LEN($C35)=0,IF($D35&gt;0,COUNTIFS($A$3:$A35,$A35),"-"),"Escluso")</f>
        <v>33</v>
      </c>
      <c r="X35" s="2">
        <f>IF(LEN($C35)=0,IF($D35&gt;0,COUNTIFS($J$3:$J35,$J35,$C$3:$C35,""),"-"),"Escluso")</f>
        <v>33</v>
      </c>
      <c r="Y35" s="127" t="e">
        <f t="shared" ca="1" si="3"/>
        <v>#NAME?</v>
      </c>
      <c r="Z35" s="2">
        <f>IF($D35&gt;0,COUNTIFS($O$3:$O35,$O35,$L$3:$L35,$L35,$I$3:$I35,$I35),"-")</f>
        <v>4</v>
      </c>
      <c r="AA35" s="27">
        <f>IF($D35&gt;0,IF(OR($Z35 &gt;1,$L35&lt;&gt;"Adulti"),0,VLOOKUP($P35,Regione!$B$2:$C$22,2,FALSE)),"-")</f>
        <v>0</v>
      </c>
      <c r="AB35" s="27">
        <f>IF($D35&gt;0,IF(COUNTIFS($O$3:$O35,$O35,$L$3:$L35,$L35,$I$3:$I35,$I35) &gt;1,0,SUMIFS($Y$3:$Y$2503,$L$3:$L$2503,$L35,$O$3:$O$2503,$O35,$I$3:$I$2503,$I35)),"-")</f>
        <v>0</v>
      </c>
      <c r="AC35" s="27">
        <f t="shared" si="4"/>
        <v>0</v>
      </c>
    </row>
    <row r="36" spans="1:29" s="57" customFormat="1" ht="15" customHeight="1">
      <c r="A36" s="13" t="s">
        <v>169</v>
      </c>
      <c r="B36" s="107" t="str">
        <f>IF(COUNTA($A36)&gt;0,VLOOKUP($A36,Corsa!$A$1:$F$43,2,FALSE),"-")</f>
        <v>Corsa A01</v>
      </c>
      <c r="C36" s="11"/>
      <c r="D36" s="13">
        <v>277</v>
      </c>
      <c r="E36" s="111"/>
      <c r="F36" s="46" t="str">
        <f>IF(COUNTA($A36)&gt;0,VLOOKUP($A36,Corsa!$A$1:$F$43,3,FALSE),"-")</f>
        <v>M-CadettI</v>
      </c>
      <c r="G36" s="28" t="str">
        <f>IF($D36&gt;0,VLOOKUP($D36,Iscrizioni!$A$2:$M$2502,9,FALSE),"-")</f>
        <v>MASOTTI SAMUELE</v>
      </c>
      <c r="H36" s="28">
        <f>IF($D36&gt;0,VLOOKUP($D36,Iscrizioni!$A$2:$M$2502,4,FALSE),"-")</f>
        <v>2003</v>
      </c>
      <c r="I36" s="27" t="str">
        <f>IF($D36&gt;0,VLOOKUP($D36,Iscrizioni!$A$2:$M$2502,5,FALSE),"-")</f>
        <v>M</v>
      </c>
      <c r="J36" s="27" t="str">
        <f>IF($D36&gt;0,VLOOKUP($D36,Iscrizioni!$A$2:$M$2502,10,FALSE),"-")</f>
        <v>M-CadettI</v>
      </c>
      <c r="K36" s="27" t="str">
        <f t="shared" si="0"/>
        <v>ok</v>
      </c>
      <c r="L36" s="46" t="str">
        <f>IF($D36&gt;0,VLOOKUP($D36,Iscrizioni!$A$2:$M$2502,11,FALSE),"-")</f>
        <v>Giovanile</v>
      </c>
      <c r="M36" s="27">
        <f>IF($D36&gt;0,VLOOKUP($D36,Iscrizioni!$A$2:$N$2502,12,FALSE),"-")</f>
        <v>14</v>
      </c>
      <c r="N36" s="46" t="str">
        <f>IF($D36&gt;0,VLOOKUP($D36,Iscrizioni!$A$2:$M$2502,6,FALSE),"-")</f>
        <v>H011309</v>
      </c>
      <c r="O36" s="107" t="str">
        <f>IF($D36&gt;0,VLOOKUP($D36,Iscrizioni!$A$2:$M$2502,7,FALSE),"-")</f>
        <v>A.S.D. LUMEGALTORENO</v>
      </c>
      <c r="P36" s="46" t="str">
        <f>IF($D36&gt;0,VLOOKUP(LEFT($N36,1),Regione!$A$2:$C$21,2,FALSE),"-")</f>
        <v xml:space="preserve">EMILIA ROMAGNA </v>
      </c>
      <c r="Q36" s="112" t="e">
        <f ca="1">IF($D36&gt;0,NormalizzaTempo("D",CELL("tipo",$E36),$E36),"-")</f>
        <v>#NAME?</v>
      </c>
      <c r="R36" s="27">
        <f>IF($D36&gt;0,VLOOKUP($D36,Iscrizioni!$A$2:$M$2502,13,FALSE),"-")</f>
        <v>2100</v>
      </c>
      <c r="S36" s="112" t="e">
        <f t="shared" ca="1" si="1"/>
        <v>#NAME?</v>
      </c>
      <c r="T36" s="112" t="e">
        <f ca="1">IF($D36&gt;0,SUMIFS($S$3:$S36,$X$3:$X36,1,$J$3:$J36,$J36),"-")</f>
        <v>#NAME?</v>
      </c>
      <c r="U36" s="112" t="e">
        <f t="shared" ca="1" si="2"/>
        <v>#NAME?</v>
      </c>
      <c r="V36" s="112" t="e">
        <f t="shared" ca="1" si="5"/>
        <v>#NAME?</v>
      </c>
      <c r="W36" s="27">
        <f>IF(LEN($C36)=0,IF($D36&gt;0,COUNTIFS($A$3:$A36,$A36),"-"),"Escluso")</f>
        <v>34</v>
      </c>
      <c r="X36" s="2">
        <f>IF(LEN($C36)=0,IF($D36&gt;0,COUNTIFS($J$3:$J36,$J36,$C$3:$C36,""),"-"),"Escluso")</f>
        <v>34</v>
      </c>
      <c r="Y36" s="127" t="e">
        <f t="shared" ca="1" si="3"/>
        <v>#NAME?</v>
      </c>
      <c r="Z36" s="2">
        <f>IF($D36&gt;0,COUNTIFS($O$3:$O36,$O36,$L$3:$L36,$L36,$I$3:$I36,$I36),"-")</f>
        <v>1</v>
      </c>
      <c r="AA36" s="27">
        <f>IF($D36&gt;0,IF(OR($Z36 &gt;1,$L36&lt;&gt;"Adulti"),0,VLOOKUP($P36,Regione!$B$2:$C$22,2,FALSE)),"-")</f>
        <v>0</v>
      </c>
      <c r="AB36" s="27" t="e">
        <f ca="1">IF($D36&gt;0,IF(COUNTIFS($O$3:$O36,$O36,$L$3:$L36,$L36,$I$3:$I36,$I36) &gt;1,0,SUMIFS($Y$3:$Y$2503,$L$3:$L$2503,$L36,$O$3:$O$2503,$O36,$I$3:$I$2503,$I36)),"-")</f>
        <v>#NAME?</v>
      </c>
      <c r="AC36" s="27" t="e">
        <f t="shared" ca="1" si="4"/>
        <v>#NAME?</v>
      </c>
    </row>
    <row r="37" spans="1:29" s="57" customFormat="1" ht="15" customHeight="1">
      <c r="A37" s="13" t="s">
        <v>169</v>
      </c>
      <c r="B37" s="107" t="str">
        <f>IF(COUNTA($A37)&gt;0,VLOOKUP($A37,Corsa!$A$1:$F$43,2,FALSE),"-")</f>
        <v>Corsa A01</v>
      </c>
      <c r="C37" s="11"/>
      <c r="D37" s="13">
        <v>918</v>
      </c>
      <c r="E37" s="111"/>
      <c r="F37" s="46" t="str">
        <f>IF(COUNTA($A37)&gt;0,VLOOKUP($A37,Corsa!$A$1:$F$43,3,FALSE),"-")</f>
        <v>M-CadettI</v>
      </c>
      <c r="G37" s="28" t="str">
        <f>IF($D37&gt;0,VLOOKUP($D37,Iscrizioni!$A$2:$M$2502,9,FALSE),"-")</f>
        <v>GOUANTOUO PRINCE</v>
      </c>
      <c r="H37" s="28">
        <f>IF($D37&gt;0,VLOOKUP($D37,Iscrizioni!$A$2:$M$2502,4,FALSE),"-")</f>
        <v>2003</v>
      </c>
      <c r="I37" s="27" t="str">
        <f>IF($D37&gt;0,VLOOKUP($D37,Iscrizioni!$A$2:$M$2502,5,FALSE),"-")</f>
        <v>M</v>
      </c>
      <c r="J37" s="27" t="str">
        <f>IF($D37&gt;0,VLOOKUP($D37,Iscrizioni!$A$2:$M$2502,10,FALSE),"-")</f>
        <v>M-CadettI</v>
      </c>
      <c r="K37" s="27" t="str">
        <f t="shared" si="0"/>
        <v>ok</v>
      </c>
      <c r="L37" s="46" t="str">
        <f>IF($D37&gt;0,VLOOKUP($D37,Iscrizioni!$A$2:$M$2502,11,FALSE),"-")</f>
        <v>Giovanile</v>
      </c>
      <c r="M37" s="27">
        <f>IF($D37&gt;0,VLOOKUP($D37,Iscrizioni!$A$2:$N$2502,12,FALSE),"-")</f>
        <v>14</v>
      </c>
      <c r="N37" s="46" t="str">
        <f>IF($D37&gt;0,VLOOKUP($D37,Iscrizioni!$A$2:$M$2502,6,FALSE),"-")</f>
        <v>L022825</v>
      </c>
      <c r="O37" s="107" t="str">
        <f>IF($D37&gt;0,VLOOKUP($D37,Iscrizioni!$A$2:$M$2502,7,FALSE),"-")</f>
        <v>RUNNERS BARBERINO A.S.D.</v>
      </c>
      <c r="P37" s="46" t="str">
        <f>IF($D37&gt;0,VLOOKUP(LEFT($N37,1),Regione!$A$2:$C$21,2,FALSE),"-")</f>
        <v xml:space="preserve">TOSCANA </v>
      </c>
      <c r="Q37" s="112" t="e">
        <f ca="1">IF($D37&gt;0,NormalizzaTempo("D",CELL("tipo",$E37),$E37),"-")</f>
        <v>#NAME?</v>
      </c>
      <c r="R37" s="27">
        <f>IF($D37&gt;0,VLOOKUP($D37,Iscrizioni!$A$2:$M$2502,13,FALSE),"-")</f>
        <v>2100</v>
      </c>
      <c r="S37" s="112" t="e">
        <f t="shared" ca="1" si="1"/>
        <v>#NAME?</v>
      </c>
      <c r="T37" s="112" t="e">
        <f ca="1">IF($D37&gt;0,SUMIFS($S$3:$S37,$X$3:$X37,1,$J$3:$J37,$J37),"-")</f>
        <v>#NAME?</v>
      </c>
      <c r="U37" s="112" t="e">
        <f t="shared" ca="1" si="2"/>
        <v>#NAME?</v>
      </c>
      <c r="V37" s="112" t="e">
        <f t="shared" ca="1" si="5"/>
        <v>#NAME?</v>
      </c>
      <c r="W37" s="27">
        <f>IF(LEN($C37)=0,IF($D37&gt;0,COUNTIFS($A$3:$A37,$A37),"-"),"Escluso")</f>
        <v>35</v>
      </c>
      <c r="X37" s="2">
        <f>IF(LEN($C37)=0,IF($D37&gt;0,COUNTIFS($J$3:$J37,$J37,$C$3:$C37,""),"-"),"Escluso")</f>
        <v>35</v>
      </c>
      <c r="Y37" s="127" t="e">
        <f t="shared" ca="1" si="3"/>
        <v>#NAME?</v>
      </c>
      <c r="Z37" s="2">
        <f>IF($D37&gt;0,COUNTIFS($O$3:$O37,$O37,$L$3:$L37,$L37,$I$3:$I37,$I37),"-")</f>
        <v>2</v>
      </c>
      <c r="AA37" s="27">
        <f>IF($D37&gt;0,IF(OR($Z37 &gt;1,$L37&lt;&gt;"Adulti"),0,VLOOKUP($P37,Regione!$B$2:$C$22,2,FALSE)),"-")</f>
        <v>0</v>
      </c>
      <c r="AB37" s="27">
        <f>IF($D37&gt;0,IF(COUNTIFS($O$3:$O37,$O37,$L$3:$L37,$L37,$I$3:$I37,$I37) &gt;1,0,SUMIFS($Y$3:$Y$2503,$L$3:$L$2503,$L37,$O$3:$O$2503,$O37,$I$3:$I$2503,$I37)),"-")</f>
        <v>0</v>
      </c>
      <c r="AC37" s="27">
        <f t="shared" si="4"/>
        <v>0</v>
      </c>
    </row>
    <row r="38" spans="1:29" s="57" customFormat="1" ht="15" customHeight="1">
      <c r="A38" s="13" t="s">
        <v>169</v>
      </c>
      <c r="B38" s="107" t="str">
        <f>IF(COUNTA($A38)&gt;0,VLOOKUP($A38,Corsa!$A$1:$F$43,2,FALSE),"-")</f>
        <v>Corsa A01</v>
      </c>
      <c r="C38" s="11"/>
      <c r="D38" s="13">
        <v>278</v>
      </c>
      <c r="E38" s="111"/>
      <c r="F38" s="46" t="str">
        <f>IF(COUNTA($A38)&gt;0,VLOOKUP($A38,Corsa!$A$1:$F$43,3,FALSE),"-")</f>
        <v>M-CadettI</v>
      </c>
      <c r="G38" s="28" t="str">
        <f>IF($D38&gt;0,VLOOKUP($D38,Iscrizioni!$A$2:$M$2502,9,FALSE),"-")</f>
        <v>SCAVETTO RUBEN</v>
      </c>
      <c r="H38" s="28">
        <f>IF($D38&gt;0,VLOOKUP($D38,Iscrizioni!$A$2:$M$2502,4,FALSE),"-")</f>
        <v>2003</v>
      </c>
      <c r="I38" s="27" t="str">
        <f>IF($D38&gt;0,VLOOKUP($D38,Iscrizioni!$A$2:$M$2502,5,FALSE),"-")</f>
        <v>M</v>
      </c>
      <c r="J38" s="27" t="str">
        <f>IF($D38&gt;0,VLOOKUP($D38,Iscrizioni!$A$2:$M$2502,10,FALSE),"-")</f>
        <v>M-CadettI</v>
      </c>
      <c r="K38" s="27" t="str">
        <f t="shared" si="0"/>
        <v>ok</v>
      </c>
      <c r="L38" s="46" t="str">
        <f>IF($D38&gt;0,VLOOKUP($D38,Iscrizioni!$A$2:$M$2502,11,FALSE),"-")</f>
        <v>Giovanile</v>
      </c>
      <c r="M38" s="27">
        <f>IF($D38&gt;0,VLOOKUP($D38,Iscrizioni!$A$2:$N$2502,12,FALSE),"-")</f>
        <v>14</v>
      </c>
      <c r="N38" s="46" t="str">
        <f>IF($D38&gt;0,VLOOKUP($D38,Iscrizioni!$A$2:$M$2502,6,FALSE),"-")</f>
        <v>H011309</v>
      </c>
      <c r="O38" s="107" t="str">
        <f>IF($D38&gt;0,VLOOKUP($D38,Iscrizioni!$A$2:$M$2502,7,FALSE),"-")</f>
        <v>A.S.D. LUMEGALTORENO</v>
      </c>
      <c r="P38" s="46" t="str">
        <f>IF($D38&gt;0,VLOOKUP(LEFT($N38,1),Regione!$A$2:$C$21,2,FALSE),"-")</f>
        <v xml:space="preserve">EMILIA ROMAGNA </v>
      </c>
      <c r="Q38" s="112" t="e">
        <f ca="1">IF($D38&gt;0,NormalizzaTempo("D",CELL("tipo",$E38),$E38),"-")</f>
        <v>#NAME?</v>
      </c>
      <c r="R38" s="27">
        <f>IF($D38&gt;0,VLOOKUP($D38,Iscrizioni!$A$2:$M$2502,13,FALSE),"-")</f>
        <v>2100</v>
      </c>
      <c r="S38" s="112" t="e">
        <f t="shared" ca="1" si="1"/>
        <v>#NAME?</v>
      </c>
      <c r="T38" s="112" t="e">
        <f ca="1">IF($D38&gt;0,SUMIFS($S$3:$S38,$X$3:$X38,1,$J$3:$J38,$J38),"-")</f>
        <v>#NAME?</v>
      </c>
      <c r="U38" s="112" t="e">
        <f t="shared" ca="1" si="2"/>
        <v>#NAME?</v>
      </c>
      <c r="V38" s="112" t="e">
        <f t="shared" ca="1" si="5"/>
        <v>#NAME?</v>
      </c>
      <c r="W38" s="27">
        <f>IF(LEN($C38)=0,IF($D38&gt;0,COUNTIFS($A$3:$A38,$A38),"-"),"Escluso")</f>
        <v>36</v>
      </c>
      <c r="X38" s="2">
        <f>IF(LEN($C38)=0,IF($D38&gt;0,COUNTIFS($J$3:$J38,$J38,$C$3:$C38,""),"-"),"Escluso")</f>
        <v>36</v>
      </c>
      <c r="Y38" s="127" t="e">
        <f t="shared" ca="1" si="3"/>
        <v>#NAME?</v>
      </c>
      <c r="Z38" s="2">
        <f>IF($D38&gt;0,COUNTIFS($O$3:$O38,$O38,$L$3:$L38,$L38,$I$3:$I38,$I38),"-")</f>
        <v>2</v>
      </c>
      <c r="AA38" s="27">
        <f>IF($D38&gt;0,IF(OR($Z38 &gt;1,$L38&lt;&gt;"Adulti"),0,VLOOKUP($P38,Regione!$B$2:$C$22,2,FALSE)),"-")</f>
        <v>0</v>
      </c>
      <c r="AB38" s="27">
        <f>IF($D38&gt;0,IF(COUNTIFS($O$3:$O38,$O38,$L$3:$L38,$L38,$I$3:$I38,$I38) &gt;1,0,SUMIFS($Y$3:$Y$2503,$L$3:$L$2503,$L38,$O$3:$O$2503,$O38,$I$3:$I$2503,$I38)),"-")</f>
        <v>0</v>
      </c>
      <c r="AC38" s="27">
        <f t="shared" si="4"/>
        <v>0</v>
      </c>
    </row>
    <row r="39" spans="1:29" s="57" customFormat="1" ht="15" customHeight="1">
      <c r="A39" s="13" t="s">
        <v>169</v>
      </c>
      <c r="B39" s="107" t="str">
        <f>IF(COUNTA($A39)&gt;0,VLOOKUP($A39,Corsa!$A$1:$F$43,2,FALSE),"-")</f>
        <v>Corsa A01</v>
      </c>
      <c r="C39" s="11"/>
      <c r="D39" s="13">
        <v>834</v>
      </c>
      <c r="E39" s="111"/>
      <c r="F39" s="46" t="str">
        <f>IF(COUNTA($A39)&gt;0,VLOOKUP($A39,Corsa!$A$1:$F$43,3,FALSE),"-")</f>
        <v>M-CadettI</v>
      </c>
      <c r="G39" s="28" t="str">
        <f>IF($D39&gt;0,VLOOKUP($D39,Iscrizioni!$A$2:$M$2502,9,FALSE),"-")</f>
        <v>FERRARI DAVIDE</v>
      </c>
      <c r="H39" s="28">
        <f>IF($D39&gt;0,VLOOKUP($D39,Iscrizioni!$A$2:$M$2502,4,FALSE),"-")</f>
        <v>2003</v>
      </c>
      <c r="I39" s="27" t="str">
        <f>IF($D39&gt;0,VLOOKUP($D39,Iscrizioni!$A$2:$M$2502,5,FALSE),"-")</f>
        <v>M</v>
      </c>
      <c r="J39" s="27" t="str">
        <f>IF($D39&gt;0,VLOOKUP($D39,Iscrizioni!$A$2:$M$2502,10,FALSE),"-")</f>
        <v>M-CadettI</v>
      </c>
      <c r="K39" s="27" t="str">
        <f t="shared" si="0"/>
        <v>ok</v>
      </c>
      <c r="L39" s="46" t="str">
        <f>IF($D39&gt;0,VLOOKUP($D39,Iscrizioni!$A$2:$M$2502,11,FALSE),"-")</f>
        <v>Giovanile</v>
      </c>
      <c r="M39" s="27">
        <f>IF($D39&gt;0,VLOOKUP($D39,Iscrizioni!$A$2:$N$2502,12,FALSE),"-")</f>
        <v>14</v>
      </c>
      <c r="N39" s="46" t="str">
        <f>IF($D39&gt;0,VLOOKUP($D39,Iscrizioni!$A$2:$M$2502,6,FALSE),"-")</f>
        <v>H080274</v>
      </c>
      <c r="O39" s="107" t="str">
        <f>IF($D39&gt;0,VLOOKUP($D39,Iscrizioni!$A$2:$M$2502,7,FALSE),"-")</f>
        <v>POL. SCANDIANESE</v>
      </c>
      <c r="P39" s="46" t="str">
        <f>IF($D39&gt;0,VLOOKUP(LEFT($N39,1),Regione!$A$2:$C$21,2,FALSE),"-")</f>
        <v xml:space="preserve">EMILIA ROMAGNA </v>
      </c>
      <c r="Q39" s="112" t="e">
        <f ca="1">IF($D39&gt;0,NormalizzaTempo("D",CELL("tipo",$E39),$E39),"-")</f>
        <v>#NAME?</v>
      </c>
      <c r="R39" s="27">
        <f>IF($D39&gt;0,VLOOKUP($D39,Iscrizioni!$A$2:$M$2502,13,FALSE),"-")</f>
        <v>2100</v>
      </c>
      <c r="S39" s="112" t="e">
        <f t="shared" ca="1" si="1"/>
        <v>#NAME?</v>
      </c>
      <c r="T39" s="112" t="e">
        <f ca="1">IF($D39&gt;0,SUMIFS($S$3:$S39,$X$3:$X39,1,$J$3:$J39,$J39),"-")</f>
        <v>#NAME?</v>
      </c>
      <c r="U39" s="112" t="e">
        <f t="shared" ca="1" si="2"/>
        <v>#NAME?</v>
      </c>
      <c r="V39" s="112" t="e">
        <f t="shared" ca="1" si="5"/>
        <v>#NAME?</v>
      </c>
      <c r="W39" s="27">
        <f>IF(LEN($C39)=0,IF($D39&gt;0,COUNTIFS($A$3:$A39,$A39),"-"),"Escluso")</f>
        <v>37</v>
      </c>
      <c r="X39" s="2">
        <f>IF(LEN($C39)=0,IF($D39&gt;0,COUNTIFS($J$3:$J39,$J39,$C$3:$C39,""),"-"),"Escluso")</f>
        <v>37</v>
      </c>
      <c r="Y39" s="127" t="e">
        <f t="shared" ca="1" si="3"/>
        <v>#NAME?</v>
      </c>
      <c r="Z39" s="2">
        <f>IF($D39&gt;0,COUNTIFS($O$3:$O39,$O39,$L$3:$L39,$L39,$I$3:$I39,$I39),"-")</f>
        <v>4</v>
      </c>
      <c r="AA39" s="27">
        <f>IF($D39&gt;0,IF(OR($Z39 &gt;1,$L39&lt;&gt;"Adulti"),0,VLOOKUP($P39,Regione!$B$2:$C$22,2,FALSE)),"-")</f>
        <v>0</v>
      </c>
      <c r="AB39" s="27">
        <f>IF($D39&gt;0,IF(COUNTIFS($O$3:$O39,$O39,$L$3:$L39,$L39,$I$3:$I39,$I39) &gt;1,0,SUMIFS($Y$3:$Y$2503,$L$3:$L$2503,$L39,$O$3:$O$2503,$O39,$I$3:$I$2503,$I39)),"-")</f>
        <v>0</v>
      </c>
      <c r="AC39" s="27">
        <f t="shared" si="4"/>
        <v>0</v>
      </c>
    </row>
    <row r="40" spans="1:29" s="57" customFormat="1" ht="15" customHeight="1">
      <c r="A40" s="13" t="s">
        <v>169</v>
      </c>
      <c r="B40" s="107" t="str">
        <f>IF(COUNTA($A40)&gt;0,VLOOKUP($A40,Corsa!$A$1:$F$43,2,FALSE),"-")</f>
        <v>Corsa A01</v>
      </c>
      <c r="C40" s="11"/>
      <c r="D40" s="13">
        <v>477</v>
      </c>
      <c r="E40" s="111"/>
      <c r="F40" s="46" t="str">
        <f>IF(COUNTA($A40)&gt;0,VLOOKUP($A40,Corsa!$A$1:$F$43,3,FALSE),"-")</f>
        <v>M-CadettI</v>
      </c>
      <c r="G40" s="28" t="str">
        <f>IF($D40&gt;0,VLOOKUP($D40,Iscrizioni!$A$2:$M$2502,9,FALSE),"-")</f>
        <v>CANEPA ANDREA</v>
      </c>
      <c r="H40" s="28">
        <f>IF($D40&gt;0,VLOOKUP($D40,Iscrizioni!$A$2:$M$2502,4,FALSE),"-")</f>
        <v>2002</v>
      </c>
      <c r="I40" s="27" t="str">
        <f>IF($D40&gt;0,VLOOKUP($D40,Iscrizioni!$A$2:$M$2502,5,FALSE),"-")</f>
        <v>M</v>
      </c>
      <c r="J40" s="27" t="str">
        <f>IF($D40&gt;0,VLOOKUP($D40,Iscrizioni!$A$2:$M$2502,10,FALSE),"-")</f>
        <v>M-CadettI</v>
      </c>
      <c r="K40" s="27" t="str">
        <f t="shared" si="0"/>
        <v>ok</v>
      </c>
      <c r="L40" s="46" t="str">
        <f>IF($D40&gt;0,VLOOKUP($D40,Iscrizioni!$A$2:$M$2502,11,FALSE),"-")</f>
        <v>Giovanile</v>
      </c>
      <c r="M40" s="27">
        <f>IF($D40&gt;0,VLOOKUP($D40,Iscrizioni!$A$2:$N$2502,12,FALSE),"-")</f>
        <v>14</v>
      </c>
      <c r="N40" s="46" t="str">
        <f>IF($D40&gt;0,VLOOKUP($D40,Iscrizioni!$A$2:$M$2502,6,FALSE),"-")</f>
        <v>C010535</v>
      </c>
      <c r="O40" s="107" t="str">
        <f>IF($D40&gt;0,VLOOKUP($D40,Iscrizioni!$A$2:$M$2502,7,FALSE),"-")</f>
        <v>ATLETICA CFFSD COGOLETO</v>
      </c>
      <c r="P40" s="46" t="str">
        <f>IF($D40&gt;0,VLOOKUP(LEFT($N40,1),Regione!$A$2:$C$21,2,FALSE),"-")</f>
        <v>LIGURIA</v>
      </c>
      <c r="Q40" s="112" t="e">
        <f ca="1">IF($D40&gt;0,NormalizzaTempo("D",CELL("tipo",$E40),$E40),"-")</f>
        <v>#NAME?</v>
      </c>
      <c r="R40" s="27">
        <f>IF($D40&gt;0,VLOOKUP($D40,Iscrizioni!$A$2:$M$2502,13,FALSE),"-")</f>
        <v>2100</v>
      </c>
      <c r="S40" s="112" t="e">
        <f t="shared" ca="1" si="1"/>
        <v>#NAME?</v>
      </c>
      <c r="T40" s="112" t="e">
        <f ca="1">IF($D40&gt;0,SUMIFS($S$3:$S40,$X$3:$X40,1,$J$3:$J40,$J40),"-")</f>
        <v>#NAME?</v>
      </c>
      <c r="U40" s="112" t="e">
        <f t="shared" ca="1" si="2"/>
        <v>#NAME?</v>
      </c>
      <c r="V40" s="112" t="e">
        <f t="shared" ca="1" si="5"/>
        <v>#NAME?</v>
      </c>
      <c r="W40" s="27">
        <f>IF(LEN($C40)=0,IF($D40&gt;0,COUNTIFS($A$3:$A40,$A40),"-"),"Escluso")</f>
        <v>38</v>
      </c>
      <c r="X40" s="2">
        <f>IF(LEN($C40)=0,IF($D40&gt;0,COUNTIFS($J$3:$J40,$J40,$C$3:$C40,""),"-"),"Escluso")</f>
        <v>38</v>
      </c>
      <c r="Y40" s="127" t="e">
        <f t="shared" ca="1" si="3"/>
        <v>#NAME?</v>
      </c>
      <c r="Z40" s="2">
        <f>IF($D40&gt;0,COUNTIFS($O$3:$O40,$O40,$L$3:$L40,$L40,$I$3:$I40,$I40),"-")</f>
        <v>3</v>
      </c>
      <c r="AA40" s="27">
        <f>IF($D40&gt;0,IF(OR($Z40 &gt;1,$L40&lt;&gt;"Adulti"),0,VLOOKUP($P40,Regione!$B$2:$C$22,2,FALSE)),"-")</f>
        <v>0</v>
      </c>
      <c r="AB40" s="27">
        <f>IF($D40&gt;0,IF(COUNTIFS($O$3:$O40,$O40,$L$3:$L40,$L40,$I$3:$I40,$I40) &gt;1,0,SUMIFS($Y$3:$Y$2503,$L$3:$L$2503,$L40,$O$3:$O$2503,$O40,$I$3:$I$2503,$I40)),"-")</f>
        <v>0</v>
      </c>
      <c r="AC40" s="27">
        <f t="shared" si="4"/>
        <v>0</v>
      </c>
    </row>
    <row r="41" spans="1:29" s="57" customFormat="1" ht="15" customHeight="1">
      <c r="A41" s="13" t="s">
        <v>169</v>
      </c>
      <c r="B41" s="107" t="str">
        <f>IF(COUNTA($A41)&gt;0,VLOOKUP($A41,Corsa!$A$1:$F$43,2,FALSE),"-")</f>
        <v>Corsa A01</v>
      </c>
      <c r="C41" s="11"/>
      <c r="D41" s="13">
        <v>82</v>
      </c>
      <c r="E41" s="111"/>
      <c r="F41" s="46" t="str">
        <f>IF(COUNTA($A41)&gt;0,VLOOKUP($A41,Corsa!$A$1:$F$43,3,FALSE),"-")</f>
        <v>M-CadettI</v>
      </c>
      <c r="G41" s="28" t="str">
        <f>IF($D41&gt;0,VLOOKUP($D41,Iscrizioni!$A$2:$M$2502,9,FALSE),"-")</f>
        <v>MANETTI ALESSIO</v>
      </c>
      <c r="H41" s="28">
        <f>IF($D41&gt;0,VLOOKUP($D41,Iscrizioni!$A$2:$M$2502,4,FALSE),"-")</f>
        <v>2002</v>
      </c>
      <c r="I41" s="27" t="str">
        <f>IF($D41&gt;0,VLOOKUP($D41,Iscrizioni!$A$2:$M$2502,5,FALSE),"-")</f>
        <v>M</v>
      </c>
      <c r="J41" s="27" t="str">
        <f>IF($D41&gt;0,VLOOKUP($D41,Iscrizioni!$A$2:$M$2502,10,FALSE),"-")</f>
        <v>M-CadettI</v>
      </c>
      <c r="K41" s="27" t="str">
        <f t="shared" si="0"/>
        <v>ok</v>
      </c>
      <c r="L41" s="46" t="str">
        <f>IF($D41&gt;0,VLOOKUP($D41,Iscrizioni!$A$2:$M$2502,11,FALSE),"-")</f>
        <v>Giovanile</v>
      </c>
      <c r="M41" s="27">
        <f>IF($D41&gt;0,VLOOKUP($D41,Iscrizioni!$A$2:$N$2502,12,FALSE),"-")</f>
        <v>14</v>
      </c>
      <c r="N41" s="46" t="str">
        <f>IF($D41&gt;0,VLOOKUP($D41,Iscrizioni!$A$2:$M$2502,6,FALSE),"-")</f>
        <v>L021869</v>
      </c>
      <c r="O41" s="107" t="str">
        <f>IF($D41&gt;0,VLOOKUP($D41,Iscrizioni!$A$2:$M$2502,7,FALSE),"-")</f>
        <v>A.S.D. ATLETICA CALENZANO</v>
      </c>
      <c r="P41" s="46" t="str">
        <f>IF($D41&gt;0,VLOOKUP(LEFT($N41,1),Regione!$A$2:$C$21,2,FALSE),"-")</f>
        <v xml:space="preserve">TOSCANA </v>
      </c>
      <c r="Q41" s="112" t="e">
        <f ca="1">IF($D41&gt;0,NormalizzaTempo("D",CELL("tipo",$E41),$E41),"-")</f>
        <v>#NAME?</v>
      </c>
      <c r="R41" s="27">
        <f>IF($D41&gt;0,VLOOKUP($D41,Iscrizioni!$A$2:$M$2502,13,FALSE),"-")</f>
        <v>2100</v>
      </c>
      <c r="S41" s="112" t="e">
        <f t="shared" ca="1" si="1"/>
        <v>#NAME?</v>
      </c>
      <c r="T41" s="112" t="e">
        <f ca="1">IF($D41&gt;0,SUMIFS($S$3:$S41,$X$3:$X41,1,$J$3:$J41,$J41),"-")</f>
        <v>#NAME?</v>
      </c>
      <c r="U41" s="112" t="e">
        <f t="shared" ca="1" si="2"/>
        <v>#NAME?</v>
      </c>
      <c r="V41" s="112" t="e">
        <f t="shared" ca="1" si="5"/>
        <v>#NAME?</v>
      </c>
      <c r="W41" s="27">
        <f>IF(LEN($C41)=0,IF($D41&gt;0,COUNTIFS($A$3:$A41,$A41),"-"),"Escluso")</f>
        <v>39</v>
      </c>
      <c r="X41" s="2">
        <f>IF(LEN($C41)=0,IF($D41&gt;0,COUNTIFS($J$3:$J41,$J41,$C$3:$C41,""),"-"),"Escluso")</f>
        <v>39</v>
      </c>
      <c r="Y41" s="127" t="e">
        <f t="shared" ca="1" si="3"/>
        <v>#NAME?</v>
      </c>
      <c r="Z41" s="2">
        <f>IF($D41&gt;0,COUNTIFS($O$3:$O41,$O41,$L$3:$L41,$L41,$I$3:$I41,$I41),"-")</f>
        <v>5</v>
      </c>
      <c r="AA41" s="27">
        <f>IF($D41&gt;0,IF(OR($Z41 &gt;1,$L41&lt;&gt;"Adulti"),0,VLOOKUP($P41,Regione!$B$2:$C$22,2,FALSE)),"-")</f>
        <v>0</v>
      </c>
      <c r="AB41" s="27">
        <f>IF($D41&gt;0,IF(COUNTIFS($O$3:$O41,$O41,$L$3:$L41,$L41,$I$3:$I41,$I41) &gt;1,0,SUMIFS($Y$3:$Y$2503,$L$3:$L$2503,$L41,$O$3:$O$2503,$O41,$I$3:$I$2503,$I41)),"-")</f>
        <v>0</v>
      </c>
      <c r="AC41" s="27">
        <f t="shared" si="4"/>
        <v>0</v>
      </c>
    </row>
    <row r="42" spans="1:29" s="58" customFormat="1" ht="15" customHeight="1">
      <c r="A42" s="13" t="s">
        <v>169</v>
      </c>
      <c r="B42" s="107" t="str">
        <f>IF(COUNTA($A42)&gt;0,VLOOKUP($A42,Corsa!$A$1:$F$43,2,FALSE),"-")</f>
        <v>Corsa A01</v>
      </c>
      <c r="C42" s="11"/>
      <c r="D42" s="13">
        <v>211</v>
      </c>
      <c r="E42" s="111"/>
      <c r="F42" s="46" t="str">
        <f>IF(COUNTA($A42)&gt;0,VLOOKUP($A42,Corsa!$A$1:$F$43,3,FALSE),"-")</f>
        <v>M-CadettI</v>
      </c>
      <c r="G42" s="28" t="str">
        <f>IF($D42&gt;0,VLOOKUP($D42,Iscrizioni!$A$2:$M$2502,9,FALSE),"-")</f>
        <v>SERRATRICE MIRCO</v>
      </c>
      <c r="H42" s="28">
        <f>IF($D42&gt;0,VLOOKUP($D42,Iscrizioni!$A$2:$M$2502,4,FALSE),"-")</f>
        <v>2002</v>
      </c>
      <c r="I42" s="27" t="str">
        <f>IF($D42&gt;0,VLOOKUP($D42,Iscrizioni!$A$2:$M$2502,5,FALSE),"-")</f>
        <v>M</v>
      </c>
      <c r="J42" s="27" t="str">
        <f>IF($D42&gt;0,VLOOKUP($D42,Iscrizioni!$A$2:$M$2502,10,FALSE),"-")</f>
        <v>M-CadettI</v>
      </c>
      <c r="K42" s="27" t="str">
        <f t="shared" si="0"/>
        <v>ok</v>
      </c>
      <c r="L42" s="46" t="str">
        <f>IF($D42&gt;0,VLOOKUP($D42,Iscrizioni!$A$2:$M$2502,11,FALSE),"-")</f>
        <v>Giovanile</v>
      </c>
      <c r="M42" s="27">
        <f>IF($D42&gt;0,VLOOKUP($D42,Iscrizioni!$A$2:$N$2502,12,FALSE),"-")</f>
        <v>14</v>
      </c>
      <c r="N42" s="46" t="str">
        <f>IF($D42&gt;0,VLOOKUP($D42,Iscrizioni!$A$2:$M$2502,6,FALSE),"-")</f>
        <v>A130646</v>
      </c>
      <c r="O42" s="107" t="str">
        <f>IF($D42&gt;0,VLOOKUP($D42,Iscrizioni!$A$2:$M$2502,7,FALSE),"-")</f>
        <v>A.S.D. DORATLETICA</v>
      </c>
      <c r="P42" s="46" t="str">
        <f>IF($D42&gt;0,VLOOKUP(LEFT($N42,1),Regione!$A$2:$C$21,2,FALSE),"-")</f>
        <v xml:space="preserve">PIEMONTE </v>
      </c>
      <c r="Q42" s="112" t="e">
        <f ca="1">IF($D42&gt;0,NormalizzaTempo("D",CELL("tipo",$E42),$E42),"-")</f>
        <v>#NAME?</v>
      </c>
      <c r="R42" s="27">
        <f>IF($D42&gt;0,VLOOKUP($D42,Iscrizioni!$A$2:$M$2502,13,FALSE),"-")</f>
        <v>2100</v>
      </c>
      <c r="S42" s="112" t="e">
        <f t="shared" ca="1" si="1"/>
        <v>#NAME?</v>
      </c>
      <c r="T42" s="112" t="e">
        <f ca="1">IF($D42&gt;0,SUMIFS($S$3:$S42,$X$3:$X42,1,$J$3:$J42,$J42),"-")</f>
        <v>#NAME?</v>
      </c>
      <c r="U42" s="112" t="e">
        <f t="shared" ca="1" si="2"/>
        <v>#NAME?</v>
      </c>
      <c r="V42" s="112" t="e">
        <f t="shared" ca="1" si="5"/>
        <v>#NAME?</v>
      </c>
      <c r="W42" s="27">
        <f>IF(LEN($C42)=0,IF($D42&gt;0,COUNTIFS($A$3:$A42,$A42),"-"),"Escluso")</f>
        <v>40</v>
      </c>
      <c r="X42" s="2">
        <f>IF(LEN($C42)=0,IF($D42&gt;0,COUNTIFS($J$3:$J42,$J42,$C$3:$C42,""),"-"),"Escluso")</f>
        <v>40</v>
      </c>
      <c r="Y42" s="127" t="e">
        <f t="shared" ca="1" si="3"/>
        <v>#NAME?</v>
      </c>
      <c r="Z42" s="2">
        <f>IF($D42&gt;0,COUNTIFS($O$3:$O42,$O42,$L$3:$L42,$L42,$I$3:$I42,$I42),"-")</f>
        <v>3</v>
      </c>
      <c r="AA42" s="27">
        <f>IF($D42&gt;0,IF(OR($Z42 &gt;1,$L42&lt;&gt;"Adulti"),0,VLOOKUP($P42,Regione!$B$2:$C$22,2,FALSE)),"-")</f>
        <v>0</v>
      </c>
      <c r="AB42" s="27">
        <f>IF($D42&gt;0,IF(COUNTIFS($O$3:$O42,$O42,$L$3:$L42,$L42,$I$3:$I42,$I42) &gt;1,0,SUMIFS($Y$3:$Y$2503,$L$3:$L$2503,$L42,$O$3:$O$2503,$O42,$I$3:$I$2503,$I42)),"-")</f>
        <v>0</v>
      </c>
      <c r="AC42" s="27">
        <f t="shared" si="4"/>
        <v>0</v>
      </c>
    </row>
    <row r="43" spans="1:29" s="57" customFormat="1" ht="15" customHeight="1">
      <c r="A43" s="13" t="s">
        <v>169</v>
      </c>
      <c r="B43" s="107" t="str">
        <f>IF(COUNTA($A43)&gt;0,VLOOKUP($A43,Corsa!$A$1:$F$43,2,FALSE),"-")</f>
        <v>Corsa A01</v>
      </c>
      <c r="C43" s="11"/>
      <c r="D43" s="13">
        <v>824</v>
      </c>
      <c r="E43" s="111"/>
      <c r="F43" s="46" t="str">
        <f>IF(COUNTA($A43)&gt;0,VLOOKUP($A43,Corsa!$A$1:$F$43,3,FALSE),"-")</f>
        <v>M-CadettI</v>
      </c>
      <c r="G43" s="28" t="str">
        <f>IF($D43&gt;0,VLOOKUP($D43,Iscrizioni!$A$2:$M$2502,9,FALSE),"-")</f>
        <v>BORJA OUSSAMA</v>
      </c>
      <c r="H43" s="28">
        <f>IF($D43&gt;0,VLOOKUP($D43,Iscrizioni!$A$2:$M$2502,4,FALSE),"-")</f>
        <v>2003</v>
      </c>
      <c r="I43" s="27" t="str">
        <f>IF($D43&gt;0,VLOOKUP($D43,Iscrizioni!$A$2:$M$2502,5,FALSE),"-")</f>
        <v>M</v>
      </c>
      <c r="J43" s="27" t="str">
        <f>IF($D43&gt;0,VLOOKUP($D43,Iscrizioni!$A$2:$M$2502,10,FALSE),"-")</f>
        <v>M-CadettI</v>
      </c>
      <c r="K43" s="27" t="str">
        <f t="shared" si="0"/>
        <v>ok</v>
      </c>
      <c r="L43" s="46" t="str">
        <f>IF($D43&gt;0,VLOOKUP($D43,Iscrizioni!$A$2:$M$2502,11,FALSE),"-")</f>
        <v>Giovanile</v>
      </c>
      <c r="M43" s="27">
        <f>IF($D43&gt;0,VLOOKUP($D43,Iscrizioni!$A$2:$N$2502,12,FALSE),"-")</f>
        <v>14</v>
      </c>
      <c r="N43" s="46" t="str">
        <f>IF($D43&gt;0,VLOOKUP($D43,Iscrizioni!$A$2:$M$2502,6,FALSE),"-")</f>
        <v>H080274</v>
      </c>
      <c r="O43" s="107" t="str">
        <f>IF($D43&gt;0,VLOOKUP($D43,Iscrizioni!$A$2:$M$2502,7,FALSE),"-")</f>
        <v>POL. SCANDIANESE</v>
      </c>
      <c r="P43" s="46" t="str">
        <f>IF($D43&gt;0,VLOOKUP(LEFT($N43,1),Regione!$A$2:$C$21,2,FALSE),"-")</f>
        <v xml:space="preserve">EMILIA ROMAGNA </v>
      </c>
      <c r="Q43" s="112" t="e">
        <f ca="1">IF($D43&gt;0,NormalizzaTempo("D",CELL("tipo",$E43),$E43),"-")</f>
        <v>#NAME?</v>
      </c>
      <c r="R43" s="27">
        <f>IF($D43&gt;0,VLOOKUP($D43,Iscrizioni!$A$2:$M$2502,13,FALSE),"-")</f>
        <v>2100</v>
      </c>
      <c r="S43" s="112" t="e">
        <f t="shared" ca="1" si="1"/>
        <v>#NAME?</v>
      </c>
      <c r="T43" s="112" t="e">
        <f ca="1">IF($D43&gt;0,SUMIFS($S$3:$S43,$X$3:$X43,1,$J$3:$J43,$J43),"-")</f>
        <v>#NAME?</v>
      </c>
      <c r="U43" s="112" t="e">
        <f t="shared" ca="1" si="2"/>
        <v>#NAME?</v>
      </c>
      <c r="V43" s="112" t="e">
        <f t="shared" ca="1" si="5"/>
        <v>#NAME?</v>
      </c>
      <c r="W43" s="27">
        <f>IF(LEN($C43)=0,IF($D43&gt;0,COUNTIFS($A$3:$A43,$A43),"-"),"Escluso")</f>
        <v>41</v>
      </c>
      <c r="X43" s="2">
        <f>IF(LEN($C43)=0,IF($D43&gt;0,COUNTIFS($J$3:$J43,$J43,$C$3:$C43,""),"-"),"Escluso")</f>
        <v>41</v>
      </c>
      <c r="Y43" s="127" t="e">
        <f t="shared" ca="1" si="3"/>
        <v>#NAME?</v>
      </c>
      <c r="Z43" s="2">
        <f>IF($D43&gt;0,COUNTIFS($O$3:$O43,$O43,$L$3:$L43,$L43,$I$3:$I43,$I43),"-")</f>
        <v>5</v>
      </c>
      <c r="AA43" s="27">
        <f>IF($D43&gt;0,IF(OR($Z43 &gt;1,$L43&lt;&gt;"Adulti"),0,VLOOKUP($P43,Regione!$B$2:$C$22,2,FALSE)),"-")</f>
        <v>0</v>
      </c>
      <c r="AB43" s="27">
        <f>IF($D43&gt;0,IF(COUNTIFS($O$3:$O43,$O43,$L$3:$L43,$L43,$I$3:$I43,$I43) &gt;1,0,SUMIFS($Y$3:$Y$2503,$L$3:$L$2503,$L43,$O$3:$O$2503,$O43,$I$3:$I$2503,$I43)),"-")</f>
        <v>0</v>
      </c>
      <c r="AC43" s="27">
        <f t="shared" si="4"/>
        <v>0</v>
      </c>
    </row>
    <row r="44" spans="1:29" s="57" customFormat="1" ht="15" customHeight="1">
      <c r="A44" s="13" t="s">
        <v>169</v>
      </c>
      <c r="B44" s="107" t="str">
        <f>IF(COUNTA($A44)&gt;0,VLOOKUP($A44,Corsa!$A$1:$F$43,2,FALSE),"-")</f>
        <v>Corsa A01</v>
      </c>
      <c r="C44" s="11"/>
      <c r="D44" s="13">
        <v>37</v>
      </c>
      <c r="E44" s="111"/>
      <c r="F44" s="46" t="str">
        <f>IF(COUNTA($A44)&gt;0,VLOOKUP($A44,Corsa!$A$1:$F$43,3,FALSE),"-")</f>
        <v>M-CadettI</v>
      </c>
      <c r="G44" s="28" t="str">
        <f>IF($D44&gt;0,VLOOKUP($D44,Iscrizioni!$A$2:$M$2502,9,FALSE),"-")</f>
        <v>BOCCARDI RICCARDO</v>
      </c>
      <c r="H44" s="28">
        <f>IF($D44&gt;0,VLOOKUP($D44,Iscrizioni!$A$2:$M$2502,4,FALSE),"-")</f>
        <v>2003</v>
      </c>
      <c r="I44" s="27" t="str">
        <f>IF($D44&gt;0,VLOOKUP($D44,Iscrizioni!$A$2:$M$2502,5,FALSE),"-")</f>
        <v>M</v>
      </c>
      <c r="J44" s="27" t="str">
        <f>IF($D44&gt;0,VLOOKUP($D44,Iscrizioni!$A$2:$M$2502,10,FALSE),"-")</f>
        <v>M-CadettI</v>
      </c>
      <c r="K44" s="27" t="str">
        <f t="shared" si="0"/>
        <v>ok</v>
      </c>
      <c r="L44" s="46" t="str">
        <f>IF($D44&gt;0,VLOOKUP($D44,Iscrizioni!$A$2:$M$2502,11,FALSE),"-")</f>
        <v>Giovanile</v>
      </c>
      <c r="M44" s="27">
        <f>IF($D44&gt;0,VLOOKUP($D44,Iscrizioni!$A$2:$N$2502,12,FALSE),"-")</f>
        <v>14</v>
      </c>
      <c r="N44" s="46" t="str">
        <f>IF($D44&gt;0,VLOOKUP($D44,Iscrizioni!$A$2:$M$2502,6,FALSE),"-")</f>
        <v>L021869</v>
      </c>
      <c r="O44" s="107" t="str">
        <f>IF($D44&gt;0,VLOOKUP($D44,Iscrizioni!$A$2:$M$2502,7,FALSE),"-")</f>
        <v>A.S.D. ATLETICA CALENZANO</v>
      </c>
      <c r="P44" s="46" t="str">
        <f>IF($D44&gt;0,VLOOKUP(LEFT($N44,1),Regione!$A$2:$C$21,2,FALSE),"-")</f>
        <v xml:space="preserve">TOSCANA </v>
      </c>
      <c r="Q44" s="112" t="e">
        <f ca="1">IF($D44&gt;0,NormalizzaTempo("D",CELL("tipo",$E44),$E44),"-")</f>
        <v>#NAME?</v>
      </c>
      <c r="R44" s="27">
        <f>IF($D44&gt;0,VLOOKUP($D44,Iscrizioni!$A$2:$M$2502,13,FALSE),"-")</f>
        <v>2100</v>
      </c>
      <c r="S44" s="112" t="e">
        <f t="shared" ca="1" si="1"/>
        <v>#NAME?</v>
      </c>
      <c r="T44" s="112" t="e">
        <f ca="1">IF($D44&gt;0,SUMIFS($S$3:$S44,$X$3:$X44,1,$J$3:$J44,$J44),"-")</f>
        <v>#NAME?</v>
      </c>
      <c r="U44" s="112" t="e">
        <f t="shared" ca="1" si="2"/>
        <v>#NAME?</v>
      </c>
      <c r="V44" s="112" t="e">
        <f t="shared" ca="1" si="5"/>
        <v>#NAME?</v>
      </c>
      <c r="W44" s="27">
        <f>IF(LEN($C44)=0,IF($D44&gt;0,COUNTIFS($A$3:$A44,$A44),"-"),"Escluso")</f>
        <v>42</v>
      </c>
      <c r="X44" s="2">
        <f>IF(LEN($C44)=0,IF($D44&gt;0,COUNTIFS($J$3:$J44,$J44,$C$3:$C44,""),"-"),"Escluso")</f>
        <v>42</v>
      </c>
      <c r="Y44" s="127" t="e">
        <f t="shared" ca="1" si="3"/>
        <v>#NAME?</v>
      </c>
      <c r="Z44" s="2">
        <f>IF($D44&gt;0,COUNTIFS($O$3:$O44,$O44,$L$3:$L44,$L44,$I$3:$I44,$I44),"-")</f>
        <v>6</v>
      </c>
      <c r="AA44" s="27">
        <f>IF($D44&gt;0,IF(OR($Z44 &gt;1,$L44&lt;&gt;"Adulti"),0,VLOOKUP($P44,Regione!$B$2:$C$22,2,FALSE)),"-")</f>
        <v>0</v>
      </c>
      <c r="AB44" s="27">
        <f>IF($D44&gt;0,IF(COUNTIFS($O$3:$O44,$O44,$L$3:$L44,$L44,$I$3:$I44,$I44) &gt;1,0,SUMIFS($Y$3:$Y$2503,$L$3:$L$2503,$L44,$O$3:$O$2503,$O44,$I$3:$I$2503,$I44)),"-")</f>
        <v>0</v>
      </c>
      <c r="AC44" s="27">
        <f t="shared" si="4"/>
        <v>0</v>
      </c>
    </row>
    <row r="45" spans="1:29" s="57" customFormat="1" ht="15" customHeight="1">
      <c r="A45" s="13" t="s">
        <v>169</v>
      </c>
      <c r="B45" s="107" t="str">
        <f>IF(COUNTA($A45)&gt;0,VLOOKUP($A45,Corsa!$A$1:$F$43,2,FALSE),"-")</f>
        <v>Corsa A01</v>
      </c>
      <c r="C45" s="11"/>
      <c r="D45" s="13">
        <v>40</v>
      </c>
      <c r="E45" s="111"/>
      <c r="F45" s="46" t="str">
        <f>IF(COUNTA($A45)&gt;0,VLOOKUP($A45,Corsa!$A$1:$F$43,3,FALSE),"-")</f>
        <v>M-CadettI</v>
      </c>
      <c r="G45" s="28" t="str">
        <f>IF($D45&gt;0,VLOOKUP($D45,Iscrizioni!$A$2:$M$2502,9,FALSE),"-")</f>
        <v>BUZZETTI EMANUELE</v>
      </c>
      <c r="H45" s="28">
        <f>IF($D45&gt;0,VLOOKUP($D45,Iscrizioni!$A$2:$M$2502,4,FALSE),"-")</f>
        <v>2003</v>
      </c>
      <c r="I45" s="27" t="str">
        <f>IF($D45&gt;0,VLOOKUP($D45,Iscrizioni!$A$2:$M$2502,5,FALSE),"-")</f>
        <v>M</v>
      </c>
      <c r="J45" s="27" t="str">
        <f>IF($D45&gt;0,VLOOKUP($D45,Iscrizioni!$A$2:$M$2502,10,FALSE),"-")</f>
        <v>M-CadettI</v>
      </c>
      <c r="K45" s="27" t="str">
        <f t="shared" si="0"/>
        <v>ok</v>
      </c>
      <c r="L45" s="46" t="str">
        <f>IF($D45&gt;0,VLOOKUP($D45,Iscrizioni!$A$2:$M$2502,11,FALSE),"-")</f>
        <v>Giovanile</v>
      </c>
      <c r="M45" s="27">
        <f>IF($D45&gt;0,VLOOKUP($D45,Iscrizioni!$A$2:$N$2502,12,FALSE),"-")</f>
        <v>14</v>
      </c>
      <c r="N45" s="46" t="str">
        <f>IF($D45&gt;0,VLOOKUP($D45,Iscrizioni!$A$2:$M$2502,6,FALSE),"-")</f>
        <v>L021869</v>
      </c>
      <c r="O45" s="107" t="str">
        <f>IF($D45&gt;0,VLOOKUP($D45,Iscrizioni!$A$2:$M$2502,7,FALSE),"-")</f>
        <v>A.S.D. ATLETICA CALENZANO</v>
      </c>
      <c r="P45" s="46" t="str">
        <f>IF($D45&gt;0,VLOOKUP(LEFT($N45,1),Regione!$A$2:$C$21,2,FALSE),"-")</f>
        <v xml:space="preserve">TOSCANA </v>
      </c>
      <c r="Q45" s="112" t="e">
        <f ca="1">IF($D45&gt;0,NormalizzaTempo("D",CELL("tipo",$E45),$E45),"-")</f>
        <v>#NAME?</v>
      </c>
      <c r="R45" s="27">
        <f>IF($D45&gt;0,VLOOKUP($D45,Iscrizioni!$A$2:$M$2502,13,FALSE),"-")</f>
        <v>2100</v>
      </c>
      <c r="S45" s="112" t="e">
        <f t="shared" ca="1" si="1"/>
        <v>#NAME?</v>
      </c>
      <c r="T45" s="112" t="e">
        <f ca="1">IF($D45&gt;0,SUMIFS($S$3:$S45,$X$3:$X45,1,$J$3:$J45,$J45),"-")</f>
        <v>#NAME?</v>
      </c>
      <c r="U45" s="112" t="e">
        <f t="shared" ca="1" si="2"/>
        <v>#NAME?</v>
      </c>
      <c r="V45" s="112" t="e">
        <f t="shared" ca="1" si="5"/>
        <v>#NAME?</v>
      </c>
      <c r="W45" s="27">
        <f>IF(LEN($C45)=0,IF($D45&gt;0,COUNTIFS($A$3:$A45,$A45),"-"),"Escluso")</f>
        <v>43</v>
      </c>
      <c r="X45" s="2">
        <f>IF(LEN($C45)=0,IF($D45&gt;0,COUNTIFS($J$3:$J45,$J45,$C$3:$C45,""),"-"),"Escluso")</f>
        <v>43</v>
      </c>
      <c r="Y45" s="127" t="e">
        <f t="shared" ca="1" si="3"/>
        <v>#NAME?</v>
      </c>
      <c r="Z45" s="2">
        <f>IF($D45&gt;0,COUNTIFS($O$3:$O45,$O45,$L$3:$L45,$L45,$I$3:$I45,$I45),"-")</f>
        <v>7</v>
      </c>
      <c r="AA45" s="27">
        <f>IF($D45&gt;0,IF(OR($Z45 &gt;1,$L45&lt;&gt;"Adulti"),0,VLOOKUP($P45,Regione!$B$2:$C$22,2,FALSE)),"-")</f>
        <v>0</v>
      </c>
      <c r="AB45" s="27">
        <f>IF($D45&gt;0,IF(COUNTIFS($O$3:$O45,$O45,$L$3:$L45,$L45,$I$3:$I45,$I45) &gt;1,0,SUMIFS($Y$3:$Y$2503,$L$3:$L$2503,$L45,$O$3:$O$2503,$O45,$I$3:$I$2503,$I45)),"-")</f>
        <v>0</v>
      </c>
      <c r="AC45" s="27">
        <f t="shared" si="4"/>
        <v>0</v>
      </c>
    </row>
    <row r="46" spans="1:29" s="57" customFormat="1" ht="15" customHeight="1">
      <c r="A46" s="13" t="s">
        <v>169</v>
      </c>
      <c r="B46" s="107" t="str">
        <f>IF(COUNTA($A46)&gt;0,VLOOKUP($A46,Corsa!$A$1:$F$43,2,FALSE),"-")</f>
        <v>Corsa A01</v>
      </c>
      <c r="C46" s="11"/>
      <c r="D46" s="13">
        <v>147</v>
      </c>
      <c r="E46" s="111"/>
      <c r="F46" s="46" t="str">
        <f>IF(COUNTA($A46)&gt;0,VLOOKUP($A46,Corsa!$A$1:$F$43,3,FALSE),"-")</f>
        <v>M-CadettI</v>
      </c>
      <c r="G46" s="28" t="str">
        <f>IF($D46&gt;0,VLOOKUP($D46,Iscrizioni!$A$2:$M$2502,9,FALSE),"-")</f>
        <v>BARDELLA LORENZO</v>
      </c>
      <c r="H46" s="28">
        <f>IF($D46&gt;0,VLOOKUP($D46,Iscrizioni!$A$2:$M$2502,4,FALSE),"-")</f>
        <v>2003</v>
      </c>
      <c r="I46" s="27" t="str">
        <f>IF($D46&gt;0,VLOOKUP($D46,Iscrizioni!$A$2:$M$2502,5,FALSE),"-")</f>
        <v>M</v>
      </c>
      <c r="J46" s="27" t="str">
        <f>IF($D46&gt;0,VLOOKUP($D46,Iscrizioni!$A$2:$M$2502,10,FALSE),"-")</f>
        <v>M-CadettI</v>
      </c>
      <c r="K46" s="27" t="str">
        <f t="shared" si="0"/>
        <v>ok</v>
      </c>
      <c r="L46" s="46" t="str">
        <f>IF($D46&gt;0,VLOOKUP($D46,Iscrizioni!$A$2:$M$2502,11,FALSE),"-")</f>
        <v>Giovanile</v>
      </c>
      <c r="M46" s="27">
        <f>IF($D46&gt;0,VLOOKUP($D46,Iscrizioni!$A$2:$N$2502,12,FALSE),"-")</f>
        <v>14</v>
      </c>
      <c r="N46" s="46" t="str">
        <f>IF($D46&gt;0,VLOOKUP($D46,Iscrizioni!$A$2:$M$2502,6,FALSE),"-")</f>
        <v>A130534</v>
      </c>
      <c r="O46" s="107" t="str">
        <f>IF($D46&gt;0,VLOOKUP($D46,Iscrizioni!$A$2:$M$2502,7,FALSE),"-")</f>
        <v>A.S.D. ATLETICA VENARIA REALE</v>
      </c>
      <c r="P46" s="46" t="str">
        <f>IF($D46&gt;0,VLOOKUP(LEFT($N46,1),Regione!$A$2:$C$21,2,FALSE),"-")</f>
        <v xml:space="preserve">PIEMONTE </v>
      </c>
      <c r="Q46" s="112" t="e">
        <f ca="1">IF($D46&gt;0,NormalizzaTempo("D",CELL("tipo",$E46),$E46),"-")</f>
        <v>#NAME?</v>
      </c>
      <c r="R46" s="27">
        <f>IF($D46&gt;0,VLOOKUP($D46,Iscrizioni!$A$2:$M$2502,13,FALSE),"-")</f>
        <v>2100</v>
      </c>
      <c r="S46" s="112" t="e">
        <f t="shared" ca="1" si="1"/>
        <v>#NAME?</v>
      </c>
      <c r="T46" s="112" t="e">
        <f ca="1">IF($D46&gt;0,SUMIFS($S$3:$S46,$X$3:$X46,1,$J$3:$J46,$J46),"-")</f>
        <v>#NAME?</v>
      </c>
      <c r="U46" s="112" t="e">
        <f t="shared" ca="1" si="2"/>
        <v>#NAME?</v>
      </c>
      <c r="V46" s="112" t="e">
        <f t="shared" ca="1" si="5"/>
        <v>#NAME?</v>
      </c>
      <c r="W46" s="27">
        <f>IF(LEN($C46)=0,IF($D46&gt;0,COUNTIFS($A$3:$A46,$A46),"-"),"Escluso")</f>
        <v>44</v>
      </c>
      <c r="X46" s="2">
        <f>IF(LEN($C46)=0,IF($D46&gt;0,COUNTIFS($J$3:$J46,$J46,$C$3:$C46,""),"-"),"Escluso")</f>
        <v>44</v>
      </c>
      <c r="Y46" s="127" t="e">
        <f t="shared" ca="1" si="3"/>
        <v>#NAME?</v>
      </c>
      <c r="Z46" s="2">
        <f>IF($D46&gt;0,COUNTIFS($O$3:$O46,$O46,$L$3:$L46,$L46,$I$3:$I46,$I46),"-")</f>
        <v>4</v>
      </c>
      <c r="AA46" s="27">
        <f>IF($D46&gt;0,IF(OR($Z46 &gt;1,$L46&lt;&gt;"Adulti"),0,VLOOKUP($P46,Regione!$B$2:$C$22,2,FALSE)),"-")</f>
        <v>0</v>
      </c>
      <c r="AB46" s="27">
        <f>IF($D46&gt;0,IF(COUNTIFS($O$3:$O46,$O46,$L$3:$L46,$L46,$I$3:$I46,$I46) &gt;1,0,SUMIFS($Y$3:$Y$2503,$L$3:$L$2503,$L46,$O$3:$O$2503,$O46,$I$3:$I$2503,$I46)),"-")</f>
        <v>0</v>
      </c>
      <c r="AC46" s="27">
        <f t="shared" si="4"/>
        <v>0</v>
      </c>
    </row>
    <row r="47" spans="1:29" s="57" customFormat="1" ht="15" customHeight="1">
      <c r="A47" s="13" t="s">
        <v>169</v>
      </c>
      <c r="B47" s="107" t="str">
        <f>IF(COUNTA($A47)&gt;0,VLOOKUP($A47,Corsa!$A$1:$F$43,2,FALSE),"-")</f>
        <v>Corsa A01</v>
      </c>
      <c r="C47" s="11"/>
      <c r="D47" s="13">
        <v>175</v>
      </c>
      <c r="E47" s="111"/>
      <c r="F47" s="46" t="str">
        <f>IF(COUNTA($A47)&gt;0,VLOOKUP($A47,Corsa!$A$1:$F$43,3,FALSE),"-")</f>
        <v>M-CadettI</v>
      </c>
      <c r="G47" s="28" t="str">
        <f>IF($D47&gt;0,VLOOKUP($D47,Iscrizioni!$A$2:$M$2502,9,FALSE),"-")</f>
        <v>VESCO LUCA</v>
      </c>
      <c r="H47" s="28">
        <f>IF($D47&gt;0,VLOOKUP($D47,Iscrizioni!$A$2:$M$2502,4,FALSE),"-")</f>
        <v>2003</v>
      </c>
      <c r="I47" s="27" t="str">
        <f>IF($D47&gt;0,VLOOKUP($D47,Iscrizioni!$A$2:$M$2502,5,FALSE),"-")</f>
        <v>M</v>
      </c>
      <c r="J47" s="27" t="str">
        <f>IF($D47&gt;0,VLOOKUP($D47,Iscrizioni!$A$2:$M$2502,10,FALSE),"-")</f>
        <v>M-CadettI</v>
      </c>
      <c r="K47" s="27" t="str">
        <f t="shared" si="0"/>
        <v>ok</v>
      </c>
      <c r="L47" s="46" t="str">
        <f>IF($D47&gt;0,VLOOKUP($D47,Iscrizioni!$A$2:$M$2502,11,FALSE),"-")</f>
        <v>Giovanile</v>
      </c>
      <c r="M47" s="27">
        <f>IF($D47&gt;0,VLOOKUP($D47,Iscrizioni!$A$2:$N$2502,12,FALSE),"-")</f>
        <v>14</v>
      </c>
      <c r="N47" s="46" t="str">
        <f>IF($D47&gt;0,VLOOKUP($D47,Iscrizioni!$A$2:$M$2502,6,FALSE),"-")</f>
        <v>A130534</v>
      </c>
      <c r="O47" s="107" t="str">
        <f>IF($D47&gt;0,VLOOKUP($D47,Iscrizioni!$A$2:$M$2502,7,FALSE),"-")</f>
        <v>A.S.D. ATLETICA VENARIA REALE</v>
      </c>
      <c r="P47" s="46" t="str">
        <f>IF($D47&gt;0,VLOOKUP(LEFT($N47,1),Regione!$A$2:$C$21,2,FALSE),"-")</f>
        <v xml:space="preserve">PIEMONTE </v>
      </c>
      <c r="Q47" s="112" t="e">
        <f ca="1">IF($D47&gt;0,NormalizzaTempo("D",CELL("tipo",$E47),$E47),"-")</f>
        <v>#NAME?</v>
      </c>
      <c r="R47" s="27">
        <f>IF($D47&gt;0,VLOOKUP($D47,Iscrizioni!$A$2:$M$2502,13,FALSE),"-")</f>
        <v>2100</v>
      </c>
      <c r="S47" s="112" t="e">
        <f t="shared" ca="1" si="1"/>
        <v>#NAME?</v>
      </c>
      <c r="T47" s="112" t="e">
        <f ca="1">IF($D47&gt;0,SUMIFS($S$3:$S47,$X$3:$X47,1,$J$3:$J47,$J47),"-")</f>
        <v>#NAME?</v>
      </c>
      <c r="U47" s="112" t="e">
        <f t="shared" ca="1" si="2"/>
        <v>#NAME?</v>
      </c>
      <c r="V47" s="112" t="e">
        <f t="shared" ca="1" si="5"/>
        <v>#NAME?</v>
      </c>
      <c r="W47" s="27">
        <f>IF(LEN($C47)=0,IF($D47&gt;0,COUNTIFS($A$3:$A47,$A47),"-"),"Escluso")</f>
        <v>45</v>
      </c>
      <c r="X47" s="2">
        <f>IF(LEN($C47)=0,IF($D47&gt;0,COUNTIFS($J$3:$J47,$J47,$C$3:$C47,""),"-"),"Escluso")</f>
        <v>45</v>
      </c>
      <c r="Y47" s="127" t="e">
        <f t="shared" ca="1" si="3"/>
        <v>#NAME?</v>
      </c>
      <c r="Z47" s="2">
        <f>IF($D47&gt;0,COUNTIFS($O$3:$O47,$O47,$L$3:$L47,$L47,$I$3:$I47,$I47),"-")</f>
        <v>5</v>
      </c>
      <c r="AA47" s="27">
        <f>IF($D47&gt;0,IF(OR($Z47 &gt;1,$L47&lt;&gt;"Adulti"),0,VLOOKUP($P47,Regione!$B$2:$C$22,2,FALSE)),"-")</f>
        <v>0</v>
      </c>
      <c r="AB47" s="27">
        <f>IF($D47&gt;0,IF(COUNTIFS($O$3:$O47,$O47,$L$3:$L47,$L47,$I$3:$I47,$I47) &gt;1,0,SUMIFS($Y$3:$Y$2503,$L$3:$L$2503,$L47,$O$3:$O$2503,$O47,$I$3:$I$2503,$I47)),"-")</f>
        <v>0</v>
      </c>
      <c r="AC47" s="27">
        <f t="shared" si="4"/>
        <v>0</v>
      </c>
    </row>
    <row r="48" spans="1:29" s="57" customFormat="1" ht="15" customHeight="1">
      <c r="A48" s="13" t="s">
        <v>169</v>
      </c>
      <c r="B48" s="107" t="str">
        <f>IF(COUNTA($A48)&gt;0,VLOOKUP($A48,Corsa!$A$1:$F$43,2,FALSE),"-")</f>
        <v>Corsa A01</v>
      </c>
      <c r="C48" s="11"/>
      <c r="D48" s="13">
        <v>35</v>
      </c>
      <c r="E48" s="111"/>
      <c r="F48" s="46" t="str">
        <f>IF(COUNTA($A48)&gt;0,VLOOKUP($A48,Corsa!$A$1:$F$43,3,FALSE),"-")</f>
        <v>M-CadettI</v>
      </c>
      <c r="G48" s="28" t="str">
        <f>IF($D48&gt;0,VLOOKUP($D48,Iscrizioni!$A$2:$M$2502,9,FALSE),"-")</f>
        <v>BIANCHI ELIA</v>
      </c>
      <c r="H48" s="28">
        <f>IF($D48&gt;0,VLOOKUP($D48,Iscrizioni!$A$2:$M$2502,4,FALSE),"-")</f>
        <v>2003</v>
      </c>
      <c r="I48" s="27" t="str">
        <f>IF($D48&gt;0,VLOOKUP($D48,Iscrizioni!$A$2:$M$2502,5,FALSE),"-")</f>
        <v>M</v>
      </c>
      <c r="J48" s="27" t="str">
        <f>IF($D48&gt;0,VLOOKUP($D48,Iscrizioni!$A$2:$M$2502,10,FALSE),"-")</f>
        <v>M-CadettI</v>
      </c>
      <c r="K48" s="27" t="str">
        <f t="shared" si="0"/>
        <v>ok</v>
      </c>
      <c r="L48" s="46" t="str">
        <f>IF($D48&gt;0,VLOOKUP($D48,Iscrizioni!$A$2:$M$2502,11,FALSE),"-")</f>
        <v>Giovanile</v>
      </c>
      <c r="M48" s="27">
        <f>IF($D48&gt;0,VLOOKUP($D48,Iscrizioni!$A$2:$N$2502,12,FALSE),"-")</f>
        <v>14</v>
      </c>
      <c r="N48" s="46" t="str">
        <f>IF($D48&gt;0,VLOOKUP($D48,Iscrizioni!$A$2:$M$2502,6,FALSE),"-")</f>
        <v>L021869</v>
      </c>
      <c r="O48" s="107" t="str">
        <f>IF($D48&gt;0,VLOOKUP($D48,Iscrizioni!$A$2:$M$2502,7,FALSE),"-")</f>
        <v>A.S.D. ATLETICA CALENZANO</v>
      </c>
      <c r="P48" s="46" t="str">
        <f>IF($D48&gt;0,VLOOKUP(LEFT($N48,1),Regione!$A$2:$C$21,2,FALSE),"-")</f>
        <v xml:space="preserve">TOSCANA </v>
      </c>
      <c r="Q48" s="112" t="e">
        <f ca="1">IF($D48&gt;0,NormalizzaTempo("D",CELL("tipo",$E48),$E48),"-")</f>
        <v>#NAME?</v>
      </c>
      <c r="R48" s="27">
        <f>IF($D48&gt;0,VLOOKUP($D48,Iscrizioni!$A$2:$M$2502,13,FALSE),"-")</f>
        <v>2100</v>
      </c>
      <c r="S48" s="112" t="e">
        <f t="shared" ca="1" si="1"/>
        <v>#NAME?</v>
      </c>
      <c r="T48" s="112" t="e">
        <f ca="1">IF($D48&gt;0,SUMIFS($S$3:$S48,$X$3:$X48,1,$J$3:$J48,$J48),"-")</f>
        <v>#NAME?</v>
      </c>
      <c r="U48" s="112" t="e">
        <f t="shared" ca="1" si="2"/>
        <v>#NAME?</v>
      </c>
      <c r="V48" s="112" t="e">
        <f t="shared" ca="1" si="5"/>
        <v>#NAME?</v>
      </c>
      <c r="W48" s="27">
        <f>IF(LEN($C48)=0,IF($D48&gt;0,COUNTIFS($A$3:$A48,$A48),"-"),"Escluso")</f>
        <v>46</v>
      </c>
      <c r="X48" s="2">
        <f>IF(LEN($C48)=0,IF($D48&gt;0,COUNTIFS($J$3:$J48,$J48,$C$3:$C48,""),"-"),"Escluso")</f>
        <v>46</v>
      </c>
      <c r="Y48" s="127" t="e">
        <f t="shared" ca="1" si="3"/>
        <v>#NAME?</v>
      </c>
      <c r="Z48" s="2">
        <f>IF($D48&gt;0,COUNTIFS($O$3:$O48,$O48,$L$3:$L48,$L48,$I$3:$I48,$I48),"-")</f>
        <v>8</v>
      </c>
      <c r="AA48" s="27">
        <f>IF($D48&gt;0,IF(OR($Z48 &gt;1,$L48&lt;&gt;"Adulti"),0,VLOOKUP($P48,Regione!$B$2:$C$22,2,FALSE)),"-")</f>
        <v>0</v>
      </c>
      <c r="AB48" s="27">
        <f>IF($D48&gt;0,IF(COUNTIFS($O$3:$O48,$O48,$L$3:$L48,$L48,$I$3:$I48,$I48) &gt;1,0,SUMIFS($Y$3:$Y$2503,$L$3:$L$2503,$L48,$O$3:$O$2503,$O48,$I$3:$I$2503,$I48)),"-")</f>
        <v>0</v>
      </c>
      <c r="AC48" s="27">
        <f t="shared" si="4"/>
        <v>0</v>
      </c>
    </row>
    <row r="49" spans="1:29" s="57" customFormat="1" ht="15" customHeight="1">
      <c r="A49" s="13" t="s">
        <v>169</v>
      </c>
      <c r="B49" s="107" t="str">
        <f>IF(COUNTA($A49)&gt;0,VLOOKUP($A49,Corsa!$A$1:$F$43,2,FALSE),"-")</f>
        <v>Corsa A01</v>
      </c>
      <c r="C49" s="11"/>
      <c r="D49" s="13">
        <v>791</v>
      </c>
      <c r="E49" s="111"/>
      <c r="F49" s="46" t="str">
        <f>IF(COUNTA($A49)&gt;0,VLOOKUP($A49,Corsa!$A$1:$F$43,3,FALSE),"-")</f>
        <v>M-CadettI</v>
      </c>
      <c r="G49" s="28" t="str">
        <f>IF($D49&gt;0,VLOOKUP($D49,Iscrizioni!$A$2:$M$2502,9,FALSE),"-")</f>
        <v>POGGI ANTONIO</v>
      </c>
      <c r="H49" s="28">
        <f>IF($D49&gt;0,VLOOKUP($D49,Iscrizioni!$A$2:$M$2502,4,FALSE),"-")</f>
        <v>2003</v>
      </c>
      <c r="I49" s="27" t="str">
        <f>IF($D49&gt;0,VLOOKUP($D49,Iscrizioni!$A$2:$M$2502,5,FALSE),"-")</f>
        <v>M</v>
      </c>
      <c r="J49" s="27" t="str">
        <f>IF($D49&gt;0,VLOOKUP($D49,Iscrizioni!$A$2:$M$2502,10,FALSE),"-")</f>
        <v>M-CadettI</v>
      </c>
      <c r="K49" s="27" t="str">
        <f t="shared" si="0"/>
        <v>ok</v>
      </c>
      <c r="L49" s="46" t="str">
        <f>IF($D49&gt;0,VLOOKUP($D49,Iscrizioni!$A$2:$M$2502,11,FALSE),"-")</f>
        <v>Giovanile</v>
      </c>
      <c r="M49" s="27">
        <f>IF($D49&gt;0,VLOOKUP($D49,Iscrizioni!$A$2:$N$2502,12,FALSE),"-")</f>
        <v>14</v>
      </c>
      <c r="N49" s="46" t="str">
        <f>IF($D49&gt;0,VLOOKUP($D49,Iscrizioni!$A$2:$M$2502,6,FALSE),"-")</f>
        <v>H011973</v>
      </c>
      <c r="O49" s="107" t="str">
        <f>IF($D49&gt;0,VLOOKUP($D49,Iscrizioni!$A$2:$M$2502,7,FALSE),"-")</f>
        <v>POL. MOLINELLA A.D</v>
      </c>
      <c r="P49" s="46" t="str">
        <f>IF($D49&gt;0,VLOOKUP(LEFT($N49,1),Regione!$A$2:$C$21,2,FALSE),"-")</f>
        <v xml:space="preserve">EMILIA ROMAGNA </v>
      </c>
      <c r="Q49" s="112" t="e">
        <f ca="1">IF($D49&gt;0,NormalizzaTempo("D",CELL("tipo",$E49),$E49),"-")</f>
        <v>#NAME?</v>
      </c>
      <c r="R49" s="27">
        <f>IF($D49&gt;0,VLOOKUP($D49,Iscrizioni!$A$2:$M$2502,13,FALSE),"-")</f>
        <v>2100</v>
      </c>
      <c r="S49" s="112" t="e">
        <f t="shared" ca="1" si="1"/>
        <v>#NAME?</v>
      </c>
      <c r="T49" s="112" t="e">
        <f ca="1">IF($D49&gt;0,SUMIFS($S$3:$S49,$X$3:$X49,1,$J$3:$J49,$J49),"-")</f>
        <v>#NAME?</v>
      </c>
      <c r="U49" s="112" t="e">
        <f t="shared" ca="1" si="2"/>
        <v>#NAME?</v>
      </c>
      <c r="V49" s="112" t="e">
        <f t="shared" ca="1" si="5"/>
        <v>#NAME?</v>
      </c>
      <c r="W49" s="27">
        <f>IF(LEN($C49)=0,IF($D49&gt;0,COUNTIFS($A$3:$A49,$A49),"-"),"Escluso")</f>
        <v>47</v>
      </c>
      <c r="X49" s="2">
        <f>IF(LEN($C49)=0,IF($D49&gt;0,COUNTIFS($J$3:$J49,$J49,$C$3:$C49,""),"-"),"Escluso")</f>
        <v>47</v>
      </c>
      <c r="Y49" s="127" t="e">
        <f t="shared" ca="1" si="3"/>
        <v>#NAME?</v>
      </c>
      <c r="Z49" s="2">
        <f>IF($D49&gt;0,COUNTIFS($O$3:$O49,$O49,$L$3:$L49,$L49,$I$3:$I49,$I49),"-")</f>
        <v>4</v>
      </c>
      <c r="AA49" s="27">
        <f>IF($D49&gt;0,IF(OR($Z49 &gt;1,$L49&lt;&gt;"Adulti"),0,VLOOKUP($P49,Regione!$B$2:$C$22,2,FALSE)),"-")</f>
        <v>0</v>
      </c>
      <c r="AB49" s="27">
        <f>IF($D49&gt;0,IF(COUNTIFS($O$3:$O49,$O49,$L$3:$L49,$L49,$I$3:$I49,$I49) &gt;1,0,SUMIFS($Y$3:$Y$2503,$L$3:$L$2503,$L49,$O$3:$O$2503,$O49,$I$3:$I$2503,$I49)),"-")</f>
        <v>0</v>
      </c>
      <c r="AC49" s="27">
        <f t="shared" si="4"/>
        <v>0</v>
      </c>
    </row>
    <row r="50" spans="1:29" s="57" customFormat="1" ht="15" customHeight="1">
      <c r="A50" s="13" t="s">
        <v>169</v>
      </c>
      <c r="B50" s="107" t="str">
        <f>IF(COUNTA($A50)&gt;0,VLOOKUP($A50,Corsa!$A$1:$F$43,2,FALSE),"-")</f>
        <v>Corsa A01</v>
      </c>
      <c r="C50" s="11"/>
      <c r="D50" s="13">
        <v>84</v>
      </c>
      <c r="E50" s="111"/>
      <c r="F50" s="46" t="str">
        <f>IF(COUNTA($A50)&gt;0,VLOOKUP($A50,Corsa!$A$1:$F$43,3,FALSE),"-")</f>
        <v>M-CadettI</v>
      </c>
      <c r="G50" s="28" t="str">
        <f>IF($D50&gt;0,VLOOKUP($D50,Iscrizioni!$A$2:$M$2502,9,FALSE),"-")</f>
        <v>MANZINI SIMONE</v>
      </c>
      <c r="H50" s="28">
        <f>IF($D50&gt;0,VLOOKUP($D50,Iscrizioni!$A$2:$M$2502,4,FALSE),"-")</f>
        <v>2003</v>
      </c>
      <c r="I50" s="27" t="str">
        <f>IF($D50&gt;0,VLOOKUP($D50,Iscrizioni!$A$2:$M$2502,5,FALSE),"-")</f>
        <v>M</v>
      </c>
      <c r="J50" s="27" t="str">
        <f>IF($D50&gt;0,VLOOKUP($D50,Iscrizioni!$A$2:$M$2502,10,FALSE),"-")</f>
        <v>M-CadettI</v>
      </c>
      <c r="K50" s="27" t="str">
        <f t="shared" si="0"/>
        <v>ok</v>
      </c>
      <c r="L50" s="46" t="str">
        <f>IF($D50&gt;0,VLOOKUP($D50,Iscrizioni!$A$2:$M$2502,11,FALSE),"-")</f>
        <v>Giovanile</v>
      </c>
      <c r="M50" s="27">
        <f>IF($D50&gt;0,VLOOKUP($D50,Iscrizioni!$A$2:$N$2502,12,FALSE),"-")</f>
        <v>14</v>
      </c>
      <c r="N50" s="46" t="str">
        <f>IF($D50&gt;0,VLOOKUP($D50,Iscrizioni!$A$2:$M$2502,6,FALSE),"-")</f>
        <v>L021869</v>
      </c>
      <c r="O50" s="107" t="str">
        <f>IF($D50&gt;0,VLOOKUP($D50,Iscrizioni!$A$2:$M$2502,7,FALSE),"-")</f>
        <v>A.S.D. ATLETICA CALENZANO</v>
      </c>
      <c r="P50" s="46" t="str">
        <f>IF($D50&gt;0,VLOOKUP(LEFT($N50,1),Regione!$A$2:$C$21,2,FALSE),"-")</f>
        <v xml:space="preserve">TOSCANA </v>
      </c>
      <c r="Q50" s="112" t="e">
        <f ca="1">IF($D50&gt;0,NormalizzaTempo("D",CELL("tipo",$E50),$E50),"-")</f>
        <v>#NAME?</v>
      </c>
      <c r="R50" s="27">
        <f>IF($D50&gt;0,VLOOKUP($D50,Iscrizioni!$A$2:$M$2502,13,FALSE),"-")</f>
        <v>2100</v>
      </c>
      <c r="S50" s="112" t="e">
        <f t="shared" ca="1" si="1"/>
        <v>#NAME?</v>
      </c>
      <c r="T50" s="112" t="e">
        <f ca="1">IF($D50&gt;0,SUMIFS($S$3:$S50,$X$3:$X50,1,$J$3:$J50,$J50),"-")</f>
        <v>#NAME?</v>
      </c>
      <c r="U50" s="112" t="e">
        <f t="shared" ca="1" si="2"/>
        <v>#NAME?</v>
      </c>
      <c r="V50" s="112" t="e">
        <f t="shared" ca="1" si="5"/>
        <v>#NAME?</v>
      </c>
      <c r="W50" s="27">
        <f>IF(LEN($C50)=0,IF($D50&gt;0,COUNTIFS($A$3:$A50,$A50),"-"),"Escluso")</f>
        <v>48</v>
      </c>
      <c r="X50" s="2">
        <f>IF(LEN($C50)=0,IF($D50&gt;0,COUNTIFS($J$3:$J50,$J50,$C$3:$C50,""),"-"),"Escluso")</f>
        <v>48</v>
      </c>
      <c r="Y50" s="127" t="e">
        <f t="shared" ca="1" si="3"/>
        <v>#NAME?</v>
      </c>
      <c r="Z50" s="2">
        <f>IF($D50&gt;0,COUNTIFS($O$3:$O50,$O50,$L$3:$L50,$L50,$I$3:$I50,$I50),"-")</f>
        <v>9</v>
      </c>
      <c r="AA50" s="27">
        <f>IF($D50&gt;0,IF(OR($Z50 &gt;1,$L50&lt;&gt;"Adulti"),0,VLOOKUP($P50,Regione!$B$2:$C$22,2,FALSE)),"-")</f>
        <v>0</v>
      </c>
      <c r="AB50" s="27">
        <f>IF($D50&gt;0,IF(COUNTIFS($O$3:$O50,$O50,$L$3:$L50,$L50,$I$3:$I50,$I50) &gt;1,0,SUMIFS($Y$3:$Y$2503,$L$3:$L$2503,$L50,$O$3:$O$2503,$O50,$I$3:$I$2503,$I50)),"-")</f>
        <v>0</v>
      </c>
      <c r="AC50" s="27">
        <f t="shared" si="4"/>
        <v>0</v>
      </c>
    </row>
    <row r="51" spans="1:29" s="57" customFormat="1" ht="15" customHeight="1">
      <c r="A51" s="13" t="s">
        <v>169</v>
      </c>
      <c r="B51" s="107" t="str">
        <f>IF(COUNTA($A51)&gt;0,VLOOKUP($A51,Corsa!$A$1:$F$43,2,FALSE),"-")</f>
        <v>Corsa A01</v>
      </c>
      <c r="C51" s="11"/>
      <c r="D51" s="13">
        <v>903</v>
      </c>
      <c r="E51" s="111"/>
      <c r="F51" s="46" t="str">
        <f>IF(COUNTA($A51)&gt;0,VLOOKUP($A51,Corsa!$A$1:$F$43,3,FALSE),"-")</f>
        <v>M-CadettI</v>
      </c>
      <c r="G51" s="28" t="str">
        <f>IF($D51&gt;0,VLOOKUP($D51,Iscrizioni!$A$2:$M$2502,9,FALSE),"-")</f>
        <v>BUCCI MIRCO</v>
      </c>
      <c r="H51" s="28">
        <f>IF($D51&gt;0,VLOOKUP($D51,Iscrizioni!$A$2:$M$2502,4,FALSE),"-")</f>
        <v>2002</v>
      </c>
      <c r="I51" s="27" t="str">
        <f>IF($D51&gt;0,VLOOKUP($D51,Iscrizioni!$A$2:$M$2502,5,FALSE),"-")</f>
        <v>M</v>
      </c>
      <c r="J51" s="27" t="str">
        <f>IF($D51&gt;0,VLOOKUP($D51,Iscrizioni!$A$2:$M$2502,10,FALSE),"-")</f>
        <v>M-CadettI</v>
      </c>
      <c r="K51" s="27" t="str">
        <f t="shared" si="0"/>
        <v>ok</v>
      </c>
      <c r="L51" s="46" t="str">
        <f>IF($D51&gt;0,VLOOKUP($D51,Iscrizioni!$A$2:$M$2502,11,FALSE),"-")</f>
        <v>Giovanile</v>
      </c>
      <c r="M51" s="27">
        <f>IF($D51&gt;0,VLOOKUP($D51,Iscrizioni!$A$2:$N$2502,12,FALSE),"-")</f>
        <v>14</v>
      </c>
      <c r="N51" s="46" t="str">
        <f>IF($D51&gt;0,VLOOKUP($D51,Iscrizioni!$A$2:$M$2502,6,FALSE),"-")</f>
        <v>H080875</v>
      </c>
      <c r="O51" s="107" t="str">
        <f>IF($D51&gt;0,VLOOKUP($D51,Iscrizioni!$A$2:$M$2502,7,FALSE),"-")</f>
        <v>ROAD RUNNERS CLUB POVIGLIO ASD</v>
      </c>
      <c r="P51" s="46" t="str">
        <f>IF($D51&gt;0,VLOOKUP(LEFT($N51,1),Regione!$A$2:$C$21,2,FALSE),"-")</f>
        <v xml:space="preserve">EMILIA ROMAGNA </v>
      </c>
      <c r="Q51" s="112" t="e">
        <f ca="1">IF($D51&gt;0,NormalizzaTempo("D",CELL("tipo",$E51),$E51),"-")</f>
        <v>#NAME?</v>
      </c>
      <c r="R51" s="27">
        <f>IF($D51&gt;0,VLOOKUP($D51,Iscrizioni!$A$2:$M$2502,13,FALSE),"-")</f>
        <v>2100</v>
      </c>
      <c r="S51" s="112" t="e">
        <f t="shared" ca="1" si="1"/>
        <v>#NAME?</v>
      </c>
      <c r="T51" s="112" t="e">
        <f ca="1">IF($D51&gt;0,SUMIFS($S$3:$S51,$X$3:$X51,1,$J$3:$J51,$J51),"-")</f>
        <v>#NAME?</v>
      </c>
      <c r="U51" s="112" t="e">
        <f t="shared" ca="1" si="2"/>
        <v>#NAME?</v>
      </c>
      <c r="V51" s="112" t="e">
        <f t="shared" ca="1" si="5"/>
        <v>#NAME?</v>
      </c>
      <c r="W51" s="27">
        <f>IF(LEN($C51)=0,IF($D51&gt;0,COUNTIFS($A$3:$A51,$A51),"-"),"Escluso")</f>
        <v>49</v>
      </c>
      <c r="X51" s="2">
        <f>IF(LEN($C51)=0,IF($D51&gt;0,COUNTIFS($J$3:$J51,$J51,$C$3:$C51,""),"-"),"Escluso")</f>
        <v>49</v>
      </c>
      <c r="Y51" s="127" t="e">
        <f t="shared" ca="1" si="3"/>
        <v>#NAME?</v>
      </c>
      <c r="Z51" s="2">
        <f>IF($D51&gt;0,COUNTIFS($O$3:$O51,$O51,$L$3:$L51,$L51,$I$3:$I51,$I51),"-")</f>
        <v>1</v>
      </c>
      <c r="AA51" s="27">
        <f>IF($D51&gt;0,IF(OR($Z51 &gt;1,$L51&lt;&gt;"Adulti"),0,VLOOKUP($P51,Regione!$B$2:$C$22,2,FALSE)),"-")</f>
        <v>0</v>
      </c>
      <c r="AB51" s="27" t="e">
        <f ca="1">IF($D51&gt;0,IF(COUNTIFS($O$3:$O51,$O51,$L$3:$L51,$L51,$I$3:$I51,$I51) &gt;1,0,SUMIFS($Y$3:$Y$2503,$L$3:$L$2503,$L51,$O$3:$O$2503,$O51,$I$3:$I$2503,$I51)),"-")</f>
        <v>#NAME?</v>
      </c>
      <c r="AC51" s="27" t="e">
        <f t="shared" ca="1" si="4"/>
        <v>#NAME?</v>
      </c>
    </row>
    <row r="52" spans="1:29" s="57" customFormat="1" ht="15" customHeight="1">
      <c r="A52" s="13" t="s">
        <v>169</v>
      </c>
      <c r="B52" s="107" t="str">
        <f>IF(COUNTA($A52)&gt;0,VLOOKUP($A52,Corsa!$A$1:$F$43,2,FALSE),"-")</f>
        <v>Corsa A01</v>
      </c>
      <c r="C52" s="11"/>
      <c r="D52" s="13">
        <v>109</v>
      </c>
      <c r="E52" s="111"/>
      <c r="F52" s="46" t="str">
        <f>IF(COUNTA($A52)&gt;0,VLOOKUP($A52,Corsa!$A$1:$F$43,3,FALSE),"-")</f>
        <v>M-CadettI</v>
      </c>
      <c r="G52" s="28" t="str">
        <f>IF($D52&gt;0,VLOOKUP($D52,Iscrizioni!$A$2:$M$2502,9,FALSE),"-")</f>
        <v>SESTAIONI ALESSIO</v>
      </c>
      <c r="H52" s="28">
        <f>IF($D52&gt;0,VLOOKUP($D52,Iscrizioni!$A$2:$M$2502,4,FALSE),"-")</f>
        <v>2003</v>
      </c>
      <c r="I52" s="27" t="str">
        <f>IF($D52&gt;0,VLOOKUP($D52,Iscrizioni!$A$2:$M$2502,5,FALSE),"-")</f>
        <v>M</v>
      </c>
      <c r="J52" s="27" t="str">
        <f>IF($D52&gt;0,VLOOKUP($D52,Iscrizioni!$A$2:$M$2502,10,FALSE),"-")</f>
        <v>M-CadettI</v>
      </c>
      <c r="K52" s="27" t="str">
        <f t="shared" si="0"/>
        <v>ok</v>
      </c>
      <c r="L52" s="46" t="str">
        <f>IF($D52&gt;0,VLOOKUP($D52,Iscrizioni!$A$2:$M$2502,11,FALSE),"-")</f>
        <v>Giovanile</v>
      </c>
      <c r="M52" s="27">
        <f>IF($D52&gt;0,VLOOKUP($D52,Iscrizioni!$A$2:$N$2502,12,FALSE),"-")</f>
        <v>14</v>
      </c>
      <c r="N52" s="46" t="str">
        <f>IF($D52&gt;0,VLOOKUP($D52,Iscrizioni!$A$2:$M$2502,6,FALSE),"-")</f>
        <v>L021869</v>
      </c>
      <c r="O52" s="107" t="str">
        <f>IF($D52&gt;0,VLOOKUP($D52,Iscrizioni!$A$2:$M$2502,7,FALSE),"-")</f>
        <v>A.S.D. ATLETICA CALENZANO</v>
      </c>
      <c r="P52" s="46" t="str">
        <f>IF($D52&gt;0,VLOOKUP(LEFT($N52,1),Regione!$A$2:$C$21,2,FALSE),"-")</f>
        <v xml:space="preserve">TOSCANA </v>
      </c>
      <c r="Q52" s="112" t="e">
        <f ca="1">IF($D52&gt;0,NormalizzaTempo("D",CELL("tipo",$E52),$E52),"-")</f>
        <v>#NAME?</v>
      </c>
      <c r="R52" s="27">
        <f>IF($D52&gt;0,VLOOKUP($D52,Iscrizioni!$A$2:$M$2502,13,FALSE),"-")</f>
        <v>2100</v>
      </c>
      <c r="S52" s="112" t="e">
        <f t="shared" ca="1" si="1"/>
        <v>#NAME?</v>
      </c>
      <c r="T52" s="112" t="e">
        <f ca="1">IF($D52&gt;0,SUMIFS($S$3:$S52,$X$3:$X52,1,$J$3:$J52,$J52),"-")</f>
        <v>#NAME?</v>
      </c>
      <c r="U52" s="112" t="e">
        <f t="shared" ca="1" si="2"/>
        <v>#NAME?</v>
      </c>
      <c r="V52" s="112" t="e">
        <f t="shared" ca="1" si="5"/>
        <v>#NAME?</v>
      </c>
      <c r="W52" s="27">
        <f>IF(LEN($C52)=0,IF($D52&gt;0,COUNTIFS($A$3:$A52,$A52),"-"),"Escluso")</f>
        <v>50</v>
      </c>
      <c r="X52" s="2">
        <f>IF(LEN($C52)=0,IF($D52&gt;0,COUNTIFS($J$3:$J52,$J52,$C$3:$C52,""),"-"),"Escluso")</f>
        <v>50</v>
      </c>
      <c r="Y52" s="127" t="e">
        <f t="shared" ca="1" si="3"/>
        <v>#NAME?</v>
      </c>
      <c r="Z52" s="2">
        <f>IF($D52&gt;0,COUNTIFS($O$3:$O52,$O52,$L$3:$L52,$L52,$I$3:$I52,$I52),"-")</f>
        <v>10</v>
      </c>
      <c r="AA52" s="27">
        <f>IF($D52&gt;0,IF(OR($Z52 &gt;1,$L52&lt;&gt;"Adulti"),0,VLOOKUP($P52,Regione!$B$2:$C$22,2,FALSE)),"-")</f>
        <v>0</v>
      </c>
      <c r="AB52" s="27">
        <f>IF($D52&gt;0,IF(COUNTIFS($O$3:$O52,$O52,$L$3:$L52,$L52,$I$3:$I52,$I52) &gt;1,0,SUMIFS($Y$3:$Y$2503,$L$3:$L$2503,$L52,$O$3:$O$2503,$O52,$I$3:$I$2503,$I52)),"-")</f>
        <v>0</v>
      </c>
      <c r="AC52" s="27">
        <f t="shared" si="4"/>
        <v>0</v>
      </c>
    </row>
    <row r="53" spans="1:29" s="57" customFormat="1" ht="15" customHeight="1">
      <c r="A53" s="13" t="s">
        <v>182</v>
      </c>
      <c r="B53" s="107" t="str">
        <f>IF(COUNTA($A53)&gt;0,VLOOKUP($A53,Corsa!$A$1:$F$43,2,FALSE),"-")</f>
        <v>Corsa B01</v>
      </c>
      <c r="C53" s="11"/>
      <c r="D53" s="13">
        <v>501</v>
      </c>
      <c r="E53" s="111"/>
      <c r="F53" s="46" t="str">
        <f>IF(COUNTA($A53)&gt;0,VLOOKUP($A53,Corsa!$A$1:$F$43,3,FALSE),"-")</f>
        <v>M-AllievI + F-Allieve</v>
      </c>
      <c r="G53" s="28" t="str">
        <f>IF($D53&gt;0,VLOOKUP($D53,Iscrizioni!$A$2:$M$2502,9,FALSE),"-")</f>
        <v>BERRETTI BRYAN</v>
      </c>
      <c r="H53" s="28">
        <f>IF($D53&gt;0,VLOOKUP($D53,Iscrizioni!$A$2:$M$2502,4,FALSE),"-")</f>
        <v>2001</v>
      </c>
      <c r="I53" s="27" t="str">
        <f>IF($D53&gt;0,VLOOKUP($D53,Iscrizioni!$A$2:$M$2502,5,FALSE),"-")</f>
        <v>M</v>
      </c>
      <c r="J53" s="27" t="str">
        <f>IF($D53&gt;0,VLOOKUP($D53,Iscrizioni!$A$2:$M$2502,10,FALSE),"-")</f>
        <v>M-AllievI</v>
      </c>
      <c r="K53" s="27" t="str">
        <f t="shared" si="0"/>
        <v>ok</v>
      </c>
      <c r="L53" s="46" t="str">
        <f>IF($D53&gt;0,VLOOKUP($D53,Iscrizioni!$A$2:$M$2502,11,FALSE),"-")</f>
        <v>Giovanile</v>
      </c>
      <c r="M53" s="27">
        <f>IF($D53&gt;0,VLOOKUP($D53,Iscrizioni!$A$2:$N$2502,12,FALSE),"-")</f>
        <v>16</v>
      </c>
      <c r="N53" s="46" t="str">
        <f>IF($D53&gt;0,VLOOKUP($D53,Iscrizioni!$A$2:$M$2502,6,FALSE),"-")</f>
        <v>H040265</v>
      </c>
      <c r="O53" s="107" t="str">
        <f>IF($D53&gt;0,VLOOKUP($D53,Iscrizioni!$A$2:$M$2502,7,FALSE),"-")</f>
        <v>ATLETICA MDS PANARIAGROUP ASD</v>
      </c>
      <c r="P53" s="46" t="str">
        <f>IF($D53&gt;0,VLOOKUP(LEFT($N53,1),Regione!$A$2:$C$21,2,FALSE),"-")</f>
        <v xml:space="preserve">EMILIA ROMAGNA </v>
      </c>
      <c r="Q53" s="112" t="e">
        <f ca="1">IF($D53&gt;0,NormalizzaTempo("D",CELL("tipo",$E53),$E53),"-")</f>
        <v>#NAME?</v>
      </c>
      <c r="R53" s="27">
        <f>IF($D53&gt;0,VLOOKUP($D53,Iscrizioni!$A$2:$M$2502,13,FALSE),"-")</f>
        <v>2500</v>
      </c>
      <c r="S53" s="112" t="e">
        <f t="shared" ca="1" si="1"/>
        <v>#NAME?</v>
      </c>
      <c r="T53" s="112" t="e">
        <f ca="1">IF($D53&gt;0,SUMIFS($S$3:$S53,$X$3:$X53,1,$J$3:$J53,$J53),"-")</f>
        <v>#NAME?</v>
      </c>
      <c r="U53" s="112" t="e">
        <f t="shared" ca="1" si="2"/>
        <v>#NAME?</v>
      </c>
      <c r="V53" s="112" t="e">
        <f t="shared" ca="1" si="5"/>
        <v>#NAME?</v>
      </c>
      <c r="W53" s="27">
        <f>IF(LEN($C53)=0,IF($D53&gt;0,COUNTIFS($A$3:$A53,$A53),"-"),"Escluso")</f>
        <v>1</v>
      </c>
      <c r="X53" s="2">
        <f>IF(LEN($C53)=0,IF($D53&gt;0,COUNTIFS($J$3:$J53,$J53,$C$3:$C53,""),"-"),"Escluso")</f>
        <v>1</v>
      </c>
      <c r="Y53" s="127" t="e">
        <f t="shared" ca="1" si="3"/>
        <v>#NAME?</v>
      </c>
      <c r="Z53" s="2">
        <f>IF($D53&gt;0,COUNTIFS($O$3:$O53,$O53,$L$3:$L53,$L53,$I$3:$I53,$I53),"-")</f>
        <v>2</v>
      </c>
      <c r="AA53" s="27">
        <f>IF($D53&gt;0,IF(OR($Z53 &gt;1,$L53&lt;&gt;"Adulti"),0,VLOOKUP($P53,Regione!$B$2:$C$22,2,FALSE)),"-")</f>
        <v>0</v>
      </c>
      <c r="AB53" s="27">
        <f>IF($D53&gt;0,IF(COUNTIFS($O$3:$O53,$O53,$L$3:$L53,$L53,$I$3:$I53,$I53) &gt;1,0,SUMIFS($Y$3:$Y$2503,$L$3:$L$2503,$L53,$O$3:$O$2503,$O53,$I$3:$I$2503,$I53)),"-")</f>
        <v>0</v>
      </c>
      <c r="AC53" s="27">
        <f t="shared" si="4"/>
        <v>0</v>
      </c>
    </row>
    <row r="54" spans="1:29" s="57" customFormat="1" ht="15" customHeight="1">
      <c r="A54" s="13" t="s">
        <v>182</v>
      </c>
      <c r="B54" s="107" t="str">
        <f>IF(COUNTA($A54)&gt;0,VLOOKUP($A54,Corsa!$A$1:$F$43,2,FALSE),"-")</f>
        <v>Corsa B01</v>
      </c>
      <c r="C54" s="11"/>
      <c r="D54" s="13">
        <v>469</v>
      </c>
      <c r="E54" s="111"/>
      <c r="F54" s="46" t="str">
        <f>IF(COUNTA($A54)&gt;0,VLOOKUP($A54,Corsa!$A$1:$F$43,3,FALSE),"-")</f>
        <v>M-AllievI + F-Allieve</v>
      </c>
      <c r="G54" s="28" t="str">
        <f>IF($D54&gt;0,VLOOKUP($D54,Iscrizioni!$A$2:$M$2502,9,FALSE),"-")</f>
        <v>TRAORE' MAHAMMADOU</v>
      </c>
      <c r="H54" s="28">
        <f>IF($D54&gt;0,VLOOKUP($D54,Iscrizioni!$A$2:$M$2502,4,FALSE),"-")</f>
        <v>2001</v>
      </c>
      <c r="I54" s="27" t="str">
        <f>IF($D54&gt;0,VLOOKUP($D54,Iscrizioni!$A$2:$M$2502,5,FALSE),"-")</f>
        <v>M</v>
      </c>
      <c r="J54" s="27" t="str">
        <f>IF($D54&gt;0,VLOOKUP($D54,Iscrizioni!$A$2:$M$2502,10,FALSE),"-")</f>
        <v>M-AllievI</v>
      </c>
      <c r="K54" s="27" t="str">
        <f t="shared" si="0"/>
        <v>ok</v>
      </c>
      <c r="L54" s="46" t="str">
        <f>IF($D54&gt;0,VLOOKUP($D54,Iscrizioni!$A$2:$M$2502,11,FALSE),"-")</f>
        <v>Giovanile</v>
      </c>
      <c r="M54" s="27">
        <f>IF($D54&gt;0,VLOOKUP($D54,Iscrizioni!$A$2:$N$2502,12,FALSE),"-")</f>
        <v>16</v>
      </c>
      <c r="N54" s="46" t="str">
        <f>IF($D54&gt;0,VLOOKUP($D54,Iscrizioni!$A$2:$M$2502,6,FALSE),"-")</f>
        <v>H080682</v>
      </c>
      <c r="O54" s="107" t="str">
        <f>IF($D54&gt;0,VLOOKUP($D54,Iscrizioni!$A$2:$M$2502,7,FALSE),"-")</f>
        <v>ATLETICA CASTELNOVO MONTI</v>
      </c>
      <c r="P54" s="46" t="str">
        <f>IF($D54&gt;0,VLOOKUP(LEFT($N54,1),Regione!$A$2:$C$21,2,FALSE),"-")</f>
        <v xml:space="preserve">EMILIA ROMAGNA </v>
      </c>
      <c r="Q54" s="112" t="e">
        <f ca="1">IF($D54&gt;0,NormalizzaTempo("D",CELL("tipo",$E54),$E54),"-")</f>
        <v>#NAME?</v>
      </c>
      <c r="R54" s="27">
        <f>IF($D54&gt;0,VLOOKUP($D54,Iscrizioni!$A$2:$M$2502,13,FALSE),"-")</f>
        <v>2500</v>
      </c>
      <c r="S54" s="112" t="e">
        <f t="shared" ca="1" si="1"/>
        <v>#NAME?</v>
      </c>
      <c r="T54" s="112" t="e">
        <f ca="1">IF($D54&gt;0,SUMIFS($S$3:$S54,$X$3:$X54,1,$J$3:$J54,$J54),"-")</f>
        <v>#NAME?</v>
      </c>
      <c r="U54" s="112" t="e">
        <f t="shared" ca="1" si="2"/>
        <v>#NAME?</v>
      </c>
      <c r="V54" s="112" t="e">
        <f t="shared" ca="1" si="5"/>
        <v>#NAME?</v>
      </c>
      <c r="W54" s="27">
        <f>IF(LEN($C54)=0,IF($D54&gt;0,COUNTIFS($A$3:$A54,$A54),"-"),"Escluso")</f>
        <v>2</v>
      </c>
      <c r="X54" s="2">
        <f>IF(LEN($C54)=0,IF($D54&gt;0,COUNTIFS($J$3:$J54,$J54,$C$3:$C54,""),"-"),"Escluso")</f>
        <v>2</v>
      </c>
      <c r="Y54" s="127" t="e">
        <f t="shared" ca="1" si="3"/>
        <v>#NAME?</v>
      </c>
      <c r="Z54" s="2">
        <f>IF($D54&gt;0,COUNTIFS($O$3:$O54,$O54,$L$3:$L54,$L54,$I$3:$I54,$I54),"-")</f>
        <v>1</v>
      </c>
      <c r="AA54" s="27">
        <f>IF($D54&gt;0,IF(OR($Z54 &gt;1,$L54&lt;&gt;"Adulti"),0,VLOOKUP($P54,Regione!$B$2:$C$22,2,FALSE)),"-")</f>
        <v>0</v>
      </c>
      <c r="AB54" s="27" t="e">
        <f ca="1">IF($D54&gt;0,IF(COUNTIFS($O$3:$O54,$O54,$L$3:$L54,$L54,$I$3:$I54,$I54) &gt;1,0,SUMIFS($Y$3:$Y$2503,$L$3:$L$2503,$L54,$O$3:$O$2503,$O54,$I$3:$I$2503,$I54)),"-")</f>
        <v>#NAME?</v>
      </c>
      <c r="AC54" s="27" t="e">
        <f t="shared" ca="1" si="4"/>
        <v>#NAME?</v>
      </c>
    </row>
    <row r="55" spans="1:29" s="57" customFormat="1" ht="15" customHeight="1">
      <c r="A55" s="13" t="s">
        <v>182</v>
      </c>
      <c r="B55" s="107" t="str">
        <f>IF(COUNTA($A55)&gt;0,VLOOKUP($A55,Corsa!$A$1:$F$43,2,FALSE),"-")</f>
        <v>Corsa B01</v>
      </c>
      <c r="C55" s="11"/>
      <c r="D55" s="13">
        <v>854</v>
      </c>
      <c r="E55" s="111"/>
      <c r="F55" s="46" t="str">
        <f>IF(COUNTA($A55)&gt;0,VLOOKUP($A55,Corsa!$A$1:$F$43,3,FALSE),"-")</f>
        <v>M-AllievI + F-Allieve</v>
      </c>
      <c r="G55" s="28" t="str">
        <f>IF($D55&gt;0,VLOOKUP($D55,Iscrizioni!$A$2:$M$2502,9,FALSE),"-")</f>
        <v>VECCHI FILIPPO</v>
      </c>
      <c r="H55" s="28">
        <f>IF($D55&gt;0,VLOOKUP($D55,Iscrizioni!$A$2:$M$2502,4,FALSE),"-")</f>
        <v>2000</v>
      </c>
      <c r="I55" s="27" t="str">
        <f>IF($D55&gt;0,VLOOKUP($D55,Iscrizioni!$A$2:$M$2502,5,FALSE),"-")</f>
        <v>M</v>
      </c>
      <c r="J55" s="27" t="str">
        <f>IF($D55&gt;0,VLOOKUP($D55,Iscrizioni!$A$2:$M$2502,10,FALSE),"-")</f>
        <v>M-AllievI</v>
      </c>
      <c r="K55" s="27" t="str">
        <f t="shared" si="0"/>
        <v>ok</v>
      </c>
      <c r="L55" s="46" t="str">
        <f>IF($D55&gt;0,VLOOKUP($D55,Iscrizioni!$A$2:$M$2502,11,FALSE),"-")</f>
        <v>Giovanile</v>
      </c>
      <c r="M55" s="27">
        <f>IF($D55&gt;0,VLOOKUP($D55,Iscrizioni!$A$2:$N$2502,12,FALSE),"-")</f>
        <v>16</v>
      </c>
      <c r="N55" s="46" t="str">
        <f>IF($D55&gt;0,VLOOKUP($D55,Iscrizioni!$A$2:$M$2502,6,FALSE),"-")</f>
        <v>H080274</v>
      </c>
      <c r="O55" s="107" t="str">
        <f>IF($D55&gt;0,VLOOKUP($D55,Iscrizioni!$A$2:$M$2502,7,FALSE),"-")</f>
        <v>POL. SCANDIANESE</v>
      </c>
      <c r="P55" s="46" t="str">
        <f>IF($D55&gt;0,VLOOKUP(LEFT($N55,1),Regione!$A$2:$C$21,2,FALSE),"-")</f>
        <v xml:space="preserve">EMILIA ROMAGNA </v>
      </c>
      <c r="Q55" s="112" t="e">
        <f ca="1">IF($D55&gt;0,NormalizzaTempo("D",CELL("tipo",$E55),$E55),"-")</f>
        <v>#NAME?</v>
      </c>
      <c r="R55" s="27">
        <f>IF($D55&gt;0,VLOOKUP($D55,Iscrizioni!$A$2:$M$2502,13,FALSE),"-")</f>
        <v>2500</v>
      </c>
      <c r="S55" s="112" t="e">
        <f t="shared" ca="1" si="1"/>
        <v>#NAME?</v>
      </c>
      <c r="T55" s="112" t="e">
        <f ca="1">IF($D55&gt;0,SUMIFS($S$3:$S55,$X$3:$X55,1,$J$3:$J55,$J55),"-")</f>
        <v>#NAME?</v>
      </c>
      <c r="U55" s="112" t="e">
        <f t="shared" ca="1" si="2"/>
        <v>#NAME?</v>
      </c>
      <c r="V55" s="112" t="e">
        <f t="shared" ca="1" si="5"/>
        <v>#NAME?</v>
      </c>
      <c r="W55" s="27">
        <f>IF(LEN($C55)=0,IF($D55&gt;0,COUNTIFS($A$3:$A55,$A55),"-"),"Escluso")</f>
        <v>3</v>
      </c>
      <c r="X55" s="2">
        <f>IF(LEN($C55)=0,IF($D55&gt;0,COUNTIFS($J$3:$J55,$J55,$C$3:$C55,""),"-"),"Escluso")</f>
        <v>3</v>
      </c>
      <c r="Y55" s="127" t="e">
        <f t="shared" ca="1" si="3"/>
        <v>#NAME?</v>
      </c>
      <c r="Z55" s="2">
        <f>IF($D55&gt;0,COUNTIFS($O$3:$O55,$O55,$L$3:$L55,$L55,$I$3:$I55,$I55),"-")</f>
        <v>6</v>
      </c>
      <c r="AA55" s="27">
        <f>IF($D55&gt;0,IF(OR($Z55 &gt;1,$L55&lt;&gt;"Adulti"),0,VLOOKUP($P55,Regione!$B$2:$C$22,2,FALSE)),"-")</f>
        <v>0</v>
      </c>
      <c r="AB55" s="27">
        <f>IF($D55&gt;0,IF(COUNTIFS($O$3:$O55,$O55,$L$3:$L55,$L55,$I$3:$I55,$I55) &gt;1,0,SUMIFS($Y$3:$Y$2503,$L$3:$L$2503,$L55,$O$3:$O$2503,$O55,$I$3:$I$2503,$I55)),"-")</f>
        <v>0</v>
      </c>
      <c r="AC55" s="27">
        <f t="shared" si="4"/>
        <v>0</v>
      </c>
    </row>
    <row r="56" spans="1:29" s="57" customFormat="1" ht="15" customHeight="1">
      <c r="A56" s="13" t="s">
        <v>182</v>
      </c>
      <c r="B56" s="107" t="str">
        <f>IF(COUNTA($A56)&gt;0,VLOOKUP($A56,Corsa!$A$1:$F$43,2,FALSE),"-")</f>
        <v>Corsa B01</v>
      </c>
      <c r="C56" s="11"/>
      <c r="D56" s="13">
        <v>840</v>
      </c>
      <c r="E56" s="111"/>
      <c r="F56" s="46" t="str">
        <f>IF(COUNTA($A56)&gt;0,VLOOKUP($A56,Corsa!$A$1:$F$43,3,FALSE),"-")</f>
        <v>M-AllievI + F-Allieve</v>
      </c>
      <c r="G56" s="28" t="str">
        <f>IF($D56&gt;0,VLOOKUP($D56,Iscrizioni!$A$2:$M$2502,9,FALSE),"-")</f>
        <v>LUSUARDI FABIO</v>
      </c>
      <c r="H56" s="28">
        <f>IF($D56&gt;0,VLOOKUP($D56,Iscrizioni!$A$2:$M$2502,4,FALSE),"-")</f>
        <v>2001</v>
      </c>
      <c r="I56" s="27" t="str">
        <f>IF($D56&gt;0,VLOOKUP($D56,Iscrizioni!$A$2:$M$2502,5,FALSE),"-")</f>
        <v>M</v>
      </c>
      <c r="J56" s="27" t="str">
        <f>IF($D56&gt;0,VLOOKUP($D56,Iscrizioni!$A$2:$M$2502,10,FALSE),"-")</f>
        <v>M-AllievI</v>
      </c>
      <c r="K56" s="27" t="str">
        <f t="shared" si="0"/>
        <v>ok</v>
      </c>
      <c r="L56" s="46" t="str">
        <f>IF($D56&gt;0,VLOOKUP($D56,Iscrizioni!$A$2:$M$2502,11,FALSE),"-")</f>
        <v>Giovanile</v>
      </c>
      <c r="M56" s="27">
        <f>IF($D56&gt;0,VLOOKUP($D56,Iscrizioni!$A$2:$N$2502,12,FALSE),"-")</f>
        <v>16</v>
      </c>
      <c r="N56" s="46" t="str">
        <f>IF($D56&gt;0,VLOOKUP($D56,Iscrizioni!$A$2:$M$2502,6,FALSE),"-")</f>
        <v>H080274</v>
      </c>
      <c r="O56" s="107" t="str">
        <f>IF($D56&gt;0,VLOOKUP($D56,Iscrizioni!$A$2:$M$2502,7,FALSE),"-")</f>
        <v>POL. SCANDIANESE</v>
      </c>
      <c r="P56" s="46" t="str">
        <f>IF($D56&gt;0,VLOOKUP(LEFT($N56,1),Regione!$A$2:$C$21,2,FALSE),"-")</f>
        <v xml:space="preserve">EMILIA ROMAGNA </v>
      </c>
      <c r="Q56" s="112" t="e">
        <f ca="1">IF($D56&gt;0,NormalizzaTempo("D",CELL("tipo",$E56),$E56),"-")</f>
        <v>#NAME?</v>
      </c>
      <c r="R56" s="27">
        <f>IF($D56&gt;0,VLOOKUP($D56,Iscrizioni!$A$2:$M$2502,13,FALSE),"-")</f>
        <v>2500</v>
      </c>
      <c r="S56" s="112" t="e">
        <f t="shared" ca="1" si="1"/>
        <v>#NAME?</v>
      </c>
      <c r="T56" s="112" t="e">
        <f ca="1">IF($D56&gt;0,SUMIFS($S$3:$S56,$X$3:$X56,1,$J$3:$J56,$J56),"-")</f>
        <v>#NAME?</v>
      </c>
      <c r="U56" s="112" t="e">
        <f t="shared" ca="1" si="2"/>
        <v>#NAME?</v>
      </c>
      <c r="V56" s="112" t="e">
        <f t="shared" ca="1" si="5"/>
        <v>#NAME?</v>
      </c>
      <c r="W56" s="27">
        <f>IF(LEN($C56)=0,IF($D56&gt;0,COUNTIFS($A$3:$A56,$A56),"-"),"Escluso")</f>
        <v>4</v>
      </c>
      <c r="X56" s="2">
        <f>IF(LEN($C56)=0,IF($D56&gt;0,COUNTIFS($J$3:$J56,$J56,$C$3:$C56,""),"-"),"Escluso")</f>
        <v>4</v>
      </c>
      <c r="Y56" s="127" t="e">
        <f t="shared" ca="1" si="3"/>
        <v>#NAME?</v>
      </c>
      <c r="Z56" s="2">
        <f>IF($D56&gt;0,COUNTIFS($O$3:$O56,$O56,$L$3:$L56,$L56,$I$3:$I56,$I56),"-")</f>
        <v>7</v>
      </c>
      <c r="AA56" s="27">
        <f>IF($D56&gt;0,IF(OR($Z56 &gt;1,$L56&lt;&gt;"Adulti"),0,VLOOKUP($P56,Regione!$B$2:$C$22,2,FALSE)),"-")</f>
        <v>0</v>
      </c>
      <c r="AB56" s="27">
        <f>IF($D56&gt;0,IF(COUNTIFS($O$3:$O56,$O56,$L$3:$L56,$L56,$I$3:$I56,$I56) &gt;1,0,SUMIFS($Y$3:$Y$2503,$L$3:$L$2503,$L56,$O$3:$O$2503,$O56,$I$3:$I$2503,$I56)),"-")</f>
        <v>0</v>
      </c>
      <c r="AC56" s="27">
        <f t="shared" si="4"/>
        <v>0</v>
      </c>
    </row>
    <row r="57" spans="1:29" s="57" customFormat="1" ht="15" customHeight="1">
      <c r="A57" s="13" t="s">
        <v>182</v>
      </c>
      <c r="B57" s="107" t="str">
        <f>IF(COUNTA($A57)&gt;0,VLOOKUP($A57,Corsa!$A$1:$F$43,2,FALSE),"-")</f>
        <v>Corsa B01</v>
      </c>
      <c r="C57" s="11"/>
      <c r="D57" s="13">
        <v>442</v>
      </c>
      <c r="E57" s="111"/>
      <c r="F57" s="46" t="str">
        <f>IF(COUNTA($A57)&gt;0,VLOOKUP($A57,Corsa!$A$1:$F$43,3,FALSE),"-")</f>
        <v>M-AllievI + F-Allieve</v>
      </c>
      <c r="G57" s="28" t="str">
        <f>IF($D57&gt;0,VLOOKUP($D57,Iscrizioni!$A$2:$M$2502,9,FALSE),"-")</f>
        <v>RIVI LORENZO</v>
      </c>
      <c r="H57" s="28">
        <f>IF($D57&gt;0,VLOOKUP($D57,Iscrizioni!$A$2:$M$2502,4,FALSE),"-")</f>
        <v>2001</v>
      </c>
      <c r="I57" s="27" t="str">
        <f>IF($D57&gt;0,VLOOKUP($D57,Iscrizioni!$A$2:$M$2502,5,FALSE),"-")</f>
        <v>M</v>
      </c>
      <c r="J57" s="27" t="str">
        <f>IF($D57&gt;0,VLOOKUP($D57,Iscrizioni!$A$2:$M$2502,10,FALSE),"-")</f>
        <v>M-AllievI</v>
      </c>
      <c r="K57" s="27" t="str">
        <f t="shared" si="0"/>
        <v>ok</v>
      </c>
      <c r="L57" s="46" t="str">
        <f>IF($D57&gt;0,VLOOKUP($D57,Iscrizioni!$A$2:$M$2502,11,FALSE),"-")</f>
        <v>Giovanile</v>
      </c>
      <c r="M57" s="27">
        <f>IF($D57&gt;0,VLOOKUP($D57,Iscrizioni!$A$2:$N$2502,12,FALSE),"-")</f>
        <v>16</v>
      </c>
      <c r="N57" s="46" t="str">
        <f>IF($D57&gt;0,VLOOKUP($D57,Iscrizioni!$A$2:$M$2502,6,FALSE),"-")</f>
        <v>H080382</v>
      </c>
      <c r="O57" s="107" t="str">
        <f>IF($D57&gt;0,VLOOKUP($D57,Iscrizioni!$A$2:$M$2502,7,FALSE),"-")</f>
        <v>ASD SAMPOLESE BASKET &amp; VOLLEY</v>
      </c>
      <c r="P57" s="46" t="str">
        <f>IF($D57&gt;0,VLOOKUP(LEFT($N57,1),Regione!$A$2:$C$21,2,FALSE),"-")</f>
        <v xml:space="preserve">EMILIA ROMAGNA </v>
      </c>
      <c r="Q57" s="112" t="e">
        <f ca="1">IF($D57&gt;0,NormalizzaTempo("D",CELL("tipo",$E57),$E57),"-")</f>
        <v>#NAME?</v>
      </c>
      <c r="R57" s="27">
        <f>IF($D57&gt;0,VLOOKUP($D57,Iscrizioni!$A$2:$M$2502,13,FALSE),"-")</f>
        <v>2500</v>
      </c>
      <c r="S57" s="112" t="e">
        <f t="shared" ca="1" si="1"/>
        <v>#NAME?</v>
      </c>
      <c r="T57" s="112" t="e">
        <f ca="1">IF($D57&gt;0,SUMIFS($S$3:$S57,$X$3:$X57,1,$J$3:$J57,$J57),"-")</f>
        <v>#NAME?</v>
      </c>
      <c r="U57" s="112" t="e">
        <f t="shared" ca="1" si="2"/>
        <v>#NAME?</v>
      </c>
      <c r="V57" s="112" t="e">
        <f t="shared" ca="1" si="5"/>
        <v>#NAME?</v>
      </c>
      <c r="W57" s="27">
        <f>IF(LEN($C57)=0,IF($D57&gt;0,COUNTIFS($A$3:$A57,$A57),"-"),"Escluso")</f>
        <v>5</v>
      </c>
      <c r="X57" s="2">
        <f>IF(LEN($C57)=0,IF($D57&gt;0,COUNTIFS($J$3:$J57,$J57,$C$3:$C57,""),"-"),"Escluso")</f>
        <v>5</v>
      </c>
      <c r="Y57" s="127" t="e">
        <f t="shared" ca="1" si="3"/>
        <v>#NAME?</v>
      </c>
      <c r="Z57" s="2">
        <f>IF($D57&gt;0,COUNTIFS($O$3:$O57,$O57,$L$3:$L57,$L57,$I$3:$I57,$I57),"-")</f>
        <v>1</v>
      </c>
      <c r="AA57" s="27">
        <f>IF($D57&gt;0,IF(OR($Z57 &gt;1,$L57&lt;&gt;"Adulti"),0,VLOOKUP($P57,Regione!$B$2:$C$22,2,FALSE)),"-")</f>
        <v>0</v>
      </c>
      <c r="AB57" s="27" t="e">
        <f ca="1">IF($D57&gt;0,IF(COUNTIFS($O$3:$O57,$O57,$L$3:$L57,$L57,$I$3:$I57,$I57) &gt;1,0,SUMIFS($Y$3:$Y$2503,$L$3:$L$2503,$L57,$O$3:$O$2503,$O57,$I$3:$I$2503,$I57)),"-")</f>
        <v>#NAME?</v>
      </c>
      <c r="AC57" s="27" t="e">
        <f t="shared" ca="1" si="4"/>
        <v>#NAME?</v>
      </c>
    </row>
    <row r="58" spans="1:29" s="57" customFormat="1" ht="15" customHeight="1">
      <c r="A58" s="13" t="s">
        <v>182</v>
      </c>
      <c r="B58" s="107" t="str">
        <f>IF(COUNTA($A58)&gt;0,VLOOKUP($A58,Corsa!$A$1:$F$43,2,FALSE),"-")</f>
        <v>Corsa B01</v>
      </c>
      <c r="C58" s="11"/>
      <c r="D58" s="13">
        <v>473</v>
      </c>
      <c r="E58" s="111"/>
      <c r="F58" s="46" t="str">
        <f>IF(COUNTA($A58)&gt;0,VLOOKUP($A58,Corsa!$A$1:$F$43,3,FALSE),"-")</f>
        <v>M-AllievI + F-Allieve</v>
      </c>
      <c r="G58" s="28" t="str">
        <f>IF($D58&gt;0,VLOOKUP($D58,Iscrizioni!$A$2:$M$2502,9,FALSE),"-")</f>
        <v>ANSELMO LUCA</v>
      </c>
      <c r="H58" s="28">
        <f>IF($D58&gt;0,VLOOKUP($D58,Iscrizioni!$A$2:$M$2502,4,FALSE),"-")</f>
        <v>2001</v>
      </c>
      <c r="I58" s="27" t="str">
        <f>IF($D58&gt;0,VLOOKUP($D58,Iscrizioni!$A$2:$M$2502,5,FALSE),"-")</f>
        <v>M</v>
      </c>
      <c r="J58" s="27" t="str">
        <f>IF($D58&gt;0,VLOOKUP($D58,Iscrizioni!$A$2:$M$2502,10,FALSE),"-")</f>
        <v>M-AllievI</v>
      </c>
      <c r="K58" s="27" t="str">
        <f t="shared" si="0"/>
        <v>ok</v>
      </c>
      <c r="L58" s="46" t="str">
        <f>IF($D58&gt;0,VLOOKUP($D58,Iscrizioni!$A$2:$M$2502,11,FALSE),"-")</f>
        <v>Giovanile</v>
      </c>
      <c r="M58" s="27">
        <f>IF($D58&gt;0,VLOOKUP($D58,Iscrizioni!$A$2:$N$2502,12,FALSE),"-")</f>
        <v>16</v>
      </c>
      <c r="N58" s="46" t="str">
        <f>IF($D58&gt;0,VLOOKUP($D58,Iscrizioni!$A$2:$M$2502,6,FALSE),"-")</f>
        <v>C010535</v>
      </c>
      <c r="O58" s="107" t="str">
        <f>IF($D58&gt;0,VLOOKUP($D58,Iscrizioni!$A$2:$M$2502,7,FALSE),"-")</f>
        <v>ATLETICA CFFSD COGOLETO</v>
      </c>
      <c r="P58" s="46" t="str">
        <f>IF($D58&gt;0,VLOOKUP(LEFT($N58,1),Regione!$A$2:$C$21,2,FALSE),"-")</f>
        <v>LIGURIA</v>
      </c>
      <c r="Q58" s="112" t="e">
        <f ca="1">IF($D58&gt;0,NormalizzaTempo("D",CELL("tipo",$E58),$E58),"-")</f>
        <v>#NAME?</v>
      </c>
      <c r="R58" s="27">
        <f>IF($D58&gt;0,VLOOKUP($D58,Iscrizioni!$A$2:$M$2502,13,FALSE),"-")</f>
        <v>2500</v>
      </c>
      <c r="S58" s="112" t="e">
        <f t="shared" ca="1" si="1"/>
        <v>#NAME?</v>
      </c>
      <c r="T58" s="112" t="e">
        <f ca="1">IF($D58&gt;0,SUMIFS($S$3:$S58,$X$3:$X58,1,$J$3:$J58,$J58),"-")</f>
        <v>#NAME?</v>
      </c>
      <c r="U58" s="112" t="e">
        <f t="shared" ca="1" si="2"/>
        <v>#NAME?</v>
      </c>
      <c r="V58" s="112" t="e">
        <f t="shared" ca="1" si="5"/>
        <v>#NAME?</v>
      </c>
      <c r="W58" s="27">
        <f>IF(LEN($C58)=0,IF($D58&gt;0,COUNTIFS($A$3:$A58,$A58),"-"),"Escluso")</f>
        <v>6</v>
      </c>
      <c r="X58" s="2">
        <f>IF(LEN($C58)=0,IF($D58&gt;0,COUNTIFS($J$3:$J58,$J58,$C$3:$C58,""),"-"),"Escluso")</f>
        <v>6</v>
      </c>
      <c r="Y58" s="127" t="e">
        <f t="shared" ca="1" si="3"/>
        <v>#NAME?</v>
      </c>
      <c r="Z58" s="2">
        <f>IF($D58&gt;0,COUNTIFS($O$3:$O58,$O58,$L$3:$L58,$L58,$I$3:$I58,$I58),"-")</f>
        <v>4</v>
      </c>
      <c r="AA58" s="27">
        <f>IF($D58&gt;0,IF(OR($Z58 &gt;1,$L58&lt;&gt;"Adulti"),0,VLOOKUP($P58,Regione!$B$2:$C$22,2,FALSE)),"-")</f>
        <v>0</v>
      </c>
      <c r="AB58" s="27">
        <f>IF($D58&gt;0,IF(COUNTIFS($O$3:$O58,$O58,$L$3:$L58,$L58,$I$3:$I58,$I58) &gt;1,0,SUMIFS($Y$3:$Y$2503,$L$3:$L$2503,$L58,$O$3:$O$2503,$O58,$I$3:$I$2503,$I58)),"-")</f>
        <v>0</v>
      </c>
      <c r="AC58" s="27">
        <f t="shared" si="4"/>
        <v>0</v>
      </c>
    </row>
    <row r="59" spans="1:29" s="57" customFormat="1" ht="15" customHeight="1">
      <c r="A59" s="13" t="s">
        <v>182</v>
      </c>
      <c r="B59" s="107" t="str">
        <f>IF(COUNTA($A59)&gt;0,VLOOKUP($A59,Corsa!$A$1:$F$43,2,FALSE),"-")</f>
        <v>Corsa B01</v>
      </c>
      <c r="C59" s="11"/>
      <c r="D59" s="13">
        <v>555</v>
      </c>
      <c r="E59" s="111"/>
      <c r="F59" s="46" t="str">
        <f>IF(COUNTA($A59)&gt;0,VLOOKUP($A59,Corsa!$A$1:$F$43,3,FALSE),"-")</f>
        <v>M-AllievI + F-Allieve</v>
      </c>
      <c r="G59" s="28" t="str">
        <f>IF($D59&gt;0,VLOOKUP($D59,Iscrizioni!$A$2:$M$2502,9,FALSE),"-")</f>
        <v>SCRIVANI ANDREA</v>
      </c>
      <c r="H59" s="28">
        <f>IF($D59&gt;0,VLOOKUP($D59,Iscrizioni!$A$2:$M$2502,4,FALSE),"-")</f>
        <v>2001</v>
      </c>
      <c r="I59" s="27" t="str">
        <f>IF($D59&gt;0,VLOOKUP($D59,Iscrizioni!$A$2:$M$2502,5,FALSE),"-")</f>
        <v>M</v>
      </c>
      <c r="J59" s="27" t="str">
        <f>IF($D59&gt;0,VLOOKUP($D59,Iscrizioni!$A$2:$M$2502,10,FALSE),"-")</f>
        <v>M-AllievI</v>
      </c>
      <c r="K59" s="27" t="str">
        <f t="shared" si="0"/>
        <v>ok</v>
      </c>
      <c r="L59" s="46" t="str">
        <f>IF($D59&gt;0,VLOOKUP($D59,Iscrizioni!$A$2:$M$2502,11,FALSE),"-")</f>
        <v>Giovanile</v>
      </c>
      <c r="M59" s="27">
        <f>IF($D59&gt;0,VLOOKUP($D59,Iscrizioni!$A$2:$N$2502,12,FALSE),"-")</f>
        <v>16</v>
      </c>
      <c r="N59" s="46" t="str">
        <f>IF($D59&gt;0,VLOOKUP($D59,Iscrizioni!$A$2:$M$2502,6,FALSE),"-")</f>
        <v>A140541</v>
      </c>
      <c r="O59" s="107" t="str">
        <f>IF($D59&gt;0,VLOOKUP($D59,Iscrizioni!$A$2:$M$2502,7,FALSE),"-")</f>
        <v>DURBANO GAS ENERGY RIVAROLO 77</v>
      </c>
      <c r="P59" s="46" t="str">
        <f>IF($D59&gt;0,VLOOKUP(LEFT($N59,1),Regione!$A$2:$C$21,2,FALSE),"-")</f>
        <v xml:space="preserve">PIEMONTE </v>
      </c>
      <c r="Q59" s="112" t="e">
        <f ca="1">IF($D59&gt;0,NormalizzaTempo("D",CELL("tipo",$E59),$E59),"-")</f>
        <v>#NAME?</v>
      </c>
      <c r="R59" s="27">
        <f>IF($D59&gt;0,VLOOKUP($D59,Iscrizioni!$A$2:$M$2502,13,FALSE),"-")</f>
        <v>2500</v>
      </c>
      <c r="S59" s="112" t="e">
        <f t="shared" ca="1" si="1"/>
        <v>#NAME?</v>
      </c>
      <c r="T59" s="112" t="e">
        <f ca="1">IF($D59&gt;0,SUMIFS($S$3:$S59,$X$3:$X59,1,$J$3:$J59,$J59),"-")</f>
        <v>#NAME?</v>
      </c>
      <c r="U59" s="112" t="e">
        <f t="shared" ca="1" si="2"/>
        <v>#NAME?</v>
      </c>
      <c r="V59" s="112" t="e">
        <f t="shared" ca="1" si="5"/>
        <v>#NAME?</v>
      </c>
      <c r="W59" s="27">
        <f>IF(LEN($C59)=0,IF($D59&gt;0,COUNTIFS($A$3:$A59,$A59),"-"),"Escluso")</f>
        <v>7</v>
      </c>
      <c r="X59" s="2">
        <f>IF(LEN($C59)=0,IF($D59&gt;0,COUNTIFS($J$3:$J59,$J59,$C$3:$C59,""),"-"),"Escluso")</f>
        <v>7</v>
      </c>
      <c r="Y59" s="127" t="e">
        <f t="shared" ca="1" si="3"/>
        <v>#NAME?</v>
      </c>
      <c r="Z59" s="2">
        <f>IF($D59&gt;0,COUNTIFS($O$3:$O59,$O59,$L$3:$L59,$L59,$I$3:$I59,$I59),"-")</f>
        <v>1</v>
      </c>
      <c r="AA59" s="27">
        <f>IF($D59&gt;0,IF(OR($Z59 &gt;1,$L59&lt;&gt;"Adulti"),0,VLOOKUP($P59,Regione!$B$2:$C$22,2,FALSE)),"-")</f>
        <v>0</v>
      </c>
      <c r="AB59" s="27" t="e">
        <f ca="1">IF($D59&gt;0,IF(COUNTIFS($O$3:$O59,$O59,$L$3:$L59,$L59,$I$3:$I59,$I59) &gt;1,0,SUMIFS($Y$3:$Y$2503,$L$3:$L$2503,$L59,$O$3:$O$2503,$O59,$I$3:$I$2503,$I59)),"-")</f>
        <v>#NAME?</v>
      </c>
      <c r="AC59" s="27" t="e">
        <f t="shared" ca="1" si="4"/>
        <v>#NAME?</v>
      </c>
    </row>
    <row r="60" spans="1:29" s="57" customFormat="1" ht="15" customHeight="1">
      <c r="A60" s="13" t="s">
        <v>182</v>
      </c>
      <c r="B60" s="107" t="str">
        <f>IF(COUNTA($A60)&gt;0,VLOOKUP($A60,Corsa!$A$1:$F$43,2,FALSE),"-")</f>
        <v>Corsa B01</v>
      </c>
      <c r="C60" s="11"/>
      <c r="D60" s="13">
        <v>219</v>
      </c>
      <c r="E60" s="111"/>
      <c r="F60" s="46" t="str">
        <f>IF(COUNTA($A60)&gt;0,VLOOKUP($A60,Corsa!$A$1:$F$43,3,FALSE),"-")</f>
        <v>M-AllievI + F-Allieve</v>
      </c>
      <c r="G60" s="28" t="str">
        <f>IF($D60&gt;0,VLOOKUP($D60,Iscrizioni!$A$2:$M$2502,9,FALSE),"-")</f>
        <v>BERTOLOTTO LUCA</v>
      </c>
      <c r="H60" s="28">
        <f>IF($D60&gt;0,VLOOKUP($D60,Iscrizioni!$A$2:$M$2502,4,FALSE),"-")</f>
        <v>2000</v>
      </c>
      <c r="I60" s="27" t="str">
        <f>IF($D60&gt;0,VLOOKUP($D60,Iscrizioni!$A$2:$M$2502,5,FALSE),"-")</f>
        <v>M</v>
      </c>
      <c r="J60" s="27" t="str">
        <f>IF($D60&gt;0,VLOOKUP($D60,Iscrizioni!$A$2:$M$2502,10,FALSE),"-")</f>
        <v>M-AllievI</v>
      </c>
      <c r="K60" s="27" t="str">
        <f t="shared" si="0"/>
        <v>ok</v>
      </c>
      <c r="L60" s="46" t="str">
        <f>IF($D60&gt;0,VLOOKUP($D60,Iscrizioni!$A$2:$M$2502,11,FALSE),"-")</f>
        <v>Giovanile</v>
      </c>
      <c r="M60" s="27">
        <f>IF($D60&gt;0,VLOOKUP($D60,Iscrizioni!$A$2:$N$2502,12,FALSE),"-")</f>
        <v>16</v>
      </c>
      <c r="N60" s="46" t="str">
        <f>IF($D60&gt;0,VLOOKUP($D60,Iscrizioni!$A$2:$M$2502,6,FALSE),"-")</f>
        <v>A050294</v>
      </c>
      <c r="O60" s="107" t="str">
        <f>IF($D60&gt;0,VLOOKUP($D60,Iscrizioni!$A$2:$M$2502,7,FALSE),"-")</f>
        <v>A.S.D. GIORDANA LOMBARDI</v>
      </c>
      <c r="P60" s="46" t="str">
        <f>IF($D60&gt;0,VLOOKUP(LEFT($N60,1),Regione!$A$2:$C$21,2,FALSE),"-")</f>
        <v xml:space="preserve">PIEMONTE </v>
      </c>
      <c r="Q60" s="112" t="e">
        <f ca="1">IF($D60&gt;0,NormalizzaTempo("D",CELL("tipo",$E60),$E60),"-")</f>
        <v>#NAME?</v>
      </c>
      <c r="R60" s="27">
        <f>IF($D60&gt;0,VLOOKUP($D60,Iscrizioni!$A$2:$M$2502,13,FALSE),"-")</f>
        <v>2500</v>
      </c>
      <c r="S60" s="112" t="e">
        <f t="shared" ca="1" si="1"/>
        <v>#NAME?</v>
      </c>
      <c r="T60" s="112" t="e">
        <f ca="1">IF($D60&gt;0,SUMIFS($S$3:$S60,$X$3:$X60,1,$J$3:$J60,$J60),"-")</f>
        <v>#NAME?</v>
      </c>
      <c r="U60" s="112" t="e">
        <f t="shared" ca="1" si="2"/>
        <v>#NAME?</v>
      </c>
      <c r="V60" s="112" t="e">
        <f t="shared" ca="1" si="5"/>
        <v>#NAME?</v>
      </c>
      <c r="W60" s="27">
        <f>IF(LEN($C60)=0,IF($D60&gt;0,COUNTIFS($A$3:$A60,$A60),"-"),"Escluso")</f>
        <v>8</v>
      </c>
      <c r="X60" s="2">
        <f>IF(LEN($C60)=0,IF($D60&gt;0,COUNTIFS($J$3:$J60,$J60,$C$3:$C60,""),"-"),"Escluso")</f>
        <v>8</v>
      </c>
      <c r="Y60" s="127" t="e">
        <f t="shared" ca="1" si="3"/>
        <v>#NAME?</v>
      </c>
      <c r="Z60" s="2">
        <f>IF($D60&gt;0,COUNTIFS($O$3:$O60,$O60,$L$3:$L60,$L60,$I$3:$I60,$I60),"-")</f>
        <v>1</v>
      </c>
      <c r="AA60" s="27">
        <f>IF($D60&gt;0,IF(OR($Z60 &gt;1,$L60&lt;&gt;"Adulti"),0,VLOOKUP($P60,Regione!$B$2:$C$22,2,FALSE)),"-")</f>
        <v>0</v>
      </c>
      <c r="AB60" s="27" t="e">
        <f ca="1">IF($D60&gt;0,IF(COUNTIFS($O$3:$O60,$O60,$L$3:$L60,$L60,$I$3:$I60,$I60) &gt;1,0,SUMIFS($Y$3:$Y$2503,$L$3:$L$2503,$L60,$O$3:$O$2503,$O60,$I$3:$I$2503,$I60)),"-")</f>
        <v>#NAME?</v>
      </c>
      <c r="AC60" s="27" t="e">
        <f t="shared" ca="1" si="4"/>
        <v>#NAME?</v>
      </c>
    </row>
    <row r="61" spans="1:29" s="57" customFormat="1" ht="15" customHeight="1">
      <c r="A61" s="13" t="s">
        <v>182</v>
      </c>
      <c r="B61" s="107" t="str">
        <f>IF(COUNTA($A61)&gt;0,VLOOKUP($A61,Corsa!$A$1:$F$43,2,FALSE),"-")</f>
        <v>Corsa B01</v>
      </c>
      <c r="C61" s="11"/>
      <c r="D61" s="13">
        <v>768</v>
      </c>
      <c r="E61" s="111"/>
      <c r="F61" s="46" t="str">
        <f>IF(COUNTA($A61)&gt;0,VLOOKUP($A61,Corsa!$A$1:$F$43,3,FALSE),"-")</f>
        <v>M-AllievI + F-Allieve</v>
      </c>
      <c r="G61" s="28" t="str">
        <f>IF($D61&gt;0,VLOOKUP($D61,Iscrizioni!$A$2:$M$2502,9,FALSE),"-")</f>
        <v>SUCCI CIMENTINI LUCA</v>
      </c>
      <c r="H61" s="28">
        <f>IF($D61&gt;0,VLOOKUP($D61,Iscrizioni!$A$2:$M$2502,4,FALSE),"-")</f>
        <v>2001</v>
      </c>
      <c r="I61" s="27" t="str">
        <f>IF($D61&gt;0,VLOOKUP($D61,Iscrizioni!$A$2:$M$2502,5,FALSE),"-")</f>
        <v>M</v>
      </c>
      <c r="J61" s="27" t="str">
        <f>IF($D61&gt;0,VLOOKUP($D61,Iscrizioni!$A$2:$M$2502,10,FALSE),"-")</f>
        <v>M-AllievI</v>
      </c>
      <c r="K61" s="27" t="str">
        <f t="shared" si="0"/>
        <v>ok</v>
      </c>
      <c r="L61" s="46" t="str">
        <f>IF($D61&gt;0,VLOOKUP($D61,Iscrizioni!$A$2:$M$2502,11,FALSE),"-")</f>
        <v>Giovanile</v>
      </c>
      <c r="M61" s="27">
        <f>IF($D61&gt;0,VLOOKUP($D61,Iscrizioni!$A$2:$N$2502,12,FALSE),"-")</f>
        <v>16</v>
      </c>
      <c r="N61" s="46" t="str">
        <f>IF($D61&gt;0,VLOOKUP($D61,Iscrizioni!$A$2:$M$2502,6,FALSE),"-")</f>
        <v>H010172</v>
      </c>
      <c r="O61" s="107" t="str">
        <f>IF($D61&gt;0,VLOOKUP($D61,Iscrizioni!$A$2:$M$2502,7,FALSE),"-")</f>
        <v>POL. ATLETICO BORGO PANIGALE A.S.D.</v>
      </c>
      <c r="P61" s="46" t="str">
        <f>IF($D61&gt;0,VLOOKUP(LEFT($N61,1),Regione!$A$2:$C$21,2,FALSE),"-")</f>
        <v xml:space="preserve">EMILIA ROMAGNA </v>
      </c>
      <c r="Q61" s="112" t="e">
        <f ca="1">IF($D61&gt;0,NormalizzaTempo("D",CELL("tipo",$E61),$E61),"-")</f>
        <v>#NAME?</v>
      </c>
      <c r="R61" s="27">
        <f>IF($D61&gt;0,VLOOKUP($D61,Iscrizioni!$A$2:$M$2502,13,FALSE),"-")</f>
        <v>2500</v>
      </c>
      <c r="S61" s="112" t="e">
        <f t="shared" ca="1" si="1"/>
        <v>#NAME?</v>
      </c>
      <c r="T61" s="112" t="e">
        <f ca="1">IF($D61&gt;0,SUMIFS($S$3:$S61,$X$3:$X61,1,$J$3:$J61,$J61),"-")</f>
        <v>#NAME?</v>
      </c>
      <c r="U61" s="112" t="e">
        <f t="shared" ca="1" si="2"/>
        <v>#NAME?</v>
      </c>
      <c r="V61" s="112" t="e">
        <f t="shared" ca="1" si="5"/>
        <v>#NAME?</v>
      </c>
      <c r="W61" s="27">
        <f>IF(LEN($C61)=0,IF($D61&gt;0,COUNTIFS($A$3:$A61,$A61),"-"),"Escluso")</f>
        <v>9</v>
      </c>
      <c r="X61" s="2">
        <f>IF(LEN($C61)=0,IF($D61&gt;0,COUNTIFS($J$3:$J61,$J61,$C$3:$C61,""),"-"),"Escluso")</f>
        <v>9</v>
      </c>
      <c r="Y61" s="127" t="e">
        <f t="shared" ca="1" si="3"/>
        <v>#NAME?</v>
      </c>
      <c r="Z61" s="2">
        <f>IF($D61&gt;0,COUNTIFS($O$3:$O61,$O61,$L$3:$L61,$L61,$I$3:$I61,$I61),"-")</f>
        <v>3</v>
      </c>
      <c r="AA61" s="27">
        <f>IF($D61&gt;0,IF(OR($Z61 &gt;1,$L61&lt;&gt;"Adulti"),0,VLOOKUP($P61,Regione!$B$2:$C$22,2,FALSE)),"-")</f>
        <v>0</v>
      </c>
      <c r="AB61" s="27">
        <f>IF($D61&gt;0,IF(COUNTIFS($O$3:$O61,$O61,$L$3:$L61,$L61,$I$3:$I61,$I61) &gt;1,0,SUMIFS($Y$3:$Y$2503,$L$3:$L$2503,$L61,$O$3:$O$2503,$O61,$I$3:$I$2503,$I61)),"-")</f>
        <v>0</v>
      </c>
      <c r="AC61" s="27">
        <f t="shared" si="4"/>
        <v>0</v>
      </c>
    </row>
    <row r="62" spans="1:29" s="57" customFormat="1" ht="15" customHeight="1">
      <c r="A62" s="13" t="s">
        <v>182</v>
      </c>
      <c r="B62" s="107" t="str">
        <f>IF(COUNTA($A62)&gt;0,VLOOKUP($A62,Corsa!$A$1:$F$43,2,FALSE),"-")</f>
        <v>Corsa B01</v>
      </c>
      <c r="C62" s="11"/>
      <c r="D62" s="13">
        <v>478</v>
      </c>
      <c r="E62" s="111"/>
      <c r="F62" s="46" t="str">
        <f>IF(COUNTA($A62)&gt;0,VLOOKUP($A62,Corsa!$A$1:$F$43,3,FALSE),"-")</f>
        <v>M-AllievI + F-Allieve</v>
      </c>
      <c r="G62" s="28" t="str">
        <f>IF($D62&gt;0,VLOOKUP($D62,Iscrizioni!$A$2:$M$2502,9,FALSE),"-")</f>
        <v>CAROSIO SERGIO</v>
      </c>
      <c r="H62" s="28">
        <f>IF($D62&gt;0,VLOOKUP($D62,Iscrizioni!$A$2:$M$2502,4,FALSE),"-")</f>
        <v>2001</v>
      </c>
      <c r="I62" s="27" t="str">
        <f>IF($D62&gt;0,VLOOKUP($D62,Iscrizioni!$A$2:$M$2502,5,FALSE),"-")</f>
        <v>M</v>
      </c>
      <c r="J62" s="27" t="str">
        <f>IF($D62&gt;0,VLOOKUP($D62,Iscrizioni!$A$2:$M$2502,10,FALSE),"-")</f>
        <v>M-AllievI</v>
      </c>
      <c r="K62" s="27" t="str">
        <f t="shared" si="0"/>
        <v>ok</v>
      </c>
      <c r="L62" s="46" t="str">
        <f>IF($D62&gt;0,VLOOKUP($D62,Iscrizioni!$A$2:$M$2502,11,FALSE),"-")</f>
        <v>Giovanile</v>
      </c>
      <c r="M62" s="27">
        <f>IF($D62&gt;0,VLOOKUP($D62,Iscrizioni!$A$2:$N$2502,12,FALSE),"-")</f>
        <v>16</v>
      </c>
      <c r="N62" s="46" t="str">
        <f>IF($D62&gt;0,VLOOKUP($D62,Iscrizioni!$A$2:$M$2502,6,FALSE),"-")</f>
        <v>C010535</v>
      </c>
      <c r="O62" s="107" t="str">
        <f>IF($D62&gt;0,VLOOKUP($D62,Iscrizioni!$A$2:$M$2502,7,FALSE),"-")</f>
        <v>ATLETICA CFFSD COGOLETO</v>
      </c>
      <c r="P62" s="46" t="str">
        <f>IF($D62&gt;0,VLOOKUP(LEFT($N62,1),Regione!$A$2:$C$21,2,FALSE),"-")</f>
        <v>LIGURIA</v>
      </c>
      <c r="Q62" s="112" t="e">
        <f ca="1">IF($D62&gt;0,NormalizzaTempo("D",CELL("tipo",$E62),$E62),"-")</f>
        <v>#NAME?</v>
      </c>
      <c r="R62" s="27">
        <f>IF($D62&gt;0,VLOOKUP($D62,Iscrizioni!$A$2:$M$2502,13,FALSE),"-")</f>
        <v>2500</v>
      </c>
      <c r="S62" s="112" t="e">
        <f t="shared" ca="1" si="1"/>
        <v>#NAME?</v>
      </c>
      <c r="T62" s="112" t="e">
        <f ca="1">IF($D62&gt;0,SUMIFS($S$3:$S62,$X$3:$X62,1,$J$3:$J62,$J62),"-")</f>
        <v>#NAME?</v>
      </c>
      <c r="U62" s="112" t="e">
        <f t="shared" ca="1" si="2"/>
        <v>#NAME?</v>
      </c>
      <c r="V62" s="112" t="e">
        <f t="shared" ca="1" si="5"/>
        <v>#NAME?</v>
      </c>
      <c r="W62" s="27">
        <f>IF(LEN($C62)=0,IF($D62&gt;0,COUNTIFS($A$3:$A62,$A62),"-"),"Escluso")</f>
        <v>10</v>
      </c>
      <c r="X62" s="2">
        <f>IF(LEN($C62)=0,IF($D62&gt;0,COUNTIFS($J$3:$J62,$J62,$C$3:$C62,""),"-"),"Escluso")</f>
        <v>10</v>
      </c>
      <c r="Y62" s="127" t="e">
        <f t="shared" ca="1" si="3"/>
        <v>#NAME?</v>
      </c>
      <c r="Z62" s="2">
        <f>IF($D62&gt;0,COUNTIFS($O$3:$O62,$O62,$L$3:$L62,$L62,$I$3:$I62,$I62),"-")</f>
        <v>5</v>
      </c>
      <c r="AA62" s="27">
        <f>IF($D62&gt;0,IF(OR($Z62 &gt;1,$L62&lt;&gt;"Adulti"),0,VLOOKUP($P62,Regione!$B$2:$C$22,2,FALSE)),"-")</f>
        <v>0</v>
      </c>
      <c r="AB62" s="27">
        <f>IF($D62&gt;0,IF(COUNTIFS($O$3:$O62,$O62,$L$3:$L62,$L62,$I$3:$I62,$I62) &gt;1,0,SUMIFS($Y$3:$Y$2503,$L$3:$L$2503,$L62,$O$3:$O$2503,$O62,$I$3:$I$2503,$I62)),"-")</f>
        <v>0</v>
      </c>
      <c r="AC62" s="27">
        <f t="shared" si="4"/>
        <v>0</v>
      </c>
    </row>
    <row r="63" spans="1:29" s="57" customFormat="1" ht="15" customHeight="1">
      <c r="A63" s="13" t="s">
        <v>182</v>
      </c>
      <c r="B63" s="107" t="str">
        <f>IF(COUNTA($A63)&gt;0,VLOOKUP($A63,Corsa!$A$1:$F$43,2,FALSE),"-")</f>
        <v>Corsa B01</v>
      </c>
      <c r="C63" s="11"/>
      <c r="D63" s="13">
        <v>182</v>
      </c>
      <c r="E63" s="111"/>
      <c r="F63" s="46" t="str">
        <f>IF(COUNTA($A63)&gt;0,VLOOKUP($A63,Corsa!$A$1:$F$43,3,FALSE),"-")</f>
        <v>M-AllievI + F-Allieve</v>
      </c>
      <c r="G63" s="28" t="str">
        <f>IF($D63&gt;0,VLOOKUP($D63,Iscrizioni!$A$2:$M$2502,9,FALSE),"-")</f>
        <v>BEVILACQUA MATTEO</v>
      </c>
      <c r="H63" s="28">
        <f>IF($D63&gt;0,VLOOKUP($D63,Iscrizioni!$A$2:$M$2502,4,FALSE),"-")</f>
        <v>2000</v>
      </c>
      <c r="I63" s="27" t="str">
        <f>IF($D63&gt;0,VLOOKUP($D63,Iscrizioni!$A$2:$M$2502,5,FALSE),"-")</f>
        <v>M</v>
      </c>
      <c r="J63" s="27" t="str">
        <f>IF($D63&gt;0,VLOOKUP($D63,Iscrizioni!$A$2:$M$2502,10,FALSE),"-")</f>
        <v>M-AllievI</v>
      </c>
      <c r="K63" s="27" t="str">
        <f t="shared" si="0"/>
        <v>ok</v>
      </c>
      <c r="L63" s="46" t="str">
        <f>IF($D63&gt;0,VLOOKUP($D63,Iscrizioni!$A$2:$M$2502,11,FALSE),"-")</f>
        <v>Giovanile</v>
      </c>
      <c r="M63" s="27">
        <f>IF($D63&gt;0,VLOOKUP($D63,Iscrizioni!$A$2:$N$2502,12,FALSE),"-")</f>
        <v>16</v>
      </c>
      <c r="N63" s="46" t="str">
        <f>IF($D63&gt;0,VLOOKUP($D63,Iscrizioni!$A$2:$M$2502,6,FALSE),"-")</f>
        <v>A130646</v>
      </c>
      <c r="O63" s="107" t="str">
        <f>IF($D63&gt;0,VLOOKUP($D63,Iscrizioni!$A$2:$M$2502,7,FALSE),"-")</f>
        <v>A.S.D. DORATLETICA</v>
      </c>
      <c r="P63" s="46" t="str">
        <f>IF($D63&gt;0,VLOOKUP(LEFT($N63,1),Regione!$A$2:$C$21,2,FALSE),"-")</f>
        <v xml:space="preserve">PIEMONTE </v>
      </c>
      <c r="Q63" s="112" t="e">
        <f ca="1">IF($D63&gt;0,NormalizzaTempo("D",CELL("tipo",$E63),$E63),"-")</f>
        <v>#NAME?</v>
      </c>
      <c r="R63" s="27">
        <f>IF($D63&gt;0,VLOOKUP($D63,Iscrizioni!$A$2:$M$2502,13,FALSE),"-")</f>
        <v>2500</v>
      </c>
      <c r="S63" s="112" t="e">
        <f t="shared" ca="1" si="1"/>
        <v>#NAME?</v>
      </c>
      <c r="T63" s="112" t="e">
        <f ca="1">IF($D63&gt;0,SUMIFS($S$3:$S63,$X$3:$X63,1,$J$3:$J63,$J63),"-")</f>
        <v>#NAME?</v>
      </c>
      <c r="U63" s="112" t="e">
        <f t="shared" ca="1" si="2"/>
        <v>#NAME?</v>
      </c>
      <c r="V63" s="112" t="e">
        <f t="shared" ca="1" si="5"/>
        <v>#NAME?</v>
      </c>
      <c r="W63" s="27">
        <f>IF(LEN($C63)=0,IF($D63&gt;0,COUNTIFS($A$3:$A63,$A63),"-"),"Escluso")</f>
        <v>11</v>
      </c>
      <c r="X63" s="2">
        <f>IF(LEN($C63)=0,IF($D63&gt;0,COUNTIFS($J$3:$J63,$J63,$C$3:$C63,""),"-"),"Escluso")</f>
        <v>11</v>
      </c>
      <c r="Y63" s="127" t="e">
        <f t="shared" ca="1" si="3"/>
        <v>#NAME?</v>
      </c>
      <c r="Z63" s="2">
        <f>IF($D63&gt;0,COUNTIFS($O$3:$O63,$O63,$L$3:$L63,$L63,$I$3:$I63,$I63),"-")</f>
        <v>4</v>
      </c>
      <c r="AA63" s="27">
        <f>IF($D63&gt;0,IF(OR($Z63 &gt;1,$L63&lt;&gt;"Adulti"),0,VLOOKUP($P63,Regione!$B$2:$C$22,2,FALSE)),"-")</f>
        <v>0</v>
      </c>
      <c r="AB63" s="27">
        <f>IF($D63&gt;0,IF(COUNTIFS($O$3:$O63,$O63,$L$3:$L63,$L63,$I$3:$I63,$I63) &gt;1,0,SUMIFS($Y$3:$Y$2503,$L$3:$L$2503,$L63,$O$3:$O$2503,$O63,$I$3:$I$2503,$I63)),"-")</f>
        <v>0</v>
      </c>
      <c r="AC63" s="27">
        <f t="shared" si="4"/>
        <v>0</v>
      </c>
    </row>
    <row r="64" spans="1:29" s="57" customFormat="1" ht="15" customHeight="1">
      <c r="A64" s="13" t="s">
        <v>182</v>
      </c>
      <c r="B64" s="107" t="str">
        <f>IF(COUNTA($A64)&gt;0,VLOOKUP($A64,Corsa!$A$1:$F$43,2,FALSE),"-")</f>
        <v>Corsa B01</v>
      </c>
      <c r="C64" s="11"/>
      <c r="D64" s="13">
        <v>355</v>
      </c>
      <c r="E64" s="111"/>
      <c r="F64" s="46" t="str">
        <f>IF(COUNTA($A64)&gt;0,VLOOKUP($A64,Corsa!$A$1:$F$43,3,FALSE),"-")</f>
        <v>M-AllievI + F-Allieve</v>
      </c>
      <c r="G64" s="28" t="str">
        <f>IF($D64&gt;0,VLOOKUP($D64,Iscrizioni!$A$2:$M$2502,9,FALSE),"-")</f>
        <v>NANNI JIMMY</v>
      </c>
      <c r="H64" s="28">
        <f>IF($D64&gt;0,VLOOKUP($D64,Iscrizioni!$A$2:$M$2502,4,FALSE),"-")</f>
        <v>2001</v>
      </c>
      <c r="I64" s="27" t="str">
        <f>IF($D64&gt;0,VLOOKUP($D64,Iscrizioni!$A$2:$M$2502,5,FALSE),"-")</f>
        <v>M</v>
      </c>
      <c r="J64" s="27" t="str">
        <f>IF($D64&gt;0,VLOOKUP($D64,Iscrizioni!$A$2:$M$2502,10,FALSE),"-")</f>
        <v>M-AllievI</v>
      </c>
      <c r="K64" s="27" t="str">
        <f t="shared" si="0"/>
        <v>ok</v>
      </c>
      <c r="L64" s="46" t="str">
        <f>IF($D64&gt;0,VLOOKUP($D64,Iscrizioni!$A$2:$M$2502,11,FALSE),"-")</f>
        <v>Giovanile</v>
      </c>
      <c r="M64" s="27">
        <f>IF($D64&gt;0,VLOOKUP($D64,Iscrizioni!$A$2:$N$2502,12,FALSE),"-")</f>
        <v>16</v>
      </c>
      <c r="N64" s="46" t="str">
        <f>IF($D64&gt;0,VLOOKUP($D64,Iscrizioni!$A$2:$M$2502,6,FALSE),"-")</f>
        <v>H011219</v>
      </c>
      <c r="O64" s="107" t="str">
        <f>IF($D64&gt;0,VLOOKUP($D64,Iscrizioni!$A$2:$M$2502,7,FALSE),"-")</f>
        <v>A.S.D. SOCIETA' VICTORIA ATLETICA</v>
      </c>
      <c r="P64" s="46" t="str">
        <f>IF($D64&gt;0,VLOOKUP(LEFT($N64,1),Regione!$A$2:$C$21,2,FALSE),"-")</f>
        <v xml:space="preserve">EMILIA ROMAGNA </v>
      </c>
      <c r="Q64" s="112" t="e">
        <f ca="1">IF($D64&gt;0,NormalizzaTempo("D",CELL("tipo",$E64),$E64),"-")</f>
        <v>#NAME?</v>
      </c>
      <c r="R64" s="27">
        <f>IF($D64&gt;0,VLOOKUP($D64,Iscrizioni!$A$2:$M$2502,13,FALSE),"-")</f>
        <v>2500</v>
      </c>
      <c r="S64" s="112" t="e">
        <f t="shared" ca="1" si="1"/>
        <v>#NAME?</v>
      </c>
      <c r="T64" s="112" t="e">
        <f ca="1">IF($D64&gt;0,SUMIFS($S$3:$S64,$X$3:$X64,1,$J$3:$J64,$J64),"-")</f>
        <v>#NAME?</v>
      </c>
      <c r="U64" s="112" t="e">
        <f t="shared" ca="1" si="2"/>
        <v>#NAME?</v>
      </c>
      <c r="V64" s="112" t="e">
        <f t="shared" ca="1" si="5"/>
        <v>#NAME?</v>
      </c>
      <c r="W64" s="27">
        <f>IF(LEN($C64)=0,IF($D64&gt;0,COUNTIFS($A$3:$A64,$A64),"-"),"Escluso")</f>
        <v>12</v>
      </c>
      <c r="X64" s="2">
        <f>IF(LEN($C64)=0,IF($D64&gt;0,COUNTIFS($J$3:$J64,$J64,$C$3:$C64,""),"-"),"Escluso")</f>
        <v>12</v>
      </c>
      <c r="Y64" s="127" t="e">
        <f t="shared" ca="1" si="3"/>
        <v>#NAME?</v>
      </c>
      <c r="Z64" s="2">
        <f>IF($D64&gt;0,COUNTIFS($O$3:$O64,$O64,$L$3:$L64,$L64,$I$3:$I64,$I64),"-")</f>
        <v>1</v>
      </c>
      <c r="AA64" s="27">
        <f>IF($D64&gt;0,IF(OR($Z64 &gt;1,$L64&lt;&gt;"Adulti"),0,VLOOKUP($P64,Regione!$B$2:$C$22,2,FALSE)),"-")</f>
        <v>0</v>
      </c>
      <c r="AB64" s="27" t="e">
        <f ca="1">IF($D64&gt;0,IF(COUNTIFS($O$3:$O64,$O64,$L$3:$L64,$L64,$I$3:$I64,$I64) &gt;1,0,SUMIFS($Y$3:$Y$2503,$L$3:$L$2503,$L64,$O$3:$O$2503,$O64,$I$3:$I$2503,$I64)),"-")</f>
        <v>#NAME?</v>
      </c>
      <c r="AC64" s="27" t="e">
        <f t="shared" ca="1" si="4"/>
        <v>#NAME?</v>
      </c>
    </row>
    <row r="65" spans="1:29" s="57" customFormat="1" ht="15" customHeight="1">
      <c r="A65" s="13" t="s">
        <v>182</v>
      </c>
      <c r="B65" s="107" t="str">
        <f>IF(COUNTA($A65)&gt;0,VLOOKUP($A65,Corsa!$A$1:$F$43,2,FALSE),"-")</f>
        <v>Corsa B01</v>
      </c>
      <c r="C65" s="11"/>
      <c r="D65" s="13">
        <v>177</v>
      </c>
      <c r="E65" s="111"/>
      <c r="F65" s="46" t="str">
        <f>IF(COUNTA($A65)&gt;0,VLOOKUP($A65,Corsa!$A$1:$F$43,3,FALSE),"-")</f>
        <v>M-AllievI + F-Allieve</v>
      </c>
      <c r="G65" s="28" t="str">
        <f>IF($D65&gt;0,VLOOKUP($D65,Iscrizioni!$A$2:$M$2502,9,FALSE),"-")</f>
        <v>ALFARONE GABRIELE</v>
      </c>
      <c r="H65" s="28">
        <f>IF($D65&gt;0,VLOOKUP($D65,Iscrizioni!$A$2:$M$2502,4,FALSE),"-")</f>
        <v>2000</v>
      </c>
      <c r="I65" s="27" t="str">
        <f>IF($D65&gt;0,VLOOKUP($D65,Iscrizioni!$A$2:$M$2502,5,FALSE),"-")</f>
        <v>M</v>
      </c>
      <c r="J65" s="27" t="str">
        <f>IF($D65&gt;0,VLOOKUP($D65,Iscrizioni!$A$2:$M$2502,10,FALSE),"-")</f>
        <v>M-AllievI</v>
      </c>
      <c r="K65" s="27" t="str">
        <f t="shared" si="0"/>
        <v>ok</v>
      </c>
      <c r="L65" s="46" t="str">
        <f>IF($D65&gt;0,VLOOKUP($D65,Iscrizioni!$A$2:$M$2502,11,FALSE),"-")</f>
        <v>Giovanile</v>
      </c>
      <c r="M65" s="27">
        <f>IF($D65&gt;0,VLOOKUP($D65,Iscrizioni!$A$2:$N$2502,12,FALSE),"-")</f>
        <v>16</v>
      </c>
      <c r="N65" s="46" t="str">
        <f>IF($D65&gt;0,VLOOKUP($D65,Iscrizioni!$A$2:$M$2502,6,FALSE),"-")</f>
        <v>A130646</v>
      </c>
      <c r="O65" s="107" t="str">
        <f>IF($D65&gt;0,VLOOKUP($D65,Iscrizioni!$A$2:$M$2502,7,FALSE),"-")</f>
        <v>A.S.D. DORATLETICA</v>
      </c>
      <c r="P65" s="46" t="str">
        <f>IF($D65&gt;0,VLOOKUP(LEFT($N65,1),Regione!$A$2:$C$21,2,FALSE),"-")</f>
        <v xml:space="preserve">PIEMONTE </v>
      </c>
      <c r="Q65" s="112" t="e">
        <f ca="1">IF($D65&gt;0,NormalizzaTempo("D",CELL("tipo",$E65),$E65),"-")</f>
        <v>#NAME?</v>
      </c>
      <c r="R65" s="27">
        <f>IF($D65&gt;0,VLOOKUP($D65,Iscrizioni!$A$2:$M$2502,13,FALSE),"-")</f>
        <v>2500</v>
      </c>
      <c r="S65" s="112" t="e">
        <f t="shared" ca="1" si="1"/>
        <v>#NAME?</v>
      </c>
      <c r="T65" s="112" t="e">
        <f ca="1">IF($D65&gt;0,SUMIFS($S$3:$S65,$X$3:$X65,1,$J$3:$J65,$J65),"-")</f>
        <v>#NAME?</v>
      </c>
      <c r="U65" s="112" t="e">
        <f t="shared" ca="1" si="2"/>
        <v>#NAME?</v>
      </c>
      <c r="V65" s="112" t="e">
        <f t="shared" ca="1" si="5"/>
        <v>#NAME?</v>
      </c>
      <c r="W65" s="27">
        <f>IF(LEN($C65)=0,IF($D65&gt;0,COUNTIFS($A$3:$A65,$A65),"-"),"Escluso")</f>
        <v>13</v>
      </c>
      <c r="X65" s="2">
        <f>IF(LEN($C65)=0,IF($D65&gt;0,COUNTIFS($J$3:$J65,$J65,$C$3:$C65,""),"-"),"Escluso")</f>
        <v>13</v>
      </c>
      <c r="Y65" s="127" t="e">
        <f t="shared" ca="1" si="3"/>
        <v>#NAME?</v>
      </c>
      <c r="Z65" s="2">
        <f>IF($D65&gt;0,COUNTIFS($O$3:$O65,$O65,$L$3:$L65,$L65,$I$3:$I65,$I65),"-")</f>
        <v>5</v>
      </c>
      <c r="AA65" s="27">
        <f>IF($D65&gt;0,IF(OR($Z65 &gt;1,$L65&lt;&gt;"Adulti"),0,VLOOKUP($P65,Regione!$B$2:$C$22,2,FALSE)),"-")</f>
        <v>0</v>
      </c>
      <c r="AB65" s="27">
        <f>IF($D65&gt;0,IF(COUNTIFS($O$3:$O65,$O65,$L$3:$L65,$L65,$I$3:$I65,$I65) &gt;1,0,SUMIFS($Y$3:$Y$2503,$L$3:$L$2503,$L65,$O$3:$O$2503,$O65,$I$3:$I$2503,$I65)),"-")</f>
        <v>0</v>
      </c>
      <c r="AC65" s="27">
        <f t="shared" si="4"/>
        <v>0</v>
      </c>
    </row>
    <row r="66" spans="1:29" s="57" customFormat="1" ht="15" customHeight="1">
      <c r="A66" s="13" t="s">
        <v>182</v>
      </c>
      <c r="B66" s="107" t="str">
        <f>IF(COUNTA($A66)&gt;0,VLOOKUP($A66,Corsa!$A$1:$F$43,2,FALSE),"-")</f>
        <v>Corsa B01</v>
      </c>
      <c r="C66" s="11"/>
      <c r="D66" s="13">
        <v>335</v>
      </c>
      <c r="E66" s="111"/>
      <c r="F66" s="46" t="str">
        <f>IF(COUNTA($A66)&gt;0,VLOOKUP($A66,Corsa!$A$1:$F$43,3,FALSE),"-")</f>
        <v>M-AllievI + F-Allieve</v>
      </c>
      <c r="G66" s="28" t="str">
        <f>IF($D66&gt;0,VLOOKUP($D66,Iscrizioni!$A$2:$M$2502,9,FALSE),"-")</f>
        <v>ANSALONI FEDERICO</v>
      </c>
      <c r="H66" s="28">
        <f>IF($D66&gt;0,VLOOKUP($D66,Iscrizioni!$A$2:$M$2502,4,FALSE),"-")</f>
        <v>2001</v>
      </c>
      <c r="I66" s="27" t="str">
        <f>IF($D66&gt;0,VLOOKUP($D66,Iscrizioni!$A$2:$M$2502,5,FALSE),"-")</f>
        <v>M</v>
      </c>
      <c r="J66" s="27" t="str">
        <f>IF($D66&gt;0,VLOOKUP($D66,Iscrizioni!$A$2:$M$2502,10,FALSE),"-")</f>
        <v>M-AllievI</v>
      </c>
      <c r="K66" s="27" t="str">
        <f t="shared" si="0"/>
        <v>ok</v>
      </c>
      <c r="L66" s="46" t="str">
        <f>IF($D66&gt;0,VLOOKUP($D66,Iscrizioni!$A$2:$M$2502,11,FALSE),"-")</f>
        <v>Giovanile</v>
      </c>
      <c r="M66" s="27">
        <f>IF($D66&gt;0,VLOOKUP($D66,Iscrizioni!$A$2:$N$2502,12,FALSE),"-")</f>
        <v>16</v>
      </c>
      <c r="N66" s="46" t="str">
        <f>IF($D66&gt;0,VLOOKUP($D66,Iscrizioni!$A$2:$M$2502,6,FALSE),"-")</f>
        <v>H011219</v>
      </c>
      <c r="O66" s="107" t="str">
        <f>IF($D66&gt;0,VLOOKUP($D66,Iscrizioni!$A$2:$M$2502,7,FALSE),"-")</f>
        <v>A.S.D. SOCIETA' VICTORIA ATLETICA</v>
      </c>
      <c r="P66" s="46" t="str">
        <f>IF($D66&gt;0,VLOOKUP(LEFT($N66,1),Regione!$A$2:$C$21,2,FALSE),"-")</f>
        <v xml:space="preserve">EMILIA ROMAGNA </v>
      </c>
      <c r="Q66" s="112" t="e">
        <f ca="1">IF($D66&gt;0,NormalizzaTempo("D",CELL("tipo",$E66),$E66),"-")</f>
        <v>#NAME?</v>
      </c>
      <c r="R66" s="27">
        <f>IF($D66&gt;0,VLOOKUP($D66,Iscrizioni!$A$2:$M$2502,13,FALSE),"-")</f>
        <v>2500</v>
      </c>
      <c r="S66" s="112" t="e">
        <f t="shared" ca="1" si="1"/>
        <v>#NAME?</v>
      </c>
      <c r="T66" s="112" t="e">
        <f ca="1">IF($D66&gt;0,SUMIFS($S$3:$S66,$X$3:$X66,1,$J$3:$J66,$J66),"-")</f>
        <v>#NAME?</v>
      </c>
      <c r="U66" s="112" t="e">
        <f t="shared" ca="1" si="2"/>
        <v>#NAME?</v>
      </c>
      <c r="V66" s="112" t="e">
        <f t="shared" ca="1" si="5"/>
        <v>#NAME?</v>
      </c>
      <c r="W66" s="27">
        <f>IF(LEN($C66)=0,IF($D66&gt;0,COUNTIFS($A$3:$A66,$A66),"-"),"Escluso")</f>
        <v>14</v>
      </c>
      <c r="X66" s="2">
        <f>IF(LEN($C66)=0,IF($D66&gt;0,COUNTIFS($J$3:$J66,$J66,$C$3:$C66,""),"-"),"Escluso")</f>
        <v>14</v>
      </c>
      <c r="Y66" s="127" t="e">
        <f t="shared" ca="1" si="3"/>
        <v>#NAME?</v>
      </c>
      <c r="Z66" s="2">
        <f>IF($D66&gt;0,COUNTIFS($O$3:$O66,$O66,$L$3:$L66,$L66,$I$3:$I66,$I66),"-")</f>
        <v>2</v>
      </c>
      <c r="AA66" s="27">
        <f>IF($D66&gt;0,IF(OR($Z66 &gt;1,$L66&lt;&gt;"Adulti"),0,VLOOKUP($P66,Regione!$B$2:$C$22,2,FALSE)),"-")</f>
        <v>0</v>
      </c>
      <c r="AB66" s="27">
        <f>IF($D66&gt;0,IF(COUNTIFS($O$3:$O66,$O66,$L$3:$L66,$L66,$I$3:$I66,$I66) &gt;1,0,SUMIFS($Y$3:$Y$2503,$L$3:$L$2503,$L66,$O$3:$O$2503,$O66,$I$3:$I$2503,$I66)),"-")</f>
        <v>0</v>
      </c>
      <c r="AC66" s="27">
        <f t="shared" si="4"/>
        <v>0</v>
      </c>
    </row>
    <row r="67" spans="1:29" s="57" customFormat="1" ht="15" customHeight="1">
      <c r="A67" s="13" t="s">
        <v>182</v>
      </c>
      <c r="B67" s="107" t="str">
        <f>IF(COUNTA($A67)&gt;0,VLOOKUP($A67,Corsa!$A$1:$F$43,2,FALSE),"-")</f>
        <v>Corsa B01</v>
      </c>
      <c r="C67" s="11"/>
      <c r="D67" s="13">
        <v>905</v>
      </c>
      <c r="E67" s="111"/>
      <c r="F67" s="46" t="str">
        <f>IF(COUNTA($A67)&gt;0,VLOOKUP($A67,Corsa!$A$1:$F$43,3,FALSE),"-")</f>
        <v>M-AllievI + F-Allieve</v>
      </c>
      <c r="G67" s="28" t="str">
        <f>IF($D67&gt;0,VLOOKUP($D67,Iscrizioni!$A$2:$M$2502,9,FALSE),"-")</f>
        <v>ABATE OMAR</v>
      </c>
      <c r="H67" s="28">
        <f>IF($D67&gt;0,VLOOKUP($D67,Iscrizioni!$A$2:$M$2502,4,FALSE),"-")</f>
        <v>2001</v>
      </c>
      <c r="I67" s="27" t="str">
        <f>IF($D67&gt;0,VLOOKUP($D67,Iscrizioni!$A$2:$M$2502,5,FALSE),"-")</f>
        <v>M</v>
      </c>
      <c r="J67" s="27" t="str">
        <f>IF($D67&gt;0,VLOOKUP($D67,Iscrizioni!$A$2:$M$2502,10,FALSE),"-")</f>
        <v>M-AllievI</v>
      </c>
      <c r="K67" s="27" t="str">
        <f t="shared" ref="K67:K130" si="6">IF(D67&gt;0,IF(IFERROR(SEARCH(J67,F67),0)=0,"Verifica","ok"),"-")</f>
        <v>ok</v>
      </c>
      <c r="L67" s="46" t="str">
        <f>IF($D67&gt;0,VLOOKUP($D67,Iscrizioni!$A$2:$M$2502,11,FALSE),"-")</f>
        <v>Giovanile</v>
      </c>
      <c r="M67" s="27">
        <f>IF($D67&gt;0,VLOOKUP($D67,Iscrizioni!$A$2:$N$2502,12,FALSE),"-")</f>
        <v>16</v>
      </c>
      <c r="N67" s="46" t="str">
        <f>IF($D67&gt;0,VLOOKUP($D67,Iscrizioni!$A$2:$M$2502,6,FALSE),"-")</f>
        <v>L022825</v>
      </c>
      <c r="O67" s="107" t="str">
        <f>IF($D67&gt;0,VLOOKUP($D67,Iscrizioni!$A$2:$M$2502,7,FALSE),"-")</f>
        <v>RUNNERS BARBERINO A.S.D.</v>
      </c>
      <c r="P67" s="46" t="str">
        <f>IF($D67&gt;0,VLOOKUP(LEFT($N67,1),Regione!$A$2:$C$21,2,FALSE),"-")</f>
        <v xml:space="preserve">TOSCANA </v>
      </c>
      <c r="Q67" s="112" t="e">
        <f ca="1">IF($D67&gt;0,NormalizzaTempo("D",CELL("tipo",$E67),$E67),"-")</f>
        <v>#NAME?</v>
      </c>
      <c r="R67" s="27">
        <f>IF($D67&gt;0,VLOOKUP($D67,Iscrizioni!$A$2:$M$2502,13,FALSE),"-")</f>
        <v>2500</v>
      </c>
      <c r="S67" s="112" t="e">
        <f t="shared" ref="S67:S130" ca="1" si="7">IF($D67&gt;0,CalcolaVelocita(R67,Q67*86400),"-")</f>
        <v>#NAME?</v>
      </c>
      <c r="T67" s="112" t="e">
        <f ca="1">IF($D67&gt;0,SUMIFS($S$3:$S67,$X$3:$X67,1,$J$3:$J67,$J67),"-")</f>
        <v>#NAME?</v>
      </c>
      <c r="U67" s="112" t="e">
        <f t="shared" ref="U67:U130" ca="1" si="8">IF($D67&gt;0,S67-T67,"-")</f>
        <v>#NAME?</v>
      </c>
      <c r="V67" s="112" t="e">
        <f t="shared" ca="1" si="5"/>
        <v>#NAME?</v>
      </c>
      <c r="W67" s="27">
        <f>IF(LEN($C67)=0,IF($D67&gt;0,COUNTIFS($A$3:$A67,$A67),"-"),"Escluso")</f>
        <v>15</v>
      </c>
      <c r="X67" s="2">
        <f>IF(LEN($C67)=0,IF($D67&gt;0,COUNTIFS($J$3:$J67,$J67,$C$3:$C67,""),"-"),"Escluso")</f>
        <v>15</v>
      </c>
      <c r="Y67" s="127" t="e">
        <f t="shared" ref="Y67:Y110" ca="1" si="9">IF(LEN($C67)=0,IF(AND($D67&gt;0,$V67="ok"),IF($X67&gt;20,1,21 -$X67),"-"),0)</f>
        <v>#NAME?</v>
      </c>
      <c r="Z67" s="2">
        <f>IF($D67&gt;0,COUNTIFS($O$3:$O67,$O67,$L$3:$L67,$L67,$I$3:$I67,$I67),"-")</f>
        <v>3</v>
      </c>
      <c r="AA67" s="27">
        <f>IF($D67&gt;0,IF(OR($Z67 &gt;1,$L67&lt;&gt;"Adulti"),0,VLOOKUP($P67,Regione!$B$2:$C$22,2,FALSE)),"-")</f>
        <v>0</v>
      </c>
      <c r="AB67" s="27">
        <f>IF($D67&gt;0,IF(COUNTIFS($O$3:$O67,$O67,$L$3:$L67,$L67,$I$3:$I67,$I67) &gt;1,0,SUMIFS($Y$3:$Y$2503,$L$3:$L$2503,$L67,$O$3:$O$2503,$O67,$I$3:$I$2503,$I67)),"-")</f>
        <v>0</v>
      </c>
      <c r="AC67" s="27">
        <f t="shared" ref="AC67:AC130" si="10">IF($D67&gt;0,AA67+AB67,"-")</f>
        <v>0</v>
      </c>
    </row>
    <row r="68" spans="1:29" s="57" customFormat="1" ht="15" customHeight="1">
      <c r="A68" s="13" t="s">
        <v>182</v>
      </c>
      <c r="B68" s="107" t="str">
        <f>IF(COUNTA($A68)&gt;0,VLOOKUP($A68,Corsa!$A$1:$F$43,2,FALSE),"-")</f>
        <v>Corsa B01</v>
      </c>
      <c r="C68" s="11"/>
      <c r="D68" s="13">
        <v>141</v>
      </c>
      <c r="E68" s="111"/>
      <c r="F68" s="46" t="str">
        <f>IF(COUNTA($A68)&gt;0,VLOOKUP($A68,Corsa!$A$1:$F$43,3,FALSE),"-")</f>
        <v>M-AllievI + F-Allieve</v>
      </c>
      <c r="G68" s="28" t="str">
        <f>IF($D68&gt;0,VLOOKUP($D68,Iscrizioni!$A$2:$M$2502,9,FALSE),"-")</f>
        <v>TONELLI GAMBETTI EDUARDO</v>
      </c>
      <c r="H68" s="28">
        <f>IF($D68&gt;0,VLOOKUP($D68,Iscrizioni!$A$2:$M$2502,4,FALSE),"-")</f>
        <v>2001</v>
      </c>
      <c r="I68" s="27" t="str">
        <f>IF($D68&gt;0,VLOOKUP($D68,Iscrizioni!$A$2:$M$2502,5,FALSE),"-")</f>
        <v>M</v>
      </c>
      <c r="J68" s="27" t="str">
        <f>IF($D68&gt;0,VLOOKUP($D68,Iscrizioni!$A$2:$M$2502,10,FALSE),"-")</f>
        <v>M-AllievI</v>
      </c>
      <c r="K68" s="27" t="str">
        <f t="shared" si="6"/>
        <v>ok</v>
      </c>
      <c r="L68" s="46" t="str">
        <f>IF($D68&gt;0,VLOOKUP($D68,Iscrizioni!$A$2:$M$2502,11,FALSE),"-")</f>
        <v>Giovanile</v>
      </c>
      <c r="M68" s="27">
        <f>IF($D68&gt;0,VLOOKUP($D68,Iscrizioni!$A$2:$N$2502,12,FALSE),"-")</f>
        <v>16</v>
      </c>
      <c r="N68" s="46" t="str">
        <f>IF($D68&gt;0,VLOOKUP($D68,Iscrizioni!$A$2:$M$2502,6,FALSE),"-")</f>
        <v>H011554</v>
      </c>
      <c r="O68" s="107" t="str">
        <f>IF($D68&gt;0,VLOOKUP($D68,Iscrizioni!$A$2:$M$2502,7,FALSE),"-")</f>
        <v>A.S.D. ATLETICA VALLESAMOGGIA</v>
      </c>
      <c r="P68" s="46" t="str">
        <f>IF($D68&gt;0,VLOOKUP(LEFT($N68,1),Regione!$A$2:$C$21,2,FALSE),"-")</f>
        <v xml:space="preserve">EMILIA ROMAGNA </v>
      </c>
      <c r="Q68" s="112" t="e">
        <f ca="1">IF($D68&gt;0,NormalizzaTempo("D",CELL("tipo",$E68),$E68),"-")</f>
        <v>#NAME?</v>
      </c>
      <c r="R68" s="27">
        <f>IF($D68&gt;0,VLOOKUP($D68,Iscrizioni!$A$2:$M$2502,13,FALSE),"-")</f>
        <v>2500</v>
      </c>
      <c r="S68" s="112" t="e">
        <f t="shared" ca="1" si="7"/>
        <v>#NAME?</v>
      </c>
      <c r="T68" s="112" t="e">
        <f ca="1">IF($D68&gt;0,SUMIFS($S$3:$S68,$X$3:$X68,1,$J$3:$J68,$J68),"-")</f>
        <v>#NAME?</v>
      </c>
      <c r="U68" s="112" t="e">
        <f t="shared" ca="1" si="8"/>
        <v>#NAME?</v>
      </c>
      <c r="V68" s="112" t="e">
        <f t="shared" ref="V68:V131" ca="1" si="11">IF(OR(AND($L68="Adulti",LEN($C68)=0,$U68&lt;=$U$1), AND(OR($L68="Giovanile",$L68="Promozionale"),LEN($C68)=0) ), "ok","-")</f>
        <v>#NAME?</v>
      </c>
      <c r="W68" s="27">
        <f>IF(LEN($C68)=0,IF($D68&gt;0,COUNTIFS($A$3:$A68,$A68),"-"),"Escluso")</f>
        <v>16</v>
      </c>
      <c r="X68" s="2">
        <f>IF(LEN($C68)=0,IF($D68&gt;0,COUNTIFS($J$3:$J68,$J68,$C$3:$C68,""),"-"),"Escluso")</f>
        <v>16</v>
      </c>
      <c r="Y68" s="127" t="e">
        <f t="shared" ca="1" si="9"/>
        <v>#NAME?</v>
      </c>
      <c r="Z68" s="2">
        <f>IF($D68&gt;0,COUNTIFS($O$3:$O68,$O68,$L$3:$L68,$L68,$I$3:$I68,$I68),"-")</f>
        <v>4</v>
      </c>
      <c r="AA68" s="27">
        <f>IF($D68&gt;0,IF(OR($Z68 &gt;1,$L68&lt;&gt;"Adulti"),0,VLOOKUP($P68,Regione!$B$2:$C$22,2,FALSE)),"-")</f>
        <v>0</v>
      </c>
      <c r="AB68" s="27">
        <f>IF($D68&gt;0,IF(COUNTIFS($O$3:$O68,$O68,$L$3:$L68,$L68,$I$3:$I68,$I68) &gt;1,0,SUMIFS($Y$3:$Y$2503,$L$3:$L$2503,$L68,$O$3:$O$2503,$O68,$I$3:$I$2503,$I68)),"-")</f>
        <v>0</v>
      </c>
      <c r="AC68" s="27">
        <f t="shared" si="10"/>
        <v>0</v>
      </c>
    </row>
    <row r="69" spans="1:29" s="57" customFormat="1" ht="15" customHeight="1">
      <c r="A69" s="13" t="s">
        <v>182</v>
      </c>
      <c r="B69" s="107" t="str">
        <f>IF(COUNTA($A69)&gt;0,VLOOKUP($A69,Corsa!$A$1:$F$43,2,FALSE),"-")</f>
        <v>Corsa B01</v>
      </c>
      <c r="C69" s="11"/>
      <c r="D69" s="13">
        <v>885</v>
      </c>
      <c r="E69" s="111"/>
      <c r="F69" s="46" t="str">
        <f>IF(COUNTA($A69)&gt;0,VLOOKUP($A69,Corsa!$A$1:$F$43,3,FALSE),"-")</f>
        <v>M-AllievI + F-Allieve</v>
      </c>
      <c r="G69" s="28" t="str">
        <f>IF($D69&gt;0,VLOOKUP($D69,Iscrizioni!$A$2:$M$2502,9,FALSE),"-")</f>
        <v>TOMASI ALESSANDRA</v>
      </c>
      <c r="H69" s="28">
        <f>IF($D69&gt;0,VLOOKUP($D69,Iscrizioni!$A$2:$M$2502,4,FALSE),"-")</f>
        <v>2000</v>
      </c>
      <c r="I69" s="27" t="str">
        <f>IF($D69&gt;0,VLOOKUP($D69,Iscrizioni!$A$2:$M$2502,5,FALSE),"-")</f>
        <v>F</v>
      </c>
      <c r="J69" s="27" t="str">
        <f>IF($D69&gt;0,VLOOKUP($D69,Iscrizioni!$A$2:$M$2502,10,FALSE),"-")</f>
        <v>F-Allieve</v>
      </c>
      <c r="K69" s="27" t="str">
        <f t="shared" si="6"/>
        <v>ok</v>
      </c>
      <c r="L69" s="46" t="str">
        <f>IF($D69&gt;0,VLOOKUP($D69,Iscrizioni!$A$2:$M$2502,11,FALSE),"-")</f>
        <v>Giovanile</v>
      </c>
      <c r="M69" s="27">
        <f>IF($D69&gt;0,VLOOKUP($D69,Iscrizioni!$A$2:$N$2502,12,FALSE),"-")</f>
        <v>15</v>
      </c>
      <c r="N69" s="46" t="str">
        <f>IF($D69&gt;0,VLOOKUP($D69,Iscrizioni!$A$2:$M$2502,6,FALSE),"-")</f>
        <v>H010289</v>
      </c>
      <c r="O69" s="107" t="str">
        <f>IF($D69&gt;0,VLOOKUP($D69,Iscrizioni!$A$2:$M$2502,7,FALSE),"-")</f>
        <v>POLISPORTIVA PROGRESSO A.S.D.</v>
      </c>
      <c r="P69" s="46" t="str">
        <f>IF($D69&gt;0,VLOOKUP(LEFT($N69,1),Regione!$A$2:$C$21,2,FALSE),"-")</f>
        <v xml:space="preserve">EMILIA ROMAGNA </v>
      </c>
      <c r="Q69" s="112" t="e">
        <f ca="1">IF($D69&gt;0,NormalizzaTempo("D",CELL("tipo",$E69),$E69),"-")</f>
        <v>#NAME?</v>
      </c>
      <c r="R69" s="27">
        <f>IF($D69&gt;0,VLOOKUP($D69,Iscrizioni!$A$2:$M$2502,13,FALSE),"-")</f>
        <v>2500</v>
      </c>
      <c r="S69" s="112" t="e">
        <f t="shared" ca="1" si="7"/>
        <v>#NAME?</v>
      </c>
      <c r="T69" s="112" t="e">
        <f ca="1">IF($D69&gt;0,SUMIFS($S$3:$S69,$X$3:$X69,1,$J$3:$J69,$J69),"-")</f>
        <v>#NAME?</v>
      </c>
      <c r="U69" s="112" t="e">
        <f t="shared" ca="1" si="8"/>
        <v>#NAME?</v>
      </c>
      <c r="V69" s="112" t="e">
        <f t="shared" ca="1" si="11"/>
        <v>#NAME?</v>
      </c>
      <c r="W69" s="27">
        <f>IF(LEN($C69)=0,IF($D69&gt;0,COUNTIFS($A$3:$A69,$A69),"-"),"Escluso")</f>
        <v>17</v>
      </c>
      <c r="X69" s="2">
        <f>IF(LEN($C69)=0,IF($D69&gt;0,COUNTIFS($J$3:$J69,$J69,$C$3:$C69,""),"-"),"Escluso")</f>
        <v>1</v>
      </c>
      <c r="Y69" s="127" t="e">
        <f t="shared" ca="1" si="9"/>
        <v>#NAME?</v>
      </c>
      <c r="Z69" s="2">
        <f>IF($D69&gt;0,COUNTIFS($O$3:$O69,$O69,$L$3:$L69,$L69,$I$3:$I69,$I69),"-")</f>
        <v>1</v>
      </c>
      <c r="AA69" s="27">
        <f>IF($D69&gt;0,IF(OR($Z69 &gt;1,$L69&lt;&gt;"Adulti"),0,VLOOKUP($P69,Regione!$B$2:$C$22,2,FALSE)),"-")</f>
        <v>0</v>
      </c>
      <c r="AB69" s="27" t="e">
        <f ca="1">IF($D69&gt;0,IF(COUNTIFS($O$3:$O69,$O69,$L$3:$L69,$L69,$I$3:$I69,$I69) &gt;1,0,SUMIFS($Y$3:$Y$2503,$L$3:$L$2503,$L69,$O$3:$O$2503,$O69,$I$3:$I$2503,$I69)),"-")</f>
        <v>#NAME?</v>
      </c>
      <c r="AC69" s="27" t="e">
        <f t="shared" ca="1" si="10"/>
        <v>#NAME?</v>
      </c>
    </row>
    <row r="70" spans="1:29" s="57" customFormat="1" ht="15" customHeight="1">
      <c r="A70" s="13" t="s">
        <v>182</v>
      </c>
      <c r="B70" s="107" t="str">
        <f>IF(COUNTA($A70)&gt;0,VLOOKUP($A70,Corsa!$A$1:$F$43,2,FALSE),"-")</f>
        <v>Corsa B01</v>
      </c>
      <c r="C70" s="11"/>
      <c r="D70" s="13">
        <v>139</v>
      </c>
      <c r="E70" s="111"/>
      <c r="F70" s="46" t="str">
        <f>IF(COUNTA($A70)&gt;0,VLOOKUP($A70,Corsa!$A$1:$F$43,3,FALSE),"-")</f>
        <v>M-AllievI + F-Allieve</v>
      </c>
      <c r="G70" s="28" t="str">
        <f>IF($D70&gt;0,VLOOKUP($D70,Iscrizioni!$A$2:$M$2502,9,FALSE),"-")</f>
        <v>MAZZETTI MATTEO</v>
      </c>
      <c r="H70" s="28">
        <f>IF($D70&gt;0,VLOOKUP($D70,Iscrizioni!$A$2:$M$2502,4,FALSE),"-")</f>
        <v>2001</v>
      </c>
      <c r="I70" s="27" t="str">
        <f>IF($D70&gt;0,VLOOKUP($D70,Iscrizioni!$A$2:$M$2502,5,FALSE),"-")</f>
        <v>M</v>
      </c>
      <c r="J70" s="27" t="str">
        <f>IF($D70&gt;0,VLOOKUP($D70,Iscrizioni!$A$2:$M$2502,10,FALSE),"-")</f>
        <v>M-AllievI</v>
      </c>
      <c r="K70" s="27" t="str">
        <f t="shared" si="6"/>
        <v>ok</v>
      </c>
      <c r="L70" s="46" t="str">
        <f>IF($D70&gt;0,VLOOKUP($D70,Iscrizioni!$A$2:$M$2502,11,FALSE),"-")</f>
        <v>Giovanile</v>
      </c>
      <c r="M70" s="27">
        <f>IF($D70&gt;0,VLOOKUP($D70,Iscrizioni!$A$2:$N$2502,12,FALSE),"-")</f>
        <v>16</v>
      </c>
      <c r="N70" s="46" t="str">
        <f>IF($D70&gt;0,VLOOKUP($D70,Iscrizioni!$A$2:$M$2502,6,FALSE),"-")</f>
        <v>H011554</v>
      </c>
      <c r="O70" s="107" t="str">
        <f>IF($D70&gt;0,VLOOKUP($D70,Iscrizioni!$A$2:$M$2502,7,FALSE),"-")</f>
        <v>A.S.D. ATLETICA VALLESAMOGGIA</v>
      </c>
      <c r="P70" s="46" t="str">
        <f>IF($D70&gt;0,VLOOKUP(LEFT($N70,1),Regione!$A$2:$C$21,2,FALSE),"-")</f>
        <v xml:space="preserve">EMILIA ROMAGNA </v>
      </c>
      <c r="Q70" s="112" t="e">
        <f ca="1">IF($D70&gt;0,NormalizzaTempo("D",CELL("tipo",$E70),$E70),"-")</f>
        <v>#NAME?</v>
      </c>
      <c r="R70" s="27">
        <f>IF($D70&gt;0,VLOOKUP($D70,Iscrizioni!$A$2:$M$2502,13,FALSE),"-")</f>
        <v>2500</v>
      </c>
      <c r="S70" s="112" t="e">
        <f t="shared" ca="1" si="7"/>
        <v>#NAME?</v>
      </c>
      <c r="T70" s="112" t="e">
        <f ca="1">IF($D70&gt;0,SUMIFS($S$3:$S70,$X$3:$X70,1,$J$3:$J70,$J70),"-")</f>
        <v>#NAME?</v>
      </c>
      <c r="U70" s="112" t="e">
        <f t="shared" ca="1" si="8"/>
        <v>#NAME?</v>
      </c>
      <c r="V70" s="112" t="e">
        <f t="shared" ca="1" si="11"/>
        <v>#NAME?</v>
      </c>
      <c r="W70" s="27">
        <f>IF(LEN($C70)=0,IF($D70&gt;0,COUNTIFS($A$3:$A70,$A70),"-"),"Escluso")</f>
        <v>18</v>
      </c>
      <c r="X70" s="2">
        <f>IF(LEN($C70)=0,IF($D70&gt;0,COUNTIFS($J$3:$J70,$J70,$C$3:$C70,""),"-"),"Escluso")</f>
        <v>17</v>
      </c>
      <c r="Y70" s="127" t="e">
        <f t="shared" ca="1" si="9"/>
        <v>#NAME?</v>
      </c>
      <c r="Z70" s="2">
        <f>IF($D70&gt;0,COUNTIFS($O$3:$O70,$O70,$L$3:$L70,$L70,$I$3:$I70,$I70),"-")</f>
        <v>5</v>
      </c>
      <c r="AA70" s="27">
        <f>IF($D70&gt;0,IF(OR($Z70 &gt;1,$L70&lt;&gt;"Adulti"),0,VLOOKUP($P70,Regione!$B$2:$C$22,2,FALSE)),"-")</f>
        <v>0</v>
      </c>
      <c r="AB70" s="27">
        <f>IF($D70&gt;0,IF(COUNTIFS($O$3:$O70,$O70,$L$3:$L70,$L70,$I$3:$I70,$I70) &gt;1,0,SUMIFS($Y$3:$Y$2503,$L$3:$L$2503,$L70,$O$3:$O$2503,$O70,$I$3:$I$2503,$I70)),"-")</f>
        <v>0</v>
      </c>
      <c r="AC70" s="27">
        <f t="shared" si="10"/>
        <v>0</v>
      </c>
    </row>
    <row r="71" spans="1:29" s="57" customFormat="1" ht="15" customHeight="1">
      <c r="A71" s="13" t="s">
        <v>182</v>
      </c>
      <c r="B71" s="107" t="str">
        <f>IF(COUNTA($A71)&gt;0,VLOOKUP($A71,Corsa!$A$1:$F$43,2,FALSE),"-")</f>
        <v>Corsa B01</v>
      </c>
      <c r="C71" s="11"/>
      <c r="D71" s="13">
        <v>644</v>
      </c>
      <c r="E71" s="111"/>
      <c r="F71" s="46" t="str">
        <f>IF(COUNTA($A71)&gt;0,VLOOKUP($A71,Corsa!$A$1:$F$43,3,FALSE),"-")</f>
        <v>M-AllievI + F-Allieve</v>
      </c>
      <c r="G71" s="28" t="str">
        <f>IF($D71&gt;0,VLOOKUP($D71,Iscrizioni!$A$2:$M$2502,9,FALSE),"-")</f>
        <v>VERONESI REBECCA</v>
      </c>
      <c r="H71" s="28">
        <f>IF($D71&gt;0,VLOOKUP($D71,Iscrizioni!$A$2:$M$2502,4,FALSE),"-")</f>
        <v>2000</v>
      </c>
      <c r="I71" s="27" t="str">
        <f>IF($D71&gt;0,VLOOKUP($D71,Iscrizioni!$A$2:$M$2502,5,FALSE),"-")</f>
        <v>F</v>
      </c>
      <c r="J71" s="27" t="str">
        <f>IF($D71&gt;0,VLOOKUP($D71,Iscrizioni!$A$2:$M$2502,10,FALSE),"-")</f>
        <v>F-Allieve</v>
      </c>
      <c r="K71" s="27" t="str">
        <f t="shared" si="6"/>
        <v>ok</v>
      </c>
      <c r="L71" s="46" t="str">
        <f>IF($D71&gt;0,VLOOKUP($D71,Iscrizioni!$A$2:$M$2502,11,FALSE),"-")</f>
        <v>Giovanile</v>
      </c>
      <c r="M71" s="27">
        <f>IF($D71&gt;0,VLOOKUP($D71,Iscrizioni!$A$2:$N$2502,12,FALSE),"-")</f>
        <v>15</v>
      </c>
      <c r="N71" s="46" t="str">
        <f>IF($D71&gt;0,VLOOKUP($D71,Iscrizioni!$A$2:$M$2502,6,FALSE),"-")</f>
        <v>H080300</v>
      </c>
      <c r="O71" s="107" t="str">
        <f>IF($D71&gt;0,VLOOKUP($D71,Iscrizioni!$A$2:$M$2502,7,FALSE),"-")</f>
        <v>JOGGING TEAM PATERLINI</v>
      </c>
      <c r="P71" s="46" t="str">
        <f>IF($D71&gt;0,VLOOKUP(LEFT($N71,1),Regione!$A$2:$C$21,2,FALSE),"-")</f>
        <v xml:space="preserve">EMILIA ROMAGNA </v>
      </c>
      <c r="Q71" s="112" t="e">
        <f ca="1">IF($D71&gt;0,NormalizzaTempo("D",CELL("tipo",$E71),$E71),"-")</f>
        <v>#NAME?</v>
      </c>
      <c r="R71" s="27">
        <f>IF($D71&gt;0,VLOOKUP($D71,Iscrizioni!$A$2:$M$2502,13,FALSE),"-")</f>
        <v>2500</v>
      </c>
      <c r="S71" s="112" t="e">
        <f t="shared" ca="1" si="7"/>
        <v>#NAME?</v>
      </c>
      <c r="T71" s="112" t="e">
        <f ca="1">IF($D71&gt;0,SUMIFS($S$3:$S71,$X$3:$X71,1,$J$3:$J71,$J71),"-")</f>
        <v>#NAME?</v>
      </c>
      <c r="U71" s="112" t="e">
        <f t="shared" ca="1" si="8"/>
        <v>#NAME?</v>
      </c>
      <c r="V71" s="112" t="e">
        <f t="shared" ca="1" si="11"/>
        <v>#NAME?</v>
      </c>
      <c r="W71" s="27">
        <f>IF(LEN($C71)=0,IF($D71&gt;0,COUNTIFS($A$3:$A71,$A71),"-"),"Escluso")</f>
        <v>19</v>
      </c>
      <c r="X71" s="2">
        <f>IF(LEN($C71)=0,IF($D71&gt;0,COUNTIFS($J$3:$J71,$J71,$C$3:$C71,""),"-"),"Escluso")</f>
        <v>2</v>
      </c>
      <c r="Y71" s="127" t="e">
        <f t="shared" ca="1" si="9"/>
        <v>#NAME?</v>
      </c>
      <c r="Z71" s="2">
        <f>IF($D71&gt;0,COUNTIFS($O$3:$O71,$O71,$L$3:$L71,$L71,$I$3:$I71,$I71),"-")</f>
        <v>1</v>
      </c>
      <c r="AA71" s="27">
        <f>IF($D71&gt;0,IF(OR($Z71 &gt;1,$L71&lt;&gt;"Adulti"),0,VLOOKUP($P71,Regione!$B$2:$C$22,2,FALSE)),"-")</f>
        <v>0</v>
      </c>
      <c r="AB71" s="27" t="e">
        <f ca="1">IF($D71&gt;0,IF(COUNTIFS($O$3:$O71,$O71,$L$3:$L71,$L71,$I$3:$I71,$I71) &gt;1,0,SUMIFS($Y$3:$Y$2503,$L$3:$L$2503,$L71,$O$3:$O$2503,$O71,$I$3:$I$2503,$I71)),"-")</f>
        <v>#NAME?</v>
      </c>
      <c r="AC71" s="27" t="e">
        <f t="shared" ca="1" si="10"/>
        <v>#NAME?</v>
      </c>
    </row>
    <row r="72" spans="1:29" s="57" customFormat="1" ht="15" customHeight="1">
      <c r="A72" s="13" t="s">
        <v>182</v>
      </c>
      <c r="B72" s="107" t="str">
        <f>IF(COUNTA($A72)&gt;0,VLOOKUP($A72,Corsa!$A$1:$F$43,2,FALSE),"-")</f>
        <v>Corsa B01</v>
      </c>
      <c r="C72" s="11"/>
      <c r="D72" s="13">
        <v>728</v>
      </c>
      <c r="E72" s="111"/>
      <c r="F72" s="46" t="str">
        <f>IF(COUNTA($A72)&gt;0,VLOOKUP($A72,Corsa!$A$1:$F$43,3,FALSE),"-")</f>
        <v>M-AllievI + F-Allieve</v>
      </c>
      <c r="G72" s="28" t="str">
        <f>IF($D72&gt;0,VLOOKUP($D72,Iscrizioni!$A$2:$M$2502,9,FALSE),"-")</f>
        <v>SHAMI ELMAHDI</v>
      </c>
      <c r="H72" s="28">
        <f>IF($D72&gt;0,VLOOKUP($D72,Iscrizioni!$A$2:$M$2502,4,FALSE),"-")</f>
        <v>2001</v>
      </c>
      <c r="I72" s="27" t="str">
        <f>IF($D72&gt;0,VLOOKUP($D72,Iscrizioni!$A$2:$M$2502,5,FALSE),"-")</f>
        <v>M</v>
      </c>
      <c r="J72" s="27" t="str">
        <f>IF($D72&gt;0,VLOOKUP($D72,Iscrizioni!$A$2:$M$2502,10,FALSE),"-")</f>
        <v>M-AllievI</v>
      </c>
      <c r="K72" s="27" t="str">
        <f t="shared" si="6"/>
        <v>ok</v>
      </c>
      <c r="L72" s="46" t="str">
        <f>IF($D72&gt;0,VLOOKUP($D72,Iscrizioni!$A$2:$M$2502,11,FALSE),"-")</f>
        <v>Giovanile</v>
      </c>
      <c r="M72" s="27">
        <f>IF($D72&gt;0,VLOOKUP($D72,Iscrizioni!$A$2:$N$2502,12,FALSE),"-")</f>
        <v>16</v>
      </c>
      <c r="N72" s="46" t="str">
        <f>IF($D72&gt;0,VLOOKUP($D72,Iscrizioni!$A$2:$M$2502,6,FALSE),"-")</f>
        <v>H040444</v>
      </c>
      <c r="O72" s="107" t="str">
        <f>IF($D72&gt;0,VLOOKUP($D72,Iscrizioni!$A$2:$M$2502,7,FALSE),"-")</f>
        <v>OLIMPIA VIGNOLA POL.TE ASD</v>
      </c>
      <c r="P72" s="46" t="str">
        <f>IF($D72&gt;0,VLOOKUP(LEFT($N72,1),Regione!$A$2:$C$21,2,FALSE),"-")</f>
        <v xml:space="preserve">EMILIA ROMAGNA </v>
      </c>
      <c r="Q72" s="112" t="e">
        <f ca="1">IF($D72&gt;0,NormalizzaTempo("D",CELL("tipo",$E72),$E72),"-")</f>
        <v>#NAME?</v>
      </c>
      <c r="R72" s="27">
        <f>IF($D72&gt;0,VLOOKUP($D72,Iscrizioni!$A$2:$M$2502,13,FALSE),"-")</f>
        <v>2500</v>
      </c>
      <c r="S72" s="112" t="e">
        <f t="shared" ca="1" si="7"/>
        <v>#NAME?</v>
      </c>
      <c r="T72" s="112" t="e">
        <f ca="1">IF($D72&gt;0,SUMIFS($S$3:$S72,$X$3:$X72,1,$J$3:$J72,$J72),"-")</f>
        <v>#NAME?</v>
      </c>
      <c r="U72" s="112" t="e">
        <f t="shared" ca="1" si="8"/>
        <v>#NAME?</v>
      </c>
      <c r="V72" s="112" t="e">
        <f t="shared" ca="1" si="11"/>
        <v>#NAME?</v>
      </c>
      <c r="W72" s="27">
        <f>IF(LEN($C72)=0,IF($D72&gt;0,COUNTIFS($A$3:$A72,$A72),"-"),"Escluso")</f>
        <v>20</v>
      </c>
      <c r="X72" s="2">
        <f>IF(LEN($C72)=0,IF($D72&gt;0,COUNTIFS($J$3:$J72,$J72,$C$3:$C72,""),"-"),"Escluso")</f>
        <v>18</v>
      </c>
      <c r="Y72" s="127" t="e">
        <f t="shared" ca="1" si="9"/>
        <v>#NAME?</v>
      </c>
      <c r="Z72" s="2">
        <f>IF($D72&gt;0,COUNTIFS($O$3:$O72,$O72,$L$3:$L72,$L72,$I$3:$I72,$I72),"-")</f>
        <v>2</v>
      </c>
      <c r="AA72" s="27">
        <f>IF($D72&gt;0,IF(OR($Z72 &gt;1,$L72&lt;&gt;"Adulti"),0,VLOOKUP($P72,Regione!$B$2:$C$22,2,FALSE)),"-")</f>
        <v>0</v>
      </c>
      <c r="AB72" s="27">
        <f>IF($D72&gt;0,IF(COUNTIFS($O$3:$O72,$O72,$L$3:$L72,$L72,$I$3:$I72,$I72) &gt;1,0,SUMIFS($Y$3:$Y$2503,$L$3:$L$2503,$L72,$O$3:$O$2503,$O72,$I$3:$I$2503,$I72)),"-")</f>
        <v>0</v>
      </c>
      <c r="AC72" s="27">
        <f t="shared" si="10"/>
        <v>0</v>
      </c>
    </row>
    <row r="73" spans="1:29" s="57" customFormat="1" ht="15" customHeight="1">
      <c r="A73" s="13" t="s">
        <v>182</v>
      </c>
      <c r="B73" s="107" t="str">
        <f>IF(COUNTA($A73)&gt;0,VLOOKUP($A73,Corsa!$A$1:$F$43,2,FALSE),"-")</f>
        <v>Corsa B01</v>
      </c>
      <c r="C73" s="11"/>
      <c r="D73" s="13">
        <v>108</v>
      </c>
      <c r="E73" s="111"/>
      <c r="F73" s="46" t="str">
        <f>IF(COUNTA($A73)&gt;0,VLOOKUP($A73,Corsa!$A$1:$F$43,3,FALSE),"-")</f>
        <v>M-AllievI + F-Allieve</v>
      </c>
      <c r="G73" s="28" t="str">
        <f>IF($D73&gt;0,VLOOKUP($D73,Iscrizioni!$A$2:$M$2502,9,FALSE),"-")</f>
        <v>SCARPELLI FEDERICA</v>
      </c>
      <c r="H73" s="28">
        <f>IF($D73&gt;0,VLOOKUP($D73,Iscrizioni!$A$2:$M$2502,4,FALSE),"-")</f>
        <v>2000</v>
      </c>
      <c r="I73" s="27" t="str">
        <f>IF($D73&gt;0,VLOOKUP($D73,Iscrizioni!$A$2:$M$2502,5,FALSE),"-")</f>
        <v>F</v>
      </c>
      <c r="J73" s="27" t="str">
        <f>IF($D73&gt;0,VLOOKUP($D73,Iscrizioni!$A$2:$M$2502,10,FALSE),"-")</f>
        <v>F-Allieve</v>
      </c>
      <c r="K73" s="27" t="str">
        <f t="shared" si="6"/>
        <v>ok</v>
      </c>
      <c r="L73" s="46" t="str">
        <f>IF($D73&gt;0,VLOOKUP($D73,Iscrizioni!$A$2:$M$2502,11,FALSE),"-")</f>
        <v>Giovanile</v>
      </c>
      <c r="M73" s="27">
        <f>IF($D73&gt;0,VLOOKUP($D73,Iscrizioni!$A$2:$N$2502,12,FALSE),"-")</f>
        <v>15</v>
      </c>
      <c r="N73" s="46" t="str">
        <f>IF($D73&gt;0,VLOOKUP($D73,Iscrizioni!$A$2:$M$2502,6,FALSE),"-")</f>
        <v>L021869</v>
      </c>
      <c r="O73" s="107" t="str">
        <f>IF($D73&gt;0,VLOOKUP($D73,Iscrizioni!$A$2:$M$2502,7,FALSE),"-")</f>
        <v>A.S.D. ATLETICA CALENZANO</v>
      </c>
      <c r="P73" s="46" t="str">
        <f>IF($D73&gt;0,VLOOKUP(LEFT($N73,1),Regione!$A$2:$C$21,2,FALSE),"-")</f>
        <v xml:space="preserve">TOSCANA </v>
      </c>
      <c r="Q73" s="112" t="e">
        <f ca="1">IF($D73&gt;0,NormalizzaTempo("D",CELL("tipo",$E73),$E73),"-")</f>
        <v>#NAME?</v>
      </c>
      <c r="R73" s="27">
        <f>IF($D73&gt;0,VLOOKUP($D73,Iscrizioni!$A$2:$M$2502,13,FALSE),"-")</f>
        <v>2500</v>
      </c>
      <c r="S73" s="112" t="e">
        <f t="shared" ca="1" si="7"/>
        <v>#NAME?</v>
      </c>
      <c r="T73" s="112" t="e">
        <f ca="1">IF($D73&gt;0,SUMIFS($S$3:$S73,$X$3:$X73,1,$J$3:$J73,$J73),"-")</f>
        <v>#NAME?</v>
      </c>
      <c r="U73" s="112" t="e">
        <f t="shared" ca="1" si="8"/>
        <v>#NAME?</v>
      </c>
      <c r="V73" s="112" t="e">
        <f t="shared" ca="1" si="11"/>
        <v>#NAME?</v>
      </c>
      <c r="W73" s="27">
        <f>IF(LEN($C73)=0,IF($D73&gt;0,COUNTIFS($A$3:$A73,$A73),"-"),"Escluso")</f>
        <v>21</v>
      </c>
      <c r="X73" s="2">
        <f>IF(LEN($C73)=0,IF($D73&gt;0,COUNTIFS($J$3:$J73,$J73,$C$3:$C73,""),"-"),"Escluso")</f>
        <v>3</v>
      </c>
      <c r="Y73" s="127" t="e">
        <f t="shared" ca="1" si="9"/>
        <v>#NAME?</v>
      </c>
      <c r="Z73" s="2">
        <f>IF($D73&gt;0,COUNTIFS($O$3:$O73,$O73,$L$3:$L73,$L73,$I$3:$I73,$I73),"-")</f>
        <v>1</v>
      </c>
      <c r="AA73" s="27">
        <f>IF($D73&gt;0,IF(OR($Z73 &gt;1,$L73&lt;&gt;"Adulti"),0,VLOOKUP($P73,Regione!$B$2:$C$22,2,FALSE)),"-")</f>
        <v>0</v>
      </c>
      <c r="AB73" s="27" t="e">
        <f ca="1">IF($D73&gt;0,IF(COUNTIFS($O$3:$O73,$O73,$L$3:$L73,$L73,$I$3:$I73,$I73) &gt;1,0,SUMIFS($Y$3:$Y$2503,$L$3:$L$2503,$L73,$O$3:$O$2503,$O73,$I$3:$I$2503,$I73)),"-")</f>
        <v>#NAME?</v>
      </c>
      <c r="AC73" s="27" t="e">
        <f t="shared" ca="1" si="10"/>
        <v>#NAME?</v>
      </c>
    </row>
    <row r="74" spans="1:29" s="57" customFormat="1" ht="15" customHeight="1">
      <c r="A74" s="13" t="s">
        <v>182</v>
      </c>
      <c r="B74" s="107" t="str">
        <f>IF(COUNTA($A74)&gt;0,VLOOKUP($A74,Corsa!$A$1:$F$43,2,FALSE),"-")</f>
        <v>Corsa B01</v>
      </c>
      <c r="C74" s="11"/>
      <c r="D74" s="13">
        <v>70</v>
      </c>
      <c r="E74" s="111"/>
      <c r="F74" s="46" t="str">
        <f>IF(COUNTA($A74)&gt;0,VLOOKUP($A74,Corsa!$A$1:$F$43,3,FALSE),"-")</f>
        <v>M-AllievI + F-Allieve</v>
      </c>
      <c r="G74" s="28" t="str">
        <f>IF($D74&gt;0,VLOOKUP($D74,Iscrizioni!$A$2:$M$2502,9,FALSE),"-")</f>
        <v>GAMBONE ALESSIA</v>
      </c>
      <c r="H74" s="28">
        <f>IF($D74&gt;0,VLOOKUP($D74,Iscrizioni!$A$2:$M$2502,4,FALSE),"-")</f>
        <v>2000</v>
      </c>
      <c r="I74" s="27" t="str">
        <f>IF($D74&gt;0,VLOOKUP($D74,Iscrizioni!$A$2:$M$2502,5,FALSE),"-")</f>
        <v>F</v>
      </c>
      <c r="J74" s="27" t="str">
        <f>IF($D74&gt;0,VLOOKUP($D74,Iscrizioni!$A$2:$M$2502,10,FALSE),"-")</f>
        <v>F-Allieve</v>
      </c>
      <c r="K74" s="27" t="str">
        <f t="shared" si="6"/>
        <v>ok</v>
      </c>
      <c r="L74" s="46" t="str">
        <f>IF($D74&gt;0,VLOOKUP($D74,Iscrizioni!$A$2:$M$2502,11,FALSE),"-")</f>
        <v>Giovanile</v>
      </c>
      <c r="M74" s="27">
        <f>IF($D74&gt;0,VLOOKUP($D74,Iscrizioni!$A$2:$N$2502,12,FALSE),"-")</f>
        <v>15</v>
      </c>
      <c r="N74" s="46" t="str">
        <f>IF($D74&gt;0,VLOOKUP($D74,Iscrizioni!$A$2:$M$2502,6,FALSE),"-")</f>
        <v>L021869</v>
      </c>
      <c r="O74" s="107" t="str">
        <f>IF($D74&gt;0,VLOOKUP($D74,Iscrizioni!$A$2:$M$2502,7,FALSE),"-")</f>
        <v>A.S.D. ATLETICA CALENZANO</v>
      </c>
      <c r="P74" s="46" t="str">
        <f>IF($D74&gt;0,VLOOKUP(LEFT($N74,1),Regione!$A$2:$C$21,2,FALSE),"-")</f>
        <v xml:space="preserve">TOSCANA </v>
      </c>
      <c r="Q74" s="112" t="e">
        <f ca="1">IF($D74&gt;0,NormalizzaTempo("D",CELL("tipo",$E74),$E74),"-")</f>
        <v>#NAME?</v>
      </c>
      <c r="R74" s="27">
        <f>IF($D74&gt;0,VLOOKUP($D74,Iscrizioni!$A$2:$M$2502,13,FALSE),"-")</f>
        <v>2500</v>
      </c>
      <c r="S74" s="112" t="e">
        <f t="shared" ca="1" si="7"/>
        <v>#NAME?</v>
      </c>
      <c r="T74" s="112" t="e">
        <f ca="1">IF($D74&gt;0,SUMIFS($S$3:$S74,$X$3:$X74,1,$J$3:$J74,$J74),"-")</f>
        <v>#NAME?</v>
      </c>
      <c r="U74" s="112" t="e">
        <f t="shared" ca="1" si="8"/>
        <v>#NAME?</v>
      </c>
      <c r="V74" s="112" t="e">
        <f t="shared" ca="1" si="11"/>
        <v>#NAME?</v>
      </c>
      <c r="W74" s="27">
        <f>IF(LEN($C74)=0,IF($D74&gt;0,COUNTIFS($A$3:$A74,$A74),"-"),"Escluso")</f>
        <v>22</v>
      </c>
      <c r="X74" s="2">
        <f>IF(LEN($C74)=0,IF($D74&gt;0,COUNTIFS($J$3:$J74,$J74,$C$3:$C74,""),"-"),"Escluso")</f>
        <v>4</v>
      </c>
      <c r="Y74" s="127" t="e">
        <f t="shared" ca="1" si="9"/>
        <v>#NAME?</v>
      </c>
      <c r="Z74" s="2">
        <f>IF($D74&gt;0,COUNTIFS($O$3:$O74,$O74,$L$3:$L74,$L74,$I$3:$I74,$I74),"-")</f>
        <v>2</v>
      </c>
      <c r="AA74" s="27">
        <f>IF($D74&gt;0,IF(OR($Z74 &gt;1,$L74&lt;&gt;"Adulti"),0,VLOOKUP($P74,Regione!$B$2:$C$22,2,FALSE)),"-")</f>
        <v>0</v>
      </c>
      <c r="AB74" s="27">
        <f>IF($D74&gt;0,IF(COUNTIFS($O$3:$O74,$O74,$L$3:$L74,$L74,$I$3:$I74,$I74) &gt;1,0,SUMIFS($Y$3:$Y$2503,$L$3:$L$2503,$L74,$O$3:$O$2503,$O74,$I$3:$I$2503,$I74)),"-")</f>
        <v>0</v>
      </c>
      <c r="AC74" s="27">
        <f t="shared" si="10"/>
        <v>0</v>
      </c>
    </row>
    <row r="75" spans="1:29" s="57" customFormat="1" ht="15" customHeight="1">
      <c r="A75" s="13" t="s">
        <v>182</v>
      </c>
      <c r="B75" s="107" t="str">
        <f>IF(COUNTA($A75)&gt;0,VLOOKUP($A75,Corsa!$A$1:$F$43,2,FALSE),"-")</f>
        <v>Corsa B01</v>
      </c>
      <c r="C75" s="11"/>
      <c r="D75" s="13">
        <v>156</v>
      </c>
      <c r="E75" s="111"/>
      <c r="F75" s="46" t="str">
        <f>IF(COUNTA($A75)&gt;0,VLOOKUP($A75,Corsa!$A$1:$F$43,3,FALSE),"-")</f>
        <v>M-AllievI + F-Allieve</v>
      </c>
      <c r="G75" s="28" t="str">
        <f>IF($D75&gt;0,VLOOKUP($D75,Iscrizioni!$A$2:$M$2502,9,FALSE),"-")</f>
        <v>FRASCONA' ALESSIA</v>
      </c>
      <c r="H75" s="28">
        <f>IF($D75&gt;0,VLOOKUP($D75,Iscrizioni!$A$2:$M$2502,4,FALSE),"-")</f>
        <v>2001</v>
      </c>
      <c r="I75" s="27" t="str">
        <f>IF($D75&gt;0,VLOOKUP($D75,Iscrizioni!$A$2:$M$2502,5,FALSE),"-")</f>
        <v>F</v>
      </c>
      <c r="J75" s="27" t="str">
        <f>IF($D75&gt;0,VLOOKUP($D75,Iscrizioni!$A$2:$M$2502,10,FALSE),"-")</f>
        <v>F-Allieve</v>
      </c>
      <c r="K75" s="27" t="str">
        <f t="shared" si="6"/>
        <v>ok</v>
      </c>
      <c r="L75" s="46" t="str">
        <f>IF($D75&gt;0,VLOOKUP($D75,Iscrizioni!$A$2:$M$2502,11,FALSE),"-")</f>
        <v>Giovanile</v>
      </c>
      <c r="M75" s="27">
        <f>IF($D75&gt;0,VLOOKUP($D75,Iscrizioni!$A$2:$N$2502,12,FALSE),"-")</f>
        <v>15</v>
      </c>
      <c r="N75" s="46" t="str">
        <f>IF($D75&gt;0,VLOOKUP($D75,Iscrizioni!$A$2:$M$2502,6,FALSE),"-")</f>
        <v>A130534</v>
      </c>
      <c r="O75" s="107" t="str">
        <f>IF($D75&gt;0,VLOOKUP($D75,Iscrizioni!$A$2:$M$2502,7,FALSE),"-")</f>
        <v>A.S.D. ATLETICA VENARIA REALE</v>
      </c>
      <c r="P75" s="46" t="str">
        <f>IF($D75&gt;0,VLOOKUP(LEFT($N75,1),Regione!$A$2:$C$21,2,FALSE),"-")</f>
        <v xml:space="preserve">PIEMONTE </v>
      </c>
      <c r="Q75" s="112" t="e">
        <f ca="1">IF($D75&gt;0,NormalizzaTempo("D",CELL("tipo",$E75),$E75),"-")</f>
        <v>#NAME?</v>
      </c>
      <c r="R75" s="27">
        <f>IF($D75&gt;0,VLOOKUP($D75,Iscrizioni!$A$2:$M$2502,13,FALSE),"-")</f>
        <v>2500</v>
      </c>
      <c r="S75" s="112" t="e">
        <f t="shared" ca="1" si="7"/>
        <v>#NAME?</v>
      </c>
      <c r="T75" s="112" t="e">
        <f ca="1">IF($D75&gt;0,SUMIFS($S$3:$S75,$X$3:$X75,1,$J$3:$J75,$J75),"-")</f>
        <v>#NAME?</v>
      </c>
      <c r="U75" s="112" t="e">
        <f t="shared" ca="1" si="8"/>
        <v>#NAME?</v>
      </c>
      <c r="V75" s="112" t="e">
        <f t="shared" ca="1" si="11"/>
        <v>#NAME?</v>
      </c>
      <c r="W75" s="27">
        <f>IF(LEN($C75)=0,IF($D75&gt;0,COUNTIFS($A$3:$A75,$A75),"-"),"Escluso")</f>
        <v>23</v>
      </c>
      <c r="X75" s="2">
        <f>IF(LEN($C75)=0,IF($D75&gt;0,COUNTIFS($J$3:$J75,$J75,$C$3:$C75,""),"-"),"Escluso")</f>
        <v>5</v>
      </c>
      <c r="Y75" s="127" t="e">
        <f t="shared" ca="1" si="9"/>
        <v>#NAME?</v>
      </c>
      <c r="Z75" s="2">
        <f>IF($D75&gt;0,COUNTIFS($O$3:$O75,$O75,$L$3:$L75,$L75,$I$3:$I75,$I75),"-")</f>
        <v>1</v>
      </c>
      <c r="AA75" s="27">
        <f>IF($D75&gt;0,IF(OR($Z75 &gt;1,$L75&lt;&gt;"Adulti"),0,VLOOKUP($P75,Regione!$B$2:$C$22,2,FALSE)),"-")</f>
        <v>0</v>
      </c>
      <c r="AB75" s="27" t="e">
        <f ca="1">IF($D75&gt;0,IF(COUNTIFS($O$3:$O75,$O75,$L$3:$L75,$L75,$I$3:$I75,$I75) &gt;1,0,SUMIFS($Y$3:$Y$2503,$L$3:$L$2503,$L75,$O$3:$O$2503,$O75,$I$3:$I$2503,$I75)),"-")</f>
        <v>#NAME?</v>
      </c>
      <c r="AC75" s="27" t="e">
        <f t="shared" ca="1" si="10"/>
        <v>#NAME?</v>
      </c>
    </row>
    <row r="76" spans="1:29" s="57" customFormat="1" ht="15" customHeight="1">
      <c r="A76" s="13" t="s">
        <v>182</v>
      </c>
      <c r="B76" s="107" t="str">
        <f>IF(COUNTA($A76)&gt;0,VLOOKUP($A76,Corsa!$A$1:$F$43,2,FALSE),"-")</f>
        <v>Corsa B01</v>
      </c>
      <c r="C76" s="11"/>
      <c r="D76" s="13">
        <v>45</v>
      </c>
      <c r="E76" s="111"/>
      <c r="F76" s="46" t="str">
        <f>IF(COUNTA($A76)&gt;0,VLOOKUP($A76,Corsa!$A$1:$F$43,3,FALSE),"-")</f>
        <v>M-AllievI + F-Allieve</v>
      </c>
      <c r="G76" s="28" t="str">
        <f>IF($D76&gt;0,VLOOKUP($D76,Iscrizioni!$A$2:$M$2502,9,FALSE),"-")</f>
        <v>CALAMINI LORENZO</v>
      </c>
      <c r="H76" s="28">
        <f>IF($D76&gt;0,VLOOKUP($D76,Iscrizioni!$A$2:$M$2502,4,FALSE),"-")</f>
        <v>2001</v>
      </c>
      <c r="I76" s="27" t="str">
        <f>IF($D76&gt;0,VLOOKUP($D76,Iscrizioni!$A$2:$M$2502,5,FALSE),"-")</f>
        <v>M</v>
      </c>
      <c r="J76" s="27" t="str">
        <f>IF($D76&gt;0,VLOOKUP($D76,Iscrizioni!$A$2:$M$2502,10,FALSE),"-")</f>
        <v>M-AllievI</v>
      </c>
      <c r="K76" s="27" t="str">
        <f t="shared" si="6"/>
        <v>ok</v>
      </c>
      <c r="L76" s="46" t="str">
        <f>IF($D76&gt;0,VLOOKUP($D76,Iscrizioni!$A$2:$M$2502,11,FALSE),"-")</f>
        <v>Giovanile</v>
      </c>
      <c r="M76" s="27">
        <f>IF($D76&gt;0,VLOOKUP($D76,Iscrizioni!$A$2:$N$2502,12,FALSE),"-")</f>
        <v>16</v>
      </c>
      <c r="N76" s="46" t="str">
        <f>IF($D76&gt;0,VLOOKUP($D76,Iscrizioni!$A$2:$M$2502,6,FALSE),"-")</f>
        <v>L021869</v>
      </c>
      <c r="O76" s="107" t="str">
        <f>IF($D76&gt;0,VLOOKUP($D76,Iscrizioni!$A$2:$M$2502,7,FALSE),"-")</f>
        <v>A.S.D. ATLETICA CALENZANO</v>
      </c>
      <c r="P76" s="46" t="str">
        <f>IF($D76&gt;0,VLOOKUP(LEFT($N76,1),Regione!$A$2:$C$21,2,FALSE),"-")</f>
        <v xml:space="preserve">TOSCANA </v>
      </c>
      <c r="Q76" s="112" t="e">
        <f ca="1">IF($D76&gt;0,NormalizzaTempo("D",CELL("tipo",$E76),$E76),"-")</f>
        <v>#NAME?</v>
      </c>
      <c r="R76" s="27">
        <f>IF($D76&gt;0,VLOOKUP($D76,Iscrizioni!$A$2:$M$2502,13,FALSE),"-")</f>
        <v>2500</v>
      </c>
      <c r="S76" s="112" t="e">
        <f t="shared" ca="1" si="7"/>
        <v>#NAME?</v>
      </c>
      <c r="T76" s="112" t="e">
        <f ca="1">IF($D76&gt;0,SUMIFS($S$3:$S76,$X$3:$X76,1,$J$3:$J76,$J76),"-")</f>
        <v>#NAME?</v>
      </c>
      <c r="U76" s="112" t="e">
        <f t="shared" ca="1" si="8"/>
        <v>#NAME?</v>
      </c>
      <c r="V76" s="112" t="e">
        <f t="shared" ca="1" si="11"/>
        <v>#NAME?</v>
      </c>
      <c r="W76" s="27">
        <f>IF(LEN($C76)=0,IF($D76&gt;0,COUNTIFS($A$3:$A76,$A76),"-"),"Escluso")</f>
        <v>24</v>
      </c>
      <c r="X76" s="2">
        <f>IF(LEN($C76)=0,IF($D76&gt;0,COUNTIFS($J$3:$J76,$J76,$C$3:$C76,""),"-"),"Escluso")</f>
        <v>19</v>
      </c>
      <c r="Y76" s="127" t="e">
        <f t="shared" ca="1" si="9"/>
        <v>#NAME?</v>
      </c>
      <c r="Z76" s="2">
        <f>IF($D76&gt;0,COUNTIFS($O$3:$O76,$O76,$L$3:$L76,$L76,$I$3:$I76,$I76),"-")</f>
        <v>11</v>
      </c>
      <c r="AA76" s="27">
        <f>IF($D76&gt;0,IF(OR($Z76 &gt;1,$L76&lt;&gt;"Adulti"),0,VLOOKUP($P76,Regione!$B$2:$C$22,2,FALSE)),"-")</f>
        <v>0</v>
      </c>
      <c r="AB76" s="27">
        <f>IF($D76&gt;0,IF(COUNTIFS($O$3:$O76,$O76,$L$3:$L76,$L76,$I$3:$I76,$I76) &gt;1,0,SUMIFS($Y$3:$Y$2503,$L$3:$L$2503,$L76,$O$3:$O$2503,$O76,$I$3:$I$2503,$I76)),"-")</f>
        <v>0</v>
      </c>
      <c r="AC76" s="27">
        <f t="shared" si="10"/>
        <v>0</v>
      </c>
    </row>
    <row r="77" spans="1:29" s="57" customFormat="1" ht="15" customHeight="1">
      <c r="A77" s="13" t="s">
        <v>182</v>
      </c>
      <c r="B77" s="107" t="str">
        <f>IF(COUNTA($A77)&gt;0,VLOOKUP($A77,Corsa!$A$1:$F$43,2,FALSE),"-")</f>
        <v>Corsa B01</v>
      </c>
      <c r="C77" s="11"/>
      <c r="D77" s="13">
        <v>259</v>
      </c>
      <c r="E77" s="111"/>
      <c r="F77" s="46" t="str">
        <f>IF(COUNTA($A77)&gt;0,VLOOKUP($A77,Corsa!$A$1:$F$43,3,FALSE),"-")</f>
        <v>M-AllievI + F-Allieve</v>
      </c>
      <c r="G77" s="28" t="str">
        <f>IF($D77&gt;0,VLOOKUP($D77,Iscrizioni!$A$2:$M$2502,9,FALSE),"-")</f>
        <v>PASQUINI FRANCESCA</v>
      </c>
      <c r="H77" s="28">
        <f>IF($D77&gt;0,VLOOKUP($D77,Iscrizioni!$A$2:$M$2502,4,FALSE),"-")</f>
        <v>2000</v>
      </c>
      <c r="I77" s="27" t="str">
        <f>IF($D77&gt;0,VLOOKUP($D77,Iscrizioni!$A$2:$M$2502,5,FALSE),"-")</f>
        <v>F</v>
      </c>
      <c r="J77" s="27" t="str">
        <f>IF($D77&gt;0,VLOOKUP($D77,Iscrizioni!$A$2:$M$2502,10,FALSE),"-")</f>
        <v>F-Allieve</v>
      </c>
      <c r="K77" s="27" t="str">
        <f t="shared" si="6"/>
        <v>ok</v>
      </c>
      <c r="L77" s="46" t="str">
        <f>IF($D77&gt;0,VLOOKUP($D77,Iscrizioni!$A$2:$M$2502,11,FALSE),"-")</f>
        <v>Giovanile</v>
      </c>
      <c r="M77" s="27">
        <f>IF($D77&gt;0,VLOOKUP($D77,Iscrizioni!$A$2:$N$2502,12,FALSE),"-")</f>
        <v>15</v>
      </c>
      <c r="N77" s="46" t="str">
        <f>IF($D77&gt;0,VLOOKUP($D77,Iscrizioni!$A$2:$M$2502,6,FALSE),"-")</f>
        <v>H110754</v>
      </c>
      <c r="O77" s="107" t="str">
        <f>IF($D77&gt;0,VLOOKUP($D77,Iscrizioni!$A$2:$M$2502,7,FALSE),"-")</f>
        <v>A.S.D. GOLDEN CLUB RIMINI INTERNATIONAL</v>
      </c>
      <c r="P77" s="46" t="str">
        <f>IF($D77&gt;0,VLOOKUP(LEFT($N77,1),Regione!$A$2:$C$21,2,FALSE),"-")</f>
        <v xml:space="preserve">EMILIA ROMAGNA </v>
      </c>
      <c r="Q77" s="112" t="e">
        <f ca="1">IF($D77&gt;0,NormalizzaTempo("D",CELL("tipo",$E77),$E77),"-")</f>
        <v>#NAME?</v>
      </c>
      <c r="R77" s="27">
        <f>IF($D77&gt;0,VLOOKUP($D77,Iscrizioni!$A$2:$M$2502,13,FALSE),"-")</f>
        <v>2500</v>
      </c>
      <c r="S77" s="112" t="e">
        <f t="shared" ca="1" si="7"/>
        <v>#NAME?</v>
      </c>
      <c r="T77" s="112" t="e">
        <f ca="1">IF($D77&gt;0,SUMIFS($S$3:$S77,$X$3:$X77,1,$J$3:$J77,$J77),"-")</f>
        <v>#NAME?</v>
      </c>
      <c r="U77" s="112" t="e">
        <f t="shared" ca="1" si="8"/>
        <v>#NAME?</v>
      </c>
      <c r="V77" s="112" t="e">
        <f t="shared" ca="1" si="11"/>
        <v>#NAME?</v>
      </c>
      <c r="W77" s="27">
        <f>IF(LEN($C77)=0,IF($D77&gt;0,COUNTIFS($A$3:$A77,$A77),"-"),"Escluso")</f>
        <v>25</v>
      </c>
      <c r="X77" s="2">
        <f>IF(LEN($C77)=0,IF($D77&gt;0,COUNTIFS($J$3:$J77,$J77,$C$3:$C77,""),"-"),"Escluso")</f>
        <v>6</v>
      </c>
      <c r="Y77" s="127" t="e">
        <f t="shared" ca="1" si="9"/>
        <v>#NAME?</v>
      </c>
      <c r="Z77" s="2">
        <f>IF($D77&gt;0,COUNTIFS($O$3:$O77,$O77,$L$3:$L77,$L77,$I$3:$I77,$I77),"-")</f>
        <v>1</v>
      </c>
      <c r="AA77" s="27">
        <f>IF($D77&gt;0,IF(OR($Z77 &gt;1,$L77&lt;&gt;"Adulti"),0,VLOOKUP($P77,Regione!$B$2:$C$22,2,FALSE)),"-")</f>
        <v>0</v>
      </c>
      <c r="AB77" s="27" t="e">
        <f ca="1">IF($D77&gt;0,IF(COUNTIFS($O$3:$O77,$O77,$L$3:$L77,$L77,$I$3:$I77,$I77) &gt;1,0,SUMIFS($Y$3:$Y$2503,$L$3:$L$2503,$L77,$O$3:$O$2503,$O77,$I$3:$I$2503,$I77)),"-")</f>
        <v>#NAME?</v>
      </c>
      <c r="AC77" s="27" t="e">
        <f t="shared" ca="1" si="10"/>
        <v>#NAME?</v>
      </c>
    </row>
    <row r="78" spans="1:29" s="57" customFormat="1" ht="15" customHeight="1">
      <c r="A78" s="13" t="s">
        <v>182</v>
      </c>
      <c r="B78" s="107" t="str">
        <f>IF(COUNTA($A78)&gt;0,VLOOKUP($A78,Corsa!$A$1:$F$43,2,FALSE),"-")</f>
        <v>Corsa B01</v>
      </c>
      <c r="C78" s="11"/>
      <c r="D78" s="13">
        <v>770</v>
      </c>
      <c r="E78" s="111"/>
      <c r="F78" s="46" t="str">
        <f>IF(COUNTA($A78)&gt;0,VLOOKUP($A78,Corsa!$A$1:$F$43,3,FALSE),"-")</f>
        <v>M-AllievI + F-Allieve</v>
      </c>
      <c r="G78" s="28" t="str">
        <f>IF($D78&gt;0,VLOOKUP($D78,Iscrizioni!$A$2:$M$2502,9,FALSE),"-")</f>
        <v>ZANNI SARA</v>
      </c>
      <c r="H78" s="28">
        <f>IF($D78&gt;0,VLOOKUP($D78,Iscrizioni!$A$2:$M$2502,4,FALSE),"-")</f>
        <v>2001</v>
      </c>
      <c r="I78" s="27" t="str">
        <f>IF($D78&gt;0,VLOOKUP($D78,Iscrizioni!$A$2:$M$2502,5,FALSE),"-")</f>
        <v>F</v>
      </c>
      <c r="J78" s="27" t="str">
        <f>IF($D78&gt;0,VLOOKUP($D78,Iscrizioni!$A$2:$M$2502,10,FALSE),"-")</f>
        <v>F-Allieve</v>
      </c>
      <c r="K78" s="27" t="str">
        <f t="shared" si="6"/>
        <v>ok</v>
      </c>
      <c r="L78" s="46" t="str">
        <f>IF($D78&gt;0,VLOOKUP($D78,Iscrizioni!$A$2:$M$2502,11,FALSE),"-")</f>
        <v>Giovanile</v>
      </c>
      <c r="M78" s="27">
        <f>IF($D78&gt;0,VLOOKUP($D78,Iscrizioni!$A$2:$N$2502,12,FALSE),"-")</f>
        <v>15</v>
      </c>
      <c r="N78" s="46" t="str">
        <f>IF($D78&gt;0,VLOOKUP($D78,Iscrizioni!$A$2:$M$2502,6,FALSE),"-")</f>
        <v>H010172</v>
      </c>
      <c r="O78" s="107" t="str">
        <f>IF($D78&gt;0,VLOOKUP($D78,Iscrizioni!$A$2:$M$2502,7,FALSE),"-")</f>
        <v>POL. ATLETICO BORGO PANIGALE A.S.D.</v>
      </c>
      <c r="P78" s="46" t="str">
        <f>IF($D78&gt;0,VLOOKUP(LEFT($N78,1),Regione!$A$2:$C$21,2,FALSE),"-")</f>
        <v xml:space="preserve">EMILIA ROMAGNA </v>
      </c>
      <c r="Q78" s="112" t="e">
        <f ca="1">IF($D78&gt;0,NormalizzaTempo("D",CELL("tipo",$E78),$E78),"-")</f>
        <v>#NAME?</v>
      </c>
      <c r="R78" s="27">
        <f>IF($D78&gt;0,VLOOKUP($D78,Iscrizioni!$A$2:$M$2502,13,FALSE),"-")</f>
        <v>2500</v>
      </c>
      <c r="S78" s="112" t="e">
        <f t="shared" ca="1" si="7"/>
        <v>#NAME?</v>
      </c>
      <c r="T78" s="112" t="e">
        <f ca="1">IF($D78&gt;0,SUMIFS($S$3:$S78,$X$3:$X78,1,$J$3:$J78,$J78),"-")</f>
        <v>#NAME?</v>
      </c>
      <c r="U78" s="112" t="e">
        <f t="shared" ca="1" si="8"/>
        <v>#NAME?</v>
      </c>
      <c r="V78" s="112" t="e">
        <f t="shared" ca="1" si="11"/>
        <v>#NAME?</v>
      </c>
      <c r="W78" s="27">
        <f>IF(LEN($C78)=0,IF($D78&gt;0,COUNTIFS($A$3:$A78,$A78),"-"),"Escluso")</f>
        <v>26</v>
      </c>
      <c r="X78" s="2">
        <f>IF(LEN($C78)=0,IF($D78&gt;0,COUNTIFS($J$3:$J78,$J78,$C$3:$C78,""),"-"),"Escluso")</f>
        <v>7</v>
      </c>
      <c r="Y78" s="127" t="e">
        <f t="shared" ca="1" si="9"/>
        <v>#NAME?</v>
      </c>
      <c r="Z78" s="2">
        <f>IF($D78&gt;0,COUNTIFS($O$3:$O78,$O78,$L$3:$L78,$L78,$I$3:$I78,$I78),"-")</f>
        <v>1</v>
      </c>
      <c r="AA78" s="27">
        <f>IF($D78&gt;0,IF(OR($Z78 &gt;1,$L78&lt;&gt;"Adulti"),0,VLOOKUP($P78,Regione!$B$2:$C$22,2,FALSE)),"-")</f>
        <v>0</v>
      </c>
      <c r="AB78" s="27" t="e">
        <f ca="1">IF($D78&gt;0,IF(COUNTIFS($O$3:$O78,$O78,$L$3:$L78,$L78,$I$3:$I78,$I78) &gt;1,0,SUMIFS($Y$3:$Y$2503,$L$3:$L$2503,$L78,$O$3:$O$2503,$O78,$I$3:$I$2503,$I78)),"-")</f>
        <v>#NAME?</v>
      </c>
      <c r="AC78" s="27" t="e">
        <f t="shared" ca="1" si="10"/>
        <v>#NAME?</v>
      </c>
    </row>
    <row r="79" spans="1:29" s="57" customFormat="1" ht="15" customHeight="1">
      <c r="A79" s="13" t="s">
        <v>170</v>
      </c>
      <c r="B79" s="107" t="str">
        <f>IF(COUNTA($A79)&gt;0,VLOOKUP($A79,Corsa!$A$1:$F$43,2,FALSE),"-")</f>
        <v>Corsa A02</v>
      </c>
      <c r="C79" s="11"/>
      <c r="D79" s="13">
        <v>118</v>
      </c>
      <c r="E79" s="111"/>
      <c r="F79" s="46" t="str">
        <f>IF(COUNTA($A79)&gt;0,VLOOKUP($A79,Corsa!$A$1:$F$43,3,FALSE),"-")</f>
        <v>F-Cadette</v>
      </c>
      <c r="G79" s="28" t="str">
        <f>IF($D79&gt;0,VLOOKUP($D79,Iscrizioni!$A$2:$M$2502,9,FALSE),"-")</f>
        <v>SEGLIE AZZURRA</v>
      </c>
      <c r="H79" s="28">
        <f>IF($D79&gt;0,VLOOKUP($D79,Iscrizioni!$A$2:$M$2502,4,FALSE),"-")</f>
        <v>2002</v>
      </c>
      <c r="I79" s="27" t="str">
        <f>IF($D79&gt;0,VLOOKUP($D79,Iscrizioni!$A$2:$M$2502,5,FALSE),"-")</f>
        <v>F</v>
      </c>
      <c r="J79" s="27" t="str">
        <f>IF($D79&gt;0,VLOOKUP($D79,Iscrizioni!$A$2:$M$2502,10,FALSE),"-")</f>
        <v>F-Cadette</v>
      </c>
      <c r="K79" s="27" t="str">
        <f t="shared" si="6"/>
        <v>ok</v>
      </c>
      <c r="L79" s="46" t="str">
        <f>IF($D79&gt;0,VLOOKUP($D79,Iscrizioni!$A$2:$M$2502,11,FALSE),"-")</f>
        <v>Giovanile</v>
      </c>
      <c r="M79" s="27">
        <f>IF($D79&gt;0,VLOOKUP($D79,Iscrizioni!$A$2:$N$2502,12,FALSE),"-")</f>
        <v>13</v>
      </c>
      <c r="N79" s="46" t="str">
        <f>IF($D79&gt;0,VLOOKUP($D79,Iscrizioni!$A$2:$M$2502,6,FALSE),"-")</f>
        <v>A120494</v>
      </c>
      <c r="O79" s="107" t="str">
        <f>IF($D79&gt;0,VLOOKUP($D79,Iscrizioni!$A$2:$M$2502,7,FALSE),"-")</f>
        <v>A.S.D. ATLETICA SETTIMESE</v>
      </c>
      <c r="P79" s="46" t="str">
        <f>IF($D79&gt;0,VLOOKUP(LEFT($N79,1),Regione!$A$2:$C$21,2,FALSE),"-")</f>
        <v xml:space="preserve">PIEMONTE </v>
      </c>
      <c r="Q79" s="112" t="e">
        <f ca="1">IF($D79&gt;0,NormalizzaTempo("D",CELL("tipo",$E79),$E79),"-")</f>
        <v>#NAME?</v>
      </c>
      <c r="R79" s="27">
        <f>IF($D79&gt;0,VLOOKUP($D79,Iscrizioni!$A$2:$M$2502,13,FALSE),"-")</f>
        <v>2100</v>
      </c>
      <c r="S79" s="112" t="e">
        <f t="shared" ca="1" si="7"/>
        <v>#NAME?</v>
      </c>
      <c r="T79" s="112" t="e">
        <f ca="1">IF($D79&gt;0,SUMIFS($S$3:$S79,$X$3:$X79,1,$J$3:$J79,$J79),"-")</f>
        <v>#NAME?</v>
      </c>
      <c r="U79" s="112" t="e">
        <f t="shared" ca="1" si="8"/>
        <v>#NAME?</v>
      </c>
      <c r="V79" s="112" t="e">
        <f t="shared" ca="1" si="11"/>
        <v>#NAME?</v>
      </c>
      <c r="W79" s="27">
        <f>IF(LEN($C79)=0,IF($D79&gt;0,COUNTIFS($A$3:$A79,$A79),"-"),"Escluso")</f>
        <v>1</v>
      </c>
      <c r="X79" s="2">
        <f>IF(LEN($C79)=0,IF($D79&gt;0,COUNTIFS($J$3:$J79,$J79,$C$3:$C79,""),"-"),"Escluso")</f>
        <v>1</v>
      </c>
      <c r="Y79" s="127" t="e">
        <f t="shared" ca="1" si="9"/>
        <v>#NAME?</v>
      </c>
      <c r="Z79" s="2">
        <f>IF($D79&gt;0,COUNTIFS($O$3:$O79,$O79,$L$3:$L79,$L79,$I$3:$I79,$I79),"-")</f>
        <v>1</v>
      </c>
      <c r="AA79" s="27">
        <f>IF($D79&gt;0,IF(OR($Z79 &gt;1,$L79&lt;&gt;"Adulti"),0,VLOOKUP($P79,Regione!$B$2:$C$22,2,FALSE)),"-")</f>
        <v>0</v>
      </c>
      <c r="AB79" s="27" t="e">
        <f ca="1">IF($D79&gt;0,IF(COUNTIFS($O$3:$O79,$O79,$L$3:$L79,$L79,$I$3:$I79,$I79) &gt;1,0,SUMIFS($Y$3:$Y$2503,$L$3:$L$2503,$L79,$O$3:$O$2503,$O79,$I$3:$I$2503,$I79)),"-")</f>
        <v>#NAME?</v>
      </c>
      <c r="AC79" s="27" t="e">
        <f t="shared" ca="1" si="10"/>
        <v>#NAME?</v>
      </c>
    </row>
    <row r="80" spans="1:29" s="57" customFormat="1" ht="15" customHeight="1">
      <c r="A80" s="13" t="s">
        <v>170</v>
      </c>
      <c r="B80" s="107" t="str">
        <f>IF(COUNTA($A80)&gt;0,VLOOKUP($A80,Corsa!$A$1:$F$43,2,FALSE),"-")</f>
        <v>Corsa A02</v>
      </c>
      <c r="C80" s="11"/>
      <c r="D80" s="13">
        <v>794</v>
      </c>
      <c r="E80" s="111"/>
      <c r="F80" s="46" t="str">
        <f>IF(COUNTA($A80)&gt;0,VLOOKUP($A80,Corsa!$A$1:$F$43,3,FALSE),"-")</f>
        <v>F-Cadette</v>
      </c>
      <c r="G80" s="28" t="str">
        <f>IF($D80&gt;0,VLOOKUP($D80,Iscrizioni!$A$2:$M$2502,9,FALSE),"-")</f>
        <v>TAROZZI DEMETRA</v>
      </c>
      <c r="H80" s="28">
        <f>IF($D80&gt;0,VLOOKUP($D80,Iscrizioni!$A$2:$M$2502,4,FALSE),"-")</f>
        <v>2003</v>
      </c>
      <c r="I80" s="27" t="str">
        <f>IF($D80&gt;0,VLOOKUP($D80,Iscrizioni!$A$2:$M$2502,5,FALSE),"-")</f>
        <v>F</v>
      </c>
      <c r="J80" s="27" t="str">
        <f>IF($D80&gt;0,VLOOKUP($D80,Iscrizioni!$A$2:$M$2502,10,FALSE),"-")</f>
        <v>F-Cadette</v>
      </c>
      <c r="K80" s="27" t="str">
        <f t="shared" si="6"/>
        <v>ok</v>
      </c>
      <c r="L80" s="46" t="str">
        <f>IF($D80&gt;0,VLOOKUP($D80,Iscrizioni!$A$2:$M$2502,11,FALSE),"-")</f>
        <v>Giovanile</v>
      </c>
      <c r="M80" s="27">
        <f>IF($D80&gt;0,VLOOKUP($D80,Iscrizioni!$A$2:$N$2502,12,FALSE),"-")</f>
        <v>13</v>
      </c>
      <c r="N80" s="46" t="str">
        <f>IF($D80&gt;0,VLOOKUP($D80,Iscrizioni!$A$2:$M$2502,6,FALSE),"-")</f>
        <v>H011973</v>
      </c>
      <c r="O80" s="107" t="str">
        <f>IF($D80&gt;0,VLOOKUP($D80,Iscrizioni!$A$2:$M$2502,7,FALSE),"-")</f>
        <v>POL. MOLINELLA A.D</v>
      </c>
      <c r="P80" s="46" t="str">
        <f>IF($D80&gt;0,VLOOKUP(LEFT($N80,1),Regione!$A$2:$C$21,2,FALSE),"-")</f>
        <v xml:space="preserve">EMILIA ROMAGNA </v>
      </c>
      <c r="Q80" s="112" t="e">
        <f ca="1">IF($D80&gt;0,NormalizzaTempo("D",CELL("tipo",$E80),$E80),"-")</f>
        <v>#NAME?</v>
      </c>
      <c r="R80" s="27">
        <f>IF($D80&gt;0,VLOOKUP($D80,Iscrizioni!$A$2:$M$2502,13,FALSE),"-")</f>
        <v>2100</v>
      </c>
      <c r="S80" s="112" t="e">
        <f t="shared" ca="1" si="7"/>
        <v>#NAME?</v>
      </c>
      <c r="T80" s="112" t="e">
        <f ca="1">IF($D80&gt;0,SUMIFS($S$3:$S80,$X$3:$X80,1,$J$3:$J80,$J80),"-")</f>
        <v>#NAME?</v>
      </c>
      <c r="U80" s="112" t="e">
        <f t="shared" ca="1" si="8"/>
        <v>#NAME?</v>
      </c>
      <c r="V80" s="112" t="e">
        <f t="shared" ca="1" si="11"/>
        <v>#NAME?</v>
      </c>
      <c r="W80" s="27">
        <f>IF(LEN($C80)=0,IF($D80&gt;0,COUNTIFS($A$3:$A80,$A80),"-"),"Escluso")</f>
        <v>2</v>
      </c>
      <c r="X80" s="2">
        <f>IF(LEN($C80)=0,IF($D80&gt;0,COUNTIFS($J$3:$J80,$J80,$C$3:$C80,""),"-"),"Escluso")</f>
        <v>2</v>
      </c>
      <c r="Y80" s="127" t="e">
        <f t="shared" ca="1" si="9"/>
        <v>#NAME?</v>
      </c>
      <c r="Z80" s="2">
        <f>IF($D80&gt;0,COUNTIFS($O$3:$O80,$O80,$L$3:$L80,$L80,$I$3:$I80,$I80),"-")</f>
        <v>1</v>
      </c>
      <c r="AA80" s="27">
        <f>IF($D80&gt;0,IF(OR($Z80 &gt;1,$L80&lt;&gt;"Adulti"),0,VLOOKUP($P80,Regione!$B$2:$C$22,2,FALSE)),"-")</f>
        <v>0</v>
      </c>
      <c r="AB80" s="27" t="e">
        <f ca="1">IF($D80&gt;0,IF(COUNTIFS($O$3:$O80,$O80,$L$3:$L80,$L80,$I$3:$I80,$I80) &gt;1,0,SUMIFS($Y$3:$Y$2503,$L$3:$L$2503,$L80,$O$3:$O$2503,$O80,$I$3:$I$2503,$I80)),"-")</f>
        <v>#NAME?</v>
      </c>
      <c r="AC80" s="27" t="e">
        <f t="shared" ca="1" si="10"/>
        <v>#NAME?</v>
      </c>
    </row>
    <row r="81" spans="1:29" s="57" customFormat="1" ht="15" customHeight="1">
      <c r="A81" s="13" t="s">
        <v>170</v>
      </c>
      <c r="B81" s="107" t="str">
        <f>IF(COUNTA($A81)&gt;0,VLOOKUP($A81,Corsa!$A$1:$F$43,2,FALSE),"-")</f>
        <v>Corsa A02</v>
      </c>
      <c r="C81" s="11"/>
      <c r="D81" s="13">
        <v>137</v>
      </c>
      <c r="E81" s="111"/>
      <c r="F81" s="46" t="str">
        <f>IF(COUNTA($A81)&gt;0,VLOOKUP($A81,Corsa!$A$1:$F$43,3,FALSE),"-")</f>
        <v>F-Cadette</v>
      </c>
      <c r="G81" s="28" t="str">
        <f>IF($D81&gt;0,VLOOKUP($D81,Iscrizioni!$A$2:$M$2502,9,FALSE),"-")</f>
        <v>FORMENTI EMMA</v>
      </c>
      <c r="H81" s="28">
        <f>IF($D81&gt;0,VLOOKUP($D81,Iscrizioni!$A$2:$M$2502,4,FALSE),"-")</f>
        <v>2003</v>
      </c>
      <c r="I81" s="27" t="str">
        <f>IF($D81&gt;0,VLOOKUP($D81,Iscrizioni!$A$2:$M$2502,5,FALSE),"-")</f>
        <v>F</v>
      </c>
      <c r="J81" s="27" t="str">
        <f>IF($D81&gt;0,VLOOKUP($D81,Iscrizioni!$A$2:$M$2502,10,FALSE),"-")</f>
        <v>F-Cadette</v>
      </c>
      <c r="K81" s="27" t="str">
        <f t="shared" si="6"/>
        <v>ok</v>
      </c>
      <c r="L81" s="46" t="str">
        <f>IF($D81&gt;0,VLOOKUP($D81,Iscrizioni!$A$2:$M$2502,11,FALSE),"-")</f>
        <v>Giovanile</v>
      </c>
      <c r="M81" s="27">
        <f>IF($D81&gt;0,VLOOKUP($D81,Iscrizioni!$A$2:$N$2502,12,FALSE),"-")</f>
        <v>13</v>
      </c>
      <c r="N81" s="46" t="str">
        <f>IF($D81&gt;0,VLOOKUP($D81,Iscrizioni!$A$2:$M$2502,6,FALSE),"-")</f>
        <v>H011554</v>
      </c>
      <c r="O81" s="107" t="str">
        <f>IF($D81&gt;0,VLOOKUP($D81,Iscrizioni!$A$2:$M$2502,7,FALSE),"-")</f>
        <v>A.S.D. ATLETICA VALLESAMOGGIA</v>
      </c>
      <c r="P81" s="46" t="str">
        <f>IF($D81&gt;0,VLOOKUP(LEFT($N81,1),Regione!$A$2:$C$21,2,FALSE),"-")</f>
        <v xml:space="preserve">EMILIA ROMAGNA </v>
      </c>
      <c r="Q81" s="112" t="e">
        <f ca="1">IF($D81&gt;0,NormalizzaTempo("D",CELL("tipo",$E81),$E81),"-")</f>
        <v>#NAME?</v>
      </c>
      <c r="R81" s="27">
        <f>IF($D81&gt;0,VLOOKUP($D81,Iscrizioni!$A$2:$M$2502,13,FALSE),"-")</f>
        <v>2100</v>
      </c>
      <c r="S81" s="112" t="e">
        <f t="shared" ca="1" si="7"/>
        <v>#NAME?</v>
      </c>
      <c r="T81" s="112" t="e">
        <f ca="1">IF($D81&gt;0,SUMIFS($S$3:$S81,$X$3:$X81,1,$J$3:$J81,$J81),"-")</f>
        <v>#NAME?</v>
      </c>
      <c r="U81" s="112" t="e">
        <f t="shared" ca="1" si="8"/>
        <v>#NAME?</v>
      </c>
      <c r="V81" s="112" t="e">
        <f t="shared" ca="1" si="11"/>
        <v>#NAME?</v>
      </c>
      <c r="W81" s="27">
        <f>IF(LEN($C81)=0,IF($D81&gt;0,COUNTIFS($A$3:$A81,$A81),"-"),"Escluso")</f>
        <v>3</v>
      </c>
      <c r="X81" s="2">
        <f>IF(LEN($C81)=0,IF($D81&gt;0,COUNTIFS($J$3:$J81,$J81,$C$3:$C81,""),"-"),"Escluso")</f>
        <v>3</v>
      </c>
      <c r="Y81" s="127" t="e">
        <f t="shared" ca="1" si="9"/>
        <v>#NAME?</v>
      </c>
      <c r="Z81" s="2">
        <f>IF($D81&gt;0,COUNTIFS($O$3:$O81,$O81,$L$3:$L81,$L81,$I$3:$I81,$I81),"-")</f>
        <v>1</v>
      </c>
      <c r="AA81" s="27">
        <f>IF($D81&gt;0,IF(OR($Z81 &gt;1,$L81&lt;&gt;"Adulti"),0,VLOOKUP($P81,Regione!$B$2:$C$22,2,FALSE)),"-")</f>
        <v>0</v>
      </c>
      <c r="AB81" s="27" t="e">
        <f ca="1">IF($D81&gt;0,IF(COUNTIFS($O$3:$O81,$O81,$L$3:$L81,$L81,$I$3:$I81,$I81) &gt;1,0,SUMIFS($Y$3:$Y$2503,$L$3:$L$2503,$L81,$O$3:$O$2503,$O81,$I$3:$I$2503,$I81)),"-")</f>
        <v>#NAME?</v>
      </c>
      <c r="AC81" s="27" t="e">
        <f t="shared" ca="1" si="10"/>
        <v>#NAME?</v>
      </c>
    </row>
    <row r="82" spans="1:29" s="57" customFormat="1" ht="15" customHeight="1">
      <c r="A82" s="13" t="s">
        <v>170</v>
      </c>
      <c r="B82" s="107" t="str">
        <f>IF(COUNTA($A82)&gt;0,VLOOKUP($A82,Corsa!$A$1:$F$43,2,FALSE),"-")</f>
        <v>Corsa A02</v>
      </c>
      <c r="C82" s="11"/>
      <c r="D82" s="13">
        <v>90</v>
      </c>
      <c r="E82" s="111"/>
      <c r="F82" s="46" t="str">
        <f>IF(COUNTA($A82)&gt;0,VLOOKUP($A82,Corsa!$A$1:$F$43,3,FALSE),"-")</f>
        <v>F-Cadette</v>
      </c>
      <c r="G82" s="28" t="str">
        <f>IF($D82&gt;0,VLOOKUP($D82,Iscrizioni!$A$2:$M$2502,9,FALSE),"-")</f>
        <v>PASQUALETTI ARIANNA</v>
      </c>
      <c r="H82" s="28">
        <f>IF($D82&gt;0,VLOOKUP($D82,Iscrizioni!$A$2:$M$2502,4,FALSE),"-")</f>
        <v>2002</v>
      </c>
      <c r="I82" s="27" t="str">
        <f>IF($D82&gt;0,VLOOKUP($D82,Iscrizioni!$A$2:$M$2502,5,FALSE),"-")</f>
        <v>F</v>
      </c>
      <c r="J82" s="27" t="str">
        <f>IF($D82&gt;0,VLOOKUP($D82,Iscrizioni!$A$2:$M$2502,10,FALSE),"-")</f>
        <v>F-Cadette</v>
      </c>
      <c r="K82" s="27" t="str">
        <f t="shared" si="6"/>
        <v>ok</v>
      </c>
      <c r="L82" s="46" t="str">
        <f>IF($D82&gt;0,VLOOKUP($D82,Iscrizioni!$A$2:$M$2502,11,FALSE),"-")</f>
        <v>Giovanile</v>
      </c>
      <c r="M82" s="27">
        <f>IF($D82&gt;0,VLOOKUP($D82,Iscrizioni!$A$2:$N$2502,12,FALSE),"-")</f>
        <v>13</v>
      </c>
      <c r="N82" s="46" t="str">
        <f>IF($D82&gt;0,VLOOKUP($D82,Iscrizioni!$A$2:$M$2502,6,FALSE),"-")</f>
        <v>L021869</v>
      </c>
      <c r="O82" s="107" t="str">
        <f>IF($D82&gt;0,VLOOKUP($D82,Iscrizioni!$A$2:$M$2502,7,FALSE),"-")</f>
        <v>A.S.D. ATLETICA CALENZANO</v>
      </c>
      <c r="P82" s="46" t="str">
        <f>IF($D82&gt;0,VLOOKUP(LEFT($N82,1),Regione!$A$2:$C$21,2,FALSE),"-")</f>
        <v xml:space="preserve">TOSCANA </v>
      </c>
      <c r="Q82" s="112" t="e">
        <f ca="1">IF($D82&gt;0,NormalizzaTempo("D",CELL("tipo",$E82),$E82),"-")</f>
        <v>#NAME?</v>
      </c>
      <c r="R82" s="27">
        <f>IF($D82&gt;0,VLOOKUP($D82,Iscrizioni!$A$2:$M$2502,13,FALSE),"-")</f>
        <v>2100</v>
      </c>
      <c r="S82" s="112" t="e">
        <f t="shared" ca="1" si="7"/>
        <v>#NAME?</v>
      </c>
      <c r="T82" s="112" t="e">
        <f ca="1">IF($D82&gt;0,SUMIFS($S$3:$S82,$X$3:$X82,1,$J$3:$J82,$J82),"-")</f>
        <v>#NAME?</v>
      </c>
      <c r="U82" s="112" t="e">
        <f t="shared" ca="1" si="8"/>
        <v>#NAME?</v>
      </c>
      <c r="V82" s="112" t="e">
        <f t="shared" ca="1" si="11"/>
        <v>#NAME?</v>
      </c>
      <c r="W82" s="27">
        <f>IF(LEN($C82)=0,IF($D82&gt;0,COUNTIFS($A$3:$A82,$A82),"-"),"Escluso")</f>
        <v>4</v>
      </c>
      <c r="X82" s="2">
        <f>IF(LEN($C82)=0,IF($D82&gt;0,COUNTIFS($J$3:$J82,$J82,$C$3:$C82,""),"-"),"Escluso")</f>
        <v>4</v>
      </c>
      <c r="Y82" s="127" t="e">
        <f t="shared" ca="1" si="9"/>
        <v>#NAME?</v>
      </c>
      <c r="Z82" s="2">
        <f>IF($D82&gt;0,COUNTIFS($O$3:$O82,$O82,$L$3:$L82,$L82,$I$3:$I82,$I82),"-")</f>
        <v>3</v>
      </c>
      <c r="AA82" s="27">
        <f>IF($D82&gt;0,IF(OR($Z82 &gt;1,$L82&lt;&gt;"Adulti"),0,VLOOKUP($P82,Regione!$B$2:$C$22,2,FALSE)),"-")</f>
        <v>0</v>
      </c>
      <c r="AB82" s="27">
        <f>IF($D82&gt;0,IF(COUNTIFS($O$3:$O82,$O82,$L$3:$L82,$L82,$I$3:$I82,$I82) &gt;1,0,SUMIFS($Y$3:$Y$2503,$L$3:$L$2503,$L82,$O$3:$O$2503,$O82,$I$3:$I$2503,$I82)),"-")</f>
        <v>0</v>
      </c>
      <c r="AC82" s="27">
        <f t="shared" si="10"/>
        <v>0</v>
      </c>
    </row>
    <row r="83" spans="1:29" s="57" customFormat="1" ht="15" customHeight="1">
      <c r="A83" s="13" t="s">
        <v>170</v>
      </c>
      <c r="B83" s="107" t="str">
        <f>IF(COUNTA($A83)&gt;0,VLOOKUP($A83,Corsa!$A$1:$F$43,2,FALSE),"-")</f>
        <v>Corsa A02</v>
      </c>
      <c r="C83" s="11"/>
      <c r="D83" s="13">
        <v>767</v>
      </c>
      <c r="E83" s="111"/>
      <c r="F83" s="46" t="str">
        <f>IF(COUNTA($A83)&gt;0,VLOOKUP($A83,Corsa!$A$1:$F$43,3,FALSE),"-")</f>
        <v>F-Cadette</v>
      </c>
      <c r="G83" s="28" t="str">
        <f>IF($D83&gt;0,VLOOKUP($D83,Iscrizioni!$A$2:$M$2502,9,FALSE),"-")</f>
        <v>ROSSI EMANUELA</v>
      </c>
      <c r="H83" s="28">
        <f>IF($D83&gt;0,VLOOKUP($D83,Iscrizioni!$A$2:$M$2502,4,FALSE),"-")</f>
        <v>2003</v>
      </c>
      <c r="I83" s="27" t="str">
        <f>IF($D83&gt;0,VLOOKUP($D83,Iscrizioni!$A$2:$M$2502,5,FALSE),"-")</f>
        <v>F</v>
      </c>
      <c r="J83" s="27" t="str">
        <f>IF($D83&gt;0,VLOOKUP($D83,Iscrizioni!$A$2:$M$2502,10,FALSE),"-")</f>
        <v>F-Cadette</v>
      </c>
      <c r="K83" s="27" t="str">
        <f t="shared" si="6"/>
        <v>ok</v>
      </c>
      <c r="L83" s="46" t="str">
        <f>IF($D83&gt;0,VLOOKUP($D83,Iscrizioni!$A$2:$M$2502,11,FALSE),"-")</f>
        <v>Giovanile</v>
      </c>
      <c r="M83" s="27">
        <f>IF($D83&gt;0,VLOOKUP($D83,Iscrizioni!$A$2:$N$2502,12,FALSE),"-")</f>
        <v>13</v>
      </c>
      <c r="N83" s="46" t="str">
        <f>IF($D83&gt;0,VLOOKUP($D83,Iscrizioni!$A$2:$M$2502,6,FALSE),"-")</f>
        <v>H010172</v>
      </c>
      <c r="O83" s="107" t="str">
        <f>IF($D83&gt;0,VLOOKUP($D83,Iscrizioni!$A$2:$M$2502,7,FALSE),"-")</f>
        <v>POL. ATLETICO BORGO PANIGALE A.S.D.</v>
      </c>
      <c r="P83" s="46" t="str">
        <f>IF($D83&gt;0,VLOOKUP(LEFT($N83,1),Regione!$A$2:$C$21,2,FALSE),"-")</f>
        <v xml:space="preserve">EMILIA ROMAGNA </v>
      </c>
      <c r="Q83" s="112" t="e">
        <f ca="1">IF($D83&gt;0,NormalizzaTempo("D",CELL("tipo",$E83),$E83),"-")</f>
        <v>#NAME?</v>
      </c>
      <c r="R83" s="27">
        <f>IF($D83&gt;0,VLOOKUP($D83,Iscrizioni!$A$2:$M$2502,13,FALSE),"-")</f>
        <v>2100</v>
      </c>
      <c r="S83" s="112" t="e">
        <f t="shared" ca="1" si="7"/>
        <v>#NAME?</v>
      </c>
      <c r="T83" s="112" t="e">
        <f ca="1">IF($D83&gt;0,SUMIFS($S$3:$S83,$X$3:$X83,1,$J$3:$J83,$J83),"-")</f>
        <v>#NAME?</v>
      </c>
      <c r="U83" s="112" t="e">
        <f t="shared" ca="1" si="8"/>
        <v>#NAME?</v>
      </c>
      <c r="V83" s="112" t="e">
        <f t="shared" ca="1" si="11"/>
        <v>#NAME?</v>
      </c>
      <c r="W83" s="27">
        <f>IF(LEN($C83)=0,IF($D83&gt;0,COUNTIFS($A$3:$A83,$A83),"-"),"Escluso")</f>
        <v>5</v>
      </c>
      <c r="X83" s="2">
        <f>IF(LEN($C83)=0,IF($D83&gt;0,COUNTIFS($J$3:$J83,$J83,$C$3:$C83,""),"-"),"Escluso")</f>
        <v>5</v>
      </c>
      <c r="Y83" s="127" t="e">
        <f t="shared" ca="1" si="9"/>
        <v>#NAME?</v>
      </c>
      <c r="Z83" s="2">
        <f>IF($D83&gt;0,COUNTIFS($O$3:$O83,$O83,$L$3:$L83,$L83,$I$3:$I83,$I83),"-")</f>
        <v>2</v>
      </c>
      <c r="AA83" s="27">
        <f>IF($D83&gt;0,IF(OR($Z83 &gt;1,$L83&lt;&gt;"Adulti"),0,VLOOKUP($P83,Regione!$B$2:$C$22,2,FALSE)),"-")</f>
        <v>0</v>
      </c>
      <c r="AB83" s="27">
        <f>IF($D83&gt;0,IF(COUNTIFS($O$3:$O83,$O83,$L$3:$L83,$L83,$I$3:$I83,$I83) &gt;1,0,SUMIFS($Y$3:$Y$2503,$L$3:$L$2503,$L83,$O$3:$O$2503,$O83,$I$3:$I$2503,$I83)),"-")</f>
        <v>0</v>
      </c>
      <c r="AC83" s="27">
        <f t="shared" si="10"/>
        <v>0</v>
      </c>
    </row>
    <row r="84" spans="1:29" s="57" customFormat="1" ht="15" customHeight="1">
      <c r="A84" s="13" t="s">
        <v>170</v>
      </c>
      <c r="B84" s="107" t="str">
        <f>IF(COUNTA($A84)&gt;0,VLOOKUP($A84,Corsa!$A$1:$F$43,2,FALSE),"-")</f>
        <v>Corsa A02</v>
      </c>
      <c r="C84" s="11"/>
      <c r="D84" s="13">
        <v>356</v>
      </c>
      <c r="E84" s="111"/>
      <c r="F84" s="46" t="str">
        <f>IF(COUNTA($A84)&gt;0,VLOOKUP($A84,Corsa!$A$1:$F$43,3,FALSE),"-")</f>
        <v>F-Cadette</v>
      </c>
      <c r="G84" s="28" t="str">
        <f>IF($D84&gt;0,VLOOKUP($D84,Iscrizioni!$A$2:$M$2502,9,FALSE),"-")</f>
        <v>PAINI LISA</v>
      </c>
      <c r="H84" s="28">
        <f>IF($D84&gt;0,VLOOKUP($D84,Iscrizioni!$A$2:$M$2502,4,FALSE),"-")</f>
        <v>2002</v>
      </c>
      <c r="I84" s="27" t="str">
        <f>IF($D84&gt;0,VLOOKUP($D84,Iscrizioni!$A$2:$M$2502,5,FALSE),"-")</f>
        <v>F</v>
      </c>
      <c r="J84" s="27" t="str">
        <f>IF($D84&gt;0,VLOOKUP($D84,Iscrizioni!$A$2:$M$2502,10,FALSE),"-")</f>
        <v>F-Cadette</v>
      </c>
      <c r="K84" s="27" t="str">
        <f t="shared" si="6"/>
        <v>ok</v>
      </c>
      <c r="L84" s="46" t="str">
        <f>IF($D84&gt;0,VLOOKUP($D84,Iscrizioni!$A$2:$M$2502,11,FALSE),"-")</f>
        <v>Giovanile</v>
      </c>
      <c r="M84" s="27">
        <f>IF($D84&gt;0,VLOOKUP($D84,Iscrizioni!$A$2:$N$2502,12,FALSE),"-")</f>
        <v>13</v>
      </c>
      <c r="N84" s="46" t="str">
        <f>IF($D84&gt;0,VLOOKUP($D84,Iscrizioni!$A$2:$M$2502,6,FALSE),"-")</f>
        <v>H011219</v>
      </c>
      <c r="O84" s="107" t="str">
        <f>IF($D84&gt;0,VLOOKUP($D84,Iscrizioni!$A$2:$M$2502,7,FALSE),"-")</f>
        <v>A.S.D. SOCIETA' VICTORIA ATLETICA</v>
      </c>
      <c r="P84" s="46" t="str">
        <f>IF($D84&gt;0,VLOOKUP(LEFT($N84,1),Regione!$A$2:$C$21,2,FALSE),"-")</f>
        <v xml:space="preserve">EMILIA ROMAGNA </v>
      </c>
      <c r="Q84" s="112" t="e">
        <f ca="1">IF($D84&gt;0,NormalizzaTempo("D",CELL("tipo",$E84),$E84),"-")</f>
        <v>#NAME?</v>
      </c>
      <c r="R84" s="27">
        <f>IF($D84&gt;0,VLOOKUP($D84,Iscrizioni!$A$2:$M$2502,13,FALSE),"-")</f>
        <v>2100</v>
      </c>
      <c r="S84" s="112" t="e">
        <f t="shared" ca="1" si="7"/>
        <v>#NAME?</v>
      </c>
      <c r="T84" s="112" t="e">
        <f ca="1">IF($D84&gt;0,SUMIFS($S$3:$S84,$X$3:$X84,1,$J$3:$J84,$J84),"-")</f>
        <v>#NAME?</v>
      </c>
      <c r="U84" s="112" t="e">
        <f t="shared" ca="1" si="8"/>
        <v>#NAME?</v>
      </c>
      <c r="V84" s="112" t="e">
        <f t="shared" ca="1" si="11"/>
        <v>#NAME?</v>
      </c>
      <c r="W84" s="27">
        <f>IF(LEN($C84)=0,IF($D84&gt;0,COUNTIFS($A$3:$A84,$A84),"-"),"Escluso")</f>
        <v>6</v>
      </c>
      <c r="X84" s="2">
        <f>IF(LEN($C84)=0,IF($D84&gt;0,COUNTIFS($J$3:$J84,$J84,$C$3:$C84,""),"-"),"Escluso")</f>
        <v>6</v>
      </c>
      <c r="Y84" s="127" t="e">
        <f t="shared" ca="1" si="9"/>
        <v>#NAME?</v>
      </c>
      <c r="Z84" s="2">
        <f>IF($D84&gt;0,COUNTIFS($O$3:$O84,$O84,$L$3:$L84,$L84,$I$3:$I84,$I84),"-")</f>
        <v>1</v>
      </c>
      <c r="AA84" s="27">
        <f>IF($D84&gt;0,IF(OR($Z84 &gt;1,$L84&lt;&gt;"Adulti"),0,VLOOKUP($P84,Regione!$B$2:$C$22,2,FALSE)),"-")</f>
        <v>0</v>
      </c>
      <c r="AB84" s="27" t="e">
        <f ca="1">IF($D84&gt;0,IF(COUNTIFS($O$3:$O84,$O84,$L$3:$L84,$L84,$I$3:$I84,$I84) &gt;1,0,SUMIFS($Y$3:$Y$2503,$L$3:$L$2503,$L84,$O$3:$O$2503,$O84,$I$3:$I$2503,$I84)),"-")</f>
        <v>#NAME?</v>
      </c>
      <c r="AC84" s="27" t="e">
        <f t="shared" ca="1" si="10"/>
        <v>#NAME?</v>
      </c>
    </row>
    <row r="85" spans="1:29" s="57" customFormat="1" ht="15" customHeight="1">
      <c r="A85" s="13" t="s">
        <v>170</v>
      </c>
      <c r="B85" s="107" t="str">
        <f>IF(COUNTA($A85)&gt;0,VLOOKUP($A85,Corsa!$A$1:$F$43,2,FALSE),"-")</f>
        <v>Corsa A02</v>
      </c>
      <c r="C85" s="11"/>
      <c r="D85" s="13">
        <v>353</v>
      </c>
      <c r="E85" s="111"/>
      <c r="F85" s="46" t="str">
        <f>IF(COUNTA($A85)&gt;0,VLOOKUP($A85,Corsa!$A$1:$F$43,3,FALSE),"-")</f>
        <v>F-Cadette</v>
      </c>
      <c r="G85" s="28" t="str">
        <f>IF($D85&gt;0,VLOOKUP($D85,Iscrizioni!$A$2:$M$2502,9,FALSE),"-")</f>
        <v>MANTOVANI CHIARA</v>
      </c>
      <c r="H85" s="28">
        <f>IF($D85&gt;0,VLOOKUP($D85,Iscrizioni!$A$2:$M$2502,4,FALSE),"-")</f>
        <v>2002</v>
      </c>
      <c r="I85" s="27" t="str">
        <f>IF($D85&gt;0,VLOOKUP($D85,Iscrizioni!$A$2:$M$2502,5,FALSE),"-")</f>
        <v>F</v>
      </c>
      <c r="J85" s="27" t="str">
        <f>IF($D85&gt;0,VLOOKUP($D85,Iscrizioni!$A$2:$M$2502,10,FALSE),"-")</f>
        <v>F-Cadette</v>
      </c>
      <c r="K85" s="27" t="str">
        <f t="shared" si="6"/>
        <v>ok</v>
      </c>
      <c r="L85" s="46" t="str">
        <f>IF($D85&gt;0,VLOOKUP($D85,Iscrizioni!$A$2:$M$2502,11,FALSE),"-")</f>
        <v>Giovanile</v>
      </c>
      <c r="M85" s="27">
        <f>IF($D85&gt;0,VLOOKUP($D85,Iscrizioni!$A$2:$N$2502,12,FALSE),"-")</f>
        <v>13</v>
      </c>
      <c r="N85" s="46" t="str">
        <f>IF($D85&gt;0,VLOOKUP($D85,Iscrizioni!$A$2:$M$2502,6,FALSE),"-")</f>
        <v>H011219</v>
      </c>
      <c r="O85" s="107" t="str">
        <f>IF($D85&gt;0,VLOOKUP($D85,Iscrizioni!$A$2:$M$2502,7,FALSE),"-")</f>
        <v>A.S.D. SOCIETA' VICTORIA ATLETICA</v>
      </c>
      <c r="P85" s="46" t="str">
        <f>IF($D85&gt;0,VLOOKUP(LEFT($N85,1),Regione!$A$2:$C$21,2,FALSE),"-")</f>
        <v xml:space="preserve">EMILIA ROMAGNA </v>
      </c>
      <c r="Q85" s="112" t="e">
        <f ca="1">IF($D85&gt;0,NormalizzaTempo("D",CELL("tipo",$E85),$E85),"-")</f>
        <v>#NAME?</v>
      </c>
      <c r="R85" s="27">
        <f>IF($D85&gt;0,VLOOKUP($D85,Iscrizioni!$A$2:$M$2502,13,FALSE),"-")</f>
        <v>2100</v>
      </c>
      <c r="S85" s="112" t="e">
        <f t="shared" ca="1" si="7"/>
        <v>#NAME?</v>
      </c>
      <c r="T85" s="112" t="e">
        <f ca="1">IF($D85&gt;0,SUMIFS($S$3:$S85,$X$3:$X85,1,$J$3:$J85,$J85),"-")</f>
        <v>#NAME?</v>
      </c>
      <c r="U85" s="112" t="e">
        <f t="shared" ca="1" si="8"/>
        <v>#NAME?</v>
      </c>
      <c r="V85" s="112" t="e">
        <f t="shared" ca="1" si="11"/>
        <v>#NAME?</v>
      </c>
      <c r="W85" s="27">
        <f>IF(LEN($C85)=0,IF($D85&gt;0,COUNTIFS($A$3:$A85,$A85),"-"),"Escluso")</f>
        <v>7</v>
      </c>
      <c r="X85" s="2">
        <f>IF(LEN($C85)=0,IF($D85&gt;0,COUNTIFS($J$3:$J85,$J85,$C$3:$C85,""),"-"),"Escluso")</f>
        <v>7</v>
      </c>
      <c r="Y85" s="127" t="e">
        <f t="shared" ca="1" si="9"/>
        <v>#NAME?</v>
      </c>
      <c r="Z85" s="2">
        <f>IF($D85&gt;0,COUNTIFS($O$3:$O85,$O85,$L$3:$L85,$L85,$I$3:$I85,$I85),"-")</f>
        <v>2</v>
      </c>
      <c r="AA85" s="27">
        <f>IF($D85&gt;0,IF(OR($Z85 &gt;1,$L85&lt;&gt;"Adulti"),0,VLOOKUP($P85,Regione!$B$2:$C$22,2,FALSE)),"-")</f>
        <v>0</v>
      </c>
      <c r="AB85" s="27">
        <f>IF($D85&gt;0,IF(COUNTIFS($O$3:$O85,$O85,$L$3:$L85,$L85,$I$3:$I85,$I85) &gt;1,0,SUMIFS($Y$3:$Y$2503,$L$3:$L$2503,$L85,$O$3:$O$2503,$O85,$I$3:$I$2503,$I85)),"-")</f>
        <v>0</v>
      </c>
      <c r="AC85" s="27">
        <f t="shared" si="10"/>
        <v>0</v>
      </c>
    </row>
    <row r="86" spans="1:29" s="57" customFormat="1" ht="15" customHeight="1">
      <c r="A86" s="13" t="s">
        <v>170</v>
      </c>
      <c r="B86" s="107" t="str">
        <f>IF(COUNTA($A86)&gt;0,VLOOKUP($A86,Corsa!$A$1:$F$43,2,FALSE),"-")</f>
        <v>Corsa A02</v>
      </c>
      <c r="C86" s="11"/>
      <c r="D86" s="13">
        <v>18</v>
      </c>
      <c r="E86" s="111"/>
      <c r="F86" s="46" t="str">
        <f>IF(COUNTA($A86)&gt;0,VLOOKUP($A86,Corsa!$A$1:$F$43,3,FALSE),"-")</f>
        <v>F-Cadette</v>
      </c>
      <c r="G86" s="28" t="str">
        <f>IF($D86&gt;0,VLOOKUP($D86,Iscrizioni!$A$2:$M$2502,9,FALSE),"-")</f>
        <v>MUSSIE ANNA</v>
      </c>
      <c r="H86" s="28">
        <f>IF($D86&gt;0,VLOOKUP($D86,Iscrizioni!$A$2:$M$2502,4,FALSE),"-")</f>
        <v>2003</v>
      </c>
      <c r="I86" s="27" t="str">
        <f>IF($D86&gt;0,VLOOKUP($D86,Iscrizioni!$A$2:$M$2502,5,FALSE),"-")</f>
        <v>F</v>
      </c>
      <c r="J86" s="27" t="str">
        <f>IF($D86&gt;0,VLOOKUP($D86,Iscrizioni!$A$2:$M$2502,10,FALSE),"-")</f>
        <v>F-Cadette</v>
      </c>
      <c r="K86" s="27" t="str">
        <f t="shared" si="6"/>
        <v>ok</v>
      </c>
      <c r="L86" s="46" t="str">
        <f>IF($D86&gt;0,VLOOKUP($D86,Iscrizioni!$A$2:$M$2502,11,FALSE),"-")</f>
        <v>Giovanile</v>
      </c>
      <c r="M86" s="27">
        <f>IF($D86&gt;0,VLOOKUP($D86,Iscrizioni!$A$2:$N$2502,12,FALSE),"-")</f>
        <v>13</v>
      </c>
      <c r="N86" s="46" t="str">
        <f>IF($D86&gt;0,VLOOKUP($D86,Iscrizioni!$A$2:$M$2502,6,FALSE),"-")</f>
        <v>H011308</v>
      </c>
      <c r="O86" s="107" t="str">
        <f>IF($D86&gt;0,VLOOKUP($D86,Iscrizioni!$A$2:$M$2502,7,FALSE),"-")</f>
        <v>A.S.D. Atletica Blizzard</v>
      </c>
      <c r="P86" s="46" t="str">
        <f>IF($D86&gt;0,VLOOKUP(LEFT($N86,1),Regione!$A$2:$C$21,2,FALSE),"-")</f>
        <v xml:space="preserve">EMILIA ROMAGNA </v>
      </c>
      <c r="Q86" s="112" t="e">
        <f ca="1">IF($D86&gt;0,NormalizzaTempo("D",CELL("tipo",$E86),$E86),"-")</f>
        <v>#NAME?</v>
      </c>
      <c r="R86" s="27">
        <f>IF($D86&gt;0,VLOOKUP($D86,Iscrizioni!$A$2:$M$2502,13,FALSE),"-")</f>
        <v>2100</v>
      </c>
      <c r="S86" s="112" t="e">
        <f t="shared" ca="1" si="7"/>
        <v>#NAME?</v>
      </c>
      <c r="T86" s="112" t="e">
        <f ca="1">IF($D86&gt;0,SUMIFS($S$3:$S86,$X$3:$X86,1,$J$3:$J86,$J86),"-")</f>
        <v>#NAME?</v>
      </c>
      <c r="U86" s="112" t="e">
        <f t="shared" ca="1" si="8"/>
        <v>#NAME?</v>
      </c>
      <c r="V86" s="112" t="e">
        <f t="shared" ca="1" si="11"/>
        <v>#NAME?</v>
      </c>
      <c r="W86" s="27">
        <f>IF(LEN($C86)=0,IF($D86&gt;0,COUNTIFS($A$3:$A86,$A86),"-"),"Escluso")</f>
        <v>8</v>
      </c>
      <c r="X86" s="2">
        <f>IF(LEN($C86)=0,IF($D86&gt;0,COUNTIFS($J$3:$J86,$J86,$C$3:$C86,""),"-"),"Escluso")</f>
        <v>8</v>
      </c>
      <c r="Y86" s="127" t="e">
        <f t="shared" ca="1" si="9"/>
        <v>#NAME?</v>
      </c>
      <c r="Z86" s="2">
        <f>IF($D86&gt;0,COUNTIFS($O$3:$O86,$O86,$L$3:$L86,$L86,$I$3:$I86,$I86),"-")</f>
        <v>1</v>
      </c>
      <c r="AA86" s="27">
        <f>IF($D86&gt;0,IF(OR($Z86 &gt;1,$L86&lt;&gt;"Adulti"),0,VLOOKUP($P86,Regione!$B$2:$C$22,2,FALSE)),"-")</f>
        <v>0</v>
      </c>
      <c r="AB86" s="27" t="e">
        <f ca="1">IF($D86&gt;0,IF(COUNTIFS($O$3:$O86,$O86,$L$3:$L86,$L86,$I$3:$I86,$I86) &gt;1,0,SUMIFS($Y$3:$Y$2503,$L$3:$L$2503,$L86,$O$3:$O$2503,$O86,$I$3:$I$2503,$I86)),"-")</f>
        <v>#NAME?</v>
      </c>
      <c r="AC86" s="27" t="e">
        <f t="shared" ca="1" si="10"/>
        <v>#NAME?</v>
      </c>
    </row>
    <row r="87" spans="1:29" s="57" customFormat="1" ht="15" customHeight="1">
      <c r="A87" s="13" t="s">
        <v>170</v>
      </c>
      <c r="B87" s="107" t="str">
        <f>IF(COUNTA($A87)&gt;0,VLOOKUP($A87,Corsa!$A$1:$F$43,2,FALSE),"-")</f>
        <v>Corsa A02</v>
      </c>
      <c r="C87" s="11"/>
      <c r="D87" s="13">
        <v>487</v>
      </c>
      <c r="E87" s="111"/>
      <c r="F87" s="46" t="str">
        <f>IF(COUNTA($A87)&gt;0,VLOOKUP($A87,Corsa!$A$1:$F$43,3,FALSE),"-")</f>
        <v>F-Cadette</v>
      </c>
      <c r="G87" s="28" t="str">
        <f>IF($D87&gt;0,VLOOKUP($D87,Iscrizioni!$A$2:$M$2502,9,FALSE),"-")</f>
        <v>TAGLIAFICO AURORA</v>
      </c>
      <c r="H87" s="28">
        <f>IF($D87&gt;0,VLOOKUP($D87,Iscrizioni!$A$2:$M$2502,4,FALSE),"-")</f>
        <v>2003</v>
      </c>
      <c r="I87" s="27" t="str">
        <f>IF($D87&gt;0,VLOOKUP($D87,Iscrizioni!$A$2:$M$2502,5,FALSE),"-")</f>
        <v>F</v>
      </c>
      <c r="J87" s="27" t="str">
        <f>IF($D87&gt;0,VLOOKUP($D87,Iscrizioni!$A$2:$M$2502,10,FALSE),"-")</f>
        <v>F-Cadette</v>
      </c>
      <c r="K87" s="27" t="str">
        <f t="shared" si="6"/>
        <v>ok</v>
      </c>
      <c r="L87" s="46" t="str">
        <f>IF($D87&gt;0,VLOOKUP($D87,Iscrizioni!$A$2:$M$2502,11,FALSE),"-")</f>
        <v>Giovanile</v>
      </c>
      <c r="M87" s="27">
        <f>IF($D87&gt;0,VLOOKUP($D87,Iscrizioni!$A$2:$N$2502,12,FALSE),"-")</f>
        <v>13</v>
      </c>
      <c r="N87" s="46" t="str">
        <f>IF($D87&gt;0,VLOOKUP($D87,Iscrizioni!$A$2:$M$2502,6,FALSE),"-")</f>
        <v>C010535</v>
      </c>
      <c r="O87" s="107" t="str">
        <f>IF($D87&gt;0,VLOOKUP($D87,Iscrizioni!$A$2:$M$2502,7,FALSE),"-")</f>
        <v>ATLETICA CFFSD COGOLETO</v>
      </c>
      <c r="P87" s="46" t="str">
        <f>IF($D87&gt;0,VLOOKUP(LEFT($N87,1),Regione!$A$2:$C$21,2,FALSE),"-")</f>
        <v>LIGURIA</v>
      </c>
      <c r="Q87" s="112" t="e">
        <f ca="1">IF($D87&gt;0,NormalizzaTempo("D",CELL("tipo",$E87),$E87),"-")</f>
        <v>#NAME?</v>
      </c>
      <c r="R87" s="27">
        <f>IF($D87&gt;0,VLOOKUP($D87,Iscrizioni!$A$2:$M$2502,13,FALSE),"-")</f>
        <v>2100</v>
      </c>
      <c r="S87" s="112" t="e">
        <f t="shared" ca="1" si="7"/>
        <v>#NAME?</v>
      </c>
      <c r="T87" s="112" t="e">
        <f ca="1">IF($D87&gt;0,SUMIFS($S$3:$S87,$X$3:$X87,1,$J$3:$J87,$J87),"-")</f>
        <v>#NAME?</v>
      </c>
      <c r="U87" s="112" t="e">
        <f t="shared" ca="1" si="8"/>
        <v>#NAME?</v>
      </c>
      <c r="V87" s="112" t="e">
        <f t="shared" ca="1" si="11"/>
        <v>#NAME?</v>
      </c>
      <c r="W87" s="27">
        <f>IF(LEN($C87)=0,IF($D87&gt;0,COUNTIFS($A$3:$A87,$A87),"-"),"Escluso")</f>
        <v>9</v>
      </c>
      <c r="X87" s="2">
        <f>IF(LEN($C87)=0,IF($D87&gt;0,COUNTIFS($J$3:$J87,$J87,$C$3:$C87,""),"-"),"Escluso")</f>
        <v>9</v>
      </c>
      <c r="Y87" s="127" t="e">
        <f t="shared" ca="1" si="9"/>
        <v>#NAME?</v>
      </c>
      <c r="Z87" s="2">
        <f>IF($D87&gt;0,COUNTIFS($O$3:$O87,$O87,$L$3:$L87,$L87,$I$3:$I87,$I87),"-")</f>
        <v>1</v>
      </c>
      <c r="AA87" s="27">
        <f>IF($D87&gt;0,IF(OR($Z87 &gt;1,$L87&lt;&gt;"Adulti"),0,VLOOKUP($P87,Regione!$B$2:$C$22,2,FALSE)),"-")</f>
        <v>0</v>
      </c>
      <c r="AB87" s="27" t="e">
        <f ca="1">IF($D87&gt;0,IF(COUNTIFS($O$3:$O87,$O87,$L$3:$L87,$L87,$I$3:$I87,$I87) &gt;1,0,SUMIFS($Y$3:$Y$2503,$L$3:$L$2503,$L87,$O$3:$O$2503,$O87,$I$3:$I$2503,$I87)),"-")</f>
        <v>#NAME?</v>
      </c>
      <c r="AC87" s="27" t="e">
        <f t="shared" ca="1" si="10"/>
        <v>#NAME?</v>
      </c>
    </row>
    <row r="88" spans="1:29" s="57" customFormat="1" ht="15" customHeight="1">
      <c r="A88" s="13" t="s">
        <v>170</v>
      </c>
      <c r="B88" s="107" t="str">
        <f>IF(COUNTA($A88)&gt;0,VLOOKUP($A88,Corsa!$A$1:$F$43,2,FALSE),"-")</f>
        <v>Corsa A02</v>
      </c>
      <c r="C88" s="11"/>
      <c r="D88" s="13">
        <v>76</v>
      </c>
      <c r="E88" s="111"/>
      <c r="F88" s="46" t="str">
        <f>IF(COUNTA($A88)&gt;0,VLOOKUP($A88,Corsa!$A$1:$F$43,3,FALSE),"-")</f>
        <v>F-Cadette</v>
      </c>
      <c r="G88" s="28" t="str">
        <f>IF($D88&gt;0,VLOOKUP($D88,Iscrizioni!$A$2:$M$2502,9,FALSE),"-")</f>
        <v>GIACHI ANNA</v>
      </c>
      <c r="H88" s="28">
        <f>IF($D88&gt;0,VLOOKUP($D88,Iscrizioni!$A$2:$M$2502,4,FALSE),"-")</f>
        <v>2002</v>
      </c>
      <c r="I88" s="27" t="str">
        <f>IF($D88&gt;0,VLOOKUP($D88,Iscrizioni!$A$2:$M$2502,5,FALSE),"-")</f>
        <v>F</v>
      </c>
      <c r="J88" s="27" t="str">
        <f>IF($D88&gt;0,VLOOKUP($D88,Iscrizioni!$A$2:$M$2502,10,FALSE),"-")</f>
        <v>F-Cadette</v>
      </c>
      <c r="K88" s="27" t="str">
        <f t="shared" si="6"/>
        <v>ok</v>
      </c>
      <c r="L88" s="46" t="str">
        <f>IF($D88&gt;0,VLOOKUP($D88,Iscrizioni!$A$2:$M$2502,11,FALSE),"-")</f>
        <v>Giovanile</v>
      </c>
      <c r="M88" s="27">
        <f>IF($D88&gt;0,VLOOKUP($D88,Iscrizioni!$A$2:$N$2502,12,FALSE),"-")</f>
        <v>13</v>
      </c>
      <c r="N88" s="46" t="str">
        <f>IF($D88&gt;0,VLOOKUP($D88,Iscrizioni!$A$2:$M$2502,6,FALSE),"-")</f>
        <v>L021869</v>
      </c>
      <c r="O88" s="107" t="str">
        <f>IF($D88&gt;0,VLOOKUP($D88,Iscrizioni!$A$2:$M$2502,7,FALSE),"-")</f>
        <v>A.S.D. ATLETICA CALENZANO</v>
      </c>
      <c r="P88" s="46" t="str">
        <f>IF($D88&gt;0,VLOOKUP(LEFT($N88,1),Regione!$A$2:$C$21,2,FALSE),"-")</f>
        <v xml:space="preserve">TOSCANA </v>
      </c>
      <c r="Q88" s="112" t="e">
        <f ca="1">IF($D88&gt;0,NormalizzaTempo("D",CELL("tipo",$E88),$E88),"-")</f>
        <v>#NAME?</v>
      </c>
      <c r="R88" s="27">
        <f>IF($D88&gt;0,VLOOKUP($D88,Iscrizioni!$A$2:$M$2502,13,FALSE),"-")</f>
        <v>2100</v>
      </c>
      <c r="S88" s="112" t="e">
        <f t="shared" ca="1" si="7"/>
        <v>#NAME?</v>
      </c>
      <c r="T88" s="112" t="e">
        <f ca="1">IF($D88&gt;0,SUMIFS($S$3:$S88,$X$3:$X88,1,$J$3:$J88,$J88),"-")</f>
        <v>#NAME?</v>
      </c>
      <c r="U88" s="112" t="e">
        <f t="shared" ca="1" si="8"/>
        <v>#NAME?</v>
      </c>
      <c r="V88" s="112" t="e">
        <f t="shared" ca="1" si="11"/>
        <v>#NAME?</v>
      </c>
      <c r="W88" s="27">
        <f>IF(LEN($C88)=0,IF($D88&gt;0,COUNTIFS($A$3:$A88,$A88),"-"),"Escluso")</f>
        <v>10</v>
      </c>
      <c r="X88" s="2">
        <f>IF(LEN($C88)=0,IF($D88&gt;0,COUNTIFS($J$3:$J88,$J88,$C$3:$C88,""),"-"),"Escluso")</f>
        <v>10</v>
      </c>
      <c r="Y88" s="127" t="e">
        <f t="shared" ca="1" si="9"/>
        <v>#NAME?</v>
      </c>
      <c r="Z88" s="2">
        <f>IF($D88&gt;0,COUNTIFS($O$3:$O88,$O88,$L$3:$L88,$L88,$I$3:$I88,$I88),"-")</f>
        <v>4</v>
      </c>
      <c r="AA88" s="27">
        <f>IF($D88&gt;0,IF(OR($Z88 &gt;1,$L88&lt;&gt;"Adulti"),0,VLOOKUP($P88,Regione!$B$2:$C$22,2,FALSE)),"-")</f>
        <v>0</v>
      </c>
      <c r="AB88" s="27">
        <f>IF($D88&gt;0,IF(COUNTIFS($O$3:$O88,$O88,$L$3:$L88,$L88,$I$3:$I88,$I88) &gt;1,0,SUMIFS($Y$3:$Y$2503,$L$3:$L$2503,$L88,$O$3:$O$2503,$O88,$I$3:$I$2503,$I88)),"-")</f>
        <v>0</v>
      </c>
      <c r="AC88" s="27">
        <f t="shared" si="10"/>
        <v>0</v>
      </c>
    </row>
    <row r="89" spans="1:29" s="57" customFormat="1" ht="15" customHeight="1">
      <c r="A89" s="13" t="s">
        <v>170</v>
      </c>
      <c r="B89" s="107" t="str">
        <f>IF(COUNTA($A89)&gt;0,VLOOKUP($A89,Corsa!$A$1:$F$43,2,FALSE),"-")</f>
        <v>Corsa A02</v>
      </c>
      <c r="C89" s="11"/>
      <c r="D89" s="13">
        <v>67</v>
      </c>
      <c r="E89" s="111"/>
      <c r="F89" s="46" t="str">
        <f>IF(COUNTA($A89)&gt;0,VLOOKUP($A89,Corsa!$A$1:$F$43,3,FALSE),"-")</f>
        <v>F-Cadette</v>
      </c>
      <c r="G89" s="28" t="str">
        <f>IF($D89&gt;0,VLOOKUP($D89,Iscrizioni!$A$2:$M$2502,9,FALSE),"-")</f>
        <v>FISTI AURORA</v>
      </c>
      <c r="H89" s="28">
        <f>IF($D89&gt;0,VLOOKUP($D89,Iscrizioni!$A$2:$M$2502,4,FALSE),"-")</f>
        <v>2002</v>
      </c>
      <c r="I89" s="27" t="str">
        <f>IF($D89&gt;0,VLOOKUP($D89,Iscrizioni!$A$2:$M$2502,5,FALSE),"-")</f>
        <v>F</v>
      </c>
      <c r="J89" s="27" t="str">
        <f>IF($D89&gt;0,VLOOKUP($D89,Iscrizioni!$A$2:$M$2502,10,FALSE),"-")</f>
        <v>F-Cadette</v>
      </c>
      <c r="K89" s="27" t="str">
        <f t="shared" si="6"/>
        <v>ok</v>
      </c>
      <c r="L89" s="46" t="str">
        <f>IF($D89&gt;0,VLOOKUP($D89,Iscrizioni!$A$2:$M$2502,11,FALSE),"-")</f>
        <v>Giovanile</v>
      </c>
      <c r="M89" s="27">
        <f>IF($D89&gt;0,VLOOKUP($D89,Iscrizioni!$A$2:$N$2502,12,FALSE),"-")</f>
        <v>13</v>
      </c>
      <c r="N89" s="46" t="str">
        <f>IF($D89&gt;0,VLOOKUP($D89,Iscrizioni!$A$2:$M$2502,6,FALSE),"-")</f>
        <v>L021869</v>
      </c>
      <c r="O89" s="107" t="str">
        <f>IF($D89&gt;0,VLOOKUP($D89,Iscrizioni!$A$2:$M$2502,7,FALSE),"-")</f>
        <v>A.S.D. ATLETICA CALENZANO</v>
      </c>
      <c r="P89" s="46" t="str">
        <f>IF($D89&gt;0,VLOOKUP(LEFT($N89,1),Regione!$A$2:$C$21,2,FALSE),"-")</f>
        <v xml:space="preserve">TOSCANA </v>
      </c>
      <c r="Q89" s="112" t="e">
        <f ca="1">IF($D89&gt;0,NormalizzaTempo("D",CELL("tipo",$E89),$E89),"-")</f>
        <v>#NAME?</v>
      </c>
      <c r="R89" s="27">
        <f>IF($D89&gt;0,VLOOKUP($D89,Iscrizioni!$A$2:$M$2502,13,FALSE),"-")</f>
        <v>2100</v>
      </c>
      <c r="S89" s="112" t="e">
        <f t="shared" ca="1" si="7"/>
        <v>#NAME?</v>
      </c>
      <c r="T89" s="112" t="e">
        <f ca="1">IF($D89&gt;0,SUMIFS($S$3:$S89,$X$3:$X89,1,$J$3:$J89,$J89),"-")</f>
        <v>#NAME?</v>
      </c>
      <c r="U89" s="112" t="e">
        <f t="shared" ca="1" si="8"/>
        <v>#NAME?</v>
      </c>
      <c r="V89" s="112" t="e">
        <f t="shared" ca="1" si="11"/>
        <v>#NAME?</v>
      </c>
      <c r="W89" s="27">
        <f>IF(LEN($C89)=0,IF($D89&gt;0,COUNTIFS($A$3:$A89,$A89),"-"),"Escluso")</f>
        <v>11</v>
      </c>
      <c r="X89" s="2">
        <f>IF(LEN($C89)=0,IF($D89&gt;0,COUNTIFS($J$3:$J89,$J89,$C$3:$C89,""),"-"),"Escluso")</f>
        <v>11</v>
      </c>
      <c r="Y89" s="127" t="e">
        <f t="shared" ca="1" si="9"/>
        <v>#NAME?</v>
      </c>
      <c r="Z89" s="2">
        <f>IF($D89&gt;0,COUNTIFS($O$3:$O89,$O89,$L$3:$L89,$L89,$I$3:$I89,$I89),"-")</f>
        <v>5</v>
      </c>
      <c r="AA89" s="27">
        <f>IF($D89&gt;0,IF(OR($Z89 &gt;1,$L89&lt;&gt;"Adulti"),0,VLOOKUP($P89,Regione!$B$2:$C$22,2,FALSE)),"-")</f>
        <v>0</v>
      </c>
      <c r="AB89" s="27">
        <f>IF($D89&gt;0,IF(COUNTIFS($O$3:$O89,$O89,$L$3:$L89,$L89,$I$3:$I89,$I89) &gt;1,0,SUMIFS($Y$3:$Y$2503,$L$3:$L$2503,$L89,$O$3:$O$2503,$O89,$I$3:$I$2503,$I89)),"-")</f>
        <v>0</v>
      </c>
      <c r="AC89" s="27">
        <f t="shared" si="10"/>
        <v>0</v>
      </c>
    </row>
    <row r="90" spans="1:29" s="57" customFormat="1" ht="15" customHeight="1">
      <c r="A90" s="13" t="s">
        <v>170</v>
      </c>
      <c r="B90" s="107" t="str">
        <f>IF(COUNTA($A90)&gt;0,VLOOKUP($A90,Corsa!$A$1:$F$43,2,FALSE),"-")</f>
        <v>Corsa A02</v>
      </c>
      <c r="C90" s="11"/>
      <c r="D90" s="13">
        <v>88</v>
      </c>
      <c r="E90" s="111"/>
      <c r="F90" s="46" t="str">
        <f>IF(COUNTA($A90)&gt;0,VLOOKUP($A90,Corsa!$A$1:$F$43,3,FALSE),"-")</f>
        <v>F-Cadette</v>
      </c>
      <c r="G90" s="28" t="str">
        <f>IF($D90&gt;0,VLOOKUP($D90,Iscrizioni!$A$2:$M$2502,9,FALSE),"-")</f>
        <v>NUTINI ALICE</v>
      </c>
      <c r="H90" s="28">
        <f>IF($D90&gt;0,VLOOKUP($D90,Iscrizioni!$A$2:$M$2502,4,FALSE),"-")</f>
        <v>2002</v>
      </c>
      <c r="I90" s="27" t="str">
        <f>IF($D90&gt;0,VLOOKUP($D90,Iscrizioni!$A$2:$M$2502,5,FALSE),"-")</f>
        <v>F</v>
      </c>
      <c r="J90" s="27" t="str">
        <f>IF($D90&gt;0,VLOOKUP($D90,Iscrizioni!$A$2:$M$2502,10,FALSE),"-")</f>
        <v>F-Cadette</v>
      </c>
      <c r="K90" s="27" t="str">
        <f t="shared" si="6"/>
        <v>ok</v>
      </c>
      <c r="L90" s="46" t="str">
        <f>IF($D90&gt;0,VLOOKUP($D90,Iscrizioni!$A$2:$M$2502,11,FALSE),"-")</f>
        <v>Giovanile</v>
      </c>
      <c r="M90" s="27">
        <f>IF($D90&gt;0,VLOOKUP($D90,Iscrizioni!$A$2:$N$2502,12,FALSE),"-")</f>
        <v>13</v>
      </c>
      <c r="N90" s="46" t="str">
        <f>IF($D90&gt;0,VLOOKUP($D90,Iscrizioni!$A$2:$M$2502,6,FALSE),"-")</f>
        <v>L021869</v>
      </c>
      <c r="O90" s="107" t="str">
        <f>IF($D90&gt;0,VLOOKUP($D90,Iscrizioni!$A$2:$M$2502,7,FALSE),"-")</f>
        <v>A.S.D. ATLETICA CALENZANO</v>
      </c>
      <c r="P90" s="46" t="str">
        <f>IF($D90&gt;0,VLOOKUP(LEFT($N90,1),Regione!$A$2:$C$21,2,FALSE),"-")</f>
        <v xml:space="preserve">TOSCANA </v>
      </c>
      <c r="Q90" s="112" t="e">
        <f ca="1">IF($D90&gt;0,NormalizzaTempo("D",CELL("tipo",$E90),$E90),"-")</f>
        <v>#NAME?</v>
      </c>
      <c r="R90" s="27">
        <f>IF($D90&gt;0,VLOOKUP($D90,Iscrizioni!$A$2:$M$2502,13,FALSE),"-")</f>
        <v>2100</v>
      </c>
      <c r="S90" s="112" t="e">
        <f t="shared" ca="1" si="7"/>
        <v>#NAME?</v>
      </c>
      <c r="T90" s="112" t="e">
        <f ca="1">IF($D90&gt;0,SUMIFS($S$3:$S90,$X$3:$X90,1,$J$3:$J90,$J90),"-")</f>
        <v>#NAME?</v>
      </c>
      <c r="U90" s="112" t="e">
        <f t="shared" ca="1" si="8"/>
        <v>#NAME?</v>
      </c>
      <c r="V90" s="112" t="e">
        <f t="shared" ca="1" si="11"/>
        <v>#NAME?</v>
      </c>
      <c r="W90" s="27">
        <f>IF(LEN($C90)=0,IF($D90&gt;0,COUNTIFS($A$3:$A90,$A90),"-"),"Escluso")</f>
        <v>12</v>
      </c>
      <c r="X90" s="2">
        <f>IF(LEN($C90)=0,IF($D90&gt;0,COUNTIFS($J$3:$J90,$J90,$C$3:$C90,""),"-"),"Escluso")</f>
        <v>12</v>
      </c>
      <c r="Y90" s="127" t="e">
        <f t="shared" ca="1" si="9"/>
        <v>#NAME?</v>
      </c>
      <c r="Z90" s="2">
        <f>IF($D90&gt;0,COUNTIFS($O$3:$O90,$O90,$L$3:$L90,$L90,$I$3:$I90,$I90),"-")</f>
        <v>6</v>
      </c>
      <c r="AA90" s="27">
        <f>IF($D90&gt;0,IF(OR($Z90 &gt;1,$L90&lt;&gt;"Adulti"),0,VLOOKUP($P90,Regione!$B$2:$C$22,2,FALSE)),"-")</f>
        <v>0</v>
      </c>
      <c r="AB90" s="27">
        <f>IF($D90&gt;0,IF(COUNTIFS($O$3:$O90,$O90,$L$3:$L90,$L90,$I$3:$I90,$I90) &gt;1,0,SUMIFS($Y$3:$Y$2503,$L$3:$L$2503,$L90,$O$3:$O$2503,$O90,$I$3:$I$2503,$I90)),"-")</f>
        <v>0</v>
      </c>
      <c r="AC90" s="27">
        <f t="shared" si="10"/>
        <v>0</v>
      </c>
    </row>
    <row r="91" spans="1:29" s="57" customFormat="1" ht="15" customHeight="1">
      <c r="A91" s="13" t="s">
        <v>170</v>
      </c>
      <c r="B91" s="107" t="str">
        <f>IF(COUNTA($A91)&gt;0,VLOOKUP($A91,Corsa!$A$1:$F$43,2,FALSE),"-")</f>
        <v>Corsa A02</v>
      </c>
      <c r="C91" s="11"/>
      <c r="D91" s="13">
        <v>727</v>
      </c>
      <c r="E91" s="111"/>
      <c r="F91" s="46" t="str">
        <f>IF(COUNTA($A91)&gt;0,VLOOKUP($A91,Corsa!$A$1:$F$43,3,FALSE),"-")</f>
        <v>F-Cadette</v>
      </c>
      <c r="G91" s="28" t="str">
        <f>IF($D91&gt;0,VLOOKUP($D91,Iscrizioni!$A$2:$M$2502,9,FALSE),"-")</f>
        <v>SELMI ELENA</v>
      </c>
      <c r="H91" s="28">
        <f>IF($D91&gt;0,VLOOKUP($D91,Iscrizioni!$A$2:$M$2502,4,FALSE),"-")</f>
        <v>2002</v>
      </c>
      <c r="I91" s="27" t="str">
        <f>IF($D91&gt;0,VLOOKUP($D91,Iscrizioni!$A$2:$M$2502,5,FALSE),"-")</f>
        <v>F</v>
      </c>
      <c r="J91" s="27" t="str">
        <f>IF($D91&gt;0,VLOOKUP($D91,Iscrizioni!$A$2:$M$2502,10,FALSE),"-")</f>
        <v>F-Cadette</v>
      </c>
      <c r="K91" s="27" t="str">
        <f t="shared" si="6"/>
        <v>ok</v>
      </c>
      <c r="L91" s="46" t="str">
        <f>IF($D91&gt;0,VLOOKUP($D91,Iscrizioni!$A$2:$M$2502,11,FALSE),"-")</f>
        <v>Giovanile</v>
      </c>
      <c r="M91" s="27">
        <f>IF($D91&gt;0,VLOOKUP($D91,Iscrizioni!$A$2:$N$2502,12,FALSE),"-")</f>
        <v>13</v>
      </c>
      <c r="N91" s="46" t="str">
        <f>IF($D91&gt;0,VLOOKUP($D91,Iscrizioni!$A$2:$M$2502,6,FALSE),"-")</f>
        <v>H040444</v>
      </c>
      <c r="O91" s="107" t="str">
        <f>IF($D91&gt;0,VLOOKUP($D91,Iscrizioni!$A$2:$M$2502,7,FALSE),"-")</f>
        <v>OLIMPIA VIGNOLA POL.TE ASD</v>
      </c>
      <c r="P91" s="46" t="str">
        <f>IF($D91&gt;0,VLOOKUP(LEFT($N91,1),Regione!$A$2:$C$21,2,FALSE),"-")</f>
        <v xml:space="preserve">EMILIA ROMAGNA </v>
      </c>
      <c r="Q91" s="112" t="e">
        <f ca="1">IF($D91&gt;0,NormalizzaTempo("D",CELL("tipo",$E91),$E91),"-")</f>
        <v>#NAME?</v>
      </c>
      <c r="R91" s="27">
        <f>IF($D91&gt;0,VLOOKUP($D91,Iscrizioni!$A$2:$M$2502,13,FALSE),"-")</f>
        <v>2100</v>
      </c>
      <c r="S91" s="112" t="e">
        <f t="shared" ca="1" si="7"/>
        <v>#NAME?</v>
      </c>
      <c r="T91" s="112" t="e">
        <f ca="1">IF($D91&gt;0,SUMIFS($S$3:$S91,$X$3:$X91,1,$J$3:$J91,$J91),"-")</f>
        <v>#NAME?</v>
      </c>
      <c r="U91" s="112" t="e">
        <f t="shared" ca="1" si="8"/>
        <v>#NAME?</v>
      </c>
      <c r="V91" s="112" t="e">
        <f t="shared" ca="1" si="11"/>
        <v>#NAME?</v>
      </c>
      <c r="W91" s="27">
        <f>IF(LEN($C91)=0,IF($D91&gt;0,COUNTIFS($A$3:$A91,$A91),"-"),"Escluso")</f>
        <v>13</v>
      </c>
      <c r="X91" s="2">
        <f>IF(LEN($C91)=0,IF($D91&gt;0,COUNTIFS($J$3:$J91,$J91,$C$3:$C91,""),"-"),"Escluso")</f>
        <v>13</v>
      </c>
      <c r="Y91" s="127" t="e">
        <f t="shared" ca="1" si="9"/>
        <v>#NAME?</v>
      </c>
      <c r="Z91" s="2">
        <f>IF($D91&gt;0,COUNTIFS($O$3:$O91,$O91,$L$3:$L91,$L91,$I$3:$I91,$I91),"-")</f>
        <v>1</v>
      </c>
      <c r="AA91" s="27">
        <f>IF($D91&gt;0,IF(OR($Z91 &gt;1,$L91&lt;&gt;"Adulti"),0,VLOOKUP($P91,Regione!$B$2:$C$22,2,FALSE)),"-")</f>
        <v>0</v>
      </c>
      <c r="AB91" s="27" t="e">
        <f ca="1">IF($D91&gt;0,IF(COUNTIFS($O$3:$O91,$O91,$L$3:$L91,$L91,$I$3:$I91,$I91) &gt;1,0,SUMIFS($Y$3:$Y$2503,$L$3:$L$2503,$L91,$O$3:$O$2503,$O91,$I$3:$I$2503,$I91)),"-")</f>
        <v>#NAME?</v>
      </c>
      <c r="AC91" s="27" t="e">
        <f t="shared" ca="1" si="10"/>
        <v>#NAME?</v>
      </c>
    </row>
    <row r="92" spans="1:29" s="57" customFormat="1" ht="15" customHeight="1">
      <c r="A92" s="13" t="s">
        <v>170</v>
      </c>
      <c r="B92" s="107" t="str">
        <f>IF(COUNTA($A92)&gt;0,VLOOKUP($A92,Corsa!$A$1:$F$43,2,FALSE),"-")</f>
        <v>Corsa A02</v>
      </c>
      <c r="C92" s="11"/>
      <c r="D92" s="13">
        <v>72</v>
      </c>
      <c r="E92" s="111"/>
      <c r="F92" s="46" t="str">
        <f>IF(COUNTA($A92)&gt;0,VLOOKUP($A92,Corsa!$A$1:$F$43,3,FALSE),"-")</f>
        <v>F-Cadette</v>
      </c>
      <c r="G92" s="28" t="str">
        <f>IF($D92&gt;0,VLOOKUP($D92,Iscrizioni!$A$2:$M$2502,9,FALSE),"-")</f>
        <v>GARRISI EVA</v>
      </c>
      <c r="H92" s="28">
        <f>IF($D92&gt;0,VLOOKUP($D92,Iscrizioni!$A$2:$M$2502,4,FALSE),"-")</f>
        <v>2003</v>
      </c>
      <c r="I92" s="27" t="str">
        <f>IF($D92&gt;0,VLOOKUP($D92,Iscrizioni!$A$2:$M$2502,5,FALSE),"-")</f>
        <v>F</v>
      </c>
      <c r="J92" s="27" t="str">
        <f>IF($D92&gt;0,VLOOKUP($D92,Iscrizioni!$A$2:$M$2502,10,FALSE),"-")</f>
        <v>F-Cadette</v>
      </c>
      <c r="K92" s="27" t="str">
        <f t="shared" si="6"/>
        <v>ok</v>
      </c>
      <c r="L92" s="46" t="str">
        <f>IF($D92&gt;0,VLOOKUP($D92,Iscrizioni!$A$2:$M$2502,11,FALSE),"-")</f>
        <v>Giovanile</v>
      </c>
      <c r="M92" s="27">
        <f>IF($D92&gt;0,VLOOKUP($D92,Iscrizioni!$A$2:$N$2502,12,FALSE),"-")</f>
        <v>13</v>
      </c>
      <c r="N92" s="46" t="str">
        <f>IF($D92&gt;0,VLOOKUP($D92,Iscrizioni!$A$2:$M$2502,6,FALSE),"-")</f>
        <v>L021869</v>
      </c>
      <c r="O92" s="107" t="str">
        <f>IF($D92&gt;0,VLOOKUP($D92,Iscrizioni!$A$2:$M$2502,7,FALSE),"-")</f>
        <v>A.S.D. ATLETICA CALENZANO</v>
      </c>
      <c r="P92" s="46" t="str">
        <f>IF($D92&gt;0,VLOOKUP(LEFT($N92,1),Regione!$A$2:$C$21,2,FALSE),"-")</f>
        <v xml:space="preserve">TOSCANA </v>
      </c>
      <c r="Q92" s="112" t="e">
        <f ca="1">IF($D92&gt;0,NormalizzaTempo("D",CELL("tipo",$E92),$E92),"-")</f>
        <v>#NAME?</v>
      </c>
      <c r="R92" s="27">
        <f>IF($D92&gt;0,VLOOKUP($D92,Iscrizioni!$A$2:$M$2502,13,FALSE),"-")</f>
        <v>2100</v>
      </c>
      <c r="S92" s="112" t="e">
        <f t="shared" ca="1" si="7"/>
        <v>#NAME?</v>
      </c>
      <c r="T92" s="112" t="e">
        <f ca="1">IF($D92&gt;0,SUMIFS($S$3:$S92,$X$3:$X92,1,$J$3:$J92,$J92),"-")</f>
        <v>#NAME?</v>
      </c>
      <c r="U92" s="112" t="e">
        <f t="shared" ca="1" si="8"/>
        <v>#NAME?</v>
      </c>
      <c r="V92" s="112" t="e">
        <f t="shared" ca="1" si="11"/>
        <v>#NAME?</v>
      </c>
      <c r="W92" s="27">
        <f>IF(LEN($C92)=0,IF($D92&gt;0,COUNTIFS($A$3:$A92,$A92),"-"),"Escluso")</f>
        <v>14</v>
      </c>
      <c r="X92" s="2">
        <f>IF(LEN($C92)=0,IF($D92&gt;0,COUNTIFS($J$3:$J92,$J92,$C$3:$C92,""),"-"),"Escluso")</f>
        <v>14</v>
      </c>
      <c r="Y92" s="127" t="e">
        <f t="shared" ca="1" si="9"/>
        <v>#NAME?</v>
      </c>
      <c r="Z92" s="2">
        <f>IF($D92&gt;0,COUNTIFS($O$3:$O92,$O92,$L$3:$L92,$L92,$I$3:$I92,$I92),"-")</f>
        <v>7</v>
      </c>
      <c r="AA92" s="27">
        <f>IF($D92&gt;0,IF(OR($Z92 &gt;1,$L92&lt;&gt;"Adulti"),0,VLOOKUP($P92,Regione!$B$2:$C$22,2,FALSE)),"-")</f>
        <v>0</v>
      </c>
      <c r="AB92" s="27">
        <f>IF($D92&gt;0,IF(COUNTIFS($O$3:$O92,$O92,$L$3:$L92,$L92,$I$3:$I92,$I92) &gt;1,0,SUMIFS($Y$3:$Y$2503,$L$3:$L$2503,$L92,$O$3:$O$2503,$O92,$I$3:$I$2503,$I92)),"-")</f>
        <v>0</v>
      </c>
      <c r="AC92" s="27">
        <f t="shared" si="10"/>
        <v>0</v>
      </c>
    </row>
    <row r="93" spans="1:29" s="57" customFormat="1" ht="15" customHeight="1">
      <c r="A93" s="13" t="s">
        <v>170</v>
      </c>
      <c r="B93" s="107" t="str">
        <f>IF(COUNTA($A93)&gt;0,VLOOKUP($A93,Corsa!$A$1:$F$43,2,FALSE),"-")</f>
        <v>Corsa A02</v>
      </c>
      <c r="C93" s="11"/>
      <c r="D93" s="13">
        <v>155</v>
      </c>
      <c r="E93" s="111"/>
      <c r="F93" s="46" t="str">
        <f>IF(COUNTA($A93)&gt;0,VLOOKUP($A93,Corsa!$A$1:$F$43,3,FALSE),"-")</f>
        <v>F-Cadette</v>
      </c>
      <c r="G93" s="28" t="str">
        <f>IF($D93&gt;0,VLOOKUP($D93,Iscrizioni!$A$2:$M$2502,9,FALSE),"-")</f>
        <v>FILIPOZZI KIMLEANG</v>
      </c>
      <c r="H93" s="28">
        <f>IF($D93&gt;0,VLOOKUP($D93,Iscrizioni!$A$2:$M$2502,4,FALSE),"-")</f>
        <v>2003</v>
      </c>
      <c r="I93" s="27" t="str">
        <f>IF($D93&gt;0,VLOOKUP($D93,Iscrizioni!$A$2:$M$2502,5,FALSE),"-")</f>
        <v>F</v>
      </c>
      <c r="J93" s="27" t="str">
        <f>IF($D93&gt;0,VLOOKUP($D93,Iscrizioni!$A$2:$M$2502,10,FALSE),"-")</f>
        <v>F-Cadette</v>
      </c>
      <c r="K93" s="27" t="str">
        <f t="shared" si="6"/>
        <v>ok</v>
      </c>
      <c r="L93" s="46" t="str">
        <f>IF($D93&gt;0,VLOOKUP($D93,Iscrizioni!$A$2:$M$2502,11,FALSE),"-")</f>
        <v>Giovanile</v>
      </c>
      <c r="M93" s="27">
        <f>IF($D93&gt;0,VLOOKUP($D93,Iscrizioni!$A$2:$N$2502,12,FALSE),"-")</f>
        <v>13</v>
      </c>
      <c r="N93" s="46" t="str">
        <f>IF($D93&gt;0,VLOOKUP($D93,Iscrizioni!$A$2:$M$2502,6,FALSE),"-")</f>
        <v>A130534</v>
      </c>
      <c r="O93" s="107" t="str">
        <f>IF($D93&gt;0,VLOOKUP($D93,Iscrizioni!$A$2:$M$2502,7,FALSE),"-")</f>
        <v>A.S.D. ATLETICA VENARIA REALE</v>
      </c>
      <c r="P93" s="46" t="str">
        <f>IF($D93&gt;0,VLOOKUP(LEFT($N93,1),Regione!$A$2:$C$21,2,FALSE),"-")</f>
        <v xml:space="preserve">PIEMONTE </v>
      </c>
      <c r="Q93" s="112" t="e">
        <f ca="1">IF($D93&gt;0,NormalizzaTempo("D",CELL("tipo",$E93),$E93),"-")</f>
        <v>#NAME?</v>
      </c>
      <c r="R93" s="27">
        <f>IF($D93&gt;0,VLOOKUP($D93,Iscrizioni!$A$2:$M$2502,13,FALSE),"-")</f>
        <v>2100</v>
      </c>
      <c r="S93" s="112" t="e">
        <f t="shared" ca="1" si="7"/>
        <v>#NAME?</v>
      </c>
      <c r="T93" s="112" t="e">
        <f ca="1">IF($D93&gt;0,SUMIFS($S$3:$S93,$X$3:$X93,1,$J$3:$J93,$J93),"-")</f>
        <v>#NAME?</v>
      </c>
      <c r="U93" s="112" t="e">
        <f t="shared" ca="1" si="8"/>
        <v>#NAME?</v>
      </c>
      <c r="V93" s="112" t="e">
        <f t="shared" ca="1" si="11"/>
        <v>#NAME?</v>
      </c>
      <c r="W93" s="27">
        <f>IF(LEN($C93)=0,IF($D93&gt;0,COUNTIFS($A$3:$A93,$A93),"-"),"Escluso")</f>
        <v>15</v>
      </c>
      <c r="X93" s="2">
        <f>IF(LEN($C93)=0,IF($D93&gt;0,COUNTIFS($J$3:$J93,$J93,$C$3:$C93,""),"-"),"Escluso")</f>
        <v>15</v>
      </c>
      <c r="Y93" s="127" t="e">
        <f t="shared" ca="1" si="9"/>
        <v>#NAME?</v>
      </c>
      <c r="Z93" s="2">
        <f>IF($D93&gt;0,COUNTIFS($O$3:$O93,$O93,$L$3:$L93,$L93,$I$3:$I93,$I93),"-")</f>
        <v>2</v>
      </c>
      <c r="AA93" s="27">
        <f>IF($D93&gt;0,IF(OR($Z93 &gt;1,$L93&lt;&gt;"Adulti"),0,VLOOKUP($P93,Regione!$B$2:$C$22,2,FALSE)),"-")</f>
        <v>0</v>
      </c>
      <c r="AB93" s="27">
        <f>IF($D93&gt;0,IF(COUNTIFS($O$3:$O93,$O93,$L$3:$L93,$L93,$I$3:$I93,$I93) &gt;1,0,SUMIFS($Y$3:$Y$2503,$L$3:$L$2503,$L93,$O$3:$O$2503,$O93,$I$3:$I$2503,$I93)),"-")</f>
        <v>0</v>
      </c>
      <c r="AC93" s="27">
        <f t="shared" si="10"/>
        <v>0</v>
      </c>
    </row>
    <row r="94" spans="1:29" s="57" customFormat="1" ht="15" customHeight="1">
      <c r="A94" s="13" t="s">
        <v>170</v>
      </c>
      <c r="B94" s="107" t="str">
        <f>IF(COUNTA($A94)&gt;0,VLOOKUP($A94,Corsa!$A$1:$F$43,2,FALSE),"-")</f>
        <v>Corsa A02</v>
      </c>
      <c r="C94" s="11"/>
      <c r="D94" s="13">
        <v>246</v>
      </c>
      <c r="E94" s="111"/>
      <c r="F94" s="46" t="str">
        <f>IF(COUNTA($A94)&gt;0,VLOOKUP($A94,Corsa!$A$1:$F$43,3,FALSE),"-")</f>
        <v>F-Cadette</v>
      </c>
      <c r="G94" s="28" t="str">
        <f>IF($D94&gt;0,VLOOKUP($D94,Iscrizioni!$A$2:$M$2502,9,FALSE),"-")</f>
        <v>CORBEDDU ALESSIA</v>
      </c>
      <c r="H94" s="28">
        <f>IF($D94&gt;0,VLOOKUP($D94,Iscrizioni!$A$2:$M$2502,4,FALSE),"-")</f>
        <v>2003</v>
      </c>
      <c r="I94" s="27" t="str">
        <f>IF($D94&gt;0,VLOOKUP($D94,Iscrizioni!$A$2:$M$2502,5,FALSE),"-")</f>
        <v>F</v>
      </c>
      <c r="J94" s="27" t="str">
        <f>IF($D94&gt;0,VLOOKUP($D94,Iscrizioni!$A$2:$M$2502,10,FALSE),"-")</f>
        <v>F-Cadette</v>
      </c>
      <c r="K94" s="27" t="str">
        <f t="shared" si="6"/>
        <v>ok</v>
      </c>
      <c r="L94" s="46" t="str">
        <f>IF($D94&gt;0,VLOOKUP($D94,Iscrizioni!$A$2:$M$2502,11,FALSE),"-")</f>
        <v>Giovanile</v>
      </c>
      <c r="M94" s="27">
        <f>IF($D94&gt;0,VLOOKUP($D94,Iscrizioni!$A$2:$N$2502,12,FALSE),"-")</f>
        <v>13</v>
      </c>
      <c r="N94" s="46" t="str">
        <f>IF($D94&gt;0,VLOOKUP($D94,Iscrizioni!$A$2:$M$2502,6,FALSE),"-")</f>
        <v>H110754</v>
      </c>
      <c r="O94" s="107" t="str">
        <f>IF($D94&gt;0,VLOOKUP($D94,Iscrizioni!$A$2:$M$2502,7,FALSE),"-")</f>
        <v>A.S.D. GOLDEN CLUB RIMINI INTERNATIONAL</v>
      </c>
      <c r="P94" s="46" t="str">
        <f>IF($D94&gt;0,VLOOKUP(LEFT($N94,1),Regione!$A$2:$C$21,2,FALSE),"-")</f>
        <v xml:space="preserve">EMILIA ROMAGNA </v>
      </c>
      <c r="Q94" s="112" t="e">
        <f ca="1">IF($D94&gt;0,NormalizzaTempo("D",CELL("tipo",$E94),$E94),"-")</f>
        <v>#NAME?</v>
      </c>
      <c r="R94" s="27">
        <f>IF($D94&gt;0,VLOOKUP($D94,Iscrizioni!$A$2:$M$2502,13,FALSE),"-")</f>
        <v>2100</v>
      </c>
      <c r="S94" s="112" t="e">
        <f t="shared" ca="1" si="7"/>
        <v>#NAME?</v>
      </c>
      <c r="T94" s="112" t="e">
        <f ca="1">IF($D94&gt;0,SUMIFS($S$3:$S94,$X$3:$X94,1,$J$3:$J94,$J94),"-")</f>
        <v>#NAME?</v>
      </c>
      <c r="U94" s="112" t="e">
        <f t="shared" ca="1" si="8"/>
        <v>#NAME?</v>
      </c>
      <c r="V94" s="112" t="e">
        <f t="shared" ca="1" si="11"/>
        <v>#NAME?</v>
      </c>
      <c r="W94" s="27">
        <f>IF(LEN($C94)=0,IF($D94&gt;0,COUNTIFS($A$3:$A94,$A94),"-"),"Escluso")</f>
        <v>16</v>
      </c>
      <c r="X94" s="2">
        <f>IF(LEN($C94)=0,IF($D94&gt;0,COUNTIFS($J$3:$J94,$J94,$C$3:$C94,""),"-"),"Escluso")</f>
        <v>16</v>
      </c>
      <c r="Y94" s="127" t="e">
        <f t="shared" ca="1" si="9"/>
        <v>#NAME?</v>
      </c>
      <c r="Z94" s="2">
        <f>IF($D94&gt;0,COUNTIFS($O$3:$O94,$O94,$L$3:$L94,$L94,$I$3:$I94,$I94),"-")</f>
        <v>2</v>
      </c>
      <c r="AA94" s="27">
        <f>IF($D94&gt;0,IF(OR($Z94 &gt;1,$L94&lt;&gt;"Adulti"),0,VLOOKUP($P94,Regione!$B$2:$C$22,2,FALSE)),"-")</f>
        <v>0</v>
      </c>
      <c r="AB94" s="27">
        <f>IF($D94&gt;0,IF(COUNTIFS($O$3:$O94,$O94,$L$3:$L94,$L94,$I$3:$I94,$I94) &gt;1,0,SUMIFS($Y$3:$Y$2503,$L$3:$L$2503,$L94,$O$3:$O$2503,$O94,$I$3:$I$2503,$I94)),"-")</f>
        <v>0</v>
      </c>
      <c r="AC94" s="27">
        <f t="shared" si="10"/>
        <v>0</v>
      </c>
    </row>
    <row r="95" spans="1:29" s="57" customFormat="1" ht="15" customHeight="1">
      <c r="A95" s="13" t="s">
        <v>170</v>
      </c>
      <c r="B95" s="107" t="str">
        <f>IF(COUNTA($A95)&gt;0,VLOOKUP($A95,Corsa!$A$1:$F$43,2,FALSE),"-")</f>
        <v>Corsa A02</v>
      </c>
      <c r="C95" s="11"/>
      <c r="D95" s="13">
        <v>69</v>
      </c>
      <c r="E95" s="111"/>
      <c r="F95" s="46" t="str">
        <f>IF(COUNTA($A95)&gt;0,VLOOKUP($A95,Corsa!$A$1:$F$43,3,FALSE),"-")</f>
        <v>F-Cadette</v>
      </c>
      <c r="G95" s="28" t="str">
        <f>IF($D95&gt;0,VLOOKUP($D95,Iscrizioni!$A$2:$M$2502,9,FALSE),"-")</f>
        <v>FRANCHINI ANNA</v>
      </c>
      <c r="H95" s="28">
        <f>IF($D95&gt;0,VLOOKUP($D95,Iscrizioni!$A$2:$M$2502,4,FALSE),"-")</f>
        <v>2003</v>
      </c>
      <c r="I95" s="27" t="str">
        <f>IF($D95&gt;0,VLOOKUP($D95,Iscrizioni!$A$2:$M$2502,5,FALSE),"-")</f>
        <v>F</v>
      </c>
      <c r="J95" s="27" t="str">
        <f>IF($D95&gt;0,VLOOKUP($D95,Iscrizioni!$A$2:$M$2502,10,FALSE),"-")</f>
        <v>F-Cadette</v>
      </c>
      <c r="K95" s="27" t="str">
        <f t="shared" si="6"/>
        <v>ok</v>
      </c>
      <c r="L95" s="46" t="str">
        <f>IF($D95&gt;0,VLOOKUP($D95,Iscrizioni!$A$2:$M$2502,11,FALSE),"-")</f>
        <v>Giovanile</v>
      </c>
      <c r="M95" s="27">
        <f>IF($D95&gt;0,VLOOKUP($D95,Iscrizioni!$A$2:$N$2502,12,FALSE),"-")</f>
        <v>13</v>
      </c>
      <c r="N95" s="46" t="str">
        <f>IF($D95&gt;0,VLOOKUP($D95,Iscrizioni!$A$2:$M$2502,6,FALSE),"-")</f>
        <v>L021869</v>
      </c>
      <c r="O95" s="107" t="str">
        <f>IF($D95&gt;0,VLOOKUP($D95,Iscrizioni!$A$2:$M$2502,7,FALSE),"-")</f>
        <v>A.S.D. ATLETICA CALENZANO</v>
      </c>
      <c r="P95" s="46" t="str">
        <f>IF($D95&gt;0,VLOOKUP(LEFT($N95,1),Regione!$A$2:$C$21,2,FALSE),"-")</f>
        <v xml:space="preserve">TOSCANA </v>
      </c>
      <c r="Q95" s="112" t="e">
        <f ca="1">IF($D95&gt;0,NormalizzaTempo("D",CELL("tipo",$E95),$E95),"-")</f>
        <v>#NAME?</v>
      </c>
      <c r="R95" s="27">
        <f>IF($D95&gt;0,VLOOKUP($D95,Iscrizioni!$A$2:$M$2502,13,FALSE),"-")</f>
        <v>2100</v>
      </c>
      <c r="S95" s="112" t="e">
        <f t="shared" ca="1" si="7"/>
        <v>#NAME?</v>
      </c>
      <c r="T95" s="112" t="e">
        <f ca="1">IF($D95&gt;0,SUMIFS($S$3:$S95,$X$3:$X95,1,$J$3:$J95,$J95),"-")</f>
        <v>#NAME?</v>
      </c>
      <c r="U95" s="112" t="e">
        <f t="shared" ca="1" si="8"/>
        <v>#NAME?</v>
      </c>
      <c r="V95" s="112" t="e">
        <f t="shared" ca="1" si="11"/>
        <v>#NAME?</v>
      </c>
      <c r="W95" s="27">
        <f>IF(LEN($C95)=0,IF($D95&gt;0,COUNTIFS($A$3:$A95,$A95),"-"),"Escluso")</f>
        <v>17</v>
      </c>
      <c r="X95" s="2">
        <f>IF(LEN($C95)=0,IF($D95&gt;0,COUNTIFS($J$3:$J95,$J95,$C$3:$C95,""),"-"),"Escluso")</f>
        <v>17</v>
      </c>
      <c r="Y95" s="127" t="e">
        <f t="shared" ca="1" si="9"/>
        <v>#NAME?</v>
      </c>
      <c r="Z95" s="2">
        <f>IF($D95&gt;0,COUNTIFS($O$3:$O95,$O95,$L$3:$L95,$L95,$I$3:$I95,$I95),"-")</f>
        <v>8</v>
      </c>
      <c r="AA95" s="27">
        <f>IF($D95&gt;0,IF(OR($Z95 &gt;1,$L95&lt;&gt;"Adulti"),0,VLOOKUP($P95,Regione!$B$2:$C$22,2,FALSE)),"-")</f>
        <v>0</v>
      </c>
      <c r="AB95" s="27">
        <f>IF($D95&gt;0,IF(COUNTIFS($O$3:$O95,$O95,$L$3:$L95,$L95,$I$3:$I95,$I95) &gt;1,0,SUMIFS($Y$3:$Y$2503,$L$3:$L$2503,$L95,$O$3:$O$2503,$O95,$I$3:$I$2503,$I95)),"-")</f>
        <v>0</v>
      </c>
      <c r="AC95" s="27">
        <f t="shared" si="10"/>
        <v>0</v>
      </c>
    </row>
    <row r="96" spans="1:29" s="57" customFormat="1" ht="15" customHeight="1">
      <c r="A96" s="13" t="s">
        <v>170</v>
      </c>
      <c r="B96" s="107" t="str">
        <f>IF(COUNTA($A96)&gt;0,VLOOKUP($A96,Corsa!$A$1:$F$43,2,FALSE),"-")</f>
        <v>Corsa A02</v>
      </c>
      <c r="C96" s="11"/>
      <c r="D96" s="13">
        <v>9</v>
      </c>
      <c r="E96" s="111"/>
      <c r="F96" s="46" t="str">
        <f>IF(COUNTA($A96)&gt;0,VLOOKUP($A96,Corsa!$A$1:$F$43,3,FALSE),"-")</f>
        <v>F-Cadette</v>
      </c>
      <c r="G96" s="28" t="str">
        <f>IF($D96&gt;0,VLOOKUP($D96,Iscrizioni!$A$2:$M$2502,9,FALSE),"-")</f>
        <v>CUPPINI EMMA</v>
      </c>
      <c r="H96" s="28">
        <f>IF($D96&gt;0,VLOOKUP($D96,Iscrizioni!$A$2:$M$2502,4,FALSE),"-")</f>
        <v>2003</v>
      </c>
      <c r="I96" s="27" t="str">
        <f>IF($D96&gt;0,VLOOKUP($D96,Iscrizioni!$A$2:$M$2502,5,FALSE),"-")</f>
        <v>F</v>
      </c>
      <c r="J96" s="27" t="str">
        <f>IF($D96&gt;0,VLOOKUP($D96,Iscrizioni!$A$2:$M$2502,10,FALSE),"-")</f>
        <v>F-Cadette</v>
      </c>
      <c r="K96" s="27" t="str">
        <f t="shared" si="6"/>
        <v>ok</v>
      </c>
      <c r="L96" s="46" t="str">
        <f>IF($D96&gt;0,VLOOKUP($D96,Iscrizioni!$A$2:$M$2502,11,FALSE),"-")</f>
        <v>Giovanile</v>
      </c>
      <c r="M96" s="27">
        <f>IF($D96&gt;0,VLOOKUP($D96,Iscrizioni!$A$2:$N$2502,12,FALSE),"-")</f>
        <v>13</v>
      </c>
      <c r="N96" s="46" t="str">
        <f>IF($D96&gt;0,VLOOKUP($D96,Iscrizioni!$A$2:$M$2502,6,FALSE),"-")</f>
        <v>H011308</v>
      </c>
      <c r="O96" s="107" t="str">
        <f>IF($D96&gt;0,VLOOKUP($D96,Iscrizioni!$A$2:$M$2502,7,FALSE),"-")</f>
        <v>A.S.D. Atletica Blizzard</v>
      </c>
      <c r="P96" s="46" t="str">
        <f>IF($D96&gt;0,VLOOKUP(LEFT($N96,1),Regione!$A$2:$C$21,2,FALSE),"-")</f>
        <v xml:space="preserve">EMILIA ROMAGNA </v>
      </c>
      <c r="Q96" s="112" t="e">
        <f ca="1">IF($D96&gt;0,NormalizzaTempo("D",CELL("tipo",$E96),$E96),"-")</f>
        <v>#NAME?</v>
      </c>
      <c r="R96" s="27">
        <f>IF($D96&gt;0,VLOOKUP($D96,Iscrizioni!$A$2:$M$2502,13,FALSE),"-")</f>
        <v>2100</v>
      </c>
      <c r="S96" s="112" t="e">
        <f t="shared" ca="1" si="7"/>
        <v>#NAME?</v>
      </c>
      <c r="T96" s="112" t="e">
        <f ca="1">IF($D96&gt;0,SUMIFS($S$3:$S96,$X$3:$X96,1,$J$3:$J96,$J96),"-")</f>
        <v>#NAME?</v>
      </c>
      <c r="U96" s="112" t="e">
        <f t="shared" ca="1" si="8"/>
        <v>#NAME?</v>
      </c>
      <c r="V96" s="112" t="e">
        <f t="shared" ca="1" si="11"/>
        <v>#NAME?</v>
      </c>
      <c r="W96" s="27">
        <f>IF(LEN($C96)=0,IF($D96&gt;0,COUNTIFS($A$3:$A96,$A96),"-"),"Escluso")</f>
        <v>18</v>
      </c>
      <c r="X96" s="2">
        <f>IF(LEN($C96)=0,IF($D96&gt;0,COUNTIFS($J$3:$J96,$J96,$C$3:$C96,""),"-"),"Escluso")</f>
        <v>18</v>
      </c>
      <c r="Y96" s="127" t="e">
        <f t="shared" ca="1" si="9"/>
        <v>#NAME?</v>
      </c>
      <c r="Z96" s="2">
        <f>IF($D96&gt;0,COUNTIFS($O$3:$O96,$O96,$L$3:$L96,$L96,$I$3:$I96,$I96),"-")</f>
        <v>2</v>
      </c>
      <c r="AA96" s="27">
        <f>IF($D96&gt;0,IF(OR($Z96 &gt;1,$L96&lt;&gt;"Adulti"),0,VLOOKUP($P96,Regione!$B$2:$C$22,2,FALSE)),"-")</f>
        <v>0</v>
      </c>
      <c r="AB96" s="27">
        <f>IF($D96&gt;0,IF(COUNTIFS($O$3:$O96,$O96,$L$3:$L96,$L96,$I$3:$I96,$I96) &gt;1,0,SUMIFS($Y$3:$Y$2503,$L$3:$L$2503,$L96,$O$3:$O$2503,$O96,$I$3:$I$2503,$I96)),"-")</f>
        <v>0</v>
      </c>
      <c r="AC96" s="27">
        <f t="shared" si="10"/>
        <v>0</v>
      </c>
    </row>
    <row r="97" spans="1:29" s="57" customFormat="1" ht="15" customHeight="1">
      <c r="A97" s="13" t="s">
        <v>170</v>
      </c>
      <c r="B97" s="107" t="str">
        <f>IF(COUNTA($A97)&gt;0,VLOOKUP($A97,Corsa!$A$1:$F$43,2,FALSE),"-")</f>
        <v>Corsa A02</v>
      </c>
      <c r="C97" s="11"/>
      <c r="D97" s="13">
        <v>154</v>
      </c>
      <c r="E97" s="111"/>
      <c r="F97" s="46" t="str">
        <f>IF(COUNTA($A97)&gt;0,VLOOKUP($A97,Corsa!$A$1:$F$43,3,FALSE),"-")</f>
        <v>F-Cadette</v>
      </c>
      <c r="G97" s="28" t="str">
        <f>IF($D97&gt;0,VLOOKUP($D97,Iscrizioni!$A$2:$M$2502,9,FALSE),"-")</f>
        <v>FAVARO' LIDIA</v>
      </c>
      <c r="H97" s="28">
        <f>IF($D97&gt;0,VLOOKUP($D97,Iscrizioni!$A$2:$M$2502,4,FALSE),"-")</f>
        <v>2002</v>
      </c>
      <c r="I97" s="27" t="str">
        <f>IF($D97&gt;0,VLOOKUP($D97,Iscrizioni!$A$2:$M$2502,5,FALSE),"-")</f>
        <v>F</v>
      </c>
      <c r="J97" s="27" t="str">
        <f>IF($D97&gt;0,VLOOKUP($D97,Iscrizioni!$A$2:$M$2502,10,FALSE),"-")</f>
        <v>F-Cadette</v>
      </c>
      <c r="K97" s="27" t="str">
        <f t="shared" si="6"/>
        <v>ok</v>
      </c>
      <c r="L97" s="46" t="str">
        <f>IF($D97&gt;0,VLOOKUP($D97,Iscrizioni!$A$2:$M$2502,11,FALSE),"-")</f>
        <v>Giovanile</v>
      </c>
      <c r="M97" s="27">
        <f>IF($D97&gt;0,VLOOKUP($D97,Iscrizioni!$A$2:$N$2502,12,FALSE),"-")</f>
        <v>13</v>
      </c>
      <c r="N97" s="46" t="str">
        <f>IF($D97&gt;0,VLOOKUP($D97,Iscrizioni!$A$2:$M$2502,6,FALSE),"-")</f>
        <v>A130534</v>
      </c>
      <c r="O97" s="107" t="str">
        <f>IF($D97&gt;0,VLOOKUP($D97,Iscrizioni!$A$2:$M$2502,7,FALSE),"-")</f>
        <v>A.S.D. ATLETICA VENARIA REALE</v>
      </c>
      <c r="P97" s="46" t="str">
        <f>IF($D97&gt;0,VLOOKUP(LEFT($N97,1),Regione!$A$2:$C$21,2,FALSE),"-")</f>
        <v xml:space="preserve">PIEMONTE </v>
      </c>
      <c r="Q97" s="112" t="e">
        <f ca="1">IF($D97&gt;0,NormalizzaTempo("D",CELL("tipo",$E97),$E97),"-")</f>
        <v>#NAME?</v>
      </c>
      <c r="R97" s="27">
        <f>IF($D97&gt;0,VLOOKUP($D97,Iscrizioni!$A$2:$M$2502,13,FALSE),"-")</f>
        <v>2100</v>
      </c>
      <c r="S97" s="112" t="e">
        <f t="shared" ca="1" si="7"/>
        <v>#NAME?</v>
      </c>
      <c r="T97" s="112" t="e">
        <f ca="1">IF($D97&gt;0,SUMIFS($S$3:$S97,$X$3:$X97,1,$J$3:$J97,$J97),"-")</f>
        <v>#NAME?</v>
      </c>
      <c r="U97" s="112" t="e">
        <f t="shared" ca="1" si="8"/>
        <v>#NAME?</v>
      </c>
      <c r="V97" s="112" t="e">
        <f t="shared" ca="1" si="11"/>
        <v>#NAME?</v>
      </c>
      <c r="W97" s="27">
        <f>IF(LEN($C97)=0,IF($D97&gt;0,COUNTIFS($A$3:$A97,$A97),"-"),"Escluso")</f>
        <v>19</v>
      </c>
      <c r="X97" s="2">
        <f>IF(LEN($C97)=0,IF($D97&gt;0,COUNTIFS($J$3:$J97,$J97,$C$3:$C97,""),"-"),"Escluso")</f>
        <v>19</v>
      </c>
      <c r="Y97" s="127" t="e">
        <f t="shared" ca="1" si="9"/>
        <v>#NAME?</v>
      </c>
      <c r="Z97" s="2">
        <f>IF($D97&gt;0,COUNTIFS($O$3:$O97,$O97,$L$3:$L97,$L97,$I$3:$I97,$I97),"-")</f>
        <v>3</v>
      </c>
      <c r="AA97" s="27">
        <f>IF($D97&gt;0,IF(OR($Z97 &gt;1,$L97&lt;&gt;"Adulti"),0,VLOOKUP($P97,Regione!$B$2:$C$22,2,FALSE)),"-")</f>
        <v>0</v>
      </c>
      <c r="AB97" s="27">
        <f>IF($D97&gt;0,IF(COUNTIFS($O$3:$O97,$O97,$L$3:$L97,$L97,$I$3:$I97,$I97) &gt;1,0,SUMIFS($Y$3:$Y$2503,$L$3:$L$2503,$L97,$O$3:$O$2503,$O97,$I$3:$I$2503,$I97)),"-")</f>
        <v>0</v>
      </c>
      <c r="AC97" s="27">
        <f t="shared" si="10"/>
        <v>0</v>
      </c>
    </row>
    <row r="98" spans="1:29" s="57" customFormat="1" ht="15" customHeight="1">
      <c r="A98" s="13" t="s">
        <v>170</v>
      </c>
      <c r="B98" s="107" t="str">
        <f>IF(COUNTA($A98)&gt;0,VLOOKUP($A98,Corsa!$A$1:$F$43,2,FALSE),"-")</f>
        <v>Corsa A02</v>
      </c>
      <c r="C98" s="11"/>
      <c r="D98" s="13">
        <v>34</v>
      </c>
      <c r="E98" s="111"/>
      <c r="F98" s="46" t="str">
        <f>IF(COUNTA($A98)&gt;0,VLOOKUP($A98,Corsa!$A$1:$F$43,3,FALSE),"-")</f>
        <v>F-Cadette</v>
      </c>
      <c r="G98" s="28" t="str">
        <f>IF($D98&gt;0,VLOOKUP($D98,Iscrizioni!$A$2:$M$2502,9,FALSE),"-")</f>
        <v>BERTI LINDA</v>
      </c>
      <c r="H98" s="28">
        <f>IF($D98&gt;0,VLOOKUP($D98,Iscrizioni!$A$2:$M$2502,4,FALSE),"-")</f>
        <v>2003</v>
      </c>
      <c r="I98" s="27" t="str">
        <f>IF($D98&gt;0,VLOOKUP($D98,Iscrizioni!$A$2:$M$2502,5,FALSE),"-")</f>
        <v>F</v>
      </c>
      <c r="J98" s="27" t="str">
        <f>IF($D98&gt;0,VLOOKUP($D98,Iscrizioni!$A$2:$M$2502,10,FALSE),"-")</f>
        <v>F-Cadette</v>
      </c>
      <c r="K98" s="27" t="str">
        <f t="shared" si="6"/>
        <v>ok</v>
      </c>
      <c r="L98" s="46" t="str">
        <f>IF($D98&gt;0,VLOOKUP($D98,Iscrizioni!$A$2:$M$2502,11,FALSE),"-")</f>
        <v>Giovanile</v>
      </c>
      <c r="M98" s="27">
        <f>IF($D98&gt;0,VLOOKUP($D98,Iscrizioni!$A$2:$N$2502,12,FALSE),"-")</f>
        <v>13</v>
      </c>
      <c r="N98" s="46" t="str">
        <f>IF($D98&gt;0,VLOOKUP($D98,Iscrizioni!$A$2:$M$2502,6,FALSE),"-")</f>
        <v>L021869</v>
      </c>
      <c r="O98" s="107" t="str">
        <f>IF($D98&gt;0,VLOOKUP($D98,Iscrizioni!$A$2:$M$2502,7,FALSE),"-")</f>
        <v>A.S.D. ATLETICA CALENZANO</v>
      </c>
      <c r="P98" s="46" t="str">
        <f>IF($D98&gt;0,VLOOKUP(LEFT($N98,1),Regione!$A$2:$C$21,2,FALSE),"-")</f>
        <v xml:space="preserve">TOSCANA </v>
      </c>
      <c r="Q98" s="112" t="e">
        <f ca="1">IF($D98&gt;0,NormalizzaTempo("D",CELL("tipo",$E98),$E98),"-")</f>
        <v>#NAME?</v>
      </c>
      <c r="R98" s="27">
        <f>IF($D98&gt;0,VLOOKUP($D98,Iscrizioni!$A$2:$M$2502,13,FALSE),"-")</f>
        <v>2100</v>
      </c>
      <c r="S98" s="112" t="e">
        <f t="shared" ca="1" si="7"/>
        <v>#NAME?</v>
      </c>
      <c r="T98" s="112" t="e">
        <f ca="1">IF($D98&gt;0,SUMIFS($S$3:$S98,$X$3:$X98,1,$J$3:$J98,$J98),"-")</f>
        <v>#NAME?</v>
      </c>
      <c r="U98" s="112" t="e">
        <f t="shared" ca="1" si="8"/>
        <v>#NAME?</v>
      </c>
      <c r="V98" s="112" t="e">
        <f t="shared" ca="1" si="11"/>
        <v>#NAME?</v>
      </c>
      <c r="W98" s="27">
        <f>IF(LEN($C98)=0,IF($D98&gt;0,COUNTIFS($A$3:$A98,$A98),"-"),"Escluso")</f>
        <v>20</v>
      </c>
      <c r="X98" s="2">
        <f>IF(LEN($C98)=0,IF($D98&gt;0,COUNTIFS($J$3:$J98,$J98,$C$3:$C98,""),"-"),"Escluso")</f>
        <v>20</v>
      </c>
      <c r="Y98" s="127" t="e">
        <f t="shared" ca="1" si="9"/>
        <v>#NAME?</v>
      </c>
      <c r="Z98" s="2">
        <f>IF($D98&gt;0,COUNTIFS($O$3:$O98,$O98,$L$3:$L98,$L98,$I$3:$I98,$I98),"-")</f>
        <v>9</v>
      </c>
      <c r="AA98" s="27">
        <f>IF($D98&gt;0,IF(OR($Z98 &gt;1,$L98&lt;&gt;"Adulti"),0,VLOOKUP($P98,Regione!$B$2:$C$22,2,FALSE)),"-")</f>
        <v>0</v>
      </c>
      <c r="AB98" s="27">
        <f>IF($D98&gt;0,IF(COUNTIFS($O$3:$O98,$O98,$L$3:$L98,$L98,$I$3:$I98,$I98) &gt;1,0,SUMIFS($Y$3:$Y$2503,$L$3:$L$2503,$L98,$O$3:$O$2503,$O98,$I$3:$I$2503,$I98)),"-")</f>
        <v>0</v>
      </c>
      <c r="AC98" s="27">
        <f t="shared" si="10"/>
        <v>0</v>
      </c>
    </row>
    <row r="99" spans="1:29" s="57" customFormat="1" ht="15" customHeight="1">
      <c r="A99" s="13" t="s">
        <v>170</v>
      </c>
      <c r="B99" s="107" t="str">
        <f>IF(COUNTA($A99)&gt;0,VLOOKUP($A99,Corsa!$A$1:$F$43,2,FALSE),"-")</f>
        <v>Corsa A02</v>
      </c>
      <c r="C99" s="11"/>
      <c r="D99" s="13">
        <v>481</v>
      </c>
      <c r="E99" s="111"/>
      <c r="F99" s="46" t="str">
        <f>IF(COUNTA($A99)&gt;0,VLOOKUP($A99,Corsa!$A$1:$F$43,3,FALSE),"-")</f>
        <v>F-Cadette</v>
      </c>
      <c r="G99" s="28" t="str">
        <f>IF($D99&gt;0,VLOOKUP($D99,Iscrizioni!$A$2:$M$2502,9,FALSE),"-")</f>
        <v>MARTINO ALICE</v>
      </c>
      <c r="H99" s="28">
        <f>IF($D99&gt;0,VLOOKUP($D99,Iscrizioni!$A$2:$M$2502,4,FALSE),"-")</f>
        <v>2003</v>
      </c>
      <c r="I99" s="27" t="str">
        <f>IF($D99&gt;0,VLOOKUP($D99,Iscrizioni!$A$2:$M$2502,5,FALSE),"-")</f>
        <v>F</v>
      </c>
      <c r="J99" s="27" t="str">
        <f>IF($D99&gt;0,VLOOKUP($D99,Iscrizioni!$A$2:$M$2502,10,FALSE),"-")</f>
        <v>F-Cadette</v>
      </c>
      <c r="K99" s="27" t="str">
        <f t="shared" si="6"/>
        <v>ok</v>
      </c>
      <c r="L99" s="46" t="str">
        <f>IF($D99&gt;0,VLOOKUP($D99,Iscrizioni!$A$2:$M$2502,11,FALSE),"-")</f>
        <v>Giovanile</v>
      </c>
      <c r="M99" s="27">
        <f>IF($D99&gt;0,VLOOKUP($D99,Iscrizioni!$A$2:$N$2502,12,FALSE),"-")</f>
        <v>13</v>
      </c>
      <c r="N99" s="46" t="str">
        <f>IF($D99&gt;0,VLOOKUP($D99,Iscrizioni!$A$2:$M$2502,6,FALSE),"-")</f>
        <v>C010535</v>
      </c>
      <c r="O99" s="107" t="str">
        <f>IF($D99&gt;0,VLOOKUP($D99,Iscrizioni!$A$2:$M$2502,7,FALSE),"-")</f>
        <v>ATLETICA CFFSD COGOLETO</v>
      </c>
      <c r="P99" s="46" t="str">
        <f>IF($D99&gt;0,VLOOKUP(LEFT($N99,1),Regione!$A$2:$C$21,2,FALSE),"-")</f>
        <v>LIGURIA</v>
      </c>
      <c r="Q99" s="112" t="e">
        <f ca="1">IF($D99&gt;0,NormalizzaTempo("D",CELL("tipo",$E99),$E99),"-")</f>
        <v>#NAME?</v>
      </c>
      <c r="R99" s="27">
        <f>IF($D99&gt;0,VLOOKUP($D99,Iscrizioni!$A$2:$M$2502,13,FALSE),"-")</f>
        <v>2100</v>
      </c>
      <c r="S99" s="112" t="e">
        <f t="shared" ca="1" si="7"/>
        <v>#NAME?</v>
      </c>
      <c r="T99" s="112" t="e">
        <f ca="1">IF($D99&gt;0,SUMIFS($S$3:$S99,$X$3:$X99,1,$J$3:$J99,$J99),"-")</f>
        <v>#NAME?</v>
      </c>
      <c r="U99" s="112" t="e">
        <f t="shared" ca="1" si="8"/>
        <v>#NAME?</v>
      </c>
      <c r="V99" s="112" t="e">
        <f t="shared" ca="1" si="11"/>
        <v>#NAME?</v>
      </c>
      <c r="W99" s="27">
        <f>IF(LEN($C99)=0,IF($D99&gt;0,COUNTIFS($A$3:$A99,$A99),"-"),"Escluso")</f>
        <v>21</v>
      </c>
      <c r="X99" s="2">
        <f>IF(LEN($C99)=0,IF($D99&gt;0,COUNTIFS($J$3:$J99,$J99,$C$3:$C99,""),"-"),"Escluso")</f>
        <v>21</v>
      </c>
      <c r="Y99" s="127" t="e">
        <f t="shared" ca="1" si="9"/>
        <v>#NAME?</v>
      </c>
      <c r="Z99" s="2">
        <f>IF($D99&gt;0,COUNTIFS($O$3:$O99,$O99,$L$3:$L99,$L99,$I$3:$I99,$I99),"-")</f>
        <v>2</v>
      </c>
      <c r="AA99" s="27">
        <f>IF($D99&gt;0,IF(OR($Z99 &gt;1,$L99&lt;&gt;"Adulti"),0,VLOOKUP($P99,Regione!$B$2:$C$22,2,FALSE)),"-")</f>
        <v>0</v>
      </c>
      <c r="AB99" s="27">
        <f>IF($D99&gt;0,IF(COUNTIFS($O$3:$O99,$O99,$L$3:$L99,$L99,$I$3:$I99,$I99) &gt;1,0,SUMIFS($Y$3:$Y$2503,$L$3:$L$2503,$L99,$O$3:$O$2503,$O99,$I$3:$I$2503,$I99)),"-")</f>
        <v>0</v>
      </c>
      <c r="AC99" s="27">
        <f t="shared" si="10"/>
        <v>0</v>
      </c>
    </row>
    <row r="100" spans="1:29" s="57" customFormat="1" ht="15" customHeight="1">
      <c r="A100" s="13" t="s">
        <v>170</v>
      </c>
      <c r="B100" s="107" t="str">
        <f>IF(COUNTA($A100)&gt;0,VLOOKUP($A100,Corsa!$A$1:$F$43,2,FALSE),"-")</f>
        <v>Corsa A02</v>
      </c>
      <c r="C100" s="11"/>
      <c r="D100" s="13">
        <v>30</v>
      </c>
      <c r="E100" s="111"/>
      <c r="F100" s="46" t="str">
        <f>IF(COUNTA($A100)&gt;0,VLOOKUP($A100,Corsa!$A$1:$F$43,3,FALSE),"-")</f>
        <v>F-Cadette</v>
      </c>
      <c r="G100" s="28" t="str">
        <f>IF($D100&gt;0,VLOOKUP($D100,Iscrizioni!$A$2:$M$2502,9,FALSE),"-")</f>
        <v>ALIANI LUCIA</v>
      </c>
      <c r="H100" s="28">
        <f>IF($D100&gt;0,VLOOKUP($D100,Iscrizioni!$A$2:$M$2502,4,FALSE),"-")</f>
        <v>2002</v>
      </c>
      <c r="I100" s="27" t="str">
        <f>IF($D100&gt;0,VLOOKUP($D100,Iscrizioni!$A$2:$M$2502,5,FALSE),"-")</f>
        <v>F</v>
      </c>
      <c r="J100" s="27" t="str">
        <f>IF($D100&gt;0,VLOOKUP($D100,Iscrizioni!$A$2:$M$2502,10,FALSE),"-")</f>
        <v>F-Cadette</v>
      </c>
      <c r="K100" s="27" t="str">
        <f t="shared" si="6"/>
        <v>ok</v>
      </c>
      <c r="L100" s="46" t="str">
        <f>IF($D100&gt;0,VLOOKUP($D100,Iscrizioni!$A$2:$M$2502,11,FALSE),"-")</f>
        <v>Giovanile</v>
      </c>
      <c r="M100" s="27">
        <f>IF($D100&gt;0,VLOOKUP($D100,Iscrizioni!$A$2:$N$2502,12,FALSE),"-")</f>
        <v>13</v>
      </c>
      <c r="N100" s="46" t="str">
        <f>IF($D100&gt;0,VLOOKUP($D100,Iscrizioni!$A$2:$M$2502,6,FALSE),"-")</f>
        <v>L021869</v>
      </c>
      <c r="O100" s="107" t="str">
        <f>IF($D100&gt;0,VLOOKUP($D100,Iscrizioni!$A$2:$M$2502,7,FALSE),"-")</f>
        <v>A.S.D. ATLETICA CALENZANO</v>
      </c>
      <c r="P100" s="46" t="str">
        <f>IF($D100&gt;0,VLOOKUP(LEFT($N100,1),Regione!$A$2:$C$21,2,FALSE),"-")</f>
        <v xml:space="preserve">TOSCANA </v>
      </c>
      <c r="Q100" s="112" t="e">
        <f ca="1">IF($D100&gt;0,NormalizzaTempo("D",CELL("tipo",$E100),$E100),"-")</f>
        <v>#NAME?</v>
      </c>
      <c r="R100" s="27">
        <f>IF($D100&gt;0,VLOOKUP($D100,Iscrizioni!$A$2:$M$2502,13,FALSE),"-")</f>
        <v>2100</v>
      </c>
      <c r="S100" s="112" t="e">
        <f t="shared" ca="1" si="7"/>
        <v>#NAME?</v>
      </c>
      <c r="T100" s="112" t="e">
        <f ca="1">IF($D100&gt;0,SUMIFS($S$3:$S100,$X$3:$X100,1,$J$3:$J100,$J100),"-")</f>
        <v>#NAME?</v>
      </c>
      <c r="U100" s="112" t="e">
        <f t="shared" ca="1" si="8"/>
        <v>#NAME?</v>
      </c>
      <c r="V100" s="112" t="e">
        <f t="shared" ca="1" si="11"/>
        <v>#NAME?</v>
      </c>
      <c r="W100" s="27">
        <f>IF(LEN($C100)=0,IF($D100&gt;0,COUNTIFS($A$3:$A100,$A100),"-"),"Escluso")</f>
        <v>22</v>
      </c>
      <c r="X100" s="2">
        <f>IF(LEN($C100)=0,IF($D100&gt;0,COUNTIFS($J$3:$J100,$J100,$C$3:$C100,""),"-"),"Escluso")</f>
        <v>22</v>
      </c>
      <c r="Y100" s="127" t="e">
        <f t="shared" ca="1" si="9"/>
        <v>#NAME?</v>
      </c>
      <c r="Z100" s="2">
        <f>IF($D100&gt;0,COUNTIFS($O$3:$O100,$O100,$L$3:$L100,$L100,$I$3:$I100,$I100),"-")</f>
        <v>10</v>
      </c>
      <c r="AA100" s="27">
        <f>IF($D100&gt;0,IF(OR($Z100 &gt;1,$L100&lt;&gt;"Adulti"),0,VLOOKUP($P100,Regione!$B$2:$C$22,2,FALSE)),"-")</f>
        <v>0</v>
      </c>
      <c r="AB100" s="27">
        <f>IF($D100&gt;0,IF(COUNTIFS($O$3:$O100,$O100,$L$3:$L100,$L100,$I$3:$I100,$I100) &gt;1,0,SUMIFS($Y$3:$Y$2503,$L$3:$L$2503,$L100,$O$3:$O$2503,$O100,$I$3:$I$2503,$I100)),"-")</f>
        <v>0</v>
      </c>
      <c r="AC100" s="27">
        <f t="shared" si="10"/>
        <v>0</v>
      </c>
    </row>
    <row r="101" spans="1:29" s="57" customFormat="1" ht="15" customHeight="1">
      <c r="A101" s="13" t="s">
        <v>170</v>
      </c>
      <c r="B101" s="107" t="str">
        <f>IF(COUNTA($A101)&gt;0,VLOOKUP($A101,Corsa!$A$1:$F$43,2,FALSE),"-")</f>
        <v>Corsa A02</v>
      </c>
      <c r="C101" s="11"/>
      <c r="D101" s="13">
        <v>29</v>
      </c>
      <c r="E101" s="111"/>
      <c r="F101" s="46" t="str">
        <f>IF(COUNTA($A101)&gt;0,VLOOKUP($A101,Corsa!$A$1:$F$43,3,FALSE),"-")</f>
        <v>F-Cadette</v>
      </c>
      <c r="G101" s="28" t="str">
        <f>IF($D101&gt;0,VLOOKUP($D101,Iscrizioni!$A$2:$M$2502,9,FALSE),"-")</f>
        <v>ALIANI IRENE</v>
      </c>
      <c r="H101" s="28">
        <f>IF($D101&gt;0,VLOOKUP($D101,Iscrizioni!$A$2:$M$2502,4,FALSE),"-")</f>
        <v>2002</v>
      </c>
      <c r="I101" s="27" t="str">
        <f>IF($D101&gt;0,VLOOKUP($D101,Iscrizioni!$A$2:$M$2502,5,FALSE),"-")</f>
        <v>F</v>
      </c>
      <c r="J101" s="27" t="str">
        <f>IF($D101&gt;0,VLOOKUP($D101,Iscrizioni!$A$2:$M$2502,10,FALSE),"-")</f>
        <v>F-Cadette</v>
      </c>
      <c r="K101" s="27" t="str">
        <f t="shared" si="6"/>
        <v>ok</v>
      </c>
      <c r="L101" s="46" t="str">
        <f>IF($D101&gt;0,VLOOKUP($D101,Iscrizioni!$A$2:$M$2502,11,FALSE),"-")</f>
        <v>Giovanile</v>
      </c>
      <c r="M101" s="27">
        <f>IF($D101&gt;0,VLOOKUP($D101,Iscrizioni!$A$2:$N$2502,12,FALSE),"-")</f>
        <v>13</v>
      </c>
      <c r="N101" s="46" t="str">
        <f>IF($D101&gt;0,VLOOKUP($D101,Iscrizioni!$A$2:$M$2502,6,FALSE),"-")</f>
        <v>L021869</v>
      </c>
      <c r="O101" s="107" t="str">
        <f>IF($D101&gt;0,VLOOKUP($D101,Iscrizioni!$A$2:$M$2502,7,FALSE),"-")</f>
        <v>A.S.D. ATLETICA CALENZANO</v>
      </c>
      <c r="P101" s="46" t="str">
        <f>IF($D101&gt;0,VLOOKUP(LEFT($N101,1),Regione!$A$2:$C$21,2,FALSE),"-")</f>
        <v xml:space="preserve">TOSCANA </v>
      </c>
      <c r="Q101" s="112" t="e">
        <f ca="1">IF($D101&gt;0,NormalizzaTempo("D",CELL("tipo",$E101),$E101),"-")</f>
        <v>#NAME?</v>
      </c>
      <c r="R101" s="27">
        <f>IF($D101&gt;0,VLOOKUP($D101,Iscrizioni!$A$2:$M$2502,13,FALSE),"-")</f>
        <v>2100</v>
      </c>
      <c r="S101" s="112" t="e">
        <f t="shared" ca="1" si="7"/>
        <v>#NAME?</v>
      </c>
      <c r="T101" s="112" t="e">
        <f ca="1">IF($D101&gt;0,SUMIFS($S$3:$S101,$X$3:$X101,1,$J$3:$J101,$J101),"-")</f>
        <v>#NAME?</v>
      </c>
      <c r="U101" s="112" t="e">
        <f t="shared" ca="1" si="8"/>
        <v>#NAME?</v>
      </c>
      <c r="V101" s="112" t="e">
        <f t="shared" ca="1" si="11"/>
        <v>#NAME?</v>
      </c>
      <c r="W101" s="27">
        <f>IF(LEN($C101)=0,IF($D101&gt;0,COUNTIFS($A$3:$A101,$A101),"-"),"Escluso")</f>
        <v>23</v>
      </c>
      <c r="X101" s="2">
        <f>IF(LEN($C101)=0,IF($D101&gt;0,COUNTIFS($J$3:$J101,$J101,$C$3:$C101,""),"-"),"Escluso")</f>
        <v>23</v>
      </c>
      <c r="Y101" s="127" t="e">
        <f t="shared" ca="1" si="9"/>
        <v>#NAME?</v>
      </c>
      <c r="Z101" s="2">
        <f>IF($D101&gt;0,COUNTIFS($O$3:$O101,$O101,$L$3:$L101,$L101,$I$3:$I101,$I101),"-")</f>
        <v>11</v>
      </c>
      <c r="AA101" s="27">
        <f>IF($D101&gt;0,IF(OR($Z101 &gt;1,$L101&lt;&gt;"Adulti"),0,VLOOKUP($P101,Regione!$B$2:$C$22,2,FALSE)),"-")</f>
        <v>0</v>
      </c>
      <c r="AB101" s="27">
        <f>IF($D101&gt;0,IF(COUNTIFS($O$3:$O101,$O101,$L$3:$L101,$L101,$I$3:$I101,$I101) &gt;1,0,SUMIFS($Y$3:$Y$2503,$L$3:$L$2503,$L101,$O$3:$O$2503,$O101,$I$3:$I$2503,$I101)),"-")</f>
        <v>0</v>
      </c>
      <c r="AC101" s="27">
        <f t="shared" si="10"/>
        <v>0</v>
      </c>
    </row>
    <row r="102" spans="1:29" s="57" customFormat="1" ht="15" customHeight="1">
      <c r="A102" s="13" t="s">
        <v>170</v>
      </c>
      <c r="B102" s="107" t="str">
        <f>IF(COUNTA($A102)&gt;0,VLOOKUP($A102,Corsa!$A$1:$F$43,2,FALSE),"-")</f>
        <v>Corsa A02</v>
      </c>
      <c r="C102" s="11"/>
      <c r="D102" s="13">
        <v>79</v>
      </c>
      <c r="E102" s="111"/>
      <c r="F102" s="46" t="str">
        <f>IF(COUNTA($A102)&gt;0,VLOOKUP($A102,Corsa!$A$1:$F$43,3,FALSE),"-")</f>
        <v>F-Cadette</v>
      </c>
      <c r="G102" s="28" t="str">
        <f>IF($D102&gt;0,VLOOKUP($D102,Iscrizioni!$A$2:$M$2502,9,FALSE),"-")</f>
        <v>GUIDOTTI NOEMI</v>
      </c>
      <c r="H102" s="28">
        <f>IF($D102&gt;0,VLOOKUP($D102,Iscrizioni!$A$2:$M$2502,4,FALSE),"-")</f>
        <v>2003</v>
      </c>
      <c r="I102" s="27" t="str">
        <f>IF($D102&gt;0,VLOOKUP($D102,Iscrizioni!$A$2:$M$2502,5,FALSE),"-")</f>
        <v>F</v>
      </c>
      <c r="J102" s="27" t="str">
        <f>IF($D102&gt;0,VLOOKUP($D102,Iscrizioni!$A$2:$M$2502,10,FALSE),"-")</f>
        <v>F-Cadette</v>
      </c>
      <c r="K102" s="27" t="str">
        <f t="shared" si="6"/>
        <v>ok</v>
      </c>
      <c r="L102" s="46" t="str">
        <f>IF($D102&gt;0,VLOOKUP($D102,Iscrizioni!$A$2:$M$2502,11,FALSE),"-")</f>
        <v>Giovanile</v>
      </c>
      <c r="M102" s="27">
        <f>IF($D102&gt;0,VLOOKUP($D102,Iscrizioni!$A$2:$N$2502,12,FALSE),"-")</f>
        <v>13</v>
      </c>
      <c r="N102" s="46" t="str">
        <f>IF($D102&gt;0,VLOOKUP($D102,Iscrizioni!$A$2:$M$2502,6,FALSE),"-")</f>
        <v>L021869</v>
      </c>
      <c r="O102" s="107" t="str">
        <f>IF($D102&gt;0,VLOOKUP($D102,Iscrizioni!$A$2:$M$2502,7,FALSE),"-")</f>
        <v>A.S.D. ATLETICA CALENZANO</v>
      </c>
      <c r="P102" s="46" t="str">
        <f>IF($D102&gt;0,VLOOKUP(LEFT($N102,1),Regione!$A$2:$C$21,2,FALSE),"-")</f>
        <v xml:space="preserve">TOSCANA </v>
      </c>
      <c r="Q102" s="112" t="e">
        <f ca="1">IF($D102&gt;0,NormalizzaTempo("D",CELL("tipo",$E102),$E102),"-")</f>
        <v>#NAME?</v>
      </c>
      <c r="R102" s="27">
        <f>IF($D102&gt;0,VLOOKUP($D102,Iscrizioni!$A$2:$M$2502,13,FALSE),"-")</f>
        <v>2100</v>
      </c>
      <c r="S102" s="112" t="e">
        <f t="shared" ca="1" si="7"/>
        <v>#NAME?</v>
      </c>
      <c r="T102" s="112" t="e">
        <f ca="1">IF($D102&gt;0,SUMIFS($S$3:$S102,$X$3:$X102,1,$J$3:$J102,$J102),"-")</f>
        <v>#NAME?</v>
      </c>
      <c r="U102" s="112" t="e">
        <f t="shared" ca="1" si="8"/>
        <v>#NAME?</v>
      </c>
      <c r="V102" s="112" t="e">
        <f t="shared" ca="1" si="11"/>
        <v>#NAME?</v>
      </c>
      <c r="W102" s="27">
        <f>IF(LEN($C102)=0,IF($D102&gt;0,COUNTIFS($A$3:$A102,$A102),"-"),"Escluso")</f>
        <v>24</v>
      </c>
      <c r="X102" s="2">
        <f>IF(LEN($C102)=0,IF($D102&gt;0,COUNTIFS($J$3:$J102,$J102,$C$3:$C102,""),"-"),"Escluso")</f>
        <v>24</v>
      </c>
      <c r="Y102" s="127" t="e">
        <f t="shared" ca="1" si="9"/>
        <v>#NAME?</v>
      </c>
      <c r="Z102" s="2">
        <f>IF($D102&gt;0,COUNTIFS($O$3:$O102,$O102,$L$3:$L102,$L102,$I$3:$I102,$I102),"-")</f>
        <v>12</v>
      </c>
      <c r="AA102" s="27">
        <f>IF($D102&gt;0,IF(OR($Z102 &gt;1,$L102&lt;&gt;"Adulti"),0,VLOOKUP($P102,Regione!$B$2:$C$22,2,FALSE)),"-")</f>
        <v>0</v>
      </c>
      <c r="AB102" s="27">
        <f>IF($D102&gt;0,IF(COUNTIFS($O$3:$O102,$O102,$L$3:$L102,$L102,$I$3:$I102,$I102) &gt;1,0,SUMIFS($Y$3:$Y$2503,$L$3:$L$2503,$L102,$O$3:$O$2503,$O102,$I$3:$I$2503,$I102)),"-")</f>
        <v>0</v>
      </c>
      <c r="AC102" s="27">
        <f t="shared" si="10"/>
        <v>0</v>
      </c>
    </row>
    <row r="103" spans="1:29" s="57" customFormat="1" ht="15" customHeight="1">
      <c r="A103" s="13" t="s">
        <v>170</v>
      </c>
      <c r="B103" s="107" t="str">
        <f>IF(COUNTA($A103)&gt;0,VLOOKUP($A103,Corsa!$A$1:$F$43,2,FALSE),"-")</f>
        <v>Corsa A02</v>
      </c>
      <c r="C103" s="11"/>
      <c r="D103" s="13">
        <v>100</v>
      </c>
      <c r="E103" s="111"/>
      <c r="F103" s="46" t="str">
        <f>IF(COUNTA($A103)&gt;0,VLOOKUP($A103,Corsa!$A$1:$F$43,3,FALSE),"-")</f>
        <v>F-Cadette</v>
      </c>
      <c r="G103" s="28" t="str">
        <f>IF($D103&gt;0,VLOOKUP($D103,Iscrizioni!$A$2:$M$2502,9,FALSE),"-")</f>
        <v>SABATELLI LUCIA</v>
      </c>
      <c r="H103" s="28">
        <f>IF($D103&gt;0,VLOOKUP($D103,Iscrizioni!$A$2:$M$2502,4,FALSE),"-")</f>
        <v>2002</v>
      </c>
      <c r="I103" s="27" t="str">
        <f>IF($D103&gt;0,VLOOKUP($D103,Iscrizioni!$A$2:$M$2502,5,FALSE),"-")</f>
        <v>F</v>
      </c>
      <c r="J103" s="27" t="str">
        <f>IF($D103&gt;0,VLOOKUP($D103,Iscrizioni!$A$2:$M$2502,10,FALSE),"-")</f>
        <v>F-Cadette</v>
      </c>
      <c r="K103" s="27" t="str">
        <f t="shared" si="6"/>
        <v>ok</v>
      </c>
      <c r="L103" s="46" t="str">
        <f>IF($D103&gt;0,VLOOKUP($D103,Iscrizioni!$A$2:$M$2502,11,FALSE),"-")</f>
        <v>Giovanile</v>
      </c>
      <c r="M103" s="27">
        <f>IF($D103&gt;0,VLOOKUP($D103,Iscrizioni!$A$2:$N$2502,12,FALSE),"-")</f>
        <v>13</v>
      </c>
      <c r="N103" s="46" t="str">
        <f>IF($D103&gt;0,VLOOKUP($D103,Iscrizioni!$A$2:$M$2502,6,FALSE),"-")</f>
        <v>L021869</v>
      </c>
      <c r="O103" s="107" t="str">
        <f>IF($D103&gt;0,VLOOKUP($D103,Iscrizioni!$A$2:$M$2502,7,FALSE),"-")</f>
        <v>A.S.D. ATLETICA CALENZANO</v>
      </c>
      <c r="P103" s="46" t="str">
        <f>IF($D103&gt;0,VLOOKUP(LEFT($N103,1),Regione!$A$2:$C$21,2,FALSE),"-")</f>
        <v xml:space="preserve">TOSCANA </v>
      </c>
      <c r="Q103" s="112" t="e">
        <f ca="1">IF($D103&gt;0,NormalizzaTempo("D",CELL("tipo",$E103),$E103),"-")</f>
        <v>#NAME?</v>
      </c>
      <c r="R103" s="27">
        <f>IF($D103&gt;0,VLOOKUP($D103,Iscrizioni!$A$2:$M$2502,13,FALSE),"-")</f>
        <v>2100</v>
      </c>
      <c r="S103" s="112" t="e">
        <f t="shared" ca="1" si="7"/>
        <v>#NAME?</v>
      </c>
      <c r="T103" s="112" t="e">
        <f ca="1">IF($D103&gt;0,SUMIFS($S$3:$S103,$X$3:$X103,1,$J$3:$J103,$J103),"-")</f>
        <v>#NAME?</v>
      </c>
      <c r="U103" s="112" t="e">
        <f t="shared" ca="1" si="8"/>
        <v>#NAME?</v>
      </c>
      <c r="V103" s="112" t="e">
        <f t="shared" ca="1" si="11"/>
        <v>#NAME?</v>
      </c>
      <c r="W103" s="27">
        <f>IF(LEN($C103)=0,IF($D103&gt;0,COUNTIFS($A$3:$A103,$A103),"-"),"Escluso")</f>
        <v>25</v>
      </c>
      <c r="X103" s="2">
        <f>IF(LEN($C103)=0,IF($D103&gt;0,COUNTIFS($J$3:$J103,$J103,$C$3:$C103,""),"-"),"Escluso")</f>
        <v>25</v>
      </c>
      <c r="Y103" s="127" t="e">
        <f t="shared" ca="1" si="9"/>
        <v>#NAME?</v>
      </c>
      <c r="Z103" s="2">
        <f>IF($D103&gt;0,COUNTIFS($O$3:$O103,$O103,$L$3:$L103,$L103,$I$3:$I103,$I103),"-")</f>
        <v>13</v>
      </c>
      <c r="AA103" s="27">
        <f>IF($D103&gt;0,IF(OR($Z103 &gt;1,$L103&lt;&gt;"Adulti"),0,VLOOKUP($P103,Regione!$B$2:$C$22,2,FALSE)),"-")</f>
        <v>0</v>
      </c>
      <c r="AB103" s="27">
        <f>IF($D103&gt;0,IF(COUNTIFS($O$3:$O103,$O103,$L$3:$L103,$L103,$I$3:$I103,$I103) &gt;1,0,SUMIFS($Y$3:$Y$2503,$L$3:$L$2503,$L103,$O$3:$O$2503,$O103,$I$3:$I$2503,$I103)),"-")</f>
        <v>0</v>
      </c>
      <c r="AC103" s="27">
        <f t="shared" si="10"/>
        <v>0</v>
      </c>
    </row>
    <row r="104" spans="1:29" s="57" customFormat="1" ht="15" customHeight="1">
      <c r="A104" s="13" t="s">
        <v>170</v>
      </c>
      <c r="B104" s="107" t="str">
        <f>IF(COUNTA($A104)&gt;0,VLOOKUP($A104,Corsa!$A$1:$F$43,2,FALSE),"-")</f>
        <v>Corsa A02</v>
      </c>
      <c r="C104" s="11"/>
      <c r="D104" s="13">
        <v>323</v>
      </c>
      <c r="E104" s="111"/>
      <c r="F104" s="46" t="str">
        <f>IF(COUNTA($A104)&gt;0,VLOOKUP($A104,Corsa!$A$1:$F$43,3,FALSE),"-")</f>
        <v>F-Cadette</v>
      </c>
      <c r="G104" s="28" t="str">
        <f>IF($D104&gt;0,VLOOKUP($D104,Iscrizioni!$A$2:$M$2502,9,FALSE),"-")</f>
        <v>TURINO MARTINA</v>
      </c>
      <c r="H104" s="28">
        <f>IF($D104&gt;0,VLOOKUP($D104,Iscrizioni!$A$2:$M$2502,4,FALSE),"-")</f>
        <v>2003</v>
      </c>
      <c r="I104" s="27" t="str">
        <f>IF($D104&gt;0,VLOOKUP($D104,Iscrizioni!$A$2:$M$2502,5,FALSE),"-")</f>
        <v>F</v>
      </c>
      <c r="J104" s="27" t="str">
        <f>IF($D104&gt;0,VLOOKUP($D104,Iscrizioni!$A$2:$M$2502,10,FALSE),"-")</f>
        <v>F-Cadette</v>
      </c>
      <c r="K104" s="27" t="str">
        <f t="shared" si="6"/>
        <v>ok</v>
      </c>
      <c r="L104" s="46" t="str">
        <f>IF($D104&gt;0,VLOOKUP($D104,Iscrizioni!$A$2:$M$2502,11,FALSE),"-")</f>
        <v>Giovanile</v>
      </c>
      <c r="M104" s="27">
        <f>IF($D104&gt;0,VLOOKUP($D104,Iscrizioni!$A$2:$N$2502,12,FALSE),"-")</f>
        <v>13</v>
      </c>
      <c r="N104" s="46" t="str">
        <f>IF($D104&gt;0,VLOOKUP($D104,Iscrizioni!$A$2:$M$2502,6,FALSE),"-")</f>
        <v>A140529</v>
      </c>
      <c r="O104" s="107" t="str">
        <f>IF($D104&gt;0,VLOOKUP($D104,Iscrizioni!$A$2:$M$2502,7,FALSE),"-")</f>
        <v>A.S.D. PONT DONNAS ATLETICA</v>
      </c>
      <c r="P104" s="46" t="str">
        <f>IF($D104&gt;0,VLOOKUP(LEFT($N104,1),Regione!$A$2:$C$21,2,FALSE),"-")</f>
        <v xml:space="preserve">PIEMONTE </v>
      </c>
      <c r="Q104" s="112" t="e">
        <f ca="1">IF($D104&gt;0,NormalizzaTempo("D",CELL("tipo",$E104),$E104),"-")</f>
        <v>#NAME?</v>
      </c>
      <c r="R104" s="27">
        <f>IF($D104&gt;0,VLOOKUP($D104,Iscrizioni!$A$2:$M$2502,13,FALSE),"-")</f>
        <v>2100</v>
      </c>
      <c r="S104" s="112" t="e">
        <f t="shared" ca="1" si="7"/>
        <v>#NAME?</v>
      </c>
      <c r="T104" s="112" t="e">
        <f ca="1">IF($D104&gt;0,SUMIFS($S$3:$S104,$X$3:$X104,1,$J$3:$J104,$J104),"-")</f>
        <v>#NAME?</v>
      </c>
      <c r="U104" s="112" t="e">
        <f t="shared" ca="1" si="8"/>
        <v>#NAME?</v>
      </c>
      <c r="V104" s="112" t="e">
        <f t="shared" ca="1" si="11"/>
        <v>#NAME?</v>
      </c>
      <c r="W104" s="27">
        <f>IF(LEN($C104)=0,IF($D104&gt;0,COUNTIFS($A$3:$A104,$A104),"-"),"Escluso")</f>
        <v>26</v>
      </c>
      <c r="X104" s="2">
        <f>IF(LEN($C104)=0,IF($D104&gt;0,COUNTIFS($J$3:$J104,$J104,$C$3:$C104,""),"-"),"Escluso")</f>
        <v>26</v>
      </c>
      <c r="Y104" s="127" t="e">
        <f t="shared" ca="1" si="9"/>
        <v>#NAME?</v>
      </c>
      <c r="Z104" s="2">
        <f>IF($D104&gt;0,COUNTIFS($O$3:$O104,$O104,$L$3:$L104,$L104,$I$3:$I104,$I104),"-")</f>
        <v>1</v>
      </c>
      <c r="AA104" s="27">
        <f>IF($D104&gt;0,IF(OR($Z104 &gt;1,$L104&lt;&gt;"Adulti"),0,VLOOKUP($P104,Regione!$B$2:$C$22,2,FALSE)),"-")</f>
        <v>0</v>
      </c>
      <c r="AB104" s="27" t="e">
        <f ca="1">IF($D104&gt;0,IF(COUNTIFS($O$3:$O104,$O104,$L$3:$L104,$L104,$I$3:$I104,$I104) &gt;1,0,SUMIFS($Y$3:$Y$2503,$L$3:$L$2503,$L104,$O$3:$O$2503,$O104,$I$3:$I$2503,$I104)),"-")</f>
        <v>#NAME?</v>
      </c>
      <c r="AC104" s="27" t="e">
        <f t="shared" ca="1" si="10"/>
        <v>#NAME?</v>
      </c>
    </row>
    <row r="105" spans="1:29" s="57" customFormat="1" ht="15" customHeight="1">
      <c r="A105" s="13" t="s">
        <v>170</v>
      </c>
      <c r="B105" s="107" t="str">
        <f>IF(COUNTA($A105)&gt;0,VLOOKUP($A105,Corsa!$A$1:$F$43,2,FALSE),"-")</f>
        <v>Corsa A02</v>
      </c>
      <c r="C105" s="11"/>
      <c r="D105" s="13">
        <v>607</v>
      </c>
      <c r="E105" s="111"/>
      <c r="F105" s="46" t="str">
        <f>IF(COUNTA($A105)&gt;0,VLOOKUP($A105,Corsa!$A$1:$F$43,3,FALSE),"-")</f>
        <v>F-Cadette</v>
      </c>
      <c r="G105" s="28" t="str">
        <f>IF($D105&gt;0,VLOOKUP($D105,Iscrizioni!$A$2:$M$2502,9,FALSE),"-")</f>
        <v>CAMANZI ANNA</v>
      </c>
      <c r="H105" s="28">
        <f>IF($D105&gt;0,VLOOKUP($D105,Iscrizioni!$A$2:$M$2502,4,FALSE),"-")</f>
        <v>2002</v>
      </c>
      <c r="I105" s="27" t="str">
        <f>IF($D105&gt;0,VLOOKUP($D105,Iscrizioni!$A$2:$M$2502,5,FALSE),"-")</f>
        <v>F</v>
      </c>
      <c r="J105" s="27" t="str">
        <f>IF($D105&gt;0,VLOOKUP($D105,Iscrizioni!$A$2:$M$2502,10,FALSE),"-")</f>
        <v>F-Cadette</v>
      </c>
      <c r="K105" s="27" t="str">
        <f t="shared" si="6"/>
        <v>ok</v>
      </c>
      <c r="L105" s="46" t="str">
        <f>IF($D105&gt;0,VLOOKUP($D105,Iscrizioni!$A$2:$M$2502,11,FALSE),"-")</f>
        <v>Giovanile</v>
      </c>
      <c r="M105" s="27">
        <f>IF($D105&gt;0,VLOOKUP($D105,Iscrizioni!$A$2:$N$2502,12,FALSE),"-")</f>
        <v>13</v>
      </c>
      <c r="N105" s="46" t="str">
        <f>IF($D105&gt;0,VLOOKUP($D105,Iscrizioni!$A$2:$M$2502,6,FALSE),"-")</f>
        <v>H070205</v>
      </c>
      <c r="O105" s="107" t="str">
        <f>IF($D105&gt;0,VLOOKUP($D105,Iscrizioni!$A$2:$M$2502,7,FALSE),"-")</f>
        <v>G.S. LAMONE RUSSI ASD</v>
      </c>
      <c r="P105" s="46" t="str">
        <f>IF($D105&gt;0,VLOOKUP(LEFT($N105,1),Regione!$A$2:$C$21,2,FALSE),"-")</f>
        <v xml:space="preserve">EMILIA ROMAGNA </v>
      </c>
      <c r="Q105" s="112" t="e">
        <f ca="1">IF($D105&gt;0,NormalizzaTempo("D",CELL("tipo",$E105),$E105),"-")</f>
        <v>#NAME?</v>
      </c>
      <c r="R105" s="27">
        <f>IF($D105&gt;0,VLOOKUP($D105,Iscrizioni!$A$2:$M$2502,13,FALSE),"-")</f>
        <v>2100</v>
      </c>
      <c r="S105" s="112" t="e">
        <f t="shared" ca="1" si="7"/>
        <v>#NAME?</v>
      </c>
      <c r="T105" s="112" t="e">
        <f ca="1">IF($D105&gt;0,SUMIFS($S$3:$S105,$X$3:$X105,1,$J$3:$J105,$J105),"-")</f>
        <v>#NAME?</v>
      </c>
      <c r="U105" s="112" t="e">
        <f t="shared" ca="1" si="8"/>
        <v>#NAME?</v>
      </c>
      <c r="V105" s="112" t="e">
        <f t="shared" ca="1" si="11"/>
        <v>#NAME?</v>
      </c>
      <c r="W105" s="27">
        <f>IF(LEN($C105)=0,IF($D105&gt;0,COUNTIFS($A$3:$A105,$A105),"-"),"Escluso")</f>
        <v>27</v>
      </c>
      <c r="X105" s="2">
        <f>IF(LEN($C105)=0,IF($D105&gt;0,COUNTIFS($J$3:$J105,$J105,$C$3:$C105,""),"-"),"Escluso")</f>
        <v>27</v>
      </c>
      <c r="Y105" s="127" t="e">
        <f t="shared" ca="1" si="9"/>
        <v>#NAME?</v>
      </c>
      <c r="Z105" s="2">
        <f>IF($D105&gt;0,COUNTIFS($O$3:$O105,$O105,$L$3:$L105,$L105,$I$3:$I105,$I105),"-")</f>
        <v>1</v>
      </c>
      <c r="AA105" s="27">
        <f>IF($D105&gt;0,IF(OR($Z105 &gt;1,$L105&lt;&gt;"Adulti"),0,VLOOKUP($P105,Regione!$B$2:$C$22,2,FALSE)),"-")</f>
        <v>0</v>
      </c>
      <c r="AB105" s="27" t="e">
        <f ca="1">IF($D105&gt;0,IF(COUNTIFS($O$3:$O105,$O105,$L$3:$L105,$L105,$I$3:$I105,$I105) &gt;1,0,SUMIFS($Y$3:$Y$2503,$L$3:$L$2503,$L105,$O$3:$O$2503,$O105,$I$3:$I$2503,$I105)),"-")</f>
        <v>#NAME?</v>
      </c>
      <c r="AC105" s="27" t="e">
        <f t="shared" ca="1" si="10"/>
        <v>#NAME?</v>
      </c>
    </row>
    <row r="106" spans="1:29" s="57" customFormat="1" ht="15" customHeight="1">
      <c r="A106" s="13" t="s">
        <v>170</v>
      </c>
      <c r="B106" s="107" t="str">
        <f>IF(COUNTA($A106)&gt;0,VLOOKUP($A106,Corsa!$A$1:$F$43,2,FALSE),"-")</f>
        <v>Corsa A02</v>
      </c>
      <c r="C106" s="11"/>
      <c r="D106" s="13">
        <v>99</v>
      </c>
      <c r="E106" s="111"/>
      <c r="F106" s="46" t="str">
        <f>IF(COUNTA($A106)&gt;0,VLOOKUP($A106,Corsa!$A$1:$F$43,3,FALSE),"-")</f>
        <v>F-Cadette</v>
      </c>
      <c r="G106" s="28" t="str">
        <f>IF($D106&gt;0,VLOOKUP($D106,Iscrizioni!$A$2:$M$2502,9,FALSE),"-")</f>
        <v>SABATELLI ILARIA</v>
      </c>
      <c r="H106" s="28">
        <f>IF($D106&gt;0,VLOOKUP($D106,Iscrizioni!$A$2:$M$2502,4,FALSE),"-")</f>
        <v>2003</v>
      </c>
      <c r="I106" s="27" t="str">
        <f>IF($D106&gt;0,VLOOKUP($D106,Iscrizioni!$A$2:$M$2502,5,FALSE),"-")</f>
        <v>F</v>
      </c>
      <c r="J106" s="27" t="str">
        <f>IF($D106&gt;0,VLOOKUP($D106,Iscrizioni!$A$2:$M$2502,10,FALSE),"-")</f>
        <v>F-Cadette</v>
      </c>
      <c r="K106" s="27" t="str">
        <f t="shared" si="6"/>
        <v>ok</v>
      </c>
      <c r="L106" s="46" t="str">
        <f>IF($D106&gt;0,VLOOKUP($D106,Iscrizioni!$A$2:$M$2502,11,FALSE),"-")</f>
        <v>Giovanile</v>
      </c>
      <c r="M106" s="27">
        <f>IF($D106&gt;0,VLOOKUP($D106,Iscrizioni!$A$2:$N$2502,12,FALSE),"-")</f>
        <v>13</v>
      </c>
      <c r="N106" s="46" t="str">
        <f>IF($D106&gt;0,VLOOKUP($D106,Iscrizioni!$A$2:$M$2502,6,FALSE),"-")</f>
        <v>L021869</v>
      </c>
      <c r="O106" s="107" t="str">
        <f>IF($D106&gt;0,VLOOKUP($D106,Iscrizioni!$A$2:$M$2502,7,FALSE),"-")</f>
        <v>A.S.D. ATLETICA CALENZANO</v>
      </c>
      <c r="P106" s="46" t="str">
        <f>IF($D106&gt;0,VLOOKUP(LEFT($N106,1),Regione!$A$2:$C$21,2,FALSE),"-")</f>
        <v xml:space="preserve">TOSCANA </v>
      </c>
      <c r="Q106" s="112" t="e">
        <f ca="1">IF($D106&gt;0,NormalizzaTempo("D",CELL("tipo",$E106),$E106),"-")</f>
        <v>#NAME?</v>
      </c>
      <c r="R106" s="27">
        <f>IF($D106&gt;0,VLOOKUP($D106,Iscrizioni!$A$2:$M$2502,13,FALSE),"-")</f>
        <v>2100</v>
      </c>
      <c r="S106" s="112" t="e">
        <f t="shared" ca="1" si="7"/>
        <v>#NAME?</v>
      </c>
      <c r="T106" s="112" t="e">
        <f ca="1">IF($D106&gt;0,SUMIFS($S$3:$S106,$X$3:$X106,1,$J$3:$J106,$J106),"-")</f>
        <v>#NAME?</v>
      </c>
      <c r="U106" s="112" t="e">
        <f t="shared" ca="1" si="8"/>
        <v>#NAME?</v>
      </c>
      <c r="V106" s="112" t="e">
        <f t="shared" ca="1" si="11"/>
        <v>#NAME?</v>
      </c>
      <c r="W106" s="27">
        <f>IF(LEN($C106)=0,IF($D106&gt;0,COUNTIFS($A$3:$A106,$A106),"-"),"Escluso")</f>
        <v>28</v>
      </c>
      <c r="X106" s="2">
        <f>IF(LEN($C106)=0,IF($D106&gt;0,COUNTIFS($J$3:$J106,$J106,$C$3:$C106,""),"-"),"Escluso")</f>
        <v>28</v>
      </c>
      <c r="Y106" s="127" t="e">
        <f t="shared" ca="1" si="9"/>
        <v>#NAME?</v>
      </c>
      <c r="Z106" s="2">
        <f>IF($D106&gt;0,COUNTIFS($O$3:$O106,$O106,$L$3:$L106,$L106,$I$3:$I106,$I106),"-")</f>
        <v>14</v>
      </c>
      <c r="AA106" s="27">
        <f>IF($D106&gt;0,IF(OR($Z106 &gt;1,$L106&lt;&gt;"Adulti"),0,VLOOKUP($P106,Regione!$B$2:$C$22,2,FALSE)),"-")</f>
        <v>0</v>
      </c>
      <c r="AB106" s="27">
        <f>IF($D106&gt;0,IF(COUNTIFS($O$3:$O106,$O106,$L$3:$L106,$L106,$I$3:$I106,$I106) &gt;1,0,SUMIFS($Y$3:$Y$2503,$L$3:$L$2503,$L106,$O$3:$O$2503,$O106,$I$3:$I$2503,$I106)),"-")</f>
        <v>0</v>
      </c>
      <c r="AC106" s="27">
        <f t="shared" si="10"/>
        <v>0</v>
      </c>
    </row>
    <row r="107" spans="1:29" s="57" customFormat="1" ht="15" customHeight="1">
      <c r="A107" s="13" t="s">
        <v>170</v>
      </c>
      <c r="B107" s="107" t="str">
        <f>IF(COUNTA($A107)&gt;0,VLOOKUP($A107,Corsa!$A$1:$F$43,2,FALSE),"-")</f>
        <v>Corsa A02</v>
      </c>
      <c r="C107" s="11"/>
      <c r="D107" s="13">
        <v>64</v>
      </c>
      <c r="E107" s="111"/>
      <c r="F107" s="46" t="str">
        <f>IF(COUNTA($A107)&gt;0,VLOOKUP($A107,Corsa!$A$1:$F$43,3,FALSE),"-")</f>
        <v>F-Cadette</v>
      </c>
      <c r="G107" s="28" t="str">
        <f>IF($D107&gt;0,VLOOKUP($D107,Iscrizioni!$A$2:$M$2502,9,FALSE),"-")</f>
        <v>FANCIULLACCI SAMANTHA</v>
      </c>
      <c r="H107" s="28">
        <f>IF($D107&gt;0,VLOOKUP($D107,Iscrizioni!$A$2:$M$2502,4,FALSE),"-")</f>
        <v>2003</v>
      </c>
      <c r="I107" s="27" t="str">
        <f>IF($D107&gt;0,VLOOKUP($D107,Iscrizioni!$A$2:$M$2502,5,FALSE),"-")</f>
        <v>F</v>
      </c>
      <c r="J107" s="27" t="str">
        <f>IF($D107&gt;0,VLOOKUP($D107,Iscrizioni!$A$2:$M$2502,10,FALSE),"-")</f>
        <v>F-Cadette</v>
      </c>
      <c r="K107" s="27" t="str">
        <f t="shared" si="6"/>
        <v>ok</v>
      </c>
      <c r="L107" s="46" t="str">
        <f>IF($D107&gt;0,VLOOKUP($D107,Iscrizioni!$A$2:$M$2502,11,FALSE),"-")</f>
        <v>Giovanile</v>
      </c>
      <c r="M107" s="27">
        <f>IF($D107&gt;0,VLOOKUP($D107,Iscrizioni!$A$2:$N$2502,12,FALSE),"-")</f>
        <v>13</v>
      </c>
      <c r="N107" s="46" t="str">
        <f>IF($D107&gt;0,VLOOKUP($D107,Iscrizioni!$A$2:$M$2502,6,FALSE),"-")</f>
        <v>L021869</v>
      </c>
      <c r="O107" s="107" t="str">
        <f>IF($D107&gt;0,VLOOKUP($D107,Iscrizioni!$A$2:$M$2502,7,FALSE),"-")</f>
        <v>A.S.D. ATLETICA CALENZANO</v>
      </c>
      <c r="P107" s="46" t="str">
        <f>IF($D107&gt;0,VLOOKUP(LEFT($N107,1),Regione!$A$2:$C$21,2,FALSE),"-")</f>
        <v xml:space="preserve">TOSCANA </v>
      </c>
      <c r="Q107" s="112" t="e">
        <f ca="1">IF($D107&gt;0,NormalizzaTempo("D",CELL("tipo",$E107),$E107),"-")</f>
        <v>#NAME?</v>
      </c>
      <c r="R107" s="27">
        <f>IF($D107&gt;0,VLOOKUP($D107,Iscrizioni!$A$2:$M$2502,13,FALSE),"-")</f>
        <v>2100</v>
      </c>
      <c r="S107" s="112" t="e">
        <f t="shared" ca="1" si="7"/>
        <v>#NAME?</v>
      </c>
      <c r="T107" s="112" t="e">
        <f ca="1">IF($D107&gt;0,SUMIFS($S$3:$S107,$X$3:$X107,1,$J$3:$J107,$J107),"-")</f>
        <v>#NAME?</v>
      </c>
      <c r="U107" s="112" t="e">
        <f t="shared" ca="1" si="8"/>
        <v>#NAME?</v>
      </c>
      <c r="V107" s="112" t="e">
        <f t="shared" ca="1" si="11"/>
        <v>#NAME?</v>
      </c>
      <c r="W107" s="27">
        <f>IF(LEN($C107)=0,IF($D107&gt;0,COUNTIFS($A$3:$A107,$A107),"-"),"Escluso")</f>
        <v>29</v>
      </c>
      <c r="X107" s="2">
        <f>IF(LEN($C107)=0,IF($D107&gt;0,COUNTIFS($J$3:$J107,$J107,$C$3:$C107,""),"-"),"Escluso")</f>
        <v>29</v>
      </c>
      <c r="Y107" s="127" t="e">
        <f t="shared" ca="1" si="9"/>
        <v>#NAME?</v>
      </c>
      <c r="Z107" s="2">
        <f>IF($D107&gt;0,COUNTIFS($O$3:$O107,$O107,$L$3:$L107,$L107,$I$3:$I107,$I107),"-")</f>
        <v>15</v>
      </c>
      <c r="AA107" s="27">
        <f>IF($D107&gt;0,IF(OR($Z107 &gt;1,$L107&lt;&gt;"Adulti"),0,VLOOKUP($P107,Regione!$B$2:$C$22,2,FALSE)),"-")</f>
        <v>0</v>
      </c>
      <c r="AB107" s="27">
        <f>IF($D107&gt;0,IF(COUNTIFS($O$3:$O107,$O107,$L$3:$L107,$L107,$I$3:$I107,$I107) &gt;1,0,SUMIFS($Y$3:$Y$2503,$L$3:$L$2503,$L107,$O$3:$O$2503,$O107,$I$3:$I$2503,$I107)),"-")</f>
        <v>0</v>
      </c>
      <c r="AC107" s="27">
        <f t="shared" si="10"/>
        <v>0</v>
      </c>
    </row>
    <row r="108" spans="1:29" s="57" customFormat="1" ht="15" customHeight="1">
      <c r="A108" s="13" t="s">
        <v>170</v>
      </c>
      <c r="B108" s="107" t="str">
        <f>IF(COUNTA($A108)&gt;0,VLOOKUP($A108,Corsa!$A$1:$F$43,2,FALSE),"-")</f>
        <v>Corsa A02</v>
      </c>
      <c r="C108" s="11"/>
      <c r="D108" s="13">
        <v>947</v>
      </c>
      <c r="E108" s="111"/>
      <c r="F108" s="46" t="str">
        <f>IF(COUNTA($A108)&gt;0,VLOOKUP($A108,Corsa!$A$1:$F$43,3,FALSE),"-")</f>
        <v>F-Cadette</v>
      </c>
      <c r="G108" s="28" t="str">
        <f>IF($D108&gt;0,VLOOKUP($D108,Iscrizioni!$A$2:$M$2502,9,FALSE),"-")</f>
        <v>CAPPITELLI FRANCESCA</v>
      </c>
      <c r="H108" s="28">
        <f>IF($D108&gt;0,VLOOKUP($D108,Iscrizioni!$A$2:$M$2502,4,FALSE),"-")</f>
        <v>2003</v>
      </c>
      <c r="I108" s="27" t="str">
        <f>IF($D108&gt;0,VLOOKUP($D108,Iscrizioni!$A$2:$M$2502,5,FALSE),"-")</f>
        <v>F</v>
      </c>
      <c r="J108" s="27" t="str">
        <f>IF($D108&gt;0,VLOOKUP($D108,Iscrizioni!$A$2:$M$2502,10,FALSE),"-")</f>
        <v>F-Cadette</v>
      </c>
      <c r="K108" s="27" t="str">
        <f t="shared" si="6"/>
        <v>ok</v>
      </c>
      <c r="L108" s="46" t="str">
        <f>IF($D108&gt;0,VLOOKUP($D108,Iscrizioni!$A$2:$M$2502,11,FALSE),"-")</f>
        <v>Giovanile</v>
      </c>
      <c r="M108" s="27">
        <f>IF($D108&gt;0,VLOOKUP($D108,Iscrizioni!$A$2:$N$2502,12,FALSE),"-")</f>
        <v>13</v>
      </c>
      <c r="N108" s="46" t="str">
        <f>IF($D108&gt;0,VLOOKUP($D108,Iscrizioni!$A$2:$M$2502,6,FALSE),"-")</f>
        <v>H040447</v>
      </c>
      <c r="O108" s="107" t="str">
        <f>IF($D108&gt;0,VLOOKUP($D108,Iscrizioni!$A$2:$M$2502,7,FALSE),"-")</f>
        <v>SPILAMBERTESE POL.VA CIR. ARCI</v>
      </c>
      <c r="P108" s="46" t="str">
        <f>IF($D108&gt;0,VLOOKUP(LEFT($N108,1),Regione!$A$2:$C$21,2,FALSE),"-")</f>
        <v xml:space="preserve">EMILIA ROMAGNA </v>
      </c>
      <c r="Q108" s="112" t="e">
        <f ca="1">IF($D108&gt;0,NormalizzaTempo("D",CELL("tipo",$E108),$E108),"-")</f>
        <v>#NAME?</v>
      </c>
      <c r="R108" s="27">
        <f>IF($D108&gt;0,VLOOKUP($D108,Iscrizioni!$A$2:$M$2502,13,FALSE),"-")</f>
        <v>2100</v>
      </c>
      <c r="S108" s="112" t="e">
        <f t="shared" ca="1" si="7"/>
        <v>#NAME?</v>
      </c>
      <c r="T108" s="112" t="e">
        <f ca="1">IF($D108&gt;0,SUMIFS($S$3:$S108,$X$3:$X108,1,$J$3:$J108,$J108),"-")</f>
        <v>#NAME?</v>
      </c>
      <c r="U108" s="112" t="e">
        <f t="shared" ca="1" si="8"/>
        <v>#NAME?</v>
      </c>
      <c r="V108" s="112" t="e">
        <f t="shared" ca="1" si="11"/>
        <v>#NAME?</v>
      </c>
      <c r="W108" s="27">
        <f>IF(LEN($C108)=0,IF($D108&gt;0,COUNTIFS($A$3:$A108,$A108),"-"),"Escluso")</f>
        <v>30</v>
      </c>
      <c r="X108" s="2">
        <f>IF(LEN($C108)=0,IF($D108&gt;0,COUNTIFS($J$3:$J108,$J108,$C$3:$C108,""),"-"),"Escluso")</f>
        <v>30</v>
      </c>
      <c r="Y108" s="127" t="e">
        <f t="shared" ca="1" si="9"/>
        <v>#NAME?</v>
      </c>
      <c r="Z108" s="2">
        <f>IF($D108&gt;0,COUNTIFS($O$3:$O108,$O108,$L$3:$L108,$L108,$I$3:$I108,$I108),"-")</f>
        <v>1</v>
      </c>
      <c r="AA108" s="27">
        <f>IF($D108&gt;0,IF(OR($Z108 &gt;1,$L108&lt;&gt;"Adulti"),0,VLOOKUP($P108,Regione!$B$2:$C$22,2,FALSE)),"-")</f>
        <v>0</v>
      </c>
      <c r="AB108" s="27" t="e">
        <f ca="1">IF($D108&gt;0,IF(COUNTIFS($O$3:$O108,$O108,$L$3:$L108,$L108,$I$3:$I108,$I108) &gt;1,0,SUMIFS($Y$3:$Y$2503,$L$3:$L$2503,$L108,$O$3:$O$2503,$O108,$I$3:$I$2503,$I108)),"-")</f>
        <v>#NAME?</v>
      </c>
      <c r="AC108" s="27" t="e">
        <f t="shared" ca="1" si="10"/>
        <v>#NAME?</v>
      </c>
    </row>
    <row r="109" spans="1:29" s="57" customFormat="1" ht="15" customHeight="1">
      <c r="A109" s="13" t="s">
        <v>171</v>
      </c>
      <c r="B109" s="107" t="str">
        <f>IF(COUNTA($A109)&gt;0,VLOOKUP($A109,Corsa!$A$1:$F$43,2,FALSE),"-")</f>
        <v>Corsa A03</v>
      </c>
      <c r="C109" s="11"/>
      <c r="D109" s="13">
        <v>7</v>
      </c>
      <c r="E109" s="111"/>
      <c r="F109" s="46" t="str">
        <f>IF(COUNTA($A109)&gt;0,VLOOKUP($A109,Corsa!$A$1:$F$43,3,FALSE),"-")</f>
        <v>M-Ragazzi B</v>
      </c>
      <c r="G109" s="28" t="str">
        <f>IF($D109&gt;0,VLOOKUP($D109,Iscrizioni!$A$2:$M$2502,9,FALSE),"-")</f>
        <v>BIAGINI MATTIA</v>
      </c>
      <c r="H109" s="28">
        <f>IF($D109&gt;0,VLOOKUP($D109,Iscrizioni!$A$2:$M$2502,4,FALSE),"-")</f>
        <v>2004</v>
      </c>
      <c r="I109" s="27" t="str">
        <f>IF($D109&gt;0,VLOOKUP($D109,Iscrizioni!$A$2:$M$2502,5,FALSE),"-")</f>
        <v>M</v>
      </c>
      <c r="J109" s="27" t="str">
        <f>IF($D109&gt;0,VLOOKUP($D109,Iscrizioni!$A$2:$M$2502,10,FALSE),"-")</f>
        <v>M-Ragazzi B</v>
      </c>
      <c r="K109" s="27" t="str">
        <f t="shared" si="6"/>
        <v>ok</v>
      </c>
      <c r="L109" s="46" t="str">
        <f>IF($D109&gt;0,VLOOKUP($D109,Iscrizioni!$A$2:$M$2502,11,FALSE),"-")</f>
        <v>Giovanile</v>
      </c>
      <c r="M109" s="27">
        <f>IF($D109&gt;0,VLOOKUP($D109,Iscrizioni!$A$2:$N$2502,12,FALSE),"-")</f>
        <v>12</v>
      </c>
      <c r="N109" s="46" t="str">
        <f>IF($D109&gt;0,VLOOKUP($D109,Iscrizioni!$A$2:$M$2502,6,FALSE),"-")</f>
        <v>H011308</v>
      </c>
      <c r="O109" s="107" t="str">
        <f>IF($D109&gt;0,VLOOKUP($D109,Iscrizioni!$A$2:$M$2502,7,FALSE),"-")</f>
        <v>A.S.D. Atletica Blizzard</v>
      </c>
      <c r="P109" s="46" t="str">
        <f>IF($D109&gt;0,VLOOKUP(LEFT($N109,1),Regione!$A$2:$C$21,2,FALSE),"-")</f>
        <v xml:space="preserve">EMILIA ROMAGNA </v>
      </c>
      <c r="Q109" s="112" t="e">
        <f ca="1">IF($D109&gt;0,NormalizzaTempo("D",CELL("tipo",$E109),$E109),"-")</f>
        <v>#NAME?</v>
      </c>
      <c r="R109" s="27">
        <f>IF($D109&gt;0,VLOOKUP($D109,Iscrizioni!$A$2:$M$2502,13,FALSE),"-")</f>
        <v>1000</v>
      </c>
      <c r="S109" s="112" t="e">
        <f t="shared" ca="1" si="7"/>
        <v>#NAME?</v>
      </c>
      <c r="T109" s="112" t="e">
        <f ca="1">IF($D109&gt;0,SUMIFS($S$3:$S109,$X$3:$X109,1,$J$3:$J109,$J109),"-")</f>
        <v>#NAME?</v>
      </c>
      <c r="U109" s="112" t="e">
        <f t="shared" ca="1" si="8"/>
        <v>#NAME?</v>
      </c>
      <c r="V109" s="112" t="e">
        <f t="shared" ca="1" si="11"/>
        <v>#NAME?</v>
      </c>
      <c r="W109" s="27">
        <f>IF(LEN($C109)=0,IF($D109&gt;0,COUNTIFS($A$3:$A109,$A109),"-"),"Escluso")</f>
        <v>1</v>
      </c>
      <c r="X109" s="2">
        <f>IF(LEN($C109)=0,IF($D109&gt;0,COUNTIFS($J$3:$J109,$J109,$C$3:$C109,""),"-"),"Escluso")</f>
        <v>1</v>
      </c>
      <c r="Y109" s="127" t="e">
        <f t="shared" ca="1" si="9"/>
        <v>#NAME?</v>
      </c>
      <c r="Z109" s="2">
        <f>IF($D109&gt;0,COUNTIFS($O$3:$O109,$O109,$L$3:$L109,$L109,$I$3:$I109,$I109),"-")</f>
        <v>2</v>
      </c>
      <c r="AA109" s="27">
        <f>IF($D109&gt;0,IF(OR($Z109 &gt;1,$L109&lt;&gt;"Adulti"),0,VLOOKUP($P109,Regione!$B$2:$C$22,2,FALSE)),"-")</f>
        <v>0</v>
      </c>
      <c r="AB109" s="27">
        <f>IF($D109&gt;0,IF(COUNTIFS($O$3:$O109,$O109,$L$3:$L109,$L109,$I$3:$I109,$I109) &gt;1,0,SUMIFS($Y$3:$Y$2503,$L$3:$L$2503,$L109,$O$3:$O$2503,$O109,$I$3:$I$2503,$I109)),"-")</f>
        <v>0</v>
      </c>
      <c r="AC109" s="27">
        <f t="shared" si="10"/>
        <v>0</v>
      </c>
    </row>
    <row r="110" spans="1:29" s="57" customFormat="1" ht="15" customHeight="1">
      <c r="A110" s="13" t="s">
        <v>171</v>
      </c>
      <c r="B110" s="107" t="str">
        <f>IF(COUNTA($A110)&gt;0,VLOOKUP($A110,Corsa!$A$1:$F$43,2,FALSE),"-")</f>
        <v>Corsa A03</v>
      </c>
      <c r="C110" s="11"/>
      <c r="D110" s="13">
        <v>921</v>
      </c>
      <c r="E110" s="111"/>
      <c r="F110" s="46" t="str">
        <f>IF(COUNTA($A110)&gt;0,VLOOKUP($A110,Corsa!$A$1:$F$43,3,FALSE),"-")</f>
        <v>M-Ragazzi B</v>
      </c>
      <c r="G110" s="28" t="str">
        <f>IF($D110&gt;0,VLOOKUP($D110,Iscrizioni!$A$2:$M$2502,9,FALSE),"-")</f>
        <v>IOZZELLI ETTORE</v>
      </c>
      <c r="H110" s="28">
        <f>IF($D110&gt;0,VLOOKUP($D110,Iscrizioni!$A$2:$M$2502,4,FALSE),"-")</f>
        <v>2004</v>
      </c>
      <c r="I110" s="27" t="str">
        <f>IF($D110&gt;0,VLOOKUP($D110,Iscrizioni!$A$2:$M$2502,5,FALSE),"-")</f>
        <v>M</v>
      </c>
      <c r="J110" s="27" t="str">
        <f>IF($D110&gt;0,VLOOKUP($D110,Iscrizioni!$A$2:$M$2502,10,FALSE),"-")</f>
        <v>M-Ragazzi B</v>
      </c>
      <c r="K110" s="27" t="str">
        <f t="shared" si="6"/>
        <v>ok</v>
      </c>
      <c r="L110" s="46" t="str">
        <f>IF($D110&gt;0,VLOOKUP($D110,Iscrizioni!$A$2:$M$2502,11,FALSE),"-")</f>
        <v>Giovanile</v>
      </c>
      <c r="M110" s="27">
        <f>IF($D110&gt;0,VLOOKUP($D110,Iscrizioni!$A$2:$N$2502,12,FALSE),"-")</f>
        <v>12</v>
      </c>
      <c r="N110" s="46" t="str">
        <f>IF($D110&gt;0,VLOOKUP($D110,Iscrizioni!$A$2:$M$2502,6,FALSE),"-")</f>
        <v>L022825</v>
      </c>
      <c r="O110" s="107" t="str">
        <f>IF($D110&gt;0,VLOOKUP($D110,Iscrizioni!$A$2:$M$2502,7,FALSE),"-")</f>
        <v>RUNNERS BARBERINO A.S.D.</v>
      </c>
      <c r="P110" s="46" t="str">
        <f>IF($D110&gt;0,VLOOKUP(LEFT($N110,1),Regione!$A$2:$C$21,2,FALSE),"-")</f>
        <v xml:space="preserve">TOSCANA </v>
      </c>
      <c r="Q110" s="112" t="e">
        <f ca="1">IF($D110&gt;0,NormalizzaTempo("D",CELL("tipo",$E110),$E110),"-")</f>
        <v>#NAME?</v>
      </c>
      <c r="R110" s="27">
        <f>IF($D110&gt;0,VLOOKUP($D110,Iscrizioni!$A$2:$M$2502,13,FALSE),"-")</f>
        <v>1000</v>
      </c>
      <c r="S110" s="112" t="e">
        <f t="shared" ca="1" si="7"/>
        <v>#NAME?</v>
      </c>
      <c r="T110" s="112" t="e">
        <f ca="1">IF($D110&gt;0,SUMIFS($S$3:$S110,$X$3:$X110,1,$J$3:$J110,$J110),"-")</f>
        <v>#NAME?</v>
      </c>
      <c r="U110" s="112" t="e">
        <f t="shared" ca="1" si="8"/>
        <v>#NAME?</v>
      </c>
      <c r="V110" s="112" t="e">
        <f t="shared" ca="1" si="11"/>
        <v>#NAME?</v>
      </c>
      <c r="W110" s="27">
        <f>IF(LEN($C110)=0,IF($D110&gt;0,COUNTIFS($A$3:$A110,$A110),"-"),"Escluso")</f>
        <v>2</v>
      </c>
      <c r="X110" s="2">
        <f>IF(LEN($C110)=0,IF($D110&gt;0,COUNTIFS($J$3:$J110,$J110,$C$3:$C110,""),"-"),"Escluso")</f>
        <v>2</v>
      </c>
      <c r="Y110" s="127" t="e">
        <f t="shared" ca="1" si="9"/>
        <v>#NAME?</v>
      </c>
      <c r="Z110" s="2">
        <f>IF($D110&gt;0,COUNTIFS($O$3:$O110,$O110,$L$3:$L110,$L110,$I$3:$I110,$I110),"-")</f>
        <v>4</v>
      </c>
      <c r="AA110" s="27">
        <f>IF($D110&gt;0,IF(OR($Z110 &gt;1,$L110&lt;&gt;"Adulti"),0,VLOOKUP($P110,Regione!$B$2:$C$22,2,FALSE)),"-")</f>
        <v>0</v>
      </c>
      <c r="AB110" s="27">
        <f>IF($D110&gt;0,IF(COUNTIFS($O$3:$O110,$O110,$L$3:$L110,$L110,$I$3:$I110,$I110) &gt;1,0,SUMIFS($Y$3:$Y$2503,$L$3:$L$2503,$L110,$O$3:$O$2503,$O110,$I$3:$I$2503,$I110)),"-")</f>
        <v>0</v>
      </c>
      <c r="AC110" s="27">
        <f t="shared" si="10"/>
        <v>0</v>
      </c>
    </row>
    <row r="111" spans="1:29" s="57" customFormat="1" ht="15" customHeight="1">
      <c r="A111" s="13" t="s">
        <v>171</v>
      </c>
      <c r="B111" s="107" t="str">
        <f>IF(COUNTA($A111)&gt;0,VLOOKUP($A111,Corsa!$A$1:$F$43,2,FALSE),"-")</f>
        <v>Corsa A03</v>
      </c>
      <c r="C111" s="11"/>
      <c r="D111" s="13">
        <v>44</v>
      </c>
      <c r="E111" s="111"/>
      <c r="F111" s="46" t="str">
        <f>IF(COUNTA($A111)&gt;0,VLOOKUP($A111,Corsa!$A$1:$F$43,3,FALSE),"-")</f>
        <v>M-Ragazzi B</v>
      </c>
      <c r="G111" s="28" t="str">
        <f>IF($D111&gt;0,VLOOKUP($D111,Iscrizioni!$A$2:$M$2502,9,FALSE),"-")</f>
        <v>CALAMINI LEONARDO</v>
      </c>
      <c r="H111" s="28">
        <f>IF($D111&gt;0,VLOOKUP($D111,Iscrizioni!$A$2:$M$2502,4,FALSE),"-")</f>
        <v>2004</v>
      </c>
      <c r="I111" s="27" t="str">
        <f>IF($D111&gt;0,VLOOKUP($D111,Iscrizioni!$A$2:$M$2502,5,FALSE),"-")</f>
        <v>M</v>
      </c>
      <c r="J111" s="27" t="str">
        <f>IF($D111&gt;0,VLOOKUP($D111,Iscrizioni!$A$2:$M$2502,10,FALSE),"-")</f>
        <v>M-Ragazzi B</v>
      </c>
      <c r="K111" s="27" t="str">
        <f t="shared" si="6"/>
        <v>ok</v>
      </c>
      <c r="L111" s="46" t="str">
        <f>IF($D111&gt;0,VLOOKUP($D111,Iscrizioni!$A$2:$M$2502,11,FALSE),"-")</f>
        <v>Giovanile</v>
      </c>
      <c r="M111" s="27">
        <f>IF($D111&gt;0,VLOOKUP($D111,Iscrizioni!$A$2:$N$2502,12,FALSE),"-")</f>
        <v>12</v>
      </c>
      <c r="N111" s="46" t="str">
        <f>IF($D111&gt;0,VLOOKUP($D111,Iscrizioni!$A$2:$M$2502,6,FALSE),"-")</f>
        <v>L021869</v>
      </c>
      <c r="O111" s="107" t="str">
        <f>IF($D111&gt;0,VLOOKUP($D111,Iscrizioni!$A$2:$M$2502,7,FALSE),"-")</f>
        <v>A.S.D. ATLETICA CALENZANO</v>
      </c>
      <c r="P111" s="46" t="str">
        <f>IF($D111&gt;0,VLOOKUP(LEFT($N111,1),Regione!$A$2:$C$21,2,FALSE),"-")</f>
        <v xml:space="preserve">TOSCANA </v>
      </c>
      <c r="Q111" s="112" t="e">
        <f ca="1">IF($D111&gt;0,NormalizzaTempo("D",CELL("tipo",$E111),$E111),"-")</f>
        <v>#NAME?</v>
      </c>
      <c r="R111" s="27">
        <f>IF($D111&gt;0,VLOOKUP($D111,Iscrizioni!$A$2:$M$2502,13,FALSE),"-")</f>
        <v>1000</v>
      </c>
      <c r="S111" s="112" t="e">
        <f t="shared" ca="1" si="7"/>
        <v>#NAME?</v>
      </c>
      <c r="T111" s="112" t="e">
        <f ca="1">IF($D111&gt;0,SUMIFS($S$3:$S111,$X$3:$X111,1,$J$3:$J111,$J111),"-")</f>
        <v>#NAME?</v>
      </c>
      <c r="U111" s="112" t="e">
        <f t="shared" ca="1" si="8"/>
        <v>#NAME?</v>
      </c>
      <c r="V111" s="112" t="e">
        <f t="shared" ca="1" si="11"/>
        <v>#NAME?</v>
      </c>
      <c r="W111" s="27">
        <f>IF(LEN($C111)=0,IF($D111&gt;0,COUNTIFS($A$3:$A111,$A111),"-"),"Escluso")</f>
        <v>3</v>
      </c>
      <c r="X111" s="2">
        <f>IF(LEN($C111)=0,IF($D111&gt;0,COUNTIFS($J$3:$J111,$J111,$C$3:$C111,""),"-"),"Escluso")</f>
        <v>3</v>
      </c>
      <c r="Y111" s="127" t="e">
        <f ca="1">IF(LEN($C111)=0,IF(AND($D111&gt;0,$V111="ok"),IF($X111&gt;20,1,21 -$X111),"-"),0)</f>
        <v>#NAME?</v>
      </c>
      <c r="Z111" s="2">
        <f>IF($D111&gt;0,COUNTIFS($O$3:$O111,$O111,$L$3:$L111,$L111,$I$3:$I111,$I111),"-")</f>
        <v>12</v>
      </c>
      <c r="AA111" s="27">
        <f>IF($D111&gt;0,IF(OR($Z111 &gt;1,$L111&lt;&gt;"Adulti"),0,VLOOKUP($P111,Regione!$B$2:$C$22,2,FALSE)),"-")</f>
        <v>0</v>
      </c>
      <c r="AB111" s="27">
        <f>IF($D111&gt;0,IF(COUNTIFS($O$3:$O111,$O111,$L$3:$L111,$L111,$I$3:$I111,$I111) &gt;1,0,SUMIFS($Y$3:$Y$2503,$L$3:$L$2503,$L111,$O$3:$O$2503,$O111,$I$3:$I$2503,$I111)),"-")</f>
        <v>0</v>
      </c>
      <c r="AC111" s="27">
        <f t="shared" si="10"/>
        <v>0</v>
      </c>
    </row>
    <row r="112" spans="1:29" s="57" customFormat="1" ht="15" customHeight="1">
      <c r="A112" s="13" t="s">
        <v>171</v>
      </c>
      <c r="B112" s="107" t="str">
        <f>IF(COUNTA($A112)&gt;0,VLOOKUP($A112,Corsa!$A$1:$F$43,2,FALSE),"-")</f>
        <v>Corsa A03</v>
      </c>
      <c r="C112" s="11"/>
      <c r="D112" s="13">
        <v>518</v>
      </c>
      <c r="E112" s="111"/>
      <c r="F112" s="46" t="str">
        <f>IF(COUNTA($A112)&gt;0,VLOOKUP($A112,Corsa!$A$1:$F$43,3,FALSE),"-")</f>
        <v>M-Ragazzi B</v>
      </c>
      <c r="G112" s="28" t="str">
        <f>IF($D112&gt;0,VLOOKUP($D112,Iscrizioni!$A$2:$M$2502,9,FALSE),"-")</f>
        <v>MARTELLI EDOARDO</v>
      </c>
      <c r="H112" s="28">
        <f>IF($D112&gt;0,VLOOKUP($D112,Iscrizioni!$A$2:$M$2502,4,FALSE),"-")</f>
        <v>2004</v>
      </c>
      <c r="I112" s="27" t="str">
        <f>IF($D112&gt;0,VLOOKUP($D112,Iscrizioni!$A$2:$M$2502,5,FALSE),"-")</f>
        <v>M</v>
      </c>
      <c r="J112" s="27" t="str">
        <f>IF($D112&gt;0,VLOOKUP($D112,Iscrizioni!$A$2:$M$2502,10,FALSE),"-")</f>
        <v>M-Ragazzi B</v>
      </c>
      <c r="K112" s="27" t="str">
        <f t="shared" si="6"/>
        <v>ok</v>
      </c>
      <c r="L112" s="46" t="str">
        <f>IF($D112&gt;0,VLOOKUP($D112,Iscrizioni!$A$2:$M$2502,11,FALSE),"-")</f>
        <v>Giovanile</v>
      </c>
      <c r="M112" s="27">
        <f>IF($D112&gt;0,VLOOKUP($D112,Iscrizioni!$A$2:$N$2502,12,FALSE),"-")</f>
        <v>12</v>
      </c>
      <c r="N112" s="46" t="str">
        <f>IF($D112&gt;0,VLOOKUP($D112,Iscrizioni!$A$2:$M$2502,6,FALSE),"-")</f>
        <v>A130567</v>
      </c>
      <c r="O112" s="107" t="str">
        <f>IF($D112&gt;0,VLOOKUP($D112,Iscrizioni!$A$2:$M$2502,7,FALSE),"-")</f>
        <v>CLUB GIO 22 RIVERA</v>
      </c>
      <c r="P112" s="46" t="str">
        <f>IF($D112&gt;0,VLOOKUP(LEFT($N112,1),Regione!$A$2:$C$21,2,FALSE),"-")</f>
        <v xml:space="preserve">PIEMONTE </v>
      </c>
      <c r="Q112" s="112" t="e">
        <f ca="1">IF($D112&gt;0,NormalizzaTempo("D",CELL("tipo",$E112),$E112),"-")</f>
        <v>#NAME?</v>
      </c>
      <c r="R112" s="27">
        <f>IF($D112&gt;0,VLOOKUP($D112,Iscrizioni!$A$2:$M$2502,13,FALSE),"-")</f>
        <v>1000</v>
      </c>
      <c r="S112" s="112" t="e">
        <f t="shared" ca="1" si="7"/>
        <v>#NAME?</v>
      </c>
      <c r="T112" s="112" t="e">
        <f ca="1">IF($D112&gt;0,SUMIFS($S$3:$S112,$X$3:$X112,1,$J$3:$J112,$J112),"-")</f>
        <v>#NAME?</v>
      </c>
      <c r="U112" s="112" t="e">
        <f t="shared" ca="1" si="8"/>
        <v>#NAME?</v>
      </c>
      <c r="V112" s="112" t="e">
        <f t="shared" ca="1" si="11"/>
        <v>#NAME?</v>
      </c>
      <c r="W112" s="27">
        <f>IF(LEN($C112)=0,IF($D112&gt;0,COUNTIFS($A$3:$A112,$A112),"-"),"Escluso")</f>
        <v>4</v>
      </c>
      <c r="X112" s="2">
        <f>IF(LEN($C112)=0,IF($D112&gt;0,COUNTIFS($J$3:$J112,$J112,$C$3:$C112,""),"-"),"Escluso")</f>
        <v>4</v>
      </c>
      <c r="Y112" s="127" t="e">
        <f t="shared" ref="Y112:Y175" ca="1" si="12">IF(LEN($C112)=0,IF(AND($D112&gt;0,$V112="ok"),IF($X112&gt;20,1,21 -$X112),"-"),0)</f>
        <v>#NAME?</v>
      </c>
      <c r="Z112" s="2">
        <f>IF($D112&gt;0,COUNTIFS($O$3:$O112,$O112,$L$3:$L112,$L112,$I$3:$I112,$I112),"-")</f>
        <v>2</v>
      </c>
      <c r="AA112" s="27">
        <f>IF($D112&gt;0,IF(OR($Z112 &gt;1,$L112&lt;&gt;"Adulti"),0,VLOOKUP($P112,Regione!$B$2:$C$22,2,FALSE)),"-")</f>
        <v>0</v>
      </c>
      <c r="AB112" s="27">
        <f>IF($D112&gt;0,IF(COUNTIFS($O$3:$O112,$O112,$L$3:$L112,$L112,$I$3:$I112,$I112) &gt;1,0,SUMIFS($Y$3:$Y$2503,$L$3:$L$2503,$L112,$O$3:$O$2503,$O112,$I$3:$I$2503,$I112)),"-")</f>
        <v>0</v>
      </c>
      <c r="AC112" s="27">
        <f t="shared" si="10"/>
        <v>0</v>
      </c>
    </row>
    <row r="113" spans="1:29" s="57" customFormat="1" ht="15" customHeight="1">
      <c r="A113" s="13" t="s">
        <v>171</v>
      </c>
      <c r="B113" s="107" t="str">
        <f>IF(COUNTA($A113)&gt;0,VLOOKUP($A113,Corsa!$A$1:$F$43,2,FALSE),"-")</f>
        <v>Corsa A03</v>
      </c>
      <c r="C113" s="11"/>
      <c r="D113" s="13">
        <v>194</v>
      </c>
      <c r="E113" s="111"/>
      <c r="F113" s="46" t="str">
        <f>IF(COUNTA($A113)&gt;0,VLOOKUP($A113,Corsa!$A$1:$F$43,3,FALSE),"-")</f>
        <v>M-Ragazzi B</v>
      </c>
      <c r="G113" s="28" t="str">
        <f>IF($D113&gt;0,VLOOKUP($D113,Iscrizioni!$A$2:$M$2502,9,FALSE),"-")</f>
        <v>GUIDONE SIMONE</v>
      </c>
      <c r="H113" s="28">
        <f>IF($D113&gt;0,VLOOKUP($D113,Iscrizioni!$A$2:$M$2502,4,FALSE),"-")</f>
        <v>2004</v>
      </c>
      <c r="I113" s="27" t="str">
        <f>IF($D113&gt;0,VLOOKUP($D113,Iscrizioni!$A$2:$M$2502,5,FALSE),"-")</f>
        <v>M</v>
      </c>
      <c r="J113" s="27" t="str">
        <f>IF($D113&gt;0,VLOOKUP($D113,Iscrizioni!$A$2:$M$2502,10,FALSE),"-")</f>
        <v>M-Ragazzi B</v>
      </c>
      <c r="K113" s="27" t="str">
        <f t="shared" si="6"/>
        <v>ok</v>
      </c>
      <c r="L113" s="46" t="str">
        <f>IF($D113&gt;0,VLOOKUP($D113,Iscrizioni!$A$2:$M$2502,11,FALSE),"-")</f>
        <v>Giovanile</v>
      </c>
      <c r="M113" s="27">
        <f>IF($D113&gt;0,VLOOKUP($D113,Iscrizioni!$A$2:$N$2502,12,FALSE),"-")</f>
        <v>12</v>
      </c>
      <c r="N113" s="46" t="str">
        <f>IF($D113&gt;0,VLOOKUP($D113,Iscrizioni!$A$2:$M$2502,6,FALSE),"-")</f>
        <v>A130646</v>
      </c>
      <c r="O113" s="107" t="str">
        <f>IF($D113&gt;0,VLOOKUP($D113,Iscrizioni!$A$2:$M$2502,7,FALSE),"-")</f>
        <v>A.S.D. DORATLETICA</v>
      </c>
      <c r="P113" s="46" t="str">
        <f>IF($D113&gt;0,VLOOKUP(LEFT($N113,1),Regione!$A$2:$C$21,2,FALSE),"-")</f>
        <v xml:space="preserve">PIEMONTE </v>
      </c>
      <c r="Q113" s="112" t="e">
        <f ca="1">IF($D113&gt;0,NormalizzaTempo("D",CELL("tipo",$E113),$E113),"-")</f>
        <v>#NAME?</v>
      </c>
      <c r="R113" s="27">
        <f>IF($D113&gt;0,VLOOKUP($D113,Iscrizioni!$A$2:$M$2502,13,FALSE),"-")</f>
        <v>1000</v>
      </c>
      <c r="S113" s="112" t="e">
        <f t="shared" ca="1" si="7"/>
        <v>#NAME?</v>
      </c>
      <c r="T113" s="112" t="e">
        <f ca="1">IF($D113&gt;0,SUMIFS($S$3:$S113,$X$3:$X113,1,$J$3:$J113,$J113),"-")</f>
        <v>#NAME?</v>
      </c>
      <c r="U113" s="112" t="e">
        <f t="shared" ca="1" si="8"/>
        <v>#NAME?</v>
      </c>
      <c r="V113" s="112" t="e">
        <f t="shared" ca="1" si="11"/>
        <v>#NAME?</v>
      </c>
      <c r="W113" s="27">
        <f>IF(LEN($C113)=0,IF($D113&gt;0,COUNTIFS($A$3:$A113,$A113),"-"),"Escluso")</f>
        <v>5</v>
      </c>
      <c r="X113" s="2">
        <f>IF(LEN($C113)=0,IF($D113&gt;0,COUNTIFS($J$3:$J113,$J113,$C$3:$C113,""),"-"),"Escluso")</f>
        <v>5</v>
      </c>
      <c r="Y113" s="127" t="e">
        <f t="shared" ca="1" si="12"/>
        <v>#NAME?</v>
      </c>
      <c r="Z113" s="2">
        <f>IF($D113&gt;0,COUNTIFS($O$3:$O113,$O113,$L$3:$L113,$L113,$I$3:$I113,$I113),"-")</f>
        <v>6</v>
      </c>
      <c r="AA113" s="27">
        <f>IF($D113&gt;0,IF(OR($Z113 &gt;1,$L113&lt;&gt;"Adulti"),0,VLOOKUP($P113,Regione!$B$2:$C$22,2,FALSE)),"-")</f>
        <v>0</v>
      </c>
      <c r="AB113" s="27">
        <f>IF($D113&gt;0,IF(COUNTIFS($O$3:$O113,$O113,$L$3:$L113,$L113,$I$3:$I113,$I113) &gt;1,0,SUMIFS($Y$3:$Y$2503,$L$3:$L$2503,$L113,$O$3:$O$2503,$O113,$I$3:$I$2503,$I113)),"-")</f>
        <v>0</v>
      </c>
      <c r="AC113" s="27">
        <f t="shared" si="10"/>
        <v>0</v>
      </c>
    </row>
    <row r="114" spans="1:29" s="57" customFormat="1" ht="15" customHeight="1">
      <c r="A114" s="13" t="s">
        <v>171</v>
      </c>
      <c r="B114" s="107" t="str">
        <f>IF(COUNTA($A114)&gt;0,VLOOKUP($A114,Corsa!$A$1:$F$43,2,FALSE),"-")</f>
        <v>Corsa A03</v>
      </c>
      <c r="C114" s="11"/>
      <c r="D114" s="13">
        <v>538</v>
      </c>
      <c r="E114" s="111"/>
      <c r="F114" s="46" t="str">
        <f>IF(COUNTA($A114)&gt;0,VLOOKUP($A114,Corsa!$A$1:$F$43,3,FALSE),"-")</f>
        <v>M-Ragazzi B</v>
      </c>
      <c r="G114" s="28" t="str">
        <f>IF($D114&gt;0,VLOOKUP($D114,Iscrizioni!$A$2:$M$2502,9,FALSE),"-")</f>
        <v>LEMHAMDI LALAOUI NASSIM</v>
      </c>
      <c r="H114" s="28">
        <f>IF($D114&gt;0,VLOOKUP($D114,Iscrizioni!$A$2:$M$2502,4,FALSE),"-")</f>
        <v>2004</v>
      </c>
      <c r="I114" s="27" t="str">
        <f>IF($D114&gt;0,VLOOKUP($D114,Iscrizioni!$A$2:$M$2502,5,FALSE),"-")</f>
        <v>M</v>
      </c>
      <c r="J114" s="27" t="str">
        <f>IF($D114&gt;0,VLOOKUP($D114,Iscrizioni!$A$2:$M$2502,10,FALSE),"-")</f>
        <v>M-Ragazzi B</v>
      </c>
      <c r="K114" s="27" t="str">
        <f t="shared" si="6"/>
        <v>ok</v>
      </c>
      <c r="L114" s="46" t="str">
        <f>IF($D114&gt;0,VLOOKUP($D114,Iscrizioni!$A$2:$M$2502,11,FALSE),"-")</f>
        <v>Giovanile</v>
      </c>
      <c r="M114" s="27">
        <f>IF($D114&gt;0,VLOOKUP($D114,Iscrizioni!$A$2:$N$2502,12,FALSE),"-")</f>
        <v>12</v>
      </c>
      <c r="N114" s="46" t="str">
        <f>IF($D114&gt;0,VLOOKUP($D114,Iscrizioni!$A$2:$M$2502,6,FALSE),"-")</f>
        <v>H041255</v>
      </c>
      <c r="O114" s="107" t="str">
        <f>IF($D114&gt;0,VLOOKUP($D114,Iscrizioni!$A$2:$M$2502,7,FALSE),"-")</f>
        <v>DELTA ATLETICA SASSUOLO A.S.D.</v>
      </c>
      <c r="P114" s="46" t="str">
        <f>IF($D114&gt;0,VLOOKUP(LEFT($N114,1),Regione!$A$2:$C$21,2,FALSE),"-")</f>
        <v xml:space="preserve">EMILIA ROMAGNA </v>
      </c>
      <c r="Q114" s="112" t="e">
        <f ca="1">IF($D114&gt;0,NormalizzaTempo("D",CELL("tipo",$E114),$E114),"-")</f>
        <v>#NAME?</v>
      </c>
      <c r="R114" s="27">
        <f>IF($D114&gt;0,VLOOKUP($D114,Iscrizioni!$A$2:$M$2502,13,FALSE),"-")</f>
        <v>1000</v>
      </c>
      <c r="S114" s="112" t="e">
        <f t="shared" ca="1" si="7"/>
        <v>#NAME?</v>
      </c>
      <c r="T114" s="112" t="e">
        <f ca="1">IF($D114&gt;0,SUMIFS($S$3:$S114,$X$3:$X114,1,$J$3:$J114,$J114),"-")</f>
        <v>#NAME?</v>
      </c>
      <c r="U114" s="112" t="e">
        <f t="shared" ca="1" si="8"/>
        <v>#NAME?</v>
      </c>
      <c r="V114" s="112" t="e">
        <f t="shared" ca="1" si="11"/>
        <v>#NAME?</v>
      </c>
      <c r="W114" s="27">
        <f>IF(LEN($C114)=0,IF($D114&gt;0,COUNTIFS($A$3:$A114,$A114),"-"),"Escluso")</f>
        <v>6</v>
      </c>
      <c r="X114" s="2">
        <f>IF(LEN($C114)=0,IF($D114&gt;0,COUNTIFS($J$3:$J114,$J114,$C$3:$C114,""),"-"),"Escluso")</f>
        <v>6</v>
      </c>
      <c r="Y114" s="127" t="e">
        <f t="shared" ca="1" si="12"/>
        <v>#NAME?</v>
      </c>
      <c r="Z114" s="2">
        <f>IF($D114&gt;0,COUNTIFS($O$3:$O114,$O114,$L$3:$L114,$L114,$I$3:$I114,$I114),"-")</f>
        <v>2</v>
      </c>
      <c r="AA114" s="27">
        <f>IF($D114&gt;0,IF(OR($Z114 &gt;1,$L114&lt;&gt;"Adulti"),0,VLOOKUP($P114,Regione!$B$2:$C$22,2,FALSE)),"-")</f>
        <v>0</v>
      </c>
      <c r="AB114" s="27">
        <f>IF($D114&gt;0,IF(COUNTIFS($O$3:$O114,$O114,$L$3:$L114,$L114,$I$3:$I114,$I114) &gt;1,0,SUMIFS($Y$3:$Y$2503,$L$3:$L$2503,$L114,$O$3:$O$2503,$O114,$I$3:$I$2503,$I114)),"-")</f>
        <v>0</v>
      </c>
      <c r="AC114" s="27">
        <f t="shared" si="10"/>
        <v>0</v>
      </c>
    </row>
    <row r="115" spans="1:29" s="57" customFormat="1" ht="15" customHeight="1">
      <c r="A115" s="13" t="s">
        <v>171</v>
      </c>
      <c r="B115" s="107" t="str">
        <f>IF(COUNTA($A115)&gt;0,VLOOKUP($A115,Corsa!$A$1:$F$43,2,FALSE),"-")</f>
        <v>Corsa A03</v>
      </c>
      <c r="C115" s="11"/>
      <c r="D115" s="13">
        <v>827</v>
      </c>
      <c r="E115" s="111"/>
      <c r="F115" s="46" t="str">
        <f>IF(COUNTA($A115)&gt;0,VLOOKUP($A115,Corsa!$A$1:$F$43,3,FALSE),"-")</f>
        <v>M-Ragazzi B</v>
      </c>
      <c r="G115" s="28" t="str">
        <f>IF($D115&gt;0,VLOOKUP($D115,Iscrizioni!$A$2:$M$2502,9,FALSE),"-")</f>
        <v>CANEPARI CRISTOFER</v>
      </c>
      <c r="H115" s="28">
        <f>IF($D115&gt;0,VLOOKUP($D115,Iscrizioni!$A$2:$M$2502,4,FALSE),"-")</f>
        <v>2004</v>
      </c>
      <c r="I115" s="27" t="str">
        <f>IF($D115&gt;0,VLOOKUP($D115,Iscrizioni!$A$2:$M$2502,5,FALSE),"-")</f>
        <v>M</v>
      </c>
      <c r="J115" s="27" t="str">
        <f>IF($D115&gt;0,VLOOKUP($D115,Iscrizioni!$A$2:$M$2502,10,FALSE),"-")</f>
        <v>M-Ragazzi B</v>
      </c>
      <c r="K115" s="27" t="str">
        <f t="shared" si="6"/>
        <v>ok</v>
      </c>
      <c r="L115" s="46" t="str">
        <f>IF($D115&gt;0,VLOOKUP($D115,Iscrizioni!$A$2:$M$2502,11,FALSE),"-")</f>
        <v>Giovanile</v>
      </c>
      <c r="M115" s="27">
        <f>IF($D115&gt;0,VLOOKUP($D115,Iscrizioni!$A$2:$N$2502,12,FALSE),"-")</f>
        <v>12</v>
      </c>
      <c r="N115" s="46" t="str">
        <f>IF($D115&gt;0,VLOOKUP($D115,Iscrizioni!$A$2:$M$2502,6,FALSE),"-")</f>
        <v>H080274</v>
      </c>
      <c r="O115" s="107" t="str">
        <f>IF($D115&gt;0,VLOOKUP($D115,Iscrizioni!$A$2:$M$2502,7,FALSE),"-")</f>
        <v>POL. SCANDIANESE</v>
      </c>
      <c r="P115" s="46" t="str">
        <f>IF($D115&gt;0,VLOOKUP(LEFT($N115,1),Regione!$A$2:$C$21,2,FALSE),"-")</f>
        <v xml:space="preserve">EMILIA ROMAGNA </v>
      </c>
      <c r="Q115" s="112" t="e">
        <f ca="1">IF($D115&gt;0,NormalizzaTempo("D",CELL("tipo",$E115),$E115),"-")</f>
        <v>#NAME?</v>
      </c>
      <c r="R115" s="27">
        <f>IF($D115&gt;0,VLOOKUP($D115,Iscrizioni!$A$2:$M$2502,13,FALSE),"-")</f>
        <v>1000</v>
      </c>
      <c r="S115" s="112" t="e">
        <f t="shared" ca="1" si="7"/>
        <v>#NAME?</v>
      </c>
      <c r="T115" s="112" t="e">
        <f ca="1">IF($D115&gt;0,SUMIFS($S$3:$S115,$X$3:$X115,1,$J$3:$J115,$J115),"-")</f>
        <v>#NAME?</v>
      </c>
      <c r="U115" s="112" t="e">
        <f t="shared" ca="1" si="8"/>
        <v>#NAME?</v>
      </c>
      <c r="V115" s="112" t="e">
        <f t="shared" ca="1" si="11"/>
        <v>#NAME?</v>
      </c>
      <c r="W115" s="27">
        <f>IF(LEN($C115)=0,IF($D115&gt;0,COUNTIFS($A$3:$A115,$A115),"-"),"Escluso")</f>
        <v>7</v>
      </c>
      <c r="X115" s="2">
        <f>IF(LEN($C115)=0,IF($D115&gt;0,COUNTIFS($J$3:$J115,$J115,$C$3:$C115,""),"-"),"Escluso")</f>
        <v>7</v>
      </c>
      <c r="Y115" s="127" t="e">
        <f t="shared" ca="1" si="12"/>
        <v>#NAME?</v>
      </c>
      <c r="Z115" s="2">
        <f>IF($D115&gt;0,COUNTIFS($O$3:$O115,$O115,$L$3:$L115,$L115,$I$3:$I115,$I115),"-")</f>
        <v>8</v>
      </c>
      <c r="AA115" s="27">
        <f>IF($D115&gt;0,IF(OR($Z115 &gt;1,$L115&lt;&gt;"Adulti"),0,VLOOKUP($P115,Regione!$B$2:$C$22,2,FALSE)),"-")</f>
        <v>0</v>
      </c>
      <c r="AB115" s="27">
        <f>IF($D115&gt;0,IF(COUNTIFS($O$3:$O115,$O115,$L$3:$L115,$L115,$I$3:$I115,$I115) &gt;1,0,SUMIFS($Y$3:$Y$2503,$L$3:$L$2503,$L115,$O$3:$O$2503,$O115,$I$3:$I$2503,$I115)),"-")</f>
        <v>0</v>
      </c>
      <c r="AC115" s="27">
        <f t="shared" si="10"/>
        <v>0</v>
      </c>
    </row>
    <row r="116" spans="1:29" s="57" customFormat="1" ht="15" customHeight="1">
      <c r="A116" s="13" t="s">
        <v>171</v>
      </c>
      <c r="B116" s="107" t="str">
        <f>IF(COUNTA($A116)&gt;0,VLOOKUP($A116,Corsa!$A$1:$F$43,2,FALSE),"-")</f>
        <v>Corsa A03</v>
      </c>
      <c r="C116" s="11"/>
      <c r="D116" s="13">
        <v>769</v>
      </c>
      <c r="E116" s="111"/>
      <c r="F116" s="46" t="str">
        <f>IF(COUNTA($A116)&gt;0,VLOOKUP($A116,Corsa!$A$1:$F$43,3,FALSE),"-")</f>
        <v>M-Ragazzi B</v>
      </c>
      <c r="G116" s="28" t="str">
        <f>IF($D116&gt;0,VLOOKUP($D116,Iscrizioni!$A$2:$M$2502,9,FALSE),"-")</f>
        <v>SURIANI SAMUELE</v>
      </c>
      <c r="H116" s="28">
        <f>IF($D116&gt;0,VLOOKUP($D116,Iscrizioni!$A$2:$M$2502,4,FALSE),"-")</f>
        <v>2004</v>
      </c>
      <c r="I116" s="27" t="str">
        <f>IF($D116&gt;0,VLOOKUP($D116,Iscrizioni!$A$2:$M$2502,5,FALSE),"-")</f>
        <v>M</v>
      </c>
      <c r="J116" s="27" t="str">
        <f>IF($D116&gt;0,VLOOKUP($D116,Iscrizioni!$A$2:$M$2502,10,FALSE),"-")</f>
        <v>M-Ragazzi B</v>
      </c>
      <c r="K116" s="27" t="str">
        <f t="shared" si="6"/>
        <v>ok</v>
      </c>
      <c r="L116" s="46" t="str">
        <f>IF($D116&gt;0,VLOOKUP($D116,Iscrizioni!$A$2:$M$2502,11,FALSE),"-")</f>
        <v>Giovanile</v>
      </c>
      <c r="M116" s="27">
        <f>IF($D116&gt;0,VLOOKUP($D116,Iscrizioni!$A$2:$N$2502,12,FALSE),"-")</f>
        <v>12</v>
      </c>
      <c r="N116" s="46" t="str">
        <f>IF($D116&gt;0,VLOOKUP($D116,Iscrizioni!$A$2:$M$2502,6,FALSE),"-")</f>
        <v>H010172</v>
      </c>
      <c r="O116" s="107" t="str">
        <f>IF($D116&gt;0,VLOOKUP($D116,Iscrizioni!$A$2:$M$2502,7,FALSE),"-")</f>
        <v>POL. ATLETICO BORGO PANIGALE A.S.D.</v>
      </c>
      <c r="P116" s="46" t="str">
        <f>IF($D116&gt;0,VLOOKUP(LEFT($N116,1),Regione!$A$2:$C$21,2,FALSE),"-")</f>
        <v xml:space="preserve">EMILIA ROMAGNA </v>
      </c>
      <c r="Q116" s="112" t="e">
        <f ca="1">IF($D116&gt;0,NormalizzaTempo("D",CELL("tipo",$E116),$E116),"-")</f>
        <v>#NAME?</v>
      </c>
      <c r="R116" s="27">
        <f>IF($D116&gt;0,VLOOKUP($D116,Iscrizioni!$A$2:$M$2502,13,FALSE),"-")</f>
        <v>1000</v>
      </c>
      <c r="S116" s="112" t="e">
        <f t="shared" ca="1" si="7"/>
        <v>#NAME?</v>
      </c>
      <c r="T116" s="112" t="e">
        <f ca="1">IF($D116&gt;0,SUMIFS($S$3:$S116,$X$3:$X116,1,$J$3:$J116,$J116),"-")</f>
        <v>#NAME?</v>
      </c>
      <c r="U116" s="112" t="e">
        <f t="shared" ca="1" si="8"/>
        <v>#NAME?</v>
      </c>
      <c r="V116" s="112" t="e">
        <f t="shared" ca="1" si="11"/>
        <v>#NAME?</v>
      </c>
      <c r="W116" s="27">
        <f>IF(LEN($C116)=0,IF($D116&gt;0,COUNTIFS($A$3:$A116,$A116),"-"),"Escluso")</f>
        <v>8</v>
      </c>
      <c r="X116" s="2">
        <f>IF(LEN($C116)=0,IF($D116&gt;0,COUNTIFS($J$3:$J116,$J116,$C$3:$C116,""),"-"),"Escluso")</f>
        <v>8</v>
      </c>
      <c r="Y116" s="127" t="e">
        <f t="shared" ca="1" si="12"/>
        <v>#NAME?</v>
      </c>
      <c r="Z116" s="2">
        <f>IF($D116&gt;0,COUNTIFS($O$3:$O116,$O116,$L$3:$L116,$L116,$I$3:$I116,$I116),"-")</f>
        <v>4</v>
      </c>
      <c r="AA116" s="27">
        <f>IF($D116&gt;0,IF(OR($Z116 &gt;1,$L116&lt;&gt;"Adulti"),0,VLOOKUP($P116,Regione!$B$2:$C$22,2,FALSE)),"-")</f>
        <v>0</v>
      </c>
      <c r="AB116" s="27">
        <f>IF($D116&gt;0,IF(COUNTIFS($O$3:$O116,$O116,$L$3:$L116,$L116,$I$3:$I116,$I116) &gt;1,0,SUMIFS($Y$3:$Y$2503,$L$3:$L$2503,$L116,$O$3:$O$2503,$O116,$I$3:$I$2503,$I116)),"-")</f>
        <v>0</v>
      </c>
      <c r="AC116" s="27">
        <f t="shared" si="10"/>
        <v>0</v>
      </c>
    </row>
    <row r="117" spans="1:29" s="57" customFormat="1" ht="15" customHeight="1">
      <c r="A117" s="13" t="s">
        <v>171</v>
      </c>
      <c r="B117" s="107" t="str">
        <f>IF(COUNTA($A117)&gt;0,VLOOKUP($A117,Corsa!$A$1:$F$43,2,FALSE),"-")</f>
        <v>Corsa A03</v>
      </c>
      <c r="C117" s="11"/>
      <c r="D117" s="13">
        <v>880</v>
      </c>
      <c r="E117" s="111"/>
      <c r="F117" s="46" t="str">
        <f>IF(COUNTA($A117)&gt;0,VLOOKUP($A117,Corsa!$A$1:$F$43,3,FALSE),"-")</f>
        <v>M-Ragazzi B</v>
      </c>
      <c r="G117" s="28" t="str">
        <f>IF($D117&gt;0,VLOOKUP($D117,Iscrizioni!$A$2:$M$2502,9,FALSE),"-")</f>
        <v>PANCALDI EMANUELE</v>
      </c>
      <c r="H117" s="28">
        <f>IF($D117&gt;0,VLOOKUP($D117,Iscrizioni!$A$2:$M$2502,4,FALSE),"-")</f>
        <v>2004</v>
      </c>
      <c r="I117" s="27" t="str">
        <f>IF($D117&gt;0,VLOOKUP($D117,Iscrizioni!$A$2:$M$2502,5,FALSE),"-")</f>
        <v>M</v>
      </c>
      <c r="J117" s="27" t="str">
        <f>IF($D117&gt;0,VLOOKUP($D117,Iscrizioni!$A$2:$M$2502,10,FALSE),"-")</f>
        <v>M-Ragazzi B</v>
      </c>
      <c r="K117" s="27" t="str">
        <f t="shared" si="6"/>
        <v>ok</v>
      </c>
      <c r="L117" s="46" t="str">
        <f>IF($D117&gt;0,VLOOKUP($D117,Iscrizioni!$A$2:$M$2502,11,FALSE),"-")</f>
        <v>Giovanile</v>
      </c>
      <c r="M117" s="27">
        <f>IF($D117&gt;0,VLOOKUP($D117,Iscrizioni!$A$2:$N$2502,12,FALSE),"-")</f>
        <v>12</v>
      </c>
      <c r="N117" s="46" t="str">
        <f>IF($D117&gt;0,VLOOKUP($D117,Iscrizioni!$A$2:$M$2502,6,FALSE),"-")</f>
        <v>H010289</v>
      </c>
      <c r="O117" s="107" t="str">
        <f>IF($D117&gt;0,VLOOKUP($D117,Iscrizioni!$A$2:$M$2502,7,FALSE),"-")</f>
        <v>POLISPORTIVA PROGRESSO A.S.D.</v>
      </c>
      <c r="P117" s="46" t="str">
        <f>IF($D117&gt;0,VLOOKUP(LEFT($N117,1),Regione!$A$2:$C$21,2,FALSE),"-")</f>
        <v xml:space="preserve">EMILIA ROMAGNA </v>
      </c>
      <c r="Q117" s="112" t="e">
        <f ca="1">IF($D117&gt;0,NormalizzaTempo("D",CELL("tipo",$E117),$E117),"-")</f>
        <v>#NAME?</v>
      </c>
      <c r="R117" s="27">
        <f>IF($D117&gt;0,VLOOKUP($D117,Iscrizioni!$A$2:$M$2502,13,FALSE),"-")</f>
        <v>1000</v>
      </c>
      <c r="S117" s="112" t="e">
        <f t="shared" ca="1" si="7"/>
        <v>#NAME?</v>
      </c>
      <c r="T117" s="112" t="e">
        <f ca="1">IF($D117&gt;0,SUMIFS($S$3:$S117,$X$3:$X117,1,$J$3:$J117,$J117),"-")</f>
        <v>#NAME?</v>
      </c>
      <c r="U117" s="112" t="e">
        <f t="shared" ca="1" si="8"/>
        <v>#NAME?</v>
      </c>
      <c r="V117" s="112" t="e">
        <f t="shared" ca="1" si="11"/>
        <v>#NAME?</v>
      </c>
      <c r="W117" s="27">
        <f>IF(LEN($C117)=0,IF($D117&gt;0,COUNTIFS($A$3:$A117,$A117),"-"),"Escluso")</f>
        <v>9</v>
      </c>
      <c r="X117" s="2">
        <f>IF(LEN($C117)=0,IF($D117&gt;0,COUNTIFS($J$3:$J117,$J117,$C$3:$C117,""),"-"),"Escluso")</f>
        <v>9</v>
      </c>
      <c r="Y117" s="127" t="e">
        <f t="shared" ca="1" si="12"/>
        <v>#NAME?</v>
      </c>
      <c r="Z117" s="2">
        <f>IF($D117&gt;0,COUNTIFS($O$3:$O117,$O117,$L$3:$L117,$L117,$I$3:$I117,$I117),"-")</f>
        <v>3</v>
      </c>
      <c r="AA117" s="27">
        <f>IF($D117&gt;0,IF(OR($Z117 &gt;1,$L117&lt;&gt;"Adulti"),0,VLOOKUP($P117,Regione!$B$2:$C$22,2,FALSE)),"-")</f>
        <v>0</v>
      </c>
      <c r="AB117" s="27">
        <f>IF($D117&gt;0,IF(COUNTIFS($O$3:$O117,$O117,$L$3:$L117,$L117,$I$3:$I117,$I117) &gt;1,0,SUMIFS($Y$3:$Y$2503,$L$3:$L$2503,$L117,$O$3:$O$2503,$O117,$I$3:$I$2503,$I117)),"-")</f>
        <v>0</v>
      </c>
      <c r="AC117" s="27">
        <f t="shared" si="10"/>
        <v>0</v>
      </c>
    </row>
    <row r="118" spans="1:29" s="57" customFormat="1" ht="15" customHeight="1">
      <c r="A118" s="13" t="s">
        <v>171</v>
      </c>
      <c r="B118" s="107" t="str">
        <f>IF(COUNTA($A118)&gt;0,VLOOKUP($A118,Corsa!$A$1:$F$43,2,FALSE),"-")</f>
        <v>Corsa A03</v>
      </c>
      <c r="C118" s="11"/>
      <c r="D118" s="13">
        <v>16</v>
      </c>
      <c r="E118" s="111"/>
      <c r="F118" s="46" t="str">
        <f>IF(COUNTA($A118)&gt;0,VLOOKUP($A118,Corsa!$A$1:$F$43,3,FALSE),"-")</f>
        <v>M-Ragazzi B</v>
      </c>
      <c r="G118" s="28" t="str">
        <f>IF($D118&gt;0,VLOOKUP($D118,Iscrizioni!$A$2:$M$2502,9,FALSE),"-")</f>
        <v>GHERARDI ALESSANDRO</v>
      </c>
      <c r="H118" s="28">
        <f>IF($D118&gt;0,VLOOKUP($D118,Iscrizioni!$A$2:$M$2502,4,FALSE),"-")</f>
        <v>2004</v>
      </c>
      <c r="I118" s="27" t="str">
        <f>IF($D118&gt;0,VLOOKUP($D118,Iscrizioni!$A$2:$M$2502,5,FALSE),"-")</f>
        <v>M</v>
      </c>
      <c r="J118" s="27" t="str">
        <f>IF($D118&gt;0,VLOOKUP($D118,Iscrizioni!$A$2:$M$2502,10,FALSE),"-")</f>
        <v>M-Ragazzi B</v>
      </c>
      <c r="K118" s="27" t="str">
        <f t="shared" si="6"/>
        <v>ok</v>
      </c>
      <c r="L118" s="46" t="str">
        <f>IF($D118&gt;0,VLOOKUP($D118,Iscrizioni!$A$2:$M$2502,11,FALSE),"-")</f>
        <v>Giovanile</v>
      </c>
      <c r="M118" s="27">
        <f>IF($D118&gt;0,VLOOKUP($D118,Iscrizioni!$A$2:$N$2502,12,FALSE),"-")</f>
        <v>12</v>
      </c>
      <c r="N118" s="46" t="str">
        <f>IF($D118&gt;0,VLOOKUP($D118,Iscrizioni!$A$2:$M$2502,6,FALSE),"-")</f>
        <v>H011308</v>
      </c>
      <c r="O118" s="107" t="str">
        <f>IF($D118&gt;0,VLOOKUP($D118,Iscrizioni!$A$2:$M$2502,7,FALSE),"-")</f>
        <v>A.S.D. Atletica Blizzard</v>
      </c>
      <c r="P118" s="46" t="str">
        <f>IF($D118&gt;0,VLOOKUP(LEFT($N118,1),Regione!$A$2:$C$21,2,FALSE),"-")</f>
        <v xml:space="preserve">EMILIA ROMAGNA </v>
      </c>
      <c r="Q118" s="112" t="e">
        <f ca="1">IF($D118&gt;0,NormalizzaTempo("D",CELL("tipo",$E118),$E118),"-")</f>
        <v>#NAME?</v>
      </c>
      <c r="R118" s="27">
        <f>IF($D118&gt;0,VLOOKUP($D118,Iscrizioni!$A$2:$M$2502,13,FALSE),"-")</f>
        <v>1000</v>
      </c>
      <c r="S118" s="112" t="e">
        <f t="shared" ca="1" si="7"/>
        <v>#NAME?</v>
      </c>
      <c r="T118" s="112" t="e">
        <f ca="1">IF($D118&gt;0,SUMIFS($S$3:$S118,$X$3:$X118,1,$J$3:$J118,$J118),"-")</f>
        <v>#NAME?</v>
      </c>
      <c r="U118" s="112" t="e">
        <f t="shared" ca="1" si="8"/>
        <v>#NAME?</v>
      </c>
      <c r="V118" s="112" t="e">
        <f t="shared" ca="1" si="11"/>
        <v>#NAME?</v>
      </c>
      <c r="W118" s="27">
        <f>IF(LEN($C118)=0,IF($D118&gt;0,COUNTIFS($A$3:$A118,$A118),"-"),"Escluso")</f>
        <v>10</v>
      </c>
      <c r="X118" s="2">
        <f>IF(LEN($C118)=0,IF($D118&gt;0,COUNTIFS($J$3:$J118,$J118,$C$3:$C118,""),"-"),"Escluso")</f>
        <v>10</v>
      </c>
      <c r="Y118" s="127" t="e">
        <f t="shared" ca="1" si="12"/>
        <v>#NAME?</v>
      </c>
      <c r="Z118" s="2">
        <f>IF($D118&gt;0,COUNTIFS($O$3:$O118,$O118,$L$3:$L118,$L118,$I$3:$I118,$I118),"-")</f>
        <v>3</v>
      </c>
      <c r="AA118" s="27">
        <f>IF($D118&gt;0,IF(OR($Z118 &gt;1,$L118&lt;&gt;"Adulti"),0,VLOOKUP($P118,Regione!$B$2:$C$22,2,FALSE)),"-")</f>
        <v>0</v>
      </c>
      <c r="AB118" s="27">
        <f>IF($D118&gt;0,IF(COUNTIFS($O$3:$O118,$O118,$L$3:$L118,$L118,$I$3:$I118,$I118) &gt;1,0,SUMIFS($Y$3:$Y$2503,$L$3:$L$2503,$L118,$O$3:$O$2503,$O118,$I$3:$I$2503,$I118)),"-")</f>
        <v>0</v>
      </c>
      <c r="AC118" s="27">
        <f t="shared" si="10"/>
        <v>0</v>
      </c>
    </row>
    <row r="119" spans="1:29" s="57" customFormat="1" ht="15" customHeight="1">
      <c r="A119" s="13" t="s">
        <v>171</v>
      </c>
      <c r="B119" s="107" t="str">
        <f>IF(COUNTA($A119)&gt;0,VLOOKUP($A119,Corsa!$A$1:$F$43,2,FALSE),"-")</f>
        <v>Corsa A03</v>
      </c>
      <c r="C119" s="11"/>
      <c r="D119" s="13">
        <v>107</v>
      </c>
      <c r="E119" s="111"/>
      <c r="F119" s="46" t="str">
        <f>IF(COUNTA($A119)&gt;0,VLOOKUP($A119,Corsa!$A$1:$F$43,3,FALSE),"-")</f>
        <v>M-Ragazzi B</v>
      </c>
      <c r="G119" s="28" t="str">
        <f>IF($D119&gt;0,VLOOKUP($D119,Iscrizioni!$A$2:$M$2502,9,FALSE),"-")</f>
        <v>SCARLINI TOMMASO</v>
      </c>
      <c r="H119" s="28">
        <f>IF($D119&gt;0,VLOOKUP($D119,Iscrizioni!$A$2:$M$2502,4,FALSE),"-")</f>
        <v>2004</v>
      </c>
      <c r="I119" s="27" t="str">
        <f>IF($D119&gt;0,VLOOKUP($D119,Iscrizioni!$A$2:$M$2502,5,FALSE),"-")</f>
        <v>M</v>
      </c>
      <c r="J119" s="27" t="str">
        <f>IF($D119&gt;0,VLOOKUP($D119,Iscrizioni!$A$2:$M$2502,10,FALSE),"-")</f>
        <v>M-Ragazzi B</v>
      </c>
      <c r="K119" s="27" t="str">
        <f t="shared" si="6"/>
        <v>ok</v>
      </c>
      <c r="L119" s="46" t="str">
        <f>IF($D119&gt;0,VLOOKUP($D119,Iscrizioni!$A$2:$M$2502,11,FALSE),"-")</f>
        <v>Giovanile</v>
      </c>
      <c r="M119" s="27">
        <f>IF($D119&gt;0,VLOOKUP($D119,Iscrizioni!$A$2:$N$2502,12,FALSE),"-")</f>
        <v>12</v>
      </c>
      <c r="N119" s="46" t="str">
        <f>IF($D119&gt;0,VLOOKUP($D119,Iscrizioni!$A$2:$M$2502,6,FALSE),"-")</f>
        <v>L021869</v>
      </c>
      <c r="O119" s="107" t="str">
        <f>IF($D119&gt;0,VLOOKUP($D119,Iscrizioni!$A$2:$M$2502,7,FALSE),"-")</f>
        <v>A.S.D. ATLETICA CALENZANO</v>
      </c>
      <c r="P119" s="46" t="str">
        <f>IF($D119&gt;0,VLOOKUP(LEFT($N119,1),Regione!$A$2:$C$21,2,FALSE),"-")</f>
        <v xml:space="preserve">TOSCANA </v>
      </c>
      <c r="Q119" s="112" t="e">
        <f ca="1">IF($D119&gt;0,NormalizzaTempo("D",CELL("tipo",$E119),$E119),"-")</f>
        <v>#NAME?</v>
      </c>
      <c r="R119" s="27">
        <f>IF($D119&gt;0,VLOOKUP($D119,Iscrizioni!$A$2:$M$2502,13,FALSE),"-")</f>
        <v>1000</v>
      </c>
      <c r="S119" s="112" t="e">
        <f t="shared" ca="1" si="7"/>
        <v>#NAME?</v>
      </c>
      <c r="T119" s="112" t="e">
        <f ca="1">IF($D119&gt;0,SUMIFS($S$3:$S119,$X$3:$X119,1,$J$3:$J119,$J119),"-")</f>
        <v>#NAME?</v>
      </c>
      <c r="U119" s="112" t="e">
        <f t="shared" ca="1" si="8"/>
        <v>#NAME?</v>
      </c>
      <c r="V119" s="112" t="e">
        <f t="shared" ca="1" si="11"/>
        <v>#NAME?</v>
      </c>
      <c r="W119" s="27">
        <f>IF(LEN($C119)=0,IF($D119&gt;0,COUNTIFS($A$3:$A119,$A119),"-"),"Escluso")</f>
        <v>11</v>
      </c>
      <c r="X119" s="2">
        <f>IF(LEN($C119)=0,IF($D119&gt;0,COUNTIFS($J$3:$J119,$J119,$C$3:$C119,""),"-"),"Escluso")</f>
        <v>11</v>
      </c>
      <c r="Y119" s="127" t="e">
        <f t="shared" ca="1" si="12"/>
        <v>#NAME?</v>
      </c>
      <c r="Z119" s="2">
        <f>IF($D119&gt;0,COUNTIFS($O$3:$O119,$O119,$L$3:$L119,$L119,$I$3:$I119,$I119),"-")</f>
        <v>13</v>
      </c>
      <c r="AA119" s="27">
        <f>IF($D119&gt;0,IF(OR($Z119 &gt;1,$L119&lt;&gt;"Adulti"),0,VLOOKUP($P119,Regione!$B$2:$C$22,2,FALSE)),"-")</f>
        <v>0</v>
      </c>
      <c r="AB119" s="27">
        <f>IF($D119&gt;0,IF(COUNTIFS($O$3:$O119,$O119,$L$3:$L119,$L119,$I$3:$I119,$I119) &gt;1,0,SUMIFS($Y$3:$Y$2503,$L$3:$L$2503,$L119,$O$3:$O$2503,$O119,$I$3:$I$2503,$I119)),"-")</f>
        <v>0</v>
      </c>
      <c r="AC119" s="27">
        <f t="shared" si="10"/>
        <v>0</v>
      </c>
    </row>
    <row r="120" spans="1:29" s="57" customFormat="1" ht="15" customHeight="1">
      <c r="A120" s="13" t="s">
        <v>171</v>
      </c>
      <c r="B120" s="107" t="str">
        <f>IF(COUNTA($A120)&gt;0,VLOOKUP($A120,Corsa!$A$1:$F$43,2,FALSE),"-")</f>
        <v>Corsa A03</v>
      </c>
      <c r="C120" s="11"/>
      <c r="D120" s="13">
        <v>112</v>
      </c>
      <c r="E120" s="111"/>
      <c r="F120" s="46" t="str">
        <f>IF(COUNTA($A120)&gt;0,VLOOKUP($A120,Corsa!$A$1:$F$43,3,FALSE),"-")</f>
        <v>M-Ragazzi B</v>
      </c>
      <c r="G120" s="28" t="str">
        <f>IF($D120&gt;0,VLOOKUP($D120,Iscrizioni!$A$2:$M$2502,9,FALSE),"-")</f>
        <v>TRALLORI LORENZO</v>
      </c>
      <c r="H120" s="28">
        <f>IF($D120&gt;0,VLOOKUP($D120,Iscrizioni!$A$2:$M$2502,4,FALSE),"-")</f>
        <v>2004</v>
      </c>
      <c r="I120" s="27" t="str">
        <f>IF($D120&gt;0,VLOOKUP($D120,Iscrizioni!$A$2:$M$2502,5,FALSE),"-")</f>
        <v>M</v>
      </c>
      <c r="J120" s="27" t="str">
        <f>IF($D120&gt;0,VLOOKUP($D120,Iscrizioni!$A$2:$M$2502,10,FALSE),"-")</f>
        <v>M-Ragazzi B</v>
      </c>
      <c r="K120" s="27" t="str">
        <f t="shared" si="6"/>
        <v>ok</v>
      </c>
      <c r="L120" s="46" t="str">
        <f>IF($D120&gt;0,VLOOKUP($D120,Iscrizioni!$A$2:$M$2502,11,FALSE),"-")</f>
        <v>Giovanile</v>
      </c>
      <c r="M120" s="27">
        <f>IF($D120&gt;0,VLOOKUP($D120,Iscrizioni!$A$2:$N$2502,12,FALSE),"-")</f>
        <v>12</v>
      </c>
      <c r="N120" s="46" t="str">
        <f>IF($D120&gt;0,VLOOKUP($D120,Iscrizioni!$A$2:$M$2502,6,FALSE),"-")</f>
        <v>L021869</v>
      </c>
      <c r="O120" s="107" t="str">
        <f>IF($D120&gt;0,VLOOKUP($D120,Iscrizioni!$A$2:$M$2502,7,FALSE),"-")</f>
        <v>A.S.D. ATLETICA CALENZANO</v>
      </c>
      <c r="P120" s="46" t="str">
        <f>IF($D120&gt;0,VLOOKUP(LEFT($N120,1),Regione!$A$2:$C$21,2,FALSE),"-")</f>
        <v xml:space="preserve">TOSCANA </v>
      </c>
      <c r="Q120" s="112" t="e">
        <f ca="1">IF($D120&gt;0,NormalizzaTempo("D",CELL("tipo",$E120),$E120),"-")</f>
        <v>#NAME?</v>
      </c>
      <c r="R120" s="27">
        <f>IF($D120&gt;0,VLOOKUP($D120,Iscrizioni!$A$2:$M$2502,13,FALSE),"-")</f>
        <v>1000</v>
      </c>
      <c r="S120" s="112" t="e">
        <f t="shared" ca="1" si="7"/>
        <v>#NAME?</v>
      </c>
      <c r="T120" s="112" t="e">
        <f ca="1">IF($D120&gt;0,SUMIFS($S$3:$S120,$X$3:$X120,1,$J$3:$J120,$J120),"-")</f>
        <v>#NAME?</v>
      </c>
      <c r="U120" s="112" t="e">
        <f t="shared" ca="1" si="8"/>
        <v>#NAME?</v>
      </c>
      <c r="V120" s="112" t="e">
        <f t="shared" ca="1" si="11"/>
        <v>#NAME?</v>
      </c>
      <c r="W120" s="27">
        <f>IF(LEN($C120)=0,IF($D120&gt;0,COUNTIFS($A$3:$A120,$A120),"-"),"Escluso")</f>
        <v>12</v>
      </c>
      <c r="X120" s="2">
        <f>IF(LEN($C120)=0,IF($D120&gt;0,COUNTIFS($J$3:$J120,$J120,$C$3:$C120,""),"-"),"Escluso")</f>
        <v>12</v>
      </c>
      <c r="Y120" s="127" t="e">
        <f t="shared" ca="1" si="12"/>
        <v>#NAME?</v>
      </c>
      <c r="Z120" s="2">
        <f>IF($D120&gt;0,COUNTIFS($O$3:$O120,$O120,$L$3:$L120,$L120,$I$3:$I120,$I120),"-")</f>
        <v>14</v>
      </c>
      <c r="AA120" s="27">
        <f>IF($D120&gt;0,IF(OR($Z120 &gt;1,$L120&lt;&gt;"Adulti"),0,VLOOKUP($P120,Regione!$B$2:$C$22,2,FALSE)),"-")</f>
        <v>0</v>
      </c>
      <c r="AB120" s="27">
        <f>IF($D120&gt;0,IF(COUNTIFS($O$3:$O120,$O120,$L$3:$L120,$L120,$I$3:$I120,$I120) &gt;1,0,SUMIFS($Y$3:$Y$2503,$L$3:$L$2503,$L120,$O$3:$O$2503,$O120,$I$3:$I$2503,$I120)),"-")</f>
        <v>0</v>
      </c>
      <c r="AC120" s="27">
        <f t="shared" si="10"/>
        <v>0</v>
      </c>
    </row>
    <row r="121" spans="1:29" s="57" customFormat="1" ht="15" customHeight="1">
      <c r="A121" s="13" t="s">
        <v>171</v>
      </c>
      <c r="B121" s="107" t="str">
        <f>IF(COUNTA($A121)&gt;0,VLOOKUP($A121,Corsa!$A$1:$F$43,2,FALSE),"-")</f>
        <v>Corsa A03</v>
      </c>
      <c r="C121" s="11"/>
      <c r="D121" s="13">
        <v>934</v>
      </c>
      <c r="E121" s="111"/>
      <c r="F121" s="46" t="str">
        <f>IF(COUNTA($A121)&gt;0,VLOOKUP($A121,Corsa!$A$1:$F$43,3,FALSE),"-")</f>
        <v>M-Ragazzi B</v>
      </c>
      <c r="G121" s="28" t="str">
        <f>IF($D121&gt;0,VLOOKUP($D121,Iscrizioni!$A$2:$M$2502,9,FALSE),"-")</f>
        <v>ZANIERI PIETRO</v>
      </c>
      <c r="H121" s="28">
        <f>IF($D121&gt;0,VLOOKUP($D121,Iscrizioni!$A$2:$M$2502,4,FALSE),"-")</f>
        <v>2004</v>
      </c>
      <c r="I121" s="27" t="str">
        <f>IF($D121&gt;0,VLOOKUP($D121,Iscrizioni!$A$2:$M$2502,5,FALSE),"-")</f>
        <v>M</v>
      </c>
      <c r="J121" s="27" t="str">
        <f>IF($D121&gt;0,VLOOKUP($D121,Iscrizioni!$A$2:$M$2502,10,FALSE),"-")</f>
        <v>M-Ragazzi B</v>
      </c>
      <c r="K121" s="27" t="str">
        <f t="shared" si="6"/>
        <v>ok</v>
      </c>
      <c r="L121" s="46" t="str">
        <f>IF($D121&gt;0,VLOOKUP($D121,Iscrizioni!$A$2:$M$2502,11,FALSE),"-")</f>
        <v>Giovanile</v>
      </c>
      <c r="M121" s="27">
        <f>IF($D121&gt;0,VLOOKUP($D121,Iscrizioni!$A$2:$N$2502,12,FALSE),"-")</f>
        <v>12</v>
      </c>
      <c r="N121" s="46" t="str">
        <f>IF($D121&gt;0,VLOOKUP($D121,Iscrizioni!$A$2:$M$2502,6,FALSE),"-")</f>
        <v>L022825</v>
      </c>
      <c r="O121" s="107" t="str">
        <f>IF($D121&gt;0,VLOOKUP($D121,Iscrizioni!$A$2:$M$2502,7,FALSE),"-")</f>
        <v>RUNNERS BARBERINO A.S.D.</v>
      </c>
      <c r="P121" s="46" t="str">
        <f>IF($D121&gt;0,VLOOKUP(LEFT($N121,1),Regione!$A$2:$C$21,2,FALSE),"-")</f>
        <v xml:space="preserve">TOSCANA </v>
      </c>
      <c r="Q121" s="112" t="e">
        <f ca="1">IF($D121&gt;0,NormalizzaTempo("D",CELL("tipo",$E121),$E121),"-")</f>
        <v>#NAME?</v>
      </c>
      <c r="R121" s="27">
        <f>IF($D121&gt;0,VLOOKUP($D121,Iscrizioni!$A$2:$M$2502,13,FALSE),"-")</f>
        <v>1000</v>
      </c>
      <c r="S121" s="112" t="e">
        <f t="shared" ca="1" si="7"/>
        <v>#NAME?</v>
      </c>
      <c r="T121" s="112" t="e">
        <f ca="1">IF($D121&gt;0,SUMIFS($S$3:$S121,$X$3:$X121,1,$J$3:$J121,$J121),"-")</f>
        <v>#NAME?</v>
      </c>
      <c r="U121" s="112" t="e">
        <f t="shared" ca="1" si="8"/>
        <v>#NAME?</v>
      </c>
      <c r="V121" s="112" t="e">
        <f t="shared" ca="1" si="11"/>
        <v>#NAME?</v>
      </c>
      <c r="W121" s="27">
        <f>IF(LEN($C121)=0,IF($D121&gt;0,COUNTIFS($A$3:$A121,$A121),"-"),"Escluso")</f>
        <v>13</v>
      </c>
      <c r="X121" s="2">
        <f>IF(LEN($C121)=0,IF($D121&gt;0,COUNTIFS($J$3:$J121,$J121,$C$3:$C121,""),"-"),"Escluso")</f>
        <v>13</v>
      </c>
      <c r="Y121" s="127" t="e">
        <f t="shared" ca="1" si="12"/>
        <v>#NAME?</v>
      </c>
      <c r="Z121" s="2">
        <f>IF($D121&gt;0,COUNTIFS($O$3:$O121,$O121,$L$3:$L121,$L121,$I$3:$I121,$I121),"-")</f>
        <v>5</v>
      </c>
      <c r="AA121" s="27">
        <f>IF($D121&gt;0,IF(OR($Z121 &gt;1,$L121&lt;&gt;"Adulti"),0,VLOOKUP($P121,Regione!$B$2:$C$22,2,FALSE)),"-")</f>
        <v>0</v>
      </c>
      <c r="AB121" s="27">
        <f>IF($D121&gt;0,IF(COUNTIFS($O$3:$O121,$O121,$L$3:$L121,$L121,$I$3:$I121,$I121) &gt;1,0,SUMIFS($Y$3:$Y$2503,$L$3:$L$2503,$L121,$O$3:$O$2503,$O121,$I$3:$I$2503,$I121)),"-")</f>
        <v>0</v>
      </c>
      <c r="AC121" s="27">
        <f t="shared" si="10"/>
        <v>0</v>
      </c>
    </row>
    <row r="122" spans="1:29" s="57" customFormat="1" ht="15" customHeight="1">
      <c r="A122" s="13" t="s">
        <v>171</v>
      </c>
      <c r="B122" s="107" t="str">
        <f>IF(COUNTA($A122)&gt;0,VLOOKUP($A122,Corsa!$A$1:$F$43,2,FALSE),"-")</f>
        <v>Corsa A03</v>
      </c>
      <c r="C122" s="11"/>
      <c r="D122" s="13">
        <v>472</v>
      </c>
      <c r="E122" s="111"/>
      <c r="F122" s="46" t="str">
        <f>IF(COUNTA($A122)&gt;0,VLOOKUP($A122,Corsa!$A$1:$F$43,3,FALSE),"-")</f>
        <v>M-Ragazzi B</v>
      </c>
      <c r="G122" s="28" t="str">
        <f>IF($D122&gt;0,VLOOKUP($D122,Iscrizioni!$A$2:$M$2502,9,FALSE),"-")</f>
        <v>SANSEVERINATI SASHA</v>
      </c>
      <c r="H122" s="28">
        <f>IF($D122&gt;0,VLOOKUP($D122,Iscrizioni!$A$2:$M$2502,4,FALSE),"-")</f>
        <v>2004</v>
      </c>
      <c r="I122" s="27" t="str">
        <f>IF($D122&gt;0,VLOOKUP($D122,Iscrizioni!$A$2:$M$2502,5,FALSE),"-")</f>
        <v>M</v>
      </c>
      <c r="J122" s="27" t="str">
        <f>IF($D122&gt;0,VLOOKUP($D122,Iscrizioni!$A$2:$M$2502,10,FALSE),"-")</f>
        <v>M-Ragazzi B</v>
      </c>
      <c r="K122" s="27" t="str">
        <f t="shared" si="6"/>
        <v>ok</v>
      </c>
      <c r="L122" s="46" t="str">
        <f>IF($D122&gt;0,VLOOKUP($D122,Iscrizioni!$A$2:$M$2502,11,FALSE),"-")</f>
        <v>Giovanile</v>
      </c>
      <c r="M122" s="27">
        <f>IF($D122&gt;0,VLOOKUP($D122,Iscrizioni!$A$2:$N$2502,12,FALSE),"-")</f>
        <v>12</v>
      </c>
      <c r="N122" s="46" t="str">
        <f>IF($D122&gt;0,VLOOKUP($D122,Iscrizioni!$A$2:$M$2502,6,FALSE),"-")</f>
        <v>H011635</v>
      </c>
      <c r="O122" s="107" t="str">
        <f>IF($D122&gt;0,VLOOKUP($D122,Iscrizioni!$A$2:$M$2502,7,FALSE),"-")</f>
        <v>ATLETICA CASTENASO A.S.D.</v>
      </c>
      <c r="P122" s="46" t="str">
        <f>IF($D122&gt;0,VLOOKUP(LEFT($N122,1),Regione!$A$2:$C$21,2,FALSE),"-")</f>
        <v xml:space="preserve">EMILIA ROMAGNA </v>
      </c>
      <c r="Q122" s="112" t="e">
        <f ca="1">IF($D122&gt;0,NormalizzaTempo("D",CELL("tipo",$E122),$E122),"-")</f>
        <v>#NAME?</v>
      </c>
      <c r="R122" s="27">
        <f>IF($D122&gt;0,VLOOKUP($D122,Iscrizioni!$A$2:$M$2502,13,FALSE),"-")</f>
        <v>1000</v>
      </c>
      <c r="S122" s="112" t="e">
        <f t="shared" ca="1" si="7"/>
        <v>#NAME?</v>
      </c>
      <c r="T122" s="112" t="e">
        <f ca="1">IF($D122&gt;0,SUMIFS($S$3:$S122,$X$3:$X122,1,$J$3:$J122,$J122),"-")</f>
        <v>#NAME?</v>
      </c>
      <c r="U122" s="112" t="e">
        <f t="shared" ca="1" si="8"/>
        <v>#NAME?</v>
      </c>
      <c r="V122" s="112" t="e">
        <f t="shared" ca="1" si="11"/>
        <v>#NAME?</v>
      </c>
      <c r="W122" s="27">
        <f>IF(LEN($C122)=0,IF($D122&gt;0,COUNTIFS($A$3:$A122,$A122),"-"),"Escluso")</f>
        <v>14</v>
      </c>
      <c r="X122" s="2">
        <f>IF(LEN($C122)=0,IF($D122&gt;0,COUNTIFS($J$3:$J122,$J122,$C$3:$C122,""),"-"),"Escluso")</f>
        <v>14</v>
      </c>
      <c r="Y122" s="127" t="e">
        <f t="shared" ca="1" si="12"/>
        <v>#NAME?</v>
      </c>
      <c r="Z122" s="2">
        <f>IF($D122&gt;0,COUNTIFS($O$3:$O122,$O122,$L$3:$L122,$L122,$I$3:$I122,$I122),"-")</f>
        <v>1</v>
      </c>
      <c r="AA122" s="27">
        <f>IF($D122&gt;0,IF(OR($Z122 &gt;1,$L122&lt;&gt;"Adulti"),0,VLOOKUP($P122,Regione!$B$2:$C$22,2,FALSE)),"-")</f>
        <v>0</v>
      </c>
      <c r="AB122" s="27" t="e">
        <f ca="1">IF($D122&gt;0,IF(COUNTIFS($O$3:$O122,$O122,$L$3:$L122,$L122,$I$3:$I122,$I122) &gt;1,0,SUMIFS($Y$3:$Y$2503,$L$3:$L$2503,$L122,$O$3:$O$2503,$O122,$I$3:$I$2503,$I122)),"-")</f>
        <v>#NAME?</v>
      </c>
      <c r="AC122" s="27" t="e">
        <f t="shared" ca="1" si="10"/>
        <v>#NAME?</v>
      </c>
    </row>
    <row r="123" spans="1:29" s="57" customFormat="1" ht="15" customHeight="1">
      <c r="A123" s="13" t="s">
        <v>171</v>
      </c>
      <c r="B123" s="107" t="str">
        <f>IF(COUNTA($A123)&gt;0,VLOOKUP($A123,Corsa!$A$1:$F$43,2,FALSE),"-")</f>
        <v>Corsa A03</v>
      </c>
      <c r="C123" s="11"/>
      <c r="D123" s="13">
        <v>866</v>
      </c>
      <c r="E123" s="111"/>
      <c r="F123" s="46" t="str">
        <f>IF(COUNTA($A123)&gt;0,VLOOKUP($A123,Corsa!$A$1:$F$43,3,FALSE),"-")</f>
        <v>M-Ragazzi B</v>
      </c>
      <c r="G123" s="28" t="str">
        <f>IF($D123&gt;0,VLOOKUP($D123,Iscrizioni!$A$2:$M$2502,9,FALSE),"-")</f>
        <v>COLONNELLO DANIELE</v>
      </c>
      <c r="H123" s="28">
        <f>IF($D123&gt;0,VLOOKUP($D123,Iscrizioni!$A$2:$M$2502,4,FALSE),"-")</f>
        <v>2004</v>
      </c>
      <c r="I123" s="27" t="str">
        <f>IF($D123&gt;0,VLOOKUP($D123,Iscrizioni!$A$2:$M$2502,5,FALSE),"-")</f>
        <v>M</v>
      </c>
      <c r="J123" s="27" t="str">
        <f>IF($D123&gt;0,VLOOKUP($D123,Iscrizioni!$A$2:$M$2502,10,FALSE),"-")</f>
        <v>M-Ragazzi B</v>
      </c>
      <c r="K123" s="27" t="str">
        <f t="shared" si="6"/>
        <v>ok</v>
      </c>
      <c r="L123" s="46" t="str">
        <f>IF($D123&gt;0,VLOOKUP($D123,Iscrizioni!$A$2:$M$2502,11,FALSE),"-")</f>
        <v>Giovanile</v>
      </c>
      <c r="M123" s="27">
        <f>IF($D123&gt;0,VLOOKUP($D123,Iscrizioni!$A$2:$N$2502,12,FALSE),"-")</f>
        <v>12</v>
      </c>
      <c r="N123" s="46" t="str">
        <f>IF($D123&gt;0,VLOOKUP($D123,Iscrizioni!$A$2:$M$2502,6,FALSE),"-")</f>
        <v>H010289</v>
      </c>
      <c r="O123" s="107" t="str">
        <f>IF($D123&gt;0,VLOOKUP($D123,Iscrizioni!$A$2:$M$2502,7,FALSE),"-")</f>
        <v>POLISPORTIVA PROGRESSO A.S.D.</v>
      </c>
      <c r="P123" s="46" t="str">
        <f>IF($D123&gt;0,VLOOKUP(LEFT($N123,1),Regione!$A$2:$C$21,2,FALSE),"-")</f>
        <v xml:space="preserve">EMILIA ROMAGNA </v>
      </c>
      <c r="Q123" s="112" t="e">
        <f ca="1">IF($D123&gt;0,NormalizzaTempo("D",CELL("tipo",$E123),$E123),"-")</f>
        <v>#NAME?</v>
      </c>
      <c r="R123" s="27">
        <f>IF($D123&gt;0,VLOOKUP($D123,Iscrizioni!$A$2:$M$2502,13,FALSE),"-")</f>
        <v>1000</v>
      </c>
      <c r="S123" s="112" t="e">
        <f t="shared" ca="1" si="7"/>
        <v>#NAME?</v>
      </c>
      <c r="T123" s="112" t="e">
        <f ca="1">IF($D123&gt;0,SUMIFS($S$3:$S123,$X$3:$X123,1,$J$3:$J123,$J123),"-")</f>
        <v>#NAME?</v>
      </c>
      <c r="U123" s="112" t="e">
        <f t="shared" ca="1" si="8"/>
        <v>#NAME?</v>
      </c>
      <c r="V123" s="112" t="e">
        <f t="shared" ca="1" si="11"/>
        <v>#NAME?</v>
      </c>
      <c r="W123" s="27">
        <f>IF(LEN($C123)=0,IF($D123&gt;0,COUNTIFS($A$3:$A123,$A123),"-"),"Escluso")</f>
        <v>15</v>
      </c>
      <c r="X123" s="2">
        <f>IF(LEN($C123)=0,IF($D123&gt;0,COUNTIFS($J$3:$J123,$J123,$C$3:$C123,""),"-"),"Escluso")</f>
        <v>15</v>
      </c>
      <c r="Y123" s="127" t="e">
        <f t="shared" ca="1" si="12"/>
        <v>#NAME?</v>
      </c>
      <c r="Z123" s="2">
        <f>IF($D123&gt;0,COUNTIFS($O$3:$O123,$O123,$L$3:$L123,$L123,$I$3:$I123,$I123),"-")</f>
        <v>4</v>
      </c>
      <c r="AA123" s="27">
        <f>IF($D123&gt;0,IF(OR($Z123 &gt;1,$L123&lt;&gt;"Adulti"),0,VLOOKUP($P123,Regione!$B$2:$C$22,2,FALSE)),"-")</f>
        <v>0</v>
      </c>
      <c r="AB123" s="27">
        <f>IF($D123&gt;0,IF(COUNTIFS($O$3:$O123,$O123,$L$3:$L123,$L123,$I$3:$I123,$I123) &gt;1,0,SUMIFS($Y$3:$Y$2503,$L$3:$L$2503,$L123,$O$3:$O$2503,$O123,$I$3:$I$2503,$I123)),"-")</f>
        <v>0</v>
      </c>
      <c r="AC123" s="27">
        <f t="shared" si="10"/>
        <v>0</v>
      </c>
    </row>
    <row r="124" spans="1:29" s="57" customFormat="1" ht="15" customHeight="1">
      <c r="A124" s="13" t="s">
        <v>171</v>
      </c>
      <c r="B124" s="107" t="str">
        <f>IF(COUNTA($A124)&gt;0,VLOOKUP($A124,Corsa!$A$1:$F$43,2,FALSE),"-")</f>
        <v>Corsa A03</v>
      </c>
      <c r="C124" s="11"/>
      <c r="D124" s="13">
        <v>132</v>
      </c>
      <c r="E124" s="111"/>
      <c r="F124" s="46" t="str">
        <f>IF(COUNTA($A124)&gt;0,VLOOKUP($A124,Corsa!$A$1:$F$43,3,FALSE),"-")</f>
        <v>M-Ragazzi B</v>
      </c>
      <c r="G124" s="28" t="str">
        <f>IF($D124&gt;0,VLOOKUP($D124,Iscrizioni!$A$2:$M$2502,9,FALSE),"-")</f>
        <v>BONORA FRANCESCO</v>
      </c>
      <c r="H124" s="28">
        <f>IF($D124&gt;0,VLOOKUP($D124,Iscrizioni!$A$2:$M$2502,4,FALSE),"-")</f>
        <v>2004</v>
      </c>
      <c r="I124" s="27" t="str">
        <f>IF($D124&gt;0,VLOOKUP($D124,Iscrizioni!$A$2:$M$2502,5,FALSE),"-")</f>
        <v>M</v>
      </c>
      <c r="J124" s="27" t="str">
        <f>IF($D124&gt;0,VLOOKUP($D124,Iscrizioni!$A$2:$M$2502,10,FALSE),"-")</f>
        <v>M-Ragazzi B</v>
      </c>
      <c r="K124" s="27" t="str">
        <f t="shared" si="6"/>
        <v>ok</v>
      </c>
      <c r="L124" s="46" t="str">
        <f>IF($D124&gt;0,VLOOKUP($D124,Iscrizioni!$A$2:$M$2502,11,FALSE),"-")</f>
        <v>Giovanile</v>
      </c>
      <c r="M124" s="27">
        <f>IF($D124&gt;0,VLOOKUP($D124,Iscrizioni!$A$2:$N$2502,12,FALSE),"-")</f>
        <v>12</v>
      </c>
      <c r="N124" s="46" t="str">
        <f>IF($D124&gt;0,VLOOKUP($D124,Iscrizioni!$A$2:$M$2502,6,FALSE),"-")</f>
        <v>H011554</v>
      </c>
      <c r="O124" s="107" t="str">
        <f>IF($D124&gt;0,VLOOKUP($D124,Iscrizioni!$A$2:$M$2502,7,FALSE),"-")</f>
        <v>A.S.D. ATLETICA VALLESAMOGGIA</v>
      </c>
      <c r="P124" s="46" t="str">
        <f>IF($D124&gt;0,VLOOKUP(LEFT($N124,1),Regione!$A$2:$C$21,2,FALSE),"-")</f>
        <v xml:space="preserve">EMILIA ROMAGNA </v>
      </c>
      <c r="Q124" s="112" t="e">
        <f ca="1">IF($D124&gt;0,NormalizzaTempo("D",CELL("tipo",$E124),$E124),"-")</f>
        <v>#NAME?</v>
      </c>
      <c r="R124" s="27">
        <f>IF($D124&gt;0,VLOOKUP($D124,Iscrizioni!$A$2:$M$2502,13,FALSE),"-")</f>
        <v>1000</v>
      </c>
      <c r="S124" s="112" t="e">
        <f t="shared" ca="1" si="7"/>
        <v>#NAME?</v>
      </c>
      <c r="T124" s="112" t="e">
        <f ca="1">IF($D124&gt;0,SUMIFS($S$3:$S124,$X$3:$X124,1,$J$3:$J124,$J124),"-")</f>
        <v>#NAME?</v>
      </c>
      <c r="U124" s="112" t="e">
        <f t="shared" ca="1" si="8"/>
        <v>#NAME?</v>
      </c>
      <c r="V124" s="112" t="e">
        <f t="shared" ca="1" si="11"/>
        <v>#NAME?</v>
      </c>
      <c r="W124" s="27">
        <f>IF(LEN($C124)=0,IF($D124&gt;0,COUNTIFS($A$3:$A124,$A124),"-"),"Escluso")</f>
        <v>16</v>
      </c>
      <c r="X124" s="2">
        <f>IF(LEN($C124)=0,IF($D124&gt;0,COUNTIFS($J$3:$J124,$J124,$C$3:$C124,""),"-"),"Escluso")</f>
        <v>16</v>
      </c>
      <c r="Y124" s="127" t="e">
        <f t="shared" ca="1" si="12"/>
        <v>#NAME?</v>
      </c>
      <c r="Z124" s="2">
        <f>IF($D124&gt;0,COUNTIFS($O$3:$O124,$O124,$L$3:$L124,$L124,$I$3:$I124,$I124),"-")</f>
        <v>6</v>
      </c>
      <c r="AA124" s="27">
        <f>IF($D124&gt;0,IF(OR($Z124 &gt;1,$L124&lt;&gt;"Adulti"),0,VLOOKUP($P124,Regione!$B$2:$C$22,2,FALSE)),"-")</f>
        <v>0</v>
      </c>
      <c r="AB124" s="27">
        <f>IF($D124&gt;0,IF(COUNTIFS($O$3:$O124,$O124,$L$3:$L124,$L124,$I$3:$I124,$I124) &gt;1,0,SUMIFS($Y$3:$Y$2503,$L$3:$L$2503,$L124,$O$3:$O$2503,$O124,$I$3:$I$2503,$I124)),"-")</f>
        <v>0</v>
      </c>
      <c r="AC124" s="27">
        <f t="shared" si="10"/>
        <v>0</v>
      </c>
    </row>
    <row r="125" spans="1:29" s="57" customFormat="1" ht="15" customHeight="1">
      <c r="A125" s="13" t="s">
        <v>171</v>
      </c>
      <c r="B125" s="107" t="str">
        <f>IF(COUNTA($A125)&gt;0,VLOOKUP($A125,Corsa!$A$1:$F$43,2,FALSE),"-")</f>
        <v>Corsa A03</v>
      </c>
      <c r="C125" s="11"/>
      <c r="D125" s="13">
        <v>89</v>
      </c>
      <c r="E125" s="111"/>
      <c r="F125" s="46" t="str">
        <f>IF(COUNTA($A125)&gt;0,VLOOKUP($A125,Corsa!$A$1:$F$43,3,FALSE),"-")</f>
        <v>M-Ragazzi B</v>
      </c>
      <c r="G125" s="28" t="str">
        <f>IF($D125&gt;0,VLOOKUP($D125,Iscrizioni!$A$2:$M$2502,9,FALSE),"-")</f>
        <v>NUTINI COSIMO</v>
      </c>
      <c r="H125" s="28">
        <f>IF($D125&gt;0,VLOOKUP($D125,Iscrizioni!$A$2:$M$2502,4,FALSE),"-")</f>
        <v>2004</v>
      </c>
      <c r="I125" s="27" t="str">
        <f>IF($D125&gt;0,VLOOKUP($D125,Iscrizioni!$A$2:$M$2502,5,FALSE),"-")</f>
        <v>M</v>
      </c>
      <c r="J125" s="27" t="str">
        <f>IF($D125&gt;0,VLOOKUP($D125,Iscrizioni!$A$2:$M$2502,10,FALSE),"-")</f>
        <v>M-Ragazzi B</v>
      </c>
      <c r="K125" s="27" t="str">
        <f t="shared" si="6"/>
        <v>ok</v>
      </c>
      <c r="L125" s="46" t="str">
        <f>IF($D125&gt;0,VLOOKUP($D125,Iscrizioni!$A$2:$M$2502,11,FALSE),"-")</f>
        <v>Giovanile</v>
      </c>
      <c r="M125" s="27">
        <f>IF($D125&gt;0,VLOOKUP($D125,Iscrizioni!$A$2:$N$2502,12,FALSE),"-")</f>
        <v>12</v>
      </c>
      <c r="N125" s="46" t="str">
        <f>IF($D125&gt;0,VLOOKUP($D125,Iscrizioni!$A$2:$M$2502,6,FALSE),"-")</f>
        <v>L021869</v>
      </c>
      <c r="O125" s="107" t="str">
        <f>IF($D125&gt;0,VLOOKUP($D125,Iscrizioni!$A$2:$M$2502,7,FALSE),"-")</f>
        <v>A.S.D. ATLETICA CALENZANO</v>
      </c>
      <c r="P125" s="46" t="str">
        <f>IF($D125&gt;0,VLOOKUP(LEFT($N125,1),Regione!$A$2:$C$21,2,FALSE),"-")</f>
        <v xml:space="preserve">TOSCANA </v>
      </c>
      <c r="Q125" s="112" t="e">
        <f ca="1">IF($D125&gt;0,NormalizzaTempo("D",CELL("tipo",$E125),$E125),"-")</f>
        <v>#NAME?</v>
      </c>
      <c r="R125" s="27">
        <f>IF($D125&gt;0,VLOOKUP($D125,Iscrizioni!$A$2:$M$2502,13,FALSE),"-")</f>
        <v>1000</v>
      </c>
      <c r="S125" s="112" t="e">
        <f t="shared" ca="1" si="7"/>
        <v>#NAME?</v>
      </c>
      <c r="T125" s="112" t="e">
        <f ca="1">IF($D125&gt;0,SUMIFS($S$3:$S125,$X$3:$X125,1,$J$3:$J125,$J125),"-")</f>
        <v>#NAME?</v>
      </c>
      <c r="U125" s="112" t="e">
        <f t="shared" ca="1" si="8"/>
        <v>#NAME?</v>
      </c>
      <c r="V125" s="112" t="e">
        <f t="shared" ca="1" si="11"/>
        <v>#NAME?</v>
      </c>
      <c r="W125" s="27">
        <f>IF(LEN($C125)=0,IF($D125&gt;0,COUNTIFS($A$3:$A125,$A125),"-"),"Escluso")</f>
        <v>17</v>
      </c>
      <c r="X125" s="2">
        <f>IF(LEN($C125)=0,IF($D125&gt;0,COUNTIFS($J$3:$J125,$J125,$C$3:$C125,""),"-"),"Escluso")</f>
        <v>17</v>
      </c>
      <c r="Y125" s="127" t="e">
        <f t="shared" ca="1" si="12"/>
        <v>#NAME?</v>
      </c>
      <c r="Z125" s="2">
        <f>IF($D125&gt;0,COUNTIFS($O$3:$O125,$O125,$L$3:$L125,$L125,$I$3:$I125,$I125),"-")</f>
        <v>15</v>
      </c>
      <c r="AA125" s="27">
        <f>IF($D125&gt;0,IF(OR($Z125 &gt;1,$L125&lt;&gt;"Adulti"),0,VLOOKUP($P125,Regione!$B$2:$C$22,2,FALSE)),"-")</f>
        <v>0</v>
      </c>
      <c r="AB125" s="27">
        <f>IF($D125&gt;0,IF(COUNTIFS($O$3:$O125,$O125,$L$3:$L125,$L125,$I$3:$I125,$I125) &gt;1,0,SUMIFS($Y$3:$Y$2503,$L$3:$L$2503,$L125,$O$3:$O$2503,$O125,$I$3:$I$2503,$I125)),"-")</f>
        <v>0</v>
      </c>
      <c r="AC125" s="27">
        <f t="shared" si="10"/>
        <v>0</v>
      </c>
    </row>
    <row r="126" spans="1:29" s="57" customFormat="1" ht="15" customHeight="1">
      <c r="A126" s="13" t="s">
        <v>171</v>
      </c>
      <c r="B126" s="107" t="str">
        <f>IF(COUNTA($A126)&gt;0,VLOOKUP($A126,Corsa!$A$1:$F$43,2,FALSE),"-")</f>
        <v>Corsa A03</v>
      </c>
      <c r="C126" s="11"/>
      <c r="D126" s="13">
        <v>87</v>
      </c>
      <c r="E126" s="111"/>
      <c r="F126" s="46" t="str">
        <f>IF(COUNTA($A126)&gt;0,VLOOKUP($A126,Corsa!$A$1:$F$43,3,FALSE),"-")</f>
        <v>M-Ragazzi B</v>
      </c>
      <c r="G126" s="28" t="str">
        <f>IF($D126&gt;0,VLOOKUP($D126,Iscrizioni!$A$2:$M$2502,9,FALSE),"-")</f>
        <v>NENCINI GIACOMO</v>
      </c>
      <c r="H126" s="28">
        <f>IF($D126&gt;0,VLOOKUP($D126,Iscrizioni!$A$2:$M$2502,4,FALSE),"-")</f>
        <v>2004</v>
      </c>
      <c r="I126" s="27" t="str">
        <f>IF($D126&gt;0,VLOOKUP($D126,Iscrizioni!$A$2:$M$2502,5,FALSE),"-")</f>
        <v>M</v>
      </c>
      <c r="J126" s="27" t="str">
        <f>IF($D126&gt;0,VLOOKUP($D126,Iscrizioni!$A$2:$M$2502,10,FALSE),"-")</f>
        <v>M-Ragazzi B</v>
      </c>
      <c r="K126" s="27" t="str">
        <f t="shared" si="6"/>
        <v>ok</v>
      </c>
      <c r="L126" s="46" t="str">
        <f>IF($D126&gt;0,VLOOKUP($D126,Iscrizioni!$A$2:$M$2502,11,FALSE),"-")</f>
        <v>Giovanile</v>
      </c>
      <c r="M126" s="27">
        <f>IF($D126&gt;0,VLOOKUP($D126,Iscrizioni!$A$2:$N$2502,12,FALSE),"-")</f>
        <v>12</v>
      </c>
      <c r="N126" s="46" t="str">
        <f>IF($D126&gt;0,VLOOKUP($D126,Iscrizioni!$A$2:$M$2502,6,FALSE),"-")</f>
        <v>L021869</v>
      </c>
      <c r="O126" s="107" t="str">
        <f>IF($D126&gt;0,VLOOKUP($D126,Iscrizioni!$A$2:$M$2502,7,FALSE),"-")</f>
        <v>A.S.D. ATLETICA CALENZANO</v>
      </c>
      <c r="P126" s="46" t="str">
        <f>IF($D126&gt;0,VLOOKUP(LEFT($N126,1),Regione!$A$2:$C$21,2,FALSE),"-")</f>
        <v xml:space="preserve">TOSCANA </v>
      </c>
      <c r="Q126" s="112" t="e">
        <f ca="1">IF($D126&gt;0,NormalizzaTempo("D",CELL("tipo",$E126),$E126),"-")</f>
        <v>#NAME?</v>
      </c>
      <c r="R126" s="27">
        <f>IF($D126&gt;0,VLOOKUP($D126,Iscrizioni!$A$2:$M$2502,13,FALSE),"-")</f>
        <v>1000</v>
      </c>
      <c r="S126" s="112" t="e">
        <f t="shared" ca="1" si="7"/>
        <v>#NAME?</v>
      </c>
      <c r="T126" s="112" t="e">
        <f ca="1">IF($D126&gt;0,SUMIFS($S$3:$S126,$X$3:$X126,1,$J$3:$J126,$J126),"-")</f>
        <v>#NAME?</v>
      </c>
      <c r="U126" s="112" t="e">
        <f t="shared" ca="1" si="8"/>
        <v>#NAME?</v>
      </c>
      <c r="V126" s="112" t="e">
        <f t="shared" ca="1" si="11"/>
        <v>#NAME?</v>
      </c>
      <c r="W126" s="27">
        <f>IF(LEN($C126)=0,IF($D126&gt;0,COUNTIFS($A$3:$A126,$A126),"-"),"Escluso")</f>
        <v>18</v>
      </c>
      <c r="X126" s="2">
        <f>IF(LEN($C126)=0,IF($D126&gt;0,COUNTIFS($J$3:$J126,$J126,$C$3:$C126,""),"-"),"Escluso")</f>
        <v>18</v>
      </c>
      <c r="Y126" s="127" t="e">
        <f t="shared" ca="1" si="12"/>
        <v>#NAME?</v>
      </c>
      <c r="Z126" s="2">
        <f>IF($D126&gt;0,COUNTIFS($O$3:$O126,$O126,$L$3:$L126,$L126,$I$3:$I126,$I126),"-")</f>
        <v>16</v>
      </c>
      <c r="AA126" s="27">
        <f>IF($D126&gt;0,IF(OR($Z126 &gt;1,$L126&lt;&gt;"Adulti"),0,VLOOKUP($P126,Regione!$B$2:$C$22,2,FALSE)),"-")</f>
        <v>0</v>
      </c>
      <c r="AB126" s="27">
        <f>IF($D126&gt;0,IF(COUNTIFS($O$3:$O126,$O126,$L$3:$L126,$L126,$I$3:$I126,$I126) &gt;1,0,SUMIFS($Y$3:$Y$2503,$L$3:$L$2503,$L126,$O$3:$O$2503,$O126,$I$3:$I$2503,$I126)),"-")</f>
        <v>0</v>
      </c>
      <c r="AC126" s="27">
        <f t="shared" si="10"/>
        <v>0</v>
      </c>
    </row>
    <row r="127" spans="1:29" s="57" customFormat="1" ht="15" customHeight="1">
      <c r="A127" s="13" t="s">
        <v>171</v>
      </c>
      <c r="B127" s="107" t="str">
        <f>IF(COUNTA($A127)&gt;0,VLOOKUP($A127,Corsa!$A$1:$F$43,2,FALSE),"-")</f>
        <v>Corsa A03</v>
      </c>
      <c r="C127" s="11"/>
      <c r="D127" s="13">
        <v>106</v>
      </c>
      <c r="E127" s="111"/>
      <c r="F127" s="46" t="str">
        <f>IF(COUNTA($A127)&gt;0,VLOOKUP($A127,Corsa!$A$1:$F$43,3,FALSE),"-")</f>
        <v>M-Ragazzi B</v>
      </c>
      <c r="G127" s="28" t="str">
        <f>IF($D127&gt;0,VLOOKUP($D127,Iscrizioni!$A$2:$M$2502,9,FALSE),"-")</f>
        <v>SCARLINI DAVIDE</v>
      </c>
      <c r="H127" s="28">
        <f>IF($D127&gt;0,VLOOKUP($D127,Iscrizioni!$A$2:$M$2502,4,FALSE),"-")</f>
        <v>2004</v>
      </c>
      <c r="I127" s="27" t="str">
        <f>IF($D127&gt;0,VLOOKUP($D127,Iscrizioni!$A$2:$M$2502,5,FALSE),"-")</f>
        <v>M</v>
      </c>
      <c r="J127" s="27" t="str">
        <f>IF($D127&gt;0,VLOOKUP($D127,Iscrizioni!$A$2:$M$2502,10,FALSE),"-")</f>
        <v>M-Ragazzi B</v>
      </c>
      <c r="K127" s="27" t="str">
        <f t="shared" si="6"/>
        <v>ok</v>
      </c>
      <c r="L127" s="46" t="str">
        <f>IF($D127&gt;0,VLOOKUP($D127,Iscrizioni!$A$2:$M$2502,11,FALSE),"-")</f>
        <v>Giovanile</v>
      </c>
      <c r="M127" s="27">
        <f>IF($D127&gt;0,VLOOKUP($D127,Iscrizioni!$A$2:$N$2502,12,FALSE),"-")</f>
        <v>12</v>
      </c>
      <c r="N127" s="46" t="str">
        <f>IF($D127&gt;0,VLOOKUP($D127,Iscrizioni!$A$2:$M$2502,6,FALSE),"-")</f>
        <v>L021869</v>
      </c>
      <c r="O127" s="107" t="str">
        <f>IF($D127&gt;0,VLOOKUP($D127,Iscrizioni!$A$2:$M$2502,7,FALSE),"-")</f>
        <v>A.S.D. ATLETICA CALENZANO</v>
      </c>
      <c r="P127" s="46" t="str">
        <f>IF($D127&gt;0,VLOOKUP(LEFT($N127,1),Regione!$A$2:$C$21,2,FALSE),"-")</f>
        <v xml:space="preserve">TOSCANA </v>
      </c>
      <c r="Q127" s="112" t="e">
        <f ca="1">IF($D127&gt;0,NormalizzaTempo("D",CELL("tipo",$E127),$E127),"-")</f>
        <v>#NAME?</v>
      </c>
      <c r="R127" s="27">
        <f>IF($D127&gt;0,VLOOKUP($D127,Iscrizioni!$A$2:$M$2502,13,FALSE),"-")</f>
        <v>1000</v>
      </c>
      <c r="S127" s="112" t="e">
        <f t="shared" ca="1" si="7"/>
        <v>#NAME?</v>
      </c>
      <c r="T127" s="112" t="e">
        <f ca="1">IF($D127&gt;0,SUMIFS($S$3:$S127,$X$3:$X127,1,$J$3:$J127,$J127),"-")</f>
        <v>#NAME?</v>
      </c>
      <c r="U127" s="112" t="e">
        <f t="shared" ca="1" si="8"/>
        <v>#NAME?</v>
      </c>
      <c r="V127" s="112" t="e">
        <f t="shared" ca="1" si="11"/>
        <v>#NAME?</v>
      </c>
      <c r="W127" s="27">
        <f>IF(LEN($C127)=0,IF($D127&gt;0,COUNTIFS($A$3:$A127,$A127),"-"),"Escluso")</f>
        <v>19</v>
      </c>
      <c r="X127" s="2">
        <f>IF(LEN($C127)=0,IF($D127&gt;0,COUNTIFS($J$3:$J127,$J127,$C$3:$C127,""),"-"),"Escluso")</f>
        <v>19</v>
      </c>
      <c r="Y127" s="127" t="e">
        <f t="shared" ca="1" si="12"/>
        <v>#NAME?</v>
      </c>
      <c r="Z127" s="2">
        <f>IF($D127&gt;0,COUNTIFS($O$3:$O127,$O127,$L$3:$L127,$L127,$I$3:$I127,$I127),"-")</f>
        <v>17</v>
      </c>
      <c r="AA127" s="27">
        <f>IF($D127&gt;0,IF(OR($Z127 &gt;1,$L127&lt;&gt;"Adulti"),0,VLOOKUP($P127,Regione!$B$2:$C$22,2,FALSE)),"-")</f>
        <v>0</v>
      </c>
      <c r="AB127" s="27">
        <f>IF($D127&gt;0,IF(COUNTIFS($O$3:$O127,$O127,$L$3:$L127,$L127,$I$3:$I127,$I127) &gt;1,0,SUMIFS($Y$3:$Y$2503,$L$3:$L$2503,$L127,$O$3:$O$2503,$O127,$I$3:$I$2503,$I127)),"-")</f>
        <v>0</v>
      </c>
      <c r="AC127" s="27">
        <f t="shared" si="10"/>
        <v>0</v>
      </c>
    </row>
    <row r="128" spans="1:29" s="57" customFormat="1" ht="15" customHeight="1">
      <c r="A128" s="13" t="s">
        <v>171</v>
      </c>
      <c r="B128" s="107" t="str">
        <f>IF(COUNTA($A128)&gt;0,VLOOKUP($A128,Corsa!$A$1:$F$43,2,FALSE),"-")</f>
        <v>Corsa A03</v>
      </c>
      <c r="C128" s="11"/>
      <c r="D128" s="13">
        <v>258</v>
      </c>
      <c r="E128" s="111"/>
      <c r="F128" s="46" t="str">
        <f>IF(COUNTA($A128)&gt;0,VLOOKUP($A128,Corsa!$A$1:$F$43,3,FALSE),"-")</f>
        <v>M-Ragazzi B</v>
      </c>
      <c r="G128" s="28" t="str">
        <f>IF($D128&gt;0,VLOOKUP($D128,Iscrizioni!$A$2:$M$2502,9,FALSE),"-")</f>
        <v>PAGLIARANI ANDREA</v>
      </c>
      <c r="H128" s="28">
        <f>IF($D128&gt;0,VLOOKUP($D128,Iscrizioni!$A$2:$M$2502,4,FALSE),"-")</f>
        <v>2004</v>
      </c>
      <c r="I128" s="27" t="str">
        <f>IF($D128&gt;0,VLOOKUP($D128,Iscrizioni!$A$2:$M$2502,5,FALSE),"-")</f>
        <v>M</v>
      </c>
      <c r="J128" s="27" t="str">
        <f>IF($D128&gt;0,VLOOKUP($D128,Iscrizioni!$A$2:$M$2502,10,FALSE),"-")</f>
        <v>M-Ragazzi B</v>
      </c>
      <c r="K128" s="27" t="str">
        <f t="shared" si="6"/>
        <v>ok</v>
      </c>
      <c r="L128" s="46" t="str">
        <f>IF($D128&gt;0,VLOOKUP($D128,Iscrizioni!$A$2:$M$2502,11,FALSE),"-")</f>
        <v>Giovanile</v>
      </c>
      <c r="M128" s="27">
        <f>IF($D128&gt;0,VLOOKUP($D128,Iscrizioni!$A$2:$N$2502,12,FALSE),"-")</f>
        <v>12</v>
      </c>
      <c r="N128" s="46" t="str">
        <f>IF($D128&gt;0,VLOOKUP($D128,Iscrizioni!$A$2:$M$2502,6,FALSE),"-")</f>
        <v>H110754</v>
      </c>
      <c r="O128" s="107" t="str">
        <f>IF($D128&gt;0,VLOOKUP($D128,Iscrizioni!$A$2:$M$2502,7,FALSE),"-")</f>
        <v>A.S.D. GOLDEN CLUB RIMINI INTERNATIONAL</v>
      </c>
      <c r="P128" s="46" t="str">
        <f>IF($D128&gt;0,VLOOKUP(LEFT($N128,1),Regione!$A$2:$C$21,2,FALSE),"-")</f>
        <v xml:space="preserve">EMILIA ROMAGNA </v>
      </c>
      <c r="Q128" s="112" t="e">
        <f ca="1">IF($D128&gt;0,NormalizzaTempo("D",CELL("tipo",$E128),$E128),"-")</f>
        <v>#NAME?</v>
      </c>
      <c r="R128" s="27">
        <f>IF($D128&gt;0,VLOOKUP($D128,Iscrizioni!$A$2:$M$2502,13,FALSE),"-")</f>
        <v>1000</v>
      </c>
      <c r="S128" s="112" t="e">
        <f t="shared" ca="1" si="7"/>
        <v>#NAME?</v>
      </c>
      <c r="T128" s="112" t="e">
        <f ca="1">IF($D128&gt;0,SUMIFS($S$3:$S128,$X$3:$X128,1,$J$3:$J128,$J128),"-")</f>
        <v>#NAME?</v>
      </c>
      <c r="U128" s="112" t="e">
        <f t="shared" ca="1" si="8"/>
        <v>#NAME?</v>
      </c>
      <c r="V128" s="112" t="e">
        <f t="shared" ca="1" si="11"/>
        <v>#NAME?</v>
      </c>
      <c r="W128" s="27">
        <f>IF(LEN($C128)=0,IF($D128&gt;0,COUNTIFS($A$3:$A128,$A128),"-"),"Escluso")</f>
        <v>20</v>
      </c>
      <c r="X128" s="2">
        <f>IF(LEN($C128)=0,IF($D128&gt;0,COUNTIFS($J$3:$J128,$J128,$C$3:$C128,""),"-"),"Escluso")</f>
        <v>20</v>
      </c>
      <c r="Y128" s="127" t="e">
        <f t="shared" ca="1" si="12"/>
        <v>#NAME?</v>
      </c>
      <c r="Z128" s="2">
        <f>IF($D128&gt;0,COUNTIFS($O$3:$O128,$O128,$L$3:$L128,$L128,$I$3:$I128,$I128),"-")</f>
        <v>1</v>
      </c>
      <c r="AA128" s="27">
        <f>IF($D128&gt;0,IF(OR($Z128 &gt;1,$L128&lt;&gt;"Adulti"),0,VLOOKUP($P128,Regione!$B$2:$C$22,2,FALSE)),"-")</f>
        <v>0</v>
      </c>
      <c r="AB128" s="27" t="e">
        <f ca="1">IF($D128&gt;0,IF(COUNTIFS($O$3:$O128,$O128,$L$3:$L128,$L128,$I$3:$I128,$I128) &gt;1,0,SUMIFS($Y$3:$Y$2503,$L$3:$L$2503,$L128,$O$3:$O$2503,$O128,$I$3:$I$2503,$I128)),"-")</f>
        <v>#NAME?</v>
      </c>
      <c r="AC128" s="27" t="e">
        <f t="shared" ca="1" si="10"/>
        <v>#NAME?</v>
      </c>
    </row>
    <row r="129" spans="1:29" s="57" customFormat="1" ht="15" customHeight="1">
      <c r="A129" s="13" t="s">
        <v>171</v>
      </c>
      <c r="B129" s="107" t="str">
        <f>IF(COUNTA($A129)&gt;0,VLOOKUP($A129,Corsa!$A$1:$F$43,2,FALSE),"-")</f>
        <v>Corsa A03</v>
      </c>
      <c r="C129" s="11"/>
      <c r="D129" s="13">
        <v>252</v>
      </c>
      <c r="E129" s="111"/>
      <c r="F129" s="46" t="str">
        <f>IF(COUNTA($A129)&gt;0,VLOOKUP($A129,Corsa!$A$1:$F$43,3,FALSE),"-")</f>
        <v>M-Ragazzi B</v>
      </c>
      <c r="G129" s="28" t="str">
        <f>IF($D129&gt;0,VLOOKUP($D129,Iscrizioni!$A$2:$M$2502,9,FALSE),"-")</f>
        <v>LEPRI LORENZO</v>
      </c>
      <c r="H129" s="28">
        <f>IF($D129&gt;0,VLOOKUP($D129,Iscrizioni!$A$2:$M$2502,4,FALSE),"-")</f>
        <v>2004</v>
      </c>
      <c r="I129" s="27" t="str">
        <f>IF($D129&gt;0,VLOOKUP($D129,Iscrizioni!$A$2:$M$2502,5,FALSE),"-")</f>
        <v>M</v>
      </c>
      <c r="J129" s="27" t="str">
        <f>IF($D129&gt;0,VLOOKUP($D129,Iscrizioni!$A$2:$M$2502,10,FALSE),"-")</f>
        <v>M-Ragazzi B</v>
      </c>
      <c r="K129" s="27" t="str">
        <f t="shared" si="6"/>
        <v>ok</v>
      </c>
      <c r="L129" s="46" t="str">
        <f>IF($D129&gt;0,VLOOKUP($D129,Iscrizioni!$A$2:$M$2502,11,FALSE),"-")</f>
        <v>Giovanile</v>
      </c>
      <c r="M129" s="27">
        <f>IF($D129&gt;0,VLOOKUP($D129,Iscrizioni!$A$2:$N$2502,12,FALSE),"-")</f>
        <v>12</v>
      </c>
      <c r="N129" s="46" t="str">
        <f>IF($D129&gt;0,VLOOKUP($D129,Iscrizioni!$A$2:$M$2502,6,FALSE),"-")</f>
        <v>H110754</v>
      </c>
      <c r="O129" s="107" t="str">
        <f>IF($D129&gt;0,VLOOKUP($D129,Iscrizioni!$A$2:$M$2502,7,FALSE),"-")</f>
        <v>A.S.D. GOLDEN CLUB RIMINI INTERNATIONAL</v>
      </c>
      <c r="P129" s="46" t="str">
        <f>IF($D129&gt;0,VLOOKUP(LEFT($N129,1),Regione!$A$2:$C$21,2,FALSE),"-")</f>
        <v xml:space="preserve">EMILIA ROMAGNA </v>
      </c>
      <c r="Q129" s="112" t="e">
        <f ca="1">IF($D129&gt;0,NormalizzaTempo("D",CELL("tipo",$E129),$E129),"-")</f>
        <v>#NAME?</v>
      </c>
      <c r="R129" s="27">
        <f>IF($D129&gt;0,VLOOKUP($D129,Iscrizioni!$A$2:$M$2502,13,FALSE),"-")</f>
        <v>1000</v>
      </c>
      <c r="S129" s="112" t="e">
        <f t="shared" ca="1" si="7"/>
        <v>#NAME?</v>
      </c>
      <c r="T129" s="112" t="e">
        <f ca="1">IF($D129&gt;0,SUMIFS($S$3:$S129,$X$3:$X129,1,$J$3:$J129,$J129),"-")</f>
        <v>#NAME?</v>
      </c>
      <c r="U129" s="112" t="e">
        <f t="shared" ca="1" si="8"/>
        <v>#NAME?</v>
      </c>
      <c r="V129" s="112" t="e">
        <f t="shared" ca="1" si="11"/>
        <v>#NAME?</v>
      </c>
      <c r="W129" s="27">
        <f>IF(LEN($C129)=0,IF($D129&gt;0,COUNTIFS($A$3:$A129,$A129),"-"),"Escluso")</f>
        <v>21</v>
      </c>
      <c r="X129" s="2">
        <f>IF(LEN($C129)=0,IF($D129&gt;0,COUNTIFS($J$3:$J129,$J129,$C$3:$C129,""),"-"),"Escluso")</f>
        <v>21</v>
      </c>
      <c r="Y129" s="127" t="e">
        <f t="shared" ca="1" si="12"/>
        <v>#NAME?</v>
      </c>
      <c r="Z129" s="2">
        <f>IF($D129&gt;0,COUNTIFS($O$3:$O129,$O129,$L$3:$L129,$L129,$I$3:$I129,$I129),"-")</f>
        <v>2</v>
      </c>
      <c r="AA129" s="27">
        <f>IF($D129&gt;0,IF(OR($Z129 &gt;1,$L129&lt;&gt;"Adulti"),0,VLOOKUP($P129,Regione!$B$2:$C$22,2,FALSE)),"-")</f>
        <v>0</v>
      </c>
      <c r="AB129" s="27">
        <f>IF($D129&gt;0,IF(COUNTIFS($O$3:$O129,$O129,$L$3:$L129,$L129,$I$3:$I129,$I129) &gt;1,0,SUMIFS($Y$3:$Y$2503,$L$3:$L$2503,$L129,$O$3:$O$2503,$O129,$I$3:$I$2503,$I129)),"-")</f>
        <v>0</v>
      </c>
      <c r="AC129" s="27">
        <f t="shared" si="10"/>
        <v>0</v>
      </c>
    </row>
    <row r="130" spans="1:29" s="57" customFormat="1" ht="15" customHeight="1">
      <c r="A130" s="13" t="s">
        <v>171</v>
      </c>
      <c r="B130" s="107" t="str">
        <f>IF(COUNTA($A130)&gt;0,VLOOKUP($A130,Corsa!$A$1:$F$43,2,FALSE),"-")</f>
        <v>Corsa A03</v>
      </c>
      <c r="C130" s="11"/>
      <c r="D130" s="13">
        <v>134</v>
      </c>
      <c r="E130" s="111"/>
      <c r="F130" s="46" t="str">
        <f>IF(COUNTA($A130)&gt;0,VLOOKUP($A130,Corsa!$A$1:$F$43,3,FALSE),"-")</f>
        <v>M-Ragazzi B</v>
      </c>
      <c r="G130" s="28" t="str">
        <f>IF($D130&gt;0,VLOOKUP($D130,Iscrizioni!$A$2:$M$2502,9,FALSE),"-")</f>
        <v>DALLOLIO GIACOMO</v>
      </c>
      <c r="H130" s="28">
        <f>IF($D130&gt;0,VLOOKUP($D130,Iscrizioni!$A$2:$M$2502,4,FALSE),"-")</f>
        <v>2004</v>
      </c>
      <c r="I130" s="27" t="str">
        <f>IF($D130&gt;0,VLOOKUP($D130,Iscrizioni!$A$2:$M$2502,5,FALSE),"-")</f>
        <v>M</v>
      </c>
      <c r="J130" s="27" t="str">
        <f>IF($D130&gt;0,VLOOKUP($D130,Iscrizioni!$A$2:$M$2502,10,FALSE),"-")</f>
        <v>M-Ragazzi B</v>
      </c>
      <c r="K130" s="27" t="str">
        <f t="shared" si="6"/>
        <v>ok</v>
      </c>
      <c r="L130" s="46" t="str">
        <f>IF($D130&gt;0,VLOOKUP($D130,Iscrizioni!$A$2:$M$2502,11,FALSE),"-")</f>
        <v>Giovanile</v>
      </c>
      <c r="M130" s="27">
        <f>IF($D130&gt;0,VLOOKUP($D130,Iscrizioni!$A$2:$N$2502,12,FALSE),"-")</f>
        <v>12</v>
      </c>
      <c r="N130" s="46" t="str">
        <f>IF($D130&gt;0,VLOOKUP($D130,Iscrizioni!$A$2:$M$2502,6,FALSE),"-")</f>
        <v>H011554</v>
      </c>
      <c r="O130" s="107" t="str">
        <f>IF($D130&gt;0,VLOOKUP($D130,Iscrizioni!$A$2:$M$2502,7,FALSE),"-")</f>
        <v>A.S.D. ATLETICA VALLESAMOGGIA</v>
      </c>
      <c r="P130" s="46" t="str">
        <f>IF($D130&gt;0,VLOOKUP(LEFT($N130,1),Regione!$A$2:$C$21,2,FALSE),"-")</f>
        <v xml:space="preserve">EMILIA ROMAGNA </v>
      </c>
      <c r="Q130" s="112" t="e">
        <f ca="1">IF($D130&gt;0,NormalizzaTempo("D",CELL("tipo",$E130),$E130),"-")</f>
        <v>#NAME?</v>
      </c>
      <c r="R130" s="27">
        <f>IF($D130&gt;0,VLOOKUP($D130,Iscrizioni!$A$2:$M$2502,13,FALSE),"-")</f>
        <v>1000</v>
      </c>
      <c r="S130" s="112" t="e">
        <f t="shared" ca="1" si="7"/>
        <v>#NAME?</v>
      </c>
      <c r="T130" s="112" t="e">
        <f ca="1">IF($D130&gt;0,SUMIFS($S$3:$S130,$X$3:$X130,1,$J$3:$J130,$J130),"-")</f>
        <v>#NAME?</v>
      </c>
      <c r="U130" s="112" t="e">
        <f t="shared" ca="1" si="8"/>
        <v>#NAME?</v>
      </c>
      <c r="V130" s="112" t="e">
        <f t="shared" ca="1" si="11"/>
        <v>#NAME?</v>
      </c>
      <c r="W130" s="27">
        <f>IF(LEN($C130)=0,IF($D130&gt;0,COUNTIFS($A$3:$A130,$A130),"-"),"Escluso")</f>
        <v>22</v>
      </c>
      <c r="X130" s="2">
        <f>IF(LEN($C130)=0,IF($D130&gt;0,COUNTIFS($J$3:$J130,$J130,$C$3:$C130,""),"-"),"Escluso")</f>
        <v>22</v>
      </c>
      <c r="Y130" s="127" t="e">
        <f t="shared" ca="1" si="12"/>
        <v>#NAME?</v>
      </c>
      <c r="Z130" s="2">
        <f>IF($D130&gt;0,COUNTIFS($O$3:$O130,$O130,$L$3:$L130,$L130,$I$3:$I130,$I130),"-")</f>
        <v>7</v>
      </c>
      <c r="AA130" s="27">
        <f>IF($D130&gt;0,IF(OR($Z130 &gt;1,$L130&lt;&gt;"Adulti"),0,VLOOKUP($P130,Regione!$B$2:$C$22,2,FALSE)),"-")</f>
        <v>0</v>
      </c>
      <c r="AB130" s="27">
        <f>IF($D130&gt;0,IF(COUNTIFS($O$3:$O130,$O130,$L$3:$L130,$L130,$I$3:$I130,$I130) &gt;1,0,SUMIFS($Y$3:$Y$2503,$L$3:$L$2503,$L130,$O$3:$O$2503,$O130,$I$3:$I$2503,$I130)),"-")</f>
        <v>0</v>
      </c>
      <c r="AC130" s="27">
        <f t="shared" si="10"/>
        <v>0</v>
      </c>
    </row>
    <row r="131" spans="1:29" s="57" customFormat="1" ht="15" customHeight="1">
      <c r="A131" s="13" t="s">
        <v>171</v>
      </c>
      <c r="B131" s="107" t="str">
        <f>IF(COUNTA($A131)&gt;0,VLOOKUP($A131,Corsa!$A$1:$F$43,2,FALSE),"-")</f>
        <v>Corsa A03</v>
      </c>
      <c r="C131" s="11"/>
      <c r="D131" s="13">
        <v>322</v>
      </c>
      <c r="E131" s="111"/>
      <c r="F131" s="46" t="str">
        <f>IF(COUNTA($A131)&gt;0,VLOOKUP($A131,Corsa!$A$1:$F$43,3,FALSE),"-")</f>
        <v>M-Ragazzi B</v>
      </c>
      <c r="G131" s="28" t="str">
        <f>IF($D131&gt;0,VLOOKUP($D131,Iscrizioni!$A$2:$M$2502,9,FALSE),"-")</f>
        <v>TURINO ALESSIO</v>
      </c>
      <c r="H131" s="28">
        <f>IF($D131&gt;0,VLOOKUP($D131,Iscrizioni!$A$2:$M$2502,4,FALSE),"-")</f>
        <v>2004</v>
      </c>
      <c r="I131" s="27" t="str">
        <f>IF($D131&gt;0,VLOOKUP($D131,Iscrizioni!$A$2:$M$2502,5,FALSE),"-")</f>
        <v>M</v>
      </c>
      <c r="J131" s="27" t="str">
        <f>IF($D131&gt;0,VLOOKUP($D131,Iscrizioni!$A$2:$M$2502,10,FALSE),"-")</f>
        <v>M-Ragazzi B</v>
      </c>
      <c r="K131" s="27" t="str">
        <f t="shared" ref="K131:K194" si="13">IF(D131&gt;0,IF(IFERROR(SEARCH(J131,F131),0)=0,"Verifica","ok"),"-")</f>
        <v>ok</v>
      </c>
      <c r="L131" s="46" t="str">
        <f>IF($D131&gt;0,VLOOKUP($D131,Iscrizioni!$A$2:$M$2502,11,FALSE),"-")</f>
        <v>Giovanile</v>
      </c>
      <c r="M131" s="27">
        <f>IF($D131&gt;0,VLOOKUP($D131,Iscrizioni!$A$2:$N$2502,12,FALSE),"-")</f>
        <v>12</v>
      </c>
      <c r="N131" s="46" t="str">
        <f>IF($D131&gt;0,VLOOKUP($D131,Iscrizioni!$A$2:$M$2502,6,FALSE),"-")</f>
        <v>A140529</v>
      </c>
      <c r="O131" s="107" t="str">
        <f>IF($D131&gt;0,VLOOKUP($D131,Iscrizioni!$A$2:$M$2502,7,FALSE),"-")</f>
        <v>A.S.D. PONT DONNAS ATLETICA</v>
      </c>
      <c r="P131" s="46" t="str">
        <f>IF($D131&gt;0,VLOOKUP(LEFT($N131,1),Regione!$A$2:$C$21,2,FALSE),"-")</f>
        <v xml:space="preserve">PIEMONTE </v>
      </c>
      <c r="Q131" s="112" t="e">
        <f ca="1">IF($D131&gt;0,NormalizzaTempo("D",CELL("tipo",$E131),$E131),"-")</f>
        <v>#NAME?</v>
      </c>
      <c r="R131" s="27">
        <f>IF($D131&gt;0,VLOOKUP($D131,Iscrizioni!$A$2:$M$2502,13,FALSE),"-")</f>
        <v>1000</v>
      </c>
      <c r="S131" s="112" t="e">
        <f t="shared" ref="S131:S194" ca="1" si="14">IF($D131&gt;0,CalcolaVelocita(R131,Q131*86400),"-")</f>
        <v>#NAME?</v>
      </c>
      <c r="T131" s="112" t="e">
        <f ca="1">IF($D131&gt;0,SUMIFS($S$3:$S131,$X$3:$X131,1,$J$3:$J131,$J131),"-")</f>
        <v>#NAME?</v>
      </c>
      <c r="U131" s="112" t="e">
        <f t="shared" ref="U131:U194" ca="1" si="15">IF($D131&gt;0,S131-T131,"-")</f>
        <v>#NAME?</v>
      </c>
      <c r="V131" s="112" t="e">
        <f t="shared" ca="1" si="11"/>
        <v>#NAME?</v>
      </c>
      <c r="W131" s="27">
        <f>IF(LEN($C131)=0,IF($D131&gt;0,COUNTIFS($A$3:$A131,$A131),"-"),"Escluso")</f>
        <v>23</v>
      </c>
      <c r="X131" s="2">
        <f>IF(LEN($C131)=0,IF($D131&gt;0,COUNTIFS($J$3:$J131,$J131,$C$3:$C131,""),"-"),"Escluso")</f>
        <v>23</v>
      </c>
      <c r="Y131" s="127" t="e">
        <f t="shared" ca="1" si="12"/>
        <v>#NAME?</v>
      </c>
      <c r="Z131" s="2">
        <f>IF($D131&gt;0,COUNTIFS($O$3:$O131,$O131,$L$3:$L131,$L131,$I$3:$I131,$I131),"-")</f>
        <v>1</v>
      </c>
      <c r="AA131" s="27">
        <f>IF($D131&gt;0,IF(OR($Z131 &gt;1,$L131&lt;&gt;"Adulti"),0,VLOOKUP($P131,Regione!$B$2:$C$22,2,FALSE)),"-")</f>
        <v>0</v>
      </c>
      <c r="AB131" s="27" t="e">
        <f ca="1">IF($D131&gt;0,IF(COUNTIFS($O$3:$O131,$O131,$L$3:$L131,$L131,$I$3:$I131,$I131) &gt;1,0,SUMIFS($Y$3:$Y$2503,$L$3:$L$2503,$L131,$O$3:$O$2503,$O131,$I$3:$I$2503,$I131)),"-")</f>
        <v>#NAME?</v>
      </c>
      <c r="AC131" s="27" t="e">
        <f t="shared" ref="AC131:AC194" ca="1" si="16">IF($D131&gt;0,AA131+AB131,"-")</f>
        <v>#NAME?</v>
      </c>
    </row>
    <row r="132" spans="1:29" s="57" customFormat="1" ht="15" customHeight="1">
      <c r="A132" s="13" t="s">
        <v>171</v>
      </c>
      <c r="B132" s="107" t="str">
        <f>IF(COUNTA($A132)&gt;0,VLOOKUP($A132,Corsa!$A$1:$F$43,2,FALSE),"-")</f>
        <v>Corsa A03</v>
      </c>
      <c r="C132" s="11"/>
      <c r="D132" s="13">
        <v>19</v>
      </c>
      <c r="E132" s="111"/>
      <c r="F132" s="46" t="str">
        <f>IF(COUNTA($A132)&gt;0,VLOOKUP($A132,Corsa!$A$1:$F$43,3,FALSE),"-")</f>
        <v>M-Ragazzi B</v>
      </c>
      <c r="G132" s="28" t="str">
        <f>IF($D132&gt;0,VLOOKUP($D132,Iscrizioni!$A$2:$M$2502,9,FALSE),"-")</f>
        <v>PIOMBO FRANCESCO MARIA</v>
      </c>
      <c r="H132" s="28">
        <f>IF($D132&gt;0,VLOOKUP($D132,Iscrizioni!$A$2:$M$2502,4,FALSE),"-")</f>
        <v>2004</v>
      </c>
      <c r="I132" s="27" t="str">
        <f>IF($D132&gt;0,VLOOKUP($D132,Iscrizioni!$A$2:$M$2502,5,FALSE),"-")</f>
        <v>M</v>
      </c>
      <c r="J132" s="27" t="str">
        <f>IF($D132&gt;0,VLOOKUP($D132,Iscrizioni!$A$2:$M$2502,10,FALSE),"-")</f>
        <v>M-Ragazzi B</v>
      </c>
      <c r="K132" s="27" t="str">
        <f t="shared" si="13"/>
        <v>ok</v>
      </c>
      <c r="L132" s="46" t="str">
        <f>IF($D132&gt;0,VLOOKUP($D132,Iscrizioni!$A$2:$M$2502,11,FALSE),"-")</f>
        <v>Giovanile</v>
      </c>
      <c r="M132" s="27">
        <f>IF($D132&gt;0,VLOOKUP($D132,Iscrizioni!$A$2:$N$2502,12,FALSE),"-")</f>
        <v>12</v>
      </c>
      <c r="N132" s="46" t="str">
        <f>IF($D132&gt;0,VLOOKUP($D132,Iscrizioni!$A$2:$M$2502,6,FALSE),"-")</f>
        <v>H011308</v>
      </c>
      <c r="O132" s="107" t="str">
        <f>IF($D132&gt;0,VLOOKUP($D132,Iscrizioni!$A$2:$M$2502,7,FALSE),"-")</f>
        <v>A.S.D. Atletica Blizzard</v>
      </c>
      <c r="P132" s="46" t="str">
        <f>IF($D132&gt;0,VLOOKUP(LEFT($N132,1),Regione!$A$2:$C$21,2,FALSE),"-")</f>
        <v xml:space="preserve">EMILIA ROMAGNA </v>
      </c>
      <c r="Q132" s="112" t="e">
        <f ca="1">IF($D132&gt;0,NormalizzaTempo("D",CELL("tipo",$E132),$E132),"-")</f>
        <v>#NAME?</v>
      </c>
      <c r="R132" s="27">
        <f>IF($D132&gt;0,VLOOKUP($D132,Iscrizioni!$A$2:$M$2502,13,FALSE),"-")</f>
        <v>1000</v>
      </c>
      <c r="S132" s="112" t="e">
        <f t="shared" ca="1" si="14"/>
        <v>#NAME?</v>
      </c>
      <c r="T132" s="112" t="e">
        <f ca="1">IF($D132&gt;0,SUMIFS($S$3:$S132,$X$3:$X132,1,$J$3:$J132,$J132),"-")</f>
        <v>#NAME?</v>
      </c>
      <c r="U132" s="112" t="e">
        <f t="shared" ca="1" si="15"/>
        <v>#NAME?</v>
      </c>
      <c r="V132" s="112" t="e">
        <f t="shared" ref="V132:V195" ca="1" si="17">IF(OR(AND($L132="Adulti",LEN($C132)=0,$U132&lt;=$U$1), AND(OR($L132="Giovanile",$L132="Promozionale"),LEN($C132)=0) ), "ok","-")</f>
        <v>#NAME?</v>
      </c>
      <c r="W132" s="27">
        <f>IF(LEN($C132)=0,IF($D132&gt;0,COUNTIFS($A$3:$A132,$A132),"-"),"Escluso")</f>
        <v>24</v>
      </c>
      <c r="X132" s="2">
        <f>IF(LEN($C132)=0,IF($D132&gt;0,COUNTIFS($J$3:$J132,$J132,$C$3:$C132,""),"-"),"Escluso")</f>
        <v>24</v>
      </c>
      <c r="Y132" s="127" t="e">
        <f t="shared" ca="1" si="12"/>
        <v>#NAME?</v>
      </c>
      <c r="Z132" s="2">
        <f>IF($D132&gt;0,COUNTIFS($O$3:$O132,$O132,$L$3:$L132,$L132,$I$3:$I132,$I132),"-")</f>
        <v>4</v>
      </c>
      <c r="AA132" s="27">
        <f>IF($D132&gt;0,IF(OR($Z132 &gt;1,$L132&lt;&gt;"Adulti"),0,VLOOKUP($P132,Regione!$B$2:$C$22,2,FALSE)),"-")</f>
        <v>0</v>
      </c>
      <c r="AB132" s="27">
        <f>IF($D132&gt;0,IF(COUNTIFS($O$3:$O132,$O132,$L$3:$L132,$L132,$I$3:$I132,$I132) &gt;1,0,SUMIFS($Y$3:$Y$2503,$L$3:$L$2503,$L132,$O$3:$O$2503,$O132,$I$3:$I$2503,$I132)),"-")</f>
        <v>0</v>
      </c>
      <c r="AC132" s="27">
        <f t="shared" si="16"/>
        <v>0</v>
      </c>
    </row>
    <row r="133" spans="1:29" s="57" customFormat="1" ht="15" customHeight="1">
      <c r="A133" s="13" t="s">
        <v>171</v>
      </c>
      <c r="B133" s="107" t="str">
        <f>IF(COUNTA($A133)&gt;0,VLOOKUP($A133,Corsa!$A$1:$F$43,2,FALSE),"-")</f>
        <v>Corsa A03</v>
      </c>
      <c r="C133" s="11"/>
      <c r="D133" s="13">
        <v>842</v>
      </c>
      <c r="E133" s="111"/>
      <c r="F133" s="46" t="str">
        <f>IF(COUNTA($A133)&gt;0,VLOOKUP($A133,Corsa!$A$1:$F$43,3,FALSE),"-")</f>
        <v>M-Ragazzi B</v>
      </c>
      <c r="G133" s="28" t="str">
        <f>IF($D133&gt;0,VLOOKUP($D133,Iscrizioni!$A$2:$M$2502,9,FALSE),"-")</f>
        <v>MANGOLINI ALEX</v>
      </c>
      <c r="H133" s="28">
        <f>IF($D133&gt;0,VLOOKUP($D133,Iscrizioni!$A$2:$M$2502,4,FALSE),"-")</f>
        <v>2004</v>
      </c>
      <c r="I133" s="27" t="str">
        <f>IF($D133&gt;0,VLOOKUP($D133,Iscrizioni!$A$2:$M$2502,5,FALSE),"-")</f>
        <v>M</v>
      </c>
      <c r="J133" s="27" t="str">
        <f>IF($D133&gt;0,VLOOKUP($D133,Iscrizioni!$A$2:$M$2502,10,FALSE),"-")</f>
        <v>M-Ragazzi B</v>
      </c>
      <c r="K133" s="27" t="str">
        <f t="shared" si="13"/>
        <v>ok</v>
      </c>
      <c r="L133" s="46" t="str">
        <f>IF($D133&gt;0,VLOOKUP($D133,Iscrizioni!$A$2:$M$2502,11,FALSE),"-")</f>
        <v>Giovanile</v>
      </c>
      <c r="M133" s="27">
        <f>IF($D133&gt;0,VLOOKUP($D133,Iscrizioni!$A$2:$N$2502,12,FALSE),"-")</f>
        <v>12</v>
      </c>
      <c r="N133" s="46" t="str">
        <f>IF($D133&gt;0,VLOOKUP($D133,Iscrizioni!$A$2:$M$2502,6,FALSE),"-")</f>
        <v>H080274</v>
      </c>
      <c r="O133" s="107" t="str">
        <f>IF($D133&gt;0,VLOOKUP($D133,Iscrizioni!$A$2:$M$2502,7,FALSE),"-")</f>
        <v>POL. SCANDIANESE</v>
      </c>
      <c r="P133" s="46" t="str">
        <f>IF($D133&gt;0,VLOOKUP(LEFT($N133,1),Regione!$A$2:$C$21,2,FALSE),"-")</f>
        <v xml:space="preserve">EMILIA ROMAGNA </v>
      </c>
      <c r="Q133" s="112" t="e">
        <f ca="1">IF($D133&gt;0,NormalizzaTempo("D",CELL("tipo",$E133),$E133),"-")</f>
        <v>#NAME?</v>
      </c>
      <c r="R133" s="27">
        <f>IF($D133&gt;0,VLOOKUP($D133,Iscrizioni!$A$2:$M$2502,13,FALSE),"-")</f>
        <v>1000</v>
      </c>
      <c r="S133" s="112" t="e">
        <f t="shared" ca="1" si="14"/>
        <v>#NAME?</v>
      </c>
      <c r="T133" s="112" t="e">
        <f ca="1">IF($D133&gt;0,SUMIFS($S$3:$S133,$X$3:$X133,1,$J$3:$J133,$J133),"-")</f>
        <v>#NAME?</v>
      </c>
      <c r="U133" s="112" t="e">
        <f t="shared" ca="1" si="15"/>
        <v>#NAME?</v>
      </c>
      <c r="V133" s="112" t="e">
        <f t="shared" ca="1" si="17"/>
        <v>#NAME?</v>
      </c>
      <c r="W133" s="27">
        <f>IF(LEN($C133)=0,IF($D133&gt;0,COUNTIFS($A$3:$A133,$A133),"-"),"Escluso")</f>
        <v>25</v>
      </c>
      <c r="X133" s="2">
        <f>IF(LEN($C133)=0,IF($D133&gt;0,COUNTIFS($J$3:$J133,$J133,$C$3:$C133,""),"-"),"Escluso")</f>
        <v>25</v>
      </c>
      <c r="Y133" s="127" t="e">
        <f t="shared" ca="1" si="12"/>
        <v>#NAME?</v>
      </c>
      <c r="Z133" s="2">
        <f>IF($D133&gt;0,COUNTIFS($O$3:$O133,$O133,$L$3:$L133,$L133,$I$3:$I133,$I133),"-")</f>
        <v>9</v>
      </c>
      <c r="AA133" s="27">
        <f>IF($D133&gt;0,IF(OR($Z133 &gt;1,$L133&lt;&gt;"Adulti"),0,VLOOKUP($P133,Regione!$B$2:$C$22,2,FALSE)),"-")</f>
        <v>0</v>
      </c>
      <c r="AB133" s="27">
        <f>IF($D133&gt;0,IF(COUNTIFS($O$3:$O133,$O133,$L$3:$L133,$L133,$I$3:$I133,$I133) &gt;1,0,SUMIFS($Y$3:$Y$2503,$L$3:$L$2503,$L133,$O$3:$O$2503,$O133,$I$3:$I$2503,$I133)),"-")</f>
        <v>0</v>
      </c>
      <c r="AC133" s="27">
        <f t="shared" si="16"/>
        <v>0</v>
      </c>
    </row>
    <row r="134" spans="1:29" s="57" customFormat="1" ht="15" customHeight="1">
      <c r="A134" s="13" t="s">
        <v>171</v>
      </c>
      <c r="B134" s="107" t="str">
        <f>IF(COUNTA($A134)&gt;0,VLOOKUP($A134,Corsa!$A$1:$F$43,2,FALSE),"-")</f>
        <v>Corsa A03</v>
      </c>
      <c r="C134" s="11"/>
      <c r="D134" s="13">
        <v>248</v>
      </c>
      <c r="E134" s="111"/>
      <c r="F134" s="46" t="str">
        <f>IF(COUNTA($A134)&gt;0,VLOOKUP($A134,Corsa!$A$1:$F$43,3,FALSE),"-")</f>
        <v>M-Ragazzi B</v>
      </c>
      <c r="G134" s="28" t="str">
        <f>IF($D134&gt;0,VLOOKUP($D134,Iscrizioni!$A$2:$M$2502,9,FALSE),"-")</f>
        <v>FONTI DAVIDE</v>
      </c>
      <c r="H134" s="28">
        <f>IF($D134&gt;0,VLOOKUP($D134,Iscrizioni!$A$2:$M$2502,4,FALSE),"-")</f>
        <v>2004</v>
      </c>
      <c r="I134" s="27" t="str">
        <f>IF($D134&gt;0,VLOOKUP($D134,Iscrizioni!$A$2:$M$2502,5,FALSE),"-")</f>
        <v>M</v>
      </c>
      <c r="J134" s="27" t="str">
        <f>IF($D134&gt;0,VLOOKUP($D134,Iscrizioni!$A$2:$M$2502,10,FALSE),"-")</f>
        <v>M-Ragazzi B</v>
      </c>
      <c r="K134" s="27" t="str">
        <f t="shared" si="13"/>
        <v>ok</v>
      </c>
      <c r="L134" s="46" t="str">
        <f>IF($D134&gt;0,VLOOKUP($D134,Iscrizioni!$A$2:$M$2502,11,FALSE),"-")</f>
        <v>Giovanile</v>
      </c>
      <c r="M134" s="27">
        <f>IF($D134&gt;0,VLOOKUP($D134,Iscrizioni!$A$2:$N$2502,12,FALSE),"-")</f>
        <v>12</v>
      </c>
      <c r="N134" s="46" t="str">
        <f>IF($D134&gt;0,VLOOKUP($D134,Iscrizioni!$A$2:$M$2502,6,FALSE),"-")</f>
        <v>H110754</v>
      </c>
      <c r="O134" s="107" t="str">
        <f>IF($D134&gt;0,VLOOKUP($D134,Iscrizioni!$A$2:$M$2502,7,FALSE),"-")</f>
        <v>A.S.D. GOLDEN CLUB RIMINI INTERNATIONAL</v>
      </c>
      <c r="P134" s="46" t="str">
        <f>IF($D134&gt;0,VLOOKUP(LEFT($N134,1),Regione!$A$2:$C$21,2,FALSE),"-")</f>
        <v xml:space="preserve">EMILIA ROMAGNA </v>
      </c>
      <c r="Q134" s="112" t="e">
        <f ca="1">IF($D134&gt;0,NormalizzaTempo("D",CELL("tipo",$E134),$E134),"-")</f>
        <v>#NAME?</v>
      </c>
      <c r="R134" s="27">
        <f>IF($D134&gt;0,VLOOKUP($D134,Iscrizioni!$A$2:$M$2502,13,FALSE),"-")</f>
        <v>1000</v>
      </c>
      <c r="S134" s="112" t="e">
        <f t="shared" ca="1" si="14"/>
        <v>#NAME?</v>
      </c>
      <c r="T134" s="112" t="e">
        <f ca="1">IF($D134&gt;0,SUMIFS($S$3:$S134,$X$3:$X134,1,$J$3:$J134,$J134),"-")</f>
        <v>#NAME?</v>
      </c>
      <c r="U134" s="112" t="e">
        <f t="shared" ca="1" si="15"/>
        <v>#NAME?</v>
      </c>
      <c r="V134" s="112" t="e">
        <f t="shared" ca="1" si="17"/>
        <v>#NAME?</v>
      </c>
      <c r="W134" s="27">
        <f>IF(LEN($C134)=0,IF($D134&gt;0,COUNTIFS($A$3:$A134,$A134),"-"),"Escluso")</f>
        <v>26</v>
      </c>
      <c r="X134" s="2">
        <f>IF(LEN($C134)=0,IF($D134&gt;0,COUNTIFS($J$3:$J134,$J134,$C$3:$C134,""),"-"),"Escluso")</f>
        <v>26</v>
      </c>
      <c r="Y134" s="127" t="e">
        <f t="shared" ca="1" si="12"/>
        <v>#NAME?</v>
      </c>
      <c r="Z134" s="2">
        <f>IF($D134&gt;0,COUNTIFS($O$3:$O134,$O134,$L$3:$L134,$L134,$I$3:$I134,$I134),"-")</f>
        <v>3</v>
      </c>
      <c r="AA134" s="27">
        <f>IF($D134&gt;0,IF(OR($Z134 &gt;1,$L134&lt;&gt;"Adulti"),0,VLOOKUP($P134,Regione!$B$2:$C$22,2,FALSE)),"-")</f>
        <v>0</v>
      </c>
      <c r="AB134" s="27">
        <f>IF($D134&gt;0,IF(COUNTIFS($O$3:$O134,$O134,$L$3:$L134,$L134,$I$3:$I134,$I134) &gt;1,0,SUMIFS($Y$3:$Y$2503,$L$3:$L$2503,$L134,$O$3:$O$2503,$O134,$I$3:$I$2503,$I134)),"-")</f>
        <v>0</v>
      </c>
      <c r="AC134" s="27">
        <f t="shared" si="16"/>
        <v>0</v>
      </c>
    </row>
    <row r="135" spans="1:29" s="57" customFormat="1" ht="15" customHeight="1">
      <c r="A135" s="13" t="s">
        <v>171</v>
      </c>
      <c r="B135" s="107" t="str">
        <f>IF(COUNTA($A135)&gt;0,VLOOKUP($A135,Corsa!$A$1:$F$43,2,FALSE),"-")</f>
        <v>Corsa A03</v>
      </c>
      <c r="C135" s="11"/>
      <c r="D135" s="13">
        <v>819</v>
      </c>
      <c r="E135" s="111"/>
      <c r="F135" s="46" t="str">
        <f>IF(COUNTA($A135)&gt;0,VLOOKUP($A135,Corsa!$A$1:$F$43,3,FALSE),"-")</f>
        <v>M-Ragazzi B</v>
      </c>
      <c r="G135" s="28" t="str">
        <f>IF($D135&gt;0,VLOOKUP($D135,Iscrizioni!$A$2:$M$2502,9,FALSE),"-")</f>
        <v>BEZZI ENRICO</v>
      </c>
      <c r="H135" s="28">
        <f>IF($D135&gt;0,VLOOKUP($D135,Iscrizioni!$A$2:$M$2502,4,FALSE),"-")</f>
        <v>2004</v>
      </c>
      <c r="I135" s="27" t="str">
        <f>IF($D135&gt;0,VLOOKUP($D135,Iscrizioni!$A$2:$M$2502,5,FALSE),"-")</f>
        <v>M</v>
      </c>
      <c r="J135" s="27" t="str">
        <f>IF($D135&gt;0,VLOOKUP($D135,Iscrizioni!$A$2:$M$2502,10,FALSE),"-")</f>
        <v>M-Ragazzi B</v>
      </c>
      <c r="K135" s="27" t="str">
        <f t="shared" si="13"/>
        <v>ok</v>
      </c>
      <c r="L135" s="46" t="str">
        <f>IF($D135&gt;0,VLOOKUP($D135,Iscrizioni!$A$2:$M$2502,11,FALSE),"-")</f>
        <v>Giovanile</v>
      </c>
      <c r="M135" s="27">
        <f>IF($D135&gt;0,VLOOKUP($D135,Iscrizioni!$A$2:$N$2502,12,FALSE),"-")</f>
        <v>12</v>
      </c>
      <c r="N135" s="46" t="str">
        <f>IF($D135&gt;0,VLOOKUP($D135,Iscrizioni!$A$2:$M$2502,6,FALSE),"-")</f>
        <v>H080274</v>
      </c>
      <c r="O135" s="107" t="str">
        <f>IF($D135&gt;0,VLOOKUP($D135,Iscrizioni!$A$2:$M$2502,7,FALSE),"-")</f>
        <v>POL. SCANDIANESE</v>
      </c>
      <c r="P135" s="46" t="str">
        <f>IF($D135&gt;0,VLOOKUP(LEFT($N135,1),Regione!$A$2:$C$21,2,FALSE),"-")</f>
        <v xml:space="preserve">EMILIA ROMAGNA </v>
      </c>
      <c r="Q135" s="112" t="e">
        <f ca="1">IF($D135&gt;0,NormalizzaTempo("D",CELL("tipo",$E135),$E135),"-")</f>
        <v>#NAME?</v>
      </c>
      <c r="R135" s="27">
        <f>IF($D135&gt;0,VLOOKUP($D135,Iscrizioni!$A$2:$M$2502,13,FALSE),"-")</f>
        <v>1000</v>
      </c>
      <c r="S135" s="112" t="e">
        <f t="shared" ca="1" si="14"/>
        <v>#NAME?</v>
      </c>
      <c r="T135" s="112" t="e">
        <f ca="1">IF($D135&gt;0,SUMIFS($S$3:$S135,$X$3:$X135,1,$J$3:$J135,$J135),"-")</f>
        <v>#NAME?</v>
      </c>
      <c r="U135" s="112" t="e">
        <f t="shared" ca="1" si="15"/>
        <v>#NAME?</v>
      </c>
      <c r="V135" s="112" t="e">
        <f t="shared" ca="1" si="17"/>
        <v>#NAME?</v>
      </c>
      <c r="W135" s="27">
        <f>IF(LEN($C135)=0,IF($D135&gt;0,COUNTIFS($A$3:$A135,$A135),"-"),"Escluso")</f>
        <v>27</v>
      </c>
      <c r="X135" s="2">
        <f>IF(LEN($C135)=0,IF($D135&gt;0,COUNTIFS($J$3:$J135,$J135,$C$3:$C135,""),"-"),"Escluso")</f>
        <v>27</v>
      </c>
      <c r="Y135" s="127" t="e">
        <f t="shared" ca="1" si="12"/>
        <v>#NAME?</v>
      </c>
      <c r="Z135" s="2">
        <f>IF($D135&gt;0,COUNTIFS($O$3:$O135,$O135,$L$3:$L135,$L135,$I$3:$I135,$I135),"-")</f>
        <v>10</v>
      </c>
      <c r="AA135" s="27">
        <f>IF($D135&gt;0,IF(OR($Z135 &gt;1,$L135&lt;&gt;"Adulti"),0,VLOOKUP($P135,Regione!$B$2:$C$22,2,FALSE)),"-")</f>
        <v>0</v>
      </c>
      <c r="AB135" s="27">
        <f>IF($D135&gt;0,IF(COUNTIFS($O$3:$O135,$O135,$L$3:$L135,$L135,$I$3:$I135,$I135) &gt;1,0,SUMIFS($Y$3:$Y$2503,$L$3:$L$2503,$L135,$O$3:$O$2503,$O135,$I$3:$I$2503,$I135)),"-")</f>
        <v>0</v>
      </c>
      <c r="AC135" s="27">
        <f t="shared" si="16"/>
        <v>0</v>
      </c>
    </row>
    <row r="136" spans="1:29" s="57" customFormat="1" ht="15" customHeight="1">
      <c r="A136" s="13" t="s">
        <v>171</v>
      </c>
      <c r="B136" s="107" t="str">
        <f>IF(COUNTA($A136)&gt;0,VLOOKUP($A136,Corsa!$A$1:$F$43,2,FALSE),"-")</f>
        <v>Corsa A03</v>
      </c>
      <c r="C136" s="11"/>
      <c r="D136" s="13">
        <v>143</v>
      </c>
      <c r="E136" s="111"/>
      <c r="F136" s="46" t="str">
        <f>IF(COUNTA($A136)&gt;0,VLOOKUP($A136,Corsa!$A$1:$F$43,3,FALSE),"-")</f>
        <v>M-Ragazzi B</v>
      </c>
      <c r="G136" s="28" t="str">
        <f>IF($D136&gt;0,VLOOKUP($D136,Iscrizioni!$A$2:$M$2502,9,FALSE),"-")</f>
        <v>VENTURI SIMONE</v>
      </c>
      <c r="H136" s="28">
        <f>IF($D136&gt;0,VLOOKUP($D136,Iscrizioni!$A$2:$M$2502,4,FALSE),"-")</f>
        <v>2004</v>
      </c>
      <c r="I136" s="27" t="str">
        <f>IF($D136&gt;0,VLOOKUP($D136,Iscrizioni!$A$2:$M$2502,5,FALSE),"-")</f>
        <v>M</v>
      </c>
      <c r="J136" s="27" t="str">
        <f>IF($D136&gt;0,VLOOKUP($D136,Iscrizioni!$A$2:$M$2502,10,FALSE),"-")</f>
        <v>M-Ragazzi B</v>
      </c>
      <c r="K136" s="27" t="str">
        <f t="shared" si="13"/>
        <v>ok</v>
      </c>
      <c r="L136" s="46" t="str">
        <f>IF($D136&gt;0,VLOOKUP($D136,Iscrizioni!$A$2:$M$2502,11,FALSE),"-")</f>
        <v>Giovanile</v>
      </c>
      <c r="M136" s="27">
        <f>IF($D136&gt;0,VLOOKUP($D136,Iscrizioni!$A$2:$N$2502,12,FALSE),"-")</f>
        <v>12</v>
      </c>
      <c r="N136" s="46" t="str">
        <f>IF($D136&gt;0,VLOOKUP($D136,Iscrizioni!$A$2:$M$2502,6,FALSE),"-")</f>
        <v>H011554</v>
      </c>
      <c r="O136" s="107" t="str">
        <f>IF($D136&gt;0,VLOOKUP($D136,Iscrizioni!$A$2:$M$2502,7,FALSE),"-")</f>
        <v>A.S.D. ATLETICA VALLESAMOGGIA</v>
      </c>
      <c r="P136" s="46" t="str">
        <f>IF($D136&gt;0,VLOOKUP(LEFT($N136,1),Regione!$A$2:$C$21,2,FALSE),"-")</f>
        <v xml:space="preserve">EMILIA ROMAGNA </v>
      </c>
      <c r="Q136" s="112" t="e">
        <f ca="1">IF($D136&gt;0,NormalizzaTempo("D",CELL("tipo",$E136),$E136),"-")</f>
        <v>#NAME?</v>
      </c>
      <c r="R136" s="27">
        <f>IF($D136&gt;0,VLOOKUP($D136,Iscrizioni!$A$2:$M$2502,13,FALSE),"-")</f>
        <v>1000</v>
      </c>
      <c r="S136" s="112" t="e">
        <f t="shared" ca="1" si="14"/>
        <v>#NAME?</v>
      </c>
      <c r="T136" s="112" t="e">
        <f ca="1">IF($D136&gt;0,SUMIFS($S$3:$S136,$X$3:$X136,1,$J$3:$J136,$J136),"-")</f>
        <v>#NAME?</v>
      </c>
      <c r="U136" s="112" t="e">
        <f t="shared" ca="1" si="15"/>
        <v>#NAME?</v>
      </c>
      <c r="V136" s="112" t="e">
        <f t="shared" ca="1" si="17"/>
        <v>#NAME?</v>
      </c>
      <c r="W136" s="27">
        <f>IF(LEN($C136)=0,IF($D136&gt;0,COUNTIFS($A$3:$A136,$A136),"-"),"Escluso")</f>
        <v>28</v>
      </c>
      <c r="X136" s="2">
        <f>IF(LEN($C136)=0,IF($D136&gt;0,COUNTIFS($J$3:$J136,$J136,$C$3:$C136,""),"-"),"Escluso")</f>
        <v>28</v>
      </c>
      <c r="Y136" s="127" t="e">
        <f t="shared" ca="1" si="12"/>
        <v>#NAME?</v>
      </c>
      <c r="Z136" s="2">
        <f>IF($D136&gt;0,COUNTIFS($O$3:$O136,$O136,$L$3:$L136,$L136,$I$3:$I136,$I136),"-")</f>
        <v>8</v>
      </c>
      <c r="AA136" s="27">
        <f>IF($D136&gt;0,IF(OR($Z136 &gt;1,$L136&lt;&gt;"Adulti"),0,VLOOKUP($P136,Regione!$B$2:$C$22,2,FALSE)),"-")</f>
        <v>0</v>
      </c>
      <c r="AB136" s="27">
        <f>IF($D136&gt;0,IF(COUNTIFS($O$3:$O136,$O136,$L$3:$L136,$L136,$I$3:$I136,$I136) &gt;1,0,SUMIFS($Y$3:$Y$2503,$L$3:$L$2503,$L136,$O$3:$O$2503,$O136,$I$3:$I$2503,$I136)),"-")</f>
        <v>0</v>
      </c>
      <c r="AC136" s="27">
        <f t="shared" si="16"/>
        <v>0</v>
      </c>
    </row>
    <row r="137" spans="1:29" s="57" customFormat="1" ht="15" customHeight="1">
      <c r="A137" s="13" t="s">
        <v>171</v>
      </c>
      <c r="B137" s="107" t="str">
        <f>IF(COUNTA($A137)&gt;0,VLOOKUP($A137,Corsa!$A$1:$F$43,2,FALSE),"-")</f>
        <v>Corsa A03</v>
      </c>
      <c r="C137" s="11"/>
      <c r="D137" s="13">
        <v>38</v>
      </c>
      <c r="E137" s="111"/>
      <c r="F137" s="46" t="str">
        <f>IF(COUNTA($A137)&gt;0,VLOOKUP($A137,Corsa!$A$1:$F$43,3,FALSE),"-")</f>
        <v>M-Ragazzi B</v>
      </c>
      <c r="G137" s="28" t="str">
        <f>IF($D137&gt;0,VLOOKUP($D137,Iscrizioni!$A$2:$M$2502,9,FALSE),"-")</f>
        <v>BRESCI PIETRO</v>
      </c>
      <c r="H137" s="28">
        <f>IF($D137&gt;0,VLOOKUP($D137,Iscrizioni!$A$2:$M$2502,4,FALSE),"-")</f>
        <v>2004</v>
      </c>
      <c r="I137" s="27" t="str">
        <f>IF($D137&gt;0,VLOOKUP($D137,Iscrizioni!$A$2:$M$2502,5,FALSE),"-")</f>
        <v>M</v>
      </c>
      <c r="J137" s="27" t="str">
        <f>IF($D137&gt;0,VLOOKUP($D137,Iscrizioni!$A$2:$M$2502,10,FALSE),"-")</f>
        <v>M-Ragazzi B</v>
      </c>
      <c r="K137" s="27" t="str">
        <f t="shared" si="13"/>
        <v>ok</v>
      </c>
      <c r="L137" s="46" t="str">
        <f>IF($D137&gt;0,VLOOKUP($D137,Iscrizioni!$A$2:$M$2502,11,FALSE),"-")</f>
        <v>Giovanile</v>
      </c>
      <c r="M137" s="27">
        <f>IF($D137&gt;0,VLOOKUP($D137,Iscrizioni!$A$2:$N$2502,12,FALSE),"-")</f>
        <v>12</v>
      </c>
      <c r="N137" s="46" t="str">
        <f>IF($D137&gt;0,VLOOKUP($D137,Iscrizioni!$A$2:$M$2502,6,FALSE),"-")</f>
        <v>L021869</v>
      </c>
      <c r="O137" s="107" t="str">
        <f>IF($D137&gt;0,VLOOKUP($D137,Iscrizioni!$A$2:$M$2502,7,FALSE),"-")</f>
        <v>A.S.D. ATLETICA CALENZANO</v>
      </c>
      <c r="P137" s="46" t="str">
        <f>IF($D137&gt;0,VLOOKUP(LEFT($N137,1),Regione!$A$2:$C$21,2,FALSE),"-")</f>
        <v xml:space="preserve">TOSCANA </v>
      </c>
      <c r="Q137" s="112" t="e">
        <f ca="1">IF($D137&gt;0,NormalizzaTempo("D",CELL("tipo",$E137),$E137),"-")</f>
        <v>#NAME?</v>
      </c>
      <c r="R137" s="27">
        <f>IF($D137&gt;0,VLOOKUP($D137,Iscrizioni!$A$2:$M$2502,13,FALSE),"-")</f>
        <v>1000</v>
      </c>
      <c r="S137" s="112" t="e">
        <f t="shared" ca="1" si="14"/>
        <v>#NAME?</v>
      </c>
      <c r="T137" s="112" t="e">
        <f ca="1">IF($D137&gt;0,SUMIFS($S$3:$S137,$X$3:$X137,1,$J$3:$J137,$J137),"-")</f>
        <v>#NAME?</v>
      </c>
      <c r="U137" s="112" t="e">
        <f t="shared" ca="1" si="15"/>
        <v>#NAME?</v>
      </c>
      <c r="V137" s="112" t="e">
        <f t="shared" ca="1" si="17"/>
        <v>#NAME?</v>
      </c>
      <c r="W137" s="27">
        <f>IF(LEN($C137)=0,IF($D137&gt;0,COUNTIFS($A$3:$A137,$A137),"-"),"Escluso")</f>
        <v>29</v>
      </c>
      <c r="X137" s="2">
        <f>IF(LEN($C137)=0,IF($D137&gt;0,COUNTIFS($J$3:$J137,$J137,$C$3:$C137,""),"-"),"Escluso")</f>
        <v>29</v>
      </c>
      <c r="Y137" s="127" t="e">
        <f t="shared" ca="1" si="12"/>
        <v>#NAME?</v>
      </c>
      <c r="Z137" s="2">
        <f>IF($D137&gt;0,COUNTIFS($O$3:$O137,$O137,$L$3:$L137,$L137,$I$3:$I137,$I137),"-")</f>
        <v>18</v>
      </c>
      <c r="AA137" s="27">
        <f>IF($D137&gt;0,IF(OR($Z137 &gt;1,$L137&lt;&gt;"Adulti"),0,VLOOKUP($P137,Regione!$B$2:$C$22,2,FALSE)),"-")</f>
        <v>0</v>
      </c>
      <c r="AB137" s="27">
        <f>IF($D137&gt;0,IF(COUNTIFS($O$3:$O137,$O137,$L$3:$L137,$L137,$I$3:$I137,$I137) &gt;1,0,SUMIFS($Y$3:$Y$2503,$L$3:$L$2503,$L137,$O$3:$O$2503,$O137,$I$3:$I$2503,$I137)),"-")</f>
        <v>0</v>
      </c>
      <c r="AC137" s="27">
        <f t="shared" si="16"/>
        <v>0</v>
      </c>
    </row>
    <row r="138" spans="1:29" s="57" customFormat="1" ht="15" customHeight="1">
      <c r="A138" s="13" t="s">
        <v>171</v>
      </c>
      <c r="B138" s="107" t="str">
        <f>IF(COUNTA($A138)&gt;0,VLOOKUP($A138,Corsa!$A$1:$F$43,2,FALSE),"-")</f>
        <v>Corsa A03</v>
      </c>
      <c r="C138" s="11"/>
      <c r="D138" s="13">
        <v>910</v>
      </c>
      <c r="E138" s="111"/>
      <c r="F138" s="46" t="str">
        <f>IF(COUNTA($A138)&gt;0,VLOOKUP($A138,Corsa!$A$1:$F$43,3,FALSE),"-")</f>
        <v>M-Ragazzi B</v>
      </c>
      <c r="G138" s="28" t="str">
        <f>IF($D138&gt;0,VLOOKUP($D138,Iscrizioni!$A$2:$M$2502,9,FALSE),"-")</f>
        <v>CAMMELLI ALESSANDRO</v>
      </c>
      <c r="H138" s="28">
        <f>IF($D138&gt;0,VLOOKUP($D138,Iscrizioni!$A$2:$M$2502,4,FALSE),"-")</f>
        <v>2004</v>
      </c>
      <c r="I138" s="27" t="str">
        <f>IF($D138&gt;0,VLOOKUP($D138,Iscrizioni!$A$2:$M$2502,5,FALSE),"-")</f>
        <v>M</v>
      </c>
      <c r="J138" s="27" t="str">
        <f>IF($D138&gt;0,VLOOKUP($D138,Iscrizioni!$A$2:$M$2502,10,FALSE),"-")</f>
        <v>M-Ragazzi B</v>
      </c>
      <c r="K138" s="27" t="str">
        <f t="shared" si="13"/>
        <v>ok</v>
      </c>
      <c r="L138" s="46" t="str">
        <f>IF($D138&gt;0,VLOOKUP($D138,Iscrizioni!$A$2:$M$2502,11,FALSE),"-")</f>
        <v>Giovanile</v>
      </c>
      <c r="M138" s="27">
        <f>IF($D138&gt;0,VLOOKUP($D138,Iscrizioni!$A$2:$N$2502,12,FALSE),"-")</f>
        <v>12</v>
      </c>
      <c r="N138" s="46" t="str">
        <f>IF($D138&gt;0,VLOOKUP($D138,Iscrizioni!$A$2:$M$2502,6,FALSE),"-")</f>
        <v>L022825</v>
      </c>
      <c r="O138" s="107" t="str">
        <f>IF($D138&gt;0,VLOOKUP($D138,Iscrizioni!$A$2:$M$2502,7,FALSE),"-")</f>
        <v>RUNNERS BARBERINO A.S.D.</v>
      </c>
      <c r="P138" s="46" t="str">
        <f>IF($D138&gt;0,VLOOKUP(LEFT($N138,1),Regione!$A$2:$C$21,2,FALSE),"-")</f>
        <v xml:space="preserve">TOSCANA </v>
      </c>
      <c r="Q138" s="112" t="e">
        <f ca="1">IF($D138&gt;0,NormalizzaTempo("D",CELL("tipo",$E138),$E138),"-")</f>
        <v>#NAME?</v>
      </c>
      <c r="R138" s="27">
        <f>IF($D138&gt;0,VLOOKUP($D138,Iscrizioni!$A$2:$M$2502,13,FALSE),"-")</f>
        <v>1000</v>
      </c>
      <c r="S138" s="112" t="e">
        <f t="shared" ca="1" si="14"/>
        <v>#NAME?</v>
      </c>
      <c r="T138" s="112" t="e">
        <f ca="1">IF($D138&gt;0,SUMIFS($S$3:$S138,$X$3:$X138,1,$J$3:$J138,$J138),"-")</f>
        <v>#NAME?</v>
      </c>
      <c r="U138" s="112" t="e">
        <f t="shared" ca="1" si="15"/>
        <v>#NAME?</v>
      </c>
      <c r="V138" s="112" t="e">
        <f t="shared" ca="1" si="17"/>
        <v>#NAME?</v>
      </c>
      <c r="W138" s="27">
        <f>IF(LEN($C138)=0,IF($D138&gt;0,COUNTIFS($A$3:$A138,$A138),"-"),"Escluso")</f>
        <v>30</v>
      </c>
      <c r="X138" s="2">
        <f>IF(LEN($C138)=0,IF($D138&gt;0,COUNTIFS($J$3:$J138,$J138,$C$3:$C138,""),"-"),"Escluso")</f>
        <v>30</v>
      </c>
      <c r="Y138" s="127" t="e">
        <f t="shared" ca="1" si="12"/>
        <v>#NAME?</v>
      </c>
      <c r="Z138" s="2">
        <f>IF($D138&gt;0,COUNTIFS($O$3:$O138,$O138,$L$3:$L138,$L138,$I$3:$I138,$I138),"-")</f>
        <v>6</v>
      </c>
      <c r="AA138" s="27">
        <f>IF($D138&gt;0,IF(OR($Z138 &gt;1,$L138&lt;&gt;"Adulti"),0,VLOOKUP($P138,Regione!$B$2:$C$22,2,FALSE)),"-")</f>
        <v>0</v>
      </c>
      <c r="AB138" s="27">
        <f>IF($D138&gt;0,IF(COUNTIFS($O$3:$O138,$O138,$L$3:$L138,$L138,$I$3:$I138,$I138) &gt;1,0,SUMIFS($Y$3:$Y$2503,$L$3:$L$2503,$L138,$O$3:$O$2503,$O138,$I$3:$I$2503,$I138)),"-")</f>
        <v>0</v>
      </c>
      <c r="AC138" s="27">
        <f t="shared" si="16"/>
        <v>0</v>
      </c>
    </row>
    <row r="139" spans="1:29" s="57" customFormat="1" ht="15" customHeight="1">
      <c r="A139" s="13" t="s">
        <v>171</v>
      </c>
      <c r="B139" s="107" t="str">
        <f>IF(COUNTA($A139)&gt;0,VLOOKUP($A139,Corsa!$A$1:$F$43,2,FALSE),"-")</f>
        <v>Corsa A03</v>
      </c>
      <c r="C139" s="11"/>
      <c r="D139" s="13">
        <v>836</v>
      </c>
      <c r="E139" s="111"/>
      <c r="F139" s="46" t="str">
        <f>IF(COUNTA($A139)&gt;0,VLOOKUP($A139,Corsa!$A$1:$F$43,3,FALSE),"-")</f>
        <v>M-Ragazzi B</v>
      </c>
      <c r="G139" s="28" t="str">
        <f>IF($D139&gt;0,VLOOKUP($D139,Iscrizioni!$A$2:$M$2502,9,FALSE),"-")</f>
        <v>FONTANI ANGELO</v>
      </c>
      <c r="H139" s="28">
        <f>IF($D139&gt;0,VLOOKUP($D139,Iscrizioni!$A$2:$M$2502,4,FALSE),"-")</f>
        <v>2004</v>
      </c>
      <c r="I139" s="27" t="str">
        <f>IF($D139&gt;0,VLOOKUP($D139,Iscrizioni!$A$2:$M$2502,5,FALSE),"-")</f>
        <v>M</v>
      </c>
      <c r="J139" s="27" t="str">
        <f>IF($D139&gt;0,VLOOKUP($D139,Iscrizioni!$A$2:$M$2502,10,FALSE),"-")</f>
        <v>M-Ragazzi B</v>
      </c>
      <c r="K139" s="27" t="str">
        <f t="shared" si="13"/>
        <v>ok</v>
      </c>
      <c r="L139" s="46" t="str">
        <f>IF($D139&gt;0,VLOOKUP($D139,Iscrizioni!$A$2:$M$2502,11,FALSE),"-")</f>
        <v>Giovanile</v>
      </c>
      <c r="M139" s="27">
        <f>IF($D139&gt;0,VLOOKUP($D139,Iscrizioni!$A$2:$N$2502,12,FALSE),"-")</f>
        <v>12</v>
      </c>
      <c r="N139" s="46" t="str">
        <f>IF($D139&gt;0,VLOOKUP($D139,Iscrizioni!$A$2:$M$2502,6,FALSE),"-")</f>
        <v>H080274</v>
      </c>
      <c r="O139" s="107" t="str">
        <f>IF($D139&gt;0,VLOOKUP($D139,Iscrizioni!$A$2:$M$2502,7,FALSE),"-")</f>
        <v>POL. SCANDIANESE</v>
      </c>
      <c r="P139" s="46" t="str">
        <f>IF($D139&gt;0,VLOOKUP(LEFT($N139,1),Regione!$A$2:$C$21,2,FALSE),"-")</f>
        <v xml:space="preserve">EMILIA ROMAGNA </v>
      </c>
      <c r="Q139" s="112" t="e">
        <f ca="1">IF($D139&gt;0,NormalizzaTempo("D",CELL("tipo",$E139),$E139),"-")</f>
        <v>#NAME?</v>
      </c>
      <c r="R139" s="27">
        <f>IF($D139&gt;0,VLOOKUP($D139,Iscrizioni!$A$2:$M$2502,13,FALSE),"-")</f>
        <v>1000</v>
      </c>
      <c r="S139" s="112" t="e">
        <f t="shared" ca="1" si="14"/>
        <v>#NAME?</v>
      </c>
      <c r="T139" s="112" t="e">
        <f ca="1">IF($D139&gt;0,SUMIFS($S$3:$S139,$X$3:$X139,1,$J$3:$J139,$J139),"-")</f>
        <v>#NAME?</v>
      </c>
      <c r="U139" s="112" t="e">
        <f t="shared" ca="1" si="15"/>
        <v>#NAME?</v>
      </c>
      <c r="V139" s="112" t="e">
        <f t="shared" ca="1" si="17"/>
        <v>#NAME?</v>
      </c>
      <c r="W139" s="27">
        <f>IF(LEN($C139)=0,IF($D139&gt;0,COUNTIFS($A$3:$A139,$A139),"-"),"Escluso")</f>
        <v>31</v>
      </c>
      <c r="X139" s="2">
        <f>IF(LEN($C139)=0,IF($D139&gt;0,COUNTIFS($J$3:$J139,$J139,$C$3:$C139,""),"-"),"Escluso")</f>
        <v>31</v>
      </c>
      <c r="Y139" s="127" t="e">
        <f t="shared" ca="1" si="12"/>
        <v>#NAME?</v>
      </c>
      <c r="Z139" s="2">
        <f>IF($D139&gt;0,COUNTIFS($O$3:$O139,$O139,$L$3:$L139,$L139,$I$3:$I139,$I139),"-")</f>
        <v>11</v>
      </c>
      <c r="AA139" s="27">
        <f>IF($D139&gt;0,IF(OR($Z139 &gt;1,$L139&lt;&gt;"Adulti"),0,VLOOKUP($P139,Regione!$B$2:$C$22,2,FALSE)),"-")</f>
        <v>0</v>
      </c>
      <c r="AB139" s="27">
        <f>IF($D139&gt;0,IF(COUNTIFS($O$3:$O139,$O139,$L$3:$L139,$L139,$I$3:$I139,$I139) &gt;1,0,SUMIFS($Y$3:$Y$2503,$L$3:$L$2503,$L139,$O$3:$O$2503,$O139,$I$3:$I$2503,$I139)),"-")</f>
        <v>0</v>
      </c>
      <c r="AC139" s="27">
        <f t="shared" si="16"/>
        <v>0</v>
      </c>
    </row>
    <row r="140" spans="1:29" s="57" customFormat="1" ht="15" customHeight="1">
      <c r="A140" s="13" t="s">
        <v>171</v>
      </c>
      <c r="B140" s="107" t="str">
        <f>IF(COUNTA($A140)&gt;0,VLOOKUP($A140,Corsa!$A$1:$F$43,2,FALSE),"-")</f>
        <v>Corsa A03</v>
      </c>
      <c r="C140" s="11"/>
      <c r="D140" s="13">
        <v>31</v>
      </c>
      <c r="E140" s="111"/>
      <c r="F140" s="46" t="str">
        <f>IF(COUNTA($A140)&gt;0,VLOOKUP($A140,Corsa!$A$1:$F$43,3,FALSE),"-")</f>
        <v>M-Ragazzi B</v>
      </c>
      <c r="G140" s="28" t="str">
        <f>IF($D140&gt;0,VLOOKUP($D140,Iscrizioni!$A$2:$M$2502,9,FALSE),"-")</f>
        <v>ASSORGIA ENRICO</v>
      </c>
      <c r="H140" s="28">
        <f>IF($D140&gt;0,VLOOKUP($D140,Iscrizioni!$A$2:$M$2502,4,FALSE),"-")</f>
        <v>2004</v>
      </c>
      <c r="I140" s="27" t="str">
        <f>IF($D140&gt;0,VLOOKUP($D140,Iscrizioni!$A$2:$M$2502,5,FALSE),"-")</f>
        <v>M</v>
      </c>
      <c r="J140" s="27" t="str">
        <f>IF($D140&gt;0,VLOOKUP($D140,Iscrizioni!$A$2:$M$2502,10,FALSE),"-")</f>
        <v>M-Ragazzi B</v>
      </c>
      <c r="K140" s="27" t="str">
        <f t="shared" si="13"/>
        <v>ok</v>
      </c>
      <c r="L140" s="46" t="str">
        <f>IF($D140&gt;0,VLOOKUP($D140,Iscrizioni!$A$2:$M$2502,11,FALSE),"-")</f>
        <v>Giovanile</v>
      </c>
      <c r="M140" s="27">
        <f>IF($D140&gt;0,VLOOKUP($D140,Iscrizioni!$A$2:$N$2502,12,FALSE),"-")</f>
        <v>12</v>
      </c>
      <c r="N140" s="46" t="str">
        <f>IF($D140&gt;0,VLOOKUP($D140,Iscrizioni!$A$2:$M$2502,6,FALSE),"-")</f>
        <v>L021869</v>
      </c>
      <c r="O140" s="107" t="str">
        <f>IF($D140&gt;0,VLOOKUP($D140,Iscrizioni!$A$2:$M$2502,7,FALSE),"-")</f>
        <v>A.S.D. ATLETICA CALENZANO</v>
      </c>
      <c r="P140" s="46" t="str">
        <f>IF($D140&gt;0,VLOOKUP(LEFT($N140,1),Regione!$A$2:$C$21,2,FALSE),"-")</f>
        <v xml:space="preserve">TOSCANA </v>
      </c>
      <c r="Q140" s="112" t="e">
        <f ca="1">IF($D140&gt;0,NormalizzaTempo("D",CELL("tipo",$E140),$E140),"-")</f>
        <v>#NAME?</v>
      </c>
      <c r="R140" s="27">
        <f>IF($D140&gt;0,VLOOKUP($D140,Iscrizioni!$A$2:$M$2502,13,FALSE),"-")</f>
        <v>1000</v>
      </c>
      <c r="S140" s="112" t="e">
        <f t="shared" ca="1" si="14"/>
        <v>#NAME?</v>
      </c>
      <c r="T140" s="112" t="e">
        <f ca="1">IF($D140&gt;0,SUMIFS($S$3:$S140,$X$3:$X140,1,$J$3:$J140,$J140),"-")</f>
        <v>#NAME?</v>
      </c>
      <c r="U140" s="112" t="e">
        <f t="shared" ca="1" si="15"/>
        <v>#NAME?</v>
      </c>
      <c r="V140" s="112" t="e">
        <f t="shared" ca="1" si="17"/>
        <v>#NAME?</v>
      </c>
      <c r="W140" s="27">
        <f>IF(LEN($C140)=0,IF($D140&gt;0,COUNTIFS($A$3:$A140,$A140),"-"),"Escluso")</f>
        <v>32</v>
      </c>
      <c r="X140" s="2">
        <f>IF(LEN($C140)=0,IF($D140&gt;0,COUNTIFS($J$3:$J140,$J140,$C$3:$C140,""),"-"),"Escluso")</f>
        <v>32</v>
      </c>
      <c r="Y140" s="127" t="e">
        <f t="shared" ca="1" si="12"/>
        <v>#NAME?</v>
      </c>
      <c r="Z140" s="2">
        <f>IF($D140&gt;0,COUNTIFS($O$3:$O140,$O140,$L$3:$L140,$L140,$I$3:$I140,$I140),"-")</f>
        <v>19</v>
      </c>
      <c r="AA140" s="27">
        <f>IF($D140&gt;0,IF(OR($Z140 &gt;1,$L140&lt;&gt;"Adulti"),0,VLOOKUP($P140,Regione!$B$2:$C$22,2,FALSE)),"-")</f>
        <v>0</v>
      </c>
      <c r="AB140" s="27">
        <f>IF($D140&gt;0,IF(COUNTIFS($O$3:$O140,$O140,$L$3:$L140,$L140,$I$3:$I140,$I140) &gt;1,0,SUMIFS($Y$3:$Y$2503,$L$3:$L$2503,$L140,$O$3:$O$2503,$O140,$I$3:$I$2503,$I140)),"-")</f>
        <v>0</v>
      </c>
      <c r="AC140" s="27">
        <f t="shared" si="16"/>
        <v>0</v>
      </c>
    </row>
    <row r="141" spans="1:29" s="57" customFormat="1" ht="15" customHeight="1">
      <c r="A141" s="13" t="s">
        <v>171</v>
      </c>
      <c r="B141" s="107" t="str">
        <f>IF(COUNTA($A141)&gt;0,VLOOKUP($A141,Corsa!$A$1:$F$43,2,FALSE),"-")</f>
        <v>Corsa A03</v>
      </c>
      <c r="C141" s="11"/>
      <c r="D141" s="13">
        <v>845</v>
      </c>
      <c r="E141" s="111"/>
      <c r="F141" s="46" t="str">
        <f>IF(COUNTA($A141)&gt;0,VLOOKUP($A141,Corsa!$A$1:$F$43,3,FALSE),"-")</f>
        <v>M-Ragazzi B</v>
      </c>
      <c r="G141" s="28" t="str">
        <f>IF($D141&gt;0,VLOOKUP($D141,Iscrizioni!$A$2:$M$2502,9,FALSE),"-")</f>
        <v>MONTANARI FEDERICO</v>
      </c>
      <c r="H141" s="28">
        <f>IF($D141&gt;0,VLOOKUP($D141,Iscrizioni!$A$2:$M$2502,4,FALSE),"-")</f>
        <v>2004</v>
      </c>
      <c r="I141" s="27" t="str">
        <f>IF($D141&gt;0,VLOOKUP($D141,Iscrizioni!$A$2:$M$2502,5,FALSE),"-")</f>
        <v>M</v>
      </c>
      <c r="J141" s="27" t="str">
        <f>IF($D141&gt;0,VLOOKUP($D141,Iscrizioni!$A$2:$M$2502,10,FALSE),"-")</f>
        <v>M-Ragazzi B</v>
      </c>
      <c r="K141" s="27" t="str">
        <f t="shared" si="13"/>
        <v>ok</v>
      </c>
      <c r="L141" s="46" t="str">
        <f>IF($D141&gt;0,VLOOKUP($D141,Iscrizioni!$A$2:$M$2502,11,FALSE),"-")</f>
        <v>Giovanile</v>
      </c>
      <c r="M141" s="27">
        <f>IF($D141&gt;0,VLOOKUP($D141,Iscrizioni!$A$2:$N$2502,12,FALSE),"-")</f>
        <v>12</v>
      </c>
      <c r="N141" s="46" t="str">
        <f>IF($D141&gt;0,VLOOKUP($D141,Iscrizioni!$A$2:$M$2502,6,FALSE),"-")</f>
        <v>H080274</v>
      </c>
      <c r="O141" s="107" t="str">
        <f>IF($D141&gt;0,VLOOKUP($D141,Iscrizioni!$A$2:$M$2502,7,FALSE),"-")</f>
        <v>POL. SCANDIANESE</v>
      </c>
      <c r="P141" s="46" t="str">
        <f>IF($D141&gt;0,VLOOKUP(LEFT($N141,1),Regione!$A$2:$C$21,2,FALSE),"-")</f>
        <v xml:space="preserve">EMILIA ROMAGNA </v>
      </c>
      <c r="Q141" s="112" t="e">
        <f ca="1">IF($D141&gt;0,NormalizzaTempo("D",CELL("tipo",$E141),$E141),"-")</f>
        <v>#NAME?</v>
      </c>
      <c r="R141" s="27">
        <f>IF($D141&gt;0,VLOOKUP($D141,Iscrizioni!$A$2:$M$2502,13,FALSE),"-")</f>
        <v>1000</v>
      </c>
      <c r="S141" s="112" t="e">
        <f t="shared" ca="1" si="14"/>
        <v>#NAME?</v>
      </c>
      <c r="T141" s="112" t="e">
        <f ca="1">IF($D141&gt;0,SUMIFS($S$3:$S141,$X$3:$X141,1,$J$3:$J141,$J141),"-")</f>
        <v>#NAME?</v>
      </c>
      <c r="U141" s="112" t="e">
        <f t="shared" ca="1" si="15"/>
        <v>#NAME?</v>
      </c>
      <c r="V141" s="112" t="e">
        <f t="shared" ca="1" si="17"/>
        <v>#NAME?</v>
      </c>
      <c r="W141" s="27">
        <f>IF(LEN($C141)=0,IF($D141&gt;0,COUNTIFS($A$3:$A141,$A141),"-"),"Escluso")</f>
        <v>33</v>
      </c>
      <c r="X141" s="2">
        <f>IF(LEN($C141)=0,IF($D141&gt;0,COUNTIFS($J$3:$J141,$J141,$C$3:$C141,""),"-"),"Escluso")</f>
        <v>33</v>
      </c>
      <c r="Y141" s="127" t="e">
        <f t="shared" ca="1" si="12"/>
        <v>#NAME?</v>
      </c>
      <c r="Z141" s="2">
        <f>IF($D141&gt;0,COUNTIFS($O$3:$O141,$O141,$L$3:$L141,$L141,$I$3:$I141,$I141),"-")</f>
        <v>12</v>
      </c>
      <c r="AA141" s="27">
        <f>IF($D141&gt;0,IF(OR($Z141 &gt;1,$L141&lt;&gt;"Adulti"),0,VLOOKUP($P141,Regione!$B$2:$C$22,2,FALSE)),"-")</f>
        <v>0</v>
      </c>
      <c r="AB141" s="27">
        <f>IF($D141&gt;0,IF(COUNTIFS($O$3:$O141,$O141,$L$3:$L141,$L141,$I$3:$I141,$I141) &gt;1,0,SUMIFS($Y$3:$Y$2503,$L$3:$L$2503,$L141,$O$3:$O$2503,$O141,$I$3:$I$2503,$I141)),"-")</f>
        <v>0</v>
      </c>
      <c r="AC141" s="27">
        <f t="shared" si="16"/>
        <v>0</v>
      </c>
    </row>
    <row r="142" spans="1:29" s="57" customFormat="1" ht="15" customHeight="1">
      <c r="A142" s="13" t="s">
        <v>171</v>
      </c>
      <c r="B142" s="107" t="str">
        <f>IF(COUNTA($A142)&gt;0,VLOOKUP($A142,Corsa!$A$1:$F$43,2,FALSE),"-")</f>
        <v>Corsa A03</v>
      </c>
      <c r="C142" s="11"/>
      <c r="D142" s="13">
        <v>536</v>
      </c>
      <c r="E142" s="111"/>
      <c r="F142" s="46" t="str">
        <f>IF(COUNTA($A142)&gt;0,VLOOKUP($A142,Corsa!$A$1:$F$43,3,FALSE),"-")</f>
        <v>M-Ragazzi B</v>
      </c>
      <c r="G142" s="28" t="str">
        <f>IF($D142&gt;0,VLOOKUP($D142,Iscrizioni!$A$2:$M$2502,9,FALSE),"-")</f>
        <v>FERRETTI DAVIDE</v>
      </c>
      <c r="H142" s="28">
        <f>IF($D142&gt;0,VLOOKUP($D142,Iscrizioni!$A$2:$M$2502,4,FALSE),"-")</f>
        <v>2004</v>
      </c>
      <c r="I142" s="27" t="str">
        <f>IF($D142&gt;0,VLOOKUP($D142,Iscrizioni!$A$2:$M$2502,5,FALSE),"-")</f>
        <v>M</v>
      </c>
      <c r="J142" s="27" t="str">
        <f>IF($D142&gt;0,VLOOKUP($D142,Iscrizioni!$A$2:$M$2502,10,FALSE),"-")</f>
        <v>M-Ragazzi B</v>
      </c>
      <c r="K142" s="27" t="str">
        <f t="shared" si="13"/>
        <v>ok</v>
      </c>
      <c r="L142" s="46" t="str">
        <f>IF($D142&gt;0,VLOOKUP($D142,Iscrizioni!$A$2:$M$2502,11,FALSE),"-")</f>
        <v>Giovanile</v>
      </c>
      <c r="M142" s="27">
        <f>IF($D142&gt;0,VLOOKUP($D142,Iscrizioni!$A$2:$N$2502,12,FALSE),"-")</f>
        <v>12</v>
      </c>
      <c r="N142" s="46" t="str">
        <f>IF($D142&gt;0,VLOOKUP($D142,Iscrizioni!$A$2:$M$2502,6,FALSE),"-")</f>
        <v>H041255</v>
      </c>
      <c r="O142" s="107" t="str">
        <f>IF($D142&gt;0,VLOOKUP($D142,Iscrizioni!$A$2:$M$2502,7,FALSE),"-")</f>
        <v>DELTA ATLETICA SASSUOLO A.S.D.</v>
      </c>
      <c r="P142" s="46" t="str">
        <f>IF($D142&gt;0,VLOOKUP(LEFT($N142,1),Regione!$A$2:$C$21,2,FALSE),"-")</f>
        <v xml:space="preserve">EMILIA ROMAGNA </v>
      </c>
      <c r="Q142" s="112" t="e">
        <f ca="1">IF($D142&gt;0,NormalizzaTempo("D",CELL("tipo",$E142),$E142),"-")</f>
        <v>#NAME?</v>
      </c>
      <c r="R142" s="27">
        <f>IF($D142&gt;0,VLOOKUP($D142,Iscrizioni!$A$2:$M$2502,13,FALSE),"-")</f>
        <v>1000</v>
      </c>
      <c r="S142" s="112" t="e">
        <f t="shared" ca="1" si="14"/>
        <v>#NAME?</v>
      </c>
      <c r="T142" s="112" t="e">
        <f ca="1">IF($D142&gt;0,SUMIFS($S$3:$S142,$X$3:$X142,1,$J$3:$J142,$J142),"-")</f>
        <v>#NAME?</v>
      </c>
      <c r="U142" s="112" t="e">
        <f t="shared" ca="1" si="15"/>
        <v>#NAME?</v>
      </c>
      <c r="V142" s="112" t="e">
        <f t="shared" ca="1" si="17"/>
        <v>#NAME?</v>
      </c>
      <c r="W142" s="27">
        <f>IF(LEN($C142)=0,IF($D142&gt;0,COUNTIFS($A$3:$A142,$A142),"-"),"Escluso")</f>
        <v>34</v>
      </c>
      <c r="X142" s="2">
        <f>IF(LEN($C142)=0,IF($D142&gt;0,COUNTIFS($J$3:$J142,$J142,$C$3:$C142,""),"-"),"Escluso")</f>
        <v>34</v>
      </c>
      <c r="Y142" s="127" t="e">
        <f t="shared" ca="1" si="12"/>
        <v>#NAME?</v>
      </c>
      <c r="Z142" s="2">
        <f>IF($D142&gt;0,COUNTIFS($O$3:$O142,$O142,$L$3:$L142,$L142,$I$3:$I142,$I142),"-")</f>
        <v>3</v>
      </c>
      <c r="AA142" s="27">
        <f>IF($D142&gt;0,IF(OR($Z142 &gt;1,$L142&lt;&gt;"Adulti"),0,VLOOKUP($P142,Regione!$B$2:$C$22,2,FALSE)),"-")</f>
        <v>0</v>
      </c>
      <c r="AB142" s="27">
        <f>IF($D142&gt;0,IF(COUNTIFS($O$3:$O142,$O142,$L$3:$L142,$L142,$I$3:$I142,$I142) &gt;1,0,SUMIFS($Y$3:$Y$2503,$L$3:$L$2503,$L142,$O$3:$O$2503,$O142,$I$3:$I$2503,$I142)),"-")</f>
        <v>0</v>
      </c>
      <c r="AC142" s="27">
        <f t="shared" si="16"/>
        <v>0</v>
      </c>
    </row>
    <row r="143" spans="1:29" s="57" customFormat="1" ht="15" customHeight="1">
      <c r="A143" s="13" t="s">
        <v>171</v>
      </c>
      <c r="B143" s="107" t="str">
        <f>IF(COUNTA($A143)&gt;0,VLOOKUP($A143,Corsa!$A$1:$F$43,2,FALSE),"-")</f>
        <v>Corsa A03</v>
      </c>
      <c r="C143" s="11"/>
      <c r="D143" s="13">
        <v>902</v>
      </c>
      <c r="E143" s="111"/>
      <c r="F143" s="46" t="str">
        <f>IF(COUNTA($A143)&gt;0,VLOOKUP($A143,Corsa!$A$1:$F$43,3,FALSE),"-")</f>
        <v>M-Ragazzi B</v>
      </c>
      <c r="G143" s="28" t="str">
        <f>IF($D143&gt;0,VLOOKUP($D143,Iscrizioni!$A$2:$M$2502,9,FALSE),"-")</f>
        <v>BUCCI ANDREA</v>
      </c>
      <c r="H143" s="28">
        <f>IF($D143&gt;0,VLOOKUP($D143,Iscrizioni!$A$2:$M$2502,4,FALSE),"-")</f>
        <v>2004</v>
      </c>
      <c r="I143" s="27" t="str">
        <f>IF($D143&gt;0,VLOOKUP($D143,Iscrizioni!$A$2:$M$2502,5,FALSE),"-")</f>
        <v>M</v>
      </c>
      <c r="J143" s="27" t="str">
        <f>IF($D143&gt;0,VLOOKUP($D143,Iscrizioni!$A$2:$M$2502,10,FALSE),"-")</f>
        <v>M-Ragazzi B</v>
      </c>
      <c r="K143" s="27" t="str">
        <f t="shared" si="13"/>
        <v>ok</v>
      </c>
      <c r="L143" s="46" t="str">
        <f>IF($D143&gt;0,VLOOKUP($D143,Iscrizioni!$A$2:$M$2502,11,FALSE),"-")</f>
        <v>Giovanile</v>
      </c>
      <c r="M143" s="27">
        <f>IF($D143&gt;0,VLOOKUP($D143,Iscrizioni!$A$2:$N$2502,12,FALSE),"-")</f>
        <v>12</v>
      </c>
      <c r="N143" s="46" t="str">
        <f>IF($D143&gt;0,VLOOKUP($D143,Iscrizioni!$A$2:$M$2502,6,FALSE),"-")</f>
        <v>H080875</v>
      </c>
      <c r="O143" s="107" t="str">
        <f>IF($D143&gt;0,VLOOKUP($D143,Iscrizioni!$A$2:$M$2502,7,FALSE),"-")</f>
        <v>ROAD RUNNERS CLUB POVIGLIO ASD</v>
      </c>
      <c r="P143" s="46" t="str">
        <f>IF($D143&gt;0,VLOOKUP(LEFT($N143,1),Regione!$A$2:$C$21,2,FALSE),"-")</f>
        <v xml:space="preserve">EMILIA ROMAGNA </v>
      </c>
      <c r="Q143" s="112" t="e">
        <f ca="1">IF($D143&gt;0,NormalizzaTempo("D",CELL("tipo",$E143),$E143),"-")</f>
        <v>#NAME?</v>
      </c>
      <c r="R143" s="27">
        <f>IF($D143&gt;0,VLOOKUP($D143,Iscrizioni!$A$2:$M$2502,13,FALSE),"-")</f>
        <v>1000</v>
      </c>
      <c r="S143" s="112" t="e">
        <f t="shared" ca="1" si="14"/>
        <v>#NAME?</v>
      </c>
      <c r="T143" s="112" t="e">
        <f ca="1">IF($D143&gt;0,SUMIFS($S$3:$S143,$X$3:$X143,1,$J$3:$J143,$J143),"-")</f>
        <v>#NAME?</v>
      </c>
      <c r="U143" s="112" t="e">
        <f t="shared" ca="1" si="15"/>
        <v>#NAME?</v>
      </c>
      <c r="V143" s="112" t="e">
        <f t="shared" ca="1" si="17"/>
        <v>#NAME?</v>
      </c>
      <c r="W143" s="27">
        <f>IF(LEN($C143)=0,IF($D143&gt;0,COUNTIFS($A$3:$A143,$A143),"-"),"Escluso")</f>
        <v>35</v>
      </c>
      <c r="X143" s="2">
        <f>IF(LEN($C143)=0,IF($D143&gt;0,COUNTIFS($J$3:$J143,$J143,$C$3:$C143,""),"-"),"Escluso")</f>
        <v>35</v>
      </c>
      <c r="Y143" s="127" t="e">
        <f t="shared" ca="1" si="12"/>
        <v>#NAME?</v>
      </c>
      <c r="Z143" s="2">
        <f>IF($D143&gt;0,COUNTIFS($O$3:$O143,$O143,$L$3:$L143,$L143,$I$3:$I143,$I143),"-")</f>
        <v>2</v>
      </c>
      <c r="AA143" s="27">
        <f>IF($D143&gt;0,IF(OR($Z143 &gt;1,$L143&lt;&gt;"Adulti"),0,VLOOKUP($P143,Regione!$B$2:$C$22,2,FALSE)),"-")</f>
        <v>0</v>
      </c>
      <c r="AB143" s="27">
        <f>IF($D143&gt;0,IF(COUNTIFS($O$3:$O143,$O143,$L$3:$L143,$L143,$I$3:$I143,$I143) &gt;1,0,SUMIFS($Y$3:$Y$2503,$L$3:$L$2503,$L143,$O$3:$O$2503,$O143,$I$3:$I$2503,$I143)),"-")</f>
        <v>0</v>
      </c>
      <c r="AC143" s="27">
        <f t="shared" si="16"/>
        <v>0</v>
      </c>
    </row>
    <row r="144" spans="1:29" s="57" customFormat="1" ht="15" customHeight="1">
      <c r="A144" s="13" t="s">
        <v>171</v>
      </c>
      <c r="B144" s="107" t="str">
        <f>IF(COUNTA($A144)&gt;0,VLOOKUP($A144,Corsa!$A$1:$F$43,2,FALSE),"-")</f>
        <v>Corsa A03</v>
      </c>
      <c r="C144" s="11"/>
      <c r="D144" s="13">
        <v>103</v>
      </c>
      <c r="E144" s="111"/>
      <c r="F144" s="46" t="str">
        <f>IF(COUNTA($A144)&gt;0,VLOOKUP($A144,Corsa!$A$1:$F$43,3,FALSE),"-")</f>
        <v>M-Ragazzi B</v>
      </c>
      <c r="G144" s="28" t="str">
        <f>IF($D144&gt;0,VLOOKUP($D144,Iscrizioni!$A$2:$M$2502,9,FALSE),"-")</f>
        <v>SANSONE MASSIMO</v>
      </c>
      <c r="H144" s="28">
        <f>IF($D144&gt;0,VLOOKUP($D144,Iscrizioni!$A$2:$M$2502,4,FALSE),"-")</f>
        <v>2004</v>
      </c>
      <c r="I144" s="27" t="str">
        <f>IF($D144&gt;0,VLOOKUP($D144,Iscrizioni!$A$2:$M$2502,5,FALSE),"-")</f>
        <v>M</v>
      </c>
      <c r="J144" s="27" t="str">
        <f>IF($D144&gt;0,VLOOKUP($D144,Iscrizioni!$A$2:$M$2502,10,FALSE),"-")</f>
        <v>M-Ragazzi B</v>
      </c>
      <c r="K144" s="27" t="str">
        <f t="shared" si="13"/>
        <v>ok</v>
      </c>
      <c r="L144" s="46" t="str">
        <f>IF($D144&gt;0,VLOOKUP($D144,Iscrizioni!$A$2:$M$2502,11,FALSE),"-")</f>
        <v>Giovanile</v>
      </c>
      <c r="M144" s="27">
        <f>IF($D144&gt;0,VLOOKUP($D144,Iscrizioni!$A$2:$N$2502,12,FALSE),"-")</f>
        <v>12</v>
      </c>
      <c r="N144" s="46" t="str">
        <f>IF($D144&gt;0,VLOOKUP($D144,Iscrizioni!$A$2:$M$2502,6,FALSE),"-")</f>
        <v>L021869</v>
      </c>
      <c r="O144" s="107" t="str">
        <f>IF($D144&gt;0,VLOOKUP($D144,Iscrizioni!$A$2:$M$2502,7,FALSE),"-")</f>
        <v>A.S.D. ATLETICA CALENZANO</v>
      </c>
      <c r="P144" s="46" t="str">
        <f>IF($D144&gt;0,VLOOKUP(LEFT($N144,1),Regione!$A$2:$C$21,2,FALSE),"-")</f>
        <v xml:space="preserve">TOSCANA </v>
      </c>
      <c r="Q144" s="112" t="e">
        <f ca="1">IF($D144&gt;0,NormalizzaTempo("D",CELL("tipo",$E144),$E144),"-")</f>
        <v>#NAME?</v>
      </c>
      <c r="R144" s="27">
        <f>IF($D144&gt;0,VLOOKUP($D144,Iscrizioni!$A$2:$M$2502,13,FALSE),"-")</f>
        <v>1000</v>
      </c>
      <c r="S144" s="112" t="e">
        <f t="shared" ca="1" si="14"/>
        <v>#NAME?</v>
      </c>
      <c r="T144" s="112" t="e">
        <f ca="1">IF($D144&gt;0,SUMIFS($S$3:$S144,$X$3:$X144,1,$J$3:$J144,$J144),"-")</f>
        <v>#NAME?</v>
      </c>
      <c r="U144" s="112" t="e">
        <f t="shared" ca="1" si="15"/>
        <v>#NAME?</v>
      </c>
      <c r="V144" s="112" t="e">
        <f t="shared" ca="1" si="17"/>
        <v>#NAME?</v>
      </c>
      <c r="W144" s="27">
        <f>IF(LEN($C144)=0,IF($D144&gt;0,COUNTIFS($A$3:$A144,$A144),"-"),"Escluso")</f>
        <v>36</v>
      </c>
      <c r="X144" s="2">
        <f>IF(LEN($C144)=0,IF($D144&gt;0,COUNTIFS($J$3:$J144,$J144,$C$3:$C144,""),"-"),"Escluso")</f>
        <v>36</v>
      </c>
      <c r="Y144" s="127" t="e">
        <f t="shared" ca="1" si="12"/>
        <v>#NAME?</v>
      </c>
      <c r="Z144" s="2">
        <f>IF($D144&gt;0,COUNTIFS($O$3:$O144,$O144,$L$3:$L144,$L144,$I$3:$I144,$I144),"-")</f>
        <v>20</v>
      </c>
      <c r="AA144" s="27">
        <f>IF($D144&gt;0,IF(OR($Z144 &gt;1,$L144&lt;&gt;"Adulti"),0,VLOOKUP($P144,Regione!$B$2:$C$22,2,FALSE)),"-")</f>
        <v>0</v>
      </c>
      <c r="AB144" s="27">
        <f>IF($D144&gt;0,IF(COUNTIFS($O$3:$O144,$O144,$L$3:$L144,$L144,$I$3:$I144,$I144) &gt;1,0,SUMIFS($Y$3:$Y$2503,$L$3:$L$2503,$L144,$O$3:$O$2503,$O144,$I$3:$I$2503,$I144)),"-")</f>
        <v>0</v>
      </c>
      <c r="AC144" s="27">
        <f t="shared" si="16"/>
        <v>0</v>
      </c>
    </row>
    <row r="145" spans="1:29" s="57" customFormat="1" ht="15" customHeight="1">
      <c r="A145" s="13" t="s">
        <v>171</v>
      </c>
      <c r="B145" s="107" t="str">
        <f>IF(COUNTA($A145)&gt;0,VLOOKUP($A145,Corsa!$A$1:$F$43,2,FALSE),"-")</f>
        <v>Corsa A03</v>
      </c>
      <c r="C145" s="11"/>
      <c r="D145" s="13">
        <v>950</v>
      </c>
      <c r="E145" s="111"/>
      <c r="F145" s="46" t="str">
        <f>IF(COUNTA($A145)&gt;0,VLOOKUP($A145,Corsa!$A$1:$F$43,3,FALSE),"-")</f>
        <v>M-Ragazzi B</v>
      </c>
      <c r="G145" s="28" t="str">
        <f>IF($D145&gt;0,VLOOKUP($D145,Iscrizioni!$A$2:$M$2502,9,FALSE),"-")</f>
        <v>DE NOVELLIS EDOARDO</v>
      </c>
      <c r="H145" s="28">
        <f>IF($D145&gt;0,VLOOKUP($D145,Iscrizioni!$A$2:$M$2502,4,FALSE),"-")</f>
        <v>2004</v>
      </c>
      <c r="I145" s="27" t="str">
        <f>IF($D145&gt;0,VLOOKUP($D145,Iscrizioni!$A$2:$M$2502,5,FALSE),"-")</f>
        <v>M</v>
      </c>
      <c r="J145" s="27" t="str">
        <f>IF($D145&gt;0,VLOOKUP($D145,Iscrizioni!$A$2:$M$2502,10,FALSE),"-")</f>
        <v>M-Ragazzi B</v>
      </c>
      <c r="K145" s="27" t="str">
        <f t="shared" si="13"/>
        <v>ok</v>
      </c>
      <c r="L145" s="46" t="str">
        <f>IF($D145&gt;0,VLOOKUP($D145,Iscrizioni!$A$2:$M$2502,11,FALSE),"-")</f>
        <v>Giovanile</v>
      </c>
      <c r="M145" s="27">
        <f>IF($D145&gt;0,VLOOKUP($D145,Iscrizioni!$A$2:$N$2502,12,FALSE),"-")</f>
        <v>12</v>
      </c>
      <c r="N145" s="46" t="str">
        <f>IF($D145&gt;0,VLOOKUP($D145,Iscrizioni!$A$2:$M$2502,6,FALSE),"-")</f>
        <v>H040447</v>
      </c>
      <c r="O145" s="107" t="str">
        <f>IF($D145&gt;0,VLOOKUP($D145,Iscrizioni!$A$2:$M$2502,7,FALSE),"-")</f>
        <v>SPILAMBERTESE POL.VA CIR. ARCI</v>
      </c>
      <c r="P145" s="46" t="str">
        <f>IF($D145&gt;0,VLOOKUP(LEFT($N145,1),Regione!$A$2:$C$21,2,FALSE),"-")</f>
        <v xml:space="preserve">EMILIA ROMAGNA </v>
      </c>
      <c r="Q145" s="112" t="e">
        <f ca="1">IF($D145&gt;0,NormalizzaTempo("D",CELL("tipo",$E145),$E145),"-")</f>
        <v>#NAME?</v>
      </c>
      <c r="R145" s="27">
        <f>IF($D145&gt;0,VLOOKUP($D145,Iscrizioni!$A$2:$M$2502,13,FALSE),"-")</f>
        <v>1000</v>
      </c>
      <c r="S145" s="112" t="e">
        <f t="shared" ca="1" si="14"/>
        <v>#NAME?</v>
      </c>
      <c r="T145" s="112" t="e">
        <f ca="1">IF($D145&gt;0,SUMIFS($S$3:$S145,$X$3:$X145,1,$J$3:$J145,$J145),"-")</f>
        <v>#NAME?</v>
      </c>
      <c r="U145" s="112" t="e">
        <f t="shared" ca="1" si="15"/>
        <v>#NAME?</v>
      </c>
      <c r="V145" s="112" t="e">
        <f t="shared" ca="1" si="17"/>
        <v>#NAME?</v>
      </c>
      <c r="W145" s="27">
        <f>IF(LEN($C145)=0,IF($D145&gt;0,COUNTIFS($A$3:$A145,$A145),"-"),"Escluso")</f>
        <v>37</v>
      </c>
      <c r="X145" s="2">
        <f>IF(LEN($C145)=0,IF($D145&gt;0,COUNTIFS($J$3:$J145,$J145,$C$3:$C145,""),"-"),"Escluso")</f>
        <v>37</v>
      </c>
      <c r="Y145" s="127" t="e">
        <f t="shared" ca="1" si="12"/>
        <v>#NAME?</v>
      </c>
      <c r="Z145" s="2">
        <f>IF($D145&gt;0,COUNTIFS($O$3:$O145,$O145,$L$3:$L145,$L145,$I$3:$I145,$I145),"-")</f>
        <v>1</v>
      </c>
      <c r="AA145" s="27">
        <f>IF($D145&gt;0,IF(OR($Z145 &gt;1,$L145&lt;&gt;"Adulti"),0,VLOOKUP($P145,Regione!$B$2:$C$22,2,FALSE)),"-")</f>
        <v>0</v>
      </c>
      <c r="AB145" s="27" t="e">
        <f ca="1">IF($D145&gt;0,IF(COUNTIFS($O$3:$O145,$O145,$L$3:$L145,$L145,$I$3:$I145,$I145) &gt;1,0,SUMIFS($Y$3:$Y$2503,$L$3:$L$2503,$L145,$O$3:$O$2503,$O145,$I$3:$I$2503,$I145)),"-")</f>
        <v>#NAME?</v>
      </c>
      <c r="AC145" s="27" t="e">
        <f t="shared" ca="1" si="16"/>
        <v>#NAME?</v>
      </c>
    </row>
    <row r="146" spans="1:29" s="57" customFormat="1" ht="15" customHeight="1">
      <c r="A146" s="13" t="s">
        <v>172</v>
      </c>
      <c r="B146" s="107" t="str">
        <f>IF(COUNTA($A146)&gt;0,VLOOKUP($A146,Corsa!$A$1:$F$43,2,FALSE),"-")</f>
        <v>Corsa A04</v>
      </c>
      <c r="C146" s="11"/>
      <c r="D146" s="13">
        <v>98</v>
      </c>
      <c r="E146" s="111"/>
      <c r="F146" s="46" t="str">
        <f>IF(COUNTA($A146)&gt;0,VLOOKUP($A146,Corsa!$A$1:$F$43,3,FALSE),"-")</f>
        <v>F-Ragazze B</v>
      </c>
      <c r="G146" s="28" t="str">
        <f>IF($D146&gt;0,VLOOKUP($D146,Iscrizioni!$A$2:$M$2502,9,FALSE),"-")</f>
        <v>ROSSI VALERIA</v>
      </c>
      <c r="H146" s="28">
        <f>IF($D146&gt;0,VLOOKUP($D146,Iscrizioni!$A$2:$M$2502,4,FALSE),"-")</f>
        <v>2004</v>
      </c>
      <c r="I146" s="27" t="str">
        <f>IF($D146&gt;0,VLOOKUP($D146,Iscrizioni!$A$2:$M$2502,5,FALSE),"-")</f>
        <v>F</v>
      </c>
      <c r="J146" s="27" t="str">
        <f>IF($D146&gt;0,VLOOKUP($D146,Iscrizioni!$A$2:$M$2502,10,FALSE),"-")</f>
        <v>F-Ragazze B</v>
      </c>
      <c r="K146" s="27" t="str">
        <f t="shared" si="13"/>
        <v>ok</v>
      </c>
      <c r="L146" s="46" t="str">
        <f>IF($D146&gt;0,VLOOKUP($D146,Iscrizioni!$A$2:$M$2502,11,FALSE),"-")</f>
        <v>Giovanile</v>
      </c>
      <c r="M146" s="27">
        <f>IF($D146&gt;0,VLOOKUP($D146,Iscrizioni!$A$2:$N$2502,12,FALSE),"-")</f>
        <v>11</v>
      </c>
      <c r="N146" s="46" t="str">
        <f>IF($D146&gt;0,VLOOKUP($D146,Iscrizioni!$A$2:$M$2502,6,FALSE),"-")</f>
        <v>L021869</v>
      </c>
      <c r="O146" s="107" t="str">
        <f>IF($D146&gt;0,VLOOKUP($D146,Iscrizioni!$A$2:$M$2502,7,FALSE),"-")</f>
        <v>A.S.D. ATLETICA CALENZANO</v>
      </c>
      <c r="P146" s="46" t="str">
        <f>IF($D146&gt;0,VLOOKUP(LEFT($N146,1),Regione!$A$2:$C$21,2,FALSE),"-")</f>
        <v xml:space="preserve">TOSCANA </v>
      </c>
      <c r="Q146" s="112" t="e">
        <f ca="1">IF($D146&gt;0,NormalizzaTempo("D",CELL("tipo",$E146),$E146),"-")</f>
        <v>#NAME?</v>
      </c>
      <c r="R146" s="27">
        <f>IF($D146&gt;0,VLOOKUP($D146,Iscrizioni!$A$2:$M$2502,13,FALSE),"-")</f>
        <v>1000</v>
      </c>
      <c r="S146" s="112" t="e">
        <f t="shared" ca="1" si="14"/>
        <v>#NAME?</v>
      </c>
      <c r="T146" s="112" t="e">
        <f ca="1">IF($D146&gt;0,SUMIFS($S$3:$S146,$X$3:$X146,1,$J$3:$J146,$J146),"-")</f>
        <v>#NAME?</v>
      </c>
      <c r="U146" s="112" t="e">
        <f t="shared" ca="1" si="15"/>
        <v>#NAME?</v>
      </c>
      <c r="V146" s="112" t="e">
        <f t="shared" ca="1" si="17"/>
        <v>#NAME?</v>
      </c>
      <c r="W146" s="27">
        <f>IF(LEN($C146)=0,IF($D146&gt;0,COUNTIFS($A$3:$A146,$A146),"-"),"Escluso")</f>
        <v>1</v>
      </c>
      <c r="X146" s="2">
        <f>IF(LEN($C146)=0,IF($D146&gt;0,COUNTIFS($J$3:$J146,$J146,$C$3:$C146,""),"-"),"Escluso")</f>
        <v>1</v>
      </c>
      <c r="Y146" s="127" t="e">
        <f t="shared" ca="1" si="12"/>
        <v>#NAME?</v>
      </c>
      <c r="Z146" s="2">
        <f>IF($D146&gt;0,COUNTIFS($O$3:$O146,$O146,$L$3:$L146,$L146,$I$3:$I146,$I146),"-")</f>
        <v>16</v>
      </c>
      <c r="AA146" s="27">
        <f>IF($D146&gt;0,IF(OR($Z146 &gt;1,$L146&lt;&gt;"Adulti"),0,VLOOKUP($P146,Regione!$B$2:$C$22,2,FALSE)),"-")</f>
        <v>0</v>
      </c>
      <c r="AB146" s="27">
        <f>IF($D146&gt;0,IF(COUNTIFS($O$3:$O146,$O146,$L$3:$L146,$L146,$I$3:$I146,$I146) &gt;1,0,SUMIFS($Y$3:$Y$2503,$L$3:$L$2503,$L146,$O$3:$O$2503,$O146,$I$3:$I$2503,$I146)),"-")</f>
        <v>0</v>
      </c>
      <c r="AC146" s="27">
        <f t="shared" si="16"/>
        <v>0</v>
      </c>
    </row>
    <row r="147" spans="1:29" s="57" customFormat="1" ht="15" customHeight="1">
      <c r="A147" s="13" t="s">
        <v>172</v>
      </c>
      <c r="B147" s="107" t="str">
        <f>IF(COUNTA($A147)&gt;0,VLOOKUP($A147,Corsa!$A$1:$F$43,2,FALSE),"-")</f>
        <v>Corsa A04</v>
      </c>
      <c r="C147" s="11"/>
      <c r="D147" s="13">
        <v>12</v>
      </c>
      <c r="E147" s="111"/>
      <c r="F147" s="46" t="str">
        <f>IF(COUNTA($A147)&gt;0,VLOOKUP($A147,Corsa!$A$1:$F$43,3,FALSE),"-")</f>
        <v>F-Ragazze B</v>
      </c>
      <c r="G147" s="28" t="str">
        <f>IF($D147&gt;0,VLOOKUP($D147,Iscrizioni!$A$2:$M$2502,9,FALSE),"-")</f>
        <v>DONATI MIRIAM</v>
      </c>
      <c r="H147" s="28">
        <f>IF($D147&gt;0,VLOOKUP($D147,Iscrizioni!$A$2:$M$2502,4,FALSE),"-")</f>
        <v>2004</v>
      </c>
      <c r="I147" s="27" t="str">
        <f>IF($D147&gt;0,VLOOKUP($D147,Iscrizioni!$A$2:$M$2502,5,FALSE),"-")</f>
        <v>F</v>
      </c>
      <c r="J147" s="27" t="str">
        <f>IF($D147&gt;0,VLOOKUP($D147,Iscrizioni!$A$2:$M$2502,10,FALSE),"-")</f>
        <v>F-Ragazze B</v>
      </c>
      <c r="K147" s="27" t="str">
        <f t="shared" si="13"/>
        <v>ok</v>
      </c>
      <c r="L147" s="46" t="str">
        <f>IF($D147&gt;0,VLOOKUP($D147,Iscrizioni!$A$2:$M$2502,11,FALSE),"-")</f>
        <v>Giovanile</v>
      </c>
      <c r="M147" s="27">
        <f>IF($D147&gt;0,VLOOKUP($D147,Iscrizioni!$A$2:$N$2502,12,FALSE),"-")</f>
        <v>11</v>
      </c>
      <c r="N147" s="46" t="str">
        <f>IF($D147&gt;0,VLOOKUP($D147,Iscrizioni!$A$2:$M$2502,6,FALSE),"-")</f>
        <v>H011308</v>
      </c>
      <c r="O147" s="107" t="str">
        <f>IF($D147&gt;0,VLOOKUP($D147,Iscrizioni!$A$2:$M$2502,7,FALSE),"-")</f>
        <v>A.S.D. Atletica Blizzard</v>
      </c>
      <c r="P147" s="46" t="str">
        <f>IF($D147&gt;0,VLOOKUP(LEFT($N147,1),Regione!$A$2:$C$21,2,FALSE),"-")</f>
        <v xml:space="preserve">EMILIA ROMAGNA </v>
      </c>
      <c r="Q147" s="112" t="e">
        <f ca="1">IF($D147&gt;0,NormalizzaTempo("D",CELL("tipo",$E147),$E147),"-")</f>
        <v>#NAME?</v>
      </c>
      <c r="R147" s="27">
        <f>IF($D147&gt;0,VLOOKUP($D147,Iscrizioni!$A$2:$M$2502,13,FALSE),"-")</f>
        <v>1000</v>
      </c>
      <c r="S147" s="112" t="e">
        <f t="shared" ca="1" si="14"/>
        <v>#NAME?</v>
      </c>
      <c r="T147" s="112" t="e">
        <f ca="1">IF($D147&gt;0,SUMIFS($S$3:$S147,$X$3:$X147,1,$J$3:$J147,$J147),"-")</f>
        <v>#NAME?</v>
      </c>
      <c r="U147" s="112" t="e">
        <f t="shared" ca="1" si="15"/>
        <v>#NAME?</v>
      </c>
      <c r="V147" s="112" t="e">
        <f t="shared" ca="1" si="17"/>
        <v>#NAME?</v>
      </c>
      <c r="W147" s="27">
        <f>IF(LEN($C147)=0,IF($D147&gt;0,COUNTIFS($A$3:$A147,$A147),"-"),"Escluso")</f>
        <v>2</v>
      </c>
      <c r="X147" s="2">
        <f>IF(LEN($C147)=0,IF($D147&gt;0,COUNTIFS($J$3:$J147,$J147,$C$3:$C147,""),"-"),"Escluso")</f>
        <v>2</v>
      </c>
      <c r="Y147" s="127" t="e">
        <f t="shared" ca="1" si="12"/>
        <v>#NAME?</v>
      </c>
      <c r="Z147" s="2">
        <f>IF($D147&gt;0,COUNTIFS($O$3:$O147,$O147,$L$3:$L147,$L147,$I$3:$I147,$I147),"-")</f>
        <v>3</v>
      </c>
      <c r="AA147" s="27">
        <f>IF($D147&gt;0,IF(OR($Z147 &gt;1,$L147&lt;&gt;"Adulti"),0,VLOOKUP($P147,Regione!$B$2:$C$22,2,FALSE)),"-")</f>
        <v>0</v>
      </c>
      <c r="AB147" s="27">
        <f>IF($D147&gt;0,IF(COUNTIFS($O$3:$O147,$O147,$L$3:$L147,$L147,$I$3:$I147,$I147) &gt;1,0,SUMIFS($Y$3:$Y$2503,$L$3:$L$2503,$L147,$O$3:$O$2503,$O147,$I$3:$I$2503,$I147)),"-")</f>
        <v>0</v>
      </c>
      <c r="AC147" s="27">
        <f t="shared" si="16"/>
        <v>0</v>
      </c>
    </row>
    <row r="148" spans="1:29" s="57" customFormat="1" ht="15" customHeight="1">
      <c r="A148" s="13" t="s">
        <v>172</v>
      </c>
      <c r="B148" s="107" t="str">
        <f>IF(COUNTA($A148)&gt;0,VLOOKUP($A148,Corsa!$A$1:$F$43,2,FALSE),"-")</f>
        <v>Corsa A04</v>
      </c>
      <c r="C148" s="11"/>
      <c r="D148" s="13">
        <v>164</v>
      </c>
      <c r="E148" s="111"/>
      <c r="F148" s="46" t="str">
        <f>IF(COUNTA($A148)&gt;0,VLOOKUP($A148,Corsa!$A$1:$F$43,3,FALSE),"-")</f>
        <v>F-Ragazze B</v>
      </c>
      <c r="G148" s="28" t="str">
        <f>IF($D148&gt;0,VLOOKUP($D148,Iscrizioni!$A$2:$M$2502,9,FALSE),"-")</f>
        <v>POLI GIOIA</v>
      </c>
      <c r="H148" s="28">
        <f>IF($D148&gt;0,VLOOKUP($D148,Iscrizioni!$A$2:$M$2502,4,FALSE),"-")</f>
        <v>2004</v>
      </c>
      <c r="I148" s="27" t="str">
        <f>IF($D148&gt;0,VLOOKUP($D148,Iscrizioni!$A$2:$M$2502,5,FALSE),"-")</f>
        <v>F</v>
      </c>
      <c r="J148" s="27" t="str">
        <f>IF($D148&gt;0,VLOOKUP($D148,Iscrizioni!$A$2:$M$2502,10,FALSE),"-")</f>
        <v>F-Ragazze B</v>
      </c>
      <c r="K148" s="27" t="str">
        <f t="shared" si="13"/>
        <v>ok</v>
      </c>
      <c r="L148" s="46" t="str">
        <f>IF($D148&gt;0,VLOOKUP($D148,Iscrizioni!$A$2:$M$2502,11,FALSE),"-")</f>
        <v>Giovanile</v>
      </c>
      <c r="M148" s="27">
        <f>IF($D148&gt;0,VLOOKUP($D148,Iscrizioni!$A$2:$N$2502,12,FALSE),"-")</f>
        <v>11</v>
      </c>
      <c r="N148" s="46" t="str">
        <f>IF($D148&gt;0,VLOOKUP($D148,Iscrizioni!$A$2:$M$2502,6,FALSE),"-")</f>
        <v>A130534</v>
      </c>
      <c r="O148" s="107" t="str">
        <f>IF($D148&gt;0,VLOOKUP($D148,Iscrizioni!$A$2:$M$2502,7,FALSE),"-")</f>
        <v>A.S.D. ATLETICA VENARIA REALE</v>
      </c>
      <c r="P148" s="46" t="str">
        <f>IF($D148&gt;0,VLOOKUP(LEFT($N148,1),Regione!$A$2:$C$21,2,FALSE),"-")</f>
        <v xml:space="preserve">PIEMONTE </v>
      </c>
      <c r="Q148" s="112" t="e">
        <f ca="1">IF($D148&gt;0,NormalizzaTempo("D",CELL("tipo",$E148),$E148),"-")</f>
        <v>#NAME?</v>
      </c>
      <c r="R148" s="27">
        <f>IF($D148&gt;0,VLOOKUP($D148,Iscrizioni!$A$2:$M$2502,13,FALSE),"-")</f>
        <v>1000</v>
      </c>
      <c r="S148" s="112" t="e">
        <f t="shared" ca="1" si="14"/>
        <v>#NAME?</v>
      </c>
      <c r="T148" s="112" t="e">
        <f ca="1">IF($D148&gt;0,SUMIFS($S$3:$S148,$X$3:$X148,1,$J$3:$J148,$J148),"-")</f>
        <v>#NAME?</v>
      </c>
      <c r="U148" s="112" t="e">
        <f t="shared" ca="1" si="15"/>
        <v>#NAME?</v>
      </c>
      <c r="V148" s="112" t="e">
        <f t="shared" ca="1" si="17"/>
        <v>#NAME?</v>
      </c>
      <c r="W148" s="27">
        <f>IF(LEN($C148)=0,IF($D148&gt;0,COUNTIFS($A$3:$A148,$A148),"-"),"Escluso")</f>
        <v>3</v>
      </c>
      <c r="X148" s="2">
        <f>IF(LEN($C148)=0,IF($D148&gt;0,COUNTIFS($J$3:$J148,$J148,$C$3:$C148,""),"-"),"Escluso")</f>
        <v>3</v>
      </c>
      <c r="Y148" s="127" t="e">
        <f t="shared" ca="1" si="12"/>
        <v>#NAME?</v>
      </c>
      <c r="Z148" s="2">
        <f>IF($D148&gt;0,COUNTIFS($O$3:$O148,$O148,$L$3:$L148,$L148,$I$3:$I148,$I148),"-")</f>
        <v>4</v>
      </c>
      <c r="AA148" s="27">
        <f>IF($D148&gt;0,IF(OR($Z148 &gt;1,$L148&lt;&gt;"Adulti"),0,VLOOKUP($P148,Regione!$B$2:$C$22,2,FALSE)),"-")</f>
        <v>0</v>
      </c>
      <c r="AB148" s="27">
        <f>IF($D148&gt;0,IF(COUNTIFS($O$3:$O148,$O148,$L$3:$L148,$L148,$I$3:$I148,$I148) &gt;1,0,SUMIFS($Y$3:$Y$2503,$L$3:$L$2503,$L148,$O$3:$O$2503,$O148,$I$3:$I$2503,$I148)),"-")</f>
        <v>0</v>
      </c>
      <c r="AC148" s="27">
        <f t="shared" si="16"/>
        <v>0</v>
      </c>
    </row>
    <row r="149" spans="1:29" s="57" customFormat="1" ht="15" customHeight="1">
      <c r="A149" s="13" t="s">
        <v>172</v>
      </c>
      <c r="B149" s="107" t="str">
        <f>IF(COUNTA($A149)&gt;0,VLOOKUP($A149,Corsa!$A$1:$F$43,2,FALSE),"-")</f>
        <v>Corsa A04</v>
      </c>
      <c r="C149" s="11"/>
      <c r="D149" s="13">
        <v>467</v>
      </c>
      <c r="E149" s="111"/>
      <c r="F149" s="46" t="str">
        <f>IF(COUNTA($A149)&gt;0,VLOOKUP($A149,Corsa!$A$1:$F$43,3,FALSE),"-")</f>
        <v>F-Ragazze B</v>
      </c>
      <c r="G149" s="28" t="str">
        <f>IF($D149&gt;0,VLOOKUP($D149,Iscrizioni!$A$2:$M$2502,9,FALSE),"-")</f>
        <v>TINCANI FRANCESCA</v>
      </c>
      <c r="H149" s="28">
        <f>IF($D149&gt;0,VLOOKUP($D149,Iscrizioni!$A$2:$M$2502,4,FALSE),"-")</f>
        <v>2004</v>
      </c>
      <c r="I149" s="27" t="str">
        <f>IF($D149&gt;0,VLOOKUP($D149,Iscrizioni!$A$2:$M$2502,5,FALSE),"-")</f>
        <v>F</v>
      </c>
      <c r="J149" s="27" t="str">
        <f>IF($D149&gt;0,VLOOKUP($D149,Iscrizioni!$A$2:$M$2502,10,FALSE),"-")</f>
        <v>F-Ragazze B</v>
      </c>
      <c r="K149" s="27" t="str">
        <f t="shared" si="13"/>
        <v>ok</v>
      </c>
      <c r="L149" s="46" t="str">
        <f>IF($D149&gt;0,VLOOKUP($D149,Iscrizioni!$A$2:$M$2502,11,FALSE),"-")</f>
        <v>Giovanile</v>
      </c>
      <c r="M149" s="27">
        <f>IF($D149&gt;0,VLOOKUP($D149,Iscrizioni!$A$2:$N$2502,12,FALSE),"-")</f>
        <v>11</v>
      </c>
      <c r="N149" s="46" t="str">
        <f>IF($D149&gt;0,VLOOKUP($D149,Iscrizioni!$A$2:$M$2502,6,FALSE),"-")</f>
        <v>H080682</v>
      </c>
      <c r="O149" s="107" t="str">
        <f>IF($D149&gt;0,VLOOKUP($D149,Iscrizioni!$A$2:$M$2502,7,FALSE),"-")</f>
        <v>ATLETICA CASTELNOVO MONTI</v>
      </c>
      <c r="P149" s="46" t="str">
        <f>IF($D149&gt;0,VLOOKUP(LEFT($N149,1),Regione!$A$2:$C$21,2,FALSE),"-")</f>
        <v xml:space="preserve">EMILIA ROMAGNA </v>
      </c>
      <c r="Q149" s="112" t="e">
        <f ca="1">IF($D149&gt;0,NormalizzaTempo("D",CELL("tipo",$E149),$E149),"-")</f>
        <v>#NAME?</v>
      </c>
      <c r="R149" s="27">
        <f>IF($D149&gt;0,VLOOKUP($D149,Iscrizioni!$A$2:$M$2502,13,FALSE),"-")</f>
        <v>1000</v>
      </c>
      <c r="S149" s="112" t="e">
        <f t="shared" ca="1" si="14"/>
        <v>#NAME?</v>
      </c>
      <c r="T149" s="112" t="e">
        <f ca="1">IF($D149&gt;0,SUMIFS($S$3:$S149,$X$3:$X149,1,$J$3:$J149,$J149),"-")</f>
        <v>#NAME?</v>
      </c>
      <c r="U149" s="112" t="e">
        <f t="shared" ca="1" si="15"/>
        <v>#NAME?</v>
      </c>
      <c r="V149" s="112" t="e">
        <f t="shared" ca="1" si="17"/>
        <v>#NAME?</v>
      </c>
      <c r="W149" s="27">
        <f>IF(LEN($C149)=0,IF($D149&gt;0,COUNTIFS($A$3:$A149,$A149),"-"),"Escluso")</f>
        <v>4</v>
      </c>
      <c r="X149" s="2">
        <f>IF(LEN($C149)=0,IF($D149&gt;0,COUNTIFS($J$3:$J149,$J149,$C$3:$C149,""),"-"),"Escluso")</f>
        <v>4</v>
      </c>
      <c r="Y149" s="127" t="e">
        <f t="shared" ca="1" si="12"/>
        <v>#NAME?</v>
      </c>
      <c r="Z149" s="2">
        <f>IF($D149&gt;0,COUNTIFS($O$3:$O149,$O149,$L$3:$L149,$L149,$I$3:$I149,$I149),"-")</f>
        <v>1</v>
      </c>
      <c r="AA149" s="27">
        <f>IF($D149&gt;0,IF(OR($Z149 &gt;1,$L149&lt;&gt;"Adulti"),0,VLOOKUP($P149,Regione!$B$2:$C$22,2,FALSE)),"-")</f>
        <v>0</v>
      </c>
      <c r="AB149" s="27" t="e">
        <f ca="1">IF($D149&gt;0,IF(COUNTIFS($O$3:$O149,$O149,$L$3:$L149,$L149,$I$3:$I149,$I149) &gt;1,0,SUMIFS($Y$3:$Y$2503,$L$3:$L$2503,$L149,$O$3:$O$2503,$O149,$I$3:$I$2503,$I149)),"-")</f>
        <v>#NAME?</v>
      </c>
      <c r="AC149" s="27" t="e">
        <f t="shared" ca="1" si="16"/>
        <v>#NAME?</v>
      </c>
    </row>
    <row r="150" spans="1:29" s="57" customFormat="1" ht="15" customHeight="1">
      <c r="A150" s="13" t="s">
        <v>172</v>
      </c>
      <c r="B150" s="107" t="str">
        <f>IF(COUNTA($A150)&gt;0,VLOOKUP($A150,Corsa!$A$1:$F$43,2,FALSE),"-")</f>
        <v>Corsa A04</v>
      </c>
      <c r="C150" s="11"/>
      <c r="D150" s="13">
        <v>628</v>
      </c>
      <c r="E150" s="111"/>
      <c r="F150" s="46" t="str">
        <f>IF(COUNTA($A150)&gt;0,VLOOKUP($A150,Corsa!$A$1:$F$43,3,FALSE),"-")</f>
        <v>F-Ragazze B</v>
      </c>
      <c r="G150" s="28" t="str">
        <f>IF($D150&gt;0,VLOOKUP($D150,Iscrizioni!$A$2:$M$2502,9,FALSE),"-")</f>
        <v>VERNETTI VIOLA</v>
      </c>
      <c r="H150" s="28">
        <f>IF($D150&gt;0,VLOOKUP($D150,Iscrizioni!$A$2:$M$2502,4,FALSE),"-")</f>
        <v>2004</v>
      </c>
      <c r="I150" s="27" t="str">
        <f>IF($D150&gt;0,VLOOKUP($D150,Iscrizioni!$A$2:$M$2502,5,FALSE),"-")</f>
        <v>F</v>
      </c>
      <c r="J150" s="27" t="str">
        <f>IF($D150&gt;0,VLOOKUP($D150,Iscrizioni!$A$2:$M$2502,10,FALSE),"-")</f>
        <v>F-Ragazze B</v>
      </c>
      <c r="K150" s="27" t="str">
        <f t="shared" si="13"/>
        <v>ok</v>
      </c>
      <c r="L150" s="46" t="str">
        <f>IF($D150&gt;0,VLOOKUP($D150,Iscrizioni!$A$2:$M$2502,11,FALSE),"-")</f>
        <v>Giovanile</v>
      </c>
      <c r="M150" s="27">
        <f>IF($D150&gt;0,VLOOKUP($D150,Iscrizioni!$A$2:$N$2502,12,FALSE),"-")</f>
        <v>11</v>
      </c>
      <c r="N150" s="46" t="str">
        <f>IF($D150&gt;0,VLOOKUP($D150,Iscrizioni!$A$2:$M$2502,6,FALSE),"-")</f>
        <v>C010103</v>
      </c>
      <c r="O150" s="107" t="str">
        <f>IF($D150&gt;0,VLOOKUP($D150,Iscrizioni!$A$2:$M$2502,7,FALSE),"-")</f>
        <v>GRUPPO CITTA' DI GENOVA ASD</v>
      </c>
      <c r="P150" s="46" t="str">
        <f>IF($D150&gt;0,VLOOKUP(LEFT($N150,1),Regione!$A$2:$C$21,2,FALSE),"-")</f>
        <v>LIGURIA</v>
      </c>
      <c r="Q150" s="112" t="e">
        <f ca="1">IF($D150&gt;0,NormalizzaTempo("D",CELL("tipo",$E150),$E150),"-")</f>
        <v>#NAME?</v>
      </c>
      <c r="R150" s="27">
        <f>IF($D150&gt;0,VLOOKUP($D150,Iscrizioni!$A$2:$M$2502,13,FALSE),"-")</f>
        <v>1000</v>
      </c>
      <c r="S150" s="112" t="e">
        <f t="shared" ca="1" si="14"/>
        <v>#NAME?</v>
      </c>
      <c r="T150" s="112" t="e">
        <f ca="1">IF($D150&gt;0,SUMIFS($S$3:$S150,$X$3:$X150,1,$J$3:$J150,$J150),"-")</f>
        <v>#NAME?</v>
      </c>
      <c r="U150" s="112" t="e">
        <f t="shared" ca="1" si="15"/>
        <v>#NAME?</v>
      </c>
      <c r="V150" s="112" t="e">
        <f t="shared" ca="1" si="17"/>
        <v>#NAME?</v>
      </c>
      <c r="W150" s="27">
        <f>IF(LEN($C150)=0,IF($D150&gt;0,COUNTIFS($A$3:$A150,$A150),"-"),"Escluso")</f>
        <v>5</v>
      </c>
      <c r="X150" s="2">
        <f>IF(LEN($C150)=0,IF($D150&gt;0,COUNTIFS($J$3:$J150,$J150,$C$3:$C150,""),"-"),"Escluso")</f>
        <v>5</v>
      </c>
      <c r="Y150" s="127" t="e">
        <f t="shared" ca="1" si="12"/>
        <v>#NAME?</v>
      </c>
      <c r="Z150" s="2">
        <f>IF($D150&gt;0,COUNTIFS($O$3:$O150,$O150,$L$3:$L150,$L150,$I$3:$I150,$I150),"-")</f>
        <v>1</v>
      </c>
      <c r="AA150" s="27">
        <f>IF($D150&gt;0,IF(OR($Z150 &gt;1,$L150&lt;&gt;"Adulti"),0,VLOOKUP($P150,Regione!$B$2:$C$22,2,FALSE)),"-")</f>
        <v>0</v>
      </c>
      <c r="AB150" s="27" t="e">
        <f ca="1">IF($D150&gt;0,IF(COUNTIFS($O$3:$O150,$O150,$L$3:$L150,$L150,$I$3:$I150,$I150) &gt;1,0,SUMIFS($Y$3:$Y$2503,$L$3:$L$2503,$L150,$O$3:$O$2503,$O150,$I$3:$I$2503,$I150)),"-")</f>
        <v>#NAME?</v>
      </c>
      <c r="AC150" s="27" t="e">
        <f t="shared" ca="1" si="16"/>
        <v>#NAME?</v>
      </c>
    </row>
    <row r="151" spans="1:29" s="57" customFormat="1" ht="15" customHeight="1">
      <c r="A151" s="13" t="s">
        <v>172</v>
      </c>
      <c r="B151" s="107" t="str">
        <f>IF(COUNTA($A151)&gt;0,VLOOKUP($A151,Corsa!$A$1:$F$43,2,FALSE),"-")</f>
        <v>Corsa A04</v>
      </c>
      <c r="C151" s="11"/>
      <c r="D151" s="13">
        <v>110</v>
      </c>
      <c r="E151" s="111"/>
      <c r="F151" s="46" t="str">
        <f>IF(COUNTA($A151)&gt;0,VLOOKUP($A151,Corsa!$A$1:$F$43,3,FALSE),"-")</f>
        <v>F-Ragazze B</v>
      </c>
      <c r="G151" s="28" t="str">
        <f>IF($D151&gt;0,VLOOKUP($D151,Iscrizioni!$A$2:$M$2502,9,FALSE),"-")</f>
        <v>SFORZI GRETA</v>
      </c>
      <c r="H151" s="28">
        <f>IF($D151&gt;0,VLOOKUP($D151,Iscrizioni!$A$2:$M$2502,4,FALSE),"-")</f>
        <v>2004</v>
      </c>
      <c r="I151" s="27" t="str">
        <f>IF($D151&gt;0,VLOOKUP($D151,Iscrizioni!$A$2:$M$2502,5,FALSE),"-")</f>
        <v>F</v>
      </c>
      <c r="J151" s="27" t="str">
        <f>IF($D151&gt;0,VLOOKUP($D151,Iscrizioni!$A$2:$M$2502,10,FALSE),"-")</f>
        <v>F-Ragazze B</v>
      </c>
      <c r="K151" s="27" t="str">
        <f t="shared" si="13"/>
        <v>ok</v>
      </c>
      <c r="L151" s="46" t="str">
        <f>IF($D151&gt;0,VLOOKUP($D151,Iscrizioni!$A$2:$M$2502,11,FALSE),"-")</f>
        <v>Giovanile</v>
      </c>
      <c r="M151" s="27">
        <f>IF($D151&gt;0,VLOOKUP($D151,Iscrizioni!$A$2:$N$2502,12,FALSE),"-")</f>
        <v>11</v>
      </c>
      <c r="N151" s="46" t="str">
        <f>IF($D151&gt;0,VLOOKUP($D151,Iscrizioni!$A$2:$M$2502,6,FALSE),"-")</f>
        <v>L021869</v>
      </c>
      <c r="O151" s="107" t="str">
        <f>IF($D151&gt;0,VLOOKUP($D151,Iscrizioni!$A$2:$M$2502,7,FALSE),"-")</f>
        <v>A.S.D. ATLETICA CALENZANO</v>
      </c>
      <c r="P151" s="46" t="str">
        <f>IF($D151&gt;0,VLOOKUP(LEFT($N151,1),Regione!$A$2:$C$21,2,FALSE),"-")</f>
        <v xml:space="preserve">TOSCANA </v>
      </c>
      <c r="Q151" s="112" t="e">
        <f ca="1">IF($D151&gt;0,NormalizzaTempo("D",CELL("tipo",$E151),$E151),"-")</f>
        <v>#NAME?</v>
      </c>
      <c r="R151" s="27">
        <f>IF($D151&gt;0,VLOOKUP($D151,Iscrizioni!$A$2:$M$2502,13,FALSE),"-")</f>
        <v>1000</v>
      </c>
      <c r="S151" s="112" t="e">
        <f t="shared" ca="1" si="14"/>
        <v>#NAME?</v>
      </c>
      <c r="T151" s="112" t="e">
        <f ca="1">IF($D151&gt;0,SUMIFS($S$3:$S151,$X$3:$X151,1,$J$3:$J151,$J151),"-")</f>
        <v>#NAME?</v>
      </c>
      <c r="U151" s="112" t="e">
        <f t="shared" ca="1" si="15"/>
        <v>#NAME?</v>
      </c>
      <c r="V151" s="112" t="e">
        <f t="shared" ca="1" si="17"/>
        <v>#NAME?</v>
      </c>
      <c r="W151" s="27">
        <f>IF(LEN($C151)=0,IF($D151&gt;0,COUNTIFS($A$3:$A151,$A151),"-"),"Escluso")</f>
        <v>6</v>
      </c>
      <c r="X151" s="2">
        <f>IF(LEN($C151)=0,IF($D151&gt;0,COUNTIFS($J$3:$J151,$J151,$C$3:$C151,""),"-"),"Escluso")</f>
        <v>6</v>
      </c>
      <c r="Y151" s="127" t="e">
        <f t="shared" ca="1" si="12"/>
        <v>#NAME?</v>
      </c>
      <c r="Z151" s="2">
        <f>IF($D151&gt;0,COUNTIFS($O$3:$O151,$O151,$L$3:$L151,$L151,$I$3:$I151,$I151),"-")</f>
        <v>17</v>
      </c>
      <c r="AA151" s="27">
        <f>IF($D151&gt;0,IF(OR($Z151 &gt;1,$L151&lt;&gt;"Adulti"),0,VLOOKUP($P151,Regione!$B$2:$C$22,2,FALSE)),"-")</f>
        <v>0</v>
      </c>
      <c r="AB151" s="27">
        <f>IF($D151&gt;0,IF(COUNTIFS($O$3:$O151,$O151,$L$3:$L151,$L151,$I$3:$I151,$I151) &gt;1,0,SUMIFS($Y$3:$Y$2503,$L$3:$L$2503,$L151,$O$3:$O$2503,$O151,$I$3:$I$2503,$I151)),"-")</f>
        <v>0</v>
      </c>
      <c r="AC151" s="27">
        <f t="shared" si="16"/>
        <v>0</v>
      </c>
    </row>
    <row r="152" spans="1:29" s="57" customFormat="1" ht="15" customHeight="1">
      <c r="A152" s="13" t="s">
        <v>172</v>
      </c>
      <c r="B152" s="107" t="str">
        <f>IF(COUNTA($A152)&gt;0,VLOOKUP($A152,Corsa!$A$1:$F$43,2,FALSE),"-")</f>
        <v>Corsa A04</v>
      </c>
      <c r="C152" s="11"/>
      <c r="D152" s="13">
        <v>6</v>
      </c>
      <c r="E152" s="111"/>
      <c r="F152" s="46" t="str">
        <f>IF(COUNTA($A152)&gt;0,VLOOKUP($A152,Corsa!$A$1:$F$43,3,FALSE),"-")</f>
        <v>F-Ragazze B</v>
      </c>
      <c r="G152" s="28" t="str">
        <f>IF($D152&gt;0,VLOOKUP($D152,Iscrizioni!$A$2:$M$2502,9,FALSE),"-")</f>
        <v>ANOBILE TIZIANA</v>
      </c>
      <c r="H152" s="28">
        <f>IF($D152&gt;0,VLOOKUP($D152,Iscrizioni!$A$2:$M$2502,4,FALSE),"-")</f>
        <v>2004</v>
      </c>
      <c r="I152" s="27" t="str">
        <f>IF($D152&gt;0,VLOOKUP($D152,Iscrizioni!$A$2:$M$2502,5,FALSE),"-")</f>
        <v>F</v>
      </c>
      <c r="J152" s="27" t="str">
        <f>IF($D152&gt;0,VLOOKUP($D152,Iscrizioni!$A$2:$M$2502,10,FALSE),"-")</f>
        <v>F-Ragazze B</v>
      </c>
      <c r="K152" s="27" t="str">
        <f t="shared" si="13"/>
        <v>ok</v>
      </c>
      <c r="L152" s="46" t="str">
        <f>IF($D152&gt;0,VLOOKUP($D152,Iscrizioni!$A$2:$M$2502,11,FALSE),"-")</f>
        <v>Giovanile</v>
      </c>
      <c r="M152" s="27">
        <f>IF($D152&gt;0,VLOOKUP($D152,Iscrizioni!$A$2:$N$2502,12,FALSE),"-")</f>
        <v>11</v>
      </c>
      <c r="N152" s="46" t="str">
        <f>IF($D152&gt;0,VLOOKUP($D152,Iscrizioni!$A$2:$M$2502,6,FALSE),"-")</f>
        <v>H041019</v>
      </c>
      <c r="O152" s="107" t="str">
        <f>IF($D152&gt;0,VLOOKUP($D152,Iscrizioni!$A$2:$M$2502,7,FALSE),"-")</f>
        <v>A.S.D. Atletica Blizzard</v>
      </c>
      <c r="P152" s="46" t="str">
        <f>IF($D152&gt;0,VLOOKUP(LEFT($N152,1),Regione!$A$2:$C$21,2,FALSE),"-")</f>
        <v xml:space="preserve">EMILIA ROMAGNA </v>
      </c>
      <c r="Q152" s="112" t="e">
        <f ca="1">IF($D152&gt;0,NormalizzaTempo("D",CELL("tipo",$E152),$E152),"-")</f>
        <v>#NAME?</v>
      </c>
      <c r="R152" s="27">
        <f>IF($D152&gt;0,VLOOKUP($D152,Iscrizioni!$A$2:$M$2502,13,FALSE),"-")</f>
        <v>1000</v>
      </c>
      <c r="S152" s="112" t="e">
        <f t="shared" ca="1" si="14"/>
        <v>#NAME?</v>
      </c>
      <c r="T152" s="112" t="e">
        <f ca="1">IF($D152&gt;0,SUMIFS($S$3:$S152,$X$3:$X152,1,$J$3:$J152,$J152),"-")</f>
        <v>#NAME?</v>
      </c>
      <c r="U152" s="112" t="e">
        <f t="shared" ca="1" si="15"/>
        <v>#NAME?</v>
      </c>
      <c r="V152" s="112" t="e">
        <f t="shared" ca="1" si="17"/>
        <v>#NAME?</v>
      </c>
      <c r="W152" s="27">
        <f>IF(LEN($C152)=0,IF($D152&gt;0,COUNTIFS($A$3:$A152,$A152),"-"),"Escluso")</f>
        <v>7</v>
      </c>
      <c r="X152" s="2">
        <f>IF(LEN($C152)=0,IF($D152&gt;0,COUNTIFS($J$3:$J152,$J152,$C$3:$C152,""),"-"),"Escluso")</f>
        <v>7</v>
      </c>
      <c r="Y152" s="127" t="e">
        <f t="shared" ca="1" si="12"/>
        <v>#NAME?</v>
      </c>
      <c r="Z152" s="2">
        <f>IF($D152&gt;0,COUNTIFS($O$3:$O152,$O152,$L$3:$L152,$L152,$I$3:$I152,$I152),"-")</f>
        <v>4</v>
      </c>
      <c r="AA152" s="27">
        <f>IF($D152&gt;0,IF(OR($Z152 &gt;1,$L152&lt;&gt;"Adulti"),0,VLOOKUP($P152,Regione!$B$2:$C$22,2,FALSE)),"-")</f>
        <v>0</v>
      </c>
      <c r="AB152" s="27">
        <f>IF($D152&gt;0,IF(COUNTIFS($O$3:$O152,$O152,$L$3:$L152,$L152,$I$3:$I152,$I152) &gt;1,0,SUMIFS($Y$3:$Y$2503,$L$3:$L$2503,$L152,$O$3:$O$2503,$O152,$I$3:$I$2503,$I152)),"-")</f>
        <v>0</v>
      </c>
      <c r="AC152" s="27">
        <f t="shared" si="16"/>
        <v>0</v>
      </c>
    </row>
    <row r="153" spans="1:29" s="57" customFormat="1" ht="15" customHeight="1">
      <c r="A153" s="13" t="s">
        <v>172</v>
      </c>
      <c r="B153" s="107" t="str">
        <f>IF(COUNTA($A153)&gt;0,VLOOKUP($A153,Corsa!$A$1:$F$43,2,FALSE),"-")</f>
        <v>Corsa A04</v>
      </c>
      <c r="C153" s="11"/>
      <c r="D153" s="13">
        <v>91</v>
      </c>
      <c r="E153" s="111"/>
      <c r="F153" s="46" t="str">
        <f>IF(COUNTA($A153)&gt;0,VLOOKUP($A153,Corsa!$A$1:$F$43,3,FALSE),"-")</f>
        <v>F-Ragazze B</v>
      </c>
      <c r="G153" s="28" t="str">
        <f>IF($D153&gt;0,VLOOKUP($D153,Iscrizioni!$A$2:$M$2502,9,FALSE),"-")</f>
        <v>PENNINELLA ALICE</v>
      </c>
      <c r="H153" s="28">
        <f>IF($D153&gt;0,VLOOKUP($D153,Iscrizioni!$A$2:$M$2502,4,FALSE),"-")</f>
        <v>2004</v>
      </c>
      <c r="I153" s="27" t="str">
        <f>IF($D153&gt;0,VLOOKUP($D153,Iscrizioni!$A$2:$M$2502,5,FALSE),"-")</f>
        <v>F</v>
      </c>
      <c r="J153" s="27" t="str">
        <f>IF($D153&gt;0,VLOOKUP($D153,Iscrizioni!$A$2:$M$2502,10,FALSE),"-")</f>
        <v>F-Ragazze B</v>
      </c>
      <c r="K153" s="27" t="str">
        <f t="shared" si="13"/>
        <v>ok</v>
      </c>
      <c r="L153" s="46" t="str">
        <f>IF($D153&gt;0,VLOOKUP($D153,Iscrizioni!$A$2:$M$2502,11,FALSE),"-")</f>
        <v>Giovanile</v>
      </c>
      <c r="M153" s="27">
        <f>IF($D153&gt;0,VLOOKUP($D153,Iscrizioni!$A$2:$N$2502,12,FALSE),"-")</f>
        <v>11</v>
      </c>
      <c r="N153" s="46" t="str">
        <f>IF($D153&gt;0,VLOOKUP($D153,Iscrizioni!$A$2:$M$2502,6,FALSE),"-")</f>
        <v>L021869</v>
      </c>
      <c r="O153" s="107" t="str">
        <f>IF($D153&gt;0,VLOOKUP($D153,Iscrizioni!$A$2:$M$2502,7,FALSE),"-")</f>
        <v>A.S.D. ATLETICA CALENZANO</v>
      </c>
      <c r="P153" s="46" t="str">
        <f>IF($D153&gt;0,VLOOKUP(LEFT($N153,1),Regione!$A$2:$C$21,2,FALSE),"-")</f>
        <v xml:space="preserve">TOSCANA </v>
      </c>
      <c r="Q153" s="112" t="e">
        <f ca="1">IF($D153&gt;0,NormalizzaTempo("D",CELL("tipo",$E153),$E153),"-")</f>
        <v>#NAME?</v>
      </c>
      <c r="R153" s="27">
        <f>IF($D153&gt;0,VLOOKUP($D153,Iscrizioni!$A$2:$M$2502,13,FALSE),"-")</f>
        <v>1000</v>
      </c>
      <c r="S153" s="112" t="e">
        <f t="shared" ca="1" si="14"/>
        <v>#NAME?</v>
      </c>
      <c r="T153" s="112" t="e">
        <f ca="1">IF($D153&gt;0,SUMIFS($S$3:$S153,$X$3:$X153,1,$J$3:$J153,$J153),"-")</f>
        <v>#NAME?</v>
      </c>
      <c r="U153" s="112" t="e">
        <f t="shared" ca="1" si="15"/>
        <v>#NAME?</v>
      </c>
      <c r="V153" s="112" t="e">
        <f t="shared" ca="1" si="17"/>
        <v>#NAME?</v>
      </c>
      <c r="W153" s="27">
        <f>IF(LEN($C153)=0,IF($D153&gt;0,COUNTIFS($A$3:$A153,$A153),"-"),"Escluso")</f>
        <v>8</v>
      </c>
      <c r="X153" s="2">
        <f>IF(LEN($C153)=0,IF($D153&gt;0,COUNTIFS($J$3:$J153,$J153,$C$3:$C153,""),"-"),"Escluso")</f>
        <v>8</v>
      </c>
      <c r="Y153" s="127" t="e">
        <f t="shared" ca="1" si="12"/>
        <v>#NAME?</v>
      </c>
      <c r="Z153" s="2">
        <f>IF($D153&gt;0,COUNTIFS($O$3:$O153,$O153,$L$3:$L153,$L153,$I$3:$I153,$I153),"-")</f>
        <v>18</v>
      </c>
      <c r="AA153" s="27">
        <f>IF($D153&gt;0,IF(OR($Z153 &gt;1,$L153&lt;&gt;"Adulti"),0,VLOOKUP($P153,Regione!$B$2:$C$22,2,FALSE)),"-")</f>
        <v>0</v>
      </c>
      <c r="AB153" s="27">
        <f>IF($D153&gt;0,IF(COUNTIFS($O$3:$O153,$O153,$L$3:$L153,$L153,$I$3:$I153,$I153) &gt;1,0,SUMIFS($Y$3:$Y$2503,$L$3:$L$2503,$L153,$O$3:$O$2503,$O153,$I$3:$I$2503,$I153)),"-")</f>
        <v>0</v>
      </c>
      <c r="AC153" s="27">
        <f t="shared" si="16"/>
        <v>0</v>
      </c>
    </row>
    <row r="154" spans="1:29" s="57" customFormat="1" ht="15" customHeight="1">
      <c r="A154" s="13" t="s">
        <v>172</v>
      </c>
      <c r="B154" s="107" t="str">
        <f>IF(COUNTA($A154)&gt;0,VLOOKUP($A154,Corsa!$A$1:$F$43,2,FALSE),"-")</f>
        <v>Corsa A04</v>
      </c>
      <c r="C154" s="11"/>
      <c r="D154" s="13">
        <v>244</v>
      </c>
      <c r="E154" s="111"/>
      <c r="F154" s="46" t="str">
        <f>IF(COUNTA($A154)&gt;0,VLOOKUP($A154,Corsa!$A$1:$F$43,3,FALSE),"-")</f>
        <v>F-Ragazze B</v>
      </c>
      <c r="G154" s="28" t="str">
        <f>IF($D154&gt;0,VLOOKUP($D154,Iscrizioni!$A$2:$M$2502,9,FALSE),"-")</f>
        <v>BISCEGLIA MARILINA</v>
      </c>
      <c r="H154" s="28">
        <f>IF($D154&gt;0,VLOOKUP($D154,Iscrizioni!$A$2:$M$2502,4,FALSE),"-")</f>
        <v>2004</v>
      </c>
      <c r="I154" s="27" t="str">
        <f>IF($D154&gt;0,VLOOKUP($D154,Iscrizioni!$A$2:$M$2502,5,FALSE),"-")</f>
        <v>F</v>
      </c>
      <c r="J154" s="27" t="str">
        <f>IF($D154&gt;0,VLOOKUP($D154,Iscrizioni!$A$2:$M$2502,10,FALSE),"-")</f>
        <v>F-Ragazze B</v>
      </c>
      <c r="K154" s="27" t="str">
        <f t="shared" si="13"/>
        <v>ok</v>
      </c>
      <c r="L154" s="46" t="str">
        <f>IF($D154&gt;0,VLOOKUP($D154,Iscrizioni!$A$2:$M$2502,11,FALSE),"-")</f>
        <v>Giovanile</v>
      </c>
      <c r="M154" s="27">
        <f>IF($D154&gt;0,VLOOKUP($D154,Iscrizioni!$A$2:$N$2502,12,FALSE),"-")</f>
        <v>11</v>
      </c>
      <c r="N154" s="46" t="str">
        <f>IF($D154&gt;0,VLOOKUP($D154,Iscrizioni!$A$2:$M$2502,6,FALSE),"-")</f>
        <v>H110754</v>
      </c>
      <c r="O154" s="107" t="str">
        <f>IF($D154&gt;0,VLOOKUP($D154,Iscrizioni!$A$2:$M$2502,7,FALSE),"-")</f>
        <v>A.S.D. GOLDEN CLUB RIMINI INTERNATIONAL</v>
      </c>
      <c r="P154" s="46" t="str">
        <f>IF($D154&gt;0,VLOOKUP(LEFT($N154,1),Regione!$A$2:$C$21,2,FALSE),"-")</f>
        <v xml:space="preserve">EMILIA ROMAGNA </v>
      </c>
      <c r="Q154" s="112" t="e">
        <f ca="1">IF($D154&gt;0,NormalizzaTempo("D",CELL("tipo",$E154),$E154),"-")</f>
        <v>#NAME?</v>
      </c>
      <c r="R154" s="27">
        <f>IF($D154&gt;0,VLOOKUP($D154,Iscrizioni!$A$2:$M$2502,13,FALSE),"-")</f>
        <v>1000</v>
      </c>
      <c r="S154" s="112" t="e">
        <f t="shared" ca="1" si="14"/>
        <v>#NAME?</v>
      </c>
      <c r="T154" s="112" t="e">
        <f ca="1">IF($D154&gt;0,SUMIFS($S$3:$S154,$X$3:$X154,1,$J$3:$J154,$J154),"-")</f>
        <v>#NAME?</v>
      </c>
      <c r="U154" s="112" t="e">
        <f t="shared" ca="1" si="15"/>
        <v>#NAME?</v>
      </c>
      <c r="V154" s="112" t="e">
        <f t="shared" ca="1" si="17"/>
        <v>#NAME?</v>
      </c>
      <c r="W154" s="27">
        <f>IF(LEN($C154)=0,IF($D154&gt;0,COUNTIFS($A$3:$A154,$A154),"-"),"Escluso")</f>
        <v>9</v>
      </c>
      <c r="X154" s="2">
        <f>IF(LEN($C154)=0,IF($D154&gt;0,COUNTIFS($J$3:$J154,$J154,$C$3:$C154,""),"-"),"Escluso")</f>
        <v>9</v>
      </c>
      <c r="Y154" s="127" t="e">
        <f t="shared" ca="1" si="12"/>
        <v>#NAME?</v>
      </c>
      <c r="Z154" s="2">
        <f>IF($D154&gt;0,COUNTIFS($O$3:$O154,$O154,$L$3:$L154,$L154,$I$3:$I154,$I154),"-")</f>
        <v>3</v>
      </c>
      <c r="AA154" s="27">
        <f>IF($D154&gt;0,IF(OR($Z154 &gt;1,$L154&lt;&gt;"Adulti"),0,VLOOKUP($P154,Regione!$B$2:$C$22,2,FALSE)),"-")</f>
        <v>0</v>
      </c>
      <c r="AB154" s="27">
        <f>IF($D154&gt;0,IF(COUNTIFS($O$3:$O154,$O154,$L$3:$L154,$L154,$I$3:$I154,$I154) &gt;1,0,SUMIFS($Y$3:$Y$2503,$L$3:$L$2503,$L154,$O$3:$O$2503,$O154,$I$3:$I$2503,$I154)),"-")</f>
        <v>0</v>
      </c>
      <c r="AC154" s="27">
        <f t="shared" si="16"/>
        <v>0</v>
      </c>
    </row>
    <row r="155" spans="1:29" s="57" customFormat="1" ht="15" customHeight="1">
      <c r="A155" s="13" t="s">
        <v>172</v>
      </c>
      <c r="B155" s="107" t="str">
        <f>IF(COUNTA($A155)&gt;0,VLOOKUP($A155,Corsa!$A$1:$F$43,2,FALSE),"-")</f>
        <v>Corsa A04</v>
      </c>
      <c r="C155" s="11"/>
      <c r="D155" s="13">
        <v>260</v>
      </c>
      <c r="E155" s="111"/>
      <c r="F155" s="46" t="str">
        <f>IF(COUNTA($A155)&gt;0,VLOOKUP($A155,Corsa!$A$1:$F$43,3,FALSE),"-")</f>
        <v>F-Ragazze B</v>
      </c>
      <c r="G155" s="28" t="str">
        <f>IF($D155&gt;0,VLOOKUP($D155,Iscrizioni!$A$2:$M$2502,9,FALSE),"-")</f>
        <v>PATRIGNANI TEHTENA</v>
      </c>
      <c r="H155" s="28">
        <f>IF($D155&gt;0,VLOOKUP($D155,Iscrizioni!$A$2:$M$2502,4,FALSE),"-")</f>
        <v>2004</v>
      </c>
      <c r="I155" s="27" t="str">
        <f>IF($D155&gt;0,VLOOKUP($D155,Iscrizioni!$A$2:$M$2502,5,FALSE),"-")</f>
        <v>F</v>
      </c>
      <c r="J155" s="27" t="str">
        <f>IF($D155&gt;0,VLOOKUP($D155,Iscrizioni!$A$2:$M$2502,10,FALSE),"-")</f>
        <v>F-Ragazze B</v>
      </c>
      <c r="K155" s="27" t="str">
        <f t="shared" si="13"/>
        <v>ok</v>
      </c>
      <c r="L155" s="46" t="str">
        <f>IF($D155&gt;0,VLOOKUP($D155,Iscrizioni!$A$2:$M$2502,11,FALSE),"-")</f>
        <v>Giovanile</v>
      </c>
      <c r="M155" s="27">
        <f>IF($D155&gt;0,VLOOKUP($D155,Iscrizioni!$A$2:$N$2502,12,FALSE),"-")</f>
        <v>11</v>
      </c>
      <c r="N155" s="46" t="str">
        <f>IF($D155&gt;0,VLOOKUP($D155,Iscrizioni!$A$2:$M$2502,6,FALSE),"-")</f>
        <v>H110754</v>
      </c>
      <c r="O155" s="107" t="str">
        <f>IF($D155&gt;0,VLOOKUP($D155,Iscrizioni!$A$2:$M$2502,7,FALSE),"-")</f>
        <v>A.S.D. GOLDEN CLUB RIMINI INTERNATIONAL</v>
      </c>
      <c r="P155" s="46" t="str">
        <f>IF($D155&gt;0,VLOOKUP(LEFT($N155,1),Regione!$A$2:$C$21,2,FALSE),"-")</f>
        <v xml:space="preserve">EMILIA ROMAGNA </v>
      </c>
      <c r="Q155" s="112" t="e">
        <f ca="1">IF($D155&gt;0,NormalizzaTempo("D",CELL("tipo",$E155),$E155),"-")</f>
        <v>#NAME?</v>
      </c>
      <c r="R155" s="27">
        <f>IF($D155&gt;0,VLOOKUP($D155,Iscrizioni!$A$2:$M$2502,13,FALSE),"-")</f>
        <v>1000</v>
      </c>
      <c r="S155" s="112" t="e">
        <f t="shared" ca="1" si="14"/>
        <v>#NAME?</v>
      </c>
      <c r="T155" s="112" t="e">
        <f ca="1">IF($D155&gt;0,SUMIFS($S$3:$S155,$X$3:$X155,1,$J$3:$J155,$J155),"-")</f>
        <v>#NAME?</v>
      </c>
      <c r="U155" s="112" t="e">
        <f t="shared" ca="1" si="15"/>
        <v>#NAME?</v>
      </c>
      <c r="V155" s="112" t="e">
        <f t="shared" ca="1" si="17"/>
        <v>#NAME?</v>
      </c>
      <c r="W155" s="27">
        <f>IF(LEN($C155)=0,IF($D155&gt;0,COUNTIFS($A$3:$A155,$A155),"-"),"Escluso")</f>
        <v>10</v>
      </c>
      <c r="X155" s="2">
        <f>IF(LEN($C155)=0,IF($D155&gt;0,COUNTIFS($J$3:$J155,$J155,$C$3:$C155,""),"-"),"Escluso")</f>
        <v>10</v>
      </c>
      <c r="Y155" s="127" t="e">
        <f t="shared" ca="1" si="12"/>
        <v>#NAME?</v>
      </c>
      <c r="Z155" s="2">
        <f>IF($D155&gt;0,COUNTIFS($O$3:$O155,$O155,$L$3:$L155,$L155,$I$3:$I155,$I155),"-")</f>
        <v>4</v>
      </c>
      <c r="AA155" s="27">
        <f>IF($D155&gt;0,IF(OR($Z155 &gt;1,$L155&lt;&gt;"Adulti"),0,VLOOKUP($P155,Regione!$B$2:$C$22,2,FALSE)),"-")</f>
        <v>0</v>
      </c>
      <c r="AB155" s="27">
        <f>IF($D155&gt;0,IF(COUNTIFS($O$3:$O155,$O155,$L$3:$L155,$L155,$I$3:$I155,$I155) &gt;1,0,SUMIFS($Y$3:$Y$2503,$L$3:$L$2503,$L155,$O$3:$O$2503,$O155,$I$3:$I$2503,$I155)),"-")</f>
        <v>0</v>
      </c>
      <c r="AC155" s="27">
        <f t="shared" si="16"/>
        <v>0</v>
      </c>
    </row>
    <row r="156" spans="1:29" s="57" customFormat="1" ht="15" customHeight="1">
      <c r="A156" s="13" t="s">
        <v>172</v>
      </c>
      <c r="B156" s="107" t="str">
        <f>IF(COUNTA($A156)&gt;0,VLOOKUP($A156,Corsa!$A$1:$F$43,2,FALSE),"-")</f>
        <v>Corsa A04</v>
      </c>
      <c r="C156" s="11"/>
      <c r="D156" s="13">
        <v>21</v>
      </c>
      <c r="E156" s="111"/>
      <c r="F156" s="46" t="str">
        <f>IF(COUNTA($A156)&gt;0,VLOOKUP($A156,Corsa!$A$1:$F$43,3,FALSE),"-")</f>
        <v>F-Ragazze B</v>
      </c>
      <c r="G156" s="28" t="str">
        <f>IF($D156&gt;0,VLOOKUP($D156,Iscrizioni!$A$2:$M$2502,9,FALSE),"-")</f>
        <v>RERHAYE FIRDAOS</v>
      </c>
      <c r="H156" s="28">
        <f>IF($D156&gt;0,VLOOKUP($D156,Iscrizioni!$A$2:$M$2502,4,FALSE),"-")</f>
        <v>2004</v>
      </c>
      <c r="I156" s="27" t="str">
        <f>IF($D156&gt;0,VLOOKUP($D156,Iscrizioni!$A$2:$M$2502,5,FALSE),"-")</f>
        <v>F</v>
      </c>
      <c r="J156" s="27" t="str">
        <f>IF($D156&gt;0,VLOOKUP($D156,Iscrizioni!$A$2:$M$2502,10,FALSE),"-")</f>
        <v>F-Ragazze B</v>
      </c>
      <c r="K156" s="27" t="str">
        <f t="shared" si="13"/>
        <v>ok</v>
      </c>
      <c r="L156" s="46" t="str">
        <f>IF($D156&gt;0,VLOOKUP($D156,Iscrizioni!$A$2:$M$2502,11,FALSE),"-")</f>
        <v>Giovanile</v>
      </c>
      <c r="M156" s="27">
        <f>IF($D156&gt;0,VLOOKUP($D156,Iscrizioni!$A$2:$N$2502,12,FALSE),"-")</f>
        <v>11</v>
      </c>
      <c r="N156" s="46" t="str">
        <f>IF($D156&gt;0,VLOOKUP($D156,Iscrizioni!$A$2:$M$2502,6,FALSE),"-")</f>
        <v>H011308</v>
      </c>
      <c r="O156" s="107" t="str">
        <f>IF($D156&gt;0,VLOOKUP($D156,Iscrizioni!$A$2:$M$2502,7,FALSE),"-")</f>
        <v>A.S.D. Atletica Blizzard</v>
      </c>
      <c r="P156" s="46" t="str">
        <f>IF($D156&gt;0,VLOOKUP(LEFT($N156,1),Regione!$A$2:$C$21,2,FALSE),"-")</f>
        <v xml:space="preserve">EMILIA ROMAGNA </v>
      </c>
      <c r="Q156" s="112" t="e">
        <f ca="1">IF($D156&gt;0,NormalizzaTempo("D",CELL("tipo",$E156),$E156),"-")</f>
        <v>#NAME?</v>
      </c>
      <c r="R156" s="27">
        <f>IF($D156&gt;0,VLOOKUP($D156,Iscrizioni!$A$2:$M$2502,13,FALSE),"-")</f>
        <v>1000</v>
      </c>
      <c r="S156" s="112" t="e">
        <f t="shared" ca="1" si="14"/>
        <v>#NAME?</v>
      </c>
      <c r="T156" s="112" t="e">
        <f ca="1">IF($D156&gt;0,SUMIFS($S$3:$S156,$X$3:$X156,1,$J$3:$J156,$J156),"-")</f>
        <v>#NAME?</v>
      </c>
      <c r="U156" s="112" t="e">
        <f t="shared" ca="1" si="15"/>
        <v>#NAME?</v>
      </c>
      <c r="V156" s="112" t="e">
        <f t="shared" ca="1" si="17"/>
        <v>#NAME?</v>
      </c>
      <c r="W156" s="27">
        <f>IF(LEN($C156)=0,IF($D156&gt;0,COUNTIFS($A$3:$A156,$A156),"-"),"Escluso")</f>
        <v>11</v>
      </c>
      <c r="X156" s="2">
        <f>IF(LEN($C156)=0,IF($D156&gt;0,COUNTIFS($J$3:$J156,$J156,$C$3:$C156,""),"-"),"Escluso")</f>
        <v>11</v>
      </c>
      <c r="Y156" s="127" t="e">
        <f t="shared" ca="1" si="12"/>
        <v>#NAME?</v>
      </c>
      <c r="Z156" s="2">
        <f>IF($D156&gt;0,COUNTIFS($O$3:$O156,$O156,$L$3:$L156,$L156,$I$3:$I156,$I156),"-")</f>
        <v>5</v>
      </c>
      <c r="AA156" s="27">
        <f>IF($D156&gt;0,IF(OR($Z156 &gt;1,$L156&lt;&gt;"Adulti"),0,VLOOKUP($P156,Regione!$B$2:$C$22,2,FALSE)),"-")</f>
        <v>0</v>
      </c>
      <c r="AB156" s="27">
        <f>IF($D156&gt;0,IF(COUNTIFS($O$3:$O156,$O156,$L$3:$L156,$L156,$I$3:$I156,$I156) &gt;1,0,SUMIFS($Y$3:$Y$2503,$L$3:$L$2503,$L156,$O$3:$O$2503,$O156,$I$3:$I$2503,$I156)),"-")</f>
        <v>0</v>
      </c>
      <c r="AC156" s="27">
        <f t="shared" si="16"/>
        <v>0</v>
      </c>
    </row>
    <row r="157" spans="1:29" s="57" customFormat="1" ht="15" customHeight="1">
      <c r="A157" s="13" t="s">
        <v>172</v>
      </c>
      <c r="B157" s="107" t="str">
        <f>IF(COUNTA($A157)&gt;0,VLOOKUP($A157,Corsa!$A$1:$F$43,2,FALSE),"-")</f>
        <v>Corsa A04</v>
      </c>
      <c r="C157" s="11"/>
      <c r="D157" s="13">
        <v>249</v>
      </c>
      <c r="E157" s="111"/>
      <c r="F157" s="46" t="str">
        <f>IF(COUNTA($A157)&gt;0,VLOOKUP($A157,Corsa!$A$1:$F$43,3,FALSE),"-")</f>
        <v>F-Ragazze B</v>
      </c>
      <c r="G157" s="28" t="str">
        <f>IF($D157&gt;0,VLOOKUP($D157,Iscrizioni!$A$2:$M$2502,9,FALSE),"-")</f>
        <v>GIULIANELLI ROSA</v>
      </c>
      <c r="H157" s="28">
        <f>IF($D157&gt;0,VLOOKUP($D157,Iscrizioni!$A$2:$M$2502,4,FALSE),"-")</f>
        <v>2004</v>
      </c>
      <c r="I157" s="27" t="str">
        <f>IF($D157&gt;0,VLOOKUP($D157,Iscrizioni!$A$2:$M$2502,5,FALSE),"-")</f>
        <v>F</v>
      </c>
      <c r="J157" s="27" t="str">
        <f>IF($D157&gt;0,VLOOKUP($D157,Iscrizioni!$A$2:$M$2502,10,FALSE),"-")</f>
        <v>F-Ragazze B</v>
      </c>
      <c r="K157" s="27" t="str">
        <f t="shared" si="13"/>
        <v>ok</v>
      </c>
      <c r="L157" s="46" t="str">
        <f>IF($D157&gt;0,VLOOKUP($D157,Iscrizioni!$A$2:$M$2502,11,FALSE),"-")</f>
        <v>Giovanile</v>
      </c>
      <c r="M157" s="27">
        <f>IF($D157&gt;0,VLOOKUP($D157,Iscrizioni!$A$2:$N$2502,12,FALSE),"-")</f>
        <v>11</v>
      </c>
      <c r="N157" s="46" t="str">
        <f>IF($D157&gt;0,VLOOKUP($D157,Iscrizioni!$A$2:$M$2502,6,FALSE),"-")</f>
        <v>H110754</v>
      </c>
      <c r="O157" s="107" t="str">
        <f>IF($D157&gt;0,VLOOKUP($D157,Iscrizioni!$A$2:$M$2502,7,FALSE),"-")</f>
        <v>A.S.D. GOLDEN CLUB RIMINI INTERNATIONAL</v>
      </c>
      <c r="P157" s="46" t="str">
        <f>IF($D157&gt;0,VLOOKUP(LEFT($N157,1),Regione!$A$2:$C$21,2,FALSE),"-")</f>
        <v xml:space="preserve">EMILIA ROMAGNA </v>
      </c>
      <c r="Q157" s="112" t="e">
        <f ca="1">IF($D157&gt;0,NormalizzaTempo("D",CELL("tipo",$E157),$E157),"-")</f>
        <v>#NAME?</v>
      </c>
      <c r="R157" s="27">
        <f>IF($D157&gt;0,VLOOKUP($D157,Iscrizioni!$A$2:$M$2502,13,FALSE),"-")</f>
        <v>1000</v>
      </c>
      <c r="S157" s="112" t="e">
        <f t="shared" ca="1" si="14"/>
        <v>#NAME?</v>
      </c>
      <c r="T157" s="112" t="e">
        <f ca="1">IF($D157&gt;0,SUMIFS($S$3:$S157,$X$3:$X157,1,$J$3:$J157,$J157),"-")</f>
        <v>#NAME?</v>
      </c>
      <c r="U157" s="112" t="e">
        <f t="shared" ca="1" si="15"/>
        <v>#NAME?</v>
      </c>
      <c r="V157" s="112" t="e">
        <f t="shared" ca="1" si="17"/>
        <v>#NAME?</v>
      </c>
      <c r="W157" s="27">
        <f>IF(LEN($C157)=0,IF($D157&gt;0,COUNTIFS($A$3:$A157,$A157),"-"),"Escluso")</f>
        <v>12</v>
      </c>
      <c r="X157" s="2">
        <f>IF(LEN($C157)=0,IF($D157&gt;0,COUNTIFS($J$3:$J157,$J157,$C$3:$C157,""),"-"),"Escluso")</f>
        <v>12</v>
      </c>
      <c r="Y157" s="127" t="e">
        <f t="shared" ca="1" si="12"/>
        <v>#NAME?</v>
      </c>
      <c r="Z157" s="2">
        <f>IF($D157&gt;0,COUNTIFS($O$3:$O157,$O157,$L$3:$L157,$L157,$I$3:$I157,$I157),"-")</f>
        <v>5</v>
      </c>
      <c r="AA157" s="27">
        <f>IF($D157&gt;0,IF(OR($Z157 &gt;1,$L157&lt;&gt;"Adulti"),0,VLOOKUP($P157,Regione!$B$2:$C$22,2,FALSE)),"-")</f>
        <v>0</v>
      </c>
      <c r="AB157" s="27">
        <f>IF($D157&gt;0,IF(COUNTIFS($O$3:$O157,$O157,$L$3:$L157,$L157,$I$3:$I157,$I157) &gt;1,0,SUMIFS($Y$3:$Y$2503,$L$3:$L$2503,$L157,$O$3:$O$2503,$O157,$I$3:$I$2503,$I157)),"-")</f>
        <v>0</v>
      </c>
      <c r="AC157" s="27">
        <f t="shared" si="16"/>
        <v>0</v>
      </c>
    </row>
    <row r="158" spans="1:29" s="57" customFormat="1" ht="15" customHeight="1">
      <c r="A158" s="13" t="s">
        <v>172</v>
      </c>
      <c r="B158" s="107" t="str">
        <f>IF(COUNTA($A158)&gt;0,VLOOKUP($A158,Corsa!$A$1:$F$43,2,FALSE),"-")</f>
        <v>Corsa A04</v>
      </c>
      <c r="C158" s="11"/>
      <c r="D158" s="13">
        <v>115</v>
      </c>
      <c r="E158" s="111"/>
      <c r="F158" s="46" t="str">
        <f>IF(COUNTA($A158)&gt;0,VLOOKUP($A158,Corsa!$A$1:$F$43,3,FALSE),"-")</f>
        <v>F-Ragazze B</v>
      </c>
      <c r="G158" s="28" t="str">
        <f>IF($D158&gt;0,VLOOKUP($D158,Iscrizioni!$A$2:$M$2502,9,FALSE),"-")</f>
        <v>PARIS SILVIA</v>
      </c>
      <c r="H158" s="28">
        <f>IF($D158&gt;0,VLOOKUP($D158,Iscrizioni!$A$2:$M$2502,4,FALSE),"-")</f>
        <v>2004</v>
      </c>
      <c r="I158" s="27" t="str">
        <f>IF($D158&gt;0,VLOOKUP($D158,Iscrizioni!$A$2:$M$2502,5,FALSE),"-")</f>
        <v>F</v>
      </c>
      <c r="J158" s="27" t="str">
        <f>IF($D158&gt;0,VLOOKUP($D158,Iscrizioni!$A$2:$M$2502,10,FALSE),"-")</f>
        <v>F-Ragazze B</v>
      </c>
      <c r="K158" s="27" t="str">
        <f t="shared" si="13"/>
        <v>ok</v>
      </c>
      <c r="L158" s="46" t="str">
        <f>IF($D158&gt;0,VLOOKUP($D158,Iscrizioni!$A$2:$M$2502,11,FALSE),"-")</f>
        <v>Giovanile</v>
      </c>
      <c r="M158" s="27">
        <f>IF($D158&gt;0,VLOOKUP($D158,Iscrizioni!$A$2:$N$2502,12,FALSE),"-")</f>
        <v>11</v>
      </c>
      <c r="N158" s="46" t="str">
        <f>IF($D158&gt;0,VLOOKUP($D158,Iscrizioni!$A$2:$M$2502,6,FALSE),"-")</f>
        <v>A140466</v>
      </c>
      <c r="O158" s="107" t="str">
        <f>IF($D158&gt;0,VLOOKUP($D158,Iscrizioni!$A$2:$M$2502,7,FALSE),"-")</f>
        <v>A.S.D. ATLETICA MONTEROSA ARNAD MAURO E GIUSEPPE FOGU</v>
      </c>
      <c r="P158" s="46" t="str">
        <f>IF($D158&gt;0,VLOOKUP(LEFT($N158,1),Regione!$A$2:$C$21,2,FALSE),"-")</f>
        <v xml:space="preserve">PIEMONTE </v>
      </c>
      <c r="Q158" s="112" t="e">
        <f ca="1">IF($D158&gt;0,NormalizzaTempo("D",CELL("tipo",$E158),$E158),"-")</f>
        <v>#NAME?</v>
      </c>
      <c r="R158" s="27">
        <f>IF($D158&gt;0,VLOOKUP($D158,Iscrizioni!$A$2:$M$2502,13,FALSE),"-")</f>
        <v>1000</v>
      </c>
      <c r="S158" s="112" t="e">
        <f t="shared" ca="1" si="14"/>
        <v>#NAME?</v>
      </c>
      <c r="T158" s="112" t="e">
        <f ca="1">IF($D158&gt;0,SUMIFS($S$3:$S158,$X$3:$X158,1,$J$3:$J158,$J158),"-")</f>
        <v>#NAME?</v>
      </c>
      <c r="U158" s="112" t="e">
        <f t="shared" ca="1" si="15"/>
        <v>#NAME?</v>
      </c>
      <c r="V158" s="112" t="e">
        <f t="shared" ca="1" si="17"/>
        <v>#NAME?</v>
      </c>
      <c r="W158" s="27">
        <f>IF(LEN($C158)=0,IF($D158&gt;0,COUNTIFS($A$3:$A158,$A158),"-"),"Escluso")</f>
        <v>13</v>
      </c>
      <c r="X158" s="2">
        <f>IF(LEN($C158)=0,IF($D158&gt;0,COUNTIFS($J$3:$J158,$J158,$C$3:$C158,""),"-"),"Escluso")</f>
        <v>13</v>
      </c>
      <c r="Y158" s="127" t="e">
        <f t="shared" ca="1" si="12"/>
        <v>#NAME?</v>
      </c>
      <c r="Z158" s="2">
        <f>IF($D158&gt;0,COUNTIFS($O$3:$O158,$O158,$L$3:$L158,$L158,$I$3:$I158,$I158),"-")</f>
        <v>1</v>
      </c>
      <c r="AA158" s="27">
        <f>IF($D158&gt;0,IF(OR($Z158 &gt;1,$L158&lt;&gt;"Adulti"),0,VLOOKUP($P158,Regione!$B$2:$C$22,2,FALSE)),"-")</f>
        <v>0</v>
      </c>
      <c r="AB158" s="27" t="e">
        <f ca="1">IF($D158&gt;0,IF(COUNTIFS($O$3:$O158,$O158,$L$3:$L158,$L158,$I$3:$I158,$I158) &gt;1,0,SUMIFS($Y$3:$Y$2503,$L$3:$L$2503,$L158,$O$3:$O$2503,$O158,$I$3:$I$2503,$I158)),"-")</f>
        <v>#NAME?</v>
      </c>
      <c r="AC158" s="27" t="e">
        <f t="shared" ca="1" si="16"/>
        <v>#NAME?</v>
      </c>
    </row>
    <row r="159" spans="1:29" s="57" customFormat="1" ht="15" customHeight="1">
      <c r="A159" s="13" t="s">
        <v>172</v>
      </c>
      <c r="B159" s="107" t="str">
        <f>IF(COUNTA($A159)&gt;0,VLOOKUP($A159,Corsa!$A$1:$F$43,2,FALSE),"-")</f>
        <v>Corsa A04</v>
      </c>
      <c r="C159" s="11"/>
      <c r="D159" s="13">
        <v>463</v>
      </c>
      <c r="E159" s="111"/>
      <c r="F159" s="46" t="str">
        <f>IF(COUNTA($A159)&gt;0,VLOOKUP($A159,Corsa!$A$1:$F$43,3,FALSE),"-")</f>
        <v>F-Ragazze B</v>
      </c>
      <c r="G159" s="28" t="str">
        <f>IF($D159&gt;0,VLOOKUP($D159,Iscrizioni!$A$2:$M$2502,9,FALSE),"-")</f>
        <v>PIAGNI REBECCA</v>
      </c>
      <c r="H159" s="28">
        <f>IF($D159&gt;0,VLOOKUP($D159,Iscrizioni!$A$2:$M$2502,4,FALSE),"-")</f>
        <v>2004</v>
      </c>
      <c r="I159" s="27" t="str">
        <f>IF($D159&gt;0,VLOOKUP($D159,Iscrizioni!$A$2:$M$2502,5,FALSE),"-")</f>
        <v>F</v>
      </c>
      <c r="J159" s="27" t="str">
        <f>IF($D159&gt;0,VLOOKUP($D159,Iscrizioni!$A$2:$M$2502,10,FALSE),"-")</f>
        <v>F-Ragazze B</v>
      </c>
      <c r="K159" s="27" t="str">
        <f t="shared" si="13"/>
        <v>ok</v>
      </c>
      <c r="L159" s="46" t="str">
        <f>IF($D159&gt;0,VLOOKUP($D159,Iscrizioni!$A$2:$M$2502,11,FALSE),"-")</f>
        <v>Giovanile</v>
      </c>
      <c r="M159" s="27">
        <f>IF($D159&gt;0,VLOOKUP($D159,Iscrizioni!$A$2:$N$2502,12,FALSE),"-")</f>
        <v>11</v>
      </c>
      <c r="N159" s="46" t="str">
        <f>IF($D159&gt;0,VLOOKUP($D159,Iscrizioni!$A$2:$M$2502,6,FALSE),"-")</f>
        <v>H080682</v>
      </c>
      <c r="O159" s="107" t="str">
        <f>IF($D159&gt;0,VLOOKUP($D159,Iscrizioni!$A$2:$M$2502,7,FALSE),"-")</f>
        <v>ATLETICA CASTELNOVO MONTI</v>
      </c>
      <c r="P159" s="46" t="str">
        <f>IF($D159&gt;0,VLOOKUP(LEFT($N159,1),Regione!$A$2:$C$21,2,FALSE),"-")</f>
        <v xml:space="preserve">EMILIA ROMAGNA </v>
      </c>
      <c r="Q159" s="112" t="e">
        <f ca="1">IF($D159&gt;0,NormalizzaTempo("D",CELL("tipo",$E159),$E159),"-")</f>
        <v>#NAME?</v>
      </c>
      <c r="R159" s="27">
        <f>IF($D159&gt;0,VLOOKUP($D159,Iscrizioni!$A$2:$M$2502,13,FALSE),"-")</f>
        <v>1000</v>
      </c>
      <c r="S159" s="112" t="e">
        <f t="shared" ca="1" si="14"/>
        <v>#NAME?</v>
      </c>
      <c r="T159" s="112" t="e">
        <f ca="1">IF($D159&gt;0,SUMIFS($S$3:$S159,$X$3:$X159,1,$J$3:$J159,$J159),"-")</f>
        <v>#NAME?</v>
      </c>
      <c r="U159" s="112" t="e">
        <f t="shared" ca="1" si="15"/>
        <v>#NAME?</v>
      </c>
      <c r="V159" s="112" t="e">
        <f t="shared" ca="1" si="17"/>
        <v>#NAME?</v>
      </c>
      <c r="W159" s="27">
        <f>IF(LEN($C159)=0,IF($D159&gt;0,COUNTIFS($A$3:$A159,$A159),"-"),"Escluso")</f>
        <v>14</v>
      </c>
      <c r="X159" s="2">
        <f>IF(LEN($C159)=0,IF($D159&gt;0,COUNTIFS($J$3:$J159,$J159,$C$3:$C159,""),"-"),"Escluso")</f>
        <v>14</v>
      </c>
      <c r="Y159" s="127" t="e">
        <f t="shared" ca="1" si="12"/>
        <v>#NAME?</v>
      </c>
      <c r="Z159" s="2">
        <f>IF($D159&gt;0,COUNTIFS($O$3:$O159,$O159,$L$3:$L159,$L159,$I$3:$I159,$I159),"-")</f>
        <v>2</v>
      </c>
      <c r="AA159" s="27">
        <f>IF($D159&gt;0,IF(OR($Z159 &gt;1,$L159&lt;&gt;"Adulti"),0,VLOOKUP($P159,Regione!$B$2:$C$22,2,FALSE)),"-")</f>
        <v>0</v>
      </c>
      <c r="AB159" s="27">
        <f>IF($D159&gt;0,IF(COUNTIFS($O$3:$O159,$O159,$L$3:$L159,$L159,$I$3:$I159,$I159) &gt;1,0,SUMIFS($Y$3:$Y$2503,$L$3:$L$2503,$L159,$O$3:$O$2503,$O159,$I$3:$I$2503,$I159)),"-")</f>
        <v>0</v>
      </c>
      <c r="AC159" s="27">
        <f t="shared" si="16"/>
        <v>0</v>
      </c>
    </row>
    <row r="160" spans="1:29" s="57" customFormat="1" ht="15" customHeight="1">
      <c r="A160" s="13" t="s">
        <v>172</v>
      </c>
      <c r="B160" s="107" t="str">
        <f>IF(COUNTA($A160)&gt;0,VLOOKUP($A160,Corsa!$A$1:$F$43,2,FALSE),"-")</f>
        <v>Corsa A04</v>
      </c>
      <c r="C160" s="11"/>
      <c r="D160" s="13">
        <v>755</v>
      </c>
      <c r="E160" s="111"/>
      <c r="F160" s="46" t="str">
        <f>IF(COUNTA($A160)&gt;0,VLOOKUP($A160,Corsa!$A$1:$F$43,3,FALSE),"-")</f>
        <v>F-Ragazze B</v>
      </c>
      <c r="G160" s="28" t="str">
        <f>IF($D160&gt;0,VLOOKUP($D160,Iscrizioni!$A$2:$M$2502,9,FALSE),"-")</f>
        <v>ABEJE HABTE MARIAM DEBORAH</v>
      </c>
      <c r="H160" s="28">
        <f>IF($D160&gt;0,VLOOKUP($D160,Iscrizioni!$A$2:$M$2502,4,FALSE),"-")</f>
        <v>2004</v>
      </c>
      <c r="I160" s="27" t="str">
        <f>IF($D160&gt;0,VLOOKUP($D160,Iscrizioni!$A$2:$M$2502,5,FALSE),"-")</f>
        <v>F</v>
      </c>
      <c r="J160" s="27" t="str">
        <f>IF($D160&gt;0,VLOOKUP($D160,Iscrizioni!$A$2:$M$2502,10,FALSE),"-")</f>
        <v>F-Ragazze B</v>
      </c>
      <c r="K160" s="27" t="str">
        <f t="shared" si="13"/>
        <v>ok</v>
      </c>
      <c r="L160" s="46" t="str">
        <f>IF($D160&gt;0,VLOOKUP($D160,Iscrizioni!$A$2:$M$2502,11,FALSE),"-")</f>
        <v>Giovanile</v>
      </c>
      <c r="M160" s="27">
        <f>IF($D160&gt;0,VLOOKUP($D160,Iscrizioni!$A$2:$N$2502,12,FALSE),"-")</f>
        <v>11</v>
      </c>
      <c r="N160" s="46" t="str">
        <f>IF($D160&gt;0,VLOOKUP($D160,Iscrizioni!$A$2:$M$2502,6,FALSE),"-")</f>
        <v>H010172</v>
      </c>
      <c r="O160" s="107" t="str">
        <f>IF($D160&gt;0,VLOOKUP($D160,Iscrizioni!$A$2:$M$2502,7,FALSE),"-")</f>
        <v>POL. ATLETICO BORGO PANIGALE A.S.D.</v>
      </c>
      <c r="P160" s="46" t="str">
        <f>IF($D160&gt;0,VLOOKUP(LEFT($N160,1),Regione!$A$2:$C$21,2,FALSE),"-")</f>
        <v xml:space="preserve">EMILIA ROMAGNA </v>
      </c>
      <c r="Q160" s="112" t="e">
        <f ca="1">IF($D160&gt;0,NormalizzaTempo("D",CELL("tipo",$E160),$E160),"-")</f>
        <v>#NAME?</v>
      </c>
      <c r="R160" s="27">
        <f>IF($D160&gt;0,VLOOKUP($D160,Iscrizioni!$A$2:$M$2502,13,FALSE),"-")</f>
        <v>1000</v>
      </c>
      <c r="S160" s="112" t="e">
        <f t="shared" ca="1" si="14"/>
        <v>#NAME?</v>
      </c>
      <c r="T160" s="112" t="e">
        <f ca="1">IF($D160&gt;0,SUMIFS($S$3:$S160,$X$3:$X160,1,$J$3:$J160,$J160),"-")</f>
        <v>#NAME?</v>
      </c>
      <c r="U160" s="112" t="e">
        <f t="shared" ca="1" si="15"/>
        <v>#NAME?</v>
      </c>
      <c r="V160" s="112" t="e">
        <f t="shared" ca="1" si="17"/>
        <v>#NAME?</v>
      </c>
      <c r="W160" s="27">
        <f>IF(LEN($C160)=0,IF($D160&gt;0,COUNTIFS($A$3:$A160,$A160),"-"),"Escluso")</f>
        <v>15</v>
      </c>
      <c r="X160" s="2">
        <f>IF(LEN($C160)=0,IF($D160&gt;0,COUNTIFS($J$3:$J160,$J160,$C$3:$C160,""),"-"),"Escluso")</f>
        <v>15</v>
      </c>
      <c r="Y160" s="127" t="e">
        <f t="shared" ca="1" si="12"/>
        <v>#NAME?</v>
      </c>
      <c r="Z160" s="2">
        <f>IF($D160&gt;0,COUNTIFS($O$3:$O160,$O160,$L$3:$L160,$L160,$I$3:$I160,$I160),"-")</f>
        <v>3</v>
      </c>
      <c r="AA160" s="27">
        <f>IF($D160&gt;0,IF(OR($Z160 &gt;1,$L160&lt;&gt;"Adulti"),0,VLOOKUP($P160,Regione!$B$2:$C$22,2,FALSE)),"-")</f>
        <v>0</v>
      </c>
      <c r="AB160" s="27">
        <f>IF($D160&gt;0,IF(COUNTIFS($O$3:$O160,$O160,$L$3:$L160,$L160,$I$3:$I160,$I160) &gt;1,0,SUMIFS($Y$3:$Y$2503,$L$3:$L$2503,$L160,$O$3:$O$2503,$O160,$I$3:$I$2503,$I160)),"-")</f>
        <v>0</v>
      </c>
      <c r="AC160" s="27">
        <f t="shared" si="16"/>
        <v>0</v>
      </c>
    </row>
    <row r="161" spans="1:29" s="57" customFormat="1" ht="15" customHeight="1">
      <c r="A161" s="13" t="s">
        <v>172</v>
      </c>
      <c r="B161" s="107" t="str">
        <f>IF(COUNTA($A161)&gt;0,VLOOKUP($A161,Corsa!$A$1:$F$43,2,FALSE),"-")</f>
        <v>Corsa A04</v>
      </c>
      <c r="C161" s="11"/>
      <c r="D161" s="13">
        <v>158</v>
      </c>
      <c r="E161" s="111"/>
      <c r="F161" s="46" t="str">
        <f>IF(COUNTA($A161)&gt;0,VLOOKUP($A161,Corsa!$A$1:$F$43,3,FALSE),"-")</f>
        <v>F-Ragazze B</v>
      </c>
      <c r="G161" s="28" t="str">
        <f>IF($D161&gt;0,VLOOKUP($D161,Iscrizioni!$A$2:$M$2502,9,FALSE),"-")</f>
        <v>LIVANI BENEDETTA</v>
      </c>
      <c r="H161" s="28">
        <f>IF($D161&gt;0,VLOOKUP($D161,Iscrizioni!$A$2:$M$2502,4,FALSE),"-")</f>
        <v>2004</v>
      </c>
      <c r="I161" s="27" t="str">
        <f>IF($D161&gt;0,VLOOKUP($D161,Iscrizioni!$A$2:$M$2502,5,FALSE),"-")</f>
        <v>F</v>
      </c>
      <c r="J161" s="27" t="str">
        <f>IF($D161&gt;0,VLOOKUP($D161,Iscrizioni!$A$2:$M$2502,10,FALSE),"-")</f>
        <v>F-Ragazze B</v>
      </c>
      <c r="K161" s="27" t="str">
        <f t="shared" si="13"/>
        <v>ok</v>
      </c>
      <c r="L161" s="46" t="str">
        <f>IF($D161&gt;0,VLOOKUP($D161,Iscrizioni!$A$2:$M$2502,11,FALSE),"-")</f>
        <v>Giovanile</v>
      </c>
      <c r="M161" s="27">
        <f>IF($D161&gt;0,VLOOKUP($D161,Iscrizioni!$A$2:$N$2502,12,FALSE),"-")</f>
        <v>11</v>
      </c>
      <c r="N161" s="46" t="str">
        <f>IF($D161&gt;0,VLOOKUP($D161,Iscrizioni!$A$2:$M$2502,6,FALSE),"-")</f>
        <v>A130534</v>
      </c>
      <c r="O161" s="107" t="str">
        <f>IF($D161&gt;0,VLOOKUP($D161,Iscrizioni!$A$2:$M$2502,7,FALSE),"-")</f>
        <v>A.S.D. ATLETICA VENARIA REALE</v>
      </c>
      <c r="P161" s="46" t="str">
        <f>IF($D161&gt;0,VLOOKUP(LEFT($N161,1),Regione!$A$2:$C$21,2,FALSE),"-")</f>
        <v xml:space="preserve">PIEMONTE </v>
      </c>
      <c r="Q161" s="112" t="e">
        <f ca="1">IF($D161&gt;0,NormalizzaTempo("D",CELL("tipo",$E161),$E161),"-")</f>
        <v>#NAME?</v>
      </c>
      <c r="R161" s="27">
        <f>IF($D161&gt;0,VLOOKUP($D161,Iscrizioni!$A$2:$M$2502,13,FALSE),"-")</f>
        <v>1000</v>
      </c>
      <c r="S161" s="112" t="e">
        <f t="shared" ca="1" si="14"/>
        <v>#NAME?</v>
      </c>
      <c r="T161" s="112" t="e">
        <f ca="1">IF($D161&gt;0,SUMIFS($S$3:$S161,$X$3:$X161,1,$J$3:$J161,$J161),"-")</f>
        <v>#NAME?</v>
      </c>
      <c r="U161" s="112" t="e">
        <f t="shared" ca="1" si="15"/>
        <v>#NAME?</v>
      </c>
      <c r="V161" s="112" t="e">
        <f t="shared" ca="1" si="17"/>
        <v>#NAME?</v>
      </c>
      <c r="W161" s="27">
        <f>IF(LEN($C161)=0,IF($D161&gt;0,COUNTIFS($A$3:$A161,$A161),"-"),"Escluso")</f>
        <v>16</v>
      </c>
      <c r="X161" s="2">
        <f>IF(LEN($C161)=0,IF($D161&gt;0,COUNTIFS($J$3:$J161,$J161,$C$3:$C161,""),"-"),"Escluso")</f>
        <v>16</v>
      </c>
      <c r="Y161" s="127" t="e">
        <f t="shared" ca="1" si="12"/>
        <v>#NAME?</v>
      </c>
      <c r="Z161" s="2">
        <f>IF($D161&gt;0,COUNTIFS($O$3:$O161,$O161,$L$3:$L161,$L161,$I$3:$I161,$I161),"-")</f>
        <v>5</v>
      </c>
      <c r="AA161" s="27">
        <f>IF($D161&gt;0,IF(OR($Z161 &gt;1,$L161&lt;&gt;"Adulti"),0,VLOOKUP($P161,Regione!$B$2:$C$22,2,FALSE)),"-")</f>
        <v>0</v>
      </c>
      <c r="AB161" s="27">
        <f>IF($D161&gt;0,IF(COUNTIFS($O$3:$O161,$O161,$L$3:$L161,$L161,$I$3:$I161,$I161) &gt;1,0,SUMIFS($Y$3:$Y$2503,$L$3:$L$2503,$L161,$O$3:$O$2503,$O161,$I$3:$I$2503,$I161)),"-")</f>
        <v>0</v>
      </c>
      <c r="AC161" s="27">
        <f t="shared" si="16"/>
        <v>0</v>
      </c>
    </row>
    <row r="162" spans="1:29" s="57" customFormat="1" ht="15" customHeight="1">
      <c r="A162" s="13" t="s">
        <v>172</v>
      </c>
      <c r="B162" s="107" t="str">
        <f>IF(COUNTA($A162)&gt;0,VLOOKUP($A162,Corsa!$A$1:$F$43,2,FALSE),"-")</f>
        <v>Corsa A04</v>
      </c>
      <c r="C162" s="11"/>
      <c r="D162" s="13">
        <v>262</v>
      </c>
      <c r="E162" s="111"/>
      <c r="F162" s="46" t="str">
        <f>IF(COUNTA($A162)&gt;0,VLOOKUP($A162,Corsa!$A$1:$F$43,3,FALSE),"-")</f>
        <v>F-Ragazze B</v>
      </c>
      <c r="G162" s="28" t="str">
        <f>IF($D162&gt;0,VLOOKUP($D162,Iscrizioni!$A$2:$M$2502,9,FALSE),"-")</f>
        <v>SASSO ALLEGRA</v>
      </c>
      <c r="H162" s="28">
        <f>IF($D162&gt;0,VLOOKUP($D162,Iscrizioni!$A$2:$M$2502,4,FALSE),"-")</f>
        <v>2004</v>
      </c>
      <c r="I162" s="27" t="str">
        <f>IF($D162&gt;0,VLOOKUP($D162,Iscrizioni!$A$2:$M$2502,5,FALSE),"-")</f>
        <v>F</v>
      </c>
      <c r="J162" s="27" t="str">
        <f>IF($D162&gt;0,VLOOKUP($D162,Iscrizioni!$A$2:$M$2502,10,FALSE),"-")</f>
        <v>F-Ragazze B</v>
      </c>
      <c r="K162" s="27" t="str">
        <f t="shared" si="13"/>
        <v>ok</v>
      </c>
      <c r="L162" s="46" t="str">
        <f>IF($D162&gt;0,VLOOKUP($D162,Iscrizioni!$A$2:$M$2502,11,FALSE),"-")</f>
        <v>Giovanile</v>
      </c>
      <c r="M162" s="27">
        <f>IF($D162&gt;0,VLOOKUP($D162,Iscrizioni!$A$2:$N$2502,12,FALSE),"-")</f>
        <v>11</v>
      </c>
      <c r="N162" s="46" t="str">
        <f>IF($D162&gt;0,VLOOKUP($D162,Iscrizioni!$A$2:$M$2502,6,FALSE),"-")</f>
        <v>H110754</v>
      </c>
      <c r="O162" s="107" t="str">
        <f>IF($D162&gt;0,VLOOKUP($D162,Iscrizioni!$A$2:$M$2502,7,FALSE),"-")</f>
        <v>A.S.D. GOLDEN CLUB RIMINI INTERNATIONAL</v>
      </c>
      <c r="P162" s="46" t="str">
        <f>IF($D162&gt;0,VLOOKUP(LEFT($N162,1),Regione!$A$2:$C$21,2,FALSE),"-")</f>
        <v xml:space="preserve">EMILIA ROMAGNA </v>
      </c>
      <c r="Q162" s="112" t="e">
        <f ca="1">IF($D162&gt;0,NormalizzaTempo("D",CELL("tipo",$E162),$E162),"-")</f>
        <v>#NAME?</v>
      </c>
      <c r="R162" s="27">
        <f>IF($D162&gt;0,VLOOKUP($D162,Iscrizioni!$A$2:$M$2502,13,FALSE),"-")</f>
        <v>1000</v>
      </c>
      <c r="S162" s="112" t="e">
        <f t="shared" ca="1" si="14"/>
        <v>#NAME?</v>
      </c>
      <c r="T162" s="112" t="e">
        <f ca="1">IF($D162&gt;0,SUMIFS($S$3:$S162,$X$3:$X162,1,$J$3:$J162,$J162),"-")</f>
        <v>#NAME?</v>
      </c>
      <c r="U162" s="112" t="e">
        <f t="shared" ca="1" si="15"/>
        <v>#NAME?</v>
      </c>
      <c r="V162" s="112" t="e">
        <f t="shared" ca="1" si="17"/>
        <v>#NAME?</v>
      </c>
      <c r="W162" s="27">
        <f>IF(LEN($C162)=0,IF($D162&gt;0,COUNTIFS($A$3:$A162,$A162),"-"),"Escluso")</f>
        <v>17</v>
      </c>
      <c r="X162" s="2">
        <f>IF(LEN($C162)=0,IF($D162&gt;0,COUNTIFS($J$3:$J162,$J162,$C$3:$C162,""),"-"),"Escluso")</f>
        <v>17</v>
      </c>
      <c r="Y162" s="127" t="e">
        <f t="shared" ca="1" si="12"/>
        <v>#NAME?</v>
      </c>
      <c r="Z162" s="2">
        <f>IF($D162&gt;0,COUNTIFS($O$3:$O162,$O162,$L$3:$L162,$L162,$I$3:$I162,$I162),"-")</f>
        <v>6</v>
      </c>
      <c r="AA162" s="27">
        <f>IF($D162&gt;0,IF(OR($Z162 &gt;1,$L162&lt;&gt;"Adulti"),0,VLOOKUP($P162,Regione!$B$2:$C$22,2,FALSE)),"-")</f>
        <v>0</v>
      </c>
      <c r="AB162" s="27">
        <f>IF($D162&gt;0,IF(COUNTIFS($O$3:$O162,$O162,$L$3:$L162,$L162,$I$3:$I162,$I162) &gt;1,0,SUMIFS($Y$3:$Y$2503,$L$3:$L$2503,$L162,$O$3:$O$2503,$O162,$I$3:$I$2503,$I162)),"-")</f>
        <v>0</v>
      </c>
      <c r="AC162" s="27">
        <f t="shared" si="16"/>
        <v>0</v>
      </c>
    </row>
    <row r="163" spans="1:29" s="57" customFormat="1" ht="15" customHeight="1">
      <c r="A163" s="13" t="s">
        <v>172</v>
      </c>
      <c r="B163" s="107" t="str">
        <f>IF(COUNTA($A163)&gt;0,VLOOKUP($A163,Corsa!$A$1:$F$43,2,FALSE),"-")</f>
        <v>Corsa A04</v>
      </c>
      <c r="C163" s="11"/>
      <c r="D163" s="13">
        <v>981</v>
      </c>
      <c r="E163" s="111"/>
      <c r="F163" s="46" t="str">
        <f>IF(COUNTA($A163)&gt;0,VLOOKUP($A163,Corsa!$A$1:$F$43,3,FALSE),"-")</f>
        <v>F-Ragazze B</v>
      </c>
      <c r="G163" s="28" t="str">
        <f>IF($D163&gt;0,VLOOKUP($D163,Iscrizioni!$A$2:$M$2502,9,FALSE),"-")</f>
        <v>VIGNALI MILA</v>
      </c>
      <c r="H163" s="28">
        <f>IF($D163&gt;0,VLOOKUP($D163,Iscrizioni!$A$2:$M$2502,4,FALSE),"-")</f>
        <v>2004</v>
      </c>
      <c r="I163" s="27" t="str">
        <f>IF($D163&gt;0,VLOOKUP($D163,Iscrizioni!$A$2:$M$2502,5,FALSE),"-")</f>
        <v>F</v>
      </c>
      <c r="J163" s="27" t="str">
        <f>IF($D163&gt;0,VLOOKUP($D163,Iscrizioni!$A$2:$M$2502,10,FALSE),"-")</f>
        <v>F-Ragazze B</v>
      </c>
      <c r="K163" s="27" t="str">
        <f t="shared" si="13"/>
        <v>ok</v>
      </c>
      <c r="L163" s="46" t="str">
        <f>IF($D163&gt;0,VLOOKUP($D163,Iscrizioni!$A$2:$M$2502,11,FALSE),"-")</f>
        <v>Giovanile</v>
      </c>
      <c r="M163" s="27">
        <f>IF($D163&gt;0,VLOOKUP($D163,Iscrizioni!$A$2:$N$2502,12,FALSE),"-")</f>
        <v>11</v>
      </c>
      <c r="N163" s="46" t="str">
        <f>IF($D163&gt;0,VLOOKUP($D163,Iscrizioni!$A$2:$M$2502,6,FALSE),"-")</f>
        <v>H080682</v>
      </c>
      <c r="O163" s="107" t="str">
        <f>IF($D163&gt;0,VLOOKUP($D163,Iscrizioni!$A$2:$M$2502,7,FALSE),"-")</f>
        <v>ATLETICA CASTELNOVO MONTI</v>
      </c>
      <c r="P163" s="46" t="str">
        <f>IF($D163&gt;0,VLOOKUP(LEFT($N163,1),Regione!$A$2:$C$21,2,FALSE),"-")</f>
        <v xml:space="preserve">EMILIA ROMAGNA </v>
      </c>
      <c r="Q163" s="112" t="e">
        <f ca="1">IF($D163&gt;0,NormalizzaTempo("D",CELL("tipo",$E163),$E163),"-")</f>
        <v>#NAME?</v>
      </c>
      <c r="R163" s="27">
        <f>IF($D163&gt;0,VLOOKUP($D163,Iscrizioni!$A$2:$M$2502,13,FALSE),"-")</f>
        <v>1000</v>
      </c>
      <c r="S163" s="112" t="e">
        <f t="shared" ca="1" si="14"/>
        <v>#NAME?</v>
      </c>
      <c r="T163" s="112" t="e">
        <f ca="1">IF($D163&gt;0,SUMIFS($S$3:$S163,$X$3:$X163,1,$J$3:$J163,$J163),"-")</f>
        <v>#NAME?</v>
      </c>
      <c r="U163" s="112" t="e">
        <f t="shared" ca="1" si="15"/>
        <v>#NAME?</v>
      </c>
      <c r="V163" s="112" t="e">
        <f t="shared" ca="1" si="17"/>
        <v>#NAME?</v>
      </c>
      <c r="W163" s="27">
        <f>IF(LEN($C163)=0,IF($D163&gt;0,COUNTIFS($A$3:$A163,$A163),"-"),"Escluso")</f>
        <v>18</v>
      </c>
      <c r="X163" s="2">
        <f>IF(LEN($C163)=0,IF($D163&gt;0,COUNTIFS($J$3:$J163,$J163,$C$3:$C163,""),"-"),"Escluso")</f>
        <v>18</v>
      </c>
      <c r="Y163" s="127" t="e">
        <f t="shared" ca="1" si="12"/>
        <v>#NAME?</v>
      </c>
      <c r="Z163" s="2">
        <f>IF($D163&gt;0,COUNTIFS($O$3:$O163,$O163,$L$3:$L163,$L163,$I$3:$I163,$I163),"-")</f>
        <v>3</v>
      </c>
      <c r="AA163" s="27">
        <f>IF($D163&gt;0,IF(OR($Z163 &gt;1,$L163&lt;&gt;"Adulti"),0,VLOOKUP($P163,Regione!$B$2:$C$22,2,FALSE)),"-")</f>
        <v>0</v>
      </c>
      <c r="AB163" s="27">
        <f>IF($D163&gt;0,IF(COUNTIFS($O$3:$O163,$O163,$L$3:$L163,$L163,$I$3:$I163,$I163) &gt;1,0,SUMIFS($Y$3:$Y$2503,$L$3:$L$2503,$L163,$O$3:$O$2503,$O163,$I$3:$I$2503,$I163)),"-")</f>
        <v>0</v>
      </c>
      <c r="AC163" s="27">
        <f t="shared" si="16"/>
        <v>0</v>
      </c>
    </row>
    <row r="164" spans="1:29" s="57" customFormat="1" ht="15" customHeight="1">
      <c r="A164" s="13" t="s">
        <v>172</v>
      </c>
      <c r="B164" s="107" t="str">
        <f>IF(COUNTA($A164)&gt;0,VLOOKUP($A164,Corsa!$A$1:$F$43,2,FALSE),"-")</f>
        <v>Corsa A04</v>
      </c>
      <c r="C164" s="11"/>
      <c r="D164" s="13">
        <v>977</v>
      </c>
      <c r="E164" s="111"/>
      <c r="F164" s="46" t="str">
        <f>IF(COUNTA($A164)&gt;0,VLOOKUP($A164,Corsa!$A$1:$F$43,3,FALSE),"-")</f>
        <v>F-Ragazze B</v>
      </c>
      <c r="G164" s="28" t="str">
        <f>IF($D164&gt;0,VLOOKUP($D164,Iscrizioni!$A$2:$M$2502,9,FALSE),"-")</f>
        <v>PAGLIA MARGHERITA</v>
      </c>
      <c r="H164" s="28">
        <f>IF($D164&gt;0,VLOOKUP($D164,Iscrizioni!$A$2:$M$2502,4,FALSE),"-")</f>
        <v>2004</v>
      </c>
      <c r="I164" s="27" t="str">
        <f>IF($D164&gt;0,VLOOKUP($D164,Iscrizioni!$A$2:$M$2502,5,FALSE),"-")</f>
        <v>F</v>
      </c>
      <c r="J164" s="27" t="str">
        <f>IF($D164&gt;0,VLOOKUP($D164,Iscrizioni!$A$2:$M$2502,10,FALSE),"-")</f>
        <v>F-Ragazze B</v>
      </c>
      <c r="K164" s="27" t="str">
        <f t="shared" si="13"/>
        <v>ok</v>
      </c>
      <c r="L164" s="46" t="str">
        <f>IF($D164&gt;0,VLOOKUP($D164,Iscrizioni!$A$2:$M$2502,11,FALSE),"-")</f>
        <v>Giovanile</v>
      </c>
      <c r="M164" s="27">
        <f>IF($D164&gt;0,VLOOKUP($D164,Iscrizioni!$A$2:$N$2502,12,FALSE),"-")</f>
        <v>11</v>
      </c>
      <c r="N164" s="46" t="str">
        <f>IF($D164&gt;0,VLOOKUP($D164,Iscrizioni!$A$2:$M$2502,6,FALSE),"-")</f>
        <v>H080682</v>
      </c>
      <c r="O164" s="107" t="str">
        <f>IF($D164&gt;0,VLOOKUP($D164,Iscrizioni!$A$2:$M$2502,7,FALSE),"-")</f>
        <v>ATLETICA CASTELNOVO MONTI</v>
      </c>
      <c r="P164" s="46" t="str">
        <f>IF($D164&gt;0,VLOOKUP(LEFT($N164,1),Regione!$A$2:$C$21,2,FALSE),"-")</f>
        <v xml:space="preserve">EMILIA ROMAGNA </v>
      </c>
      <c r="Q164" s="112" t="e">
        <f ca="1">IF($D164&gt;0,NormalizzaTempo("D",CELL("tipo",$E164),$E164),"-")</f>
        <v>#NAME?</v>
      </c>
      <c r="R164" s="27">
        <f>IF($D164&gt;0,VLOOKUP($D164,Iscrizioni!$A$2:$M$2502,13,FALSE),"-")</f>
        <v>1000</v>
      </c>
      <c r="S164" s="112" t="e">
        <f t="shared" ca="1" si="14"/>
        <v>#NAME?</v>
      </c>
      <c r="T164" s="112" t="e">
        <f ca="1">IF($D164&gt;0,SUMIFS($S$3:$S164,$X$3:$X164,1,$J$3:$J164,$J164),"-")</f>
        <v>#NAME?</v>
      </c>
      <c r="U164" s="112" t="e">
        <f t="shared" ca="1" si="15"/>
        <v>#NAME?</v>
      </c>
      <c r="V164" s="112" t="e">
        <f t="shared" ca="1" si="17"/>
        <v>#NAME?</v>
      </c>
      <c r="W164" s="27">
        <f>IF(LEN($C164)=0,IF($D164&gt;0,COUNTIFS($A$3:$A164,$A164),"-"),"Escluso")</f>
        <v>19</v>
      </c>
      <c r="X164" s="2">
        <f>IF(LEN($C164)=0,IF($D164&gt;0,COUNTIFS($J$3:$J164,$J164,$C$3:$C164,""),"-"),"Escluso")</f>
        <v>19</v>
      </c>
      <c r="Y164" s="127" t="e">
        <f t="shared" ca="1" si="12"/>
        <v>#NAME?</v>
      </c>
      <c r="Z164" s="2">
        <f>IF($D164&gt;0,COUNTIFS($O$3:$O164,$O164,$L$3:$L164,$L164,$I$3:$I164,$I164),"-")</f>
        <v>4</v>
      </c>
      <c r="AA164" s="27">
        <f>IF($D164&gt;0,IF(OR($Z164 &gt;1,$L164&lt;&gt;"Adulti"),0,VLOOKUP($P164,Regione!$B$2:$C$22,2,FALSE)),"-")</f>
        <v>0</v>
      </c>
      <c r="AB164" s="27">
        <f>IF($D164&gt;0,IF(COUNTIFS($O$3:$O164,$O164,$L$3:$L164,$L164,$I$3:$I164,$I164) &gt;1,0,SUMIFS($Y$3:$Y$2503,$L$3:$L$2503,$L164,$O$3:$O$2503,$O164,$I$3:$I$2503,$I164)),"-")</f>
        <v>0</v>
      </c>
      <c r="AC164" s="27">
        <f t="shared" si="16"/>
        <v>0</v>
      </c>
    </row>
    <row r="165" spans="1:29" s="57" customFormat="1" ht="15" customHeight="1">
      <c r="A165" s="13" t="s">
        <v>183</v>
      </c>
      <c r="B165" s="107" t="str">
        <f>IF(COUNTA($A165)&gt;0,VLOOKUP($A165,Corsa!$A$1:$F$43,2,FALSE),"-")</f>
        <v>Corsa B02</v>
      </c>
      <c r="C165" s="11"/>
      <c r="D165" s="13">
        <v>850</v>
      </c>
      <c r="E165" s="111"/>
      <c r="F165" s="46" t="str">
        <f>IF(COUNTA($A165)&gt;0,VLOOKUP($A165,Corsa!$A$1:$F$43,3,FALSE),"-")</f>
        <v>F- Juniores + F-20 + F-25 + F-30 + F-35 + F-40 + F-45 + F-50 + F-55 + F-60 + F-65 + F-70 + F-75</v>
      </c>
      <c r="G165" s="28" t="str">
        <f>IF($D165&gt;0,VLOOKUP($D165,Iscrizioni!$A$2:$M$2502,9,FALSE),"-")</f>
        <v>PIERLI FIORENZA</v>
      </c>
      <c r="H165" s="28">
        <f>IF($D165&gt;0,VLOOKUP($D165,Iscrizioni!$A$2:$M$2502,4,FALSE),"-")</f>
        <v>1980</v>
      </c>
      <c r="I165" s="27" t="str">
        <f>IF($D165&gt;0,VLOOKUP($D165,Iscrizioni!$A$2:$M$2502,5,FALSE),"-")</f>
        <v>F</v>
      </c>
      <c r="J165" s="27" t="str">
        <f>IF($D165&gt;0,VLOOKUP($D165,Iscrizioni!$A$2:$M$2502,10,FALSE),"-")</f>
        <v>F-35</v>
      </c>
      <c r="K165" s="27" t="str">
        <f t="shared" si="13"/>
        <v>ok</v>
      </c>
      <c r="L165" s="46" t="str">
        <f>IF($D165&gt;0,VLOOKUP($D165,Iscrizioni!$A$2:$M$2502,11,FALSE),"-")</f>
        <v>Adulti</v>
      </c>
      <c r="M165" s="27">
        <f>IF($D165&gt;0,VLOOKUP($D165,Iscrizioni!$A$2:$N$2502,12,FALSE),"-")</f>
        <v>25</v>
      </c>
      <c r="N165" s="46" t="str">
        <f>IF($D165&gt;0,VLOOKUP($D165,Iscrizioni!$A$2:$M$2502,6,FALSE),"-")</f>
        <v>H080274</v>
      </c>
      <c r="O165" s="107" t="str">
        <f>IF($D165&gt;0,VLOOKUP($D165,Iscrizioni!$A$2:$M$2502,7,FALSE),"-")</f>
        <v>POL. SCANDIANESE</v>
      </c>
      <c r="P165" s="46" t="str">
        <f>IF($D165&gt;0,VLOOKUP(LEFT($N165,1),Regione!$A$2:$C$21,2,FALSE),"-")</f>
        <v xml:space="preserve">EMILIA ROMAGNA </v>
      </c>
      <c r="Q165" s="112" t="e">
        <f ca="1">IF($D165&gt;0,NormalizzaTempo("D",CELL("tipo",$E165),$E165),"-")</f>
        <v>#NAME?</v>
      </c>
      <c r="R165" s="27">
        <f>IF($D165&gt;0,VLOOKUP($D165,Iscrizioni!$A$2:$M$2502,13,FALSE),"-")</f>
        <v>4000</v>
      </c>
      <c r="S165" s="112" t="e">
        <f t="shared" ca="1" si="14"/>
        <v>#NAME?</v>
      </c>
      <c r="T165" s="112" t="e">
        <f ca="1">IF($D165&gt;0,SUMIFS($S$3:$S165,$X$3:$X165,1,$J$3:$J165,$J165),"-")</f>
        <v>#NAME?</v>
      </c>
      <c r="U165" s="112" t="e">
        <f t="shared" ca="1" si="15"/>
        <v>#NAME?</v>
      </c>
      <c r="V165" s="112" t="e">
        <f t="shared" ca="1" si="17"/>
        <v>#NAME?</v>
      </c>
      <c r="W165" s="27">
        <f>IF(LEN($C165)=0,IF($D165&gt;0,COUNTIFS($A$3:$A165,$A165),"-"),"Escluso")</f>
        <v>1</v>
      </c>
      <c r="X165" s="2">
        <f>IF(LEN($C165)=0,IF($D165&gt;0,COUNTIFS($J$3:$J165,$J165,$C$3:$C165,""),"-"),"Escluso")</f>
        <v>1</v>
      </c>
      <c r="Y165" s="127" t="e">
        <f t="shared" ca="1" si="12"/>
        <v>#NAME?</v>
      </c>
      <c r="Z165" s="2">
        <f>IF($D165&gt;0,COUNTIFS($O$3:$O165,$O165,$L$3:$L165,$L165,$I$3:$I165,$I165),"-")</f>
        <v>1</v>
      </c>
      <c r="AA165" s="27">
        <f>IF($D165&gt;0,IF(OR($Z165 &gt;1,$L165&lt;&gt;"Adulti"),0,VLOOKUP($P165,Regione!$B$2:$C$22,2,FALSE)),"-")</f>
        <v>0</v>
      </c>
      <c r="AB165" s="27" t="e">
        <f ca="1">IF($D165&gt;0,IF(COUNTIFS($O$3:$O165,$O165,$L$3:$L165,$L165,$I$3:$I165,$I165) &gt;1,0,SUMIFS($Y$3:$Y$2503,$L$3:$L$2503,$L165,$O$3:$O$2503,$O165,$I$3:$I$2503,$I165)),"-")</f>
        <v>#NAME?</v>
      </c>
      <c r="AC165" s="27" t="e">
        <f t="shared" ca="1" si="16"/>
        <v>#NAME?</v>
      </c>
    </row>
    <row r="166" spans="1:29" s="57" customFormat="1" ht="15" customHeight="1">
      <c r="A166" s="13" t="s">
        <v>183</v>
      </c>
      <c r="B166" s="107" t="str">
        <f>IF(COUNTA($A166)&gt;0,VLOOKUP($A166,Corsa!$A$1:$F$43,2,FALSE),"-")</f>
        <v>Corsa B02</v>
      </c>
      <c r="C166" s="11"/>
      <c r="D166" s="13">
        <v>491</v>
      </c>
      <c r="E166" s="111"/>
      <c r="F166" s="46" t="str">
        <f>IF(COUNTA($A166)&gt;0,VLOOKUP($A166,Corsa!$A$1:$F$43,3,FALSE),"-")</f>
        <v>F- Juniores + F-20 + F-25 + F-30 + F-35 + F-40 + F-45 + F-50 + F-55 + F-60 + F-65 + F-70 + F-75</v>
      </c>
      <c r="G166" s="28" t="str">
        <f>IF($D166&gt;0,VLOOKUP($D166,Iscrizioni!$A$2:$M$2502,9,FALSE),"-")</f>
        <v>BARTOLI RITA</v>
      </c>
      <c r="H166" s="28">
        <f>IF($D166&gt;0,VLOOKUP($D166,Iscrizioni!$A$2:$M$2502,4,FALSE),"-")</f>
        <v>1978</v>
      </c>
      <c r="I166" s="27" t="str">
        <f>IF($D166&gt;0,VLOOKUP($D166,Iscrizioni!$A$2:$M$2502,5,FALSE),"-")</f>
        <v>F</v>
      </c>
      <c r="J166" s="27" t="str">
        <f>IF($D166&gt;0,VLOOKUP($D166,Iscrizioni!$A$2:$M$2502,10,FALSE),"-")</f>
        <v>F-35</v>
      </c>
      <c r="K166" s="27" t="str">
        <f t="shared" si="13"/>
        <v>ok</v>
      </c>
      <c r="L166" s="46" t="str">
        <f>IF($D166&gt;0,VLOOKUP($D166,Iscrizioni!$A$2:$M$2502,11,FALSE),"-")</f>
        <v>Adulti</v>
      </c>
      <c r="M166" s="27">
        <f>IF($D166&gt;0,VLOOKUP($D166,Iscrizioni!$A$2:$N$2502,12,FALSE),"-")</f>
        <v>25</v>
      </c>
      <c r="N166" s="46" t="str">
        <f>IF($D166&gt;0,VLOOKUP($D166,Iscrizioni!$A$2:$M$2502,6,FALSE),"-")</f>
        <v>H080979</v>
      </c>
      <c r="O166" s="107" t="str">
        <f>IF($D166&gt;0,VLOOKUP($D166,Iscrizioni!$A$2:$M$2502,7,FALSE),"-")</f>
        <v>ATLETICA IMPRESA PO A.S.D.</v>
      </c>
      <c r="P166" s="46" t="str">
        <f>IF($D166&gt;0,VLOOKUP(LEFT($N166,1),Regione!$A$2:$C$21,2,FALSE),"-")</f>
        <v xml:space="preserve">EMILIA ROMAGNA </v>
      </c>
      <c r="Q166" s="112" t="e">
        <f ca="1">IF($D166&gt;0,NormalizzaTempo("D",CELL("tipo",$E166),$E166),"-")</f>
        <v>#NAME?</v>
      </c>
      <c r="R166" s="27">
        <f>IF($D166&gt;0,VLOOKUP($D166,Iscrizioni!$A$2:$M$2502,13,FALSE),"-")</f>
        <v>4000</v>
      </c>
      <c r="S166" s="112" t="e">
        <f t="shared" ca="1" si="14"/>
        <v>#NAME?</v>
      </c>
      <c r="T166" s="112" t="e">
        <f ca="1">IF($D166&gt;0,SUMIFS($S$3:$S166,$X$3:$X166,1,$J$3:$J166,$J166),"-")</f>
        <v>#NAME?</v>
      </c>
      <c r="U166" s="112" t="e">
        <f t="shared" ca="1" si="15"/>
        <v>#NAME?</v>
      </c>
      <c r="V166" s="112" t="e">
        <f t="shared" ca="1" si="17"/>
        <v>#NAME?</v>
      </c>
      <c r="W166" s="27">
        <f>IF(LEN($C166)=0,IF($D166&gt;0,COUNTIFS($A$3:$A166,$A166),"-"),"Escluso")</f>
        <v>2</v>
      </c>
      <c r="X166" s="2">
        <f>IF(LEN($C166)=0,IF($D166&gt;0,COUNTIFS($J$3:$J166,$J166,$C$3:$C166,""),"-"),"Escluso")</f>
        <v>2</v>
      </c>
      <c r="Y166" s="127" t="e">
        <f t="shared" ca="1" si="12"/>
        <v>#NAME?</v>
      </c>
      <c r="Z166" s="2">
        <f>IF($D166&gt;0,COUNTIFS($O$3:$O166,$O166,$L$3:$L166,$L166,$I$3:$I166,$I166),"-")</f>
        <v>1</v>
      </c>
      <c r="AA166" s="27">
        <f>IF($D166&gt;0,IF(OR($Z166 &gt;1,$L166&lt;&gt;"Adulti"),0,VLOOKUP($P166,Regione!$B$2:$C$22,2,FALSE)),"-")</f>
        <v>0</v>
      </c>
      <c r="AB166" s="27" t="e">
        <f ca="1">IF($D166&gt;0,IF(COUNTIFS($O$3:$O166,$O166,$L$3:$L166,$L166,$I$3:$I166,$I166) &gt;1,0,SUMIFS($Y$3:$Y$2503,$L$3:$L$2503,$L166,$O$3:$O$2503,$O166,$I$3:$I$2503,$I166)),"-")</f>
        <v>#NAME?</v>
      </c>
      <c r="AC166" s="27" t="e">
        <f t="shared" ca="1" si="16"/>
        <v>#NAME?</v>
      </c>
    </row>
    <row r="167" spans="1:29" s="57" customFormat="1" ht="15" customHeight="1">
      <c r="A167" s="13" t="s">
        <v>183</v>
      </c>
      <c r="B167" s="107" t="str">
        <f>IF(COUNTA($A167)&gt;0,VLOOKUP($A167,Corsa!$A$1:$F$43,2,FALSE),"-")</f>
        <v>Corsa B02</v>
      </c>
      <c r="C167" s="11"/>
      <c r="D167" s="13">
        <v>432</v>
      </c>
      <c r="E167" s="111"/>
      <c r="F167" s="46" t="str">
        <f>IF(COUNTA($A167)&gt;0,VLOOKUP($A167,Corsa!$A$1:$F$43,3,FALSE),"-")</f>
        <v>F- Juniores + F-20 + F-25 + F-30 + F-35 + F-40 + F-45 + F-50 + F-55 + F-60 + F-65 + F-70 + F-75</v>
      </c>
      <c r="G167" s="28" t="str">
        <f>IF($D167&gt;0,VLOOKUP($D167,Iscrizioni!$A$2:$M$2502,9,FALSE),"-")</f>
        <v>BERTUCCELLI LUCIANA</v>
      </c>
      <c r="H167" s="28">
        <f>IF($D167&gt;0,VLOOKUP($D167,Iscrizioni!$A$2:$M$2502,4,FALSE),"-")</f>
        <v>1972</v>
      </c>
      <c r="I167" s="27" t="str">
        <f>IF($D167&gt;0,VLOOKUP($D167,Iscrizioni!$A$2:$M$2502,5,FALSE),"-")</f>
        <v>F</v>
      </c>
      <c r="J167" s="27" t="str">
        <f>IF($D167&gt;0,VLOOKUP($D167,Iscrizioni!$A$2:$M$2502,10,FALSE),"-")</f>
        <v>F-45</v>
      </c>
      <c r="K167" s="27" t="str">
        <f t="shared" si="13"/>
        <v>ok</v>
      </c>
      <c r="L167" s="46" t="str">
        <f>IF($D167&gt;0,VLOOKUP($D167,Iscrizioni!$A$2:$M$2502,11,FALSE),"-")</f>
        <v>Adulti</v>
      </c>
      <c r="M167" s="27">
        <f>IF($D167&gt;0,VLOOKUP($D167,Iscrizioni!$A$2:$N$2502,12,FALSE),"-")</f>
        <v>29</v>
      </c>
      <c r="N167" s="46" t="str">
        <f>IF($D167&gt;0,VLOOKUP($D167,Iscrizioni!$A$2:$M$2502,6,FALSE),"-")</f>
        <v>C035314</v>
      </c>
      <c r="O167" s="107" t="str">
        <f>IF($D167&gt;0,VLOOKUP($D167,Iscrizioni!$A$2:$M$2502,7,FALSE),"-")</f>
        <v>ASD PRO AVIS CASTELNUOVO MAGRA</v>
      </c>
      <c r="P167" s="46" t="str">
        <f>IF($D167&gt;0,VLOOKUP(LEFT($N167,1),Regione!$A$2:$C$21,2,FALSE),"-")</f>
        <v>LIGURIA</v>
      </c>
      <c r="Q167" s="112" t="e">
        <f ca="1">IF($D167&gt;0,NormalizzaTempo("D",CELL("tipo",$E167),$E167),"-")</f>
        <v>#NAME?</v>
      </c>
      <c r="R167" s="27">
        <f>IF($D167&gt;0,VLOOKUP($D167,Iscrizioni!$A$2:$M$2502,13,FALSE),"-")</f>
        <v>4000</v>
      </c>
      <c r="S167" s="112" t="e">
        <f t="shared" ca="1" si="14"/>
        <v>#NAME?</v>
      </c>
      <c r="T167" s="112" t="e">
        <f ca="1">IF($D167&gt;0,SUMIFS($S$3:$S167,$X$3:$X167,1,$J$3:$J167,$J167),"-")</f>
        <v>#NAME?</v>
      </c>
      <c r="U167" s="112" t="e">
        <f t="shared" ca="1" si="15"/>
        <v>#NAME?</v>
      </c>
      <c r="V167" s="112" t="e">
        <f t="shared" ca="1" si="17"/>
        <v>#NAME?</v>
      </c>
      <c r="W167" s="27">
        <f>IF(LEN($C167)=0,IF($D167&gt;0,COUNTIFS($A$3:$A167,$A167),"-"),"Escluso")</f>
        <v>3</v>
      </c>
      <c r="X167" s="2">
        <f>IF(LEN($C167)=0,IF($D167&gt;0,COUNTIFS($J$3:$J167,$J167,$C$3:$C167,""),"-"),"Escluso")</f>
        <v>1</v>
      </c>
      <c r="Y167" s="127" t="e">
        <f t="shared" ca="1" si="12"/>
        <v>#NAME?</v>
      </c>
      <c r="Z167" s="2">
        <f>IF($D167&gt;0,COUNTIFS($O$3:$O167,$O167,$L$3:$L167,$L167,$I$3:$I167,$I167),"-")</f>
        <v>1</v>
      </c>
      <c r="AA167" s="27">
        <f>IF($D167&gt;0,IF(OR($Z167 &gt;1,$L167&lt;&gt;"Adulti"),0,VLOOKUP($P167,Regione!$B$2:$C$22,2,FALSE)),"-")</f>
        <v>15</v>
      </c>
      <c r="AB167" s="27" t="e">
        <f ca="1">IF($D167&gt;0,IF(COUNTIFS($O$3:$O167,$O167,$L$3:$L167,$L167,$I$3:$I167,$I167) &gt;1,0,SUMIFS($Y$3:$Y$2503,$L$3:$L$2503,$L167,$O$3:$O$2503,$O167,$I$3:$I$2503,$I167)),"-")</f>
        <v>#NAME?</v>
      </c>
      <c r="AC167" s="27" t="e">
        <f t="shared" ca="1" si="16"/>
        <v>#NAME?</v>
      </c>
    </row>
    <row r="168" spans="1:29" s="57" customFormat="1" ht="15" customHeight="1">
      <c r="A168" s="13" t="s">
        <v>183</v>
      </c>
      <c r="B168" s="107" t="str">
        <f>IF(COUNTA($A168)&gt;0,VLOOKUP($A168,Corsa!$A$1:$F$43,2,FALSE),"-")</f>
        <v>Corsa B02</v>
      </c>
      <c r="C168" s="11"/>
      <c r="D168" s="13">
        <v>308</v>
      </c>
      <c r="E168" s="111"/>
      <c r="F168" s="46" t="str">
        <f>IF(COUNTA($A168)&gt;0,VLOOKUP($A168,Corsa!$A$1:$F$43,3,FALSE),"-")</f>
        <v>F- Juniores + F-20 + F-25 + F-30 + F-35 + F-40 + F-45 + F-50 + F-55 + F-60 + F-65 + F-70 + F-75</v>
      </c>
      <c r="G168" s="28" t="str">
        <f>IF($D168&gt;0,VLOOKUP($D168,Iscrizioni!$A$2:$M$2502,9,FALSE),"-")</f>
        <v>SCIDA' FEDERICA</v>
      </c>
      <c r="H168" s="28">
        <f>IF($D168&gt;0,VLOOKUP($D168,Iscrizioni!$A$2:$M$2502,4,FALSE),"-")</f>
        <v>1989</v>
      </c>
      <c r="I168" s="27" t="str">
        <f>IF($D168&gt;0,VLOOKUP($D168,Iscrizioni!$A$2:$M$2502,5,FALSE),"-")</f>
        <v>F</v>
      </c>
      <c r="J168" s="27" t="str">
        <f>IF($D168&gt;0,VLOOKUP($D168,Iscrizioni!$A$2:$M$2502,10,FALSE),"-")</f>
        <v>F-25</v>
      </c>
      <c r="K168" s="27" t="str">
        <f t="shared" si="13"/>
        <v>ok</v>
      </c>
      <c r="L168" s="46" t="str">
        <f>IF($D168&gt;0,VLOOKUP($D168,Iscrizioni!$A$2:$M$2502,11,FALSE),"-")</f>
        <v>Adulti</v>
      </c>
      <c r="M168" s="27">
        <f>IF($D168&gt;0,VLOOKUP($D168,Iscrizioni!$A$2:$N$2502,12,FALSE),"-")</f>
        <v>21</v>
      </c>
      <c r="N168" s="46" t="str">
        <f>IF($D168&gt;0,VLOOKUP($D168,Iscrizioni!$A$2:$M$2502,6,FALSE),"-")</f>
        <v>A120653</v>
      </c>
      <c r="O168" s="107" t="str">
        <f>IF($D168&gt;0,VLOOKUP($D168,Iscrizioni!$A$2:$M$2502,7,FALSE),"-")</f>
        <v>A.S.D. OLIMPIATLETICA</v>
      </c>
      <c r="P168" s="46" t="str">
        <f>IF($D168&gt;0,VLOOKUP(LEFT($N168,1),Regione!$A$2:$C$21,2,FALSE),"-")</f>
        <v xml:space="preserve">PIEMONTE </v>
      </c>
      <c r="Q168" s="112" t="e">
        <f ca="1">IF($D168&gt;0,NormalizzaTempo("D",CELL("tipo",$E168),$E168),"-")</f>
        <v>#NAME?</v>
      </c>
      <c r="R168" s="27">
        <f>IF($D168&gt;0,VLOOKUP($D168,Iscrizioni!$A$2:$M$2502,13,FALSE),"-")</f>
        <v>4000</v>
      </c>
      <c r="S168" s="112" t="e">
        <f t="shared" ca="1" si="14"/>
        <v>#NAME?</v>
      </c>
      <c r="T168" s="112" t="e">
        <f ca="1">IF($D168&gt;0,SUMIFS($S$3:$S168,$X$3:$X168,1,$J$3:$J168,$J168),"-")</f>
        <v>#NAME?</v>
      </c>
      <c r="U168" s="112" t="e">
        <f t="shared" ca="1" si="15"/>
        <v>#NAME?</v>
      </c>
      <c r="V168" s="112" t="e">
        <f t="shared" ca="1" si="17"/>
        <v>#NAME?</v>
      </c>
      <c r="W168" s="27">
        <f>IF(LEN($C168)=0,IF($D168&gt;0,COUNTIFS($A$3:$A168,$A168),"-"),"Escluso")</f>
        <v>4</v>
      </c>
      <c r="X168" s="2">
        <f>IF(LEN($C168)=0,IF($D168&gt;0,COUNTIFS($J$3:$J168,$J168,$C$3:$C168,""),"-"),"Escluso")</f>
        <v>1</v>
      </c>
      <c r="Y168" s="127" t="e">
        <f t="shared" ca="1" si="12"/>
        <v>#NAME?</v>
      </c>
      <c r="Z168" s="2">
        <f>IF($D168&gt;0,COUNTIFS($O$3:$O168,$O168,$L$3:$L168,$L168,$I$3:$I168,$I168),"-")</f>
        <v>1</v>
      </c>
      <c r="AA168" s="27">
        <f>IF($D168&gt;0,IF(OR($Z168 &gt;1,$L168&lt;&gt;"Adulti"),0,VLOOKUP($P168,Regione!$B$2:$C$22,2,FALSE)),"-")</f>
        <v>15</v>
      </c>
      <c r="AB168" s="27" t="e">
        <f ca="1">IF($D168&gt;0,IF(COUNTIFS($O$3:$O168,$O168,$L$3:$L168,$L168,$I$3:$I168,$I168) &gt;1,0,SUMIFS($Y$3:$Y$2503,$L$3:$L$2503,$L168,$O$3:$O$2503,$O168,$I$3:$I$2503,$I168)),"-")</f>
        <v>#NAME?</v>
      </c>
      <c r="AC168" s="27" t="e">
        <f t="shared" ca="1" si="16"/>
        <v>#NAME?</v>
      </c>
    </row>
    <row r="169" spans="1:29" s="57" customFormat="1" ht="15" customHeight="1">
      <c r="A169" s="13" t="s">
        <v>183</v>
      </c>
      <c r="B169" s="107" t="str">
        <f>IF(COUNTA($A169)&gt;0,VLOOKUP($A169,Corsa!$A$1:$F$43,2,FALSE),"-")</f>
        <v>Corsa B02</v>
      </c>
      <c r="C169" s="11"/>
      <c r="D169" s="13">
        <v>564</v>
      </c>
      <c r="E169" s="111"/>
      <c r="F169" s="46" t="str">
        <f>IF(COUNTA($A169)&gt;0,VLOOKUP($A169,Corsa!$A$1:$F$43,3,FALSE),"-")</f>
        <v>F- Juniores + F-20 + F-25 + F-30 + F-35 + F-40 + F-45 + F-50 + F-55 + F-60 + F-65 + F-70 + F-75</v>
      </c>
      <c r="G169" s="28" t="str">
        <f>IF($D169&gt;0,VLOOKUP($D169,Iscrizioni!$A$2:$M$2502,9,FALSE),"-")</f>
        <v>CAZZADORE ERICA</v>
      </c>
      <c r="H169" s="28">
        <f>IF($D169&gt;0,VLOOKUP($D169,Iscrizioni!$A$2:$M$2502,4,FALSE),"-")</f>
        <v>1979</v>
      </c>
      <c r="I169" s="27" t="str">
        <f>IF($D169&gt;0,VLOOKUP($D169,Iscrizioni!$A$2:$M$2502,5,FALSE),"-")</f>
        <v>F</v>
      </c>
      <c r="J169" s="27" t="str">
        <f>IF($D169&gt;0,VLOOKUP($D169,Iscrizioni!$A$2:$M$2502,10,FALSE),"-")</f>
        <v>F-35</v>
      </c>
      <c r="K169" s="27" t="str">
        <f t="shared" si="13"/>
        <v>ok</v>
      </c>
      <c r="L169" s="46" t="str">
        <f>IF($D169&gt;0,VLOOKUP($D169,Iscrizioni!$A$2:$M$2502,11,FALSE),"-")</f>
        <v>Adulti</v>
      </c>
      <c r="M169" s="27">
        <f>IF($D169&gt;0,VLOOKUP($D169,Iscrizioni!$A$2:$N$2502,12,FALSE),"-")</f>
        <v>25</v>
      </c>
      <c r="N169" s="46" t="str">
        <f>IF($D169&gt;0,VLOOKUP($D169,Iscrizioni!$A$2:$M$2502,6,FALSE),"-")</f>
        <v>H020398</v>
      </c>
      <c r="O169" s="107" t="str">
        <f>IF($D169&gt;0,VLOOKUP($D169,Iscrizioni!$A$2:$M$2502,7,FALSE),"-")</f>
        <v>G. P. SALCUS - A.S.D.</v>
      </c>
      <c r="P169" s="46" t="str">
        <f>IF($D169&gt;0,VLOOKUP(LEFT($N169,1),Regione!$A$2:$C$21,2,FALSE),"-")</f>
        <v xml:space="preserve">EMILIA ROMAGNA </v>
      </c>
      <c r="Q169" s="112" t="e">
        <f ca="1">IF($D169&gt;0,NormalizzaTempo("D",CELL("tipo",$E169),$E169),"-")</f>
        <v>#NAME?</v>
      </c>
      <c r="R169" s="27">
        <f>IF($D169&gt;0,VLOOKUP($D169,Iscrizioni!$A$2:$M$2502,13,FALSE),"-")</f>
        <v>4000</v>
      </c>
      <c r="S169" s="112" t="e">
        <f t="shared" ca="1" si="14"/>
        <v>#NAME?</v>
      </c>
      <c r="T169" s="112" t="e">
        <f ca="1">IF($D169&gt;0,SUMIFS($S$3:$S169,$X$3:$X169,1,$J$3:$J169,$J169),"-")</f>
        <v>#NAME?</v>
      </c>
      <c r="U169" s="112" t="e">
        <f t="shared" ca="1" si="15"/>
        <v>#NAME?</v>
      </c>
      <c r="V169" s="112" t="e">
        <f t="shared" ca="1" si="17"/>
        <v>#NAME?</v>
      </c>
      <c r="W169" s="27">
        <f>IF(LEN($C169)=0,IF($D169&gt;0,COUNTIFS($A$3:$A169,$A169),"-"),"Escluso")</f>
        <v>5</v>
      </c>
      <c r="X169" s="2">
        <f>IF(LEN($C169)=0,IF($D169&gt;0,COUNTIFS($J$3:$J169,$J169,$C$3:$C169,""),"-"),"Escluso")</f>
        <v>3</v>
      </c>
      <c r="Y169" s="127" t="e">
        <f t="shared" ca="1" si="12"/>
        <v>#NAME?</v>
      </c>
      <c r="Z169" s="2">
        <f>IF($D169&gt;0,COUNTIFS($O$3:$O169,$O169,$L$3:$L169,$L169,$I$3:$I169,$I169),"-")</f>
        <v>1</v>
      </c>
      <c r="AA169" s="27">
        <f>IF($D169&gt;0,IF(OR($Z169 &gt;1,$L169&lt;&gt;"Adulti"),0,VLOOKUP($P169,Regione!$B$2:$C$22,2,FALSE)),"-")</f>
        <v>0</v>
      </c>
      <c r="AB169" s="27" t="e">
        <f ca="1">IF($D169&gt;0,IF(COUNTIFS($O$3:$O169,$O169,$L$3:$L169,$L169,$I$3:$I169,$I169) &gt;1,0,SUMIFS($Y$3:$Y$2503,$L$3:$L$2503,$L169,$O$3:$O$2503,$O169,$I$3:$I$2503,$I169)),"-")</f>
        <v>#NAME?</v>
      </c>
      <c r="AC169" s="27" t="e">
        <f t="shared" ca="1" si="16"/>
        <v>#NAME?</v>
      </c>
    </row>
    <row r="170" spans="1:29" s="57" customFormat="1" ht="15" customHeight="1">
      <c r="A170" s="13" t="s">
        <v>183</v>
      </c>
      <c r="B170" s="107" t="str">
        <f>IF(COUNTA($A170)&gt;0,VLOOKUP($A170,Corsa!$A$1:$F$43,2,FALSE),"-")</f>
        <v>Corsa B02</v>
      </c>
      <c r="C170" s="11"/>
      <c r="D170" s="13">
        <v>195</v>
      </c>
      <c r="E170" s="111"/>
      <c r="F170" s="46" t="str">
        <f>IF(COUNTA($A170)&gt;0,VLOOKUP($A170,Corsa!$A$1:$F$43,3,FALSE),"-")</f>
        <v>F- Juniores + F-20 + F-25 + F-30 + F-35 + F-40 + F-45 + F-50 + F-55 + F-60 + F-65 + F-70 + F-75</v>
      </c>
      <c r="G170" s="28" t="str">
        <f>IF($D170&gt;0,VLOOKUP($D170,Iscrizioni!$A$2:$M$2502,9,FALSE),"-")</f>
        <v>GUIOTTO CLAUDIA</v>
      </c>
      <c r="H170" s="28">
        <f>IF($D170&gt;0,VLOOKUP($D170,Iscrizioni!$A$2:$M$2502,4,FALSE),"-")</f>
        <v>1992</v>
      </c>
      <c r="I170" s="27" t="str">
        <f>IF($D170&gt;0,VLOOKUP($D170,Iscrizioni!$A$2:$M$2502,5,FALSE),"-")</f>
        <v>F</v>
      </c>
      <c r="J170" s="27" t="str">
        <f>IF($D170&gt;0,VLOOKUP($D170,Iscrizioni!$A$2:$M$2502,10,FALSE),"-")</f>
        <v>F-25</v>
      </c>
      <c r="K170" s="27" t="str">
        <f t="shared" si="13"/>
        <v>ok</v>
      </c>
      <c r="L170" s="46" t="str">
        <f>IF($D170&gt;0,VLOOKUP($D170,Iscrizioni!$A$2:$M$2502,11,FALSE),"-")</f>
        <v>Adulti</v>
      </c>
      <c r="M170" s="27">
        <f>IF($D170&gt;0,VLOOKUP($D170,Iscrizioni!$A$2:$N$2502,12,FALSE),"-")</f>
        <v>21</v>
      </c>
      <c r="N170" s="46" t="str">
        <f>IF($D170&gt;0,VLOOKUP($D170,Iscrizioni!$A$2:$M$2502,6,FALSE),"-")</f>
        <v>A130646</v>
      </c>
      <c r="O170" s="107" t="str">
        <f>IF($D170&gt;0,VLOOKUP($D170,Iscrizioni!$A$2:$M$2502,7,FALSE),"-")</f>
        <v>A.S.D. DORATLETICA</v>
      </c>
      <c r="P170" s="46" t="str">
        <f>IF($D170&gt;0,VLOOKUP(LEFT($N170,1),Regione!$A$2:$C$21,2,FALSE),"-")</f>
        <v xml:space="preserve">PIEMONTE </v>
      </c>
      <c r="Q170" s="112" t="e">
        <f ca="1">IF($D170&gt;0,NormalizzaTempo("D",CELL("tipo",$E170),$E170),"-")</f>
        <v>#NAME?</v>
      </c>
      <c r="R170" s="27">
        <f>IF($D170&gt;0,VLOOKUP($D170,Iscrizioni!$A$2:$M$2502,13,FALSE),"-")</f>
        <v>4000</v>
      </c>
      <c r="S170" s="112" t="e">
        <f t="shared" ca="1" si="14"/>
        <v>#NAME?</v>
      </c>
      <c r="T170" s="112" t="e">
        <f ca="1">IF($D170&gt;0,SUMIFS($S$3:$S170,$X$3:$X170,1,$J$3:$J170,$J170),"-")</f>
        <v>#NAME?</v>
      </c>
      <c r="U170" s="112" t="e">
        <f t="shared" ca="1" si="15"/>
        <v>#NAME?</v>
      </c>
      <c r="V170" s="112" t="e">
        <f t="shared" ca="1" si="17"/>
        <v>#NAME?</v>
      </c>
      <c r="W170" s="27">
        <f>IF(LEN($C170)=0,IF($D170&gt;0,COUNTIFS($A$3:$A170,$A170),"-"),"Escluso")</f>
        <v>6</v>
      </c>
      <c r="X170" s="2">
        <f>IF(LEN($C170)=0,IF($D170&gt;0,COUNTIFS($J$3:$J170,$J170,$C$3:$C170,""),"-"),"Escluso")</f>
        <v>2</v>
      </c>
      <c r="Y170" s="127" t="e">
        <f t="shared" ca="1" si="12"/>
        <v>#NAME?</v>
      </c>
      <c r="Z170" s="2">
        <f>IF($D170&gt;0,COUNTIFS($O$3:$O170,$O170,$L$3:$L170,$L170,$I$3:$I170,$I170),"-")</f>
        <v>1</v>
      </c>
      <c r="AA170" s="27">
        <f>IF($D170&gt;0,IF(OR($Z170 &gt;1,$L170&lt;&gt;"Adulti"),0,VLOOKUP($P170,Regione!$B$2:$C$22,2,FALSE)),"-")</f>
        <v>15</v>
      </c>
      <c r="AB170" s="27" t="e">
        <f ca="1">IF($D170&gt;0,IF(COUNTIFS($O$3:$O170,$O170,$L$3:$L170,$L170,$I$3:$I170,$I170) &gt;1,0,SUMIFS($Y$3:$Y$2503,$L$3:$L$2503,$L170,$O$3:$O$2503,$O170,$I$3:$I$2503,$I170)),"-")</f>
        <v>#NAME?</v>
      </c>
      <c r="AC170" s="27" t="e">
        <f t="shared" ca="1" si="16"/>
        <v>#NAME?</v>
      </c>
    </row>
    <row r="171" spans="1:29" s="57" customFormat="1" ht="15" customHeight="1">
      <c r="A171" s="13" t="s">
        <v>183</v>
      </c>
      <c r="B171" s="107" t="str">
        <f>IF(COUNTA($A171)&gt;0,VLOOKUP($A171,Corsa!$A$1:$F$43,2,FALSE),"-")</f>
        <v>Corsa B02</v>
      </c>
      <c r="C171" s="11"/>
      <c r="D171" s="13">
        <v>738</v>
      </c>
      <c r="E171" s="111"/>
      <c r="F171" s="46" t="str">
        <f>IF(COUNTA($A171)&gt;0,VLOOKUP($A171,Corsa!$A$1:$F$43,3,FALSE),"-")</f>
        <v>F- Juniores + F-20 + F-25 + F-30 + F-35 + F-40 + F-45 + F-50 + F-55 + F-60 + F-65 + F-70 + F-75</v>
      </c>
      <c r="G171" s="28" t="str">
        <f>IF($D171&gt;0,VLOOKUP($D171,Iscrizioni!$A$2:$M$2502,9,FALSE),"-")</f>
        <v>ROSSI SIMONA</v>
      </c>
      <c r="H171" s="28">
        <f>IF($D171&gt;0,VLOOKUP($D171,Iscrizioni!$A$2:$M$2502,4,FALSE),"-")</f>
        <v>1973</v>
      </c>
      <c r="I171" s="27" t="str">
        <f>IF($D171&gt;0,VLOOKUP($D171,Iscrizioni!$A$2:$M$2502,5,FALSE),"-")</f>
        <v>F</v>
      </c>
      <c r="J171" s="27" t="str">
        <f>IF($D171&gt;0,VLOOKUP($D171,Iscrizioni!$A$2:$M$2502,10,FALSE),"-")</f>
        <v>F-40</v>
      </c>
      <c r="K171" s="27" t="str">
        <f t="shared" si="13"/>
        <v>ok</v>
      </c>
      <c r="L171" s="46" t="str">
        <f>IF($D171&gt;0,VLOOKUP($D171,Iscrizioni!$A$2:$M$2502,11,FALSE),"-")</f>
        <v>Adulti</v>
      </c>
      <c r="M171" s="27">
        <f>IF($D171&gt;0,VLOOKUP($D171,Iscrizioni!$A$2:$N$2502,12,FALSE),"-")</f>
        <v>27</v>
      </c>
      <c r="N171" s="46" t="str">
        <f>IF($D171&gt;0,VLOOKUP($D171,Iscrizioni!$A$2:$M$2502,6,FALSE),"-")</f>
        <v>H080312</v>
      </c>
      <c r="O171" s="107" t="str">
        <f>IF($D171&gt;0,VLOOKUP($D171,Iscrizioni!$A$2:$M$2502,7,FALSE),"-")</f>
        <v>PODISTICA CORREGGIO A.S.D.</v>
      </c>
      <c r="P171" s="46" t="str">
        <f>IF($D171&gt;0,VLOOKUP(LEFT($N171,1),Regione!$A$2:$C$21,2,FALSE),"-")</f>
        <v xml:space="preserve">EMILIA ROMAGNA </v>
      </c>
      <c r="Q171" s="112" t="e">
        <f ca="1">IF($D171&gt;0,NormalizzaTempo("D",CELL("tipo",$E171),$E171),"-")</f>
        <v>#NAME?</v>
      </c>
      <c r="R171" s="27">
        <f>IF($D171&gt;0,VLOOKUP($D171,Iscrizioni!$A$2:$M$2502,13,FALSE),"-")</f>
        <v>4000</v>
      </c>
      <c r="S171" s="112" t="e">
        <f t="shared" ca="1" si="14"/>
        <v>#NAME?</v>
      </c>
      <c r="T171" s="112" t="e">
        <f ca="1">IF($D171&gt;0,SUMIFS($S$3:$S171,$X$3:$X171,1,$J$3:$J171,$J171),"-")</f>
        <v>#NAME?</v>
      </c>
      <c r="U171" s="112" t="e">
        <f t="shared" ca="1" si="15"/>
        <v>#NAME?</v>
      </c>
      <c r="V171" s="112" t="e">
        <f t="shared" ca="1" si="17"/>
        <v>#NAME?</v>
      </c>
      <c r="W171" s="27">
        <f>IF(LEN($C171)=0,IF($D171&gt;0,COUNTIFS($A$3:$A171,$A171),"-"),"Escluso")</f>
        <v>7</v>
      </c>
      <c r="X171" s="2">
        <f>IF(LEN($C171)=0,IF($D171&gt;0,COUNTIFS($J$3:$J171,$J171,$C$3:$C171,""),"-"),"Escluso")</f>
        <v>1</v>
      </c>
      <c r="Y171" s="127" t="e">
        <f t="shared" ca="1" si="12"/>
        <v>#NAME?</v>
      </c>
      <c r="Z171" s="2">
        <f>IF($D171&gt;0,COUNTIFS($O$3:$O171,$O171,$L$3:$L171,$L171,$I$3:$I171,$I171),"-")</f>
        <v>1</v>
      </c>
      <c r="AA171" s="27">
        <f>IF($D171&gt;0,IF(OR($Z171 &gt;1,$L171&lt;&gt;"Adulti"),0,VLOOKUP($P171,Regione!$B$2:$C$22,2,FALSE)),"-")</f>
        <v>0</v>
      </c>
      <c r="AB171" s="27" t="e">
        <f ca="1">IF($D171&gt;0,IF(COUNTIFS($O$3:$O171,$O171,$L$3:$L171,$L171,$I$3:$I171,$I171) &gt;1,0,SUMIFS($Y$3:$Y$2503,$L$3:$L$2503,$L171,$O$3:$O$2503,$O171,$I$3:$I$2503,$I171)),"-")</f>
        <v>#NAME?</v>
      </c>
      <c r="AC171" s="27" t="e">
        <f t="shared" ca="1" si="16"/>
        <v>#NAME?</v>
      </c>
    </row>
    <row r="172" spans="1:29" s="57" customFormat="1" ht="15" customHeight="1">
      <c r="A172" s="13" t="s">
        <v>183</v>
      </c>
      <c r="B172" s="107" t="str">
        <f>IF(COUNTA($A172)&gt;0,VLOOKUP($A172,Corsa!$A$1:$F$43,2,FALSE),"-")</f>
        <v>Corsa B02</v>
      </c>
      <c r="C172" s="11" t="s">
        <v>2617</v>
      </c>
      <c r="D172" s="13">
        <v>896</v>
      </c>
      <c r="E172" s="111"/>
      <c r="F172" s="46" t="str">
        <f>IF(COUNTA($A172)&gt;0,VLOOKUP($A172,Corsa!$A$1:$F$43,3,FALSE),"-")</f>
        <v>F- Juniores + F-20 + F-25 + F-30 + F-35 + F-40 + F-45 + F-50 + F-55 + F-60 + F-65 + F-70 + F-75</v>
      </c>
      <c r="G172" s="28" t="e">
        <f>IF($D172&gt;0,VLOOKUP($D172,Iscrizioni!$A$2:$M$2502,9,FALSE),"-")</f>
        <v>#N/A</v>
      </c>
      <c r="H172" s="28" t="e">
        <f>IF($D172&gt;0,VLOOKUP($D172,Iscrizioni!$A$2:$M$2502,4,FALSE),"-")</f>
        <v>#N/A</v>
      </c>
      <c r="I172" s="27" t="e">
        <f>IF($D172&gt;0,VLOOKUP($D172,Iscrizioni!$A$2:$M$2502,5,FALSE),"-")</f>
        <v>#N/A</v>
      </c>
      <c r="J172" s="27" t="e">
        <f>IF($D172&gt;0,VLOOKUP($D172,Iscrizioni!$A$2:$M$2502,10,FALSE),"-")</f>
        <v>#N/A</v>
      </c>
      <c r="K172" s="27" t="str">
        <f t="shared" si="13"/>
        <v>Verifica</v>
      </c>
      <c r="L172" s="46" t="e">
        <f>IF($D172&gt;0,VLOOKUP($D172,Iscrizioni!$A$2:$M$2502,11,FALSE),"-")</f>
        <v>#N/A</v>
      </c>
      <c r="M172" s="27" t="e">
        <f>IF($D172&gt;0,VLOOKUP($D172,Iscrizioni!$A$2:$N$2502,12,FALSE),"-")</f>
        <v>#N/A</v>
      </c>
      <c r="N172" s="46" t="e">
        <f>IF($D172&gt;0,VLOOKUP($D172,Iscrizioni!$A$2:$M$2502,6,FALSE),"-")</f>
        <v>#N/A</v>
      </c>
      <c r="O172" s="107" t="e">
        <f>IF($D172&gt;0,VLOOKUP($D172,Iscrizioni!$A$2:$M$2502,7,FALSE),"-")</f>
        <v>#N/A</v>
      </c>
      <c r="P172" s="46" t="e">
        <f>IF($D172&gt;0,VLOOKUP(LEFT($N172,1),Regione!$A$2:$C$21,2,FALSE),"-")</f>
        <v>#N/A</v>
      </c>
      <c r="Q172" s="112" t="e">
        <f ca="1">IF($D172&gt;0,NormalizzaTempo("D",CELL("tipo",$E172),$E172),"-")</f>
        <v>#NAME?</v>
      </c>
      <c r="R172" s="27" t="e">
        <f>IF($D172&gt;0,VLOOKUP($D172,Iscrizioni!$A$2:$M$2502,13,FALSE),"-")</f>
        <v>#N/A</v>
      </c>
      <c r="S172" s="112" t="e">
        <f t="shared" ca="1" si="14"/>
        <v>#NAME?</v>
      </c>
      <c r="T172" s="112">
        <f>IF($D172&gt;0,SUMIFS($S$3:$S172,$X$3:$X172,1,$J$3:$J172,$J172),"-")</f>
        <v>0</v>
      </c>
      <c r="U172" s="112" t="e">
        <f t="shared" ca="1" si="15"/>
        <v>#NAME?</v>
      </c>
      <c r="V172" s="112" t="e">
        <f t="shared" ca="1" si="17"/>
        <v>#N/A</v>
      </c>
      <c r="W172" s="27" t="str">
        <f>IF(LEN($C172)=0,IF($D172&gt;0,COUNTIFS($A$3:$A172,$A172),"-"),"Escluso")</f>
        <v>Escluso</v>
      </c>
      <c r="X172" s="2" t="str">
        <f>IF(LEN($C172)=0,IF($D172&gt;0,COUNTIFS($J$3:$J172,$J172,$C$3:$C172,""),"-"),"Escluso")</f>
        <v>Escluso</v>
      </c>
      <c r="Y172" s="127">
        <f t="shared" si="12"/>
        <v>0</v>
      </c>
      <c r="Z172" s="2">
        <f>IF($D172&gt;0,COUNTIFS($O$3:$O172,$O172,$L$3:$L172,$L172,$I$3:$I172,$I172),"-")</f>
        <v>1</v>
      </c>
      <c r="AA172" s="27" t="e">
        <f>IF($D172&gt;0,IF(OR($Z172 &gt;1,$L172&lt;&gt;"Adulti"),0,VLOOKUP($P172,Regione!$B$2:$C$22,2,FALSE)),"-")</f>
        <v>#N/A</v>
      </c>
      <c r="AB172" s="27" t="e">
        <f ca="1">IF($D172&gt;0,IF(COUNTIFS($O$3:$O172,$O172,$L$3:$L172,$L172,$I$3:$I172,$I172) &gt;1,0,SUMIFS($Y$3:$Y$2503,$L$3:$L$2503,$L172,$O$3:$O$2503,$O172,$I$3:$I$2503,$I172)),"-")</f>
        <v>#N/A</v>
      </c>
      <c r="AC172" s="27" t="e">
        <f t="shared" ca="1" si="16"/>
        <v>#N/A</v>
      </c>
    </row>
    <row r="173" spans="1:29" s="57" customFormat="1" ht="15" customHeight="1">
      <c r="A173" s="13" t="s">
        <v>183</v>
      </c>
      <c r="B173" s="107" t="str">
        <f>IF(COUNTA($A173)&gt;0,VLOOKUP($A173,Corsa!$A$1:$F$43,2,FALSE),"-")</f>
        <v>Corsa B02</v>
      </c>
      <c r="C173" s="11"/>
      <c r="D173" s="13">
        <v>621</v>
      </c>
      <c r="E173" s="111"/>
      <c r="F173" s="46" t="str">
        <f>IF(COUNTA($A173)&gt;0,VLOOKUP($A173,Corsa!$A$1:$F$43,3,FALSE),"-")</f>
        <v>F- Juniores + F-20 + F-25 + F-30 + F-35 + F-40 + F-45 + F-50 + F-55 + F-60 + F-65 + F-70 + F-75</v>
      </c>
      <c r="G173" s="28" t="str">
        <f>IF($D173&gt;0,VLOOKUP($D173,Iscrizioni!$A$2:$M$2502,9,FALSE),"-")</f>
        <v>SPORTELLI TIZIANA</v>
      </c>
      <c r="H173" s="28">
        <f>IF($D173&gt;0,VLOOKUP($D173,Iscrizioni!$A$2:$M$2502,4,FALSE),"-")</f>
        <v>1967</v>
      </c>
      <c r="I173" s="27" t="str">
        <f>IF($D173&gt;0,VLOOKUP($D173,Iscrizioni!$A$2:$M$2502,5,FALSE),"-")</f>
        <v>F</v>
      </c>
      <c r="J173" s="27" t="str">
        <f>IF($D173&gt;0,VLOOKUP($D173,Iscrizioni!$A$2:$M$2502,10,FALSE),"-")</f>
        <v>F-50</v>
      </c>
      <c r="K173" s="27" t="str">
        <f t="shared" si="13"/>
        <v>ok</v>
      </c>
      <c r="L173" s="46" t="str">
        <f>IF($D173&gt;0,VLOOKUP($D173,Iscrizioni!$A$2:$M$2502,11,FALSE),"-")</f>
        <v>Adulti</v>
      </c>
      <c r="M173" s="27">
        <f>IF($D173&gt;0,VLOOKUP($D173,Iscrizioni!$A$2:$N$2502,12,FALSE),"-")</f>
        <v>31</v>
      </c>
      <c r="N173" s="46" t="str">
        <f>IF($D173&gt;0,VLOOKUP($D173,Iscrizioni!$A$2:$M$2502,6,FALSE),"-")</f>
        <v>H070205</v>
      </c>
      <c r="O173" s="107" t="str">
        <f>IF($D173&gt;0,VLOOKUP($D173,Iscrizioni!$A$2:$M$2502,7,FALSE),"-")</f>
        <v>G.S. LAMONE RUSSI ASD</v>
      </c>
      <c r="P173" s="46" t="str">
        <f>IF($D173&gt;0,VLOOKUP(LEFT($N173,1),Regione!$A$2:$C$21,2,FALSE),"-")</f>
        <v xml:space="preserve">EMILIA ROMAGNA </v>
      </c>
      <c r="Q173" s="112" t="e">
        <f ca="1">IF($D173&gt;0,NormalizzaTempo("D",CELL("tipo",$E173),$E173),"-")</f>
        <v>#NAME?</v>
      </c>
      <c r="R173" s="27">
        <f>IF($D173&gt;0,VLOOKUP($D173,Iscrizioni!$A$2:$M$2502,13,FALSE),"-")</f>
        <v>4000</v>
      </c>
      <c r="S173" s="112" t="e">
        <f t="shared" ca="1" si="14"/>
        <v>#NAME?</v>
      </c>
      <c r="T173" s="112" t="e">
        <f ca="1">IF($D173&gt;0,SUMIFS($S$3:$S173,$X$3:$X173,1,$J$3:$J173,$J173),"-")</f>
        <v>#NAME?</v>
      </c>
      <c r="U173" s="112" t="e">
        <f t="shared" ca="1" si="15"/>
        <v>#NAME?</v>
      </c>
      <c r="V173" s="112" t="e">
        <f t="shared" ca="1" si="17"/>
        <v>#NAME?</v>
      </c>
      <c r="W173" s="27">
        <f>IF(LEN($C173)=0,IF($D173&gt;0,COUNTIFS($A$3:$A173,$A173),"-"),"Escluso")</f>
        <v>9</v>
      </c>
      <c r="X173" s="2">
        <f>IF(LEN($C173)=0,IF($D173&gt;0,COUNTIFS($J$3:$J173,$J173,$C$3:$C173,""),"-"),"Escluso")</f>
        <v>1</v>
      </c>
      <c r="Y173" s="127" t="e">
        <f t="shared" ca="1" si="12"/>
        <v>#NAME?</v>
      </c>
      <c r="Z173" s="2">
        <f>IF($D173&gt;0,COUNTIFS($O$3:$O173,$O173,$L$3:$L173,$L173,$I$3:$I173,$I173),"-")</f>
        <v>1</v>
      </c>
      <c r="AA173" s="27">
        <f>IF($D173&gt;0,IF(OR($Z173 &gt;1,$L173&lt;&gt;"Adulti"),0,VLOOKUP($P173,Regione!$B$2:$C$22,2,FALSE)),"-")</f>
        <v>0</v>
      </c>
      <c r="AB173" s="27" t="e">
        <f ca="1">IF($D173&gt;0,IF(COUNTIFS($O$3:$O173,$O173,$L$3:$L173,$L173,$I$3:$I173,$I173) &gt;1,0,SUMIFS($Y$3:$Y$2503,$L$3:$L$2503,$L173,$O$3:$O$2503,$O173,$I$3:$I$2503,$I173)),"-")</f>
        <v>#NAME?</v>
      </c>
      <c r="AC173" s="27" t="e">
        <f t="shared" ca="1" si="16"/>
        <v>#NAME?</v>
      </c>
    </row>
    <row r="174" spans="1:29" s="57" customFormat="1" ht="15" customHeight="1">
      <c r="A174" s="13" t="s">
        <v>183</v>
      </c>
      <c r="B174" s="107" t="str">
        <f>IF(COUNTA($A174)&gt;0,VLOOKUP($A174,Corsa!$A$1:$F$43,2,FALSE),"-")</f>
        <v>Corsa B02</v>
      </c>
      <c r="C174" s="11"/>
      <c r="D174" s="13">
        <v>129</v>
      </c>
      <c r="E174" s="111"/>
      <c r="F174" s="46" t="str">
        <f>IF(COUNTA($A174)&gt;0,VLOOKUP($A174,Corsa!$A$1:$F$43,3,FALSE),"-")</f>
        <v>F- Juniores + F-20 + F-25 + F-30 + F-35 + F-40 + F-45 + F-50 + F-55 + F-60 + F-65 + F-70 + F-75</v>
      </c>
      <c r="G174" s="28" t="str">
        <f>IF($D174&gt;0,VLOOKUP($D174,Iscrizioni!$A$2:$M$2502,9,FALSE),"-")</f>
        <v>TOMASZUN MONIKA</v>
      </c>
      <c r="H174" s="28">
        <f>IF($D174&gt;0,VLOOKUP($D174,Iscrizioni!$A$2:$M$2502,4,FALSE),"-")</f>
        <v>1971</v>
      </c>
      <c r="I174" s="27" t="str">
        <f>IF($D174&gt;0,VLOOKUP($D174,Iscrizioni!$A$2:$M$2502,5,FALSE),"-")</f>
        <v>F</v>
      </c>
      <c r="J174" s="27" t="str">
        <f>IF($D174&gt;0,VLOOKUP($D174,Iscrizioni!$A$2:$M$2502,10,FALSE),"-")</f>
        <v>F-45</v>
      </c>
      <c r="K174" s="27" t="str">
        <f t="shared" si="13"/>
        <v>ok</v>
      </c>
      <c r="L174" s="46" t="str">
        <f>IF($D174&gt;0,VLOOKUP($D174,Iscrizioni!$A$2:$M$2502,11,FALSE),"-")</f>
        <v>Adulti</v>
      </c>
      <c r="M174" s="27">
        <f>IF($D174&gt;0,VLOOKUP($D174,Iscrizioni!$A$2:$N$2502,12,FALSE),"-")</f>
        <v>29</v>
      </c>
      <c r="N174" s="46" t="str">
        <f>IF($D174&gt;0,VLOOKUP($D174,Iscrizioni!$A$2:$M$2502,6,FALSE),"-")</f>
        <v>L090562</v>
      </c>
      <c r="O174" s="107" t="str">
        <f>IF($D174&gt;0,VLOOKUP($D174,Iscrizioni!$A$2:$M$2502,7,FALSE),"-")</f>
        <v>A.S.D. ATLETICA SINALUNGA</v>
      </c>
      <c r="P174" s="46" t="str">
        <f>IF($D174&gt;0,VLOOKUP(LEFT($N174,1),Regione!$A$2:$C$21,2,FALSE),"-")</f>
        <v xml:space="preserve">TOSCANA </v>
      </c>
      <c r="Q174" s="112" t="e">
        <f ca="1">IF($D174&gt;0,NormalizzaTempo("D",CELL("tipo",$E174),$E174),"-")</f>
        <v>#NAME?</v>
      </c>
      <c r="R174" s="27">
        <f>IF($D174&gt;0,VLOOKUP($D174,Iscrizioni!$A$2:$M$2502,13,FALSE),"-")</f>
        <v>4000</v>
      </c>
      <c r="S174" s="112" t="e">
        <f t="shared" ca="1" si="14"/>
        <v>#NAME?</v>
      </c>
      <c r="T174" s="112" t="e">
        <f ca="1">IF($D174&gt;0,SUMIFS($S$3:$S174,$X$3:$X174,1,$J$3:$J174,$J174),"-")</f>
        <v>#NAME?</v>
      </c>
      <c r="U174" s="112" t="e">
        <f t="shared" ca="1" si="15"/>
        <v>#NAME?</v>
      </c>
      <c r="V174" s="112" t="e">
        <f t="shared" ca="1" si="17"/>
        <v>#NAME?</v>
      </c>
      <c r="W174" s="27">
        <f>IF(LEN($C174)=0,IF($D174&gt;0,COUNTIFS($A$3:$A174,$A174),"-"),"Escluso")</f>
        <v>10</v>
      </c>
      <c r="X174" s="2">
        <f>IF(LEN($C174)=0,IF($D174&gt;0,COUNTIFS($J$3:$J174,$J174,$C$3:$C174,""),"-"),"Escluso")</f>
        <v>2</v>
      </c>
      <c r="Y174" s="127" t="e">
        <f t="shared" ca="1" si="12"/>
        <v>#NAME?</v>
      </c>
      <c r="Z174" s="2">
        <f>IF($D174&gt;0,COUNTIFS($O$3:$O174,$O174,$L$3:$L174,$L174,$I$3:$I174,$I174),"-")</f>
        <v>1</v>
      </c>
      <c r="AA174" s="27">
        <f>IF($D174&gt;0,IF(OR($Z174 &gt;1,$L174&lt;&gt;"Adulti"),0,VLOOKUP($P174,Regione!$B$2:$C$22,2,FALSE)),"-")</f>
        <v>15</v>
      </c>
      <c r="AB174" s="27" t="e">
        <f ca="1">IF($D174&gt;0,IF(COUNTIFS($O$3:$O174,$O174,$L$3:$L174,$L174,$I$3:$I174,$I174) &gt;1,0,SUMIFS($Y$3:$Y$2503,$L$3:$L$2503,$L174,$O$3:$O$2503,$O174,$I$3:$I$2503,$I174)),"-")</f>
        <v>#NAME?</v>
      </c>
      <c r="AC174" s="27" t="e">
        <f t="shared" ca="1" si="16"/>
        <v>#NAME?</v>
      </c>
    </row>
    <row r="175" spans="1:29" s="57" customFormat="1" ht="15" customHeight="1">
      <c r="A175" s="13" t="s">
        <v>183</v>
      </c>
      <c r="B175" s="107" t="str">
        <f>IF(COUNTA($A175)&gt;0,VLOOKUP($A175,Corsa!$A$1:$F$43,2,FALSE),"-")</f>
        <v>Corsa B02</v>
      </c>
      <c r="C175" s="11"/>
      <c r="D175" s="13">
        <v>256</v>
      </c>
      <c r="E175" s="111"/>
      <c r="F175" s="46" t="str">
        <f>IF(COUNTA($A175)&gt;0,VLOOKUP($A175,Corsa!$A$1:$F$43,3,FALSE),"-")</f>
        <v>F- Juniores + F-20 + F-25 + F-30 + F-35 + F-40 + F-45 + F-50 + F-55 + F-60 + F-65 + F-70 + F-75</v>
      </c>
      <c r="G175" s="28" t="str">
        <f>IF($D175&gt;0,VLOOKUP($D175,Iscrizioni!$A$2:$M$2502,9,FALSE),"-")</f>
        <v>NANU ELENA</v>
      </c>
      <c r="H175" s="28">
        <f>IF($D175&gt;0,VLOOKUP($D175,Iscrizioni!$A$2:$M$2502,4,FALSE),"-")</f>
        <v>1978</v>
      </c>
      <c r="I175" s="27" t="str">
        <f>IF($D175&gt;0,VLOOKUP($D175,Iscrizioni!$A$2:$M$2502,5,FALSE),"-")</f>
        <v>F</v>
      </c>
      <c r="J175" s="27" t="str">
        <f>IF($D175&gt;0,VLOOKUP($D175,Iscrizioni!$A$2:$M$2502,10,FALSE),"-")</f>
        <v>F-35</v>
      </c>
      <c r="K175" s="27" t="str">
        <f t="shared" si="13"/>
        <v>ok</v>
      </c>
      <c r="L175" s="46" t="str">
        <f>IF($D175&gt;0,VLOOKUP($D175,Iscrizioni!$A$2:$M$2502,11,FALSE),"-")</f>
        <v>Adulti</v>
      </c>
      <c r="M175" s="27">
        <f>IF($D175&gt;0,VLOOKUP($D175,Iscrizioni!$A$2:$N$2502,12,FALSE),"-")</f>
        <v>25</v>
      </c>
      <c r="N175" s="46" t="str">
        <f>IF($D175&gt;0,VLOOKUP($D175,Iscrizioni!$A$2:$M$2502,6,FALSE),"-")</f>
        <v>H110754</v>
      </c>
      <c r="O175" s="107" t="str">
        <f>IF($D175&gt;0,VLOOKUP($D175,Iscrizioni!$A$2:$M$2502,7,FALSE),"-")</f>
        <v>A.S.D. GOLDEN CLUB RIMINI INTERNATIONAL</v>
      </c>
      <c r="P175" s="46" t="str">
        <f>IF($D175&gt;0,VLOOKUP(LEFT($N175,1),Regione!$A$2:$C$21,2,FALSE),"-")</f>
        <v xml:space="preserve">EMILIA ROMAGNA </v>
      </c>
      <c r="Q175" s="112" t="e">
        <f ca="1">IF($D175&gt;0,NormalizzaTempo("D",CELL("tipo",$E175),$E175),"-")</f>
        <v>#NAME?</v>
      </c>
      <c r="R175" s="27">
        <f>IF($D175&gt;0,VLOOKUP($D175,Iscrizioni!$A$2:$M$2502,13,FALSE),"-")</f>
        <v>4000</v>
      </c>
      <c r="S175" s="112" t="e">
        <f t="shared" ca="1" si="14"/>
        <v>#NAME?</v>
      </c>
      <c r="T175" s="112" t="e">
        <f ca="1">IF($D175&gt;0,SUMIFS($S$3:$S175,$X$3:$X175,1,$J$3:$J175,$J175),"-")</f>
        <v>#NAME?</v>
      </c>
      <c r="U175" s="112" t="e">
        <f t="shared" ca="1" si="15"/>
        <v>#NAME?</v>
      </c>
      <c r="V175" s="112" t="e">
        <f t="shared" ca="1" si="17"/>
        <v>#NAME?</v>
      </c>
      <c r="W175" s="27">
        <f>IF(LEN($C175)=0,IF($D175&gt;0,COUNTIFS($A$3:$A175,$A175),"-"),"Escluso")</f>
        <v>11</v>
      </c>
      <c r="X175" s="2">
        <f>IF(LEN($C175)=0,IF($D175&gt;0,COUNTIFS($J$3:$J175,$J175,$C$3:$C175,""),"-"),"Escluso")</f>
        <v>4</v>
      </c>
      <c r="Y175" s="127" t="e">
        <f t="shared" ca="1" si="12"/>
        <v>#NAME?</v>
      </c>
      <c r="Z175" s="2">
        <f>IF($D175&gt;0,COUNTIFS($O$3:$O175,$O175,$L$3:$L175,$L175,$I$3:$I175,$I175),"-")</f>
        <v>1</v>
      </c>
      <c r="AA175" s="27">
        <f>IF($D175&gt;0,IF(OR($Z175 &gt;1,$L175&lt;&gt;"Adulti"),0,VLOOKUP($P175,Regione!$B$2:$C$22,2,FALSE)),"-")</f>
        <v>0</v>
      </c>
      <c r="AB175" s="27" t="e">
        <f ca="1">IF($D175&gt;0,IF(COUNTIFS($O$3:$O175,$O175,$L$3:$L175,$L175,$I$3:$I175,$I175) &gt;1,0,SUMIFS($Y$3:$Y$2503,$L$3:$L$2503,$L175,$O$3:$O$2503,$O175,$I$3:$I$2503,$I175)),"-")</f>
        <v>#NAME?</v>
      </c>
      <c r="AC175" s="27" t="e">
        <f t="shared" ca="1" si="16"/>
        <v>#NAME?</v>
      </c>
    </row>
    <row r="176" spans="1:29" s="57" customFormat="1" ht="15" customHeight="1">
      <c r="A176" s="13" t="s">
        <v>183</v>
      </c>
      <c r="B176" s="107" t="str">
        <f>IF(COUNTA($A176)&gt;0,VLOOKUP($A176,Corsa!$A$1:$F$43,2,FALSE),"-")</f>
        <v>Corsa B02</v>
      </c>
      <c r="C176" s="11"/>
      <c r="D176" s="13">
        <v>673</v>
      </c>
      <c r="E176" s="111"/>
      <c r="F176" s="46" t="str">
        <f>IF(COUNTA($A176)&gt;0,VLOOKUP($A176,Corsa!$A$1:$F$43,3,FALSE),"-")</f>
        <v>F- Juniores + F-20 + F-25 + F-30 + F-35 + F-40 + F-45 + F-50 + F-55 + F-60 + F-65 + F-70 + F-75</v>
      </c>
      <c r="G176" s="28" t="str">
        <f>IF($D176&gt;0,VLOOKUP($D176,Iscrizioni!$A$2:$M$2502,9,FALSE),"-")</f>
        <v>CASONI ELISA</v>
      </c>
      <c r="H176" s="28">
        <f>IF($D176&gt;0,VLOOKUP($D176,Iscrizioni!$A$2:$M$2502,4,FALSE),"-")</f>
        <v>1975</v>
      </c>
      <c r="I176" s="27" t="str">
        <f>IF($D176&gt;0,VLOOKUP($D176,Iscrizioni!$A$2:$M$2502,5,FALSE),"-")</f>
        <v>F</v>
      </c>
      <c r="J176" s="27" t="str">
        <f>IF($D176&gt;0,VLOOKUP($D176,Iscrizioni!$A$2:$M$2502,10,FALSE),"-")</f>
        <v>F-40</v>
      </c>
      <c r="K176" s="27" t="str">
        <f t="shared" si="13"/>
        <v>ok</v>
      </c>
      <c r="L176" s="46" t="str">
        <f>IF($D176&gt;0,VLOOKUP($D176,Iscrizioni!$A$2:$M$2502,11,FALSE),"-")</f>
        <v>Adulti</v>
      </c>
      <c r="M176" s="27">
        <f>IF($D176&gt;0,VLOOKUP($D176,Iscrizioni!$A$2:$N$2502,12,FALSE),"-")</f>
        <v>27</v>
      </c>
      <c r="N176" s="46" t="str">
        <f>IF($D176&gt;0,VLOOKUP($D176,Iscrizioni!$A$2:$M$2502,6,FALSE),"-")</f>
        <v>H041354</v>
      </c>
      <c r="O176" s="107" t="str">
        <f>IF($D176&gt;0,VLOOKUP($D176,Iscrizioni!$A$2:$M$2502,7,FALSE),"-")</f>
        <v>MODENA RUNNERS CLUB ASD</v>
      </c>
      <c r="P176" s="46" t="str">
        <f>IF($D176&gt;0,VLOOKUP(LEFT($N176,1),Regione!$A$2:$C$21,2,FALSE),"-")</f>
        <v xml:space="preserve">EMILIA ROMAGNA </v>
      </c>
      <c r="Q176" s="112" t="e">
        <f ca="1">IF($D176&gt;0,NormalizzaTempo("D",CELL("tipo",$E176),$E176),"-")</f>
        <v>#NAME?</v>
      </c>
      <c r="R176" s="27">
        <f>IF($D176&gt;0,VLOOKUP($D176,Iscrizioni!$A$2:$M$2502,13,FALSE),"-")</f>
        <v>4000</v>
      </c>
      <c r="S176" s="112" t="e">
        <f t="shared" ca="1" si="14"/>
        <v>#NAME?</v>
      </c>
      <c r="T176" s="112" t="e">
        <f ca="1">IF($D176&gt;0,SUMIFS($S$3:$S176,$X$3:$X176,1,$J$3:$J176,$J176),"-")</f>
        <v>#NAME?</v>
      </c>
      <c r="U176" s="112" t="e">
        <f t="shared" ca="1" si="15"/>
        <v>#NAME?</v>
      </c>
      <c r="V176" s="112" t="e">
        <f t="shared" ca="1" si="17"/>
        <v>#NAME?</v>
      </c>
      <c r="W176" s="27">
        <f>IF(LEN($C176)=0,IF($D176&gt;0,COUNTIFS($A$3:$A176,$A176),"-"),"Escluso")</f>
        <v>12</v>
      </c>
      <c r="X176" s="2">
        <f>IF(LEN($C176)=0,IF($D176&gt;0,COUNTIFS($J$3:$J176,$J176,$C$3:$C176,""),"-"),"Escluso")</f>
        <v>2</v>
      </c>
      <c r="Y176" s="127" t="e">
        <f t="shared" ref="Y176:Y239" ca="1" si="18">IF(LEN($C176)=0,IF(AND($D176&gt;0,$V176="ok"),IF($X176&gt;20,1,21 -$X176),"-"),0)</f>
        <v>#NAME?</v>
      </c>
      <c r="Z176" s="2">
        <f>IF($D176&gt;0,COUNTIFS($O$3:$O176,$O176,$L$3:$L176,$L176,$I$3:$I176,$I176),"-")</f>
        <v>1</v>
      </c>
      <c r="AA176" s="27">
        <f>IF($D176&gt;0,IF(OR($Z176 &gt;1,$L176&lt;&gt;"Adulti"),0,VLOOKUP($P176,Regione!$B$2:$C$22,2,FALSE)),"-")</f>
        <v>0</v>
      </c>
      <c r="AB176" s="27" t="e">
        <f ca="1">IF($D176&gt;0,IF(COUNTIFS($O$3:$O176,$O176,$L$3:$L176,$L176,$I$3:$I176,$I176) &gt;1,0,SUMIFS($Y$3:$Y$2503,$L$3:$L$2503,$L176,$O$3:$O$2503,$O176,$I$3:$I$2503,$I176)),"-")</f>
        <v>#NAME?</v>
      </c>
      <c r="AC176" s="27" t="e">
        <f t="shared" ca="1" si="16"/>
        <v>#NAME?</v>
      </c>
    </row>
    <row r="177" spans="1:29" s="57" customFormat="1" ht="15" customHeight="1">
      <c r="A177" s="13" t="s">
        <v>183</v>
      </c>
      <c r="B177" s="107" t="str">
        <f>IF(COUNTA($A177)&gt;0,VLOOKUP($A177,Corsa!$A$1:$F$43,2,FALSE),"-")</f>
        <v>Corsa B02</v>
      </c>
      <c r="C177" s="11"/>
      <c r="D177" s="13">
        <v>633</v>
      </c>
      <c r="E177" s="111"/>
      <c r="F177" s="46" t="str">
        <f>IF(COUNTA($A177)&gt;0,VLOOKUP($A177,Corsa!$A$1:$F$43,3,FALSE),"-")</f>
        <v>F- Juniores + F-20 + F-25 + F-30 + F-35 + F-40 + F-45 + F-50 + F-55 + F-60 + F-65 + F-70 + F-75</v>
      </c>
      <c r="G177" s="28" t="str">
        <f>IF($D177&gt;0,VLOOKUP($D177,Iscrizioni!$A$2:$M$2502,9,FALSE),"-")</f>
        <v>AVERSA CLAUDIA</v>
      </c>
      <c r="H177" s="28">
        <f>IF($D177&gt;0,VLOOKUP($D177,Iscrizioni!$A$2:$M$2502,4,FALSE),"-")</f>
        <v>1984</v>
      </c>
      <c r="I177" s="27" t="str">
        <f>IF($D177&gt;0,VLOOKUP($D177,Iscrizioni!$A$2:$M$2502,5,FALSE),"-")</f>
        <v>F</v>
      </c>
      <c r="J177" s="27" t="str">
        <f>IF($D177&gt;0,VLOOKUP($D177,Iscrizioni!$A$2:$M$2502,10,FALSE),"-")</f>
        <v>F-30</v>
      </c>
      <c r="K177" s="27" t="str">
        <f t="shared" si="13"/>
        <v>ok</v>
      </c>
      <c r="L177" s="46" t="str">
        <f>IF($D177&gt;0,VLOOKUP($D177,Iscrizioni!$A$2:$M$2502,11,FALSE),"-")</f>
        <v>Adulti</v>
      </c>
      <c r="M177" s="27">
        <f>IF($D177&gt;0,VLOOKUP($D177,Iscrizioni!$A$2:$N$2502,12,FALSE),"-")</f>
        <v>23</v>
      </c>
      <c r="N177" s="46" t="str">
        <f>IF($D177&gt;0,VLOOKUP($D177,Iscrizioni!$A$2:$M$2502,6,FALSE),"-")</f>
        <v>L020281</v>
      </c>
      <c r="O177" s="107" t="str">
        <f>IF($D177&gt;0,VLOOKUP($D177,Iscrizioni!$A$2:$M$2502,7,FALSE),"-")</f>
        <v>GS LE PANCHE CASTELQUARTO A.s.d</v>
      </c>
      <c r="P177" s="46" t="str">
        <f>IF($D177&gt;0,VLOOKUP(LEFT($N177,1),Regione!$A$2:$C$21,2,FALSE),"-")</f>
        <v xml:space="preserve">TOSCANA </v>
      </c>
      <c r="Q177" s="112" t="e">
        <f ca="1">IF($D177&gt;0,NormalizzaTempo("D",CELL("tipo",$E177),$E177),"-")</f>
        <v>#NAME?</v>
      </c>
      <c r="R177" s="27">
        <f>IF($D177&gt;0,VLOOKUP($D177,Iscrizioni!$A$2:$M$2502,13,FALSE),"-")</f>
        <v>4000</v>
      </c>
      <c r="S177" s="112" t="e">
        <f t="shared" ca="1" si="14"/>
        <v>#NAME?</v>
      </c>
      <c r="T177" s="112" t="e">
        <f ca="1">IF($D177&gt;0,SUMIFS($S$3:$S177,$X$3:$X177,1,$J$3:$J177,$J177),"-")</f>
        <v>#NAME?</v>
      </c>
      <c r="U177" s="112" t="e">
        <f t="shared" ca="1" si="15"/>
        <v>#NAME?</v>
      </c>
      <c r="V177" s="112" t="e">
        <f t="shared" ca="1" si="17"/>
        <v>#NAME?</v>
      </c>
      <c r="W177" s="27">
        <f>IF(LEN($C177)=0,IF($D177&gt;0,COUNTIFS($A$3:$A177,$A177),"-"),"Escluso")</f>
        <v>13</v>
      </c>
      <c r="X177" s="2">
        <f>IF(LEN($C177)=0,IF($D177&gt;0,COUNTIFS($J$3:$J177,$J177,$C$3:$C177,""),"-"),"Escluso")</f>
        <v>1</v>
      </c>
      <c r="Y177" s="127" t="e">
        <f t="shared" ca="1" si="18"/>
        <v>#NAME?</v>
      </c>
      <c r="Z177" s="2">
        <f>IF($D177&gt;0,COUNTIFS($O$3:$O177,$O177,$L$3:$L177,$L177,$I$3:$I177,$I177),"-")</f>
        <v>1</v>
      </c>
      <c r="AA177" s="27">
        <f>IF($D177&gt;0,IF(OR($Z177 &gt;1,$L177&lt;&gt;"Adulti"),0,VLOOKUP($P177,Regione!$B$2:$C$22,2,FALSE)),"-")</f>
        <v>15</v>
      </c>
      <c r="AB177" s="27" t="e">
        <f ca="1">IF($D177&gt;0,IF(COUNTIFS($O$3:$O177,$O177,$L$3:$L177,$L177,$I$3:$I177,$I177) &gt;1,0,SUMIFS($Y$3:$Y$2503,$L$3:$L$2503,$L177,$O$3:$O$2503,$O177,$I$3:$I$2503,$I177)),"-")</f>
        <v>#NAME?</v>
      </c>
      <c r="AC177" s="27" t="e">
        <f t="shared" ca="1" si="16"/>
        <v>#NAME?</v>
      </c>
    </row>
    <row r="178" spans="1:29" s="57" customFormat="1" ht="15" customHeight="1">
      <c r="A178" s="13" t="s">
        <v>183</v>
      </c>
      <c r="B178" s="107" t="str">
        <f>IF(COUNTA($A178)&gt;0,VLOOKUP($A178,Corsa!$A$1:$F$43,2,FALSE),"-")</f>
        <v>Corsa B02</v>
      </c>
      <c r="C178" s="11"/>
      <c r="D178" s="13">
        <v>385</v>
      </c>
      <c r="E178" s="111"/>
      <c r="F178" s="46" t="str">
        <f>IF(COUNTA($A178)&gt;0,VLOOKUP($A178,Corsa!$A$1:$F$43,3,FALSE),"-")</f>
        <v>F- Juniores + F-20 + F-25 + F-30 + F-35 + F-40 + F-45 + F-50 + F-55 + F-60 + F-65 + F-70 + F-75</v>
      </c>
      <c r="G178" s="28" t="str">
        <f>IF($D178&gt;0,VLOOKUP($D178,Iscrizioni!$A$2:$M$2502,9,FALSE),"-")</f>
        <v>DI VITO LORENA ANTONIETTA</v>
      </c>
      <c r="H178" s="28">
        <f>IF($D178&gt;0,VLOOKUP($D178,Iscrizioni!$A$2:$M$2502,4,FALSE),"-")</f>
        <v>1962</v>
      </c>
      <c r="I178" s="27" t="str">
        <f>IF($D178&gt;0,VLOOKUP($D178,Iscrizioni!$A$2:$M$2502,5,FALSE),"-")</f>
        <v>F</v>
      </c>
      <c r="J178" s="27" t="str">
        <f>IF($D178&gt;0,VLOOKUP($D178,Iscrizioni!$A$2:$M$2502,10,FALSE),"-")</f>
        <v>F-55</v>
      </c>
      <c r="K178" s="27" t="str">
        <f t="shared" si="13"/>
        <v>ok</v>
      </c>
      <c r="L178" s="46" t="str">
        <f>IF($D178&gt;0,VLOOKUP($D178,Iscrizioni!$A$2:$M$2502,11,FALSE),"-")</f>
        <v>Adulti</v>
      </c>
      <c r="M178" s="27">
        <f>IF($D178&gt;0,VLOOKUP($D178,Iscrizioni!$A$2:$N$2502,12,FALSE),"-")</f>
        <v>33</v>
      </c>
      <c r="N178" s="46" t="str">
        <f>IF($D178&gt;0,VLOOKUP($D178,Iscrizioni!$A$2:$M$2502,6,FALSE),"-")</f>
        <v>D060103</v>
      </c>
      <c r="O178" s="107" t="str">
        <f>IF($D178&gt;0,VLOOKUP($D178,Iscrizioni!$A$2:$M$2502,7,FALSE),"-")</f>
        <v>ASD ATHLETIC TEAM</v>
      </c>
      <c r="P178" s="46" t="str">
        <f>IF($D178&gt;0,VLOOKUP(LEFT($N178,1),Regione!$A$2:$C$21,2,FALSE),"-")</f>
        <v xml:space="preserve">LOMBARDIA </v>
      </c>
      <c r="Q178" s="112" t="e">
        <f ca="1">IF($D178&gt;0,NormalizzaTempo("D",CELL("tipo",$E178),$E178),"-")</f>
        <v>#NAME?</v>
      </c>
      <c r="R178" s="27">
        <f>IF($D178&gt;0,VLOOKUP($D178,Iscrizioni!$A$2:$M$2502,13,FALSE),"-")</f>
        <v>4000</v>
      </c>
      <c r="S178" s="112" t="e">
        <f t="shared" ca="1" si="14"/>
        <v>#NAME?</v>
      </c>
      <c r="T178" s="112" t="e">
        <f ca="1">IF($D178&gt;0,SUMIFS($S$3:$S178,$X$3:$X178,1,$J$3:$J178,$J178),"-")</f>
        <v>#NAME?</v>
      </c>
      <c r="U178" s="112" t="e">
        <f t="shared" ca="1" si="15"/>
        <v>#NAME?</v>
      </c>
      <c r="V178" s="112" t="e">
        <f t="shared" ca="1" si="17"/>
        <v>#NAME?</v>
      </c>
      <c r="W178" s="27">
        <f>IF(LEN($C178)=0,IF($D178&gt;0,COUNTIFS($A$3:$A178,$A178),"-"),"Escluso")</f>
        <v>14</v>
      </c>
      <c r="X178" s="2">
        <f>IF(LEN($C178)=0,IF($D178&gt;0,COUNTIFS($J$3:$J178,$J178,$C$3:$C178,""),"-"),"Escluso")</f>
        <v>1</v>
      </c>
      <c r="Y178" s="127" t="e">
        <f t="shared" ca="1" si="18"/>
        <v>#NAME?</v>
      </c>
      <c r="Z178" s="2">
        <f>IF($D178&gt;0,COUNTIFS($O$3:$O178,$O178,$L$3:$L178,$L178,$I$3:$I178,$I178),"-")</f>
        <v>1</v>
      </c>
      <c r="AA178" s="27">
        <f>IF($D178&gt;0,IF(OR($Z178 &gt;1,$L178&lt;&gt;"Adulti"),0,VLOOKUP($P178,Regione!$B$2:$C$22,2,FALSE)),"-")</f>
        <v>15</v>
      </c>
      <c r="AB178" s="27" t="e">
        <f ca="1">IF($D178&gt;0,IF(COUNTIFS($O$3:$O178,$O178,$L$3:$L178,$L178,$I$3:$I178,$I178) &gt;1,0,SUMIFS($Y$3:$Y$2503,$L$3:$L$2503,$L178,$O$3:$O$2503,$O178,$I$3:$I$2503,$I178)),"-")</f>
        <v>#NAME?</v>
      </c>
      <c r="AC178" s="27" t="e">
        <f t="shared" ca="1" si="16"/>
        <v>#NAME?</v>
      </c>
    </row>
    <row r="179" spans="1:29" s="57" customFormat="1" ht="15" customHeight="1">
      <c r="A179" s="13" t="s">
        <v>183</v>
      </c>
      <c r="B179" s="107" t="str">
        <f>IF(COUNTA($A179)&gt;0,VLOOKUP($A179,Corsa!$A$1:$F$43,2,FALSE),"-")</f>
        <v>Corsa B02</v>
      </c>
      <c r="C179" s="11"/>
      <c r="D179" s="13">
        <v>642</v>
      </c>
      <c r="E179" s="111"/>
      <c r="F179" s="46" t="str">
        <f>IF(COUNTA($A179)&gt;0,VLOOKUP($A179,Corsa!$A$1:$F$43,3,FALSE),"-")</f>
        <v>F- Juniores + F-20 + F-25 + F-30 + F-35 + F-40 + F-45 + F-50 + F-55 + F-60 + F-65 + F-70 + F-75</v>
      </c>
      <c r="G179" s="28" t="str">
        <f>IF($D179&gt;0,VLOOKUP($D179,Iscrizioni!$A$2:$M$2502,9,FALSE),"-")</f>
        <v>PAGU NATALIA</v>
      </c>
      <c r="H179" s="28">
        <f>IF($D179&gt;0,VLOOKUP($D179,Iscrizioni!$A$2:$M$2502,4,FALSE),"-")</f>
        <v>1981</v>
      </c>
      <c r="I179" s="27" t="str">
        <f>IF($D179&gt;0,VLOOKUP($D179,Iscrizioni!$A$2:$M$2502,5,FALSE),"-")</f>
        <v>F</v>
      </c>
      <c r="J179" s="27" t="str">
        <f>IF($D179&gt;0,VLOOKUP($D179,Iscrizioni!$A$2:$M$2502,10,FALSE),"-")</f>
        <v>F-35</v>
      </c>
      <c r="K179" s="27" t="str">
        <f t="shared" si="13"/>
        <v>ok</v>
      </c>
      <c r="L179" s="46" t="str">
        <f>IF($D179&gt;0,VLOOKUP($D179,Iscrizioni!$A$2:$M$2502,11,FALSE),"-")</f>
        <v>Adulti</v>
      </c>
      <c r="M179" s="27">
        <f>IF($D179&gt;0,VLOOKUP($D179,Iscrizioni!$A$2:$N$2502,12,FALSE),"-")</f>
        <v>25</v>
      </c>
      <c r="N179" s="46" t="str">
        <f>IF($D179&gt;0,VLOOKUP($D179,Iscrizioni!$A$2:$M$2502,6,FALSE),"-")</f>
        <v>H080300</v>
      </c>
      <c r="O179" s="107" t="str">
        <f>IF($D179&gt;0,VLOOKUP($D179,Iscrizioni!$A$2:$M$2502,7,FALSE),"-")</f>
        <v>JOGGING TEAM PATERLINI</v>
      </c>
      <c r="P179" s="46" t="str">
        <f>IF($D179&gt;0,VLOOKUP(LEFT($N179,1),Regione!$A$2:$C$21,2,FALSE),"-")</f>
        <v xml:space="preserve">EMILIA ROMAGNA </v>
      </c>
      <c r="Q179" s="112" t="e">
        <f ca="1">IF($D179&gt;0,NormalizzaTempo("D",CELL("tipo",$E179),$E179),"-")</f>
        <v>#NAME?</v>
      </c>
      <c r="R179" s="27">
        <f>IF($D179&gt;0,VLOOKUP($D179,Iscrizioni!$A$2:$M$2502,13,FALSE),"-")</f>
        <v>4000</v>
      </c>
      <c r="S179" s="112" t="e">
        <f t="shared" ca="1" si="14"/>
        <v>#NAME?</v>
      </c>
      <c r="T179" s="112" t="e">
        <f ca="1">IF($D179&gt;0,SUMIFS($S$3:$S179,$X$3:$X179,1,$J$3:$J179,$J179),"-")</f>
        <v>#NAME?</v>
      </c>
      <c r="U179" s="112" t="e">
        <f t="shared" ca="1" si="15"/>
        <v>#NAME?</v>
      </c>
      <c r="V179" s="112" t="e">
        <f t="shared" ca="1" si="17"/>
        <v>#NAME?</v>
      </c>
      <c r="W179" s="27">
        <f>IF(LEN($C179)=0,IF($D179&gt;0,COUNTIFS($A$3:$A179,$A179),"-"),"Escluso")</f>
        <v>15</v>
      </c>
      <c r="X179" s="2">
        <f>IF(LEN($C179)=0,IF($D179&gt;0,COUNTIFS($J$3:$J179,$J179,$C$3:$C179,""),"-"),"Escluso")</f>
        <v>5</v>
      </c>
      <c r="Y179" s="127" t="e">
        <f t="shared" ca="1" si="18"/>
        <v>#NAME?</v>
      </c>
      <c r="Z179" s="2">
        <f>IF($D179&gt;0,COUNTIFS($O$3:$O179,$O179,$L$3:$L179,$L179,$I$3:$I179,$I179),"-")</f>
        <v>1</v>
      </c>
      <c r="AA179" s="27">
        <f>IF($D179&gt;0,IF(OR($Z179 &gt;1,$L179&lt;&gt;"Adulti"),0,VLOOKUP($P179,Regione!$B$2:$C$22,2,FALSE)),"-")</f>
        <v>0</v>
      </c>
      <c r="AB179" s="27" t="e">
        <f ca="1">IF($D179&gt;0,IF(COUNTIFS($O$3:$O179,$O179,$L$3:$L179,$L179,$I$3:$I179,$I179) &gt;1,0,SUMIFS($Y$3:$Y$2503,$L$3:$L$2503,$L179,$O$3:$O$2503,$O179,$I$3:$I$2503,$I179)),"-")</f>
        <v>#NAME?</v>
      </c>
      <c r="AC179" s="27" t="e">
        <f t="shared" ca="1" si="16"/>
        <v>#NAME?</v>
      </c>
    </row>
    <row r="180" spans="1:29" s="57" customFormat="1" ht="15" customHeight="1">
      <c r="A180" s="13" t="s">
        <v>183</v>
      </c>
      <c r="B180" s="107" t="str">
        <f>IF(COUNTA($A180)&gt;0,VLOOKUP($A180,Corsa!$A$1:$F$43,2,FALSE),"-")</f>
        <v>Corsa B02</v>
      </c>
      <c r="C180" s="11"/>
      <c r="D180" s="13">
        <v>714</v>
      </c>
      <c r="E180" s="111"/>
      <c r="F180" s="46" t="str">
        <f>IF(COUNTA($A180)&gt;0,VLOOKUP($A180,Corsa!$A$1:$F$43,3,FALSE),"-")</f>
        <v>F- Juniores + F-20 + F-25 + F-30 + F-35 + F-40 + F-45 + F-50 + F-55 + F-60 + F-65 + F-70 + F-75</v>
      </c>
      <c r="G180" s="28" t="str">
        <f>IF($D180&gt;0,VLOOKUP($D180,Iscrizioni!$A$2:$M$2502,9,FALSE),"-")</f>
        <v>RICCHI LUCIA</v>
      </c>
      <c r="H180" s="28">
        <f>IF($D180&gt;0,VLOOKUP($D180,Iscrizioni!$A$2:$M$2502,4,FALSE),"-")</f>
        <v>1982</v>
      </c>
      <c r="I180" s="27" t="str">
        <f>IF($D180&gt;0,VLOOKUP($D180,Iscrizioni!$A$2:$M$2502,5,FALSE),"-")</f>
        <v>F</v>
      </c>
      <c r="J180" s="27" t="str">
        <f>IF($D180&gt;0,VLOOKUP($D180,Iscrizioni!$A$2:$M$2502,10,FALSE),"-")</f>
        <v>F-35</v>
      </c>
      <c r="K180" s="27" t="str">
        <f t="shared" si="13"/>
        <v>ok</v>
      </c>
      <c r="L180" s="46" t="str">
        <f>IF($D180&gt;0,VLOOKUP($D180,Iscrizioni!$A$2:$M$2502,11,FALSE),"-")</f>
        <v>Adulti</v>
      </c>
      <c r="M180" s="27">
        <f>IF($D180&gt;0,VLOOKUP($D180,Iscrizioni!$A$2:$N$2502,12,FALSE),"-")</f>
        <v>25</v>
      </c>
      <c r="N180" s="46" t="str">
        <f>IF($D180&gt;0,VLOOKUP($D180,Iscrizioni!$A$2:$M$2502,6,FALSE),"-")</f>
        <v>H041354</v>
      </c>
      <c r="O180" s="107" t="str">
        <f>IF($D180&gt;0,VLOOKUP($D180,Iscrizioni!$A$2:$M$2502,7,FALSE),"-")</f>
        <v>MODENA RUNNERS CLUB ASD</v>
      </c>
      <c r="P180" s="46" t="str">
        <f>IF($D180&gt;0,VLOOKUP(LEFT($N180,1),Regione!$A$2:$C$21,2,FALSE),"-")</f>
        <v xml:space="preserve">EMILIA ROMAGNA </v>
      </c>
      <c r="Q180" s="112" t="e">
        <f ca="1">IF($D180&gt;0,NormalizzaTempo("D",CELL("tipo",$E180),$E180),"-")</f>
        <v>#NAME?</v>
      </c>
      <c r="R180" s="27">
        <f>IF($D180&gt;0,VLOOKUP($D180,Iscrizioni!$A$2:$M$2502,13,FALSE),"-")</f>
        <v>4000</v>
      </c>
      <c r="S180" s="112" t="e">
        <f t="shared" ca="1" si="14"/>
        <v>#NAME?</v>
      </c>
      <c r="T180" s="112" t="e">
        <f ca="1">IF($D180&gt;0,SUMIFS($S$3:$S180,$X$3:$X180,1,$J$3:$J180,$J180),"-")</f>
        <v>#NAME?</v>
      </c>
      <c r="U180" s="112" t="e">
        <f t="shared" ca="1" si="15"/>
        <v>#NAME?</v>
      </c>
      <c r="V180" s="112" t="e">
        <f t="shared" ca="1" si="17"/>
        <v>#NAME?</v>
      </c>
      <c r="W180" s="27">
        <f>IF(LEN($C180)=0,IF($D180&gt;0,COUNTIFS($A$3:$A180,$A180),"-"),"Escluso")</f>
        <v>16</v>
      </c>
      <c r="X180" s="2">
        <f>IF(LEN($C180)=0,IF($D180&gt;0,COUNTIFS($J$3:$J180,$J180,$C$3:$C180,""),"-"),"Escluso")</f>
        <v>6</v>
      </c>
      <c r="Y180" s="127" t="e">
        <f t="shared" ca="1" si="18"/>
        <v>#NAME?</v>
      </c>
      <c r="Z180" s="2">
        <f>IF($D180&gt;0,COUNTIFS($O$3:$O180,$O180,$L$3:$L180,$L180,$I$3:$I180,$I180),"-")</f>
        <v>2</v>
      </c>
      <c r="AA180" s="27">
        <f>IF($D180&gt;0,IF(OR($Z180 &gt;1,$L180&lt;&gt;"Adulti"),0,VLOOKUP($P180,Regione!$B$2:$C$22,2,FALSE)),"-")</f>
        <v>0</v>
      </c>
      <c r="AB180" s="27">
        <f>IF($D180&gt;0,IF(COUNTIFS($O$3:$O180,$O180,$L$3:$L180,$L180,$I$3:$I180,$I180) &gt;1,0,SUMIFS($Y$3:$Y$2503,$L$3:$L$2503,$L180,$O$3:$O$2503,$O180,$I$3:$I$2503,$I180)),"-")</f>
        <v>0</v>
      </c>
      <c r="AC180" s="27">
        <f t="shared" si="16"/>
        <v>0</v>
      </c>
    </row>
    <row r="181" spans="1:29" s="57" customFormat="1" ht="15" customHeight="1">
      <c r="A181" s="13" t="s">
        <v>183</v>
      </c>
      <c r="B181" s="107" t="str">
        <f>IF(COUNTA($A181)&gt;0,VLOOKUP($A181,Corsa!$A$1:$F$43,2,FALSE),"-")</f>
        <v>Corsa B02</v>
      </c>
      <c r="C181" s="11"/>
      <c r="D181" s="13">
        <v>609</v>
      </c>
      <c r="E181" s="111"/>
      <c r="F181" s="46" t="str">
        <f>IF(COUNTA($A181)&gt;0,VLOOKUP($A181,Corsa!$A$1:$F$43,3,FALSE),"-")</f>
        <v>F- Juniores + F-20 + F-25 + F-30 + F-35 + F-40 + F-45 + F-50 + F-55 + F-60 + F-65 + F-70 + F-75</v>
      </c>
      <c r="G181" s="28" t="str">
        <f>IF($D181&gt;0,VLOOKUP($D181,Iscrizioni!$A$2:$M$2502,9,FALSE),"-")</f>
        <v>CIOCCA MARIA</v>
      </c>
      <c r="H181" s="28">
        <f>IF($D181&gt;0,VLOOKUP($D181,Iscrizioni!$A$2:$M$2502,4,FALSE),"-")</f>
        <v>1981</v>
      </c>
      <c r="I181" s="27" t="str">
        <f>IF($D181&gt;0,VLOOKUP($D181,Iscrizioni!$A$2:$M$2502,5,FALSE),"-")</f>
        <v>F</v>
      </c>
      <c r="J181" s="27" t="str">
        <f>IF($D181&gt;0,VLOOKUP($D181,Iscrizioni!$A$2:$M$2502,10,FALSE),"-")</f>
        <v>F-35</v>
      </c>
      <c r="K181" s="27" t="str">
        <f t="shared" si="13"/>
        <v>ok</v>
      </c>
      <c r="L181" s="46" t="str">
        <f>IF($D181&gt;0,VLOOKUP($D181,Iscrizioni!$A$2:$M$2502,11,FALSE),"-")</f>
        <v>Adulti</v>
      </c>
      <c r="M181" s="27">
        <f>IF($D181&gt;0,VLOOKUP($D181,Iscrizioni!$A$2:$N$2502,12,FALSE),"-")</f>
        <v>25</v>
      </c>
      <c r="N181" s="46" t="str">
        <f>IF($D181&gt;0,VLOOKUP($D181,Iscrizioni!$A$2:$M$2502,6,FALSE),"-")</f>
        <v>H070205</v>
      </c>
      <c r="O181" s="107" t="str">
        <f>IF($D181&gt;0,VLOOKUP($D181,Iscrizioni!$A$2:$M$2502,7,FALSE),"-")</f>
        <v>G.S. LAMONE RUSSI ASD</v>
      </c>
      <c r="P181" s="46" t="str">
        <f>IF($D181&gt;0,VLOOKUP(LEFT($N181,1),Regione!$A$2:$C$21,2,FALSE),"-")</f>
        <v xml:space="preserve">EMILIA ROMAGNA </v>
      </c>
      <c r="Q181" s="112" t="e">
        <f ca="1">IF($D181&gt;0,NormalizzaTempo("D",CELL("tipo",$E181),$E181),"-")</f>
        <v>#NAME?</v>
      </c>
      <c r="R181" s="27">
        <f>IF($D181&gt;0,VLOOKUP($D181,Iscrizioni!$A$2:$M$2502,13,FALSE),"-")</f>
        <v>4000</v>
      </c>
      <c r="S181" s="112" t="e">
        <f t="shared" ca="1" si="14"/>
        <v>#NAME?</v>
      </c>
      <c r="T181" s="112" t="e">
        <f ca="1">IF($D181&gt;0,SUMIFS($S$3:$S181,$X$3:$X181,1,$J$3:$J181,$J181),"-")</f>
        <v>#NAME?</v>
      </c>
      <c r="U181" s="112" t="e">
        <f t="shared" ca="1" si="15"/>
        <v>#NAME?</v>
      </c>
      <c r="V181" s="112" t="e">
        <f t="shared" ca="1" si="17"/>
        <v>#NAME?</v>
      </c>
      <c r="W181" s="27">
        <f>IF(LEN($C181)=0,IF($D181&gt;0,COUNTIFS($A$3:$A181,$A181),"-"),"Escluso")</f>
        <v>17</v>
      </c>
      <c r="X181" s="2">
        <f>IF(LEN($C181)=0,IF($D181&gt;0,COUNTIFS($J$3:$J181,$J181,$C$3:$C181,""),"-"),"Escluso")</f>
        <v>7</v>
      </c>
      <c r="Y181" s="127" t="e">
        <f t="shared" ca="1" si="18"/>
        <v>#NAME?</v>
      </c>
      <c r="Z181" s="2">
        <f>IF($D181&gt;0,COUNTIFS($O$3:$O181,$O181,$L$3:$L181,$L181,$I$3:$I181,$I181),"-")</f>
        <v>2</v>
      </c>
      <c r="AA181" s="27">
        <f>IF($D181&gt;0,IF(OR($Z181 &gt;1,$L181&lt;&gt;"Adulti"),0,VLOOKUP($P181,Regione!$B$2:$C$22,2,FALSE)),"-")</f>
        <v>0</v>
      </c>
      <c r="AB181" s="27">
        <f>IF($D181&gt;0,IF(COUNTIFS($O$3:$O181,$O181,$L$3:$L181,$L181,$I$3:$I181,$I181) &gt;1,0,SUMIFS($Y$3:$Y$2503,$L$3:$L$2503,$L181,$O$3:$O$2503,$O181,$I$3:$I$2503,$I181)),"-")</f>
        <v>0</v>
      </c>
      <c r="AC181" s="27">
        <f t="shared" si="16"/>
        <v>0</v>
      </c>
    </row>
    <row r="182" spans="1:29" s="57" customFormat="1" ht="15" customHeight="1">
      <c r="A182" s="13" t="s">
        <v>183</v>
      </c>
      <c r="B182" s="107" t="str">
        <f>IF(COUNTA($A182)&gt;0,VLOOKUP($A182,Corsa!$A$1:$F$43,2,FALSE),"-")</f>
        <v>Corsa B02</v>
      </c>
      <c r="C182" s="11"/>
      <c r="D182" s="13">
        <v>936</v>
      </c>
      <c r="E182" s="111"/>
      <c r="F182" s="46" t="str">
        <f>IF(COUNTA($A182)&gt;0,VLOOKUP($A182,Corsa!$A$1:$F$43,3,FALSE),"-")</f>
        <v>F- Juniores + F-20 + F-25 + F-30 + F-35 + F-40 + F-45 + F-50 + F-55 + F-60 + F-65 + F-70 + F-75</v>
      </c>
      <c r="G182" s="28" t="str">
        <f>IF($D182&gt;0,VLOOKUP($D182,Iscrizioni!$A$2:$M$2502,9,FALSE),"-")</f>
        <v>VIDILI ISABELLA</v>
      </c>
      <c r="H182" s="28">
        <f>IF($D182&gt;0,VLOOKUP($D182,Iscrizioni!$A$2:$M$2502,4,FALSE),"-")</f>
        <v>1977</v>
      </c>
      <c r="I182" s="27" t="str">
        <f>IF($D182&gt;0,VLOOKUP($D182,Iscrizioni!$A$2:$M$2502,5,FALSE),"-")</f>
        <v>F</v>
      </c>
      <c r="J182" s="27" t="str">
        <f>IF($D182&gt;0,VLOOKUP($D182,Iscrizioni!$A$2:$M$2502,10,FALSE),"-")</f>
        <v>F-40</v>
      </c>
      <c r="K182" s="27" t="str">
        <f t="shared" si="13"/>
        <v>ok</v>
      </c>
      <c r="L182" s="46" t="str">
        <f>IF($D182&gt;0,VLOOKUP($D182,Iscrizioni!$A$2:$M$2502,11,FALSE),"-")</f>
        <v>Adulti</v>
      </c>
      <c r="M182" s="27">
        <f>IF($D182&gt;0,VLOOKUP($D182,Iscrizioni!$A$2:$N$2502,12,FALSE),"-")</f>
        <v>27</v>
      </c>
      <c r="N182" s="46" t="str">
        <f>IF($D182&gt;0,VLOOKUP($D182,Iscrizioni!$A$2:$M$2502,6,FALSE),"-")</f>
        <v>A160308</v>
      </c>
      <c r="O182" s="107" t="str">
        <f>IF($D182&gt;0,VLOOKUP($D182,Iscrizioni!$A$2:$M$2502,7,FALSE),"-")</f>
        <v>S.D. BAUDENASCA</v>
      </c>
      <c r="P182" s="46" t="str">
        <f>IF($D182&gt;0,VLOOKUP(LEFT($N182,1),Regione!$A$2:$C$21,2,FALSE),"-")</f>
        <v xml:space="preserve">PIEMONTE </v>
      </c>
      <c r="Q182" s="112" t="e">
        <f ca="1">IF($D182&gt;0,NormalizzaTempo("D",CELL("tipo",$E182),$E182),"-")</f>
        <v>#NAME?</v>
      </c>
      <c r="R182" s="27">
        <f>IF($D182&gt;0,VLOOKUP($D182,Iscrizioni!$A$2:$M$2502,13,FALSE),"-")</f>
        <v>4000</v>
      </c>
      <c r="S182" s="112" t="e">
        <f t="shared" ca="1" si="14"/>
        <v>#NAME?</v>
      </c>
      <c r="T182" s="112" t="e">
        <f ca="1">IF($D182&gt;0,SUMIFS($S$3:$S182,$X$3:$X182,1,$J$3:$J182,$J182),"-")</f>
        <v>#NAME?</v>
      </c>
      <c r="U182" s="112" t="e">
        <f t="shared" ca="1" si="15"/>
        <v>#NAME?</v>
      </c>
      <c r="V182" s="112" t="e">
        <f t="shared" ca="1" si="17"/>
        <v>#NAME?</v>
      </c>
      <c r="W182" s="27">
        <f>IF(LEN($C182)=0,IF($D182&gt;0,COUNTIFS($A$3:$A182,$A182),"-"),"Escluso")</f>
        <v>18</v>
      </c>
      <c r="X182" s="2">
        <f>IF(LEN($C182)=0,IF($D182&gt;0,COUNTIFS($J$3:$J182,$J182,$C$3:$C182,""),"-"),"Escluso")</f>
        <v>3</v>
      </c>
      <c r="Y182" s="127" t="e">
        <f t="shared" ca="1" si="18"/>
        <v>#NAME?</v>
      </c>
      <c r="Z182" s="2">
        <f>IF($D182&gt;0,COUNTIFS($O$3:$O182,$O182,$L$3:$L182,$L182,$I$3:$I182,$I182),"-")</f>
        <v>1</v>
      </c>
      <c r="AA182" s="27">
        <f>IF($D182&gt;0,IF(OR($Z182 &gt;1,$L182&lt;&gt;"Adulti"),0,VLOOKUP($P182,Regione!$B$2:$C$22,2,FALSE)),"-")</f>
        <v>15</v>
      </c>
      <c r="AB182" s="27" t="e">
        <f ca="1">IF($D182&gt;0,IF(COUNTIFS($O$3:$O182,$O182,$L$3:$L182,$L182,$I$3:$I182,$I182) &gt;1,0,SUMIFS($Y$3:$Y$2503,$L$3:$L$2503,$L182,$O$3:$O$2503,$O182,$I$3:$I$2503,$I182)),"-")</f>
        <v>#NAME?</v>
      </c>
      <c r="AC182" s="27" t="e">
        <f t="shared" ca="1" si="16"/>
        <v>#NAME?</v>
      </c>
    </row>
    <row r="183" spans="1:29" s="57" customFormat="1" ht="15" customHeight="1">
      <c r="A183" s="13" t="s">
        <v>183</v>
      </c>
      <c r="B183" s="107" t="str">
        <f>IF(COUNTA($A183)&gt;0,VLOOKUP($A183,Corsa!$A$1:$F$43,2,FALSE),"-")</f>
        <v>Corsa B02</v>
      </c>
      <c r="C183" s="11"/>
      <c r="D183" s="13">
        <v>3</v>
      </c>
      <c r="E183" s="111"/>
      <c r="F183" s="46" t="str">
        <f>IF(COUNTA($A183)&gt;0,VLOOKUP($A183,Corsa!$A$1:$F$43,3,FALSE),"-")</f>
        <v>F- Juniores + F-20 + F-25 + F-30 + F-35 + F-40 + F-45 + F-50 + F-55 + F-60 + F-65 + F-70 + F-75</v>
      </c>
      <c r="G183" s="28" t="str">
        <f>IF($D183&gt;0,VLOOKUP($D183,Iscrizioni!$A$2:$M$2502,9,FALSE),"-")</f>
        <v>CIGARINI ILARIA</v>
      </c>
      <c r="H183" s="28">
        <f>IF($D183&gt;0,VLOOKUP($D183,Iscrizioni!$A$2:$M$2502,4,FALSE),"-")</f>
        <v>1974</v>
      </c>
      <c r="I183" s="27" t="str">
        <f>IF($D183&gt;0,VLOOKUP($D183,Iscrizioni!$A$2:$M$2502,5,FALSE),"-")</f>
        <v>F</v>
      </c>
      <c r="J183" s="27" t="str">
        <f>IF($D183&gt;0,VLOOKUP($D183,Iscrizioni!$A$2:$M$2502,10,FALSE),"-")</f>
        <v>F-40</v>
      </c>
      <c r="K183" s="27" t="str">
        <f t="shared" si="13"/>
        <v>ok</v>
      </c>
      <c r="L183" s="46" t="str">
        <f>IF($D183&gt;0,VLOOKUP($D183,Iscrizioni!$A$2:$M$2502,11,FALSE),"-")</f>
        <v>Adulti</v>
      </c>
      <c r="M183" s="27">
        <f>IF($D183&gt;0,VLOOKUP($D183,Iscrizioni!$A$2:$N$2502,12,FALSE),"-")</f>
        <v>27</v>
      </c>
      <c r="N183" s="46" t="str">
        <f>IF($D183&gt;0,VLOOKUP($D183,Iscrizioni!$A$2:$M$2502,6,FALSE),"-")</f>
        <v>H041213</v>
      </c>
      <c r="O183" s="107" t="str">
        <f>IF($D183&gt;0,VLOOKUP($D183,Iscrizioni!$A$2:$M$2502,7,FALSE),"-")</f>
        <v>3'30 /KM ROAD &amp; TRAIL RUNNING TEAM A.S.D</v>
      </c>
      <c r="P183" s="46" t="str">
        <f>IF($D183&gt;0,VLOOKUP(LEFT($N183,1),Regione!$A$2:$C$21,2,FALSE),"-")</f>
        <v xml:space="preserve">EMILIA ROMAGNA </v>
      </c>
      <c r="Q183" s="112" t="e">
        <f ca="1">IF($D183&gt;0,NormalizzaTempo("D",CELL("tipo",$E183),$E183),"-")</f>
        <v>#NAME?</v>
      </c>
      <c r="R183" s="27">
        <f>IF($D183&gt;0,VLOOKUP($D183,Iscrizioni!$A$2:$M$2502,13,FALSE),"-")</f>
        <v>4000</v>
      </c>
      <c r="S183" s="112" t="e">
        <f t="shared" ca="1" si="14"/>
        <v>#NAME?</v>
      </c>
      <c r="T183" s="112" t="e">
        <f ca="1">IF($D183&gt;0,SUMIFS($S$3:$S183,$X$3:$X183,1,$J$3:$J183,$J183),"-")</f>
        <v>#NAME?</v>
      </c>
      <c r="U183" s="112" t="e">
        <f t="shared" ca="1" si="15"/>
        <v>#NAME?</v>
      </c>
      <c r="V183" s="112" t="e">
        <f t="shared" ca="1" si="17"/>
        <v>#NAME?</v>
      </c>
      <c r="W183" s="27">
        <f>IF(LEN($C183)=0,IF($D183&gt;0,COUNTIFS($A$3:$A183,$A183),"-"),"Escluso")</f>
        <v>19</v>
      </c>
      <c r="X183" s="2">
        <f>IF(LEN($C183)=0,IF($D183&gt;0,COUNTIFS($J$3:$J183,$J183,$C$3:$C183,""),"-"),"Escluso")</f>
        <v>4</v>
      </c>
      <c r="Y183" s="127" t="e">
        <f t="shared" ca="1" si="18"/>
        <v>#NAME?</v>
      </c>
      <c r="Z183" s="2">
        <f>IF($D183&gt;0,COUNTIFS($O$3:$O183,$O183,$L$3:$L183,$L183,$I$3:$I183,$I183),"-")</f>
        <v>1</v>
      </c>
      <c r="AA183" s="27">
        <f>IF($D183&gt;0,IF(OR($Z183 &gt;1,$L183&lt;&gt;"Adulti"),0,VLOOKUP($P183,Regione!$B$2:$C$22,2,FALSE)),"-")</f>
        <v>0</v>
      </c>
      <c r="AB183" s="27" t="e">
        <f ca="1">IF($D183&gt;0,IF(COUNTIFS($O$3:$O183,$O183,$L$3:$L183,$L183,$I$3:$I183,$I183) &gt;1,0,SUMIFS($Y$3:$Y$2503,$L$3:$L$2503,$L183,$O$3:$O$2503,$O183,$I$3:$I$2503,$I183)),"-")</f>
        <v>#NAME?</v>
      </c>
      <c r="AC183" s="27" t="e">
        <f t="shared" ca="1" si="16"/>
        <v>#NAME?</v>
      </c>
    </row>
    <row r="184" spans="1:29" s="57" customFormat="1" ht="15" customHeight="1">
      <c r="A184" s="13" t="s">
        <v>183</v>
      </c>
      <c r="B184" s="107" t="str">
        <f>IF(COUNTA($A184)&gt;0,VLOOKUP($A184,Corsa!$A$1:$F$43,2,FALSE),"-")</f>
        <v>Corsa B02</v>
      </c>
      <c r="C184" s="11"/>
      <c r="D184" s="13">
        <v>62</v>
      </c>
      <c r="E184" s="111"/>
      <c r="F184" s="46" t="str">
        <f>IF(COUNTA($A184)&gt;0,VLOOKUP($A184,Corsa!$A$1:$F$43,3,FALSE),"-")</f>
        <v>F- Juniores + F-20 + F-25 + F-30 + F-35 + F-40 + F-45 + F-50 + F-55 + F-60 + F-65 + F-70 + F-75</v>
      </c>
      <c r="G184" s="28" t="str">
        <f>IF($D184&gt;0,VLOOKUP($D184,Iscrizioni!$A$2:$M$2502,9,FALSE),"-")</f>
        <v>DALLAI ROSSELLA</v>
      </c>
      <c r="H184" s="28">
        <f>IF($D184&gt;0,VLOOKUP($D184,Iscrizioni!$A$2:$M$2502,4,FALSE),"-")</f>
        <v>1970</v>
      </c>
      <c r="I184" s="27" t="str">
        <f>IF($D184&gt;0,VLOOKUP($D184,Iscrizioni!$A$2:$M$2502,5,FALSE),"-")</f>
        <v>F</v>
      </c>
      <c r="J184" s="27" t="str">
        <f>IF($D184&gt;0,VLOOKUP($D184,Iscrizioni!$A$2:$M$2502,10,FALSE),"-")</f>
        <v>F-45</v>
      </c>
      <c r="K184" s="27" t="str">
        <f t="shared" si="13"/>
        <v>ok</v>
      </c>
      <c r="L184" s="46" t="str">
        <f>IF($D184&gt;0,VLOOKUP($D184,Iscrizioni!$A$2:$M$2502,11,FALSE),"-")</f>
        <v>Adulti</v>
      </c>
      <c r="M184" s="27">
        <f>IF($D184&gt;0,VLOOKUP($D184,Iscrizioni!$A$2:$N$2502,12,FALSE),"-")</f>
        <v>29</v>
      </c>
      <c r="N184" s="46" t="str">
        <f>IF($D184&gt;0,VLOOKUP($D184,Iscrizioni!$A$2:$M$2502,6,FALSE),"-")</f>
        <v>L021869</v>
      </c>
      <c r="O184" s="107" t="str">
        <f>IF($D184&gt;0,VLOOKUP($D184,Iscrizioni!$A$2:$M$2502,7,FALSE),"-")</f>
        <v>A.S.D. ATLETICA CALENZANO</v>
      </c>
      <c r="P184" s="46" t="str">
        <f>IF($D184&gt;0,VLOOKUP(LEFT($N184,1),Regione!$A$2:$C$21,2,FALSE),"-")</f>
        <v xml:space="preserve">TOSCANA </v>
      </c>
      <c r="Q184" s="112" t="e">
        <f ca="1">IF($D184&gt;0,NormalizzaTempo("D",CELL("tipo",$E184),$E184),"-")</f>
        <v>#NAME?</v>
      </c>
      <c r="R184" s="27">
        <f>IF($D184&gt;0,VLOOKUP($D184,Iscrizioni!$A$2:$M$2502,13,FALSE),"-")</f>
        <v>4000</v>
      </c>
      <c r="S184" s="112" t="e">
        <f t="shared" ca="1" si="14"/>
        <v>#NAME?</v>
      </c>
      <c r="T184" s="112" t="e">
        <f ca="1">IF($D184&gt;0,SUMIFS($S$3:$S184,$X$3:$X184,1,$J$3:$J184,$J184),"-")</f>
        <v>#NAME?</v>
      </c>
      <c r="U184" s="112" t="e">
        <f t="shared" ca="1" si="15"/>
        <v>#NAME?</v>
      </c>
      <c r="V184" s="112" t="e">
        <f t="shared" ca="1" si="17"/>
        <v>#NAME?</v>
      </c>
      <c r="W184" s="27">
        <f>IF(LEN($C184)=0,IF($D184&gt;0,COUNTIFS($A$3:$A184,$A184),"-"),"Escluso")</f>
        <v>20</v>
      </c>
      <c r="X184" s="2">
        <f>IF(LEN($C184)=0,IF($D184&gt;0,COUNTIFS($J$3:$J184,$J184,$C$3:$C184,""),"-"),"Escluso")</f>
        <v>3</v>
      </c>
      <c r="Y184" s="127" t="e">
        <f t="shared" ca="1" si="18"/>
        <v>#NAME?</v>
      </c>
      <c r="Z184" s="2">
        <f>IF($D184&gt;0,COUNTIFS($O$3:$O184,$O184,$L$3:$L184,$L184,$I$3:$I184,$I184),"-")</f>
        <v>1</v>
      </c>
      <c r="AA184" s="27">
        <f>IF($D184&gt;0,IF(OR($Z184 &gt;1,$L184&lt;&gt;"Adulti"),0,VLOOKUP($P184,Regione!$B$2:$C$22,2,FALSE)),"-")</f>
        <v>15</v>
      </c>
      <c r="AB184" s="27" t="e">
        <f ca="1">IF($D184&gt;0,IF(COUNTIFS($O$3:$O184,$O184,$L$3:$L184,$L184,$I$3:$I184,$I184) &gt;1,0,SUMIFS($Y$3:$Y$2503,$L$3:$L$2503,$L184,$O$3:$O$2503,$O184,$I$3:$I$2503,$I184)),"-")</f>
        <v>#NAME?</v>
      </c>
      <c r="AC184" s="27" t="e">
        <f t="shared" ca="1" si="16"/>
        <v>#NAME?</v>
      </c>
    </row>
    <row r="185" spans="1:29" s="57" customFormat="1" ht="15" customHeight="1">
      <c r="A185" s="13" t="s">
        <v>183</v>
      </c>
      <c r="B185" s="107" t="str">
        <f>IF(COUNTA($A185)&gt;0,VLOOKUP($A185,Corsa!$A$1:$F$43,2,FALSE),"-")</f>
        <v>Corsa B02</v>
      </c>
      <c r="C185" s="11"/>
      <c r="D185" s="13">
        <v>939</v>
      </c>
      <c r="E185" s="111"/>
      <c r="F185" s="46" t="str">
        <f>IF(COUNTA($A185)&gt;0,VLOOKUP($A185,Corsa!$A$1:$F$43,3,FALSE),"-")</f>
        <v>F- Juniores + F-20 + F-25 + F-30 + F-35 + F-40 + F-45 + F-50 + F-55 + F-60 + F-65 + F-70 + F-75</v>
      </c>
      <c r="G185" s="28" t="str">
        <f>IF($D185&gt;0,VLOOKUP($D185,Iscrizioni!$A$2:$M$2502,9,FALSE),"-")</f>
        <v>GUALANDRI VALERIA</v>
      </c>
      <c r="H185" s="28">
        <f>IF($D185&gt;0,VLOOKUP($D185,Iscrizioni!$A$2:$M$2502,4,FALSE),"-")</f>
        <v>1979</v>
      </c>
      <c r="I185" s="27" t="str">
        <f>IF($D185&gt;0,VLOOKUP($D185,Iscrizioni!$A$2:$M$2502,5,FALSE),"-")</f>
        <v>F</v>
      </c>
      <c r="J185" s="27" t="str">
        <f>IF($D185&gt;0,VLOOKUP($D185,Iscrizioni!$A$2:$M$2502,10,FALSE),"-")</f>
        <v>F-35</v>
      </c>
      <c r="K185" s="27" t="str">
        <f t="shared" si="13"/>
        <v>ok</v>
      </c>
      <c r="L185" s="46" t="str">
        <f>IF($D185&gt;0,VLOOKUP($D185,Iscrizioni!$A$2:$M$2502,11,FALSE),"-")</f>
        <v>Adulti</v>
      </c>
      <c r="M185" s="27">
        <f>IF($D185&gt;0,VLOOKUP($D185,Iscrizioni!$A$2:$N$2502,12,FALSE),"-")</f>
        <v>25</v>
      </c>
      <c r="N185" s="46" t="str">
        <f>IF($D185&gt;0,VLOOKUP($D185,Iscrizioni!$A$2:$M$2502,6,FALSE),"-")</f>
        <v>H080590</v>
      </c>
      <c r="O185" s="107" t="str">
        <f>IF($D185&gt;0,VLOOKUP($D185,Iscrizioni!$A$2:$M$2502,7,FALSE),"-")</f>
        <v>SAN DONNINO DI LIGURIA</v>
      </c>
      <c r="P185" s="46" t="str">
        <f>IF($D185&gt;0,VLOOKUP(LEFT($N185,1),Regione!$A$2:$C$21,2,FALSE),"-")</f>
        <v xml:space="preserve">EMILIA ROMAGNA </v>
      </c>
      <c r="Q185" s="112" t="e">
        <f ca="1">IF($D185&gt;0,NormalizzaTempo("D",CELL("tipo",$E185),$E185),"-")</f>
        <v>#NAME?</v>
      </c>
      <c r="R185" s="27">
        <f>IF($D185&gt;0,VLOOKUP($D185,Iscrizioni!$A$2:$M$2502,13,FALSE),"-")</f>
        <v>4000</v>
      </c>
      <c r="S185" s="112" t="e">
        <f t="shared" ca="1" si="14"/>
        <v>#NAME?</v>
      </c>
      <c r="T185" s="112" t="e">
        <f ca="1">IF($D185&gt;0,SUMIFS($S$3:$S185,$X$3:$X185,1,$J$3:$J185,$J185),"-")</f>
        <v>#NAME?</v>
      </c>
      <c r="U185" s="112" t="e">
        <f t="shared" ca="1" si="15"/>
        <v>#NAME?</v>
      </c>
      <c r="V185" s="112" t="e">
        <f t="shared" ca="1" si="17"/>
        <v>#NAME?</v>
      </c>
      <c r="W185" s="27">
        <f>IF(LEN($C185)=0,IF($D185&gt;0,COUNTIFS($A$3:$A185,$A185),"-"),"Escluso")</f>
        <v>21</v>
      </c>
      <c r="X185" s="2">
        <f>IF(LEN($C185)=0,IF($D185&gt;0,COUNTIFS($J$3:$J185,$J185,$C$3:$C185,""),"-"),"Escluso")</f>
        <v>8</v>
      </c>
      <c r="Y185" s="127" t="e">
        <f t="shared" ca="1" si="18"/>
        <v>#NAME?</v>
      </c>
      <c r="Z185" s="2">
        <f>IF($D185&gt;0,COUNTIFS($O$3:$O185,$O185,$L$3:$L185,$L185,$I$3:$I185,$I185),"-")</f>
        <v>1</v>
      </c>
      <c r="AA185" s="27">
        <f>IF($D185&gt;0,IF(OR($Z185 &gt;1,$L185&lt;&gt;"Adulti"),0,VLOOKUP($P185,Regione!$B$2:$C$22,2,FALSE)),"-")</f>
        <v>0</v>
      </c>
      <c r="AB185" s="27" t="e">
        <f ca="1">IF($D185&gt;0,IF(COUNTIFS($O$3:$O185,$O185,$L$3:$L185,$L185,$I$3:$I185,$I185) &gt;1,0,SUMIFS($Y$3:$Y$2503,$L$3:$L$2503,$L185,$O$3:$O$2503,$O185,$I$3:$I$2503,$I185)),"-")</f>
        <v>#NAME?</v>
      </c>
      <c r="AC185" s="27" t="e">
        <f t="shared" ca="1" si="16"/>
        <v>#NAME?</v>
      </c>
    </row>
    <row r="186" spans="1:29" s="57" customFormat="1" ht="15" customHeight="1">
      <c r="A186" s="13" t="s">
        <v>183</v>
      </c>
      <c r="B186" s="107" t="str">
        <f>IF(COUNTA($A186)&gt;0,VLOOKUP($A186,Corsa!$A$1:$F$43,2,FALSE),"-")</f>
        <v>Corsa B02</v>
      </c>
      <c r="C186" s="11"/>
      <c r="D186" s="13">
        <v>500</v>
      </c>
      <c r="E186" s="111"/>
      <c r="F186" s="46" t="str">
        <f>IF(COUNTA($A186)&gt;0,VLOOKUP($A186,Corsa!$A$1:$F$43,3,FALSE),"-")</f>
        <v>F- Juniores + F-20 + F-25 + F-30 + F-35 + F-40 + F-45 + F-50 + F-55 + F-60 + F-65 + F-70 + F-75</v>
      </c>
      <c r="G186" s="28" t="str">
        <f>IF($D186&gt;0,VLOOKUP($D186,Iscrizioni!$A$2:$M$2502,9,FALSE),"-")</f>
        <v>RINOLDI LINDA</v>
      </c>
      <c r="H186" s="28">
        <f>IF($D186&gt;0,VLOOKUP($D186,Iscrizioni!$A$2:$M$2502,4,FALSE),"-")</f>
        <v>1983</v>
      </c>
      <c r="I186" s="27" t="str">
        <f>IF($D186&gt;0,VLOOKUP($D186,Iscrizioni!$A$2:$M$2502,5,FALSE),"-")</f>
        <v>F</v>
      </c>
      <c r="J186" s="27" t="str">
        <f>IF($D186&gt;0,VLOOKUP($D186,Iscrizioni!$A$2:$M$2502,10,FALSE),"-")</f>
        <v>F-30</v>
      </c>
      <c r="K186" s="27" t="str">
        <f t="shared" si="13"/>
        <v>ok</v>
      </c>
      <c r="L186" s="46" t="str">
        <f>IF($D186&gt;0,VLOOKUP($D186,Iscrizioni!$A$2:$M$2502,11,FALSE),"-")</f>
        <v>Adulti</v>
      </c>
      <c r="M186" s="27">
        <f>IF($D186&gt;0,VLOOKUP($D186,Iscrizioni!$A$2:$N$2502,12,FALSE),"-")</f>
        <v>23</v>
      </c>
      <c r="N186" s="46" t="str">
        <f>IF($D186&gt;0,VLOOKUP($D186,Iscrizioni!$A$2:$M$2502,6,FALSE),"-")</f>
        <v>H080979</v>
      </c>
      <c r="O186" s="107" t="str">
        <f>IF($D186&gt;0,VLOOKUP($D186,Iscrizioni!$A$2:$M$2502,7,FALSE),"-")</f>
        <v>ATLETICA IMPRESA PO A.S.D.</v>
      </c>
      <c r="P186" s="46" t="str">
        <f>IF($D186&gt;0,VLOOKUP(LEFT($N186,1),Regione!$A$2:$C$21,2,FALSE),"-")</f>
        <v xml:space="preserve">EMILIA ROMAGNA </v>
      </c>
      <c r="Q186" s="112" t="e">
        <f ca="1">IF($D186&gt;0,NormalizzaTempo("D",CELL("tipo",$E186),$E186),"-")</f>
        <v>#NAME?</v>
      </c>
      <c r="R186" s="27">
        <f>IF($D186&gt;0,VLOOKUP($D186,Iscrizioni!$A$2:$M$2502,13,FALSE),"-")</f>
        <v>4000</v>
      </c>
      <c r="S186" s="112" t="e">
        <f t="shared" ca="1" si="14"/>
        <v>#NAME?</v>
      </c>
      <c r="T186" s="112" t="e">
        <f ca="1">IF($D186&gt;0,SUMIFS($S$3:$S186,$X$3:$X186,1,$J$3:$J186,$J186),"-")</f>
        <v>#NAME?</v>
      </c>
      <c r="U186" s="112" t="e">
        <f t="shared" ca="1" si="15"/>
        <v>#NAME?</v>
      </c>
      <c r="V186" s="112" t="e">
        <f t="shared" ca="1" si="17"/>
        <v>#NAME?</v>
      </c>
      <c r="W186" s="27">
        <f>IF(LEN($C186)=0,IF($D186&gt;0,COUNTIFS($A$3:$A186,$A186),"-"),"Escluso")</f>
        <v>22</v>
      </c>
      <c r="X186" s="2">
        <f>IF(LEN($C186)=0,IF($D186&gt;0,COUNTIFS($J$3:$J186,$J186,$C$3:$C186,""),"-"),"Escluso")</f>
        <v>2</v>
      </c>
      <c r="Y186" s="127" t="e">
        <f t="shared" ca="1" si="18"/>
        <v>#NAME?</v>
      </c>
      <c r="Z186" s="2">
        <f>IF($D186&gt;0,COUNTIFS($O$3:$O186,$O186,$L$3:$L186,$L186,$I$3:$I186,$I186),"-")</f>
        <v>2</v>
      </c>
      <c r="AA186" s="27">
        <f>IF($D186&gt;0,IF(OR($Z186 &gt;1,$L186&lt;&gt;"Adulti"),0,VLOOKUP($P186,Regione!$B$2:$C$22,2,FALSE)),"-")</f>
        <v>0</v>
      </c>
      <c r="AB186" s="27">
        <f>IF($D186&gt;0,IF(COUNTIFS($O$3:$O186,$O186,$L$3:$L186,$L186,$I$3:$I186,$I186) &gt;1,0,SUMIFS($Y$3:$Y$2503,$L$3:$L$2503,$L186,$O$3:$O$2503,$O186,$I$3:$I$2503,$I186)),"-")</f>
        <v>0</v>
      </c>
      <c r="AC186" s="27">
        <f t="shared" si="16"/>
        <v>0</v>
      </c>
    </row>
    <row r="187" spans="1:29" s="57" customFormat="1" ht="15" customHeight="1">
      <c r="A187" s="13" t="s">
        <v>183</v>
      </c>
      <c r="B187" s="107" t="str">
        <f>IF(COUNTA($A187)&gt;0,VLOOKUP($A187,Corsa!$A$1:$F$43,2,FALSE),"-")</f>
        <v>Corsa B02</v>
      </c>
      <c r="C187" s="11"/>
      <c r="D187" s="13">
        <v>527</v>
      </c>
      <c r="E187" s="111"/>
      <c r="F187" s="46" t="str">
        <f>IF(COUNTA($A187)&gt;0,VLOOKUP($A187,Corsa!$A$1:$F$43,3,FALSE),"-")</f>
        <v>F- Juniores + F-20 + F-25 + F-30 + F-35 + F-40 + F-45 + F-50 + F-55 + F-60 + F-65 + F-70 + F-75</v>
      </c>
      <c r="G187" s="28" t="str">
        <f>IF($D187&gt;0,VLOOKUP($D187,Iscrizioni!$A$2:$M$2502,9,FALSE),"-")</f>
        <v>SEMERARO TIZIANA</v>
      </c>
      <c r="H187" s="28">
        <f>IF($D187&gt;0,VLOOKUP($D187,Iscrizioni!$A$2:$M$2502,4,FALSE),"-")</f>
        <v>1961</v>
      </c>
      <c r="I187" s="27" t="str">
        <f>IF($D187&gt;0,VLOOKUP($D187,Iscrizioni!$A$2:$M$2502,5,FALSE),"-")</f>
        <v>F</v>
      </c>
      <c r="J187" s="27" t="str">
        <f>IF($D187&gt;0,VLOOKUP($D187,Iscrizioni!$A$2:$M$2502,10,FALSE),"-")</f>
        <v>F-55</v>
      </c>
      <c r="K187" s="27" t="str">
        <f t="shared" si="13"/>
        <v>ok</v>
      </c>
      <c r="L187" s="46" t="str">
        <f>IF($D187&gt;0,VLOOKUP($D187,Iscrizioni!$A$2:$M$2502,11,FALSE),"-")</f>
        <v>Adulti</v>
      </c>
      <c r="M187" s="27">
        <f>IF($D187&gt;0,VLOOKUP($D187,Iscrizioni!$A$2:$N$2502,12,FALSE),"-")</f>
        <v>33</v>
      </c>
      <c r="N187" s="46" t="str">
        <f>IF($D187&gt;0,VLOOKUP($D187,Iscrizioni!$A$2:$M$2502,6,FALSE),"-")</f>
        <v>A050423</v>
      </c>
      <c r="O187" s="107" t="str">
        <f>IF($D187&gt;0,VLOOKUP($D187,Iscrizioni!$A$2:$M$2502,7,FALSE),"-")</f>
        <v>CRAL G.T.T.</v>
      </c>
      <c r="P187" s="46" t="str">
        <f>IF($D187&gt;0,VLOOKUP(LEFT($N187,1),Regione!$A$2:$C$21,2,FALSE),"-")</f>
        <v xml:space="preserve">PIEMONTE </v>
      </c>
      <c r="Q187" s="112" t="e">
        <f ca="1">IF($D187&gt;0,NormalizzaTempo("D",CELL("tipo",$E187),$E187),"-")</f>
        <v>#NAME?</v>
      </c>
      <c r="R187" s="27">
        <f>IF($D187&gt;0,VLOOKUP($D187,Iscrizioni!$A$2:$M$2502,13,FALSE),"-")</f>
        <v>4000</v>
      </c>
      <c r="S187" s="112" t="e">
        <f t="shared" ca="1" si="14"/>
        <v>#NAME?</v>
      </c>
      <c r="T187" s="112" t="e">
        <f ca="1">IF($D187&gt;0,SUMIFS($S$3:$S187,$X$3:$X187,1,$J$3:$J187,$J187),"-")</f>
        <v>#NAME?</v>
      </c>
      <c r="U187" s="112" t="e">
        <f t="shared" ca="1" si="15"/>
        <v>#NAME?</v>
      </c>
      <c r="V187" s="112" t="e">
        <f t="shared" ca="1" si="17"/>
        <v>#NAME?</v>
      </c>
      <c r="W187" s="27">
        <f>IF(LEN($C187)=0,IF($D187&gt;0,COUNTIFS($A$3:$A187,$A187),"-"),"Escluso")</f>
        <v>23</v>
      </c>
      <c r="X187" s="2">
        <f>IF(LEN($C187)=0,IF($D187&gt;0,COUNTIFS($J$3:$J187,$J187,$C$3:$C187,""),"-"),"Escluso")</f>
        <v>2</v>
      </c>
      <c r="Y187" s="127" t="e">
        <f t="shared" ca="1" si="18"/>
        <v>#NAME?</v>
      </c>
      <c r="Z187" s="2">
        <f>IF($D187&gt;0,COUNTIFS($O$3:$O187,$O187,$L$3:$L187,$L187,$I$3:$I187,$I187),"-")</f>
        <v>1</v>
      </c>
      <c r="AA187" s="27">
        <f>IF($D187&gt;0,IF(OR($Z187 &gt;1,$L187&lt;&gt;"Adulti"),0,VLOOKUP($P187,Regione!$B$2:$C$22,2,FALSE)),"-")</f>
        <v>15</v>
      </c>
      <c r="AB187" s="27" t="e">
        <f ca="1">IF($D187&gt;0,IF(COUNTIFS($O$3:$O187,$O187,$L$3:$L187,$L187,$I$3:$I187,$I187) &gt;1,0,SUMIFS($Y$3:$Y$2503,$L$3:$L$2503,$L187,$O$3:$O$2503,$O187,$I$3:$I$2503,$I187)),"-")</f>
        <v>#NAME?</v>
      </c>
      <c r="AC187" s="27" t="e">
        <f t="shared" ca="1" si="16"/>
        <v>#NAME?</v>
      </c>
    </row>
    <row r="188" spans="1:29" s="57" customFormat="1" ht="15" customHeight="1">
      <c r="A188" s="13" t="s">
        <v>183</v>
      </c>
      <c r="B188" s="107" t="str">
        <f>IF(COUNTA($A188)&gt;0,VLOOKUP($A188,Corsa!$A$1:$F$43,2,FALSE),"-")</f>
        <v>Corsa B02</v>
      </c>
      <c r="C188" s="11"/>
      <c r="D188" s="13">
        <v>797</v>
      </c>
      <c r="E188" s="111"/>
      <c r="F188" s="46" t="str">
        <f>IF(COUNTA($A188)&gt;0,VLOOKUP($A188,Corsa!$A$1:$F$43,3,FALSE),"-")</f>
        <v>F- Juniores + F-20 + F-25 + F-30 + F-35 + F-40 + F-45 + F-50 + F-55 + F-60 + F-65 + F-70 + F-75</v>
      </c>
      <c r="G188" s="28" t="str">
        <f>IF($D188&gt;0,VLOOKUP($D188,Iscrizioni!$A$2:$M$2502,9,FALSE),"-")</f>
        <v>CASADIO MONICA</v>
      </c>
      <c r="H188" s="28">
        <f>IF($D188&gt;0,VLOOKUP($D188,Iscrizioni!$A$2:$M$2502,4,FALSE),"-")</f>
        <v>1959</v>
      </c>
      <c r="I188" s="27" t="str">
        <f>IF($D188&gt;0,VLOOKUP($D188,Iscrizioni!$A$2:$M$2502,5,FALSE),"-")</f>
        <v>F</v>
      </c>
      <c r="J188" s="27" t="str">
        <f>IF($D188&gt;0,VLOOKUP($D188,Iscrizioni!$A$2:$M$2502,10,FALSE),"-")</f>
        <v>F-55</v>
      </c>
      <c r="K188" s="27" t="str">
        <f t="shared" si="13"/>
        <v>ok</v>
      </c>
      <c r="L188" s="46" t="str">
        <f>IF($D188&gt;0,VLOOKUP($D188,Iscrizioni!$A$2:$M$2502,11,FALSE),"-")</f>
        <v>Adulti</v>
      </c>
      <c r="M188" s="27">
        <f>IF($D188&gt;0,VLOOKUP($D188,Iscrizioni!$A$2:$N$2502,12,FALSE),"-")</f>
        <v>33</v>
      </c>
      <c r="N188" s="46" t="str">
        <f>IF($D188&gt;0,VLOOKUP($D188,Iscrizioni!$A$2:$M$2502,6,FALSE),"-")</f>
        <v>H070281</v>
      </c>
      <c r="O188" s="107" t="str">
        <f>IF($D188&gt;0,VLOOKUP($D188,Iscrizioni!$A$2:$M$2502,7,FALSE),"-")</f>
        <v>POL. PONTE NUOVO ASD</v>
      </c>
      <c r="P188" s="46" t="str">
        <f>IF($D188&gt;0,VLOOKUP(LEFT($N188,1),Regione!$A$2:$C$21,2,FALSE),"-")</f>
        <v xml:space="preserve">EMILIA ROMAGNA </v>
      </c>
      <c r="Q188" s="112" t="e">
        <f ca="1">IF($D188&gt;0,NormalizzaTempo("D",CELL("tipo",$E188),$E188),"-")</f>
        <v>#NAME?</v>
      </c>
      <c r="R188" s="27">
        <f>IF($D188&gt;0,VLOOKUP($D188,Iscrizioni!$A$2:$M$2502,13,FALSE),"-")</f>
        <v>4000</v>
      </c>
      <c r="S188" s="112" t="e">
        <f t="shared" ca="1" si="14"/>
        <v>#NAME?</v>
      </c>
      <c r="T188" s="112" t="e">
        <f ca="1">IF($D188&gt;0,SUMIFS($S$3:$S188,$X$3:$X188,1,$J$3:$J188,$J188),"-")</f>
        <v>#NAME?</v>
      </c>
      <c r="U188" s="112" t="e">
        <f t="shared" ca="1" si="15"/>
        <v>#NAME?</v>
      </c>
      <c r="V188" s="112" t="e">
        <f t="shared" ca="1" si="17"/>
        <v>#NAME?</v>
      </c>
      <c r="W188" s="27">
        <f>IF(LEN($C188)=0,IF($D188&gt;0,COUNTIFS($A$3:$A188,$A188),"-"),"Escluso")</f>
        <v>24</v>
      </c>
      <c r="X188" s="2">
        <f>IF(LEN($C188)=0,IF($D188&gt;0,COUNTIFS($J$3:$J188,$J188,$C$3:$C188,""),"-"),"Escluso")</f>
        <v>3</v>
      </c>
      <c r="Y188" s="127" t="e">
        <f t="shared" ca="1" si="18"/>
        <v>#NAME?</v>
      </c>
      <c r="Z188" s="2">
        <f>IF($D188&gt;0,COUNTIFS($O$3:$O188,$O188,$L$3:$L188,$L188,$I$3:$I188,$I188),"-")</f>
        <v>1</v>
      </c>
      <c r="AA188" s="27">
        <f>IF($D188&gt;0,IF(OR($Z188 &gt;1,$L188&lt;&gt;"Adulti"),0,VLOOKUP($P188,Regione!$B$2:$C$22,2,FALSE)),"-")</f>
        <v>0</v>
      </c>
      <c r="AB188" s="27" t="e">
        <f ca="1">IF($D188&gt;0,IF(COUNTIFS($O$3:$O188,$O188,$L$3:$L188,$L188,$I$3:$I188,$I188) &gt;1,0,SUMIFS($Y$3:$Y$2503,$L$3:$L$2503,$L188,$O$3:$O$2503,$O188,$I$3:$I$2503,$I188)),"-")</f>
        <v>#NAME?</v>
      </c>
      <c r="AC188" s="27" t="e">
        <f t="shared" ca="1" si="16"/>
        <v>#NAME?</v>
      </c>
    </row>
    <row r="189" spans="1:29" s="57" customFormat="1" ht="15" customHeight="1">
      <c r="A189" s="13" t="s">
        <v>183</v>
      </c>
      <c r="B189" s="107" t="str">
        <f>IF(COUNTA($A189)&gt;0,VLOOKUP($A189,Corsa!$A$1:$F$43,2,FALSE),"-")</f>
        <v>Corsa B02</v>
      </c>
      <c r="C189" s="11"/>
      <c r="D189" s="13">
        <v>431</v>
      </c>
      <c r="E189" s="111"/>
      <c r="F189" s="46" t="str">
        <f>IF(COUNTA($A189)&gt;0,VLOOKUP($A189,Corsa!$A$1:$F$43,3,FALSE),"-")</f>
        <v>F- Juniores + F-20 + F-25 + F-30 + F-35 + F-40 + F-45 + F-50 + F-55 + F-60 + F-65 + F-70 + F-75</v>
      </c>
      <c r="G189" s="28" t="str">
        <f>IF($D189&gt;0,VLOOKUP($D189,Iscrizioni!$A$2:$M$2502,9,FALSE),"-")</f>
        <v>PICCININI GABRIELLA</v>
      </c>
      <c r="H189" s="28">
        <f>IF($D189&gt;0,VLOOKUP($D189,Iscrizioni!$A$2:$M$2502,4,FALSE),"-")</f>
        <v>1980</v>
      </c>
      <c r="I189" s="27" t="str">
        <f>IF($D189&gt;0,VLOOKUP($D189,Iscrizioni!$A$2:$M$2502,5,FALSE),"-")</f>
        <v>F</v>
      </c>
      <c r="J189" s="27" t="str">
        <f>IF($D189&gt;0,VLOOKUP($D189,Iscrizioni!$A$2:$M$2502,10,FALSE),"-")</f>
        <v>F-35</v>
      </c>
      <c r="K189" s="27" t="str">
        <f t="shared" si="13"/>
        <v>ok</v>
      </c>
      <c r="L189" s="46" t="str">
        <f>IF($D189&gt;0,VLOOKUP($D189,Iscrizioni!$A$2:$M$2502,11,FALSE),"-")</f>
        <v>Adulti</v>
      </c>
      <c r="M189" s="27">
        <f>IF($D189&gt;0,VLOOKUP($D189,Iscrizioni!$A$2:$N$2502,12,FALSE),"-")</f>
        <v>25</v>
      </c>
      <c r="N189" s="46" t="str">
        <f>IF($D189&gt;0,VLOOKUP($D189,Iscrizioni!$A$2:$M$2502,6,FALSE),"-")</f>
        <v>H080291</v>
      </c>
      <c r="O189" s="107" t="str">
        <f>IF($D189&gt;0,VLOOKUP($D189,Iscrizioni!$A$2:$M$2502,7,FALSE),"-")</f>
        <v>ASD POL. RUBIERA</v>
      </c>
      <c r="P189" s="46" t="str">
        <f>IF($D189&gt;0,VLOOKUP(LEFT($N189,1),Regione!$A$2:$C$21,2,FALSE),"-")</f>
        <v xml:space="preserve">EMILIA ROMAGNA </v>
      </c>
      <c r="Q189" s="112" t="e">
        <f ca="1">IF($D189&gt;0,NormalizzaTempo("D",CELL("tipo",$E189),$E189),"-")</f>
        <v>#NAME?</v>
      </c>
      <c r="R189" s="27">
        <f>IF($D189&gt;0,VLOOKUP($D189,Iscrizioni!$A$2:$M$2502,13,FALSE),"-")</f>
        <v>4000</v>
      </c>
      <c r="S189" s="112" t="e">
        <f t="shared" ca="1" si="14"/>
        <v>#NAME?</v>
      </c>
      <c r="T189" s="112" t="e">
        <f ca="1">IF($D189&gt;0,SUMIFS($S$3:$S189,$X$3:$X189,1,$J$3:$J189,$J189),"-")</f>
        <v>#NAME?</v>
      </c>
      <c r="U189" s="112" t="e">
        <f t="shared" ca="1" si="15"/>
        <v>#NAME?</v>
      </c>
      <c r="V189" s="112" t="e">
        <f t="shared" ca="1" si="17"/>
        <v>#NAME?</v>
      </c>
      <c r="W189" s="27">
        <f>IF(LEN($C189)=0,IF($D189&gt;0,COUNTIFS($A$3:$A189,$A189),"-"),"Escluso")</f>
        <v>25</v>
      </c>
      <c r="X189" s="2">
        <f>IF(LEN($C189)=0,IF($D189&gt;0,COUNTIFS($J$3:$J189,$J189,$C$3:$C189,""),"-"),"Escluso")</f>
        <v>9</v>
      </c>
      <c r="Y189" s="127" t="e">
        <f t="shared" ca="1" si="18"/>
        <v>#NAME?</v>
      </c>
      <c r="Z189" s="2">
        <f>IF($D189&gt;0,COUNTIFS($O$3:$O189,$O189,$L$3:$L189,$L189,$I$3:$I189,$I189),"-")</f>
        <v>1</v>
      </c>
      <c r="AA189" s="27">
        <f>IF($D189&gt;0,IF(OR($Z189 &gt;1,$L189&lt;&gt;"Adulti"),0,VLOOKUP($P189,Regione!$B$2:$C$22,2,FALSE)),"-")</f>
        <v>0</v>
      </c>
      <c r="AB189" s="27" t="e">
        <f ca="1">IF($D189&gt;0,IF(COUNTIFS($O$3:$O189,$O189,$L$3:$L189,$L189,$I$3:$I189,$I189) &gt;1,0,SUMIFS($Y$3:$Y$2503,$L$3:$L$2503,$L189,$O$3:$O$2503,$O189,$I$3:$I$2503,$I189)),"-")</f>
        <v>#NAME?</v>
      </c>
      <c r="AC189" s="27" t="e">
        <f t="shared" ca="1" si="16"/>
        <v>#NAME?</v>
      </c>
    </row>
    <row r="190" spans="1:29" s="57" customFormat="1" ht="15" customHeight="1">
      <c r="A190" s="13" t="s">
        <v>183</v>
      </c>
      <c r="B190" s="107" t="str">
        <f>IF(COUNTA($A190)&gt;0,VLOOKUP($A190,Corsa!$A$1:$F$43,2,FALSE),"-")</f>
        <v>Corsa B02</v>
      </c>
      <c r="C190" s="11"/>
      <c r="D190" s="13">
        <v>394</v>
      </c>
      <c r="E190" s="111"/>
      <c r="F190" s="46" t="str">
        <f>IF(COUNTA($A190)&gt;0,VLOOKUP($A190,Corsa!$A$1:$F$43,3,FALSE),"-")</f>
        <v>F- Juniores + F-20 + F-25 + F-30 + F-35 + F-40 + F-45 + F-50 + F-55 + F-60 + F-65 + F-70 + F-75</v>
      </c>
      <c r="G190" s="28" t="str">
        <f>IF($D190&gt;0,VLOOKUP($D190,Iscrizioni!$A$2:$M$2502,9,FALSE),"-")</f>
        <v>SCIBILIA CARMELA</v>
      </c>
      <c r="H190" s="28">
        <f>IF($D190&gt;0,VLOOKUP($D190,Iscrizioni!$A$2:$M$2502,4,FALSE),"-")</f>
        <v>1970</v>
      </c>
      <c r="I190" s="27" t="str">
        <f>IF($D190&gt;0,VLOOKUP($D190,Iscrizioni!$A$2:$M$2502,5,FALSE),"-")</f>
        <v>F</v>
      </c>
      <c r="J190" s="27" t="str">
        <f>IF($D190&gt;0,VLOOKUP($D190,Iscrizioni!$A$2:$M$2502,10,FALSE),"-")</f>
        <v>F-45</v>
      </c>
      <c r="K190" s="27" t="str">
        <f t="shared" si="13"/>
        <v>ok</v>
      </c>
      <c r="L190" s="46" t="str">
        <f>IF($D190&gt;0,VLOOKUP($D190,Iscrizioni!$A$2:$M$2502,11,FALSE),"-")</f>
        <v>Adulti</v>
      </c>
      <c r="M190" s="27">
        <f>IF($D190&gt;0,VLOOKUP($D190,Iscrizioni!$A$2:$N$2502,12,FALSE),"-")</f>
        <v>29</v>
      </c>
      <c r="N190" s="46" t="str">
        <f>IF($D190&gt;0,VLOOKUP($D190,Iscrizioni!$A$2:$M$2502,6,FALSE),"-")</f>
        <v>D060103</v>
      </c>
      <c r="O190" s="107" t="str">
        <f>IF($D190&gt;0,VLOOKUP($D190,Iscrizioni!$A$2:$M$2502,7,FALSE),"-")</f>
        <v>ASD ATHLETIC TEAM</v>
      </c>
      <c r="P190" s="46" t="str">
        <f>IF($D190&gt;0,VLOOKUP(LEFT($N190,1),Regione!$A$2:$C$21,2,FALSE),"-")</f>
        <v xml:space="preserve">LOMBARDIA </v>
      </c>
      <c r="Q190" s="112" t="e">
        <f ca="1">IF($D190&gt;0,NormalizzaTempo("D",CELL("tipo",$E190),$E190),"-")</f>
        <v>#NAME?</v>
      </c>
      <c r="R190" s="27">
        <f>IF($D190&gt;0,VLOOKUP($D190,Iscrizioni!$A$2:$M$2502,13,FALSE),"-")</f>
        <v>4000</v>
      </c>
      <c r="S190" s="112" t="e">
        <f t="shared" ca="1" si="14"/>
        <v>#NAME?</v>
      </c>
      <c r="T190" s="112" t="e">
        <f ca="1">IF($D190&gt;0,SUMIFS($S$3:$S190,$X$3:$X190,1,$J$3:$J190,$J190),"-")</f>
        <v>#NAME?</v>
      </c>
      <c r="U190" s="112" t="e">
        <f t="shared" ca="1" si="15"/>
        <v>#NAME?</v>
      </c>
      <c r="V190" s="112" t="e">
        <f t="shared" ca="1" si="17"/>
        <v>#NAME?</v>
      </c>
      <c r="W190" s="27">
        <f>IF(LEN($C190)=0,IF($D190&gt;0,COUNTIFS($A$3:$A190,$A190),"-"),"Escluso")</f>
        <v>26</v>
      </c>
      <c r="X190" s="2">
        <f>IF(LEN($C190)=0,IF($D190&gt;0,COUNTIFS($J$3:$J190,$J190,$C$3:$C190,""),"-"),"Escluso")</f>
        <v>4</v>
      </c>
      <c r="Y190" s="127" t="e">
        <f t="shared" ca="1" si="18"/>
        <v>#NAME?</v>
      </c>
      <c r="Z190" s="2">
        <f>IF($D190&gt;0,COUNTIFS($O$3:$O190,$O190,$L$3:$L190,$L190,$I$3:$I190,$I190),"-")</f>
        <v>2</v>
      </c>
      <c r="AA190" s="27">
        <f>IF($D190&gt;0,IF(OR($Z190 &gt;1,$L190&lt;&gt;"Adulti"),0,VLOOKUP($P190,Regione!$B$2:$C$22,2,FALSE)),"-")</f>
        <v>0</v>
      </c>
      <c r="AB190" s="27">
        <f>IF($D190&gt;0,IF(COUNTIFS($O$3:$O190,$O190,$L$3:$L190,$L190,$I$3:$I190,$I190) &gt;1,0,SUMIFS($Y$3:$Y$2503,$L$3:$L$2503,$L190,$O$3:$O$2503,$O190,$I$3:$I$2503,$I190)),"-")</f>
        <v>0</v>
      </c>
      <c r="AC190" s="27">
        <f t="shared" si="16"/>
        <v>0</v>
      </c>
    </row>
    <row r="191" spans="1:29" s="57" customFormat="1" ht="15" customHeight="1">
      <c r="A191" s="13" t="s">
        <v>183</v>
      </c>
      <c r="B191" s="107" t="str">
        <f>IF(COUNTA($A191)&gt;0,VLOOKUP($A191,Corsa!$A$1:$F$43,2,FALSE),"-")</f>
        <v>Corsa B02</v>
      </c>
      <c r="C191" s="11"/>
      <c r="D191" s="13">
        <v>614</v>
      </c>
      <c r="E191" s="111"/>
      <c r="F191" s="46" t="str">
        <f>IF(COUNTA($A191)&gt;0,VLOOKUP($A191,Corsa!$A$1:$F$43,3,FALSE),"-")</f>
        <v>F- Juniores + F-20 + F-25 + F-30 + F-35 + F-40 + F-45 + F-50 + F-55 + F-60 + F-65 + F-70 + F-75</v>
      </c>
      <c r="G191" s="28" t="str">
        <f>IF($D191&gt;0,VLOOKUP($D191,Iscrizioni!$A$2:$M$2502,9,FALSE),"-")</f>
        <v>LEONCINI CLAUDIA</v>
      </c>
      <c r="H191" s="28">
        <f>IF($D191&gt;0,VLOOKUP($D191,Iscrizioni!$A$2:$M$2502,4,FALSE),"-")</f>
        <v>1983</v>
      </c>
      <c r="I191" s="27" t="str">
        <f>IF($D191&gt;0,VLOOKUP($D191,Iscrizioni!$A$2:$M$2502,5,FALSE),"-")</f>
        <v>F</v>
      </c>
      <c r="J191" s="27" t="str">
        <f>IF($D191&gt;0,VLOOKUP($D191,Iscrizioni!$A$2:$M$2502,10,FALSE),"-")</f>
        <v>F-30</v>
      </c>
      <c r="K191" s="27" t="str">
        <f t="shared" si="13"/>
        <v>ok</v>
      </c>
      <c r="L191" s="46" t="str">
        <f>IF($D191&gt;0,VLOOKUP($D191,Iscrizioni!$A$2:$M$2502,11,FALSE),"-")</f>
        <v>Adulti</v>
      </c>
      <c r="M191" s="27">
        <f>IF($D191&gt;0,VLOOKUP($D191,Iscrizioni!$A$2:$N$2502,12,FALSE),"-")</f>
        <v>23</v>
      </c>
      <c r="N191" s="46" t="str">
        <f>IF($D191&gt;0,VLOOKUP($D191,Iscrizioni!$A$2:$M$2502,6,FALSE),"-")</f>
        <v>H070205</v>
      </c>
      <c r="O191" s="107" t="str">
        <f>IF($D191&gt;0,VLOOKUP($D191,Iscrizioni!$A$2:$M$2502,7,FALSE),"-")</f>
        <v>G.S. LAMONE RUSSI ASD</v>
      </c>
      <c r="P191" s="46" t="str">
        <f>IF($D191&gt;0,VLOOKUP(LEFT($N191,1),Regione!$A$2:$C$21,2,FALSE),"-")</f>
        <v xml:space="preserve">EMILIA ROMAGNA </v>
      </c>
      <c r="Q191" s="112" t="e">
        <f ca="1">IF($D191&gt;0,NormalizzaTempo("D",CELL("tipo",$E191),$E191),"-")</f>
        <v>#NAME?</v>
      </c>
      <c r="R191" s="27">
        <f>IF($D191&gt;0,VLOOKUP($D191,Iscrizioni!$A$2:$M$2502,13,FALSE),"-")</f>
        <v>4000</v>
      </c>
      <c r="S191" s="112" t="e">
        <f t="shared" ca="1" si="14"/>
        <v>#NAME?</v>
      </c>
      <c r="T191" s="112" t="e">
        <f ca="1">IF($D191&gt;0,SUMIFS($S$3:$S191,$X$3:$X191,1,$J$3:$J191,$J191),"-")</f>
        <v>#NAME?</v>
      </c>
      <c r="U191" s="112" t="e">
        <f t="shared" ca="1" si="15"/>
        <v>#NAME?</v>
      </c>
      <c r="V191" s="112" t="e">
        <f t="shared" ca="1" si="17"/>
        <v>#NAME?</v>
      </c>
      <c r="W191" s="27">
        <f>IF(LEN($C191)=0,IF($D191&gt;0,COUNTIFS($A$3:$A191,$A191),"-"),"Escluso")</f>
        <v>27</v>
      </c>
      <c r="X191" s="2">
        <f>IF(LEN($C191)=0,IF($D191&gt;0,COUNTIFS($J$3:$J191,$J191,$C$3:$C191,""),"-"),"Escluso")</f>
        <v>3</v>
      </c>
      <c r="Y191" s="127" t="e">
        <f t="shared" ca="1" si="18"/>
        <v>#NAME?</v>
      </c>
      <c r="Z191" s="2">
        <f>IF($D191&gt;0,COUNTIFS($O$3:$O191,$O191,$L$3:$L191,$L191,$I$3:$I191,$I191),"-")</f>
        <v>3</v>
      </c>
      <c r="AA191" s="27">
        <f>IF($D191&gt;0,IF(OR($Z191 &gt;1,$L191&lt;&gt;"Adulti"),0,VLOOKUP($P191,Regione!$B$2:$C$22,2,FALSE)),"-")</f>
        <v>0</v>
      </c>
      <c r="AB191" s="27">
        <f>IF($D191&gt;0,IF(COUNTIFS($O$3:$O191,$O191,$L$3:$L191,$L191,$I$3:$I191,$I191) &gt;1,0,SUMIFS($Y$3:$Y$2503,$L$3:$L$2503,$L191,$O$3:$O$2503,$O191,$I$3:$I$2503,$I191)),"-")</f>
        <v>0</v>
      </c>
      <c r="AC191" s="27">
        <f t="shared" si="16"/>
        <v>0</v>
      </c>
    </row>
    <row r="192" spans="1:29" s="57" customFormat="1" ht="15" customHeight="1">
      <c r="A192" s="13" t="s">
        <v>183</v>
      </c>
      <c r="B192" s="107" t="str">
        <f>IF(COUNTA($A192)&gt;0,VLOOKUP($A192,Corsa!$A$1:$F$43,2,FALSE),"-")</f>
        <v>Corsa B02</v>
      </c>
      <c r="C192" s="11"/>
      <c r="D192" s="13">
        <v>567</v>
      </c>
      <c r="E192" s="111"/>
      <c r="F192" s="46" t="str">
        <f>IF(COUNTA($A192)&gt;0,VLOOKUP($A192,Corsa!$A$1:$F$43,3,FALSE),"-")</f>
        <v>F- Juniores + F-20 + F-25 + F-30 + F-35 + F-40 + F-45 + F-50 + F-55 + F-60 + F-65 + F-70 + F-75</v>
      </c>
      <c r="G192" s="28" t="str">
        <f>IF($D192&gt;0,VLOOKUP($D192,Iscrizioni!$A$2:$M$2502,9,FALSE),"-")</f>
        <v>FAGGIN CARLA</v>
      </c>
      <c r="H192" s="28">
        <f>IF($D192&gt;0,VLOOKUP($D192,Iscrizioni!$A$2:$M$2502,4,FALSE),"-")</f>
        <v>1960</v>
      </c>
      <c r="I192" s="27" t="str">
        <f>IF($D192&gt;0,VLOOKUP($D192,Iscrizioni!$A$2:$M$2502,5,FALSE),"-")</f>
        <v>F</v>
      </c>
      <c r="J192" s="27" t="str">
        <f>IF($D192&gt;0,VLOOKUP($D192,Iscrizioni!$A$2:$M$2502,10,FALSE),"-")</f>
        <v>F-55</v>
      </c>
      <c r="K192" s="27" t="str">
        <f t="shared" si="13"/>
        <v>ok</v>
      </c>
      <c r="L192" s="46" t="str">
        <f>IF($D192&gt;0,VLOOKUP($D192,Iscrizioni!$A$2:$M$2502,11,FALSE),"-")</f>
        <v>Adulti</v>
      </c>
      <c r="M192" s="27">
        <f>IF($D192&gt;0,VLOOKUP($D192,Iscrizioni!$A$2:$N$2502,12,FALSE),"-")</f>
        <v>33</v>
      </c>
      <c r="N192" s="46" t="str">
        <f>IF($D192&gt;0,VLOOKUP($D192,Iscrizioni!$A$2:$M$2502,6,FALSE),"-")</f>
        <v>H020398</v>
      </c>
      <c r="O192" s="107" t="str">
        <f>IF($D192&gt;0,VLOOKUP($D192,Iscrizioni!$A$2:$M$2502,7,FALSE),"-")</f>
        <v>G. P. SALCUS - A.S.D.</v>
      </c>
      <c r="P192" s="46" t="str">
        <f>IF($D192&gt;0,VLOOKUP(LEFT($N192,1),Regione!$A$2:$C$21,2,FALSE),"-")</f>
        <v xml:space="preserve">EMILIA ROMAGNA </v>
      </c>
      <c r="Q192" s="112" t="e">
        <f ca="1">IF($D192&gt;0,NormalizzaTempo("D",CELL("tipo",$E192),$E192),"-")</f>
        <v>#NAME?</v>
      </c>
      <c r="R192" s="27">
        <f>IF($D192&gt;0,VLOOKUP($D192,Iscrizioni!$A$2:$M$2502,13,FALSE),"-")</f>
        <v>4000</v>
      </c>
      <c r="S192" s="112" t="e">
        <f t="shared" ca="1" si="14"/>
        <v>#NAME?</v>
      </c>
      <c r="T192" s="112" t="e">
        <f ca="1">IF($D192&gt;0,SUMIFS($S$3:$S192,$X$3:$X192,1,$J$3:$J192,$J192),"-")</f>
        <v>#NAME?</v>
      </c>
      <c r="U192" s="112" t="e">
        <f t="shared" ca="1" si="15"/>
        <v>#NAME?</v>
      </c>
      <c r="V192" s="112" t="e">
        <f t="shared" ca="1" si="17"/>
        <v>#NAME?</v>
      </c>
      <c r="W192" s="27">
        <f>IF(LEN($C192)=0,IF($D192&gt;0,COUNTIFS($A$3:$A192,$A192),"-"),"Escluso")</f>
        <v>28</v>
      </c>
      <c r="X192" s="2">
        <f>IF(LEN($C192)=0,IF($D192&gt;0,COUNTIFS($J$3:$J192,$J192,$C$3:$C192,""),"-"),"Escluso")</f>
        <v>4</v>
      </c>
      <c r="Y192" s="127" t="e">
        <f t="shared" ca="1" si="18"/>
        <v>#NAME?</v>
      </c>
      <c r="Z192" s="2">
        <f>IF($D192&gt;0,COUNTIFS($O$3:$O192,$O192,$L$3:$L192,$L192,$I$3:$I192,$I192),"-")</f>
        <v>2</v>
      </c>
      <c r="AA192" s="27">
        <f>IF($D192&gt;0,IF(OR($Z192 &gt;1,$L192&lt;&gt;"Adulti"),0,VLOOKUP($P192,Regione!$B$2:$C$22,2,FALSE)),"-")</f>
        <v>0</v>
      </c>
      <c r="AB192" s="27">
        <f>IF($D192&gt;0,IF(COUNTIFS($O$3:$O192,$O192,$L$3:$L192,$L192,$I$3:$I192,$I192) &gt;1,0,SUMIFS($Y$3:$Y$2503,$L$3:$L$2503,$L192,$O$3:$O$2503,$O192,$I$3:$I$2503,$I192)),"-")</f>
        <v>0</v>
      </c>
      <c r="AC192" s="27">
        <f t="shared" si="16"/>
        <v>0</v>
      </c>
    </row>
    <row r="193" spans="1:29" s="57" customFormat="1" ht="15" customHeight="1">
      <c r="A193" s="13" t="s">
        <v>183</v>
      </c>
      <c r="B193" s="107" t="str">
        <f>IF(COUNTA($A193)&gt;0,VLOOKUP($A193,Corsa!$A$1:$F$43,2,FALSE),"-")</f>
        <v>Corsa B02</v>
      </c>
      <c r="C193" s="11"/>
      <c r="D193" s="13">
        <v>705</v>
      </c>
      <c r="E193" s="111"/>
      <c r="F193" s="46" t="str">
        <f>IF(COUNTA($A193)&gt;0,VLOOKUP($A193,Corsa!$A$1:$F$43,3,FALSE),"-")</f>
        <v>F- Juniores + F-20 + F-25 + F-30 + F-35 + F-40 + F-45 + F-50 + F-55 + F-60 + F-65 + F-70 + F-75</v>
      </c>
      <c r="G193" s="28" t="str">
        <f>IF($D193&gt;0,VLOOKUP($D193,Iscrizioni!$A$2:$M$2502,9,FALSE),"-")</f>
        <v>MONGERA ANNAROSA</v>
      </c>
      <c r="H193" s="28">
        <f>IF($D193&gt;0,VLOOKUP($D193,Iscrizioni!$A$2:$M$2502,4,FALSE),"-")</f>
        <v>1973</v>
      </c>
      <c r="I193" s="27" t="str">
        <f>IF($D193&gt;0,VLOOKUP($D193,Iscrizioni!$A$2:$M$2502,5,FALSE),"-")</f>
        <v>F</v>
      </c>
      <c r="J193" s="27" t="str">
        <f>IF($D193&gt;0,VLOOKUP($D193,Iscrizioni!$A$2:$M$2502,10,FALSE),"-")</f>
        <v>F-40</v>
      </c>
      <c r="K193" s="27" t="str">
        <f t="shared" si="13"/>
        <v>ok</v>
      </c>
      <c r="L193" s="46" t="str">
        <f>IF($D193&gt;0,VLOOKUP($D193,Iscrizioni!$A$2:$M$2502,11,FALSE),"-")</f>
        <v>Adulti</v>
      </c>
      <c r="M193" s="27">
        <f>IF($D193&gt;0,VLOOKUP($D193,Iscrizioni!$A$2:$N$2502,12,FALSE),"-")</f>
        <v>27</v>
      </c>
      <c r="N193" s="46" t="str">
        <f>IF($D193&gt;0,VLOOKUP($D193,Iscrizioni!$A$2:$M$2502,6,FALSE),"-")</f>
        <v>H041354</v>
      </c>
      <c r="O193" s="107" t="str">
        <f>IF($D193&gt;0,VLOOKUP($D193,Iscrizioni!$A$2:$M$2502,7,FALSE),"-")</f>
        <v>MODENA RUNNERS CLUB ASD</v>
      </c>
      <c r="P193" s="46" t="str">
        <f>IF($D193&gt;0,VLOOKUP(LEFT($N193,1),Regione!$A$2:$C$21,2,FALSE),"-")</f>
        <v xml:space="preserve">EMILIA ROMAGNA </v>
      </c>
      <c r="Q193" s="112" t="e">
        <f ca="1">IF($D193&gt;0,NormalizzaTempo("D",CELL("tipo",$E193),$E193),"-")</f>
        <v>#NAME?</v>
      </c>
      <c r="R193" s="27">
        <f>IF($D193&gt;0,VLOOKUP($D193,Iscrizioni!$A$2:$M$2502,13,FALSE),"-")</f>
        <v>4000</v>
      </c>
      <c r="S193" s="112" t="e">
        <f t="shared" ca="1" si="14"/>
        <v>#NAME?</v>
      </c>
      <c r="T193" s="112" t="e">
        <f ca="1">IF($D193&gt;0,SUMIFS($S$3:$S193,$X$3:$X193,1,$J$3:$J193,$J193),"-")</f>
        <v>#NAME?</v>
      </c>
      <c r="U193" s="112" t="e">
        <f t="shared" ca="1" si="15"/>
        <v>#NAME?</v>
      </c>
      <c r="V193" s="112" t="e">
        <f t="shared" ca="1" si="17"/>
        <v>#NAME?</v>
      </c>
      <c r="W193" s="27">
        <f>IF(LEN($C193)=0,IF($D193&gt;0,COUNTIFS($A$3:$A193,$A193),"-"),"Escluso")</f>
        <v>29</v>
      </c>
      <c r="X193" s="2">
        <f>IF(LEN($C193)=0,IF($D193&gt;0,COUNTIFS($J$3:$J193,$J193,$C$3:$C193,""),"-"),"Escluso")</f>
        <v>5</v>
      </c>
      <c r="Y193" s="127" t="e">
        <f t="shared" ca="1" si="18"/>
        <v>#NAME?</v>
      </c>
      <c r="Z193" s="2">
        <f>IF($D193&gt;0,COUNTIFS($O$3:$O193,$O193,$L$3:$L193,$L193,$I$3:$I193,$I193),"-")</f>
        <v>3</v>
      </c>
      <c r="AA193" s="27">
        <f>IF($D193&gt;0,IF(OR($Z193 &gt;1,$L193&lt;&gt;"Adulti"),0,VLOOKUP($P193,Regione!$B$2:$C$22,2,FALSE)),"-")</f>
        <v>0</v>
      </c>
      <c r="AB193" s="27">
        <f>IF($D193&gt;0,IF(COUNTIFS($O$3:$O193,$O193,$L$3:$L193,$L193,$I$3:$I193,$I193) &gt;1,0,SUMIFS($Y$3:$Y$2503,$L$3:$L$2503,$L193,$O$3:$O$2503,$O193,$I$3:$I$2503,$I193)),"-")</f>
        <v>0</v>
      </c>
      <c r="AC193" s="27">
        <f t="shared" si="16"/>
        <v>0</v>
      </c>
    </row>
    <row r="194" spans="1:29" s="57" customFormat="1" ht="15" customHeight="1">
      <c r="A194" s="13" t="s">
        <v>183</v>
      </c>
      <c r="B194" s="107" t="str">
        <f>IF(COUNTA($A194)&gt;0,VLOOKUP($A194,Corsa!$A$1:$F$43,2,FALSE),"-")</f>
        <v>Corsa B02</v>
      </c>
      <c r="C194" s="11"/>
      <c r="D194" s="13">
        <v>492</v>
      </c>
      <c r="E194" s="111"/>
      <c r="F194" s="46" t="str">
        <f>IF(COUNTA($A194)&gt;0,VLOOKUP($A194,Corsa!$A$1:$F$43,3,FALSE),"-")</f>
        <v>F- Juniores + F-20 + F-25 + F-30 + F-35 + F-40 + F-45 + F-50 + F-55 + F-60 + F-65 + F-70 + F-75</v>
      </c>
      <c r="G194" s="28" t="str">
        <f>IF($D194&gt;0,VLOOKUP($D194,Iscrizioni!$A$2:$M$2502,9,FALSE),"-")</f>
        <v>BENATTI ANTONELLA</v>
      </c>
      <c r="H194" s="28">
        <f>IF($D194&gt;0,VLOOKUP($D194,Iscrizioni!$A$2:$M$2502,4,FALSE),"-")</f>
        <v>1968</v>
      </c>
      <c r="I194" s="27" t="str">
        <f>IF($D194&gt;0,VLOOKUP($D194,Iscrizioni!$A$2:$M$2502,5,FALSE),"-")</f>
        <v>F</v>
      </c>
      <c r="J194" s="27" t="str">
        <f>IF($D194&gt;0,VLOOKUP($D194,Iscrizioni!$A$2:$M$2502,10,FALSE),"-")</f>
        <v>F-45</v>
      </c>
      <c r="K194" s="27" t="str">
        <f t="shared" si="13"/>
        <v>ok</v>
      </c>
      <c r="L194" s="46" t="str">
        <f>IF($D194&gt;0,VLOOKUP($D194,Iscrizioni!$A$2:$M$2502,11,FALSE),"-")</f>
        <v>Adulti</v>
      </c>
      <c r="M194" s="27">
        <f>IF($D194&gt;0,VLOOKUP($D194,Iscrizioni!$A$2:$N$2502,12,FALSE),"-")</f>
        <v>29</v>
      </c>
      <c r="N194" s="46" t="str">
        <f>IF($D194&gt;0,VLOOKUP($D194,Iscrizioni!$A$2:$M$2502,6,FALSE),"-")</f>
        <v>H080979</v>
      </c>
      <c r="O194" s="107" t="str">
        <f>IF($D194&gt;0,VLOOKUP($D194,Iscrizioni!$A$2:$M$2502,7,FALSE),"-")</f>
        <v>ATLETICA IMPRESA PO A.S.D.</v>
      </c>
      <c r="P194" s="46" t="str">
        <f>IF($D194&gt;0,VLOOKUP(LEFT($N194,1),Regione!$A$2:$C$21,2,FALSE),"-")</f>
        <v xml:space="preserve">EMILIA ROMAGNA </v>
      </c>
      <c r="Q194" s="112" t="e">
        <f ca="1">IF($D194&gt;0,NormalizzaTempo("D",CELL("tipo",$E194),$E194),"-")</f>
        <v>#NAME?</v>
      </c>
      <c r="R194" s="27">
        <f>IF($D194&gt;0,VLOOKUP($D194,Iscrizioni!$A$2:$M$2502,13,FALSE),"-")</f>
        <v>4000</v>
      </c>
      <c r="S194" s="112" t="e">
        <f t="shared" ca="1" si="14"/>
        <v>#NAME?</v>
      </c>
      <c r="T194" s="112" t="e">
        <f ca="1">IF($D194&gt;0,SUMIFS($S$3:$S194,$X$3:$X194,1,$J$3:$J194,$J194),"-")</f>
        <v>#NAME?</v>
      </c>
      <c r="U194" s="112" t="e">
        <f t="shared" ca="1" si="15"/>
        <v>#NAME?</v>
      </c>
      <c r="V194" s="112" t="e">
        <f t="shared" ca="1" si="17"/>
        <v>#NAME?</v>
      </c>
      <c r="W194" s="27">
        <f>IF(LEN($C194)=0,IF($D194&gt;0,COUNTIFS($A$3:$A194,$A194),"-"),"Escluso")</f>
        <v>30</v>
      </c>
      <c r="X194" s="2">
        <f>IF(LEN($C194)=0,IF($D194&gt;0,COUNTIFS($J$3:$J194,$J194,$C$3:$C194,""),"-"),"Escluso")</f>
        <v>5</v>
      </c>
      <c r="Y194" s="127" t="e">
        <f t="shared" ca="1" si="18"/>
        <v>#NAME?</v>
      </c>
      <c r="Z194" s="2">
        <f>IF($D194&gt;0,COUNTIFS($O$3:$O194,$O194,$L$3:$L194,$L194,$I$3:$I194,$I194),"-")</f>
        <v>3</v>
      </c>
      <c r="AA194" s="27">
        <f>IF($D194&gt;0,IF(OR($Z194 &gt;1,$L194&lt;&gt;"Adulti"),0,VLOOKUP($P194,Regione!$B$2:$C$22,2,FALSE)),"-")</f>
        <v>0</v>
      </c>
      <c r="AB194" s="27">
        <f>IF($D194&gt;0,IF(COUNTIFS($O$3:$O194,$O194,$L$3:$L194,$L194,$I$3:$I194,$I194) &gt;1,0,SUMIFS($Y$3:$Y$2503,$L$3:$L$2503,$L194,$O$3:$O$2503,$O194,$I$3:$I$2503,$I194)),"-")</f>
        <v>0</v>
      </c>
      <c r="AC194" s="27">
        <f t="shared" si="16"/>
        <v>0</v>
      </c>
    </row>
    <row r="195" spans="1:29" s="57" customFormat="1" ht="15" customHeight="1">
      <c r="A195" s="13" t="s">
        <v>183</v>
      </c>
      <c r="B195" s="107" t="str">
        <f>IF(COUNTA($A195)&gt;0,VLOOKUP($A195,Corsa!$A$1:$F$43,2,FALSE),"-")</f>
        <v>Corsa B02</v>
      </c>
      <c r="C195" s="11"/>
      <c r="D195" s="13">
        <v>906</v>
      </c>
      <c r="E195" s="111"/>
      <c r="F195" s="46" t="str">
        <f>IF(COUNTA($A195)&gt;0,VLOOKUP($A195,Corsa!$A$1:$F$43,3,FALSE),"-")</f>
        <v>F- Juniores + F-20 + F-25 + F-30 + F-35 + F-40 + F-45 + F-50 + F-55 + F-60 + F-65 + F-70 + F-75</v>
      </c>
      <c r="G195" s="28" t="str">
        <f>IF($D195&gt;0,VLOOKUP($D195,Iscrizioni!$A$2:$M$2502,9,FALSE),"-")</f>
        <v>AIELLO IRENE</v>
      </c>
      <c r="H195" s="28">
        <f>IF($D195&gt;0,VLOOKUP($D195,Iscrizioni!$A$2:$M$2502,4,FALSE),"-")</f>
        <v>1994</v>
      </c>
      <c r="I195" s="27" t="str">
        <f>IF($D195&gt;0,VLOOKUP($D195,Iscrizioni!$A$2:$M$2502,5,FALSE),"-")</f>
        <v>F</v>
      </c>
      <c r="J195" s="27" t="str">
        <f>IF($D195&gt;0,VLOOKUP($D195,Iscrizioni!$A$2:$M$2502,10,FALSE),"-")</f>
        <v>F-20</v>
      </c>
      <c r="K195" s="27" t="str">
        <f t="shared" ref="K195:K258" si="19">IF(D195&gt;0,IF(IFERROR(SEARCH(J195,F195),0)=0,"Verifica","ok"),"-")</f>
        <v>ok</v>
      </c>
      <c r="L195" s="46" t="str">
        <f>IF($D195&gt;0,VLOOKUP($D195,Iscrizioni!$A$2:$M$2502,11,FALSE),"-")</f>
        <v>Adulti</v>
      </c>
      <c r="M195" s="27">
        <f>IF($D195&gt;0,VLOOKUP($D195,Iscrizioni!$A$2:$N$2502,12,FALSE),"-")</f>
        <v>19</v>
      </c>
      <c r="N195" s="46" t="str">
        <f>IF($D195&gt;0,VLOOKUP($D195,Iscrizioni!$A$2:$M$2502,6,FALSE),"-")</f>
        <v>L022825</v>
      </c>
      <c r="O195" s="107" t="str">
        <f>IF($D195&gt;0,VLOOKUP($D195,Iscrizioni!$A$2:$M$2502,7,FALSE),"-")</f>
        <v>RUNNERS BARBERINO A.S.D.</v>
      </c>
      <c r="P195" s="46" t="str">
        <f>IF($D195&gt;0,VLOOKUP(LEFT($N195,1),Regione!$A$2:$C$21,2,FALSE),"-")</f>
        <v xml:space="preserve">TOSCANA </v>
      </c>
      <c r="Q195" s="112" t="e">
        <f ca="1">IF($D195&gt;0,NormalizzaTempo("D",CELL("tipo",$E195),$E195),"-")</f>
        <v>#NAME?</v>
      </c>
      <c r="R195" s="27">
        <f>IF($D195&gt;0,VLOOKUP($D195,Iscrizioni!$A$2:$M$2502,13,FALSE),"-")</f>
        <v>4000</v>
      </c>
      <c r="S195" s="112" t="e">
        <f t="shared" ref="S195:S258" ca="1" si="20">IF($D195&gt;0,CalcolaVelocita(R195,Q195*86400),"-")</f>
        <v>#NAME?</v>
      </c>
      <c r="T195" s="112" t="e">
        <f ca="1">IF($D195&gt;0,SUMIFS($S$3:$S195,$X$3:$X195,1,$J$3:$J195,$J195),"-")</f>
        <v>#NAME?</v>
      </c>
      <c r="U195" s="112" t="e">
        <f t="shared" ref="U195:U258" ca="1" si="21">IF($D195&gt;0,S195-T195,"-")</f>
        <v>#NAME?</v>
      </c>
      <c r="V195" s="112" t="e">
        <f t="shared" ca="1" si="17"/>
        <v>#NAME?</v>
      </c>
      <c r="W195" s="27">
        <f>IF(LEN($C195)=0,IF($D195&gt;0,COUNTIFS($A$3:$A195,$A195),"-"),"Escluso")</f>
        <v>31</v>
      </c>
      <c r="X195" s="2">
        <f>IF(LEN($C195)=0,IF($D195&gt;0,COUNTIFS($J$3:$J195,$J195,$C$3:$C195,""),"-"),"Escluso")</f>
        <v>1</v>
      </c>
      <c r="Y195" s="127" t="e">
        <f t="shared" ca="1" si="18"/>
        <v>#NAME?</v>
      </c>
      <c r="Z195" s="2">
        <f>IF($D195&gt;0,COUNTIFS($O$3:$O195,$O195,$L$3:$L195,$L195,$I$3:$I195,$I195),"-")</f>
        <v>1</v>
      </c>
      <c r="AA195" s="27">
        <f>IF($D195&gt;0,IF(OR($Z195 &gt;1,$L195&lt;&gt;"Adulti"),0,VLOOKUP($P195,Regione!$B$2:$C$22,2,FALSE)),"-")</f>
        <v>15</v>
      </c>
      <c r="AB195" s="27" t="e">
        <f ca="1">IF($D195&gt;0,IF(COUNTIFS($O$3:$O195,$O195,$L$3:$L195,$L195,$I$3:$I195,$I195) &gt;1,0,SUMIFS($Y$3:$Y$2503,$L$3:$L$2503,$L195,$O$3:$O$2503,$O195,$I$3:$I$2503,$I195)),"-")</f>
        <v>#NAME?</v>
      </c>
      <c r="AC195" s="27" t="e">
        <f t="shared" ref="AC195:AC258" ca="1" si="22">IF($D195&gt;0,AA195+AB195,"-")</f>
        <v>#NAME?</v>
      </c>
    </row>
    <row r="196" spans="1:29" s="57" customFormat="1" ht="15" customHeight="1">
      <c r="A196" s="13" t="s">
        <v>183</v>
      </c>
      <c r="B196" s="107" t="str">
        <f>IF(COUNTA($A196)&gt;0,VLOOKUP($A196,Corsa!$A$1:$F$43,2,FALSE),"-")</f>
        <v>Corsa B02</v>
      </c>
      <c r="C196" s="11"/>
      <c r="D196" s="13">
        <v>737</v>
      </c>
      <c r="E196" s="111"/>
      <c r="F196" s="46" t="str">
        <f>IF(COUNTA($A196)&gt;0,VLOOKUP($A196,Corsa!$A$1:$F$43,3,FALSE),"-")</f>
        <v>F- Juniores + F-20 + F-25 + F-30 + F-35 + F-40 + F-45 + F-50 + F-55 + F-60 + F-65 + F-70 + F-75</v>
      </c>
      <c r="G196" s="28" t="str">
        <f>IF($D196&gt;0,VLOOKUP($D196,Iscrizioni!$A$2:$M$2502,9,FALSE),"-")</f>
        <v>RICCO' ROBERTA</v>
      </c>
      <c r="H196" s="28">
        <f>IF($D196&gt;0,VLOOKUP($D196,Iscrizioni!$A$2:$M$2502,4,FALSE),"-")</f>
        <v>1976</v>
      </c>
      <c r="I196" s="27" t="str">
        <f>IF($D196&gt;0,VLOOKUP($D196,Iscrizioni!$A$2:$M$2502,5,FALSE),"-")</f>
        <v>F</v>
      </c>
      <c r="J196" s="27" t="str">
        <f>IF($D196&gt;0,VLOOKUP($D196,Iscrizioni!$A$2:$M$2502,10,FALSE),"-")</f>
        <v>F-40</v>
      </c>
      <c r="K196" s="27" t="str">
        <f t="shared" si="19"/>
        <v>ok</v>
      </c>
      <c r="L196" s="46" t="str">
        <f>IF($D196&gt;0,VLOOKUP($D196,Iscrizioni!$A$2:$M$2502,11,FALSE),"-")</f>
        <v>Adulti</v>
      </c>
      <c r="M196" s="27">
        <f>IF($D196&gt;0,VLOOKUP($D196,Iscrizioni!$A$2:$N$2502,12,FALSE),"-")</f>
        <v>27</v>
      </c>
      <c r="N196" s="46" t="str">
        <f>IF($D196&gt;0,VLOOKUP($D196,Iscrizioni!$A$2:$M$2502,6,FALSE),"-")</f>
        <v>H080312</v>
      </c>
      <c r="O196" s="107" t="str">
        <f>IF($D196&gt;0,VLOOKUP($D196,Iscrizioni!$A$2:$M$2502,7,FALSE),"-")</f>
        <v>PODISTICA CORREGGIO A.S.D.</v>
      </c>
      <c r="P196" s="46" t="str">
        <f>IF($D196&gt;0,VLOOKUP(LEFT($N196,1),Regione!$A$2:$C$21,2,FALSE),"-")</f>
        <v xml:space="preserve">EMILIA ROMAGNA </v>
      </c>
      <c r="Q196" s="112" t="e">
        <f ca="1">IF($D196&gt;0,NormalizzaTempo("D",CELL("tipo",$E196),$E196),"-")</f>
        <v>#NAME?</v>
      </c>
      <c r="R196" s="27">
        <f>IF($D196&gt;0,VLOOKUP($D196,Iscrizioni!$A$2:$M$2502,13,FALSE),"-")</f>
        <v>4000</v>
      </c>
      <c r="S196" s="112" t="e">
        <f t="shared" ca="1" si="20"/>
        <v>#NAME?</v>
      </c>
      <c r="T196" s="112" t="e">
        <f ca="1">IF($D196&gt;0,SUMIFS($S$3:$S196,$X$3:$X196,1,$J$3:$J196,$J196),"-")</f>
        <v>#NAME?</v>
      </c>
      <c r="U196" s="112" t="e">
        <f t="shared" ca="1" si="21"/>
        <v>#NAME?</v>
      </c>
      <c r="V196" s="112" t="e">
        <f t="shared" ref="V196:V259" ca="1" si="23">IF(OR(AND($L196="Adulti",LEN($C196)=0,$U196&lt;=$U$1), AND(OR($L196="Giovanile",$L196="Promozionale"),LEN($C196)=0) ), "ok","-")</f>
        <v>#NAME?</v>
      </c>
      <c r="W196" s="27">
        <f>IF(LEN($C196)=0,IF($D196&gt;0,COUNTIFS($A$3:$A196,$A196),"-"),"Escluso")</f>
        <v>32</v>
      </c>
      <c r="X196" s="2">
        <f>IF(LEN($C196)=0,IF($D196&gt;0,COUNTIFS($J$3:$J196,$J196,$C$3:$C196,""),"-"),"Escluso")</f>
        <v>6</v>
      </c>
      <c r="Y196" s="127" t="e">
        <f t="shared" ca="1" si="18"/>
        <v>#NAME?</v>
      </c>
      <c r="Z196" s="2">
        <f>IF($D196&gt;0,COUNTIFS($O$3:$O196,$O196,$L$3:$L196,$L196,$I$3:$I196,$I196),"-")</f>
        <v>2</v>
      </c>
      <c r="AA196" s="27">
        <f>IF($D196&gt;0,IF(OR($Z196 &gt;1,$L196&lt;&gt;"Adulti"),0,VLOOKUP($P196,Regione!$B$2:$C$22,2,FALSE)),"-")</f>
        <v>0</v>
      </c>
      <c r="AB196" s="27">
        <f>IF($D196&gt;0,IF(COUNTIFS($O$3:$O196,$O196,$L$3:$L196,$L196,$I$3:$I196,$I196) &gt;1,0,SUMIFS($Y$3:$Y$2503,$L$3:$L$2503,$L196,$O$3:$O$2503,$O196,$I$3:$I$2503,$I196)),"-")</f>
        <v>0</v>
      </c>
      <c r="AC196" s="27">
        <f t="shared" si="22"/>
        <v>0</v>
      </c>
    </row>
    <row r="197" spans="1:29" s="57" customFormat="1" ht="15" customHeight="1">
      <c r="A197" s="13" t="s">
        <v>183</v>
      </c>
      <c r="B197" s="107" t="str">
        <f>IF(COUNTA($A197)&gt;0,VLOOKUP($A197,Corsa!$A$1:$F$43,2,FALSE),"-")</f>
        <v>Corsa B02</v>
      </c>
      <c r="C197" s="11"/>
      <c r="D197" s="13">
        <v>570</v>
      </c>
      <c r="E197" s="111"/>
      <c r="F197" s="46" t="str">
        <f>IF(COUNTA($A197)&gt;0,VLOOKUP($A197,Corsa!$A$1:$F$43,3,FALSE),"-")</f>
        <v>F- Juniores + F-20 + F-25 + F-30 + F-35 + F-40 + F-45 + F-50 + F-55 + F-60 + F-65 + F-70 + F-75</v>
      </c>
      <c r="G197" s="28" t="str">
        <f>IF($D197&gt;0,VLOOKUP($D197,Iscrizioni!$A$2:$M$2502,9,FALSE),"-")</f>
        <v>GAVIOLI SIMONA</v>
      </c>
      <c r="H197" s="28">
        <f>IF($D197&gt;0,VLOOKUP($D197,Iscrizioni!$A$2:$M$2502,4,FALSE),"-")</f>
        <v>1977</v>
      </c>
      <c r="I197" s="27" t="str">
        <f>IF($D197&gt;0,VLOOKUP($D197,Iscrizioni!$A$2:$M$2502,5,FALSE),"-")</f>
        <v>F</v>
      </c>
      <c r="J197" s="27" t="str">
        <f>IF($D197&gt;0,VLOOKUP($D197,Iscrizioni!$A$2:$M$2502,10,FALSE),"-")</f>
        <v>F-40</v>
      </c>
      <c r="K197" s="27" t="str">
        <f t="shared" si="19"/>
        <v>ok</v>
      </c>
      <c r="L197" s="46" t="str">
        <f>IF($D197&gt;0,VLOOKUP($D197,Iscrizioni!$A$2:$M$2502,11,FALSE),"-")</f>
        <v>Adulti</v>
      </c>
      <c r="M197" s="27">
        <f>IF($D197&gt;0,VLOOKUP($D197,Iscrizioni!$A$2:$N$2502,12,FALSE),"-")</f>
        <v>27</v>
      </c>
      <c r="N197" s="46" t="str">
        <f>IF($D197&gt;0,VLOOKUP($D197,Iscrizioni!$A$2:$M$2502,6,FALSE),"-")</f>
        <v>H020398</v>
      </c>
      <c r="O197" s="107" t="str">
        <f>IF($D197&gt;0,VLOOKUP($D197,Iscrizioni!$A$2:$M$2502,7,FALSE),"-")</f>
        <v>G. P. SALCUS - A.S.D.</v>
      </c>
      <c r="P197" s="46" t="str">
        <f>IF($D197&gt;0,VLOOKUP(LEFT($N197,1),Regione!$A$2:$C$21,2,FALSE),"-")</f>
        <v xml:space="preserve">EMILIA ROMAGNA </v>
      </c>
      <c r="Q197" s="112" t="e">
        <f ca="1">IF($D197&gt;0,NormalizzaTempo("D",CELL("tipo",$E197),$E197),"-")</f>
        <v>#NAME?</v>
      </c>
      <c r="R197" s="27">
        <f>IF($D197&gt;0,VLOOKUP($D197,Iscrizioni!$A$2:$M$2502,13,FALSE),"-")</f>
        <v>4000</v>
      </c>
      <c r="S197" s="112" t="e">
        <f t="shared" ca="1" si="20"/>
        <v>#NAME?</v>
      </c>
      <c r="T197" s="112" t="e">
        <f ca="1">IF($D197&gt;0,SUMIFS($S$3:$S197,$X$3:$X197,1,$J$3:$J197,$J197),"-")</f>
        <v>#NAME?</v>
      </c>
      <c r="U197" s="112" t="e">
        <f t="shared" ca="1" si="21"/>
        <v>#NAME?</v>
      </c>
      <c r="V197" s="112" t="e">
        <f t="shared" ca="1" si="23"/>
        <v>#NAME?</v>
      </c>
      <c r="W197" s="27">
        <f>IF(LEN($C197)=0,IF($D197&gt;0,COUNTIFS($A$3:$A197,$A197),"-"),"Escluso")</f>
        <v>33</v>
      </c>
      <c r="X197" s="2">
        <f>IF(LEN($C197)=0,IF($D197&gt;0,COUNTIFS($J$3:$J197,$J197,$C$3:$C197,""),"-"),"Escluso")</f>
        <v>7</v>
      </c>
      <c r="Y197" s="127" t="e">
        <f t="shared" ca="1" si="18"/>
        <v>#NAME?</v>
      </c>
      <c r="Z197" s="2">
        <f>IF($D197&gt;0,COUNTIFS($O$3:$O197,$O197,$L$3:$L197,$L197,$I$3:$I197,$I197),"-")</f>
        <v>3</v>
      </c>
      <c r="AA197" s="27">
        <f>IF($D197&gt;0,IF(OR($Z197 &gt;1,$L197&lt;&gt;"Adulti"),0,VLOOKUP($P197,Regione!$B$2:$C$22,2,FALSE)),"-")</f>
        <v>0</v>
      </c>
      <c r="AB197" s="27">
        <f>IF($D197&gt;0,IF(COUNTIFS($O$3:$O197,$O197,$L$3:$L197,$L197,$I$3:$I197,$I197) &gt;1,0,SUMIFS($Y$3:$Y$2503,$L$3:$L$2503,$L197,$O$3:$O$2503,$O197,$I$3:$I$2503,$I197)),"-")</f>
        <v>0</v>
      </c>
      <c r="AC197" s="27">
        <f t="shared" si="22"/>
        <v>0</v>
      </c>
    </row>
    <row r="198" spans="1:29" s="57" customFormat="1" ht="15" customHeight="1">
      <c r="A198" s="13" t="s">
        <v>183</v>
      </c>
      <c r="B198" s="107" t="str">
        <f>IF(COUNTA($A198)&gt;0,VLOOKUP($A198,Corsa!$A$1:$F$43,2,FALSE),"-")</f>
        <v>Corsa B02</v>
      </c>
      <c r="C198" s="11"/>
      <c r="D198" s="13">
        <v>204</v>
      </c>
      <c r="E198" s="111"/>
      <c r="F198" s="46" t="str">
        <f>IF(COUNTA($A198)&gt;0,VLOOKUP($A198,Corsa!$A$1:$F$43,3,FALSE),"-")</f>
        <v>F- Juniores + F-20 + F-25 + F-30 + F-35 + F-40 + F-45 + F-50 + F-55 + F-60 + F-65 + F-70 + F-75</v>
      </c>
      <c r="G198" s="28" t="str">
        <f>IF($D198&gt;0,VLOOKUP($D198,Iscrizioni!$A$2:$M$2502,9,FALSE),"-")</f>
        <v>NEGRO DANIELA</v>
      </c>
      <c r="H198" s="28">
        <f>IF($D198&gt;0,VLOOKUP($D198,Iscrizioni!$A$2:$M$2502,4,FALSE),"-")</f>
        <v>1973</v>
      </c>
      <c r="I198" s="27" t="str">
        <f>IF($D198&gt;0,VLOOKUP($D198,Iscrizioni!$A$2:$M$2502,5,FALSE),"-")</f>
        <v>F</v>
      </c>
      <c r="J198" s="27" t="str">
        <f>IF($D198&gt;0,VLOOKUP($D198,Iscrizioni!$A$2:$M$2502,10,FALSE),"-")</f>
        <v>F-40</v>
      </c>
      <c r="K198" s="27" t="str">
        <f t="shared" si="19"/>
        <v>ok</v>
      </c>
      <c r="L198" s="46" t="str">
        <f>IF($D198&gt;0,VLOOKUP($D198,Iscrizioni!$A$2:$M$2502,11,FALSE),"-")</f>
        <v>Adulti</v>
      </c>
      <c r="M198" s="27">
        <f>IF($D198&gt;0,VLOOKUP($D198,Iscrizioni!$A$2:$N$2502,12,FALSE),"-")</f>
        <v>27</v>
      </c>
      <c r="N198" s="46" t="str">
        <f>IF($D198&gt;0,VLOOKUP($D198,Iscrizioni!$A$2:$M$2502,6,FALSE),"-")</f>
        <v>A130646</v>
      </c>
      <c r="O198" s="107" t="str">
        <f>IF($D198&gt;0,VLOOKUP($D198,Iscrizioni!$A$2:$M$2502,7,FALSE),"-")</f>
        <v>A.S.D. DORATLETICA</v>
      </c>
      <c r="P198" s="46" t="str">
        <f>IF($D198&gt;0,VLOOKUP(LEFT($N198,1),Regione!$A$2:$C$21,2,FALSE),"-")</f>
        <v xml:space="preserve">PIEMONTE </v>
      </c>
      <c r="Q198" s="112" t="e">
        <f ca="1">IF($D198&gt;0,NormalizzaTempo("D",CELL("tipo",$E198),$E198),"-")</f>
        <v>#NAME?</v>
      </c>
      <c r="R198" s="27">
        <f>IF($D198&gt;0,VLOOKUP($D198,Iscrizioni!$A$2:$M$2502,13,FALSE),"-")</f>
        <v>4000</v>
      </c>
      <c r="S198" s="112" t="e">
        <f t="shared" ca="1" si="20"/>
        <v>#NAME?</v>
      </c>
      <c r="T198" s="112" t="e">
        <f ca="1">IF($D198&gt;0,SUMIFS($S$3:$S198,$X$3:$X198,1,$J$3:$J198,$J198),"-")</f>
        <v>#NAME?</v>
      </c>
      <c r="U198" s="112" t="e">
        <f t="shared" ca="1" si="21"/>
        <v>#NAME?</v>
      </c>
      <c r="V198" s="112" t="e">
        <f t="shared" ca="1" si="23"/>
        <v>#NAME?</v>
      </c>
      <c r="W198" s="27">
        <f>IF(LEN($C198)=0,IF($D198&gt;0,COUNTIFS($A$3:$A198,$A198),"-"),"Escluso")</f>
        <v>34</v>
      </c>
      <c r="X198" s="2">
        <f>IF(LEN($C198)=0,IF($D198&gt;0,COUNTIFS($J$3:$J198,$J198,$C$3:$C198,""),"-"),"Escluso")</f>
        <v>8</v>
      </c>
      <c r="Y198" s="127" t="e">
        <f t="shared" ca="1" si="18"/>
        <v>#NAME?</v>
      </c>
      <c r="Z198" s="2">
        <f>IF($D198&gt;0,COUNTIFS($O$3:$O198,$O198,$L$3:$L198,$L198,$I$3:$I198,$I198),"-")</f>
        <v>2</v>
      </c>
      <c r="AA198" s="27">
        <f>IF($D198&gt;0,IF(OR($Z198 &gt;1,$L198&lt;&gt;"Adulti"),0,VLOOKUP($P198,Regione!$B$2:$C$22,2,FALSE)),"-")</f>
        <v>0</v>
      </c>
      <c r="AB198" s="27">
        <f>IF($D198&gt;0,IF(COUNTIFS($O$3:$O198,$O198,$L$3:$L198,$L198,$I$3:$I198,$I198) &gt;1,0,SUMIFS($Y$3:$Y$2503,$L$3:$L$2503,$L198,$O$3:$O$2503,$O198,$I$3:$I$2503,$I198)),"-")</f>
        <v>0</v>
      </c>
      <c r="AC198" s="27">
        <f t="shared" si="22"/>
        <v>0</v>
      </c>
    </row>
    <row r="199" spans="1:29" s="57" customFormat="1" ht="15" customHeight="1">
      <c r="A199" s="13" t="s">
        <v>183</v>
      </c>
      <c r="B199" s="107" t="str">
        <f>IF(COUNTA($A199)&gt;0,VLOOKUP($A199,Corsa!$A$1:$F$43,2,FALSE),"-")</f>
        <v>Corsa B02</v>
      </c>
      <c r="C199" s="11"/>
      <c r="D199" s="13">
        <v>104</v>
      </c>
      <c r="E199" s="111"/>
      <c r="F199" s="46" t="str">
        <f>IF(COUNTA($A199)&gt;0,VLOOKUP($A199,Corsa!$A$1:$F$43,3,FALSE),"-")</f>
        <v>F- Juniores + F-20 + F-25 + F-30 + F-35 + F-40 + F-45 + F-50 + F-55 + F-60 + F-65 + F-70 + F-75</v>
      </c>
      <c r="G199" s="28" t="str">
        <f>IF($D199&gt;0,VLOOKUP($D199,Iscrizioni!$A$2:$M$2502,9,FALSE),"-")</f>
        <v>SBODIO FRANCESCA</v>
      </c>
      <c r="H199" s="28">
        <f>IF($D199&gt;0,VLOOKUP($D199,Iscrizioni!$A$2:$M$2502,4,FALSE),"-")</f>
        <v>1974</v>
      </c>
      <c r="I199" s="27" t="str">
        <f>IF($D199&gt;0,VLOOKUP($D199,Iscrizioni!$A$2:$M$2502,5,FALSE),"-")</f>
        <v>F</v>
      </c>
      <c r="J199" s="27" t="str">
        <f>IF($D199&gt;0,VLOOKUP($D199,Iscrizioni!$A$2:$M$2502,10,FALSE),"-")</f>
        <v>F-40</v>
      </c>
      <c r="K199" s="27" t="str">
        <f t="shared" si="19"/>
        <v>ok</v>
      </c>
      <c r="L199" s="46" t="str">
        <f>IF($D199&gt;0,VLOOKUP($D199,Iscrizioni!$A$2:$M$2502,11,FALSE),"-")</f>
        <v>Adulti</v>
      </c>
      <c r="M199" s="27">
        <f>IF($D199&gt;0,VLOOKUP($D199,Iscrizioni!$A$2:$N$2502,12,FALSE),"-")</f>
        <v>27</v>
      </c>
      <c r="N199" s="46" t="str">
        <f>IF($D199&gt;0,VLOOKUP($D199,Iscrizioni!$A$2:$M$2502,6,FALSE),"-")</f>
        <v>L021869</v>
      </c>
      <c r="O199" s="107" t="str">
        <f>IF($D199&gt;0,VLOOKUP($D199,Iscrizioni!$A$2:$M$2502,7,FALSE),"-")</f>
        <v>A.S.D. ATLETICA CALENZANO</v>
      </c>
      <c r="P199" s="46" t="str">
        <f>IF($D199&gt;0,VLOOKUP(LEFT($N199,1),Regione!$A$2:$C$21,2,FALSE),"-")</f>
        <v xml:space="preserve">TOSCANA </v>
      </c>
      <c r="Q199" s="112" t="e">
        <f ca="1">IF($D199&gt;0,NormalizzaTempo("D",CELL("tipo",$E199),$E199),"-")</f>
        <v>#NAME?</v>
      </c>
      <c r="R199" s="27">
        <f>IF($D199&gt;0,VLOOKUP($D199,Iscrizioni!$A$2:$M$2502,13,FALSE),"-")</f>
        <v>4000</v>
      </c>
      <c r="S199" s="112" t="e">
        <f t="shared" ca="1" si="20"/>
        <v>#NAME?</v>
      </c>
      <c r="T199" s="112" t="e">
        <f ca="1">IF($D199&gt;0,SUMIFS($S$3:$S199,$X$3:$X199,1,$J$3:$J199,$J199),"-")</f>
        <v>#NAME?</v>
      </c>
      <c r="U199" s="112" t="e">
        <f t="shared" ca="1" si="21"/>
        <v>#NAME?</v>
      </c>
      <c r="V199" s="112" t="e">
        <f t="shared" ca="1" si="23"/>
        <v>#NAME?</v>
      </c>
      <c r="W199" s="27">
        <f>IF(LEN($C199)=0,IF($D199&gt;0,COUNTIFS($A$3:$A199,$A199),"-"),"Escluso")</f>
        <v>35</v>
      </c>
      <c r="X199" s="2">
        <f>IF(LEN($C199)=0,IF($D199&gt;0,COUNTIFS($J$3:$J199,$J199,$C$3:$C199,""),"-"),"Escluso")</f>
        <v>9</v>
      </c>
      <c r="Y199" s="127" t="e">
        <f t="shared" ca="1" si="18"/>
        <v>#NAME?</v>
      </c>
      <c r="Z199" s="2">
        <f>IF($D199&gt;0,COUNTIFS($O$3:$O199,$O199,$L$3:$L199,$L199,$I$3:$I199,$I199),"-")</f>
        <v>2</v>
      </c>
      <c r="AA199" s="27">
        <f>IF($D199&gt;0,IF(OR($Z199 &gt;1,$L199&lt;&gt;"Adulti"),0,VLOOKUP($P199,Regione!$B$2:$C$22,2,FALSE)),"-")</f>
        <v>0</v>
      </c>
      <c r="AB199" s="27">
        <f>IF($D199&gt;0,IF(COUNTIFS($O$3:$O199,$O199,$L$3:$L199,$L199,$I$3:$I199,$I199) &gt;1,0,SUMIFS($Y$3:$Y$2503,$L$3:$L$2503,$L199,$O$3:$O$2503,$O199,$I$3:$I$2503,$I199)),"-")</f>
        <v>0</v>
      </c>
      <c r="AC199" s="27">
        <f t="shared" si="22"/>
        <v>0</v>
      </c>
    </row>
    <row r="200" spans="1:29" s="57" customFormat="1" ht="15" customHeight="1">
      <c r="A200" s="13" t="s">
        <v>183</v>
      </c>
      <c r="B200" s="107" t="str">
        <f>IF(COUNTA($A200)&gt;0,VLOOKUP($A200,Corsa!$A$1:$F$43,2,FALSE),"-")</f>
        <v>Corsa B02</v>
      </c>
      <c r="C200" s="11"/>
      <c r="D200" s="13">
        <v>713</v>
      </c>
      <c r="E200" s="111"/>
      <c r="F200" s="46" t="str">
        <f>IF(COUNTA($A200)&gt;0,VLOOKUP($A200,Corsa!$A$1:$F$43,3,FALSE),"-")</f>
        <v>F- Juniores + F-20 + F-25 + F-30 + F-35 + F-40 + F-45 + F-50 + F-55 + F-60 + F-65 + F-70 + F-75</v>
      </c>
      <c r="G200" s="28" t="str">
        <f>IF($D200&gt;0,VLOOKUP($D200,Iscrizioni!$A$2:$M$2502,9,FALSE),"-")</f>
        <v>POPPI VANESSA</v>
      </c>
      <c r="H200" s="28">
        <f>IF($D200&gt;0,VLOOKUP($D200,Iscrizioni!$A$2:$M$2502,4,FALSE),"-")</f>
        <v>1989</v>
      </c>
      <c r="I200" s="27" t="str">
        <f>IF($D200&gt;0,VLOOKUP($D200,Iscrizioni!$A$2:$M$2502,5,FALSE),"-")</f>
        <v>F</v>
      </c>
      <c r="J200" s="27" t="str">
        <f>IF($D200&gt;0,VLOOKUP($D200,Iscrizioni!$A$2:$M$2502,10,FALSE),"-")</f>
        <v>F-25</v>
      </c>
      <c r="K200" s="27" t="str">
        <f t="shared" si="19"/>
        <v>ok</v>
      </c>
      <c r="L200" s="46" t="str">
        <f>IF($D200&gt;0,VLOOKUP($D200,Iscrizioni!$A$2:$M$2502,11,FALSE),"-")</f>
        <v>Adulti</v>
      </c>
      <c r="M200" s="27">
        <f>IF($D200&gt;0,VLOOKUP($D200,Iscrizioni!$A$2:$N$2502,12,FALSE),"-")</f>
        <v>21</v>
      </c>
      <c r="N200" s="46" t="str">
        <f>IF($D200&gt;0,VLOOKUP($D200,Iscrizioni!$A$2:$M$2502,6,FALSE),"-")</f>
        <v>H041354</v>
      </c>
      <c r="O200" s="107" t="str">
        <f>IF($D200&gt;0,VLOOKUP($D200,Iscrizioni!$A$2:$M$2502,7,FALSE),"-")</f>
        <v>MODENA RUNNERS CLUB ASD</v>
      </c>
      <c r="P200" s="46" t="str">
        <f>IF($D200&gt;0,VLOOKUP(LEFT($N200,1),Regione!$A$2:$C$21,2,FALSE),"-")</f>
        <v xml:space="preserve">EMILIA ROMAGNA </v>
      </c>
      <c r="Q200" s="112" t="e">
        <f ca="1">IF($D200&gt;0,NormalizzaTempo("D",CELL("tipo",$E200),$E200),"-")</f>
        <v>#NAME?</v>
      </c>
      <c r="R200" s="27">
        <f>IF($D200&gt;0,VLOOKUP($D200,Iscrizioni!$A$2:$M$2502,13,FALSE),"-")</f>
        <v>4000</v>
      </c>
      <c r="S200" s="112" t="e">
        <f t="shared" ca="1" si="20"/>
        <v>#NAME?</v>
      </c>
      <c r="T200" s="112" t="e">
        <f ca="1">IF($D200&gt;0,SUMIFS($S$3:$S200,$X$3:$X200,1,$J$3:$J200,$J200),"-")</f>
        <v>#NAME?</v>
      </c>
      <c r="U200" s="112" t="e">
        <f t="shared" ca="1" si="21"/>
        <v>#NAME?</v>
      </c>
      <c r="V200" s="112" t="e">
        <f t="shared" ca="1" si="23"/>
        <v>#NAME?</v>
      </c>
      <c r="W200" s="27">
        <f>IF(LEN($C200)=0,IF($D200&gt;0,COUNTIFS($A$3:$A200,$A200),"-"),"Escluso")</f>
        <v>36</v>
      </c>
      <c r="X200" s="2">
        <f>IF(LEN($C200)=0,IF($D200&gt;0,COUNTIFS($J$3:$J200,$J200,$C$3:$C200,""),"-"),"Escluso")</f>
        <v>3</v>
      </c>
      <c r="Y200" s="127" t="e">
        <f t="shared" ca="1" si="18"/>
        <v>#NAME?</v>
      </c>
      <c r="Z200" s="2">
        <f>IF($D200&gt;0,COUNTIFS($O$3:$O200,$O200,$L$3:$L200,$L200,$I$3:$I200,$I200),"-")</f>
        <v>4</v>
      </c>
      <c r="AA200" s="27">
        <f>IF($D200&gt;0,IF(OR($Z200 &gt;1,$L200&lt;&gt;"Adulti"),0,VLOOKUP($P200,Regione!$B$2:$C$22,2,FALSE)),"-")</f>
        <v>0</v>
      </c>
      <c r="AB200" s="27">
        <f>IF($D200&gt;0,IF(COUNTIFS($O$3:$O200,$O200,$L$3:$L200,$L200,$I$3:$I200,$I200) &gt;1,0,SUMIFS($Y$3:$Y$2503,$L$3:$L$2503,$L200,$O$3:$O$2503,$O200,$I$3:$I$2503,$I200)),"-")</f>
        <v>0</v>
      </c>
      <c r="AC200" s="27">
        <f t="shared" si="22"/>
        <v>0</v>
      </c>
    </row>
    <row r="201" spans="1:29" s="57" customFormat="1" ht="15" customHeight="1">
      <c r="A201" s="13" t="s">
        <v>183</v>
      </c>
      <c r="B201" s="107" t="str">
        <f>IF(COUNTA($A201)&gt;0,VLOOKUP($A201,Corsa!$A$1:$F$43,2,FALSE),"-")</f>
        <v>Corsa B02</v>
      </c>
      <c r="C201" s="11"/>
      <c r="D201" s="13">
        <v>575</v>
      </c>
      <c r="E201" s="111"/>
      <c r="F201" s="46" t="str">
        <f>IF(COUNTA($A201)&gt;0,VLOOKUP($A201,Corsa!$A$1:$F$43,3,FALSE),"-")</f>
        <v>F- Juniores + F-20 + F-25 + F-30 + F-35 + F-40 + F-45 + F-50 + F-55 + F-60 + F-65 + F-70 + F-75</v>
      </c>
      <c r="G201" s="28" t="str">
        <f>IF($D201&gt;0,VLOOKUP($D201,Iscrizioni!$A$2:$M$2502,9,FALSE),"-")</f>
        <v>MATTIOLO CINZIA</v>
      </c>
      <c r="H201" s="28">
        <f>IF($D201&gt;0,VLOOKUP($D201,Iscrizioni!$A$2:$M$2502,4,FALSE),"-")</f>
        <v>1977</v>
      </c>
      <c r="I201" s="27" t="str">
        <f>IF($D201&gt;0,VLOOKUP($D201,Iscrizioni!$A$2:$M$2502,5,FALSE),"-")</f>
        <v>F</v>
      </c>
      <c r="J201" s="27" t="str">
        <f>IF($D201&gt;0,VLOOKUP($D201,Iscrizioni!$A$2:$M$2502,10,FALSE),"-")</f>
        <v>F-40</v>
      </c>
      <c r="K201" s="27" t="str">
        <f t="shared" si="19"/>
        <v>ok</v>
      </c>
      <c r="L201" s="46" t="str">
        <f>IF($D201&gt;0,VLOOKUP($D201,Iscrizioni!$A$2:$M$2502,11,FALSE),"-")</f>
        <v>Adulti</v>
      </c>
      <c r="M201" s="27">
        <f>IF($D201&gt;0,VLOOKUP($D201,Iscrizioni!$A$2:$N$2502,12,FALSE),"-")</f>
        <v>27</v>
      </c>
      <c r="N201" s="46" t="str">
        <f>IF($D201&gt;0,VLOOKUP($D201,Iscrizioni!$A$2:$M$2502,6,FALSE),"-")</f>
        <v>H020398</v>
      </c>
      <c r="O201" s="107" t="str">
        <f>IF($D201&gt;0,VLOOKUP($D201,Iscrizioni!$A$2:$M$2502,7,FALSE),"-")</f>
        <v>G. P. SALCUS - A.S.D.</v>
      </c>
      <c r="P201" s="46" t="str">
        <f>IF($D201&gt;0,VLOOKUP(LEFT($N201,1),Regione!$A$2:$C$21,2,FALSE),"-")</f>
        <v xml:space="preserve">EMILIA ROMAGNA </v>
      </c>
      <c r="Q201" s="112" t="e">
        <f ca="1">IF($D201&gt;0,NormalizzaTempo("D",CELL("tipo",$E201),$E201),"-")</f>
        <v>#NAME?</v>
      </c>
      <c r="R201" s="27">
        <f>IF($D201&gt;0,VLOOKUP($D201,Iscrizioni!$A$2:$M$2502,13,FALSE),"-")</f>
        <v>4000</v>
      </c>
      <c r="S201" s="112" t="e">
        <f t="shared" ca="1" si="20"/>
        <v>#NAME?</v>
      </c>
      <c r="T201" s="112" t="e">
        <f ca="1">IF($D201&gt;0,SUMIFS($S$3:$S201,$X$3:$X201,1,$J$3:$J201,$J201),"-")</f>
        <v>#NAME?</v>
      </c>
      <c r="U201" s="112" t="e">
        <f t="shared" ca="1" si="21"/>
        <v>#NAME?</v>
      </c>
      <c r="V201" s="112" t="e">
        <f t="shared" ca="1" si="23"/>
        <v>#NAME?</v>
      </c>
      <c r="W201" s="27">
        <f>IF(LEN($C201)=0,IF($D201&gt;0,COUNTIFS($A$3:$A201,$A201),"-"),"Escluso")</f>
        <v>37</v>
      </c>
      <c r="X201" s="2">
        <f>IF(LEN($C201)=0,IF($D201&gt;0,COUNTIFS($J$3:$J201,$J201,$C$3:$C201,""),"-"),"Escluso")</f>
        <v>10</v>
      </c>
      <c r="Y201" s="127" t="e">
        <f t="shared" ca="1" si="18"/>
        <v>#NAME?</v>
      </c>
      <c r="Z201" s="2">
        <f>IF($D201&gt;0,COUNTIFS($O$3:$O201,$O201,$L$3:$L201,$L201,$I$3:$I201,$I201),"-")</f>
        <v>4</v>
      </c>
      <c r="AA201" s="27">
        <f>IF($D201&gt;0,IF(OR($Z201 &gt;1,$L201&lt;&gt;"Adulti"),0,VLOOKUP($P201,Regione!$B$2:$C$22,2,FALSE)),"-")</f>
        <v>0</v>
      </c>
      <c r="AB201" s="27">
        <f>IF($D201&gt;0,IF(COUNTIFS($O$3:$O201,$O201,$L$3:$L201,$L201,$I$3:$I201,$I201) &gt;1,0,SUMIFS($Y$3:$Y$2503,$L$3:$L$2503,$L201,$O$3:$O$2503,$O201,$I$3:$I$2503,$I201)),"-")</f>
        <v>0</v>
      </c>
      <c r="AC201" s="27">
        <f t="shared" si="22"/>
        <v>0</v>
      </c>
    </row>
    <row r="202" spans="1:29" s="57" customFormat="1" ht="15" customHeight="1">
      <c r="A202" s="13" t="s">
        <v>183</v>
      </c>
      <c r="B202" s="107" t="str">
        <f>IF(COUNTA($A202)&gt;0,VLOOKUP($A202,Corsa!$A$1:$F$43,2,FALSE),"-")</f>
        <v>Corsa B02</v>
      </c>
      <c r="C202" s="11"/>
      <c r="D202" s="13">
        <v>619</v>
      </c>
      <c r="E202" s="111"/>
      <c r="F202" s="46" t="str">
        <f>IF(COUNTA($A202)&gt;0,VLOOKUP($A202,Corsa!$A$1:$F$43,3,FALSE),"-")</f>
        <v>F- Juniores + F-20 + F-25 + F-30 + F-35 + F-40 + F-45 + F-50 + F-55 + F-60 + F-65 + F-70 + F-75</v>
      </c>
      <c r="G202" s="28" t="str">
        <f>IF($D202&gt;0,VLOOKUP($D202,Iscrizioni!$A$2:$M$2502,9,FALSE),"-")</f>
        <v>RUFFILLI FRANCESCA</v>
      </c>
      <c r="H202" s="28">
        <f>IF($D202&gt;0,VLOOKUP($D202,Iscrizioni!$A$2:$M$2502,4,FALSE),"-")</f>
        <v>1967</v>
      </c>
      <c r="I202" s="27" t="str">
        <f>IF($D202&gt;0,VLOOKUP($D202,Iscrizioni!$A$2:$M$2502,5,FALSE),"-")</f>
        <v>F</v>
      </c>
      <c r="J202" s="27" t="str">
        <f>IF($D202&gt;0,VLOOKUP($D202,Iscrizioni!$A$2:$M$2502,10,FALSE),"-")</f>
        <v>F-50</v>
      </c>
      <c r="K202" s="27" t="str">
        <f t="shared" si="19"/>
        <v>ok</v>
      </c>
      <c r="L202" s="46" t="str">
        <f>IF($D202&gt;0,VLOOKUP($D202,Iscrizioni!$A$2:$M$2502,11,FALSE),"-")</f>
        <v>Adulti</v>
      </c>
      <c r="M202" s="27">
        <f>IF($D202&gt;0,VLOOKUP($D202,Iscrizioni!$A$2:$N$2502,12,FALSE),"-")</f>
        <v>31</v>
      </c>
      <c r="N202" s="46" t="str">
        <f>IF($D202&gt;0,VLOOKUP($D202,Iscrizioni!$A$2:$M$2502,6,FALSE),"-")</f>
        <v>H070205</v>
      </c>
      <c r="O202" s="107" t="str">
        <f>IF($D202&gt;0,VLOOKUP($D202,Iscrizioni!$A$2:$M$2502,7,FALSE),"-")</f>
        <v>G.S. LAMONE RUSSI ASD</v>
      </c>
      <c r="P202" s="46" t="str">
        <f>IF($D202&gt;0,VLOOKUP(LEFT($N202,1),Regione!$A$2:$C$21,2,FALSE),"-")</f>
        <v xml:space="preserve">EMILIA ROMAGNA </v>
      </c>
      <c r="Q202" s="112" t="e">
        <f ca="1">IF($D202&gt;0,NormalizzaTempo("D",CELL("tipo",$E202),$E202),"-")</f>
        <v>#NAME?</v>
      </c>
      <c r="R202" s="27">
        <f>IF($D202&gt;0,VLOOKUP($D202,Iscrizioni!$A$2:$M$2502,13,FALSE),"-")</f>
        <v>4000</v>
      </c>
      <c r="S202" s="112" t="e">
        <f t="shared" ca="1" si="20"/>
        <v>#NAME?</v>
      </c>
      <c r="T202" s="112" t="e">
        <f ca="1">IF($D202&gt;0,SUMIFS($S$3:$S202,$X$3:$X202,1,$J$3:$J202,$J202),"-")</f>
        <v>#NAME?</v>
      </c>
      <c r="U202" s="112" t="e">
        <f t="shared" ca="1" si="21"/>
        <v>#NAME?</v>
      </c>
      <c r="V202" s="112" t="e">
        <f t="shared" ca="1" si="23"/>
        <v>#NAME?</v>
      </c>
      <c r="W202" s="27">
        <f>IF(LEN($C202)=0,IF($D202&gt;0,COUNTIFS($A$3:$A202,$A202),"-"),"Escluso")</f>
        <v>38</v>
      </c>
      <c r="X202" s="2">
        <f>IF(LEN($C202)=0,IF($D202&gt;0,COUNTIFS($J$3:$J202,$J202,$C$3:$C202,""),"-"),"Escluso")</f>
        <v>2</v>
      </c>
      <c r="Y202" s="127" t="e">
        <f t="shared" ca="1" si="18"/>
        <v>#NAME?</v>
      </c>
      <c r="Z202" s="2">
        <f>IF($D202&gt;0,COUNTIFS($O$3:$O202,$O202,$L$3:$L202,$L202,$I$3:$I202,$I202),"-")</f>
        <v>4</v>
      </c>
      <c r="AA202" s="27">
        <f>IF($D202&gt;0,IF(OR($Z202 &gt;1,$L202&lt;&gt;"Adulti"),0,VLOOKUP($P202,Regione!$B$2:$C$22,2,FALSE)),"-")</f>
        <v>0</v>
      </c>
      <c r="AB202" s="27">
        <f>IF($D202&gt;0,IF(COUNTIFS($O$3:$O202,$O202,$L$3:$L202,$L202,$I$3:$I202,$I202) &gt;1,0,SUMIFS($Y$3:$Y$2503,$L$3:$L$2503,$L202,$O$3:$O$2503,$O202,$I$3:$I$2503,$I202)),"-")</f>
        <v>0</v>
      </c>
      <c r="AC202" s="27">
        <f t="shared" si="22"/>
        <v>0</v>
      </c>
    </row>
    <row r="203" spans="1:29" s="57" customFormat="1" ht="15" customHeight="1">
      <c r="A203" s="13" t="s">
        <v>183</v>
      </c>
      <c r="B203" s="107" t="str">
        <f>IF(COUNTA($A203)&gt;0,VLOOKUP($A203,Corsa!$A$1:$F$43,2,FALSE),"-")</f>
        <v>Corsa B02</v>
      </c>
      <c r="C203" s="11"/>
      <c r="D203" s="13">
        <v>426</v>
      </c>
      <c r="E203" s="111"/>
      <c r="F203" s="46" t="str">
        <f>IF(COUNTA($A203)&gt;0,VLOOKUP($A203,Corsa!$A$1:$F$43,3,FALSE),"-")</f>
        <v>F- Juniores + F-20 + F-25 + F-30 + F-35 + F-40 + F-45 + F-50 + F-55 + F-60 + F-65 + F-70 + F-75</v>
      </c>
      <c r="G203" s="28" t="str">
        <f>IF($D203&gt;0,VLOOKUP($D203,Iscrizioni!$A$2:$M$2502,9,FALSE),"-")</f>
        <v>ROSSI ERIKA</v>
      </c>
      <c r="H203" s="28">
        <f>IF($D203&gt;0,VLOOKUP($D203,Iscrizioni!$A$2:$M$2502,4,FALSE),"-")</f>
        <v>1986</v>
      </c>
      <c r="I203" s="27" t="str">
        <f>IF($D203&gt;0,VLOOKUP($D203,Iscrizioni!$A$2:$M$2502,5,FALSE),"-")</f>
        <v>F</v>
      </c>
      <c r="J203" s="27" t="str">
        <f>IF($D203&gt;0,VLOOKUP($D203,Iscrizioni!$A$2:$M$2502,10,FALSE),"-")</f>
        <v>F-30</v>
      </c>
      <c r="K203" s="27" t="str">
        <f t="shared" si="19"/>
        <v>ok</v>
      </c>
      <c r="L203" s="46" t="str">
        <f>IF($D203&gt;0,VLOOKUP($D203,Iscrizioni!$A$2:$M$2502,11,FALSE),"-")</f>
        <v>Adulti</v>
      </c>
      <c r="M203" s="27">
        <f>IF($D203&gt;0,VLOOKUP($D203,Iscrizioni!$A$2:$N$2502,12,FALSE),"-")</f>
        <v>23</v>
      </c>
      <c r="N203" s="46" t="str">
        <f>IF($D203&gt;0,VLOOKUP($D203,Iscrizioni!$A$2:$M$2502,6,FALSE),"-")</f>
        <v>H075225</v>
      </c>
      <c r="O203" s="107" t="str">
        <f>IF($D203&gt;0,VLOOKUP($D203,Iscrizioni!$A$2:$M$2502,7,FALSE),"-")</f>
        <v>ASD GPA LUGHESINA</v>
      </c>
      <c r="P203" s="46" t="str">
        <f>IF($D203&gt;0,VLOOKUP(LEFT($N203,1),Regione!$A$2:$C$21,2,FALSE),"-")</f>
        <v xml:space="preserve">EMILIA ROMAGNA </v>
      </c>
      <c r="Q203" s="112" t="e">
        <f ca="1">IF($D203&gt;0,NormalizzaTempo("D",CELL("tipo",$E203),$E203),"-")</f>
        <v>#NAME?</v>
      </c>
      <c r="R203" s="27">
        <f>IF($D203&gt;0,VLOOKUP($D203,Iscrizioni!$A$2:$M$2502,13,FALSE),"-")</f>
        <v>4000</v>
      </c>
      <c r="S203" s="112" t="e">
        <f t="shared" ca="1" si="20"/>
        <v>#NAME?</v>
      </c>
      <c r="T203" s="112" t="e">
        <f ca="1">IF($D203&gt;0,SUMIFS($S$3:$S203,$X$3:$X203,1,$J$3:$J203,$J203),"-")</f>
        <v>#NAME?</v>
      </c>
      <c r="U203" s="112" t="e">
        <f t="shared" ca="1" si="21"/>
        <v>#NAME?</v>
      </c>
      <c r="V203" s="112" t="e">
        <f t="shared" ca="1" si="23"/>
        <v>#NAME?</v>
      </c>
      <c r="W203" s="27">
        <f>IF(LEN($C203)=0,IF($D203&gt;0,COUNTIFS($A$3:$A203,$A203),"-"),"Escluso")</f>
        <v>39</v>
      </c>
      <c r="X203" s="2">
        <f>IF(LEN($C203)=0,IF($D203&gt;0,COUNTIFS($J$3:$J203,$J203,$C$3:$C203,""),"-"),"Escluso")</f>
        <v>4</v>
      </c>
      <c r="Y203" s="127" t="e">
        <f t="shared" ca="1" si="18"/>
        <v>#NAME?</v>
      </c>
      <c r="Z203" s="2">
        <f>IF($D203&gt;0,COUNTIFS($O$3:$O203,$O203,$L$3:$L203,$L203,$I$3:$I203,$I203),"-")</f>
        <v>1</v>
      </c>
      <c r="AA203" s="27">
        <f>IF($D203&gt;0,IF(OR($Z203 &gt;1,$L203&lt;&gt;"Adulti"),0,VLOOKUP($P203,Regione!$B$2:$C$22,2,FALSE)),"-")</f>
        <v>0</v>
      </c>
      <c r="AB203" s="27" t="e">
        <f ca="1">IF($D203&gt;0,IF(COUNTIFS($O$3:$O203,$O203,$L$3:$L203,$L203,$I$3:$I203,$I203) &gt;1,0,SUMIFS($Y$3:$Y$2503,$L$3:$L$2503,$L203,$O$3:$O$2503,$O203,$I$3:$I$2503,$I203)),"-")</f>
        <v>#NAME?</v>
      </c>
      <c r="AC203" s="27" t="e">
        <f t="shared" ca="1" si="22"/>
        <v>#NAME?</v>
      </c>
    </row>
    <row r="204" spans="1:29" s="57" customFormat="1" ht="15" customHeight="1">
      <c r="A204" s="13" t="s">
        <v>183</v>
      </c>
      <c r="B204" s="107" t="str">
        <f>IF(COUNTA($A204)&gt;0,VLOOKUP($A204,Corsa!$A$1:$F$43,2,FALSE),"-")</f>
        <v>Corsa B02</v>
      </c>
      <c r="C204" s="11"/>
      <c r="D204" s="13">
        <v>388</v>
      </c>
      <c r="E204" s="111"/>
      <c r="F204" s="46" t="str">
        <f>IF(COUNTA($A204)&gt;0,VLOOKUP($A204,Corsa!$A$1:$F$43,3,FALSE),"-")</f>
        <v>F- Juniores + F-20 + F-25 + F-30 + F-35 + F-40 + F-45 + F-50 + F-55 + F-60 + F-65 + F-70 + F-75</v>
      </c>
      <c r="G204" s="28" t="str">
        <f>IF($D204&gt;0,VLOOKUP($D204,Iscrizioni!$A$2:$M$2502,9,FALSE),"-")</f>
        <v>LORUSSO MARIA</v>
      </c>
      <c r="H204" s="28">
        <f>IF($D204&gt;0,VLOOKUP($D204,Iscrizioni!$A$2:$M$2502,4,FALSE),"-")</f>
        <v>1968</v>
      </c>
      <c r="I204" s="27" t="str">
        <f>IF($D204&gt;0,VLOOKUP($D204,Iscrizioni!$A$2:$M$2502,5,FALSE),"-")</f>
        <v>F</v>
      </c>
      <c r="J204" s="27" t="str">
        <f>IF($D204&gt;0,VLOOKUP($D204,Iscrizioni!$A$2:$M$2502,10,FALSE),"-")</f>
        <v>F-45</v>
      </c>
      <c r="K204" s="27" t="str">
        <f t="shared" si="19"/>
        <v>ok</v>
      </c>
      <c r="L204" s="46" t="str">
        <f>IF($D204&gt;0,VLOOKUP($D204,Iscrizioni!$A$2:$M$2502,11,FALSE),"-")</f>
        <v>Adulti</v>
      </c>
      <c r="M204" s="27">
        <f>IF($D204&gt;0,VLOOKUP($D204,Iscrizioni!$A$2:$N$2502,12,FALSE),"-")</f>
        <v>29</v>
      </c>
      <c r="N204" s="46" t="str">
        <f>IF($D204&gt;0,VLOOKUP($D204,Iscrizioni!$A$2:$M$2502,6,FALSE),"-")</f>
        <v>D060103</v>
      </c>
      <c r="O204" s="107" t="str">
        <f>IF($D204&gt;0,VLOOKUP($D204,Iscrizioni!$A$2:$M$2502,7,FALSE),"-")</f>
        <v>ASD ATHLETIC TEAM</v>
      </c>
      <c r="P204" s="46" t="str">
        <f>IF($D204&gt;0,VLOOKUP(LEFT($N204,1),Regione!$A$2:$C$21,2,FALSE),"-")</f>
        <v xml:space="preserve">LOMBARDIA </v>
      </c>
      <c r="Q204" s="112" t="e">
        <f ca="1">IF($D204&gt;0,NormalizzaTempo("D",CELL("tipo",$E204),$E204),"-")</f>
        <v>#NAME?</v>
      </c>
      <c r="R204" s="27">
        <f>IF($D204&gt;0,VLOOKUP($D204,Iscrizioni!$A$2:$M$2502,13,FALSE),"-")</f>
        <v>4000</v>
      </c>
      <c r="S204" s="112" t="e">
        <f t="shared" ca="1" si="20"/>
        <v>#NAME?</v>
      </c>
      <c r="T204" s="112" t="e">
        <f ca="1">IF($D204&gt;0,SUMIFS($S$3:$S204,$X$3:$X204,1,$J$3:$J204,$J204),"-")</f>
        <v>#NAME?</v>
      </c>
      <c r="U204" s="112" t="e">
        <f t="shared" ca="1" si="21"/>
        <v>#NAME?</v>
      </c>
      <c r="V204" s="112" t="e">
        <f t="shared" ca="1" si="23"/>
        <v>#NAME?</v>
      </c>
      <c r="W204" s="27">
        <f>IF(LEN($C204)=0,IF($D204&gt;0,COUNTIFS($A$3:$A204,$A204),"-"),"Escluso")</f>
        <v>40</v>
      </c>
      <c r="X204" s="2">
        <f>IF(LEN($C204)=0,IF($D204&gt;0,COUNTIFS($J$3:$J204,$J204,$C$3:$C204,""),"-"),"Escluso")</f>
        <v>6</v>
      </c>
      <c r="Y204" s="127" t="e">
        <f t="shared" ca="1" si="18"/>
        <v>#NAME?</v>
      </c>
      <c r="Z204" s="2">
        <f>IF($D204&gt;0,COUNTIFS($O$3:$O204,$O204,$L$3:$L204,$L204,$I$3:$I204,$I204),"-")</f>
        <v>3</v>
      </c>
      <c r="AA204" s="27">
        <f>IF($D204&gt;0,IF(OR($Z204 &gt;1,$L204&lt;&gt;"Adulti"),0,VLOOKUP($P204,Regione!$B$2:$C$22,2,FALSE)),"-")</f>
        <v>0</v>
      </c>
      <c r="AB204" s="27">
        <f>IF($D204&gt;0,IF(COUNTIFS($O$3:$O204,$O204,$L$3:$L204,$L204,$I$3:$I204,$I204) &gt;1,0,SUMIFS($Y$3:$Y$2503,$L$3:$L$2503,$L204,$O$3:$O$2503,$O204,$I$3:$I$2503,$I204)),"-")</f>
        <v>0</v>
      </c>
      <c r="AC204" s="27">
        <f t="shared" si="22"/>
        <v>0</v>
      </c>
    </row>
    <row r="205" spans="1:29" s="57" customFormat="1" ht="15" customHeight="1">
      <c r="A205" s="13" t="s">
        <v>183</v>
      </c>
      <c r="B205" s="107" t="str">
        <f>IF(COUNTA($A205)&gt;0,VLOOKUP($A205,Corsa!$A$1:$F$43,2,FALSE),"-")</f>
        <v>Corsa B02</v>
      </c>
      <c r="C205" s="11"/>
      <c r="D205" s="13">
        <v>856</v>
      </c>
      <c r="E205" s="111"/>
      <c r="F205" s="46" t="str">
        <f>IF(COUNTA($A205)&gt;0,VLOOKUP($A205,Corsa!$A$1:$F$43,3,FALSE),"-")</f>
        <v>F- Juniores + F-20 + F-25 + F-30 + F-35 + F-40 + F-45 + F-50 + F-55 + F-60 + F-65 + F-70 + F-75</v>
      </c>
      <c r="G205" s="28" t="str">
        <f>IF($D205&gt;0,VLOOKUP($D205,Iscrizioni!$A$2:$M$2502,9,FALSE),"-")</f>
        <v>ZINI MILENA</v>
      </c>
      <c r="H205" s="28">
        <f>IF($D205&gt;0,VLOOKUP($D205,Iscrizioni!$A$2:$M$2502,4,FALSE),"-")</f>
        <v>1963</v>
      </c>
      <c r="I205" s="27" t="str">
        <f>IF($D205&gt;0,VLOOKUP($D205,Iscrizioni!$A$2:$M$2502,5,FALSE),"-")</f>
        <v>F</v>
      </c>
      <c r="J205" s="27" t="str">
        <f>IF($D205&gt;0,VLOOKUP($D205,Iscrizioni!$A$2:$M$2502,10,FALSE),"-")</f>
        <v>F-50</v>
      </c>
      <c r="K205" s="27" t="str">
        <f t="shared" si="19"/>
        <v>ok</v>
      </c>
      <c r="L205" s="46" t="str">
        <f>IF($D205&gt;0,VLOOKUP($D205,Iscrizioni!$A$2:$M$2502,11,FALSE),"-")</f>
        <v>Adulti</v>
      </c>
      <c r="M205" s="27">
        <f>IF($D205&gt;0,VLOOKUP($D205,Iscrizioni!$A$2:$N$2502,12,FALSE),"-")</f>
        <v>31</v>
      </c>
      <c r="N205" s="46" t="str">
        <f>IF($D205&gt;0,VLOOKUP($D205,Iscrizioni!$A$2:$M$2502,6,FALSE),"-")</f>
        <v>H080274</v>
      </c>
      <c r="O205" s="107" t="str">
        <f>IF($D205&gt;0,VLOOKUP($D205,Iscrizioni!$A$2:$M$2502,7,FALSE),"-")</f>
        <v>POL. SCANDIANESE</v>
      </c>
      <c r="P205" s="46" t="str">
        <f>IF($D205&gt;0,VLOOKUP(LEFT($N205,1),Regione!$A$2:$C$21,2,FALSE),"-")</f>
        <v xml:space="preserve">EMILIA ROMAGNA </v>
      </c>
      <c r="Q205" s="112" t="e">
        <f ca="1">IF($D205&gt;0,NormalizzaTempo("D",CELL("tipo",$E205),$E205),"-")</f>
        <v>#NAME?</v>
      </c>
      <c r="R205" s="27">
        <f>IF($D205&gt;0,VLOOKUP($D205,Iscrizioni!$A$2:$M$2502,13,FALSE),"-")</f>
        <v>4000</v>
      </c>
      <c r="S205" s="112" t="e">
        <f t="shared" ca="1" si="20"/>
        <v>#NAME?</v>
      </c>
      <c r="T205" s="112" t="e">
        <f ca="1">IF($D205&gt;0,SUMIFS($S$3:$S205,$X$3:$X205,1,$J$3:$J205,$J205),"-")</f>
        <v>#NAME?</v>
      </c>
      <c r="U205" s="112" t="e">
        <f t="shared" ca="1" si="21"/>
        <v>#NAME?</v>
      </c>
      <c r="V205" s="112" t="e">
        <f t="shared" ca="1" si="23"/>
        <v>#NAME?</v>
      </c>
      <c r="W205" s="27">
        <f>IF(LEN($C205)=0,IF($D205&gt;0,COUNTIFS($A$3:$A205,$A205),"-"),"Escluso")</f>
        <v>41</v>
      </c>
      <c r="X205" s="2">
        <f>IF(LEN($C205)=0,IF($D205&gt;0,COUNTIFS($J$3:$J205,$J205,$C$3:$C205,""),"-"),"Escluso")</f>
        <v>3</v>
      </c>
      <c r="Y205" s="127" t="e">
        <f t="shared" ca="1" si="18"/>
        <v>#NAME?</v>
      </c>
      <c r="Z205" s="2">
        <f>IF($D205&gt;0,COUNTIFS($O$3:$O205,$O205,$L$3:$L205,$L205,$I$3:$I205,$I205),"-")</f>
        <v>2</v>
      </c>
      <c r="AA205" s="27">
        <f>IF($D205&gt;0,IF(OR($Z205 &gt;1,$L205&lt;&gt;"Adulti"),0,VLOOKUP($P205,Regione!$B$2:$C$22,2,FALSE)),"-")</f>
        <v>0</v>
      </c>
      <c r="AB205" s="27">
        <f>IF($D205&gt;0,IF(COUNTIFS($O$3:$O205,$O205,$L$3:$L205,$L205,$I$3:$I205,$I205) &gt;1,0,SUMIFS($Y$3:$Y$2503,$L$3:$L$2503,$L205,$O$3:$O$2503,$O205,$I$3:$I$2503,$I205)),"-")</f>
        <v>0</v>
      </c>
      <c r="AC205" s="27">
        <f t="shared" si="22"/>
        <v>0</v>
      </c>
    </row>
    <row r="206" spans="1:29" s="57" customFormat="1" ht="15" customHeight="1">
      <c r="A206" s="13" t="s">
        <v>183</v>
      </c>
      <c r="B206" s="107" t="str">
        <f>IF(COUNTA($A206)&gt;0,VLOOKUP($A206,Corsa!$A$1:$F$43,2,FALSE),"-")</f>
        <v>Corsa B02</v>
      </c>
      <c r="C206" s="11"/>
      <c r="D206" s="13">
        <v>227</v>
      </c>
      <c r="E206" s="111"/>
      <c r="F206" s="46" t="str">
        <f>IF(COUNTA($A206)&gt;0,VLOOKUP($A206,Corsa!$A$1:$F$43,3,FALSE),"-")</f>
        <v>F- Juniores + F-20 + F-25 + F-30 + F-35 + F-40 + F-45 + F-50 + F-55 + F-60 + F-65 + F-70 + F-75</v>
      </c>
      <c r="G206" s="28" t="str">
        <f>IF($D206&gt;0,VLOOKUP($D206,Iscrizioni!$A$2:$M$2502,9,FALSE),"-")</f>
        <v>FABBRO MARISA</v>
      </c>
      <c r="H206" s="28">
        <f>IF($D206&gt;0,VLOOKUP($D206,Iscrizioni!$A$2:$M$2502,4,FALSE),"-")</f>
        <v>1966</v>
      </c>
      <c r="I206" s="27" t="str">
        <f>IF($D206&gt;0,VLOOKUP($D206,Iscrizioni!$A$2:$M$2502,5,FALSE),"-")</f>
        <v>F</v>
      </c>
      <c r="J206" s="27" t="str">
        <f>IF($D206&gt;0,VLOOKUP($D206,Iscrizioni!$A$2:$M$2502,10,FALSE),"-")</f>
        <v>F-50</v>
      </c>
      <c r="K206" s="27" t="str">
        <f t="shared" si="19"/>
        <v>ok</v>
      </c>
      <c r="L206" s="46" t="str">
        <f>IF($D206&gt;0,VLOOKUP($D206,Iscrizioni!$A$2:$M$2502,11,FALSE),"-")</f>
        <v>Adulti</v>
      </c>
      <c r="M206" s="27">
        <f>IF($D206&gt;0,VLOOKUP($D206,Iscrizioni!$A$2:$N$2502,12,FALSE),"-")</f>
        <v>31</v>
      </c>
      <c r="N206" s="46" t="str">
        <f>IF($D206&gt;0,VLOOKUP($D206,Iscrizioni!$A$2:$M$2502,6,FALSE),"-")</f>
        <v>A050294</v>
      </c>
      <c r="O206" s="107" t="str">
        <f>IF($D206&gt;0,VLOOKUP($D206,Iscrizioni!$A$2:$M$2502,7,FALSE),"-")</f>
        <v>A.S.D. GIORDANA LOMBARDI</v>
      </c>
      <c r="P206" s="46" t="str">
        <f>IF($D206&gt;0,VLOOKUP(LEFT($N206,1),Regione!$A$2:$C$21,2,FALSE),"-")</f>
        <v xml:space="preserve">PIEMONTE </v>
      </c>
      <c r="Q206" s="112" t="e">
        <f ca="1">IF($D206&gt;0,NormalizzaTempo("D",CELL("tipo",$E206),$E206),"-")</f>
        <v>#NAME?</v>
      </c>
      <c r="R206" s="27">
        <f>IF($D206&gt;0,VLOOKUP($D206,Iscrizioni!$A$2:$M$2502,13,FALSE),"-")</f>
        <v>4000</v>
      </c>
      <c r="S206" s="112" t="e">
        <f t="shared" ca="1" si="20"/>
        <v>#NAME?</v>
      </c>
      <c r="T206" s="112" t="e">
        <f ca="1">IF($D206&gt;0,SUMIFS($S$3:$S206,$X$3:$X206,1,$J$3:$J206,$J206),"-")</f>
        <v>#NAME?</v>
      </c>
      <c r="U206" s="112" t="e">
        <f t="shared" ca="1" si="21"/>
        <v>#NAME?</v>
      </c>
      <c r="V206" s="112" t="e">
        <f t="shared" ca="1" si="23"/>
        <v>#NAME?</v>
      </c>
      <c r="W206" s="27">
        <f>IF(LEN($C206)=0,IF($D206&gt;0,COUNTIFS($A$3:$A206,$A206),"-"),"Escluso")</f>
        <v>42</v>
      </c>
      <c r="X206" s="2">
        <f>IF(LEN($C206)=0,IF($D206&gt;0,COUNTIFS($J$3:$J206,$J206,$C$3:$C206,""),"-"),"Escluso")</f>
        <v>4</v>
      </c>
      <c r="Y206" s="127" t="e">
        <f t="shared" ca="1" si="18"/>
        <v>#NAME?</v>
      </c>
      <c r="Z206" s="2">
        <f>IF($D206&gt;0,COUNTIFS($O$3:$O206,$O206,$L$3:$L206,$L206,$I$3:$I206,$I206),"-")</f>
        <v>1</v>
      </c>
      <c r="AA206" s="27">
        <f>IF($D206&gt;0,IF(OR($Z206 &gt;1,$L206&lt;&gt;"Adulti"),0,VLOOKUP($P206,Regione!$B$2:$C$22,2,FALSE)),"-")</f>
        <v>15</v>
      </c>
      <c r="AB206" s="27" t="e">
        <f ca="1">IF($D206&gt;0,IF(COUNTIFS($O$3:$O206,$O206,$L$3:$L206,$L206,$I$3:$I206,$I206) &gt;1,0,SUMIFS($Y$3:$Y$2503,$L$3:$L$2503,$L206,$O$3:$O$2503,$O206,$I$3:$I$2503,$I206)),"-")</f>
        <v>#NAME?</v>
      </c>
      <c r="AC206" s="27" t="e">
        <f t="shared" ca="1" si="22"/>
        <v>#NAME?</v>
      </c>
    </row>
    <row r="207" spans="1:29" s="57" customFormat="1" ht="15" customHeight="1">
      <c r="A207" s="13" t="s">
        <v>183</v>
      </c>
      <c r="B207" s="107" t="str">
        <f>IF(COUNTA($A207)&gt;0,VLOOKUP($A207,Corsa!$A$1:$F$43,2,FALSE),"-")</f>
        <v>Corsa B02</v>
      </c>
      <c r="C207" s="11"/>
      <c r="D207" s="13">
        <v>694</v>
      </c>
      <c r="E207" s="111"/>
      <c r="F207" s="46" t="str">
        <f>IF(COUNTA($A207)&gt;0,VLOOKUP($A207,Corsa!$A$1:$F$43,3,FALSE),"-")</f>
        <v>F- Juniores + F-20 + F-25 + F-30 + F-35 + F-40 + F-45 + F-50 + F-55 + F-60 + F-65 + F-70 + F-75</v>
      </c>
      <c r="G207" s="28" t="str">
        <f>IF($D207&gt;0,VLOOKUP($D207,Iscrizioni!$A$2:$M$2502,9,FALSE),"-")</f>
        <v>LIGABUE ANNAMARIA</v>
      </c>
      <c r="H207" s="28">
        <f>IF($D207&gt;0,VLOOKUP($D207,Iscrizioni!$A$2:$M$2502,4,FALSE),"-")</f>
        <v>1962</v>
      </c>
      <c r="I207" s="27" t="str">
        <f>IF($D207&gt;0,VLOOKUP($D207,Iscrizioni!$A$2:$M$2502,5,FALSE),"-")</f>
        <v>F</v>
      </c>
      <c r="J207" s="27" t="str">
        <f>IF($D207&gt;0,VLOOKUP($D207,Iscrizioni!$A$2:$M$2502,10,FALSE),"-")</f>
        <v>F-55</v>
      </c>
      <c r="K207" s="27" t="str">
        <f t="shared" si="19"/>
        <v>ok</v>
      </c>
      <c r="L207" s="46" t="str">
        <f>IF($D207&gt;0,VLOOKUP($D207,Iscrizioni!$A$2:$M$2502,11,FALSE),"-")</f>
        <v>Adulti</v>
      </c>
      <c r="M207" s="27">
        <f>IF($D207&gt;0,VLOOKUP($D207,Iscrizioni!$A$2:$N$2502,12,FALSE),"-")</f>
        <v>33</v>
      </c>
      <c r="N207" s="46" t="str">
        <f>IF($D207&gt;0,VLOOKUP($D207,Iscrizioni!$A$2:$M$2502,6,FALSE),"-")</f>
        <v>H041354</v>
      </c>
      <c r="O207" s="107" t="str">
        <f>IF($D207&gt;0,VLOOKUP($D207,Iscrizioni!$A$2:$M$2502,7,FALSE),"-")</f>
        <v>MODENA RUNNERS CLUB ASD</v>
      </c>
      <c r="P207" s="46" t="str">
        <f>IF($D207&gt;0,VLOOKUP(LEFT($N207,1),Regione!$A$2:$C$21,2,FALSE),"-")</f>
        <v xml:space="preserve">EMILIA ROMAGNA </v>
      </c>
      <c r="Q207" s="112" t="e">
        <f ca="1">IF($D207&gt;0,NormalizzaTempo("D",CELL("tipo",$E207),$E207),"-")</f>
        <v>#NAME?</v>
      </c>
      <c r="R207" s="27">
        <f>IF($D207&gt;0,VLOOKUP($D207,Iscrizioni!$A$2:$M$2502,13,FALSE),"-")</f>
        <v>4000</v>
      </c>
      <c r="S207" s="112" t="e">
        <f t="shared" ca="1" si="20"/>
        <v>#NAME?</v>
      </c>
      <c r="T207" s="112" t="e">
        <f ca="1">IF($D207&gt;0,SUMIFS($S$3:$S207,$X$3:$X207,1,$J$3:$J207,$J207),"-")</f>
        <v>#NAME?</v>
      </c>
      <c r="U207" s="112" t="e">
        <f t="shared" ca="1" si="21"/>
        <v>#NAME?</v>
      </c>
      <c r="V207" s="112" t="e">
        <f t="shared" ca="1" si="23"/>
        <v>#NAME?</v>
      </c>
      <c r="W207" s="27">
        <f>IF(LEN($C207)=0,IF($D207&gt;0,COUNTIFS($A$3:$A207,$A207),"-"),"Escluso")</f>
        <v>43</v>
      </c>
      <c r="X207" s="2">
        <f>IF(LEN($C207)=0,IF($D207&gt;0,COUNTIFS($J$3:$J207,$J207,$C$3:$C207,""),"-"),"Escluso")</f>
        <v>5</v>
      </c>
      <c r="Y207" s="127" t="e">
        <f t="shared" ca="1" si="18"/>
        <v>#NAME?</v>
      </c>
      <c r="Z207" s="2">
        <f>IF($D207&gt;0,COUNTIFS($O$3:$O207,$O207,$L$3:$L207,$L207,$I$3:$I207,$I207),"-")</f>
        <v>5</v>
      </c>
      <c r="AA207" s="27">
        <f>IF($D207&gt;0,IF(OR($Z207 &gt;1,$L207&lt;&gt;"Adulti"),0,VLOOKUP($P207,Regione!$B$2:$C$22,2,FALSE)),"-")</f>
        <v>0</v>
      </c>
      <c r="AB207" s="27">
        <f>IF($D207&gt;0,IF(COUNTIFS($O$3:$O207,$O207,$L$3:$L207,$L207,$I$3:$I207,$I207) &gt;1,0,SUMIFS($Y$3:$Y$2503,$L$3:$L$2503,$L207,$O$3:$O$2503,$O207,$I$3:$I$2503,$I207)),"-")</f>
        <v>0</v>
      </c>
      <c r="AC207" s="27">
        <f t="shared" si="22"/>
        <v>0</v>
      </c>
    </row>
    <row r="208" spans="1:29" s="57" customFormat="1" ht="15" customHeight="1">
      <c r="A208" s="13" t="s">
        <v>183</v>
      </c>
      <c r="B208" s="107" t="str">
        <f>IF(COUNTA($A208)&gt;0,VLOOKUP($A208,Corsa!$A$1:$F$43,2,FALSE),"-")</f>
        <v>Corsa B02</v>
      </c>
      <c r="C208" s="11"/>
      <c r="D208" s="13">
        <v>358</v>
      </c>
      <c r="E208" s="111"/>
      <c r="F208" s="46" t="str">
        <f>IF(COUNTA($A208)&gt;0,VLOOKUP($A208,Corsa!$A$1:$F$43,3,FALSE),"-")</f>
        <v>F- Juniores + F-20 + F-25 + F-30 + F-35 + F-40 + F-45 + F-50 + F-55 + F-60 + F-65 + F-70 + F-75</v>
      </c>
      <c r="G208" s="28" t="str">
        <f>IF($D208&gt;0,VLOOKUP($D208,Iscrizioni!$A$2:$M$2502,9,FALSE),"-")</f>
        <v>PIZZI MONICA</v>
      </c>
      <c r="H208" s="28">
        <f>IF($D208&gt;0,VLOOKUP($D208,Iscrizioni!$A$2:$M$2502,4,FALSE),"-")</f>
        <v>1968</v>
      </c>
      <c r="I208" s="27" t="str">
        <f>IF($D208&gt;0,VLOOKUP($D208,Iscrizioni!$A$2:$M$2502,5,FALSE),"-")</f>
        <v>F</v>
      </c>
      <c r="J208" s="27" t="str">
        <f>IF($D208&gt;0,VLOOKUP($D208,Iscrizioni!$A$2:$M$2502,10,FALSE),"-")</f>
        <v>F-45</v>
      </c>
      <c r="K208" s="27" t="str">
        <f t="shared" si="19"/>
        <v>ok</v>
      </c>
      <c r="L208" s="46" t="str">
        <f>IF($D208&gt;0,VLOOKUP($D208,Iscrizioni!$A$2:$M$2502,11,FALSE),"-")</f>
        <v>Adulti</v>
      </c>
      <c r="M208" s="27">
        <f>IF($D208&gt;0,VLOOKUP($D208,Iscrizioni!$A$2:$N$2502,12,FALSE),"-")</f>
        <v>29</v>
      </c>
      <c r="N208" s="46" t="str">
        <f>IF($D208&gt;0,VLOOKUP($D208,Iscrizioni!$A$2:$M$2502,6,FALSE),"-")</f>
        <v>H011219</v>
      </c>
      <c r="O208" s="107" t="str">
        <f>IF($D208&gt;0,VLOOKUP($D208,Iscrizioni!$A$2:$M$2502,7,FALSE),"-")</f>
        <v>A.S.D. SOCIETA' VICTORIA ATLETICA</v>
      </c>
      <c r="P208" s="46" t="str">
        <f>IF($D208&gt;0,VLOOKUP(LEFT($N208,1),Regione!$A$2:$C$21,2,FALSE),"-")</f>
        <v xml:space="preserve">EMILIA ROMAGNA </v>
      </c>
      <c r="Q208" s="112" t="e">
        <f ca="1">IF($D208&gt;0,NormalizzaTempo("D",CELL("tipo",$E208),$E208),"-")</f>
        <v>#NAME?</v>
      </c>
      <c r="R208" s="27">
        <f>IF($D208&gt;0,VLOOKUP($D208,Iscrizioni!$A$2:$M$2502,13,FALSE),"-")</f>
        <v>4000</v>
      </c>
      <c r="S208" s="112" t="e">
        <f t="shared" ca="1" si="20"/>
        <v>#NAME?</v>
      </c>
      <c r="T208" s="112" t="e">
        <f ca="1">IF($D208&gt;0,SUMIFS($S$3:$S208,$X$3:$X208,1,$J$3:$J208,$J208),"-")</f>
        <v>#NAME?</v>
      </c>
      <c r="U208" s="112" t="e">
        <f t="shared" ca="1" si="21"/>
        <v>#NAME?</v>
      </c>
      <c r="V208" s="112" t="e">
        <f t="shared" ca="1" si="23"/>
        <v>#NAME?</v>
      </c>
      <c r="W208" s="27">
        <f>IF(LEN($C208)=0,IF($D208&gt;0,COUNTIFS($A$3:$A208,$A208),"-"),"Escluso")</f>
        <v>44</v>
      </c>
      <c r="X208" s="2">
        <f>IF(LEN($C208)=0,IF($D208&gt;0,COUNTIFS($J$3:$J208,$J208,$C$3:$C208,""),"-"),"Escluso")</f>
        <v>7</v>
      </c>
      <c r="Y208" s="127" t="e">
        <f t="shared" ca="1" si="18"/>
        <v>#NAME?</v>
      </c>
      <c r="Z208" s="2">
        <f>IF($D208&gt;0,COUNTIFS($O$3:$O208,$O208,$L$3:$L208,$L208,$I$3:$I208,$I208),"-")</f>
        <v>1</v>
      </c>
      <c r="AA208" s="27">
        <f>IF($D208&gt;0,IF(OR($Z208 &gt;1,$L208&lt;&gt;"Adulti"),0,VLOOKUP($P208,Regione!$B$2:$C$22,2,FALSE)),"-")</f>
        <v>0</v>
      </c>
      <c r="AB208" s="27" t="e">
        <f ca="1">IF($D208&gt;0,IF(COUNTIFS($O$3:$O208,$O208,$L$3:$L208,$L208,$I$3:$I208,$I208) &gt;1,0,SUMIFS($Y$3:$Y$2503,$L$3:$L$2503,$L208,$O$3:$O$2503,$O208,$I$3:$I$2503,$I208)),"-")</f>
        <v>#NAME?</v>
      </c>
      <c r="AC208" s="27" t="e">
        <f t="shared" ca="1" si="22"/>
        <v>#NAME?</v>
      </c>
    </row>
    <row r="209" spans="1:29" s="57" customFormat="1" ht="15" customHeight="1">
      <c r="A209" s="13" t="s">
        <v>183</v>
      </c>
      <c r="B209" s="107" t="str">
        <f>IF(COUNTA($A209)&gt;0,VLOOKUP($A209,Corsa!$A$1:$F$43,2,FALSE),"-")</f>
        <v>Corsa B02</v>
      </c>
      <c r="C209" s="11"/>
      <c r="D209" s="13">
        <v>176</v>
      </c>
      <c r="E209" s="111"/>
      <c r="F209" s="46" t="str">
        <f>IF(COUNTA($A209)&gt;0,VLOOKUP($A209,Corsa!$A$1:$F$43,3,FALSE),"-")</f>
        <v>F- Juniores + F-20 + F-25 + F-30 + F-35 + F-40 + F-45 + F-50 + F-55 + F-60 + F-65 + F-70 + F-75</v>
      </c>
      <c r="G209" s="28" t="str">
        <f>IF($D209&gt;0,VLOOKUP($D209,Iscrizioni!$A$2:$M$2502,9,FALSE),"-")</f>
        <v>ZUCCHI RENATA</v>
      </c>
      <c r="H209" s="28">
        <f>IF($D209&gt;0,VLOOKUP($D209,Iscrizioni!$A$2:$M$2502,4,FALSE),"-")</f>
        <v>1965</v>
      </c>
      <c r="I209" s="27" t="str">
        <f>IF($D209&gt;0,VLOOKUP($D209,Iscrizioni!$A$2:$M$2502,5,FALSE),"-")</f>
        <v>F</v>
      </c>
      <c r="J209" s="27" t="str">
        <f>IF($D209&gt;0,VLOOKUP($D209,Iscrizioni!$A$2:$M$2502,10,FALSE),"-")</f>
        <v>F-50</v>
      </c>
      <c r="K209" s="27" t="str">
        <f t="shared" si="19"/>
        <v>ok</v>
      </c>
      <c r="L209" s="46" t="str">
        <f>IF($D209&gt;0,VLOOKUP($D209,Iscrizioni!$A$2:$M$2502,11,FALSE),"-")</f>
        <v>Adulti</v>
      </c>
      <c r="M209" s="27">
        <f>IF($D209&gt;0,VLOOKUP($D209,Iscrizioni!$A$2:$N$2502,12,FALSE),"-")</f>
        <v>31</v>
      </c>
      <c r="N209" s="46" t="str">
        <f>IF($D209&gt;0,VLOOKUP($D209,Iscrizioni!$A$2:$M$2502,6,FALSE),"-")</f>
        <v>A130534</v>
      </c>
      <c r="O209" s="107" t="str">
        <f>IF($D209&gt;0,VLOOKUP($D209,Iscrizioni!$A$2:$M$2502,7,FALSE),"-")</f>
        <v>A.S.D. ATLETICA VENARIA REALE</v>
      </c>
      <c r="P209" s="46" t="str">
        <f>IF($D209&gt;0,VLOOKUP(LEFT($N209,1),Regione!$A$2:$C$21,2,FALSE),"-")</f>
        <v xml:space="preserve">PIEMONTE </v>
      </c>
      <c r="Q209" s="112" t="e">
        <f ca="1">IF($D209&gt;0,NormalizzaTempo("D",CELL("tipo",$E209),$E209),"-")</f>
        <v>#NAME?</v>
      </c>
      <c r="R209" s="27">
        <f>IF($D209&gt;0,VLOOKUP($D209,Iscrizioni!$A$2:$M$2502,13,FALSE),"-")</f>
        <v>4000</v>
      </c>
      <c r="S209" s="112" t="e">
        <f t="shared" ca="1" si="20"/>
        <v>#NAME?</v>
      </c>
      <c r="T209" s="112" t="e">
        <f ca="1">IF($D209&gt;0,SUMIFS($S$3:$S209,$X$3:$X209,1,$J$3:$J209,$J209),"-")</f>
        <v>#NAME?</v>
      </c>
      <c r="U209" s="112" t="e">
        <f t="shared" ca="1" si="21"/>
        <v>#NAME?</v>
      </c>
      <c r="V209" s="112" t="e">
        <f t="shared" ca="1" si="23"/>
        <v>#NAME?</v>
      </c>
      <c r="W209" s="27">
        <f>IF(LEN($C209)=0,IF($D209&gt;0,COUNTIFS($A$3:$A209,$A209),"-"),"Escluso")</f>
        <v>45</v>
      </c>
      <c r="X209" s="2">
        <f>IF(LEN($C209)=0,IF($D209&gt;0,COUNTIFS($J$3:$J209,$J209,$C$3:$C209,""),"-"),"Escluso")</f>
        <v>5</v>
      </c>
      <c r="Y209" s="127" t="e">
        <f t="shared" ca="1" si="18"/>
        <v>#NAME?</v>
      </c>
      <c r="Z209" s="2">
        <f>IF($D209&gt;0,COUNTIFS($O$3:$O209,$O209,$L$3:$L209,$L209,$I$3:$I209,$I209),"-")</f>
        <v>1</v>
      </c>
      <c r="AA209" s="27">
        <f>IF($D209&gt;0,IF(OR($Z209 &gt;1,$L209&lt;&gt;"Adulti"),0,VLOOKUP($P209,Regione!$B$2:$C$22,2,FALSE)),"-")</f>
        <v>15</v>
      </c>
      <c r="AB209" s="27" t="e">
        <f ca="1">IF($D209&gt;0,IF(COUNTIFS($O$3:$O209,$O209,$L$3:$L209,$L209,$I$3:$I209,$I209) &gt;1,0,SUMIFS($Y$3:$Y$2503,$L$3:$L$2503,$L209,$O$3:$O$2503,$O209,$I$3:$I$2503,$I209)),"-")</f>
        <v>#NAME?</v>
      </c>
      <c r="AC209" s="27" t="e">
        <f t="shared" ca="1" si="22"/>
        <v>#NAME?</v>
      </c>
    </row>
    <row r="210" spans="1:29" s="57" customFormat="1" ht="15" customHeight="1">
      <c r="A210" s="13" t="s">
        <v>183</v>
      </c>
      <c r="B210" s="107" t="str">
        <f>IF(COUNTA($A210)&gt;0,VLOOKUP($A210,Corsa!$A$1:$F$43,2,FALSE),"-")</f>
        <v>Corsa B02</v>
      </c>
      <c r="C210" s="11"/>
      <c r="D210" s="13">
        <v>701</v>
      </c>
      <c r="E210" s="111"/>
      <c r="F210" s="46" t="str">
        <f>IF(COUNTA($A210)&gt;0,VLOOKUP($A210,Corsa!$A$1:$F$43,3,FALSE),"-")</f>
        <v>F- Juniores + F-20 + F-25 + F-30 + F-35 + F-40 + F-45 + F-50 + F-55 + F-60 + F-65 + F-70 + F-75</v>
      </c>
      <c r="G210" s="28" t="str">
        <f>IF($D210&gt;0,VLOOKUP($D210,Iscrizioni!$A$2:$M$2502,9,FALSE),"-")</f>
        <v>MANTOVI ROBERTA</v>
      </c>
      <c r="H210" s="28">
        <f>IF($D210&gt;0,VLOOKUP($D210,Iscrizioni!$A$2:$M$2502,4,FALSE),"-")</f>
        <v>1966</v>
      </c>
      <c r="I210" s="27" t="str">
        <f>IF($D210&gt;0,VLOOKUP($D210,Iscrizioni!$A$2:$M$2502,5,FALSE),"-")</f>
        <v>F</v>
      </c>
      <c r="J210" s="27" t="str">
        <f>IF($D210&gt;0,VLOOKUP($D210,Iscrizioni!$A$2:$M$2502,10,FALSE),"-")</f>
        <v>F-50</v>
      </c>
      <c r="K210" s="27" t="str">
        <f t="shared" si="19"/>
        <v>ok</v>
      </c>
      <c r="L210" s="46" t="str">
        <f>IF($D210&gt;0,VLOOKUP($D210,Iscrizioni!$A$2:$M$2502,11,FALSE),"-")</f>
        <v>Adulti</v>
      </c>
      <c r="M210" s="27">
        <f>IF($D210&gt;0,VLOOKUP($D210,Iscrizioni!$A$2:$N$2502,12,FALSE),"-")</f>
        <v>31</v>
      </c>
      <c r="N210" s="46" t="str">
        <f>IF($D210&gt;0,VLOOKUP($D210,Iscrizioni!$A$2:$M$2502,6,FALSE),"-")</f>
        <v>H041354</v>
      </c>
      <c r="O210" s="107" t="str">
        <f>IF($D210&gt;0,VLOOKUP($D210,Iscrizioni!$A$2:$M$2502,7,FALSE),"-")</f>
        <v>MODENA RUNNERS CLUB ASD</v>
      </c>
      <c r="P210" s="46" t="str">
        <f>IF($D210&gt;0,VLOOKUP(LEFT($N210,1),Regione!$A$2:$C$21,2,FALSE),"-")</f>
        <v xml:space="preserve">EMILIA ROMAGNA </v>
      </c>
      <c r="Q210" s="112" t="e">
        <f ca="1">IF($D210&gt;0,NormalizzaTempo("D",CELL("tipo",$E210),$E210),"-")</f>
        <v>#NAME?</v>
      </c>
      <c r="R210" s="27">
        <f>IF($D210&gt;0,VLOOKUP($D210,Iscrizioni!$A$2:$M$2502,13,FALSE),"-")</f>
        <v>4000</v>
      </c>
      <c r="S210" s="112" t="e">
        <f t="shared" ca="1" si="20"/>
        <v>#NAME?</v>
      </c>
      <c r="T210" s="112" t="e">
        <f ca="1">IF($D210&gt;0,SUMIFS($S$3:$S210,$X$3:$X210,1,$J$3:$J210,$J210),"-")</f>
        <v>#NAME?</v>
      </c>
      <c r="U210" s="112" t="e">
        <f t="shared" ca="1" si="21"/>
        <v>#NAME?</v>
      </c>
      <c r="V210" s="112" t="e">
        <f t="shared" ca="1" si="23"/>
        <v>#NAME?</v>
      </c>
      <c r="W210" s="27">
        <f>IF(LEN($C210)=0,IF($D210&gt;0,COUNTIFS($A$3:$A210,$A210),"-"),"Escluso")</f>
        <v>46</v>
      </c>
      <c r="X210" s="2">
        <f>IF(LEN($C210)=0,IF($D210&gt;0,COUNTIFS($J$3:$J210,$J210,$C$3:$C210,""),"-"),"Escluso")</f>
        <v>6</v>
      </c>
      <c r="Y210" s="127" t="e">
        <f t="shared" ca="1" si="18"/>
        <v>#NAME?</v>
      </c>
      <c r="Z210" s="2">
        <f>IF($D210&gt;0,COUNTIFS($O$3:$O210,$O210,$L$3:$L210,$L210,$I$3:$I210,$I210),"-")</f>
        <v>6</v>
      </c>
      <c r="AA210" s="27">
        <f>IF($D210&gt;0,IF(OR($Z210 &gt;1,$L210&lt;&gt;"Adulti"),0,VLOOKUP($P210,Regione!$B$2:$C$22,2,FALSE)),"-")</f>
        <v>0</v>
      </c>
      <c r="AB210" s="27">
        <f>IF($D210&gt;0,IF(COUNTIFS($O$3:$O210,$O210,$L$3:$L210,$L210,$I$3:$I210,$I210) &gt;1,0,SUMIFS($Y$3:$Y$2503,$L$3:$L$2503,$L210,$O$3:$O$2503,$O210,$I$3:$I$2503,$I210)),"-")</f>
        <v>0</v>
      </c>
      <c r="AC210" s="27">
        <f t="shared" si="22"/>
        <v>0</v>
      </c>
    </row>
    <row r="211" spans="1:29" s="57" customFormat="1" ht="15" customHeight="1">
      <c r="A211" s="13" t="s">
        <v>183</v>
      </c>
      <c r="B211" s="107" t="str">
        <f>IF(COUNTA($A211)&gt;0,VLOOKUP($A211,Corsa!$A$1:$F$43,2,FALSE),"-")</f>
        <v>Corsa B02</v>
      </c>
      <c r="C211" s="11"/>
      <c r="D211" s="13">
        <v>270</v>
      </c>
      <c r="E211" s="111"/>
      <c r="F211" s="46" t="str">
        <f>IF(COUNTA($A211)&gt;0,VLOOKUP($A211,Corsa!$A$1:$F$43,3,FALSE),"-")</f>
        <v>F- Juniores + F-20 + F-25 + F-30 + F-35 + F-40 + F-45 + F-50 + F-55 + F-60 + F-65 + F-70 + F-75</v>
      </c>
      <c r="G211" s="28" t="str">
        <f>IF($D211&gt;0,VLOOKUP($D211,Iscrizioni!$A$2:$M$2502,9,FALSE),"-")</f>
        <v>LAMBERTINI PAOLA</v>
      </c>
      <c r="H211" s="28">
        <f>IF($D211&gt;0,VLOOKUP($D211,Iscrizioni!$A$2:$M$2502,4,FALSE),"-")</f>
        <v>1957</v>
      </c>
      <c r="I211" s="27" t="str">
        <f>IF($D211&gt;0,VLOOKUP($D211,Iscrizioni!$A$2:$M$2502,5,FALSE),"-")</f>
        <v>F</v>
      </c>
      <c r="J211" s="27" t="str">
        <f>IF($D211&gt;0,VLOOKUP($D211,Iscrizioni!$A$2:$M$2502,10,FALSE),"-")</f>
        <v>F-60</v>
      </c>
      <c r="K211" s="27" t="str">
        <f t="shared" si="19"/>
        <v>ok</v>
      </c>
      <c r="L211" s="46" t="str">
        <f>IF($D211&gt;0,VLOOKUP($D211,Iscrizioni!$A$2:$M$2502,11,FALSE),"-")</f>
        <v>Adulti</v>
      </c>
      <c r="M211" s="27">
        <f>IF($D211&gt;0,VLOOKUP($D211,Iscrizioni!$A$2:$N$2502,12,FALSE),"-")</f>
        <v>35</v>
      </c>
      <c r="N211" s="46" t="str">
        <f>IF($D211&gt;0,VLOOKUP($D211,Iscrizioni!$A$2:$M$2502,6,FALSE),"-")</f>
        <v>H011305</v>
      </c>
      <c r="O211" s="107" t="str">
        <f>IF($D211&gt;0,VLOOKUP($D211,Iscrizioni!$A$2:$M$2502,7,FALSE),"-")</f>
        <v>A.S.D. LOLLI AUTO SPORT CLUB</v>
      </c>
      <c r="P211" s="46" t="str">
        <f>IF($D211&gt;0,VLOOKUP(LEFT($N211,1),Regione!$A$2:$C$21,2,FALSE),"-")</f>
        <v xml:space="preserve">EMILIA ROMAGNA </v>
      </c>
      <c r="Q211" s="112" t="e">
        <f ca="1">IF($D211&gt;0,NormalizzaTempo("D",CELL("tipo",$E211),$E211),"-")</f>
        <v>#NAME?</v>
      </c>
      <c r="R211" s="27">
        <f>IF($D211&gt;0,VLOOKUP($D211,Iscrizioni!$A$2:$M$2502,13,FALSE),"-")</f>
        <v>4000</v>
      </c>
      <c r="S211" s="112" t="e">
        <f t="shared" ca="1" si="20"/>
        <v>#NAME?</v>
      </c>
      <c r="T211" s="112" t="e">
        <f ca="1">IF($D211&gt;0,SUMIFS($S$3:$S211,$X$3:$X211,1,$J$3:$J211,$J211),"-")</f>
        <v>#NAME?</v>
      </c>
      <c r="U211" s="112" t="e">
        <f t="shared" ca="1" si="21"/>
        <v>#NAME?</v>
      </c>
      <c r="V211" s="112" t="e">
        <f t="shared" ca="1" si="23"/>
        <v>#NAME?</v>
      </c>
      <c r="W211" s="27">
        <f>IF(LEN($C211)=0,IF($D211&gt;0,COUNTIFS($A$3:$A211,$A211),"-"),"Escluso")</f>
        <v>47</v>
      </c>
      <c r="X211" s="2">
        <f>IF(LEN($C211)=0,IF($D211&gt;0,COUNTIFS($J$3:$J211,$J211,$C$3:$C211,""),"-"),"Escluso")</f>
        <v>1</v>
      </c>
      <c r="Y211" s="127" t="e">
        <f t="shared" ca="1" si="18"/>
        <v>#NAME?</v>
      </c>
      <c r="Z211" s="2">
        <f>IF($D211&gt;0,COUNTIFS($O$3:$O211,$O211,$L$3:$L211,$L211,$I$3:$I211,$I211),"-")</f>
        <v>1</v>
      </c>
      <c r="AA211" s="27">
        <f>IF($D211&gt;0,IF(OR($Z211 &gt;1,$L211&lt;&gt;"Adulti"),0,VLOOKUP($P211,Regione!$B$2:$C$22,2,FALSE)),"-")</f>
        <v>0</v>
      </c>
      <c r="AB211" s="27" t="e">
        <f ca="1">IF($D211&gt;0,IF(COUNTIFS($O$3:$O211,$O211,$L$3:$L211,$L211,$I$3:$I211,$I211) &gt;1,0,SUMIFS($Y$3:$Y$2503,$L$3:$L$2503,$L211,$O$3:$O$2503,$O211,$I$3:$I$2503,$I211)),"-")</f>
        <v>#NAME?</v>
      </c>
      <c r="AC211" s="27" t="e">
        <f t="shared" ca="1" si="22"/>
        <v>#NAME?</v>
      </c>
    </row>
    <row r="212" spans="1:29" s="57" customFormat="1" ht="15" customHeight="1">
      <c r="A212" s="13" t="s">
        <v>183</v>
      </c>
      <c r="B212" s="107" t="str">
        <f>IF(COUNTA($A212)&gt;0,VLOOKUP($A212,Corsa!$A$1:$F$43,2,FALSE),"-")</f>
        <v>Corsa B02</v>
      </c>
      <c r="C212" s="11"/>
      <c r="D212" s="13">
        <v>634</v>
      </c>
      <c r="E212" s="111"/>
      <c r="F212" s="46" t="str">
        <f>IF(COUNTA($A212)&gt;0,VLOOKUP($A212,Corsa!$A$1:$F$43,3,FALSE),"-")</f>
        <v>F- Juniores + F-20 + F-25 + F-30 + F-35 + F-40 + F-45 + F-50 + F-55 + F-60 + F-65 + F-70 + F-75</v>
      </c>
      <c r="G212" s="28" t="str">
        <f>IF($D212&gt;0,VLOOKUP($D212,Iscrizioni!$A$2:$M$2502,9,FALSE),"-")</f>
        <v>CAROVANI ALESSANDRA</v>
      </c>
      <c r="H212" s="28">
        <f>IF($D212&gt;0,VLOOKUP($D212,Iscrizioni!$A$2:$M$2502,4,FALSE),"-")</f>
        <v>1968</v>
      </c>
      <c r="I212" s="27" t="str">
        <f>IF($D212&gt;0,VLOOKUP($D212,Iscrizioni!$A$2:$M$2502,5,FALSE),"-")</f>
        <v>F</v>
      </c>
      <c r="J212" s="27" t="str">
        <f>IF($D212&gt;0,VLOOKUP($D212,Iscrizioni!$A$2:$M$2502,10,FALSE),"-")</f>
        <v>F-45</v>
      </c>
      <c r="K212" s="27" t="str">
        <f t="shared" si="19"/>
        <v>ok</v>
      </c>
      <c r="L212" s="46" t="str">
        <f>IF($D212&gt;0,VLOOKUP($D212,Iscrizioni!$A$2:$M$2502,11,FALSE),"-")</f>
        <v>Adulti</v>
      </c>
      <c r="M212" s="27">
        <f>IF($D212&gt;0,VLOOKUP($D212,Iscrizioni!$A$2:$N$2502,12,FALSE),"-")</f>
        <v>29</v>
      </c>
      <c r="N212" s="46" t="str">
        <f>IF($D212&gt;0,VLOOKUP($D212,Iscrizioni!$A$2:$M$2502,6,FALSE),"-")</f>
        <v>L020281</v>
      </c>
      <c r="O212" s="107" t="str">
        <f>IF($D212&gt;0,VLOOKUP($D212,Iscrizioni!$A$2:$M$2502,7,FALSE),"-")</f>
        <v>GS LE PANCHE CASTELQUARTO A.s.d</v>
      </c>
      <c r="P212" s="46" t="str">
        <f>IF($D212&gt;0,VLOOKUP(LEFT($N212,1),Regione!$A$2:$C$21,2,FALSE),"-")</f>
        <v xml:space="preserve">TOSCANA </v>
      </c>
      <c r="Q212" s="112" t="e">
        <f ca="1">IF($D212&gt;0,NormalizzaTempo("D",CELL("tipo",$E212),$E212),"-")</f>
        <v>#NAME?</v>
      </c>
      <c r="R212" s="27">
        <f>IF($D212&gt;0,VLOOKUP($D212,Iscrizioni!$A$2:$M$2502,13,FALSE),"-")</f>
        <v>4000</v>
      </c>
      <c r="S212" s="112" t="e">
        <f t="shared" ca="1" si="20"/>
        <v>#NAME?</v>
      </c>
      <c r="T212" s="112" t="e">
        <f ca="1">IF($D212&gt;0,SUMIFS($S$3:$S212,$X$3:$X212,1,$J$3:$J212,$J212),"-")</f>
        <v>#NAME?</v>
      </c>
      <c r="U212" s="112" t="e">
        <f t="shared" ca="1" si="21"/>
        <v>#NAME?</v>
      </c>
      <c r="V212" s="112" t="e">
        <f t="shared" ca="1" si="23"/>
        <v>#NAME?</v>
      </c>
      <c r="W212" s="27">
        <f>IF(LEN($C212)=0,IF($D212&gt;0,COUNTIFS($A$3:$A212,$A212),"-"),"Escluso")</f>
        <v>48</v>
      </c>
      <c r="X212" s="2">
        <f>IF(LEN($C212)=0,IF($D212&gt;0,COUNTIFS($J$3:$J212,$J212,$C$3:$C212,""),"-"),"Escluso")</f>
        <v>8</v>
      </c>
      <c r="Y212" s="127" t="e">
        <f t="shared" ca="1" si="18"/>
        <v>#NAME?</v>
      </c>
      <c r="Z212" s="2">
        <f>IF($D212&gt;0,COUNTIFS($O$3:$O212,$O212,$L$3:$L212,$L212,$I$3:$I212,$I212),"-")</f>
        <v>2</v>
      </c>
      <c r="AA212" s="27">
        <f>IF($D212&gt;0,IF(OR($Z212 &gt;1,$L212&lt;&gt;"Adulti"),0,VLOOKUP($P212,Regione!$B$2:$C$22,2,FALSE)),"-")</f>
        <v>0</v>
      </c>
      <c r="AB212" s="27">
        <f>IF($D212&gt;0,IF(COUNTIFS($O$3:$O212,$O212,$L$3:$L212,$L212,$I$3:$I212,$I212) &gt;1,0,SUMIFS($Y$3:$Y$2503,$L$3:$L$2503,$L212,$O$3:$O$2503,$O212,$I$3:$I$2503,$I212)),"-")</f>
        <v>0</v>
      </c>
      <c r="AC212" s="27">
        <f t="shared" si="22"/>
        <v>0</v>
      </c>
    </row>
    <row r="213" spans="1:29" s="57" customFormat="1" ht="15" customHeight="1">
      <c r="A213" s="13" t="s">
        <v>183</v>
      </c>
      <c r="B213" s="107" t="str">
        <f>IF(COUNTA($A213)&gt;0,VLOOKUP($A213,Corsa!$A$1:$F$43,2,FALSE),"-")</f>
        <v>Corsa B02</v>
      </c>
      <c r="C213" s="11"/>
      <c r="D213" s="13">
        <v>285</v>
      </c>
      <c r="E213" s="111"/>
      <c r="F213" s="46" t="str">
        <f>IF(COUNTA($A213)&gt;0,VLOOKUP($A213,Corsa!$A$1:$F$43,3,FALSE),"-")</f>
        <v>F- Juniores + F-20 + F-25 + F-30 + F-35 + F-40 + F-45 + F-50 + F-55 + F-60 + F-65 + F-70 + F-75</v>
      </c>
      <c r="G213" s="28" t="str">
        <f>IF($D213&gt;0,VLOOKUP($D213,Iscrizioni!$A$2:$M$2502,9,FALSE),"-")</f>
        <v>CASON ELISABETTA</v>
      </c>
      <c r="H213" s="28">
        <f>IF($D213&gt;0,VLOOKUP($D213,Iscrizioni!$A$2:$M$2502,4,FALSE),"-")</f>
        <v>1966</v>
      </c>
      <c r="I213" s="27" t="str">
        <f>IF($D213&gt;0,VLOOKUP($D213,Iscrizioni!$A$2:$M$2502,5,FALSE),"-")</f>
        <v>F</v>
      </c>
      <c r="J213" s="27" t="str">
        <f>IF($D213&gt;0,VLOOKUP($D213,Iscrizioni!$A$2:$M$2502,10,FALSE),"-")</f>
        <v>F-50</v>
      </c>
      <c r="K213" s="27" t="str">
        <f t="shared" si="19"/>
        <v>ok</v>
      </c>
      <c r="L213" s="46" t="str">
        <f>IF($D213&gt;0,VLOOKUP($D213,Iscrizioni!$A$2:$M$2502,11,FALSE),"-")</f>
        <v>Adulti</v>
      </c>
      <c r="M213" s="27">
        <f>IF($D213&gt;0,VLOOKUP($D213,Iscrizioni!$A$2:$N$2502,12,FALSE),"-")</f>
        <v>31</v>
      </c>
      <c r="N213" s="46" t="str">
        <f>IF($D213&gt;0,VLOOKUP($D213,Iscrizioni!$A$2:$M$2502,6,FALSE),"-")</f>
        <v>A120653</v>
      </c>
      <c r="O213" s="107" t="str">
        <f>IF($D213&gt;0,VLOOKUP($D213,Iscrizioni!$A$2:$M$2502,7,FALSE),"-")</f>
        <v>A.S.D. OLIMPIATLETICA</v>
      </c>
      <c r="P213" s="46" t="str">
        <f>IF($D213&gt;0,VLOOKUP(LEFT($N213,1),Regione!$A$2:$C$21,2,FALSE),"-")</f>
        <v xml:space="preserve">PIEMONTE </v>
      </c>
      <c r="Q213" s="112" t="e">
        <f ca="1">IF($D213&gt;0,NormalizzaTempo("D",CELL("tipo",$E213),$E213),"-")</f>
        <v>#NAME?</v>
      </c>
      <c r="R213" s="27">
        <f>IF($D213&gt;0,VLOOKUP($D213,Iscrizioni!$A$2:$M$2502,13,FALSE),"-")</f>
        <v>4000</v>
      </c>
      <c r="S213" s="112" t="e">
        <f t="shared" ca="1" si="20"/>
        <v>#NAME?</v>
      </c>
      <c r="T213" s="112" t="e">
        <f ca="1">IF($D213&gt;0,SUMIFS($S$3:$S213,$X$3:$X213,1,$J$3:$J213,$J213),"-")</f>
        <v>#NAME?</v>
      </c>
      <c r="U213" s="112" t="e">
        <f t="shared" ca="1" si="21"/>
        <v>#NAME?</v>
      </c>
      <c r="V213" s="112" t="e">
        <f t="shared" ca="1" si="23"/>
        <v>#NAME?</v>
      </c>
      <c r="W213" s="27">
        <f>IF(LEN($C213)=0,IF($D213&gt;0,COUNTIFS($A$3:$A213,$A213),"-"),"Escluso")</f>
        <v>49</v>
      </c>
      <c r="X213" s="2">
        <f>IF(LEN($C213)=0,IF($D213&gt;0,COUNTIFS($J$3:$J213,$J213,$C$3:$C213,""),"-"),"Escluso")</f>
        <v>7</v>
      </c>
      <c r="Y213" s="127" t="e">
        <f t="shared" ca="1" si="18"/>
        <v>#NAME?</v>
      </c>
      <c r="Z213" s="2">
        <f>IF($D213&gt;0,COUNTIFS($O$3:$O213,$O213,$L$3:$L213,$L213,$I$3:$I213,$I213),"-")</f>
        <v>2</v>
      </c>
      <c r="AA213" s="27">
        <f>IF($D213&gt;0,IF(OR($Z213 &gt;1,$L213&lt;&gt;"Adulti"),0,VLOOKUP($P213,Regione!$B$2:$C$22,2,FALSE)),"-")</f>
        <v>0</v>
      </c>
      <c r="AB213" s="27">
        <f>IF($D213&gt;0,IF(COUNTIFS($O$3:$O213,$O213,$L$3:$L213,$L213,$I$3:$I213,$I213) &gt;1,0,SUMIFS($Y$3:$Y$2503,$L$3:$L$2503,$L213,$O$3:$O$2503,$O213,$I$3:$I$2503,$I213)),"-")</f>
        <v>0</v>
      </c>
      <c r="AC213" s="27">
        <f t="shared" si="22"/>
        <v>0</v>
      </c>
    </row>
    <row r="214" spans="1:29" s="57" customFormat="1" ht="15" customHeight="1">
      <c r="A214" s="13" t="s">
        <v>183</v>
      </c>
      <c r="B214" s="107" t="str">
        <f>IF(COUNTA($A214)&gt;0,VLOOKUP($A214,Corsa!$A$1:$F$43,2,FALSE),"-")</f>
        <v>Corsa B02</v>
      </c>
      <c r="C214" s="11"/>
      <c r="D214" s="13">
        <v>622</v>
      </c>
      <c r="E214" s="111"/>
      <c r="F214" s="46" t="str">
        <f>IF(COUNTA($A214)&gt;0,VLOOKUP($A214,Corsa!$A$1:$F$43,3,FALSE),"-")</f>
        <v>F- Juniores + F-20 + F-25 + F-30 + F-35 + F-40 + F-45 + F-50 + F-55 + F-60 + F-65 + F-70 + F-75</v>
      </c>
      <c r="G214" s="28" t="str">
        <f>IF($D214&gt;0,VLOOKUP($D214,Iscrizioni!$A$2:$M$2502,9,FALSE),"-")</f>
        <v>TANESINI CHIARA</v>
      </c>
      <c r="H214" s="28">
        <f>IF($D214&gt;0,VLOOKUP($D214,Iscrizioni!$A$2:$M$2502,4,FALSE),"-")</f>
        <v>1976</v>
      </c>
      <c r="I214" s="27" t="str">
        <f>IF($D214&gt;0,VLOOKUP($D214,Iscrizioni!$A$2:$M$2502,5,FALSE),"-")</f>
        <v>F</v>
      </c>
      <c r="J214" s="27" t="str">
        <f>IF($D214&gt;0,VLOOKUP($D214,Iscrizioni!$A$2:$M$2502,10,FALSE),"-")</f>
        <v>F-40</v>
      </c>
      <c r="K214" s="27" t="str">
        <f t="shared" si="19"/>
        <v>ok</v>
      </c>
      <c r="L214" s="46" t="str">
        <f>IF($D214&gt;0,VLOOKUP($D214,Iscrizioni!$A$2:$M$2502,11,FALSE),"-")</f>
        <v>Adulti</v>
      </c>
      <c r="M214" s="27">
        <f>IF($D214&gt;0,VLOOKUP($D214,Iscrizioni!$A$2:$N$2502,12,FALSE),"-")</f>
        <v>27</v>
      </c>
      <c r="N214" s="46" t="str">
        <f>IF($D214&gt;0,VLOOKUP($D214,Iscrizioni!$A$2:$M$2502,6,FALSE),"-")</f>
        <v>H070205</v>
      </c>
      <c r="O214" s="107" t="str">
        <f>IF($D214&gt;0,VLOOKUP($D214,Iscrizioni!$A$2:$M$2502,7,FALSE),"-")</f>
        <v>G.S. LAMONE RUSSI ASD</v>
      </c>
      <c r="P214" s="46" t="str">
        <f>IF($D214&gt;0,VLOOKUP(LEFT($N214,1),Regione!$A$2:$C$21,2,FALSE),"-")</f>
        <v xml:space="preserve">EMILIA ROMAGNA </v>
      </c>
      <c r="Q214" s="112" t="e">
        <f ca="1">IF($D214&gt;0,NormalizzaTempo("D",CELL("tipo",$E214),$E214),"-")</f>
        <v>#NAME?</v>
      </c>
      <c r="R214" s="27">
        <f>IF($D214&gt;0,VLOOKUP($D214,Iscrizioni!$A$2:$M$2502,13,FALSE),"-")</f>
        <v>4000</v>
      </c>
      <c r="S214" s="112" t="e">
        <f t="shared" ca="1" si="20"/>
        <v>#NAME?</v>
      </c>
      <c r="T214" s="112" t="e">
        <f ca="1">IF($D214&gt;0,SUMIFS($S$3:$S214,$X$3:$X214,1,$J$3:$J214,$J214),"-")</f>
        <v>#NAME?</v>
      </c>
      <c r="U214" s="112" t="e">
        <f t="shared" ca="1" si="21"/>
        <v>#NAME?</v>
      </c>
      <c r="V214" s="112" t="e">
        <f t="shared" ca="1" si="23"/>
        <v>#NAME?</v>
      </c>
      <c r="W214" s="27">
        <f>IF(LEN($C214)=0,IF($D214&gt;0,COUNTIFS($A$3:$A214,$A214),"-"),"Escluso")</f>
        <v>50</v>
      </c>
      <c r="X214" s="2">
        <f>IF(LEN($C214)=0,IF($D214&gt;0,COUNTIFS($J$3:$J214,$J214,$C$3:$C214,""),"-"),"Escluso")</f>
        <v>11</v>
      </c>
      <c r="Y214" s="127" t="e">
        <f t="shared" ca="1" si="18"/>
        <v>#NAME?</v>
      </c>
      <c r="Z214" s="2">
        <f>IF($D214&gt;0,COUNTIFS($O$3:$O214,$O214,$L$3:$L214,$L214,$I$3:$I214,$I214),"-")</f>
        <v>5</v>
      </c>
      <c r="AA214" s="27">
        <f>IF($D214&gt;0,IF(OR($Z214 &gt;1,$L214&lt;&gt;"Adulti"),0,VLOOKUP($P214,Regione!$B$2:$C$22,2,FALSE)),"-")</f>
        <v>0</v>
      </c>
      <c r="AB214" s="27">
        <f>IF($D214&gt;0,IF(COUNTIFS($O$3:$O214,$O214,$L$3:$L214,$L214,$I$3:$I214,$I214) &gt;1,0,SUMIFS($Y$3:$Y$2503,$L$3:$L$2503,$L214,$O$3:$O$2503,$O214,$I$3:$I$2503,$I214)),"-")</f>
        <v>0</v>
      </c>
      <c r="AC214" s="27">
        <f t="shared" si="22"/>
        <v>0</v>
      </c>
    </row>
    <row r="215" spans="1:29" s="57" customFormat="1" ht="15" customHeight="1">
      <c r="A215" s="13" t="s">
        <v>183</v>
      </c>
      <c r="B215" s="107" t="str">
        <f>IF(COUNTA($A215)&gt;0,VLOOKUP($A215,Corsa!$A$1:$F$43,2,FALSE),"-")</f>
        <v>Corsa B02</v>
      </c>
      <c r="C215" s="11"/>
      <c r="D215" s="13">
        <v>171</v>
      </c>
      <c r="E215" s="111"/>
      <c r="F215" s="46" t="str">
        <f>IF(COUNTA($A215)&gt;0,VLOOKUP($A215,Corsa!$A$1:$F$43,3,FALSE),"-")</f>
        <v>F- Juniores + F-20 + F-25 + F-30 + F-35 + F-40 + F-45 + F-50 + F-55 + F-60 + F-65 + F-70 + F-75</v>
      </c>
      <c r="G215" s="28" t="str">
        <f>IF($D215&gt;0,VLOOKUP($D215,Iscrizioni!$A$2:$M$2502,9,FALSE),"-")</f>
        <v>TORCHIO ALESSANDRA</v>
      </c>
      <c r="H215" s="28">
        <f>IF($D215&gt;0,VLOOKUP($D215,Iscrizioni!$A$2:$M$2502,4,FALSE),"-")</f>
        <v>1995</v>
      </c>
      <c r="I215" s="27" t="str">
        <f>IF($D215&gt;0,VLOOKUP($D215,Iscrizioni!$A$2:$M$2502,5,FALSE),"-")</f>
        <v>F</v>
      </c>
      <c r="J215" s="27" t="str">
        <f>IF($D215&gt;0,VLOOKUP($D215,Iscrizioni!$A$2:$M$2502,10,FALSE),"-")</f>
        <v>F-20</v>
      </c>
      <c r="K215" s="27" t="str">
        <f t="shared" si="19"/>
        <v>ok</v>
      </c>
      <c r="L215" s="46" t="str">
        <f>IF($D215&gt;0,VLOOKUP($D215,Iscrizioni!$A$2:$M$2502,11,FALSE),"-")</f>
        <v>Adulti</v>
      </c>
      <c r="M215" s="27">
        <f>IF($D215&gt;0,VLOOKUP($D215,Iscrizioni!$A$2:$N$2502,12,FALSE),"-")</f>
        <v>19</v>
      </c>
      <c r="N215" s="46" t="str">
        <f>IF($D215&gt;0,VLOOKUP($D215,Iscrizioni!$A$2:$M$2502,6,FALSE),"-")</f>
        <v>A130534</v>
      </c>
      <c r="O215" s="107" t="str">
        <f>IF($D215&gt;0,VLOOKUP($D215,Iscrizioni!$A$2:$M$2502,7,FALSE),"-")</f>
        <v>A.S.D. ATLETICA VENARIA REALE</v>
      </c>
      <c r="P215" s="46" t="str">
        <f>IF($D215&gt;0,VLOOKUP(LEFT($N215,1),Regione!$A$2:$C$21,2,FALSE),"-")</f>
        <v xml:space="preserve">PIEMONTE </v>
      </c>
      <c r="Q215" s="112" t="e">
        <f ca="1">IF($D215&gt;0,NormalizzaTempo("D",CELL("tipo",$E215),$E215),"-")</f>
        <v>#NAME?</v>
      </c>
      <c r="R215" s="27">
        <f>IF($D215&gt;0,VLOOKUP($D215,Iscrizioni!$A$2:$M$2502,13,FALSE),"-")</f>
        <v>4000</v>
      </c>
      <c r="S215" s="112" t="e">
        <f t="shared" ca="1" si="20"/>
        <v>#NAME?</v>
      </c>
      <c r="T215" s="112" t="e">
        <f ca="1">IF($D215&gt;0,SUMIFS($S$3:$S215,$X$3:$X215,1,$J$3:$J215,$J215),"-")</f>
        <v>#NAME?</v>
      </c>
      <c r="U215" s="112" t="e">
        <f t="shared" ca="1" si="21"/>
        <v>#NAME?</v>
      </c>
      <c r="V215" s="112" t="e">
        <f t="shared" ca="1" si="23"/>
        <v>#NAME?</v>
      </c>
      <c r="W215" s="27">
        <f>IF(LEN($C215)=0,IF($D215&gt;0,COUNTIFS($A$3:$A215,$A215),"-"),"Escluso")</f>
        <v>51</v>
      </c>
      <c r="X215" s="2">
        <f>IF(LEN($C215)=0,IF($D215&gt;0,COUNTIFS($J$3:$J215,$J215,$C$3:$C215,""),"-"),"Escluso")</f>
        <v>2</v>
      </c>
      <c r="Y215" s="127" t="e">
        <f t="shared" ca="1" si="18"/>
        <v>#NAME?</v>
      </c>
      <c r="Z215" s="2">
        <f>IF($D215&gt;0,COUNTIFS($O$3:$O215,$O215,$L$3:$L215,$L215,$I$3:$I215,$I215),"-")</f>
        <v>2</v>
      </c>
      <c r="AA215" s="27">
        <f>IF($D215&gt;0,IF(OR($Z215 &gt;1,$L215&lt;&gt;"Adulti"),0,VLOOKUP($P215,Regione!$B$2:$C$22,2,FALSE)),"-")</f>
        <v>0</v>
      </c>
      <c r="AB215" s="27">
        <f>IF($D215&gt;0,IF(COUNTIFS($O$3:$O215,$O215,$L$3:$L215,$L215,$I$3:$I215,$I215) &gt;1,0,SUMIFS($Y$3:$Y$2503,$L$3:$L$2503,$L215,$O$3:$O$2503,$O215,$I$3:$I$2503,$I215)),"-")</f>
        <v>0</v>
      </c>
      <c r="AC215" s="27">
        <f t="shared" si="22"/>
        <v>0</v>
      </c>
    </row>
    <row r="216" spans="1:29" s="57" customFormat="1" ht="15" customHeight="1">
      <c r="A216" s="13" t="s">
        <v>183</v>
      </c>
      <c r="B216" s="107" t="str">
        <f>IF(COUNTA($A216)&gt;0,VLOOKUP($A216,Corsa!$A$1:$F$43,2,FALSE),"-")</f>
        <v>Corsa B02</v>
      </c>
      <c r="C216" s="11"/>
      <c r="D216" s="13">
        <v>521</v>
      </c>
      <c r="E216" s="111"/>
      <c r="F216" s="46" t="str">
        <f>IF(COUNTA($A216)&gt;0,VLOOKUP($A216,Corsa!$A$1:$F$43,3,FALSE),"-")</f>
        <v>F- Juniores + F-20 + F-25 + F-30 + F-35 + F-40 + F-45 + F-50 + F-55 + F-60 + F-65 + F-70 + F-75</v>
      </c>
      <c r="G216" s="28" t="str">
        <f>IF($D216&gt;0,VLOOKUP($D216,Iscrizioni!$A$2:$M$2502,9,FALSE),"-")</f>
        <v>BONETTI SONIA</v>
      </c>
      <c r="H216" s="28">
        <f>IF($D216&gt;0,VLOOKUP($D216,Iscrizioni!$A$2:$M$2502,4,FALSE),"-")</f>
        <v>1967</v>
      </c>
      <c r="I216" s="27" t="str">
        <f>IF($D216&gt;0,VLOOKUP($D216,Iscrizioni!$A$2:$M$2502,5,FALSE),"-")</f>
        <v>F</v>
      </c>
      <c r="J216" s="27" t="str">
        <f>IF($D216&gt;0,VLOOKUP($D216,Iscrizioni!$A$2:$M$2502,10,FALSE),"-")</f>
        <v>F-50</v>
      </c>
      <c r="K216" s="27" t="str">
        <f t="shared" si="19"/>
        <v>ok</v>
      </c>
      <c r="L216" s="46" t="str">
        <f>IF($D216&gt;0,VLOOKUP($D216,Iscrizioni!$A$2:$M$2502,11,FALSE),"-")</f>
        <v>Adulti</v>
      </c>
      <c r="M216" s="27">
        <f>IF($D216&gt;0,VLOOKUP($D216,Iscrizioni!$A$2:$N$2502,12,FALSE),"-")</f>
        <v>31</v>
      </c>
      <c r="N216" s="46" t="str">
        <f>IF($D216&gt;0,VLOOKUP($D216,Iscrizioni!$A$2:$M$2502,6,FALSE),"-")</f>
        <v>A050423</v>
      </c>
      <c r="O216" s="107" t="str">
        <f>IF($D216&gt;0,VLOOKUP($D216,Iscrizioni!$A$2:$M$2502,7,FALSE),"-")</f>
        <v>CRAL G.T.T.</v>
      </c>
      <c r="P216" s="46" t="str">
        <f>IF($D216&gt;0,VLOOKUP(LEFT($N216,1),Regione!$A$2:$C$21,2,FALSE),"-")</f>
        <v xml:space="preserve">PIEMONTE </v>
      </c>
      <c r="Q216" s="112" t="e">
        <f ca="1">IF($D216&gt;0,NormalizzaTempo("D",CELL("tipo",$E216),$E216),"-")</f>
        <v>#NAME?</v>
      </c>
      <c r="R216" s="27">
        <f>IF($D216&gt;0,VLOOKUP($D216,Iscrizioni!$A$2:$M$2502,13,FALSE),"-")</f>
        <v>4000</v>
      </c>
      <c r="S216" s="112" t="e">
        <f t="shared" ca="1" si="20"/>
        <v>#NAME?</v>
      </c>
      <c r="T216" s="112" t="e">
        <f ca="1">IF($D216&gt;0,SUMIFS($S$3:$S216,$X$3:$X216,1,$J$3:$J216,$J216),"-")</f>
        <v>#NAME?</v>
      </c>
      <c r="U216" s="112" t="e">
        <f t="shared" ca="1" si="21"/>
        <v>#NAME?</v>
      </c>
      <c r="V216" s="112" t="e">
        <f t="shared" ca="1" si="23"/>
        <v>#NAME?</v>
      </c>
      <c r="W216" s="27">
        <f>IF(LEN($C216)=0,IF($D216&gt;0,COUNTIFS($A$3:$A216,$A216),"-"),"Escluso")</f>
        <v>52</v>
      </c>
      <c r="X216" s="2">
        <f>IF(LEN($C216)=0,IF($D216&gt;0,COUNTIFS($J$3:$J216,$J216,$C$3:$C216,""),"-"),"Escluso")</f>
        <v>8</v>
      </c>
      <c r="Y216" s="127" t="e">
        <f t="shared" ca="1" si="18"/>
        <v>#NAME?</v>
      </c>
      <c r="Z216" s="2">
        <f>IF($D216&gt;0,COUNTIFS($O$3:$O216,$O216,$L$3:$L216,$L216,$I$3:$I216,$I216),"-")</f>
        <v>2</v>
      </c>
      <c r="AA216" s="27">
        <f>IF($D216&gt;0,IF(OR($Z216 &gt;1,$L216&lt;&gt;"Adulti"),0,VLOOKUP($P216,Regione!$B$2:$C$22,2,FALSE)),"-")</f>
        <v>0</v>
      </c>
      <c r="AB216" s="27">
        <f>IF($D216&gt;0,IF(COUNTIFS($O$3:$O216,$O216,$L$3:$L216,$L216,$I$3:$I216,$I216) &gt;1,0,SUMIFS($Y$3:$Y$2503,$L$3:$L$2503,$L216,$O$3:$O$2503,$O216,$I$3:$I$2503,$I216)),"-")</f>
        <v>0</v>
      </c>
      <c r="AC216" s="27">
        <f t="shared" si="22"/>
        <v>0</v>
      </c>
    </row>
    <row r="217" spans="1:29" s="57" customFormat="1" ht="15" customHeight="1">
      <c r="A217" s="13" t="s">
        <v>183</v>
      </c>
      <c r="B217" s="107" t="str">
        <f>IF(COUNTA($A217)&gt;0,VLOOKUP($A217,Corsa!$A$1:$F$43,2,FALSE),"-")</f>
        <v>Corsa B02</v>
      </c>
      <c r="C217" s="11"/>
      <c r="D217" s="13">
        <v>470</v>
      </c>
      <c r="E217" s="111"/>
      <c r="F217" s="46" t="str">
        <f>IF(COUNTA($A217)&gt;0,VLOOKUP($A217,Corsa!$A$1:$F$43,3,FALSE),"-")</f>
        <v>F- Juniores + F-20 + F-25 + F-30 + F-35 + F-40 + F-45 + F-50 + F-55 + F-60 + F-65 + F-70 + F-75</v>
      </c>
      <c r="G217" s="28" t="str">
        <f>IF($D217&gt;0,VLOOKUP($D217,Iscrizioni!$A$2:$M$2502,9,FALSE),"-")</f>
        <v>BARONI BENEDETTA</v>
      </c>
      <c r="H217" s="28">
        <f>IF($D217&gt;0,VLOOKUP($D217,Iscrizioni!$A$2:$M$2502,4,FALSE),"-")</f>
        <v>1994</v>
      </c>
      <c r="I217" s="27" t="str">
        <f>IF($D217&gt;0,VLOOKUP($D217,Iscrizioni!$A$2:$M$2502,5,FALSE),"-")</f>
        <v>F</v>
      </c>
      <c r="J217" s="27" t="str">
        <f>IF($D217&gt;0,VLOOKUP($D217,Iscrizioni!$A$2:$M$2502,10,FALSE),"-")</f>
        <v>F-20</v>
      </c>
      <c r="K217" s="27" t="str">
        <f t="shared" si="19"/>
        <v>ok</v>
      </c>
      <c r="L217" s="46" t="str">
        <f>IF($D217&gt;0,VLOOKUP($D217,Iscrizioni!$A$2:$M$2502,11,FALSE),"-")</f>
        <v>Adulti</v>
      </c>
      <c r="M217" s="27">
        <f>IF($D217&gt;0,VLOOKUP($D217,Iscrizioni!$A$2:$N$2502,12,FALSE),"-")</f>
        <v>19</v>
      </c>
      <c r="N217" s="46" t="str">
        <f>IF($D217&gt;0,VLOOKUP($D217,Iscrizioni!$A$2:$M$2502,6,FALSE),"-")</f>
        <v>H011635</v>
      </c>
      <c r="O217" s="107" t="str">
        <f>IF($D217&gt;0,VLOOKUP($D217,Iscrizioni!$A$2:$M$2502,7,FALSE),"-")</f>
        <v>ATLETICA CASTENASO A.S.D.</v>
      </c>
      <c r="P217" s="46" t="str">
        <f>IF($D217&gt;0,VLOOKUP(LEFT($N217,1),Regione!$A$2:$C$21,2,FALSE),"-")</f>
        <v xml:space="preserve">EMILIA ROMAGNA </v>
      </c>
      <c r="Q217" s="112" t="e">
        <f ca="1">IF($D217&gt;0,NormalizzaTempo("D",CELL("tipo",$E217),$E217),"-")</f>
        <v>#NAME?</v>
      </c>
      <c r="R217" s="27">
        <f>IF($D217&gt;0,VLOOKUP($D217,Iscrizioni!$A$2:$M$2502,13,FALSE),"-")</f>
        <v>4000</v>
      </c>
      <c r="S217" s="112" t="e">
        <f t="shared" ca="1" si="20"/>
        <v>#NAME?</v>
      </c>
      <c r="T217" s="112" t="e">
        <f ca="1">IF($D217&gt;0,SUMIFS($S$3:$S217,$X$3:$X217,1,$J$3:$J217,$J217),"-")</f>
        <v>#NAME?</v>
      </c>
      <c r="U217" s="112" t="e">
        <f t="shared" ca="1" si="21"/>
        <v>#NAME?</v>
      </c>
      <c r="V217" s="112" t="e">
        <f t="shared" ca="1" si="23"/>
        <v>#NAME?</v>
      </c>
      <c r="W217" s="27">
        <f>IF(LEN($C217)=0,IF($D217&gt;0,COUNTIFS($A$3:$A217,$A217),"-"),"Escluso")</f>
        <v>53</v>
      </c>
      <c r="X217" s="2">
        <f>IF(LEN($C217)=0,IF($D217&gt;0,COUNTIFS($J$3:$J217,$J217,$C$3:$C217,""),"-"),"Escluso")</f>
        <v>3</v>
      </c>
      <c r="Y217" s="127" t="e">
        <f t="shared" ca="1" si="18"/>
        <v>#NAME?</v>
      </c>
      <c r="Z217" s="2">
        <f>IF($D217&gt;0,COUNTIFS($O$3:$O217,$O217,$L$3:$L217,$L217,$I$3:$I217,$I217),"-")</f>
        <v>1</v>
      </c>
      <c r="AA217" s="27">
        <f>IF($D217&gt;0,IF(OR($Z217 &gt;1,$L217&lt;&gt;"Adulti"),0,VLOOKUP($P217,Regione!$B$2:$C$22,2,FALSE)),"-")</f>
        <v>0</v>
      </c>
      <c r="AB217" s="27" t="e">
        <f ca="1">IF($D217&gt;0,IF(COUNTIFS($O$3:$O217,$O217,$L$3:$L217,$L217,$I$3:$I217,$I217) &gt;1,0,SUMIFS($Y$3:$Y$2503,$L$3:$L$2503,$L217,$O$3:$O$2503,$O217,$I$3:$I$2503,$I217)),"-")</f>
        <v>#NAME?</v>
      </c>
      <c r="AC217" s="27" t="e">
        <f t="shared" ca="1" si="22"/>
        <v>#NAME?</v>
      </c>
    </row>
    <row r="218" spans="1:29" s="57" customFormat="1" ht="15" customHeight="1">
      <c r="A218" s="13" t="s">
        <v>183</v>
      </c>
      <c r="B218" s="107" t="str">
        <f>IF(COUNTA($A218)&gt;0,VLOOKUP($A218,Corsa!$A$1:$F$43,2,FALSE),"-")</f>
        <v>Corsa B02</v>
      </c>
      <c r="C218" s="11"/>
      <c r="D218" s="13">
        <v>591</v>
      </c>
      <c r="E218" s="111"/>
      <c r="F218" s="46" t="str">
        <f>IF(COUNTA($A218)&gt;0,VLOOKUP($A218,Corsa!$A$1:$F$43,3,FALSE),"-")</f>
        <v>F- Juniores + F-20 + F-25 + F-30 + F-35 + F-40 + F-45 + F-50 + F-55 + F-60 + F-65 + F-70 + F-75</v>
      </c>
      <c r="G218" s="28" t="str">
        <f>IF($D218&gt;0,VLOOKUP($D218,Iscrizioni!$A$2:$M$2502,9,FALSE),"-")</f>
        <v>TOMAINI ARIANNA</v>
      </c>
      <c r="H218" s="28">
        <f>IF($D218&gt;0,VLOOKUP($D218,Iscrizioni!$A$2:$M$2502,4,FALSE),"-")</f>
        <v>1978</v>
      </c>
      <c r="I218" s="27" t="str">
        <f>IF($D218&gt;0,VLOOKUP($D218,Iscrizioni!$A$2:$M$2502,5,FALSE),"-")</f>
        <v>F</v>
      </c>
      <c r="J218" s="27" t="str">
        <f>IF($D218&gt;0,VLOOKUP($D218,Iscrizioni!$A$2:$M$2502,10,FALSE),"-")</f>
        <v>F-35</v>
      </c>
      <c r="K218" s="27" t="str">
        <f t="shared" si="19"/>
        <v>ok</v>
      </c>
      <c r="L218" s="46" t="str">
        <f>IF($D218&gt;0,VLOOKUP($D218,Iscrizioni!$A$2:$M$2502,11,FALSE),"-")</f>
        <v>Adulti</v>
      </c>
      <c r="M218" s="27">
        <f>IF($D218&gt;0,VLOOKUP($D218,Iscrizioni!$A$2:$N$2502,12,FALSE),"-")</f>
        <v>25</v>
      </c>
      <c r="N218" s="46" t="str">
        <f>IF($D218&gt;0,VLOOKUP($D218,Iscrizioni!$A$2:$M$2502,6,FALSE),"-")</f>
        <v>H020398</v>
      </c>
      <c r="O218" s="107" t="str">
        <f>IF($D218&gt;0,VLOOKUP($D218,Iscrizioni!$A$2:$M$2502,7,FALSE),"-")</f>
        <v>G. P. SALCUS - A.S.D.</v>
      </c>
      <c r="P218" s="46" t="str">
        <f>IF($D218&gt;0,VLOOKUP(LEFT($N218,1),Regione!$A$2:$C$21,2,FALSE),"-")</f>
        <v xml:space="preserve">EMILIA ROMAGNA </v>
      </c>
      <c r="Q218" s="112" t="e">
        <f ca="1">IF($D218&gt;0,NormalizzaTempo("D",CELL("tipo",$E218),$E218),"-")</f>
        <v>#NAME?</v>
      </c>
      <c r="R218" s="27">
        <f>IF($D218&gt;0,VLOOKUP($D218,Iscrizioni!$A$2:$M$2502,13,FALSE),"-")</f>
        <v>4000</v>
      </c>
      <c r="S218" s="112" t="e">
        <f t="shared" ca="1" si="20"/>
        <v>#NAME?</v>
      </c>
      <c r="T218" s="112" t="e">
        <f ca="1">IF($D218&gt;0,SUMIFS($S$3:$S218,$X$3:$X218,1,$J$3:$J218,$J218),"-")</f>
        <v>#NAME?</v>
      </c>
      <c r="U218" s="112" t="e">
        <f t="shared" ca="1" si="21"/>
        <v>#NAME?</v>
      </c>
      <c r="V218" s="112" t="e">
        <f t="shared" ca="1" si="23"/>
        <v>#NAME?</v>
      </c>
      <c r="W218" s="27">
        <f>IF(LEN($C218)=0,IF($D218&gt;0,COUNTIFS($A$3:$A218,$A218),"-"),"Escluso")</f>
        <v>54</v>
      </c>
      <c r="X218" s="2">
        <f>IF(LEN($C218)=0,IF($D218&gt;0,COUNTIFS($J$3:$J218,$J218,$C$3:$C218,""),"-"),"Escluso")</f>
        <v>10</v>
      </c>
      <c r="Y218" s="127" t="e">
        <f t="shared" ca="1" si="18"/>
        <v>#NAME?</v>
      </c>
      <c r="Z218" s="2">
        <f>IF($D218&gt;0,COUNTIFS($O$3:$O218,$O218,$L$3:$L218,$L218,$I$3:$I218,$I218),"-")</f>
        <v>5</v>
      </c>
      <c r="AA218" s="27">
        <f>IF($D218&gt;0,IF(OR($Z218 &gt;1,$L218&lt;&gt;"Adulti"),0,VLOOKUP($P218,Regione!$B$2:$C$22,2,FALSE)),"-")</f>
        <v>0</v>
      </c>
      <c r="AB218" s="27">
        <f>IF($D218&gt;0,IF(COUNTIFS($O$3:$O218,$O218,$L$3:$L218,$L218,$I$3:$I218,$I218) &gt;1,0,SUMIFS($Y$3:$Y$2503,$L$3:$L$2503,$L218,$O$3:$O$2503,$O218,$I$3:$I$2503,$I218)),"-")</f>
        <v>0</v>
      </c>
      <c r="AC218" s="27">
        <f t="shared" si="22"/>
        <v>0</v>
      </c>
    </row>
    <row r="219" spans="1:29" s="57" customFormat="1" ht="15" customHeight="1">
      <c r="A219" s="13" t="s">
        <v>183</v>
      </c>
      <c r="B219" s="107" t="str">
        <f>IF(COUNTA($A219)&gt;0,VLOOKUP($A219,Corsa!$A$1:$F$43,2,FALSE),"-")</f>
        <v>Corsa B02</v>
      </c>
      <c r="C219" s="11"/>
      <c r="D219" s="13">
        <v>150</v>
      </c>
      <c r="E219" s="111"/>
      <c r="F219" s="46" t="str">
        <f>IF(COUNTA($A219)&gt;0,VLOOKUP($A219,Corsa!$A$1:$F$43,3,FALSE),"-")</f>
        <v>F- Juniores + F-20 + F-25 + F-30 + F-35 + F-40 + F-45 + F-50 + F-55 + F-60 + F-65 + F-70 + F-75</v>
      </c>
      <c r="G219" s="28" t="str">
        <f>IF($D219&gt;0,VLOOKUP($D219,Iscrizioni!$A$2:$M$2502,9,FALSE),"-")</f>
        <v>BRUSCIANO EMANUELA</v>
      </c>
      <c r="H219" s="28">
        <f>IF($D219&gt;0,VLOOKUP($D219,Iscrizioni!$A$2:$M$2502,4,FALSE),"-")</f>
        <v>1970</v>
      </c>
      <c r="I219" s="27" t="str">
        <f>IF($D219&gt;0,VLOOKUP($D219,Iscrizioni!$A$2:$M$2502,5,FALSE),"-")</f>
        <v>F</v>
      </c>
      <c r="J219" s="27" t="str">
        <f>IF($D219&gt;0,VLOOKUP($D219,Iscrizioni!$A$2:$M$2502,10,FALSE),"-")</f>
        <v>F-45</v>
      </c>
      <c r="K219" s="27" t="str">
        <f t="shared" si="19"/>
        <v>ok</v>
      </c>
      <c r="L219" s="46" t="str">
        <f>IF($D219&gt;0,VLOOKUP($D219,Iscrizioni!$A$2:$M$2502,11,FALSE),"-")</f>
        <v>Adulti</v>
      </c>
      <c r="M219" s="27">
        <f>IF($D219&gt;0,VLOOKUP($D219,Iscrizioni!$A$2:$N$2502,12,FALSE),"-")</f>
        <v>29</v>
      </c>
      <c r="N219" s="46" t="str">
        <f>IF($D219&gt;0,VLOOKUP($D219,Iscrizioni!$A$2:$M$2502,6,FALSE),"-")</f>
        <v>A130534</v>
      </c>
      <c r="O219" s="107" t="str">
        <f>IF($D219&gt;0,VLOOKUP($D219,Iscrizioni!$A$2:$M$2502,7,FALSE),"-")</f>
        <v>A.S.D. ATLETICA VENARIA REALE</v>
      </c>
      <c r="P219" s="46" t="str">
        <f>IF($D219&gt;0,VLOOKUP(LEFT($N219,1),Regione!$A$2:$C$21,2,FALSE),"-")</f>
        <v xml:space="preserve">PIEMONTE </v>
      </c>
      <c r="Q219" s="112" t="e">
        <f ca="1">IF($D219&gt;0,NormalizzaTempo("D",CELL("tipo",$E219),$E219),"-")</f>
        <v>#NAME?</v>
      </c>
      <c r="R219" s="27">
        <f>IF($D219&gt;0,VLOOKUP($D219,Iscrizioni!$A$2:$M$2502,13,FALSE),"-")</f>
        <v>4000</v>
      </c>
      <c r="S219" s="112" t="e">
        <f t="shared" ca="1" si="20"/>
        <v>#NAME?</v>
      </c>
      <c r="T219" s="112" t="e">
        <f ca="1">IF($D219&gt;0,SUMIFS($S$3:$S219,$X$3:$X219,1,$J$3:$J219,$J219),"-")</f>
        <v>#NAME?</v>
      </c>
      <c r="U219" s="112" t="e">
        <f t="shared" ca="1" si="21"/>
        <v>#NAME?</v>
      </c>
      <c r="V219" s="112" t="e">
        <f t="shared" ca="1" si="23"/>
        <v>#NAME?</v>
      </c>
      <c r="W219" s="27">
        <f>IF(LEN($C219)=0,IF($D219&gt;0,COUNTIFS($A$3:$A219,$A219),"-"),"Escluso")</f>
        <v>55</v>
      </c>
      <c r="X219" s="2">
        <f>IF(LEN($C219)=0,IF($D219&gt;0,COUNTIFS($J$3:$J219,$J219,$C$3:$C219,""),"-"),"Escluso")</f>
        <v>9</v>
      </c>
      <c r="Y219" s="127" t="e">
        <f t="shared" ca="1" si="18"/>
        <v>#NAME?</v>
      </c>
      <c r="Z219" s="2">
        <f>IF($D219&gt;0,COUNTIFS($O$3:$O219,$O219,$L$3:$L219,$L219,$I$3:$I219,$I219),"-")</f>
        <v>3</v>
      </c>
      <c r="AA219" s="27">
        <f>IF($D219&gt;0,IF(OR($Z219 &gt;1,$L219&lt;&gt;"Adulti"),0,VLOOKUP($P219,Regione!$B$2:$C$22,2,FALSE)),"-")</f>
        <v>0</v>
      </c>
      <c r="AB219" s="27">
        <f>IF($D219&gt;0,IF(COUNTIFS($O$3:$O219,$O219,$L$3:$L219,$L219,$I$3:$I219,$I219) &gt;1,0,SUMIFS($Y$3:$Y$2503,$L$3:$L$2503,$L219,$O$3:$O$2503,$O219,$I$3:$I$2503,$I219)),"-")</f>
        <v>0</v>
      </c>
      <c r="AC219" s="27">
        <f t="shared" si="22"/>
        <v>0</v>
      </c>
    </row>
    <row r="220" spans="1:29" s="57" customFormat="1" ht="15" customHeight="1">
      <c r="A220" s="13" t="s">
        <v>183</v>
      </c>
      <c r="B220" s="107" t="str">
        <f>IF(COUNTA($A220)&gt;0,VLOOKUP($A220,Corsa!$A$1:$F$43,2,FALSE),"-")</f>
        <v>Corsa B02</v>
      </c>
      <c r="C220" s="11"/>
      <c r="D220" s="13">
        <v>188</v>
      </c>
      <c r="E220" s="111"/>
      <c r="F220" s="46" t="str">
        <f>IF(COUNTA($A220)&gt;0,VLOOKUP($A220,Corsa!$A$1:$F$43,3,FALSE),"-")</f>
        <v>F- Juniores + F-20 + F-25 + F-30 + F-35 + F-40 + F-45 + F-50 + F-55 + F-60 + F-65 + F-70 + F-75</v>
      </c>
      <c r="G220" s="28" t="str">
        <f>IF($D220&gt;0,VLOOKUP($D220,Iscrizioni!$A$2:$M$2502,9,FALSE),"-")</f>
        <v>CERNUSCO BARBARA</v>
      </c>
      <c r="H220" s="28">
        <f>IF($D220&gt;0,VLOOKUP($D220,Iscrizioni!$A$2:$M$2502,4,FALSE),"-")</f>
        <v>1969</v>
      </c>
      <c r="I220" s="27" t="str">
        <f>IF($D220&gt;0,VLOOKUP($D220,Iscrizioni!$A$2:$M$2502,5,FALSE),"-")</f>
        <v>F</v>
      </c>
      <c r="J220" s="27" t="str">
        <f>IF($D220&gt;0,VLOOKUP($D220,Iscrizioni!$A$2:$M$2502,10,FALSE),"-")</f>
        <v>F-45</v>
      </c>
      <c r="K220" s="27" t="str">
        <f t="shared" si="19"/>
        <v>ok</v>
      </c>
      <c r="L220" s="46" t="str">
        <f>IF($D220&gt;0,VLOOKUP($D220,Iscrizioni!$A$2:$M$2502,11,FALSE),"-")</f>
        <v>Adulti</v>
      </c>
      <c r="M220" s="27">
        <f>IF($D220&gt;0,VLOOKUP($D220,Iscrizioni!$A$2:$N$2502,12,FALSE),"-")</f>
        <v>29</v>
      </c>
      <c r="N220" s="46" t="str">
        <f>IF($D220&gt;0,VLOOKUP($D220,Iscrizioni!$A$2:$M$2502,6,FALSE),"-")</f>
        <v>A130646</v>
      </c>
      <c r="O220" s="107" t="str">
        <f>IF($D220&gt;0,VLOOKUP($D220,Iscrizioni!$A$2:$M$2502,7,FALSE),"-")</f>
        <v>A.S.D. DORATLETICA</v>
      </c>
      <c r="P220" s="46" t="str">
        <f>IF($D220&gt;0,VLOOKUP(LEFT($N220,1),Regione!$A$2:$C$21,2,FALSE),"-")</f>
        <v xml:space="preserve">PIEMONTE </v>
      </c>
      <c r="Q220" s="112" t="e">
        <f ca="1">IF($D220&gt;0,NormalizzaTempo("D",CELL("tipo",$E220),$E220),"-")</f>
        <v>#NAME?</v>
      </c>
      <c r="R220" s="27">
        <f>IF($D220&gt;0,VLOOKUP($D220,Iscrizioni!$A$2:$M$2502,13,FALSE),"-")</f>
        <v>4000</v>
      </c>
      <c r="S220" s="112" t="e">
        <f t="shared" ca="1" si="20"/>
        <v>#NAME?</v>
      </c>
      <c r="T220" s="112" t="e">
        <f ca="1">IF($D220&gt;0,SUMIFS($S$3:$S220,$X$3:$X220,1,$J$3:$J220,$J220),"-")</f>
        <v>#NAME?</v>
      </c>
      <c r="U220" s="112" t="e">
        <f t="shared" ca="1" si="21"/>
        <v>#NAME?</v>
      </c>
      <c r="V220" s="112" t="e">
        <f t="shared" ca="1" si="23"/>
        <v>#NAME?</v>
      </c>
      <c r="W220" s="27">
        <f>IF(LEN($C220)=0,IF($D220&gt;0,COUNTIFS($A$3:$A220,$A220),"-"),"Escluso")</f>
        <v>56</v>
      </c>
      <c r="X220" s="2">
        <f>IF(LEN($C220)=0,IF($D220&gt;0,COUNTIFS($J$3:$J220,$J220,$C$3:$C220,""),"-"),"Escluso")</f>
        <v>10</v>
      </c>
      <c r="Y220" s="127" t="e">
        <f t="shared" ca="1" si="18"/>
        <v>#NAME?</v>
      </c>
      <c r="Z220" s="2">
        <f>IF($D220&gt;0,COUNTIFS($O$3:$O220,$O220,$L$3:$L220,$L220,$I$3:$I220,$I220),"-")</f>
        <v>3</v>
      </c>
      <c r="AA220" s="27">
        <f>IF($D220&gt;0,IF(OR($Z220 &gt;1,$L220&lt;&gt;"Adulti"),0,VLOOKUP($P220,Regione!$B$2:$C$22,2,FALSE)),"-")</f>
        <v>0</v>
      </c>
      <c r="AB220" s="27">
        <f>IF($D220&gt;0,IF(COUNTIFS($O$3:$O220,$O220,$L$3:$L220,$L220,$I$3:$I220,$I220) &gt;1,0,SUMIFS($Y$3:$Y$2503,$L$3:$L$2503,$L220,$O$3:$O$2503,$O220,$I$3:$I$2503,$I220)),"-")</f>
        <v>0</v>
      </c>
      <c r="AC220" s="27">
        <f t="shared" si="22"/>
        <v>0</v>
      </c>
    </row>
    <row r="221" spans="1:29" s="57" customFormat="1" ht="15" customHeight="1">
      <c r="A221" s="13" t="s">
        <v>183</v>
      </c>
      <c r="B221" s="107" t="str">
        <f>IF(COUNTA($A221)&gt;0,VLOOKUP($A221,Corsa!$A$1:$F$43,2,FALSE),"-")</f>
        <v>Corsa B02</v>
      </c>
      <c r="C221" s="11"/>
      <c r="D221" s="13">
        <v>376</v>
      </c>
      <c r="E221" s="111"/>
      <c r="F221" s="46" t="str">
        <f>IF(COUNTA($A221)&gt;0,VLOOKUP($A221,Corsa!$A$1:$F$43,3,FALSE),"-")</f>
        <v>F- Juniores + F-20 + F-25 + F-30 + F-35 + F-40 + F-45 + F-50 + F-55 + F-60 + F-65 + F-70 + F-75</v>
      </c>
      <c r="G221" s="28" t="str">
        <f>IF($D221&gt;0,VLOOKUP($D221,Iscrizioni!$A$2:$M$2502,9,FALSE),"-")</f>
        <v>BERETTA ALESSANDRA</v>
      </c>
      <c r="H221" s="28">
        <f>IF($D221&gt;0,VLOOKUP($D221,Iscrizioni!$A$2:$M$2502,4,FALSE),"-")</f>
        <v>1966</v>
      </c>
      <c r="I221" s="27" t="str">
        <f>IF($D221&gt;0,VLOOKUP($D221,Iscrizioni!$A$2:$M$2502,5,FALSE),"-")</f>
        <v>F</v>
      </c>
      <c r="J221" s="27" t="str">
        <f>IF($D221&gt;0,VLOOKUP($D221,Iscrizioni!$A$2:$M$2502,10,FALSE),"-")</f>
        <v>F-50</v>
      </c>
      <c r="K221" s="27" t="str">
        <f t="shared" si="19"/>
        <v>ok</v>
      </c>
      <c r="L221" s="46" t="str">
        <f>IF($D221&gt;0,VLOOKUP($D221,Iscrizioni!$A$2:$M$2502,11,FALSE),"-")</f>
        <v>Adulti</v>
      </c>
      <c r="M221" s="27">
        <f>IF($D221&gt;0,VLOOKUP($D221,Iscrizioni!$A$2:$N$2502,12,FALSE),"-")</f>
        <v>31</v>
      </c>
      <c r="N221" s="46" t="str">
        <f>IF($D221&gt;0,VLOOKUP($D221,Iscrizioni!$A$2:$M$2502,6,FALSE),"-")</f>
        <v>D060103</v>
      </c>
      <c r="O221" s="107" t="str">
        <f>IF($D221&gt;0,VLOOKUP($D221,Iscrizioni!$A$2:$M$2502,7,FALSE),"-")</f>
        <v>ASD ATHLETIC TEAM</v>
      </c>
      <c r="P221" s="46" t="str">
        <f>IF($D221&gt;0,VLOOKUP(LEFT($N221,1),Regione!$A$2:$C$21,2,FALSE),"-")</f>
        <v xml:space="preserve">LOMBARDIA </v>
      </c>
      <c r="Q221" s="112" t="e">
        <f ca="1">IF($D221&gt;0,NormalizzaTempo("D",CELL("tipo",$E221),$E221),"-")</f>
        <v>#NAME?</v>
      </c>
      <c r="R221" s="27">
        <f>IF($D221&gt;0,VLOOKUP($D221,Iscrizioni!$A$2:$M$2502,13,FALSE),"-")</f>
        <v>4000</v>
      </c>
      <c r="S221" s="112" t="e">
        <f t="shared" ca="1" si="20"/>
        <v>#NAME?</v>
      </c>
      <c r="T221" s="112" t="e">
        <f ca="1">IF($D221&gt;0,SUMIFS($S$3:$S221,$X$3:$X221,1,$J$3:$J221,$J221),"-")</f>
        <v>#NAME?</v>
      </c>
      <c r="U221" s="112" t="e">
        <f t="shared" ca="1" si="21"/>
        <v>#NAME?</v>
      </c>
      <c r="V221" s="112" t="e">
        <f t="shared" ca="1" si="23"/>
        <v>#NAME?</v>
      </c>
      <c r="W221" s="27">
        <f>IF(LEN($C221)=0,IF($D221&gt;0,COUNTIFS($A$3:$A221,$A221),"-"),"Escluso")</f>
        <v>57</v>
      </c>
      <c r="X221" s="2">
        <f>IF(LEN($C221)=0,IF($D221&gt;0,COUNTIFS($J$3:$J221,$J221,$C$3:$C221,""),"-"),"Escluso")</f>
        <v>9</v>
      </c>
      <c r="Y221" s="127" t="e">
        <f t="shared" ca="1" si="18"/>
        <v>#NAME?</v>
      </c>
      <c r="Z221" s="2">
        <f>IF($D221&gt;0,COUNTIFS($O$3:$O221,$O221,$L$3:$L221,$L221,$I$3:$I221,$I221),"-")</f>
        <v>4</v>
      </c>
      <c r="AA221" s="27">
        <f>IF($D221&gt;0,IF(OR($Z221 &gt;1,$L221&lt;&gt;"Adulti"),0,VLOOKUP($P221,Regione!$B$2:$C$22,2,FALSE)),"-")</f>
        <v>0</v>
      </c>
      <c r="AB221" s="27">
        <f>IF($D221&gt;0,IF(COUNTIFS($O$3:$O221,$O221,$L$3:$L221,$L221,$I$3:$I221,$I221) &gt;1,0,SUMIFS($Y$3:$Y$2503,$L$3:$L$2503,$L221,$O$3:$O$2503,$O221,$I$3:$I$2503,$I221)),"-")</f>
        <v>0</v>
      </c>
      <c r="AC221" s="27">
        <f t="shared" si="22"/>
        <v>0</v>
      </c>
    </row>
    <row r="222" spans="1:29" s="57" customFormat="1" ht="15" customHeight="1">
      <c r="A222" s="13" t="s">
        <v>183</v>
      </c>
      <c r="B222" s="107" t="str">
        <f>IF(COUNTA($A222)&gt;0,VLOOKUP($A222,Corsa!$A$1:$F$43,2,FALSE),"-")</f>
        <v>Corsa B02</v>
      </c>
      <c r="C222" s="11"/>
      <c r="D222" s="13">
        <v>597</v>
      </c>
      <c r="E222" s="111"/>
      <c r="F222" s="46" t="str">
        <f>IF(COUNTA($A222)&gt;0,VLOOKUP($A222,Corsa!$A$1:$F$43,3,FALSE),"-")</f>
        <v>F- Juniores + F-20 + F-25 + F-30 + F-35 + F-40 + F-45 + F-50 + F-55 + F-60 + F-65 + F-70 + F-75</v>
      </c>
      <c r="G222" s="28" t="str">
        <f>IF($D222&gt;0,VLOOKUP($D222,Iscrizioni!$A$2:$M$2502,9,FALSE),"-")</f>
        <v>VERONESI ERIKA</v>
      </c>
      <c r="H222" s="28">
        <f>IF($D222&gt;0,VLOOKUP($D222,Iscrizioni!$A$2:$M$2502,4,FALSE),"-")</f>
        <v>1977</v>
      </c>
      <c r="I222" s="27" t="str">
        <f>IF($D222&gt;0,VLOOKUP($D222,Iscrizioni!$A$2:$M$2502,5,FALSE),"-")</f>
        <v>F</v>
      </c>
      <c r="J222" s="27" t="str">
        <f>IF($D222&gt;0,VLOOKUP($D222,Iscrizioni!$A$2:$M$2502,10,FALSE),"-")</f>
        <v>F-40</v>
      </c>
      <c r="K222" s="27" t="str">
        <f t="shared" si="19"/>
        <v>ok</v>
      </c>
      <c r="L222" s="46" t="str">
        <f>IF($D222&gt;0,VLOOKUP($D222,Iscrizioni!$A$2:$M$2502,11,FALSE),"-")</f>
        <v>Adulti</v>
      </c>
      <c r="M222" s="27">
        <f>IF($D222&gt;0,VLOOKUP($D222,Iscrizioni!$A$2:$N$2502,12,FALSE),"-")</f>
        <v>27</v>
      </c>
      <c r="N222" s="46" t="str">
        <f>IF($D222&gt;0,VLOOKUP($D222,Iscrizioni!$A$2:$M$2502,6,FALSE),"-")</f>
        <v>H020398</v>
      </c>
      <c r="O222" s="107" t="str">
        <f>IF($D222&gt;0,VLOOKUP($D222,Iscrizioni!$A$2:$M$2502,7,FALSE),"-")</f>
        <v>G. P. SALCUS - A.S.D.</v>
      </c>
      <c r="P222" s="46" t="str">
        <f>IF($D222&gt;0,VLOOKUP(LEFT($N222,1),Regione!$A$2:$C$21,2,FALSE),"-")</f>
        <v xml:space="preserve">EMILIA ROMAGNA </v>
      </c>
      <c r="Q222" s="112" t="e">
        <f ca="1">IF($D222&gt;0,NormalizzaTempo("D",CELL("tipo",$E222),$E222),"-")</f>
        <v>#NAME?</v>
      </c>
      <c r="R222" s="27">
        <f>IF($D222&gt;0,VLOOKUP($D222,Iscrizioni!$A$2:$M$2502,13,FALSE),"-")</f>
        <v>4000</v>
      </c>
      <c r="S222" s="112" t="e">
        <f t="shared" ca="1" si="20"/>
        <v>#NAME?</v>
      </c>
      <c r="T222" s="112" t="e">
        <f ca="1">IF($D222&gt;0,SUMIFS($S$3:$S222,$X$3:$X222,1,$J$3:$J222,$J222),"-")</f>
        <v>#NAME?</v>
      </c>
      <c r="U222" s="112" t="e">
        <f t="shared" ca="1" si="21"/>
        <v>#NAME?</v>
      </c>
      <c r="V222" s="112" t="e">
        <f t="shared" ca="1" si="23"/>
        <v>#NAME?</v>
      </c>
      <c r="W222" s="27">
        <f>IF(LEN($C222)=0,IF($D222&gt;0,COUNTIFS($A$3:$A222,$A222),"-"),"Escluso")</f>
        <v>58</v>
      </c>
      <c r="X222" s="2">
        <f>IF(LEN($C222)=0,IF($D222&gt;0,COUNTIFS($J$3:$J222,$J222,$C$3:$C222,""),"-"),"Escluso")</f>
        <v>12</v>
      </c>
      <c r="Y222" s="127" t="e">
        <f t="shared" ca="1" si="18"/>
        <v>#NAME?</v>
      </c>
      <c r="Z222" s="2">
        <f>IF($D222&gt;0,COUNTIFS($O$3:$O222,$O222,$L$3:$L222,$L222,$I$3:$I222,$I222),"-")</f>
        <v>6</v>
      </c>
      <c r="AA222" s="27">
        <f>IF($D222&gt;0,IF(OR($Z222 &gt;1,$L222&lt;&gt;"Adulti"),0,VLOOKUP($P222,Regione!$B$2:$C$22,2,FALSE)),"-")</f>
        <v>0</v>
      </c>
      <c r="AB222" s="27">
        <f>IF($D222&gt;0,IF(COUNTIFS($O$3:$O222,$O222,$L$3:$L222,$L222,$I$3:$I222,$I222) &gt;1,0,SUMIFS($Y$3:$Y$2503,$L$3:$L$2503,$L222,$O$3:$O$2503,$O222,$I$3:$I$2503,$I222)),"-")</f>
        <v>0</v>
      </c>
      <c r="AC222" s="27">
        <f t="shared" si="22"/>
        <v>0</v>
      </c>
    </row>
    <row r="223" spans="1:29" s="57" customFormat="1" ht="15" customHeight="1">
      <c r="A223" s="13" t="s">
        <v>183</v>
      </c>
      <c r="B223" s="107" t="str">
        <f>IF(COUNTA($A223)&gt;0,VLOOKUP($A223,Corsa!$A$1:$F$43,2,FALSE),"-")</f>
        <v>Corsa B02</v>
      </c>
      <c r="C223" s="11"/>
      <c r="D223" s="13">
        <v>512</v>
      </c>
      <c r="E223" s="111"/>
      <c r="F223" s="46" t="str">
        <f>IF(COUNTA($A223)&gt;0,VLOOKUP($A223,Corsa!$A$1:$F$43,3,FALSE),"-")</f>
        <v>F- Juniores + F-20 + F-25 + F-30 + F-35 + F-40 + F-45 + F-50 + F-55 + F-60 + F-65 + F-70 + F-75</v>
      </c>
      <c r="G223" s="28" t="str">
        <f>IF($D223&gt;0,VLOOKUP($D223,Iscrizioni!$A$2:$M$2502,9,FALSE),"-")</f>
        <v>VAGHI ANNAMARIA</v>
      </c>
      <c r="H223" s="28">
        <f>IF($D223&gt;0,VLOOKUP($D223,Iscrizioni!$A$2:$M$2502,4,FALSE),"-")</f>
        <v>1951</v>
      </c>
      <c r="I223" s="27" t="str">
        <f>IF($D223&gt;0,VLOOKUP($D223,Iscrizioni!$A$2:$M$2502,5,FALSE),"-")</f>
        <v>F</v>
      </c>
      <c r="J223" s="27" t="str">
        <f>IF($D223&gt;0,VLOOKUP($D223,Iscrizioni!$A$2:$M$2502,10,FALSE),"-")</f>
        <v>F-65</v>
      </c>
      <c r="K223" s="27" t="str">
        <f t="shared" si="19"/>
        <v>ok</v>
      </c>
      <c r="L223" s="46" t="str">
        <f>IF($D223&gt;0,VLOOKUP($D223,Iscrizioni!$A$2:$M$2502,11,FALSE),"-")</f>
        <v>Adulti</v>
      </c>
      <c r="M223" s="27">
        <f>IF($D223&gt;0,VLOOKUP($D223,Iscrizioni!$A$2:$N$2502,12,FALSE),"-")</f>
        <v>37</v>
      </c>
      <c r="N223" s="46" t="str">
        <f>IF($D223&gt;0,VLOOKUP($D223,Iscrizioni!$A$2:$M$2502,6,FALSE),"-")</f>
        <v>D070102</v>
      </c>
      <c r="O223" s="107" t="str">
        <f>IF($D223&gt;0,VLOOKUP($D223,Iscrizioni!$A$2:$M$2502,7,FALSE),"-")</f>
        <v>ATLETICA PAVESE</v>
      </c>
      <c r="P223" s="46" t="str">
        <f>IF($D223&gt;0,VLOOKUP(LEFT($N223,1),Regione!$A$2:$C$21,2,FALSE),"-")</f>
        <v xml:space="preserve">LOMBARDIA </v>
      </c>
      <c r="Q223" s="112" t="e">
        <f ca="1">IF($D223&gt;0,NormalizzaTempo("D",CELL("tipo",$E223),$E223),"-")</f>
        <v>#NAME?</v>
      </c>
      <c r="R223" s="27">
        <f>IF($D223&gt;0,VLOOKUP($D223,Iscrizioni!$A$2:$M$2502,13,FALSE),"-")</f>
        <v>4000</v>
      </c>
      <c r="S223" s="112" t="e">
        <f t="shared" ca="1" si="20"/>
        <v>#NAME?</v>
      </c>
      <c r="T223" s="112" t="e">
        <f ca="1">IF($D223&gt;0,SUMIFS($S$3:$S223,$X$3:$X223,1,$J$3:$J223,$J223),"-")</f>
        <v>#NAME?</v>
      </c>
      <c r="U223" s="112" t="e">
        <f t="shared" ca="1" si="21"/>
        <v>#NAME?</v>
      </c>
      <c r="V223" s="112" t="e">
        <f t="shared" ca="1" si="23"/>
        <v>#NAME?</v>
      </c>
      <c r="W223" s="27">
        <f>IF(LEN($C223)=0,IF($D223&gt;0,COUNTIFS($A$3:$A223,$A223),"-"),"Escluso")</f>
        <v>59</v>
      </c>
      <c r="X223" s="2">
        <f>IF(LEN($C223)=0,IF($D223&gt;0,COUNTIFS($J$3:$J223,$J223,$C$3:$C223,""),"-"),"Escluso")</f>
        <v>1</v>
      </c>
      <c r="Y223" s="127" t="e">
        <f t="shared" ca="1" si="18"/>
        <v>#NAME?</v>
      </c>
      <c r="Z223" s="2">
        <f>IF($D223&gt;0,COUNTIFS($O$3:$O223,$O223,$L$3:$L223,$L223,$I$3:$I223,$I223),"-")</f>
        <v>1</v>
      </c>
      <c r="AA223" s="27">
        <f>IF($D223&gt;0,IF(OR($Z223 &gt;1,$L223&lt;&gt;"Adulti"),0,VLOOKUP($P223,Regione!$B$2:$C$22,2,FALSE)),"-")</f>
        <v>15</v>
      </c>
      <c r="AB223" s="27" t="e">
        <f ca="1">IF($D223&gt;0,IF(COUNTIFS($O$3:$O223,$O223,$L$3:$L223,$L223,$I$3:$I223,$I223) &gt;1,0,SUMIFS($Y$3:$Y$2503,$L$3:$L$2503,$L223,$O$3:$O$2503,$O223,$I$3:$I$2503,$I223)),"-")</f>
        <v>#NAME?</v>
      </c>
      <c r="AC223" s="27" t="e">
        <f t="shared" ca="1" si="22"/>
        <v>#NAME?</v>
      </c>
    </row>
    <row r="224" spans="1:29" s="57" customFormat="1" ht="15" customHeight="1">
      <c r="A224" s="13" t="s">
        <v>183</v>
      </c>
      <c r="B224" s="107" t="str">
        <f>IF(COUNTA($A224)&gt;0,VLOOKUP($A224,Corsa!$A$1:$F$43,2,FALSE),"-")</f>
        <v>Corsa B02</v>
      </c>
      <c r="C224" s="11"/>
      <c r="D224" s="13">
        <v>774</v>
      </c>
      <c r="E224" s="111"/>
      <c r="F224" s="46" t="str">
        <f>IF(COUNTA($A224)&gt;0,VLOOKUP($A224,Corsa!$A$1:$F$43,3,FALSE),"-")</f>
        <v>F- Juniores + F-20 + F-25 + F-30 + F-35 + F-40 + F-45 + F-50 + F-55 + F-60 + F-65 + F-70 + F-75</v>
      </c>
      <c r="G224" s="28" t="str">
        <f>IF($D224&gt;0,VLOOKUP($D224,Iscrizioni!$A$2:$M$2502,9,FALSE),"-")</f>
        <v>CHIABODO BARBARA</v>
      </c>
      <c r="H224" s="28">
        <f>IF($D224&gt;0,VLOOKUP($D224,Iscrizioni!$A$2:$M$2502,4,FALSE),"-")</f>
        <v>1979</v>
      </c>
      <c r="I224" s="27" t="str">
        <f>IF($D224&gt;0,VLOOKUP($D224,Iscrizioni!$A$2:$M$2502,5,FALSE),"-")</f>
        <v>F</v>
      </c>
      <c r="J224" s="27" t="str">
        <f>IF($D224&gt;0,VLOOKUP($D224,Iscrizioni!$A$2:$M$2502,10,FALSE),"-")</f>
        <v>F-35</v>
      </c>
      <c r="K224" s="27" t="str">
        <f t="shared" si="19"/>
        <v>ok</v>
      </c>
      <c r="L224" s="46" t="str">
        <f>IF($D224&gt;0,VLOOKUP($D224,Iscrizioni!$A$2:$M$2502,11,FALSE),"-")</f>
        <v>Adulti</v>
      </c>
      <c r="M224" s="27">
        <f>IF($D224&gt;0,VLOOKUP($D224,Iscrizioni!$A$2:$N$2502,12,FALSE),"-")</f>
        <v>25</v>
      </c>
      <c r="N224" s="46" t="str">
        <f>IF($D224&gt;0,VLOOKUP($D224,Iscrizioni!$A$2:$M$2502,6,FALSE),"-")</f>
        <v>A140358</v>
      </c>
      <c r="O224" s="107" t="str">
        <f>IF($D224&gt;0,VLOOKUP($D224,Iscrizioni!$A$2:$M$2502,7,FALSE),"-")</f>
        <v>POL. DIL. BAIRESE</v>
      </c>
      <c r="P224" s="46" t="str">
        <f>IF($D224&gt;0,VLOOKUP(LEFT($N224,1),Regione!$A$2:$C$21,2,FALSE),"-")</f>
        <v xml:space="preserve">PIEMONTE </v>
      </c>
      <c r="Q224" s="112" t="e">
        <f ca="1">IF($D224&gt;0,NormalizzaTempo("D",CELL("tipo",$E224),$E224),"-")</f>
        <v>#NAME?</v>
      </c>
      <c r="R224" s="27">
        <f>IF($D224&gt;0,VLOOKUP($D224,Iscrizioni!$A$2:$M$2502,13,FALSE),"-")</f>
        <v>4000</v>
      </c>
      <c r="S224" s="112" t="e">
        <f t="shared" ca="1" si="20"/>
        <v>#NAME?</v>
      </c>
      <c r="T224" s="112" t="e">
        <f ca="1">IF($D224&gt;0,SUMIFS($S$3:$S224,$X$3:$X224,1,$J$3:$J224,$J224),"-")</f>
        <v>#NAME?</v>
      </c>
      <c r="U224" s="112" t="e">
        <f t="shared" ca="1" si="21"/>
        <v>#NAME?</v>
      </c>
      <c r="V224" s="112" t="e">
        <f t="shared" ca="1" si="23"/>
        <v>#NAME?</v>
      </c>
      <c r="W224" s="27">
        <f>IF(LEN($C224)=0,IF($D224&gt;0,COUNTIFS($A$3:$A224,$A224),"-"),"Escluso")</f>
        <v>60</v>
      </c>
      <c r="X224" s="2">
        <f>IF(LEN($C224)=0,IF($D224&gt;0,COUNTIFS($J$3:$J224,$J224,$C$3:$C224,""),"-"),"Escluso")</f>
        <v>11</v>
      </c>
      <c r="Y224" s="127" t="e">
        <f t="shared" ca="1" si="18"/>
        <v>#NAME?</v>
      </c>
      <c r="Z224" s="2">
        <f>IF($D224&gt;0,COUNTIFS($O$3:$O224,$O224,$L$3:$L224,$L224,$I$3:$I224,$I224),"-")</f>
        <v>1</v>
      </c>
      <c r="AA224" s="27">
        <f>IF($D224&gt;0,IF(OR($Z224 &gt;1,$L224&lt;&gt;"Adulti"),0,VLOOKUP($P224,Regione!$B$2:$C$22,2,FALSE)),"-")</f>
        <v>15</v>
      </c>
      <c r="AB224" s="27" t="e">
        <f ca="1">IF($D224&gt;0,IF(COUNTIFS($O$3:$O224,$O224,$L$3:$L224,$L224,$I$3:$I224,$I224) &gt;1,0,SUMIFS($Y$3:$Y$2503,$L$3:$L$2503,$L224,$O$3:$O$2503,$O224,$I$3:$I$2503,$I224)),"-")</f>
        <v>#NAME?</v>
      </c>
      <c r="AC224" s="27" t="e">
        <f t="shared" ca="1" si="22"/>
        <v>#NAME?</v>
      </c>
    </row>
    <row r="225" spans="1:29" s="57" customFormat="1" ht="15" customHeight="1">
      <c r="A225" s="13" t="s">
        <v>183</v>
      </c>
      <c r="B225" s="107" t="str">
        <f>IF(COUNTA($A225)&gt;0,VLOOKUP($A225,Corsa!$A$1:$F$43,2,FALSE),"-")</f>
        <v>Corsa B02</v>
      </c>
      <c r="C225" s="11"/>
      <c r="D225" s="13">
        <v>4</v>
      </c>
      <c r="E225" s="111"/>
      <c r="F225" s="46" t="str">
        <f>IF(COUNTA($A225)&gt;0,VLOOKUP($A225,Corsa!$A$1:$F$43,3,FALSE),"-")</f>
        <v>F- Juniores + F-20 + F-25 + F-30 + F-35 + F-40 + F-45 + F-50 + F-55 + F-60 + F-65 + F-70 + F-75</v>
      </c>
      <c r="G225" s="28" t="str">
        <f>IF($D225&gt;0,VLOOKUP($D225,Iscrizioni!$A$2:$M$2502,9,FALSE),"-")</f>
        <v>RUBINI LORETTA</v>
      </c>
      <c r="H225" s="28">
        <f>IF($D225&gt;0,VLOOKUP($D225,Iscrizioni!$A$2:$M$2502,4,FALSE),"-")</f>
        <v>1960</v>
      </c>
      <c r="I225" s="27" t="str">
        <f>IF($D225&gt;0,VLOOKUP($D225,Iscrizioni!$A$2:$M$2502,5,FALSE),"-")</f>
        <v>F</v>
      </c>
      <c r="J225" s="27" t="str">
        <f>IF($D225&gt;0,VLOOKUP($D225,Iscrizioni!$A$2:$M$2502,10,FALSE),"-")</f>
        <v>F-55</v>
      </c>
      <c r="K225" s="27" t="str">
        <f t="shared" si="19"/>
        <v>ok</v>
      </c>
      <c r="L225" s="46" t="str">
        <f>IF($D225&gt;0,VLOOKUP($D225,Iscrizioni!$A$2:$M$2502,11,FALSE),"-")</f>
        <v>Adulti</v>
      </c>
      <c r="M225" s="27">
        <f>IF($D225&gt;0,VLOOKUP($D225,Iscrizioni!$A$2:$N$2502,12,FALSE),"-")</f>
        <v>33</v>
      </c>
      <c r="N225" s="46" t="str">
        <f>IF($D225&gt;0,VLOOKUP($D225,Iscrizioni!$A$2:$M$2502,6,FALSE),"-")</f>
        <v>H010387</v>
      </c>
      <c r="O225" s="107" t="str">
        <f>IF($D225&gt;0,VLOOKUP($D225,Iscrizioni!$A$2:$M$2502,7,FALSE),"-")</f>
        <v>A.S.D TEAM GRANAROLO</v>
      </c>
      <c r="P225" s="46" t="str">
        <f>IF($D225&gt;0,VLOOKUP(LEFT($N225,1),Regione!$A$2:$C$21,2,FALSE),"-")</f>
        <v xml:space="preserve">EMILIA ROMAGNA </v>
      </c>
      <c r="Q225" s="112" t="e">
        <f ca="1">IF($D225&gt;0,NormalizzaTempo("D",CELL("tipo",$E225),$E225),"-")</f>
        <v>#NAME?</v>
      </c>
      <c r="R225" s="27">
        <f>IF($D225&gt;0,VLOOKUP($D225,Iscrizioni!$A$2:$M$2502,13,FALSE),"-")</f>
        <v>4000</v>
      </c>
      <c r="S225" s="112" t="e">
        <f t="shared" ca="1" si="20"/>
        <v>#NAME?</v>
      </c>
      <c r="T225" s="112" t="e">
        <f ca="1">IF($D225&gt;0,SUMIFS($S$3:$S225,$X$3:$X225,1,$J$3:$J225,$J225),"-")</f>
        <v>#NAME?</v>
      </c>
      <c r="U225" s="112" t="e">
        <f t="shared" ca="1" si="21"/>
        <v>#NAME?</v>
      </c>
      <c r="V225" s="112" t="e">
        <f t="shared" ca="1" si="23"/>
        <v>#NAME?</v>
      </c>
      <c r="W225" s="27">
        <f>IF(LEN($C225)=0,IF($D225&gt;0,COUNTIFS($A$3:$A225,$A225),"-"),"Escluso")</f>
        <v>61</v>
      </c>
      <c r="X225" s="2">
        <f>IF(LEN($C225)=0,IF($D225&gt;0,COUNTIFS($J$3:$J225,$J225,$C$3:$C225,""),"-"),"Escluso")</f>
        <v>6</v>
      </c>
      <c r="Y225" s="127" t="e">
        <f t="shared" ca="1" si="18"/>
        <v>#NAME?</v>
      </c>
      <c r="Z225" s="2">
        <f>IF($D225&gt;0,COUNTIFS($O$3:$O225,$O225,$L$3:$L225,$L225,$I$3:$I225,$I225),"-")</f>
        <v>1</v>
      </c>
      <c r="AA225" s="27">
        <f>IF($D225&gt;0,IF(OR($Z225 &gt;1,$L225&lt;&gt;"Adulti"),0,VLOOKUP($P225,Regione!$B$2:$C$22,2,FALSE)),"-")</f>
        <v>0</v>
      </c>
      <c r="AB225" s="27" t="e">
        <f ca="1">IF($D225&gt;0,IF(COUNTIFS($O$3:$O225,$O225,$L$3:$L225,$L225,$I$3:$I225,$I225) &gt;1,0,SUMIFS($Y$3:$Y$2503,$L$3:$L$2503,$L225,$O$3:$O$2503,$O225,$I$3:$I$2503,$I225)),"-")</f>
        <v>#NAME?</v>
      </c>
      <c r="AC225" s="27" t="e">
        <f t="shared" ca="1" si="22"/>
        <v>#NAME?</v>
      </c>
    </row>
    <row r="226" spans="1:29" s="57" customFormat="1" ht="15" customHeight="1">
      <c r="A226" s="13" t="s">
        <v>183</v>
      </c>
      <c r="B226" s="107" t="str">
        <f>IF(COUNTA($A226)&gt;0,VLOOKUP($A226,Corsa!$A$1:$F$43,2,FALSE),"-")</f>
        <v>Corsa B02</v>
      </c>
      <c r="C226" s="11"/>
      <c r="D226" s="13">
        <v>745</v>
      </c>
      <c r="E226" s="111"/>
      <c r="F226" s="46" t="str">
        <f>IF(COUNTA($A226)&gt;0,VLOOKUP($A226,Corsa!$A$1:$F$43,3,FALSE),"-")</f>
        <v>F- Juniores + F-20 + F-25 + F-30 + F-35 + F-40 + F-45 + F-50 + F-55 + F-60 + F-65 + F-70 + F-75</v>
      </c>
      <c r="G226" s="28" t="str">
        <f>IF($D226&gt;0,VLOOKUP($D226,Iscrizioni!$A$2:$M$2502,9,FALSE),"-")</f>
        <v>WIZA BARBARA ANNA</v>
      </c>
      <c r="H226" s="28">
        <f>IF($D226&gt;0,VLOOKUP($D226,Iscrizioni!$A$2:$M$2502,4,FALSE),"-")</f>
        <v>1960</v>
      </c>
      <c r="I226" s="27" t="str">
        <f>IF($D226&gt;0,VLOOKUP($D226,Iscrizioni!$A$2:$M$2502,5,FALSE),"-")</f>
        <v>F</v>
      </c>
      <c r="J226" s="27" t="str">
        <f>IF($D226&gt;0,VLOOKUP($D226,Iscrizioni!$A$2:$M$2502,10,FALSE),"-")</f>
        <v>F-55</v>
      </c>
      <c r="K226" s="27" t="str">
        <f t="shared" si="19"/>
        <v>ok</v>
      </c>
      <c r="L226" s="46" t="str">
        <f>IF($D226&gt;0,VLOOKUP($D226,Iscrizioni!$A$2:$M$2502,11,FALSE),"-")</f>
        <v>Adulti</v>
      </c>
      <c r="M226" s="27">
        <f>IF($D226&gt;0,VLOOKUP($D226,Iscrizioni!$A$2:$N$2502,12,FALSE),"-")</f>
        <v>33</v>
      </c>
      <c r="N226" s="46" t="str">
        <f>IF($D226&gt;0,VLOOKUP($D226,Iscrizioni!$A$2:$M$2502,6,FALSE),"-")</f>
        <v>H011729</v>
      </c>
      <c r="O226" s="107" t="str">
        <f>IF($D226&gt;0,VLOOKUP($D226,Iscrizioni!$A$2:$M$2502,7,FALSE),"-")</f>
        <v>PODISTICA LIPPO-CALDERARA A.S.D.</v>
      </c>
      <c r="P226" s="46" t="str">
        <f>IF($D226&gt;0,VLOOKUP(LEFT($N226,1),Regione!$A$2:$C$21,2,FALSE),"-")</f>
        <v xml:space="preserve">EMILIA ROMAGNA </v>
      </c>
      <c r="Q226" s="112" t="e">
        <f ca="1">IF($D226&gt;0,NormalizzaTempo("D",CELL("tipo",$E226),$E226),"-")</f>
        <v>#NAME?</v>
      </c>
      <c r="R226" s="27">
        <f>IF($D226&gt;0,VLOOKUP($D226,Iscrizioni!$A$2:$M$2502,13,FALSE),"-")</f>
        <v>4000</v>
      </c>
      <c r="S226" s="112" t="e">
        <f t="shared" ca="1" si="20"/>
        <v>#NAME?</v>
      </c>
      <c r="T226" s="112" t="e">
        <f ca="1">IF($D226&gt;0,SUMIFS($S$3:$S226,$X$3:$X226,1,$J$3:$J226,$J226),"-")</f>
        <v>#NAME?</v>
      </c>
      <c r="U226" s="112" t="e">
        <f t="shared" ca="1" si="21"/>
        <v>#NAME?</v>
      </c>
      <c r="V226" s="112" t="e">
        <f t="shared" ca="1" si="23"/>
        <v>#NAME?</v>
      </c>
      <c r="W226" s="27">
        <f>IF(LEN($C226)=0,IF($D226&gt;0,COUNTIFS($A$3:$A226,$A226),"-"),"Escluso")</f>
        <v>62</v>
      </c>
      <c r="X226" s="2">
        <f>IF(LEN($C226)=0,IF($D226&gt;0,COUNTIFS($J$3:$J226,$J226,$C$3:$C226,""),"-"),"Escluso")</f>
        <v>7</v>
      </c>
      <c r="Y226" s="127" t="e">
        <f t="shared" ca="1" si="18"/>
        <v>#NAME?</v>
      </c>
      <c r="Z226" s="2">
        <f>IF($D226&gt;0,COUNTIFS($O$3:$O226,$O226,$L$3:$L226,$L226,$I$3:$I226,$I226),"-")</f>
        <v>1</v>
      </c>
      <c r="AA226" s="27">
        <f>IF($D226&gt;0,IF(OR($Z226 &gt;1,$L226&lt;&gt;"Adulti"),0,VLOOKUP($P226,Regione!$B$2:$C$22,2,FALSE)),"-")</f>
        <v>0</v>
      </c>
      <c r="AB226" s="27" t="e">
        <f ca="1">IF($D226&gt;0,IF(COUNTIFS($O$3:$O226,$O226,$L$3:$L226,$L226,$I$3:$I226,$I226) &gt;1,0,SUMIFS($Y$3:$Y$2503,$L$3:$L$2503,$L226,$O$3:$O$2503,$O226,$I$3:$I$2503,$I226)),"-")</f>
        <v>#NAME?</v>
      </c>
      <c r="AC226" s="27" t="e">
        <f t="shared" ca="1" si="22"/>
        <v>#NAME?</v>
      </c>
    </row>
    <row r="227" spans="1:29" s="57" customFormat="1" ht="15" customHeight="1">
      <c r="A227" s="13" t="s">
        <v>183</v>
      </c>
      <c r="B227" s="107" t="str">
        <f>IF(COUNTA($A227)&gt;0,VLOOKUP($A227,Corsa!$A$1:$F$43,2,FALSE),"-")</f>
        <v>Corsa B02</v>
      </c>
      <c r="C227" s="11"/>
      <c r="D227" s="13">
        <v>612</v>
      </c>
      <c r="E227" s="111"/>
      <c r="F227" s="46" t="str">
        <f>IF(COUNTA($A227)&gt;0,VLOOKUP($A227,Corsa!$A$1:$F$43,3,FALSE),"-")</f>
        <v>F- Juniores + F-20 + F-25 + F-30 + F-35 + F-40 + F-45 + F-50 + F-55 + F-60 + F-65 + F-70 + F-75</v>
      </c>
      <c r="G227" s="28" t="str">
        <f>IF($D227&gt;0,VLOOKUP($D227,Iscrizioni!$A$2:$M$2502,9,FALSE),"-")</f>
        <v>FRANCESCONI NADIA</v>
      </c>
      <c r="H227" s="28">
        <f>IF($D227&gt;0,VLOOKUP($D227,Iscrizioni!$A$2:$M$2502,4,FALSE),"-")</f>
        <v>1966</v>
      </c>
      <c r="I227" s="27" t="str">
        <f>IF($D227&gt;0,VLOOKUP($D227,Iscrizioni!$A$2:$M$2502,5,FALSE),"-")</f>
        <v>F</v>
      </c>
      <c r="J227" s="27" t="str">
        <f>IF($D227&gt;0,VLOOKUP($D227,Iscrizioni!$A$2:$M$2502,10,FALSE),"-")</f>
        <v>F-50</v>
      </c>
      <c r="K227" s="27" t="str">
        <f t="shared" si="19"/>
        <v>ok</v>
      </c>
      <c r="L227" s="46" t="str">
        <f>IF($D227&gt;0,VLOOKUP($D227,Iscrizioni!$A$2:$M$2502,11,FALSE),"-")</f>
        <v>Adulti</v>
      </c>
      <c r="M227" s="27">
        <f>IF($D227&gt;0,VLOOKUP($D227,Iscrizioni!$A$2:$N$2502,12,FALSE),"-")</f>
        <v>31</v>
      </c>
      <c r="N227" s="46" t="str">
        <f>IF($D227&gt;0,VLOOKUP($D227,Iscrizioni!$A$2:$M$2502,6,FALSE),"-")</f>
        <v>H070205</v>
      </c>
      <c r="O227" s="107" t="str">
        <f>IF($D227&gt;0,VLOOKUP($D227,Iscrizioni!$A$2:$M$2502,7,FALSE),"-")</f>
        <v>G.S. LAMONE RUSSI ASD</v>
      </c>
      <c r="P227" s="46" t="str">
        <f>IF($D227&gt;0,VLOOKUP(LEFT($N227,1),Regione!$A$2:$C$21,2,FALSE),"-")</f>
        <v xml:space="preserve">EMILIA ROMAGNA </v>
      </c>
      <c r="Q227" s="112" t="e">
        <f ca="1">IF($D227&gt;0,NormalizzaTempo("D",CELL("tipo",$E227),$E227),"-")</f>
        <v>#NAME?</v>
      </c>
      <c r="R227" s="27">
        <f>IF($D227&gt;0,VLOOKUP($D227,Iscrizioni!$A$2:$M$2502,13,FALSE),"-")</f>
        <v>4000</v>
      </c>
      <c r="S227" s="112" t="e">
        <f t="shared" ca="1" si="20"/>
        <v>#NAME?</v>
      </c>
      <c r="T227" s="112" t="e">
        <f ca="1">IF($D227&gt;0,SUMIFS($S$3:$S227,$X$3:$X227,1,$J$3:$J227,$J227),"-")</f>
        <v>#NAME?</v>
      </c>
      <c r="U227" s="112" t="e">
        <f t="shared" ca="1" si="21"/>
        <v>#NAME?</v>
      </c>
      <c r="V227" s="112" t="e">
        <f t="shared" ca="1" si="23"/>
        <v>#NAME?</v>
      </c>
      <c r="W227" s="27">
        <f>IF(LEN($C227)=0,IF($D227&gt;0,COUNTIFS($A$3:$A227,$A227),"-"),"Escluso")</f>
        <v>63</v>
      </c>
      <c r="X227" s="2">
        <f>IF(LEN($C227)=0,IF($D227&gt;0,COUNTIFS($J$3:$J227,$J227,$C$3:$C227,""),"-"),"Escluso")</f>
        <v>10</v>
      </c>
      <c r="Y227" s="127" t="e">
        <f t="shared" ca="1" si="18"/>
        <v>#NAME?</v>
      </c>
      <c r="Z227" s="2">
        <f>IF($D227&gt;0,COUNTIFS($O$3:$O227,$O227,$L$3:$L227,$L227,$I$3:$I227,$I227),"-")</f>
        <v>6</v>
      </c>
      <c r="AA227" s="27">
        <f>IF($D227&gt;0,IF(OR($Z227 &gt;1,$L227&lt;&gt;"Adulti"),0,VLOOKUP($P227,Regione!$B$2:$C$22,2,FALSE)),"-")</f>
        <v>0</v>
      </c>
      <c r="AB227" s="27">
        <f>IF($D227&gt;0,IF(COUNTIFS($O$3:$O227,$O227,$L$3:$L227,$L227,$I$3:$I227,$I227) &gt;1,0,SUMIFS($Y$3:$Y$2503,$L$3:$L$2503,$L227,$O$3:$O$2503,$O227,$I$3:$I$2503,$I227)),"-")</f>
        <v>0</v>
      </c>
      <c r="AC227" s="27">
        <f t="shared" si="22"/>
        <v>0</v>
      </c>
    </row>
    <row r="228" spans="1:29" s="57" customFormat="1" ht="15" customHeight="1">
      <c r="A228" s="13" t="s">
        <v>183</v>
      </c>
      <c r="B228" s="107" t="str">
        <f>IF(COUNTA($A228)&gt;0,VLOOKUP($A228,Corsa!$A$1:$F$43,2,FALSE),"-")</f>
        <v>Corsa B02</v>
      </c>
      <c r="C228" s="11"/>
      <c r="D228" s="13">
        <v>914</v>
      </c>
      <c r="E228" s="111"/>
      <c r="F228" s="46" t="str">
        <f>IF(COUNTA($A228)&gt;0,VLOOKUP($A228,Corsa!$A$1:$F$43,3,FALSE),"-")</f>
        <v>F- Juniores + F-20 + F-25 + F-30 + F-35 + F-40 + F-45 + F-50 + F-55 + F-60 + F-65 + F-70 + F-75</v>
      </c>
      <c r="G228" s="28" t="str">
        <f>IF($D228&gt;0,VLOOKUP($D228,Iscrizioni!$A$2:$M$2502,9,FALSE),"-")</f>
        <v>FRANZESE SILVIA</v>
      </c>
      <c r="H228" s="28">
        <f>IF($D228&gt;0,VLOOKUP($D228,Iscrizioni!$A$2:$M$2502,4,FALSE),"-")</f>
        <v>1980</v>
      </c>
      <c r="I228" s="27" t="str">
        <f>IF($D228&gt;0,VLOOKUP($D228,Iscrizioni!$A$2:$M$2502,5,FALSE),"-")</f>
        <v>F</v>
      </c>
      <c r="J228" s="27" t="str">
        <f>IF($D228&gt;0,VLOOKUP($D228,Iscrizioni!$A$2:$M$2502,10,FALSE),"-")</f>
        <v>F-35</v>
      </c>
      <c r="K228" s="27" t="str">
        <f t="shared" si="19"/>
        <v>ok</v>
      </c>
      <c r="L228" s="46" t="str">
        <f>IF($D228&gt;0,VLOOKUP($D228,Iscrizioni!$A$2:$M$2502,11,FALSE),"-")</f>
        <v>Adulti</v>
      </c>
      <c r="M228" s="27">
        <f>IF($D228&gt;0,VLOOKUP($D228,Iscrizioni!$A$2:$N$2502,12,FALSE),"-")</f>
        <v>25</v>
      </c>
      <c r="N228" s="46" t="str">
        <f>IF($D228&gt;0,VLOOKUP($D228,Iscrizioni!$A$2:$M$2502,6,FALSE),"-")</f>
        <v>L022825</v>
      </c>
      <c r="O228" s="107" t="str">
        <f>IF($D228&gt;0,VLOOKUP($D228,Iscrizioni!$A$2:$M$2502,7,FALSE),"-")</f>
        <v>RUNNERS BARBERINO A.S.D.</v>
      </c>
      <c r="P228" s="46" t="str">
        <f>IF($D228&gt;0,VLOOKUP(LEFT($N228,1),Regione!$A$2:$C$21,2,FALSE),"-")</f>
        <v xml:space="preserve">TOSCANA </v>
      </c>
      <c r="Q228" s="112" t="e">
        <f ca="1">IF($D228&gt;0,NormalizzaTempo("D",CELL("tipo",$E228),$E228),"-")</f>
        <v>#NAME?</v>
      </c>
      <c r="R228" s="27">
        <f>IF($D228&gt;0,VLOOKUP($D228,Iscrizioni!$A$2:$M$2502,13,FALSE),"-")</f>
        <v>4000</v>
      </c>
      <c r="S228" s="112" t="e">
        <f t="shared" ca="1" si="20"/>
        <v>#NAME?</v>
      </c>
      <c r="T228" s="112" t="e">
        <f ca="1">IF($D228&gt;0,SUMIFS($S$3:$S228,$X$3:$X228,1,$J$3:$J228,$J228),"-")</f>
        <v>#NAME?</v>
      </c>
      <c r="U228" s="112" t="e">
        <f t="shared" ca="1" si="21"/>
        <v>#NAME?</v>
      </c>
      <c r="V228" s="112" t="e">
        <f t="shared" ca="1" si="23"/>
        <v>#NAME?</v>
      </c>
      <c r="W228" s="27">
        <f>IF(LEN($C228)=0,IF($D228&gt;0,COUNTIFS($A$3:$A228,$A228),"-"),"Escluso")</f>
        <v>64</v>
      </c>
      <c r="X228" s="2">
        <f>IF(LEN($C228)=0,IF($D228&gt;0,COUNTIFS($J$3:$J228,$J228,$C$3:$C228,""),"-"),"Escluso")</f>
        <v>12</v>
      </c>
      <c r="Y228" s="127" t="e">
        <f t="shared" ca="1" si="18"/>
        <v>#NAME?</v>
      </c>
      <c r="Z228" s="2">
        <f>IF($D228&gt;0,COUNTIFS($O$3:$O228,$O228,$L$3:$L228,$L228,$I$3:$I228,$I228),"-")</f>
        <v>2</v>
      </c>
      <c r="AA228" s="27">
        <f>IF($D228&gt;0,IF(OR($Z228 &gt;1,$L228&lt;&gt;"Adulti"),0,VLOOKUP($P228,Regione!$B$2:$C$22,2,FALSE)),"-")</f>
        <v>0</v>
      </c>
      <c r="AB228" s="27">
        <f>IF($D228&gt;0,IF(COUNTIFS($O$3:$O228,$O228,$L$3:$L228,$L228,$I$3:$I228,$I228) &gt;1,0,SUMIFS($Y$3:$Y$2503,$L$3:$L$2503,$L228,$O$3:$O$2503,$O228,$I$3:$I$2503,$I228)),"-")</f>
        <v>0</v>
      </c>
      <c r="AC228" s="27">
        <f t="shared" si="22"/>
        <v>0</v>
      </c>
    </row>
    <row r="229" spans="1:29" s="57" customFormat="1" ht="15" customHeight="1">
      <c r="A229" s="13" t="s">
        <v>183</v>
      </c>
      <c r="B229" s="107" t="str">
        <f>IF(COUNTA($A229)&gt;0,VLOOKUP($A229,Corsa!$A$1:$F$43,2,FALSE),"-")</f>
        <v>Corsa B02</v>
      </c>
      <c r="C229" s="11"/>
      <c r="D229" s="13">
        <v>286</v>
      </c>
      <c r="E229" s="111"/>
      <c r="F229" s="46" t="str">
        <f>IF(COUNTA($A229)&gt;0,VLOOKUP($A229,Corsa!$A$1:$F$43,3,FALSE),"-")</f>
        <v>F- Juniores + F-20 + F-25 + F-30 + F-35 + F-40 + F-45 + F-50 + F-55 + F-60 + F-65 + F-70 + F-75</v>
      </c>
      <c r="G229" s="28" t="str">
        <f>IF($D229&gt;0,VLOOKUP($D229,Iscrizioni!$A$2:$M$2502,9,FALSE),"-")</f>
        <v>CONGIU MARIA</v>
      </c>
      <c r="H229" s="28">
        <f>IF($D229&gt;0,VLOOKUP($D229,Iscrizioni!$A$2:$M$2502,4,FALSE),"-")</f>
        <v>1971</v>
      </c>
      <c r="I229" s="27" t="str">
        <f>IF($D229&gt;0,VLOOKUP($D229,Iscrizioni!$A$2:$M$2502,5,FALSE),"-")</f>
        <v>F</v>
      </c>
      <c r="J229" s="27" t="str">
        <f>IF($D229&gt;0,VLOOKUP($D229,Iscrizioni!$A$2:$M$2502,10,FALSE),"-")</f>
        <v>F-45</v>
      </c>
      <c r="K229" s="27" t="str">
        <f t="shared" si="19"/>
        <v>ok</v>
      </c>
      <c r="L229" s="46" t="str">
        <f>IF($D229&gt;0,VLOOKUP($D229,Iscrizioni!$A$2:$M$2502,11,FALSE),"-")</f>
        <v>Adulti</v>
      </c>
      <c r="M229" s="27">
        <f>IF($D229&gt;0,VLOOKUP($D229,Iscrizioni!$A$2:$N$2502,12,FALSE),"-")</f>
        <v>29</v>
      </c>
      <c r="N229" s="46" t="str">
        <f>IF($D229&gt;0,VLOOKUP($D229,Iscrizioni!$A$2:$M$2502,6,FALSE),"-")</f>
        <v>A120653</v>
      </c>
      <c r="O229" s="107" t="str">
        <f>IF($D229&gt;0,VLOOKUP($D229,Iscrizioni!$A$2:$M$2502,7,FALSE),"-")</f>
        <v>A.S.D. OLIMPIATLETICA</v>
      </c>
      <c r="P229" s="46" t="str">
        <f>IF($D229&gt;0,VLOOKUP(LEFT($N229,1),Regione!$A$2:$C$21,2,FALSE),"-")</f>
        <v xml:space="preserve">PIEMONTE </v>
      </c>
      <c r="Q229" s="112" t="e">
        <f ca="1">IF($D229&gt;0,NormalizzaTempo("D",CELL("tipo",$E229),$E229),"-")</f>
        <v>#NAME?</v>
      </c>
      <c r="R229" s="27">
        <f>IF($D229&gt;0,VLOOKUP($D229,Iscrizioni!$A$2:$M$2502,13,FALSE),"-")</f>
        <v>4000</v>
      </c>
      <c r="S229" s="112" t="e">
        <f t="shared" ca="1" si="20"/>
        <v>#NAME?</v>
      </c>
      <c r="T229" s="112" t="e">
        <f ca="1">IF($D229&gt;0,SUMIFS($S$3:$S229,$X$3:$X229,1,$J$3:$J229,$J229),"-")</f>
        <v>#NAME?</v>
      </c>
      <c r="U229" s="112" t="e">
        <f t="shared" ca="1" si="21"/>
        <v>#NAME?</v>
      </c>
      <c r="V229" s="112" t="e">
        <f t="shared" ca="1" si="23"/>
        <v>#NAME?</v>
      </c>
      <c r="W229" s="27">
        <f>IF(LEN($C229)=0,IF($D229&gt;0,COUNTIFS($A$3:$A229,$A229),"-"),"Escluso")</f>
        <v>65</v>
      </c>
      <c r="X229" s="2">
        <f>IF(LEN($C229)=0,IF($D229&gt;0,COUNTIFS($J$3:$J229,$J229,$C$3:$C229,""),"-"),"Escluso")</f>
        <v>11</v>
      </c>
      <c r="Y229" s="127" t="e">
        <f t="shared" ca="1" si="18"/>
        <v>#NAME?</v>
      </c>
      <c r="Z229" s="2">
        <f>IF($D229&gt;0,COUNTIFS($O$3:$O229,$O229,$L$3:$L229,$L229,$I$3:$I229,$I229),"-")</f>
        <v>3</v>
      </c>
      <c r="AA229" s="27">
        <f>IF($D229&gt;0,IF(OR($Z229 &gt;1,$L229&lt;&gt;"Adulti"),0,VLOOKUP($P229,Regione!$B$2:$C$22,2,FALSE)),"-")</f>
        <v>0</v>
      </c>
      <c r="AB229" s="27">
        <f>IF($D229&gt;0,IF(COUNTIFS($O$3:$O229,$O229,$L$3:$L229,$L229,$I$3:$I229,$I229) &gt;1,0,SUMIFS($Y$3:$Y$2503,$L$3:$L$2503,$L229,$O$3:$O$2503,$O229,$I$3:$I$2503,$I229)),"-")</f>
        <v>0</v>
      </c>
      <c r="AC229" s="27">
        <f t="shared" si="22"/>
        <v>0</v>
      </c>
    </row>
    <row r="230" spans="1:29" s="57" customFormat="1" ht="15" customHeight="1">
      <c r="A230" s="13" t="s">
        <v>183</v>
      </c>
      <c r="B230" s="107" t="str">
        <f>IF(COUNTA($A230)&gt;0,VLOOKUP($A230,Corsa!$A$1:$F$43,2,FALSE),"-")</f>
        <v>Corsa B02</v>
      </c>
      <c r="C230" s="11"/>
      <c r="D230" s="13">
        <v>329</v>
      </c>
      <c r="E230" s="111"/>
      <c r="F230" s="46" t="str">
        <f>IF(COUNTA($A230)&gt;0,VLOOKUP($A230,Corsa!$A$1:$F$43,3,FALSE),"-")</f>
        <v>F- Juniores + F-20 + F-25 + F-30 + F-35 + F-40 + F-45 + F-50 + F-55 + F-60 + F-65 + F-70 + F-75</v>
      </c>
      <c r="G230" s="28" t="str">
        <f>IF($D230&gt;0,VLOOKUP($D230,Iscrizioni!$A$2:$M$2502,9,FALSE),"-")</f>
        <v>IERACE TERESINA</v>
      </c>
      <c r="H230" s="28">
        <f>IF($D230&gt;0,VLOOKUP($D230,Iscrizioni!$A$2:$M$2502,4,FALSE),"-")</f>
        <v>1963</v>
      </c>
      <c r="I230" s="27" t="str">
        <f>IF($D230&gt;0,VLOOKUP($D230,Iscrizioni!$A$2:$M$2502,5,FALSE),"-")</f>
        <v>F</v>
      </c>
      <c r="J230" s="27" t="str">
        <f>IF($D230&gt;0,VLOOKUP($D230,Iscrizioni!$A$2:$M$2502,10,FALSE),"-")</f>
        <v>F-50</v>
      </c>
      <c r="K230" s="27" t="str">
        <f t="shared" si="19"/>
        <v>ok</v>
      </c>
      <c r="L230" s="46" t="str">
        <f>IF($D230&gt;0,VLOOKUP($D230,Iscrizioni!$A$2:$M$2502,11,FALSE),"-")</f>
        <v>Adulti</v>
      </c>
      <c r="M230" s="27">
        <f>IF($D230&gt;0,VLOOKUP($D230,Iscrizioni!$A$2:$N$2502,12,FALSE),"-")</f>
        <v>31</v>
      </c>
      <c r="N230" s="46" t="str">
        <f>IF($D230&gt;0,VLOOKUP($D230,Iscrizioni!$A$2:$M$2502,6,FALSE),"-")</f>
        <v>A050192</v>
      </c>
      <c r="O230" s="107" t="str">
        <f>IF($D230&gt;0,VLOOKUP($D230,Iscrizioni!$A$2:$M$2502,7,FALSE),"-")</f>
        <v>A.S.D. RUBATA' GROUP</v>
      </c>
      <c r="P230" s="46" t="str">
        <f>IF($D230&gt;0,VLOOKUP(LEFT($N230,1),Regione!$A$2:$C$21,2,FALSE),"-")</f>
        <v xml:space="preserve">PIEMONTE </v>
      </c>
      <c r="Q230" s="112" t="e">
        <f ca="1">IF($D230&gt;0,NormalizzaTempo("D",CELL("tipo",$E230),$E230),"-")</f>
        <v>#NAME?</v>
      </c>
      <c r="R230" s="27">
        <f>IF($D230&gt;0,VLOOKUP($D230,Iscrizioni!$A$2:$M$2502,13,FALSE),"-")</f>
        <v>4000</v>
      </c>
      <c r="S230" s="112" t="e">
        <f t="shared" ca="1" si="20"/>
        <v>#NAME?</v>
      </c>
      <c r="T230" s="112" t="e">
        <f ca="1">IF($D230&gt;0,SUMIFS($S$3:$S230,$X$3:$X230,1,$J$3:$J230,$J230),"-")</f>
        <v>#NAME?</v>
      </c>
      <c r="U230" s="112" t="e">
        <f t="shared" ca="1" si="21"/>
        <v>#NAME?</v>
      </c>
      <c r="V230" s="112" t="e">
        <f t="shared" ca="1" si="23"/>
        <v>#NAME?</v>
      </c>
      <c r="W230" s="27">
        <f>IF(LEN($C230)=0,IF($D230&gt;0,COUNTIFS($A$3:$A230,$A230),"-"),"Escluso")</f>
        <v>66</v>
      </c>
      <c r="X230" s="2">
        <f>IF(LEN($C230)=0,IF($D230&gt;0,COUNTIFS($J$3:$J230,$J230,$C$3:$C230,""),"-"),"Escluso")</f>
        <v>11</v>
      </c>
      <c r="Y230" s="127" t="e">
        <f t="shared" ca="1" si="18"/>
        <v>#NAME?</v>
      </c>
      <c r="Z230" s="2">
        <f>IF($D230&gt;0,COUNTIFS($O$3:$O230,$O230,$L$3:$L230,$L230,$I$3:$I230,$I230),"-")</f>
        <v>1</v>
      </c>
      <c r="AA230" s="27">
        <f>IF($D230&gt;0,IF(OR($Z230 &gt;1,$L230&lt;&gt;"Adulti"),0,VLOOKUP($P230,Regione!$B$2:$C$22,2,FALSE)),"-")</f>
        <v>15</v>
      </c>
      <c r="AB230" s="27" t="e">
        <f ca="1">IF($D230&gt;0,IF(COUNTIFS($O$3:$O230,$O230,$L$3:$L230,$L230,$I$3:$I230,$I230) &gt;1,0,SUMIFS($Y$3:$Y$2503,$L$3:$L$2503,$L230,$O$3:$O$2503,$O230,$I$3:$I$2503,$I230)),"-")</f>
        <v>#NAME?</v>
      </c>
      <c r="AC230" s="27" t="e">
        <f t="shared" ca="1" si="22"/>
        <v>#NAME?</v>
      </c>
    </row>
    <row r="231" spans="1:29" s="57" customFormat="1" ht="15" customHeight="1">
      <c r="A231" s="13" t="s">
        <v>183</v>
      </c>
      <c r="B231" s="107" t="str">
        <f>IF(COUNTA($A231)&gt;0,VLOOKUP($A231,Corsa!$A$1:$F$43,2,FALSE),"-")</f>
        <v>Corsa B02</v>
      </c>
      <c r="C231" s="11"/>
      <c r="D231" s="13">
        <v>599</v>
      </c>
      <c r="E231" s="111"/>
      <c r="F231" s="46" t="str">
        <f>IF(COUNTA($A231)&gt;0,VLOOKUP($A231,Corsa!$A$1:$F$43,3,FALSE),"-")</f>
        <v>F- Juniores + F-20 + F-25 + F-30 + F-35 + F-40 + F-45 + F-50 + F-55 + F-60 + F-65 + F-70 + F-75</v>
      </c>
      <c r="G231" s="28" t="str">
        <f>IF($D231&gt;0,VLOOKUP($D231,Iscrizioni!$A$2:$M$2502,9,FALSE),"-")</f>
        <v>VOLTOLIN SONIA</v>
      </c>
      <c r="H231" s="28">
        <f>IF($D231&gt;0,VLOOKUP($D231,Iscrizioni!$A$2:$M$2502,4,FALSE),"-")</f>
        <v>1981</v>
      </c>
      <c r="I231" s="27" t="str">
        <f>IF($D231&gt;0,VLOOKUP($D231,Iscrizioni!$A$2:$M$2502,5,FALSE),"-")</f>
        <v>F</v>
      </c>
      <c r="J231" s="27" t="str">
        <f>IF($D231&gt;0,VLOOKUP($D231,Iscrizioni!$A$2:$M$2502,10,FALSE),"-")</f>
        <v>F-35</v>
      </c>
      <c r="K231" s="27" t="str">
        <f t="shared" si="19"/>
        <v>ok</v>
      </c>
      <c r="L231" s="46" t="str">
        <f>IF($D231&gt;0,VLOOKUP($D231,Iscrizioni!$A$2:$M$2502,11,FALSE),"-")</f>
        <v>Adulti</v>
      </c>
      <c r="M231" s="27">
        <f>IF($D231&gt;0,VLOOKUP($D231,Iscrizioni!$A$2:$N$2502,12,FALSE),"-")</f>
        <v>25</v>
      </c>
      <c r="N231" s="46" t="str">
        <f>IF($D231&gt;0,VLOOKUP($D231,Iscrizioni!$A$2:$M$2502,6,FALSE),"-")</f>
        <v>H020398</v>
      </c>
      <c r="O231" s="107" t="str">
        <f>IF($D231&gt;0,VLOOKUP($D231,Iscrizioni!$A$2:$M$2502,7,FALSE),"-")</f>
        <v>G. P. SALCUS - A.S.D.</v>
      </c>
      <c r="P231" s="46" t="str">
        <f>IF($D231&gt;0,VLOOKUP(LEFT($N231,1),Regione!$A$2:$C$21,2,FALSE),"-")</f>
        <v xml:space="preserve">EMILIA ROMAGNA </v>
      </c>
      <c r="Q231" s="112" t="e">
        <f ca="1">IF($D231&gt;0,NormalizzaTempo("D",CELL("tipo",$E231),$E231),"-")</f>
        <v>#NAME?</v>
      </c>
      <c r="R231" s="27">
        <f>IF($D231&gt;0,VLOOKUP($D231,Iscrizioni!$A$2:$M$2502,13,FALSE),"-")</f>
        <v>4000</v>
      </c>
      <c r="S231" s="112" t="e">
        <f t="shared" ca="1" si="20"/>
        <v>#NAME?</v>
      </c>
      <c r="T231" s="112" t="e">
        <f ca="1">IF($D231&gt;0,SUMIFS($S$3:$S231,$X$3:$X231,1,$J$3:$J231,$J231),"-")</f>
        <v>#NAME?</v>
      </c>
      <c r="U231" s="112" t="e">
        <f t="shared" ca="1" si="21"/>
        <v>#NAME?</v>
      </c>
      <c r="V231" s="112" t="e">
        <f t="shared" ca="1" si="23"/>
        <v>#NAME?</v>
      </c>
      <c r="W231" s="27">
        <f>IF(LEN($C231)=0,IF($D231&gt;0,COUNTIFS($A$3:$A231,$A231),"-"),"Escluso")</f>
        <v>67</v>
      </c>
      <c r="X231" s="2">
        <f>IF(LEN($C231)=0,IF($D231&gt;0,COUNTIFS($J$3:$J231,$J231,$C$3:$C231,""),"-"),"Escluso")</f>
        <v>13</v>
      </c>
      <c r="Y231" s="127" t="e">
        <f t="shared" ca="1" si="18"/>
        <v>#NAME?</v>
      </c>
      <c r="Z231" s="2">
        <f>IF($D231&gt;0,COUNTIFS($O$3:$O231,$O231,$L$3:$L231,$L231,$I$3:$I231,$I231),"-")</f>
        <v>7</v>
      </c>
      <c r="AA231" s="27">
        <f>IF($D231&gt;0,IF(OR($Z231 &gt;1,$L231&lt;&gt;"Adulti"),0,VLOOKUP($P231,Regione!$B$2:$C$22,2,FALSE)),"-")</f>
        <v>0</v>
      </c>
      <c r="AB231" s="27">
        <f>IF($D231&gt;0,IF(COUNTIFS($O$3:$O231,$O231,$L$3:$L231,$L231,$I$3:$I231,$I231) &gt;1,0,SUMIFS($Y$3:$Y$2503,$L$3:$L$2503,$L231,$O$3:$O$2503,$O231,$I$3:$I$2503,$I231)),"-")</f>
        <v>0</v>
      </c>
      <c r="AC231" s="27">
        <f t="shared" si="22"/>
        <v>0</v>
      </c>
    </row>
    <row r="232" spans="1:29" s="57" customFormat="1" ht="15" customHeight="1">
      <c r="A232" s="13" t="s">
        <v>183</v>
      </c>
      <c r="B232" s="107" t="str">
        <f>IF(COUNTA($A232)&gt;0,VLOOKUP($A232,Corsa!$A$1:$F$43,2,FALSE),"-")</f>
        <v>Corsa B02</v>
      </c>
      <c r="C232" s="11"/>
      <c r="D232" s="13">
        <v>27</v>
      </c>
      <c r="E232" s="111"/>
      <c r="F232" s="46" t="str">
        <f>IF(COUNTA($A232)&gt;0,VLOOKUP($A232,Corsa!$A$1:$F$43,3,FALSE),"-")</f>
        <v>F- Juniores + F-20 + F-25 + F-30 + F-35 + F-40 + F-45 + F-50 + F-55 + F-60 + F-65 + F-70 + F-75</v>
      </c>
      <c r="G232" s="28" t="str">
        <f>IF($D232&gt;0,VLOOKUP($D232,Iscrizioni!$A$2:$M$2502,9,FALSE),"-")</f>
        <v>VELLA ELEONORA</v>
      </c>
      <c r="H232" s="28">
        <f>IF($D232&gt;0,VLOOKUP($D232,Iscrizioni!$A$2:$M$2502,4,FALSE),"-")</f>
        <v>1999</v>
      </c>
      <c r="I232" s="27" t="str">
        <f>IF($D232&gt;0,VLOOKUP($D232,Iscrizioni!$A$2:$M$2502,5,FALSE),"-")</f>
        <v>F</v>
      </c>
      <c r="J232" s="27" t="str">
        <f>IF($D232&gt;0,VLOOKUP($D232,Iscrizioni!$A$2:$M$2502,10,FALSE),"-")</f>
        <v>F- Juniores</v>
      </c>
      <c r="K232" s="27" t="str">
        <f t="shared" si="19"/>
        <v>ok</v>
      </c>
      <c r="L232" s="46" t="str">
        <f>IF($D232&gt;0,VLOOKUP($D232,Iscrizioni!$A$2:$M$2502,11,FALSE),"-")</f>
        <v>Adulti</v>
      </c>
      <c r="M232" s="27">
        <f>IF($D232&gt;0,VLOOKUP($D232,Iscrizioni!$A$2:$N$2502,12,FALSE),"-")</f>
        <v>17</v>
      </c>
      <c r="N232" s="46" t="str">
        <f>IF($D232&gt;0,VLOOKUP($D232,Iscrizioni!$A$2:$M$2502,6,FALSE),"-")</f>
        <v>H011308</v>
      </c>
      <c r="O232" s="107" t="str">
        <f>IF($D232&gt;0,VLOOKUP($D232,Iscrizioni!$A$2:$M$2502,7,FALSE),"-")</f>
        <v>A.S.D. Atletica Blizzard</v>
      </c>
      <c r="P232" s="46" t="str">
        <f>IF($D232&gt;0,VLOOKUP(LEFT($N232,1),Regione!$A$2:$C$21,2,FALSE),"-")</f>
        <v xml:space="preserve">EMILIA ROMAGNA </v>
      </c>
      <c r="Q232" s="112" t="e">
        <f ca="1">IF($D232&gt;0,NormalizzaTempo("D",CELL("tipo",$E232),$E232),"-")</f>
        <v>#NAME?</v>
      </c>
      <c r="R232" s="27">
        <f>IF($D232&gt;0,VLOOKUP($D232,Iscrizioni!$A$2:$M$2502,13,FALSE),"-")</f>
        <v>4000</v>
      </c>
      <c r="S232" s="112" t="e">
        <f t="shared" ca="1" si="20"/>
        <v>#NAME?</v>
      </c>
      <c r="T232" s="112" t="e">
        <f ca="1">IF($D232&gt;0,SUMIFS($S$3:$S232,$X$3:$X232,1,$J$3:$J232,$J232),"-")</f>
        <v>#NAME?</v>
      </c>
      <c r="U232" s="112" t="e">
        <f t="shared" ca="1" si="21"/>
        <v>#NAME?</v>
      </c>
      <c r="V232" s="112" t="e">
        <f t="shared" ca="1" si="23"/>
        <v>#NAME?</v>
      </c>
      <c r="W232" s="27">
        <f>IF(LEN($C232)=0,IF($D232&gt;0,COUNTIFS($A$3:$A232,$A232),"-"),"Escluso")</f>
        <v>68</v>
      </c>
      <c r="X232" s="2">
        <f>IF(LEN($C232)=0,IF($D232&gt;0,COUNTIFS($J$3:$J232,$J232,$C$3:$C232,""),"-"),"Escluso")</f>
        <v>1</v>
      </c>
      <c r="Y232" s="127" t="e">
        <f t="shared" ca="1" si="18"/>
        <v>#NAME?</v>
      </c>
      <c r="Z232" s="2">
        <f>IF($D232&gt;0,COUNTIFS($O$3:$O232,$O232,$L$3:$L232,$L232,$I$3:$I232,$I232),"-")</f>
        <v>1</v>
      </c>
      <c r="AA232" s="27">
        <f>IF($D232&gt;0,IF(OR($Z232 &gt;1,$L232&lt;&gt;"Adulti"),0,VLOOKUP($P232,Regione!$B$2:$C$22,2,FALSE)),"-")</f>
        <v>0</v>
      </c>
      <c r="AB232" s="27" t="e">
        <f ca="1">IF($D232&gt;0,IF(COUNTIFS($O$3:$O232,$O232,$L$3:$L232,$L232,$I$3:$I232,$I232) &gt;1,0,SUMIFS($Y$3:$Y$2503,$L$3:$L$2503,$L232,$O$3:$O$2503,$O232,$I$3:$I$2503,$I232)),"-")</f>
        <v>#NAME?</v>
      </c>
      <c r="AC232" s="27" t="e">
        <f t="shared" ca="1" si="22"/>
        <v>#NAME?</v>
      </c>
    </row>
    <row r="233" spans="1:29" s="57" customFormat="1" ht="15" customHeight="1">
      <c r="A233" s="13" t="s">
        <v>183</v>
      </c>
      <c r="B233" s="107" t="str">
        <f>IF(COUNTA($A233)&gt;0,VLOOKUP($A233,Corsa!$A$1:$F$43,2,FALSE),"-")</f>
        <v>Corsa B02</v>
      </c>
      <c r="C233" s="11"/>
      <c r="D233" s="13">
        <v>964</v>
      </c>
      <c r="E233" s="111"/>
      <c r="F233" s="46" t="str">
        <f>IF(COUNTA($A233)&gt;0,VLOOKUP($A233,Corsa!$A$1:$F$43,3,FALSE),"-")</f>
        <v>F- Juniores + F-20 + F-25 + F-30 + F-35 + F-40 + F-45 + F-50 + F-55 + F-60 + F-65 + F-70 + F-75</v>
      </c>
      <c r="G233" s="28" t="str">
        <f>IF($D233&gt;0,VLOOKUP($D233,Iscrizioni!$A$2:$M$2502,9,FALSE),"-")</f>
        <v>FRIGO ORIELE</v>
      </c>
      <c r="H233" s="28">
        <f>IF($D233&gt;0,VLOOKUP($D233,Iscrizioni!$A$2:$M$2502,4,FALSE),"-")</f>
        <v>1961</v>
      </c>
      <c r="I233" s="27" t="str">
        <f>IF($D233&gt;0,VLOOKUP($D233,Iscrizioni!$A$2:$M$2502,5,FALSE),"-")</f>
        <v>F</v>
      </c>
      <c r="J233" s="27" t="str">
        <f>IF($D233&gt;0,VLOOKUP($D233,Iscrizioni!$A$2:$M$2502,10,FALSE),"-")</f>
        <v>F-55</v>
      </c>
      <c r="K233" s="27" t="str">
        <f t="shared" si="19"/>
        <v>ok</v>
      </c>
      <c r="L233" s="46" t="str">
        <f>IF($D233&gt;0,VLOOKUP($D233,Iscrizioni!$A$2:$M$2502,11,FALSE),"-")</f>
        <v>Adulti</v>
      </c>
      <c r="M233" s="27">
        <f>IF($D233&gt;0,VLOOKUP($D233,Iscrizioni!$A$2:$N$2502,12,FALSE),"-")</f>
        <v>33</v>
      </c>
      <c r="N233" s="46" t="str">
        <f>IF($D233&gt;0,VLOOKUP($D233,Iscrizioni!$A$2:$M$2502,6,FALSE),"-")</f>
        <v>D050019</v>
      </c>
      <c r="O233" s="107" t="str">
        <f>IF($D233&gt;0,VLOOKUP($D233,Iscrizioni!$A$2:$M$2502,7,FALSE),"-")</f>
        <v>UISP COMITATO TERR.LE MANTOVA</v>
      </c>
      <c r="P233" s="46" t="str">
        <f>IF($D233&gt;0,VLOOKUP(LEFT($N233,1),Regione!$A$2:$C$21,2,FALSE),"-")</f>
        <v xml:space="preserve">LOMBARDIA </v>
      </c>
      <c r="Q233" s="112" t="e">
        <f ca="1">IF($D233&gt;0,NormalizzaTempo("D",CELL("tipo",$E233),$E233),"-")</f>
        <v>#NAME?</v>
      </c>
      <c r="R233" s="27">
        <f>IF($D233&gt;0,VLOOKUP($D233,Iscrizioni!$A$2:$M$2502,13,FALSE),"-")</f>
        <v>4000</v>
      </c>
      <c r="S233" s="112" t="e">
        <f t="shared" ca="1" si="20"/>
        <v>#NAME?</v>
      </c>
      <c r="T233" s="112" t="e">
        <f ca="1">IF($D233&gt;0,SUMIFS($S$3:$S233,$X$3:$X233,1,$J$3:$J233,$J233),"-")</f>
        <v>#NAME?</v>
      </c>
      <c r="U233" s="112" t="e">
        <f t="shared" ca="1" si="21"/>
        <v>#NAME?</v>
      </c>
      <c r="V233" s="112" t="e">
        <f t="shared" ca="1" si="23"/>
        <v>#NAME?</v>
      </c>
      <c r="W233" s="27">
        <f>IF(LEN($C233)=0,IF($D233&gt;0,COUNTIFS($A$3:$A233,$A233),"-"),"Escluso")</f>
        <v>69</v>
      </c>
      <c r="X233" s="2">
        <f>IF(LEN($C233)=0,IF($D233&gt;0,COUNTIFS($J$3:$J233,$J233,$C$3:$C233,""),"-"),"Escluso")</f>
        <v>8</v>
      </c>
      <c r="Y233" s="127" t="e">
        <f t="shared" ca="1" si="18"/>
        <v>#NAME?</v>
      </c>
      <c r="Z233" s="2">
        <f>IF($D233&gt;0,COUNTIFS($O$3:$O233,$O233,$L$3:$L233,$L233,$I$3:$I233,$I233),"-")</f>
        <v>1</v>
      </c>
      <c r="AA233" s="27">
        <f>IF($D233&gt;0,IF(OR($Z233 &gt;1,$L233&lt;&gt;"Adulti"),0,VLOOKUP($P233,Regione!$B$2:$C$22,2,FALSE)),"-")</f>
        <v>15</v>
      </c>
      <c r="AB233" s="27" t="e">
        <f ca="1">IF($D233&gt;0,IF(COUNTIFS($O$3:$O233,$O233,$L$3:$L233,$L233,$I$3:$I233,$I233) &gt;1,0,SUMIFS($Y$3:$Y$2503,$L$3:$L$2503,$L233,$O$3:$O$2503,$O233,$I$3:$I$2503,$I233)),"-")</f>
        <v>#NAME?</v>
      </c>
      <c r="AC233" s="27" t="e">
        <f t="shared" ca="1" si="22"/>
        <v>#NAME?</v>
      </c>
    </row>
    <row r="234" spans="1:29" s="57" customFormat="1" ht="15" customHeight="1">
      <c r="A234" s="13" t="s">
        <v>183</v>
      </c>
      <c r="B234" s="107" t="str">
        <f>IF(COUNTA($A234)&gt;0,VLOOKUP($A234,Corsa!$A$1:$F$43,2,FALSE),"-")</f>
        <v>Corsa B02</v>
      </c>
      <c r="C234" s="11"/>
      <c r="D234" s="13">
        <v>198</v>
      </c>
      <c r="E234" s="111"/>
      <c r="F234" s="46" t="str">
        <f>IF(COUNTA($A234)&gt;0,VLOOKUP($A234,Corsa!$A$1:$F$43,3,FALSE),"-")</f>
        <v>F- Juniores + F-20 + F-25 + F-30 + F-35 + F-40 + F-45 + F-50 + F-55 + F-60 + F-65 + F-70 + F-75</v>
      </c>
      <c r="G234" s="28" t="str">
        <f>IF($D234&gt;0,VLOOKUP($D234,Iscrizioni!$A$2:$M$2502,9,FALSE),"-")</f>
        <v>LATO FLORA</v>
      </c>
      <c r="H234" s="28">
        <f>IF($D234&gt;0,VLOOKUP($D234,Iscrizioni!$A$2:$M$2502,4,FALSE),"-")</f>
        <v>1971</v>
      </c>
      <c r="I234" s="27" t="str">
        <f>IF($D234&gt;0,VLOOKUP($D234,Iscrizioni!$A$2:$M$2502,5,FALSE),"-")</f>
        <v>F</v>
      </c>
      <c r="J234" s="27" t="str">
        <f>IF($D234&gt;0,VLOOKUP($D234,Iscrizioni!$A$2:$M$2502,10,FALSE),"-")</f>
        <v>F-45</v>
      </c>
      <c r="K234" s="27" t="str">
        <f t="shared" si="19"/>
        <v>ok</v>
      </c>
      <c r="L234" s="46" t="str">
        <f>IF($D234&gt;0,VLOOKUP($D234,Iscrizioni!$A$2:$M$2502,11,FALSE),"-")</f>
        <v>Adulti</v>
      </c>
      <c r="M234" s="27">
        <f>IF($D234&gt;0,VLOOKUP($D234,Iscrizioni!$A$2:$N$2502,12,FALSE),"-")</f>
        <v>29</v>
      </c>
      <c r="N234" s="46" t="str">
        <f>IF($D234&gt;0,VLOOKUP($D234,Iscrizioni!$A$2:$M$2502,6,FALSE),"-")</f>
        <v>A130646</v>
      </c>
      <c r="O234" s="107" t="str">
        <f>IF($D234&gt;0,VLOOKUP($D234,Iscrizioni!$A$2:$M$2502,7,FALSE),"-")</f>
        <v>A.S.D. DORATLETICA</v>
      </c>
      <c r="P234" s="46" t="str">
        <f>IF($D234&gt;0,VLOOKUP(LEFT($N234,1),Regione!$A$2:$C$21,2,FALSE),"-")</f>
        <v xml:space="preserve">PIEMONTE </v>
      </c>
      <c r="Q234" s="112" t="e">
        <f ca="1">IF($D234&gt;0,NormalizzaTempo("D",CELL("tipo",$E234),$E234),"-")</f>
        <v>#NAME?</v>
      </c>
      <c r="R234" s="27">
        <f>IF($D234&gt;0,VLOOKUP($D234,Iscrizioni!$A$2:$M$2502,13,FALSE),"-")</f>
        <v>4000</v>
      </c>
      <c r="S234" s="112" t="e">
        <f t="shared" ca="1" si="20"/>
        <v>#NAME?</v>
      </c>
      <c r="T234" s="112" t="e">
        <f ca="1">IF($D234&gt;0,SUMIFS($S$3:$S234,$X$3:$X234,1,$J$3:$J234,$J234),"-")</f>
        <v>#NAME?</v>
      </c>
      <c r="U234" s="112" t="e">
        <f t="shared" ca="1" si="21"/>
        <v>#NAME?</v>
      </c>
      <c r="V234" s="112" t="e">
        <f t="shared" ca="1" si="23"/>
        <v>#NAME?</v>
      </c>
      <c r="W234" s="27">
        <f>IF(LEN($C234)=0,IF($D234&gt;0,COUNTIFS($A$3:$A234,$A234),"-"),"Escluso")</f>
        <v>70</v>
      </c>
      <c r="X234" s="2">
        <f>IF(LEN($C234)=0,IF($D234&gt;0,COUNTIFS($J$3:$J234,$J234,$C$3:$C234,""),"-"),"Escluso")</f>
        <v>12</v>
      </c>
      <c r="Y234" s="127" t="e">
        <f t="shared" ca="1" si="18"/>
        <v>#NAME?</v>
      </c>
      <c r="Z234" s="2">
        <f>IF($D234&gt;0,COUNTIFS($O$3:$O234,$O234,$L$3:$L234,$L234,$I$3:$I234,$I234),"-")</f>
        <v>4</v>
      </c>
      <c r="AA234" s="27">
        <f>IF($D234&gt;0,IF(OR($Z234 &gt;1,$L234&lt;&gt;"Adulti"),0,VLOOKUP($P234,Regione!$B$2:$C$22,2,FALSE)),"-")</f>
        <v>0</v>
      </c>
      <c r="AB234" s="27">
        <f>IF($D234&gt;0,IF(COUNTIFS($O$3:$O234,$O234,$L$3:$L234,$L234,$I$3:$I234,$I234) &gt;1,0,SUMIFS($Y$3:$Y$2503,$L$3:$L$2503,$L234,$O$3:$O$2503,$O234,$I$3:$I$2503,$I234)),"-")</f>
        <v>0</v>
      </c>
      <c r="AC234" s="27">
        <f t="shared" si="22"/>
        <v>0</v>
      </c>
    </row>
    <row r="235" spans="1:29" s="57" customFormat="1" ht="15" customHeight="1">
      <c r="A235" s="13" t="s">
        <v>183</v>
      </c>
      <c r="B235" s="107" t="str">
        <f>IF(COUNTA($A235)&gt;0,VLOOKUP($A235,Corsa!$A$1:$F$43,2,FALSE),"-")</f>
        <v>Corsa B02</v>
      </c>
      <c r="C235" s="11"/>
      <c r="D235" s="13">
        <v>904</v>
      </c>
      <c r="E235" s="111"/>
      <c r="F235" s="46" t="str">
        <f>IF(COUNTA($A235)&gt;0,VLOOKUP($A235,Corsa!$A$1:$F$43,3,FALSE),"-")</f>
        <v>F- Juniores + F-20 + F-25 + F-30 + F-35 + F-40 + F-45 + F-50 + F-55 + F-60 + F-65 + F-70 + F-75</v>
      </c>
      <c r="G235" s="28" t="str">
        <f>IF($D235&gt;0,VLOOKUP($D235,Iscrizioni!$A$2:$M$2502,9,FALSE),"-")</f>
        <v>MAZZA MILVA</v>
      </c>
      <c r="H235" s="28">
        <f>IF($D235&gt;0,VLOOKUP($D235,Iscrizioni!$A$2:$M$2502,4,FALSE),"-")</f>
        <v>1961</v>
      </c>
      <c r="I235" s="27" t="str">
        <f>IF($D235&gt;0,VLOOKUP($D235,Iscrizioni!$A$2:$M$2502,5,FALSE),"-")</f>
        <v>F</v>
      </c>
      <c r="J235" s="27" t="str">
        <f>IF($D235&gt;0,VLOOKUP($D235,Iscrizioni!$A$2:$M$2502,10,FALSE),"-")</f>
        <v>F-55</v>
      </c>
      <c r="K235" s="27" t="str">
        <f t="shared" si="19"/>
        <v>ok</v>
      </c>
      <c r="L235" s="46" t="str">
        <f>IF($D235&gt;0,VLOOKUP($D235,Iscrizioni!$A$2:$M$2502,11,FALSE),"-")</f>
        <v>Adulti</v>
      </c>
      <c r="M235" s="27">
        <f>IF($D235&gt;0,VLOOKUP($D235,Iscrizioni!$A$2:$N$2502,12,FALSE),"-")</f>
        <v>33</v>
      </c>
      <c r="N235" s="46" t="str">
        <f>IF($D235&gt;0,VLOOKUP($D235,Iscrizioni!$A$2:$M$2502,6,FALSE),"-")</f>
        <v>H080875</v>
      </c>
      <c r="O235" s="107" t="str">
        <f>IF($D235&gt;0,VLOOKUP($D235,Iscrizioni!$A$2:$M$2502,7,FALSE),"-")</f>
        <v>ROAD RUNNERS CLUB POVIGLIO ASD</v>
      </c>
      <c r="P235" s="46" t="str">
        <f>IF($D235&gt;0,VLOOKUP(LEFT($N235,1),Regione!$A$2:$C$21,2,FALSE),"-")</f>
        <v xml:space="preserve">EMILIA ROMAGNA </v>
      </c>
      <c r="Q235" s="112" t="e">
        <f ca="1">IF($D235&gt;0,NormalizzaTempo("D",CELL("tipo",$E235),$E235),"-")</f>
        <v>#NAME?</v>
      </c>
      <c r="R235" s="27">
        <f>IF($D235&gt;0,VLOOKUP($D235,Iscrizioni!$A$2:$M$2502,13,FALSE),"-")</f>
        <v>4000</v>
      </c>
      <c r="S235" s="112" t="e">
        <f t="shared" ca="1" si="20"/>
        <v>#NAME?</v>
      </c>
      <c r="T235" s="112" t="e">
        <f ca="1">IF($D235&gt;0,SUMIFS($S$3:$S235,$X$3:$X235,1,$J$3:$J235,$J235),"-")</f>
        <v>#NAME?</v>
      </c>
      <c r="U235" s="112" t="e">
        <f t="shared" ca="1" si="21"/>
        <v>#NAME?</v>
      </c>
      <c r="V235" s="112" t="e">
        <f t="shared" ca="1" si="23"/>
        <v>#NAME?</v>
      </c>
      <c r="W235" s="27">
        <f>IF(LEN($C235)=0,IF($D235&gt;0,COUNTIFS($A$3:$A235,$A235),"-"),"Escluso")</f>
        <v>71</v>
      </c>
      <c r="X235" s="2">
        <f>IF(LEN($C235)=0,IF($D235&gt;0,COUNTIFS($J$3:$J235,$J235,$C$3:$C235,""),"-"),"Escluso")</f>
        <v>9</v>
      </c>
      <c r="Y235" s="127" t="e">
        <f t="shared" ca="1" si="18"/>
        <v>#NAME?</v>
      </c>
      <c r="Z235" s="2">
        <f>IF($D235&gt;0,COUNTIFS($O$3:$O235,$O235,$L$3:$L235,$L235,$I$3:$I235,$I235),"-")</f>
        <v>1</v>
      </c>
      <c r="AA235" s="27">
        <f>IF($D235&gt;0,IF(OR($Z235 &gt;1,$L235&lt;&gt;"Adulti"),0,VLOOKUP($P235,Regione!$B$2:$C$22,2,FALSE)),"-")</f>
        <v>0</v>
      </c>
      <c r="AB235" s="27" t="e">
        <f ca="1">IF($D235&gt;0,IF(COUNTIFS($O$3:$O235,$O235,$L$3:$L235,$L235,$I$3:$I235,$I235) &gt;1,0,SUMIFS($Y$3:$Y$2503,$L$3:$L$2503,$L235,$O$3:$O$2503,$O235,$I$3:$I$2503,$I235)),"-")</f>
        <v>#NAME?</v>
      </c>
      <c r="AC235" s="27" t="e">
        <f t="shared" ca="1" si="22"/>
        <v>#NAME?</v>
      </c>
    </row>
    <row r="236" spans="1:29" s="57" customFormat="1" ht="15" customHeight="1">
      <c r="A236" s="13" t="s">
        <v>183</v>
      </c>
      <c r="B236" s="107" t="str">
        <f>IF(COUNTA($A236)&gt;0,VLOOKUP($A236,Corsa!$A$1:$F$43,2,FALSE),"-")</f>
        <v>Corsa B02</v>
      </c>
      <c r="C236" s="11"/>
      <c r="D236" s="13">
        <v>742</v>
      </c>
      <c r="E236" s="111"/>
      <c r="F236" s="46" t="str">
        <f>IF(COUNTA($A236)&gt;0,VLOOKUP($A236,Corsa!$A$1:$F$43,3,FALSE),"-")</f>
        <v>F- Juniores + F-20 + F-25 + F-30 + F-35 + F-40 + F-45 + F-50 + F-55 + F-60 + F-65 + F-70 + F-75</v>
      </c>
      <c r="G236" s="28" t="str">
        <f>IF($D236&gt;0,VLOOKUP($D236,Iscrizioni!$A$2:$M$2502,9,FALSE),"-")</f>
        <v>FANTI CLAUDIA</v>
      </c>
      <c r="H236" s="28">
        <f>IF($D236&gt;0,VLOOKUP($D236,Iscrizioni!$A$2:$M$2502,4,FALSE),"-")</f>
        <v>1962</v>
      </c>
      <c r="I236" s="27" t="str">
        <f>IF($D236&gt;0,VLOOKUP($D236,Iscrizioni!$A$2:$M$2502,5,FALSE),"-")</f>
        <v>F</v>
      </c>
      <c r="J236" s="27" t="str">
        <f>IF($D236&gt;0,VLOOKUP($D236,Iscrizioni!$A$2:$M$2502,10,FALSE),"-")</f>
        <v>F-55</v>
      </c>
      <c r="K236" s="27" t="str">
        <f t="shared" si="19"/>
        <v>ok</v>
      </c>
      <c r="L236" s="46" t="str">
        <f>IF($D236&gt;0,VLOOKUP($D236,Iscrizioni!$A$2:$M$2502,11,FALSE),"-")</f>
        <v>Adulti</v>
      </c>
      <c r="M236" s="27">
        <f>IF($D236&gt;0,VLOOKUP($D236,Iscrizioni!$A$2:$N$2502,12,FALSE),"-")</f>
        <v>33</v>
      </c>
      <c r="N236" s="46" t="str">
        <f>IF($D236&gt;0,VLOOKUP($D236,Iscrizioni!$A$2:$M$2502,6,FALSE),"-")</f>
        <v>H011729</v>
      </c>
      <c r="O236" s="107" t="str">
        <f>IF($D236&gt;0,VLOOKUP($D236,Iscrizioni!$A$2:$M$2502,7,FALSE),"-")</f>
        <v>PODISTICA LIPPO-CALDERARA A.S.D.</v>
      </c>
      <c r="P236" s="46" t="str">
        <f>IF($D236&gt;0,VLOOKUP(LEFT($N236,1),Regione!$A$2:$C$21,2,FALSE),"-")</f>
        <v xml:space="preserve">EMILIA ROMAGNA </v>
      </c>
      <c r="Q236" s="112" t="e">
        <f ca="1">IF($D236&gt;0,NormalizzaTempo("D",CELL("tipo",$E236),$E236),"-")</f>
        <v>#NAME?</v>
      </c>
      <c r="R236" s="27">
        <f>IF($D236&gt;0,VLOOKUP($D236,Iscrizioni!$A$2:$M$2502,13,FALSE),"-")</f>
        <v>4000</v>
      </c>
      <c r="S236" s="112" t="e">
        <f t="shared" ca="1" si="20"/>
        <v>#NAME?</v>
      </c>
      <c r="T236" s="112" t="e">
        <f ca="1">IF($D236&gt;0,SUMIFS($S$3:$S236,$X$3:$X236,1,$J$3:$J236,$J236),"-")</f>
        <v>#NAME?</v>
      </c>
      <c r="U236" s="112" t="e">
        <f t="shared" ca="1" si="21"/>
        <v>#NAME?</v>
      </c>
      <c r="V236" s="112" t="e">
        <f t="shared" ca="1" si="23"/>
        <v>#NAME?</v>
      </c>
      <c r="W236" s="27">
        <f>IF(LEN($C236)=0,IF($D236&gt;0,COUNTIFS($A$3:$A236,$A236),"-"),"Escluso")</f>
        <v>72</v>
      </c>
      <c r="X236" s="2">
        <f>IF(LEN($C236)=0,IF($D236&gt;0,COUNTIFS($J$3:$J236,$J236,$C$3:$C236,""),"-"),"Escluso")</f>
        <v>10</v>
      </c>
      <c r="Y236" s="127" t="e">
        <f t="shared" ca="1" si="18"/>
        <v>#NAME?</v>
      </c>
      <c r="Z236" s="2">
        <f>IF($D236&gt;0,COUNTIFS($O$3:$O236,$O236,$L$3:$L236,$L236,$I$3:$I236,$I236),"-")</f>
        <v>2</v>
      </c>
      <c r="AA236" s="27">
        <f>IF($D236&gt;0,IF(OR($Z236 &gt;1,$L236&lt;&gt;"Adulti"),0,VLOOKUP($P236,Regione!$B$2:$C$22,2,FALSE)),"-")</f>
        <v>0</v>
      </c>
      <c r="AB236" s="27">
        <f>IF($D236&gt;0,IF(COUNTIFS($O$3:$O236,$O236,$L$3:$L236,$L236,$I$3:$I236,$I236) &gt;1,0,SUMIFS($Y$3:$Y$2503,$L$3:$L$2503,$L236,$O$3:$O$2503,$O236,$I$3:$I$2503,$I236)),"-")</f>
        <v>0</v>
      </c>
      <c r="AC236" s="27">
        <f t="shared" si="22"/>
        <v>0</v>
      </c>
    </row>
    <row r="237" spans="1:29" s="57" customFormat="1" ht="15" customHeight="1">
      <c r="A237" s="13" t="s">
        <v>183</v>
      </c>
      <c r="B237" s="107" t="str">
        <f>IF(COUNTA($A237)&gt;0,VLOOKUP($A237,Corsa!$A$1:$F$43,2,FALSE),"-")</f>
        <v>Corsa B02</v>
      </c>
      <c r="C237" s="11"/>
      <c r="D237" s="13">
        <v>273</v>
      </c>
      <c r="E237" s="111"/>
      <c r="F237" s="46" t="str">
        <f>IF(COUNTA($A237)&gt;0,VLOOKUP($A237,Corsa!$A$1:$F$43,3,FALSE),"-")</f>
        <v>F- Juniores + F-20 + F-25 + F-30 + F-35 + F-40 + F-45 + F-50 + F-55 + F-60 + F-65 + F-70 + F-75</v>
      </c>
      <c r="G237" s="28" t="str">
        <f>IF($D237&gt;0,VLOOKUP($D237,Iscrizioni!$A$2:$M$2502,9,FALSE),"-")</f>
        <v>VUILLEMENOT NADEGE</v>
      </c>
      <c r="H237" s="28">
        <f>IF($D237&gt;0,VLOOKUP($D237,Iscrizioni!$A$2:$M$2502,4,FALSE),"-")</f>
        <v>1973</v>
      </c>
      <c r="I237" s="27" t="str">
        <f>IF($D237&gt;0,VLOOKUP($D237,Iscrizioni!$A$2:$M$2502,5,FALSE),"-")</f>
        <v>F</v>
      </c>
      <c r="J237" s="27" t="str">
        <f>IF($D237&gt;0,VLOOKUP($D237,Iscrizioni!$A$2:$M$2502,10,FALSE),"-")</f>
        <v>F-40</v>
      </c>
      <c r="K237" s="27" t="str">
        <f t="shared" si="19"/>
        <v>ok</v>
      </c>
      <c r="L237" s="46" t="str">
        <f>IF($D237&gt;0,VLOOKUP($D237,Iscrizioni!$A$2:$M$2502,11,FALSE),"-")</f>
        <v>Adulti</v>
      </c>
      <c r="M237" s="27">
        <f>IF($D237&gt;0,VLOOKUP($D237,Iscrizioni!$A$2:$N$2502,12,FALSE),"-")</f>
        <v>27</v>
      </c>
      <c r="N237" s="46" t="str">
        <f>IF($D237&gt;0,VLOOKUP($D237,Iscrizioni!$A$2:$M$2502,6,FALSE),"-")</f>
        <v>H011305</v>
      </c>
      <c r="O237" s="107" t="str">
        <f>IF($D237&gt;0,VLOOKUP($D237,Iscrizioni!$A$2:$M$2502,7,FALSE),"-")</f>
        <v>A.S.D. LOLLI AUTO SPORT CLUB</v>
      </c>
      <c r="P237" s="46" t="str">
        <f>IF($D237&gt;0,VLOOKUP(LEFT($N237,1),Regione!$A$2:$C$21,2,FALSE),"-")</f>
        <v xml:space="preserve">EMILIA ROMAGNA </v>
      </c>
      <c r="Q237" s="112" t="e">
        <f ca="1">IF($D237&gt;0,NormalizzaTempo("D",CELL("tipo",$E237),$E237),"-")</f>
        <v>#NAME?</v>
      </c>
      <c r="R237" s="27">
        <f>IF($D237&gt;0,VLOOKUP($D237,Iscrizioni!$A$2:$M$2502,13,FALSE),"-")</f>
        <v>4000</v>
      </c>
      <c r="S237" s="112" t="e">
        <f t="shared" ca="1" si="20"/>
        <v>#NAME?</v>
      </c>
      <c r="T237" s="112" t="e">
        <f ca="1">IF($D237&gt;0,SUMIFS($S$3:$S237,$X$3:$X237,1,$J$3:$J237,$J237),"-")</f>
        <v>#NAME?</v>
      </c>
      <c r="U237" s="112" t="e">
        <f t="shared" ca="1" si="21"/>
        <v>#NAME?</v>
      </c>
      <c r="V237" s="112" t="e">
        <f t="shared" ca="1" si="23"/>
        <v>#NAME?</v>
      </c>
      <c r="W237" s="27">
        <f>IF(LEN($C237)=0,IF($D237&gt;0,COUNTIFS($A$3:$A237,$A237),"-"),"Escluso")</f>
        <v>73</v>
      </c>
      <c r="X237" s="2">
        <f>IF(LEN($C237)=0,IF($D237&gt;0,COUNTIFS($J$3:$J237,$J237,$C$3:$C237,""),"-"),"Escluso")</f>
        <v>13</v>
      </c>
      <c r="Y237" s="127" t="e">
        <f t="shared" ca="1" si="18"/>
        <v>#NAME?</v>
      </c>
      <c r="Z237" s="2">
        <f>IF($D237&gt;0,COUNTIFS($O$3:$O237,$O237,$L$3:$L237,$L237,$I$3:$I237,$I237),"-")</f>
        <v>2</v>
      </c>
      <c r="AA237" s="27">
        <f>IF($D237&gt;0,IF(OR($Z237 &gt;1,$L237&lt;&gt;"Adulti"),0,VLOOKUP($P237,Regione!$B$2:$C$22,2,FALSE)),"-")</f>
        <v>0</v>
      </c>
      <c r="AB237" s="27">
        <f>IF($D237&gt;0,IF(COUNTIFS($O$3:$O237,$O237,$L$3:$L237,$L237,$I$3:$I237,$I237) &gt;1,0,SUMIFS($Y$3:$Y$2503,$L$3:$L$2503,$L237,$O$3:$O$2503,$O237,$I$3:$I$2503,$I237)),"-")</f>
        <v>0</v>
      </c>
      <c r="AC237" s="27">
        <f t="shared" si="22"/>
        <v>0</v>
      </c>
    </row>
    <row r="238" spans="1:29" s="57" customFormat="1" ht="15" customHeight="1">
      <c r="A238" s="13" t="s">
        <v>183</v>
      </c>
      <c r="B238" s="107" t="str">
        <f>IF(COUNTA($A238)&gt;0,VLOOKUP($A238,Corsa!$A$1:$F$43,2,FALSE),"-")</f>
        <v>Corsa B02</v>
      </c>
      <c r="C238" s="11"/>
      <c r="D238" s="13">
        <v>702</v>
      </c>
      <c r="E238" s="111"/>
      <c r="F238" s="46" t="str">
        <f>IF(COUNTA($A238)&gt;0,VLOOKUP($A238,Corsa!$A$1:$F$43,3,FALSE),"-")</f>
        <v>F- Juniores + F-20 + F-25 + F-30 + F-35 + F-40 + F-45 + F-50 + F-55 + F-60 + F-65 + F-70 + F-75</v>
      </c>
      <c r="G238" s="28" t="str">
        <f>IF($D238&gt;0,VLOOKUP($D238,Iscrizioni!$A$2:$M$2502,9,FALSE),"-")</f>
        <v>MARCONI PAOLA</v>
      </c>
      <c r="H238" s="28">
        <f>IF($D238&gt;0,VLOOKUP($D238,Iscrizioni!$A$2:$M$2502,4,FALSE),"-")</f>
        <v>1968</v>
      </c>
      <c r="I238" s="27" t="str">
        <f>IF($D238&gt;0,VLOOKUP($D238,Iscrizioni!$A$2:$M$2502,5,FALSE),"-")</f>
        <v>F</v>
      </c>
      <c r="J238" s="27" t="str">
        <f>IF($D238&gt;0,VLOOKUP($D238,Iscrizioni!$A$2:$M$2502,10,FALSE),"-")</f>
        <v>F-45</v>
      </c>
      <c r="K238" s="27" t="str">
        <f t="shared" si="19"/>
        <v>ok</v>
      </c>
      <c r="L238" s="46" t="str">
        <f>IF($D238&gt;0,VLOOKUP($D238,Iscrizioni!$A$2:$M$2502,11,FALSE),"-")</f>
        <v>Adulti</v>
      </c>
      <c r="M238" s="27">
        <f>IF($D238&gt;0,VLOOKUP($D238,Iscrizioni!$A$2:$N$2502,12,FALSE),"-")</f>
        <v>29</v>
      </c>
      <c r="N238" s="46" t="str">
        <f>IF($D238&gt;0,VLOOKUP($D238,Iscrizioni!$A$2:$M$2502,6,FALSE),"-")</f>
        <v>H041354</v>
      </c>
      <c r="O238" s="107" t="str">
        <f>IF($D238&gt;0,VLOOKUP($D238,Iscrizioni!$A$2:$M$2502,7,FALSE),"-")</f>
        <v>MODENA RUNNERS CLUB ASD</v>
      </c>
      <c r="P238" s="46" t="str">
        <f>IF($D238&gt;0,VLOOKUP(LEFT($N238,1),Regione!$A$2:$C$21,2,FALSE),"-")</f>
        <v xml:space="preserve">EMILIA ROMAGNA </v>
      </c>
      <c r="Q238" s="112" t="e">
        <f ca="1">IF($D238&gt;0,NormalizzaTempo("D",CELL("tipo",$E238),$E238),"-")</f>
        <v>#NAME?</v>
      </c>
      <c r="R238" s="27">
        <f>IF($D238&gt;0,VLOOKUP($D238,Iscrizioni!$A$2:$M$2502,13,FALSE),"-")</f>
        <v>4000</v>
      </c>
      <c r="S238" s="112" t="e">
        <f t="shared" ca="1" si="20"/>
        <v>#NAME?</v>
      </c>
      <c r="T238" s="112" t="e">
        <f ca="1">IF($D238&gt;0,SUMIFS($S$3:$S238,$X$3:$X238,1,$J$3:$J238,$J238),"-")</f>
        <v>#NAME?</v>
      </c>
      <c r="U238" s="112" t="e">
        <f t="shared" ca="1" si="21"/>
        <v>#NAME?</v>
      </c>
      <c r="V238" s="112" t="e">
        <f t="shared" ca="1" si="23"/>
        <v>#NAME?</v>
      </c>
      <c r="W238" s="27">
        <f>IF(LEN($C238)=0,IF($D238&gt;0,COUNTIFS($A$3:$A238,$A238),"-"),"Escluso")</f>
        <v>74</v>
      </c>
      <c r="X238" s="2">
        <f>IF(LEN($C238)=0,IF($D238&gt;0,COUNTIFS($J$3:$J238,$J238,$C$3:$C238,""),"-"),"Escluso")</f>
        <v>13</v>
      </c>
      <c r="Y238" s="127" t="e">
        <f t="shared" ca="1" si="18"/>
        <v>#NAME?</v>
      </c>
      <c r="Z238" s="2">
        <f>IF($D238&gt;0,COUNTIFS($O$3:$O238,$O238,$L$3:$L238,$L238,$I$3:$I238,$I238),"-")</f>
        <v>7</v>
      </c>
      <c r="AA238" s="27">
        <f>IF($D238&gt;0,IF(OR($Z238 &gt;1,$L238&lt;&gt;"Adulti"),0,VLOOKUP($P238,Regione!$B$2:$C$22,2,FALSE)),"-")</f>
        <v>0</v>
      </c>
      <c r="AB238" s="27">
        <f>IF($D238&gt;0,IF(COUNTIFS($O$3:$O238,$O238,$L$3:$L238,$L238,$I$3:$I238,$I238) &gt;1,0,SUMIFS($Y$3:$Y$2503,$L$3:$L$2503,$L238,$O$3:$O$2503,$O238,$I$3:$I$2503,$I238)),"-")</f>
        <v>0</v>
      </c>
      <c r="AC238" s="27">
        <f t="shared" si="22"/>
        <v>0</v>
      </c>
    </row>
    <row r="239" spans="1:29" s="57" customFormat="1" ht="15" customHeight="1">
      <c r="A239" s="13" t="s">
        <v>183</v>
      </c>
      <c r="B239" s="107" t="str">
        <f>IF(COUNTA($A239)&gt;0,VLOOKUP($A239,Corsa!$A$1:$F$43,2,FALSE),"-")</f>
        <v>Corsa B02</v>
      </c>
      <c r="C239" s="11"/>
      <c r="D239" s="13">
        <v>723</v>
      </c>
      <c r="E239" s="111"/>
      <c r="F239" s="46" t="str">
        <f>IF(COUNTA($A239)&gt;0,VLOOKUP($A239,Corsa!$A$1:$F$43,3,FALSE),"-")</f>
        <v>F- Juniores + F-20 + F-25 + F-30 + F-35 + F-40 + F-45 + F-50 + F-55 + F-60 + F-65 + F-70 + F-75</v>
      </c>
      <c r="G239" s="28" t="str">
        <f>IF($D239&gt;0,VLOOKUP($D239,Iscrizioni!$A$2:$M$2502,9,FALSE),"-")</f>
        <v>ZINI CHIARA</v>
      </c>
      <c r="H239" s="28">
        <f>IF($D239&gt;0,VLOOKUP($D239,Iscrizioni!$A$2:$M$2502,4,FALSE),"-")</f>
        <v>1987</v>
      </c>
      <c r="I239" s="27" t="str">
        <f>IF($D239&gt;0,VLOOKUP($D239,Iscrizioni!$A$2:$M$2502,5,FALSE),"-")</f>
        <v>F</v>
      </c>
      <c r="J239" s="27" t="str">
        <f>IF($D239&gt;0,VLOOKUP($D239,Iscrizioni!$A$2:$M$2502,10,FALSE),"-")</f>
        <v>F-30</v>
      </c>
      <c r="K239" s="27" t="str">
        <f t="shared" si="19"/>
        <v>ok</v>
      </c>
      <c r="L239" s="46" t="str">
        <f>IF($D239&gt;0,VLOOKUP($D239,Iscrizioni!$A$2:$M$2502,11,FALSE),"-")</f>
        <v>Adulti</v>
      </c>
      <c r="M239" s="27">
        <f>IF($D239&gt;0,VLOOKUP($D239,Iscrizioni!$A$2:$N$2502,12,FALSE),"-")</f>
        <v>23</v>
      </c>
      <c r="N239" s="46" t="str">
        <f>IF($D239&gt;0,VLOOKUP($D239,Iscrizioni!$A$2:$M$2502,6,FALSE),"-")</f>
        <v>H041354</v>
      </c>
      <c r="O239" s="107" t="str">
        <f>IF($D239&gt;0,VLOOKUP($D239,Iscrizioni!$A$2:$M$2502,7,FALSE),"-")</f>
        <v>MODENA RUNNERS CLUB ASD</v>
      </c>
      <c r="P239" s="46" t="str">
        <f>IF($D239&gt;0,VLOOKUP(LEFT($N239,1),Regione!$A$2:$C$21,2,FALSE),"-")</f>
        <v xml:space="preserve">EMILIA ROMAGNA </v>
      </c>
      <c r="Q239" s="112" t="e">
        <f ca="1">IF($D239&gt;0,NormalizzaTempo("D",CELL("tipo",$E239),$E239),"-")</f>
        <v>#NAME?</v>
      </c>
      <c r="R239" s="27">
        <f>IF($D239&gt;0,VLOOKUP($D239,Iscrizioni!$A$2:$M$2502,13,FALSE),"-")</f>
        <v>4000</v>
      </c>
      <c r="S239" s="112" t="e">
        <f t="shared" ca="1" si="20"/>
        <v>#NAME?</v>
      </c>
      <c r="T239" s="112" t="e">
        <f ca="1">IF($D239&gt;0,SUMIFS($S$3:$S239,$X$3:$X239,1,$J$3:$J239,$J239),"-")</f>
        <v>#NAME?</v>
      </c>
      <c r="U239" s="112" t="e">
        <f t="shared" ca="1" si="21"/>
        <v>#NAME?</v>
      </c>
      <c r="V239" s="112" t="e">
        <f t="shared" ca="1" si="23"/>
        <v>#NAME?</v>
      </c>
      <c r="W239" s="27">
        <f>IF(LEN($C239)=0,IF($D239&gt;0,COUNTIFS($A$3:$A239,$A239),"-"),"Escluso")</f>
        <v>75</v>
      </c>
      <c r="X239" s="2">
        <f>IF(LEN($C239)=0,IF($D239&gt;0,COUNTIFS($J$3:$J239,$J239,$C$3:$C239,""),"-"),"Escluso")</f>
        <v>5</v>
      </c>
      <c r="Y239" s="127" t="e">
        <f t="shared" ca="1" si="18"/>
        <v>#NAME?</v>
      </c>
      <c r="Z239" s="2">
        <f>IF($D239&gt;0,COUNTIFS($O$3:$O239,$O239,$L$3:$L239,$L239,$I$3:$I239,$I239),"-")</f>
        <v>8</v>
      </c>
      <c r="AA239" s="27">
        <f>IF($D239&gt;0,IF(OR($Z239 &gt;1,$L239&lt;&gt;"Adulti"),0,VLOOKUP($P239,Regione!$B$2:$C$22,2,FALSE)),"-")</f>
        <v>0</v>
      </c>
      <c r="AB239" s="27">
        <f>IF($D239&gt;0,IF(COUNTIFS($O$3:$O239,$O239,$L$3:$L239,$L239,$I$3:$I239,$I239) &gt;1,0,SUMIFS($Y$3:$Y$2503,$L$3:$L$2503,$L239,$O$3:$O$2503,$O239,$I$3:$I$2503,$I239)),"-")</f>
        <v>0</v>
      </c>
      <c r="AC239" s="27">
        <f t="shared" si="22"/>
        <v>0</v>
      </c>
    </row>
    <row r="240" spans="1:29" s="57" customFormat="1" ht="15" customHeight="1">
      <c r="A240" s="13" t="s">
        <v>183</v>
      </c>
      <c r="B240" s="107" t="str">
        <f>IF(COUNTA($A240)&gt;0,VLOOKUP($A240,Corsa!$A$1:$F$43,2,FALSE),"-")</f>
        <v>Corsa B02</v>
      </c>
      <c r="C240" s="11"/>
      <c r="D240" s="13">
        <v>145</v>
      </c>
      <c r="E240" s="111"/>
      <c r="F240" s="46" t="str">
        <f>IF(COUNTA($A240)&gt;0,VLOOKUP($A240,Corsa!$A$1:$F$43,3,FALSE),"-")</f>
        <v>F- Juniores + F-20 + F-25 + F-30 + F-35 + F-40 + F-45 + F-50 + F-55 + F-60 + F-65 + F-70 + F-75</v>
      </c>
      <c r="G240" s="28" t="str">
        <f>IF($D240&gt;0,VLOOKUP($D240,Iscrizioni!$A$2:$M$2502,9,FALSE),"-")</f>
        <v>TRON ANITA</v>
      </c>
      <c r="H240" s="28">
        <f>IF($D240&gt;0,VLOOKUP($D240,Iscrizioni!$A$2:$M$2502,4,FALSE),"-")</f>
        <v>1955</v>
      </c>
      <c r="I240" s="27" t="str">
        <f>IF($D240&gt;0,VLOOKUP($D240,Iscrizioni!$A$2:$M$2502,5,FALSE),"-")</f>
        <v>F</v>
      </c>
      <c r="J240" s="27" t="str">
        <f>IF($D240&gt;0,VLOOKUP($D240,Iscrizioni!$A$2:$M$2502,10,FALSE),"-")</f>
        <v>F-60</v>
      </c>
      <c r="K240" s="27" t="str">
        <f t="shared" si="19"/>
        <v>ok</v>
      </c>
      <c r="L240" s="46" t="str">
        <f>IF($D240&gt;0,VLOOKUP($D240,Iscrizioni!$A$2:$M$2502,11,FALSE),"-")</f>
        <v>Adulti</v>
      </c>
      <c r="M240" s="27">
        <f>IF($D240&gt;0,VLOOKUP($D240,Iscrizioni!$A$2:$N$2502,12,FALSE),"-")</f>
        <v>35</v>
      </c>
      <c r="N240" s="46" t="str">
        <f>IF($D240&gt;0,VLOOKUP($D240,Iscrizioni!$A$2:$M$2502,6,FALSE),"-")</f>
        <v>A160276</v>
      </c>
      <c r="O240" s="107" t="str">
        <f>IF($D240&gt;0,VLOOKUP($D240,Iscrizioni!$A$2:$M$2502,7,FALSE),"-")</f>
        <v>A.S.D. ATLETICA VALPELLICE</v>
      </c>
      <c r="P240" s="46" t="str">
        <f>IF($D240&gt;0,VLOOKUP(LEFT($N240,1),Regione!$A$2:$C$21,2,FALSE),"-")</f>
        <v xml:space="preserve">PIEMONTE </v>
      </c>
      <c r="Q240" s="112" t="e">
        <f ca="1">IF($D240&gt;0,NormalizzaTempo("D",CELL("tipo",$E240),$E240),"-")</f>
        <v>#NAME?</v>
      </c>
      <c r="R240" s="27">
        <f>IF($D240&gt;0,VLOOKUP($D240,Iscrizioni!$A$2:$M$2502,13,FALSE),"-")</f>
        <v>4000</v>
      </c>
      <c r="S240" s="112" t="e">
        <f t="shared" ca="1" si="20"/>
        <v>#NAME?</v>
      </c>
      <c r="T240" s="112" t="e">
        <f ca="1">IF($D240&gt;0,SUMIFS($S$3:$S240,$X$3:$X240,1,$J$3:$J240,$J240),"-")</f>
        <v>#NAME?</v>
      </c>
      <c r="U240" s="112" t="e">
        <f t="shared" ca="1" si="21"/>
        <v>#NAME?</v>
      </c>
      <c r="V240" s="112" t="e">
        <f t="shared" ca="1" si="23"/>
        <v>#NAME?</v>
      </c>
      <c r="W240" s="27">
        <f>IF(LEN($C240)=0,IF($D240&gt;0,COUNTIFS($A$3:$A240,$A240),"-"),"Escluso")</f>
        <v>76</v>
      </c>
      <c r="X240" s="2">
        <f>IF(LEN($C240)=0,IF($D240&gt;0,COUNTIFS($J$3:$J240,$J240,$C$3:$C240,""),"-"),"Escluso")</f>
        <v>2</v>
      </c>
      <c r="Y240" s="127" t="e">
        <f t="shared" ref="Y240:Y303" ca="1" si="24">IF(LEN($C240)=0,IF(AND($D240&gt;0,$V240="ok"),IF($X240&gt;20,1,21 -$X240),"-"),0)</f>
        <v>#NAME?</v>
      </c>
      <c r="Z240" s="2">
        <f>IF($D240&gt;0,COUNTIFS($O$3:$O240,$O240,$L$3:$L240,$L240,$I$3:$I240,$I240),"-")</f>
        <v>1</v>
      </c>
      <c r="AA240" s="27">
        <f>IF($D240&gt;0,IF(OR($Z240 &gt;1,$L240&lt;&gt;"Adulti"),0,VLOOKUP($P240,Regione!$B$2:$C$22,2,FALSE)),"-")</f>
        <v>15</v>
      </c>
      <c r="AB240" s="27" t="e">
        <f ca="1">IF($D240&gt;0,IF(COUNTIFS($O$3:$O240,$O240,$L$3:$L240,$L240,$I$3:$I240,$I240) &gt;1,0,SUMIFS($Y$3:$Y$2503,$L$3:$L$2503,$L240,$O$3:$O$2503,$O240,$I$3:$I$2503,$I240)),"-")</f>
        <v>#NAME?</v>
      </c>
      <c r="AC240" s="27" t="e">
        <f t="shared" ca="1" si="22"/>
        <v>#NAME?</v>
      </c>
    </row>
    <row r="241" spans="1:29" s="57" customFormat="1" ht="15" customHeight="1">
      <c r="A241" s="13" t="s">
        <v>183</v>
      </c>
      <c r="B241" s="107" t="str">
        <f>IF(COUNTA($A241)&gt;0,VLOOKUP($A241,Corsa!$A$1:$F$43,2,FALSE),"-")</f>
        <v>Corsa B02</v>
      </c>
      <c r="C241" s="11"/>
      <c r="D241" s="13">
        <v>319</v>
      </c>
      <c r="E241" s="111"/>
      <c r="F241" s="46" t="str">
        <f>IF(COUNTA($A241)&gt;0,VLOOKUP($A241,Corsa!$A$1:$F$43,3,FALSE),"-")</f>
        <v>F- Juniores + F-20 + F-25 + F-30 + F-35 + F-40 + F-45 + F-50 + F-55 + F-60 + F-65 + F-70 + F-75</v>
      </c>
      <c r="G241" s="28" t="str">
        <f>IF($D241&gt;0,VLOOKUP($D241,Iscrizioni!$A$2:$M$2502,9,FALSE),"-")</f>
        <v>ZIVANOVIC NATASA</v>
      </c>
      <c r="H241" s="28">
        <f>IF($D241&gt;0,VLOOKUP($D241,Iscrizioni!$A$2:$M$2502,4,FALSE),"-")</f>
        <v>1983</v>
      </c>
      <c r="I241" s="27" t="str">
        <f>IF($D241&gt;0,VLOOKUP($D241,Iscrizioni!$A$2:$M$2502,5,FALSE),"-")</f>
        <v>F</v>
      </c>
      <c r="J241" s="27" t="str">
        <f>IF($D241&gt;0,VLOOKUP($D241,Iscrizioni!$A$2:$M$2502,10,FALSE),"-")</f>
        <v>F-30</v>
      </c>
      <c r="K241" s="27" t="str">
        <f t="shared" si="19"/>
        <v>ok</v>
      </c>
      <c r="L241" s="46" t="str">
        <f>IF($D241&gt;0,VLOOKUP($D241,Iscrizioni!$A$2:$M$2502,11,FALSE),"-")</f>
        <v>Adulti</v>
      </c>
      <c r="M241" s="27">
        <f>IF($D241&gt;0,VLOOKUP($D241,Iscrizioni!$A$2:$N$2502,12,FALSE),"-")</f>
        <v>23</v>
      </c>
      <c r="N241" s="46" t="str">
        <f>IF($D241&gt;0,VLOOKUP($D241,Iscrizioni!$A$2:$M$2502,6,FALSE),"-")</f>
        <v>H075301</v>
      </c>
      <c r="O241" s="107" t="str">
        <f>IF($D241&gt;0,VLOOKUP($D241,Iscrizioni!$A$2:$M$2502,7,FALSE),"-")</f>
        <v>A.S.D. PODISTI COTIGNOLA</v>
      </c>
      <c r="P241" s="46" t="str">
        <f>IF($D241&gt;0,VLOOKUP(LEFT($N241,1),Regione!$A$2:$C$21,2,FALSE),"-")</f>
        <v xml:space="preserve">EMILIA ROMAGNA </v>
      </c>
      <c r="Q241" s="112" t="e">
        <f ca="1">IF($D241&gt;0,NormalizzaTempo("D",CELL("tipo",$E241),$E241),"-")</f>
        <v>#NAME?</v>
      </c>
      <c r="R241" s="27">
        <f>IF($D241&gt;0,VLOOKUP($D241,Iscrizioni!$A$2:$M$2502,13,FALSE),"-")</f>
        <v>4000</v>
      </c>
      <c r="S241" s="112" t="e">
        <f t="shared" ca="1" si="20"/>
        <v>#NAME?</v>
      </c>
      <c r="T241" s="112" t="e">
        <f ca="1">IF($D241&gt;0,SUMIFS($S$3:$S241,$X$3:$X241,1,$J$3:$J241,$J241),"-")</f>
        <v>#NAME?</v>
      </c>
      <c r="U241" s="112" t="e">
        <f t="shared" ca="1" si="21"/>
        <v>#NAME?</v>
      </c>
      <c r="V241" s="112" t="e">
        <f t="shared" ca="1" si="23"/>
        <v>#NAME?</v>
      </c>
      <c r="W241" s="27">
        <f>IF(LEN($C241)=0,IF($D241&gt;0,COUNTIFS($A$3:$A241,$A241),"-"),"Escluso")</f>
        <v>77</v>
      </c>
      <c r="X241" s="2">
        <f>IF(LEN($C241)=0,IF($D241&gt;0,COUNTIFS($J$3:$J241,$J241,$C$3:$C241,""),"-"),"Escluso")</f>
        <v>6</v>
      </c>
      <c r="Y241" s="127" t="e">
        <f t="shared" ca="1" si="24"/>
        <v>#NAME?</v>
      </c>
      <c r="Z241" s="2">
        <f>IF($D241&gt;0,COUNTIFS($O$3:$O241,$O241,$L$3:$L241,$L241,$I$3:$I241,$I241),"-")</f>
        <v>1</v>
      </c>
      <c r="AA241" s="27">
        <f>IF($D241&gt;0,IF(OR($Z241 &gt;1,$L241&lt;&gt;"Adulti"),0,VLOOKUP($P241,Regione!$B$2:$C$22,2,FALSE)),"-")</f>
        <v>0</v>
      </c>
      <c r="AB241" s="27" t="e">
        <f ca="1">IF($D241&gt;0,IF(COUNTIFS($O$3:$O241,$O241,$L$3:$L241,$L241,$I$3:$I241,$I241) &gt;1,0,SUMIFS($Y$3:$Y$2503,$L$3:$L$2503,$L241,$O$3:$O$2503,$O241,$I$3:$I$2503,$I241)),"-")</f>
        <v>#NAME?</v>
      </c>
      <c r="AC241" s="27" t="e">
        <f t="shared" ca="1" si="22"/>
        <v>#NAME?</v>
      </c>
    </row>
    <row r="242" spans="1:29" s="57" customFormat="1" ht="15" customHeight="1">
      <c r="A242" s="13" t="s">
        <v>183</v>
      </c>
      <c r="B242" s="107" t="str">
        <f>IF(COUNTA($A242)&gt;0,VLOOKUP($A242,Corsa!$A$1:$F$43,2,FALSE),"-")</f>
        <v>Corsa B02</v>
      </c>
      <c r="C242" s="11"/>
      <c r="D242" s="13">
        <v>753</v>
      </c>
      <c r="E242" s="111"/>
      <c r="F242" s="46" t="str">
        <f>IF(COUNTA($A242)&gt;0,VLOOKUP($A242,Corsa!$A$1:$F$43,3,FALSE),"-")</f>
        <v>F- Juniores + F-20 + F-25 + F-30 + F-35 + F-40 + F-45 + F-50 + F-55 + F-60 + F-65 + F-70 + F-75</v>
      </c>
      <c r="G242" s="28" t="str">
        <f>IF($D242&gt;0,VLOOKUP($D242,Iscrizioni!$A$2:$M$2502,9,FALSE),"-")</f>
        <v>TESTONI DANIELA</v>
      </c>
      <c r="H242" s="28">
        <f>IF($D242&gt;0,VLOOKUP($D242,Iscrizioni!$A$2:$M$2502,4,FALSE),"-")</f>
        <v>1958</v>
      </c>
      <c r="I242" s="27" t="str">
        <f>IF($D242&gt;0,VLOOKUP($D242,Iscrizioni!$A$2:$M$2502,5,FALSE),"-")</f>
        <v>F</v>
      </c>
      <c r="J242" s="27" t="str">
        <f>IF($D242&gt;0,VLOOKUP($D242,Iscrizioni!$A$2:$M$2502,10,FALSE),"-")</f>
        <v>F-55</v>
      </c>
      <c r="K242" s="27" t="str">
        <f t="shared" si="19"/>
        <v>ok</v>
      </c>
      <c r="L242" s="46" t="str">
        <f>IF($D242&gt;0,VLOOKUP($D242,Iscrizioni!$A$2:$M$2502,11,FALSE),"-")</f>
        <v>Adulti</v>
      </c>
      <c r="M242" s="27">
        <f>IF($D242&gt;0,VLOOKUP($D242,Iscrizioni!$A$2:$N$2502,12,FALSE),"-")</f>
        <v>33</v>
      </c>
      <c r="N242" s="46" t="str">
        <f>IF($D242&gt;0,VLOOKUP($D242,Iscrizioni!$A$2:$M$2502,6,FALSE),"-")</f>
        <v>H011725</v>
      </c>
      <c r="O242" s="107" t="str">
        <f>IF($D242&gt;0,VLOOKUP($D242,Iscrizioni!$A$2:$M$2502,7,FALSE),"-")</f>
        <v>PODISTICA PONTELUNGO BOLOGNA A.S.D.</v>
      </c>
      <c r="P242" s="46" t="str">
        <f>IF($D242&gt;0,VLOOKUP(LEFT($N242,1),Regione!$A$2:$C$21,2,FALSE),"-")</f>
        <v xml:space="preserve">EMILIA ROMAGNA </v>
      </c>
      <c r="Q242" s="112" t="e">
        <f ca="1">IF($D242&gt;0,NormalizzaTempo("D",CELL("tipo",$E242),$E242),"-")</f>
        <v>#NAME?</v>
      </c>
      <c r="R242" s="27">
        <f>IF($D242&gt;0,VLOOKUP($D242,Iscrizioni!$A$2:$M$2502,13,FALSE),"-")</f>
        <v>4000</v>
      </c>
      <c r="S242" s="112" t="e">
        <f t="shared" ca="1" si="20"/>
        <v>#NAME?</v>
      </c>
      <c r="T242" s="112" t="e">
        <f ca="1">IF($D242&gt;0,SUMIFS($S$3:$S242,$X$3:$X242,1,$J$3:$J242,$J242),"-")</f>
        <v>#NAME?</v>
      </c>
      <c r="U242" s="112" t="e">
        <f t="shared" ca="1" si="21"/>
        <v>#NAME?</v>
      </c>
      <c r="V242" s="112" t="e">
        <f t="shared" ca="1" si="23"/>
        <v>#NAME?</v>
      </c>
      <c r="W242" s="27">
        <f>IF(LEN($C242)=0,IF($D242&gt;0,COUNTIFS($A$3:$A242,$A242),"-"),"Escluso")</f>
        <v>78</v>
      </c>
      <c r="X242" s="2">
        <f>IF(LEN($C242)=0,IF($D242&gt;0,COUNTIFS($J$3:$J242,$J242,$C$3:$C242,""),"-"),"Escluso")</f>
        <v>11</v>
      </c>
      <c r="Y242" s="127" t="e">
        <f t="shared" ca="1" si="24"/>
        <v>#NAME?</v>
      </c>
      <c r="Z242" s="2">
        <f>IF($D242&gt;0,COUNTIFS($O$3:$O242,$O242,$L$3:$L242,$L242,$I$3:$I242,$I242),"-")</f>
        <v>1</v>
      </c>
      <c r="AA242" s="27">
        <f>IF($D242&gt;0,IF(OR($Z242 &gt;1,$L242&lt;&gt;"Adulti"),0,VLOOKUP($P242,Regione!$B$2:$C$22,2,FALSE)),"-")</f>
        <v>0</v>
      </c>
      <c r="AB242" s="27" t="e">
        <f ca="1">IF($D242&gt;0,IF(COUNTIFS($O$3:$O242,$O242,$L$3:$L242,$L242,$I$3:$I242,$I242) &gt;1,0,SUMIFS($Y$3:$Y$2503,$L$3:$L$2503,$L242,$O$3:$O$2503,$O242,$I$3:$I$2503,$I242)),"-")</f>
        <v>#NAME?</v>
      </c>
      <c r="AC242" s="27" t="e">
        <f t="shared" ca="1" si="22"/>
        <v>#NAME?</v>
      </c>
    </row>
    <row r="243" spans="1:29" s="57" customFormat="1" ht="15" customHeight="1">
      <c r="A243" s="13" t="s">
        <v>183</v>
      </c>
      <c r="B243" s="107" t="str">
        <f>IF(COUNTA($A243)&gt;0,VLOOKUP($A243,Corsa!$A$1:$F$43,2,FALSE),"-")</f>
        <v>Corsa B02</v>
      </c>
      <c r="C243" s="11"/>
      <c r="D243" s="13">
        <v>593</v>
      </c>
      <c r="E243" s="111"/>
      <c r="F243" s="46" t="str">
        <f>IF(COUNTA($A243)&gt;0,VLOOKUP($A243,Corsa!$A$1:$F$43,3,FALSE),"-")</f>
        <v>F- Juniores + F-20 + F-25 + F-30 + F-35 + F-40 + F-45 + F-50 + F-55 + F-60 + F-65 + F-70 + F-75</v>
      </c>
      <c r="G243" s="28" t="str">
        <f>IF($D243&gt;0,VLOOKUP($D243,Iscrizioni!$A$2:$M$2502,9,FALSE),"-")</f>
        <v>TRISOLINI GIADA</v>
      </c>
      <c r="H243" s="28">
        <f>IF($D243&gt;0,VLOOKUP($D243,Iscrizioni!$A$2:$M$2502,4,FALSE),"-")</f>
        <v>1983</v>
      </c>
      <c r="I243" s="27" t="str">
        <f>IF($D243&gt;0,VLOOKUP($D243,Iscrizioni!$A$2:$M$2502,5,FALSE),"-")</f>
        <v>F</v>
      </c>
      <c r="J243" s="27" t="str">
        <f>IF($D243&gt;0,VLOOKUP($D243,Iscrizioni!$A$2:$M$2502,10,FALSE),"-")</f>
        <v>F-30</v>
      </c>
      <c r="K243" s="27" t="str">
        <f t="shared" si="19"/>
        <v>ok</v>
      </c>
      <c r="L243" s="46" t="str">
        <f>IF($D243&gt;0,VLOOKUP($D243,Iscrizioni!$A$2:$M$2502,11,FALSE),"-")</f>
        <v>Adulti</v>
      </c>
      <c r="M243" s="27">
        <f>IF($D243&gt;0,VLOOKUP($D243,Iscrizioni!$A$2:$N$2502,12,FALSE),"-")</f>
        <v>23</v>
      </c>
      <c r="N243" s="46" t="str">
        <f>IF($D243&gt;0,VLOOKUP($D243,Iscrizioni!$A$2:$M$2502,6,FALSE),"-")</f>
        <v>H020398</v>
      </c>
      <c r="O243" s="107" t="str">
        <f>IF($D243&gt;0,VLOOKUP($D243,Iscrizioni!$A$2:$M$2502,7,FALSE),"-")</f>
        <v>G. P. SALCUS - A.S.D.</v>
      </c>
      <c r="P243" s="46" t="str">
        <f>IF($D243&gt;0,VLOOKUP(LEFT($N243,1),Regione!$A$2:$C$21,2,FALSE),"-")</f>
        <v xml:space="preserve">EMILIA ROMAGNA </v>
      </c>
      <c r="Q243" s="112" t="e">
        <f ca="1">IF($D243&gt;0,NormalizzaTempo("D",CELL("tipo",$E243),$E243),"-")</f>
        <v>#NAME?</v>
      </c>
      <c r="R243" s="27">
        <f>IF($D243&gt;0,VLOOKUP($D243,Iscrizioni!$A$2:$M$2502,13,FALSE),"-")</f>
        <v>4000</v>
      </c>
      <c r="S243" s="112" t="e">
        <f t="shared" ca="1" si="20"/>
        <v>#NAME?</v>
      </c>
      <c r="T243" s="112" t="e">
        <f ca="1">IF($D243&gt;0,SUMIFS($S$3:$S243,$X$3:$X243,1,$J$3:$J243,$J243),"-")</f>
        <v>#NAME?</v>
      </c>
      <c r="U243" s="112" t="e">
        <f t="shared" ca="1" si="21"/>
        <v>#NAME?</v>
      </c>
      <c r="V243" s="112" t="e">
        <f t="shared" ca="1" si="23"/>
        <v>#NAME?</v>
      </c>
      <c r="W243" s="27">
        <f>IF(LEN($C243)=0,IF($D243&gt;0,COUNTIFS($A$3:$A243,$A243),"-"),"Escluso")</f>
        <v>79</v>
      </c>
      <c r="X243" s="2">
        <f>IF(LEN($C243)=0,IF($D243&gt;0,COUNTIFS($J$3:$J243,$J243,$C$3:$C243,""),"-"),"Escluso")</f>
        <v>7</v>
      </c>
      <c r="Y243" s="127" t="e">
        <f t="shared" ca="1" si="24"/>
        <v>#NAME?</v>
      </c>
      <c r="Z243" s="2">
        <f>IF($D243&gt;0,COUNTIFS($O$3:$O243,$O243,$L$3:$L243,$L243,$I$3:$I243,$I243),"-")</f>
        <v>8</v>
      </c>
      <c r="AA243" s="27">
        <f>IF($D243&gt;0,IF(OR($Z243 &gt;1,$L243&lt;&gt;"Adulti"),0,VLOOKUP($P243,Regione!$B$2:$C$22,2,FALSE)),"-")</f>
        <v>0</v>
      </c>
      <c r="AB243" s="27">
        <f>IF($D243&gt;0,IF(COUNTIFS($O$3:$O243,$O243,$L$3:$L243,$L243,$I$3:$I243,$I243) &gt;1,0,SUMIFS($Y$3:$Y$2503,$L$3:$L$2503,$L243,$O$3:$O$2503,$O243,$I$3:$I$2503,$I243)),"-")</f>
        <v>0</v>
      </c>
      <c r="AC243" s="27">
        <f t="shared" si="22"/>
        <v>0</v>
      </c>
    </row>
    <row r="244" spans="1:29" s="57" customFormat="1" ht="15" customHeight="1">
      <c r="A244" s="13" t="s">
        <v>183</v>
      </c>
      <c r="B244" s="107" t="str">
        <f>IF(COUNTA($A244)&gt;0,VLOOKUP($A244,Corsa!$A$1:$F$43,2,FALSE),"-")</f>
        <v>Corsa B02</v>
      </c>
      <c r="C244" s="11"/>
      <c r="D244" s="13">
        <v>796</v>
      </c>
      <c r="E244" s="111"/>
      <c r="F244" s="46" t="str">
        <f>IF(COUNTA($A244)&gt;0,VLOOKUP($A244,Corsa!$A$1:$F$43,3,FALSE),"-")</f>
        <v>F- Juniores + F-20 + F-25 + F-30 + F-35 + F-40 + F-45 + F-50 + F-55 + F-60 + F-65 + F-70 + F-75</v>
      </c>
      <c r="G244" s="28" t="str">
        <f>IF($D244&gt;0,VLOOKUP($D244,Iscrizioni!$A$2:$M$2502,9,FALSE),"-")</f>
        <v>BABINI GERMANA</v>
      </c>
      <c r="H244" s="28">
        <f>IF($D244&gt;0,VLOOKUP($D244,Iscrizioni!$A$2:$M$2502,4,FALSE),"-")</f>
        <v>1953</v>
      </c>
      <c r="I244" s="27" t="str">
        <f>IF($D244&gt;0,VLOOKUP($D244,Iscrizioni!$A$2:$M$2502,5,FALSE),"-")</f>
        <v>F</v>
      </c>
      <c r="J244" s="27" t="str">
        <f>IF($D244&gt;0,VLOOKUP($D244,Iscrizioni!$A$2:$M$2502,10,FALSE),"-")</f>
        <v>F-60</v>
      </c>
      <c r="K244" s="27" t="str">
        <f t="shared" si="19"/>
        <v>ok</v>
      </c>
      <c r="L244" s="46" t="str">
        <f>IF($D244&gt;0,VLOOKUP($D244,Iscrizioni!$A$2:$M$2502,11,FALSE),"-")</f>
        <v>Adulti</v>
      </c>
      <c r="M244" s="27">
        <f>IF($D244&gt;0,VLOOKUP($D244,Iscrizioni!$A$2:$N$2502,12,FALSE),"-")</f>
        <v>35</v>
      </c>
      <c r="N244" s="46" t="str">
        <f>IF($D244&gt;0,VLOOKUP($D244,Iscrizioni!$A$2:$M$2502,6,FALSE),"-")</f>
        <v>H070281</v>
      </c>
      <c r="O244" s="107" t="str">
        <f>IF($D244&gt;0,VLOOKUP($D244,Iscrizioni!$A$2:$M$2502,7,FALSE),"-")</f>
        <v>POL. PONTE NUOVO ASD</v>
      </c>
      <c r="P244" s="46" t="str">
        <f>IF($D244&gt;0,VLOOKUP(LEFT($N244,1),Regione!$A$2:$C$21,2,FALSE),"-")</f>
        <v xml:space="preserve">EMILIA ROMAGNA </v>
      </c>
      <c r="Q244" s="112" t="e">
        <f ca="1">IF($D244&gt;0,NormalizzaTempo("D",CELL("tipo",$E244),$E244),"-")</f>
        <v>#NAME?</v>
      </c>
      <c r="R244" s="27">
        <f>IF($D244&gt;0,VLOOKUP($D244,Iscrizioni!$A$2:$M$2502,13,FALSE),"-")</f>
        <v>4000</v>
      </c>
      <c r="S244" s="112" t="e">
        <f t="shared" ca="1" si="20"/>
        <v>#NAME?</v>
      </c>
      <c r="T244" s="112" t="e">
        <f ca="1">IF($D244&gt;0,SUMIFS($S$3:$S244,$X$3:$X244,1,$J$3:$J244,$J244),"-")</f>
        <v>#NAME?</v>
      </c>
      <c r="U244" s="112" t="e">
        <f t="shared" ca="1" si="21"/>
        <v>#NAME?</v>
      </c>
      <c r="V244" s="112" t="e">
        <f t="shared" ca="1" si="23"/>
        <v>#NAME?</v>
      </c>
      <c r="W244" s="27">
        <f>IF(LEN($C244)=0,IF($D244&gt;0,COUNTIFS($A$3:$A244,$A244),"-"),"Escluso")</f>
        <v>80</v>
      </c>
      <c r="X244" s="2">
        <f>IF(LEN($C244)=0,IF($D244&gt;0,COUNTIFS($J$3:$J244,$J244,$C$3:$C244,""),"-"),"Escluso")</f>
        <v>3</v>
      </c>
      <c r="Y244" s="127" t="e">
        <f t="shared" ca="1" si="24"/>
        <v>#NAME?</v>
      </c>
      <c r="Z244" s="2">
        <f>IF($D244&gt;0,COUNTIFS($O$3:$O244,$O244,$L$3:$L244,$L244,$I$3:$I244,$I244),"-")</f>
        <v>2</v>
      </c>
      <c r="AA244" s="27">
        <f>IF($D244&gt;0,IF(OR($Z244 &gt;1,$L244&lt;&gt;"Adulti"),0,VLOOKUP($P244,Regione!$B$2:$C$22,2,FALSE)),"-")</f>
        <v>0</v>
      </c>
      <c r="AB244" s="27">
        <f>IF($D244&gt;0,IF(COUNTIFS($O$3:$O244,$O244,$L$3:$L244,$L244,$I$3:$I244,$I244) &gt;1,0,SUMIFS($Y$3:$Y$2503,$L$3:$L$2503,$L244,$O$3:$O$2503,$O244,$I$3:$I$2503,$I244)),"-")</f>
        <v>0</v>
      </c>
      <c r="AC244" s="27">
        <f t="shared" si="22"/>
        <v>0</v>
      </c>
    </row>
    <row r="245" spans="1:29" s="57" customFormat="1" ht="15" customHeight="1">
      <c r="A245" s="13" t="s">
        <v>183</v>
      </c>
      <c r="B245" s="107" t="str">
        <f>IF(COUNTA($A245)&gt;0,VLOOKUP($A245,Corsa!$A$1:$F$43,2,FALSE),"-")</f>
        <v>Corsa B02</v>
      </c>
      <c r="C245" s="11"/>
      <c r="D245" s="13">
        <v>136</v>
      </c>
      <c r="E245" s="111"/>
      <c r="F245" s="46" t="str">
        <f>IF(COUNTA($A245)&gt;0,VLOOKUP($A245,Corsa!$A$1:$F$43,3,FALSE),"-")</f>
        <v>F- Juniores + F-20 + F-25 + F-30 + F-35 + F-40 + F-45 + F-50 + F-55 + F-60 + F-65 + F-70 + F-75</v>
      </c>
      <c r="G245" s="28" t="str">
        <f>IF($D245&gt;0,VLOOKUP($D245,Iscrizioni!$A$2:$M$2502,9,FALSE),"-")</f>
        <v>DI LODOVICO FEDERICA</v>
      </c>
      <c r="H245" s="28">
        <f>IF($D245&gt;0,VLOOKUP($D245,Iscrizioni!$A$2:$M$2502,4,FALSE),"-")</f>
        <v>1996</v>
      </c>
      <c r="I245" s="27" t="str">
        <f>IF($D245&gt;0,VLOOKUP($D245,Iscrizioni!$A$2:$M$2502,5,FALSE),"-")</f>
        <v>F</v>
      </c>
      <c r="J245" s="27" t="str">
        <f>IF($D245&gt;0,VLOOKUP($D245,Iscrizioni!$A$2:$M$2502,10,FALSE),"-")</f>
        <v>F-20</v>
      </c>
      <c r="K245" s="27" t="str">
        <f t="shared" si="19"/>
        <v>ok</v>
      </c>
      <c r="L245" s="46" t="str">
        <f>IF($D245&gt;0,VLOOKUP($D245,Iscrizioni!$A$2:$M$2502,11,FALSE),"-")</f>
        <v>Adulti</v>
      </c>
      <c r="M245" s="27">
        <f>IF($D245&gt;0,VLOOKUP($D245,Iscrizioni!$A$2:$N$2502,12,FALSE),"-")</f>
        <v>19</v>
      </c>
      <c r="N245" s="46" t="str">
        <f>IF($D245&gt;0,VLOOKUP($D245,Iscrizioni!$A$2:$M$2502,6,FALSE),"-")</f>
        <v>H011554</v>
      </c>
      <c r="O245" s="107" t="str">
        <f>IF($D245&gt;0,VLOOKUP($D245,Iscrizioni!$A$2:$M$2502,7,FALSE),"-")</f>
        <v>A.S.D. ATLETICA VALLESAMOGGIA</v>
      </c>
      <c r="P245" s="46" t="str">
        <f>IF($D245&gt;0,VLOOKUP(LEFT($N245,1),Regione!$A$2:$C$21,2,FALSE),"-")</f>
        <v xml:space="preserve">EMILIA ROMAGNA </v>
      </c>
      <c r="Q245" s="112" t="e">
        <f ca="1">IF($D245&gt;0,NormalizzaTempo("D",CELL("tipo",$E245),$E245),"-")</f>
        <v>#NAME?</v>
      </c>
      <c r="R245" s="27">
        <f>IF($D245&gt;0,VLOOKUP($D245,Iscrizioni!$A$2:$M$2502,13,FALSE),"-")</f>
        <v>4000</v>
      </c>
      <c r="S245" s="112" t="e">
        <f t="shared" ca="1" si="20"/>
        <v>#NAME?</v>
      </c>
      <c r="T245" s="112" t="e">
        <f ca="1">IF($D245&gt;0,SUMIFS($S$3:$S245,$X$3:$X245,1,$J$3:$J245,$J245),"-")</f>
        <v>#NAME?</v>
      </c>
      <c r="U245" s="112" t="e">
        <f t="shared" ca="1" si="21"/>
        <v>#NAME?</v>
      </c>
      <c r="V245" s="112" t="e">
        <f t="shared" ca="1" si="23"/>
        <v>#NAME?</v>
      </c>
      <c r="W245" s="27">
        <f>IF(LEN($C245)=0,IF($D245&gt;0,COUNTIFS($A$3:$A245,$A245),"-"),"Escluso")</f>
        <v>81</v>
      </c>
      <c r="X245" s="2">
        <f>IF(LEN($C245)=0,IF($D245&gt;0,COUNTIFS($J$3:$J245,$J245,$C$3:$C245,""),"-"),"Escluso")</f>
        <v>4</v>
      </c>
      <c r="Y245" s="127" t="e">
        <f t="shared" ca="1" si="24"/>
        <v>#NAME?</v>
      </c>
      <c r="Z245" s="2">
        <f>IF($D245&gt;0,COUNTIFS($O$3:$O245,$O245,$L$3:$L245,$L245,$I$3:$I245,$I245),"-")</f>
        <v>1</v>
      </c>
      <c r="AA245" s="27">
        <f>IF($D245&gt;0,IF(OR($Z245 &gt;1,$L245&lt;&gt;"Adulti"),0,VLOOKUP($P245,Regione!$B$2:$C$22,2,FALSE)),"-")</f>
        <v>0</v>
      </c>
      <c r="AB245" s="27" t="e">
        <f ca="1">IF($D245&gt;0,IF(COUNTIFS($O$3:$O245,$O245,$L$3:$L245,$L245,$I$3:$I245,$I245) &gt;1,0,SUMIFS($Y$3:$Y$2503,$L$3:$L$2503,$L245,$O$3:$O$2503,$O245,$I$3:$I$2503,$I245)),"-")</f>
        <v>#NAME?</v>
      </c>
      <c r="AC245" s="27" t="e">
        <f t="shared" ca="1" si="22"/>
        <v>#NAME?</v>
      </c>
    </row>
    <row r="246" spans="1:29" s="57" customFormat="1" ht="15" customHeight="1">
      <c r="A246" s="13" t="s">
        <v>183</v>
      </c>
      <c r="B246" s="107" t="str">
        <f>IF(COUNTA($A246)&gt;0,VLOOKUP($A246,Corsa!$A$1:$F$43,2,FALSE),"-")</f>
        <v>Corsa B02</v>
      </c>
      <c r="C246" s="11"/>
      <c r="D246" s="13">
        <v>717</v>
      </c>
      <c r="E246" s="111"/>
      <c r="F246" s="46" t="str">
        <f>IF(COUNTA($A246)&gt;0,VLOOKUP($A246,Corsa!$A$1:$F$43,3,FALSE),"-")</f>
        <v>F- Juniores + F-20 + F-25 + F-30 + F-35 + F-40 + F-45 + F-50 + F-55 + F-60 + F-65 + F-70 + F-75</v>
      </c>
      <c r="G246" s="28" t="str">
        <f>IF($D246&gt;0,VLOOKUP($D246,Iscrizioni!$A$2:$M$2502,9,FALSE),"-")</f>
        <v>ROSSI CRISTINA</v>
      </c>
      <c r="H246" s="28">
        <f>IF($D246&gt;0,VLOOKUP($D246,Iscrizioni!$A$2:$M$2502,4,FALSE),"-")</f>
        <v>1962</v>
      </c>
      <c r="I246" s="27" t="str">
        <f>IF($D246&gt;0,VLOOKUP($D246,Iscrizioni!$A$2:$M$2502,5,FALSE),"-")</f>
        <v>F</v>
      </c>
      <c r="J246" s="27" t="str">
        <f>IF($D246&gt;0,VLOOKUP($D246,Iscrizioni!$A$2:$M$2502,10,FALSE),"-")</f>
        <v>F-55</v>
      </c>
      <c r="K246" s="27" t="str">
        <f t="shared" si="19"/>
        <v>ok</v>
      </c>
      <c r="L246" s="46" t="str">
        <f>IF($D246&gt;0,VLOOKUP($D246,Iscrizioni!$A$2:$M$2502,11,FALSE),"-")</f>
        <v>Adulti</v>
      </c>
      <c r="M246" s="27">
        <f>IF($D246&gt;0,VLOOKUP($D246,Iscrizioni!$A$2:$N$2502,12,FALSE),"-")</f>
        <v>33</v>
      </c>
      <c r="N246" s="46" t="str">
        <f>IF($D246&gt;0,VLOOKUP($D246,Iscrizioni!$A$2:$M$2502,6,FALSE),"-")</f>
        <v>H041354</v>
      </c>
      <c r="O246" s="107" t="str">
        <f>IF($D246&gt;0,VLOOKUP($D246,Iscrizioni!$A$2:$M$2502,7,FALSE),"-")</f>
        <v>MODENA RUNNERS CLUB ASD</v>
      </c>
      <c r="P246" s="46" t="str">
        <f>IF($D246&gt;0,VLOOKUP(LEFT($N246,1),Regione!$A$2:$C$21,2,FALSE),"-")</f>
        <v xml:space="preserve">EMILIA ROMAGNA </v>
      </c>
      <c r="Q246" s="112" t="e">
        <f ca="1">IF($D246&gt;0,NormalizzaTempo("D",CELL("tipo",$E246),$E246),"-")</f>
        <v>#NAME?</v>
      </c>
      <c r="R246" s="27">
        <f>IF($D246&gt;0,VLOOKUP($D246,Iscrizioni!$A$2:$M$2502,13,FALSE),"-")</f>
        <v>4000</v>
      </c>
      <c r="S246" s="112" t="e">
        <f t="shared" ca="1" si="20"/>
        <v>#NAME?</v>
      </c>
      <c r="T246" s="112" t="e">
        <f ca="1">IF($D246&gt;0,SUMIFS($S$3:$S246,$X$3:$X246,1,$J$3:$J246,$J246),"-")</f>
        <v>#NAME?</v>
      </c>
      <c r="U246" s="112" t="e">
        <f t="shared" ca="1" si="21"/>
        <v>#NAME?</v>
      </c>
      <c r="V246" s="112" t="e">
        <f t="shared" ca="1" si="23"/>
        <v>#NAME?</v>
      </c>
      <c r="W246" s="27">
        <f>IF(LEN($C246)=0,IF($D246&gt;0,COUNTIFS($A$3:$A246,$A246),"-"),"Escluso")</f>
        <v>82</v>
      </c>
      <c r="X246" s="2">
        <f>IF(LEN($C246)=0,IF($D246&gt;0,COUNTIFS($J$3:$J246,$J246,$C$3:$C246,""),"-"),"Escluso")</f>
        <v>12</v>
      </c>
      <c r="Y246" s="127" t="e">
        <f t="shared" ca="1" si="24"/>
        <v>#NAME?</v>
      </c>
      <c r="Z246" s="2">
        <f>IF($D246&gt;0,COUNTIFS($O$3:$O246,$O246,$L$3:$L246,$L246,$I$3:$I246,$I246),"-")</f>
        <v>9</v>
      </c>
      <c r="AA246" s="27">
        <f>IF($D246&gt;0,IF(OR($Z246 &gt;1,$L246&lt;&gt;"Adulti"),0,VLOOKUP($P246,Regione!$B$2:$C$22,2,FALSE)),"-")</f>
        <v>0</v>
      </c>
      <c r="AB246" s="27">
        <f>IF($D246&gt;0,IF(COUNTIFS($O$3:$O246,$O246,$L$3:$L246,$L246,$I$3:$I246,$I246) &gt;1,0,SUMIFS($Y$3:$Y$2503,$L$3:$L$2503,$L246,$O$3:$O$2503,$O246,$I$3:$I$2503,$I246)),"-")</f>
        <v>0</v>
      </c>
      <c r="AC246" s="27">
        <f t="shared" si="22"/>
        <v>0</v>
      </c>
    </row>
    <row r="247" spans="1:29" s="57" customFormat="1" ht="15" customHeight="1">
      <c r="A247" s="13" t="s">
        <v>183</v>
      </c>
      <c r="B247" s="107" t="str">
        <f>IF(COUNTA($A247)&gt;0,VLOOKUP($A247,Corsa!$A$1:$F$43,2,FALSE),"-")</f>
        <v>Corsa B02</v>
      </c>
      <c r="C247" s="11"/>
      <c r="D247" s="13">
        <v>632</v>
      </c>
      <c r="E247" s="111"/>
      <c r="F247" s="46" t="str">
        <f>IF(COUNTA($A247)&gt;0,VLOOKUP($A247,Corsa!$A$1:$F$43,3,FALSE),"-")</f>
        <v>F- Juniores + F-20 + F-25 + F-30 + F-35 + F-40 + F-45 + F-50 + F-55 + F-60 + F-65 + F-70 + F-75</v>
      </c>
      <c r="G247" s="28" t="str">
        <f>IF($D247&gt;0,VLOOKUP($D247,Iscrizioni!$A$2:$M$2502,9,FALSE),"-")</f>
        <v>SPEZZATI NADIA</v>
      </c>
      <c r="H247" s="28">
        <f>IF($D247&gt;0,VLOOKUP($D247,Iscrizioni!$A$2:$M$2502,4,FALSE),"-")</f>
        <v>1947</v>
      </c>
      <c r="I247" s="27" t="str">
        <f>IF($D247&gt;0,VLOOKUP($D247,Iscrizioni!$A$2:$M$2502,5,FALSE),"-")</f>
        <v>F</v>
      </c>
      <c r="J247" s="27" t="str">
        <f>IF($D247&gt;0,VLOOKUP($D247,Iscrizioni!$A$2:$M$2502,10,FALSE),"-")</f>
        <v>F-70</v>
      </c>
      <c r="K247" s="27" t="str">
        <f t="shared" si="19"/>
        <v>ok</v>
      </c>
      <c r="L247" s="46" t="str">
        <f>IF($D247&gt;0,VLOOKUP($D247,Iscrizioni!$A$2:$M$2502,11,FALSE),"-")</f>
        <v>Adulti</v>
      </c>
      <c r="M247" s="27">
        <f>IF($D247&gt;0,VLOOKUP($D247,Iscrizioni!$A$2:$N$2502,12,FALSE),"-")</f>
        <v>39</v>
      </c>
      <c r="N247" s="46" t="str">
        <f>IF($D247&gt;0,VLOOKUP($D247,Iscrizioni!$A$2:$M$2502,6,FALSE),"-")</f>
        <v>H070349</v>
      </c>
      <c r="O247" s="107" t="str">
        <f>IF($D247&gt;0,VLOOKUP($D247,Iscrizioni!$A$2:$M$2502,7,FALSE),"-")</f>
        <v>GRUPPO SPORTIVO DRAGO AD</v>
      </c>
      <c r="P247" s="46" t="str">
        <f>IF($D247&gt;0,VLOOKUP(LEFT($N247,1),Regione!$A$2:$C$21,2,FALSE),"-")</f>
        <v xml:space="preserve">EMILIA ROMAGNA </v>
      </c>
      <c r="Q247" s="112" t="e">
        <f ca="1">IF($D247&gt;0,NormalizzaTempo("D",CELL("tipo",$E247),$E247),"-")</f>
        <v>#NAME?</v>
      </c>
      <c r="R247" s="27">
        <f>IF($D247&gt;0,VLOOKUP($D247,Iscrizioni!$A$2:$M$2502,13,FALSE),"-")</f>
        <v>4000</v>
      </c>
      <c r="S247" s="112" t="e">
        <f t="shared" ca="1" si="20"/>
        <v>#NAME?</v>
      </c>
      <c r="T247" s="112" t="e">
        <f ca="1">IF($D247&gt;0,SUMIFS($S$3:$S247,$X$3:$X247,1,$J$3:$J247,$J247),"-")</f>
        <v>#NAME?</v>
      </c>
      <c r="U247" s="112" t="e">
        <f t="shared" ca="1" si="21"/>
        <v>#NAME?</v>
      </c>
      <c r="V247" s="112" t="e">
        <f t="shared" ca="1" si="23"/>
        <v>#NAME?</v>
      </c>
      <c r="W247" s="27">
        <f>IF(LEN($C247)=0,IF($D247&gt;0,COUNTIFS($A$3:$A247,$A247),"-"),"Escluso")</f>
        <v>83</v>
      </c>
      <c r="X247" s="2">
        <f>IF(LEN($C247)=0,IF($D247&gt;0,COUNTIFS($J$3:$J247,$J247,$C$3:$C247,""),"-"),"Escluso")</f>
        <v>1</v>
      </c>
      <c r="Y247" s="127" t="e">
        <f t="shared" ca="1" si="24"/>
        <v>#NAME?</v>
      </c>
      <c r="Z247" s="2">
        <f>IF($D247&gt;0,COUNTIFS($O$3:$O247,$O247,$L$3:$L247,$L247,$I$3:$I247,$I247),"-")</f>
        <v>1</v>
      </c>
      <c r="AA247" s="27">
        <f>IF($D247&gt;0,IF(OR($Z247 &gt;1,$L247&lt;&gt;"Adulti"),0,VLOOKUP($P247,Regione!$B$2:$C$22,2,FALSE)),"-")</f>
        <v>0</v>
      </c>
      <c r="AB247" s="27" t="e">
        <f ca="1">IF($D247&gt;0,IF(COUNTIFS($O$3:$O247,$O247,$L$3:$L247,$L247,$I$3:$I247,$I247) &gt;1,0,SUMIFS($Y$3:$Y$2503,$L$3:$L$2503,$L247,$O$3:$O$2503,$O247,$I$3:$I$2503,$I247)),"-")</f>
        <v>#NAME?</v>
      </c>
      <c r="AC247" s="27" t="e">
        <f t="shared" ca="1" si="22"/>
        <v>#NAME?</v>
      </c>
    </row>
    <row r="248" spans="1:29" s="57" customFormat="1" ht="15" customHeight="1">
      <c r="A248" s="13" t="s">
        <v>183</v>
      </c>
      <c r="B248" s="107" t="str">
        <f>IF(COUNTA($A248)&gt;0,VLOOKUP($A248,Corsa!$A$1:$F$43,2,FALSE),"-")</f>
        <v>Corsa B02</v>
      </c>
      <c r="C248" s="11"/>
      <c r="D248" s="13">
        <v>553</v>
      </c>
      <c r="E248" s="111"/>
      <c r="F248" s="46" t="str">
        <f>IF(COUNTA($A248)&gt;0,VLOOKUP($A248,Corsa!$A$1:$F$43,3,FALSE),"-")</f>
        <v>F- Juniores + F-20 + F-25 + F-30 + F-35 + F-40 + F-45 + F-50 + F-55 + F-60 + F-65 + F-70 + F-75</v>
      </c>
      <c r="G248" s="28" t="str">
        <f>IF($D248&gt;0,VLOOKUP($D248,Iscrizioni!$A$2:$M$2502,9,FALSE),"-")</f>
        <v>CASSIBBA MONICA</v>
      </c>
      <c r="H248" s="28">
        <f>IF($D248&gt;0,VLOOKUP($D248,Iscrizioni!$A$2:$M$2502,4,FALSE),"-")</f>
        <v>1974</v>
      </c>
      <c r="I248" s="27" t="str">
        <f>IF($D248&gt;0,VLOOKUP($D248,Iscrizioni!$A$2:$M$2502,5,FALSE),"-")</f>
        <v>F</v>
      </c>
      <c r="J248" s="27" t="str">
        <f>IF($D248&gt;0,VLOOKUP($D248,Iscrizioni!$A$2:$M$2502,10,FALSE),"-")</f>
        <v>F-40</v>
      </c>
      <c r="K248" s="27" t="str">
        <f t="shared" si="19"/>
        <v>ok</v>
      </c>
      <c r="L248" s="46" t="str">
        <f>IF($D248&gt;0,VLOOKUP($D248,Iscrizioni!$A$2:$M$2502,11,FALSE),"-")</f>
        <v>Adulti</v>
      </c>
      <c r="M248" s="27">
        <f>IF($D248&gt;0,VLOOKUP($D248,Iscrizioni!$A$2:$N$2502,12,FALSE),"-")</f>
        <v>27</v>
      </c>
      <c r="N248" s="46" t="str">
        <f>IF($D248&gt;0,VLOOKUP($D248,Iscrizioni!$A$2:$M$2502,6,FALSE),"-")</f>
        <v>A140541</v>
      </c>
      <c r="O248" s="107" t="str">
        <f>IF($D248&gt;0,VLOOKUP($D248,Iscrizioni!$A$2:$M$2502,7,FALSE),"-")</f>
        <v>DURBANO GAS ENERGY RIVAROLO 77</v>
      </c>
      <c r="P248" s="46" t="str">
        <f>IF($D248&gt;0,VLOOKUP(LEFT($N248,1),Regione!$A$2:$C$21,2,FALSE),"-")</f>
        <v xml:space="preserve">PIEMONTE </v>
      </c>
      <c r="Q248" s="112" t="e">
        <f ca="1">IF($D248&gt;0,NormalizzaTempo("D",CELL("tipo",$E248),$E248),"-")</f>
        <v>#NAME?</v>
      </c>
      <c r="R248" s="27">
        <f>IF($D248&gt;0,VLOOKUP($D248,Iscrizioni!$A$2:$M$2502,13,FALSE),"-")</f>
        <v>4000</v>
      </c>
      <c r="S248" s="112" t="e">
        <f t="shared" ca="1" si="20"/>
        <v>#NAME?</v>
      </c>
      <c r="T248" s="112" t="e">
        <f ca="1">IF($D248&gt;0,SUMIFS($S$3:$S248,$X$3:$X248,1,$J$3:$J248,$J248),"-")</f>
        <v>#NAME?</v>
      </c>
      <c r="U248" s="112" t="e">
        <f t="shared" ca="1" si="21"/>
        <v>#NAME?</v>
      </c>
      <c r="V248" s="112" t="e">
        <f t="shared" ca="1" si="23"/>
        <v>#NAME?</v>
      </c>
      <c r="W248" s="27">
        <f>IF(LEN($C248)=0,IF($D248&gt;0,COUNTIFS($A$3:$A248,$A248),"-"),"Escluso")</f>
        <v>84</v>
      </c>
      <c r="X248" s="2">
        <f>IF(LEN($C248)=0,IF($D248&gt;0,COUNTIFS($J$3:$J248,$J248,$C$3:$C248,""),"-"),"Escluso")</f>
        <v>14</v>
      </c>
      <c r="Y248" s="127" t="e">
        <f t="shared" ca="1" si="24"/>
        <v>#NAME?</v>
      </c>
      <c r="Z248" s="2">
        <f>IF($D248&gt;0,COUNTIFS($O$3:$O248,$O248,$L$3:$L248,$L248,$I$3:$I248,$I248),"-")</f>
        <v>1</v>
      </c>
      <c r="AA248" s="27">
        <f>IF($D248&gt;0,IF(OR($Z248 &gt;1,$L248&lt;&gt;"Adulti"),0,VLOOKUP($P248,Regione!$B$2:$C$22,2,FALSE)),"-")</f>
        <v>15</v>
      </c>
      <c r="AB248" s="27" t="e">
        <f ca="1">IF($D248&gt;0,IF(COUNTIFS($O$3:$O248,$O248,$L$3:$L248,$L248,$I$3:$I248,$I248) &gt;1,0,SUMIFS($Y$3:$Y$2503,$L$3:$L$2503,$L248,$O$3:$O$2503,$O248,$I$3:$I$2503,$I248)),"-")</f>
        <v>#NAME?</v>
      </c>
      <c r="AC248" s="27" t="e">
        <f t="shared" ca="1" si="22"/>
        <v>#NAME?</v>
      </c>
    </row>
    <row r="249" spans="1:29" s="57" customFormat="1" ht="15" customHeight="1">
      <c r="A249" s="13" t="s">
        <v>183</v>
      </c>
      <c r="B249" s="107" t="str">
        <f>IF(COUNTA($A249)&gt;0,VLOOKUP($A249,Corsa!$A$1:$F$43,2,FALSE),"-")</f>
        <v>Corsa B02</v>
      </c>
      <c r="C249" s="11"/>
      <c r="D249" s="13">
        <v>801</v>
      </c>
      <c r="E249" s="111"/>
      <c r="F249" s="46" t="str">
        <f>IF(COUNTA($A249)&gt;0,VLOOKUP($A249,Corsa!$A$1:$F$43,3,FALSE),"-")</f>
        <v>F- Juniores + F-20 + F-25 + F-30 + F-35 + F-40 + F-45 + F-50 + F-55 + F-60 + F-65 + F-70 + F-75</v>
      </c>
      <c r="G249" s="28" t="str">
        <f>IF($D249&gt;0,VLOOKUP($D249,Iscrizioni!$A$2:$M$2502,9,FALSE),"-")</f>
        <v>GONZALEZ HUESCA ROSA MARIA</v>
      </c>
      <c r="H249" s="28">
        <f>IF($D249&gt;0,VLOOKUP($D249,Iscrizioni!$A$2:$M$2502,4,FALSE),"-")</f>
        <v>1966</v>
      </c>
      <c r="I249" s="27" t="str">
        <f>IF($D249&gt;0,VLOOKUP($D249,Iscrizioni!$A$2:$M$2502,5,FALSE),"-")</f>
        <v>F</v>
      </c>
      <c r="J249" s="27" t="str">
        <f>IF($D249&gt;0,VLOOKUP($D249,Iscrizioni!$A$2:$M$2502,10,FALSE),"-")</f>
        <v>F-50</v>
      </c>
      <c r="K249" s="27" t="str">
        <f t="shared" si="19"/>
        <v>ok</v>
      </c>
      <c r="L249" s="46" t="str">
        <f>IF($D249&gt;0,VLOOKUP($D249,Iscrizioni!$A$2:$M$2502,11,FALSE),"-")</f>
        <v>Adulti</v>
      </c>
      <c r="M249" s="27">
        <f>IF($D249&gt;0,VLOOKUP($D249,Iscrizioni!$A$2:$N$2502,12,FALSE),"-")</f>
        <v>31</v>
      </c>
      <c r="N249" s="46" t="str">
        <f>IF($D249&gt;0,VLOOKUP($D249,Iscrizioni!$A$2:$M$2502,6,FALSE),"-")</f>
        <v>H070281</v>
      </c>
      <c r="O249" s="107" t="str">
        <f>IF($D249&gt;0,VLOOKUP($D249,Iscrizioni!$A$2:$M$2502,7,FALSE),"-")</f>
        <v>POL. PONTE NUOVO ASD</v>
      </c>
      <c r="P249" s="46" t="str">
        <f>IF($D249&gt;0,VLOOKUP(LEFT($N249,1),Regione!$A$2:$C$21,2,FALSE),"-")</f>
        <v xml:space="preserve">EMILIA ROMAGNA </v>
      </c>
      <c r="Q249" s="112" t="e">
        <f ca="1">IF($D249&gt;0,NormalizzaTempo("D",CELL("tipo",$E249),$E249),"-")</f>
        <v>#NAME?</v>
      </c>
      <c r="R249" s="27">
        <f>IF($D249&gt;0,VLOOKUP($D249,Iscrizioni!$A$2:$M$2502,13,FALSE),"-")</f>
        <v>4000</v>
      </c>
      <c r="S249" s="112" t="e">
        <f t="shared" ca="1" si="20"/>
        <v>#NAME?</v>
      </c>
      <c r="T249" s="112" t="e">
        <f ca="1">IF($D249&gt;0,SUMIFS($S$3:$S249,$X$3:$X249,1,$J$3:$J249,$J249),"-")</f>
        <v>#NAME?</v>
      </c>
      <c r="U249" s="112" t="e">
        <f t="shared" ca="1" si="21"/>
        <v>#NAME?</v>
      </c>
      <c r="V249" s="112" t="e">
        <f t="shared" ca="1" si="23"/>
        <v>#NAME?</v>
      </c>
      <c r="W249" s="27">
        <f>IF(LEN($C249)=0,IF($D249&gt;0,COUNTIFS($A$3:$A249,$A249),"-"),"Escluso")</f>
        <v>85</v>
      </c>
      <c r="X249" s="2">
        <f>IF(LEN($C249)=0,IF($D249&gt;0,COUNTIFS($J$3:$J249,$J249,$C$3:$C249,""),"-"),"Escluso")</f>
        <v>12</v>
      </c>
      <c r="Y249" s="127" t="e">
        <f t="shared" ca="1" si="24"/>
        <v>#NAME?</v>
      </c>
      <c r="Z249" s="2">
        <f>IF($D249&gt;0,COUNTIFS($O$3:$O249,$O249,$L$3:$L249,$L249,$I$3:$I249,$I249),"-")</f>
        <v>3</v>
      </c>
      <c r="AA249" s="27">
        <f>IF($D249&gt;0,IF(OR($Z249 &gt;1,$L249&lt;&gt;"Adulti"),0,VLOOKUP($P249,Regione!$B$2:$C$22,2,FALSE)),"-")</f>
        <v>0</v>
      </c>
      <c r="AB249" s="27">
        <f>IF($D249&gt;0,IF(COUNTIFS($O$3:$O249,$O249,$L$3:$L249,$L249,$I$3:$I249,$I249) &gt;1,0,SUMIFS($Y$3:$Y$2503,$L$3:$L$2503,$L249,$O$3:$O$2503,$O249,$I$3:$I$2503,$I249)),"-")</f>
        <v>0</v>
      </c>
      <c r="AC249" s="27">
        <f t="shared" si="22"/>
        <v>0</v>
      </c>
    </row>
    <row r="250" spans="1:29" s="57" customFormat="1" ht="15" customHeight="1">
      <c r="A250" s="13" t="s">
        <v>183</v>
      </c>
      <c r="B250" s="107" t="str">
        <f>IF(COUNTA($A250)&gt;0,VLOOKUP($A250,Corsa!$A$1:$F$43,2,FALSE),"-")</f>
        <v>Corsa B02</v>
      </c>
      <c r="C250" s="11"/>
      <c r="D250" s="13">
        <v>603</v>
      </c>
      <c r="E250" s="111"/>
      <c r="F250" s="46" t="str">
        <f>IF(COUNTA($A250)&gt;0,VLOOKUP($A250,Corsa!$A$1:$F$43,3,FALSE),"-")</f>
        <v>F- Juniores + F-20 + F-25 + F-30 + F-35 + F-40 + F-45 + F-50 + F-55 + F-60 + F-65 + F-70 + F-75</v>
      </c>
      <c r="G250" s="28" t="str">
        <f>IF($D250&gt;0,VLOOKUP($D250,Iscrizioni!$A$2:$M$2502,9,FALSE),"-")</f>
        <v>BANDINI FEDERICA</v>
      </c>
      <c r="H250" s="28">
        <f>IF($D250&gt;0,VLOOKUP($D250,Iscrizioni!$A$2:$M$2502,4,FALSE),"-")</f>
        <v>1990</v>
      </c>
      <c r="I250" s="27" t="str">
        <f>IF($D250&gt;0,VLOOKUP($D250,Iscrizioni!$A$2:$M$2502,5,FALSE),"-")</f>
        <v>F</v>
      </c>
      <c r="J250" s="27" t="str">
        <f>IF($D250&gt;0,VLOOKUP($D250,Iscrizioni!$A$2:$M$2502,10,FALSE),"-")</f>
        <v>F-25</v>
      </c>
      <c r="K250" s="27" t="str">
        <f t="shared" si="19"/>
        <v>ok</v>
      </c>
      <c r="L250" s="46" t="str">
        <f>IF($D250&gt;0,VLOOKUP($D250,Iscrizioni!$A$2:$M$2502,11,FALSE),"-")</f>
        <v>Adulti</v>
      </c>
      <c r="M250" s="27">
        <f>IF($D250&gt;0,VLOOKUP($D250,Iscrizioni!$A$2:$N$2502,12,FALSE),"-")</f>
        <v>21</v>
      </c>
      <c r="N250" s="46" t="str">
        <f>IF($D250&gt;0,VLOOKUP($D250,Iscrizioni!$A$2:$M$2502,6,FALSE),"-")</f>
        <v>H070205</v>
      </c>
      <c r="O250" s="107" t="str">
        <f>IF($D250&gt;0,VLOOKUP($D250,Iscrizioni!$A$2:$M$2502,7,FALSE),"-")</f>
        <v>G.S. LAMONE RUSSI ASD</v>
      </c>
      <c r="P250" s="46" t="str">
        <f>IF($D250&gt;0,VLOOKUP(LEFT($N250,1),Regione!$A$2:$C$21,2,FALSE),"-")</f>
        <v xml:space="preserve">EMILIA ROMAGNA </v>
      </c>
      <c r="Q250" s="112" t="e">
        <f ca="1">IF($D250&gt;0,NormalizzaTempo("D",CELL("tipo",$E250),$E250),"-")</f>
        <v>#NAME?</v>
      </c>
      <c r="R250" s="27">
        <f>IF($D250&gt;0,VLOOKUP($D250,Iscrizioni!$A$2:$M$2502,13,FALSE),"-")</f>
        <v>4000</v>
      </c>
      <c r="S250" s="112" t="e">
        <f t="shared" ca="1" si="20"/>
        <v>#NAME?</v>
      </c>
      <c r="T250" s="112" t="e">
        <f ca="1">IF($D250&gt;0,SUMIFS($S$3:$S250,$X$3:$X250,1,$J$3:$J250,$J250),"-")</f>
        <v>#NAME?</v>
      </c>
      <c r="U250" s="112" t="e">
        <f t="shared" ca="1" si="21"/>
        <v>#NAME?</v>
      </c>
      <c r="V250" s="112" t="e">
        <f t="shared" ca="1" si="23"/>
        <v>#NAME?</v>
      </c>
      <c r="W250" s="27">
        <f>IF(LEN($C250)=0,IF($D250&gt;0,COUNTIFS($A$3:$A250,$A250),"-"),"Escluso")</f>
        <v>86</v>
      </c>
      <c r="X250" s="2">
        <f>IF(LEN($C250)=0,IF($D250&gt;0,COUNTIFS($J$3:$J250,$J250,$C$3:$C250,""),"-"),"Escluso")</f>
        <v>4</v>
      </c>
      <c r="Y250" s="127" t="e">
        <f t="shared" ca="1" si="24"/>
        <v>#NAME?</v>
      </c>
      <c r="Z250" s="2">
        <f>IF($D250&gt;0,COUNTIFS($O$3:$O250,$O250,$L$3:$L250,$L250,$I$3:$I250,$I250),"-")</f>
        <v>7</v>
      </c>
      <c r="AA250" s="27">
        <f>IF($D250&gt;0,IF(OR($Z250 &gt;1,$L250&lt;&gt;"Adulti"),0,VLOOKUP($P250,Regione!$B$2:$C$22,2,FALSE)),"-")</f>
        <v>0</v>
      </c>
      <c r="AB250" s="27">
        <f>IF($D250&gt;0,IF(COUNTIFS($O$3:$O250,$O250,$L$3:$L250,$L250,$I$3:$I250,$I250) &gt;1,0,SUMIFS($Y$3:$Y$2503,$L$3:$L$2503,$L250,$O$3:$O$2503,$O250,$I$3:$I$2503,$I250)),"-")</f>
        <v>0</v>
      </c>
      <c r="AC250" s="27">
        <f t="shared" si="22"/>
        <v>0</v>
      </c>
    </row>
    <row r="251" spans="1:29" s="57" customFormat="1" ht="15" customHeight="1">
      <c r="A251" s="13" t="s">
        <v>183</v>
      </c>
      <c r="B251" s="107" t="str">
        <f>IF(COUNTA($A251)&gt;0,VLOOKUP($A251,Corsa!$A$1:$F$43,2,FALSE),"-")</f>
        <v>Corsa B02</v>
      </c>
      <c r="C251" s="11"/>
      <c r="D251" s="13">
        <v>583</v>
      </c>
      <c r="E251" s="111"/>
      <c r="F251" s="46" t="str">
        <f>IF(COUNTA($A251)&gt;0,VLOOKUP($A251,Corsa!$A$1:$F$43,3,FALSE),"-")</f>
        <v>F- Juniores + F-20 + F-25 + F-30 + F-35 + F-40 + F-45 + F-50 + F-55 + F-60 + F-65 + F-70 + F-75</v>
      </c>
      <c r="G251" s="28" t="str">
        <f>IF($D251&gt;0,VLOOKUP($D251,Iscrizioni!$A$2:$M$2502,9,FALSE),"-")</f>
        <v>PREARO STEFANIA</v>
      </c>
      <c r="H251" s="28">
        <f>IF($D251&gt;0,VLOOKUP($D251,Iscrizioni!$A$2:$M$2502,4,FALSE),"-")</f>
        <v>1965</v>
      </c>
      <c r="I251" s="27" t="str">
        <f>IF($D251&gt;0,VLOOKUP($D251,Iscrizioni!$A$2:$M$2502,5,FALSE),"-")</f>
        <v>F</v>
      </c>
      <c r="J251" s="27" t="str">
        <f>IF($D251&gt;0,VLOOKUP($D251,Iscrizioni!$A$2:$M$2502,10,FALSE),"-")</f>
        <v>F-50</v>
      </c>
      <c r="K251" s="27" t="str">
        <f t="shared" si="19"/>
        <v>ok</v>
      </c>
      <c r="L251" s="46" t="str">
        <f>IF($D251&gt;0,VLOOKUP($D251,Iscrizioni!$A$2:$M$2502,11,FALSE),"-")</f>
        <v>Adulti</v>
      </c>
      <c r="M251" s="27">
        <f>IF($D251&gt;0,VLOOKUP($D251,Iscrizioni!$A$2:$N$2502,12,FALSE),"-")</f>
        <v>31</v>
      </c>
      <c r="N251" s="46" t="str">
        <f>IF($D251&gt;0,VLOOKUP($D251,Iscrizioni!$A$2:$M$2502,6,FALSE),"-")</f>
        <v>H020398</v>
      </c>
      <c r="O251" s="107" t="str">
        <f>IF($D251&gt;0,VLOOKUP($D251,Iscrizioni!$A$2:$M$2502,7,FALSE),"-")</f>
        <v>G. P. SALCUS - A.S.D.</v>
      </c>
      <c r="P251" s="46" t="str">
        <f>IF($D251&gt;0,VLOOKUP(LEFT($N251,1),Regione!$A$2:$C$21,2,FALSE),"-")</f>
        <v xml:space="preserve">EMILIA ROMAGNA </v>
      </c>
      <c r="Q251" s="112" t="e">
        <f ca="1">IF($D251&gt;0,NormalizzaTempo("D",CELL("tipo",$E251),$E251),"-")</f>
        <v>#NAME?</v>
      </c>
      <c r="R251" s="27">
        <f>IF($D251&gt;0,VLOOKUP($D251,Iscrizioni!$A$2:$M$2502,13,FALSE),"-")</f>
        <v>4000</v>
      </c>
      <c r="S251" s="112" t="e">
        <f t="shared" ca="1" si="20"/>
        <v>#NAME?</v>
      </c>
      <c r="T251" s="112" t="e">
        <f ca="1">IF($D251&gt;0,SUMIFS($S$3:$S251,$X$3:$X251,1,$J$3:$J251,$J251),"-")</f>
        <v>#NAME?</v>
      </c>
      <c r="U251" s="112" t="e">
        <f t="shared" ca="1" si="21"/>
        <v>#NAME?</v>
      </c>
      <c r="V251" s="112" t="e">
        <f t="shared" ca="1" si="23"/>
        <v>#NAME?</v>
      </c>
      <c r="W251" s="27">
        <f>IF(LEN($C251)=0,IF($D251&gt;0,COUNTIFS($A$3:$A251,$A251),"-"),"Escluso")</f>
        <v>87</v>
      </c>
      <c r="X251" s="2">
        <f>IF(LEN($C251)=0,IF($D251&gt;0,COUNTIFS($J$3:$J251,$J251,$C$3:$C251,""),"-"),"Escluso")</f>
        <v>13</v>
      </c>
      <c r="Y251" s="127" t="e">
        <f t="shared" ca="1" si="24"/>
        <v>#NAME?</v>
      </c>
      <c r="Z251" s="2">
        <f>IF($D251&gt;0,COUNTIFS($O$3:$O251,$O251,$L$3:$L251,$L251,$I$3:$I251,$I251),"-")</f>
        <v>9</v>
      </c>
      <c r="AA251" s="27">
        <f>IF($D251&gt;0,IF(OR($Z251 &gt;1,$L251&lt;&gt;"Adulti"),0,VLOOKUP($P251,Regione!$B$2:$C$22,2,FALSE)),"-")</f>
        <v>0</v>
      </c>
      <c r="AB251" s="27">
        <f>IF($D251&gt;0,IF(COUNTIFS($O$3:$O251,$O251,$L$3:$L251,$L251,$I$3:$I251,$I251) &gt;1,0,SUMIFS($Y$3:$Y$2503,$L$3:$L$2503,$L251,$O$3:$O$2503,$O251,$I$3:$I$2503,$I251)),"-")</f>
        <v>0</v>
      </c>
      <c r="AC251" s="27">
        <f t="shared" si="22"/>
        <v>0</v>
      </c>
    </row>
    <row r="252" spans="1:29" s="57" customFormat="1" ht="15" customHeight="1">
      <c r="A252" s="13" t="s">
        <v>183</v>
      </c>
      <c r="B252" s="107" t="str">
        <f>IF(COUNTA($A252)&gt;0,VLOOKUP($A252,Corsa!$A$1:$F$43,2,FALSE),"-")</f>
        <v>Corsa B02</v>
      </c>
      <c r="C252" s="11"/>
      <c r="D252" s="13">
        <v>192</v>
      </c>
      <c r="E252" s="111"/>
      <c r="F252" s="46" t="str">
        <f>IF(COUNTA($A252)&gt;0,VLOOKUP($A252,Corsa!$A$1:$F$43,3,FALSE),"-")</f>
        <v>F- Juniores + F-20 + F-25 + F-30 + F-35 + F-40 + F-45 + F-50 + F-55 + F-60 + F-65 + F-70 + F-75</v>
      </c>
      <c r="G252" s="28" t="str">
        <f>IF($D252&gt;0,VLOOKUP($D252,Iscrizioni!$A$2:$M$2502,9,FALSE),"-")</f>
        <v>FORTUNA ELIANA CARMEN</v>
      </c>
      <c r="H252" s="28">
        <f>IF($D252&gt;0,VLOOKUP($D252,Iscrizioni!$A$2:$M$2502,4,FALSE),"-")</f>
        <v>1988</v>
      </c>
      <c r="I252" s="27" t="str">
        <f>IF($D252&gt;0,VLOOKUP($D252,Iscrizioni!$A$2:$M$2502,5,FALSE),"-")</f>
        <v>F</v>
      </c>
      <c r="J252" s="27" t="str">
        <f>IF($D252&gt;0,VLOOKUP($D252,Iscrizioni!$A$2:$M$2502,10,FALSE),"-")</f>
        <v>F-25</v>
      </c>
      <c r="K252" s="27" t="str">
        <f t="shared" si="19"/>
        <v>ok</v>
      </c>
      <c r="L252" s="46" t="str">
        <f>IF($D252&gt;0,VLOOKUP($D252,Iscrizioni!$A$2:$M$2502,11,FALSE),"-")</f>
        <v>Adulti</v>
      </c>
      <c r="M252" s="27">
        <f>IF($D252&gt;0,VLOOKUP($D252,Iscrizioni!$A$2:$N$2502,12,FALSE),"-")</f>
        <v>21</v>
      </c>
      <c r="N252" s="46" t="str">
        <f>IF($D252&gt;0,VLOOKUP($D252,Iscrizioni!$A$2:$M$2502,6,FALSE),"-")</f>
        <v>A130646</v>
      </c>
      <c r="O252" s="107" t="str">
        <f>IF($D252&gt;0,VLOOKUP($D252,Iscrizioni!$A$2:$M$2502,7,FALSE),"-")</f>
        <v>A.S.D. DORATLETICA</v>
      </c>
      <c r="P252" s="46" t="str">
        <f>IF($D252&gt;0,VLOOKUP(LEFT($N252,1),Regione!$A$2:$C$21,2,FALSE),"-")</f>
        <v xml:space="preserve">PIEMONTE </v>
      </c>
      <c r="Q252" s="112" t="e">
        <f ca="1">IF($D252&gt;0,NormalizzaTempo("D",CELL("tipo",$E252),$E252),"-")</f>
        <v>#NAME?</v>
      </c>
      <c r="R252" s="27">
        <f>IF($D252&gt;0,VLOOKUP($D252,Iscrizioni!$A$2:$M$2502,13,FALSE),"-")</f>
        <v>4000</v>
      </c>
      <c r="S252" s="112" t="e">
        <f t="shared" ca="1" si="20"/>
        <v>#NAME?</v>
      </c>
      <c r="T252" s="112" t="e">
        <f ca="1">IF($D252&gt;0,SUMIFS($S$3:$S252,$X$3:$X252,1,$J$3:$J252,$J252),"-")</f>
        <v>#NAME?</v>
      </c>
      <c r="U252" s="112" t="e">
        <f t="shared" ca="1" si="21"/>
        <v>#NAME?</v>
      </c>
      <c r="V252" s="112" t="e">
        <f t="shared" ca="1" si="23"/>
        <v>#NAME?</v>
      </c>
      <c r="W252" s="27">
        <f>IF(LEN($C252)=0,IF($D252&gt;0,COUNTIFS($A$3:$A252,$A252),"-"),"Escluso")</f>
        <v>88</v>
      </c>
      <c r="X252" s="2">
        <f>IF(LEN($C252)=0,IF($D252&gt;0,COUNTIFS($J$3:$J252,$J252,$C$3:$C252,""),"-"),"Escluso")</f>
        <v>5</v>
      </c>
      <c r="Y252" s="127" t="e">
        <f t="shared" ca="1" si="24"/>
        <v>#NAME?</v>
      </c>
      <c r="Z252" s="2">
        <f>IF($D252&gt;0,COUNTIFS($O$3:$O252,$O252,$L$3:$L252,$L252,$I$3:$I252,$I252),"-")</f>
        <v>5</v>
      </c>
      <c r="AA252" s="27">
        <f>IF($D252&gt;0,IF(OR($Z252 &gt;1,$L252&lt;&gt;"Adulti"),0,VLOOKUP($P252,Regione!$B$2:$C$22,2,FALSE)),"-")</f>
        <v>0</v>
      </c>
      <c r="AB252" s="27">
        <f>IF($D252&gt;0,IF(COUNTIFS($O$3:$O252,$O252,$L$3:$L252,$L252,$I$3:$I252,$I252) &gt;1,0,SUMIFS($Y$3:$Y$2503,$L$3:$L$2503,$L252,$O$3:$O$2503,$O252,$I$3:$I$2503,$I252)),"-")</f>
        <v>0</v>
      </c>
      <c r="AC252" s="27">
        <f t="shared" si="22"/>
        <v>0</v>
      </c>
    </row>
    <row r="253" spans="1:29" s="57" customFormat="1" ht="15" customHeight="1">
      <c r="A253" s="13" t="s">
        <v>183</v>
      </c>
      <c r="B253" s="107" t="str">
        <f>IF(COUNTA($A253)&gt;0,VLOOKUP($A253,Corsa!$A$1:$F$43,2,FALSE),"-")</f>
        <v>Corsa B02</v>
      </c>
      <c r="C253" s="11"/>
      <c r="D253" s="13">
        <v>372</v>
      </c>
      <c r="E253" s="111"/>
      <c r="F253" s="46" t="str">
        <f>IF(COUNTA($A253)&gt;0,VLOOKUP($A253,Corsa!$A$1:$F$43,3,FALSE),"-")</f>
        <v>F- Juniores + F-20 + F-25 + F-30 + F-35 + F-40 + F-45 + F-50 + F-55 + F-60 + F-65 + F-70 + F-75</v>
      </c>
      <c r="G253" s="28" t="str">
        <f>IF($D253&gt;0,VLOOKUP($D253,Iscrizioni!$A$2:$M$2502,9,FALSE),"-")</f>
        <v>POZZI SORAIA</v>
      </c>
      <c r="H253" s="28">
        <f>IF($D253&gt;0,VLOOKUP($D253,Iscrizioni!$A$2:$M$2502,4,FALSE),"-")</f>
        <v>1961</v>
      </c>
      <c r="I253" s="27" t="str">
        <f>IF($D253&gt;0,VLOOKUP($D253,Iscrizioni!$A$2:$M$2502,5,FALSE),"-")</f>
        <v>F</v>
      </c>
      <c r="J253" s="27" t="str">
        <f>IF($D253&gt;0,VLOOKUP($D253,Iscrizioni!$A$2:$M$2502,10,FALSE),"-")</f>
        <v>F-55</v>
      </c>
      <c r="K253" s="27" t="str">
        <f t="shared" si="19"/>
        <v>ok</v>
      </c>
      <c r="L253" s="46" t="str">
        <f>IF($D253&gt;0,VLOOKUP($D253,Iscrizioni!$A$2:$M$2502,11,FALSE),"-")</f>
        <v>Adulti</v>
      </c>
      <c r="M253" s="27">
        <f>IF($D253&gt;0,VLOOKUP($D253,Iscrizioni!$A$2:$N$2502,12,FALSE),"-")</f>
        <v>33</v>
      </c>
      <c r="N253" s="46" t="str">
        <f>IF($D253&gt;0,VLOOKUP($D253,Iscrizioni!$A$2:$M$2502,6,FALSE),"-")</f>
        <v>H080292</v>
      </c>
      <c r="O253" s="107" t="str">
        <f>IF($D253&gt;0,VLOOKUP($D253,Iscrizioni!$A$2:$M$2502,7,FALSE),"-")</f>
        <v>A.S.D. SPORTINSIEME</v>
      </c>
      <c r="P253" s="46" t="str">
        <f>IF($D253&gt;0,VLOOKUP(LEFT($N253,1),Regione!$A$2:$C$21,2,FALSE),"-")</f>
        <v xml:space="preserve">EMILIA ROMAGNA </v>
      </c>
      <c r="Q253" s="112" t="e">
        <f ca="1">IF($D253&gt;0,NormalizzaTempo("D",CELL("tipo",$E253),$E253),"-")</f>
        <v>#NAME?</v>
      </c>
      <c r="R253" s="27">
        <f>IF($D253&gt;0,VLOOKUP($D253,Iscrizioni!$A$2:$M$2502,13,FALSE),"-")</f>
        <v>4000</v>
      </c>
      <c r="S253" s="112" t="e">
        <f t="shared" ca="1" si="20"/>
        <v>#NAME?</v>
      </c>
      <c r="T253" s="112" t="e">
        <f ca="1">IF($D253&gt;0,SUMIFS($S$3:$S253,$X$3:$X253,1,$J$3:$J253,$J253),"-")</f>
        <v>#NAME?</v>
      </c>
      <c r="U253" s="112" t="e">
        <f t="shared" ca="1" si="21"/>
        <v>#NAME?</v>
      </c>
      <c r="V253" s="112" t="e">
        <f t="shared" ca="1" si="23"/>
        <v>#NAME?</v>
      </c>
      <c r="W253" s="27">
        <f>IF(LEN($C253)=0,IF($D253&gt;0,COUNTIFS($A$3:$A253,$A253),"-"),"Escluso")</f>
        <v>89</v>
      </c>
      <c r="X253" s="2">
        <f>IF(LEN($C253)=0,IF($D253&gt;0,COUNTIFS($J$3:$J253,$J253,$C$3:$C253,""),"-"),"Escluso")</f>
        <v>13</v>
      </c>
      <c r="Y253" s="127" t="e">
        <f t="shared" ca="1" si="24"/>
        <v>#NAME?</v>
      </c>
      <c r="Z253" s="2">
        <f>IF($D253&gt;0,COUNTIFS($O$3:$O253,$O253,$L$3:$L253,$L253,$I$3:$I253,$I253),"-")</f>
        <v>1</v>
      </c>
      <c r="AA253" s="27">
        <f>IF($D253&gt;0,IF(OR($Z253 &gt;1,$L253&lt;&gt;"Adulti"),0,VLOOKUP($P253,Regione!$B$2:$C$22,2,FALSE)),"-")</f>
        <v>0</v>
      </c>
      <c r="AB253" s="27" t="e">
        <f ca="1">IF($D253&gt;0,IF(COUNTIFS($O$3:$O253,$O253,$L$3:$L253,$L253,$I$3:$I253,$I253) &gt;1,0,SUMIFS($Y$3:$Y$2503,$L$3:$L$2503,$L253,$O$3:$O$2503,$O253,$I$3:$I$2503,$I253)),"-")</f>
        <v>#NAME?</v>
      </c>
      <c r="AC253" s="27" t="e">
        <f t="shared" ca="1" si="22"/>
        <v>#NAME?</v>
      </c>
    </row>
    <row r="254" spans="1:29" s="57" customFormat="1" ht="15" customHeight="1">
      <c r="A254" s="13" t="s">
        <v>183</v>
      </c>
      <c r="B254" s="107" t="str">
        <f>IF(COUNTA($A254)&gt;0,VLOOKUP($A254,Corsa!$A$1:$F$43,2,FALSE),"-")</f>
        <v>Corsa B02</v>
      </c>
      <c r="C254" s="11"/>
      <c r="D254" s="13">
        <v>55</v>
      </c>
      <c r="E254" s="111"/>
      <c r="F254" s="46" t="str">
        <f>IF(COUNTA($A254)&gt;0,VLOOKUP($A254,Corsa!$A$1:$F$43,3,FALSE),"-")</f>
        <v>F- Juniores + F-20 + F-25 + F-30 + F-35 + F-40 + F-45 + F-50 + F-55 + F-60 + F-65 + F-70 + F-75</v>
      </c>
      <c r="G254" s="28" t="str">
        <f>IF($D254&gt;0,VLOOKUP($D254,Iscrizioni!$A$2:$M$2502,9,FALSE),"-")</f>
        <v>CERBIONI LAURA</v>
      </c>
      <c r="H254" s="28">
        <f>IF($D254&gt;0,VLOOKUP($D254,Iscrizioni!$A$2:$M$2502,4,FALSE),"-")</f>
        <v>1972</v>
      </c>
      <c r="I254" s="27" t="str">
        <f>IF($D254&gt;0,VLOOKUP($D254,Iscrizioni!$A$2:$M$2502,5,FALSE),"-")</f>
        <v>F</v>
      </c>
      <c r="J254" s="27" t="str">
        <f>IF($D254&gt;0,VLOOKUP($D254,Iscrizioni!$A$2:$M$2502,10,FALSE),"-")</f>
        <v>F-45</v>
      </c>
      <c r="K254" s="27" t="str">
        <f t="shared" si="19"/>
        <v>ok</v>
      </c>
      <c r="L254" s="46" t="str">
        <f>IF($D254&gt;0,VLOOKUP($D254,Iscrizioni!$A$2:$M$2502,11,FALSE),"-")</f>
        <v>Adulti</v>
      </c>
      <c r="M254" s="27">
        <f>IF($D254&gt;0,VLOOKUP($D254,Iscrizioni!$A$2:$N$2502,12,FALSE),"-")</f>
        <v>29</v>
      </c>
      <c r="N254" s="46" t="str">
        <f>IF($D254&gt;0,VLOOKUP($D254,Iscrizioni!$A$2:$M$2502,6,FALSE),"-")</f>
        <v>L021869</v>
      </c>
      <c r="O254" s="107" t="str">
        <f>IF($D254&gt;0,VLOOKUP($D254,Iscrizioni!$A$2:$M$2502,7,FALSE),"-")</f>
        <v>A.S.D. ATLETICA CALENZANO</v>
      </c>
      <c r="P254" s="46" t="str">
        <f>IF($D254&gt;0,VLOOKUP(LEFT($N254,1),Regione!$A$2:$C$21,2,FALSE),"-")</f>
        <v xml:space="preserve">TOSCANA </v>
      </c>
      <c r="Q254" s="112" t="e">
        <f ca="1">IF($D254&gt;0,NormalizzaTempo("D",CELL("tipo",$E254),$E254),"-")</f>
        <v>#NAME?</v>
      </c>
      <c r="R254" s="27">
        <f>IF($D254&gt;0,VLOOKUP($D254,Iscrizioni!$A$2:$M$2502,13,FALSE),"-")</f>
        <v>4000</v>
      </c>
      <c r="S254" s="112" t="e">
        <f t="shared" ca="1" si="20"/>
        <v>#NAME?</v>
      </c>
      <c r="T254" s="112" t="e">
        <f ca="1">IF($D254&gt;0,SUMIFS($S$3:$S254,$X$3:$X254,1,$J$3:$J254,$J254),"-")</f>
        <v>#NAME?</v>
      </c>
      <c r="U254" s="112" t="e">
        <f t="shared" ca="1" si="21"/>
        <v>#NAME?</v>
      </c>
      <c r="V254" s="112" t="e">
        <f t="shared" ca="1" si="23"/>
        <v>#NAME?</v>
      </c>
      <c r="W254" s="27">
        <f>IF(LEN($C254)=0,IF($D254&gt;0,COUNTIFS($A$3:$A254,$A254),"-"),"Escluso")</f>
        <v>90</v>
      </c>
      <c r="X254" s="2">
        <f>IF(LEN($C254)=0,IF($D254&gt;0,COUNTIFS($J$3:$J254,$J254,$C$3:$C254,""),"-"),"Escluso")</f>
        <v>14</v>
      </c>
      <c r="Y254" s="127" t="e">
        <f t="shared" ca="1" si="24"/>
        <v>#NAME?</v>
      </c>
      <c r="Z254" s="2">
        <f>IF($D254&gt;0,COUNTIFS($O$3:$O254,$O254,$L$3:$L254,$L254,$I$3:$I254,$I254),"-")</f>
        <v>3</v>
      </c>
      <c r="AA254" s="27">
        <f>IF($D254&gt;0,IF(OR($Z254 &gt;1,$L254&lt;&gt;"Adulti"),0,VLOOKUP($P254,Regione!$B$2:$C$22,2,FALSE)),"-")</f>
        <v>0</v>
      </c>
      <c r="AB254" s="27">
        <f>IF($D254&gt;0,IF(COUNTIFS($O$3:$O254,$O254,$L$3:$L254,$L254,$I$3:$I254,$I254) &gt;1,0,SUMIFS($Y$3:$Y$2503,$L$3:$L$2503,$L254,$O$3:$O$2503,$O254,$I$3:$I$2503,$I254)),"-")</f>
        <v>0</v>
      </c>
      <c r="AC254" s="27">
        <f t="shared" si="22"/>
        <v>0</v>
      </c>
    </row>
    <row r="255" spans="1:29" s="57" customFormat="1" ht="15" customHeight="1">
      <c r="A255" s="13" t="s">
        <v>183</v>
      </c>
      <c r="B255" s="107" t="str">
        <f>IF(COUNTA($A255)&gt;0,VLOOKUP($A255,Corsa!$A$1:$F$43,2,FALSE),"-")</f>
        <v>Corsa B02</v>
      </c>
      <c r="C255" s="11"/>
      <c r="D255" s="13">
        <v>625</v>
      </c>
      <c r="E255" s="111"/>
      <c r="F255" s="46" t="str">
        <f>IF(COUNTA($A255)&gt;0,VLOOKUP($A255,Corsa!$A$1:$F$43,3,FALSE),"-")</f>
        <v>F- Juniores + F-20 + F-25 + F-30 + F-35 + F-40 + F-45 + F-50 + F-55 + F-60 + F-65 + F-70 + F-75</v>
      </c>
      <c r="G255" s="28" t="str">
        <f>IF($D255&gt;0,VLOOKUP($D255,Iscrizioni!$A$2:$M$2502,9,FALSE),"-")</f>
        <v>TRONCONI LOREDANA</v>
      </c>
      <c r="H255" s="28">
        <f>IF($D255&gt;0,VLOOKUP($D255,Iscrizioni!$A$2:$M$2502,4,FALSE),"-")</f>
        <v>1956</v>
      </c>
      <c r="I255" s="27" t="str">
        <f>IF($D255&gt;0,VLOOKUP($D255,Iscrizioni!$A$2:$M$2502,5,FALSE),"-")</f>
        <v>F</v>
      </c>
      <c r="J255" s="27" t="str">
        <f>IF($D255&gt;0,VLOOKUP($D255,Iscrizioni!$A$2:$M$2502,10,FALSE),"-")</f>
        <v>F-60</v>
      </c>
      <c r="K255" s="27" t="str">
        <f t="shared" si="19"/>
        <v>ok</v>
      </c>
      <c r="L255" s="46" t="str">
        <f>IF($D255&gt;0,VLOOKUP($D255,Iscrizioni!$A$2:$M$2502,11,FALSE),"-")</f>
        <v>Adulti</v>
      </c>
      <c r="M255" s="27">
        <f>IF($D255&gt;0,VLOOKUP($D255,Iscrizioni!$A$2:$N$2502,12,FALSE),"-")</f>
        <v>35</v>
      </c>
      <c r="N255" s="46" t="str">
        <f>IF($D255&gt;0,VLOOKUP($D255,Iscrizioni!$A$2:$M$2502,6,FALSE),"-")</f>
        <v>H070205</v>
      </c>
      <c r="O255" s="107" t="str">
        <f>IF($D255&gt;0,VLOOKUP($D255,Iscrizioni!$A$2:$M$2502,7,FALSE),"-")</f>
        <v>G.S. LAMONE RUSSI ASD</v>
      </c>
      <c r="P255" s="46" t="str">
        <f>IF($D255&gt;0,VLOOKUP(LEFT($N255,1),Regione!$A$2:$C$21,2,FALSE),"-")</f>
        <v xml:space="preserve">EMILIA ROMAGNA </v>
      </c>
      <c r="Q255" s="112" t="e">
        <f ca="1">IF($D255&gt;0,NormalizzaTempo("D",CELL("tipo",$E255),$E255),"-")</f>
        <v>#NAME?</v>
      </c>
      <c r="R255" s="27">
        <f>IF($D255&gt;0,VLOOKUP($D255,Iscrizioni!$A$2:$M$2502,13,FALSE),"-")</f>
        <v>4000</v>
      </c>
      <c r="S255" s="112" t="e">
        <f t="shared" ca="1" si="20"/>
        <v>#NAME?</v>
      </c>
      <c r="T255" s="112" t="e">
        <f ca="1">IF($D255&gt;0,SUMIFS($S$3:$S255,$X$3:$X255,1,$J$3:$J255,$J255),"-")</f>
        <v>#NAME?</v>
      </c>
      <c r="U255" s="112" t="e">
        <f t="shared" ca="1" si="21"/>
        <v>#NAME?</v>
      </c>
      <c r="V255" s="112" t="e">
        <f t="shared" ca="1" si="23"/>
        <v>#NAME?</v>
      </c>
      <c r="W255" s="27">
        <f>IF(LEN($C255)=0,IF($D255&gt;0,COUNTIFS($A$3:$A255,$A255),"-"),"Escluso")</f>
        <v>91</v>
      </c>
      <c r="X255" s="2">
        <f>IF(LEN($C255)=0,IF($D255&gt;0,COUNTIFS($J$3:$J255,$J255,$C$3:$C255,""),"-"),"Escluso")</f>
        <v>4</v>
      </c>
      <c r="Y255" s="127" t="e">
        <f t="shared" ca="1" si="24"/>
        <v>#NAME?</v>
      </c>
      <c r="Z255" s="2">
        <f>IF($D255&gt;0,COUNTIFS($O$3:$O255,$O255,$L$3:$L255,$L255,$I$3:$I255,$I255),"-")</f>
        <v>8</v>
      </c>
      <c r="AA255" s="27">
        <f>IF($D255&gt;0,IF(OR($Z255 &gt;1,$L255&lt;&gt;"Adulti"),0,VLOOKUP($P255,Regione!$B$2:$C$22,2,FALSE)),"-")</f>
        <v>0</v>
      </c>
      <c r="AB255" s="27">
        <f>IF($D255&gt;0,IF(COUNTIFS($O$3:$O255,$O255,$L$3:$L255,$L255,$I$3:$I255,$I255) &gt;1,0,SUMIFS($Y$3:$Y$2503,$L$3:$L$2503,$L255,$O$3:$O$2503,$O255,$I$3:$I$2503,$I255)),"-")</f>
        <v>0</v>
      </c>
      <c r="AC255" s="27">
        <f t="shared" si="22"/>
        <v>0</v>
      </c>
    </row>
    <row r="256" spans="1:29" s="57" customFormat="1" ht="15" customHeight="1">
      <c r="A256" s="13" t="s">
        <v>183</v>
      </c>
      <c r="B256" s="107" t="str">
        <f>IF(COUNTA($A256)&gt;0,VLOOKUP($A256,Corsa!$A$1:$F$43,2,FALSE),"-")</f>
        <v>Corsa B02</v>
      </c>
      <c r="C256" s="11"/>
      <c r="D256" s="13">
        <v>114</v>
      </c>
      <c r="E256" s="111"/>
      <c r="F256" s="46" t="str">
        <f>IF(COUNTA($A256)&gt;0,VLOOKUP($A256,Corsa!$A$1:$F$43,3,FALSE),"-")</f>
        <v>F- Juniores + F-20 + F-25 + F-30 + F-35 + F-40 + F-45 + F-50 + F-55 + F-60 + F-65 + F-70 + F-75</v>
      </c>
      <c r="G256" s="28" t="str">
        <f>IF($D256&gt;0,VLOOKUP($D256,Iscrizioni!$A$2:$M$2502,9,FALSE),"-")</f>
        <v>UBERTI ISABELLA</v>
      </c>
      <c r="H256" s="28">
        <f>IF($D256&gt;0,VLOOKUP($D256,Iscrizioni!$A$2:$M$2502,4,FALSE),"-")</f>
        <v>1969</v>
      </c>
      <c r="I256" s="27" t="str">
        <f>IF($D256&gt;0,VLOOKUP($D256,Iscrizioni!$A$2:$M$2502,5,FALSE),"-")</f>
        <v>F</v>
      </c>
      <c r="J256" s="27" t="str">
        <f>IF($D256&gt;0,VLOOKUP($D256,Iscrizioni!$A$2:$M$2502,10,FALSE),"-")</f>
        <v>F-45</v>
      </c>
      <c r="K256" s="27" t="str">
        <f t="shared" si="19"/>
        <v>ok</v>
      </c>
      <c r="L256" s="46" t="str">
        <f>IF($D256&gt;0,VLOOKUP($D256,Iscrizioni!$A$2:$M$2502,11,FALSE),"-")</f>
        <v>Adulti</v>
      </c>
      <c r="M256" s="27">
        <f>IF($D256&gt;0,VLOOKUP($D256,Iscrizioni!$A$2:$N$2502,12,FALSE),"-")</f>
        <v>29</v>
      </c>
      <c r="N256" s="46" t="str">
        <f>IF($D256&gt;0,VLOOKUP($D256,Iscrizioni!$A$2:$M$2502,6,FALSE),"-")</f>
        <v>L021869</v>
      </c>
      <c r="O256" s="107" t="str">
        <f>IF($D256&gt;0,VLOOKUP($D256,Iscrizioni!$A$2:$M$2502,7,FALSE),"-")</f>
        <v>A.S.D. ATLETICA CALENZANO</v>
      </c>
      <c r="P256" s="46" t="str">
        <f>IF($D256&gt;0,VLOOKUP(LEFT($N256,1),Regione!$A$2:$C$21,2,FALSE),"-")</f>
        <v xml:space="preserve">TOSCANA </v>
      </c>
      <c r="Q256" s="112" t="e">
        <f ca="1">IF($D256&gt;0,NormalizzaTempo("D",CELL("tipo",$E256),$E256),"-")</f>
        <v>#NAME?</v>
      </c>
      <c r="R256" s="27">
        <f>IF($D256&gt;0,VLOOKUP($D256,Iscrizioni!$A$2:$M$2502,13,FALSE),"-")</f>
        <v>4000</v>
      </c>
      <c r="S256" s="112" t="e">
        <f t="shared" ca="1" si="20"/>
        <v>#NAME?</v>
      </c>
      <c r="T256" s="112" t="e">
        <f ca="1">IF($D256&gt;0,SUMIFS($S$3:$S256,$X$3:$X256,1,$J$3:$J256,$J256),"-")</f>
        <v>#NAME?</v>
      </c>
      <c r="U256" s="112" t="e">
        <f t="shared" ca="1" si="21"/>
        <v>#NAME?</v>
      </c>
      <c r="V256" s="112" t="e">
        <f t="shared" ca="1" si="23"/>
        <v>#NAME?</v>
      </c>
      <c r="W256" s="27">
        <f>IF(LEN($C256)=0,IF($D256&gt;0,COUNTIFS($A$3:$A256,$A256),"-"),"Escluso")</f>
        <v>92</v>
      </c>
      <c r="X256" s="2">
        <f>IF(LEN($C256)=0,IF($D256&gt;0,COUNTIFS($J$3:$J256,$J256,$C$3:$C256,""),"-"),"Escluso")</f>
        <v>15</v>
      </c>
      <c r="Y256" s="127" t="e">
        <f t="shared" ca="1" si="24"/>
        <v>#NAME?</v>
      </c>
      <c r="Z256" s="2">
        <f>IF($D256&gt;0,COUNTIFS($O$3:$O256,$O256,$L$3:$L256,$L256,$I$3:$I256,$I256),"-")</f>
        <v>4</v>
      </c>
      <c r="AA256" s="27">
        <f>IF($D256&gt;0,IF(OR($Z256 &gt;1,$L256&lt;&gt;"Adulti"),0,VLOOKUP($P256,Regione!$B$2:$C$22,2,FALSE)),"-")</f>
        <v>0</v>
      </c>
      <c r="AB256" s="27">
        <f>IF($D256&gt;0,IF(COUNTIFS($O$3:$O256,$O256,$L$3:$L256,$L256,$I$3:$I256,$I256) &gt;1,0,SUMIFS($Y$3:$Y$2503,$L$3:$L$2503,$L256,$O$3:$O$2503,$O256,$I$3:$I$2503,$I256)),"-")</f>
        <v>0</v>
      </c>
      <c r="AC256" s="27">
        <f t="shared" si="22"/>
        <v>0</v>
      </c>
    </row>
    <row r="257" spans="1:29" s="57" customFormat="1" ht="15" customHeight="1">
      <c r="A257" s="13" t="s">
        <v>183</v>
      </c>
      <c r="B257" s="107" t="str">
        <f>IF(COUNTA($A257)&gt;0,VLOOKUP($A257,Corsa!$A$1:$F$43,2,FALSE),"-")</f>
        <v>Corsa B02</v>
      </c>
      <c r="C257" s="11"/>
      <c r="D257" s="13">
        <v>245</v>
      </c>
      <c r="E257" s="111"/>
      <c r="F257" s="46" t="str">
        <f>IF(COUNTA($A257)&gt;0,VLOOKUP($A257,Corsa!$A$1:$F$43,3,FALSE),"-")</f>
        <v>F- Juniores + F-20 + F-25 + F-30 + F-35 + F-40 + F-45 + F-50 + F-55 + F-60 + F-65 + F-70 + F-75</v>
      </c>
      <c r="G257" s="28" t="str">
        <f>IF($D257&gt;0,VLOOKUP($D257,Iscrizioni!$A$2:$M$2502,9,FALSE),"-")</f>
        <v>CONGEDO SERENA</v>
      </c>
      <c r="H257" s="28">
        <f>IF($D257&gt;0,VLOOKUP($D257,Iscrizioni!$A$2:$M$2502,4,FALSE),"-")</f>
        <v>1989</v>
      </c>
      <c r="I257" s="27" t="str">
        <f>IF($D257&gt;0,VLOOKUP($D257,Iscrizioni!$A$2:$M$2502,5,FALSE),"-")</f>
        <v>F</v>
      </c>
      <c r="J257" s="27" t="str">
        <f>IF($D257&gt;0,VLOOKUP($D257,Iscrizioni!$A$2:$M$2502,10,FALSE),"-")</f>
        <v>F-25</v>
      </c>
      <c r="K257" s="27" t="str">
        <f t="shared" si="19"/>
        <v>ok</v>
      </c>
      <c r="L257" s="46" t="str">
        <f>IF($D257&gt;0,VLOOKUP($D257,Iscrizioni!$A$2:$M$2502,11,FALSE),"-")</f>
        <v>Adulti</v>
      </c>
      <c r="M257" s="27">
        <f>IF($D257&gt;0,VLOOKUP($D257,Iscrizioni!$A$2:$N$2502,12,FALSE),"-")</f>
        <v>21</v>
      </c>
      <c r="N257" s="46" t="str">
        <f>IF($D257&gt;0,VLOOKUP($D257,Iscrizioni!$A$2:$M$2502,6,FALSE),"-")</f>
        <v>H110754</v>
      </c>
      <c r="O257" s="107" t="str">
        <f>IF($D257&gt;0,VLOOKUP($D257,Iscrizioni!$A$2:$M$2502,7,FALSE),"-")</f>
        <v>A.S.D. GOLDEN CLUB RIMINI INTERNATIONAL</v>
      </c>
      <c r="P257" s="46" t="str">
        <f>IF($D257&gt;0,VLOOKUP(LEFT($N257,1),Regione!$A$2:$C$21,2,FALSE),"-")</f>
        <v xml:space="preserve">EMILIA ROMAGNA </v>
      </c>
      <c r="Q257" s="112" t="e">
        <f ca="1">IF($D257&gt;0,NormalizzaTempo("D",CELL("tipo",$E257),$E257),"-")</f>
        <v>#NAME?</v>
      </c>
      <c r="R257" s="27">
        <f>IF($D257&gt;0,VLOOKUP($D257,Iscrizioni!$A$2:$M$2502,13,FALSE),"-")</f>
        <v>4000</v>
      </c>
      <c r="S257" s="112" t="e">
        <f t="shared" ca="1" si="20"/>
        <v>#NAME?</v>
      </c>
      <c r="T257" s="112" t="e">
        <f ca="1">IF($D257&gt;0,SUMIFS($S$3:$S257,$X$3:$X257,1,$J$3:$J257,$J257),"-")</f>
        <v>#NAME?</v>
      </c>
      <c r="U257" s="112" t="e">
        <f t="shared" ca="1" si="21"/>
        <v>#NAME?</v>
      </c>
      <c r="V257" s="112" t="e">
        <f t="shared" ca="1" si="23"/>
        <v>#NAME?</v>
      </c>
      <c r="W257" s="27">
        <f>IF(LEN($C257)=0,IF($D257&gt;0,COUNTIFS($A$3:$A257,$A257),"-"),"Escluso")</f>
        <v>93</v>
      </c>
      <c r="X257" s="2">
        <f>IF(LEN($C257)=0,IF($D257&gt;0,COUNTIFS($J$3:$J257,$J257,$C$3:$C257,""),"-"),"Escluso")</f>
        <v>6</v>
      </c>
      <c r="Y257" s="127" t="e">
        <f t="shared" ca="1" si="24"/>
        <v>#NAME?</v>
      </c>
      <c r="Z257" s="2">
        <f>IF($D257&gt;0,COUNTIFS($O$3:$O257,$O257,$L$3:$L257,$L257,$I$3:$I257,$I257),"-")</f>
        <v>2</v>
      </c>
      <c r="AA257" s="27">
        <f>IF($D257&gt;0,IF(OR($Z257 &gt;1,$L257&lt;&gt;"Adulti"),0,VLOOKUP($P257,Regione!$B$2:$C$22,2,FALSE)),"-")</f>
        <v>0</v>
      </c>
      <c r="AB257" s="27">
        <f>IF($D257&gt;0,IF(COUNTIFS($O$3:$O257,$O257,$L$3:$L257,$L257,$I$3:$I257,$I257) &gt;1,0,SUMIFS($Y$3:$Y$2503,$L$3:$L$2503,$L257,$O$3:$O$2503,$O257,$I$3:$I$2503,$I257)),"-")</f>
        <v>0</v>
      </c>
      <c r="AC257" s="27">
        <f t="shared" si="22"/>
        <v>0</v>
      </c>
    </row>
    <row r="258" spans="1:29" s="57" customFormat="1" ht="15" customHeight="1">
      <c r="A258" s="13" t="s">
        <v>183</v>
      </c>
      <c r="B258" s="107" t="str">
        <f>IF(COUNTA($A258)&gt;0,VLOOKUP($A258,Corsa!$A$1:$F$43,2,FALSE),"-")</f>
        <v>Corsa B02</v>
      </c>
      <c r="C258" s="11"/>
      <c r="D258" s="13">
        <v>304</v>
      </c>
      <c r="E258" s="111"/>
      <c r="F258" s="46" t="str">
        <f>IF(COUNTA($A258)&gt;0,VLOOKUP($A258,Corsa!$A$1:$F$43,3,FALSE),"-")</f>
        <v>F- Juniores + F-20 + F-25 + F-30 + F-35 + F-40 + F-45 + F-50 + F-55 + F-60 + F-65 + F-70 + F-75</v>
      </c>
      <c r="G258" s="28" t="str">
        <f>IF($D258&gt;0,VLOOKUP($D258,Iscrizioni!$A$2:$M$2502,9,FALSE),"-")</f>
        <v>MUSETTI MARTINA</v>
      </c>
      <c r="H258" s="28">
        <f>IF($D258&gt;0,VLOOKUP($D258,Iscrizioni!$A$2:$M$2502,4,FALSE),"-")</f>
        <v>1990</v>
      </c>
      <c r="I258" s="27" t="str">
        <f>IF($D258&gt;0,VLOOKUP($D258,Iscrizioni!$A$2:$M$2502,5,FALSE),"-")</f>
        <v>F</v>
      </c>
      <c r="J258" s="27" t="str">
        <f>IF($D258&gt;0,VLOOKUP($D258,Iscrizioni!$A$2:$M$2502,10,FALSE),"-")</f>
        <v>F-25</v>
      </c>
      <c r="K258" s="27" t="str">
        <f t="shared" si="19"/>
        <v>ok</v>
      </c>
      <c r="L258" s="46" t="str">
        <f>IF($D258&gt;0,VLOOKUP($D258,Iscrizioni!$A$2:$M$2502,11,FALSE),"-")</f>
        <v>Adulti</v>
      </c>
      <c r="M258" s="27">
        <f>IF($D258&gt;0,VLOOKUP($D258,Iscrizioni!$A$2:$N$2502,12,FALSE),"-")</f>
        <v>21</v>
      </c>
      <c r="N258" s="46" t="str">
        <f>IF($D258&gt;0,VLOOKUP($D258,Iscrizioni!$A$2:$M$2502,6,FALSE),"-")</f>
        <v>A120653</v>
      </c>
      <c r="O258" s="107" t="str">
        <f>IF($D258&gt;0,VLOOKUP($D258,Iscrizioni!$A$2:$M$2502,7,FALSE),"-")</f>
        <v>A.S.D. OLIMPIATLETICA</v>
      </c>
      <c r="P258" s="46" t="str">
        <f>IF($D258&gt;0,VLOOKUP(LEFT($N258,1),Regione!$A$2:$C$21,2,FALSE),"-")</f>
        <v xml:space="preserve">PIEMONTE </v>
      </c>
      <c r="Q258" s="112" t="e">
        <f ca="1">IF($D258&gt;0,NormalizzaTempo("D",CELL("tipo",$E258),$E258),"-")</f>
        <v>#NAME?</v>
      </c>
      <c r="R258" s="27">
        <f>IF($D258&gt;0,VLOOKUP($D258,Iscrizioni!$A$2:$M$2502,13,FALSE),"-")</f>
        <v>4000</v>
      </c>
      <c r="S258" s="112" t="e">
        <f t="shared" ca="1" si="20"/>
        <v>#NAME?</v>
      </c>
      <c r="T258" s="112" t="e">
        <f ca="1">IF($D258&gt;0,SUMIFS($S$3:$S258,$X$3:$X258,1,$J$3:$J258,$J258),"-")</f>
        <v>#NAME?</v>
      </c>
      <c r="U258" s="112" t="e">
        <f t="shared" ca="1" si="21"/>
        <v>#NAME?</v>
      </c>
      <c r="V258" s="112" t="e">
        <f t="shared" ca="1" si="23"/>
        <v>#NAME?</v>
      </c>
      <c r="W258" s="27">
        <f>IF(LEN($C258)=0,IF($D258&gt;0,COUNTIFS($A$3:$A258,$A258),"-"),"Escluso")</f>
        <v>94</v>
      </c>
      <c r="X258" s="2">
        <f>IF(LEN($C258)=0,IF($D258&gt;0,COUNTIFS($J$3:$J258,$J258,$C$3:$C258,""),"-"),"Escluso")</f>
        <v>7</v>
      </c>
      <c r="Y258" s="127" t="e">
        <f t="shared" ca="1" si="24"/>
        <v>#NAME?</v>
      </c>
      <c r="Z258" s="2">
        <f>IF($D258&gt;0,COUNTIFS($O$3:$O258,$O258,$L$3:$L258,$L258,$I$3:$I258,$I258),"-")</f>
        <v>4</v>
      </c>
      <c r="AA258" s="27">
        <f>IF($D258&gt;0,IF(OR($Z258 &gt;1,$L258&lt;&gt;"Adulti"),0,VLOOKUP($P258,Regione!$B$2:$C$22,2,FALSE)),"-")</f>
        <v>0</v>
      </c>
      <c r="AB258" s="27">
        <f>IF($D258&gt;0,IF(COUNTIFS($O$3:$O258,$O258,$L$3:$L258,$L258,$I$3:$I258,$I258) &gt;1,0,SUMIFS($Y$3:$Y$2503,$L$3:$L$2503,$L258,$O$3:$O$2503,$O258,$I$3:$I$2503,$I258)),"-")</f>
        <v>0</v>
      </c>
      <c r="AC258" s="27">
        <f t="shared" si="22"/>
        <v>0</v>
      </c>
    </row>
    <row r="259" spans="1:29" s="57" customFormat="1" ht="15" customHeight="1">
      <c r="A259" s="13" t="s">
        <v>183</v>
      </c>
      <c r="B259" s="107" t="str">
        <f>IF(COUNTA($A259)&gt;0,VLOOKUP($A259,Corsa!$A$1:$F$43,2,FALSE),"-")</f>
        <v>Corsa B02</v>
      </c>
      <c r="C259" s="11"/>
      <c r="D259" s="13">
        <v>806</v>
      </c>
      <c r="E259" s="111"/>
      <c r="F259" s="46" t="str">
        <f>IF(COUNTA($A259)&gt;0,VLOOKUP($A259,Corsa!$A$1:$F$43,3,FALSE),"-")</f>
        <v>F- Juniores + F-20 + F-25 + F-30 + F-35 + F-40 + F-45 + F-50 + F-55 + F-60 + F-65 + F-70 + F-75</v>
      </c>
      <c r="G259" s="28" t="str">
        <f>IF($D259&gt;0,VLOOKUP($D259,Iscrizioni!$A$2:$M$2502,9,FALSE),"-")</f>
        <v>PIAZZA ANNA</v>
      </c>
      <c r="H259" s="28">
        <f>IF($D259&gt;0,VLOOKUP($D259,Iscrizioni!$A$2:$M$2502,4,FALSE),"-")</f>
        <v>1974</v>
      </c>
      <c r="I259" s="27" t="str">
        <f>IF($D259&gt;0,VLOOKUP($D259,Iscrizioni!$A$2:$M$2502,5,FALSE),"-")</f>
        <v>F</v>
      </c>
      <c r="J259" s="27" t="str">
        <f>IF($D259&gt;0,VLOOKUP($D259,Iscrizioni!$A$2:$M$2502,10,FALSE),"-")</f>
        <v>F-40</v>
      </c>
      <c r="K259" s="27" t="str">
        <f t="shared" ref="K259:K322" si="25">IF(D259&gt;0,IF(IFERROR(SEARCH(J259,F259),0)=0,"Verifica","ok"),"-")</f>
        <v>ok</v>
      </c>
      <c r="L259" s="46" t="str">
        <f>IF($D259&gt;0,VLOOKUP($D259,Iscrizioni!$A$2:$M$2502,11,FALSE),"-")</f>
        <v>Adulti</v>
      </c>
      <c r="M259" s="27">
        <f>IF($D259&gt;0,VLOOKUP($D259,Iscrizioni!$A$2:$N$2502,12,FALSE),"-")</f>
        <v>27</v>
      </c>
      <c r="N259" s="46" t="str">
        <f>IF($D259&gt;0,VLOOKUP($D259,Iscrizioni!$A$2:$M$2502,6,FALSE),"-")</f>
        <v>H070281</v>
      </c>
      <c r="O259" s="107" t="str">
        <f>IF($D259&gt;0,VLOOKUP($D259,Iscrizioni!$A$2:$M$2502,7,FALSE),"-")</f>
        <v>POL. PONTE NUOVO ASD</v>
      </c>
      <c r="P259" s="46" t="str">
        <f>IF($D259&gt;0,VLOOKUP(LEFT($N259,1),Regione!$A$2:$C$21,2,FALSE),"-")</f>
        <v xml:space="preserve">EMILIA ROMAGNA </v>
      </c>
      <c r="Q259" s="112" t="e">
        <f ca="1">IF($D259&gt;0,NormalizzaTempo("D",CELL("tipo",$E259),$E259),"-")</f>
        <v>#NAME?</v>
      </c>
      <c r="R259" s="27">
        <f>IF($D259&gt;0,VLOOKUP($D259,Iscrizioni!$A$2:$M$2502,13,FALSE),"-")</f>
        <v>4000</v>
      </c>
      <c r="S259" s="112" t="e">
        <f t="shared" ref="S259:S322" ca="1" si="26">IF($D259&gt;0,CalcolaVelocita(R259,Q259*86400),"-")</f>
        <v>#NAME?</v>
      </c>
      <c r="T259" s="112" t="e">
        <f ca="1">IF($D259&gt;0,SUMIFS($S$3:$S259,$X$3:$X259,1,$J$3:$J259,$J259),"-")</f>
        <v>#NAME?</v>
      </c>
      <c r="U259" s="112" t="e">
        <f t="shared" ref="U259:U322" ca="1" si="27">IF($D259&gt;0,S259-T259,"-")</f>
        <v>#NAME?</v>
      </c>
      <c r="V259" s="112" t="e">
        <f t="shared" ca="1" si="23"/>
        <v>#NAME?</v>
      </c>
      <c r="W259" s="27">
        <f>IF(LEN($C259)=0,IF($D259&gt;0,COUNTIFS($A$3:$A259,$A259),"-"),"Escluso")</f>
        <v>95</v>
      </c>
      <c r="X259" s="2">
        <f>IF(LEN($C259)=0,IF($D259&gt;0,COUNTIFS($J$3:$J259,$J259,$C$3:$C259,""),"-"),"Escluso")</f>
        <v>15</v>
      </c>
      <c r="Y259" s="127" t="e">
        <f t="shared" ca="1" si="24"/>
        <v>#NAME?</v>
      </c>
      <c r="Z259" s="2">
        <f>IF($D259&gt;0,COUNTIFS($O$3:$O259,$O259,$L$3:$L259,$L259,$I$3:$I259,$I259),"-")</f>
        <v>4</v>
      </c>
      <c r="AA259" s="27">
        <f>IF($D259&gt;0,IF(OR($Z259 &gt;1,$L259&lt;&gt;"Adulti"),0,VLOOKUP($P259,Regione!$B$2:$C$22,2,FALSE)),"-")</f>
        <v>0</v>
      </c>
      <c r="AB259" s="27">
        <f>IF($D259&gt;0,IF(COUNTIFS($O$3:$O259,$O259,$L$3:$L259,$L259,$I$3:$I259,$I259) &gt;1,0,SUMIFS($Y$3:$Y$2503,$L$3:$L$2503,$L259,$O$3:$O$2503,$O259,$I$3:$I$2503,$I259)),"-")</f>
        <v>0</v>
      </c>
      <c r="AC259" s="27">
        <f t="shared" ref="AC259:AC322" si="28">IF($D259&gt;0,AA259+AB259,"-")</f>
        <v>0</v>
      </c>
    </row>
    <row r="260" spans="1:29" s="57" customFormat="1" ht="15" customHeight="1">
      <c r="A260" s="13" t="s">
        <v>183</v>
      </c>
      <c r="B260" s="107" t="str">
        <f>IF(COUNTA($A260)&gt;0,VLOOKUP($A260,Corsa!$A$1:$F$43,2,FALSE),"-")</f>
        <v>Corsa B02</v>
      </c>
      <c r="C260" s="11"/>
      <c r="D260" s="13">
        <v>386</v>
      </c>
      <c r="E260" s="111"/>
      <c r="F260" s="46" t="str">
        <f>IF(COUNTA($A260)&gt;0,VLOOKUP($A260,Corsa!$A$1:$F$43,3,FALSE),"-")</f>
        <v>F- Juniores + F-20 + F-25 + F-30 + F-35 + F-40 + F-45 + F-50 + F-55 + F-60 + F-65 + F-70 + F-75</v>
      </c>
      <c r="G260" s="28" t="str">
        <f>IF($D260&gt;0,VLOOKUP($D260,Iscrizioni!$A$2:$M$2502,9,FALSE),"-")</f>
        <v>GUSMEROLI ELIDE</v>
      </c>
      <c r="H260" s="28">
        <f>IF($D260&gt;0,VLOOKUP($D260,Iscrizioni!$A$2:$M$2502,4,FALSE),"-")</f>
        <v>1956</v>
      </c>
      <c r="I260" s="27" t="str">
        <f>IF($D260&gt;0,VLOOKUP($D260,Iscrizioni!$A$2:$M$2502,5,FALSE),"-")</f>
        <v>F</v>
      </c>
      <c r="J260" s="27" t="str">
        <f>IF($D260&gt;0,VLOOKUP($D260,Iscrizioni!$A$2:$M$2502,10,FALSE),"-")</f>
        <v>F-60</v>
      </c>
      <c r="K260" s="27" t="str">
        <f t="shared" si="25"/>
        <v>ok</v>
      </c>
      <c r="L260" s="46" t="str">
        <f>IF($D260&gt;0,VLOOKUP($D260,Iscrizioni!$A$2:$M$2502,11,FALSE),"-")</f>
        <v>Adulti</v>
      </c>
      <c r="M260" s="27">
        <f>IF($D260&gt;0,VLOOKUP($D260,Iscrizioni!$A$2:$N$2502,12,FALSE),"-")</f>
        <v>35</v>
      </c>
      <c r="N260" s="46" t="str">
        <f>IF($D260&gt;0,VLOOKUP($D260,Iscrizioni!$A$2:$M$2502,6,FALSE),"-")</f>
        <v>D060103</v>
      </c>
      <c r="O260" s="107" t="str">
        <f>IF($D260&gt;0,VLOOKUP($D260,Iscrizioni!$A$2:$M$2502,7,FALSE),"-")</f>
        <v>ASD ATHLETIC TEAM</v>
      </c>
      <c r="P260" s="46" t="str">
        <f>IF($D260&gt;0,VLOOKUP(LEFT($N260,1),Regione!$A$2:$C$21,2,FALSE),"-")</f>
        <v xml:space="preserve">LOMBARDIA </v>
      </c>
      <c r="Q260" s="112" t="e">
        <f ca="1">IF($D260&gt;0,NormalizzaTempo("D",CELL("tipo",$E260),$E260),"-")</f>
        <v>#NAME?</v>
      </c>
      <c r="R260" s="27">
        <f>IF($D260&gt;0,VLOOKUP($D260,Iscrizioni!$A$2:$M$2502,13,FALSE),"-")</f>
        <v>4000</v>
      </c>
      <c r="S260" s="112" t="e">
        <f t="shared" ca="1" si="26"/>
        <v>#NAME?</v>
      </c>
      <c r="T260" s="112" t="e">
        <f ca="1">IF($D260&gt;0,SUMIFS($S$3:$S260,$X$3:$X260,1,$J$3:$J260,$J260),"-")</f>
        <v>#NAME?</v>
      </c>
      <c r="U260" s="112" t="e">
        <f t="shared" ca="1" si="27"/>
        <v>#NAME?</v>
      </c>
      <c r="V260" s="112" t="e">
        <f t="shared" ref="V260:V323" ca="1" si="29">IF(OR(AND($L260="Adulti",LEN($C260)=0,$U260&lt;=$U$1), AND(OR($L260="Giovanile",$L260="Promozionale"),LEN($C260)=0) ), "ok","-")</f>
        <v>#NAME?</v>
      </c>
      <c r="W260" s="27">
        <f>IF(LEN($C260)=0,IF($D260&gt;0,COUNTIFS($A$3:$A260,$A260),"-"),"Escluso")</f>
        <v>96</v>
      </c>
      <c r="X260" s="2">
        <f>IF(LEN($C260)=0,IF($D260&gt;0,COUNTIFS($J$3:$J260,$J260,$C$3:$C260,""),"-"),"Escluso")</f>
        <v>5</v>
      </c>
      <c r="Y260" s="127" t="e">
        <f t="shared" ca="1" si="24"/>
        <v>#NAME?</v>
      </c>
      <c r="Z260" s="2">
        <f>IF($D260&gt;0,COUNTIFS($O$3:$O260,$O260,$L$3:$L260,$L260,$I$3:$I260,$I260),"-")</f>
        <v>5</v>
      </c>
      <c r="AA260" s="27">
        <f>IF($D260&gt;0,IF(OR($Z260 &gt;1,$L260&lt;&gt;"Adulti"),0,VLOOKUP($P260,Regione!$B$2:$C$22,2,FALSE)),"-")</f>
        <v>0</v>
      </c>
      <c r="AB260" s="27">
        <f>IF($D260&gt;0,IF(COUNTIFS($O$3:$O260,$O260,$L$3:$L260,$L260,$I$3:$I260,$I260) &gt;1,0,SUMIFS($Y$3:$Y$2503,$L$3:$L$2503,$L260,$O$3:$O$2503,$O260,$I$3:$I$2503,$I260)),"-")</f>
        <v>0</v>
      </c>
      <c r="AC260" s="27">
        <f t="shared" si="28"/>
        <v>0</v>
      </c>
    </row>
    <row r="261" spans="1:29" s="57" customFormat="1" ht="15" customHeight="1">
      <c r="A261" s="13" t="s">
        <v>183</v>
      </c>
      <c r="B261" s="107" t="str">
        <f>IF(COUNTA($A261)&gt;0,VLOOKUP($A261,Corsa!$A$1:$F$43,2,FALSE),"-")</f>
        <v>Corsa B02</v>
      </c>
      <c r="C261" s="11"/>
      <c r="D261" s="13">
        <v>207</v>
      </c>
      <c r="E261" s="111"/>
      <c r="F261" s="46" t="str">
        <f>IF(COUNTA($A261)&gt;0,VLOOKUP($A261,Corsa!$A$1:$F$43,3,FALSE),"-")</f>
        <v>F- Juniores + F-20 + F-25 + F-30 + F-35 + F-40 + F-45 + F-50 + F-55 + F-60 + F-65 + F-70 + F-75</v>
      </c>
      <c r="G261" s="28" t="str">
        <f>IF($D261&gt;0,VLOOKUP($D261,Iscrizioni!$A$2:$M$2502,9,FALSE),"-")</f>
        <v>RITONDO MARIA</v>
      </c>
      <c r="H261" s="28">
        <f>IF($D261&gt;0,VLOOKUP($D261,Iscrizioni!$A$2:$M$2502,4,FALSE),"-")</f>
        <v>1964</v>
      </c>
      <c r="I261" s="27" t="str">
        <f>IF($D261&gt;0,VLOOKUP($D261,Iscrizioni!$A$2:$M$2502,5,FALSE),"-")</f>
        <v>F</v>
      </c>
      <c r="J261" s="27" t="str">
        <f>IF($D261&gt;0,VLOOKUP($D261,Iscrizioni!$A$2:$M$2502,10,FALSE),"-")</f>
        <v>F-50</v>
      </c>
      <c r="K261" s="27" t="str">
        <f t="shared" si="25"/>
        <v>ok</v>
      </c>
      <c r="L261" s="46" t="str">
        <f>IF($D261&gt;0,VLOOKUP($D261,Iscrizioni!$A$2:$M$2502,11,FALSE),"-")</f>
        <v>Adulti</v>
      </c>
      <c r="M261" s="27">
        <f>IF($D261&gt;0,VLOOKUP($D261,Iscrizioni!$A$2:$N$2502,12,FALSE),"-")</f>
        <v>31</v>
      </c>
      <c r="N261" s="46" t="str">
        <f>IF($D261&gt;0,VLOOKUP($D261,Iscrizioni!$A$2:$M$2502,6,FALSE),"-")</f>
        <v>A130646</v>
      </c>
      <c r="O261" s="107" t="str">
        <f>IF($D261&gt;0,VLOOKUP($D261,Iscrizioni!$A$2:$M$2502,7,FALSE),"-")</f>
        <v>A.S.D. DORATLETICA</v>
      </c>
      <c r="P261" s="46" t="str">
        <f>IF($D261&gt;0,VLOOKUP(LEFT($N261,1),Regione!$A$2:$C$21,2,FALSE),"-")</f>
        <v xml:space="preserve">PIEMONTE </v>
      </c>
      <c r="Q261" s="112" t="e">
        <f ca="1">IF($D261&gt;0,NormalizzaTempo("D",CELL("tipo",$E261),$E261),"-")</f>
        <v>#NAME?</v>
      </c>
      <c r="R261" s="27">
        <f>IF($D261&gt;0,VLOOKUP($D261,Iscrizioni!$A$2:$M$2502,13,FALSE),"-")</f>
        <v>4000</v>
      </c>
      <c r="S261" s="112" t="e">
        <f t="shared" ca="1" si="26"/>
        <v>#NAME?</v>
      </c>
      <c r="T261" s="112" t="e">
        <f ca="1">IF($D261&gt;0,SUMIFS($S$3:$S261,$X$3:$X261,1,$J$3:$J261,$J261),"-")</f>
        <v>#NAME?</v>
      </c>
      <c r="U261" s="112" t="e">
        <f t="shared" ca="1" si="27"/>
        <v>#NAME?</v>
      </c>
      <c r="V261" s="112" t="e">
        <f t="shared" ca="1" si="29"/>
        <v>#NAME?</v>
      </c>
      <c r="W261" s="27">
        <f>IF(LEN($C261)=0,IF($D261&gt;0,COUNTIFS($A$3:$A261,$A261),"-"),"Escluso")</f>
        <v>97</v>
      </c>
      <c r="X261" s="2">
        <f>IF(LEN($C261)=0,IF($D261&gt;0,COUNTIFS($J$3:$J261,$J261,$C$3:$C261,""),"-"),"Escluso")</f>
        <v>14</v>
      </c>
      <c r="Y261" s="127" t="e">
        <f t="shared" ca="1" si="24"/>
        <v>#NAME?</v>
      </c>
      <c r="Z261" s="2">
        <f>IF($D261&gt;0,COUNTIFS($O$3:$O261,$O261,$L$3:$L261,$L261,$I$3:$I261,$I261),"-")</f>
        <v>6</v>
      </c>
      <c r="AA261" s="27">
        <f>IF($D261&gt;0,IF(OR($Z261 &gt;1,$L261&lt;&gt;"Adulti"),0,VLOOKUP($P261,Regione!$B$2:$C$22,2,FALSE)),"-")</f>
        <v>0</v>
      </c>
      <c r="AB261" s="27">
        <f>IF($D261&gt;0,IF(COUNTIFS($O$3:$O261,$O261,$L$3:$L261,$L261,$I$3:$I261,$I261) &gt;1,0,SUMIFS($Y$3:$Y$2503,$L$3:$L$2503,$L261,$O$3:$O$2503,$O261,$I$3:$I$2503,$I261)),"-")</f>
        <v>0</v>
      </c>
      <c r="AC261" s="27">
        <f t="shared" si="28"/>
        <v>0</v>
      </c>
    </row>
    <row r="262" spans="1:29" s="57" customFormat="1" ht="15" customHeight="1">
      <c r="A262" s="13" t="s">
        <v>183</v>
      </c>
      <c r="B262" s="107" t="str">
        <f>IF(COUNTA($A262)&gt;0,VLOOKUP($A262,Corsa!$A$1:$F$43,2,FALSE),"-")</f>
        <v>Corsa B02</v>
      </c>
      <c r="C262" s="11"/>
      <c r="D262" s="13">
        <v>476</v>
      </c>
      <c r="E262" s="111"/>
      <c r="F262" s="46" t="str">
        <f>IF(COUNTA($A262)&gt;0,VLOOKUP($A262,Corsa!$A$1:$F$43,3,FALSE),"-")</f>
        <v>F- Juniores + F-20 + F-25 + F-30 + F-35 + F-40 + F-45 + F-50 + F-55 + F-60 + F-65 + F-70 + F-75</v>
      </c>
      <c r="G262" s="28" t="str">
        <f>IF($D262&gt;0,VLOOKUP($D262,Iscrizioni!$A$2:$M$2502,9,FALSE),"-")</f>
        <v>BRUZZONE SOFIA</v>
      </c>
      <c r="H262" s="28">
        <f>IF($D262&gt;0,VLOOKUP($D262,Iscrizioni!$A$2:$M$2502,4,FALSE),"-")</f>
        <v>1997</v>
      </c>
      <c r="I262" s="27" t="str">
        <f>IF($D262&gt;0,VLOOKUP($D262,Iscrizioni!$A$2:$M$2502,5,FALSE),"-")</f>
        <v>F</v>
      </c>
      <c r="J262" s="27" t="str">
        <f>IF($D262&gt;0,VLOOKUP($D262,Iscrizioni!$A$2:$M$2502,10,FALSE),"-")</f>
        <v>F-20</v>
      </c>
      <c r="K262" s="27" t="str">
        <f t="shared" si="25"/>
        <v>ok</v>
      </c>
      <c r="L262" s="46" t="str">
        <f>IF($D262&gt;0,VLOOKUP($D262,Iscrizioni!$A$2:$M$2502,11,FALSE),"-")</f>
        <v>Adulti</v>
      </c>
      <c r="M262" s="27">
        <f>IF($D262&gt;0,VLOOKUP($D262,Iscrizioni!$A$2:$N$2502,12,FALSE),"-")</f>
        <v>19</v>
      </c>
      <c r="N262" s="46" t="str">
        <f>IF($D262&gt;0,VLOOKUP($D262,Iscrizioni!$A$2:$M$2502,6,FALSE),"-")</f>
        <v>C010535</v>
      </c>
      <c r="O262" s="107" t="str">
        <f>IF($D262&gt;0,VLOOKUP($D262,Iscrizioni!$A$2:$M$2502,7,FALSE),"-")</f>
        <v>ATLETICA CFFSD COGOLETO</v>
      </c>
      <c r="P262" s="46" t="str">
        <f>IF($D262&gt;0,VLOOKUP(LEFT($N262,1),Regione!$A$2:$C$21,2,FALSE),"-")</f>
        <v>LIGURIA</v>
      </c>
      <c r="Q262" s="112" t="e">
        <f ca="1">IF($D262&gt;0,NormalizzaTempo("D",CELL("tipo",$E262),$E262),"-")</f>
        <v>#NAME?</v>
      </c>
      <c r="R262" s="27">
        <f>IF($D262&gt;0,VLOOKUP($D262,Iscrizioni!$A$2:$M$2502,13,FALSE),"-")</f>
        <v>4000</v>
      </c>
      <c r="S262" s="112" t="e">
        <f t="shared" ca="1" si="26"/>
        <v>#NAME?</v>
      </c>
      <c r="T262" s="112" t="e">
        <f ca="1">IF($D262&gt;0,SUMIFS($S$3:$S262,$X$3:$X262,1,$J$3:$J262,$J262),"-")</f>
        <v>#NAME?</v>
      </c>
      <c r="U262" s="112" t="e">
        <f t="shared" ca="1" si="27"/>
        <v>#NAME?</v>
      </c>
      <c r="V262" s="112" t="e">
        <f t="shared" ca="1" si="29"/>
        <v>#NAME?</v>
      </c>
      <c r="W262" s="27">
        <f>IF(LEN($C262)=0,IF($D262&gt;0,COUNTIFS($A$3:$A262,$A262),"-"),"Escluso")</f>
        <v>98</v>
      </c>
      <c r="X262" s="2">
        <f>IF(LEN($C262)=0,IF($D262&gt;0,COUNTIFS($J$3:$J262,$J262,$C$3:$C262,""),"-"),"Escluso")</f>
        <v>5</v>
      </c>
      <c r="Y262" s="127" t="e">
        <f t="shared" ca="1" si="24"/>
        <v>#NAME?</v>
      </c>
      <c r="Z262" s="2">
        <f>IF($D262&gt;0,COUNTIFS($O$3:$O262,$O262,$L$3:$L262,$L262,$I$3:$I262,$I262),"-")</f>
        <v>1</v>
      </c>
      <c r="AA262" s="27">
        <f>IF($D262&gt;0,IF(OR($Z262 &gt;1,$L262&lt;&gt;"Adulti"),0,VLOOKUP($P262,Regione!$B$2:$C$22,2,FALSE)),"-")</f>
        <v>15</v>
      </c>
      <c r="AB262" s="27" t="e">
        <f ca="1">IF($D262&gt;0,IF(COUNTIFS($O$3:$O262,$O262,$L$3:$L262,$L262,$I$3:$I262,$I262) &gt;1,0,SUMIFS($Y$3:$Y$2503,$L$3:$L$2503,$L262,$O$3:$O$2503,$O262,$I$3:$I$2503,$I262)),"-")</f>
        <v>#NAME?</v>
      </c>
      <c r="AC262" s="27" t="e">
        <f t="shared" ca="1" si="28"/>
        <v>#NAME?</v>
      </c>
    </row>
    <row r="263" spans="1:29" s="57" customFormat="1" ht="15" customHeight="1">
      <c r="A263" s="13" t="s">
        <v>183</v>
      </c>
      <c r="B263" s="107" t="str">
        <f>IF(COUNTA($A263)&gt;0,VLOOKUP($A263,Corsa!$A$1:$F$43,2,FALSE),"-")</f>
        <v>Corsa B02</v>
      </c>
      <c r="C263" s="11"/>
      <c r="D263" s="13">
        <v>453</v>
      </c>
      <c r="E263" s="111"/>
      <c r="F263" s="46" t="str">
        <f>IF(COUNTA($A263)&gt;0,VLOOKUP($A263,Corsa!$A$1:$F$43,3,FALSE),"-")</f>
        <v>F- Juniores + F-20 + F-25 + F-30 + F-35 + F-40 + F-45 + F-50 + F-55 + F-60 + F-65 + F-70 + F-75</v>
      </c>
      <c r="G263" s="28" t="str">
        <f>IF($D263&gt;0,VLOOKUP($D263,Iscrizioni!$A$2:$M$2502,9,FALSE),"-")</f>
        <v>CONIGLIO MARIA ROSARIA</v>
      </c>
      <c r="H263" s="28">
        <f>IF($D263&gt;0,VLOOKUP($D263,Iscrizioni!$A$2:$M$2502,4,FALSE),"-")</f>
        <v>1974</v>
      </c>
      <c r="I263" s="27" t="str">
        <f>IF($D263&gt;0,VLOOKUP($D263,Iscrizioni!$A$2:$M$2502,5,FALSE),"-")</f>
        <v>F</v>
      </c>
      <c r="J263" s="27" t="str">
        <f>IF($D263&gt;0,VLOOKUP($D263,Iscrizioni!$A$2:$M$2502,10,FALSE),"-")</f>
        <v>F-40</v>
      </c>
      <c r="K263" s="27" t="str">
        <f t="shared" si="25"/>
        <v>ok</v>
      </c>
      <c r="L263" s="46" t="str">
        <f>IF($D263&gt;0,VLOOKUP($D263,Iscrizioni!$A$2:$M$2502,11,FALSE),"-")</f>
        <v>Adulti</v>
      </c>
      <c r="M263" s="27">
        <f>IF($D263&gt;0,VLOOKUP($D263,Iscrizioni!$A$2:$N$2502,12,FALSE),"-")</f>
        <v>27</v>
      </c>
      <c r="N263" s="46" t="str">
        <f>IF($D263&gt;0,VLOOKUP($D263,Iscrizioni!$A$2:$M$2502,6,FALSE),"-")</f>
        <v>H080682</v>
      </c>
      <c r="O263" s="107" t="str">
        <f>IF($D263&gt;0,VLOOKUP($D263,Iscrizioni!$A$2:$M$2502,7,FALSE),"-")</f>
        <v>ATLETICA CASTELNOVO MONTI</v>
      </c>
      <c r="P263" s="46" t="str">
        <f>IF($D263&gt;0,VLOOKUP(LEFT($N263,1),Regione!$A$2:$C$21,2,FALSE),"-")</f>
        <v xml:space="preserve">EMILIA ROMAGNA </v>
      </c>
      <c r="Q263" s="112" t="e">
        <f ca="1">IF($D263&gt;0,NormalizzaTempo("D",CELL("tipo",$E263),$E263),"-")</f>
        <v>#NAME?</v>
      </c>
      <c r="R263" s="27">
        <f>IF($D263&gt;0,VLOOKUP($D263,Iscrizioni!$A$2:$M$2502,13,FALSE),"-")</f>
        <v>4000</v>
      </c>
      <c r="S263" s="112" t="e">
        <f t="shared" ca="1" si="26"/>
        <v>#NAME?</v>
      </c>
      <c r="T263" s="112" t="e">
        <f ca="1">IF($D263&gt;0,SUMIFS($S$3:$S263,$X$3:$X263,1,$J$3:$J263,$J263),"-")</f>
        <v>#NAME?</v>
      </c>
      <c r="U263" s="112" t="e">
        <f t="shared" ca="1" si="27"/>
        <v>#NAME?</v>
      </c>
      <c r="V263" s="112" t="e">
        <f t="shared" ca="1" si="29"/>
        <v>#NAME?</v>
      </c>
      <c r="W263" s="27">
        <f>IF(LEN($C263)=0,IF($D263&gt;0,COUNTIFS($A$3:$A263,$A263),"-"),"Escluso")</f>
        <v>99</v>
      </c>
      <c r="X263" s="2">
        <f>IF(LEN($C263)=0,IF($D263&gt;0,COUNTIFS($J$3:$J263,$J263,$C$3:$C263,""),"-"),"Escluso")</f>
        <v>16</v>
      </c>
      <c r="Y263" s="127" t="e">
        <f t="shared" ca="1" si="24"/>
        <v>#NAME?</v>
      </c>
      <c r="Z263" s="2">
        <f>IF($D263&gt;0,COUNTIFS($O$3:$O263,$O263,$L$3:$L263,$L263,$I$3:$I263,$I263),"-")</f>
        <v>1</v>
      </c>
      <c r="AA263" s="27">
        <f>IF($D263&gt;0,IF(OR($Z263 &gt;1,$L263&lt;&gt;"Adulti"),0,VLOOKUP($P263,Regione!$B$2:$C$22,2,FALSE)),"-")</f>
        <v>0</v>
      </c>
      <c r="AB263" s="27" t="e">
        <f ca="1">IF($D263&gt;0,IF(COUNTIFS($O$3:$O263,$O263,$L$3:$L263,$L263,$I$3:$I263,$I263) &gt;1,0,SUMIFS($Y$3:$Y$2503,$L$3:$L$2503,$L263,$O$3:$O$2503,$O263,$I$3:$I$2503,$I263)),"-")</f>
        <v>#NAME?</v>
      </c>
      <c r="AC263" s="27" t="e">
        <f t="shared" ca="1" si="28"/>
        <v>#NAME?</v>
      </c>
    </row>
    <row r="264" spans="1:29" s="57" customFormat="1" ht="15" customHeight="1">
      <c r="A264" s="13" t="s">
        <v>183</v>
      </c>
      <c r="B264" s="107" t="str">
        <f>IF(COUNTA($A264)&gt;0,VLOOKUP($A264,Corsa!$A$1:$F$43,2,FALSE),"-")</f>
        <v>Corsa B02</v>
      </c>
      <c r="C264" s="11"/>
      <c r="D264" s="13">
        <v>86</v>
      </c>
      <c r="E264" s="111"/>
      <c r="F264" s="46" t="str">
        <f>IF(COUNTA($A264)&gt;0,VLOOKUP($A264,Corsa!$A$1:$F$43,3,FALSE),"-")</f>
        <v>F- Juniores + F-20 + F-25 + F-30 + F-35 + F-40 + F-45 + F-50 + F-55 + F-60 + F-65 + F-70 + F-75</v>
      </c>
      <c r="G264" s="28" t="str">
        <f>IF($D264&gt;0,VLOOKUP($D264,Iscrizioni!$A$2:$M$2502,9,FALSE),"-")</f>
        <v>NARDI PATRIZIA</v>
      </c>
      <c r="H264" s="28">
        <f>IF($D264&gt;0,VLOOKUP($D264,Iscrizioni!$A$2:$M$2502,4,FALSE),"-")</f>
        <v>1963</v>
      </c>
      <c r="I264" s="27" t="str">
        <f>IF($D264&gt;0,VLOOKUP($D264,Iscrizioni!$A$2:$M$2502,5,FALSE),"-")</f>
        <v>F</v>
      </c>
      <c r="J264" s="27" t="str">
        <f>IF($D264&gt;0,VLOOKUP($D264,Iscrizioni!$A$2:$M$2502,10,FALSE),"-")</f>
        <v>F-50</v>
      </c>
      <c r="K264" s="27" t="str">
        <f t="shared" si="25"/>
        <v>ok</v>
      </c>
      <c r="L264" s="46" t="str">
        <f>IF($D264&gt;0,VLOOKUP($D264,Iscrizioni!$A$2:$M$2502,11,FALSE),"-")</f>
        <v>Adulti</v>
      </c>
      <c r="M264" s="27">
        <f>IF($D264&gt;0,VLOOKUP($D264,Iscrizioni!$A$2:$N$2502,12,FALSE),"-")</f>
        <v>31</v>
      </c>
      <c r="N264" s="46" t="str">
        <f>IF($D264&gt;0,VLOOKUP($D264,Iscrizioni!$A$2:$M$2502,6,FALSE),"-")</f>
        <v>L021869</v>
      </c>
      <c r="O264" s="107" t="str">
        <f>IF($D264&gt;0,VLOOKUP($D264,Iscrizioni!$A$2:$M$2502,7,FALSE),"-")</f>
        <v>A.S.D. ATLETICA CALENZANO</v>
      </c>
      <c r="P264" s="46" t="str">
        <f>IF($D264&gt;0,VLOOKUP(LEFT($N264,1),Regione!$A$2:$C$21,2,FALSE),"-")</f>
        <v xml:space="preserve">TOSCANA </v>
      </c>
      <c r="Q264" s="112" t="e">
        <f ca="1">IF($D264&gt;0,NormalizzaTempo("D",CELL("tipo",$E264),$E264),"-")</f>
        <v>#NAME?</v>
      </c>
      <c r="R264" s="27">
        <f>IF($D264&gt;0,VLOOKUP($D264,Iscrizioni!$A$2:$M$2502,13,FALSE),"-")</f>
        <v>4000</v>
      </c>
      <c r="S264" s="112" t="e">
        <f t="shared" ca="1" si="26"/>
        <v>#NAME?</v>
      </c>
      <c r="T264" s="112" t="e">
        <f ca="1">IF($D264&gt;0,SUMIFS($S$3:$S264,$X$3:$X264,1,$J$3:$J264,$J264),"-")</f>
        <v>#NAME?</v>
      </c>
      <c r="U264" s="112" t="e">
        <f t="shared" ca="1" si="27"/>
        <v>#NAME?</v>
      </c>
      <c r="V264" s="112" t="e">
        <f t="shared" ca="1" si="29"/>
        <v>#NAME?</v>
      </c>
      <c r="W264" s="27">
        <f>IF(LEN($C264)=0,IF($D264&gt;0,COUNTIFS($A$3:$A264,$A264),"-"),"Escluso")</f>
        <v>100</v>
      </c>
      <c r="X264" s="2">
        <f>IF(LEN($C264)=0,IF($D264&gt;0,COUNTIFS($J$3:$J264,$J264,$C$3:$C264,""),"-"),"Escluso")</f>
        <v>15</v>
      </c>
      <c r="Y264" s="127" t="e">
        <f t="shared" ca="1" si="24"/>
        <v>#NAME?</v>
      </c>
      <c r="Z264" s="2">
        <f>IF($D264&gt;0,COUNTIFS($O$3:$O264,$O264,$L$3:$L264,$L264,$I$3:$I264,$I264),"-")</f>
        <v>5</v>
      </c>
      <c r="AA264" s="27">
        <f>IF($D264&gt;0,IF(OR($Z264 &gt;1,$L264&lt;&gt;"Adulti"),0,VLOOKUP($P264,Regione!$B$2:$C$22,2,FALSE)),"-")</f>
        <v>0</v>
      </c>
      <c r="AB264" s="27">
        <f>IF($D264&gt;0,IF(COUNTIFS($O$3:$O264,$O264,$L$3:$L264,$L264,$I$3:$I264,$I264) &gt;1,0,SUMIFS($Y$3:$Y$2503,$L$3:$L$2503,$L264,$O$3:$O$2503,$O264,$I$3:$I$2503,$I264)),"-")</f>
        <v>0</v>
      </c>
      <c r="AC264" s="27">
        <f t="shared" si="28"/>
        <v>0</v>
      </c>
    </row>
    <row r="265" spans="1:29" s="57" customFormat="1" ht="15" customHeight="1">
      <c r="A265" s="13" t="s">
        <v>183</v>
      </c>
      <c r="B265" s="107" t="str">
        <f>IF(COUNTA($A265)&gt;0,VLOOKUP($A265,Corsa!$A$1:$F$43,2,FALSE),"-")</f>
        <v>Corsa B02</v>
      </c>
      <c r="C265" s="11"/>
      <c r="D265" s="13">
        <v>504</v>
      </c>
      <c r="E265" s="111"/>
      <c r="F265" s="46" t="str">
        <f>IF(COUNTA($A265)&gt;0,VLOOKUP($A265,Corsa!$A$1:$F$43,3,FALSE),"-")</f>
        <v>F- Juniores + F-20 + F-25 + F-30 + F-35 + F-40 + F-45 + F-50 + F-55 + F-60 + F-65 + F-70 + F-75</v>
      </c>
      <c r="G265" s="28" t="str">
        <f>IF($D265&gt;0,VLOOKUP($D265,Iscrizioni!$A$2:$M$2502,9,FALSE),"-")</f>
        <v>COMETTI ANGELA</v>
      </c>
      <c r="H265" s="28">
        <f>IF($D265&gt;0,VLOOKUP($D265,Iscrizioni!$A$2:$M$2502,4,FALSE),"-")</f>
        <v>1952</v>
      </c>
      <c r="I265" s="27" t="str">
        <f>IF($D265&gt;0,VLOOKUP($D265,Iscrizioni!$A$2:$M$2502,5,FALSE),"-")</f>
        <v>F</v>
      </c>
      <c r="J265" s="27" t="str">
        <f>IF($D265&gt;0,VLOOKUP($D265,Iscrizioni!$A$2:$M$2502,10,FALSE),"-")</f>
        <v>F-65</v>
      </c>
      <c r="K265" s="27" t="str">
        <f t="shared" si="25"/>
        <v>ok</v>
      </c>
      <c r="L265" s="46" t="str">
        <f>IF($D265&gt;0,VLOOKUP($D265,Iscrizioni!$A$2:$M$2502,11,FALSE),"-")</f>
        <v>Adulti</v>
      </c>
      <c r="M265" s="27">
        <f>IF($D265&gt;0,VLOOKUP($D265,Iscrizioni!$A$2:$N$2502,12,FALSE),"-")</f>
        <v>37</v>
      </c>
      <c r="N265" s="46" t="str">
        <f>IF($D265&gt;0,VLOOKUP($D265,Iscrizioni!$A$2:$M$2502,6,FALSE),"-")</f>
        <v>D070102</v>
      </c>
      <c r="O265" s="107" t="str">
        <f>IF($D265&gt;0,VLOOKUP($D265,Iscrizioni!$A$2:$M$2502,7,FALSE),"-")</f>
        <v>ATLETICA PAVESE</v>
      </c>
      <c r="P265" s="46" t="str">
        <f>IF($D265&gt;0,VLOOKUP(LEFT($N265,1),Regione!$A$2:$C$21,2,FALSE),"-")</f>
        <v xml:space="preserve">LOMBARDIA </v>
      </c>
      <c r="Q265" s="112" t="e">
        <f ca="1">IF($D265&gt;0,NormalizzaTempo("D",CELL("tipo",$E265),$E265),"-")</f>
        <v>#NAME?</v>
      </c>
      <c r="R265" s="27">
        <f>IF($D265&gt;0,VLOOKUP($D265,Iscrizioni!$A$2:$M$2502,13,FALSE),"-")</f>
        <v>4000</v>
      </c>
      <c r="S265" s="112" t="e">
        <f t="shared" ca="1" si="26"/>
        <v>#NAME?</v>
      </c>
      <c r="T265" s="112" t="e">
        <f ca="1">IF($D265&gt;0,SUMIFS($S$3:$S265,$X$3:$X265,1,$J$3:$J265,$J265),"-")</f>
        <v>#NAME?</v>
      </c>
      <c r="U265" s="112" t="e">
        <f t="shared" ca="1" si="27"/>
        <v>#NAME?</v>
      </c>
      <c r="V265" s="112" t="e">
        <f t="shared" ca="1" si="29"/>
        <v>#NAME?</v>
      </c>
      <c r="W265" s="27">
        <f>IF(LEN($C265)=0,IF($D265&gt;0,COUNTIFS($A$3:$A265,$A265),"-"),"Escluso")</f>
        <v>101</v>
      </c>
      <c r="X265" s="2">
        <f>IF(LEN($C265)=0,IF($D265&gt;0,COUNTIFS($J$3:$J265,$J265,$C$3:$C265,""),"-"),"Escluso")</f>
        <v>2</v>
      </c>
      <c r="Y265" s="127" t="e">
        <f t="shared" ca="1" si="24"/>
        <v>#NAME?</v>
      </c>
      <c r="Z265" s="2">
        <f>IF($D265&gt;0,COUNTIFS($O$3:$O265,$O265,$L$3:$L265,$L265,$I$3:$I265,$I265),"-")</f>
        <v>2</v>
      </c>
      <c r="AA265" s="27">
        <f>IF($D265&gt;0,IF(OR($Z265 &gt;1,$L265&lt;&gt;"Adulti"),0,VLOOKUP($P265,Regione!$B$2:$C$22,2,FALSE)),"-")</f>
        <v>0</v>
      </c>
      <c r="AB265" s="27">
        <f>IF($D265&gt;0,IF(COUNTIFS($O$3:$O265,$O265,$L$3:$L265,$L265,$I$3:$I265,$I265) &gt;1,0,SUMIFS($Y$3:$Y$2503,$L$3:$L$2503,$L265,$O$3:$O$2503,$O265,$I$3:$I$2503,$I265)),"-")</f>
        <v>0</v>
      </c>
      <c r="AC265" s="27">
        <f t="shared" si="28"/>
        <v>0</v>
      </c>
    </row>
    <row r="266" spans="1:29" s="57" customFormat="1" ht="15" customHeight="1">
      <c r="A266" s="13" t="s">
        <v>183</v>
      </c>
      <c r="B266" s="107" t="str">
        <f>IF(COUNTA($A266)&gt;0,VLOOKUP($A266,Corsa!$A$1:$F$43,2,FALSE),"-")</f>
        <v>Corsa B02</v>
      </c>
      <c r="C266" s="11"/>
      <c r="D266" s="13">
        <v>746</v>
      </c>
      <c r="E266" s="111"/>
      <c r="F266" s="46" t="str">
        <f>IF(COUNTA($A266)&gt;0,VLOOKUP($A266,Corsa!$A$1:$F$43,3,FALSE),"-")</f>
        <v>F- Juniores + F-20 + F-25 + F-30 + F-35 + F-40 + F-45 + F-50 + F-55 + F-60 + F-65 + F-70 + F-75</v>
      </c>
      <c r="G266" s="28" t="str">
        <f>IF($D266&gt;0,VLOOKUP($D266,Iscrizioni!$A$2:$M$2502,9,FALSE),"-")</f>
        <v>DEMARIA ALESSANDRA</v>
      </c>
      <c r="H266" s="28">
        <f>IF($D266&gt;0,VLOOKUP($D266,Iscrizioni!$A$2:$M$2502,4,FALSE),"-")</f>
        <v>1964</v>
      </c>
      <c r="I266" s="27" t="str">
        <f>IF($D266&gt;0,VLOOKUP($D266,Iscrizioni!$A$2:$M$2502,5,FALSE),"-")</f>
        <v>F</v>
      </c>
      <c r="J266" s="27" t="str">
        <f>IF($D266&gt;0,VLOOKUP($D266,Iscrizioni!$A$2:$M$2502,10,FALSE),"-")</f>
        <v>F-50</v>
      </c>
      <c r="K266" s="27" t="str">
        <f t="shared" si="25"/>
        <v>ok</v>
      </c>
      <c r="L266" s="46" t="str">
        <f>IF($D266&gt;0,VLOOKUP($D266,Iscrizioni!$A$2:$M$2502,11,FALSE),"-")</f>
        <v>Adulti</v>
      </c>
      <c r="M266" s="27">
        <f>IF($D266&gt;0,VLOOKUP($D266,Iscrizioni!$A$2:$N$2502,12,FALSE),"-")</f>
        <v>31</v>
      </c>
      <c r="N266" s="46" t="str">
        <f>IF($D266&gt;0,VLOOKUP($D266,Iscrizioni!$A$2:$M$2502,6,FALSE),"-")</f>
        <v>H011725</v>
      </c>
      <c r="O266" s="107" t="str">
        <f>IF($D266&gt;0,VLOOKUP($D266,Iscrizioni!$A$2:$M$2502,7,FALSE),"-")</f>
        <v>PODISTICA PONTELUNGO BOLOGNA A.S.D.</v>
      </c>
      <c r="P266" s="46" t="str">
        <f>IF($D266&gt;0,VLOOKUP(LEFT($N266,1),Regione!$A$2:$C$21,2,FALSE),"-")</f>
        <v xml:space="preserve">EMILIA ROMAGNA </v>
      </c>
      <c r="Q266" s="112" t="e">
        <f ca="1">IF($D266&gt;0,NormalizzaTempo("D",CELL("tipo",$E266),$E266),"-")</f>
        <v>#NAME?</v>
      </c>
      <c r="R266" s="27">
        <f>IF($D266&gt;0,VLOOKUP($D266,Iscrizioni!$A$2:$M$2502,13,FALSE),"-")</f>
        <v>4000</v>
      </c>
      <c r="S266" s="112" t="e">
        <f t="shared" ca="1" si="26"/>
        <v>#NAME?</v>
      </c>
      <c r="T266" s="112" t="e">
        <f ca="1">IF($D266&gt;0,SUMIFS($S$3:$S266,$X$3:$X266,1,$J$3:$J266,$J266),"-")</f>
        <v>#NAME?</v>
      </c>
      <c r="U266" s="112" t="e">
        <f t="shared" ca="1" si="27"/>
        <v>#NAME?</v>
      </c>
      <c r="V266" s="112" t="e">
        <f t="shared" ca="1" si="29"/>
        <v>#NAME?</v>
      </c>
      <c r="W266" s="27">
        <f>IF(LEN($C266)=0,IF($D266&gt;0,COUNTIFS($A$3:$A266,$A266),"-"),"Escluso")</f>
        <v>102</v>
      </c>
      <c r="X266" s="2">
        <f>IF(LEN($C266)=0,IF($D266&gt;0,COUNTIFS($J$3:$J266,$J266,$C$3:$C266,""),"-"),"Escluso")</f>
        <v>16</v>
      </c>
      <c r="Y266" s="127" t="e">
        <f t="shared" ca="1" si="24"/>
        <v>#NAME?</v>
      </c>
      <c r="Z266" s="2">
        <f>IF($D266&gt;0,COUNTIFS($O$3:$O266,$O266,$L$3:$L266,$L266,$I$3:$I266,$I266),"-")</f>
        <v>2</v>
      </c>
      <c r="AA266" s="27">
        <f>IF($D266&gt;0,IF(OR($Z266 &gt;1,$L266&lt;&gt;"Adulti"),0,VLOOKUP($P266,Regione!$B$2:$C$22,2,FALSE)),"-")</f>
        <v>0</v>
      </c>
      <c r="AB266" s="27">
        <f>IF($D266&gt;0,IF(COUNTIFS($O$3:$O266,$O266,$L$3:$L266,$L266,$I$3:$I266,$I266) &gt;1,0,SUMIFS($Y$3:$Y$2503,$L$3:$L$2503,$L266,$O$3:$O$2503,$O266,$I$3:$I$2503,$I266)),"-")</f>
        <v>0</v>
      </c>
      <c r="AC266" s="27">
        <f t="shared" si="28"/>
        <v>0</v>
      </c>
    </row>
    <row r="267" spans="1:29" s="57" customFormat="1" ht="15" customHeight="1">
      <c r="A267" s="13" t="s">
        <v>183</v>
      </c>
      <c r="B267" s="107" t="str">
        <f>IF(COUNTA($A267)&gt;0,VLOOKUP($A267,Corsa!$A$1:$F$43,2,FALSE),"-")</f>
        <v>Corsa B02</v>
      </c>
      <c r="C267" s="11"/>
      <c r="D267" s="13">
        <v>590</v>
      </c>
      <c r="E267" s="111"/>
      <c r="F267" s="46" t="str">
        <f>IF(COUNTA($A267)&gt;0,VLOOKUP($A267,Corsa!$A$1:$F$43,3,FALSE),"-")</f>
        <v>F- Juniores + F-20 + F-25 + F-30 + F-35 + F-40 + F-45 + F-50 + F-55 + F-60 + F-65 + F-70 + F-75</v>
      </c>
      <c r="G267" s="28" t="str">
        <f>IF($D267&gt;0,VLOOKUP($D267,Iscrizioni!$A$2:$M$2502,9,FALSE),"-")</f>
        <v>TIBISOIU CRISTINA</v>
      </c>
      <c r="H267" s="28">
        <f>IF($D267&gt;0,VLOOKUP($D267,Iscrizioni!$A$2:$M$2502,4,FALSE),"-")</f>
        <v>1982</v>
      </c>
      <c r="I267" s="27" t="str">
        <f>IF($D267&gt;0,VLOOKUP($D267,Iscrizioni!$A$2:$M$2502,5,FALSE),"-")</f>
        <v>F</v>
      </c>
      <c r="J267" s="27" t="str">
        <f>IF($D267&gt;0,VLOOKUP($D267,Iscrizioni!$A$2:$M$2502,10,FALSE),"-")</f>
        <v>F-35</v>
      </c>
      <c r="K267" s="27" t="str">
        <f t="shared" si="25"/>
        <v>ok</v>
      </c>
      <c r="L267" s="46" t="str">
        <f>IF($D267&gt;0,VLOOKUP($D267,Iscrizioni!$A$2:$M$2502,11,FALSE),"-")</f>
        <v>Adulti</v>
      </c>
      <c r="M267" s="27">
        <f>IF($D267&gt;0,VLOOKUP($D267,Iscrizioni!$A$2:$N$2502,12,FALSE),"-")</f>
        <v>25</v>
      </c>
      <c r="N267" s="46" t="str">
        <f>IF($D267&gt;0,VLOOKUP($D267,Iscrizioni!$A$2:$M$2502,6,FALSE),"-")</f>
        <v>H020398</v>
      </c>
      <c r="O267" s="107" t="str">
        <f>IF($D267&gt;0,VLOOKUP($D267,Iscrizioni!$A$2:$M$2502,7,FALSE),"-")</f>
        <v>G. P. SALCUS - A.S.D.</v>
      </c>
      <c r="P267" s="46" t="str">
        <f>IF($D267&gt;0,VLOOKUP(LEFT($N267,1),Regione!$A$2:$C$21,2,FALSE),"-")</f>
        <v xml:space="preserve">EMILIA ROMAGNA </v>
      </c>
      <c r="Q267" s="112" t="e">
        <f ca="1">IF($D267&gt;0,NormalizzaTempo("D",CELL("tipo",$E267),$E267),"-")</f>
        <v>#NAME?</v>
      </c>
      <c r="R267" s="27">
        <f>IF($D267&gt;0,VLOOKUP($D267,Iscrizioni!$A$2:$M$2502,13,FALSE),"-")</f>
        <v>4000</v>
      </c>
      <c r="S267" s="112" t="e">
        <f t="shared" ca="1" si="26"/>
        <v>#NAME?</v>
      </c>
      <c r="T267" s="112" t="e">
        <f ca="1">IF($D267&gt;0,SUMIFS($S$3:$S267,$X$3:$X267,1,$J$3:$J267,$J267),"-")</f>
        <v>#NAME?</v>
      </c>
      <c r="U267" s="112" t="e">
        <f t="shared" ca="1" si="27"/>
        <v>#NAME?</v>
      </c>
      <c r="V267" s="112" t="e">
        <f t="shared" ca="1" si="29"/>
        <v>#NAME?</v>
      </c>
      <c r="W267" s="27">
        <f>IF(LEN($C267)=0,IF($D267&gt;0,COUNTIFS($A$3:$A267,$A267),"-"),"Escluso")</f>
        <v>103</v>
      </c>
      <c r="X267" s="2">
        <f>IF(LEN($C267)=0,IF($D267&gt;0,COUNTIFS($J$3:$J267,$J267,$C$3:$C267,""),"-"),"Escluso")</f>
        <v>14</v>
      </c>
      <c r="Y267" s="127" t="e">
        <f t="shared" ca="1" si="24"/>
        <v>#NAME?</v>
      </c>
      <c r="Z267" s="2">
        <f>IF($D267&gt;0,COUNTIFS($O$3:$O267,$O267,$L$3:$L267,$L267,$I$3:$I267,$I267),"-")</f>
        <v>10</v>
      </c>
      <c r="AA267" s="27">
        <f>IF($D267&gt;0,IF(OR($Z267 &gt;1,$L267&lt;&gt;"Adulti"),0,VLOOKUP($P267,Regione!$B$2:$C$22,2,FALSE)),"-")</f>
        <v>0</v>
      </c>
      <c r="AB267" s="27">
        <f>IF($D267&gt;0,IF(COUNTIFS($O$3:$O267,$O267,$L$3:$L267,$L267,$I$3:$I267,$I267) &gt;1,0,SUMIFS($Y$3:$Y$2503,$L$3:$L$2503,$L267,$O$3:$O$2503,$O267,$I$3:$I$2503,$I267)),"-")</f>
        <v>0</v>
      </c>
      <c r="AC267" s="27">
        <f t="shared" si="28"/>
        <v>0</v>
      </c>
    </row>
    <row r="268" spans="1:29" s="57" customFormat="1" ht="15" customHeight="1">
      <c r="A268" s="13" t="s">
        <v>183</v>
      </c>
      <c r="B268" s="107" t="str">
        <f>IF(COUNTA($A268)&gt;0,VLOOKUP($A268,Corsa!$A$1:$F$43,2,FALSE),"-")</f>
        <v>Corsa B02</v>
      </c>
      <c r="C268" s="11"/>
      <c r="D268" s="13">
        <v>645</v>
      </c>
      <c r="E268" s="111"/>
      <c r="F268" s="46" t="str">
        <f>IF(COUNTA($A268)&gt;0,VLOOKUP($A268,Corsa!$A$1:$F$43,3,FALSE),"-")</f>
        <v>F- Juniores + F-20 + F-25 + F-30 + F-35 + F-40 + F-45 + F-50 + F-55 + F-60 + F-65 + F-70 + F-75</v>
      </c>
      <c r="G268" s="28" t="str">
        <f>IF($D268&gt;0,VLOOKUP($D268,Iscrizioni!$A$2:$M$2502,9,FALSE),"-")</f>
        <v>VERZELLESI MARIA PIA</v>
      </c>
      <c r="H268" s="28">
        <f>IF($D268&gt;0,VLOOKUP($D268,Iscrizioni!$A$2:$M$2502,4,FALSE),"-")</f>
        <v>1953</v>
      </c>
      <c r="I268" s="27" t="str">
        <f>IF($D268&gt;0,VLOOKUP($D268,Iscrizioni!$A$2:$M$2502,5,FALSE),"-")</f>
        <v>F</v>
      </c>
      <c r="J268" s="27" t="str">
        <f>IF($D268&gt;0,VLOOKUP($D268,Iscrizioni!$A$2:$M$2502,10,FALSE),"-")</f>
        <v>F-60</v>
      </c>
      <c r="K268" s="27" t="str">
        <f t="shared" si="25"/>
        <v>ok</v>
      </c>
      <c r="L268" s="46" t="str">
        <f>IF($D268&gt;0,VLOOKUP($D268,Iscrizioni!$A$2:$M$2502,11,FALSE),"-")</f>
        <v>Adulti</v>
      </c>
      <c r="M268" s="27">
        <f>IF($D268&gt;0,VLOOKUP($D268,Iscrizioni!$A$2:$N$2502,12,FALSE),"-")</f>
        <v>35</v>
      </c>
      <c r="N268" s="46" t="str">
        <f>IF($D268&gt;0,VLOOKUP($D268,Iscrizioni!$A$2:$M$2502,6,FALSE),"-")</f>
        <v>H080300</v>
      </c>
      <c r="O268" s="107" t="str">
        <f>IF($D268&gt;0,VLOOKUP($D268,Iscrizioni!$A$2:$M$2502,7,FALSE),"-")</f>
        <v>JOGGING TEAM PATERLINI</v>
      </c>
      <c r="P268" s="46" t="str">
        <f>IF($D268&gt;0,VLOOKUP(LEFT($N268,1),Regione!$A$2:$C$21,2,FALSE),"-")</f>
        <v xml:space="preserve">EMILIA ROMAGNA </v>
      </c>
      <c r="Q268" s="112" t="e">
        <f ca="1">IF($D268&gt;0,NormalizzaTempo("D",CELL("tipo",$E268),$E268),"-")</f>
        <v>#NAME?</v>
      </c>
      <c r="R268" s="27">
        <f>IF($D268&gt;0,VLOOKUP($D268,Iscrizioni!$A$2:$M$2502,13,FALSE),"-")</f>
        <v>4000</v>
      </c>
      <c r="S268" s="112" t="e">
        <f t="shared" ca="1" si="26"/>
        <v>#NAME?</v>
      </c>
      <c r="T268" s="112" t="e">
        <f ca="1">IF($D268&gt;0,SUMIFS($S$3:$S268,$X$3:$X268,1,$J$3:$J268,$J268),"-")</f>
        <v>#NAME?</v>
      </c>
      <c r="U268" s="112" t="e">
        <f t="shared" ca="1" si="27"/>
        <v>#NAME?</v>
      </c>
      <c r="V268" s="112" t="e">
        <f t="shared" ca="1" si="29"/>
        <v>#NAME?</v>
      </c>
      <c r="W268" s="27">
        <f>IF(LEN($C268)=0,IF($D268&gt;0,COUNTIFS($A$3:$A268,$A268),"-"),"Escluso")</f>
        <v>104</v>
      </c>
      <c r="X268" s="2">
        <f>IF(LEN($C268)=0,IF($D268&gt;0,COUNTIFS($J$3:$J268,$J268,$C$3:$C268,""),"-"),"Escluso")</f>
        <v>6</v>
      </c>
      <c r="Y268" s="127" t="e">
        <f t="shared" ca="1" si="24"/>
        <v>#NAME?</v>
      </c>
      <c r="Z268" s="2">
        <f>IF($D268&gt;0,COUNTIFS($O$3:$O268,$O268,$L$3:$L268,$L268,$I$3:$I268,$I268),"-")</f>
        <v>2</v>
      </c>
      <c r="AA268" s="27">
        <f>IF($D268&gt;0,IF(OR($Z268 &gt;1,$L268&lt;&gt;"Adulti"),0,VLOOKUP($P268,Regione!$B$2:$C$22,2,FALSE)),"-")</f>
        <v>0</v>
      </c>
      <c r="AB268" s="27">
        <f>IF($D268&gt;0,IF(COUNTIFS($O$3:$O268,$O268,$L$3:$L268,$L268,$I$3:$I268,$I268) &gt;1,0,SUMIFS($Y$3:$Y$2503,$L$3:$L$2503,$L268,$O$3:$O$2503,$O268,$I$3:$I$2503,$I268)),"-")</f>
        <v>0</v>
      </c>
      <c r="AC268" s="27">
        <f t="shared" si="28"/>
        <v>0</v>
      </c>
    </row>
    <row r="269" spans="1:29" s="57" customFormat="1" ht="15" customHeight="1">
      <c r="A269" s="13" t="s">
        <v>183</v>
      </c>
      <c r="B269" s="107" t="str">
        <f>IF(COUNTA($A269)&gt;0,VLOOKUP($A269,Corsa!$A$1:$F$43,2,FALSE),"-")</f>
        <v>Corsa B02</v>
      </c>
      <c r="C269" s="11"/>
      <c r="D269" s="13">
        <v>289</v>
      </c>
      <c r="E269" s="111"/>
      <c r="F269" s="46" t="str">
        <f>IF(COUNTA($A269)&gt;0,VLOOKUP($A269,Corsa!$A$1:$F$43,3,FALSE),"-")</f>
        <v>F- Juniores + F-20 + F-25 + F-30 + F-35 + F-40 + F-45 + F-50 + F-55 + F-60 + F-65 + F-70 + F-75</v>
      </c>
      <c r="G269" s="28" t="str">
        <f>IF($D269&gt;0,VLOOKUP($D269,Iscrizioni!$A$2:$M$2502,9,FALSE),"-")</f>
        <v>GIORDANO SIMONETTA</v>
      </c>
      <c r="H269" s="28">
        <f>IF($D269&gt;0,VLOOKUP($D269,Iscrizioni!$A$2:$M$2502,4,FALSE),"-")</f>
        <v>1966</v>
      </c>
      <c r="I269" s="27" t="str">
        <f>IF($D269&gt;0,VLOOKUP($D269,Iscrizioni!$A$2:$M$2502,5,FALSE),"-")</f>
        <v>F</v>
      </c>
      <c r="J269" s="27" t="str">
        <f>IF($D269&gt;0,VLOOKUP($D269,Iscrizioni!$A$2:$M$2502,10,FALSE),"-")</f>
        <v>F-50</v>
      </c>
      <c r="K269" s="27" t="str">
        <f t="shared" si="25"/>
        <v>ok</v>
      </c>
      <c r="L269" s="46" t="str">
        <f>IF($D269&gt;0,VLOOKUP($D269,Iscrizioni!$A$2:$M$2502,11,FALSE),"-")</f>
        <v>Adulti</v>
      </c>
      <c r="M269" s="27">
        <f>IF($D269&gt;0,VLOOKUP($D269,Iscrizioni!$A$2:$N$2502,12,FALSE),"-")</f>
        <v>31</v>
      </c>
      <c r="N269" s="46" t="str">
        <f>IF($D269&gt;0,VLOOKUP($D269,Iscrizioni!$A$2:$M$2502,6,FALSE),"-")</f>
        <v>A120653</v>
      </c>
      <c r="O269" s="107" t="str">
        <f>IF($D269&gt;0,VLOOKUP($D269,Iscrizioni!$A$2:$M$2502,7,FALSE),"-")</f>
        <v>A.S.D. OLIMPIATLETICA</v>
      </c>
      <c r="P269" s="46" t="str">
        <f>IF($D269&gt;0,VLOOKUP(LEFT($N269,1),Regione!$A$2:$C$21,2,FALSE),"-")</f>
        <v xml:space="preserve">PIEMONTE </v>
      </c>
      <c r="Q269" s="112" t="e">
        <f ca="1">IF($D269&gt;0,NormalizzaTempo("D",CELL("tipo",$E269),$E269),"-")</f>
        <v>#NAME?</v>
      </c>
      <c r="R269" s="27">
        <f>IF($D269&gt;0,VLOOKUP($D269,Iscrizioni!$A$2:$M$2502,13,FALSE),"-")</f>
        <v>4000</v>
      </c>
      <c r="S269" s="112" t="e">
        <f t="shared" ca="1" si="26"/>
        <v>#NAME?</v>
      </c>
      <c r="T269" s="112" t="e">
        <f ca="1">IF($D269&gt;0,SUMIFS($S$3:$S269,$X$3:$X269,1,$J$3:$J269,$J269),"-")</f>
        <v>#NAME?</v>
      </c>
      <c r="U269" s="112" t="e">
        <f t="shared" ca="1" si="27"/>
        <v>#NAME?</v>
      </c>
      <c r="V269" s="112" t="e">
        <f t="shared" ca="1" si="29"/>
        <v>#NAME?</v>
      </c>
      <c r="W269" s="27">
        <f>IF(LEN($C269)=0,IF($D269&gt;0,COUNTIFS($A$3:$A269,$A269),"-"),"Escluso")</f>
        <v>105</v>
      </c>
      <c r="X269" s="2">
        <f>IF(LEN($C269)=0,IF($D269&gt;0,COUNTIFS($J$3:$J269,$J269,$C$3:$C269,""),"-"),"Escluso")</f>
        <v>17</v>
      </c>
      <c r="Y269" s="127" t="e">
        <f t="shared" ca="1" si="24"/>
        <v>#NAME?</v>
      </c>
      <c r="Z269" s="2">
        <f>IF($D269&gt;0,COUNTIFS($O$3:$O269,$O269,$L$3:$L269,$L269,$I$3:$I269,$I269),"-")</f>
        <v>5</v>
      </c>
      <c r="AA269" s="27">
        <f>IF($D269&gt;0,IF(OR($Z269 &gt;1,$L269&lt;&gt;"Adulti"),0,VLOOKUP($P269,Regione!$B$2:$C$22,2,FALSE)),"-")</f>
        <v>0</v>
      </c>
      <c r="AB269" s="27">
        <f>IF($D269&gt;0,IF(COUNTIFS($O$3:$O269,$O269,$L$3:$L269,$L269,$I$3:$I269,$I269) &gt;1,0,SUMIFS($Y$3:$Y$2503,$L$3:$L$2503,$L269,$O$3:$O$2503,$O269,$I$3:$I$2503,$I269)),"-")</f>
        <v>0</v>
      </c>
      <c r="AC269" s="27">
        <f t="shared" si="28"/>
        <v>0</v>
      </c>
    </row>
    <row r="270" spans="1:29" s="57" customFormat="1" ht="15" customHeight="1">
      <c r="A270" s="13" t="s">
        <v>183</v>
      </c>
      <c r="B270" s="107" t="str">
        <f>IF(COUNTA($A270)&gt;0,VLOOKUP($A270,Corsa!$A$1:$F$43,2,FALSE),"-")</f>
        <v>Corsa B02</v>
      </c>
      <c r="C270" s="11"/>
      <c r="D270" s="13">
        <v>377</v>
      </c>
      <c r="E270" s="111"/>
      <c r="F270" s="46" t="str">
        <f>IF(COUNTA($A270)&gt;0,VLOOKUP($A270,Corsa!$A$1:$F$43,3,FALSE),"-")</f>
        <v>F- Juniores + F-20 + F-25 + F-30 + F-35 + F-40 + F-45 + F-50 + F-55 + F-60 + F-65 + F-70 + F-75</v>
      </c>
      <c r="G270" s="28" t="str">
        <f>IF($D270&gt;0,VLOOKUP($D270,Iscrizioni!$A$2:$M$2502,9,FALSE),"-")</f>
        <v>CALDARULO FRANCESCA</v>
      </c>
      <c r="H270" s="28">
        <f>IF($D270&gt;0,VLOOKUP($D270,Iscrizioni!$A$2:$M$2502,4,FALSE),"-")</f>
        <v>1947</v>
      </c>
      <c r="I270" s="27" t="str">
        <f>IF($D270&gt;0,VLOOKUP($D270,Iscrizioni!$A$2:$M$2502,5,FALSE),"-")</f>
        <v>F</v>
      </c>
      <c r="J270" s="27" t="str">
        <f>IF($D270&gt;0,VLOOKUP($D270,Iscrizioni!$A$2:$M$2502,10,FALSE),"-")</f>
        <v>F-70</v>
      </c>
      <c r="K270" s="27" t="str">
        <f t="shared" si="25"/>
        <v>ok</v>
      </c>
      <c r="L270" s="46" t="str">
        <f>IF($D270&gt;0,VLOOKUP($D270,Iscrizioni!$A$2:$M$2502,11,FALSE),"-")</f>
        <v>Adulti</v>
      </c>
      <c r="M270" s="27">
        <f>IF($D270&gt;0,VLOOKUP($D270,Iscrizioni!$A$2:$N$2502,12,FALSE),"-")</f>
        <v>39</v>
      </c>
      <c r="N270" s="46" t="str">
        <f>IF($D270&gt;0,VLOOKUP($D270,Iscrizioni!$A$2:$M$2502,6,FALSE),"-")</f>
        <v>D060103</v>
      </c>
      <c r="O270" s="107" t="str">
        <f>IF($D270&gt;0,VLOOKUP($D270,Iscrizioni!$A$2:$M$2502,7,FALSE),"-")</f>
        <v>ASD ATHLETIC TEAM</v>
      </c>
      <c r="P270" s="46" t="str">
        <f>IF($D270&gt;0,VLOOKUP(LEFT($N270,1),Regione!$A$2:$C$21,2,FALSE),"-")</f>
        <v xml:space="preserve">LOMBARDIA </v>
      </c>
      <c r="Q270" s="112" t="e">
        <f ca="1">IF($D270&gt;0,NormalizzaTempo("D",CELL("tipo",$E270),$E270),"-")</f>
        <v>#NAME?</v>
      </c>
      <c r="R270" s="27">
        <f>IF($D270&gt;0,VLOOKUP($D270,Iscrizioni!$A$2:$M$2502,13,FALSE),"-")</f>
        <v>4000</v>
      </c>
      <c r="S270" s="112" t="e">
        <f t="shared" ca="1" si="26"/>
        <v>#NAME?</v>
      </c>
      <c r="T270" s="112" t="e">
        <f ca="1">IF($D270&gt;0,SUMIFS($S$3:$S270,$X$3:$X270,1,$J$3:$J270,$J270),"-")</f>
        <v>#NAME?</v>
      </c>
      <c r="U270" s="112" t="e">
        <f t="shared" ca="1" si="27"/>
        <v>#NAME?</v>
      </c>
      <c r="V270" s="112" t="e">
        <f t="shared" ca="1" si="29"/>
        <v>#NAME?</v>
      </c>
      <c r="W270" s="27">
        <f>IF(LEN($C270)=0,IF($D270&gt;0,COUNTIFS($A$3:$A270,$A270),"-"),"Escluso")</f>
        <v>106</v>
      </c>
      <c r="X270" s="2">
        <f>IF(LEN($C270)=0,IF($D270&gt;0,COUNTIFS($J$3:$J270,$J270,$C$3:$C270,""),"-"),"Escluso")</f>
        <v>2</v>
      </c>
      <c r="Y270" s="127" t="e">
        <f t="shared" ca="1" si="24"/>
        <v>#NAME?</v>
      </c>
      <c r="Z270" s="2">
        <f>IF($D270&gt;0,COUNTIFS($O$3:$O270,$O270,$L$3:$L270,$L270,$I$3:$I270,$I270),"-")</f>
        <v>6</v>
      </c>
      <c r="AA270" s="27">
        <f>IF($D270&gt;0,IF(OR($Z270 &gt;1,$L270&lt;&gt;"Adulti"),0,VLOOKUP($P270,Regione!$B$2:$C$22,2,FALSE)),"-")</f>
        <v>0</v>
      </c>
      <c r="AB270" s="27">
        <f>IF($D270&gt;0,IF(COUNTIFS($O$3:$O270,$O270,$L$3:$L270,$L270,$I$3:$I270,$I270) &gt;1,0,SUMIFS($Y$3:$Y$2503,$L$3:$L$2503,$L270,$O$3:$O$2503,$O270,$I$3:$I$2503,$I270)),"-")</f>
        <v>0</v>
      </c>
      <c r="AC270" s="27">
        <f t="shared" si="28"/>
        <v>0</v>
      </c>
    </row>
    <row r="271" spans="1:29" s="57" customFormat="1" ht="15" customHeight="1">
      <c r="A271" s="13" t="s">
        <v>183</v>
      </c>
      <c r="B271" s="107" t="str">
        <f>IF(COUNTA($A271)&gt;0,VLOOKUP($A271,Corsa!$A$1:$F$43,2,FALSE),"-")</f>
        <v>Corsa B02</v>
      </c>
      <c r="C271" s="11"/>
      <c r="D271" s="13">
        <v>159</v>
      </c>
      <c r="E271" s="111"/>
      <c r="F271" s="46" t="str">
        <f>IF(COUNTA($A271)&gt;0,VLOOKUP($A271,Corsa!$A$1:$F$43,3,FALSE),"-")</f>
        <v>F- Juniores + F-20 + F-25 + F-30 + F-35 + F-40 + F-45 + F-50 + F-55 + F-60 + F-65 + F-70 + F-75</v>
      </c>
      <c r="G271" s="28" t="str">
        <f>IF($D271&gt;0,VLOOKUP($D271,Iscrizioni!$A$2:$M$2502,9,FALSE),"-")</f>
        <v>MARANGON CINZIA</v>
      </c>
      <c r="H271" s="28">
        <f>IF($D271&gt;0,VLOOKUP($D271,Iscrizioni!$A$2:$M$2502,4,FALSE),"-")</f>
        <v>1971</v>
      </c>
      <c r="I271" s="27" t="str">
        <f>IF($D271&gt;0,VLOOKUP($D271,Iscrizioni!$A$2:$M$2502,5,FALSE),"-")</f>
        <v>F</v>
      </c>
      <c r="J271" s="27" t="str">
        <f>IF($D271&gt;0,VLOOKUP($D271,Iscrizioni!$A$2:$M$2502,10,FALSE),"-")</f>
        <v>F-45</v>
      </c>
      <c r="K271" s="27" t="str">
        <f t="shared" si="25"/>
        <v>ok</v>
      </c>
      <c r="L271" s="46" t="str">
        <f>IF($D271&gt;0,VLOOKUP($D271,Iscrizioni!$A$2:$M$2502,11,FALSE),"-")</f>
        <v>Adulti</v>
      </c>
      <c r="M271" s="27">
        <f>IF($D271&gt;0,VLOOKUP($D271,Iscrizioni!$A$2:$N$2502,12,FALSE),"-")</f>
        <v>29</v>
      </c>
      <c r="N271" s="46" t="str">
        <f>IF($D271&gt;0,VLOOKUP($D271,Iscrizioni!$A$2:$M$2502,6,FALSE),"-")</f>
        <v>A130534</v>
      </c>
      <c r="O271" s="107" t="str">
        <f>IF($D271&gt;0,VLOOKUP($D271,Iscrizioni!$A$2:$M$2502,7,FALSE),"-")</f>
        <v>A.S.D. ATLETICA VENARIA REALE</v>
      </c>
      <c r="P271" s="46" t="str">
        <f>IF($D271&gt;0,VLOOKUP(LEFT($N271,1),Regione!$A$2:$C$21,2,FALSE),"-")</f>
        <v xml:space="preserve">PIEMONTE </v>
      </c>
      <c r="Q271" s="112" t="e">
        <f ca="1">IF($D271&gt;0,NormalizzaTempo("D",CELL("tipo",$E271),$E271),"-")</f>
        <v>#NAME?</v>
      </c>
      <c r="R271" s="27">
        <f>IF($D271&gt;0,VLOOKUP($D271,Iscrizioni!$A$2:$M$2502,13,FALSE),"-")</f>
        <v>4000</v>
      </c>
      <c r="S271" s="112" t="e">
        <f t="shared" ca="1" si="26"/>
        <v>#NAME?</v>
      </c>
      <c r="T271" s="112" t="e">
        <f ca="1">IF($D271&gt;0,SUMIFS($S$3:$S271,$X$3:$X271,1,$J$3:$J271,$J271),"-")</f>
        <v>#NAME?</v>
      </c>
      <c r="U271" s="112" t="e">
        <f t="shared" ca="1" si="27"/>
        <v>#NAME?</v>
      </c>
      <c r="V271" s="112" t="e">
        <f t="shared" ca="1" si="29"/>
        <v>#NAME?</v>
      </c>
      <c r="W271" s="27">
        <f>IF(LEN($C271)=0,IF($D271&gt;0,COUNTIFS($A$3:$A271,$A271),"-"),"Escluso")</f>
        <v>107</v>
      </c>
      <c r="X271" s="2">
        <f>IF(LEN($C271)=0,IF($D271&gt;0,COUNTIFS($J$3:$J271,$J271,$C$3:$C271,""),"-"),"Escluso")</f>
        <v>16</v>
      </c>
      <c r="Y271" s="127" t="e">
        <f t="shared" ca="1" si="24"/>
        <v>#NAME?</v>
      </c>
      <c r="Z271" s="2">
        <f>IF($D271&gt;0,COUNTIFS($O$3:$O271,$O271,$L$3:$L271,$L271,$I$3:$I271,$I271),"-")</f>
        <v>4</v>
      </c>
      <c r="AA271" s="27">
        <f>IF($D271&gt;0,IF(OR($Z271 &gt;1,$L271&lt;&gt;"Adulti"),0,VLOOKUP($P271,Regione!$B$2:$C$22,2,FALSE)),"-")</f>
        <v>0</v>
      </c>
      <c r="AB271" s="27">
        <f>IF($D271&gt;0,IF(COUNTIFS($O$3:$O271,$O271,$L$3:$L271,$L271,$I$3:$I271,$I271) &gt;1,0,SUMIFS($Y$3:$Y$2503,$L$3:$L$2503,$L271,$O$3:$O$2503,$O271,$I$3:$I$2503,$I271)),"-")</f>
        <v>0</v>
      </c>
      <c r="AC271" s="27">
        <f t="shared" si="28"/>
        <v>0</v>
      </c>
    </row>
    <row r="272" spans="1:29" s="57" customFormat="1" ht="15" customHeight="1">
      <c r="A272" s="13" t="s">
        <v>183</v>
      </c>
      <c r="B272" s="107" t="str">
        <f>IF(COUNTA($A272)&gt;0,VLOOKUP($A272,Corsa!$A$1:$F$43,2,FALSE),"-")</f>
        <v>Corsa B02</v>
      </c>
      <c r="C272" s="11"/>
      <c r="D272" s="13">
        <v>420</v>
      </c>
      <c r="E272" s="111"/>
      <c r="F272" s="46" t="str">
        <f>IF(COUNTA($A272)&gt;0,VLOOKUP($A272,Corsa!$A$1:$F$43,3,FALSE),"-")</f>
        <v>F- Juniores + F-20 + F-25 + F-30 + F-35 + F-40 + F-45 + F-50 + F-55 + F-60 + F-65 + F-70 + F-75</v>
      </c>
      <c r="G272" s="28" t="str">
        <f>IF($D272&gt;0,VLOOKUP($D272,Iscrizioni!$A$2:$M$2502,9,FALSE),"-")</f>
        <v>BOURGUIBA LEILA</v>
      </c>
      <c r="H272" s="28">
        <f>IF($D272&gt;0,VLOOKUP($D272,Iscrizioni!$A$2:$M$2502,4,FALSE),"-")</f>
        <v>1973</v>
      </c>
      <c r="I272" s="27" t="str">
        <f>IF($D272&gt;0,VLOOKUP($D272,Iscrizioni!$A$2:$M$2502,5,FALSE),"-")</f>
        <v>F</v>
      </c>
      <c r="J272" s="27" t="str">
        <f>IF($D272&gt;0,VLOOKUP($D272,Iscrizioni!$A$2:$M$2502,10,FALSE),"-")</f>
        <v>F-40</v>
      </c>
      <c r="K272" s="27" t="str">
        <f t="shared" si="25"/>
        <v>ok</v>
      </c>
      <c r="L272" s="46" t="str">
        <f>IF($D272&gt;0,VLOOKUP($D272,Iscrizioni!$A$2:$M$2502,11,FALSE),"-")</f>
        <v>Adulti</v>
      </c>
      <c r="M272" s="27">
        <f>IF($D272&gt;0,VLOOKUP($D272,Iscrizioni!$A$2:$N$2502,12,FALSE),"-")</f>
        <v>27</v>
      </c>
      <c r="N272" s="46" t="str">
        <f>IF($D272&gt;0,VLOOKUP($D272,Iscrizioni!$A$2:$M$2502,6,FALSE),"-")</f>
        <v>H075225</v>
      </c>
      <c r="O272" s="107" t="str">
        <f>IF($D272&gt;0,VLOOKUP($D272,Iscrizioni!$A$2:$M$2502,7,FALSE),"-")</f>
        <v>ASD GPA LUGHESINA</v>
      </c>
      <c r="P272" s="46" t="str">
        <f>IF($D272&gt;0,VLOOKUP(LEFT($N272,1),Regione!$A$2:$C$21,2,FALSE),"-")</f>
        <v xml:space="preserve">EMILIA ROMAGNA </v>
      </c>
      <c r="Q272" s="112" t="e">
        <f ca="1">IF($D272&gt;0,NormalizzaTempo("D",CELL("tipo",$E272),$E272),"-")</f>
        <v>#NAME?</v>
      </c>
      <c r="R272" s="27">
        <f>IF($D272&gt;0,VLOOKUP($D272,Iscrizioni!$A$2:$M$2502,13,FALSE),"-")</f>
        <v>4000</v>
      </c>
      <c r="S272" s="112" t="e">
        <f t="shared" ca="1" si="26"/>
        <v>#NAME?</v>
      </c>
      <c r="T272" s="112" t="e">
        <f ca="1">IF($D272&gt;0,SUMIFS($S$3:$S272,$X$3:$X272,1,$J$3:$J272,$J272),"-")</f>
        <v>#NAME?</v>
      </c>
      <c r="U272" s="112" t="e">
        <f t="shared" ca="1" si="27"/>
        <v>#NAME?</v>
      </c>
      <c r="V272" s="112" t="e">
        <f t="shared" ca="1" si="29"/>
        <v>#NAME?</v>
      </c>
      <c r="W272" s="27">
        <f>IF(LEN($C272)=0,IF($D272&gt;0,COUNTIFS($A$3:$A272,$A272),"-"),"Escluso")</f>
        <v>108</v>
      </c>
      <c r="X272" s="2">
        <f>IF(LEN($C272)=0,IF($D272&gt;0,COUNTIFS($J$3:$J272,$J272,$C$3:$C272,""),"-"),"Escluso")</f>
        <v>17</v>
      </c>
      <c r="Y272" s="127" t="e">
        <f t="shared" ca="1" si="24"/>
        <v>#NAME?</v>
      </c>
      <c r="Z272" s="2">
        <f>IF($D272&gt;0,COUNTIFS($O$3:$O272,$O272,$L$3:$L272,$L272,$I$3:$I272,$I272),"-")</f>
        <v>2</v>
      </c>
      <c r="AA272" s="27">
        <f>IF($D272&gt;0,IF(OR($Z272 &gt;1,$L272&lt;&gt;"Adulti"),0,VLOOKUP($P272,Regione!$B$2:$C$22,2,FALSE)),"-")</f>
        <v>0</v>
      </c>
      <c r="AB272" s="27">
        <f>IF($D272&gt;0,IF(COUNTIFS($O$3:$O272,$O272,$L$3:$L272,$L272,$I$3:$I272,$I272) &gt;1,0,SUMIFS($Y$3:$Y$2503,$L$3:$L$2503,$L272,$O$3:$O$2503,$O272,$I$3:$I$2503,$I272)),"-")</f>
        <v>0</v>
      </c>
      <c r="AC272" s="27">
        <f t="shared" si="28"/>
        <v>0</v>
      </c>
    </row>
    <row r="273" spans="1:29" s="57" customFormat="1" ht="15" customHeight="1">
      <c r="A273" s="13" t="s">
        <v>183</v>
      </c>
      <c r="B273" s="107" t="str">
        <f>IF(COUNTA($A273)&gt;0,VLOOKUP($A273,Corsa!$A$1:$F$43,2,FALSE),"-")</f>
        <v>Corsa B02</v>
      </c>
      <c r="C273" s="11"/>
      <c r="D273" s="13">
        <v>423</v>
      </c>
      <c r="E273" s="111"/>
      <c r="F273" s="46" t="str">
        <f>IF(COUNTA($A273)&gt;0,VLOOKUP($A273,Corsa!$A$1:$F$43,3,FALSE),"-")</f>
        <v>F- Juniores + F-20 + F-25 + F-30 + F-35 + F-40 + F-45 + F-50 + F-55 + F-60 + F-65 + F-70 + F-75</v>
      </c>
      <c r="G273" s="28" t="str">
        <f>IF($D273&gt;0,VLOOKUP($D273,Iscrizioni!$A$2:$M$2502,9,FALSE),"-")</f>
        <v>LANCONELLI VALERIA</v>
      </c>
      <c r="H273" s="28">
        <f>IF($D273&gt;0,VLOOKUP($D273,Iscrizioni!$A$2:$M$2502,4,FALSE),"-")</f>
        <v>1970</v>
      </c>
      <c r="I273" s="27" t="str">
        <f>IF($D273&gt;0,VLOOKUP($D273,Iscrizioni!$A$2:$M$2502,5,FALSE),"-")</f>
        <v>F</v>
      </c>
      <c r="J273" s="27" t="str">
        <f>IF($D273&gt;0,VLOOKUP($D273,Iscrizioni!$A$2:$M$2502,10,FALSE),"-")</f>
        <v>F-45</v>
      </c>
      <c r="K273" s="27" t="str">
        <f t="shared" si="25"/>
        <v>ok</v>
      </c>
      <c r="L273" s="46" t="str">
        <f>IF($D273&gt;0,VLOOKUP($D273,Iscrizioni!$A$2:$M$2502,11,FALSE),"-")</f>
        <v>Adulti</v>
      </c>
      <c r="M273" s="27">
        <f>IF($D273&gt;0,VLOOKUP($D273,Iscrizioni!$A$2:$N$2502,12,FALSE),"-")</f>
        <v>29</v>
      </c>
      <c r="N273" s="46" t="str">
        <f>IF($D273&gt;0,VLOOKUP($D273,Iscrizioni!$A$2:$M$2502,6,FALSE),"-")</f>
        <v>H075225</v>
      </c>
      <c r="O273" s="107" t="str">
        <f>IF($D273&gt;0,VLOOKUP($D273,Iscrizioni!$A$2:$M$2502,7,FALSE),"-")</f>
        <v>ASD GPA LUGHESINA</v>
      </c>
      <c r="P273" s="46" t="str">
        <f>IF($D273&gt;0,VLOOKUP(LEFT($N273,1),Regione!$A$2:$C$21,2,FALSE),"-")</f>
        <v xml:space="preserve">EMILIA ROMAGNA </v>
      </c>
      <c r="Q273" s="112" t="e">
        <f ca="1">IF($D273&gt;0,NormalizzaTempo("D",CELL("tipo",$E273),$E273),"-")</f>
        <v>#NAME?</v>
      </c>
      <c r="R273" s="27">
        <f>IF($D273&gt;0,VLOOKUP($D273,Iscrizioni!$A$2:$M$2502,13,FALSE),"-")</f>
        <v>4000</v>
      </c>
      <c r="S273" s="112" t="e">
        <f t="shared" ca="1" si="26"/>
        <v>#NAME?</v>
      </c>
      <c r="T273" s="112" t="e">
        <f ca="1">IF($D273&gt;0,SUMIFS($S$3:$S273,$X$3:$X273,1,$J$3:$J273,$J273),"-")</f>
        <v>#NAME?</v>
      </c>
      <c r="U273" s="112" t="e">
        <f t="shared" ca="1" si="27"/>
        <v>#NAME?</v>
      </c>
      <c r="V273" s="112" t="e">
        <f t="shared" ca="1" si="29"/>
        <v>#NAME?</v>
      </c>
      <c r="W273" s="27">
        <f>IF(LEN($C273)=0,IF($D273&gt;0,COUNTIFS($A$3:$A273,$A273),"-"),"Escluso")</f>
        <v>109</v>
      </c>
      <c r="X273" s="2">
        <f>IF(LEN($C273)=0,IF($D273&gt;0,COUNTIFS($J$3:$J273,$J273,$C$3:$C273,""),"-"),"Escluso")</f>
        <v>17</v>
      </c>
      <c r="Y273" s="127" t="e">
        <f t="shared" ca="1" si="24"/>
        <v>#NAME?</v>
      </c>
      <c r="Z273" s="2">
        <f>IF($D273&gt;0,COUNTIFS($O$3:$O273,$O273,$L$3:$L273,$L273,$I$3:$I273,$I273),"-")</f>
        <v>3</v>
      </c>
      <c r="AA273" s="27">
        <f>IF($D273&gt;0,IF(OR($Z273 &gt;1,$L273&lt;&gt;"Adulti"),0,VLOOKUP($P273,Regione!$B$2:$C$22,2,FALSE)),"-")</f>
        <v>0</v>
      </c>
      <c r="AB273" s="27">
        <f>IF($D273&gt;0,IF(COUNTIFS($O$3:$O273,$O273,$L$3:$L273,$L273,$I$3:$I273,$I273) &gt;1,0,SUMIFS($Y$3:$Y$2503,$L$3:$L$2503,$L273,$O$3:$O$2503,$O273,$I$3:$I$2503,$I273)),"-")</f>
        <v>0</v>
      </c>
      <c r="AC273" s="27">
        <f t="shared" si="28"/>
        <v>0</v>
      </c>
    </row>
    <row r="274" spans="1:29" s="57" customFormat="1" ht="15" customHeight="1">
      <c r="A274" s="13" t="s">
        <v>183</v>
      </c>
      <c r="B274" s="107" t="str">
        <f>IF(COUNTA($A274)&gt;0,VLOOKUP($A274,Corsa!$A$1:$F$43,2,FALSE),"-")</f>
        <v>Corsa B02</v>
      </c>
      <c r="C274" s="11"/>
      <c r="D274" s="13">
        <v>775</v>
      </c>
      <c r="E274" s="111"/>
      <c r="F274" s="46" t="str">
        <f>IF(COUNTA($A274)&gt;0,VLOOKUP($A274,Corsa!$A$1:$F$43,3,FALSE),"-")</f>
        <v>F- Juniores + F-20 + F-25 + F-30 + F-35 + F-40 + F-45 + F-50 + F-55 + F-60 + F-65 + F-70 + F-75</v>
      </c>
      <c r="G274" s="28" t="str">
        <f>IF($D274&gt;0,VLOOKUP($D274,Iscrizioni!$A$2:$M$2502,9,FALSE),"-")</f>
        <v>GARAU GIUSEPPINA</v>
      </c>
      <c r="H274" s="28">
        <f>IF($D274&gt;0,VLOOKUP($D274,Iscrizioni!$A$2:$M$2502,4,FALSE),"-")</f>
        <v>1962</v>
      </c>
      <c r="I274" s="27" t="str">
        <f>IF($D274&gt;0,VLOOKUP($D274,Iscrizioni!$A$2:$M$2502,5,FALSE),"-")</f>
        <v>F</v>
      </c>
      <c r="J274" s="27" t="str">
        <f>IF($D274&gt;0,VLOOKUP($D274,Iscrizioni!$A$2:$M$2502,10,FALSE),"-")</f>
        <v>F-55</v>
      </c>
      <c r="K274" s="27" t="str">
        <f t="shared" si="25"/>
        <v>ok</v>
      </c>
      <c r="L274" s="46" t="str">
        <f>IF($D274&gt;0,VLOOKUP($D274,Iscrizioni!$A$2:$M$2502,11,FALSE),"-")</f>
        <v>Adulti</v>
      </c>
      <c r="M274" s="27">
        <f>IF($D274&gt;0,VLOOKUP($D274,Iscrizioni!$A$2:$N$2502,12,FALSE),"-")</f>
        <v>33</v>
      </c>
      <c r="N274" s="46" t="str">
        <f>IF($D274&gt;0,VLOOKUP($D274,Iscrizioni!$A$2:$M$2502,6,FALSE),"-")</f>
        <v>A140358</v>
      </c>
      <c r="O274" s="107" t="str">
        <f>IF($D274&gt;0,VLOOKUP($D274,Iscrizioni!$A$2:$M$2502,7,FALSE),"-")</f>
        <v>POL. DIL. BAIRESE</v>
      </c>
      <c r="P274" s="46" t="str">
        <f>IF($D274&gt;0,VLOOKUP(LEFT($N274,1),Regione!$A$2:$C$21,2,FALSE),"-")</f>
        <v xml:space="preserve">PIEMONTE </v>
      </c>
      <c r="Q274" s="112" t="e">
        <f ca="1">IF($D274&gt;0,NormalizzaTempo("D",CELL("tipo",$E274),$E274),"-")</f>
        <v>#NAME?</v>
      </c>
      <c r="R274" s="27">
        <f>IF($D274&gt;0,VLOOKUP($D274,Iscrizioni!$A$2:$M$2502,13,FALSE),"-")</f>
        <v>4000</v>
      </c>
      <c r="S274" s="112" t="e">
        <f t="shared" ca="1" si="26"/>
        <v>#NAME?</v>
      </c>
      <c r="T274" s="112" t="e">
        <f ca="1">IF($D274&gt;0,SUMIFS($S$3:$S274,$X$3:$X274,1,$J$3:$J274,$J274),"-")</f>
        <v>#NAME?</v>
      </c>
      <c r="U274" s="112" t="e">
        <f t="shared" ca="1" si="27"/>
        <v>#NAME?</v>
      </c>
      <c r="V274" s="112" t="e">
        <f t="shared" ca="1" si="29"/>
        <v>#NAME?</v>
      </c>
      <c r="W274" s="27">
        <f>IF(LEN($C274)=0,IF($D274&gt;0,COUNTIFS($A$3:$A274,$A274),"-"),"Escluso")</f>
        <v>110</v>
      </c>
      <c r="X274" s="2">
        <f>IF(LEN($C274)=0,IF($D274&gt;0,COUNTIFS($J$3:$J274,$J274,$C$3:$C274,""),"-"),"Escluso")</f>
        <v>14</v>
      </c>
      <c r="Y274" s="127" t="e">
        <f t="shared" ca="1" si="24"/>
        <v>#NAME?</v>
      </c>
      <c r="Z274" s="2">
        <f>IF($D274&gt;0,COUNTIFS($O$3:$O274,$O274,$L$3:$L274,$L274,$I$3:$I274,$I274),"-")</f>
        <v>2</v>
      </c>
      <c r="AA274" s="27">
        <f>IF($D274&gt;0,IF(OR($Z274 &gt;1,$L274&lt;&gt;"Adulti"),0,VLOOKUP($P274,Regione!$B$2:$C$22,2,FALSE)),"-")</f>
        <v>0</v>
      </c>
      <c r="AB274" s="27">
        <f>IF($D274&gt;0,IF(COUNTIFS($O$3:$O274,$O274,$L$3:$L274,$L274,$I$3:$I274,$I274) &gt;1,0,SUMIFS($Y$3:$Y$2503,$L$3:$L$2503,$L274,$O$3:$O$2503,$O274,$I$3:$I$2503,$I274)),"-")</f>
        <v>0</v>
      </c>
      <c r="AC274" s="27">
        <f t="shared" si="28"/>
        <v>0</v>
      </c>
    </row>
    <row r="275" spans="1:29" s="57" customFormat="1" ht="15" customHeight="1">
      <c r="A275" s="13" t="s">
        <v>183</v>
      </c>
      <c r="B275" s="107" t="str">
        <f>IF(COUNTA($A275)&gt;0,VLOOKUP($A275,Corsa!$A$1:$F$43,2,FALSE),"-")</f>
        <v>Corsa B02</v>
      </c>
      <c r="C275" s="11"/>
      <c r="D275" s="13">
        <v>173</v>
      </c>
      <c r="E275" s="111"/>
      <c r="F275" s="46" t="str">
        <f>IF(COUNTA($A275)&gt;0,VLOOKUP($A275,Corsa!$A$1:$F$43,3,FALSE),"-")</f>
        <v>F- Juniores + F-20 + F-25 + F-30 + F-35 + F-40 + F-45 + F-50 + F-55 + F-60 + F-65 + F-70 + F-75</v>
      </c>
      <c r="G275" s="28" t="str">
        <f>IF($D275&gt;0,VLOOKUP($D275,Iscrizioni!$A$2:$M$2502,9,FALSE),"-")</f>
        <v>TRIPODI GIOVANNA</v>
      </c>
      <c r="H275" s="28">
        <f>IF($D275&gt;0,VLOOKUP($D275,Iscrizioni!$A$2:$M$2502,4,FALSE),"-")</f>
        <v>1975</v>
      </c>
      <c r="I275" s="27" t="str">
        <f>IF($D275&gt;0,VLOOKUP($D275,Iscrizioni!$A$2:$M$2502,5,FALSE),"-")</f>
        <v>F</v>
      </c>
      <c r="J275" s="27" t="str">
        <f>IF($D275&gt;0,VLOOKUP($D275,Iscrizioni!$A$2:$M$2502,10,FALSE),"-")</f>
        <v>F-40</v>
      </c>
      <c r="K275" s="27" t="str">
        <f t="shared" si="25"/>
        <v>ok</v>
      </c>
      <c r="L275" s="46" t="str">
        <f>IF($D275&gt;0,VLOOKUP($D275,Iscrizioni!$A$2:$M$2502,11,FALSE),"-")</f>
        <v>Adulti</v>
      </c>
      <c r="M275" s="27">
        <f>IF($D275&gt;0,VLOOKUP($D275,Iscrizioni!$A$2:$N$2502,12,FALSE),"-")</f>
        <v>27</v>
      </c>
      <c r="N275" s="46" t="str">
        <f>IF($D275&gt;0,VLOOKUP($D275,Iscrizioni!$A$2:$M$2502,6,FALSE),"-")</f>
        <v>A130534</v>
      </c>
      <c r="O275" s="107" t="str">
        <f>IF($D275&gt;0,VLOOKUP($D275,Iscrizioni!$A$2:$M$2502,7,FALSE),"-")</f>
        <v>A.S.D. ATLETICA VENARIA REALE</v>
      </c>
      <c r="P275" s="46" t="str">
        <f>IF($D275&gt;0,VLOOKUP(LEFT($N275,1),Regione!$A$2:$C$21,2,FALSE),"-")</f>
        <v xml:space="preserve">PIEMONTE </v>
      </c>
      <c r="Q275" s="112" t="e">
        <f ca="1">IF($D275&gt;0,NormalizzaTempo("D",CELL("tipo",$E275),$E275),"-")</f>
        <v>#NAME?</v>
      </c>
      <c r="R275" s="27">
        <f>IF($D275&gt;0,VLOOKUP($D275,Iscrizioni!$A$2:$M$2502,13,FALSE),"-")</f>
        <v>4000</v>
      </c>
      <c r="S275" s="112" t="e">
        <f t="shared" ca="1" si="26"/>
        <v>#NAME?</v>
      </c>
      <c r="T275" s="112" t="e">
        <f ca="1">IF($D275&gt;0,SUMIFS($S$3:$S275,$X$3:$X275,1,$J$3:$J275,$J275),"-")</f>
        <v>#NAME?</v>
      </c>
      <c r="U275" s="112" t="e">
        <f t="shared" ca="1" si="27"/>
        <v>#NAME?</v>
      </c>
      <c r="V275" s="112" t="e">
        <f t="shared" ca="1" si="29"/>
        <v>#NAME?</v>
      </c>
      <c r="W275" s="27">
        <f>IF(LEN($C275)=0,IF($D275&gt;0,COUNTIFS($A$3:$A275,$A275),"-"),"Escluso")</f>
        <v>111</v>
      </c>
      <c r="X275" s="2">
        <f>IF(LEN($C275)=0,IF($D275&gt;0,COUNTIFS($J$3:$J275,$J275,$C$3:$C275,""),"-"),"Escluso")</f>
        <v>18</v>
      </c>
      <c r="Y275" s="127" t="e">
        <f t="shared" ca="1" si="24"/>
        <v>#NAME?</v>
      </c>
      <c r="Z275" s="2">
        <f>IF($D275&gt;0,COUNTIFS($O$3:$O275,$O275,$L$3:$L275,$L275,$I$3:$I275,$I275),"-")</f>
        <v>5</v>
      </c>
      <c r="AA275" s="27">
        <f>IF($D275&gt;0,IF(OR($Z275 &gt;1,$L275&lt;&gt;"Adulti"),0,VLOOKUP($P275,Regione!$B$2:$C$22,2,FALSE)),"-")</f>
        <v>0</v>
      </c>
      <c r="AB275" s="27">
        <f>IF($D275&gt;0,IF(COUNTIFS($O$3:$O275,$O275,$L$3:$L275,$L275,$I$3:$I275,$I275) &gt;1,0,SUMIFS($Y$3:$Y$2503,$L$3:$L$2503,$L275,$O$3:$O$2503,$O275,$I$3:$I$2503,$I275)),"-")</f>
        <v>0</v>
      </c>
      <c r="AC275" s="27">
        <f t="shared" si="28"/>
        <v>0</v>
      </c>
    </row>
    <row r="276" spans="1:29" s="57" customFormat="1" ht="15" customHeight="1">
      <c r="A276" s="13" t="s">
        <v>183</v>
      </c>
      <c r="B276" s="107" t="str">
        <f>IF(COUNTA($A276)&gt;0,VLOOKUP($A276,Corsa!$A$1:$F$43,2,FALSE),"-")</f>
        <v>Corsa B02</v>
      </c>
      <c r="C276" s="11"/>
      <c r="D276" s="13">
        <v>342</v>
      </c>
      <c r="E276" s="111"/>
      <c r="F276" s="46" t="str">
        <f>IF(COUNTA($A276)&gt;0,VLOOKUP($A276,Corsa!$A$1:$F$43,3,FALSE),"-")</f>
        <v>F- Juniores + F-20 + F-25 + F-30 + F-35 + F-40 + F-45 + F-50 + F-55 + F-60 + F-65 + F-70 + F-75</v>
      </c>
      <c r="G276" s="28" t="str">
        <f>IF($D276&gt;0,VLOOKUP($D276,Iscrizioni!$A$2:$M$2502,9,FALSE),"-")</f>
        <v>BUSUOLI GEORGINA</v>
      </c>
      <c r="H276" s="28">
        <f>IF($D276&gt;0,VLOOKUP($D276,Iscrizioni!$A$2:$M$2502,4,FALSE),"-")</f>
        <v>1972</v>
      </c>
      <c r="I276" s="27" t="str">
        <f>IF($D276&gt;0,VLOOKUP($D276,Iscrizioni!$A$2:$M$2502,5,FALSE),"-")</f>
        <v>F</v>
      </c>
      <c r="J276" s="27" t="str">
        <f>IF($D276&gt;0,VLOOKUP($D276,Iscrizioni!$A$2:$M$2502,10,FALSE),"-")</f>
        <v>F-45</v>
      </c>
      <c r="K276" s="27" t="str">
        <f t="shared" si="25"/>
        <v>ok</v>
      </c>
      <c r="L276" s="46" t="str">
        <f>IF($D276&gt;0,VLOOKUP($D276,Iscrizioni!$A$2:$M$2502,11,FALSE),"-")</f>
        <v>Adulti</v>
      </c>
      <c r="M276" s="27">
        <f>IF($D276&gt;0,VLOOKUP($D276,Iscrizioni!$A$2:$N$2502,12,FALSE),"-")</f>
        <v>29</v>
      </c>
      <c r="N276" s="46" t="str">
        <f>IF($D276&gt;0,VLOOKUP($D276,Iscrizioni!$A$2:$M$2502,6,FALSE),"-")</f>
        <v>H011219</v>
      </c>
      <c r="O276" s="107" t="str">
        <f>IF($D276&gt;0,VLOOKUP($D276,Iscrizioni!$A$2:$M$2502,7,FALSE),"-")</f>
        <v>A.S.D. SOCIETA' VICTORIA ATLETICA</v>
      </c>
      <c r="P276" s="46" t="str">
        <f>IF($D276&gt;0,VLOOKUP(LEFT($N276,1),Regione!$A$2:$C$21,2,FALSE),"-")</f>
        <v xml:space="preserve">EMILIA ROMAGNA </v>
      </c>
      <c r="Q276" s="112" t="e">
        <f ca="1">IF($D276&gt;0,NormalizzaTempo("D",CELL("tipo",$E276),$E276),"-")</f>
        <v>#NAME?</v>
      </c>
      <c r="R276" s="27">
        <f>IF($D276&gt;0,VLOOKUP($D276,Iscrizioni!$A$2:$M$2502,13,FALSE),"-")</f>
        <v>4000</v>
      </c>
      <c r="S276" s="112" t="e">
        <f t="shared" ca="1" si="26"/>
        <v>#NAME?</v>
      </c>
      <c r="T276" s="112" t="e">
        <f ca="1">IF($D276&gt;0,SUMIFS($S$3:$S276,$X$3:$X276,1,$J$3:$J276,$J276),"-")</f>
        <v>#NAME?</v>
      </c>
      <c r="U276" s="112" t="e">
        <f t="shared" ca="1" si="27"/>
        <v>#NAME?</v>
      </c>
      <c r="V276" s="112" t="e">
        <f t="shared" ca="1" si="29"/>
        <v>#NAME?</v>
      </c>
      <c r="W276" s="27">
        <f>IF(LEN($C276)=0,IF($D276&gt;0,COUNTIFS($A$3:$A276,$A276),"-"),"Escluso")</f>
        <v>112</v>
      </c>
      <c r="X276" s="2">
        <f>IF(LEN($C276)=0,IF($D276&gt;0,COUNTIFS($J$3:$J276,$J276,$C$3:$C276,""),"-"),"Escluso")</f>
        <v>18</v>
      </c>
      <c r="Y276" s="127" t="e">
        <f t="shared" ca="1" si="24"/>
        <v>#NAME?</v>
      </c>
      <c r="Z276" s="2">
        <f>IF($D276&gt;0,COUNTIFS($O$3:$O276,$O276,$L$3:$L276,$L276,$I$3:$I276,$I276),"-")</f>
        <v>2</v>
      </c>
      <c r="AA276" s="27">
        <f>IF($D276&gt;0,IF(OR($Z276 &gt;1,$L276&lt;&gt;"Adulti"),0,VLOOKUP($P276,Regione!$B$2:$C$22,2,FALSE)),"-")</f>
        <v>0</v>
      </c>
      <c r="AB276" s="27">
        <f>IF($D276&gt;0,IF(COUNTIFS($O$3:$O276,$O276,$L$3:$L276,$L276,$I$3:$I276,$I276) &gt;1,0,SUMIFS($Y$3:$Y$2503,$L$3:$L$2503,$L276,$O$3:$O$2503,$O276,$I$3:$I$2503,$I276)),"-")</f>
        <v>0</v>
      </c>
      <c r="AC276" s="27">
        <f t="shared" si="28"/>
        <v>0</v>
      </c>
    </row>
    <row r="277" spans="1:29" s="57" customFormat="1" ht="15" customHeight="1">
      <c r="A277" s="13" t="s">
        <v>183</v>
      </c>
      <c r="B277" s="107" t="str">
        <f>IF(COUNTA($A277)&gt;0,VLOOKUP($A277,Corsa!$A$1:$F$43,2,FALSE),"-")</f>
        <v>Corsa B02</v>
      </c>
      <c r="C277" s="11"/>
      <c r="D277" s="13">
        <v>428</v>
      </c>
      <c r="E277" s="111"/>
      <c r="F277" s="46" t="str">
        <f>IF(COUNTA($A277)&gt;0,VLOOKUP($A277,Corsa!$A$1:$F$43,3,FALSE),"-")</f>
        <v>F- Juniores + F-20 + F-25 + F-30 + F-35 + F-40 + F-45 + F-50 + F-55 + F-60 + F-65 + F-70 + F-75</v>
      </c>
      <c r="G277" s="28" t="str">
        <f>IF($D277&gt;0,VLOOKUP($D277,Iscrizioni!$A$2:$M$2502,9,FALSE),"-")</f>
        <v>TASSINARI TIZIANA</v>
      </c>
      <c r="H277" s="28">
        <f>IF($D277&gt;0,VLOOKUP($D277,Iscrizioni!$A$2:$M$2502,4,FALSE),"-")</f>
        <v>1956</v>
      </c>
      <c r="I277" s="27" t="str">
        <f>IF($D277&gt;0,VLOOKUP($D277,Iscrizioni!$A$2:$M$2502,5,FALSE),"-")</f>
        <v>F</v>
      </c>
      <c r="J277" s="27" t="str">
        <f>IF($D277&gt;0,VLOOKUP($D277,Iscrizioni!$A$2:$M$2502,10,FALSE),"-")</f>
        <v>F-60</v>
      </c>
      <c r="K277" s="27" t="str">
        <f t="shared" si="25"/>
        <v>ok</v>
      </c>
      <c r="L277" s="46" t="str">
        <f>IF($D277&gt;0,VLOOKUP($D277,Iscrizioni!$A$2:$M$2502,11,FALSE),"-")</f>
        <v>Adulti</v>
      </c>
      <c r="M277" s="27">
        <f>IF($D277&gt;0,VLOOKUP($D277,Iscrizioni!$A$2:$N$2502,12,FALSE),"-")</f>
        <v>35</v>
      </c>
      <c r="N277" s="46" t="str">
        <f>IF($D277&gt;0,VLOOKUP($D277,Iscrizioni!$A$2:$M$2502,6,FALSE),"-")</f>
        <v>H075225</v>
      </c>
      <c r="O277" s="107" t="str">
        <f>IF($D277&gt;0,VLOOKUP($D277,Iscrizioni!$A$2:$M$2502,7,FALSE),"-")</f>
        <v>ASD GPA LUGHESINA</v>
      </c>
      <c r="P277" s="46" t="str">
        <f>IF($D277&gt;0,VLOOKUP(LEFT($N277,1),Regione!$A$2:$C$21,2,FALSE),"-")</f>
        <v xml:space="preserve">EMILIA ROMAGNA </v>
      </c>
      <c r="Q277" s="112" t="e">
        <f ca="1">IF($D277&gt;0,NormalizzaTempo("D",CELL("tipo",$E277),$E277),"-")</f>
        <v>#NAME?</v>
      </c>
      <c r="R277" s="27">
        <f>IF($D277&gt;0,VLOOKUP($D277,Iscrizioni!$A$2:$M$2502,13,FALSE),"-")</f>
        <v>4000</v>
      </c>
      <c r="S277" s="112" t="e">
        <f t="shared" ca="1" si="26"/>
        <v>#NAME?</v>
      </c>
      <c r="T277" s="112" t="e">
        <f ca="1">IF($D277&gt;0,SUMIFS($S$3:$S277,$X$3:$X277,1,$J$3:$J277,$J277),"-")</f>
        <v>#NAME?</v>
      </c>
      <c r="U277" s="112" t="e">
        <f t="shared" ca="1" si="27"/>
        <v>#NAME?</v>
      </c>
      <c r="V277" s="112" t="e">
        <f t="shared" ca="1" si="29"/>
        <v>#NAME?</v>
      </c>
      <c r="W277" s="27">
        <f>IF(LEN($C277)=0,IF($D277&gt;0,COUNTIFS($A$3:$A277,$A277),"-"),"Escluso")</f>
        <v>113</v>
      </c>
      <c r="X277" s="2">
        <f>IF(LEN($C277)=0,IF($D277&gt;0,COUNTIFS($J$3:$J277,$J277,$C$3:$C277,""),"-"),"Escluso")</f>
        <v>7</v>
      </c>
      <c r="Y277" s="127" t="e">
        <f t="shared" ca="1" si="24"/>
        <v>#NAME?</v>
      </c>
      <c r="Z277" s="2">
        <f>IF($D277&gt;0,COUNTIFS($O$3:$O277,$O277,$L$3:$L277,$L277,$I$3:$I277,$I277),"-")</f>
        <v>4</v>
      </c>
      <c r="AA277" s="27">
        <f>IF($D277&gt;0,IF(OR($Z277 &gt;1,$L277&lt;&gt;"Adulti"),0,VLOOKUP($P277,Regione!$B$2:$C$22,2,FALSE)),"-")</f>
        <v>0</v>
      </c>
      <c r="AB277" s="27">
        <f>IF($D277&gt;0,IF(COUNTIFS($O$3:$O277,$O277,$L$3:$L277,$L277,$I$3:$I277,$I277) &gt;1,0,SUMIFS($Y$3:$Y$2503,$L$3:$L$2503,$L277,$O$3:$O$2503,$O277,$I$3:$I$2503,$I277)),"-")</f>
        <v>0</v>
      </c>
      <c r="AC277" s="27">
        <f t="shared" si="28"/>
        <v>0</v>
      </c>
    </row>
    <row r="278" spans="1:29" s="57" customFormat="1" ht="15" customHeight="1">
      <c r="A278" s="13" t="s">
        <v>183</v>
      </c>
      <c r="B278" s="107" t="str">
        <f>IF(COUNTA($A278)&gt;0,VLOOKUP($A278,Corsa!$A$1:$F$43,2,FALSE),"-")</f>
        <v>Corsa B02</v>
      </c>
      <c r="C278" s="11"/>
      <c r="D278" s="13">
        <v>237</v>
      </c>
      <c r="E278" s="111"/>
      <c r="F278" s="46" t="str">
        <f>IF(COUNTA($A278)&gt;0,VLOOKUP($A278,Corsa!$A$1:$F$43,3,FALSE),"-")</f>
        <v>F- Juniores + F-20 + F-25 + F-30 + F-35 + F-40 + F-45 + F-50 + F-55 + F-60 + F-65 + F-70 + F-75</v>
      </c>
      <c r="G278" s="28" t="str">
        <f>IF($D278&gt;0,VLOOKUP($D278,Iscrizioni!$A$2:$M$2502,9,FALSE),"-")</f>
        <v>PIDDIU MARIA BONARIA</v>
      </c>
      <c r="H278" s="28">
        <f>IF($D278&gt;0,VLOOKUP($D278,Iscrizioni!$A$2:$M$2502,4,FALSE),"-")</f>
        <v>1948</v>
      </c>
      <c r="I278" s="27" t="str">
        <f>IF($D278&gt;0,VLOOKUP($D278,Iscrizioni!$A$2:$M$2502,5,FALSE),"-")</f>
        <v>F</v>
      </c>
      <c r="J278" s="27" t="str">
        <f>IF($D278&gt;0,VLOOKUP($D278,Iscrizioni!$A$2:$M$2502,10,FALSE),"-")</f>
        <v>F-65</v>
      </c>
      <c r="K278" s="27" t="str">
        <f t="shared" si="25"/>
        <v>ok</v>
      </c>
      <c r="L278" s="46" t="str">
        <f>IF($D278&gt;0,VLOOKUP($D278,Iscrizioni!$A$2:$M$2502,11,FALSE),"-")</f>
        <v>Adulti</v>
      </c>
      <c r="M278" s="27">
        <f>IF($D278&gt;0,VLOOKUP($D278,Iscrizioni!$A$2:$N$2502,12,FALSE),"-")</f>
        <v>37</v>
      </c>
      <c r="N278" s="46" t="str">
        <f>IF($D278&gt;0,VLOOKUP($D278,Iscrizioni!$A$2:$M$2502,6,FALSE),"-")</f>
        <v>A050294</v>
      </c>
      <c r="O278" s="107" t="str">
        <f>IF($D278&gt;0,VLOOKUP($D278,Iscrizioni!$A$2:$M$2502,7,FALSE),"-")</f>
        <v>A.S.D. GIORDANA LOMBARDI</v>
      </c>
      <c r="P278" s="46" t="str">
        <f>IF($D278&gt;0,VLOOKUP(LEFT($N278,1),Regione!$A$2:$C$21,2,FALSE),"-")</f>
        <v xml:space="preserve">PIEMONTE </v>
      </c>
      <c r="Q278" s="112" t="e">
        <f ca="1">IF($D278&gt;0,NormalizzaTempo("D",CELL("tipo",$E278),$E278),"-")</f>
        <v>#NAME?</v>
      </c>
      <c r="R278" s="27">
        <f>IF($D278&gt;0,VLOOKUP($D278,Iscrizioni!$A$2:$M$2502,13,FALSE),"-")</f>
        <v>4000</v>
      </c>
      <c r="S278" s="112" t="e">
        <f t="shared" ca="1" si="26"/>
        <v>#NAME?</v>
      </c>
      <c r="T278" s="112" t="e">
        <f ca="1">IF($D278&gt;0,SUMIFS($S$3:$S278,$X$3:$X278,1,$J$3:$J278,$J278),"-")</f>
        <v>#NAME?</v>
      </c>
      <c r="U278" s="112" t="e">
        <f t="shared" ca="1" si="27"/>
        <v>#NAME?</v>
      </c>
      <c r="V278" s="112" t="e">
        <f t="shared" ca="1" si="29"/>
        <v>#NAME?</v>
      </c>
      <c r="W278" s="27">
        <f>IF(LEN($C278)=0,IF($D278&gt;0,COUNTIFS($A$3:$A278,$A278),"-"),"Escluso")</f>
        <v>114</v>
      </c>
      <c r="X278" s="2">
        <f>IF(LEN($C278)=0,IF($D278&gt;0,COUNTIFS($J$3:$J278,$J278,$C$3:$C278,""),"-"),"Escluso")</f>
        <v>3</v>
      </c>
      <c r="Y278" s="127" t="e">
        <f t="shared" ca="1" si="24"/>
        <v>#NAME?</v>
      </c>
      <c r="Z278" s="2">
        <f>IF($D278&gt;0,COUNTIFS($O$3:$O278,$O278,$L$3:$L278,$L278,$I$3:$I278,$I278),"-")</f>
        <v>2</v>
      </c>
      <c r="AA278" s="27">
        <f>IF($D278&gt;0,IF(OR($Z278 &gt;1,$L278&lt;&gt;"Adulti"),0,VLOOKUP($P278,Regione!$B$2:$C$22,2,FALSE)),"-")</f>
        <v>0</v>
      </c>
      <c r="AB278" s="27">
        <f>IF($D278&gt;0,IF(COUNTIFS($O$3:$O278,$O278,$L$3:$L278,$L278,$I$3:$I278,$I278) &gt;1,0,SUMIFS($Y$3:$Y$2503,$L$3:$L$2503,$L278,$O$3:$O$2503,$O278,$I$3:$I$2503,$I278)),"-")</f>
        <v>0</v>
      </c>
      <c r="AC278" s="27">
        <f t="shared" si="28"/>
        <v>0</v>
      </c>
    </row>
    <row r="279" spans="1:29" s="57" customFormat="1" ht="15" customHeight="1">
      <c r="A279" s="13" t="s">
        <v>183</v>
      </c>
      <c r="B279" s="107" t="str">
        <f>IF(COUNTA($A279)&gt;0,VLOOKUP($A279,Corsa!$A$1:$F$43,2,FALSE),"-")</f>
        <v>Corsa B02</v>
      </c>
      <c r="C279" s="11"/>
      <c r="D279" s="13">
        <v>350</v>
      </c>
      <c r="E279" s="111"/>
      <c r="F279" s="46" t="str">
        <f>IF(COUNTA($A279)&gt;0,VLOOKUP($A279,Corsa!$A$1:$F$43,3,FALSE),"-")</f>
        <v>F- Juniores + F-20 + F-25 + F-30 + F-35 + F-40 + F-45 + F-50 + F-55 + F-60 + F-65 + F-70 + F-75</v>
      </c>
      <c r="G279" s="28" t="str">
        <f>IF($D279&gt;0,VLOOKUP($D279,Iscrizioni!$A$2:$M$2502,9,FALSE),"-")</f>
        <v>LYCZKO ANNA MARTA</v>
      </c>
      <c r="H279" s="28">
        <f>IF($D279&gt;0,VLOOKUP($D279,Iscrizioni!$A$2:$M$2502,4,FALSE),"-")</f>
        <v>1977</v>
      </c>
      <c r="I279" s="27" t="str">
        <f>IF($D279&gt;0,VLOOKUP($D279,Iscrizioni!$A$2:$M$2502,5,FALSE),"-")</f>
        <v>F</v>
      </c>
      <c r="J279" s="27" t="str">
        <f>IF($D279&gt;0,VLOOKUP($D279,Iscrizioni!$A$2:$M$2502,10,FALSE),"-")</f>
        <v>F-40</v>
      </c>
      <c r="K279" s="27" t="str">
        <f t="shared" si="25"/>
        <v>ok</v>
      </c>
      <c r="L279" s="46" t="str">
        <f>IF($D279&gt;0,VLOOKUP($D279,Iscrizioni!$A$2:$M$2502,11,FALSE),"-")</f>
        <v>Adulti</v>
      </c>
      <c r="M279" s="27">
        <f>IF($D279&gt;0,VLOOKUP($D279,Iscrizioni!$A$2:$N$2502,12,FALSE),"-")</f>
        <v>27</v>
      </c>
      <c r="N279" s="46" t="str">
        <f>IF($D279&gt;0,VLOOKUP($D279,Iscrizioni!$A$2:$M$2502,6,FALSE),"-")</f>
        <v>H011219</v>
      </c>
      <c r="O279" s="107" t="str">
        <f>IF($D279&gt;0,VLOOKUP($D279,Iscrizioni!$A$2:$M$2502,7,FALSE),"-")</f>
        <v>A.S.D. SOCIETA' VICTORIA ATLETICA</v>
      </c>
      <c r="P279" s="46" t="str">
        <f>IF($D279&gt;0,VLOOKUP(LEFT($N279,1),Regione!$A$2:$C$21,2,FALSE),"-")</f>
        <v xml:space="preserve">EMILIA ROMAGNA </v>
      </c>
      <c r="Q279" s="112" t="e">
        <f ca="1">IF($D279&gt;0,NormalizzaTempo("D",CELL("tipo",$E279),$E279),"-")</f>
        <v>#NAME?</v>
      </c>
      <c r="R279" s="27">
        <f>IF($D279&gt;0,VLOOKUP($D279,Iscrizioni!$A$2:$M$2502,13,FALSE),"-")</f>
        <v>4000</v>
      </c>
      <c r="S279" s="112" t="e">
        <f t="shared" ca="1" si="26"/>
        <v>#NAME?</v>
      </c>
      <c r="T279" s="112" t="e">
        <f ca="1">IF($D279&gt;0,SUMIFS($S$3:$S279,$X$3:$X279,1,$J$3:$J279,$J279),"-")</f>
        <v>#NAME?</v>
      </c>
      <c r="U279" s="112" t="e">
        <f t="shared" ca="1" si="27"/>
        <v>#NAME?</v>
      </c>
      <c r="V279" s="112" t="e">
        <f t="shared" ca="1" si="29"/>
        <v>#NAME?</v>
      </c>
      <c r="W279" s="27">
        <f>IF(LEN($C279)=0,IF($D279&gt;0,COUNTIFS($A$3:$A279,$A279),"-"),"Escluso")</f>
        <v>115</v>
      </c>
      <c r="X279" s="2">
        <f>IF(LEN($C279)=0,IF($D279&gt;0,COUNTIFS($J$3:$J279,$J279,$C$3:$C279,""),"-"),"Escluso")</f>
        <v>19</v>
      </c>
      <c r="Y279" s="127" t="e">
        <f t="shared" ca="1" si="24"/>
        <v>#NAME?</v>
      </c>
      <c r="Z279" s="2">
        <f>IF($D279&gt;0,COUNTIFS($O$3:$O279,$O279,$L$3:$L279,$L279,$I$3:$I279,$I279),"-")</f>
        <v>3</v>
      </c>
      <c r="AA279" s="27">
        <f>IF($D279&gt;0,IF(OR($Z279 &gt;1,$L279&lt;&gt;"Adulti"),0,VLOOKUP($P279,Regione!$B$2:$C$22,2,FALSE)),"-")</f>
        <v>0</v>
      </c>
      <c r="AB279" s="27">
        <f>IF($D279&gt;0,IF(COUNTIFS($O$3:$O279,$O279,$L$3:$L279,$L279,$I$3:$I279,$I279) &gt;1,0,SUMIFS($Y$3:$Y$2503,$L$3:$L$2503,$L279,$O$3:$O$2503,$O279,$I$3:$I$2503,$I279)),"-")</f>
        <v>0</v>
      </c>
      <c r="AC279" s="27">
        <f t="shared" si="28"/>
        <v>0</v>
      </c>
    </row>
    <row r="280" spans="1:29" s="57" customFormat="1" ht="15" customHeight="1">
      <c r="A280" s="13" t="s">
        <v>183</v>
      </c>
      <c r="B280" s="107" t="str">
        <f>IF(COUNTA($A280)&gt;0,VLOOKUP($A280,Corsa!$A$1:$F$43,2,FALSE),"-")</f>
        <v>Corsa B02</v>
      </c>
      <c r="C280" s="11"/>
      <c r="D280" s="13">
        <v>522</v>
      </c>
      <c r="E280" s="111"/>
      <c r="F280" s="46" t="str">
        <f>IF(COUNTA($A280)&gt;0,VLOOKUP($A280,Corsa!$A$1:$F$43,3,FALSE),"-")</f>
        <v>F- Juniores + F-20 + F-25 + F-30 + F-35 + F-40 + F-45 + F-50 + F-55 + F-60 + F-65 + F-70 + F-75</v>
      </c>
      <c r="G280" s="28" t="str">
        <f>IF($D280&gt;0,VLOOKUP($D280,Iscrizioni!$A$2:$M$2502,9,FALSE),"-")</f>
        <v>FIORE ALBAROSA</v>
      </c>
      <c r="H280" s="28">
        <f>IF($D280&gt;0,VLOOKUP($D280,Iscrizioni!$A$2:$M$2502,4,FALSE),"-")</f>
        <v>1957</v>
      </c>
      <c r="I280" s="27" t="str">
        <f>IF($D280&gt;0,VLOOKUP($D280,Iscrizioni!$A$2:$M$2502,5,FALSE),"-")</f>
        <v>F</v>
      </c>
      <c r="J280" s="27" t="str">
        <f>IF($D280&gt;0,VLOOKUP($D280,Iscrizioni!$A$2:$M$2502,10,FALSE),"-")</f>
        <v>F-60</v>
      </c>
      <c r="K280" s="27" t="str">
        <f t="shared" si="25"/>
        <v>ok</v>
      </c>
      <c r="L280" s="46" t="str">
        <f>IF($D280&gt;0,VLOOKUP($D280,Iscrizioni!$A$2:$M$2502,11,FALSE),"-")</f>
        <v>Adulti</v>
      </c>
      <c r="M280" s="27">
        <f>IF($D280&gt;0,VLOOKUP($D280,Iscrizioni!$A$2:$N$2502,12,FALSE),"-")</f>
        <v>35</v>
      </c>
      <c r="N280" s="46" t="str">
        <f>IF($D280&gt;0,VLOOKUP($D280,Iscrizioni!$A$2:$M$2502,6,FALSE),"-")</f>
        <v>A050423</v>
      </c>
      <c r="O280" s="107" t="str">
        <f>IF($D280&gt;0,VLOOKUP($D280,Iscrizioni!$A$2:$M$2502,7,FALSE),"-")</f>
        <v>CRAL G.T.T.</v>
      </c>
      <c r="P280" s="46" t="str">
        <f>IF($D280&gt;0,VLOOKUP(LEFT($N280,1),Regione!$A$2:$C$21,2,FALSE),"-")</f>
        <v xml:space="preserve">PIEMONTE </v>
      </c>
      <c r="Q280" s="112" t="e">
        <f ca="1">IF($D280&gt;0,NormalizzaTempo("D",CELL("tipo",$E280),$E280),"-")</f>
        <v>#NAME?</v>
      </c>
      <c r="R280" s="27">
        <f>IF($D280&gt;0,VLOOKUP($D280,Iscrizioni!$A$2:$M$2502,13,FALSE),"-")</f>
        <v>4000</v>
      </c>
      <c r="S280" s="112" t="e">
        <f t="shared" ca="1" si="26"/>
        <v>#NAME?</v>
      </c>
      <c r="T280" s="112" t="e">
        <f ca="1">IF($D280&gt;0,SUMIFS($S$3:$S280,$X$3:$X280,1,$J$3:$J280,$J280),"-")</f>
        <v>#NAME?</v>
      </c>
      <c r="U280" s="112" t="e">
        <f t="shared" ca="1" si="27"/>
        <v>#NAME?</v>
      </c>
      <c r="V280" s="112" t="e">
        <f t="shared" ca="1" si="29"/>
        <v>#NAME?</v>
      </c>
      <c r="W280" s="27">
        <f>IF(LEN($C280)=0,IF($D280&gt;0,COUNTIFS($A$3:$A280,$A280),"-"),"Escluso")</f>
        <v>116</v>
      </c>
      <c r="X280" s="2">
        <f>IF(LEN($C280)=0,IF($D280&gt;0,COUNTIFS($J$3:$J280,$J280,$C$3:$C280,""),"-"),"Escluso")</f>
        <v>8</v>
      </c>
      <c r="Y280" s="127" t="e">
        <f t="shared" ca="1" si="24"/>
        <v>#NAME?</v>
      </c>
      <c r="Z280" s="2">
        <f>IF($D280&gt;0,COUNTIFS($O$3:$O280,$O280,$L$3:$L280,$L280,$I$3:$I280,$I280),"-")</f>
        <v>3</v>
      </c>
      <c r="AA280" s="27">
        <f>IF($D280&gt;0,IF(OR($Z280 &gt;1,$L280&lt;&gt;"Adulti"),0,VLOOKUP($P280,Regione!$B$2:$C$22,2,FALSE)),"-")</f>
        <v>0</v>
      </c>
      <c r="AB280" s="27">
        <f>IF($D280&gt;0,IF(COUNTIFS($O$3:$O280,$O280,$L$3:$L280,$L280,$I$3:$I280,$I280) &gt;1,0,SUMIFS($Y$3:$Y$2503,$L$3:$L$2503,$L280,$O$3:$O$2503,$O280,$I$3:$I$2503,$I280)),"-")</f>
        <v>0</v>
      </c>
      <c r="AC280" s="27">
        <f t="shared" si="28"/>
        <v>0</v>
      </c>
    </row>
    <row r="281" spans="1:29" s="57" customFormat="1" ht="15" customHeight="1">
      <c r="A281" s="13" t="s">
        <v>183</v>
      </c>
      <c r="B281" s="107" t="str">
        <f>IF(COUNTA($A281)&gt;0,VLOOKUP($A281,Corsa!$A$1:$F$43,2,FALSE),"-")</f>
        <v>Corsa B02</v>
      </c>
      <c r="C281" s="11"/>
      <c r="D281" s="13">
        <v>963</v>
      </c>
      <c r="E281" s="111"/>
      <c r="F281" s="46" t="str">
        <f>IF(COUNTA($A281)&gt;0,VLOOKUP($A281,Corsa!$A$1:$F$43,3,FALSE),"-")</f>
        <v>F- Juniores + F-20 + F-25 + F-30 + F-35 + F-40 + F-45 + F-50 + F-55 + F-60 + F-65 + F-70 + F-75</v>
      </c>
      <c r="G281" s="28" t="str">
        <f>IF($D281&gt;0,VLOOKUP($D281,Iscrizioni!$A$2:$M$2502,9,FALSE),"-")</f>
        <v>PANCALDI SANDRA</v>
      </c>
      <c r="H281" s="28">
        <f>IF($D281&gt;0,VLOOKUP($D281,Iscrizioni!$A$2:$M$2502,4,FALSE),"-")</f>
        <v>1963</v>
      </c>
      <c r="I281" s="27" t="str">
        <f>IF($D281&gt;0,VLOOKUP($D281,Iscrizioni!$A$2:$M$2502,5,FALSE),"-")</f>
        <v>F</v>
      </c>
      <c r="J281" s="27" t="str">
        <f>IF($D281&gt;0,VLOOKUP($D281,Iscrizioni!$A$2:$M$2502,10,FALSE),"-")</f>
        <v>F-50</v>
      </c>
      <c r="K281" s="27" t="str">
        <f t="shared" si="25"/>
        <v>ok</v>
      </c>
      <c r="L281" s="46" t="str">
        <f>IF($D281&gt;0,VLOOKUP($D281,Iscrizioni!$A$2:$M$2502,11,FALSE),"-")</f>
        <v>Adulti</v>
      </c>
      <c r="M281" s="27">
        <f>IF($D281&gt;0,VLOOKUP($D281,Iscrizioni!$A$2:$N$2502,12,FALSE),"-")</f>
        <v>31</v>
      </c>
      <c r="N281" s="46" t="str">
        <f>IF($D281&gt;0,VLOOKUP($D281,Iscrizioni!$A$2:$M$2502,6,FALSE),"-")</f>
        <v>H010019</v>
      </c>
      <c r="O281" s="107" t="str">
        <f>IF($D281&gt;0,VLOOKUP($D281,Iscrizioni!$A$2:$M$2502,7,FALSE),"-")</f>
        <v>UISP COMITATO TERR.LE BOLOGNA</v>
      </c>
      <c r="P281" s="46" t="str">
        <f>IF($D281&gt;0,VLOOKUP(LEFT($N281,1),Regione!$A$2:$C$21,2,FALSE),"-")</f>
        <v xml:space="preserve">EMILIA ROMAGNA </v>
      </c>
      <c r="Q281" s="112" t="e">
        <f ca="1">IF($D281&gt;0,NormalizzaTempo("D",CELL("tipo",$E281),$E281),"-")</f>
        <v>#NAME?</v>
      </c>
      <c r="R281" s="27">
        <f>IF($D281&gt;0,VLOOKUP($D281,Iscrizioni!$A$2:$M$2502,13,FALSE),"-")</f>
        <v>4000</v>
      </c>
      <c r="S281" s="112" t="e">
        <f t="shared" ca="1" si="26"/>
        <v>#NAME?</v>
      </c>
      <c r="T281" s="112" t="e">
        <f ca="1">IF($D281&gt;0,SUMIFS($S$3:$S281,$X$3:$X281,1,$J$3:$J281,$J281),"-")</f>
        <v>#NAME?</v>
      </c>
      <c r="U281" s="112" t="e">
        <f t="shared" ca="1" si="27"/>
        <v>#NAME?</v>
      </c>
      <c r="V281" s="112" t="e">
        <f t="shared" ca="1" si="29"/>
        <v>#NAME?</v>
      </c>
      <c r="W281" s="27">
        <f>IF(LEN($C281)=0,IF($D281&gt;0,COUNTIFS($A$3:$A281,$A281),"-"),"Escluso")</f>
        <v>117</v>
      </c>
      <c r="X281" s="2">
        <f>IF(LEN($C281)=0,IF($D281&gt;0,COUNTIFS($J$3:$J281,$J281,$C$3:$C281,""),"-"),"Escluso")</f>
        <v>18</v>
      </c>
      <c r="Y281" s="127" t="e">
        <f t="shared" ca="1" si="24"/>
        <v>#NAME?</v>
      </c>
      <c r="Z281" s="2">
        <f>IF($D281&gt;0,COUNTIFS($O$3:$O281,$O281,$L$3:$L281,$L281,$I$3:$I281,$I281),"-")</f>
        <v>1</v>
      </c>
      <c r="AA281" s="27">
        <f>IF($D281&gt;0,IF(OR($Z281 &gt;1,$L281&lt;&gt;"Adulti"),0,VLOOKUP($P281,Regione!$B$2:$C$22,2,FALSE)),"-")</f>
        <v>0</v>
      </c>
      <c r="AB281" s="27" t="e">
        <f ca="1">IF($D281&gt;0,IF(COUNTIFS($O$3:$O281,$O281,$L$3:$L281,$L281,$I$3:$I281,$I281) &gt;1,0,SUMIFS($Y$3:$Y$2503,$L$3:$L$2503,$L281,$O$3:$O$2503,$O281,$I$3:$I$2503,$I281)),"-")</f>
        <v>#NAME?</v>
      </c>
      <c r="AC281" s="27" t="e">
        <f t="shared" ca="1" si="28"/>
        <v>#NAME?</v>
      </c>
    </row>
    <row r="282" spans="1:29" s="57" customFormat="1" ht="15" customHeight="1">
      <c r="A282" s="13" t="s">
        <v>183</v>
      </c>
      <c r="B282" s="107" t="str">
        <f>IF(COUNTA($A282)&gt;0,VLOOKUP($A282,Corsa!$A$1:$F$43,2,FALSE),"-")</f>
        <v>Corsa B02</v>
      </c>
      <c r="C282" s="11"/>
      <c r="D282" s="13">
        <v>152</v>
      </c>
      <c r="E282" s="111"/>
      <c r="F282" s="46" t="str">
        <f>IF(COUNTA($A282)&gt;0,VLOOKUP($A282,Corsa!$A$1:$F$43,3,FALSE),"-")</f>
        <v>F- Juniores + F-20 + F-25 + F-30 + F-35 + F-40 + F-45 + F-50 + F-55 + F-60 + F-65 + F-70 + F-75</v>
      </c>
      <c r="G282" s="28" t="str">
        <f>IF($D282&gt;0,VLOOKUP($D282,Iscrizioni!$A$2:$M$2502,9,FALSE),"-")</f>
        <v>CONTRAFATTO ANTONELLA</v>
      </c>
      <c r="H282" s="28">
        <f>IF($D282&gt;0,VLOOKUP($D282,Iscrizioni!$A$2:$M$2502,4,FALSE),"-")</f>
        <v>1964</v>
      </c>
      <c r="I282" s="27" t="str">
        <f>IF($D282&gt;0,VLOOKUP($D282,Iscrizioni!$A$2:$M$2502,5,FALSE),"-")</f>
        <v>F</v>
      </c>
      <c r="J282" s="27" t="str">
        <f>IF($D282&gt;0,VLOOKUP($D282,Iscrizioni!$A$2:$M$2502,10,FALSE),"-")</f>
        <v>F-50</v>
      </c>
      <c r="K282" s="27" t="str">
        <f t="shared" si="25"/>
        <v>ok</v>
      </c>
      <c r="L282" s="46" t="str">
        <f>IF($D282&gt;0,VLOOKUP($D282,Iscrizioni!$A$2:$M$2502,11,FALSE),"-")</f>
        <v>Adulti</v>
      </c>
      <c r="M282" s="27">
        <f>IF($D282&gt;0,VLOOKUP($D282,Iscrizioni!$A$2:$N$2502,12,FALSE),"-")</f>
        <v>31</v>
      </c>
      <c r="N282" s="46" t="str">
        <f>IF($D282&gt;0,VLOOKUP($D282,Iscrizioni!$A$2:$M$2502,6,FALSE),"-")</f>
        <v>A130534</v>
      </c>
      <c r="O282" s="107" t="str">
        <f>IF($D282&gt;0,VLOOKUP($D282,Iscrizioni!$A$2:$M$2502,7,FALSE),"-")</f>
        <v>A.S.D. ATLETICA VENARIA REALE</v>
      </c>
      <c r="P282" s="46" t="str">
        <f>IF($D282&gt;0,VLOOKUP(LEFT($N282,1),Regione!$A$2:$C$21,2,FALSE),"-")</f>
        <v xml:space="preserve">PIEMONTE </v>
      </c>
      <c r="Q282" s="112" t="e">
        <f ca="1">IF($D282&gt;0,NormalizzaTempo("D",CELL("tipo",$E282),$E282),"-")</f>
        <v>#NAME?</v>
      </c>
      <c r="R282" s="27">
        <f>IF($D282&gt;0,VLOOKUP($D282,Iscrizioni!$A$2:$M$2502,13,FALSE),"-")</f>
        <v>4000</v>
      </c>
      <c r="S282" s="112" t="e">
        <f t="shared" ca="1" si="26"/>
        <v>#NAME?</v>
      </c>
      <c r="T282" s="112" t="e">
        <f ca="1">IF($D282&gt;0,SUMIFS($S$3:$S282,$X$3:$X282,1,$J$3:$J282,$J282),"-")</f>
        <v>#NAME?</v>
      </c>
      <c r="U282" s="112" t="e">
        <f t="shared" ca="1" si="27"/>
        <v>#NAME?</v>
      </c>
      <c r="V282" s="112" t="e">
        <f t="shared" ca="1" si="29"/>
        <v>#NAME?</v>
      </c>
      <c r="W282" s="27">
        <f>IF(LEN($C282)=0,IF($D282&gt;0,COUNTIFS($A$3:$A282,$A282),"-"),"Escluso")</f>
        <v>118</v>
      </c>
      <c r="X282" s="2">
        <f>IF(LEN($C282)=0,IF($D282&gt;0,COUNTIFS($J$3:$J282,$J282,$C$3:$C282,""),"-"),"Escluso")</f>
        <v>19</v>
      </c>
      <c r="Y282" s="127" t="e">
        <f t="shared" ca="1" si="24"/>
        <v>#NAME?</v>
      </c>
      <c r="Z282" s="2">
        <f>IF($D282&gt;0,COUNTIFS($O$3:$O282,$O282,$L$3:$L282,$L282,$I$3:$I282,$I282),"-")</f>
        <v>6</v>
      </c>
      <c r="AA282" s="27">
        <f>IF($D282&gt;0,IF(OR($Z282 &gt;1,$L282&lt;&gt;"Adulti"),0,VLOOKUP($P282,Regione!$B$2:$C$22,2,FALSE)),"-")</f>
        <v>0</v>
      </c>
      <c r="AB282" s="27">
        <f>IF($D282&gt;0,IF(COUNTIFS($O$3:$O282,$O282,$L$3:$L282,$L282,$I$3:$I282,$I282) &gt;1,0,SUMIFS($Y$3:$Y$2503,$L$3:$L$2503,$L282,$O$3:$O$2503,$O282,$I$3:$I$2503,$I282)),"-")</f>
        <v>0</v>
      </c>
      <c r="AC282" s="27">
        <f t="shared" si="28"/>
        <v>0</v>
      </c>
    </row>
    <row r="283" spans="1:29" s="57" customFormat="1" ht="15" customHeight="1">
      <c r="A283" s="13" t="s">
        <v>183</v>
      </c>
      <c r="B283" s="107" t="str">
        <f>IF(COUNTA($A283)&gt;0,VLOOKUP($A283,Corsa!$A$1:$F$43,2,FALSE),"-")</f>
        <v>Corsa B02</v>
      </c>
      <c r="C283" s="11"/>
      <c r="D283" s="13">
        <v>287</v>
      </c>
      <c r="E283" s="111"/>
      <c r="F283" s="46" t="str">
        <f>IF(COUNTA($A283)&gt;0,VLOOKUP($A283,Corsa!$A$1:$F$43,3,FALSE),"-")</f>
        <v>F- Juniores + F-20 + F-25 + F-30 + F-35 + F-40 + F-45 + F-50 + F-55 + F-60 + F-65 + F-70 + F-75</v>
      </c>
      <c r="G283" s="28" t="str">
        <f>IF($D283&gt;0,VLOOKUP($D283,Iscrizioni!$A$2:$M$2502,9,FALSE),"-")</f>
        <v>DE SIMONE FRANCESCA</v>
      </c>
      <c r="H283" s="28">
        <f>IF($D283&gt;0,VLOOKUP($D283,Iscrizioni!$A$2:$M$2502,4,FALSE),"-")</f>
        <v>1958</v>
      </c>
      <c r="I283" s="27" t="str">
        <f>IF($D283&gt;0,VLOOKUP($D283,Iscrizioni!$A$2:$M$2502,5,FALSE),"-")</f>
        <v>F</v>
      </c>
      <c r="J283" s="27" t="str">
        <f>IF($D283&gt;0,VLOOKUP($D283,Iscrizioni!$A$2:$M$2502,10,FALSE),"-")</f>
        <v>F-55</v>
      </c>
      <c r="K283" s="27" t="str">
        <f t="shared" si="25"/>
        <v>ok</v>
      </c>
      <c r="L283" s="46" t="str">
        <f>IF($D283&gt;0,VLOOKUP($D283,Iscrizioni!$A$2:$M$2502,11,FALSE),"-")</f>
        <v>Adulti</v>
      </c>
      <c r="M283" s="27">
        <f>IF($D283&gt;0,VLOOKUP($D283,Iscrizioni!$A$2:$N$2502,12,FALSE),"-")</f>
        <v>33</v>
      </c>
      <c r="N283" s="46" t="str">
        <f>IF($D283&gt;0,VLOOKUP($D283,Iscrizioni!$A$2:$M$2502,6,FALSE),"-")</f>
        <v>A120653</v>
      </c>
      <c r="O283" s="107" t="str">
        <f>IF($D283&gt;0,VLOOKUP($D283,Iscrizioni!$A$2:$M$2502,7,FALSE),"-")</f>
        <v>A.S.D. OLIMPIATLETICA</v>
      </c>
      <c r="P283" s="46" t="str">
        <f>IF($D283&gt;0,VLOOKUP(LEFT($N283,1),Regione!$A$2:$C$21,2,FALSE),"-")</f>
        <v xml:space="preserve">PIEMONTE </v>
      </c>
      <c r="Q283" s="112" t="e">
        <f ca="1">IF($D283&gt;0,NormalizzaTempo("D",CELL("tipo",$E283),$E283),"-")</f>
        <v>#NAME?</v>
      </c>
      <c r="R283" s="27">
        <f>IF($D283&gt;0,VLOOKUP($D283,Iscrizioni!$A$2:$M$2502,13,FALSE),"-")</f>
        <v>4000</v>
      </c>
      <c r="S283" s="112" t="e">
        <f t="shared" ca="1" si="26"/>
        <v>#NAME?</v>
      </c>
      <c r="T283" s="112" t="e">
        <f ca="1">IF($D283&gt;0,SUMIFS($S$3:$S283,$X$3:$X283,1,$J$3:$J283,$J283),"-")</f>
        <v>#NAME?</v>
      </c>
      <c r="U283" s="112" t="e">
        <f t="shared" ca="1" si="27"/>
        <v>#NAME?</v>
      </c>
      <c r="V283" s="112" t="e">
        <f t="shared" ca="1" si="29"/>
        <v>#NAME?</v>
      </c>
      <c r="W283" s="27">
        <f>IF(LEN($C283)=0,IF($D283&gt;0,COUNTIFS($A$3:$A283,$A283),"-"),"Escluso")</f>
        <v>119</v>
      </c>
      <c r="X283" s="2">
        <f>IF(LEN($C283)=0,IF($D283&gt;0,COUNTIFS($J$3:$J283,$J283,$C$3:$C283,""),"-"),"Escluso")</f>
        <v>15</v>
      </c>
      <c r="Y283" s="127" t="e">
        <f t="shared" ca="1" si="24"/>
        <v>#NAME?</v>
      </c>
      <c r="Z283" s="2">
        <f>IF($D283&gt;0,COUNTIFS($O$3:$O283,$O283,$L$3:$L283,$L283,$I$3:$I283,$I283),"-")</f>
        <v>6</v>
      </c>
      <c r="AA283" s="27">
        <f>IF($D283&gt;0,IF(OR($Z283 &gt;1,$L283&lt;&gt;"Adulti"),0,VLOOKUP($P283,Regione!$B$2:$C$22,2,FALSE)),"-")</f>
        <v>0</v>
      </c>
      <c r="AB283" s="27">
        <f>IF($D283&gt;0,IF(COUNTIFS($O$3:$O283,$O283,$L$3:$L283,$L283,$I$3:$I283,$I283) &gt;1,0,SUMIFS($Y$3:$Y$2503,$L$3:$L$2503,$L283,$O$3:$O$2503,$O283,$I$3:$I$2503,$I283)),"-")</f>
        <v>0</v>
      </c>
      <c r="AC283" s="27">
        <f t="shared" si="28"/>
        <v>0</v>
      </c>
    </row>
    <row r="284" spans="1:29" s="57" customFormat="1" ht="15" customHeight="1">
      <c r="A284" s="13" t="s">
        <v>183</v>
      </c>
      <c r="B284" s="107" t="str">
        <f>IF(COUNTA($A284)&gt;0,VLOOKUP($A284,Corsa!$A$1:$F$43,2,FALSE),"-")</f>
        <v>Corsa B02</v>
      </c>
      <c r="C284" s="11"/>
      <c r="D284" s="13">
        <v>605</v>
      </c>
      <c r="E284" s="111"/>
      <c r="F284" s="46" t="str">
        <f>IF(COUNTA($A284)&gt;0,VLOOKUP($A284,Corsa!$A$1:$F$43,3,FALSE),"-")</f>
        <v>F- Juniores + F-20 + F-25 + F-30 + F-35 + F-40 + F-45 + F-50 + F-55 + F-60 + F-65 + F-70 + F-75</v>
      </c>
      <c r="G284" s="28" t="str">
        <f>IF($D284&gt;0,VLOOKUP($D284,Iscrizioni!$A$2:$M$2502,9,FALSE),"-")</f>
        <v>BUZZI GUENDALINA</v>
      </c>
      <c r="H284" s="28">
        <f>IF($D284&gt;0,VLOOKUP($D284,Iscrizioni!$A$2:$M$2502,4,FALSE),"-")</f>
        <v>1972</v>
      </c>
      <c r="I284" s="27" t="str">
        <f>IF($D284&gt;0,VLOOKUP($D284,Iscrizioni!$A$2:$M$2502,5,FALSE),"-")</f>
        <v>F</v>
      </c>
      <c r="J284" s="27" t="str">
        <f>IF($D284&gt;0,VLOOKUP($D284,Iscrizioni!$A$2:$M$2502,10,FALSE),"-")</f>
        <v>F-45</v>
      </c>
      <c r="K284" s="27" t="str">
        <f t="shared" si="25"/>
        <v>ok</v>
      </c>
      <c r="L284" s="46" t="str">
        <f>IF($D284&gt;0,VLOOKUP($D284,Iscrizioni!$A$2:$M$2502,11,FALSE),"-")</f>
        <v>Adulti</v>
      </c>
      <c r="M284" s="27">
        <f>IF($D284&gt;0,VLOOKUP($D284,Iscrizioni!$A$2:$N$2502,12,FALSE),"-")</f>
        <v>29</v>
      </c>
      <c r="N284" s="46" t="str">
        <f>IF($D284&gt;0,VLOOKUP($D284,Iscrizioni!$A$2:$M$2502,6,FALSE),"-")</f>
        <v>H070205</v>
      </c>
      <c r="O284" s="107" t="str">
        <f>IF($D284&gt;0,VLOOKUP($D284,Iscrizioni!$A$2:$M$2502,7,FALSE),"-")</f>
        <v>G.S. LAMONE RUSSI ASD</v>
      </c>
      <c r="P284" s="46" t="str">
        <f>IF($D284&gt;0,VLOOKUP(LEFT($N284,1),Regione!$A$2:$C$21,2,FALSE),"-")</f>
        <v xml:space="preserve">EMILIA ROMAGNA </v>
      </c>
      <c r="Q284" s="112" t="e">
        <f ca="1">IF($D284&gt;0,NormalizzaTempo("D",CELL("tipo",$E284),$E284),"-")</f>
        <v>#NAME?</v>
      </c>
      <c r="R284" s="27">
        <f>IF($D284&gt;0,VLOOKUP($D284,Iscrizioni!$A$2:$M$2502,13,FALSE),"-")</f>
        <v>4000</v>
      </c>
      <c r="S284" s="112" t="e">
        <f t="shared" ca="1" si="26"/>
        <v>#NAME?</v>
      </c>
      <c r="T284" s="112" t="e">
        <f ca="1">IF($D284&gt;0,SUMIFS($S$3:$S284,$X$3:$X284,1,$J$3:$J284,$J284),"-")</f>
        <v>#NAME?</v>
      </c>
      <c r="U284" s="112" t="e">
        <f t="shared" ca="1" si="27"/>
        <v>#NAME?</v>
      </c>
      <c r="V284" s="112" t="e">
        <f t="shared" ca="1" si="29"/>
        <v>#NAME?</v>
      </c>
      <c r="W284" s="27">
        <f>IF(LEN($C284)=0,IF($D284&gt;0,COUNTIFS($A$3:$A284,$A284),"-"),"Escluso")</f>
        <v>120</v>
      </c>
      <c r="X284" s="2">
        <f>IF(LEN($C284)=0,IF($D284&gt;0,COUNTIFS($J$3:$J284,$J284,$C$3:$C284,""),"-"),"Escluso")</f>
        <v>19</v>
      </c>
      <c r="Y284" s="127" t="e">
        <f t="shared" ca="1" si="24"/>
        <v>#NAME?</v>
      </c>
      <c r="Z284" s="2">
        <f>IF($D284&gt;0,COUNTIFS($O$3:$O284,$O284,$L$3:$L284,$L284,$I$3:$I284,$I284),"-")</f>
        <v>9</v>
      </c>
      <c r="AA284" s="27">
        <f>IF($D284&gt;0,IF(OR($Z284 &gt;1,$L284&lt;&gt;"Adulti"),0,VLOOKUP($P284,Regione!$B$2:$C$22,2,FALSE)),"-")</f>
        <v>0</v>
      </c>
      <c r="AB284" s="27">
        <f>IF($D284&gt;0,IF(COUNTIFS($O$3:$O284,$O284,$L$3:$L284,$L284,$I$3:$I284,$I284) &gt;1,0,SUMIFS($Y$3:$Y$2503,$L$3:$L$2503,$L284,$O$3:$O$2503,$O284,$I$3:$I$2503,$I284)),"-")</f>
        <v>0</v>
      </c>
      <c r="AC284" s="27">
        <f t="shared" si="28"/>
        <v>0</v>
      </c>
    </row>
    <row r="285" spans="1:29" s="57" customFormat="1" ht="15" customHeight="1">
      <c r="A285" s="13" t="s">
        <v>183</v>
      </c>
      <c r="B285" s="107" t="str">
        <f>IF(COUNTA($A285)&gt;0,VLOOKUP($A285,Corsa!$A$1:$F$43,2,FALSE),"-")</f>
        <v>Corsa B02</v>
      </c>
      <c r="C285" s="11"/>
      <c r="D285" s="13">
        <v>367</v>
      </c>
      <c r="E285" s="111"/>
      <c r="F285" s="46" t="str">
        <f>IF(COUNTA($A285)&gt;0,VLOOKUP($A285,Corsa!$A$1:$F$43,3,FALSE),"-")</f>
        <v>F- Juniores + F-20 + F-25 + F-30 + F-35 + F-40 + F-45 + F-50 + F-55 + F-60 + F-65 + F-70 + F-75</v>
      </c>
      <c r="G285" s="28" t="str">
        <f>IF($D285&gt;0,VLOOKUP($D285,Iscrizioni!$A$2:$M$2502,9,FALSE),"-")</f>
        <v>VENTURINI LORENZA</v>
      </c>
      <c r="H285" s="28">
        <f>IF($D285&gt;0,VLOOKUP($D285,Iscrizioni!$A$2:$M$2502,4,FALSE),"-")</f>
        <v>1957</v>
      </c>
      <c r="I285" s="27" t="str">
        <f>IF($D285&gt;0,VLOOKUP($D285,Iscrizioni!$A$2:$M$2502,5,FALSE),"-")</f>
        <v>F</v>
      </c>
      <c r="J285" s="27" t="str">
        <f>IF($D285&gt;0,VLOOKUP($D285,Iscrizioni!$A$2:$M$2502,10,FALSE),"-")</f>
        <v>F-60</v>
      </c>
      <c r="K285" s="27" t="str">
        <f t="shared" si="25"/>
        <v>ok</v>
      </c>
      <c r="L285" s="46" t="str">
        <f>IF($D285&gt;0,VLOOKUP($D285,Iscrizioni!$A$2:$M$2502,11,FALSE),"-")</f>
        <v>Adulti</v>
      </c>
      <c r="M285" s="27">
        <f>IF($D285&gt;0,VLOOKUP($D285,Iscrizioni!$A$2:$N$2502,12,FALSE),"-")</f>
        <v>35</v>
      </c>
      <c r="N285" s="46" t="str">
        <f>IF($D285&gt;0,VLOOKUP($D285,Iscrizioni!$A$2:$M$2502,6,FALSE),"-")</f>
        <v>H011219</v>
      </c>
      <c r="O285" s="107" t="str">
        <f>IF($D285&gt;0,VLOOKUP($D285,Iscrizioni!$A$2:$M$2502,7,FALSE),"-")</f>
        <v>A.S.D. SOCIETA' VICTORIA ATLETICA</v>
      </c>
      <c r="P285" s="46" t="str">
        <f>IF($D285&gt;0,VLOOKUP(LEFT($N285,1),Regione!$A$2:$C$21,2,FALSE),"-")</f>
        <v xml:space="preserve">EMILIA ROMAGNA </v>
      </c>
      <c r="Q285" s="112" t="e">
        <f ca="1">IF($D285&gt;0,NormalizzaTempo("D",CELL("tipo",$E285),$E285),"-")</f>
        <v>#NAME?</v>
      </c>
      <c r="R285" s="27">
        <f>IF($D285&gt;0,VLOOKUP($D285,Iscrizioni!$A$2:$M$2502,13,FALSE),"-")</f>
        <v>4000</v>
      </c>
      <c r="S285" s="112" t="e">
        <f t="shared" ca="1" si="26"/>
        <v>#NAME?</v>
      </c>
      <c r="T285" s="112" t="e">
        <f ca="1">IF($D285&gt;0,SUMIFS($S$3:$S285,$X$3:$X285,1,$J$3:$J285,$J285),"-")</f>
        <v>#NAME?</v>
      </c>
      <c r="U285" s="112" t="e">
        <f t="shared" ca="1" si="27"/>
        <v>#NAME?</v>
      </c>
      <c r="V285" s="112" t="e">
        <f t="shared" ca="1" si="29"/>
        <v>#NAME?</v>
      </c>
      <c r="W285" s="27">
        <f>IF(LEN($C285)=0,IF($D285&gt;0,COUNTIFS($A$3:$A285,$A285),"-"),"Escluso")</f>
        <v>121</v>
      </c>
      <c r="X285" s="2">
        <f>IF(LEN($C285)=0,IF($D285&gt;0,COUNTIFS($J$3:$J285,$J285,$C$3:$C285,""),"-"),"Escluso")</f>
        <v>9</v>
      </c>
      <c r="Y285" s="127" t="e">
        <f t="shared" ca="1" si="24"/>
        <v>#NAME?</v>
      </c>
      <c r="Z285" s="2">
        <f>IF($D285&gt;0,COUNTIFS($O$3:$O285,$O285,$L$3:$L285,$L285,$I$3:$I285,$I285),"-")</f>
        <v>4</v>
      </c>
      <c r="AA285" s="27">
        <f>IF($D285&gt;0,IF(OR($Z285 &gt;1,$L285&lt;&gt;"Adulti"),0,VLOOKUP($P285,Regione!$B$2:$C$22,2,FALSE)),"-")</f>
        <v>0</v>
      </c>
      <c r="AB285" s="27">
        <f>IF($D285&gt;0,IF(COUNTIFS($O$3:$O285,$O285,$L$3:$L285,$L285,$I$3:$I285,$I285) &gt;1,0,SUMIFS($Y$3:$Y$2503,$L$3:$L$2503,$L285,$O$3:$O$2503,$O285,$I$3:$I$2503,$I285)),"-")</f>
        <v>0</v>
      </c>
      <c r="AC285" s="27">
        <f t="shared" si="28"/>
        <v>0</v>
      </c>
    </row>
    <row r="286" spans="1:29" s="57" customFormat="1" ht="15" customHeight="1">
      <c r="A286" s="13" t="s">
        <v>183</v>
      </c>
      <c r="B286" s="107" t="str">
        <f>IF(COUNTA($A286)&gt;0,VLOOKUP($A286,Corsa!$A$1:$F$43,2,FALSE),"-")</f>
        <v>Corsa B02</v>
      </c>
      <c r="C286" s="11"/>
      <c r="D286" s="13">
        <v>146</v>
      </c>
      <c r="E286" s="111"/>
      <c r="F286" s="46" t="str">
        <f>IF(COUNTA($A286)&gt;0,VLOOKUP($A286,Corsa!$A$1:$F$43,3,FALSE),"-")</f>
        <v>F- Juniores + F-20 + F-25 + F-30 + F-35 + F-40 + F-45 + F-50 + F-55 + F-60 + F-65 + F-70 + F-75</v>
      </c>
      <c r="G286" s="28" t="str">
        <f>IF($D286&gt;0,VLOOKUP($D286,Iscrizioni!$A$2:$M$2502,9,FALSE),"-")</f>
        <v>AGOSTINO GRAZIA</v>
      </c>
      <c r="H286" s="28">
        <f>IF($D286&gt;0,VLOOKUP($D286,Iscrizioni!$A$2:$M$2502,4,FALSE),"-")</f>
        <v>1963</v>
      </c>
      <c r="I286" s="27" t="str">
        <f>IF($D286&gt;0,VLOOKUP($D286,Iscrizioni!$A$2:$M$2502,5,FALSE),"-")</f>
        <v>F</v>
      </c>
      <c r="J286" s="27" t="str">
        <f>IF($D286&gt;0,VLOOKUP($D286,Iscrizioni!$A$2:$M$2502,10,FALSE),"-")</f>
        <v>F-50</v>
      </c>
      <c r="K286" s="27" t="str">
        <f t="shared" si="25"/>
        <v>ok</v>
      </c>
      <c r="L286" s="46" t="str">
        <f>IF($D286&gt;0,VLOOKUP($D286,Iscrizioni!$A$2:$M$2502,11,FALSE),"-")</f>
        <v>Adulti</v>
      </c>
      <c r="M286" s="27">
        <f>IF($D286&gt;0,VLOOKUP($D286,Iscrizioni!$A$2:$N$2502,12,FALSE),"-")</f>
        <v>31</v>
      </c>
      <c r="N286" s="46" t="str">
        <f>IF($D286&gt;0,VLOOKUP($D286,Iscrizioni!$A$2:$M$2502,6,FALSE),"-")</f>
        <v>A130534</v>
      </c>
      <c r="O286" s="107" t="str">
        <f>IF($D286&gt;0,VLOOKUP($D286,Iscrizioni!$A$2:$M$2502,7,FALSE),"-")</f>
        <v>A.S.D. ATLETICA VENARIA REALE</v>
      </c>
      <c r="P286" s="46" t="str">
        <f>IF($D286&gt;0,VLOOKUP(LEFT($N286,1),Regione!$A$2:$C$21,2,FALSE),"-")</f>
        <v xml:space="preserve">PIEMONTE </v>
      </c>
      <c r="Q286" s="112" t="e">
        <f ca="1">IF($D286&gt;0,NormalizzaTempo("D",CELL("tipo",$E286),$E286),"-")</f>
        <v>#NAME?</v>
      </c>
      <c r="R286" s="27">
        <f>IF($D286&gt;0,VLOOKUP($D286,Iscrizioni!$A$2:$M$2502,13,FALSE),"-")</f>
        <v>4000</v>
      </c>
      <c r="S286" s="112" t="e">
        <f t="shared" ca="1" si="26"/>
        <v>#NAME?</v>
      </c>
      <c r="T286" s="112" t="e">
        <f ca="1">IF($D286&gt;0,SUMIFS($S$3:$S286,$X$3:$X286,1,$J$3:$J286,$J286),"-")</f>
        <v>#NAME?</v>
      </c>
      <c r="U286" s="112" t="e">
        <f t="shared" ca="1" si="27"/>
        <v>#NAME?</v>
      </c>
      <c r="V286" s="112" t="e">
        <f t="shared" ca="1" si="29"/>
        <v>#NAME?</v>
      </c>
      <c r="W286" s="27">
        <f>IF(LEN($C286)=0,IF($D286&gt;0,COUNTIFS($A$3:$A286,$A286),"-"),"Escluso")</f>
        <v>122</v>
      </c>
      <c r="X286" s="2">
        <f>IF(LEN($C286)=0,IF($D286&gt;0,COUNTIFS($J$3:$J286,$J286,$C$3:$C286,""),"-"),"Escluso")</f>
        <v>20</v>
      </c>
      <c r="Y286" s="127" t="e">
        <f t="shared" ca="1" si="24"/>
        <v>#NAME?</v>
      </c>
      <c r="Z286" s="2">
        <f>IF($D286&gt;0,COUNTIFS($O$3:$O286,$O286,$L$3:$L286,$L286,$I$3:$I286,$I286),"-")</f>
        <v>7</v>
      </c>
      <c r="AA286" s="27">
        <f>IF($D286&gt;0,IF(OR($Z286 &gt;1,$L286&lt;&gt;"Adulti"),0,VLOOKUP($P286,Regione!$B$2:$C$22,2,FALSE)),"-")</f>
        <v>0</v>
      </c>
      <c r="AB286" s="27">
        <f>IF($D286&gt;0,IF(COUNTIFS($O$3:$O286,$O286,$L$3:$L286,$L286,$I$3:$I286,$I286) &gt;1,0,SUMIFS($Y$3:$Y$2503,$L$3:$L$2503,$L286,$O$3:$O$2503,$O286,$I$3:$I$2503,$I286)),"-")</f>
        <v>0</v>
      </c>
      <c r="AC286" s="27">
        <f t="shared" si="28"/>
        <v>0</v>
      </c>
    </row>
    <row r="287" spans="1:29" s="57" customFormat="1" ht="15" customHeight="1">
      <c r="A287" s="13" t="s">
        <v>183</v>
      </c>
      <c r="B287" s="107" t="str">
        <f>IF(COUNTA($A287)&gt;0,VLOOKUP($A287,Corsa!$A$1:$F$43,2,FALSE),"-")</f>
        <v>Corsa B02</v>
      </c>
      <c r="C287" s="11"/>
      <c r="D287" s="13">
        <v>613</v>
      </c>
      <c r="E287" s="111"/>
      <c r="F287" s="46" t="str">
        <f>IF(COUNTA($A287)&gt;0,VLOOKUP($A287,Corsa!$A$1:$F$43,3,FALSE),"-")</f>
        <v>F- Juniores + F-20 + F-25 + F-30 + F-35 + F-40 + F-45 + F-50 + F-55 + F-60 + F-65 + F-70 + F-75</v>
      </c>
      <c r="G287" s="28" t="str">
        <f>IF($D287&gt;0,VLOOKUP($D287,Iscrizioni!$A$2:$M$2502,9,FALSE),"-")</f>
        <v>GOLFARI CLAUDIA</v>
      </c>
      <c r="H287" s="28">
        <f>IF($D287&gt;0,VLOOKUP($D287,Iscrizioni!$A$2:$M$2502,4,FALSE),"-")</f>
        <v>1963</v>
      </c>
      <c r="I287" s="27" t="str">
        <f>IF($D287&gt;0,VLOOKUP($D287,Iscrizioni!$A$2:$M$2502,5,FALSE),"-")</f>
        <v>F</v>
      </c>
      <c r="J287" s="27" t="str">
        <f>IF($D287&gt;0,VLOOKUP($D287,Iscrizioni!$A$2:$M$2502,10,FALSE),"-")</f>
        <v>F-50</v>
      </c>
      <c r="K287" s="27" t="str">
        <f t="shared" si="25"/>
        <v>ok</v>
      </c>
      <c r="L287" s="46" t="str">
        <f>IF($D287&gt;0,VLOOKUP($D287,Iscrizioni!$A$2:$M$2502,11,FALSE),"-")</f>
        <v>Adulti</v>
      </c>
      <c r="M287" s="27">
        <f>IF($D287&gt;0,VLOOKUP($D287,Iscrizioni!$A$2:$N$2502,12,FALSE),"-")</f>
        <v>31</v>
      </c>
      <c r="N287" s="46" t="str">
        <f>IF($D287&gt;0,VLOOKUP($D287,Iscrizioni!$A$2:$M$2502,6,FALSE),"-")</f>
        <v>H070205</v>
      </c>
      <c r="O287" s="107" t="str">
        <f>IF($D287&gt;0,VLOOKUP($D287,Iscrizioni!$A$2:$M$2502,7,FALSE),"-")</f>
        <v>G.S. LAMONE RUSSI ASD</v>
      </c>
      <c r="P287" s="46" t="str">
        <f>IF($D287&gt;0,VLOOKUP(LEFT($N287,1),Regione!$A$2:$C$21,2,FALSE),"-")</f>
        <v xml:space="preserve">EMILIA ROMAGNA </v>
      </c>
      <c r="Q287" s="112" t="e">
        <f ca="1">IF($D287&gt;0,NormalizzaTempo("D",CELL("tipo",$E287),$E287),"-")</f>
        <v>#NAME?</v>
      </c>
      <c r="R287" s="27">
        <f>IF($D287&gt;0,VLOOKUP($D287,Iscrizioni!$A$2:$M$2502,13,FALSE),"-")</f>
        <v>4000</v>
      </c>
      <c r="S287" s="112" t="e">
        <f t="shared" ca="1" si="26"/>
        <v>#NAME?</v>
      </c>
      <c r="T287" s="112" t="e">
        <f ca="1">IF($D287&gt;0,SUMIFS($S$3:$S287,$X$3:$X287,1,$J$3:$J287,$J287),"-")</f>
        <v>#NAME?</v>
      </c>
      <c r="U287" s="112" t="e">
        <f t="shared" ca="1" si="27"/>
        <v>#NAME?</v>
      </c>
      <c r="V287" s="112" t="e">
        <f t="shared" ca="1" si="29"/>
        <v>#NAME?</v>
      </c>
      <c r="W287" s="27">
        <f>IF(LEN($C287)=0,IF($D287&gt;0,COUNTIFS($A$3:$A287,$A287),"-"),"Escluso")</f>
        <v>123</v>
      </c>
      <c r="X287" s="2">
        <f>IF(LEN($C287)=0,IF($D287&gt;0,COUNTIFS($J$3:$J287,$J287,$C$3:$C287,""),"-"),"Escluso")</f>
        <v>21</v>
      </c>
      <c r="Y287" s="127" t="e">
        <f t="shared" ca="1" si="24"/>
        <v>#NAME?</v>
      </c>
      <c r="Z287" s="2">
        <f>IF($D287&gt;0,COUNTIFS($O$3:$O287,$O287,$L$3:$L287,$L287,$I$3:$I287,$I287),"-")</f>
        <v>10</v>
      </c>
      <c r="AA287" s="27">
        <f>IF($D287&gt;0,IF(OR($Z287 &gt;1,$L287&lt;&gt;"Adulti"),0,VLOOKUP($P287,Regione!$B$2:$C$22,2,FALSE)),"-")</f>
        <v>0</v>
      </c>
      <c r="AB287" s="27">
        <f>IF($D287&gt;0,IF(COUNTIFS($O$3:$O287,$O287,$L$3:$L287,$L287,$I$3:$I287,$I287) &gt;1,0,SUMIFS($Y$3:$Y$2503,$L$3:$L$2503,$L287,$O$3:$O$2503,$O287,$I$3:$I$2503,$I287)),"-")</f>
        <v>0</v>
      </c>
      <c r="AC287" s="27">
        <f t="shared" si="28"/>
        <v>0</v>
      </c>
    </row>
    <row r="288" spans="1:29" s="57" customFormat="1" ht="15" customHeight="1">
      <c r="A288" s="13" t="s">
        <v>183</v>
      </c>
      <c r="B288" s="107" t="str">
        <f>IF(COUNTA($A288)&gt;0,VLOOKUP($A288,Corsa!$A$1:$F$43,2,FALSE),"-")</f>
        <v>Corsa B02</v>
      </c>
      <c r="C288" s="11"/>
      <c r="D288" s="13">
        <v>778</v>
      </c>
      <c r="E288" s="111"/>
      <c r="F288" s="46" t="str">
        <f>IF(COUNTA($A288)&gt;0,VLOOKUP($A288,Corsa!$A$1:$F$43,3,FALSE),"-")</f>
        <v>F- Juniores + F-20 + F-25 + F-30 + F-35 + F-40 + F-45 + F-50 + F-55 + F-60 + F-65 + F-70 + F-75</v>
      </c>
      <c r="G288" s="28" t="str">
        <f>IF($D288&gt;0,VLOOKUP($D288,Iscrizioni!$A$2:$M$2502,9,FALSE),"-")</f>
        <v>CAPOZZOLI SUSI</v>
      </c>
      <c r="H288" s="28">
        <f>IF($D288&gt;0,VLOOKUP($D288,Iscrizioni!$A$2:$M$2502,4,FALSE),"-")</f>
        <v>1950</v>
      </c>
      <c r="I288" s="27" t="str">
        <f>IF($D288&gt;0,VLOOKUP($D288,Iscrizioni!$A$2:$M$2502,5,FALSE),"-")</f>
        <v>F</v>
      </c>
      <c r="J288" s="27" t="str">
        <f>IF($D288&gt;0,VLOOKUP($D288,Iscrizioni!$A$2:$M$2502,10,FALSE),"-")</f>
        <v>F-65</v>
      </c>
      <c r="K288" s="27" t="str">
        <f t="shared" si="25"/>
        <v>ok</v>
      </c>
      <c r="L288" s="46" t="str">
        <f>IF($D288&gt;0,VLOOKUP($D288,Iscrizioni!$A$2:$M$2502,11,FALSE),"-")</f>
        <v>Adulti</v>
      </c>
      <c r="M288" s="27">
        <f>IF($D288&gt;0,VLOOKUP($D288,Iscrizioni!$A$2:$N$2502,12,FALSE),"-")</f>
        <v>37</v>
      </c>
      <c r="N288" s="46" t="str">
        <f>IF($D288&gt;0,VLOOKUP($D288,Iscrizioni!$A$2:$M$2502,6,FALSE),"-")</f>
        <v>H010224</v>
      </c>
      <c r="O288" s="107" t="str">
        <f>IF($D288&gt;0,VLOOKUP($D288,Iscrizioni!$A$2:$M$2502,7,FALSE),"-")</f>
        <v>POL. DIL. SAN RAFEL</v>
      </c>
      <c r="P288" s="46" t="str">
        <f>IF($D288&gt;0,VLOOKUP(LEFT($N288,1),Regione!$A$2:$C$21,2,FALSE),"-")</f>
        <v xml:space="preserve">EMILIA ROMAGNA </v>
      </c>
      <c r="Q288" s="112" t="e">
        <f ca="1">IF($D288&gt;0,NormalizzaTempo("D",CELL("tipo",$E288),$E288),"-")</f>
        <v>#NAME?</v>
      </c>
      <c r="R288" s="27">
        <f>IF($D288&gt;0,VLOOKUP($D288,Iscrizioni!$A$2:$M$2502,13,FALSE),"-")</f>
        <v>4000</v>
      </c>
      <c r="S288" s="112" t="e">
        <f t="shared" ca="1" si="26"/>
        <v>#NAME?</v>
      </c>
      <c r="T288" s="112" t="e">
        <f ca="1">IF($D288&gt;0,SUMIFS($S$3:$S288,$X$3:$X288,1,$J$3:$J288,$J288),"-")</f>
        <v>#NAME?</v>
      </c>
      <c r="U288" s="112" t="e">
        <f t="shared" ca="1" si="27"/>
        <v>#NAME?</v>
      </c>
      <c r="V288" s="112" t="e">
        <f t="shared" ca="1" si="29"/>
        <v>#NAME?</v>
      </c>
      <c r="W288" s="27">
        <f>IF(LEN($C288)=0,IF($D288&gt;0,COUNTIFS($A$3:$A288,$A288),"-"),"Escluso")</f>
        <v>124</v>
      </c>
      <c r="X288" s="2">
        <f>IF(LEN($C288)=0,IF($D288&gt;0,COUNTIFS($J$3:$J288,$J288,$C$3:$C288,""),"-"),"Escluso")</f>
        <v>4</v>
      </c>
      <c r="Y288" s="127" t="e">
        <f t="shared" ca="1" si="24"/>
        <v>#NAME?</v>
      </c>
      <c r="Z288" s="2">
        <f>IF($D288&gt;0,COUNTIFS($O$3:$O288,$O288,$L$3:$L288,$L288,$I$3:$I288,$I288),"-")</f>
        <v>1</v>
      </c>
      <c r="AA288" s="27">
        <f>IF($D288&gt;0,IF(OR($Z288 &gt;1,$L288&lt;&gt;"Adulti"),0,VLOOKUP($P288,Regione!$B$2:$C$22,2,FALSE)),"-")</f>
        <v>0</v>
      </c>
      <c r="AB288" s="27" t="e">
        <f ca="1">IF($D288&gt;0,IF(COUNTIFS($O$3:$O288,$O288,$L$3:$L288,$L288,$I$3:$I288,$I288) &gt;1,0,SUMIFS($Y$3:$Y$2503,$L$3:$L$2503,$L288,$O$3:$O$2503,$O288,$I$3:$I$2503,$I288)),"-")</f>
        <v>#NAME?</v>
      </c>
      <c r="AC288" s="27" t="e">
        <f t="shared" ca="1" si="28"/>
        <v>#NAME?</v>
      </c>
    </row>
    <row r="289" spans="1:29" s="57" customFormat="1" ht="15" customHeight="1">
      <c r="A289" s="13" t="s">
        <v>183</v>
      </c>
      <c r="B289" s="107" t="str">
        <f>IF(COUNTA($A289)&gt;0,VLOOKUP($A289,Corsa!$A$1:$F$43,2,FALSE),"-")</f>
        <v>Corsa B02</v>
      </c>
      <c r="C289" s="11"/>
      <c r="D289" s="13">
        <v>384</v>
      </c>
      <c r="E289" s="111"/>
      <c r="F289" s="46" t="str">
        <f>IF(COUNTA($A289)&gt;0,VLOOKUP($A289,Corsa!$A$1:$F$43,3,FALSE),"-")</f>
        <v>F- Juniores + F-20 + F-25 + F-30 + F-35 + F-40 + F-45 + F-50 + F-55 + F-60 + F-65 + F-70 + F-75</v>
      </c>
      <c r="G289" s="28" t="str">
        <f>IF($D289&gt;0,VLOOKUP($D289,Iscrizioni!$A$2:$M$2502,9,FALSE),"-")</f>
        <v>DI SABATO ROSA</v>
      </c>
      <c r="H289" s="28">
        <f>IF($D289&gt;0,VLOOKUP($D289,Iscrizioni!$A$2:$M$2502,4,FALSE),"-")</f>
        <v>1959</v>
      </c>
      <c r="I289" s="27" t="str">
        <f>IF($D289&gt;0,VLOOKUP($D289,Iscrizioni!$A$2:$M$2502,5,FALSE),"-")</f>
        <v>F</v>
      </c>
      <c r="J289" s="27" t="str">
        <f>IF($D289&gt;0,VLOOKUP($D289,Iscrizioni!$A$2:$M$2502,10,FALSE),"-")</f>
        <v>F-55</v>
      </c>
      <c r="K289" s="27" t="str">
        <f t="shared" si="25"/>
        <v>ok</v>
      </c>
      <c r="L289" s="46" t="str">
        <f>IF($D289&gt;0,VLOOKUP($D289,Iscrizioni!$A$2:$M$2502,11,FALSE),"-")</f>
        <v>Adulti</v>
      </c>
      <c r="M289" s="27">
        <f>IF($D289&gt;0,VLOOKUP($D289,Iscrizioni!$A$2:$N$2502,12,FALSE),"-")</f>
        <v>33</v>
      </c>
      <c r="N289" s="46" t="str">
        <f>IF($D289&gt;0,VLOOKUP($D289,Iscrizioni!$A$2:$M$2502,6,FALSE),"-")</f>
        <v>D060103</v>
      </c>
      <c r="O289" s="107" t="str">
        <f>IF($D289&gt;0,VLOOKUP($D289,Iscrizioni!$A$2:$M$2502,7,FALSE),"-")</f>
        <v>ASD ATHLETIC TEAM</v>
      </c>
      <c r="P289" s="46" t="str">
        <f>IF($D289&gt;0,VLOOKUP(LEFT($N289,1),Regione!$A$2:$C$21,2,FALSE),"-")</f>
        <v xml:space="preserve">LOMBARDIA </v>
      </c>
      <c r="Q289" s="112" t="e">
        <f ca="1">IF($D289&gt;0,NormalizzaTempo("D",CELL("tipo",$E289),$E289),"-")</f>
        <v>#NAME?</v>
      </c>
      <c r="R289" s="27">
        <f>IF($D289&gt;0,VLOOKUP($D289,Iscrizioni!$A$2:$M$2502,13,FALSE),"-")</f>
        <v>4000</v>
      </c>
      <c r="S289" s="112" t="e">
        <f t="shared" ca="1" si="26"/>
        <v>#NAME?</v>
      </c>
      <c r="T289" s="112" t="e">
        <f ca="1">IF($D289&gt;0,SUMIFS($S$3:$S289,$X$3:$X289,1,$J$3:$J289,$J289),"-")</f>
        <v>#NAME?</v>
      </c>
      <c r="U289" s="112" t="e">
        <f t="shared" ca="1" si="27"/>
        <v>#NAME?</v>
      </c>
      <c r="V289" s="112" t="e">
        <f t="shared" ca="1" si="29"/>
        <v>#NAME?</v>
      </c>
      <c r="W289" s="27">
        <f>IF(LEN($C289)=0,IF($D289&gt;0,COUNTIFS($A$3:$A289,$A289),"-"),"Escluso")</f>
        <v>125</v>
      </c>
      <c r="X289" s="2">
        <f>IF(LEN($C289)=0,IF($D289&gt;0,COUNTIFS($J$3:$J289,$J289,$C$3:$C289,""),"-"),"Escluso")</f>
        <v>16</v>
      </c>
      <c r="Y289" s="127" t="e">
        <f t="shared" ca="1" si="24"/>
        <v>#NAME?</v>
      </c>
      <c r="Z289" s="2">
        <f>IF($D289&gt;0,COUNTIFS($O$3:$O289,$O289,$L$3:$L289,$L289,$I$3:$I289,$I289),"-")</f>
        <v>7</v>
      </c>
      <c r="AA289" s="27">
        <f>IF($D289&gt;0,IF(OR($Z289 &gt;1,$L289&lt;&gt;"Adulti"),0,VLOOKUP($P289,Regione!$B$2:$C$22,2,FALSE)),"-")</f>
        <v>0</v>
      </c>
      <c r="AB289" s="27">
        <f>IF($D289&gt;0,IF(COUNTIFS($O$3:$O289,$O289,$L$3:$L289,$L289,$I$3:$I289,$I289) &gt;1,0,SUMIFS($Y$3:$Y$2503,$L$3:$L$2503,$L289,$O$3:$O$2503,$O289,$I$3:$I$2503,$I289)),"-")</f>
        <v>0</v>
      </c>
      <c r="AC289" s="27">
        <f t="shared" si="28"/>
        <v>0</v>
      </c>
    </row>
    <row r="290" spans="1:29" s="57" customFormat="1" ht="15" customHeight="1">
      <c r="A290" s="13" t="s">
        <v>183</v>
      </c>
      <c r="B290" s="107" t="str">
        <f>IF(COUNTA($A290)&gt;0,VLOOKUP($A290,Corsa!$A$1:$F$43,2,FALSE),"-")</f>
        <v>Corsa B02</v>
      </c>
      <c r="C290" s="11"/>
      <c r="D290" s="13">
        <v>529</v>
      </c>
      <c r="E290" s="111"/>
      <c r="F290" s="46" t="str">
        <f>IF(COUNTA($A290)&gt;0,VLOOKUP($A290,Corsa!$A$1:$F$43,3,FALSE),"-")</f>
        <v>F- Juniores + F-20 + F-25 + F-30 + F-35 + F-40 + F-45 + F-50 + F-55 + F-60 + F-65 + F-70 + F-75</v>
      </c>
      <c r="G290" s="28" t="str">
        <f>IF($D290&gt;0,VLOOKUP($D290,Iscrizioni!$A$2:$M$2502,9,FALSE),"-")</f>
        <v>DANIELIS CLAUDIA</v>
      </c>
      <c r="H290" s="28">
        <f>IF($D290&gt;0,VLOOKUP($D290,Iscrizioni!$A$2:$M$2502,4,FALSE),"-")</f>
        <v>1944</v>
      </c>
      <c r="I290" s="27" t="str">
        <f>IF($D290&gt;0,VLOOKUP($D290,Iscrizioni!$A$2:$M$2502,5,FALSE),"-")</f>
        <v>F</v>
      </c>
      <c r="J290" s="27" t="str">
        <f>IF($D290&gt;0,VLOOKUP($D290,Iscrizioni!$A$2:$M$2502,10,FALSE),"-")</f>
        <v>F-70</v>
      </c>
      <c r="K290" s="27" t="str">
        <f t="shared" si="25"/>
        <v>ok</v>
      </c>
      <c r="L290" s="46" t="str">
        <f>IF($D290&gt;0,VLOOKUP($D290,Iscrizioni!$A$2:$M$2502,11,FALSE),"-")</f>
        <v>Adulti</v>
      </c>
      <c r="M290" s="27">
        <f>IF($D290&gt;0,VLOOKUP($D290,Iscrizioni!$A$2:$N$2502,12,FALSE),"-")</f>
        <v>39</v>
      </c>
      <c r="N290" s="46" t="str">
        <f>IF($D290&gt;0,VLOOKUP($D290,Iscrizioni!$A$2:$M$2502,6,FALSE),"-")</f>
        <v>A050657</v>
      </c>
      <c r="O290" s="107" t="str">
        <f>IF($D290&gt;0,VLOOKUP($D290,Iscrizioni!$A$2:$M$2502,7,FALSE),"-")</f>
        <v>CRAL REGIONE PIEMONTE</v>
      </c>
      <c r="P290" s="46" t="str">
        <f>IF($D290&gt;0,VLOOKUP(LEFT($N290,1),Regione!$A$2:$C$21,2,FALSE),"-")</f>
        <v xml:space="preserve">PIEMONTE </v>
      </c>
      <c r="Q290" s="112" t="e">
        <f ca="1">IF($D290&gt;0,NormalizzaTempo("D",CELL("tipo",$E290),$E290),"-")</f>
        <v>#NAME?</v>
      </c>
      <c r="R290" s="27">
        <f>IF($D290&gt;0,VLOOKUP($D290,Iscrizioni!$A$2:$M$2502,13,FALSE),"-")</f>
        <v>4000</v>
      </c>
      <c r="S290" s="112" t="e">
        <f t="shared" ca="1" si="26"/>
        <v>#NAME?</v>
      </c>
      <c r="T290" s="112" t="e">
        <f ca="1">IF($D290&gt;0,SUMIFS($S$3:$S290,$X$3:$X290,1,$J$3:$J290,$J290),"-")</f>
        <v>#NAME?</v>
      </c>
      <c r="U290" s="112" t="e">
        <f t="shared" ca="1" si="27"/>
        <v>#NAME?</v>
      </c>
      <c r="V290" s="112" t="e">
        <f t="shared" ca="1" si="29"/>
        <v>#NAME?</v>
      </c>
      <c r="W290" s="27">
        <f>IF(LEN($C290)=0,IF($D290&gt;0,COUNTIFS($A$3:$A290,$A290),"-"),"Escluso")</f>
        <v>126</v>
      </c>
      <c r="X290" s="2">
        <f>IF(LEN($C290)=0,IF($D290&gt;0,COUNTIFS($J$3:$J290,$J290,$C$3:$C290,""),"-"),"Escluso")</f>
        <v>3</v>
      </c>
      <c r="Y290" s="127" t="e">
        <f t="shared" ca="1" si="24"/>
        <v>#NAME?</v>
      </c>
      <c r="Z290" s="2">
        <f>IF($D290&gt;0,COUNTIFS($O$3:$O290,$O290,$L$3:$L290,$L290,$I$3:$I290,$I290),"-")</f>
        <v>1</v>
      </c>
      <c r="AA290" s="27">
        <f>IF($D290&gt;0,IF(OR($Z290 &gt;1,$L290&lt;&gt;"Adulti"),0,VLOOKUP($P290,Regione!$B$2:$C$22,2,FALSE)),"-")</f>
        <v>15</v>
      </c>
      <c r="AB290" s="27" t="e">
        <f ca="1">IF($D290&gt;0,IF(COUNTIFS($O$3:$O290,$O290,$L$3:$L290,$L290,$I$3:$I290,$I290) &gt;1,0,SUMIFS($Y$3:$Y$2503,$L$3:$L$2503,$L290,$O$3:$O$2503,$O290,$I$3:$I$2503,$I290)),"-")</f>
        <v>#NAME?</v>
      </c>
      <c r="AC290" s="27" t="e">
        <f t="shared" ca="1" si="28"/>
        <v>#NAME?</v>
      </c>
    </row>
    <row r="291" spans="1:29" s="57" customFormat="1" ht="15" customHeight="1">
      <c r="A291" s="13" t="s">
        <v>183</v>
      </c>
      <c r="B291" s="107" t="str">
        <f>IF(COUNTA($A291)&gt;0,VLOOKUP($A291,Corsa!$A$1:$F$43,2,FALSE),"-")</f>
        <v>Corsa B02</v>
      </c>
      <c r="C291" s="11"/>
      <c r="D291" s="13">
        <v>931</v>
      </c>
      <c r="E291" s="111"/>
      <c r="F291" s="46" t="str">
        <f>IF(COUNTA($A291)&gt;0,VLOOKUP($A291,Corsa!$A$1:$F$43,3,FALSE),"-")</f>
        <v>F- Juniores + F-20 + F-25 + F-30 + F-35 + F-40 + F-45 + F-50 + F-55 + F-60 + F-65 + F-70 + F-75</v>
      </c>
      <c r="G291" s="28" t="str">
        <f>IF($D291&gt;0,VLOOKUP($D291,Iscrizioni!$A$2:$M$2502,9,FALSE),"-")</f>
        <v>TAGLIENTE SARA</v>
      </c>
      <c r="H291" s="28">
        <f>IF($D291&gt;0,VLOOKUP($D291,Iscrizioni!$A$2:$M$2502,4,FALSE),"-")</f>
        <v>1967</v>
      </c>
      <c r="I291" s="27" t="str">
        <f>IF($D291&gt;0,VLOOKUP($D291,Iscrizioni!$A$2:$M$2502,5,FALSE),"-")</f>
        <v>F</v>
      </c>
      <c r="J291" s="27" t="str">
        <f>IF($D291&gt;0,VLOOKUP($D291,Iscrizioni!$A$2:$M$2502,10,FALSE),"-")</f>
        <v>F-50</v>
      </c>
      <c r="K291" s="27" t="str">
        <f t="shared" si="25"/>
        <v>ok</v>
      </c>
      <c r="L291" s="46" t="str">
        <f>IF($D291&gt;0,VLOOKUP($D291,Iscrizioni!$A$2:$M$2502,11,FALSE),"-")</f>
        <v>Adulti</v>
      </c>
      <c r="M291" s="27">
        <f>IF($D291&gt;0,VLOOKUP($D291,Iscrizioni!$A$2:$N$2502,12,FALSE),"-")</f>
        <v>31</v>
      </c>
      <c r="N291" s="46" t="str">
        <f>IF($D291&gt;0,VLOOKUP($D291,Iscrizioni!$A$2:$M$2502,6,FALSE),"-")</f>
        <v>L022825</v>
      </c>
      <c r="O291" s="107" t="str">
        <f>IF($D291&gt;0,VLOOKUP($D291,Iscrizioni!$A$2:$M$2502,7,FALSE),"-")</f>
        <v>RUNNERS BARBERINO A.S.D.</v>
      </c>
      <c r="P291" s="46" t="str">
        <f>IF($D291&gt;0,VLOOKUP(LEFT($N291,1),Regione!$A$2:$C$21,2,FALSE),"-")</f>
        <v xml:space="preserve">TOSCANA </v>
      </c>
      <c r="Q291" s="112" t="e">
        <f ca="1">IF($D291&gt;0,NormalizzaTempo("D",CELL("tipo",$E291),$E291),"-")</f>
        <v>#NAME?</v>
      </c>
      <c r="R291" s="27">
        <f>IF($D291&gt;0,VLOOKUP($D291,Iscrizioni!$A$2:$M$2502,13,FALSE),"-")</f>
        <v>4000</v>
      </c>
      <c r="S291" s="112" t="e">
        <f t="shared" ca="1" si="26"/>
        <v>#NAME?</v>
      </c>
      <c r="T291" s="112" t="e">
        <f ca="1">IF($D291&gt;0,SUMIFS($S$3:$S291,$X$3:$X291,1,$J$3:$J291,$J291),"-")</f>
        <v>#NAME?</v>
      </c>
      <c r="U291" s="112" t="e">
        <f t="shared" ca="1" si="27"/>
        <v>#NAME?</v>
      </c>
      <c r="V291" s="112" t="e">
        <f t="shared" ca="1" si="29"/>
        <v>#NAME?</v>
      </c>
      <c r="W291" s="27">
        <f>IF(LEN($C291)=0,IF($D291&gt;0,COUNTIFS($A$3:$A291,$A291),"-"),"Escluso")</f>
        <v>127</v>
      </c>
      <c r="X291" s="2">
        <f>IF(LEN($C291)=0,IF($D291&gt;0,COUNTIFS($J$3:$J291,$J291,$C$3:$C291,""),"-"),"Escluso")</f>
        <v>22</v>
      </c>
      <c r="Y291" s="127" t="e">
        <f t="shared" ca="1" si="24"/>
        <v>#NAME?</v>
      </c>
      <c r="Z291" s="2">
        <f>IF($D291&gt;0,COUNTIFS($O$3:$O291,$O291,$L$3:$L291,$L291,$I$3:$I291,$I291),"-")</f>
        <v>3</v>
      </c>
      <c r="AA291" s="27">
        <f>IF($D291&gt;0,IF(OR($Z291 &gt;1,$L291&lt;&gt;"Adulti"),0,VLOOKUP($P291,Regione!$B$2:$C$22,2,FALSE)),"-")</f>
        <v>0</v>
      </c>
      <c r="AB291" s="27">
        <f>IF($D291&gt;0,IF(COUNTIFS($O$3:$O291,$O291,$L$3:$L291,$L291,$I$3:$I291,$I291) &gt;1,0,SUMIFS($Y$3:$Y$2503,$L$3:$L$2503,$L291,$O$3:$O$2503,$O291,$I$3:$I$2503,$I291)),"-")</f>
        <v>0</v>
      </c>
      <c r="AC291" s="27">
        <f t="shared" si="28"/>
        <v>0</v>
      </c>
    </row>
    <row r="292" spans="1:29" s="57" customFormat="1" ht="15" customHeight="1">
      <c r="A292" s="13" t="s">
        <v>183</v>
      </c>
      <c r="B292" s="107" t="str">
        <f>IF(COUNTA($A292)&gt;0,VLOOKUP($A292,Corsa!$A$1:$F$43,2,FALSE),"-")</f>
        <v>Corsa B02</v>
      </c>
      <c r="C292" s="11"/>
      <c r="D292" s="13">
        <v>95</v>
      </c>
      <c r="E292" s="111"/>
      <c r="F292" s="46" t="str">
        <f>IF(COUNTA($A292)&gt;0,VLOOKUP($A292,Corsa!$A$1:$F$43,3,FALSE),"-")</f>
        <v>F- Juniores + F-20 + F-25 + F-30 + F-35 + F-40 + F-45 + F-50 + F-55 + F-60 + F-65 + F-70 + F-75</v>
      </c>
      <c r="G292" s="28" t="str">
        <f>IF($D292&gt;0,VLOOKUP($D292,Iscrizioni!$A$2:$M$2502,9,FALSE),"-")</f>
        <v>RICCI MONICA</v>
      </c>
      <c r="H292" s="28">
        <f>IF($D292&gt;0,VLOOKUP($D292,Iscrizioni!$A$2:$M$2502,4,FALSE),"-")</f>
        <v>1965</v>
      </c>
      <c r="I292" s="27" t="str">
        <f>IF($D292&gt;0,VLOOKUP($D292,Iscrizioni!$A$2:$M$2502,5,FALSE),"-")</f>
        <v>F</v>
      </c>
      <c r="J292" s="27" t="str">
        <f>IF($D292&gt;0,VLOOKUP($D292,Iscrizioni!$A$2:$M$2502,10,FALSE),"-")</f>
        <v>F-50</v>
      </c>
      <c r="K292" s="27" t="str">
        <f t="shared" si="25"/>
        <v>ok</v>
      </c>
      <c r="L292" s="46" t="str">
        <f>IF($D292&gt;0,VLOOKUP($D292,Iscrizioni!$A$2:$M$2502,11,FALSE),"-")</f>
        <v>Adulti</v>
      </c>
      <c r="M292" s="27">
        <f>IF($D292&gt;0,VLOOKUP($D292,Iscrizioni!$A$2:$N$2502,12,FALSE),"-")</f>
        <v>31</v>
      </c>
      <c r="N292" s="46" t="str">
        <f>IF($D292&gt;0,VLOOKUP($D292,Iscrizioni!$A$2:$M$2502,6,FALSE),"-")</f>
        <v>L021869</v>
      </c>
      <c r="O292" s="107" t="str">
        <f>IF($D292&gt;0,VLOOKUP($D292,Iscrizioni!$A$2:$M$2502,7,FALSE),"-")</f>
        <v>A.S.D. ATLETICA CALENZANO</v>
      </c>
      <c r="P292" s="46" t="str">
        <f>IF($D292&gt;0,VLOOKUP(LEFT($N292,1),Regione!$A$2:$C$21,2,FALSE),"-")</f>
        <v xml:space="preserve">TOSCANA </v>
      </c>
      <c r="Q292" s="112" t="e">
        <f ca="1">IF($D292&gt;0,NormalizzaTempo("D",CELL("tipo",$E292),$E292),"-")</f>
        <v>#NAME?</v>
      </c>
      <c r="R292" s="27">
        <f>IF($D292&gt;0,VLOOKUP($D292,Iscrizioni!$A$2:$M$2502,13,FALSE),"-")</f>
        <v>4000</v>
      </c>
      <c r="S292" s="112" t="e">
        <f t="shared" ca="1" si="26"/>
        <v>#NAME?</v>
      </c>
      <c r="T292" s="112" t="e">
        <f ca="1">IF($D292&gt;0,SUMIFS($S$3:$S292,$X$3:$X292,1,$J$3:$J292,$J292),"-")</f>
        <v>#NAME?</v>
      </c>
      <c r="U292" s="112" t="e">
        <f t="shared" ca="1" si="27"/>
        <v>#NAME?</v>
      </c>
      <c r="V292" s="112" t="e">
        <f t="shared" ca="1" si="29"/>
        <v>#NAME?</v>
      </c>
      <c r="W292" s="27">
        <f>IF(LEN($C292)=0,IF($D292&gt;0,COUNTIFS($A$3:$A292,$A292),"-"),"Escluso")</f>
        <v>128</v>
      </c>
      <c r="X292" s="2">
        <f>IF(LEN($C292)=0,IF($D292&gt;0,COUNTIFS($J$3:$J292,$J292,$C$3:$C292,""),"-"),"Escluso")</f>
        <v>23</v>
      </c>
      <c r="Y292" s="127" t="e">
        <f t="shared" ca="1" si="24"/>
        <v>#NAME?</v>
      </c>
      <c r="Z292" s="2">
        <f>IF($D292&gt;0,COUNTIFS($O$3:$O292,$O292,$L$3:$L292,$L292,$I$3:$I292,$I292),"-")</f>
        <v>6</v>
      </c>
      <c r="AA292" s="27">
        <f>IF($D292&gt;0,IF(OR($Z292 &gt;1,$L292&lt;&gt;"Adulti"),0,VLOOKUP($P292,Regione!$B$2:$C$22,2,FALSE)),"-")</f>
        <v>0</v>
      </c>
      <c r="AB292" s="27">
        <f>IF($D292&gt;0,IF(COUNTIFS($O$3:$O292,$O292,$L$3:$L292,$L292,$I$3:$I292,$I292) &gt;1,0,SUMIFS($Y$3:$Y$2503,$L$3:$L$2503,$L292,$O$3:$O$2503,$O292,$I$3:$I$2503,$I292)),"-")</f>
        <v>0</v>
      </c>
      <c r="AC292" s="27">
        <f t="shared" si="28"/>
        <v>0</v>
      </c>
    </row>
    <row r="293" spans="1:29" s="57" customFormat="1" ht="15" customHeight="1">
      <c r="A293" s="13" t="s">
        <v>183</v>
      </c>
      <c r="B293" s="107" t="str">
        <f>IF(COUNTA($A293)&gt;0,VLOOKUP($A293,Corsa!$A$1:$F$43,2,FALSE),"-")</f>
        <v>Corsa B02</v>
      </c>
      <c r="C293" s="11"/>
      <c r="D293" s="13">
        <v>282</v>
      </c>
      <c r="E293" s="111"/>
      <c r="F293" s="46" t="str">
        <f>IF(COUNTA($A293)&gt;0,VLOOKUP($A293,Corsa!$A$1:$F$43,3,FALSE),"-")</f>
        <v>F- Juniores + F-20 + F-25 + F-30 + F-35 + F-40 + F-45 + F-50 + F-55 + F-60 + F-65 + F-70 + F-75</v>
      </c>
      <c r="G293" s="28" t="str">
        <f>IF($D293&gt;0,VLOOKUP($D293,Iscrizioni!$A$2:$M$2502,9,FALSE),"-")</f>
        <v>AZZOLINA LUCIA</v>
      </c>
      <c r="H293" s="28">
        <f>IF($D293&gt;0,VLOOKUP($D293,Iscrizioni!$A$2:$M$2502,4,FALSE),"-")</f>
        <v>1958</v>
      </c>
      <c r="I293" s="27" t="str">
        <f>IF($D293&gt;0,VLOOKUP($D293,Iscrizioni!$A$2:$M$2502,5,FALSE),"-")</f>
        <v>F</v>
      </c>
      <c r="J293" s="27" t="str">
        <f>IF($D293&gt;0,VLOOKUP($D293,Iscrizioni!$A$2:$M$2502,10,FALSE),"-")</f>
        <v>F-55</v>
      </c>
      <c r="K293" s="27" t="str">
        <f t="shared" si="25"/>
        <v>ok</v>
      </c>
      <c r="L293" s="46" t="str">
        <f>IF($D293&gt;0,VLOOKUP($D293,Iscrizioni!$A$2:$M$2502,11,FALSE),"-")</f>
        <v>Adulti</v>
      </c>
      <c r="M293" s="27">
        <f>IF($D293&gt;0,VLOOKUP($D293,Iscrizioni!$A$2:$N$2502,12,FALSE),"-")</f>
        <v>33</v>
      </c>
      <c r="N293" s="46" t="str">
        <f>IF($D293&gt;0,VLOOKUP($D293,Iscrizioni!$A$2:$M$2502,6,FALSE),"-")</f>
        <v>A120653</v>
      </c>
      <c r="O293" s="107" t="str">
        <f>IF($D293&gt;0,VLOOKUP($D293,Iscrizioni!$A$2:$M$2502,7,FALSE),"-")</f>
        <v>A.S.D. OLIMPIATLETICA</v>
      </c>
      <c r="P293" s="46" t="str">
        <f>IF($D293&gt;0,VLOOKUP(LEFT($N293,1),Regione!$A$2:$C$21,2,FALSE),"-")</f>
        <v xml:space="preserve">PIEMONTE </v>
      </c>
      <c r="Q293" s="112" t="e">
        <f ca="1">IF($D293&gt;0,NormalizzaTempo("D",CELL("tipo",$E293),$E293),"-")</f>
        <v>#NAME?</v>
      </c>
      <c r="R293" s="27">
        <f>IF($D293&gt;0,VLOOKUP($D293,Iscrizioni!$A$2:$M$2502,13,FALSE),"-")</f>
        <v>4000</v>
      </c>
      <c r="S293" s="112" t="e">
        <f t="shared" ca="1" si="26"/>
        <v>#NAME?</v>
      </c>
      <c r="T293" s="112" t="e">
        <f ca="1">IF($D293&gt;0,SUMIFS($S$3:$S293,$X$3:$X293,1,$J$3:$J293,$J293),"-")</f>
        <v>#NAME?</v>
      </c>
      <c r="U293" s="112" t="e">
        <f t="shared" ca="1" si="27"/>
        <v>#NAME?</v>
      </c>
      <c r="V293" s="112" t="e">
        <f t="shared" ca="1" si="29"/>
        <v>#NAME?</v>
      </c>
      <c r="W293" s="27">
        <f>IF(LEN($C293)=0,IF($D293&gt;0,COUNTIFS($A$3:$A293,$A293),"-"),"Escluso")</f>
        <v>129</v>
      </c>
      <c r="X293" s="2">
        <f>IF(LEN($C293)=0,IF($D293&gt;0,COUNTIFS($J$3:$J293,$J293,$C$3:$C293,""),"-"),"Escluso")</f>
        <v>17</v>
      </c>
      <c r="Y293" s="127" t="e">
        <f t="shared" ca="1" si="24"/>
        <v>#NAME?</v>
      </c>
      <c r="Z293" s="2">
        <f>IF($D293&gt;0,COUNTIFS($O$3:$O293,$O293,$L$3:$L293,$L293,$I$3:$I293,$I293),"-")</f>
        <v>7</v>
      </c>
      <c r="AA293" s="27">
        <f>IF($D293&gt;0,IF(OR($Z293 &gt;1,$L293&lt;&gt;"Adulti"),0,VLOOKUP($P293,Regione!$B$2:$C$22,2,FALSE)),"-")</f>
        <v>0</v>
      </c>
      <c r="AB293" s="27">
        <f>IF($D293&gt;0,IF(COUNTIFS($O$3:$O293,$O293,$L$3:$L293,$L293,$I$3:$I293,$I293) &gt;1,0,SUMIFS($Y$3:$Y$2503,$L$3:$L$2503,$L293,$O$3:$O$2503,$O293,$I$3:$I$2503,$I293)),"-")</f>
        <v>0</v>
      </c>
      <c r="AC293" s="27">
        <f t="shared" si="28"/>
        <v>0</v>
      </c>
    </row>
    <row r="294" spans="1:29" s="57" customFormat="1" ht="15" customHeight="1">
      <c r="A294" s="13" t="s">
        <v>183</v>
      </c>
      <c r="B294" s="107" t="str">
        <f>IF(COUNTA($A294)&gt;0,VLOOKUP($A294,Corsa!$A$1:$F$43,2,FALSE),"-")</f>
        <v>Corsa B02</v>
      </c>
      <c r="C294" s="11"/>
      <c r="D294" s="13">
        <v>933</v>
      </c>
      <c r="E294" s="111"/>
      <c r="F294" s="46" t="str">
        <f>IF(COUNTA($A294)&gt;0,VLOOKUP($A294,Corsa!$A$1:$F$43,3,FALSE),"-")</f>
        <v>F- Juniores + F-20 + F-25 + F-30 + F-35 + F-40 + F-45 + F-50 + F-55 + F-60 + F-65 + F-70 + F-75</v>
      </c>
      <c r="G294" s="28" t="str">
        <f>IF($D294&gt;0,VLOOKUP($D294,Iscrizioni!$A$2:$M$2502,9,FALSE),"-")</f>
        <v>ZAFFINO SIMONA</v>
      </c>
      <c r="H294" s="28">
        <f>IF($D294&gt;0,VLOOKUP($D294,Iscrizioni!$A$2:$M$2502,4,FALSE),"-")</f>
        <v>1979</v>
      </c>
      <c r="I294" s="27" t="str">
        <f>IF($D294&gt;0,VLOOKUP($D294,Iscrizioni!$A$2:$M$2502,5,FALSE),"-")</f>
        <v>F</v>
      </c>
      <c r="J294" s="27" t="str">
        <f>IF($D294&gt;0,VLOOKUP($D294,Iscrizioni!$A$2:$M$2502,10,FALSE),"-")</f>
        <v>F-35</v>
      </c>
      <c r="K294" s="27" t="str">
        <f t="shared" si="25"/>
        <v>ok</v>
      </c>
      <c r="L294" s="46" t="str">
        <f>IF($D294&gt;0,VLOOKUP($D294,Iscrizioni!$A$2:$M$2502,11,FALSE),"-")</f>
        <v>Adulti</v>
      </c>
      <c r="M294" s="27">
        <f>IF($D294&gt;0,VLOOKUP($D294,Iscrizioni!$A$2:$N$2502,12,FALSE),"-")</f>
        <v>25</v>
      </c>
      <c r="N294" s="46" t="str">
        <f>IF($D294&gt;0,VLOOKUP($D294,Iscrizioni!$A$2:$M$2502,6,FALSE),"-")</f>
        <v>L022825</v>
      </c>
      <c r="O294" s="107" t="str">
        <f>IF($D294&gt;0,VLOOKUP($D294,Iscrizioni!$A$2:$M$2502,7,FALSE),"-")</f>
        <v>RUNNERS BARBERINO A.S.D.</v>
      </c>
      <c r="P294" s="46" t="str">
        <f>IF($D294&gt;0,VLOOKUP(LEFT($N294,1),Regione!$A$2:$C$21,2,FALSE),"-")</f>
        <v xml:space="preserve">TOSCANA </v>
      </c>
      <c r="Q294" s="112" t="e">
        <f ca="1">IF($D294&gt;0,NormalizzaTempo("D",CELL("tipo",$E294),$E294),"-")</f>
        <v>#NAME?</v>
      </c>
      <c r="R294" s="27">
        <f>IF($D294&gt;0,VLOOKUP($D294,Iscrizioni!$A$2:$M$2502,13,FALSE),"-")</f>
        <v>4000</v>
      </c>
      <c r="S294" s="112" t="e">
        <f t="shared" ca="1" si="26"/>
        <v>#NAME?</v>
      </c>
      <c r="T294" s="112" t="e">
        <f ca="1">IF($D294&gt;0,SUMIFS($S$3:$S294,$X$3:$X294,1,$J$3:$J294,$J294),"-")</f>
        <v>#NAME?</v>
      </c>
      <c r="U294" s="112" t="e">
        <f t="shared" ca="1" si="27"/>
        <v>#NAME?</v>
      </c>
      <c r="V294" s="112" t="e">
        <f t="shared" ca="1" si="29"/>
        <v>#NAME?</v>
      </c>
      <c r="W294" s="27">
        <f>IF(LEN($C294)=0,IF($D294&gt;0,COUNTIFS($A$3:$A294,$A294),"-"),"Escluso")</f>
        <v>130</v>
      </c>
      <c r="X294" s="2">
        <f>IF(LEN($C294)=0,IF($D294&gt;0,COUNTIFS($J$3:$J294,$J294,$C$3:$C294,""),"-"),"Escluso")</f>
        <v>15</v>
      </c>
      <c r="Y294" s="127" t="e">
        <f t="shared" ca="1" si="24"/>
        <v>#NAME?</v>
      </c>
      <c r="Z294" s="2">
        <f>IF($D294&gt;0,COUNTIFS($O$3:$O294,$O294,$L$3:$L294,$L294,$I$3:$I294,$I294),"-")</f>
        <v>4</v>
      </c>
      <c r="AA294" s="27">
        <f>IF($D294&gt;0,IF(OR($Z294 &gt;1,$L294&lt;&gt;"Adulti"),0,VLOOKUP($P294,Regione!$B$2:$C$22,2,FALSE)),"-")</f>
        <v>0</v>
      </c>
      <c r="AB294" s="27">
        <f>IF($D294&gt;0,IF(COUNTIFS($O$3:$O294,$O294,$L$3:$L294,$L294,$I$3:$I294,$I294) &gt;1,0,SUMIFS($Y$3:$Y$2503,$L$3:$L$2503,$L294,$O$3:$O$2503,$O294,$I$3:$I$2503,$I294)),"-")</f>
        <v>0</v>
      </c>
      <c r="AC294" s="27">
        <f t="shared" si="28"/>
        <v>0</v>
      </c>
    </row>
    <row r="295" spans="1:29" s="57" customFormat="1" ht="15" customHeight="1">
      <c r="A295" s="13" t="s">
        <v>183</v>
      </c>
      <c r="B295" s="107" t="str">
        <f>IF(COUNTA($A295)&gt;0,VLOOKUP($A295,Corsa!$A$1:$F$43,2,FALSE),"-")</f>
        <v>Corsa B02</v>
      </c>
      <c r="C295" s="11"/>
      <c r="D295" s="13">
        <v>39</v>
      </c>
      <c r="E295" s="111"/>
      <c r="F295" s="46" t="str">
        <f>IF(COUNTA($A295)&gt;0,VLOOKUP($A295,Corsa!$A$1:$F$43,3,FALSE),"-")</f>
        <v>F- Juniores + F-20 + F-25 + F-30 + F-35 + F-40 + F-45 + F-50 + F-55 + F-60 + F-65 + F-70 + F-75</v>
      </c>
      <c r="G295" s="28" t="str">
        <f>IF($D295&gt;0,VLOOKUP($D295,Iscrizioni!$A$2:$M$2502,9,FALSE),"-")</f>
        <v>BRUNETTI BARBARA</v>
      </c>
      <c r="H295" s="28">
        <f>IF($D295&gt;0,VLOOKUP($D295,Iscrizioni!$A$2:$M$2502,4,FALSE),"-")</f>
        <v>1963</v>
      </c>
      <c r="I295" s="27" t="str">
        <f>IF($D295&gt;0,VLOOKUP($D295,Iscrizioni!$A$2:$M$2502,5,FALSE),"-")</f>
        <v>F</v>
      </c>
      <c r="J295" s="27" t="str">
        <f>IF($D295&gt;0,VLOOKUP($D295,Iscrizioni!$A$2:$M$2502,10,FALSE),"-")</f>
        <v>F-50</v>
      </c>
      <c r="K295" s="27" t="str">
        <f t="shared" si="25"/>
        <v>ok</v>
      </c>
      <c r="L295" s="46" t="str">
        <f>IF($D295&gt;0,VLOOKUP($D295,Iscrizioni!$A$2:$M$2502,11,FALSE),"-")</f>
        <v>Adulti</v>
      </c>
      <c r="M295" s="27">
        <f>IF($D295&gt;0,VLOOKUP($D295,Iscrizioni!$A$2:$N$2502,12,FALSE),"-")</f>
        <v>31</v>
      </c>
      <c r="N295" s="46" t="str">
        <f>IF($D295&gt;0,VLOOKUP($D295,Iscrizioni!$A$2:$M$2502,6,FALSE),"-")</f>
        <v>L021869</v>
      </c>
      <c r="O295" s="107" t="str">
        <f>IF($D295&gt;0,VLOOKUP($D295,Iscrizioni!$A$2:$M$2502,7,FALSE),"-")</f>
        <v>A.S.D. ATLETICA CALENZANO</v>
      </c>
      <c r="P295" s="46" t="str">
        <f>IF($D295&gt;0,VLOOKUP(LEFT($N295,1),Regione!$A$2:$C$21,2,FALSE),"-")</f>
        <v xml:space="preserve">TOSCANA </v>
      </c>
      <c r="Q295" s="112" t="e">
        <f ca="1">IF($D295&gt;0,NormalizzaTempo("D",CELL("tipo",$E295),$E295),"-")</f>
        <v>#NAME?</v>
      </c>
      <c r="R295" s="27">
        <f>IF($D295&gt;0,VLOOKUP($D295,Iscrizioni!$A$2:$M$2502,13,FALSE),"-")</f>
        <v>4000</v>
      </c>
      <c r="S295" s="112" t="e">
        <f t="shared" ca="1" si="26"/>
        <v>#NAME?</v>
      </c>
      <c r="T295" s="112" t="e">
        <f ca="1">IF($D295&gt;0,SUMIFS($S$3:$S295,$X$3:$X295,1,$J$3:$J295,$J295),"-")</f>
        <v>#NAME?</v>
      </c>
      <c r="U295" s="112" t="e">
        <f t="shared" ca="1" si="27"/>
        <v>#NAME?</v>
      </c>
      <c r="V295" s="112" t="e">
        <f t="shared" ca="1" si="29"/>
        <v>#NAME?</v>
      </c>
      <c r="W295" s="27">
        <f>IF(LEN($C295)=0,IF($D295&gt;0,COUNTIFS($A$3:$A295,$A295),"-"),"Escluso")</f>
        <v>131</v>
      </c>
      <c r="X295" s="2">
        <f>IF(LEN($C295)=0,IF($D295&gt;0,COUNTIFS($J$3:$J295,$J295,$C$3:$C295,""),"-"),"Escluso")</f>
        <v>24</v>
      </c>
      <c r="Y295" s="127" t="e">
        <f t="shared" ca="1" si="24"/>
        <v>#NAME?</v>
      </c>
      <c r="Z295" s="2">
        <f>IF($D295&gt;0,COUNTIFS($O$3:$O295,$O295,$L$3:$L295,$L295,$I$3:$I295,$I295),"-")</f>
        <v>7</v>
      </c>
      <c r="AA295" s="27">
        <f>IF($D295&gt;0,IF(OR($Z295 &gt;1,$L295&lt;&gt;"Adulti"),0,VLOOKUP($P295,Regione!$B$2:$C$22,2,FALSE)),"-")</f>
        <v>0</v>
      </c>
      <c r="AB295" s="27">
        <f>IF($D295&gt;0,IF(COUNTIFS($O$3:$O295,$O295,$L$3:$L295,$L295,$I$3:$I295,$I295) &gt;1,0,SUMIFS($Y$3:$Y$2503,$L$3:$L$2503,$L295,$O$3:$O$2503,$O295,$I$3:$I$2503,$I295)),"-")</f>
        <v>0</v>
      </c>
      <c r="AC295" s="27">
        <f t="shared" si="28"/>
        <v>0</v>
      </c>
    </row>
    <row r="296" spans="1:29" s="57" customFormat="1" ht="15" customHeight="1">
      <c r="A296" s="13" t="s">
        <v>183</v>
      </c>
      <c r="B296" s="107" t="str">
        <f>IF(COUNTA($A296)&gt;0,VLOOKUP($A296,Corsa!$A$1:$F$43,2,FALSE),"-")</f>
        <v>Corsa B02</v>
      </c>
      <c r="C296" s="11"/>
      <c r="D296" s="13">
        <v>281</v>
      </c>
      <c r="E296" s="111"/>
      <c r="F296" s="46" t="str">
        <f>IF(COUNTA($A296)&gt;0,VLOOKUP($A296,Corsa!$A$1:$F$43,3,FALSE),"-")</f>
        <v>F- Juniores + F-20 + F-25 + F-30 + F-35 + F-40 + F-45 + F-50 + F-55 + F-60 + F-65 + F-70 + F-75</v>
      </c>
      <c r="G296" s="28" t="str">
        <f>IF($D296&gt;0,VLOOKUP($D296,Iscrizioni!$A$2:$M$2502,9,FALSE),"-")</f>
        <v>AVELLANEDA CARBAJAL IRMA MONICA</v>
      </c>
      <c r="H296" s="28">
        <f>IF($D296&gt;0,VLOOKUP($D296,Iscrizioni!$A$2:$M$2502,4,FALSE),"-")</f>
        <v>1976</v>
      </c>
      <c r="I296" s="27" t="str">
        <f>IF($D296&gt;0,VLOOKUP($D296,Iscrizioni!$A$2:$M$2502,5,FALSE),"-")</f>
        <v>F</v>
      </c>
      <c r="J296" s="27" t="str">
        <f>IF($D296&gt;0,VLOOKUP($D296,Iscrizioni!$A$2:$M$2502,10,FALSE),"-")</f>
        <v>F-40</v>
      </c>
      <c r="K296" s="27" t="str">
        <f t="shared" si="25"/>
        <v>ok</v>
      </c>
      <c r="L296" s="46" t="str">
        <f>IF($D296&gt;0,VLOOKUP($D296,Iscrizioni!$A$2:$M$2502,11,FALSE),"-")</f>
        <v>Adulti</v>
      </c>
      <c r="M296" s="27">
        <f>IF($D296&gt;0,VLOOKUP($D296,Iscrizioni!$A$2:$N$2502,12,FALSE),"-")</f>
        <v>27</v>
      </c>
      <c r="N296" s="46" t="str">
        <f>IF($D296&gt;0,VLOOKUP($D296,Iscrizioni!$A$2:$M$2502,6,FALSE),"-")</f>
        <v>A120653</v>
      </c>
      <c r="O296" s="107" t="str">
        <f>IF($D296&gt;0,VLOOKUP($D296,Iscrizioni!$A$2:$M$2502,7,FALSE),"-")</f>
        <v>A.S.D. OLIMPIATLETICA</v>
      </c>
      <c r="P296" s="46" t="str">
        <f>IF($D296&gt;0,VLOOKUP(LEFT($N296,1),Regione!$A$2:$C$21,2,FALSE),"-")</f>
        <v xml:space="preserve">PIEMONTE </v>
      </c>
      <c r="Q296" s="112" t="e">
        <f ca="1">IF($D296&gt;0,NormalizzaTempo("D",CELL("tipo",$E296),$E296),"-")</f>
        <v>#NAME?</v>
      </c>
      <c r="R296" s="27">
        <f>IF($D296&gt;0,VLOOKUP($D296,Iscrizioni!$A$2:$M$2502,13,FALSE),"-")</f>
        <v>4000</v>
      </c>
      <c r="S296" s="112" t="e">
        <f t="shared" ca="1" si="26"/>
        <v>#NAME?</v>
      </c>
      <c r="T296" s="112" t="e">
        <f ca="1">IF($D296&gt;0,SUMIFS($S$3:$S296,$X$3:$X296,1,$J$3:$J296,$J296),"-")</f>
        <v>#NAME?</v>
      </c>
      <c r="U296" s="112" t="e">
        <f t="shared" ca="1" si="27"/>
        <v>#NAME?</v>
      </c>
      <c r="V296" s="112" t="e">
        <f t="shared" ca="1" si="29"/>
        <v>#NAME?</v>
      </c>
      <c r="W296" s="27">
        <f>IF(LEN($C296)=0,IF($D296&gt;0,COUNTIFS($A$3:$A296,$A296),"-"),"Escluso")</f>
        <v>132</v>
      </c>
      <c r="X296" s="2">
        <f>IF(LEN($C296)=0,IF($D296&gt;0,COUNTIFS($J$3:$J296,$J296,$C$3:$C296,""),"-"),"Escluso")</f>
        <v>20</v>
      </c>
      <c r="Y296" s="127" t="e">
        <f t="shared" ca="1" si="24"/>
        <v>#NAME?</v>
      </c>
      <c r="Z296" s="2">
        <f>IF($D296&gt;0,COUNTIFS($O$3:$O296,$O296,$L$3:$L296,$L296,$I$3:$I296,$I296),"-")</f>
        <v>8</v>
      </c>
      <c r="AA296" s="27">
        <f>IF($D296&gt;0,IF(OR($Z296 &gt;1,$L296&lt;&gt;"Adulti"),0,VLOOKUP($P296,Regione!$B$2:$C$22,2,FALSE)),"-")</f>
        <v>0</v>
      </c>
      <c r="AB296" s="27">
        <f>IF($D296&gt;0,IF(COUNTIFS($O$3:$O296,$O296,$L$3:$L296,$L296,$I$3:$I296,$I296) &gt;1,0,SUMIFS($Y$3:$Y$2503,$L$3:$L$2503,$L296,$O$3:$O$2503,$O296,$I$3:$I$2503,$I296)),"-")</f>
        <v>0</v>
      </c>
      <c r="AC296" s="27">
        <f t="shared" si="28"/>
        <v>0</v>
      </c>
    </row>
    <row r="297" spans="1:29" s="57" customFormat="1" ht="15" customHeight="1">
      <c r="A297" s="13" t="s">
        <v>183</v>
      </c>
      <c r="B297" s="107" t="str">
        <f>IF(COUNTA($A297)&gt;0,VLOOKUP($A297,Corsa!$A$1:$F$43,2,FALSE),"-")</f>
        <v>Corsa B02</v>
      </c>
      <c r="C297" s="11"/>
      <c r="D297" s="13">
        <v>85</v>
      </c>
      <c r="E297" s="111"/>
      <c r="F297" s="46" t="str">
        <f>IF(COUNTA($A297)&gt;0,VLOOKUP($A297,Corsa!$A$1:$F$43,3,FALSE),"-")</f>
        <v>F- Juniores + F-20 + F-25 + F-30 + F-35 + F-40 + F-45 + F-50 + F-55 + F-60 + F-65 + F-70 + F-75</v>
      </c>
      <c r="G297" s="28" t="str">
        <f>IF($D297&gt;0,VLOOKUP($D297,Iscrizioni!$A$2:$M$2502,9,FALSE),"-")</f>
        <v>MOSCARDI DANIELA</v>
      </c>
      <c r="H297" s="28">
        <f>IF($D297&gt;0,VLOOKUP($D297,Iscrizioni!$A$2:$M$2502,4,FALSE),"-")</f>
        <v>1968</v>
      </c>
      <c r="I297" s="27" t="str">
        <f>IF($D297&gt;0,VLOOKUP($D297,Iscrizioni!$A$2:$M$2502,5,FALSE),"-")</f>
        <v>F</v>
      </c>
      <c r="J297" s="27" t="str">
        <f>IF($D297&gt;0,VLOOKUP($D297,Iscrizioni!$A$2:$M$2502,10,FALSE),"-")</f>
        <v>F-45</v>
      </c>
      <c r="K297" s="27" t="str">
        <f t="shared" si="25"/>
        <v>ok</v>
      </c>
      <c r="L297" s="46" t="str">
        <f>IF($D297&gt;0,VLOOKUP($D297,Iscrizioni!$A$2:$M$2502,11,FALSE),"-")</f>
        <v>Adulti</v>
      </c>
      <c r="M297" s="27">
        <f>IF($D297&gt;0,VLOOKUP($D297,Iscrizioni!$A$2:$N$2502,12,FALSE),"-")</f>
        <v>29</v>
      </c>
      <c r="N297" s="46" t="str">
        <f>IF($D297&gt;0,VLOOKUP($D297,Iscrizioni!$A$2:$M$2502,6,FALSE),"-")</f>
        <v>L021869</v>
      </c>
      <c r="O297" s="107" t="str">
        <f>IF($D297&gt;0,VLOOKUP($D297,Iscrizioni!$A$2:$M$2502,7,FALSE),"-")</f>
        <v>A.S.D. ATLETICA CALENZANO</v>
      </c>
      <c r="P297" s="46" t="str">
        <f>IF($D297&gt;0,VLOOKUP(LEFT($N297,1),Regione!$A$2:$C$21,2,FALSE),"-")</f>
        <v xml:space="preserve">TOSCANA </v>
      </c>
      <c r="Q297" s="112" t="e">
        <f ca="1">IF($D297&gt;0,NormalizzaTempo("D",CELL("tipo",$E297),$E297),"-")</f>
        <v>#NAME?</v>
      </c>
      <c r="R297" s="27">
        <f>IF($D297&gt;0,VLOOKUP($D297,Iscrizioni!$A$2:$M$2502,13,FALSE),"-")</f>
        <v>4000</v>
      </c>
      <c r="S297" s="112" t="e">
        <f t="shared" ca="1" si="26"/>
        <v>#NAME?</v>
      </c>
      <c r="T297" s="112" t="e">
        <f ca="1">IF($D297&gt;0,SUMIFS($S$3:$S297,$X$3:$X297,1,$J$3:$J297,$J297),"-")</f>
        <v>#NAME?</v>
      </c>
      <c r="U297" s="112" t="e">
        <f t="shared" ca="1" si="27"/>
        <v>#NAME?</v>
      </c>
      <c r="V297" s="112" t="e">
        <f t="shared" ca="1" si="29"/>
        <v>#NAME?</v>
      </c>
      <c r="W297" s="27">
        <f>IF(LEN($C297)=0,IF($D297&gt;0,COUNTIFS($A$3:$A297,$A297),"-"),"Escluso")</f>
        <v>133</v>
      </c>
      <c r="X297" s="2">
        <f>IF(LEN($C297)=0,IF($D297&gt;0,COUNTIFS($J$3:$J297,$J297,$C$3:$C297,""),"-"),"Escluso")</f>
        <v>20</v>
      </c>
      <c r="Y297" s="127" t="e">
        <f t="shared" ca="1" si="24"/>
        <v>#NAME?</v>
      </c>
      <c r="Z297" s="2">
        <f>IF($D297&gt;0,COUNTIFS($O$3:$O297,$O297,$L$3:$L297,$L297,$I$3:$I297,$I297),"-")</f>
        <v>8</v>
      </c>
      <c r="AA297" s="27">
        <f>IF($D297&gt;0,IF(OR($Z297 &gt;1,$L297&lt;&gt;"Adulti"),0,VLOOKUP($P297,Regione!$B$2:$C$22,2,FALSE)),"-")</f>
        <v>0</v>
      </c>
      <c r="AB297" s="27">
        <f>IF($D297&gt;0,IF(COUNTIFS($O$3:$O297,$O297,$L$3:$L297,$L297,$I$3:$I297,$I297) &gt;1,0,SUMIFS($Y$3:$Y$2503,$L$3:$L$2503,$L297,$O$3:$O$2503,$O297,$I$3:$I$2503,$I297)),"-")</f>
        <v>0</v>
      </c>
      <c r="AC297" s="27">
        <f t="shared" si="28"/>
        <v>0</v>
      </c>
    </row>
    <row r="298" spans="1:29" s="57" customFormat="1" ht="15" customHeight="1">
      <c r="A298" s="13" t="s">
        <v>183</v>
      </c>
      <c r="B298" s="107" t="str">
        <f>IF(COUNTA($A298)&gt;0,VLOOKUP($A298,Corsa!$A$1:$F$43,2,FALSE),"-")</f>
        <v>Corsa B02</v>
      </c>
      <c r="C298" s="11"/>
      <c r="D298" s="13">
        <v>312</v>
      </c>
      <c r="E298" s="111"/>
      <c r="F298" s="46" t="str">
        <f>IF(COUNTA($A298)&gt;0,VLOOKUP($A298,Corsa!$A$1:$F$43,3,FALSE),"-")</f>
        <v>F- Juniores + F-20 + F-25 + F-30 + F-35 + F-40 + F-45 + F-50 + F-55 + F-60 + F-65 + F-70 + F-75</v>
      </c>
      <c r="G298" s="28" t="str">
        <f>IF($D298&gt;0,VLOOKUP($D298,Iscrizioni!$A$2:$M$2502,9,FALSE),"-")</f>
        <v>VITETTA MARIA</v>
      </c>
      <c r="H298" s="28">
        <f>IF($D298&gt;0,VLOOKUP($D298,Iscrizioni!$A$2:$M$2502,4,FALSE),"-")</f>
        <v>1967</v>
      </c>
      <c r="I298" s="27" t="str">
        <f>IF($D298&gt;0,VLOOKUP($D298,Iscrizioni!$A$2:$M$2502,5,FALSE),"-")</f>
        <v>F</v>
      </c>
      <c r="J298" s="27" t="str">
        <f>IF($D298&gt;0,VLOOKUP($D298,Iscrizioni!$A$2:$M$2502,10,FALSE),"-")</f>
        <v>F-50</v>
      </c>
      <c r="K298" s="27" t="str">
        <f t="shared" si="25"/>
        <v>ok</v>
      </c>
      <c r="L298" s="46" t="str">
        <f>IF($D298&gt;0,VLOOKUP($D298,Iscrizioni!$A$2:$M$2502,11,FALSE),"-")</f>
        <v>Adulti</v>
      </c>
      <c r="M298" s="27">
        <f>IF($D298&gt;0,VLOOKUP($D298,Iscrizioni!$A$2:$N$2502,12,FALSE),"-")</f>
        <v>31</v>
      </c>
      <c r="N298" s="46" t="str">
        <f>IF($D298&gt;0,VLOOKUP($D298,Iscrizioni!$A$2:$M$2502,6,FALSE),"-")</f>
        <v>A120653</v>
      </c>
      <c r="O298" s="107" t="str">
        <f>IF($D298&gt;0,VLOOKUP($D298,Iscrizioni!$A$2:$M$2502,7,FALSE),"-")</f>
        <v>A.S.D. OLIMPIATLETICA</v>
      </c>
      <c r="P298" s="46" t="str">
        <f>IF($D298&gt;0,VLOOKUP(LEFT($N298,1),Regione!$A$2:$C$21,2,FALSE),"-")</f>
        <v xml:space="preserve">PIEMONTE </v>
      </c>
      <c r="Q298" s="112" t="e">
        <f ca="1">IF($D298&gt;0,NormalizzaTempo("D",CELL("tipo",$E298),$E298),"-")</f>
        <v>#NAME?</v>
      </c>
      <c r="R298" s="27">
        <f>IF($D298&gt;0,VLOOKUP($D298,Iscrizioni!$A$2:$M$2502,13,FALSE),"-")</f>
        <v>4000</v>
      </c>
      <c r="S298" s="112" t="e">
        <f t="shared" ca="1" si="26"/>
        <v>#NAME?</v>
      </c>
      <c r="T298" s="112" t="e">
        <f ca="1">IF($D298&gt;0,SUMIFS($S$3:$S298,$X$3:$X298,1,$J$3:$J298,$J298),"-")</f>
        <v>#NAME?</v>
      </c>
      <c r="U298" s="112" t="e">
        <f t="shared" ca="1" si="27"/>
        <v>#NAME?</v>
      </c>
      <c r="V298" s="112" t="e">
        <f t="shared" ca="1" si="29"/>
        <v>#NAME?</v>
      </c>
      <c r="W298" s="27">
        <f>IF(LEN($C298)=0,IF($D298&gt;0,COUNTIFS($A$3:$A298,$A298),"-"),"Escluso")</f>
        <v>134</v>
      </c>
      <c r="X298" s="2">
        <f>IF(LEN($C298)=0,IF($D298&gt;0,COUNTIFS($J$3:$J298,$J298,$C$3:$C298,""),"-"),"Escluso")</f>
        <v>25</v>
      </c>
      <c r="Y298" s="127" t="e">
        <f t="shared" ca="1" si="24"/>
        <v>#NAME?</v>
      </c>
      <c r="Z298" s="2">
        <f>IF($D298&gt;0,COUNTIFS($O$3:$O298,$O298,$L$3:$L298,$L298,$I$3:$I298,$I298),"-")</f>
        <v>9</v>
      </c>
      <c r="AA298" s="27">
        <f>IF($D298&gt;0,IF(OR($Z298 &gt;1,$L298&lt;&gt;"Adulti"),0,VLOOKUP($P298,Regione!$B$2:$C$22,2,FALSE)),"-")</f>
        <v>0</v>
      </c>
      <c r="AB298" s="27">
        <f>IF($D298&gt;0,IF(COUNTIFS($O$3:$O298,$O298,$L$3:$L298,$L298,$I$3:$I298,$I298) &gt;1,0,SUMIFS($Y$3:$Y$2503,$L$3:$L$2503,$L298,$O$3:$O$2503,$O298,$I$3:$I$2503,$I298)),"-")</f>
        <v>0</v>
      </c>
      <c r="AC298" s="27">
        <f t="shared" si="28"/>
        <v>0</v>
      </c>
    </row>
    <row r="299" spans="1:29" s="57" customFormat="1" ht="15" customHeight="1">
      <c r="A299" s="13" t="s">
        <v>183</v>
      </c>
      <c r="B299" s="107" t="str">
        <f>IF(COUNTA($A299)&gt;0,VLOOKUP($A299,Corsa!$A$1:$F$43,2,FALSE),"-")</f>
        <v>Corsa B02</v>
      </c>
      <c r="C299" s="11"/>
      <c r="D299" s="13">
        <v>222</v>
      </c>
      <c r="E299" s="111"/>
      <c r="F299" s="46" t="str">
        <f>IF(COUNTA($A299)&gt;0,VLOOKUP($A299,Corsa!$A$1:$F$43,3,FALSE),"-")</f>
        <v>F- Juniores + F-20 + F-25 + F-30 + F-35 + F-40 + F-45 + F-50 + F-55 + F-60 + F-65 + F-70 + F-75</v>
      </c>
      <c r="G299" s="28" t="str">
        <f>IF($D299&gt;0,VLOOKUP($D299,Iscrizioni!$A$2:$M$2502,9,FALSE),"-")</f>
        <v>CALLEGARI VENERINA MAGDA</v>
      </c>
      <c r="H299" s="28">
        <f>IF($D299&gt;0,VLOOKUP($D299,Iscrizioni!$A$2:$M$2502,4,FALSE),"-")</f>
        <v>1939</v>
      </c>
      <c r="I299" s="27" t="str">
        <f>IF($D299&gt;0,VLOOKUP($D299,Iscrizioni!$A$2:$M$2502,5,FALSE),"-")</f>
        <v>F</v>
      </c>
      <c r="J299" s="27" t="str">
        <f>IF($D299&gt;0,VLOOKUP($D299,Iscrizioni!$A$2:$M$2502,10,FALSE),"-")</f>
        <v>F-75</v>
      </c>
      <c r="K299" s="27" t="str">
        <f t="shared" si="25"/>
        <v>ok</v>
      </c>
      <c r="L299" s="46" t="str">
        <f>IF($D299&gt;0,VLOOKUP($D299,Iscrizioni!$A$2:$M$2502,11,FALSE),"-")</f>
        <v>Adulti</v>
      </c>
      <c r="M299" s="27">
        <f>IF($D299&gt;0,VLOOKUP($D299,Iscrizioni!$A$2:$N$2502,12,FALSE),"-")</f>
        <v>41</v>
      </c>
      <c r="N299" s="46" t="str">
        <f>IF($D299&gt;0,VLOOKUP($D299,Iscrizioni!$A$2:$M$2502,6,FALSE),"-")</f>
        <v>A050294</v>
      </c>
      <c r="O299" s="107" t="str">
        <f>IF($D299&gt;0,VLOOKUP($D299,Iscrizioni!$A$2:$M$2502,7,FALSE),"-")</f>
        <v>A.S.D. GIORDANA LOMBARDI</v>
      </c>
      <c r="P299" s="46" t="str">
        <f>IF($D299&gt;0,VLOOKUP(LEFT($N299,1),Regione!$A$2:$C$21,2,FALSE),"-")</f>
        <v xml:space="preserve">PIEMONTE </v>
      </c>
      <c r="Q299" s="112" t="e">
        <f ca="1">IF($D299&gt;0,NormalizzaTempo("D",CELL("tipo",$E299),$E299),"-")</f>
        <v>#NAME?</v>
      </c>
      <c r="R299" s="27">
        <f>IF($D299&gt;0,VLOOKUP($D299,Iscrizioni!$A$2:$M$2502,13,FALSE),"-")</f>
        <v>4000</v>
      </c>
      <c r="S299" s="112" t="e">
        <f t="shared" ca="1" si="26"/>
        <v>#NAME?</v>
      </c>
      <c r="T299" s="112" t="e">
        <f ca="1">IF($D299&gt;0,SUMIFS($S$3:$S299,$X$3:$X299,1,$J$3:$J299,$J299),"-")</f>
        <v>#NAME?</v>
      </c>
      <c r="U299" s="112" t="e">
        <f t="shared" ca="1" si="27"/>
        <v>#NAME?</v>
      </c>
      <c r="V299" s="112" t="e">
        <f t="shared" ca="1" si="29"/>
        <v>#NAME?</v>
      </c>
      <c r="W299" s="27">
        <f>IF(LEN($C299)=0,IF($D299&gt;0,COUNTIFS($A$3:$A299,$A299),"-"),"Escluso")</f>
        <v>135</v>
      </c>
      <c r="X299" s="2">
        <f>IF(LEN($C299)=0,IF($D299&gt;0,COUNTIFS($J$3:$J299,$J299,$C$3:$C299,""),"-"),"Escluso")</f>
        <v>1</v>
      </c>
      <c r="Y299" s="127" t="e">
        <f t="shared" ca="1" si="24"/>
        <v>#NAME?</v>
      </c>
      <c r="Z299" s="2">
        <f>IF($D299&gt;0,COUNTIFS($O$3:$O299,$O299,$L$3:$L299,$L299,$I$3:$I299,$I299),"-")</f>
        <v>3</v>
      </c>
      <c r="AA299" s="27">
        <f>IF($D299&gt;0,IF(OR($Z299 &gt;1,$L299&lt;&gt;"Adulti"),0,VLOOKUP($P299,Regione!$B$2:$C$22,2,FALSE)),"-")</f>
        <v>0</v>
      </c>
      <c r="AB299" s="27">
        <f>IF($D299&gt;0,IF(COUNTIFS($O$3:$O299,$O299,$L$3:$L299,$L299,$I$3:$I299,$I299) &gt;1,0,SUMIFS($Y$3:$Y$2503,$L$3:$L$2503,$L299,$O$3:$O$2503,$O299,$I$3:$I$2503,$I299)),"-")</f>
        <v>0</v>
      </c>
      <c r="AC299" s="27">
        <f t="shared" si="28"/>
        <v>0</v>
      </c>
    </row>
    <row r="300" spans="1:29" s="57" customFormat="1" ht="15" customHeight="1">
      <c r="A300" s="13" t="s">
        <v>183</v>
      </c>
      <c r="B300" s="107" t="str">
        <f>IF(COUNTA($A300)&gt;0,VLOOKUP($A300,Corsa!$A$1:$F$43,2,FALSE),"-")</f>
        <v>Corsa B02</v>
      </c>
      <c r="C300" s="11"/>
      <c r="D300" s="13">
        <v>636</v>
      </c>
      <c r="E300" s="111"/>
      <c r="F300" s="46" t="str">
        <f>IF(COUNTA($A300)&gt;0,VLOOKUP($A300,Corsa!$A$1:$F$43,3,FALSE),"-")</f>
        <v>F- Juniores + F-20 + F-25 + F-30 + F-35 + F-40 + F-45 + F-50 + F-55 + F-60 + F-65 + F-70 + F-75</v>
      </c>
      <c r="G300" s="28" t="str">
        <f>IF($D300&gt;0,VLOOKUP($D300,Iscrizioni!$A$2:$M$2502,9,FALSE),"-")</f>
        <v>SILORI CINZIA</v>
      </c>
      <c r="H300" s="28">
        <f>IF($D300&gt;0,VLOOKUP($D300,Iscrizioni!$A$2:$M$2502,4,FALSE),"-")</f>
        <v>1963</v>
      </c>
      <c r="I300" s="27" t="str">
        <f>IF($D300&gt;0,VLOOKUP($D300,Iscrizioni!$A$2:$M$2502,5,FALSE),"-")</f>
        <v>F</v>
      </c>
      <c r="J300" s="27" t="str">
        <f>IF($D300&gt;0,VLOOKUP($D300,Iscrizioni!$A$2:$M$2502,10,FALSE),"-")</f>
        <v>F-50</v>
      </c>
      <c r="K300" s="27" t="str">
        <f t="shared" si="25"/>
        <v>ok</v>
      </c>
      <c r="L300" s="46" t="str">
        <f>IF($D300&gt;0,VLOOKUP($D300,Iscrizioni!$A$2:$M$2502,11,FALSE),"-")</f>
        <v>Adulti</v>
      </c>
      <c r="M300" s="27">
        <f>IF($D300&gt;0,VLOOKUP($D300,Iscrizioni!$A$2:$N$2502,12,FALSE),"-")</f>
        <v>31</v>
      </c>
      <c r="N300" s="46" t="str">
        <f>IF($D300&gt;0,VLOOKUP($D300,Iscrizioni!$A$2:$M$2502,6,FALSE),"-")</f>
        <v>L020281</v>
      </c>
      <c r="O300" s="107" t="str">
        <f>IF($D300&gt;0,VLOOKUP($D300,Iscrizioni!$A$2:$M$2502,7,FALSE),"-")</f>
        <v>GS LE PANCHE CASTELQUARTO A.s.d</v>
      </c>
      <c r="P300" s="46" t="str">
        <f>IF($D300&gt;0,VLOOKUP(LEFT($N300,1),Regione!$A$2:$C$21,2,FALSE),"-")</f>
        <v xml:space="preserve">TOSCANA </v>
      </c>
      <c r="Q300" s="112" t="e">
        <f ca="1">IF($D300&gt;0,NormalizzaTempo("D",CELL("tipo",$E300),$E300),"-")</f>
        <v>#NAME?</v>
      </c>
      <c r="R300" s="27">
        <f>IF($D300&gt;0,VLOOKUP($D300,Iscrizioni!$A$2:$M$2502,13,FALSE),"-")</f>
        <v>4000</v>
      </c>
      <c r="S300" s="112" t="e">
        <f t="shared" ca="1" si="26"/>
        <v>#NAME?</v>
      </c>
      <c r="T300" s="112" t="e">
        <f ca="1">IF($D300&gt;0,SUMIFS($S$3:$S300,$X$3:$X300,1,$J$3:$J300,$J300),"-")</f>
        <v>#NAME?</v>
      </c>
      <c r="U300" s="112" t="e">
        <f t="shared" ca="1" si="27"/>
        <v>#NAME?</v>
      </c>
      <c r="V300" s="112" t="e">
        <f t="shared" ca="1" si="29"/>
        <v>#NAME?</v>
      </c>
      <c r="W300" s="27">
        <f>IF(LEN($C300)=0,IF($D300&gt;0,COUNTIFS($A$3:$A300,$A300),"-"),"Escluso")</f>
        <v>136</v>
      </c>
      <c r="X300" s="2">
        <f>IF(LEN($C300)=0,IF($D300&gt;0,COUNTIFS($J$3:$J300,$J300,$C$3:$C300,""),"-"),"Escluso")</f>
        <v>26</v>
      </c>
      <c r="Y300" s="127" t="e">
        <f t="shared" ca="1" si="24"/>
        <v>#NAME?</v>
      </c>
      <c r="Z300" s="2">
        <f>IF($D300&gt;0,COUNTIFS($O$3:$O300,$O300,$L$3:$L300,$L300,$I$3:$I300,$I300),"-")</f>
        <v>3</v>
      </c>
      <c r="AA300" s="27">
        <f>IF($D300&gt;0,IF(OR($Z300 &gt;1,$L300&lt;&gt;"Adulti"),0,VLOOKUP($P300,Regione!$B$2:$C$22,2,FALSE)),"-")</f>
        <v>0</v>
      </c>
      <c r="AB300" s="27">
        <f>IF($D300&gt;0,IF(COUNTIFS($O$3:$O300,$O300,$L$3:$L300,$L300,$I$3:$I300,$I300) &gt;1,0,SUMIFS($Y$3:$Y$2503,$L$3:$L$2503,$L300,$O$3:$O$2503,$O300,$I$3:$I$2503,$I300)),"-")</f>
        <v>0</v>
      </c>
      <c r="AC300" s="27">
        <f t="shared" si="28"/>
        <v>0</v>
      </c>
    </row>
    <row r="301" spans="1:29" s="57" customFormat="1" ht="15" customHeight="1">
      <c r="A301" s="13" t="s">
        <v>183</v>
      </c>
      <c r="B301" s="107" t="str">
        <f>IF(COUNTA($A301)&gt;0,VLOOKUP($A301,Corsa!$A$1:$F$43,2,FALSE),"-")</f>
        <v>Corsa B02</v>
      </c>
      <c r="C301" s="11"/>
      <c r="D301" s="13">
        <v>586</v>
      </c>
      <c r="E301" s="111"/>
      <c r="F301" s="46" t="str">
        <f>IF(COUNTA($A301)&gt;0,VLOOKUP($A301,Corsa!$A$1:$F$43,3,FALSE),"-")</f>
        <v>F- Juniores + F-20 + F-25 + F-30 + F-35 + F-40 + F-45 + F-50 + F-55 + F-60 + F-65 + F-70 + F-75</v>
      </c>
      <c r="G301" s="28" t="str">
        <f>IF($D301&gt;0,VLOOKUP($D301,Iscrizioni!$A$2:$M$2502,9,FALSE),"-")</f>
        <v>SCANAVINI SARA</v>
      </c>
      <c r="H301" s="28">
        <f>IF($D301&gt;0,VLOOKUP($D301,Iscrizioni!$A$2:$M$2502,4,FALSE),"-")</f>
        <v>1979</v>
      </c>
      <c r="I301" s="27" t="str">
        <f>IF($D301&gt;0,VLOOKUP($D301,Iscrizioni!$A$2:$M$2502,5,FALSE),"-")</f>
        <v>F</v>
      </c>
      <c r="J301" s="27" t="str">
        <f>IF($D301&gt;0,VLOOKUP($D301,Iscrizioni!$A$2:$M$2502,10,FALSE),"-")</f>
        <v>F-35</v>
      </c>
      <c r="K301" s="27" t="str">
        <f t="shared" si="25"/>
        <v>ok</v>
      </c>
      <c r="L301" s="46" t="str">
        <f>IF($D301&gt;0,VLOOKUP($D301,Iscrizioni!$A$2:$M$2502,11,FALSE),"-")</f>
        <v>Adulti</v>
      </c>
      <c r="M301" s="27">
        <f>IF($D301&gt;0,VLOOKUP($D301,Iscrizioni!$A$2:$N$2502,12,FALSE),"-")</f>
        <v>25</v>
      </c>
      <c r="N301" s="46" t="str">
        <f>IF($D301&gt;0,VLOOKUP($D301,Iscrizioni!$A$2:$M$2502,6,FALSE),"-")</f>
        <v>H020398</v>
      </c>
      <c r="O301" s="107" t="str">
        <f>IF($D301&gt;0,VLOOKUP($D301,Iscrizioni!$A$2:$M$2502,7,FALSE),"-")</f>
        <v>G. P. SALCUS - A.S.D.</v>
      </c>
      <c r="P301" s="46" t="str">
        <f>IF($D301&gt;0,VLOOKUP(LEFT($N301,1),Regione!$A$2:$C$21,2,FALSE),"-")</f>
        <v xml:space="preserve">EMILIA ROMAGNA </v>
      </c>
      <c r="Q301" s="112" t="e">
        <f ca="1">IF($D301&gt;0,NormalizzaTempo("D",CELL("tipo",$E301),$E301),"-")</f>
        <v>#NAME?</v>
      </c>
      <c r="R301" s="27">
        <f>IF($D301&gt;0,VLOOKUP($D301,Iscrizioni!$A$2:$M$2502,13,FALSE),"-")</f>
        <v>4000</v>
      </c>
      <c r="S301" s="112" t="e">
        <f t="shared" ca="1" si="26"/>
        <v>#NAME?</v>
      </c>
      <c r="T301" s="112" t="e">
        <f ca="1">IF($D301&gt;0,SUMIFS($S$3:$S301,$X$3:$X301,1,$J$3:$J301,$J301),"-")</f>
        <v>#NAME?</v>
      </c>
      <c r="U301" s="112" t="e">
        <f t="shared" ca="1" si="27"/>
        <v>#NAME?</v>
      </c>
      <c r="V301" s="112" t="e">
        <f t="shared" ca="1" si="29"/>
        <v>#NAME?</v>
      </c>
      <c r="W301" s="27">
        <f>IF(LEN($C301)=0,IF($D301&gt;0,COUNTIFS($A$3:$A301,$A301),"-"),"Escluso")</f>
        <v>137</v>
      </c>
      <c r="X301" s="2">
        <f>IF(LEN($C301)=0,IF($D301&gt;0,COUNTIFS($J$3:$J301,$J301,$C$3:$C301,""),"-"),"Escluso")</f>
        <v>16</v>
      </c>
      <c r="Y301" s="127" t="e">
        <f t="shared" ca="1" si="24"/>
        <v>#NAME?</v>
      </c>
      <c r="Z301" s="2">
        <f>IF($D301&gt;0,COUNTIFS($O$3:$O301,$O301,$L$3:$L301,$L301,$I$3:$I301,$I301),"-")</f>
        <v>11</v>
      </c>
      <c r="AA301" s="27">
        <f>IF($D301&gt;0,IF(OR($Z301 &gt;1,$L301&lt;&gt;"Adulti"),0,VLOOKUP($P301,Regione!$B$2:$C$22,2,FALSE)),"-")</f>
        <v>0</v>
      </c>
      <c r="AB301" s="27">
        <f>IF($D301&gt;0,IF(COUNTIFS($O$3:$O301,$O301,$L$3:$L301,$L301,$I$3:$I301,$I301) &gt;1,0,SUMIFS($Y$3:$Y$2503,$L$3:$L$2503,$L301,$O$3:$O$2503,$O301,$I$3:$I$2503,$I301)),"-")</f>
        <v>0</v>
      </c>
      <c r="AC301" s="27">
        <f t="shared" si="28"/>
        <v>0</v>
      </c>
    </row>
    <row r="302" spans="1:29" s="57" customFormat="1" ht="15" customHeight="1">
      <c r="A302" s="13" t="s">
        <v>183</v>
      </c>
      <c r="B302" s="107" t="str">
        <f>IF(COUNTA($A302)&gt;0,VLOOKUP($A302,Corsa!$A$1:$F$43,2,FALSE),"-")</f>
        <v>Corsa B02</v>
      </c>
      <c r="C302" s="11"/>
      <c r="D302" s="13">
        <v>242</v>
      </c>
      <c r="E302" s="111"/>
      <c r="F302" s="46" t="str">
        <f>IF(COUNTA($A302)&gt;0,VLOOKUP($A302,Corsa!$A$1:$F$43,3,FALSE),"-")</f>
        <v>F- Juniores + F-20 + F-25 + F-30 + F-35 + F-40 + F-45 + F-50 + F-55 + F-60 + F-65 + F-70 + F-75</v>
      </c>
      <c r="G302" s="28" t="str">
        <f>IF($D302&gt;0,VLOOKUP($D302,Iscrizioni!$A$2:$M$2502,9,FALSE),"-")</f>
        <v>VUCCI GRAZIA</v>
      </c>
      <c r="H302" s="28">
        <f>IF($D302&gt;0,VLOOKUP($D302,Iscrizioni!$A$2:$M$2502,4,FALSE),"-")</f>
        <v>1947</v>
      </c>
      <c r="I302" s="27" t="str">
        <f>IF($D302&gt;0,VLOOKUP($D302,Iscrizioni!$A$2:$M$2502,5,FALSE),"-")</f>
        <v>F</v>
      </c>
      <c r="J302" s="27" t="str">
        <f>IF($D302&gt;0,VLOOKUP($D302,Iscrizioni!$A$2:$M$2502,10,FALSE),"-")</f>
        <v>F-70</v>
      </c>
      <c r="K302" s="27" t="str">
        <f t="shared" si="25"/>
        <v>ok</v>
      </c>
      <c r="L302" s="46" t="str">
        <f>IF($D302&gt;0,VLOOKUP($D302,Iscrizioni!$A$2:$M$2502,11,FALSE),"-")</f>
        <v>Adulti</v>
      </c>
      <c r="M302" s="27">
        <f>IF($D302&gt;0,VLOOKUP($D302,Iscrizioni!$A$2:$N$2502,12,FALSE),"-")</f>
        <v>39</v>
      </c>
      <c r="N302" s="46" t="str">
        <f>IF($D302&gt;0,VLOOKUP($D302,Iscrizioni!$A$2:$M$2502,6,FALSE),"-")</f>
        <v>A050294</v>
      </c>
      <c r="O302" s="107" t="str">
        <f>IF($D302&gt;0,VLOOKUP($D302,Iscrizioni!$A$2:$M$2502,7,FALSE),"-")</f>
        <v>A.S.D. GIORDANA LOMBARDI</v>
      </c>
      <c r="P302" s="46" t="str">
        <f>IF($D302&gt;0,VLOOKUP(LEFT($N302,1),Regione!$A$2:$C$21,2,FALSE),"-")</f>
        <v xml:space="preserve">PIEMONTE </v>
      </c>
      <c r="Q302" s="112" t="e">
        <f ca="1">IF($D302&gt;0,NormalizzaTempo("D",CELL("tipo",$E302),$E302),"-")</f>
        <v>#NAME?</v>
      </c>
      <c r="R302" s="27">
        <f>IF($D302&gt;0,VLOOKUP($D302,Iscrizioni!$A$2:$M$2502,13,FALSE),"-")</f>
        <v>4000</v>
      </c>
      <c r="S302" s="112" t="e">
        <f t="shared" ca="1" si="26"/>
        <v>#NAME?</v>
      </c>
      <c r="T302" s="112" t="e">
        <f ca="1">IF($D302&gt;0,SUMIFS($S$3:$S302,$X$3:$X302,1,$J$3:$J302,$J302),"-")</f>
        <v>#NAME?</v>
      </c>
      <c r="U302" s="112" t="e">
        <f t="shared" ca="1" si="27"/>
        <v>#NAME?</v>
      </c>
      <c r="V302" s="112" t="e">
        <f t="shared" ca="1" si="29"/>
        <v>#NAME?</v>
      </c>
      <c r="W302" s="27">
        <f>IF(LEN($C302)=0,IF($D302&gt;0,COUNTIFS($A$3:$A302,$A302),"-"),"Escluso")</f>
        <v>138</v>
      </c>
      <c r="X302" s="2">
        <f>IF(LEN($C302)=0,IF($D302&gt;0,COUNTIFS($J$3:$J302,$J302,$C$3:$C302,""),"-"),"Escluso")</f>
        <v>4</v>
      </c>
      <c r="Y302" s="127" t="e">
        <f t="shared" ca="1" si="24"/>
        <v>#NAME?</v>
      </c>
      <c r="Z302" s="2">
        <f>IF($D302&gt;0,COUNTIFS($O$3:$O302,$O302,$L$3:$L302,$L302,$I$3:$I302,$I302),"-")</f>
        <v>4</v>
      </c>
      <c r="AA302" s="27">
        <f>IF($D302&gt;0,IF(OR($Z302 &gt;1,$L302&lt;&gt;"Adulti"),0,VLOOKUP($P302,Regione!$B$2:$C$22,2,FALSE)),"-")</f>
        <v>0</v>
      </c>
      <c r="AB302" s="27">
        <f>IF($D302&gt;0,IF(COUNTIFS($O$3:$O302,$O302,$L$3:$L302,$L302,$I$3:$I302,$I302) &gt;1,0,SUMIFS($Y$3:$Y$2503,$L$3:$L$2503,$L302,$O$3:$O$2503,$O302,$I$3:$I$2503,$I302)),"-")</f>
        <v>0</v>
      </c>
      <c r="AC302" s="27">
        <f t="shared" si="28"/>
        <v>0</v>
      </c>
    </row>
    <row r="303" spans="1:29" s="57" customFormat="1" ht="15" customHeight="1">
      <c r="A303" s="13" t="s">
        <v>183</v>
      </c>
      <c r="B303" s="107" t="str">
        <f>IF(COUNTA($A303)&gt;0,VLOOKUP($A303,Corsa!$A$1:$F$43,2,FALSE),"-")</f>
        <v>Corsa B02</v>
      </c>
      <c r="C303" s="11"/>
      <c r="D303" s="13">
        <v>664</v>
      </c>
      <c r="E303" s="111"/>
      <c r="F303" s="46" t="str">
        <f>IF(COUNTA($A303)&gt;0,VLOOKUP($A303,Corsa!$A$1:$F$43,3,FALSE),"-")</f>
        <v>F- Juniores + F-20 + F-25 + F-30 + F-35 + F-40 + F-45 + F-50 + F-55 + F-60 + F-65 + F-70 + F-75</v>
      </c>
      <c r="G303" s="28" t="str">
        <f>IF($D303&gt;0,VLOOKUP($D303,Iscrizioni!$A$2:$M$2502,9,FALSE),"-")</f>
        <v>BEDESCHI SIMONA</v>
      </c>
      <c r="H303" s="28">
        <f>IF($D303&gt;0,VLOOKUP($D303,Iscrizioni!$A$2:$M$2502,4,FALSE),"-")</f>
        <v>1985</v>
      </c>
      <c r="I303" s="27" t="str">
        <f>IF($D303&gt;0,VLOOKUP($D303,Iscrizioni!$A$2:$M$2502,5,FALSE),"-")</f>
        <v>F</v>
      </c>
      <c r="J303" s="27" t="str">
        <f>IF($D303&gt;0,VLOOKUP($D303,Iscrizioni!$A$2:$M$2502,10,FALSE),"-")</f>
        <v>F-30</v>
      </c>
      <c r="K303" s="27" t="str">
        <f t="shared" si="25"/>
        <v>ok</v>
      </c>
      <c r="L303" s="46" t="str">
        <f>IF($D303&gt;0,VLOOKUP($D303,Iscrizioni!$A$2:$M$2502,11,FALSE),"-")</f>
        <v>Adulti</v>
      </c>
      <c r="M303" s="27">
        <f>IF($D303&gt;0,VLOOKUP($D303,Iscrizioni!$A$2:$N$2502,12,FALSE),"-")</f>
        <v>23</v>
      </c>
      <c r="N303" s="46" t="str">
        <f>IF($D303&gt;0,VLOOKUP($D303,Iscrizioni!$A$2:$M$2502,6,FALSE),"-")</f>
        <v>H041354</v>
      </c>
      <c r="O303" s="107" t="str">
        <f>IF($D303&gt;0,VLOOKUP($D303,Iscrizioni!$A$2:$M$2502,7,FALSE),"-")</f>
        <v>MODENA RUNNERS CLUB ASD</v>
      </c>
      <c r="P303" s="46" t="str">
        <f>IF($D303&gt;0,VLOOKUP(LEFT($N303,1),Regione!$A$2:$C$21,2,FALSE),"-")</f>
        <v xml:space="preserve">EMILIA ROMAGNA </v>
      </c>
      <c r="Q303" s="112" t="e">
        <f ca="1">IF($D303&gt;0,NormalizzaTempo("D",CELL("tipo",$E303),$E303),"-")</f>
        <v>#NAME?</v>
      </c>
      <c r="R303" s="27">
        <f>IF($D303&gt;0,VLOOKUP($D303,Iscrizioni!$A$2:$M$2502,13,FALSE),"-")</f>
        <v>4000</v>
      </c>
      <c r="S303" s="112" t="e">
        <f t="shared" ca="1" si="26"/>
        <v>#NAME?</v>
      </c>
      <c r="T303" s="112" t="e">
        <f ca="1">IF($D303&gt;0,SUMIFS($S$3:$S303,$X$3:$X303,1,$J$3:$J303,$J303),"-")</f>
        <v>#NAME?</v>
      </c>
      <c r="U303" s="112" t="e">
        <f t="shared" ca="1" si="27"/>
        <v>#NAME?</v>
      </c>
      <c r="V303" s="112" t="e">
        <f t="shared" ca="1" si="29"/>
        <v>#NAME?</v>
      </c>
      <c r="W303" s="27">
        <f>IF(LEN($C303)=0,IF($D303&gt;0,COUNTIFS($A$3:$A303,$A303),"-"),"Escluso")</f>
        <v>139</v>
      </c>
      <c r="X303" s="2">
        <f>IF(LEN($C303)=0,IF($D303&gt;0,COUNTIFS($J$3:$J303,$J303,$C$3:$C303,""),"-"),"Escluso")</f>
        <v>8</v>
      </c>
      <c r="Y303" s="127" t="e">
        <f t="shared" ca="1" si="24"/>
        <v>#NAME?</v>
      </c>
      <c r="Z303" s="2">
        <f>IF($D303&gt;0,COUNTIFS($O$3:$O303,$O303,$L$3:$L303,$L303,$I$3:$I303,$I303),"-")</f>
        <v>10</v>
      </c>
      <c r="AA303" s="27">
        <f>IF($D303&gt;0,IF(OR($Z303 &gt;1,$L303&lt;&gt;"Adulti"),0,VLOOKUP($P303,Regione!$B$2:$C$22,2,FALSE)),"-")</f>
        <v>0</v>
      </c>
      <c r="AB303" s="27">
        <f>IF($D303&gt;0,IF(COUNTIFS($O$3:$O303,$O303,$L$3:$L303,$L303,$I$3:$I303,$I303) &gt;1,0,SUMIFS($Y$3:$Y$2503,$L$3:$L$2503,$L303,$O$3:$O$2503,$O303,$I$3:$I$2503,$I303)),"-")</f>
        <v>0</v>
      </c>
      <c r="AC303" s="27">
        <f t="shared" si="28"/>
        <v>0</v>
      </c>
    </row>
    <row r="304" spans="1:29" s="57" customFormat="1" ht="15" customHeight="1">
      <c r="A304" s="13" t="s">
        <v>183</v>
      </c>
      <c r="B304" s="107" t="str">
        <f>IF(COUNTA($A304)&gt;0,VLOOKUP($A304,Corsa!$A$1:$F$43,2,FALSE),"-")</f>
        <v>Corsa B02</v>
      </c>
      <c r="C304" s="11"/>
      <c r="D304" s="13">
        <v>193</v>
      </c>
      <c r="E304" s="111"/>
      <c r="F304" s="46" t="str">
        <f>IF(COUNTA($A304)&gt;0,VLOOKUP($A304,Corsa!$A$1:$F$43,3,FALSE),"-")</f>
        <v>F- Juniores + F-20 + F-25 + F-30 + F-35 + F-40 + F-45 + F-50 + F-55 + F-60 + F-65 + F-70 + F-75</v>
      </c>
      <c r="G304" s="28" t="str">
        <f>IF($D304&gt;0,VLOOKUP($D304,Iscrizioni!$A$2:$M$2502,9,FALSE),"-")</f>
        <v>GHERRA STEFANIA</v>
      </c>
      <c r="H304" s="28">
        <f>IF($D304&gt;0,VLOOKUP($D304,Iscrizioni!$A$2:$M$2502,4,FALSE),"-")</f>
        <v>1970</v>
      </c>
      <c r="I304" s="27" t="str">
        <f>IF($D304&gt;0,VLOOKUP($D304,Iscrizioni!$A$2:$M$2502,5,FALSE),"-")</f>
        <v>F</v>
      </c>
      <c r="J304" s="27" t="str">
        <f>IF($D304&gt;0,VLOOKUP($D304,Iscrizioni!$A$2:$M$2502,10,FALSE),"-")</f>
        <v>F-45</v>
      </c>
      <c r="K304" s="27" t="str">
        <f t="shared" si="25"/>
        <v>ok</v>
      </c>
      <c r="L304" s="46" t="str">
        <f>IF($D304&gt;0,VLOOKUP($D304,Iscrizioni!$A$2:$M$2502,11,FALSE),"-")</f>
        <v>Adulti</v>
      </c>
      <c r="M304" s="27">
        <f>IF($D304&gt;0,VLOOKUP($D304,Iscrizioni!$A$2:$N$2502,12,FALSE),"-")</f>
        <v>29</v>
      </c>
      <c r="N304" s="46" t="str">
        <f>IF($D304&gt;0,VLOOKUP($D304,Iscrizioni!$A$2:$M$2502,6,FALSE),"-")</f>
        <v>A130646</v>
      </c>
      <c r="O304" s="107" t="str">
        <f>IF($D304&gt;0,VLOOKUP($D304,Iscrizioni!$A$2:$M$2502,7,FALSE),"-")</f>
        <v>A.S.D. DORATLETICA</v>
      </c>
      <c r="P304" s="46" t="str">
        <f>IF($D304&gt;0,VLOOKUP(LEFT($N304,1),Regione!$A$2:$C$21,2,FALSE),"-")</f>
        <v xml:space="preserve">PIEMONTE </v>
      </c>
      <c r="Q304" s="112" t="e">
        <f ca="1">IF($D304&gt;0,NormalizzaTempo("D",CELL("tipo",$E304),$E304),"-")</f>
        <v>#NAME?</v>
      </c>
      <c r="R304" s="27">
        <f>IF($D304&gt;0,VLOOKUP($D304,Iscrizioni!$A$2:$M$2502,13,FALSE),"-")</f>
        <v>4000</v>
      </c>
      <c r="S304" s="112" t="e">
        <f t="shared" ca="1" si="26"/>
        <v>#NAME?</v>
      </c>
      <c r="T304" s="112" t="e">
        <f ca="1">IF($D304&gt;0,SUMIFS($S$3:$S304,$X$3:$X304,1,$J$3:$J304,$J304),"-")</f>
        <v>#NAME?</v>
      </c>
      <c r="U304" s="112" t="e">
        <f t="shared" ca="1" si="27"/>
        <v>#NAME?</v>
      </c>
      <c r="V304" s="112" t="e">
        <f t="shared" ca="1" si="29"/>
        <v>#NAME?</v>
      </c>
      <c r="W304" s="27">
        <f>IF(LEN($C304)=0,IF($D304&gt;0,COUNTIFS($A$3:$A304,$A304),"-"),"Escluso")</f>
        <v>140</v>
      </c>
      <c r="X304" s="2">
        <f>IF(LEN($C304)=0,IF($D304&gt;0,COUNTIFS($J$3:$J304,$J304,$C$3:$C304,""),"-"),"Escluso")</f>
        <v>21</v>
      </c>
      <c r="Y304" s="127" t="e">
        <f t="shared" ref="Y304:Y367" ca="1" si="30">IF(LEN($C304)=0,IF(AND($D304&gt;0,$V304="ok"),IF($X304&gt;20,1,21 -$X304),"-"),0)</f>
        <v>#NAME?</v>
      </c>
      <c r="Z304" s="2">
        <f>IF($D304&gt;0,COUNTIFS($O$3:$O304,$O304,$L$3:$L304,$L304,$I$3:$I304,$I304),"-")</f>
        <v>7</v>
      </c>
      <c r="AA304" s="27">
        <f>IF($D304&gt;0,IF(OR($Z304 &gt;1,$L304&lt;&gt;"Adulti"),0,VLOOKUP($P304,Regione!$B$2:$C$22,2,FALSE)),"-")</f>
        <v>0</v>
      </c>
      <c r="AB304" s="27">
        <f>IF($D304&gt;0,IF(COUNTIFS($O$3:$O304,$O304,$L$3:$L304,$L304,$I$3:$I304,$I304) &gt;1,0,SUMIFS($Y$3:$Y$2503,$L$3:$L$2503,$L304,$O$3:$O$2503,$O304,$I$3:$I$2503,$I304)),"-")</f>
        <v>0</v>
      </c>
      <c r="AC304" s="27">
        <f t="shared" si="28"/>
        <v>0</v>
      </c>
    </row>
    <row r="305" spans="1:29" s="57" customFormat="1" ht="15" customHeight="1">
      <c r="A305" s="13" t="s">
        <v>183</v>
      </c>
      <c r="B305" s="107" t="str">
        <f>IF(COUNTA($A305)&gt;0,VLOOKUP($A305,Corsa!$A$1:$F$43,2,FALSE),"-")</f>
        <v>Corsa B02</v>
      </c>
      <c r="C305" s="11"/>
      <c r="D305" s="13">
        <v>616</v>
      </c>
      <c r="E305" s="111"/>
      <c r="F305" s="46" t="str">
        <f>IF(COUNTA($A305)&gt;0,VLOOKUP($A305,Corsa!$A$1:$F$43,3,FALSE),"-")</f>
        <v>F- Juniores + F-20 + F-25 + F-30 + F-35 + F-40 + F-45 + F-50 + F-55 + F-60 + F-65 + F-70 + F-75</v>
      </c>
      <c r="G305" s="28" t="str">
        <f>IF($D305&gt;0,VLOOKUP($D305,Iscrizioni!$A$2:$M$2502,9,FALSE),"-")</f>
        <v>LUONGO GIUSEPPINA</v>
      </c>
      <c r="H305" s="28">
        <f>IF($D305&gt;0,VLOOKUP($D305,Iscrizioni!$A$2:$M$2502,4,FALSE),"-")</f>
        <v>1950</v>
      </c>
      <c r="I305" s="27" t="str">
        <f>IF($D305&gt;0,VLOOKUP($D305,Iscrizioni!$A$2:$M$2502,5,FALSE),"-")</f>
        <v>F</v>
      </c>
      <c r="J305" s="27" t="str">
        <f>IF($D305&gt;0,VLOOKUP($D305,Iscrizioni!$A$2:$M$2502,10,FALSE),"-")</f>
        <v>F-65</v>
      </c>
      <c r="K305" s="27" t="str">
        <f t="shared" si="25"/>
        <v>ok</v>
      </c>
      <c r="L305" s="46" t="str">
        <f>IF($D305&gt;0,VLOOKUP($D305,Iscrizioni!$A$2:$M$2502,11,FALSE),"-")</f>
        <v>Adulti</v>
      </c>
      <c r="M305" s="27">
        <f>IF($D305&gt;0,VLOOKUP($D305,Iscrizioni!$A$2:$N$2502,12,FALSE),"-")</f>
        <v>37</v>
      </c>
      <c r="N305" s="46" t="str">
        <f>IF($D305&gt;0,VLOOKUP($D305,Iscrizioni!$A$2:$M$2502,6,FALSE),"-")</f>
        <v>H070205</v>
      </c>
      <c r="O305" s="107" t="str">
        <f>IF($D305&gt;0,VLOOKUP($D305,Iscrizioni!$A$2:$M$2502,7,FALSE),"-")</f>
        <v>G.S. LAMONE RUSSI ASD</v>
      </c>
      <c r="P305" s="46" t="str">
        <f>IF($D305&gt;0,VLOOKUP(LEFT($N305,1),Regione!$A$2:$C$21,2,FALSE),"-")</f>
        <v xml:space="preserve">EMILIA ROMAGNA </v>
      </c>
      <c r="Q305" s="112" t="e">
        <f ca="1">IF($D305&gt;0,NormalizzaTempo("D",CELL("tipo",$E305),$E305),"-")</f>
        <v>#NAME?</v>
      </c>
      <c r="R305" s="27">
        <f>IF($D305&gt;0,VLOOKUP($D305,Iscrizioni!$A$2:$M$2502,13,FALSE),"-")</f>
        <v>4000</v>
      </c>
      <c r="S305" s="112" t="e">
        <f t="shared" ca="1" si="26"/>
        <v>#NAME?</v>
      </c>
      <c r="T305" s="112" t="e">
        <f ca="1">IF($D305&gt;0,SUMIFS($S$3:$S305,$X$3:$X305,1,$J$3:$J305,$J305),"-")</f>
        <v>#NAME?</v>
      </c>
      <c r="U305" s="112" t="e">
        <f t="shared" ca="1" si="27"/>
        <v>#NAME?</v>
      </c>
      <c r="V305" s="112" t="e">
        <f t="shared" ca="1" si="29"/>
        <v>#NAME?</v>
      </c>
      <c r="W305" s="27">
        <f>IF(LEN($C305)=0,IF($D305&gt;0,COUNTIFS($A$3:$A305,$A305),"-"),"Escluso")</f>
        <v>141</v>
      </c>
      <c r="X305" s="2">
        <f>IF(LEN($C305)=0,IF($D305&gt;0,COUNTIFS($J$3:$J305,$J305,$C$3:$C305,""),"-"),"Escluso")</f>
        <v>5</v>
      </c>
      <c r="Y305" s="127" t="e">
        <f t="shared" ca="1" si="30"/>
        <v>#NAME?</v>
      </c>
      <c r="Z305" s="2">
        <f>IF($D305&gt;0,COUNTIFS($O$3:$O305,$O305,$L$3:$L305,$L305,$I$3:$I305,$I305),"-")</f>
        <v>11</v>
      </c>
      <c r="AA305" s="27">
        <f>IF($D305&gt;0,IF(OR($Z305 &gt;1,$L305&lt;&gt;"Adulti"),0,VLOOKUP($P305,Regione!$B$2:$C$22,2,FALSE)),"-")</f>
        <v>0</v>
      </c>
      <c r="AB305" s="27">
        <f>IF($D305&gt;0,IF(COUNTIFS($O$3:$O305,$O305,$L$3:$L305,$L305,$I$3:$I305,$I305) &gt;1,0,SUMIFS($Y$3:$Y$2503,$L$3:$L$2503,$L305,$O$3:$O$2503,$O305,$I$3:$I$2503,$I305)),"-")</f>
        <v>0</v>
      </c>
      <c r="AC305" s="27">
        <f t="shared" si="28"/>
        <v>0</v>
      </c>
    </row>
    <row r="306" spans="1:29" s="57" customFormat="1" ht="15" customHeight="1">
      <c r="A306" s="13" t="s">
        <v>183</v>
      </c>
      <c r="B306" s="107" t="str">
        <f>IF(COUNTA($A306)&gt;0,VLOOKUP($A306,Corsa!$A$1:$F$43,2,FALSE),"-")</f>
        <v>Corsa B02</v>
      </c>
      <c r="C306" s="11"/>
      <c r="D306" s="13">
        <v>218</v>
      </c>
      <c r="E306" s="111"/>
      <c r="F306" s="46" t="str">
        <f>IF(COUNTA($A306)&gt;0,VLOOKUP($A306,Corsa!$A$1:$F$43,3,FALSE),"-")</f>
        <v>F- Juniores + F-20 + F-25 + F-30 + F-35 + F-40 + F-45 + F-50 + F-55 + F-60 + F-65 + F-70 + F-75</v>
      </c>
      <c r="G306" s="28" t="str">
        <f>IF($D306&gt;0,VLOOKUP($D306,Iscrizioni!$A$2:$M$2502,9,FALSE),"-")</f>
        <v>BELLANOVA MARIA</v>
      </c>
      <c r="H306" s="28">
        <f>IF($D306&gt;0,VLOOKUP($D306,Iscrizioni!$A$2:$M$2502,4,FALSE),"-")</f>
        <v>1934</v>
      </c>
      <c r="I306" s="27" t="str">
        <f>IF($D306&gt;0,VLOOKUP($D306,Iscrizioni!$A$2:$M$2502,5,FALSE),"-")</f>
        <v>F</v>
      </c>
      <c r="J306" s="27" t="str">
        <f>IF($D306&gt;0,VLOOKUP($D306,Iscrizioni!$A$2:$M$2502,10,FALSE),"-")</f>
        <v>F-75</v>
      </c>
      <c r="K306" s="27" t="str">
        <f t="shared" si="25"/>
        <v>ok</v>
      </c>
      <c r="L306" s="46" t="str">
        <f>IF($D306&gt;0,VLOOKUP($D306,Iscrizioni!$A$2:$M$2502,11,FALSE),"-")</f>
        <v>Adulti</v>
      </c>
      <c r="M306" s="27">
        <f>IF($D306&gt;0,VLOOKUP($D306,Iscrizioni!$A$2:$N$2502,12,FALSE),"-")</f>
        <v>41</v>
      </c>
      <c r="N306" s="46" t="str">
        <f>IF($D306&gt;0,VLOOKUP($D306,Iscrizioni!$A$2:$M$2502,6,FALSE),"-")</f>
        <v>A050294</v>
      </c>
      <c r="O306" s="107" t="str">
        <f>IF($D306&gt;0,VLOOKUP($D306,Iscrizioni!$A$2:$M$2502,7,FALSE),"-")</f>
        <v>A.S.D. GIORDANA LOMBARDI</v>
      </c>
      <c r="P306" s="46" t="str">
        <f>IF($D306&gt;0,VLOOKUP(LEFT($N306,1),Regione!$A$2:$C$21,2,FALSE),"-")</f>
        <v xml:space="preserve">PIEMONTE </v>
      </c>
      <c r="Q306" s="112" t="e">
        <f ca="1">IF($D306&gt;0,NormalizzaTempo("D",CELL("tipo",$E306),$E306),"-")</f>
        <v>#NAME?</v>
      </c>
      <c r="R306" s="27">
        <f>IF($D306&gt;0,VLOOKUP($D306,Iscrizioni!$A$2:$M$2502,13,FALSE),"-")</f>
        <v>4000</v>
      </c>
      <c r="S306" s="112" t="e">
        <f t="shared" ca="1" si="26"/>
        <v>#NAME?</v>
      </c>
      <c r="T306" s="112" t="e">
        <f ca="1">IF($D306&gt;0,SUMIFS($S$3:$S306,$X$3:$X306,1,$J$3:$J306,$J306),"-")</f>
        <v>#NAME?</v>
      </c>
      <c r="U306" s="112" t="e">
        <f t="shared" ca="1" si="27"/>
        <v>#NAME?</v>
      </c>
      <c r="V306" s="112" t="e">
        <f t="shared" ca="1" si="29"/>
        <v>#NAME?</v>
      </c>
      <c r="W306" s="27">
        <f>IF(LEN($C306)=0,IF($D306&gt;0,COUNTIFS($A$3:$A306,$A306),"-"),"Escluso")</f>
        <v>142</v>
      </c>
      <c r="X306" s="2">
        <f>IF(LEN($C306)=0,IF($D306&gt;0,COUNTIFS($J$3:$J306,$J306,$C$3:$C306,""),"-"),"Escluso")</f>
        <v>2</v>
      </c>
      <c r="Y306" s="127" t="e">
        <f t="shared" ca="1" si="30"/>
        <v>#NAME?</v>
      </c>
      <c r="Z306" s="2">
        <f>IF($D306&gt;0,COUNTIFS($O$3:$O306,$O306,$L$3:$L306,$L306,$I$3:$I306,$I306),"-")</f>
        <v>5</v>
      </c>
      <c r="AA306" s="27">
        <f>IF($D306&gt;0,IF(OR($Z306 &gt;1,$L306&lt;&gt;"Adulti"),0,VLOOKUP($P306,Regione!$B$2:$C$22,2,FALSE)),"-")</f>
        <v>0</v>
      </c>
      <c r="AB306" s="27">
        <f>IF($D306&gt;0,IF(COUNTIFS($O$3:$O306,$O306,$L$3:$L306,$L306,$I$3:$I306,$I306) &gt;1,0,SUMIFS($Y$3:$Y$2503,$L$3:$L$2503,$L306,$O$3:$O$2503,$O306,$I$3:$I$2503,$I306)),"-")</f>
        <v>0</v>
      </c>
      <c r="AC306" s="27">
        <f t="shared" si="28"/>
        <v>0</v>
      </c>
    </row>
    <row r="307" spans="1:29" s="57" customFormat="1" ht="15" customHeight="1">
      <c r="A307" s="13" t="s">
        <v>183</v>
      </c>
      <c r="B307" s="107" t="str">
        <f>IF(COUNTA($A307)&gt;0,VLOOKUP($A307,Corsa!$A$1:$F$43,2,FALSE),"-")</f>
        <v>Corsa B02</v>
      </c>
      <c r="C307" s="11"/>
      <c r="D307" s="13">
        <v>604</v>
      </c>
      <c r="E307" s="111"/>
      <c r="F307" s="46" t="str">
        <f>IF(COUNTA($A307)&gt;0,VLOOKUP($A307,Corsa!$A$1:$F$43,3,FALSE),"-")</f>
        <v>F- Juniores + F-20 + F-25 + F-30 + F-35 + F-40 + F-45 + F-50 + F-55 + F-60 + F-65 + F-70 + F-75</v>
      </c>
      <c r="G307" s="28" t="str">
        <f>IF($D307&gt;0,VLOOKUP($D307,Iscrizioni!$A$2:$M$2502,9,FALSE),"-")</f>
        <v>BILLI MARTA</v>
      </c>
      <c r="H307" s="28">
        <f>IF($D307&gt;0,VLOOKUP($D307,Iscrizioni!$A$2:$M$2502,4,FALSE),"-")</f>
        <v>1943</v>
      </c>
      <c r="I307" s="27" t="str">
        <f>IF($D307&gt;0,VLOOKUP($D307,Iscrizioni!$A$2:$M$2502,5,FALSE),"-")</f>
        <v>F</v>
      </c>
      <c r="J307" s="27" t="str">
        <f>IF($D307&gt;0,VLOOKUP($D307,Iscrizioni!$A$2:$M$2502,10,FALSE),"-")</f>
        <v>F-70</v>
      </c>
      <c r="K307" s="27" t="str">
        <f t="shared" si="25"/>
        <v>ok</v>
      </c>
      <c r="L307" s="46" t="str">
        <f>IF($D307&gt;0,VLOOKUP($D307,Iscrizioni!$A$2:$M$2502,11,FALSE),"-")</f>
        <v>Adulti</v>
      </c>
      <c r="M307" s="27">
        <f>IF($D307&gt;0,VLOOKUP($D307,Iscrizioni!$A$2:$N$2502,12,FALSE),"-")</f>
        <v>39</v>
      </c>
      <c r="N307" s="46" t="str">
        <f>IF($D307&gt;0,VLOOKUP($D307,Iscrizioni!$A$2:$M$2502,6,FALSE),"-")</f>
        <v>H070205</v>
      </c>
      <c r="O307" s="107" t="str">
        <f>IF($D307&gt;0,VLOOKUP($D307,Iscrizioni!$A$2:$M$2502,7,FALSE),"-")</f>
        <v>G.S. LAMONE RUSSI ASD</v>
      </c>
      <c r="P307" s="46" t="str">
        <f>IF($D307&gt;0,VLOOKUP(LEFT($N307,1),Regione!$A$2:$C$21,2,FALSE),"-")</f>
        <v xml:space="preserve">EMILIA ROMAGNA </v>
      </c>
      <c r="Q307" s="112" t="e">
        <f ca="1">IF($D307&gt;0,NormalizzaTempo("D",CELL("tipo",$E307),$E307),"-")</f>
        <v>#NAME?</v>
      </c>
      <c r="R307" s="27">
        <f>IF($D307&gt;0,VLOOKUP($D307,Iscrizioni!$A$2:$M$2502,13,FALSE),"-")</f>
        <v>4000</v>
      </c>
      <c r="S307" s="112" t="e">
        <f t="shared" ca="1" si="26"/>
        <v>#NAME?</v>
      </c>
      <c r="T307" s="112" t="e">
        <f ca="1">IF($D307&gt;0,SUMIFS($S$3:$S307,$X$3:$X307,1,$J$3:$J307,$J307),"-")</f>
        <v>#NAME?</v>
      </c>
      <c r="U307" s="112" t="e">
        <f t="shared" ca="1" si="27"/>
        <v>#NAME?</v>
      </c>
      <c r="V307" s="112" t="e">
        <f t="shared" ca="1" si="29"/>
        <v>#NAME?</v>
      </c>
      <c r="W307" s="27">
        <f>IF(LEN($C307)=0,IF($D307&gt;0,COUNTIFS($A$3:$A307,$A307),"-"),"Escluso")</f>
        <v>143</v>
      </c>
      <c r="X307" s="2">
        <f>IF(LEN($C307)=0,IF($D307&gt;0,COUNTIFS($J$3:$J307,$J307,$C$3:$C307,""),"-"),"Escluso")</f>
        <v>5</v>
      </c>
      <c r="Y307" s="157">
        <v>0</v>
      </c>
      <c r="Z307" s="2">
        <f>IF($D307&gt;0,COUNTIFS($O$3:$O307,$O307,$L$3:$L307,$L307,$I$3:$I307,$I307),"-")</f>
        <v>12</v>
      </c>
      <c r="AA307" s="27">
        <f>IF($D307&gt;0,IF(OR($Z307 &gt;1,$L307&lt;&gt;"Adulti"),0,VLOOKUP($P307,Regione!$B$2:$C$22,2,FALSE)),"-")</f>
        <v>0</v>
      </c>
      <c r="AB307" s="27">
        <f>IF($D307&gt;0,IF(COUNTIFS($O$3:$O307,$O307,$L$3:$L307,$L307,$I$3:$I307,$I307) &gt;1,0,SUMIFS($Y$3:$Y$2503,$L$3:$L$2503,$L307,$O$3:$O$2503,$O307,$I$3:$I$2503,$I307)),"-")</f>
        <v>0</v>
      </c>
      <c r="AC307" s="27">
        <f t="shared" si="28"/>
        <v>0</v>
      </c>
    </row>
    <row r="308" spans="1:29" s="57" customFormat="1" ht="15" customHeight="1">
      <c r="A308" s="13" t="s">
        <v>183</v>
      </c>
      <c r="B308" s="107" t="str">
        <f>IF(COUNTA($A308)&gt;0,VLOOKUP($A308,Corsa!$A$1:$F$43,2,FALSE),"-")</f>
        <v>Corsa B02</v>
      </c>
      <c r="C308" s="11"/>
      <c r="D308" s="13">
        <v>191</v>
      </c>
      <c r="E308" s="111"/>
      <c r="F308" s="46" t="str">
        <f>IF(COUNTA($A308)&gt;0,VLOOKUP($A308,Corsa!$A$1:$F$43,3,FALSE),"-")</f>
        <v>F- Juniores + F-20 + F-25 + F-30 + F-35 + F-40 + F-45 + F-50 + F-55 + F-60 + F-65 + F-70 + F-75</v>
      </c>
      <c r="G308" s="28" t="str">
        <f>IF($D308&gt;0,VLOOKUP($D308,Iscrizioni!$A$2:$M$2502,9,FALSE),"-")</f>
        <v>FIORE MARIA ANTONIA</v>
      </c>
      <c r="H308" s="28">
        <f>IF($D308&gt;0,VLOOKUP($D308,Iscrizioni!$A$2:$M$2502,4,FALSE),"-")</f>
        <v>1947</v>
      </c>
      <c r="I308" s="27" t="str">
        <f>IF($D308&gt;0,VLOOKUP($D308,Iscrizioni!$A$2:$M$2502,5,FALSE),"-")</f>
        <v>F</v>
      </c>
      <c r="J308" s="27" t="str">
        <f>IF($D308&gt;0,VLOOKUP($D308,Iscrizioni!$A$2:$M$2502,10,FALSE),"-")</f>
        <v>F-70</v>
      </c>
      <c r="K308" s="27" t="str">
        <f t="shared" si="25"/>
        <v>ok</v>
      </c>
      <c r="L308" s="46" t="str">
        <f>IF($D308&gt;0,VLOOKUP($D308,Iscrizioni!$A$2:$M$2502,11,FALSE),"-")</f>
        <v>Adulti</v>
      </c>
      <c r="M308" s="27">
        <f>IF($D308&gt;0,VLOOKUP($D308,Iscrizioni!$A$2:$N$2502,12,FALSE),"-")</f>
        <v>39</v>
      </c>
      <c r="N308" s="46" t="str">
        <f>IF($D308&gt;0,VLOOKUP($D308,Iscrizioni!$A$2:$M$2502,6,FALSE),"-")</f>
        <v>A130646</v>
      </c>
      <c r="O308" s="107" t="str">
        <f>IF($D308&gt;0,VLOOKUP($D308,Iscrizioni!$A$2:$M$2502,7,FALSE),"-")</f>
        <v>A.S.D. DORATLETICA</v>
      </c>
      <c r="P308" s="46" t="str">
        <f>IF($D308&gt;0,VLOOKUP(LEFT($N308,1),Regione!$A$2:$C$21,2,FALSE),"-")</f>
        <v xml:space="preserve">PIEMONTE </v>
      </c>
      <c r="Q308" s="112" t="e">
        <f ca="1">IF($D308&gt;0,NormalizzaTempo("D",CELL("tipo",$E308),$E308),"-")</f>
        <v>#NAME?</v>
      </c>
      <c r="R308" s="27">
        <f>IF($D308&gt;0,VLOOKUP($D308,Iscrizioni!$A$2:$M$2502,13,FALSE),"-")</f>
        <v>4000</v>
      </c>
      <c r="S308" s="112" t="e">
        <f t="shared" ca="1" si="26"/>
        <v>#NAME?</v>
      </c>
      <c r="T308" s="112" t="e">
        <f ca="1">IF($D308&gt;0,SUMIFS($S$3:$S308,$X$3:$X308,1,$J$3:$J308,$J308),"-")</f>
        <v>#NAME?</v>
      </c>
      <c r="U308" s="112" t="e">
        <f t="shared" ca="1" si="27"/>
        <v>#NAME?</v>
      </c>
      <c r="V308" s="112" t="e">
        <f t="shared" ca="1" si="29"/>
        <v>#NAME?</v>
      </c>
      <c r="W308" s="27">
        <f>IF(LEN($C308)=0,IF($D308&gt;0,COUNTIFS($A$3:$A308,$A308),"-"),"Escluso")</f>
        <v>144</v>
      </c>
      <c r="X308" s="2">
        <f>IF(LEN($C308)=0,IF($D308&gt;0,COUNTIFS($J$3:$J308,$J308,$C$3:$C308,""),"-"),"Escluso")</f>
        <v>6</v>
      </c>
      <c r="Y308" s="157">
        <v>0</v>
      </c>
      <c r="Z308" s="2">
        <f>IF($D308&gt;0,COUNTIFS($O$3:$O308,$O308,$L$3:$L308,$L308,$I$3:$I308,$I308),"-")</f>
        <v>8</v>
      </c>
      <c r="AA308" s="27">
        <f>IF($D308&gt;0,IF(OR($Z308 &gt;1,$L308&lt;&gt;"Adulti"),0,VLOOKUP($P308,Regione!$B$2:$C$22,2,FALSE)),"-")</f>
        <v>0</v>
      </c>
      <c r="AB308" s="27">
        <f>IF($D308&gt;0,IF(COUNTIFS($O$3:$O308,$O308,$L$3:$L308,$L308,$I$3:$I308,$I308) &gt;1,0,SUMIFS($Y$3:$Y$2503,$L$3:$L$2503,$L308,$O$3:$O$2503,$O308,$I$3:$I$2503,$I308)),"-")</f>
        <v>0</v>
      </c>
      <c r="AC308" s="27">
        <f t="shared" si="28"/>
        <v>0</v>
      </c>
    </row>
    <row r="309" spans="1:29" s="57" customFormat="1" ht="15" customHeight="1">
      <c r="A309" s="13" t="s">
        <v>183</v>
      </c>
      <c r="B309" s="107" t="str">
        <f>IF(COUNTA($A309)&gt;0,VLOOKUP($A309,Corsa!$A$1:$F$43,2,FALSE),"-")</f>
        <v>Corsa B02</v>
      </c>
      <c r="C309" s="11"/>
      <c r="D309" s="13">
        <v>254</v>
      </c>
      <c r="E309" s="111"/>
      <c r="F309" s="46" t="str">
        <f>IF(COUNTA($A309)&gt;0,VLOOKUP($A309,Corsa!$A$1:$F$43,3,FALSE),"-")</f>
        <v>F- Juniores + F-20 + F-25 + F-30 + F-35 + F-40 + F-45 + F-50 + F-55 + F-60 + F-65 + F-70 + F-75</v>
      </c>
      <c r="G309" s="28" t="str">
        <f>IF($D309&gt;0,VLOOKUP($D309,Iscrizioni!$A$2:$M$2502,9,FALSE),"-")</f>
        <v>MOROLLI LUISA</v>
      </c>
      <c r="H309" s="28">
        <f>IF($D309&gt;0,VLOOKUP($D309,Iscrizioni!$A$2:$M$2502,4,FALSE),"-")</f>
        <v>1950</v>
      </c>
      <c r="I309" s="27" t="str">
        <f>IF($D309&gt;0,VLOOKUP($D309,Iscrizioni!$A$2:$M$2502,5,FALSE),"-")</f>
        <v>F</v>
      </c>
      <c r="J309" s="27" t="str">
        <f>IF($D309&gt;0,VLOOKUP($D309,Iscrizioni!$A$2:$M$2502,10,FALSE),"-")</f>
        <v>F-65</v>
      </c>
      <c r="K309" s="27" t="str">
        <f t="shared" si="25"/>
        <v>ok</v>
      </c>
      <c r="L309" s="46" t="str">
        <f>IF($D309&gt;0,VLOOKUP($D309,Iscrizioni!$A$2:$M$2502,11,FALSE),"-")</f>
        <v>Adulti</v>
      </c>
      <c r="M309" s="27">
        <f>IF($D309&gt;0,VLOOKUP($D309,Iscrizioni!$A$2:$N$2502,12,FALSE),"-")</f>
        <v>37</v>
      </c>
      <c r="N309" s="46" t="str">
        <f>IF($D309&gt;0,VLOOKUP($D309,Iscrizioni!$A$2:$M$2502,6,FALSE),"-")</f>
        <v>H110754</v>
      </c>
      <c r="O309" s="107" t="str">
        <f>IF($D309&gt;0,VLOOKUP($D309,Iscrizioni!$A$2:$M$2502,7,FALSE),"-")</f>
        <v>A.S.D. GOLDEN CLUB RIMINI INTERNATIONAL</v>
      </c>
      <c r="P309" s="46" t="str">
        <f>IF($D309&gt;0,VLOOKUP(LEFT($N309,1),Regione!$A$2:$C$21,2,FALSE),"-")</f>
        <v xml:space="preserve">EMILIA ROMAGNA </v>
      </c>
      <c r="Q309" s="112" t="e">
        <f ca="1">IF($D309&gt;0,NormalizzaTempo("D",CELL("tipo",$E309),$E309),"-")</f>
        <v>#NAME?</v>
      </c>
      <c r="R309" s="27">
        <f>IF($D309&gt;0,VLOOKUP($D309,Iscrizioni!$A$2:$M$2502,13,FALSE),"-")</f>
        <v>4000</v>
      </c>
      <c r="S309" s="112" t="e">
        <f t="shared" ca="1" si="26"/>
        <v>#NAME?</v>
      </c>
      <c r="T309" s="112" t="e">
        <f ca="1">IF($D309&gt;0,SUMIFS($S$3:$S309,$X$3:$X309,1,$J$3:$J309,$J309),"-")</f>
        <v>#NAME?</v>
      </c>
      <c r="U309" s="112" t="e">
        <f t="shared" ca="1" si="27"/>
        <v>#NAME?</v>
      </c>
      <c r="V309" s="112" t="e">
        <f t="shared" ca="1" si="29"/>
        <v>#NAME?</v>
      </c>
      <c r="W309" s="27">
        <f>IF(LEN($C309)=0,IF($D309&gt;0,COUNTIFS($A$3:$A309,$A309),"-"),"Escluso")</f>
        <v>145</v>
      </c>
      <c r="X309" s="2">
        <f>IF(LEN($C309)=0,IF($D309&gt;0,COUNTIFS($J$3:$J309,$J309,$C$3:$C309,""),"-"),"Escluso")</f>
        <v>6</v>
      </c>
      <c r="Y309" s="157">
        <v>0</v>
      </c>
      <c r="Z309" s="2">
        <f>IF($D309&gt;0,COUNTIFS($O$3:$O309,$O309,$L$3:$L309,$L309,$I$3:$I309,$I309),"-")</f>
        <v>3</v>
      </c>
      <c r="AA309" s="27">
        <f>IF($D309&gt;0,IF(OR($Z309 &gt;1,$L309&lt;&gt;"Adulti"),0,VLOOKUP($P309,Regione!$B$2:$C$22,2,FALSE)),"-")</f>
        <v>0</v>
      </c>
      <c r="AB309" s="27">
        <f>IF($D309&gt;0,IF(COUNTIFS($O$3:$O309,$O309,$L$3:$L309,$L309,$I$3:$I309,$I309) &gt;1,0,SUMIFS($Y$3:$Y$2503,$L$3:$L$2503,$L309,$O$3:$O$2503,$O309,$I$3:$I$2503,$I309)),"-")</f>
        <v>0</v>
      </c>
      <c r="AC309" s="27">
        <f t="shared" si="28"/>
        <v>0</v>
      </c>
    </row>
    <row r="310" spans="1:29" s="57" customFormat="1" ht="15" customHeight="1">
      <c r="A310" s="13" t="s">
        <v>183</v>
      </c>
      <c r="B310" s="107" t="str">
        <f>IF(COUNTA($A310)&gt;0,VLOOKUP($A310,Corsa!$A$1:$F$43,2,FALSE),"-")</f>
        <v>Corsa B02</v>
      </c>
      <c r="C310" s="11"/>
      <c r="D310" s="13">
        <v>225</v>
      </c>
      <c r="E310" s="111"/>
      <c r="F310" s="46" t="str">
        <f>IF(COUNTA($A310)&gt;0,VLOOKUP($A310,Corsa!$A$1:$F$43,3,FALSE),"-")</f>
        <v>F- Juniores + F-20 + F-25 + F-30 + F-35 + F-40 + F-45 + F-50 + F-55 + F-60 + F-65 + F-70 + F-75</v>
      </c>
      <c r="G310" s="28" t="str">
        <f>IF($D310&gt;0,VLOOKUP($D310,Iscrizioni!$A$2:$M$2502,9,FALSE),"-")</f>
        <v>CAVALLO MARILISA</v>
      </c>
      <c r="H310" s="28">
        <f>IF($D310&gt;0,VLOOKUP($D310,Iscrizioni!$A$2:$M$2502,4,FALSE),"-")</f>
        <v>1979</v>
      </c>
      <c r="I310" s="27" t="str">
        <f>IF($D310&gt;0,VLOOKUP($D310,Iscrizioni!$A$2:$M$2502,5,FALSE),"-")</f>
        <v>F</v>
      </c>
      <c r="J310" s="27" t="str">
        <f>IF($D310&gt;0,VLOOKUP($D310,Iscrizioni!$A$2:$M$2502,10,FALSE),"-")</f>
        <v>F-35</v>
      </c>
      <c r="K310" s="27" t="str">
        <f t="shared" si="25"/>
        <v>ok</v>
      </c>
      <c r="L310" s="46" t="str">
        <f>IF($D310&gt;0,VLOOKUP($D310,Iscrizioni!$A$2:$M$2502,11,FALSE),"-")</f>
        <v>Adulti</v>
      </c>
      <c r="M310" s="27">
        <f>IF($D310&gt;0,VLOOKUP($D310,Iscrizioni!$A$2:$N$2502,12,FALSE),"-")</f>
        <v>25</v>
      </c>
      <c r="N310" s="46" t="str">
        <f>IF($D310&gt;0,VLOOKUP($D310,Iscrizioni!$A$2:$M$2502,6,FALSE),"-")</f>
        <v>A050294</v>
      </c>
      <c r="O310" s="107" t="str">
        <f>IF($D310&gt;0,VLOOKUP($D310,Iscrizioni!$A$2:$M$2502,7,FALSE),"-")</f>
        <v>A.S.D. GIORDANA LOMBARDI</v>
      </c>
      <c r="P310" s="46" t="str">
        <f>IF($D310&gt;0,VLOOKUP(LEFT($N310,1),Regione!$A$2:$C$21,2,FALSE),"-")</f>
        <v xml:space="preserve">PIEMONTE </v>
      </c>
      <c r="Q310" s="112" t="e">
        <f ca="1">IF($D310&gt;0,NormalizzaTempo("D",CELL("tipo",$E310),$E310),"-")</f>
        <v>#NAME?</v>
      </c>
      <c r="R310" s="27">
        <f>IF($D310&gt;0,VLOOKUP($D310,Iscrizioni!$A$2:$M$2502,13,FALSE),"-")</f>
        <v>4000</v>
      </c>
      <c r="S310" s="112" t="e">
        <f t="shared" ca="1" si="26"/>
        <v>#NAME?</v>
      </c>
      <c r="T310" s="112" t="e">
        <f ca="1">IF($D310&gt;0,SUMIFS($S$3:$S310,$X$3:$X310,1,$J$3:$J310,$J310),"-")</f>
        <v>#NAME?</v>
      </c>
      <c r="U310" s="112" t="e">
        <f t="shared" ca="1" si="27"/>
        <v>#NAME?</v>
      </c>
      <c r="V310" s="112" t="e">
        <f t="shared" ca="1" si="29"/>
        <v>#NAME?</v>
      </c>
      <c r="W310" s="27">
        <f>IF(LEN($C310)=0,IF($D310&gt;0,COUNTIFS($A$3:$A310,$A310),"-"),"Escluso")</f>
        <v>146</v>
      </c>
      <c r="X310" s="2">
        <f>IF(LEN($C310)=0,IF($D310&gt;0,COUNTIFS($J$3:$J310,$J310,$C$3:$C310,""),"-"),"Escluso")</f>
        <v>17</v>
      </c>
      <c r="Y310" s="157">
        <v>0</v>
      </c>
      <c r="Z310" s="2">
        <f>IF($D310&gt;0,COUNTIFS($O$3:$O310,$O310,$L$3:$L310,$L310,$I$3:$I310,$I310),"-")</f>
        <v>6</v>
      </c>
      <c r="AA310" s="27">
        <f>IF($D310&gt;0,IF(OR($Z310 &gt;1,$L310&lt;&gt;"Adulti"),0,VLOOKUP($P310,Regione!$B$2:$C$22,2,FALSE)),"-")</f>
        <v>0</v>
      </c>
      <c r="AB310" s="27">
        <f>IF($D310&gt;0,IF(COUNTIFS($O$3:$O310,$O310,$L$3:$L310,$L310,$I$3:$I310,$I310) &gt;1,0,SUMIFS($Y$3:$Y$2503,$L$3:$L$2503,$L310,$O$3:$O$2503,$O310,$I$3:$I$2503,$I310)),"-")</f>
        <v>0</v>
      </c>
      <c r="AC310" s="27">
        <f t="shared" si="28"/>
        <v>0</v>
      </c>
    </row>
    <row r="311" spans="1:29" s="57" customFormat="1" ht="15" customHeight="1">
      <c r="A311" s="13" t="s">
        <v>183</v>
      </c>
      <c r="B311" s="107" t="str">
        <f>IF(COUNTA($A311)&gt;0,VLOOKUP($A311,Corsa!$A$1:$F$43,2,FALSE),"-")</f>
        <v>Corsa B02</v>
      </c>
      <c r="C311" s="11"/>
      <c r="D311" s="13">
        <v>199</v>
      </c>
      <c r="E311" s="111"/>
      <c r="F311" s="46" t="str">
        <f>IF(COUNTA($A311)&gt;0,VLOOKUP($A311,Corsa!$A$1:$F$43,3,FALSE),"-")</f>
        <v>F- Juniores + F-20 + F-25 + F-30 + F-35 + F-40 + F-45 + F-50 + F-55 + F-60 + F-65 + F-70 + F-75</v>
      </c>
      <c r="G311" s="28" t="str">
        <f>IF($D311&gt;0,VLOOKUP($D311,Iscrizioni!$A$2:$M$2502,9,FALSE),"-")</f>
        <v>MASIERO CRISTINA</v>
      </c>
      <c r="H311" s="28">
        <f>IF($D311&gt;0,VLOOKUP($D311,Iscrizioni!$A$2:$M$2502,4,FALSE),"-")</f>
        <v>1980</v>
      </c>
      <c r="I311" s="27" t="str">
        <f>IF($D311&gt;0,VLOOKUP($D311,Iscrizioni!$A$2:$M$2502,5,FALSE),"-")</f>
        <v>F</v>
      </c>
      <c r="J311" s="27" t="str">
        <f>IF($D311&gt;0,VLOOKUP($D311,Iscrizioni!$A$2:$M$2502,10,FALSE),"-")</f>
        <v>F-35</v>
      </c>
      <c r="K311" s="27" t="str">
        <f t="shared" si="25"/>
        <v>ok</v>
      </c>
      <c r="L311" s="46" t="str">
        <f>IF($D311&gt;0,VLOOKUP($D311,Iscrizioni!$A$2:$M$2502,11,FALSE),"-")</f>
        <v>Adulti</v>
      </c>
      <c r="M311" s="27">
        <f>IF($D311&gt;0,VLOOKUP($D311,Iscrizioni!$A$2:$N$2502,12,FALSE),"-")</f>
        <v>25</v>
      </c>
      <c r="N311" s="46" t="str">
        <f>IF($D311&gt;0,VLOOKUP($D311,Iscrizioni!$A$2:$M$2502,6,FALSE),"-")</f>
        <v>A130646</v>
      </c>
      <c r="O311" s="107" t="str">
        <f>IF($D311&gt;0,VLOOKUP($D311,Iscrizioni!$A$2:$M$2502,7,FALSE),"-")</f>
        <v>A.S.D. DORATLETICA</v>
      </c>
      <c r="P311" s="46" t="str">
        <f>IF($D311&gt;0,VLOOKUP(LEFT($N311,1),Regione!$A$2:$C$21,2,FALSE),"-")</f>
        <v xml:space="preserve">PIEMONTE </v>
      </c>
      <c r="Q311" s="112" t="e">
        <f ca="1">IF($D311&gt;0,NormalizzaTempo("D",CELL("tipo",$E311),$E311),"-")</f>
        <v>#NAME?</v>
      </c>
      <c r="R311" s="27">
        <f>IF($D311&gt;0,VLOOKUP($D311,Iscrizioni!$A$2:$M$2502,13,FALSE),"-")</f>
        <v>4000</v>
      </c>
      <c r="S311" s="112" t="e">
        <f t="shared" ca="1" si="26"/>
        <v>#NAME?</v>
      </c>
      <c r="T311" s="112" t="e">
        <f ca="1">IF($D311&gt;0,SUMIFS($S$3:$S311,$X$3:$X311,1,$J$3:$J311,$J311),"-")</f>
        <v>#NAME?</v>
      </c>
      <c r="U311" s="112" t="e">
        <f t="shared" ca="1" si="27"/>
        <v>#NAME?</v>
      </c>
      <c r="V311" s="112" t="e">
        <f t="shared" ca="1" si="29"/>
        <v>#NAME?</v>
      </c>
      <c r="W311" s="27">
        <f>IF(LEN($C311)=0,IF($D311&gt;0,COUNTIFS($A$3:$A311,$A311),"-"),"Escluso")</f>
        <v>147</v>
      </c>
      <c r="X311" s="2">
        <f>IF(LEN($C311)=0,IF($D311&gt;0,COUNTIFS($J$3:$J311,$J311,$C$3:$C311,""),"-"),"Escluso")</f>
        <v>18</v>
      </c>
      <c r="Y311" s="157">
        <v>0</v>
      </c>
      <c r="Z311" s="2">
        <f>IF($D311&gt;0,COUNTIFS($O$3:$O311,$O311,$L$3:$L311,$L311,$I$3:$I311,$I311),"-")</f>
        <v>9</v>
      </c>
      <c r="AA311" s="27">
        <f>IF($D311&gt;0,IF(OR($Z311 &gt;1,$L311&lt;&gt;"Adulti"),0,VLOOKUP($P311,Regione!$B$2:$C$22,2,FALSE)),"-")</f>
        <v>0</v>
      </c>
      <c r="AB311" s="27">
        <f>IF($D311&gt;0,IF(COUNTIFS($O$3:$O311,$O311,$L$3:$L311,$L311,$I$3:$I311,$I311) &gt;1,0,SUMIFS($Y$3:$Y$2503,$L$3:$L$2503,$L311,$O$3:$O$2503,$O311,$I$3:$I$2503,$I311)),"-")</f>
        <v>0</v>
      </c>
      <c r="AC311" s="27">
        <f t="shared" si="28"/>
        <v>0</v>
      </c>
    </row>
    <row r="312" spans="1:29" s="57" customFormat="1" ht="15" customHeight="1">
      <c r="A312" s="13" t="s">
        <v>173</v>
      </c>
      <c r="B312" s="107" t="str">
        <f>IF(COUNTA($A312)&gt;0,VLOOKUP($A312,Corsa!$A$1:$F$43,2,FALSE),"-")</f>
        <v>Corsa A05</v>
      </c>
      <c r="C312" s="11"/>
      <c r="D312" s="13">
        <v>627</v>
      </c>
      <c r="E312" s="111"/>
      <c r="F312" s="46" t="str">
        <f>IF(COUNTA($A312)&gt;0,VLOOKUP($A312,Corsa!$A$1:$F$43,3,FALSE),"-")</f>
        <v>M-Ragazzi A</v>
      </c>
      <c r="G312" s="28" t="str">
        <f>IF($D312&gt;0,VLOOKUP($D312,Iscrizioni!$A$2:$M$2502,9,FALSE),"-")</f>
        <v>PARODI DANIELE</v>
      </c>
      <c r="H312" s="28">
        <f>IF($D312&gt;0,VLOOKUP($D312,Iscrizioni!$A$2:$M$2502,4,FALSE),"-")</f>
        <v>2005</v>
      </c>
      <c r="I312" s="27" t="str">
        <f>IF($D312&gt;0,VLOOKUP($D312,Iscrizioni!$A$2:$M$2502,5,FALSE),"-")</f>
        <v>M</v>
      </c>
      <c r="J312" s="27" t="str">
        <f>IF($D312&gt;0,VLOOKUP($D312,Iscrizioni!$A$2:$M$2502,10,FALSE),"-")</f>
        <v>M-Ragazzi A</v>
      </c>
      <c r="K312" s="27" t="str">
        <f t="shared" si="25"/>
        <v>ok</v>
      </c>
      <c r="L312" s="46" t="str">
        <f>IF($D312&gt;0,VLOOKUP($D312,Iscrizioni!$A$2:$M$2502,11,FALSE),"-")</f>
        <v>Giovanile</v>
      </c>
      <c r="M312" s="27">
        <f>IF($D312&gt;0,VLOOKUP($D312,Iscrizioni!$A$2:$N$2502,12,FALSE),"-")</f>
        <v>10</v>
      </c>
      <c r="N312" s="46" t="str">
        <f>IF($D312&gt;0,VLOOKUP($D312,Iscrizioni!$A$2:$M$2502,6,FALSE),"-")</f>
        <v>C010103</v>
      </c>
      <c r="O312" s="107" t="str">
        <f>IF($D312&gt;0,VLOOKUP($D312,Iscrizioni!$A$2:$M$2502,7,FALSE),"-")</f>
        <v>GRUPPO CITTA' DI GENOVA ASD</v>
      </c>
      <c r="P312" s="46" t="str">
        <f>IF($D312&gt;0,VLOOKUP(LEFT($N312,1),Regione!$A$2:$C$21,2,FALSE),"-")</f>
        <v>LIGURIA</v>
      </c>
      <c r="Q312" s="112" t="e">
        <f ca="1">IF($D312&gt;0,NormalizzaTempo("D",CELL("tipo",$E312),$E312),"-")</f>
        <v>#NAME?</v>
      </c>
      <c r="R312" s="27">
        <f>IF($D312&gt;0,VLOOKUP($D312,Iscrizioni!$A$2:$M$2502,13,FALSE),"-")</f>
        <v>1000</v>
      </c>
      <c r="S312" s="112" t="e">
        <f t="shared" ca="1" si="26"/>
        <v>#NAME?</v>
      </c>
      <c r="T312" s="112" t="e">
        <f ca="1">IF($D312&gt;0,SUMIFS($S$3:$S312,$X$3:$X312,1,$J$3:$J312,$J312),"-")</f>
        <v>#NAME?</v>
      </c>
      <c r="U312" s="112" t="e">
        <f t="shared" ca="1" si="27"/>
        <v>#NAME?</v>
      </c>
      <c r="V312" s="112" t="e">
        <f t="shared" ca="1" si="29"/>
        <v>#NAME?</v>
      </c>
      <c r="W312" s="27">
        <f>IF(LEN($C312)=0,IF($D312&gt;0,COUNTIFS($A$3:$A312,$A312),"-"),"Escluso")</f>
        <v>1</v>
      </c>
      <c r="X312" s="2">
        <f>IF(LEN($C312)=0,IF($D312&gt;0,COUNTIFS($J$3:$J312,$J312,$C$3:$C312,""),"-"),"Escluso")</f>
        <v>1</v>
      </c>
      <c r="Y312" s="127" t="e">
        <f t="shared" ca="1" si="30"/>
        <v>#NAME?</v>
      </c>
      <c r="Z312" s="2">
        <f>IF($D312&gt;0,COUNTIFS($O$3:$O312,$O312,$L$3:$L312,$L312,$I$3:$I312,$I312),"-")</f>
        <v>2</v>
      </c>
      <c r="AA312" s="27">
        <f>IF($D312&gt;0,IF(OR($Z312 &gt;1,$L312&lt;&gt;"Adulti"),0,VLOOKUP($P312,Regione!$B$2:$C$22,2,FALSE)),"-")</f>
        <v>0</v>
      </c>
      <c r="AB312" s="27">
        <f>IF($D312&gt;0,IF(COUNTIFS($O$3:$O312,$O312,$L$3:$L312,$L312,$I$3:$I312,$I312) &gt;1,0,SUMIFS($Y$3:$Y$2503,$L$3:$L$2503,$L312,$O$3:$O$2503,$O312,$I$3:$I$2503,$I312)),"-")</f>
        <v>0</v>
      </c>
      <c r="AC312" s="27">
        <f t="shared" si="28"/>
        <v>0</v>
      </c>
    </row>
    <row r="313" spans="1:29" s="57" customFormat="1" ht="15" customHeight="1">
      <c r="A313" s="13" t="s">
        <v>173</v>
      </c>
      <c r="B313" s="107" t="str">
        <f>IF(COUNTA($A313)&gt;0,VLOOKUP($A313,Corsa!$A$1:$F$43,2,FALSE),"-")</f>
        <v>Corsa A05</v>
      </c>
      <c r="C313" s="11"/>
      <c r="D313" s="13">
        <v>844</v>
      </c>
      <c r="E313" s="111"/>
      <c r="F313" s="46" t="str">
        <f>IF(COUNTA($A313)&gt;0,VLOOKUP($A313,Corsa!$A$1:$F$43,3,FALSE),"-")</f>
        <v>M-Ragazzi A</v>
      </c>
      <c r="G313" s="28" t="str">
        <f>IF($D313&gt;0,VLOOKUP($D313,Iscrizioni!$A$2:$M$2502,9,FALSE),"-")</f>
        <v>MICHELETTI ANDREA</v>
      </c>
      <c r="H313" s="28">
        <f>IF($D313&gt;0,VLOOKUP($D313,Iscrizioni!$A$2:$M$2502,4,FALSE),"-")</f>
        <v>2005</v>
      </c>
      <c r="I313" s="27" t="str">
        <f>IF($D313&gt;0,VLOOKUP($D313,Iscrizioni!$A$2:$M$2502,5,FALSE),"-")</f>
        <v>M</v>
      </c>
      <c r="J313" s="27" t="str">
        <f>IF($D313&gt;0,VLOOKUP($D313,Iscrizioni!$A$2:$M$2502,10,FALSE),"-")</f>
        <v>M-Ragazzi A</v>
      </c>
      <c r="K313" s="27" t="str">
        <f t="shared" si="25"/>
        <v>ok</v>
      </c>
      <c r="L313" s="46" t="str">
        <f>IF($D313&gt;0,VLOOKUP($D313,Iscrizioni!$A$2:$M$2502,11,FALSE),"-")</f>
        <v>Giovanile</v>
      </c>
      <c r="M313" s="27">
        <f>IF($D313&gt;0,VLOOKUP($D313,Iscrizioni!$A$2:$N$2502,12,FALSE),"-")</f>
        <v>10</v>
      </c>
      <c r="N313" s="46" t="str">
        <f>IF($D313&gt;0,VLOOKUP($D313,Iscrizioni!$A$2:$M$2502,6,FALSE),"-")</f>
        <v>H080274</v>
      </c>
      <c r="O313" s="107" t="str">
        <f>IF($D313&gt;0,VLOOKUP($D313,Iscrizioni!$A$2:$M$2502,7,FALSE),"-")</f>
        <v>POL. SCANDIANESE</v>
      </c>
      <c r="P313" s="46" t="str">
        <f>IF($D313&gt;0,VLOOKUP(LEFT($N313,1),Regione!$A$2:$C$21,2,FALSE),"-")</f>
        <v xml:space="preserve">EMILIA ROMAGNA </v>
      </c>
      <c r="Q313" s="112" t="e">
        <f ca="1">IF($D313&gt;0,NormalizzaTempo("D",CELL("tipo",$E313),$E313),"-")</f>
        <v>#NAME?</v>
      </c>
      <c r="R313" s="27">
        <f>IF($D313&gt;0,VLOOKUP($D313,Iscrizioni!$A$2:$M$2502,13,FALSE),"-")</f>
        <v>1000</v>
      </c>
      <c r="S313" s="112" t="e">
        <f t="shared" ca="1" si="26"/>
        <v>#NAME?</v>
      </c>
      <c r="T313" s="112" t="e">
        <f ca="1">IF($D313&gt;0,SUMIFS($S$3:$S313,$X$3:$X313,1,$J$3:$J313,$J313),"-")</f>
        <v>#NAME?</v>
      </c>
      <c r="U313" s="112" t="e">
        <f t="shared" ca="1" si="27"/>
        <v>#NAME?</v>
      </c>
      <c r="V313" s="112" t="e">
        <f t="shared" ca="1" si="29"/>
        <v>#NAME?</v>
      </c>
      <c r="W313" s="27">
        <f>IF(LEN($C313)=0,IF($D313&gt;0,COUNTIFS($A$3:$A313,$A313),"-"),"Escluso")</f>
        <v>2</v>
      </c>
      <c r="X313" s="2">
        <f>IF(LEN($C313)=0,IF($D313&gt;0,COUNTIFS($J$3:$J313,$J313,$C$3:$C313,""),"-"),"Escluso")</f>
        <v>2</v>
      </c>
      <c r="Y313" s="127" t="e">
        <f t="shared" ca="1" si="30"/>
        <v>#NAME?</v>
      </c>
      <c r="Z313" s="2">
        <f>IF($D313&gt;0,COUNTIFS($O$3:$O313,$O313,$L$3:$L313,$L313,$I$3:$I313,$I313),"-")</f>
        <v>13</v>
      </c>
      <c r="AA313" s="27">
        <f>IF($D313&gt;0,IF(OR($Z313 &gt;1,$L313&lt;&gt;"Adulti"),0,VLOOKUP($P313,Regione!$B$2:$C$22,2,FALSE)),"-")</f>
        <v>0</v>
      </c>
      <c r="AB313" s="27">
        <f>IF($D313&gt;0,IF(COUNTIFS($O$3:$O313,$O313,$L$3:$L313,$L313,$I$3:$I313,$I313) &gt;1,0,SUMIFS($Y$3:$Y$2503,$L$3:$L$2503,$L313,$O$3:$O$2503,$O313,$I$3:$I$2503,$I313)),"-")</f>
        <v>0</v>
      </c>
      <c r="AC313" s="27">
        <f t="shared" si="28"/>
        <v>0</v>
      </c>
    </row>
    <row r="314" spans="1:29" s="57" customFormat="1" ht="15" customHeight="1">
      <c r="A314" s="13" t="s">
        <v>173</v>
      </c>
      <c r="B314" s="107" t="str">
        <f>IF(COUNTA($A314)&gt;0,VLOOKUP($A314,Corsa!$A$1:$F$43,2,FALSE),"-")</f>
        <v>Corsa A05</v>
      </c>
      <c r="C314" s="11"/>
      <c r="D314" s="13">
        <v>860</v>
      </c>
      <c r="E314" s="111"/>
      <c r="F314" s="46" t="str">
        <f>IF(COUNTA($A314)&gt;0,VLOOKUP($A314,Corsa!$A$1:$F$43,3,FALSE),"-")</f>
        <v>M-Ragazzi A</v>
      </c>
      <c r="G314" s="28" t="str">
        <f>IF($D314&gt;0,VLOOKUP($D314,Iscrizioni!$A$2:$M$2502,9,FALSE),"-")</f>
        <v>ALLAIRA FEDERICO</v>
      </c>
      <c r="H314" s="28">
        <f>IF($D314&gt;0,VLOOKUP($D314,Iscrizioni!$A$2:$M$2502,4,FALSE),"-")</f>
        <v>2005</v>
      </c>
      <c r="I314" s="27" t="str">
        <f>IF($D314&gt;0,VLOOKUP($D314,Iscrizioni!$A$2:$M$2502,5,FALSE),"-")</f>
        <v>M</v>
      </c>
      <c r="J314" s="27" t="str">
        <f>IF($D314&gt;0,VLOOKUP($D314,Iscrizioni!$A$2:$M$2502,10,FALSE),"-")</f>
        <v>M-Ragazzi A</v>
      </c>
      <c r="K314" s="27" t="str">
        <f t="shared" si="25"/>
        <v>ok</v>
      </c>
      <c r="L314" s="46" t="str">
        <f>IF($D314&gt;0,VLOOKUP($D314,Iscrizioni!$A$2:$M$2502,11,FALSE),"-")</f>
        <v>Giovanile</v>
      </c>
      <c r="M314" s="27">
        <f>IF($D314&gt;0,VLOOKUP($D314,Iscrizioni!$A$2:$N$2502,12,FALSE),"-")</f>
        <v>10</v>
      </c>
      <c r="N314" s="46" t="str">
        <f>IF($D314&gt;0,VLOOKUP($D314,Iscrizioni!$A$2:$M$2502,6,FALSE),"-")</f>
        <v>H010289</v>
      </c>
      <c r="O314" s="107" t="str">
        <f>IF($D314&gt;0,VLOOKUP($D314,Iscrizioni!$A$2:$M$2502,7,FALSE),"-")</f>
        <v>POLISPORTIVA PROGRESSO A.S.D.</v>
      </c>
      <c r="P314" s="46" t="str">
        <f>IF($D314&gt;0,VLOOKUP(LEFT($N314,1),Regione!$A$2:$C$21,2,FALSE),"-")</f>
        <v xml:space="preserve">EMILIA ROMAGNA </v>
      </c>
      <c r="Q314" s="112" t="e">
        <f ca="1">IF($D314&gt;0,NormalizzaTempo("D",CELL("tipo",$E314),$E314),"-")</f>
        <v>#NAME?</v>
      </c>
      <c r="R314" s="27">
        <f>IF($D314&gt;0,VLOOKUP($D314,Iscrizioni!$A$2:$M$2502,13,FALSE),"-")</f>
        <v>1000</v>
      </c>
      <c r="S314" s="112" t="e">
        <f t="shared" ca="1" si="26"/>
        <v>#NAME?</v>
      </c>
      <c r="T314" s="112" t="e">
        <f ca="1">IF($D314&gt;0,SUMIFS($S$3:$S314,$X$3:$X314,1,$J$3:$J314,$J314),"-")</f>
        <v>#NAME?</v>
      </c>
      <c r="U314" s="112" t="e">
        <f t="shared" ca="1" si="27"/>
        <v>#NAME?</v>
      </c>
      <c r="V314" s="112" t="e">
        <f t="shared" ca="1" si="29"/>
        <v>#NAME?</v>
      </c>
      <c r="W314" s="27">
        <f>IF(LEN($C314)=0,IF($D314&gt;0,COUNTIFS($A$3:$A314,$A314),"-"),"Escluso")</f>
        <v>3</v>
      </c>
      <c r="X314" s="2">
        <f>IF(LEN($C314)=0,IF($D314&gt;0,COUNTIFS($J$3:$J314,$J314,$C$3:$C314,""),"-"),"Escluso")</f>
        <v>3</v>
      </c>
      <c r="Y314" s="127" t="e">
        <f t="shared" ca="1" si="30"/>
        <v>#NAME?</v>
      </c>
      <c r="Z314" s="2">
        <f>IF($D314&gt;0,COUNTIFS($O$3:$O314,$O314,$L$3:$L314,$L314,$I$3:$I314,$I314),"-")</f>
        <v>5</v>
      </c>
      <c r="AA314" s="27">
        <f>IF($D314&gt;0,IF(OR($Z314 &gt;1,$L314&lt;&gt;"Adulti"),0,VLOOKUP($P314,Regione!$B$2:$C$22,2,FALSE)),"-")</f>
        <v>0</v>
      </c>
      <c r="AB314" s="27">
        <f>IF($D314&gt;0,IF(COUNTIFS($O$3:$O314,$O314,$L$3:$L314,$L314,$I$3:$I314,$I314) &gt;1,0,SUMIFS($Y$3:$Y$2503,$L$3:$L$2503,$L314,$O$3:$O$2503,$O314,$I$3:$I$2503,$I314)),"-")</f>
        <v>0</v>
      </c>
      <c r="AC314" s="27">
        <f t="shared" si="28"/>
        <v>0</v>
      </c>
    </row>
    <row r="315" spans="1:29" s="57" customFormat="1" ht="15" customHeight="1">
      <c r="A315" s="13" t="s">
        <v>173</v>
      </c>
      <c r="B315" s="107" t="str">
        <f>IF(COUNTA($A315)&gt;0,VLOOKUP($A315,Corsa!$A$1:$F$43,2,FALSE),"-")</f>
        <v>Corsa A05</v>
      </c>
      <c r="C315" s="11"/>
      <c r="D315" s="13">
        <v>875</v>
      </c>
      <c r="E315" s="111"/>
      <c r="F315" s="46" t="str">
        <f>IF(COUNTA($A315)&gt;0,VLOOKUP($A315,Corsa!$A$1:$F$43,3,FALSE),"-")</f>
        <v>M-Ragazzi A</v>
      </c>
      <c r="G315" s="28" t="str">
        <f>IF($D315&gt;0,VLOOKUP($D315,Iscrizioni!$A$2:$M$2502,9,FALSE),"-")</f>
        <v>GARUTI TOBIA</v>
      </c>
      <c r="H315" s="28">
        <f>IF($D315&gt;0,VLOOKUP($D315,Iscrizioni!$A$2:$M$2502,4,FALSE),"-")</f>
        <v>2005</v>
      </c>
      <c r="I315" s="27" t="str">
        <f>IF($D315&gt;0,VLOOKUP($D315,Iscrizioni!$A$2:$M$2502,5,FALSE),"-")</f>
        <v>M</v>
      </c>
      <c r="J315" s="27" t="str">
        <f>IF($D315&gt;0,VLOOKUP($D315,Iscrizioni!$A$2:$M$2502,10,FALSE),"-")</f>
        <v>M-Ragazzi A</v>
      </c>
      <c r="K315" s="27" t="str">
        <f t="shared" si="25"/>
        <v>ok</v>
      </c>
      <c r="L315" s="46" t="str">
        <f>IF($D315&gt;0,VLOOKUP($D315,Iscrizioni!$A$2:$M$2502,11,FALSE),"-")</f>
        <v>Giovanile</v>
      </c>
      <c r="M315" s="27">
        <f>IF($D315&gt;0,VLOOKUP($D315,Iscrizioni!$A$2:$N$2502,12,FALSE),"-")</f>
        <v>10</v>
      </c>
      <c r="N315" s="46" t="str">
        <f>IF($D315&gt;0,VLOOKUP($D315,Iscrizioni!$A$2:$M$2502,6,FALSE),"-")</f>
        <v>H010289</v>
      </c>
      <c r="O315" s="107" t="str">
        <f>IF($D315&gt;0,VLOOKUP($D315,Iscrizioni!$A$2:$M$2502,7,FALSE),"-")</f>
        <v>POLISPORTIVA PROGRESSO A.S.D.</v>
      </c>
      <c r="P315" s="46" t="str">
        <f>IF($D315&gt;0,VLOOKUP(LEFT($N315,1),Regione!$A$2:$C$21,2,FALSE),"-")</f>
        <v xml:space="preserve">EMILIA ROMAGNA </v>
      </c>
      <c r="Q315" s="112" t="e">
        <f ca="1">IF($D315&gt;0,NormalizzaTempo("D",CELL("tipo",$E315),$E315),"-")</f>
        <v>#NAME?</v>
      </c>
      <c r="R315" s="27">
        <f>IF($D315&gt;0,VLOOKUP($D315,Iscrizioni!$A$2:$M$2502,13,FALSE),"-")</f>
        <v>1000</v>
      </c>
      <c r="S315" s="112" t="e">
        <f t="shared" ca="1" si="26"/>
        <v>#NAME?</v>
      </c>
      <c r="T315" s="112" t="e">
        <f ca="1">IF($D315&gt;0,SUMIFS($S$3:$S315,$X$3:$X315,1,$J$3:$J315,$J315),"-")</f>
        <v>#NAME?</v>
      </c>
      <c r="U315" s="112" t="e">
        <f t="shared" ca="1" si="27"/>
        <v>#NAME?</v>
      </c>
      <c r="V315" s="112" t="e">
        <f t="shared" ca="1" si="29"/>
        <v>#NAME?</v>
      </c>
      <c r="W315" s="27">
        <f>IF(LEN($C315)=0,IF($D315&gt;0,COUNTIFS($A$3:$A315,$A315),"-"),"Escluso")</f>
        <v>4</v>
      </c>
      <c r="X315" s="2">
        <f>IF(LEN($C315)=0,IF($D315&gt;0,COUNTIFS($J$3:$J315,$J315,$C$3:$C315,""),"-"),"Escluso")</f>
        <v>4</v>
      </c>
      <c r="Y315" s="127" t="e">
        <f t="shared" ca="1" si="30"/>
        <v>#NAME?</v>
      </c>
      <c r="Z315" s="2">
        <f>IF($D315&gt;0,COUNTIFS($O$3:$O315,$O315,$L$3:$L315,$L315,$I$3:$I315,$I315),"-")</f>
        <v>6</v>
      </c>
      <c r="AA315" s="27">
        <f>IF($D315&gt;0,IF(OR($Z315 &gt;1,$L315&lt;&gt;"Adulti"),0,VLOOKUP($P315,Regione!$B$2:$C$22,2,FALSE)),"-")</f>
        <v>0</v>
      </c>
      <c r="AB315" s="27">
        <f>IF($D315&gt;0,IF(COUNTIFS($O$3:$O315,$O315,$L$3:$L315,$L315,$I$3:$I315,$I315) &gt;1,0,SUMIFS($Y$3:$Y$2503,$L$3:$L$2503,$L315,$O$3:$O$2503,$O315,$I$3:$I$2503,$I315)),"-")</f>
        <v>0</v>
      </c>
      <c r="AC315" s="27">
        <f t="shared" si="28"/>
        <v>0</v>
      </c>
    </row>
    <row r="316" spans="1:29" s="57" customFormat="1" ht="15" customHeight="1">
      <c r="A316" s="13" t="s">
        <v>173</v>
      </c>
      <c r="B316" s="107" t="str">
        <f>IF(COUNTA($A316)&gt;0,VLOOKUP($A316,Corsa!$A$1:$F$43,2,FALSE),"-")</f>
        <v>Corsa A05</v>
      </c>
      <c r="C316" s="11"/>
      <c r="D316" s="13">
        <v>606</v>
      </c>
      <c r="E316" s="111"/>
      <c r="F316" s="46" t="str">
        <f>IF(COUNTA($A316)&gt;0,VLOOKUP($A316,Corsa!$A$1:$F$43,3,FALSE),"-")</f>
        <v>M-Ragazzi A</v>
      </c>
      <c r="G316" s="28" t="str">
        <f>IF($D316&gt;0,VLOOKUP($D316,Iscrizioni!$A$2:$M$2502,9,FALSE),"-")</f>
        <v>CAMANZI ALESSANDRO</v>
      </c>
      <c r="H316" s="28">
        <f>IF($D316&gt;0,VLOOKUP($D316,Iscrizioni!$A$2:$M$2502,4,FALSE),"-")</f>
        <v>2005</v>
      </c>
      <c r="I316" s="27" t="str">
        <f>IF($D316&gt;0,VLOOKUP($D316,Iscrizioni!$A$2:$M$2502,5,FALSE),"-")</f>
        <v>M</v>
      </c>
      <c r="J316" s="27" t="str">
        <f>IF($D316&gt;0,VLOOKUP($D316,Iscrizioni!$A$2:$M$2502,10,FALSE),"-")</f>
        <v>M-Ragazzi A</v>
      </c>
      <c r="K316" s="27" t="str">
        <f t="shared" si="25"/>
        <v>ok</v>
      </c>
      <c r="L316" s="46" t="str">
        <f>IF($D316&gt;0,VLOOKUP($D316,Iscrizioni!$A$2:$M$2502,11,FALSE),"-")</f>
        <v>Giovanile</v>
      </c>
      <c r="M316" s="27">
        <f>IF($D316&gt;0,VLOOKUP($D316,Iscrizioni!$A$2:$N$2502,12,FALSE),"-")</f>
        <v>10</v>
      </c>
      <c r="N316" s="46" t="str">
        <f>IF($D316&gt;0,VLOOKUP($D316,Iscrizioni!$A$2:$M$2502,6,FALSE),"-")</f>
        <v>H070205</v>
      </c>
      <c r="O316" s="107" t="str">
        <f>IF($D316&gt;0,VLOOKUP($D316,Iscrizioni!$A$2:$M$2502,7,FALSE),"-")</f>
        <v>G.S. LAMONE RUSSI ASD</v>
      </c>
      <c r="P316" s="46" t="str">
        <f>IF($D316&gt;0,VLOOKUP(LEFT($N316,1),Regione!$A$2:$C$21,2,FALSE),"-")</f>
        <v xml:space="preserve">EMILIA ROMAGNA </v>
      </c>
      <c r="Q316" s="112" t="e">
        <f ca="1">IF($D316&gt;0,NormalizzaTempo("D",CELL("tipo",$E316),$E316),"-")</f>
        <v>#NAME?</v>
      </c>
      <c r="R316" s="27">
        <f>IF($D316&gt;0,VLOOKUP($D316,Iscrizioni!$A$2:$M$2502,13,FALSE),"-")</f>
        <v>1000</v>
      </c>
      <c r="S316" s="112" t="e">
        <f t="shared" ca="1" si="26"/>
        <v>#NAME?</v>
      </c>
      <c r="T316" s="112" t="e">
        <f ca="1">IF($D316&gt;0,SUMIFS($S$3:$S316,$X$3:$X316,1,$J$3:$J316,$J316),"-")</f>
        <v>#NAME?</v>
      </c>
      <c r="U316" s="112" t="e">
        <f t="shared" ca="1" si="27"/>
        <v>#NAME?</v>
      </c>
      <c r="V316" s="112" t="e">
        <f t="shared" ca="1" si="29"/>
        <v>#NAME?</v>
      </c>
      <c r="W316" s="27">
        <f>IF(LEN($C316)=0,IF($D316&gt;0,COUNTIFS($A$3:$A316,$A316),"-"),"Escluso")</f>
        <v>5</v>
      </c>
      <c r="X316" s="2">
        <f>IF(LEN($C316)=0,IF($D316&gt;0,COUNTIFS($J$3:$J316,$J316,$C$3:$C316,""),"-"),"Escluso")</f>
        <v>5</v>
      </c>
      <c r="Y316" s="127" t="e">
        <f t="shared" ca="1" si="30"/>
        <v>#NAME?</v>
      </c>
      <c r="Z316" s="2">
        <f>IF($D316&gt;0,COUNTIFS($O$3:$O316,$O316,$L$3:$L316,$L316,$I$3:$I316,$I316),"-")</f>
        <v>1</v>
      </c>
      <c r="AA316" s="27">
        <f>IF($D316&gt;0,IF(OR($Z316 &gt;1,$L316&lt;&gt;"Adulti"),0,VLOOKUP($P316,Regione!$B$2:$C$22,2,FALSE)),"-")</f>
        <v>0</v>
      </c>
      <c r="AB316" s="27" t="e">
        <f ca="1">IF($D316&gt;0,IF(COUNTIFS($O$3:$O316,$O316,$L$3:$L316,$L316,$I$3:$I316,$I316) &gt;1,0,SUMIFS($Y$3:$Y$2503,$L$3:$L$2503,$L316,$O$3:$O$2503,$O316,$I$3:$I$2503,$I316)),"-")</f>
        <v>#NAME?</v>
      </c>
      <c r="AC316" s="27" t="e">
        <f t="shared" ca="1" si="28"/>
        <v>#NAME?</v>
      </c>
    </row>
    <row r="317" spans="1:29" s="57" customFormat="1" ht="15" customHeight="1">
      <c r="A317" s="13" t="s">
        <v>173</v>
      </c>
      <c r="B317" s="107" t="str">
        <f>IF(COUNTA($A317)&gt;0,VLOOKUP($A317,Corsa!$A$1:$F$43,2,FALSE),"-")</f>
        <v>Corsa A05</v>
      </c>
      <c r="C317" s="11"/>
      <c r="D317" s="13">
        <v>466</v>
      </c>
      <c r="E317" s="111"/>
      <c r="F317" s="46" t="str">
        <f>IF(COUNTA($A317)&gt;0,VLOOKUP($A317,Corsa!$A$1:$F$43,3,FALSE),"-")</f>
        <v>M-Ragazzi A</v>
      </c>
      <c r="G317" s="28" t="str">
        <f>IF($D317&gt;0,VLOOKUP($D317,Iscrizioni!$A$2:$M$2502,9,FALSE),"-")</f>
        <v>RONDANINI DAVIDE</v>
      </c>
      <c r="H317" s="28">
        <f>IF($D317&gt;0,VLOOKUP($D317,Iscrizioni!$A$2:$M$2502,4,FALSE),"-")</f>
        <v>2005</v>
      </c>
      <c r="I317" s="27" t="str">
        <f>IF($D317&gt;0,VLOOKUP($D317,Iscrizioni!$A$2:$M$2502,5,FALSE),"-")</f>
        <v>M</v>
      </c>
      <c r="J317" s="27" t="str">
        <f>IF($D317&gt;0,VLOOKUP($D317,Iscrizioni!$A$2:$M$2502,10,FALSE),"-")</f>
        <v>M-Ragazzi A</v>
      </c>
      <c r="K317" s="27" t="str">
        <f t="shared" si="25"/>
        <v>ok</v>
      </c>
      <c r="L317" s="46" t="str">
        <f>IF($D317&gt;0,VLOOKUP($D317,Iscrizioni!$A$2:$M$2502,11,FALSE),"-")</f>
        <v>Giovanile</v>
      </c>
      <c r="M317" s="27">
        <f>IF($D317&gt;0,VLOOKUP($D317,Iscrizioni!$A$2:$N$2502,12,FALSE),"-")</f>
        <v>10</v>
      </c>
      <c r="N317" s="46" t="str">
        <f>IF($D317&gt;0,VLOOKUP($D317,Iscrizioni!$A$2:$M$2502,6,FALSE),"-")</f>
        <v>H080682</v>
      </c>
      <c r="O317" s="107" t="str">
        <f>IF($D317&gt;0,VLOOKUP($D317,Iscrizioni!$A$2:$M$2502,7,FALSE),"-")</f>
        <v>ATLETICA CASTELNOVO MONTI</v>
      </c>
      <c r="P317" s="46" t="str">
        <f>IF($D317&gt;0,VLOOKUP(LEFT($N317,1),Regione!$A$2:$C$21,2,FALSE),"-")</f>
        <v xml:space="preserve">EMILIA ROMAGNA </v>
      </c>
      <c r="Q317" s="112" t="e">
        <f ca="1">IF($D317&gt;0,NormalizzaTempo("D",CELL("tipo",$E317),$E317),"-")</f>
        <v>#NAME?</v>
      </c>
      <c r="R317" s="27">
        <f>IF($D317&gt;0,VLOOKUP($D317,Iscrizioni!$A$2:$M$2502,13,FALSE),"-")</f>
        <v>1000</v>
      </c>
      <c r="S317" s="112" t="e">
        <f t="shared" ca="1" si="26"/>
        <v>#NAME?</v>
      </c>
      <c r="T317" s="112" t="e">
        <f ca="1">IF($D317&gt;0,SUMIFS($S$3:$S317,$X$3:$X317,1,$J$3:$J317,$J317),"-")</f>
        <v>#NAME?</v>
      </c>
      <c r="U317" s="112" t="e">
        <f t="shared" ca="1" si="27"/>
        <v>#NAME?</v>
      </c>
      <c r="V317" s="112" t="e">
        <f t="shared" ca="1" si="29"/>
        <v>#NAME?</v>
      </c>
      <c r="W317" s="27">
        <f>IF(LEN($C317)=0,IF($D317&gt;0,COUNTIFS($A$3:$A317,$A317),"-"),"Escluso")</f>
        <v>6</v>
      </c>
      <c r="X317" s="2">
        <f>IF(LEN($C317)=0,IF($D317&gt;0,COUNTIFS($J$3:$J317,$J317,$C$3:$C317,""),"-"),"Escluso")</f>
        <v>6</v>
      </c>
      <c r="Y317" s="127" t="e">
        <f t="shared" ca="1" si="30"/>
        <v>#NAME?</v>
      </c>
      <c r="Z317" s="2">
        <f>IF($D317&gt;0,COUNTIFS($O$3:$O317,$O317,$L$3:$L317,$L317,$I$3:$I317,$I317),"-")</f>
        <v>2</v>
      </c>
      <c r="AA317" s="27">
        <f>IF($D317&gt;0,IF(OR($Z317 &gt;1,$L317&lt;&gt;"Adulti"),0,VLOOKUP($P317,Regione!$B$2:$C$22,2,FALSE)),"-")</f>
        <v>0</v>
      </c>
      <c r="AB317" s="27">
        <f>IF($D317&gt;0,IF(COUNTIFS($O$3:$O317,$O317,$L$3:$L317,$L317,$I$3:$I317,$I317) &gt;1,0,SUMIFS($Y$3:$Y$2503,$L$3:$L$2503,$L317,$O$3:$O$2503,$O317,$I$3:$I$2503,$I317)),"-")</f>
        <v>0</v>
      </c>
      <c r="AC317" s="27">
        <f t="shared" si="28"/>
        <v>0</v>
      </c>
    </row>
    <row r="318" spans="1:29" s="57" customFormat="1" ht="15" customHeight="1">
      <c r="A318" s="13" t="s">
        <v>173</v>
      </c>
      <c r="B318" s="107" t="str">
        <f>IF(COUNTA($A318)&gt;0,VLOOKUP($A318,Corsa!$A$1:$F$43,2,FALSE),"-")</f>
        <v>Corsa A05</v>
      </c>
      <c r="C318" s="11"/>
      <c r="D318" s="13">
        <v>441</v>
      </c>
      <c r="E318" s="111"/>
      <c r="F318" s="46" t="str">
        <f>IF(COUNTA($A318)&gt;0,VLOOKUP($A318,Corsa!$A$1:$F$43,3,FALSE),"-")</f>
        <v>M-Ragazzi A</v>
      </c>
      <c r="G318" s="28" t="str">
        <f>IF($D318&gt;0,VLOOKUP($D318,Iscrizioni!$A$2:$M$2502,9,FALSE),"-")</f>
        <v>MORETTI ELIA</v>
      </c>
      <c r="H318" s="28">
        <f>IF($D318&gt;0,VLOOKUP($D318,Iscrizioni!$A$2:$M$2502,4,FALSE),"-")</f>
        <v>2005</v>
      </c>
      <c r="I318" s="27" t="str">
        <f>IF($D318&gt;0,VLOOKUP($D318,Iscrizioni!$A$2:$M$2502,5,FALSE),"-")</f>
        <v>M</v>
      </c>
      <c r="J318" s="27" t="str">
        <f>IF($D318&gt;0,VLOOKUP($D318,Iscrizioni!$A$2:$M$2502,10,FALSE),"-")</f>
        <v>M-Ragazzi A</v>
      </c>
      <c r="K318" s="27" t="str">
        <f t="shared" si="25"/>
        <v>ok</v>
      </c>
      <c r="L318" s="46" t="str">
        <f>IF($D318&gt;0,VLOOKUP($D318,Iscrizioni!$A$2:$M$2502,11,FALSE),"-")</f>
        <v>Giovanile</v>
      </c>
      <c r="M318" s="27">
        <f>IF($D318&gt;0,VLOOKUP($D318,Iscrizioni!$A$2:$N$2502,12,FALSE),"-")</f>
        <v>10</v>
      </c>
      <c r="N318" s="46" t="str">
        <f>IF($D318&gt;0,VLOOKUP($D318,Iscrizioni!$A$2:$M$2502,6,FALSE),"-")</f>
        <v>H080382</v>
      </c>
      <c r="O318" s="107" t="str">
        <f>IF($D318&gt;0,VLOOKUP($D318,Iscrizioni!$A$2:$M$2502,7,FALSE),"-")</f>
        <v>ASD SAMPOLESE BASKET &amp; VOLLEY</v>
      </c>
      <c r="P318" s="46" t="str">
        <f>IF($D318&gt;0,VLOOKUP(LEFT($N318,1),Regione!$A$2:$C$21,2,FALSE),"-")</f>
        <v xml:space="preserve">EMILIA ROMAGNA </v>
      </c>
      <c r="Q318" s="112" t="e">
        <f ca="1">IF($D318&gt;0,NormalizzaTempo("D",CELL("tipo",$E318),$E318),"-")</f>
        <v>#NAME?</v>
      </c>
      <c r="R318" s="27">
        <f>IF($D318&gt;0,VLOOKUP($D318,Iscrizioni!$A$2:$M$2502,13,FALSE),"-")</f>
        <v>1000</v>
      </c>
      <c r="S318" s="112" t="e">
        <f t="shared" ca="1" si="26"/>
        <v>#NAME?</v>
      </c>
      <c r="T318" s="112" t="e">
        <f ca="1">IF($D318&gt;0,SUMIFS($S$3:$S318,$X$3:$X318,1,$J$3:$J318,$J318),"-")</f>
        <v>#NAME?</v>
      </c>
      <c r="U318" s="112" t="e">
        <f t="shared" ca="1" si="27"/>
        <v>#NAME?</v>
      </c>
      <c r="V318" s="112" t="e">
        <f t="shared" ca="1" si="29"/>
        <v>#NAME?</v>
      </c>
      <c r="W318" s="27">
        <f>IF(LEN($C318)=0,IF($D318&gt;0,COUNTIFS($A$3:$A318,$A318),"-"),"Escluso")</f>
        <v>7</v>
      </c>
      <c r="X318" s="2">
        <f>IF(LEN($C318)=0,IF($D318&gt;0,COUNTIFS($J$3:$J318,$J318,$C$3:$C318,""),"-"),"Escluso")</f>
        <v>7</v>
      </c>
      <c r="Y318" s="127" t="e">
        <f t="shared" ca="1" si="30"/>
        <v>#NAME?</v>
      </c>
      <c r="Z318" s="2">
        <f>IF($D318&gt;0,COUNTIFS($O$3:$O318,$O318,$L$3:$L318,$L318,$I$3:$I318,$I318),"-")</f>
        <v>2</v>
      </c>
      <c r="AA318" s="27">
        <f>IF($D318&gt;0,IF(OR($Z318 &gt;1,$L318&lt;&gt;"Adulti"),0,VLOOKUP($P318,Regione!$B$2:$C$22,2,FALSE)),"-")</f>
        <v>0</v>
      </c>
      <c r="AB318" s="27">
        <f>IF($D318&gt;0,IF(COUNTIFS($O$3:$O318,$O318,$L$3:$L318,$L318,$I$3:$I318,$I318) &gt;1,0,SUMIFS($Y$3:$Y$2503,$L$3:$L$2503,$L318,$O$3:$O$2503,$O318,$I$3:$I$2503,$I318)),"-")</f>
        <v>0</v>
      </c>
      <c r="AC318" s="27">
        <f t="shared" si="28"/>
        <v>0</v>
      </c>
    </row>
    <row r="319" spans="1:29" s="57" customFormat="1" ht="15" customHeight="1">
      <c r="A319" s="13" t="s">
        <v>173</v>
      </c>
      <c r="B319" s="107" t="str">
        <f>IF(COUNTA($A319)&gt;0,VLOOKUP($A319,Corsa!$A$1:$F$43,2,FALSE),"-")</f>
        <v>Corsa A05</v>
      </c>
      <c r="C319" s="11"/>
      <c r="D319" s="13">
        <v>924</v>
      </c>
      <c r="E319" s="111"/>
      <c r="F319" s="46" t="str">
        <f>IF(COUNTA($A319)&gt;0,VLOOKUP($A319,Corsa!$A$1:$F$43,3,FALSE),"-")</f>
        <v>M-Ragazzi A</v>
      </c>
      <c r="G319" s="28" t="str">
        <f>IF($D319&gt;0,VLOOKUP($D319,Iscrizioni!$A$2:$M$2502,9,FALSE),"-")</f>
        <v>NICCOLI GIULIO</v>
      </c>
      <c r="H319" s="28">
        <f>IF($D319&gt;0,VLOOKUP($D319,Iscrizioni!$A$2:$M$2502,4,FALSE),"-")</f>
        <v>2005</v>
      </c>
      <c r="I319" s="27" t="str">
        <f>IF($D319&gt;0,VLOOKUP($D319,Iscrizioni!$A$2:$M$2502,5,FALSE),"-")</f>
        <v>M</v>
      </c>
      <c r="J319" s="27" t="str">
        <f>IF($D319&gt;0,VLOOKUP($D319,Iscrizioni!$A$2:$M$2502,10,FALSE),"-")</f>
        <v>M-Ragazzi A</v>
      </c>
      <c r="K319" s="27" t="str">
        <f t="shared" si="25"/>
        <v>ok</v>
      </c>
      <c r="L319" s="46" t="str">
        <f>IF($D319&gt;0,VLOOKUP($D319,Iscrizioni!$A$2:$M$2502,11,FALSE),"-")</f>
        <v>Giovanile</v>
      </c>
      <c r="M319" s="27">
        <f>IF($D319&gt;0,VLOOKUP($D319,Iscrizioni!$A$2:$N$2502,12,FALSE),"-")</f>
        <v>10</v>
      </c>
      <c r="N319" s="46" t="str">
        <f>IF($D319&gt;0,VLOOKUP($D319,Iscrizioni!$A$2:$M$2502,6,FALSE),"-")</f>
        <v>L022825</v>
      </c>
      <c r="O319" s="107" t="str">
        <f>IF($D319&gt;0,VLOOKUP($D319,Iscrizioni!$A$2:$M$2502,7,FALSE),"-")</f>
        <v>RUNNERS BARBERINO A.S.D.</v>
      </c>
      <c r="P319" s="46" t="str">
        <f>IF($D319&gt;0,VLOOKUP(LEFT($N319,1),Regione!$A$2:$C$21,2,FALSE),"-")</f>
        <v xml:space="preserve">TOSCANA </v>
      </c>
      <c r="Q319" s="112" t="e">
        <f ca="1">IF($D319&gt;0,NormalizzaTempo("D",CELL("tipo",$E319),$E319),"-")</f>
        <v>#NAME?</v>
      </c>
      <c r="R319" s="27">
        <f>IF($D319&gt;0,VLOOKUP($D319,Iscrizioni!$A$2:$M$2502,13,FALSE),"-")</f>
        <v>1000</v>
      </c>
      <c r="S319" s="112" t="e">
        <f t="shared" ca="1" si="26"/>
        <v>#NAME?</v>
      </c>
      <c r="T319" s="112" t="e">
        <f ca="1">IF($D319&gt;0,SUMIFS($S$3:$S319,$X$3:$X319,1,$J$3:$J319,$J319),"-")</f>
        <v>#NAME?</v>
      </c>
      <c r="U319" s="112" t="e">
        <f t="shared" ca="1" si="27"/>
        <v>#NAME?</v>
      </c>
      <c r="V319" s="112" t="e">
        <f t="shared" ca="1" si="29"/>
        <v>#NAME?</v>
      </c>
      <c r="W319" s="27">
        <f>IF(LEN($C319)=0,IF($D319&gt;0,COUNTIFS($A$3:$A319,$A319),"-"),"Escluso")</f>
        <v>8</v>
      </c>
      <c r="X319" s="2">
        <f>IF(LEN($C319)=0,IF($D319&gt;0,COUNTIFS($J$3:$J319,$J319,$C$3:$C319,""),"-"),"Escluso")</f>
        <v>8</v>
      </c>
      <c r="Y319" s="127" t="e">
        <f t="shared" ca="1" si="30"/>
        <v>#NAME?</v>
      </c>
      <c r="Z319" s="2">
        <f>IF($D319&gt;0,COUNTIFS($O$3:$O319,$O319,$L$3:$L319,$L319,$I$3:$I319,$I319),"-")</f>
        <v>7</v>
      </c>
      <c r="AA319" s="27">
        <f>IF($D319&gt;0,IF(OR($Z319 &gt;1,$L319&lt;&gt;"Adulti"),0,VLOOKUP($P319,Regione!$B$2:$C$22,2,FALSE)),"-")</f>
        <v>0</v>
      </c>
      <c r="AB319" s="27">
        <f>IF($D319&gt;0,IF(COUNTIFS($O$3:$O319,$O319,$L$3:$L319,$L319,$I$3:$I319,$I319) &gt;1,0,SUMIFS($Y$3:$Y$2503,$L$3:$L$2503,$L319,$O$3:$O$2503,$O319,$I$3:$I$2503,$I319)),"-")</f>
        <v>0</v>
      </c>
      <c r="AC319" s="27">
        <f t="shared" si="28"/>
        <v>0</v>
      </c>
    </row>
    <row r="320" spans="1:29" s="57" customFormat="1" ht="15" customHeight="1">
      <c r="A320" s="13" t="s">
        <v>173</v>
      </c>
      <c r="B320" s="107" t="str">
        <f>IF(COUNTA($A320)&gt;0,VLOOKUP($A320,Corsa!$A$1:$F$43,2,FALSE),"-")</f>
        <v>Corsa A05</v>
      </c>
      <c r="C320" s="11"/>
      <c r="D320" s="13">
        <v>396</v>
      </c>
      <c r="E320" s="111"/>
      <c r="F320" s="46" t="str">
        <f>IF(COUNTA($A320)&gt;0,VLOOKUP($A320,Corsa!$A$1:$F$43,3,FALSE),"-")</f>
        <v>M-Ragazzi A</v>
      </c>
      <c r="G320" s="28" t="str">
        <f>IF($D320&gt;0,VLOOKUP($D320,Iscrizioni!$A$2:$M$2502,9,FALSE),"-")</f>
        <v>ALGERI THOMAS</v>
      </c>
      <c r="H320" s="28">
        <f>IF($D320&gt;0,VLOOKUP($D320,Iscrizioni!$A$2:$M$2502,4,FALSE),"-")</f>
        <v>2005</v>
      </c>
      <c r="I320" s="27" t="str">
        <f>IF($D320&gt;0,VLOOKUP($D320,Iscrizioni!$A$2:$M$2502,5,FALSE),"-")</f>
        <v>M</v>
      </c>
      <c r="J320" s="27" t="str">
        <f>IF($D320&gt;0,VLOOKUP($D320,Iscrizioni!$A$2:$M$2502,10,FALSE),"-")</f>
        <v>M-Ragazzi A</v>
      </c>
      <c r="K320" s="27" t="str">
        <f t="shared" si="25"/>
        <v>ok</v>
      </c>
      <c r="L320" s="46" t="str">
        <f>IF($D320&gt;0,VLOOKUP($D320,Iscrizioni!$A$2:$M$2502,11,FALSE),"-")</f>
        <v>Giovanile</v>
      </c>
      <c r="M320" s="27">
        <f>IF($D320&gt;0,VLOOKUP($D320,Iscrizioni!$A$2:$N$2502,12,FALSE),"-")</f>
        <v>10</v>
      </c>
      <c r="N320" s="46" t="str">
        <f>IF($D320&gt;0,VLOOKUP($D320,Iscrizioni!$A$2:$M$2502,6,FALSE),"-")</f>
        <v>H080416</v>
      </c>
      <c r="O320" s="107" t="str">
        <f>IF($D320&gt;0,VLOOKUP($D320,Iscrizioni!$A$2:$M$2502,7,FALSE),"-")</f>
        <v>ASD ATLETICA REGGIO</v>
      </c>
      <c r="P320" s="46" t="str">
        <f>IF($D320&gt;0,VLOOKUP(LEFT($N320,1),Regione!$A$2:$C$21,2,FALSE),"-")</f>
        <v xml:space="preserve">EMILIA ROMAGNA </v>
      </c>
      <c r="Q320" s="112" t="e">
        <f ca="1">IF($D320&gt;0,NormalizzaTempo("D",CELL("tipo",$E320),$E320),"-")</f>
        <v>#NAME?</v>
      </c>
      <c r="R320" s="27">
        <f>IF($D320&gt;0,VLOOKUP($D320,Iscrizioni!$A$2:$M$2502,13,FALSE),"-")</f>
        <v>1000</v>
      </c>
      <c r="S320" s="112" t="e">
        <f t="shared" ca="1" si="26"/>
        <v>#NAME?</v>
      </c>
      <c r="T320" s="112" t="e">
        <f ca="1">IF($D320&gt;0,SUMIFS($S$3:$S320,$X$3:$X320,1,$J$3:$J320,$J320),"-")</f>
        <v>#NAME?</v>
      </c>
      <c r="U320" s="112" t="e">
        <f t="shared" ca="1" si="27"/>
        <v>#NAME?</v>
      </c>
      <c r="V320" s="112" t="e">
        <f t="shared" ca="1" si="29"/>
        <v>#NAME?</v>
      </c>
      <c r="W320" s="27">
        <f>IF(LEN($C320)=0,IF($D320&gt;0,COUNTIFS($A$3:$A320,$A320),"-"),"Escluso")</f>
        <v>9</v>
      </c>
      <c r="X320" s="2">
        <f>IF(LEN($C320)=0,IF($D320&gt;0,COUNTIFS($J$3:$J320,$J320,$C$3:$C320,""),"-"),"Escluso")</f>
        <v>9</v>
      </c>
      <c r="Y320" s="127" t="e">
        <f t="shared" ca="1" si="30"/>
        <v>#NAME?</v>
      </c>
      <c r="Z320" s="2">
        <f>IF($D320&gt;0,COUNTIFS($O$3:$O320,$O320,$L$3:$L320,$L320,$I$3:$I320,$I320),"-")</f>
        <v>1</v>
      </c>
      <c r="AA320" s="27">
        <f>IF($D320&gt;0,IF(OR($Z320 &gt;1,$L320&lt;&gt;"Adulti"),0,VLOOKUP($P320,Regione!$B$2:$C$22,2,FALSE)),"-")</f>
        <v>0</v>
      </c>
      <c r="AB320" s="27" t="e">
        <f ca="1">IF($D320&gt;0,IF(COUNTIFS($O$3:$O320,$O320,$L$3:$L320,$L320,$I$3:$I320,$I320) &gt;1,0,SUMIFS($Y$3:$Y$2503,$L$3:$L$2503,$L320,$O$3:$O$2503,$O320,$I$3:$I$2503,$I320)),"-")</f>
        <v>#NAME?</v>
      </c>
      <c r="AC320" s="27" t="e">
        <f t="shared" ca="1" si="28"/>
        <v>#NAME?</v>
      </c>
    </row>
    <row r="321" spans="1:29" s="57" customFormat="1" ht="15" customHeight="1">
      <c r="A321" s="13" t="s">
        <v>173</v>
      </c>
      <c r="B321" s="107" t="str">
        <f>IF(COUNTA($A321)&gt;0,VLOOKUP($A321,Corsa!$A$1:$F$43,2,FALSE),"-")</f>
        <v>Corsa A05</v>
      </c>
      <c r="C321" s="11"/>
      <c r="D321" s="13">
        <v>25</v>
      </c>
      <c r="E321" s="111"/>
      <c r="F321" s="46" t="str">
        <f>IF(COUNTA($A321)&gt;0,VLOOKUP($A321,Corsa!$A$1:$F$43,3,FALSE),"-")</f>
        <v>M-Ragazzi A</v>
      </c>
      <c r="G321" s="28" t="str">
        <f>IF($D321&gt;0,VLOOKUP($D321,Iscrizioni!$A$2:$M$2502,9,FALSE),"-")</f>
        <v>TRIZZINO DANIELE</v>
      </c>
      <c r="H321" s="28">
        <f>IF($D321&gt;0,VLOOKUP($D321,Iscrizioni!$A$2:$M$2502,4,FALSE),"-")</f>
        <v>2005</v>
      </c>
      <c r="I321" s="27" t="str">
        <f>IF($D321&gt;0,VLOOKUP($D321,Iscrizioni!$A$2:$M$2502,5,FALSE),"-")</f>
        <v>M</v>
      </c>
      <c r="J321" s="27" t="str">
        <f>IF($D321&gt;0,VLOOKUP($D321,Iscrizioni!$A$2:$M$2502,10,FALSE),"-")</f>
        <v>M-Ragazzi A</v>
      </c>
      <c r="K321" s="27" t="str">
        <f t="shared" si="25"/>
        <v>ok</v>
      </c>
      <c r="L321" s="46" t="str">
        <f>IF($D321&gt;0,VLOOKUP($D321,Iscrizioni!$A$2:$M$2502,11,FALSE),"-")</f>
        <v>Giovanile</v>
      </c>
      <c r="M321" s="27">
        <f>IF($D321&gt;0,VLOOKUP($D321,Iscrizioni!$A$2:$N$2502,12,FALSE),"-")</f>
        <v>10</v>
      </c>
      <c r="N321" s="46" t="str">
        <f>IF($D321&gt;0,VLOOKUP($D321,Iscrizioni!$A$2:$M$2502,6,FALSE),"-")</f>
        <v>H011308</v>
      </c>
      <c r="O321" s="107" t="str">
        <f>IF($D321&gt;0,VLOOKUP($D321,Iscrizioni!$A$2:$M$2502,7,FALSE),"-")</f>
        <v>A.S.D. Atletica Blizzard</v>
      </c>
      <c r="P321" s="46" t="str">
        <f>IF($D321&gt;0,VLOOKUP(LEFT($N321,1),Regione!$A$2:$C$21,2,FALSE),"-")</f>
        <v xml:space="preserve">EMILIA ROMAGNA </v>
      </c>
      <c r="Q321" s="112" t="e">
        <f ca="1">IF($D321&gt;0,NormalizzaTempo("D",CELL("tipo",$E321),$E321),"-")</f>
        <v>#NAME?</v>
      </c>
      <c r="R321" s="27">
        <f>IF($D321&gt;0,VLOOKUP($D321,Iscrizioni!$A$2:$M$2502,13,FALSE),"-")</f>
        <v>1000</v>
      </c>
      <c r="S321" s="112" t="e">
        <f t="shared" ca="1" si="26"/>
        <v>#NAME?</v>
      </c>
      <c r="T321" s="112" t="e">
        <f ca="1">IF($D321&gt;0,SUMIFS($S$3:$S321,$X$3:$X321,1,$J$3:$J321,$J321),"-")</f>
        <v>#NAME?</v>
      </c>
      <c r="U321" s="112" t="e">
        <f t="shared" ca="1" si="27"/>
        <v>#NAME?</v>
      </c>
      <c r="V321" s="112" t="e">
        <f t="shared" ca="1" si="29"/>
        <v>#NAME?</v>
      </c>
      <c r="W321" s="27">
        <f>IF(LEN($C321)=0,IF($D321&gt;0,COUNTIFS($A$3:$A321,$A321),"-"),"Escluso")</f>
        <v>10</v>
      </c>
      <c r="X321" s="2">
        <f>IF(LEN($C321)=0,IF($D321&gt;0,COUNTIFS($J$3:$J321,$J321,$C$3:$C321,""),"-"),"Escluso")</f>
        <v>10</v>
      </c>
      <c r="Y321" s="127" t="e">
        <f t="shared" ca="1" si="30"/>
        <v>#NAME?</v>
      </c>
      <c r="Z321" s="2">
        <f>IF($D321&gt;0,COUNTIFS($O$3:$O321,$O321,$L$3:$L321,$L321,$I$3:$I321,$I321),"-")</f>
        <v>5</v>
      </c>
      <c r="AA321" s="27">
        <f>IF($D321&gt;0,IF(OR($Z321 &gt;1,$L321&lt;&gt;"Adulti"),0,VLOOKUP($P321,Regione!$B$2:$C$22,2,FALSE)),"-")</f>
        <v>0</v>
      </c>
      <c r="AB321" s="27">
        <f>IF($D321&gt;0,IF(COUNTIFS($O$3:$O321,$O321,$L$3:$L321,$L321,$I$3:$I321,$I321) &gt;1,0,SUMIFS($Y$3:$Y$2503,$L$3:$L$2503,$L321,$O$3:$O$2503,$O321,$I$3:$I$2503,$I321)),"-")</f>
        <v>0</v>
      </c>
      <c r="AC321" s="27">
        <f t="shared" si="28"/>
        <v>0</v>
      </c>
    </row>
    <row r="322" spans="1:29" s="57" customFormat="1" ht="15" customHeight="1">
      <c r="A322" s="13" t="s">
        <v>173</v>
      </c>
      <c r="B322" s="107" t="str">
        <f>IF(COUNTA($A322)&gt;0,VLOOKUP($A322,Corsa!$A$1:$F$43,2,FALSE),"-")</f>
        <v>Corsa A05</v>
      </c>
      <c r="C322" s="11"/>
      <c r="D322" s="13">
        <v>585</v>
      </c>
      <c r="E322" s="111"/>
      <c r="F322" s="46" t="str">
        <f>IF(COUNTA($A322)&gt;0,VLOOKUP($A322,Corsa!$A$1:$F$43,3,FALSE),"-")</f>
        <v>M-Ragazzi A</v>
      </c>
      <c r="G322" s="28" t="str">
        <f>IF($D322&gt;0,VLOOKUP($D322,Iscrizioni!$A$2:$M$2502,9,FALSE),"-")</f>
        <v>RAIMONDI MATTEO</v>
      </c>
      <c r="H322" s="28">
        <f>IF($D322&gt;0,VLOOKUP($D322,Iscrizioni!$A$2:$M$2502,4,FALSE),"-")</f>
        <v>2005</v>
      </c>
      <c r="I322" s="27" t="str">
        <f>IF($D322&gt;0,VLOOKUP($D322,Iscrizioni!$A$2:$M$2502,5,FALSE),"-")</f>
        <v>M</v>
      </c>
      <c r="J322" s="27" t="str">
        <f>IF($D322&gt;0,VLOOKUP($D322,Iscrizioni!$A$2:$M$2502,10,FALSE),"-")</f>
        <v>M-Ragazzi A</v>
      </c>
      <c r="K322" s="27" t="str">
        <f t="shared" si="25"/>
        <v>ok</v>
      </c>
      <c r="L322" s="46" t="str">
        <f>IF($D322&gt;0,VLOOKUP($D322,Iscrizioni!$A$2:$M$2502,11,FALSE),"-")</f>
        <v>Giovanile</v>
      </c>
      <c r="M322" s="27">
        <f>IF($D322&gt;0,VLOOKUP($D322,Iscrizioni!$A$2:$N$2502,12,FALSE),"-")</f>
        <v>10</v>
      </c>
      <c r="N322" s="46" t="str">
        <f>IF($D322&gt;0,VLOOKUP($D322,Iscrizioni!$A$2:$M$2502,6,FALSE),"-")</f>
        <v>H020398</v>
      </c>
      <c r="O322" s="107" t="str">
        <f>IF($D322&gt;0,VLOOKUP($D322,Iscrizioni!$A$2:$M$2502,7,FALSE),"-")</f>
        <v>G. P. SALCUS - A.S.D.</v>
      </c>
      <c r="P322" s="46" t="str">
        <f>IF($D322&gt;0,VLOOKUP(LEFT($N322,1),Regione!$A$2:$C$21,2,FALSE),"-")</f>
        <v xml:space="preserve">EMILIA ROMAGNA </v>
      </c>
      <c r="Q322" s="112" t="e">
        <f ca="1">IF($D322&gt;0,NormalizzaTempo("D",CELL("tipo",$E322),$E322),"-")</f>
        <v>#NAME?</v>
      </c>
      <c r="R322" s="27">
        <f>IF($D322&gt;0,VLOOKUP($D322,Iscrizioni!$A$2:$M$2502,13,FALSE),"-")</f>
        <v>1000</v>
      </c>
      <c r="S322" s="112" t="e">
        <f t="shared" ca="1" si="26"/>
        <v>#NAME?</v>
      </c>
      <c r="T322" s="112" t="e">
        <f ca="1">IF($D322&gt;0,SUMIFS($S$3:$S322,$X$3:$X322,1,$J$3:$J322,$J322),"-")</f>
        <v>#NAME?</v>
      </c>
      <c r="U322" s="112" t="e">
        <f t="shared" ca="1" si="27"/>
        <v>#NAME?</v>
      </c>
      <c r="V322" s="112" t="e">
        <f t="shared" ca="1" si="29"/>
        <v>#NAME?</v>
      </c>
      <c r="W322" s="27">
        <f>IF(LEN($C322)=0,IF($D322&gt;0,COUNTIFS($A$3:$A322,$A322),"-"),"Escluso")</f>
        <v>11</v>
      </c>
      <c r="X322" s="2">
        <f>IF(LEN($C322)=0,IF($D322&gt;0,COUNTIFS($J$3:$J322,$J322,$C$3:$C322,""),"-"),"Escluso")</f>
        <v>11</v>
      </c>
      <c r="Y322" s="127" t="e">
        <f t="shared" ca="1" si="30"/>
        <v>#NAME?</v>
      </c>
      <c r="Z322" s="2">
        <f>IF($D322&gt;0,COUNTIFS($O$3:$O322,$O322,$L$3:$L322,$L322,$I$3:$I322,$I322),"-")</f>
        <v>1</v>
      </c>
      <c r="AA322" s="27">
        <f>IF($D322&gt;0,IF(OR($Z322 &gt;1,$L322&lt;&gt;"Adulti"),0,VLOOKUP($P322,Regione!$B$2:$C$22,2,FALSE)),"-")</f>
        <v>0</v>
      </c>
      <c r="AB322" s="27" t="e">
        <f ca="1">IF($D322&gt;0,IF(COUNTIFS($O$3:$O322,$O322,$L$3:$L322,$L322,$I$3:$I322,$I322) &gt;1,0,SUMIFS($Y$3:$Y$2503,$L$3:$L$2503,$L322,$O$3:$O$2503,$O322,$I$3:$I$2503,$I322)),"-")</f>
        <v>#NAME?</v>
      </c>
      <c r="AC322" s="27" t="e">
        <f t="shared" ca="1" si="28"/>
        <v>#NAME?</v>
      </c>
    </row>
    <row r="323" spans="1:29" s="57" customFormat="1" ht="15" customHeight="1">
      <c r="A323" s="13" t="s">
        <v>173</v>
      </c>
      <c r="B323" s="107" t="str">
        <f>IF(COUNTA($A323)&gt;0,VLOOKUP($A323,Corsa!$A$1:$F$43,2,FALSE),"-")</f>
        <v>Corsa A05</v>
      </c>
      <c r="C323" s="11"/>
      <c r="D323" s="13">
        <v>925</v>
      </c>
      <c r="E323" s="111"/>
      <c r="F323" s="46" t="str">
        <f>IF(COUNTA($A323)&gt;0,VLOOKUP($A323,Corsa!$A$1:$F$43,3,FALSE),"-")</f>
        <v>M-Ragazzi A</v>
      </c>
      <c r="G323" s="28" t="str">
        <f>IF($D323&gt;0,VLOOKUP($D323,Iscrizioni!$A$2:$M$2502,9,FALSE),"-")</f>
        <v>PASQUINI GIULIO</v>
      </c>
      <c r="H323" s="28">
        <f>IF($D323&gt;0,VLOOKUP($D323,Iscrizioni!$A$2:$M$2502,4,FALSE),"-")</f>
        <v>2005</v>
      </c>
      <c r="I323" s="27" t="str">
        <f>IF($D323&gt;0,VLOOKUP($D323,Iscrizioni!$A$2:$M$2502,5,FALSE),"-")</f>
        <v>M</v>
      </c>
      <c r="J323" s="27" t="str">
        <f>IF($D323&gt;0,VLOOKUP($D323,Iscrizioni!$A$2:$M$2502,10,FALSE),"-")</f>
        <v>M-Ragazzi A</v>
      </c>
      <c r="K323" s="27" t="str">
        <f t="shared" ref="K323:K386" si="31">IF(D323&gt;0,IF(IFERROR(SEARCH(J323,F323),0)=0,"Verifica","ok"),"-")</f>
        <v>ok</v>
      </c>
      <c r="L323" s="46" t="str">
        <f>IF($D323&gt;0,VLOOKUP($D323,Iscrizioni!$A$2:$M$2502,11,FALSE),"-")</f>
        <v>Giovanile</v>
      </c>
      <c r="M323" s="27">
        <f>IF($D323&gt;0,VLOOKUP($D323,Iscrizioni!$A$2:$N$2502,12,FALSE),"-")</f>
        <v>10</v>
      </c>
      <c r="N323" s="46" t="str">
        <f>IF($D323&gt;0,VLOOKUP($D323,Iscrizioni!$A$2:$M$2502,6,FALSE),"-")</f>
        <v>L022825</v>
      </c>
      <c r="O323" s="107" t="str">
        <f>IF($D323&gt;0,VLOOKUP($D323,Iscrizioni!$A$2:$M$2502,7,FALSE),"-")</f>
        <v>RUNNERS BARBERINO A.S.D.</v>
      </c>
      <c r="P323" s="46" t="str">
        <f>IF($D323&gt;0,VLOOKUP(LEFT($N323,1),Regione!$A$2:$C$21,2,FALSE),"-")</f>
        <v xml:space="preserve">TOSCANA </v>
      </c>
      <c r="Q323" s="112" t="e">
        <f ca="1">IF($D323&gt;0,NormalizzaTempo("D",CELL("tipo",$E323),$E323),"-")</f>
        <v>#NAME?</v>
      </c>
      <c r="R323" s="27">
        <f>IF($D323&gt;0,VLOOKUP($D323,Iscrizioni!$A$2:$M$2502,13,FALSE),"-")</f>
        <v>1000</v>
      </c>
      <c r="S323" s="112" t="e">
        <f t="shared" ref="S323:S335" ca="1" si="32">IF($D323&gt;0,CalcolaVelocita(R323,Q323*86400),"-")</f>
        <v>#NAME?</v>
      </c>
      <c r="T323" s="112" t="e">
        <f ca="1">IF($D323&gt;0,SUMIFS($S$3:$S323,$X$3:$X323,1,$J$3:$J323,$J323),"-")</f>
        <v>#NAME?</v>
      </c>
      <c r="U323" s="112" t="e">
        <f t="shared" ref="U323:U335" ca="1" si="33">IF($D323&gt;0,S323-T323,"-")</f>
        <v>#NAME?</v>
      </c>
      <c r="V323" s="112" t="e">
        <f t="shared" ca="1" si="29"/>
        <v>#NAME?</v>
      </c>
      <c r="W323" s="27">
        <f>IF(LEN($C323)=0,IF($D323&gt;0,COUNTIFS($A$3:$A323,$A323),"-"),"Escluso")</f>
        <v>12</v>
      </c>
      <c r="X323" s="2">
        <f>IF(LEN($C323)=0,IF($D323&gt;0,COUNTIFS($J$3:$J323,$J323,$C$3:$C323,""),"-"),"Escluso")</f>
        <v>12</v>
      </c>
      <c r="Y323" s="127" t="e">
        <f t="shared" ca="1" si="30"/>
        <v>#NAME?</v>
      </c>
      <c r="Z323" s="2">
        <f>IF($D323&gt;0,COUNTIFS($O$3:$O323,$O323,$L$3:$L323,$L323,$I$3:$I323,$I323),"-")</f>
        <v>8</v>
      </c>
      <c r="AA323" s="27">
        <f>IF($D323&gt;0,IF(OR($Z323 &gt;1,$L323&lt;&gt;"Adulti"),0,VLOOKUP($P323,Regione!$B$2:$C$22,2,FALSE)),"-")</f>
        <v>0</v>
      </c>
      <c r="AB323" s="27">
        <f>IF($D323&gt;0,IF(COUNTIFS($O$3:$O323,$O323,$L$3:$L323,$L323,$I$3:$I323,$I323) &gt;1,0,SUMIFS($Y$3:$Y$2503,$L$3:$L$2503,$L323,$O$3:$O$2503,$O323,$I$3:$I$2503,$I323)),"-")</f>
        <v>0</v>
      </c>
      <c r="AC323" s="27">
        <f t="shared" ref="AC323:AC334" si="34">IF($D323&gt;0,AA323+AB323,"-")</f>
        <v>0</v>
      </c>
    </row>
    <row r="324" spans="1:29" s="57" customFormat="1" ht="15" customHeight="1">
      <c r="A324" s="13" t="s">
        <v>173</v>
      </c>
      <c r="B324" s="107" t="str">
        <f>IF(COUNTA($A324)&gt;0,VLOOKUP($A324,Corsa!$A$1:$F$43,2,FALSE),"-")</f>
        <v>Corsa A05</v>
      </c>
      <c r="C324" s="11"/>
      <c r="D324" s="13">
        <v>417</v>
      </c>
      <c r="E324" s="111"/>
      <c r="F324" s="46" t="str">
        <f>IF(COUNTA($A324)&gt;0,VLOOKUP($A324,Corsa!$A$1:$F$43,3,FALSE),"-")</f>
        <v>M-Ragazzi A</v>
      </c>
      <c r="G324" s="28" t="str">
        <f>IF($D324&gt;0,VLOOKUP($D324,Iscrizioni!$A$2:$M$2502,9,FALSE),"-")</f>
        <v>SAMMARCO CLAUDIO</v>
      </c>
      <c r="H324" s="28">
        <f>IF($D324&gt;0,VLOOKUP($D324,Iscrizioni!$A$2:$M$2502,4,FALSE),"-")</f>
        <v>2005</v>
      </c>
      <c r="I324" s="27" t="str">
        <f>IF($D324&gt;0,VLOOKUP($D324,Iscrizioni!$A$2:$M$2502,5,FALSE),"-")</f>
        <v>M</v>
      </c>
      <c r="J324" s="27" t="str">
        <f>IF($D324&gt;0,VLOOKUP($D324,Iscrizioni!$A$2:$M$2502,10,FALSE),"-")</f>
        <v>M-Ragazzi A</v>
      </c>
      <c r="K324" s="27" t="str">
        <f t="shared" si="31"/>
        <v>ok</v>
      </c>
      <c r="L324" s="46" t="str">
        <f>IF($D324&gt;0,VLOOKUP($D324,Iscrizioni!$A$2:$M$2502,11,FALSE),"-")</f>
        <v>Giovanile</v>
      </c>
      <c r="M324" s="27">
        <f>IF($D324&gt;0,VLOOKUP($D324,Iscrizioni!$A$2:$N$2502,12,FALSE),"-")</f>
        <v>10</v>
      </c>
      <c r="N324" s="46" t="str">
        <f>IF($D324&gt;0,VLOOKUP($D324,Iscrizioni!$A$2:$M$2502,6,FALSE),"-")</f>
        <v>H080416</v>
      </c>
      <c r="O324" s="107" t="str">
        <f>IF($D324&gt;0,VLOOKUP($D324,Iscrizioni!$A$2:$M$2502,7,FALSE),"-")</f>
        <v>ASD ATLETICA REGGIO</v>
      </c>
      <c r="P324" s="46" t="str">
        <f>IF($D324&gt;0,VLOOKUP(LEFT($N324,1),Regione!$A$2:$C$21,2,FALSE),"-")</f>
        <v xml:space="preserve">EMILIA ROMAGNA </v>
      </c>
      <c r="Q324" s="112" t="e">
        <f ca="1">IF($D324&gt;0,NormalizzaTempo("D",CELL("tipo",$E324),$E324),"-")</f>
        <v>#NAME?</v>
      </c>
      <c r="R324" s="27">
        <f>IF($D324&gt;0,VLOOKUP($D324,Iscrizioni!$A$2:$M$2502,13,FALSE),"-")</f>
        <v>1000</v>
      </c>
      <c r="S324" s="112" t="e">
        <f t="shared" ca="1" si="32"/>
        <v>#NAME?</v>
      </c>
      <c r="T324" s="112" t="e">
        <f ca="1">IF($D324&gt;0,SUMIFS($S$3:$S324,$X$3:$X324,1,$J$3:$J324,$J324),"-")</f>
        <v>#NAME?</v>
      </c>
      <c r="U324" s="112" t="e">
        <f t="shared" ca="1" si="33"/>
        <v>#NAME?</v>
      </c>
      <c r="V324" s="112" t="e">
        <f t="shared" ref="V324:V387" ca="1" si="35">IF(OR(AND($L324="Adulti",LEN($C324)=0,$U324&lt;=$U$1), AND(OR($L324="Giovanile",$L324="Promozionale"),LEN($C324)=0) ), "ok","-")</f>
        <v>#NAME?</v>
      </c>
      <c r="W324" s="27">
        <f>IF(LEN($C324)=0,IF($D324&gt;0,COUNTIFS($A$3:$A324,$A324),"-"),"Escluso")</f>
        <v>13</v>
      </c>
      <c r="X324" s="2">
        <f>IF(LEN($C324)=0,IF($D324&gt;0,COUNTIFS($J$3:$J324,$J324,$C$3:$C324,""),"-"),"Escluso")</f>
        <v>13</v>
      </c>
      <c r="Y324" s="127" t="e">
        <f t="shared" ca="1" si="30"/>
        <v>#NAME?</v>
      </c>
      <c r="Z324" s="2">
        <f>IF($D324&gt;0,COUNTIFS($O$3:$O324,$O324,$L$3:$L324,$L324,$I$3:$I324,$I324),"-")</f>
        <v>2</v>
      </c>
      <c r="AA324" s="27">
        <f>IF($D324&gt;0,IF(OR($Z324 &gt;1,$L324&lt;&gt;"Adulti"),0,VLOOKUP($P324,Regione!$B$2:$C$22,2,FALSE)),"-")</f>
        <v>0</v>
      </c>
      <c r="AB324" s="27">
        <f>IF($D324&gt;0,IF(COUNTIFS($O$3:$O324,$O324,$L$3:$L324,$L324,$I$3:$I324,$I324) &gt;1,0,SUMIFS($Y$3:$Y$2503,$L$3:$L$2503,$L324,$O$3:$O$2503,$O324,$I$3:$I$2503,$I324)),"-")</f>
        <v>0</v>
      </c>
      <c r="AC324" s="27">
        <f t="shared" si="34"/>
        <v>0</v>
      </c>
    </row>
    <row r="325" spans="1:29" s="57" customFormat="1" ht="15" customHeight="1">
      <c r="A325" s="13" t="s">
        <v>173</v>
      </c>
      <c r="B325" s="107" t="str">
        <f>IF(COUNTA($A325)&gt;0,VLOOKUP($A325,Corsa!$A$1:$F$43,2,FALSE),"-")</f>
        <v>Corsa A05</v>
      </c>
      <c r="C325" s="11"/>
      <c r="D325" s="13">
        <v>788</v>
      </c>
      <c r="E325" s="111"/>
      <c r="F325" s="46" t="str">
        <f>IF(COUNTA($A325)&gt;0,VLOOKUP($A325,Corsa!$A$1:$F$43,3,FALSE),"-")</f>
        <v>M-Ragazzi A</v>
      </c>
      <c r="G325" s="28" t="str">
        <f>IF($D325&gt;0,VLOOKUP($D325,Iscrizioni!$A$2:$M$2502,9,FALSE),"-")</f>
        <v>LEONARDI LUCA</v>
      </c>
      <c r="H325" s="28">
        <f>IF($D325&gt;0,VLOOKUP($D325,Iscrizioni!$A$2:$M$2502,4,FALSE),"-")</f>
        <v>2005</v>
      </c>
      <c r="I325" s="27" t="str">
        <f>IF($D325&gt;0,VLOOKUP($D325,Iscrizioni!$A$2:$M$2502,5,FALSE),"-")</f>
        <v>M</v>
      </c>
      <c r="J325" s="27" t="str">
        <f>IF($D325&gt;0,VLOOKUP($D325,Iscrizioni!$A$2:$M$2502,10,FALSE),"-")</f>
        <v>M-Ragazzi A</v>
      </c>
      <c r="K325" s="27" t="str">
        <f t="shared" si="31"/>
        <v>ok</v>
      </c>
      <c r="L325" s="46" t="str">
        <f>IF($D325&gt;0,VLOOKUP($D325,Iscrizioni!$A$2:$M$2502,11,FALSE),"-")</f>
        <v>Giovanile</v>
      </c>
      <c r="M325" s="27">
        <f>IF($D325&gt;0,VLOOKUP($D325,Iscrizioni!$A$2:$N$2502,12,FALSE),"-")</f>
        <v>10</v>
      </c>
      <c r="N325" s="46" t="str">
        <f>IF($D325&gt;0,VLOOKUP($D325,Iscrizioni!$A$2:$M$2502,6,FALSE),"-")</f>
        <v>H080264</v>
      </c>
      <c r="O325" s="107" t="str">
        <f>IF($D325&gt;0,VLOOKUP($D325,Iscrizioni!$A$2:$M$2502,7,FALSE),"-")</f>
        <v>POL. L'ARENA MONTECCHIO A.S.D.</v>
      </c>
      <c r="P325" s="46" t="str">
        <f>IF($D325&gt;0,VLOOKUP(LEFT($N325,1),Regione!$A$2:$C$21,2,FALSE),"-")</f>
        <v xml:space="preserve">EMILIA ROMAGNA </v>
      </c>
      <c r="Q325" s="112" t="e">
        <f ca="1">IF($D325&gt;0,NormalizzaTempo("D",CELL("tipo",$E325),$E325),"-")</f>
        <v>#NAME?</v>
      </c>
      <c r="R325" s="27">
        <f>IF($D325&gt;0,VLOOKUP($D325,Iscrizioni!$A$2:$M$2502,13,FALSE),"-")</f>
        <v>1000</v>
      </c>
      <c r="S325" s="112" t="e">
        <f t="shared" ca="1" si="32"/>
        <v>#NAME?</v>
      </c>
      <c r="T325" s="112" t="e">
        <f ca="1">IF($D325&gt;0,SUMIFS($S$3:$S325,$X$3:$X325,1,$J$3:$J325,$J325),"-")</f>
        <v>#NAME?</v>
      </c>
      <c r="U325" s="112" t="e">
        <f t="shared" ca="1" si="33"/>
        <v>#NAME?</v>
      </c>
      <c r="V325" s="112" t="e">
        <f t="shared" ca="1" si="35"/>
        <v>#NAME?</v>
      </c>
      <c r="W325" s="27">
        <f>IF(LEN($C325)=0,IF($D325&gt;0,COUNTIFS($A$3:$A325,$A325),"-"),"Escluso")</f>
        <v>14</v>
      </c>
      <c r="X325" s="2">
        <f>IF(LEN($C325)=0,IF($D325&gt;0,COUNTIFS($J$3:$J325,$J325,$C$3:$C325,""),"-"),"Escluso")</f>
        <v>14</v>
      </c>
      <c r="Y325" s="127" t="e">
        <f t="shared" ca="1" si="30"/>
        <v>#NAME?</v>
      </c>
      <c r="Z325" s="2">
        <f>IF($D325&gt;0,COUNTIFS($O$3:$O325,$O325,$L$3:$L325,$L325,$I$3:$I325,$I325),"-")</f>
        <v>1</v>
      </c>
      <c r="AA325" s="27">
        <f>IF($D325&gt;0,IF(OR($Z325 &gt;1,$L325&lt;&gt;"Adulti"),0,VLOOKUP($P325,Regione!$B$2:$C$22,2,FALSE)),"-")</f>
        <v>0</v>
      </c>
      <c r="AB325" s="27" t="e">
        <f ca="1">IF($D325&gt;0,IF(COUNTIFS($O$3:$O325,$O325,$L$3:$L325,$L325,$I$3:$I325,$I325) &gt;1,0,SUMIFS($Y$3:$Y$2503,$L$3:$L$2503,$L325,$O$3:$O$2503,$O325,$I$3:$I$2503,$I325)),"-")</f>
        <v>#NAME?</v>
      </c>
      <c r="AC325" s="27" t="e">
        <f t="shared" ca="1" si="34"/>
        <v>#NAME?</v>
      </c>
    </row>
    <row r="326" spans="1:29" s="57" customFormat="1" ht="15" customHeight="1">
      <c r="A326" s="13" t="s">
        <v>173</v>
      </c>
      <c r="B326" s="107" t="str">
        <f>IF(COUNTA($A326)&gt;0,VLOOKUP($A326,Corsa!$A$1:$F$43,2,FALSE),"-")</f>
        <v>Corsa A05</v>
      </c>
      <c r="C326" s="11"/>
      <c r="D326" s="13">
        <v>464</v>
      </c>
      <c r="E326" s="111"/>
      <c r="F326" s="46" t="str">
        <f>IF(COUNTA($A326)&gt;0,VLOOKUP($A326,Corsa!$A$1:$F$43,3,FALSE),"-")</f>
        <v>M-Ragazzi A</v>
      </c>
      <c r="G326" s="28" t="str">
        <f>IF($D326&gt;0,VLOOKUP($D326,Iscrizioni!$A$2:$M$2502,9,FALSE),"-")</f>
        <v>PIAGNI TOMMASO</v>
      </c>
      <c r="H326" s="28">
        <f>IF($D326&gt;0,VLOOKUP($D326,Iscrizioni!$A$2:$M$2502,4,FALSE),"-")</f>
        <v>2005</v>
      </c>
      <c r="I326" s="27" t="str">
        <f>IF($D326&gt;0,VLOOKUP($D326,Iscrizioni!$A$2:$M$2502,5,FALSE),"-")</f>
        <v>M</v>
      </c>
      <c r="J326" s="27" t="str">
        <f>IF($D326&gt;0,VLOOKUP($D326,Iscrizioni!$A$2:$M$2502,10,FALSE),"-")</f>
        <v>M-Ragazzi A</v>
      </c>
      <c r="K326" s="27" t="str">
        <f t="shared" si="31"/>
        <v>ok</v>
      </c>
      <c r="L326" s="46" t="str">
        <f>IF($D326&gt;0,VLOOKUP($D326,Iscrizioni!$A$2:$M$2502,11,FALSE),"-")</f>
        <v>Giovanile</v>
      </c>
      <c r="M326" s="27">
        <f>IF($D326&gt;0,VLOOKUP($D326,Iscrizioni!$A$2:$N$2502,12,FALSE),"-")</f>
        <v>10</v>
      </c>
      <c r="N326" s="46" t="str">
        <f>IF($D326&gt;0,VLOOKUP($D326,Iscrizioni!$A$2:$M$2502,6,FALSE),"-")</f>
        <v>H080682</v>
      </c>
      <c r="O326" s="107" t="str">
        <f>IF($D326&gt;0,VLOOKUP($D326,Iscrizioni!$A$2:$M$2502,7,FALSE),"-")</f>
        <v>ATLETICA CASTELNOVO MONTI</v>
      </c>
      <c r="P326" s="46" t="str">
        <f>IF($D326&gt;0,VLOOKUP(LEFT($N326,1),Regione!$A$2:$C$21,2,FALSE),"-")</f>
        <v xml:space="preserve">EMILIA ROMAGNA </v>
      </c>
      <c r="Q326" s="112" t="e">
        <f ca="1">IF($D326&gt;0,NormalizzaTempo("D",CELL("tipo",$E326),$E326),"-")</f>
        <v>#NAME?</v>
      </c>
      <c r="R326" s="27">
        <f>IF($D326&gt;0,VLOOKUP($D326,Iscrizioni!$A$2:$M$2502,13,FALSE),"-")</f>
        <v>1000</v>
      </c>
      <c r="S326" s="112" t="e">
        <f t="shared" ca="1" si="32"/>
        <v>#NAME?</v>
      </c>
      <c r="T326" s="112" t="e">
        <f ca="1">IF($D326&gt;0,SUMIFS($S$3:$S326,$X$3:$X326,1,$J$3:$J326,$J326),"-")</f>
        <v>#NAME?</v>
      </c>
      <c r="U326" s="112" t="e">
        <f t="shared" ca="1" si="33"/>
        <v>#NAME?</v>
      </c>
      <c r="V326" s="112" t="e">
        <f t="shared" ca="1" si="35"/>
        <v>#NAME?</v>
      </c>
      <c r="W326" s="27">
        <f>IF(LEN($C326)=0,IF($D326&gt;0,COUNTIFS($A$3:$A326,$A326),"-"),"Escluso")</f>
        <v>15</v>
      </c>
      <c r="X326" s="2">
        <f>IF(LEN($C326)=0,IF($D326&gt;0,COUNTIFS($J$3:$J326,$J326,$C$3:$C326,""),"-"),"Escluso")</f>
        <v>15</v>
      </c>
      <c r="Y326" s="127" t="e">
        <f t="shared" ca="1" si="30"/>
        <v>#NAME?</v>
      </c>
      <c r="Z326" s="2">
        <f>IF($D326&gt;0,COUNTIFS($O$3:$O326,$O326,$L$3:$L326,$L326,$I$3:$I326,$I326),"-")</f>
        <v>3</v>
      </c>
      <c r="AA326" s="27">
        <f>IF($D326&gt;0,IF(OR($Z326 &gt;1,$L326&lt;&gt;"Adulti"),0,VLOOKUP($P326,Regione!$B$2:$C$22,2,FALSE)),"-")</f>
        <v>0</v>
      </c>
      <c r="AB326" s="27">
        <f>IF($D326&gt;0,IF(COUNTIFS($O$3:$O326,$O326,$L$3:$L326,$L326,$I$3:$I326,$I326) &gt;1,0,SUMIFS($Y$3:$Y$2503,$L$3:$L$2503,$L326,$O$3:$O$2503,$O326,$I$3:$I$2503,$I326)),"-")</f>
        <v>0</v>
      </c>
      <c r="AC326" s="27">
        <f t="shared" si="34"/>
        <v>0</v>
      </c>
    </row>
    <row r="327" spans="1:29" s="57" customFormat="1" ht="15" customHeight="1">
      <c r="A327" s="13" t="s">
        <v>173</v>
      </c>
      <c r="B327" s="107" t="str">
        <f>IF(COUNTA($A327)&gt;0,VLOOKUP($A327,Corsa!$A$1:$F$43,2,FALSE),"-")</f>
        <v>Corsa A05</v>
      </c>
      <c r="C327" s="11"/>
      <c r="D327" s="13">
        <v>435</v>
      </c>
      <c r="E327" s="111"/>
      <c r="F327" s="46" t="str">
        <f>IF(COUNTA($A327)&gt;0,VLOOKUP($A327,Corsa!$A$1:$F$43,3,FALSE),"-")</f>
        <v>M-Ragazzi A</v>
      </c>
      <c r="G327" s="28" t="str">
        <f>IF($D327&gt;0,VLOOKUP($D327,Iscrizioni!$A$2:$M$2502,9,FALSE),"-")</f>
        <v>BERTOLOTTI FEDERICO</v>
      </c>
      <c r="H327" s="28">
        <f>IF($D327&gt;0,VLOOKUP($D327,Iscrizioni!$A$2:$M$2502,4,FALSE),"-")</f>
        <v>2005</v>
      </c>
      <c r="I327" s="27" t="str">
        <f>IF($D327&gt;0,VLOOKUP($D327,Iscrizioni!$A$2:$M$2502,5,FALSE),"-")</f>
        <v>M</v>
      </c>
      <c r="J327" s="27" t="str">
        <f>IF($D327&gt;0,VLOOKUP($D327,Iscrizioni!$A$2:$M$2502,10,FALSE),"-")</f>
        <v>M-Ragazzi A</v>
      </c>
      <c r="K327" s="27" t="str">
        <f t="shared" si="31"/>
        <v>ok</v>
      </c>
      <c r="L327" s="46" t="str">
        <f>IF($D327&gt;0,VLOOKUP($D327,Iscrizioni!$A$2:$M$2502,11,FALSE),"-")</f>
        <v>Giovanile</v>
      </c>
      <c r="M327" s="27">
        <f>IF($D327&gt;0,VLOOKUP($D327,Iscrizioni!$A$2:$N$2502,12,FALSE),"-")</f>
        <v>10</v>
      </c>
      <c r="N327" s="46" t="str">
        <f>IF($D327&gt;0,VLOOKUP($D327,Iscrizioni!$A$2:$M$2502,6,FALSE),"-")</f>
        <v>H080382</v>
      </c>
      <c r="O327" s="107" t="str">
        <f>IF($D327&gt;0,VLOOKUP($D327,Iscrizioni!$A$2:$M$2502,7,FALSE),"-")</f>
        <v>ASD SAMPOLESE BASKET &amp; VOLLEY</v>
      </c>
      <c r="P327" s="46" t="str">
        <f>IF($D327&gt;0,VLOOKUP(LEFT($N327,1),Regione!$A$2:$C$21,2,FALSE),"-")</f>
        <v xml:space="preserve">EMILIA ROMAGNA </v>
      </c>
      <c r="Q327" s="112" t="e">
        <f ca="1">IF($D327&gt;0,NormalizzaTempo("D",CELL("tipo",$E327),$E327),"-")</f>
        <v>#NAME?</v>
      </c>
      <c r="R327" s="27">
        <f>IF($D327&gt;0,VLOOKUP($D327,Iscrizioni!$A$2:$M$2502,13,FALSE),"-")</f>
        <v>1000</v>
      </c>
      <c r="S327" s="112" t="e">
        <f t="shared" ca="1" si="32"/>
        <v>#NAME?</v>
      </c>
      <c r="T327" s="112" t="e">
        <f ca="1">IF($D327&gt;0,SUMIFS($S$3:$S327,$X$3:$X327,1,$J$3:$J327,$J327),"-")</f>
        <v>#NAME?</v>
      </c>
      <c r="U327" s="112" t="e">
        <f t="shared" ca="1" si="33"/>
        <v>#NAME?</v>
      </c>
      <c r="V327" s="112" t="e">
        <f t="shared" ca="1" si="35"/>
        <v>#NAME?</v>
      </c>
      <c r="W327" s="27">
        <f>IF(LEN($C327)=0,IF($D327&gt;0,COUNTIFS($A$3:$A327,$A327),"-"),"Escluso")</f>
        <v>16</v>
      </c>
      <c r="X327" s="2">
        <f>IF(LEN($C327)=0,IF($D327&gt;0,COUNTIFS($J$3:$J327,$J327,$C$3:$C327,""),"-"),"Escluso")</f>
        <v>16</v>
      </c>
      <c r="Y327" s="127" t="e">
        <f t="shared" ca="1" si="30"/>
        <v>#NAME?</v>
      </c>
      <c r="Z327" s="2">
        <f>IF($D327&gt;0,COUNTIFS($O$3:$O327,$O327,$L$3:$L327,$L327,$I$3:$I327,$I327),"-")</f>
        <v>3</v>
      </c>
      <c r="AA327" s="27">
        <f>IF($D327&gt;0,IF(OR($Z327 &gt;1,$L327&lt;&gt;"Adulti"),0,VLOOKUP($P327,Regione!$B$2:$C$22,2,FALSE)),"-")</f>
        <v>0</v>
      </c>
      <c r="AB327" s="27">
        <f>IF($D327&gt;0,IF(COUNTIFS($O$3:$O327,$O327,$L$3:$L327,$L327,$I$3:$I327,$I327) &gt;1,0,SUMIFS($Y$3:$Y$2503,$L$3:$L$2503,$L327,$O$3:$O$2503,$O327,$I$3:$I$2503,$I327)),"-")</f>
        <v>0</v>
      </c>
      <c r="AC327" s="27">
        <f t="shared" si="34"/>
        <v>0</v>
      </c>
    </row>
    <row r="328" spans="1:29" s="57" customFormat="1" ht="15" customHeight="1">
      <c r="A328" s="13" t="s">
        <v>173</v>
      </c>
      <c r="B328" s="107" t="str">
        <f>IF(COUNTA($A328)&gt;0,VLOOKUP($A328,Corsa!$A$1:$F$43,2,FALSE),"-")</f>
        <v>Corsa A05</v>
      </c>
      <c r="C328" s="11"/>
      <c r="D328" s="13">
        <v>786</v>
      </c>
      <c r="E328" s="111"/>
      <c r="F328" s="46" t="str">
        <f>IF(COUNTA($A328)&gt;0,VLOOKUP($A328,Corsa!$A$1:$F$43,3,FALSE),"-")</f>
        <v>M-Ragazzi A</v>
      </c>
      <c r="G328" s="28" t="str">
        <f>IF($D328&gt;0,VLOOKUP($D328,Iscrizioni!$A$2:$M$2502,9,FALSE),"-")</f>
        <v>GHIDONI SIMONE</v>
      </c>
      <c r="H328" s="28">
        <f>IF($D328&gt;0,VLOOKUP($D328,Iscrizioni!$A$2:$M$2502,4,FALSE),"-")</f>
        <v>2005</v>
      </c>
      <c r="I328" s="27" t="str">
        <f>IF($D328&gt;0,VLOOKUP($D328,Iscrizioni!$A$2:$M$2502,5,FALSE),"-")</f>
        <v>M</v>
      </c>
      <c r="J328" s="27" t="str">
        <f>IF($D328&gt;0,VLOOKUP($D328,Iscrizioni!$A$2:$M$2502,10,FALSE),"-")</f>
        <v>M-Ragazzi A</v>
      </c>
      <c r="K328" s="27" t="str">
        <f t="shared" si="31"/>
        <v>ok</v>
      </c>
      <c r="L328" s="46" t="str">
        <f>IF($D328&gt;0,VLOOKUP($D328,Iscrizioni!$A$2:$M$2502,11,FALSE),"-")</f>
        <v>Giovanile</v>
      </c>
      <c r="M328" s="27">
        <f>IF($D328&gt;0,VLOOKUP($D328,Iscrizioni!$A$2:$N$2502,12,FALSE),"-")</f>
        <v>10</v>
      </c>
      <c r="N328" s="46" t="str">
        <f>IF($D328&gt;0,VLOOKUP($D328,Iscrizioni!$A$2:$M$2502,6,FALSE),"-")</f>
        <v>H080264</v>
      </c>
      <c r="O328" s="107" t="str">
        <f>IF($D328&gt;0,VLOOKUP($D328,Iscrizioni!$A$2:$M$2502,7,FALSE),"-")</f>
        <v>POL. L'ARENA MONTECCHIO A.S.D.</v>
      </c>
      <c r="P328" s="46" t="str">
        <f>IF($D328&gt;0,VLOOKUP(LEFT($N328,1),Regione!$A$2:$C$21,2,FALSE),"-")</f>
        <v xml:space="preserve">EMILIA ROMAGNA </v>
      </c>
      <c r="Q328" s="112" t="e">
        <f ca="1">IF($D328&gt;0,NormalizzaTempo("D",CELL("tipo",$E328),$E328),"-")</f>
        <v>#NAME?</v>
      </c>
      <c r="R328" s="27">
        <f>IF($D328&gt;0,VLOOKUP($D328,Iscrizioni!$A$2:$M$2502,13,FALSE),"-")</f>
        <v>1000</v>
      </c>
      <c r="S328" s="112" t="e">
        <f t="shared" ca="1" si="32"/>
        <v>#NAME?</v>
      </c>
      <c r="T328" s="112" t="e">
        <f ca="1">IF($D328&gt;0,SUMIFS($S$3:$S328,$X$3:$X328,1,$J$3:$J328,$J328),"-")</f>
        <v>#NAME?</v>
      </c>
      <c r="U328" s="112" t="e">
        <f t="shared" ca="1" si="33"/>
        <v>#NAME?</v>
      </c>
      <c r="V328" s="112" t="e">
        <f t="shared" ca="1" si="35"/>
        <v>#NAME?</v>
      </c>
      <c r="W328" s="27">
        <f>IF(LEN($C328)=0,IF($D328&gt;0,COUNTIFS($A$3:$A328,$A328),"-"),"Escluso")</f>
        <v>17</v>
      </c>
      <c r="X328" s="2">
        <f>IF(LEN($C328)=0,IF($D328&gt;0,COUNTIFS($J$3:$J328,$J328,$C$3:$C328,""),"-"),"Escluso")</f>
        <v>17</v>
      </c>
      <c r="Y328" s="127" t="e">
        <f t="shared" ca="1" si="30"/>
        <v>#NAME?</v>
      </c>
      <c r="Z328" s="2">
        <f>IF($D328&gt;0,COUNTIFS($O$3:$O328,$O328,$L$3:$L328,$L328,$I$3:$I328,$I328),"-")</f>
        <v>2</v>
      </c>
      <c r="AA328" s="27">
        <f>IF($D328&gt;0,IF(OR($Z328 &gt;1,$L328&lt;&gt;"Adulti"),0,VLOOKUP($P328,Regione!$B$2:$C$22,2,FALSE)),"-")</f>
        <v>0</v>
      </c>
      <c r="AB328" s="27">
        <f>IF($D328&gt;0,IF(COUNTIFS($O$3:$O328,$O328,$L$3:$L328,$L328,$I$3:$I328,$I328) &gt;1,0,SUMIFS($Y$3:$Y$2503,$L$3:$L$2503,$L328,$O$3:$O$2503,$O328,$I$3:$I$2503,$I328)),"-")</f>
        <v>0</v>
      </c>
      <c r="AC328" s="27">
        <f t="shared" si="34"/>
        <v>0</v>
      </c>
    </row>
    <row r="329" spans="1:29" s="57" customFormat="1" ht="15" customHeight="1">
      <c r="A329" s="13" t="s">
        <v>173</v>
      </c>
      <c r="B329" s="107" t="str">
        <f>IF(COUNTA($A329)&gt;0,VLOOKUP($A329,Corsa!$A$1:$F$43,2,FALSE),"-")</f>
        <v>Corsa A05</v>
      </c>
      <c r="C329" s="11"/>
      <c r="D329" s="13">
        <v>160</v>
      </c>
      <c r="E329" s="111"/>
      <c r="F329" s="46" t="str">
        <f>IF(COUNTA($A329)&gt;0,VLOOKUP($A329,Corsa!$A$1:$F$43,3,FALSE),"-")</f>
        <v>M-Ragazzi A</v>
      </c>
      <c r="G329" s="28" t="str">
        <f>IF($D329&gt;0,VLOOKUP($D329,Iscrizioni!$A$2:$M$2502,9,FALSE),"-")</f>
        <v>MAZZOTTA ALESSANDRO</v>
      </c>
      <c r="H329" s="28">
        <f>IF($D329&gt;0,VLOOKUP($D329,Iscrizioni!$A$2:$M$2502,4,FALSE),"-")</f>
        <v>2005</v>
      </c>
      <c r="I329" s="27" t="str">
        <f>IF($D329&gt;0,VLOOKUP($D329,Iscrizioni!$A$2:$M$2502,5,FALSE),"-")</f>
        <v>M</v>
      </c>
      <c r="J329" s="27" t="str">
        <f>IF($D329&gt;0,VLOOKUP($D329,Iscrizioni!$A$2:$M$2502,10,FALSE),"-")</f>
        <v>M-Ragazzi A</v>
      </c>
      <c r="K329" s="27" t="str">
        <f t="shared" si="31"/>
        <v>ok</v>
      </c>
      <c r="L329" s="46" t="str">
        <f>IF($D329&gt;0,VLOOKUP($D329,Iscrizioni!$A$2:$M$2502,11,FALSE),"-")</f>
        <v>Giovanile</v>
      </c>
      <c r="M329" s="27">
        <f>IF($D329&gt;0,VLOOKUP($D329,Iscrizioni!$A$2:$N$2502,12,FALSE),"-")</f>
        <v>10</v>
      </c>
      <c r="N329" s="46" t="str">
        <f>IF($D329&gt;0,VLOOKUP($D329,Iscrizioni!$A$2:$M$2502,6,FALSE),"-")</f>
        <v>A130534</v>
      </c>
      <c r="O329" s="107" t="str">
        <f>IF($D329&gt;0,VLOOKUP($D329,Iscrizioni!$A$2:$M$2502,7,FALSE),"-")</f>
        <v>A.S.D. ATLETICA VENARIA REALE</v>
      </c>
      <c r="P329" s="46" t="str">
        <f>IF($D329&gt;0,VLOOKUP(LEFT($N329,1),Regione!$A$2:$C$21,2,FALSE),"-")</f>
        <v xml:space="preserve">PIEMONTE </v>
      </c>
      <c r="Q329" s="112" t="e">
        <f ca="1">IF($D329&gt;0,NormalizzaTempo("D",CELL("tipo",$E329),$E329),"-")</f>
        <v>#NAME?</v>
      </c>
      <c r="R329" s="27">
        <f>IF($D329&gt;0,VLOOKUP($D329,Iscrizioni!$A$2:$M$2502,13,FALSE),"-")</f>
        <v>1000</v>
      </c>
      <c r="S329" s="112" t="e">
        <f t="shared" ca="1" si="32"/>
        <v>#NAME?</v>
      </c>
      <c r="T329" s="112" t="e">
        <f ca="1">IF($D329&gt;0,SUMIFS($S$3:$S329,$X$3:$X329,1,$J$3:$J329,$J329),"-")</f>
        <v>#NAME?</v>
      </c>
      <c r="U329" s="112" t="e">
        <f t="shared" ca="1" si="33"/>
        <v>#NAME?</v>
      </c>
      <c r="V329" s="112" t="e">
        <f t="shared" ca="1" si="35"/>
        <v>#NAME?</v>
      </c>
      <c r="W329" s="27">
        <f>IF(LEN($C329)=0,IF($D329&gt;0,COUNTIFS($A$3:$A329,$A329),"-"),"Escluso")</f>
        <v>18</v>
      </c>
      <c r="X329" s="2">
        <f>IF(LEN($C329)=0,IF($D329&gt;0,COUNTIFS($J$3:$J329,$J329,$C$3:$C329,""),"-"),"Escluso")</f>
        <v>18</v>
      </c>
      <c r="Y329" s="127" t="e">
        <f t="shared" ca="1" si="30"/>
        <v>#NAME?</v>
      </c>
      <c r="Z329" s="2">
        <f>IF($D329&gt;0,COUNTIFS($O$3:$O329,$O329,$L$3:$L329,$L329,$I$3:$I329,$I329),"-")</f>
        <v>6</v>
      </c>
      <c r="AA329" s="27">
        <f>IF($D329&gt;0,IF(OR($Z329 &gt;1,$L329&lt;&gt;"Adulti"),0,VLOOKUP($P329,Regione!$B$2:$C$22,2,FALSE)),"-")</f>
        <v>0</v>
      </c>
      <c r="AB329" s="27">
        <f>IF($D329&gt;0,IF(COUNTIFS($O$3:$O329,$O329,$L$3:$L329,$L329,$I$3:$I329,$I329) &gt;1,0,SUMIFS($Y$3:$Y$2503,$L$3:$L$2503,$L329,$O$3:$O$2503,$O329,$I$3:$I$2503,$I329)),"-")</f>
        <v>0</v>
      </c>
      <c r="AC329" s="27">
        <f t="shared" si="34"/>
        <v>0</v>
      </c>
    </row>
    <row r="330" spans="1:29" s="57" customFormat="1" ht="15" customHeight="1">
      <c r="A330" s="13" t="s">
        <v>174</v>
      </c>
      <c r="B330" s="107" t="str">
        <f>IF(COUNTA($A330)&gt;0,VLOOKUP($A330,Corsa!$A$1:$F$43,2,FALSE),"-")</f>
        <v>Corsa A06</v>
      </c>
      <c r="C330" s="11"/>
      <c r="D330" s="13">
        <v>239</v>
      </c>
      <c r="E330" s="111"/>
      <c r="F330" s="46" t="str">
        <f>IF(COUNTA($A330)&gt;0,VLOOKUP($A330,Corsa!$A$1:$F$43,3,FALSE),"-")</f>
        <v>F-Ragazze A</v>
      </c>
      <c r="G330" s="28" t="str">
        <f>IF($D330&gt;0,VLOOKUP($D330,Iscrizioni!$A$2:$M$2502,9,FALSE),"-")</f>
        <v>TAVELLA CHIARA</v>
      </c>
      <c r="H330" s="28">
        <f>IF($D330&gt;0,VLOOKUP($D330,Iscrizioni!$A$2:$M$2502,4,FALSE),"-")</f>
        <v>2005</v>
      </c>
      <c r="I330" s="27" t="str">
        <f>IF($D330&gt;0,VLOOKUP($D330,Iscrizioni!$A$2:$M$2502,5,FALSE),"-")</f>
        <v>F</v>
      </c>
      <c r="J330" s="27" t="str">
        <f>IF($D330&gt;0,VLOOKUP($D330,Iscrizioni!$A$2:$M$2502,10,FALSE),"-")</f>
        <v>F-Ragazze A</v>
      </c>
      <c r="K330" s="27" t="str">
        <f t="shared" si="31"/>
        <v>ok</v>
      </c>
      <c r="L330" s="46" t="str">
        <f>IF($D330&gt;0,VLOOKUP($D330,Iscrizioni!$A$2:$M$2502,11,FALSE),"-")</f>
        <v>Giovanile</v>
      </c>
      <c r="M330" s="27">
        <f>IF($D330&gt;0,VLOOKUP($D330,Iscrizioni!$A$2:$N$2502,12,FALSE),"-")</f>
        <v>9</v>
      </c>
      <c r="N330" s="46" t="str">
        <f>IF($D330&gt;0,VLOOKUP($D330,Iscrizioni!$A$2:$M$2502,6,FALSE),"-")</f>
        <v>A050294</v>
      </c>
      <c r="O330" s="107" t="str">
        <f>IF($D330&gt;0,VLOOKUP($D330,Iscrizioni!$A$2:$M$2502,7,FALSE),"-")</f>
        <v>A.S.D. GIORDANA LOMBARDI</v>
      </c>
      <c r="P330" s="46" t="str">
        <f>IF($D330&gt;0,VLOOKUP(LEFT($N330,1),Regione!$A$2:$C$21,2,FALSE),"-")</f>
        <v xml:space="preserve">PIEMONTE </v>
      </c>
      <c r="Q330" s="112" t="e">
        <f ca="1">IF($D330&gt;0,NormalizzaTempo("D",CELL("tipo",$E330),$E330),"-")</f>
        <v>#NAME?</v>
      </c>
      <c r="R330" s="27">
        <f>IF($D330&gt;0,VLOOKUP($D330,Iscrizioni!$A$2:$M$2502,13,FALSE),"-")</f>
        <v>1000</v>
      </c>
      <c r="S330" s="112" t="e">
        <f t="shared" ca="1" si="32"/>
        <v>#NAME?</v>
      </c>
      <c r="T330" s="112" t="e">
        <f ca="1">IF($D330&gt;0,SUMIFS($S$3:$S330,$X$3:$X330,1,$J$3:$J330,$J330),"-")</f>
        <v>#NAME?</v>
      </c>
      <c r="U330" s="112" t="e">
        <f t="shared" ca="1" si="33"/>
        <v>#NAME?</v>
      </c>
      <c r="V330" s="112" t="e">
        <f t="shared" ca="1" si="35"/>
        <v>#NAME?</v>
      </c>
      <c r="W330" s="27">
        <f>IF(LEN($C330)=0,IF($D330&gt;0,COUNTIFS($A$3:$A330,$A330),"-"),"Escluso")</f>
        <v>1</v>
      </c>
      <c r="X330" s="2">
        <f>IF(LEN($C330)=0,IF($D330&gt;0,COUNTIFS($J$3:$J330,$J330,$C$3:$C330,""),"-"),"Escluso")</f>
        <v>1</v>
      </c>
      <c r="Y330" s="127" t="e">
        <f t="shared" ca="1" si="30"/>
        <v>#NAME?</v>
      </c>
      <c r="Z330" s="2">
        <f>IF($D330&gt;0,COUNTIFS($O$3:$O330,$O330,$L$3:$L330,$L330,$I$3:$I330,$I330),"-")</f>
        <v>1</v>
      </c>
      <c r="AA330" s="27">
        <f>IF($D330&gt;0,IF(OR($Z330 &gt;1,$L330&lt;&gt;"Adulti"),0,VLOOKUP($P330,Regione!$B$2:$C$22,2,FALSE)),"-")</f>
        <v>0</v>
      </c>
      <c r="AB330" s="27" t="e">
        <f ca="1">IF($D330&gt;0,IF(COUNTIFS($O$3:$O330,$O330,$L$3:$L330,$L330,$I$3:$I330,$I330) &gt;1,0,SUMIFS($Y$3:$Y$2503,$L$3:$L$2503,$L330,$O$3:$O$2503,$O330,$I$3:$I$2503,$I330)),"-")</f>
        <v>#NAME?</v>
      </c>
      <c r="AC330" s="27" t="e">
        <f t="shared" ca="1" si="34"/>
        <v>#NAME?</v>
      </c>
    </row>
    <row r="331" spans="1:29" s="57" customFormat="1" ht="15" customHeight="1">
      <c r="A331" s="13" t="s">
        <v>174</v>
      </c>
      <c r="B331" s="107" t="str">
        <f>IF(COUNTA($A331)&gt;0,VLOOKUP($A331,Corsa!$A$1:$F$43,2,FALSE),"-")</f>
        <v>Corsa A06</v>
      </c>
      <c r="C331" s="11"/>
      <c r="D331" s="13">
        <v>513</v>
      </c>
      <c r="E331" s="111"/>
      <c r="F331" s="46" t="str">
        <f>IF(COUNTA($A331)&gt;0,VLOOKUP($A331,Corsa!$A$1:$F$43,3,FALSE),"-")</f>
        <v>F-Ragazze A</v>
      </c>
      <c r="G331" s="28" t="str">
        <f>IF($D331&gt;0,VLOOKUP($D331,Iscrizioni!$A$2:$M$2502,9,FALSE),"-")</f>
        <v>ED DANDAOUI SARA</v>
      </c>
      <c r="H331" s="28">
        <f>IF($D331&gt;0,VLOOKUP($D331,Iscrizioni!$A$2:$M$2502,4,FALSE),"-")</f>
        <v>2005</v>
      </c>
      <c r="I331" s="27" t="str">
        <f>IF($D331&gt;0,VLOOKUP($D331,Iscrizioni!$A$2:$M$2502,5,FALSE),"-")</f>
        <v>F</v>
      </c>
      <c r="J331" s="27" t="str">
        <f>IF($D331&gt;0,VLOOKUP($D331,Iscrizioni!$A$2:$M$2502,10,FALSE),"-")</f>
        <v>F-Ragazze A</v>
      </c>
      <c r="K331" s="27" t="str">
        <f t="shared" si="31"/>
        <v>ok</v>
      </c>
      <c r="L331" s="46" t="str">
        <f>IF($D331&gt;0,VLOOKUP($D331,Iscrizioni!$A$2:$M$2502,11,FALSE),"-")</f>
        <v>Giovanile</v>
      </c>
      <c r="M331" s="27">
        <f>IF($D331&gt;0,VLOOKUP($D331,Iscrizioni!$A$2:$N$2502,12,FALSE),"-")</f>
        <v>9</v>
      </c>
      <c r="N331" s="46" t="str">
        <f>IF($D331&gt;0,VLOOKUP($D331,Iscrizioni!$A$2:$M$2502,6,FALSE),"-")</f>
        <v>A120138</v>
      </c>
      <c r="O331" s="107" t="str">
        <f>IF($D331&gt;0,VLOOKUP($D331,Iscrizioni!$A$2:$M$2502,7,FALSE),"-")</f>
        <v>ATLETICA VENTUROLI</v>
      </c>
      <c r="P331" s="46" t="str">
        <f>IF($D331&gt;0,VLOOKUP(LEFT($N331,1),Regione!$A$2:$C$21,2,FALSE),"-")</f>
        <v xml:space="preserve">PIEMONTE </v>
      </c>
      <c r="Q331" s="112" t="e">
        <f ca="1">IF($D331&gt;0,NormalizzaTempo("D",CELL("tipo",$E331),$E331),"-")</f>
        <v>#NAME?</v>
      </c>
      <c r="R331" s="27">
        <f>IF($D331&gt;0,VLOOKUP($D331,Iscrizioni!$A$2:$M$2502,13,FALSE),"-")</f>
        <v>1000</v>
      </c>
      <c r="S331" s="112" t="e">
        <f t="shared" ca="1" si="32"/>
        <v>#NAME?</v>
      </c>
      <c r="T331" s="112" t="e">
        <f ca="1">IF($D331&gt;0,SUMIFS($S$3:$S331,$X$3:$X331,1,$J$3:$J331,$J331),"-")</f>
        <v>#NAME?</v>
      </c>
      <c r="U331" s="112" t="e">
        <f t="shared" ca="1" si="33"/>
        <v>#NAME?</v>
      </c>
      <c r="V331" s="112" t="e">
        <f t="shared" ca="1" si="35"/>
        <v>#NAME?</v>
      </c>
      <c r="W331" s="27">
        <f>IF(LEN($C331)=0,IF($D331&gt;0,COUNTIFS($A$3:$A331,$A331),"-"),"Escluso")</f>
        <v>2</v>
      </c>
      <c r="X331" s="2">
        <f>IF(LEN($C331)=0,IF($D331&gt;0,COUNTIFS($J$3:$J331,$J331,$C$3:$C331,""),"-"),"Escluso")</f>
        <v>2</v>
      </c>
      <c r="Y331" s="127" t="e">
        <f t="shared" ca="1" si="30"/>
        <v>#NAME?</v>
      </c>
      <c r="Z331" s="2">
        <f>IF($D331&gt;0,COUNTIFS($O$3:$O331,$O331,$L$3:$L331,$L331,$I$3:$I331,$I331),"-")</f>
        <v>1</v>
      </c>
      <c r="AA331" s="27">
        <f>IF($D331&gt;0,IF(OR($Z331 &gt;1,$L331&lt;&gt;"Adulti"),0,VLOOKUP($P331,Regione!$B$2:$C$22,2,FALSE)),"-")</f>
        <v>0</v>
      </c>
      <c r="AB331" s="27" t="e">
        <f ca="1">IF($D331&gt;0,IF(COUNTIFS($O$3:$O331,$O331,$L$3:$L331,$L331,$I$3:$I331,$I331) &gt;1,0,SUMIFS($Y$3:$Y$2503,$L$3:$L$2503,$L331,$O$3:$O$2503,$O331,$I$3:$I$2503,$I331)),"-")</f>
        <v>#NAME?</v>
      </c>
      <c r="AC331" s="27" t="e">
        <f t="shared" ca="1" si="34"/>
        <v>#NAME?</v>
      </c>
    </row>
    <row r="332" spans="1:29" s="57" customFormat="1" ht="15" customHeight="1">
      <c r="A332" s="13" t="s">
        <v>174</v>
      </c>
      <c r="B332" s="107" t="str">
        <f>IF(COUNTA($A332)&gt;0,VLOOKUP($A332,Corsa!$A$1:$F$43,2,FALSE),"-")</f>
        <v>Corsa A06</v>
      </c>
      <c r="C332" s="11"/>
      <c r="D332" s="13">
        <v>486</v>
      </c>
      <c r="E332" s="111"/>
      <c r="F332" s="46" t="str">
        <f>IF(COUNTA($A332)&gt;0,VLOOKUP($A332,Corsa!$A$1:$F$43,3,FALSE),"-")</f>
        <v>F-Ragazze A</v>
      </c>
      <c r="G332" s="28" t="str">
        <f>IF($D332&gt;0,VLOOKUP($D332,Iscrizioni!$A$2:$M$2502,9,FALSE),"-")</f>
        <v>TAGLIAFICO ARIANNA</v>
      </c>
      <c r="H332" s="28">
        <f>IF($D332&gt;0,VLOOKUP($D332,Iscrizioni!$A$2:$M$2502,4,FALSE),"-")</f>
        <v>2005</v>
      </c>
      <c r="I332" s="27" t="str">
        <f>IF($D332&gt;0,VLOOKUP($D332,Iscrizioni!$A$2:$M$2502,5,FALSE),"-")</f>
        <v>F</v>
      </c>
      <c r="J332" s="27" t="str">
        <f>IF($D332&gt;0,VLOOKUP($D332,Iscrizioni!$A$2:$M$2502,10,FALSE),"-")</f>
        <v>F-Ragazze A</v>
      </c>
      <c r="K332" s="27" t="str">
        <f t="shared" si="31"/>
        <v>ok</v>
      </c>
      <c r="L332" s="46" t="str">
        <f>IF($D332&gt;0,VLOOKUP($D332,Iscrizioni!$A$2:$M$2502,11,FALSE),"-")</f>
        <v>Giovanile</v>
      </c>
      <c r="M332" s="27">
        <f>IF($D332&gt;0,VLOOKUP($D332,Iscrizioni!$A$2:$N$2502,12,FALSE),"-")</f>
        <v>9</v>
      </c>
      <c r="N332" s="46" t="str">
        <f>IF($D332&gt;0,VLOOKUP($D332,Iscrizioni!$A$2:$M$2502,6,FALSE),"-")</f>
        <v>C010535</v>
      </c>
      <c r="O332" s="107" t="str">
        <f>IF($D332&gt;0,VLOOKUP($D332,Iscrizioni!$A$2:$M$2502,7,FALSE),"-")</f>
        <v>ATLETICA CFFSD COGOLETO</v>
      </c>
      <c r="P332" s="46" t="str">
        <f>IF($D332&gt;0,VLOOKUP(LEFT($N332,1),Regione!$A$2:$C$21,2,FALSE),"-")</f>
        <v>LIGURIA</v>
      </c>
      <c r="Q332" s="112" t="e">
        <f ca="1">IF($D332&gt;0,NormalizzaTempo("D",CELL("tipo",$E332),$E332),"-")</f>
        <v>#NAME?</v>
      </c>
      <c r="R332" s="27">
        <f>IF($D332&gt;0,VLOOKUP($D332,Iscrizioni!$A$2:$M$2502,13,FALSE),"-")</f>
        <v>1000</v>
      </c>
      <c r="S332" s="112" t="e">
        <f t="shared" ca="1" si="32"/>
        <v>#NAME?</v>
      </c>
      <c r="T332" s="112" t="e">
        <f ca="1">IF($D332&gt;0,SUMIFS($S$3:$S332,$X$3:$X332,1,$J$3:$J332,$J332),"-")</f>
        <v>#NAME?</v>
      </c>
      <c r="U332" s="112" t="e">
        <f t="shared" ca="1" si="33"/>
        <v>#NAME?</v>
      </c>
      <c r="V332" s="112" t="e">
        <f t="shared" ca="1" si="35"/>
        <v>#NAME?</v>
      </c>
      <c r="W332" s="27">
        <f>IF(LEN($C332)=0,IF($D332&gt;0,COUNTIFS($A$3:$A332,$A332),"-"),"Escluso")</f>
        <v>3</v>
      </c>
      <c r="X332" s="2">
        <f>IF(LEN($C332)=0,IF($D332&gt;0,COUNTIFS($J$3:$J332,$J332,$C$3:$C332,""),"-"),"Escluso")</f>
        <v>3</v>
      </c>
      <c r="Y332" s="127" t="e">
        <f t="shared" ca="1" si="30"/>
        <v>#NAME?</v>
      </c>
      <c r="Z332" s="2">
        <f>IF($D332&gt;0,COUNTIFS($O$3:$O332,$O332,$L$3:$L332,$L332,$I$3:$I332,$I332),"-")</f>
        <v>3</v>
      </c>
      <c r="AA332" s="27">
        <f>IF($D332&gt;0,IF(OR($Z332 &gt;1,$L332&lt;&gt;"Adulti"),0,VLOOKUP($P332,Regione!$B$2:$C$22,2,FALSE)),"-")</f>
        <v>0</v>
      </c>
      <c r="AB332" s="27">
        <f>IF($D332&gt;0,IF(COUNTIFS($O$3:$O332,$O332,$L$3:$L332,$L332,$I$3:$I332,$I332) &gt;1,0,SUMIFS($Y$3:$Y$2503,$L$3:$L$2503,$L332,$O$3:$O$2503,$O332,$I$3:$I$2503,$I332)),"-")</f>
        <v>0</v>
      </c>
      <c r="AC332" s="27">
        <f t="shared" si="34"/>
        <v>0</v>
      </c>
    </row>
    <row r="333" spans="1:29" s="57" customFormat="1" ht="15" customHeight="1">
      <c r="A333" s="13" t="s">
        <v>174</v>
      </c>
      <c r="B333" s="107" t="str">
        <f>IF(COUNTA($A333)&gt;0,VLOOKUP($A333,Corsa!$A$1:$F$43,2,FALSE),"-")</f>
        <v>Corsa A06</v>
      </c>
      <c r="C333" s="11"/>
      <c r="D333" s="13">
        <v>274</v>
      </c>
      <c r="E333" s="111"/>
      <c r="F333" s="46" t="str">
        <f>IF(COUNTA($A333)&gt;0,VLOOKUP($A333,Corsa!$A$1:$F$43,3,FALSE),"-")</f>
        <v>F-Ragazze A</v>
      </c>
      <c r="G333" s="28" t="str">
        <f>IF($D333&gt;0,VLOOKUP($D333,Iscrizioni!$A$2:$M$2502,9,FALSE),"-")</f>
        <v>BARTOLOMEI GIULIA</v>
      </c>
      <c r="H333" s="28">
        <f>IF($D333&gt;0,VLOOKUP($D333,Iscrizioni!$A$2:$M$2502,4,FALSE),"-")</f>
        <v>2005</v>
      </c>
      <c r="I333" s="27" t="str">
        <f>IF($D333&gt;0,VLOOKUP($D333,Iscrizioni!$A$2:$M$2502,5,FALSE),"-")</f>
        <v>F</v>
      </c>
      <c r="J333" s="27" t="str">
        <f>IF($D333&gt;0,VLOOKUP($D333,Iscrizioni!$A$2:$M$2502,10,FALSE),"-")</f>
        <v>F-Ragazze A</v>
      </c>
      <c r="K333" s="27" t="str">
        <f t="shared" si="31"/>
        <v>ok</v>
      </c>
      <c r="L333" s="46" t="str">
        <f>IF($D333&gt;0,VLOOKUP($D333,Iscrizioni!$A$2:$M$2502,11,FALSE),"-")</f>
        <v>Giovanile</v>
      </c>
      <c r="M333" s="27">
        <f>IF($D333&gt;0,VLOOKUP($D333,Iscrizioni!$A$2:$N$2502,12,FALSE),"-")</f>
        <v>9</v>
      </c>
      <c r="N333" s="46" t="str">
        <f>IF($D333&gt;0,VLOOKUP($D333,Iscrizioni!$A$2:$M$2502,6,FALSE),"-")</f>
        <v>H011309</v>
      </c>
      <c r="O333" s="107" t="str">
        <f>IF($D333&gt;0,VLOOKUP($D333,Iscrizioni!$A$2:$M$2502,7,FALSE),"-")</f>
        <v>A.S.D. LUMEGALTORENO</v>
      </c>
      <c r="P333" s="46" t="str">
        <f>IF($D333&gt;0,VLOOKUP(LEFT($N333,1),Regione!$A$2:$C$21,2,FALSE),"-")</f>
        <v xml:space="preserve">EMILIA ROMAGNA </v>
      </c>
      <c r="Q333" s="112" t="e">
        <f ca="1">IF($D333&gt;0,NormalizzaTempo("D",CELL("tipo",$E333),$E333),"-")</f>
        <v>#NAME?</v>
      </c>
      <c r="R333" s="27">
        <f>IF($D333&gt;0,VLOOKUP($D333,Iscrizioni!$A$2:$M$2502,13,FALSE),"-")</f>
        <v>1000</v>
      </c>
      <c r="S333" s="112" t="e">
        <f t="shared" ca="1" si="32"/>
        <v>#NAME?</v>
      </c>
      <c r="T333" s="112" t="e">
        <f ca="1">IF($D333&gt;0,SUMIFS($S$3:$S333,$X$3:$X333,1,$J$3:$J333,$J333),"-")</f>
        <v>#NAME?</v>
      </c>
      <c r="U333" s="112" t="e">
        <f t="shared" ca="1" si="33"/>
        <v>#NAME?</v>
      </c>
      <c r="V333" s="112" t="e">
        <f t="shared" ca="1" si="35"/>
        <v>#NAME?</v>
      </c>
      <c r="W333" s="27">
        <f>IF(LEN($C333)=0,IF($D333&gt;0,COUNTIFS($A$3:$A333,$A333),"-"),"Escluso")</f>
        <v>4</v>
      </c>
      <c r="X333" s="2">
        <f>IF(LEN($C333)=0,IF($D333&gt;0,COUNTIFS($J$3:$J333,$J333,$C$3:$C333,""),"-"),"Escluso")</f>
        <v>4</v>
      </c>
      <c r="Y333" s="127" t="e">
        <f t="shared" ca="1" si="30"/>
        <v>#NAME?</v>
      </c>
      <c r="Z333" s="2">
        <f>IF($D333&gt;0,COUNTIFS($O$3:$O333,$O333,$L$3:$L333,$L333,$I$3:$I333,$I333),"-")</f>
        <v>1</v>
      </c>
      <c r="AA333" s="27">
        <f>IF($D333&gt;0,IF(OR($Z333 &gt;1,$L333&lt;&gt;"Adulti"),0,VLOOKUP($P333,Regione!$B$2:$C$22,2,FALSE)),"-")</f>
        <v>0</v>
      </c>
      <c r="AB333" s="27" t="e">
        <f ca="1">IF($D333&gt;0,IF(COUNTIFS($O$3:$O333,$O333,$L$3:$L333,$L333,$I$3:$I333,$I333) &gt;1,0,SUMIFS($Y$3:$Y$2503,$L$3:$L$2503,$L333,$O$3:$O$2503,$O333,$I$3:$I$2503,$I333)),"-")</f>
        <v>#NAME?</v>
      </c>
      <c r="AC333" s="27" t="e">
        <f t="shared" ca="1" si="34"/>
        <v>#NAME?</v>
      </c>
    </row>
    <row r="334" spans="1:29" s="57" customFormat="1" ht="15" customHeight="1">
      <c r="A334" s="13" t="s">
        <v>174</v>
      </c>
      <c r="B334" s="107" t="str">
        <f>IF(COUNTA($A334)&gt;0,VLOOKUP($A334,Corsa!$A$1:$F$43,2,FALSE),"-")</f>
        <v>Corsa A06</v>
      </c>
      <c r="C334" s="11"/>
      <c r="D334" s="13">
        <v>765</v>
      </c>
      <c r="E334" s="111"/>
      <c r="F334" s="46" t="str">
        <f>IF(COUNTA($A334)&gt;0,VLOOKUP($A334,Corsa!$A$1:$F$43,3,FALSE),"-")</f>
        <v>F-Ragazze A</v>
      </c>
      <c r="G334" s="28" t="str">
        <f>IF($D334&gt;0,VLOOKUP($D334,Iscrizioni!$A$2:$M$2502,9,FALSE),"-")</f>
        <v>LOKMANE MAHA</v>
      </c>
      <c r="H334" s="28">
        <f>IF($D334&gt;0,VLOOKUP($D334,Iscrizioni!$A$2:$M$2502,4,FALSE),"-")</f>
        <v>2005</v>
      </c>
      <c r="I334" s="27" t="str">
        <f>IF($D334&gt;0,VLOOKUP($D334,Iscrizioni!$A$2:$M$2502,5,FALSE),"-")</f>
        <v>F</v>
      </c>
      <c r="J334" s="27" t="str">
        <f>IF($D334&gt;0,VLOOKUP($D334,Iscrizioni!$A$2:$M$2502,10,FALSE),"-")</f>
        <v>F-Ragazze A</v>
      </c>
      <c r="K334" s="27" t="str">
        <f t="shared" si="31"/>
        <v>ok</v>
      </c>
      <c r="L334" s="46" t="str">
        <f>IF($D334&gt;0,VLOOKUP($D334,Iscrizioni!$A$2:$M$2502,11,FALSE),"-")</f>
        <v>Giovanile</v>
      </c>
      <c r="M334" s="27">
        <f>IF($D334&gt;0,VLOOKUP($D334,Iscrizioni!$A$2:$N$2502,12,FALSE),"-")</f>
        <v>9</v>
      </c>
      <c r="N334" s="46" t="str">
        <f>IF($D334&gt;0,VLOOKUP($D334,Iscrizioni!$A$2:$M$2502,6,FALSE),"-")</f>
        <v>H010172</v>
      </c>
      <c r="O334" s="107" t="str">
        <f>IF($D334&gt;0,VLOOKUP($D334,Iscrizioni!$A$2:$M$2502,7,FALSE),"-")</f>
        <v>POL. ATLETICO BORGO PANIGALE A.S.D.</v>
      </c>
      <c r="P334" s="46" t="str">
        <f>IF($D334&gt;0,VLOOKUP(LEFT($N334,1),Regione!$A$2:$C$21,2,FALSE),"-")</f>
        <v xml:space="preserve">EMILIA ROMAGNA </v>
      </c>
      <c r="Q334" s="112" t="e">
        <f ca="1">IF($D334&gt;0,NormalizzaTempo("D",CELL("tipo",$E334),$E334),"-")</f>
        <v>#NAME?</v>
      </c>
      <c r="R334" s="27">
        <f>IF($D334&gt;0,VLOOKUP($D334,Iscrizioni!$A$2:$M$2502,13,FALSE),"-")</f>
        <v>1000</v>
      </c>
      <c r="S334" s="112" t="e">
        <f t="shared" ca="1" si="32"/>
        <v>#NAME?</v>
      </c>
      <c r="T334" s="112" t="e">
        <f ca="1">IF($D334&gt;0,SUMIFS($S$3:$S334,$X$3:$X334,1,$J$3:$J334,$J334),"-")</f>
        <v>#NAME?</v>
      </c>
      <c r="U334" s="112" t="e">
        <f t="shared" ca="1" si="33"/>
        <v>#NAME?</v>
      </c>
      <c r="V334" s="112" t="e">
        <f t="shared" ca="1" si="35"/>
        <v>#NAME?</v>
      </c>
      <c r="W334" s="27">
        <f>IF(LEN($C334)=0,IF($D334&gt;0,COUNTIFS($A$3:$A334,$A334),"-"),"Escluso")</f>
        <v>5</v>
      </c>
      <c r="X334" s="2">
        <f>IF(LEN($C334)=0,IF($D334&gt;0,COUNTIFS($J$3:$J334,$J334,$C$3:$C334,""),"-"),"Escluso")</f>
        <v>5</v>
      </c>
      <c r="Y334" s="127" t="e">
        <f t="shared" ca="1" si="30"/>
        <v>#NAME?</v>
      </c>
      <c r="Z334" s="2">
        <f>IF($D334&gt;0,COUNTIFS($O$3:$O334,$O334,$L$3:$L334,$L334,$I$3:$I334,$I334),"-")</f>
        <v>4</v>
      </c>
      <c r="AA334" s="27">
        <f>IF($D334&gt;0,IF(OR($Z334 &gt;1,$L334&lt;&gt;"Adulti"),0,VLOOKUP($P334,Regione!$B$2:$C$22,2,FALSE)),"-")</f>
        <v>0</v>
      </c>
      <c r="AB334" s="27">
        <f>IF($D334&gt;0,IF(COUNTIFS($O$3:$O334,$O334,$L$3:$L334,$L334,$I$3:$I334,$I334) &gt;1,0,SUMIFS($Y$3:$Y$2503,$L$3:$L$2503,$L334,$O$3:$O$2503,$O334,$I$3:$I$2503,$I334)),"-")</f>
        <v>0</v>
      </c>
      <c r="AC334" s="27">
        <f t="shared" si="34"/>
        <v>0</v>
      </c>
    </row>
    <row r="335" spans="1:29" s="57" customFormat="1" ht="15" customHeight="1">
      <c r="A335" s="13" t="s">
        <v>174</v>
      </c>
      <c r="B335" s="107" t="str">
        <f>IF(COUNTA($A335)&gt;0,VLOOKUP($A335,Corsa!$A$1:$F$43,2,FALSE),"-")</f>
        <v>Corsa A06</v>
      </c>
      <c r="C335" s="11"/>
      <c r="D335" s="13">
        <v>261</v>
      </c>
      <c r="E335" s="111"/>
      <c r="F335" s="46" t="str">
        <f>IF(COUNTA($A335)&gt;0,VLOOKUP($A335,Corsa!$A$1:$F$43,3,FALSE),"-")</f>
        <v>F-Ragazze A</v>
      </c>
      <c r="G335" s="28" t="str">
        <f>IF($D335&gt;0,VLOOKUP($D335,Iscrizioni!$A$2:$M$2502,9,FALSE),"-")</f>
        <v>SANTARELLI CATERINA</v>
      </c>
      <c r="H335" s="28">
        <f>IF($D335&gt;0,VLOOKUP($D335,Iscrizioni!$A$2:$M$2502,4,FALSE),"-")</f>
        <v>2005</v>
      </c>
      <c r="I335" s="27" t="str">
        <f>IF($D335&gt;0,VLOOKUP($D335,Iscrizioni!$A$2:$M$2502,5,FALSE),"-")</f>
        <v>F</v>
      </c>
      <c r="J335" s="27" t="str">
        <f>IF($D335&gt;0,VLOOKUP($D335,Iscrizioni!$A$2:$M$2502,10,FALSE),"-")</f>
        <v>F-Ragazze A</v>
      </c>
      <c r="K335" s="27" t="str">
        <f t="shared" si="31"/>
        <v>ok</v>
      </c>
      <c r="L335" s="46" t="str">
        <f>IF($D335&gt;0,VLOOKUP($D335,Iscrizioni!$A$2:$M$2502,11,FALSE),"-")</f>
        <v>Giovanile</v>
      </c>
      <c r="M335" s="27">
        <f>IF($D335&gt;0,VLOOKUP($D335,Iscrizioni!$A$2:$N$2502,12,FALSE),"-")</f>
        <v>9</v>
      </c>
      <c r="N335" s="46" t="str">
        <f>IF($D335&gt;0,VLOOKUP($D335,Iscrizioni!$A$2:$M$2502,6,FALSE),"-")</f>
        <v>H110754</v>
      </c>
      <c r="O335" s="107" t="str">
        <f>IF($D335&gt;0,VLOOKUP($D335,Iscrizioni!$A$2:$M$2502,7,FALSE),"-")</f>
        <v>A.S.D. GOLDEN CLUB RIMINI INTERNATIONAL</v>
      </c>
      <c r="P335" s="46" t="str">
        <f>IF($D335&gt;0,VLOOKUP(LEFT($N335,1),Regione!$A$2:$C$21,2,FALSE),"-")</f>
        <v xml:space="preserve">EMILIA ROMAGNA </v>
      </c>
      <c r="Q335" s="112" t="e">
        <f ca="1">IF($D335&gt;0,NormalizzaTempo("D",CELL("tipo",$E335),$E335),"-")</f>
        <v>#NAME?</v>
      </c>
      <c r="R335" s="27">
        <f>IF($D335&gt;0,VLOOKUP($D335,Iscrizioni!$A$2:$M$2502,13,FALSE),"-")</f>
        <v>1000</v>
      </c>
      <c r="S335" s="112" t="e">
        <f t="shared" ca="1" si="32"/>
        <v>#NAME?</v>
      </c>
      <c r="T335" s="112" t="e">
        <f ca="1">IF($D335&gt;0,SUMIFS($S$3:$S335,$X$3:$X335,1,$J$3:$J335,$J335),"-")</f>
        <v>#NAME?</v>
      </c>
      <c r="U335" s="112" t="e">
        <f t="shared" ca="1" si="33"/>
        <v>#NAME?</v>
      </c>
      <c r="V335" s="112" t="e">
        <f t="shared" ca="1" si="35"/>
        <v>#NAME?</v>
      </c>
      <c r="W335" s="27">
        <f>IF(LEN($C335)=0,IF($D335&gt;0,COUNTIFS($A$3:$A335,$A335),"-"),"Escluso")</f>
        <v>6</v>
      </c>
      <c r="X335" s="2">
        <f>IF(LEN($C335)=0,IF($D335&gt;0,COUNTIFS($J$3:$J335,$J335,$C$3:$C335,""),"-"),"Escluso")</f>
        <v>6</v>
      </c>
      <c r="Y335" s="127" t="e">
        <f t="shared" ca="1" si="30"/>
        <v>#NAME?</v>
      </c>
      <c r="Z335" s="2">
        <f>IF($D335&gt;0,COUNTIFS($O$3:$O335,$O335,$L$3:$L335,$L335,$I$3:$I335,$I335),"-")</f>
        <v>7</v>
      </c>
      <c r="AA335" s="27">
        <f>IF($D335&gt;0,IF(OR($Z335 &gt;1,$L335&lt;&gt;"Adulti"),0,VLOOKUP($P335,Regione!$B$2:$C$22,2,FALSE)),"-")</f>
        <v>0</v>
      </c>
      <c r="AB335" s="27">
        <f>IF($D335&gt;0,IF(COUNTIFS($O$3:$O335,$O335,$L$3:$L335,$L335,$I$3:$I335,$I335) &gt;1,0,SUMIFS($Y$3:$Y$2503,$L$3:$L$2503,$L335,$O$3:$O$2503,$O335,$I$3:$I$2503,$I335)),"-")</f>
        <v>0</v>
      </c>
      <c r="AC335" s="27">
        <f>IF($D335&gt;0,AA335+AB335,"-")</f>
        <v>0</v>
      </c>
    </row>
    <row r="336" spans="1:29" s="57" customFormat="1" ht="15" customHeight="1">
      <c r="A336" s="13" t="s">
        <v>174</v>
      </c>
      <c r="B336" s="107" t="str">
        <f>IF(COUNTA($A336)&gt;0,VLOOKUP($A336,Corsa!$A$1:$F$43,2,FALSE),"-")</f>
        <v>Corsa A06</v>
      </c>
      <c r="C336" s="11"/>
      <c r="D336" s="13">
        <v>766</v>
      </c>
      <c r="E336" s="13"/>
      <c r="F336" s="46" t="str">
        <f>IF(COUNTA($A336)&gt;0,VLOOKUP($A336,Corsa!$A$1:$F$43,3,FALSE),"-")</f>
        <v>F-Ragazze A</v>
      </c>
      <c r="G336" s="28" t="str">
        <f>IF($D336&gt;0,VLOOKUP($D336,Iscrizioni!$A$2:$M$2502,9,FALSE),"-")</f>
        <v>LOKMANE NIHADE</v>
      </c>
      <c r="H336" s="28">
        <f>IF($D336&gt;0,VLOOKUP($D336,Iscrizioni!$A$2:$M$2502,4,FALSE),"-")</f>
        <v>2005</v>
      </c>
      <c r="I336" s="27" t="str">
        <f>IF($D336&gt;0,VLOOKUP($D336,Iscrizioni!$A$2:$M$2502,5,FALSE),"-")</f>
        <v>F</v>
      </c>
      <c r="J336" s="27" t="str">
        <f>IF($D336&gt;0,VLOOKUP($D336,Iscrizioni!$A$2:$M$2502,10,FALSE),"-")</f>
        <v>F-Ragazze A</v>
      </c>
      <c r="K336" s="27" t="str">
        <f t="shared" si="31"/>
        <v>ok</v>
      </c>
      <c r="L336" s="46" t="str">
        <f>IF($D336&gt;0,VLOOKUP($D336,Iscrizioni!$A$2:$M$2502,11,FALSE),"-")</f>
        <v>Giovanile</v>
      </c>
      <c r="M336" s="27">
        <f>IF($D336&gt;0,VLOOKUP($D336,Iscrizioni!$A$2:$N$2502,12,FALSE),"-")</f>
        <v>9</v>
      </c>
      <c r="N336" s="46" t="str">
        <f>IF($D336&gt;0,VLOOKUP($D336,Iscrizioni!$A$2:$M$2502,6,FALSE),"-")</f>
        <v>H010172</v>
      </c>
      <c r="O336" s="107" t="str">
        <f>IF($D336&gt;0,VLOOKUP($D336,Iscrizioni!$A$2:$M$2502,7,FALSE),"-")</f>
        <v>POL. ATLETICO BORGO PANIGALE A.S.D.</v>
      </c>
      <c r="P336" s="46" t="str">
        <f>IF($D336&gt;0,VLOOKUP(LEFT($N336,1),Regione!$A$2:$C$21,2,FALSE),"-")</f>
        <v xml:space="preserve">EMILIA ROMAGNA </v>
      </c>
      <c r="Q336" s="112" t="e">
        <f ca="1">IF($D336&gt;0,NormalizzaTempo("D",CELL("tipo",$E336),$E336),"-")</f>
        <v>#NAME?</v>
      </c>
      <c r="R336" s="27">
        <f>IF($D336&gt;0,VLOOKUP($D336,Iscrizioni!$A$2:$M$2502,13,FALSE),"-")</f>
        <v>1000</v>
      </c>
      <c r="S336" s="112" t="e">
        <f ca="1">IF($D336&gt;0,CalcolaVelocita(R336,Q336*86400),"-")</f>
        <v>#NAME?</v>
      </c>
      <c r="T336" s="112" t="e">
        <f ca="1">IF($D336&gt;0,SUMIFS($S$3:$S336,$X$3:$X336,1,$J$3:$J336,$J336),"-")</f>
        <v>#NAME?</v>
      </c>
      <c r="U336" s="112" t="e">
        <f ca="1">IF($D336&gt;0,S336-T336,"-")</f>
        <v>#NAME?</v>
      </c>
      <c r="V336" s="112" t="e">
        <f t="shared" ca="1" si="35"/>
        <v>#NAME?</v>
      </c>
      <c r="W336" s="27">
        <f>IF(LEN($C336)=0,IF($D336&gt;0,COUNTIFS($A$3:$A336,$A336),"-"),"Escluso")</f>
        <v>7</v>
      </c>
      <c r="X336" s="2">
        <f>IF(LEN($C336)=0,IF($D336&gt;0,COUNTIFS($J$3:$J336,$J336,$C$3:$C336,""),"-"),"Escluso")</f>
        <v>7</v>
      </c>
      <c r="Y336" s="127" t="e">
        <f t="shared" ca="1" si="30"/>
        <v>#NAME?</v>
      </c>
      <c r="Z336" s="2">
        <f>IF($D336&gt;0,COUNTIFS($O$3:$O336,$O336,$L$3:$L336,$L336,$I$3:$I336,$I336),"-")</f>
        <v>5</v>
      </c>
      <c r="AA336" s="27">
        <f>IF($D336&gt;0,IF(OR($Z336 &gt;1,$L336&lt;&gt;"Adulti"),0,VLOOKUP($P336,Regione!$B$2:$C$22,2,FALSE)),"-")</f>
        <v>0</v>
      </c>
      <c r="AB336" s="27">
        <f>IF($D336&gt;0,IF(COUNTIFS($O$3:$O336,$O336,$L$3:$L336,$L336,$I$3:$I336,$I336) &gt;1,0,SUMIFS($Y$3:$Y$2503,$L$3:$L$2503,$L336,$O$3:$O$2503,$O336,$I$3:$I$2503,$I336)),"-")</f>
        <v>0</v>
      </c>
      <c r="AC336" s="27">
        <f t="shared" ref="AC336:AC399" si="36">IF($D336&gt;0,AA336+AB336,"-")</f>
        <v>0</v>
      </c>
    </row>
    <row r="337" spans="1:29" s="57" customFormat="1" ht="15" customHeight="1">
      <c r="A337" s="13" t="s">
        <v>174</v>
      </c>
      <c r="B337" s="107" t="str">
        <f>IF(COUNTA($A337)&gt;0,VLOOKUP($A337,Corsa!$A$1:$F$43,2,FALSE),"-")</f>
        <v>Corsa A06</v>
      </c>
      <c r="C337" s="11"/>
      <c r="D337" s="13">
        <v>948</v>
      </c>
      <c r="E337" s="13"/>
      <c r="F337" s="46" t="str">
        <f>IF(COUNTA($A337)&gt;0,VLOOKUP($A337,Corsa!$A$1:$F$43,3,FALSE),"-")</f>
        <v>F-Ragazze A</v>
      </c>
      <c r="G337" s="28" t="str">
        <f>IF($D337&gt;0,VLOOKUP($D337,Iscrizioni!$A$2:$M$2502,9,FALSE),"-")</f>
        <v>CIONI SARA ELISABETTA</v>
      </c>
      <c r="H337" s="28">
        <f>IF($D337&gt;0,VLOOKUP($D337,Iscrizioni!$A$2:$M$2502,4,FALSE),"-")</f>
        <v>2005</v>
      </c>
      <c r="I337" s="27" t="str">
        <f>IF($D337&gt;0,VLOOKUP($D337,Iscrizioni!$A$2:$M$2502,5,FALSE),"-")</f>
        <v>F</v>
      </c>
      <c r="J337" s="27" t="str">
        <f>IF($D337&gt;0,VLOOKUP($D337,Iscrizioni!$A$2:$M$2502,10,FALSE),"-")</f>
        <v>F-Ragazze A</v>
      </c>
      <c r="K337" s="27" t="str">
        <f t="shared" si="31"/>
        <v>ok</v>
      </c>
      <c r="L337" s="46" t="str">
        <f>IF($D337&gt;0,VLOOKUP($D337,Iscrizioni!$A$2:$M$2502,11,FALSE),"-")</f>
        <v>Giovanile</v>
      </c>
      <c r="M337" s="27">
        <f>IF($D337&gt;0,VLOOKUP($D337,Iscrizioni!$A$2:$N$2502,12,FALSE),"-")</f>
        <v>9</v>
      </c>
      <c r="N337" s="46" t="str">
        <f>IF($D337&gt;0,VLOOKUP($D337,Iscrizioni!$A$2:$M$2502,6,FALSE),"-")</f>
        <v>H040447</v>
      </c>
      <c r="O337" s="107" t="str">
        <f>IF($D337&gt;0,VLOOKUP($D337,Iscrizioni!$A$2:$M$2502,7,FALSE),"-")</f>
        <v>SPILAMBERTESE POL.VA CIR. ARCI</v>
      </c>
      <c r="P337" s="46" t="str">
        <f>IF($D337&gt;0,VLOOKUP(LEFT($N337,1),Regione!$A$2:$C$21,2,FALSE),"-")</f>
        <v xml:space="preserve">EMILIA ROMAGNA </v>
      </c>
      <c r="Q337" s="112" t="e">
        <f ca="1">IF($D337&gt;0,NormalizzaTempo("D",CELL("tipo",$E337),$E337),"-")</f>
        <v>#NAME?</v>
      </c>
      <c r="R337" s="27">
        <f>IF($D337&gt;0,VLOOKUP($D337,Iscrizioni!$A$2:$M$2502,13,FALSE),"-")</f>
        <v>1000</v>
      </c>
      <c r="S337" s="112" t="e">
        <f t="shared" ref="S337:S400" ca="1" si="37">IF($D337&gt;0,CalcolaVelocita(R337,Q337*86400),"-")</f>
        <v>#NAME?</v>
      </c>
      <c r="T337" s="112" t="e">
        <f ca="1">IF($D337&gt;0,SUMIFS($S$3:$S337,$X$3:$X337,1,$J$3:$J337,$J337),"-")</f>
        <v>#NAME?</v>
      </c>
      <c r="U337" s="112" t="e">
        <f t="shared" ref="U337:U400" ca="1" si="38">IF($D337&gt;0,S337-T337,"-")</f>
        <v>#NAME?</v>
      </c>
      <c r="V337" s="112" t="e">
        <f t="shared" ca="1" si="35"/>
        <v>#NAME?</v>
      </c>
      <c r="W337" s="27">
        <f>IF(LEN($C337)=0,IF($D337&gt;0,COUNTIFS($A$3:$A337,$A337),"-"),"Escluso")</f>
        <v>8</v>
      </c>
      <c r="X337" s="2">
        <f>IF(LEN($C337)=0,IF($D337&gt;0,COUNTIFS($J$3:$J337,$J337,$C$3:$C337,""),"-"),"Escluso")</f>
        <v>8</v>
      </c>
      <c r="Y337" s="127" t="e">
        <f t="shared" ca="1" si="30"/>
        <v>#NAME?</v>
      </c>
      <c r="Z337" s="2">
        <f>IF($D337&gt;0,COUNTIFS($O$3:$O337,$O337,$L$3:$L337,$L337,$I$3:$I337,$I337),"-")</f>
        <v>2</v>
      </c>
      <c r="AA337" s="27">
        <f>IF($D337&gt;0,IF(OR($Z337 &gt;1,$L337&lt;&gt;"Adulti"),0,VLOOKUP($P337,Regione!$B$2:$C$22,2,FALSE)),"-")</f>
        <v>0</v>
      </c>
      <c r="AB337" s="27">
        <f>IF($D337&gt;0,IF(COUNTIFS($O$3:$O337,$O337,$L$3:$L337,$L337,$I$3:$I337,$I337) &gt;1,0,SUMIFS($Y$3:$Y$2503,$L$3:$L$2503,$L337,$O$3:$O$2503,$O337,$I$3:$I$2503,$I337)),"-")</f>
        <v>0</v>
      </c>
      <c r="AC337" s="27">
        <f t="shared" si="36"/>
        <v>0</v>
      </c>
    </row>
    <row r="338" spans="1:29" s="57" customFormat="1" ht="15" customHeight="1">
      <c r="A338" s="13" t="s">
        <v>174</v>
      </c>
      <c r="B338" s="107" t="str">
        <f>IF(COUNTA($A338)&gt;0,VLOOKUP($A338,Corsa!$A$1:$F$43,2,FALSE),"-")</f>
        <v>Corsa A06</v>
      </c>
      <c r="C338" s="11"/>
      <c r="D338" s="13">
        <v>520</v>
      </c>
      <c r="E338" s="13"/>
      <c r="F338" s="46" t="str">
        <f>IF(COUNTA($A338)&gt;0,VLOOKUP($A338,Corsa!$A$1:$F$43,3,FALSE),"-")</f>
        <v>F-Ragazze A</v>
      </c>
      <c r="G338" s="28" t="str">
        <f>IF($D338&gt;0,VLOOKUP($D338,Iscrizioni!$A$2:$M$2502,9,FALSE),"-")</f>
        <v>MATTA ELISA</v>
      </c>
      <c r="H338" s="28">
        <f>IF($D338&gt;0,VLOOKUP($D338,Iscrizioni!$A$2:$M$2502,4,FALSE),"-")</f>
        <v>2005</v>
      </c>
      <c r="I338" s="27" t="str">
        <f>IF($D338&gt;0,VLOOKUP($D338,Iscrizioni!$A$2:$M$2502,5,FALSE),"-")</f>
        <v>F</v>
      </c>
      <c r="J338" s="27" t="str">
        <f>IF($D338&gt;0,VLOOKUP($D338,Iscrizioni!$A$2:$M$2502,10,FALSE),"-")</f>
        <v>F-Ragazze A</v>
      </c>
      <c r="K338" s="27" t="str">
        <f t="shared" si="31"/>
        <v>ok</v>
      </c>
      <c r="L338" s="46" t="str">
        <f>IF($D338&gt;0,VLOOKUP($D338,Iscrizioni!$A$2:$M$2502,11,FALSE),"-")</f>
        <v>Giovanile</v>
      </c>
      <c r="M338" s="27">
        <f>IF($D338&gt;0,VLOOKUP($D338,Iscrizioni!$A$2:$N$2502,12,FALSE),"-")</f>
        <v>9</v>
      </c>
      <c r="N338" s="46" t="str">
        <f>IF($D338&gt;0,VLOOKUP($D338,Iscrizioni!$A$2:$M$2502,6,FALSE),"-")</f>
        <v>A130567</v>
      </c>
      <c r="O338" s="107" t="str">
        <f>IF($D338&gt;0,VLOOKUP($D338,Iscrizioni!$A$2:$M$2502,7,FALSE),"-")</f>
        <v>CLUB GIO 22 RIVERA</v>
      </c>
      <c r="P338" s="46" t="str">
        <f>IF($D338&gt;0,VLOOKUP(LEFT($N338,1),Regione!$A$2:$C$21,2,FALSE),"-")</f>
        <v xml:space="preserve">PIEMONTE </v>
      </c>
      <c r="Q338" s="112" t="e">
        <f ca="1">IF($D338&gt;0,NormalizzaTempo("D",CELL("tipo",$E338),$E338),"-")</f>
        <v>#NAME?</v>
      </c>
      <c r="R338" s="27">
        <f>IF($D338&gt;0,VLOOKUP($D338,Iscrizioni!$A$2:$M$2502,13,FALSE),"-")</f>
        <v>1000</v>
      </c>
      <c r="S338" s="112" t="e">
        <f t="shared" ca="1" si="37"/>
        <v>#NAME?</v>
      </c>
      <c r="T338" s="112" t="e">
        <f ca="1">IF($D338&gt;0,SUMIFS($S$3:$S338,$X$3:$X338,1,$J$3:$J338,$J338),"-")</f>
        <v>#NAME?</v>
      </c>
      <c r="U338" s="112" t="e">
        <f t="shared" ca="1" si="38"/>
        <v>#NAME?</v>
      </c>
      <c r="V338" s="112" t="e">
        <f t="shared" ca="1" si="35"/>
        <v>#NAME?</v>
      </c>
      <c r="W338" s="27">
        <f>IF(LEN($C338)=0,IF($D338&gt;0,COUNTIFS($A$3:$A338,$A338),"-"),"Escluso")</f>
        <v>9</v>
      </c>
      <c r="X338" s="2">
        <f>IF(LEN($C338)=0,IF($D338&gt;0,COUNTIFS($J$3:$J338,$J338,$C$3:$C338,""),"-"),"Escluso")</f>
        <v>9</v>
      </c>
      <c r="Y338" s="127" t="e">
        <f t="shared" ca="1" si="30"/>
        <v>#NAME?</v>
      </c>
      <c r="Z338" s="2">
        <f>IF($D338&gt;0,COUNTIFS($O$3:$O338,$O338,$L$3:$L338,$L338,$I$3:$I338,$I338),"-")</f>
        <v>1</v>
      </c>
      <c r="AA338" s="27">
        <f>IF($D338&gt;0,IF(OR($Z338 &gt;1,$L338&lt;&gt;"Adulti"),0,VLOOKUP($P338,Regione!$B$2:$C$22,2,FALSE)),"-")</f>
        <v>0</v>
      </c>
      <c r="AB338" s="27" t="e">
        <f ca="1">IF($D338&gt;0,IF(COUNTIFS($O$3:$O338,$O338,$L$3:$L338,$L338,$I$3:$I338,$I338) &gt;1,0,SUMIFS($Y$3:$Y$2503,$L$3:$L$2503,$L338,$O$3:$O$2503,$O338,$I$3:$I$2503,$I338)),"-")</f>
        <v>#NAME?</v>
      </c>
      <c r="AC338" s="27" t="e">
        <f t="shared" ca="1" si="36"/>
        <v>#NAME?</v>
      </c>
    </row>
    <row r="339" spans="1:29" s="57" customFormat="1" ht="15" customHeight="1">
      <c r="A339" s="13" t="s">
        <v>174</v>
      </c>
      <c r="B339" s="107" t="str">
        <f>IF(COUNTA($A339)&gt;0,VLOOKUP($A339,Corsa!$A$1:$F$43,2,FALSE),"-")</f>
        <v>Corsa A06</v>
      </c>
      <c r="C339" s="11"/>
      <c r="D339" s="13">
        <v>832</v>
      </c>
      <c r="E339" s="13"/>
      <c r="F339" s="46" t="str">
        <f>IF(COUNTA($A339)&gt;0,VLOOKUP($A339,Corsa!$A$1:$F$43,3,FALSE),"-")</f>
        <v>F-Ragazze A</v>
      </c>
      <c r="G339" s="28" t="str">
        <f>IF($D339&gt;0,VLOOKUP($D339,Iscrizioni!$A$2:$M$2502,9,FALSE),"-")</f>
        <v>DELLA RAGIONE ALICE</v>
      </c>
      <c r="H339" s="28">
        <f>IF($D339&gt;0,VLOOKUP($D339,Iscrizioni!$A$2:$M$2502,4,FALSE),"-")</f>
        <v>2005</v>
      </c>
      <c r="I339" s="27" t="str">
        <f>IF($D339&gt;0,VLOOKUP($D339,Iscrizioni!$A$2:$M$2502,5,FALSE),"-")</f>
        <v>F</v>
      </c>
      <c r="J339" s="27" t="str">
        <f>IF($D339&gt;0,VLOOKUP($D339,Iscrizioni!$A$2:$M$2502,10,FALSE),"-")</f>
        <v>F-Ragazze A</v>
      </c>
      <c r="K339" s="27" t="str">
        <f t="shared" si="31"/>
        <v>ok</v>
      </c>
      <c r="L339" s="46" t="str">
        <f>IF($D339&gt;0,VLOOKUP($D339,Iscrizioni!$A$2:$M$2502,11,FALSE),"-")</f>
        <v>Giovanile</v>
      </c>
      <c r="M339" s="27">
        <f>IF($D339&gt;0,VLOOKUP($D339,Iscrizioni!$A$2:$N$2502,12,FALSE),"-")</f>
        <v>9</v>
      </c>
      <c r="N339" s="46" t="str">
        <f>IF($D339&gt;0,VLOOKUP($D339,Iscrizioni!$A$2:$M$2502,6,FALSE),"-")</f>
        <v>H080274</v>
      </c>
      <c r="O339" s="107" t="str">
        <f>IF($D339&gt;0,VLOOKUP($D339,Iscrizioni!$A$2:$M$2502,7,FALSE),"-")</f>
        <v>POL. SCANDIANESE</v>
      </c>
      <c r="P339" s="46" t="str">
        <f>IF($D339&gt;0,VLOOKUP(LEFT($N339,1),Regione!$A$2:$C$21,2,FALSE),"-")</f>
        <v xml:space="preserve">EMILIA ROMAGNA </v>
      </c>
      <c r="Q339" s="112" t="e">
        <f ca="1">IF($D339&gt;0,NormalizzaTempo("D",CELL("tipo",$E339),$E339),"-")</f>
        <v>#NAME?</v>
      </c>
      <c r="R339" s="27">
        <f>IF($D339&gt;0,VLOOKUP($D339,Iscrizioni!$A$2:$M$2502,13,FALSE),"-")</f>
        <v>1000</v>
      </c>
      <c r="S339" s="112" t="e">
        <f t="shared" ca="1" si="37"/>
        <v>#NAME?</v>
      </c>
      <c r="T339" s="112" t="e">
        <f ca="1">IF($D339&gt;0,SUMIFS($S$3:$S339,$X$3:$X339,1,$J$3:$J339,$J339),"-")</f>
        <v>#NAME?</v>
      </c>
      <c r="U339" s="112" t="e">
        <f t="shared" ca="1" si="38"/>
        <v>#NAME?</v>
      </c>
      <c r="V339" s="112" t="e">
        <f t="shared" ca="1" si="35"/>
        <v>#NAME?</v>
      </c>
      <c r="W339" s="27">
        <f>IF(LEN($C339)=0,IF($D339&gt;0,COUNTIFS($A$3:$A339,$A339),"-"),"Escluso")</f>
        <v>10</v>
      </c>
      <c r="X339" s="2">
        <f>IF(LEN($C339)=0,IF($D339&gt;0,COUNTIFS($J$3:$J339,$J339,$C$3:$C339,""),"-"),"Escluso")</f>
        <v>10</v>
      </c>
      <c r="Y339" s="127" t="e">
        <f t="shared" ca="1" si="30"/>
        <v>#NAME?</v>
      </c>
      <c r="Z339" s="2">
        <f>IF($D339&gt;0,COUNTIFS($O$3:$O339,$O339,$L$3:$L339,$L339,$I$3:$I339,$I339),"-")</f>
        <v>1</v>
      </c>
      <c r="AA339" s="27">
        <f>IF($D339&gt;0,IF(OR($Z339 &gt;1,$L339&lt;&gt;"Adulti"),0,VLOOKUP($P339,Regione!$B$2:$C$22,2,FALSE)),"-")</f>
        <v>0</v>
      </c>
      <c r="AB339" s="27" t="e">
        <f ca="1">IF($D339&gt;0,IF(COUNTIFS($O$3:$O339,$O339,$L$3:$L339,$L339,$I$3:$I339,$I339) &gt;1,0,SUMIFS($Y$3:$Y$2503,$L$3:$L$2503,$L339,$O$3:$O$2503,$O339,$I$3:$I$2503,$I339)),"-")</f>
        <v>#NAME?</v>
      </c>
      <c r="AC339" s="27" t="e">
        <f t="shared" ca="1" si="36"/>
        <v>#NAME?</v>
      </c>
    </row>
    <row r="340" spans="1:29" s="57" customFormat="1" ht="15" customHeight="1">
      <c r="A340" s="13" t="s">
        <v>174</v>
      </c>
      <c r="B340" s="107" t="str">
        <f>IF(COUNTA($A340)&gt;0,VLOOKUP($A340,Corsa!$A$1:$F$43,2,FALSE),"-")</f>
        <v>Corsa A06</v>
      </c>
      <c r="C340" s="11"/>
      <c r="D340" s="13">
        <v>231</v>
      </c>
      <c r="E340" s="13"/>
      <c r="F340" s="46" t="str">
        <f>IF(COUNTA($A340)&gt;0,VLOOKUP($A340,Corsa!$A$1:$F$43,3,FALSE),"-")</f>
        <v>F-Ragazze A</v>
      </c>
      <c r="G340" s="28" t="str">
        <f>IF($D340&gt;0,VLOOKUP($D340,Iscrizioni!$A$2:$M$2502,9,FALSE),"-")</f>
        <v>LONGO MARTA</v>
      </c>
      <c r="H340" s="28">
        <f>IF($D340&gt;0,VLOOKUP($D340,Iscrizioni!$A$2:$M$2502,4,FALSE),"-")</f>
        <v>2005</v>
      </c>
      <c r="I340" s="27" t="str">
        <f>IF($D340&gt;0,VLOOKUP($D340,Iscrizioni!$A$2:$M$2502,5,FALSE),"-")</f>
        <v>F</v>
      </c>
      <c r="J340" s="27" t="str">
        <f>IF($D340&gt;0,VLOOKUP($D340,Iscrizioni!$A$2:$M$2502,10,FALSE),"-")</f>
        <v>F-Ragazze A</v>
      </c>
      <c r="K340" s="27" t="str">
        <f t="shared" si="31"/>
        <v>ok</v>
      </c>
      <c r="L340" s="46" t="str">
        <f>IF($D340&gt;0,VLOOKUP($D340,Iscrizioni!$A$2:$M$2502,11,FALSE),"-")</f>
        <v>Giovanile</v>
      </c>
      <c r="M340" s="27">
        <f>IF($D340&gt;0,VLOOKUP($D340,Iscrizioni!$A$2:$N$2502,12,FALSE),"-")</f>
        <v>9</v>
      </c>
      <c r="N340" s="46" t="str">
        <f>IF($D340&gt;0,VLOOKUP($D340,Iscrizioni!$A$2:$M$2502,6,FALSE),"-")</f>
        <v>A050294</v>
      </c>
      <c r="O340" s="107" t="str">
        <f>IF($D340&gt;0,VLOOKUP($D340,Iscrizioni!$A$2:$M$2502,7,FALSE),"-")</f>
        <v>A.S.D. GIORDANA LOMBARDI</v>
      </c>
      <c r="P340" s="46" t="str">
        <f>IF($D340&gt;0,VLOOKUP(LEFT($N340,1),Regione!$A$2:$C$21,2,FALSE),"-")</f>
        <v xml:space="preserve">PIEMONTE </v>
      </c>
      <c r="Q340" s="112" t="e">
        <f ca="1">IF($D340&gt;0,NormalizzaTempo("D",CELL("tipo",$E340),$E340),"-")</f>
        <v>#NAME?</v>
      </c>
      <c r="R340" s="27">
        <f>IF($D340&gt;0,VLOOKUP($D340,Iscrizioni!$A$2:$M$2502,13,FALSE),"-")</f>
        <v>1000</v>
      </c>
      <c r="S340" s="112" t="e">
        <f t="shared" ca="1" si="37"/>
        <v>#NAME?</v>
      </c>
      <c r="T340" s="112" t="e">
        <f ca="1">IF($D340&gt;0,SUMIFS($S$3:$S340,$X$3:$X340,1,$J$3:$J340,$J340),"-")</f>
        <v>#NAME?</v>
      </c>
      <c r="U340" s="112" t="e">
        <f t="shared" ca="1" si="38"/>
        <v>#NAME?</v>
      </c>
      <c r="V340" s="112" t="e">
        <f t="shared" ca="1" si="35"/>
        <v>#NAME?</v>
      </c>
      <c r="W340" s="27">
        <f>IF(LEN($C340)=0,IF($D340&gt;0,COUNTIFS($A$3:$A340,$A340),"-"),"Escluso")</f>
        <v>11</v>
      </c>
      <c r="X340" s="2">
        <f>IF(LEN($C340)=0,IF($D340&gt;0,COUNTIFS($J$3:$J340,$J340,$C$3:$C340,""),"-"),"Escluso")</f>
        <v>11</v>
      </c>
      <c r="Y340" s="127" t="e">
        <f t="shared" ca="1" si="30"/>
        <v>#NAME?</v>
      </c>
      <c r="Z340" s="2">
        <f>IF($D340&gt;0,COUNTIFS($O$3:$O340,$O340,$L$3:$L340,$L340,$I$3:$I340,$I340),"-")</f>
        <v>2</v>
      </c>
      <c r="AA340" s="27">
        <f>IF($D340&gt;0,IF(OR($Z340 &gt;1,$L340&lt;&gt;"Adulti"),0,VLOOKUP($P340,Regione!$B$2:$C$22,2,FALSE)),"-")</f>
        <v>0</v>
      </c>
      <c r="AB340" s="27">
        <f>IF($D340&gt;0,IF(COUNTIFS($O$3:$O340,$O340,$L$3:$L340,$L340,$I$3:$I340,$I340) &gt;1,0,SUMIFS($Y$3:$Y$2503,$L$3:$L$2503,$L340,$O$3:$O$2503,$O340,$I$3:$I$2503,$I340)),"-")</f>
        <v>0</v>
      </c>
      <c r="AC340" s="27">
        <f t="shared" si="36"/>
        <v>0</v>
      </c>
    </row>
    <row r="341" spans="1:29" s="57" customFormat="1" ht="15" customHeight="1">
      <c r="A341" s="13" t="s">
        <v>174</v>
      </c>
      <c r="B341" s="107" t="str">
        <f>IF(COUNTA($A341)&gt;0,VLOOKUP($A341,Corsa!$A$1:$F$43,2,FALSE),"-")</f>
        <v>Corsa A06</v>
      </c>
      <c r="C341" s="11"/>
      <c r="D341" s="13">
        <v>17</v>
      </c>
      <c r="E341" s="13"/>
      <c r="F341" s="46" t="str">
        <f>IF(COUNTA($A341)&gt;0,VLOOKUP($A341,Corsa!$A$1:$F$43,3,FALSE),"-")</f>
        <v>F-Ragazze A</v>
      </c>
      <c r="G341" s="28" t="str">
        <f>IF($D341&gt;0,VLOOKUP($D341,Iscrizioni!$A$2:$M$2502,9,FALSE),"-")</f>
        <v>MALDINA ROSE</v>
      </c>
      <c r="H341" s="28">
        <f>IF($D341&gt;0,VLOOKUP($D341,Iscrizioni!$A$2:$M$2502,4,FALSE),"-")</f>
        <v>2005</v>
      </c>
      <c r="I341" s="27" t="str">
        <f>IF($D341&gt;0,VLOOKUP($D341,Iscrizioni!$A$2:$M$2502,5,FALSE),"-")</f>
        <v>F</v>
      </c>
      <c r="J341" s="27" t="str">
        <f>IF($D341&gt;0,VLOOKUP($D341,Iscrizioni!$A$2:$M$2502,10,FALSE),"-")</f>
        <v>F-Ragazze A</v>
      </c>
      <c r="K341" s="27" t="str">
        <f t="shared" si="31"/>
        <v>ok</v>
      </c>
      <c r="L341" s="46" t="str">
        <f>IF($D341&gt;0,VLOOKUP($D341,Iscrizioni!$A$2:$M$2502,11,FALSE),"-")</f>
        <v>Giovanile</v>
      </c>
      <c r="M341" s="27">
        <f>IF($D341&gt;0,VLOOKUP($D341,Iscrizioni!$A$2:$N$2502,12,FALSE),"-")</f>
        <v>9</v>
      </c>
      <c r="N341" s="46" t="str">
        <f>IF($D341&gt;0,VLOOKUP($D341,Iscrizioni!$A$2:$M$2502,6,FALSE),"-")</f>
        <v>H011308</v>
      </c>
      <c r="O341" s="107" t="str">
        <f>IF($D341&gt;0,VLOOKUP($D341,Iscrizioni!$A$2:$M$2502,7,FALSE),"-")</f>
        <v>A.S.D. Atletica Blizzard</v>
      </c>
      <c r="P341" s="46" t="str">
        <f>IF($D341&gt;0,VLOOKUP(LEFT($N341,1),Regione!$A$2:$C$21,2,FALSE),"-")</f>
        <v xml:space="preserve">EMILIA ROMAGNA </v>
      </c>
      <c r="Q341" s="112" t="e">
        <f ca="1">IF($D341&gt;0,NormalizzaTempo("D",CELL("tipo",$E341),$E341),"-")</f>
        <v>#NAME?</v>
      </c>
      <c r="R341" s="27">
        <f>IF($D341&gt;0,VLOOKUP($D341,Iscrizioni!$A$2:$M$2502,13,FALSE),"-")</f>
        <v>1000</v>
      </c>
      <c r="S341" s="112" t="e">
        <f t="shared" ca="1" si="37"/>
        <v>#NAME?</v>
      </c>
      <c r="T341" s="112" t="e">
        <f ca="1">IF($D341&gt;0,SUMIFS($S$3:$S341,$X$3:$X341,1,$J$3:$J341,$J341),"-")</f>
        <v>#NAME?</v>
      </c>
      <c r="U341" s="112" t="e">
        <f t="shared" ca="1" si="38"/>
        <v>#NAME?</v>
      </c>
      <c r="V341" s="112" t="e">
        <f t="shared" ca="1" si="35"/>
        <v>#NAME?</v>
      </c>
      <c r="W341" s="27">
        <f>IF(LEN($C341)=0,IF($D341&gt;0,COUNTIFS($A$3:$A341,$A341),"-"),"Escluso")</f>
        <v>12</v>
      </c>
      <c r="X341" s="2">
        <f>IF(LEN($C341)=0,IF($D341&gt;0,COUNTIFS($J$3:$J341,$J341,$C$3:$C341,""),"-"),"Escluso")</f>
        <v>12</v>
      </c>
      <c r="Y341" s="127" t="e">
        <f t="shared" ca="1" si="30"/>
        <v>#NAME?</v>
      </c>
      <c r="Z341" s="2">
        <f>IF($D341&gt;0,COUNTIFS($O$3:$O341,$O341,$L$3:$L341,$L341,$I$3:$I341,$I341),"-")</f>
        <v>6</v>
      </c>
      <c r="AA341" s="27">
        <f>IF($D341&gt;0,IF(OR($Z341 &gt;1,$L341&lt;&gt;"Adulti"),0,VLOOKUP($P341,Regione!$B$2:$C$22,2,FALSE)),"-")</f>
        <v>0</v>
      </c>
      <c r="AB341" s="27">
        <f>IF($D341&gt;0,IF(COUNTIFS($O$3:$O341,$O341,$L$3:$L341,$L341,$I$3:$I341,$I341) &gt;1,0,SUMIFS($Y$3:$Y$2503,$L$3:$L$2503,$L341,$O$3:$O$2503,$O341,$I$3:$I$2503,$I341)),"-")</f>
        <v>0</v>
      </c>
      <c r="AC341" s="27">
        <f t="shared" si="36"/>
        <v>0</v>
      </c>
    </row>
    <row r="342" spans="1:29" s="57" customFormat="1" ht="15" customHeight="1">
      <c r="A342" s="13" t="s">
        <v>174</v>
      </c>
      <c r="B342" s="107" t="str">
        <f>IF(COUNTA($A342)&gt;0,VLOOKUP($A342,Corsa!$A$1:$F$43,2,FALSE),"-")</f>
        <v>Corsa A06</v>
      </c>
      <c r="C342" s="11"/>
      <c r="D342" s="13">
        <v>849</v>
      </c>
      <c r="E342" s="13"/>
      <c r="F342" s="46" t="str">
        <f>IF(COUNTA($A342)&gt;0,VLOOKUP($A342,Corsa!$A$1:$F$43,3,FALSE),"-")</f>
        <v>F-Ragazze A</v>
      </c>
      <c r="G342" s="28" t="str">
        <f>IF($D342&gt;0,VLOOKUP($D342,Iscrizioni!$A$2:$M$2502,9,FALSE),"-")</f>
        <v>PANCIROLI CECILIA</v>
      </c>
      <c r="H342" s="28">
        <f>IF($D342&gt;0,VLOOKUP($D342,Iscrizioni!$A$2:$M$2502,4,FALSE),"-")</f>
        <v>2005</v>
      </c>
      <c r="I342" s="27" t="str">
        <f>IF($D342&gt;0,VLOOKUP($D342,Iscrizioni!$A$2:$M$2502,5,FALSE),"-")</f>
        <v>F</v>
      </c>
      <c r="J342" s="27" t="str">
        <f>IF($D342&gt;0,VLOOKUP($D342,Iscrizioni!$A$2:$M$2502,10,FALSE),"-")</f>
        <v>F-Ragazze A</v>
      </c>
      <c r="K342" s="27" t="str">
        <f t="shared" si="31"/>
        <v>ok</v>
      </c>
      <c r="L342" s="46" t="str">
        <f>IF($D342&gt;0,VLOOKUP($D342,Iscrizioni!$A$2:$M$2502,11,FALSE),"-")</f>
        <v>Giovanile</v>
      </c>
      <c r="M342" s="27">
        <f>IF($D342&gt;0,VLOOKUP($D342,Iscrizioni!$A$2:$N$2502,12,FALSE),"-")</f>
        <v>9</v>
      </c>
      <c r="N342" s="46" t="str">
        <f>IF($D342&gt;0,VLOOKUP($D342,Iscrizioni!$A$2:$M$2502,6,FALSE),"-")</f>
        <v>H080274</v>
      </c>
      <c r="O342" s="107" t="str">
        <f>IF($D342&gt;0,VLOOKUP($D342,Iscrizioni!$A$2:$M$2502,7,FALSE),"-")</f>
        <v>POL. SCANDIANESE</v>
      </c>
      <c r="P342" s="46" t="str">
        <f>IF($D342&gt;0,VLOOKUP(LEFT($N342,1),Regione!$A$2:$C$21,2,FALSE),"-")</f>
        <v xml:space="preserve">EMILIA ROMAGNA </v>
      </c>
      <c r="Q342" s="112" t="e">
        <f ca="1">IF($D342&gt;0,NormalizzaTempo("D",CELL("tipo",$E342),$E342),"-")</f>
        <v>#NAME?</v>
      </c>
      <c r="R342" s="27">
        <f>IF($D342&gt;0,VLOOKUP($D342,Iscrizioni!$A$2:$M$2502,13,FALSE),"-")</f>
        <v>1000</v>
      </c>
      <c r="S342" s="112" t="e">
        <f t="shared" ca="1" si="37"/>
        <v>#NAME?</v>
      </c>
      <c r="T342" s="112" t="e">
        <f ca="1">IF($D342&gt;0,SUMIFS($S$3:$S342,$X$3:$X342,1,$J$3:$J342,$J342),"-")</f>
        <v>#NAME?</v>
      </c>
      <c r="U342" s="112" t="e">
        <f t="shared" ca="1" si="38"/>
        <v>#NAME?</v>
      </c>
      <c r="V342" s="112" t="e">
        <f t="shared" ca="1" si="35"/>
        <v>#NAME?</v>
      </c>
      <c r="W342" s="27">
        <f>IF(LEN($C342)=0,IF($D342&gt;0,COUNTIFS($A$3:$A342,$A342),"-"),"Escluso")</f>
        <v>13</v>
      </c>
      <c r="X342" s="2">
        <f>IF(LEN($C342)=0,IF($D342&gt;0,COUNTIFS($J$3:$J342,$J342,$C$3:$C342,""),"-"),"Escluso")</f>
        <v>13</v>
      </c>
      <c r="Y342" s="127" t="e">
        <f t="shared" ca="1" si="30"/>
        <v>#NAME?</v>
      </c>
      <c r="Z342" s="2">
        <f>IF($D342&gt;0,COUNTIFS($O$3:$O342,$O342,$L$3:$L342,$L342,$I$3:$I342,$I342),"-")</f>
        <v>2</v>
      </c>
      <c r="AA342" s="27">
        <f>IF($D342&gt;0,IF(OR($Z342 &gt;1,$L342&lt;&gt;"Adulti"),0,VLOOKUP($P342,Regione!$B$2:$C$22,2,FALSE)),"-")</f>
        <v>0</v>
      </c>
      <c r="AB342" s="27">
        <f>IF($D342&gt;0,IF(COUNTIFS($O$3:$O342,$O342,$L$3:$L342,$L342,$I$3:$I342,$I342) &gt;1,0,SUMIFS($Y$3:$Y$2503,$L$3:$L$2503,$L342,$O$3:$O$2503,$O342,$I$3:$I$2503,$I342)),"-")</f>
        <v>0</v>
      </c>
      <c r="AC342" s="27">
        <f t="shared" si="36"/>
        <v>0</v>
      </c>
    </row>
    <row r="343" spans="1:29" s="57" customFormat="1" ht="15" customHeight="1">
      <c r="A343" s="13" t="s">
        <v>174</v>
      </c>
      <c r="B343" s="107" t="str">
        <f>IF(COUNTA($A343)&gt;0,VLOOKUP($A343,Corsa!$A$1:$F$43,2,FALSE),"-")</f>
        <v>Corsa A06</v>
      </c>
      <c r="C343" s="11"/>
      <c r="D343" s="13">
        <v>102</v>
      </c>
      <c r="E343" s="13"/>
      <c r="F343" s="46" t="str">
        <f>IF(COUNTA($A343)&gt;0,VLOOKUP($A343,Corsa!$A$1:$F$43,3,FALSE),"-")</f>
        <v>F-Ragazze A</v>
      </c>
      <c r="G343" s="28" t="str">
        <f>IF($D343&gt;0,VLOOKUP($D343,Iscrizioni!$A$2:$M$2502,9,FALSE),"-")</f>
        <v>SAMMARONE MARTINA</v>
      </c>
      <c r="H343" s="28">
        <f>IF($D343&gt;0,VLOOKUP($D343,Iscrizioni!$A$2:$M$2502,4,FALSE),"-")</f>
        <v>2005</v>
      </c>
      <c r="I343" s="27" t="str">
        <f>IF($D343&gt;0,VLOOKUP($D343,Iscrizioni!$A$2:$M$2502,5,FALSE),"-")</f>
        <v>F</v>
      </c>
      <c r="J343" s="27" t="str">
        <f>IF($D343&gt;0,VLOOKUP($D343,Iscrizioni!$A$2:$M$2502,10,FALSE),"-")</f>
        <v>F-Ragazze A</v>
      </c>
      <c r="K343" s="27" t="str">
        <f t="shared" si="31"/>
        <v>ok</v>
      </c>
      <c r="L343" s="46" t="str">
        <f>IF($D343&gt;0,VLOOKUP($D343,Iscrizioni!$A$2:$M$2502,11,FALSE),"-")</f>
        <v>Giovanile</v>
      </c>
      <c r="M343" s="27">
        <f>IF($D343&gt;0,VLOOKUP($D343,Iscrizioni!$A$2:$N$2502,12,FALSE),"-")</f>
        <v>9</v>
      </c>
      <c r="N343" s="46" t="str">
        <f>IF($D343&gt;0,VLOOKUP($D343,Iscrizioni!$A$2:$M$2502,6,FALSE),"-")</f>
        <v>L021869</v>
      </c>
      <c r="O343" s="107" t="str">
        <f>IF($D343&gt;0,VLOOKUP($D343,Iscrizioni!$A$2:$M$2502,7,FALSE),"-")</f>
        <v>A.S.D. ATLETICA CALENZANO</v>
      </c>
      <c r="P343" s="46" t="str">
        <f>IF($D343&gt;0,VLOOKUP(LEFT($N343,1),Regione!$A$2:$C$21,2,FALSE),"-")</f>
        <v xml:space="preserve">TOSCANA </v>
      </c>
      <c r="Q343" s="112" t="e">
        <f ca="1">IF($D343&gt;0,NormalizzaTempo("D",CELL("tipo",$E343),$E343),"-")</f>
        <v>#NAME?</v>
      </c>
      <c r="R343" s="27">
        <f>IF($D343&gt;0,VLOOKUP($D343,Iscrizioni!$A$2:$M$2502,13,FALSE),"-")</f>
        <v>1000</v>
      </c>
      <c r="S343" s="112" t="e">
        <f t="shared" ca="1" si="37"/>
        <v>#NAME?</v>
      </c>
      <c r="T343" s="112" t="e">
        <f ca="1">IF($D343&gt;0,SUMIFS($S$3:$S343,$X$3:$X343,1,$J$3:$J343,$J343),"-")</f>
        <v>#NAME?</v>
      </c>
      <c r="U343" s="112" t="e">
        <f t="shared" ca="1" si="38"/>
        <v>#NAME?</v>
      </c>
      <c r="V343" s="112" t="e">
        <f t="shared" ca="1" si="35"/>
        <v>#NAME?</v>
      </c>
      <c r="W343" s="27">
        <f>IF(LEN($C343)=0,IF($D343&gt;0,COUNTIFS($A$3:$A343,$A343),"-"),"Escluso")</f>
        <v>14</v>
      </c>
      <c r="X343" s="2">
        <f>IF(LEN($C343)=0,IF($D343&gt;0,COUNTIFS($J$3:$J343,$J343,$C$3:$C343,""),"-"),"Escluso")</f>
        <v>14</v>
      </c>
      <c r="Y343" s="127" t="e">
        <f t="shared" ca="1" si="30"/>
        <v>#NAME?</v>
      </c>
      <c r="Z343" s="2">
        <f>IF($D343&gt;0,COUNTIFS($O$3:$O343,$O343,$L$3:$L343,$L343,$I$3:$I343,$I343),"-")</f>
        <v>19</v>
      </c>
      <c r="AA343" s="27">
        <f>IF($D343&gt;0,IF(OR($Z343 &gt;1,$L343&lt;&gt;"Adulti"),0,VLOOKUP($P343,Regione!$B$2:$C$22,2,FALSE)),"-")</f>
        <v>0</v>
      </c>
      <c r="AB343" s="27">
        <f>IF($D343&gt;0,IF(COUNTIFS($O$3:$O343,$O343,$L$3:$L343,$L343,$I$3:$I343,$I343) &gt;1,0,SUMIFS($Y$3:$Y$2503,$L$3:$L$2503,$L343,$O$3:$O$2503,$O343,$I$3:$I$2503,$I343)),"-")</f>
        <v>0</v>
      </c>
      <c r="AC343" s="27">
        <f t="shared" si="36"/>
        <v>0</v>
      </c>
    </row>
    <row r="344" spans="1:29" s="57" customFormat="1" ht="15" customHeight="1">
      <c r="A344" s="13" t="s">
        <v>174</v>
      </c>
      <c r="B344" s="107" t="str">
        <f>IF(COUNTA($A344)&gt;0,VLOOKUP($A344,Corsa!$A$1:$F$43,2,FALSE),"-")</f>
        <v>Corsa A06</v>
      </c>
      <c r="C344" s="11"/>
      <c r="D344" s="13">
        <v>339</v>
      </c>
      <c r="E344" s="13"/>
      <c r="F344" s="46" t="str">
        <f>IF(COUNTA($A344)&gt;0,VLOOKUP($A344,Corsa!$A$1:$F$43,3,FALSE),"-")</f>
        <v>F-Ragazze A</v>
      </c>
      <c r="G344" s="28" t="str">
        <f>IF($D344&gt;0,VLOOKUP($D344,Iscrizioni!$A$2:$M$2502,9,FALSE),"-")</f>
        <v>BERERA LAURA</v>
      </c>
      <c r="H344" s="28">
        <f>IF($D344&gt;0,VLOOKUP($D344,Iscrizioni!$A$2:$M$2502,4,FALSE),"-")</f>
        <v>2005</v>
      </c>
      <c r="I344" s="27" t="str">
        <f>IF($D344&gt;0,VLOOKUP($D344,Iscrizioni!$A$2:$M$2502,5,FALSE),"-")</f>
        <v>F</v>
      </c>
      <c r="J344" s="27" t="str">
        <f>IF($D344&gt;0,VLOOKUP($D344,Iscrizioni!$A$2:$M$2502,10,FALSE),"-")</f>
        <v>F-Ragazze A</v>
      </c>
      <c r="K344" s="27" t="str">
        <f t="shared" si="31"/>
        <v>ok</v>
      </c>
      <c r="L344" s="46" t="str">
        <f>IF($D344&gt;0,VLOOKUP($D344,Iscrizioni!$A$2:$M$2502,11,FALSE),"-")</f>
        <v>Giovanile</v>
      </c>
      <c r="M344" s="27">
        <f>IF($D344&gt;0,VLOOKUP($D344,Iscrizioni!$A$2:$N$2502,12,FALSE),"-")</f>
        <v>9</v>
      </c>
      <c r="N344" s="46" t="str">
        <f>IF($D344&gt;0,VLOOKUP($D344,Iscrizioni!$A$2:$M$2502,6,FALSE),"-")</f>
        <v>H011219</v>
      </c>
      <c r="O344" s="107" t="str">
        <f>IF($D344&gt;0,VLOOKUP($D344,Iscrizioni!$A$2:$M$2502,7,FALSE),"-")</f>
        <v>A.S.D. SOCIETA' VICTORIA ATLETICA</v>
      </c>
      <c r="P344" s="46" t="str">
        <f>IF($D344&gt;0,VLOOKUP(LEFT($N344,1),Regione!$A$2:$C$21,2,FALSE),"-")</f>
        <v xml:space="preserve">EMILIA ROMAGNA </v>
      </c>
      <c r="Q344" s="112" t="e">
        <f ca="1">IF($D344&gt;0,NormalizzaTempo("D",CELL("tipo",$E344),$E344),"-")</f>
        <v>#NAME?</v>
      </c>
      <c r="R344" s="27">
        <f>IF($D344&gt;0,VLOOKUP($D344,Iscrizioni!$A$2:$M$2502,13,FALSE),"-")</f>
        <v>1000</v>
      </c>
      <c r="S344" s="112" t="e">
        <f t="shared" ca="1" si="37"/>
        <v>#NAME?</v>
      </c>
      <c r="T344" s="112" t="e">
        <f ca="1">IF($D344&gt;0,SUMIFS($S$3:$S344,$X$3:$X344,1,$J$3:$J344,$J344),"-")</f>
        <v>#NAME?</v>
      </c>
      <c r="U344" s="112" t="e">
        <f t="shared" ca="1" si="38"/>
        <v>#NAME?</v>
      </c>
      <c r="V344" s="112" t="e">
        <f t="shared" ca="1" si="35"/>
        <v>#NAME?</v>
      </c>
      <c r="W344" s="27">
        <f>IF(LEN($C344)=0,IF($D344&gt;0,COUNTIFS($A$3:$A344,$A344),"-"),"Escluso")</f>
        <v>15</v>
      </c>
      <c r="X344" s="2">
        <f>IF(LEN($C344)=0,IF($D344&gt;0,COUNTIFS($J$3:$J344,$J344,$C$3:$C344,""),"-"),"Escluso")</f>
        <v>15</v>
      </c>
      <c r="Y344" s="127" t="e">
        <f t="shared" ca="1" si="30"/>
        <v>#NAME?</v>
      </c>
      <c r="Z344" s="2">
        <f>IF($D344&gt;0,COUNTIFS($O$3:$O344,$O344,$L$3:$L344,$L344,$I$3:$I344,$I344),"-")</f>
        <v>3</v>
      </c>
      <c r="AA344" s="27">
        <f>IF($D344&gt;0,IF(OR($Z344 &gt;1,$L344&lt;&gt;"Adulti"),0,VLOOKUP($P344,Regione!$B$2:$C$22,2,FALSE)),"-")</f>
        <v>0</v>
      </c>
      <c r="AB344" s="27">
        <f>IF($D344&gt;0,IF(COUNTIFS($O$3:$O344,$O344,$L$3:$L344,$L344,$I$3:$I344,$I344) &gt;1,0,SUMIFS($Y$3:$Y$2503,$L$3:$L$2503,$L344,$O$3:$O$2503,$O344,$I$3:$I$2503,$I344)),"-")</f>
        <v>0</v>
      </c>
      <c r="AC344" s="27">
        <f t="shared" si="36"/>
        <v>0</v>
      </c>
    </row>
    <row r="345" spans="1:29" s="57" customFormat="1" ht="15" customHeight="1">
      <c r="A345" s="13" t="s">
        <v>174</v>
      </c>
      <c r="B345" s="107" t="str">
        <f>IF(COUNTA($A345)&gt;0,VLOOKUP($A345,Corsa!$A$1:$F$43,2,FALSE),"-")</f>
        <v>Corsa A06</v>
      </c>
      <c r="C345" s="11"/>
      <c r="D345" s="13">
        <v>534</v>
      </c>
      <c r="E345" s="13"/>
      <c r="F345" s="46" t="str">
        <f>IF(COUNTA($A345)&gt;0,VLOOKUP($A345,Corsa!$A$1:$F$43,3,FALSE),"-")</f>
        <v>F-Ragazze A</v>
      </c>
      <c r="G345" s="28" t="str">
        <f>IF($D345&gt;0,VLOOKUP($D345,Iscrizioni!$A$2:$M$2502,9,FALSE),"-")</f>
        <v>DI DONATO GIADA</v>
      </c>
      <c r="H345" s="28">
        <f>IF($D345&gt;0,VLOOKUP($D345,Iscrizioni!$A$2:$M$2502,4,FALSE),"-")</f>
        <v>2005</v>
      </c>
      <c r="I345" s="27" t="str">
        <f>IF($D345&gt;0,VLOOKUP($D345,Iscrizioni!$A$2:$M$2502,5,FALSE),"-")</f>
        <v>F</v>
      </c>
      <c r="J345" s="27" t="str">
        <f>IF($D345&gt;0,VLOOKUP($D345,Iscrizioni!$A$2:$M$2502,10,FALSE),"-")</f>
        <v>F-Ragazze A</v>
      </c>
      <c r="K345" s="27" t="str">
        <f t="shared" si="31"/>
        <v>ok</v>
      </c>
      <c r="L345" s="46" t="str">
        <f>IF($D345&gt;0,VLOOKUP($D345,Iscrizioni!$A$2:$M$2502,11,FALSE),"-")</f>
        <v>Giovanile</v>
      </c>
      <c r="M345" s="27">
        <f>IF($D345&gt;0,VLOOKUP($D345,Iscrizioni!$A$2:$N$2502,12,FALSE),"-")</f>
        <v>9</v>
      </c>
      <c r="N345" s="46" t="str">
        <f>IF($D345&gt;0,VLOOKUP($D345,Iscrizioni!$A$2:$M$2502,6,FALSE),"-")</f>
        <v>H041255</v>
      </c>
      <c r="O345" s="107" t="str">
        <f>IF($D345&gt;0,VLOOKUP($D345,Iscrizioni!$A$2:$M$2502,7,FALSE),"-")</f>
        <v>DELTA ATLETICA SASSUOLO A.S.D.</v>
      </c>
      <c r="P345" s="46" t="str">
        <f>IF($D345&gt;0,VLOOKUP(LEFT($N345,1),Regione!$A$2:$C$21,2,FALSE),"-")</f>
        <v xml:space="preserve">EMILIA ROMAGNA </v>
      </c>
      <c r="Q345" s="112" t="e">
        <f ca="1">IF($D345&gt;0,NormalizzaTempo("D",CELL("tipo",$E345),$E345),"-")</f>
        <v>#NAME?</v>
      </c>
      <c r="R345" s="27">
        <f>IF($D345&gt;0,VLOOKUP($D345,Iscrizioni!$A$2:$M$2502,13,FALSE),"-")</f>
        <v>1000</v>
      </c>
      <c r="S345" s="112" t="e">
        <f t="shared" ca="1" si="37"/>
        <v>#NAME?</v>
      </c>
      <c r="T345" s="112" t="e">
        <f ca="1">IF($D345&gt;0,SUMIFS($S$3:$S345,$X$3:$X345,1,$J$3:$J345,$J345),"-")</f>
        <v>#NAME?</v>
      </c>
      <c r="U345" s="112" t="e">
        <f t="shared" ca="1" si="38"/>
        <v>#NAME?</v>
      </c>
      <c r="V345" s="112" t="e">
        <f t="shared" ca="1" si="35"/>
        <v>#NAME?</v>
      </c>
      <c r="W345" s="27">
        <f>IF(LEN($C345)=0,IF($D345&gt;0,COUNTIFS($A$3:$A345,$A345),"-"),"Escluso")</f>
        <v>16</v>
      </c>
      <c r="X345" s="2">
        <f>IF(LEN($C345)=0,IF($D345&gt;0,COUNTIFS($J$3:$J345,$J345,$C$3:$C345,""),"-"),"Escluso")</f>
        <v>16</v>
      </c>
      <c r="Y345" s="127" t="e">
        <f t="shared" ca="1" si="30"/>
        <v>#NAME?</v>
      </c>
      <c r="Z345" s="2">
        <f>IF($D345&gt;0,COUNTIFS($O$3:$O345,$O345,$L$3:$L345,$L345,$I$3:$I345,$I345),"-")</f>
        <v>1</v>
      </c>
      <c r="AA345" s="27">
        <f>IF($D345&gt;0,IF(OR($Z345 &gt;1,$L345&lt;&gt;"Adulti"),0,VLOOKUP($P345,Regione!$B$2:$C$22,2,FALSE)),"-")</f>
        <v>0</v>
      </c>
      <c r="AB345" s="27" t="e">
        <f ca="1">IF($D345&gt;0,IF(COUNTIFS($O$3:$O345,$O345,$L$3:$L345,$L345,$I$3:$I345,$I345) &gt;1,0,SUMIFS($Y$3:$Y$2503,$L$3:$L$2503,$L345,$O$3:$O$2503,$O345,$I$3:$I$2503,$I345)),"-")</f>
        <v>#NAME?</v>
      </c>
      <c r="AC345" s="27" t="e">
        <f t="shared" ca="1" si="36"/>
        <v>#NAME?</v>
      </c>
    </row>
    <row r="346" spans="1:29" s="57" customFormat="1" ht="15" customHeight="1">
      <c r="A346" s="13" t="s">
        <v>174</v>
      </c>
      <c r="B346" s="107" t="str">
        <f>IF(COUNTA($A346)&gt;0,VLOOKUP($A346,Corsa!$A$1:$F$43,2,FALSE),"-")</f>
        <v>Corsa A06</v>
      </c>
      <c r="C346" s="11"/>
      <c r="D346" s="13">
        <v>730</v>
      </c>
      <c r="E346" s="13"/>
      <c r="F346" s="46" t="str">
        <f>IF(COUNTA($A346)&gt;0,VLOOKUP($A346,Corsa!$A$1:$F$43,3,FALSE),"-")</f>
        <v>F-Ragazze A</v>
      </c>
      <c r="G346" s="28" t="str">
        <f>IF($D346&gt;0,VLOOKUP($D346,Iscrizioni!$A$2:$M$2502,9,FALSE),"-")</f>
        <v>GIANNOTTI SILVIA</v>
      </c>
      <c r="H346" s="28">
        <f>IF($D346&gt;0,VLOOKUP($D346,Iscrizioni!$A$2:$M$2502,4,FALSE),"-")</f>
        <v>2005</v>
      </c>
      <c r="I346" s="27" t="str">
        <f>IF($D346&gt;0,VLOOKUP($D346,Iscrizioni!$A$2:$M$2502,5,FALSE),"-")</f>
        <v>F</v>
      </c>
      <c r="J346" s="27" t="str">
        <f>IF($D346&gt;0,VLOOKUP($D346,Iscrizioni!$A$2:$M$2502,10,FALSE),"-")</f>
        <v>F-Ragazze A</v>
      </c>
      <c r="K346" s="27" t="str">
        <f t="shared" si="31"/>
        <v>ok</v>
      </c>
      <c r="L346" s="46" t="str">
        <f>IF($D346&gt;0,VLOOKUP($D346,Iscrizioni!$A$2:$M$2502,11,FALSE),"-")</f>
        <v>Giovanile</v>
      </c>
      <c r="M346" s="27">
        <f>IF($D346&gt;0,VLOOKUP($D346,Iscrizioni!$A$2:$N$2502,12,FALSE),"-")</f>
        <v>9</v>
      </c>
      <c r="N346" s="46" t="str">
        <f>IF($D346&gt;0,VLOOKUP($D346,Iscrizioni!$A$2:$M$2502,6,FALSE),"-")</f>
        <v>H040796</v>
      </c>
      <c r="O346" s="107" t="str">
        <f>IF($D346&gt;0,VLOOKUP($D346,Iscrizioni!$A$2:$M$2502,7,FALSE),"-")</f>
        <v>PENTATHLON MODENA</v>
      </c>
      <c r="P346" s="46" t="str">
        <f>IF($D346&gt;0,VLOOKUP(LEFT($N346,1),Regione!$A$2:$C$21,2,FALSE),"-")</f>
        <v xml:space="preserve">EMILIA ROMAGNA </v>
      </c>
      <c r="Q346" s="112" t="e">
        <f ca="1">IF($D346&gt;0,NormalizzaTempo("D",CELL("tipo",$E346),$E346),"-")</f>
        <v>#NAME?</v>
      </c>
      <c r="R346" s="27">
        <f>IF($D346&gt;0,VLOOKUP($D346,Iscrizioni!$A$2:$M$2502,13,FALSE),"-")</f>
        <v>1000</v>
      </c>
      <c r="S346" s="112" t="e">
        <f t="shared" ca="1" si="37"/>
        <v>#NAME?</v>
      </c>
      <c r="T346" s="112" t="e">
        <f ca="1">IF($D346&gt;0,SUMIFS($S$3:$S346,$X$3:$X346,1,$J$3:$J346,$J346),"-")</f>
        <v>#NAME?</v>
      </c>
      <c r="U346" s="112" t="e">
        <f t="shared" ca="1" si="38"/>
        <v>#NAME?</v>
      </c>
      <c r="V346" s="112" t="e">
        <f t="shared" ca="1" si="35"/>
        <v>#NAME?</v>
      </c>
      <c r="W346" s="27">
        <f>IF(LEN($C346)=0,IF($D346&gt;0,COUNTIFS($A$3:$A346,$A346),"-"),"Escluso")</f>
        <v>17</v>
      </c>
      <c r="X346" s="2">
        <f>IF(LEN($C346)=0,IF($D346&gt;0,COUNTIFS($J$3:$J346,$J346,$C$3:$C346,""),"-"),"Escluso")</f>
        <v>17</v>
      </c>
      <c r="Y346" s="127" t="e">
        <f t="shared" ca="1" si="30"/>
        <v>#NAME?</v>
      </c>
      <c r="Z346" s="2">
        <f>IF($D346&gt;0,COUNTIFS($O$3:$O346,$O346,$L$3:$L346,$L346,$I$3:$I346,$I346),"-")</f>
        <v>1</v>
      </c>
      <c r="AA346" s="27">
        <f>IF($D346&gt;0,IF(OR($Z346 &gt;1,$L346&lt;&gt;"Adulti"),0,VLOOKUP($P346,Regione!$B$2:$C$22,2,FALSE)),"-")</f>
        <v>0</v>
      </c>
      <c r="AB346" s="27" t="e">
        <f ca="1">IF($D346&gt;0,IF(COUNTIFS($O$3:$O346,$O346,$L$3:$L346,$L346,$I$3:$I346,$I346) &gt;1,0,SUMIFS($Y$3:$Y$2503,$L$3:$L$2503,$L346,$O$3:$O$2503,$O346,$I$3:$I$2503,$I346)),"-")</f>
        <v>#NAME?</v>
      </c>
      <c r="AC346" s="27" t="e">
        <f t="shared" ca="1" si="36"/>
        <v>#NAME?</v>
      </c>
    </row>
    <row r="347" spans="1:29" s="57" customFormat="1" ht="15" customHeight="1">
      <c r="A347" s="13" t="s">
        <v>174</v>
      </c>
      <c r="B347" s="107" t="str">
        <f>IF(COUNTA($A347)&gt;0,VLOOKUP($A347,Corsa!$A$1:$F$43,2,FALSE),"-")</f>
        <v>Corsa A06</v>
      </c>
      <c r="C347" s="11"/>
      <c r="D347" s="13">
        <v>811</v>
      </c>
      <c r="E347" s="13"/>
      <c r="F347" s="46" t="str">
        <f>IF(COUNTA($A347)&gt;0,VLOOKUP($A347,Corsa!$A$1:$F$43,3,FALSE),"-")</f>
        <v>F-Ragazze A</v>
      </c>
      <c r="G347" s="28" t="str">
        <f>IF($D347&gt;0,VLOOKUP($D347,Iscrizioni!$A$2:$M$2502,9,FALSE),"-")</f>
        <v>BACCARI ALESSIA</v>
      </c>
      <c r="H347" s="28">
        <f>IF($D347&gt;0,VLOOKUP($D347,Iscrizioni!$A$2:$M$2502,4,FALSE),"-")</f>
        <v>2005</v>
      </c>
      <c r="I347" s="27" t="str">
        <f>IF($D347&gt;0,VLOOKUP($D347,Iscrizioni!$A$2:$M$2502,5,FALSE),"-")</f>
        <v>F</v>
      </c>
      <c r="J347" s="27" t="str">
        <f>IF($D347&gt;0,VLOOKUP($D347,Iscrizioni!$A$2:$M$2502,10,FALSE),"-")</f>
        <v>F-Ragazze A</v>
      </c>
      <c r="K347" s="27" t="str">
        <f t="shared" si="31"/>
        <v>ok</v>
      </c>
      <c r="L347" s="46" t="str">
        <f>IF($D347&gt;0,VLOOKUP($D347,Iscrizioni!$A$2:$M$2502,11,FALSE),"-")</f>
        <v>Giovanile</v>
      </c>
      <c r="M347" s="27">
        <f>IF($D347&gt;0,VLOOKUP($D347,Iscrizioni!$A$2:$N$2502,12,FALSE),"-")</f>
        <v>9</v>
      </c>
      <c r="N347" s="46" t="str">
        <f>IF($D347&gt;0,VLOOKUP($D347,Iscrizioni!$A$2:$M$2502,6,FALSE),"-")</f>
        <v>H080274</v>
      </c>
      <c r="O347" s="107" t="str">
        <f>IF($D347&gt;0,VLOOKUP($D347,Iscrizioni!$A$2:$M$2502,7,FALSE),"-")</f>
        <v>POL. SCANDIANESE</v>
      </c>
      <c r="P347" s="46" t="str">
        <f>IF($D347&gt;0,VLOOKUP(LEFT($N347,1),Regione!$A$2:$C$21,2,FALSE),"-")</f>
        <v xml:space="preserve">EMILIA ROMAGNA </v>
      </c>
      <c r="Q347" s="112" t="e">
        <f ca="1">IF($D347&gt;0,NormalizzaTempo("D",CELL("tipo",$E347),$E347),"-")</f>
        <v>#NAME?</v>
      </c>
      <c r="R347" s="27">
        <f>IF($D347&gt;0,VLOOKUP($D347,Iscrizioni!$A$2:$M$2502,13,FALSE),"-")</f>
        <v>1000</v>
      </c>
      <c r="S347" s="112" t="e">
        <f t="shared" ca="1" si="37"/>
        <v>#NAME?</v>
      </c>
      <c r="T347" s="112" t="e">
        <f ca="1">IF($D347&gt;0,SUMIFS($S$3:$S347,$X$3:$X347,1,$J$3:$J347,$J347),"-")</f>
        <v>#NAME?</v>
      </c>
      <c r="U347" s="112" t="e">
        <f t="shared" ca="1" si="38"/>
        <v>#NAME?</v>
      </c>
      <c r="V347" s="112" t="e">
        <f t="shared" ca="1" si="35"/>
        <v>#NAME?</v>
      </c>
      <c r="W347" s="27">
        <f>IF(LEN($C347)=0,IF($D347&gt;0,COUNTIFS($A$3:$A347,$A347),"-"),"Escluso")</f>
        <v>18</v>
      </c>
      <c r="X347" s="2">
        <f>IF(LEN($C347)=0,IF($D347&gt;0,COUNTIFS($J$3:$J347,$J347,$C$3:$C347,""),"-"),"Escluso")</f>
        <v>18</v>
      </c>
      <c r="Y347" s="127" t="e">
        <f t="shared" ca="1" si="30"/>
        <v>#NAME?</v>
      </c>
      <c r="Z347" s="2">
        <f>IF($D347&gt;0,COUNTIFS($O$3:$O347,$O347,$L$3:$L347,$L347,$I$3:$I347,$I347),"-")</f>
        <v>3</v>
      </c>
      <c r="AA347" s="27">
        <f>IF($D347&gt;0,IF(OR($Z347 &gt;1,$L347&lt;&gt;"Adulti"),0,VLOOKUP($P347,Regione!$B$2:$C$22,2,FALSE)),"-")</f>
        <v>0</v>
      </c>
      <c r="AB347" s="27">
        <f>IF($D347&gt;0,IF(COUNTIFS($O$3:$O347,$O347,$L$3:$L347,$L347,$I$3:$I347,$I347) &gt;1,0,SUMIFS($Y$3:$Y$2503,$L$3:$L$2503,$L347,$O$3:$O$2503,$O347,$I$3:$I$2503,$I347)),"-")</f>
        <v>0</v>
      </c>
      <c r="AC347" s="27">
        <f t="shared" si="36"/>
        <v>0</v>
      </c>
    </row>
    <row r="348" spans="1:29" s="57" customFormat="1" ht="15" customHeight="1">
      <c r="A348" s="13" t="s">
        <v>174</v>
      </c>
      <c r="B348" s="107" t="str">
        <f>IF(COUNTA($A348)&gt;0,VLOOKUP($A348,Corsa!$A$1:$F$43,2,FALSE),"-")</f>
        <v>Corsa A06</v>
      </c>
      <c r="C348" s="11"/>
      <c r="D348" s="13">
        <v>101</v>
      </c>
      <c r="E348" s="13"/>
      <c r="F348" s="46" t="str">
        <f>IF(COUNTA($A348)&gt;0,VLOOKUP($A348,Corsa!$A$1:$F$43,3,FALSE),"-")</f>
        <v>F-Ragazze A</v>
      </c>
      <c r="G348" s="28" t="str">
        <f>IF($D348&gt;0,VLOOKUP($D348,Iscrizioni!$A$2:$M$2502,9,FALSE),"-")</f>
        <v>SAINI SATWINDER KAUR</v>
      </c>
      <c r="H348" s="28">
        <f>IF($D348&gt;0,VLOOKUP($D348,Iscrizioni!$A$2:$M$2502,4,FALSE),"-")</f>
        <v>2005</v>
      </c>
      <c r="I348" s="27" t="str">
        <f>IF($D348&gt;0,VLOOKUP($D348,Iscrizioni!$A$2:$M$2502,5,FALSE),"-")</f>
        <v>F</v>
      </c>
      <c r="J348" s="27" t="str">
        <f>IF($D348&gt;0,VLOOKUP($D348,Iscrizioni!$A$2:$M$2502,10,FALSE),"-")</f>
        <v>F-Ragazze A</v>
      </c>
      <c r="K348" s="27" t="str">
        <f t="shared" si="31"/>
        <v>ok</v>
      </c>
      <c r="L348" s="46" t="str">
        <f>IF($D348&gt;0,VLOOKUP($D348,Iscrizioni!$A$2:$M$2502,11,FALSE),"-")</f>
        <v>Giovanile</v>
      </c>
      <c r="M348" s="27">
        <f>IF($D348&gt;0,VLOOKUP($D348,Iscrizioni!$A$2:$N$2502,12,FALSE),"-")</f>
        <v>9</v>
      </c>
      <c r="N348" s="46" t="str">
        <f>IF($D348&gt;0,VLOOKUP($D348,Iscrizioni!$A$2:$M$2502,6,FALSE),"-")</f>
        <v>L021869</v>
      </c>
      <c r="O348" s="107" t="str">
        <f>IF($D348&gt;0,VLOOKUP($D348,Iscrizioni!$A$2:$M$2502,7,FALSE),"-")</f>
        <v>A.S.D. ATLETICA CALENZANO</v>
      </c>
      <c r="P348" s="46" t="str">
        <f>IF($D348&gt;0,VLOOKUP(LEFT($N348,1),Regione!$A$2:$C$21,2,FALSE),"-")</f>
        <v xml:space="preserve">TOSCANA </v>
      </c>
      <c r="Q348" s="112" t="e">
        <f ca="1">IF($D348&gt;0,NormalizzaTempo("D",CELL("tipo",$E348),$E348),"-")</f>
        <v>#NAME?</v>
      </c>
      <c r="R348" s="27">
        <f>IF($D348&gt;0,VLOOKUP($D348,Iscrizioni!$A$2:$M$2502,13,FALSE),"-")</f>
        <v>1000</v>
      </c>
      <c r="S348" s="112" t="e">
        <f t="shared" ca="1" si="37"/>
        <v>#NAME?</v>
      </c>
      <c r="T348" s="112" t="e">
        <f ca="1">IF($D348&gt;0,SUMIFS($S$3:$S348,$X$3:$X348,1,$J$3:$J348,$J348),"-")</f>
        <v>#NAME?</v>
      </c>
      <c r="U348" s="112" t="e">
        <f t="shared" ca="1" si="38"/>
        <v>#NAME?</v>
      </c>
      <c r="V348" s="112" t="e">
        <f t="shared" ca="1" si="35"/>
        <v>#NAME?</v>
      </c>
      <c r="W348" s="27">
        <f>IF(LEN($C348)=0,IF($D348&gt;0,COUNTIFS($A$3:$A348,$A348),"-"),"Escluso")</f>
        <v>19</v>
      </c>
      <c r="X348" s="2">
        <f>IF(LEN($C348)=0,IF($D348&gt;0,COUNTIFS($J$3:$J348,$J348,$C$3:$C348,""),"-"),"Escluso")</f>
        <v>19</v>
      </c>
      <c r="Y348" s="127" t="e">
        <f t="shared" ca="1" si="30"/>
        <v>#NAME?</v>
      </c>
      <c r="Z348" s="2">
        <f>IF($D348&gt;0,COUNTIFS($O$3:$O348,$O348,$L$3:$L348,$L348,$I$3:$I348,$I348),"-")</f>
        <v>20</v>
      </c>
      <c r="AA348" s="27">
        <f>IF($D348&gt;0,IF(OR($Z348 &gt;1,$L348&lt;&gt;"Adulti"),0,VLOOKUP($P348,Regione!$B$2:$C$22,2,FALSE)),"-")</f>
        <v>0</v>
      </c>
      <c r="AB348" s="27">
        <f>IF($D348&gt;0,IF(COUNTIFS($O$3:$O348,$O348,$L$3:$L348,$L348,$I$3:$I348,$I348) &gt;1,0,SUMIFS($Y$3:$Y$2503,$L$3:$L$2503,$L348,$O$3:$O$2503,$O348,$I$3:$I$2503,$I348)),"-")</f>
        <v>0</v>
      </c>
      <c r="AC348" s="27">
        <f t="shared" si="36"/>
        <v>0</v>
      </c>
    </row>
    <row r="349" spans="1:29" s="57" customFormat="1" ht="15" customHeight="1">
      <c r="A349" s="13" t="s">
        <v>174</v>
      </c>
      <c r="B349" s="107" t="str">
        <f>IF(COUNTA($A349)&gt;0,VLOOKUP($A349,Corsa!$A$1:$F$43,2,FALSE),"-")</f>
        <v>Corsa A06</v>
      </c>
      <c r="C349" s="11"/>
      <c r="D349" s="13">
        <v>579</v>
      </c>
      <c r="E349" s="13"/>
      <c r="F349" s="46" t="str">
        <f>IF(COUNTA($A349)&gt;0,VLOOKUP($A349,Corsa!$A$1:$F$43,3,FALSE),"-")</f>
        <v>F-Ragazze A</v>
      </c>
      <c r="G349" s="28" t="str">
        <f>IF($D349&gt;0,VLOOKUP($D349,Iscrizioni!$A$2:$M$2502,9,FALSE),"-")</f>
        <v>MISSAGLIA MARTINA</v>
      </c>
      <c r="H349" s="28">
        <f>IF($D349&gt;0,VLOOKUP($D349,Iscrizioni!$A$2:$M$2502,4,FALSE),"-")</f>
        <v>2005</v>
      </c>
      <c r="I349" s="27" t="str">
        <f>IF($D349&gt;0,VLOOKUP($D349,Iscrizioni!$A$2:$M$2502,5,FALSE),"-")</f>
        <v>F</v>
      </c>
      <c r="J349" s="27" t="str">
        <f>IF($D349&gt;0,VLOOKUP($D349,Iscrizioni!$A$2:$M$2502,10,FALSE),"-")</f>
        <v>F-Ragazze A</v>
      </c>
      <c r="K349" s="27" t="str">
        <f t="shared" si="31"/>
        <v>ok</v>
      </c>
      <c r="L349" s="46" t="str">
        <f>IF($D349&gt;0,VLOOKUP($D349,Iscrizioni!$A$2:$M$2502,11,FALSE),"-")</f>
        <v>Giovanile</v>
      </c>
      <c r="M349" s="27">
        <f>IF($D349&gt;0,VLOOKUP($D349,Iscrizioni!$A$2:$N$2502,12,FALSE),"-")</f>
        <v>9</v>
      </c>
      <c r="N349" s="46" t="str">
        <f>IF($D349&gt;0,VLOOKUP($D349,Iscrizioni!$A$2:$M$2502,6,FALSE),"-")</f>
        <v>H020398</v>
      </c>
      <c r="O349" s="107" t="str">
        <f>IF($D349&gt;0,VLOOKUP($D349,Iscrizioni!$A$2:$M$2502,7,FALSE),"-")</f>
        <v>G. P. SALCUS - A.S.D.</v>
      </c>
      <c r="P349" s="46" t="str">
        <f>IF($D349&gt;0,VLOOKUP(LEFT($N349,1),Regione!$A$2:$C$21,2,FALSE),"-")</f>
        <v xml:space="preserve">EMILIA ROMAGNA </v>
      </c>
      <c r="Q349" s="112" t="e">
        <f ca="1">IF($D349&gt;0,NormalizzaTempo("D",CELL("tipo",$E349),$E349),"-")</f>
        <v>#NAME?</v>
      </c>
      <c r="R349" s="27">
        <f>IF($D349&gt;0,VLOOKUP($D349,Iscrizioni!$A$2:$M$2502,13,FALSE),"-")</f>
        <v>1000</v>
      </c>
      <c r="S349" s="112" t="e">
        <f t="shared" ca="1" si="37"/>
        <v>#NAME?</v>
      </c>
      <c r="T349" s="112" t="e">
        <f ca="1">IF($D349&gt;0,SUMIFS($S$3:$S349,$X$3:$X349,1,$J$3:$J349,$J349),"-")</f>
        <v>#NAME?</v>
      </c>
      <c r="U349" s="112" t="e">
        <f t="shared" ca="1" si="38"/>
        <v>#NAME?</v>
      </c>
      <c r="V349" s="112" t="e">
        <f t="shared" ca="1" si="35"/>
        <v>#NAME?</v>
      </c>
      <c r="W349" s="27">
        <f>IF(LEN($C349)=0,IF($D349&gt;0,COUNTIFS($A$3:$A349,$A349),"-"),"Escluso")</f>
        <v>20</v>
      </c>
      <c r="X349" s="2">
        <f>IF(LEN($C349)=0,IF($D349&gt;0,COUNTIFS($J$3:$J349,$J349,$C$3:$C349,""),"-"),"Escluso")</f>
        <v>20</v>
      </c>
      <c r="Y349" s="127" t="e">
        <f t="shared" ca="1" si="30"/>
        <v>#NAME?</v>
      </c>
      <c r="Z349" s="2">
        <f>IF($D349&gt;0,COUNTIFS($O$3:$O349,$O349,$L$3:$L349,$L349,$I$3:$I349,$I349),"-")</f>
        <v>1</v>
      </c>
      <c r="AA349" s="27">
        <f>IF($D349&gt;0,IF(OR($Z349 &gt;1,$L349&lt;&gt;"Adulti"),0,VLOOKUP($P349,Regione!$B$2:$C$22,2,FALSE)),"-")</f>
        <v>0</v>
      </c>
      <c r="AB349" s="27" t="e">
        <f ca="1">IF($D349&gt;0,IF(COUNTIFS($O$3:$O349,$O349,$L$3:$L349,$L349,$I$3:$I349,$I349) &gt;1,0,SUMIFS($Y$3:$Y$2503,$L$3:$L$2503,$L349,$O$3:$O$2503,$O349,$I$3:$I$2503,$I349)),"-")</f>
        <v>#NAME?</v>
      </c>
      <c r="AC349" s="27" t="e">
        <f t="shared" ca="1" si="36"/>
        <v>#NAME?</v>
      </c>
    </row>
    <row r="350" spans="1:29" s="57" customFormat="1" ht="15" customHeight="1">
      <c r="A350" s="13" t="s">
        <v>174</v>
      </c>
      <c r="B350" s="107" t="str">
        <f>IF(COUNTA($A350)&gt;0,VLOOKUP($A350,Corsa!$A$1:$F$43,2,FALSE),"-")</f>
        <v>Corsa A06</v>
      </c>
      <c r="C350" s="11"/>
      <c r="D350" s="13">
        <v>540</v>
      </c>
      <c r="E350" s="13"/>
      <c r="F350" s="46" t="str">
        <f>IF(COUNTA($A350)&gt;0,VLOOKUP($A350,Corsa!$A$1:$F$43,3,FALSE),"-")</f>
        <v>F-Ragazze A</v>
      </c>
      <c r="G350" s="28" t="str">
        <f>IF($D350&gt;0,VLOOKUP($D350,Iscrizioni!$A$2:$M$2502,9,FALSE),"-")</f>
        <v>MEDICI ELENA</v>
      </c>
      <c r="H350" s="28">
        <f>IF($D350&gt;0,VLOOKUP($D350,Iscrizioni!$A$2:$M$2502,4,FALSE),"-")</f>
        <v>2005</v>
      </c>
      <c r="I350" s="27" t="str">
        <f>IF($D350&gt;0,VLOOKUP($D350,Iscrizioni!$A$2:$M$2502,5,FALSE),"-")</f>
        <v>F</v>
      </c>
      <c r="J350" s="27" t="str">
        <f>IF($D350&gt;0,VLOOKUP($D350,Iscrizioni!$A$2:$M$2502,10,FALSE),"-")</f>
        <v>F-Ragazze A</v>
      </c>
      <c r="K350" s="27" t="str">
        <f t="shared" si="31"/>
        <v>ok</v>
      </c>
      <c r="L350" s="46" t="str">
        <f>IF($D350&gt;0,VLOOKUP($D350,Iscrizioni!$A$2:$M$2502,11,FALSE),"-")</f>
        <v>Giovanile</v>
      </c>
      <c r="M350" s="27">
        <f>IF($D350&gt;0,VLOOKUP($D350,Iscrizioni!$A$2:$N$2502,12,FALSE),"-")</f>
        <v>9</v>
      </c>
      <c r="N350" s="46" t="str">
        <f>IF($D350&gt;0,VLOOKUP($D350,Iscrizioni!$A$2:$M$2502,6,FALSE),"-")</f>
        <v>H041255</v>
      </c>
      <c r="O350" s="107" t="str">
        <f>IF($D350&gt;0,VLOOKUP($D350,Iscrizioni!$A$2:$M$2502,7,FALSE),"-")</f>
        <v>DELTA ATLETICA SASSUOLO A.S.D.</v>
      </c>
      <c r="P350" s="46" t="str">
        <f>IF($D350&gt;0,VLOOKUP(LEFT($N350,1),Regione!$A$2:$C$21,2,FALSE),"-")</f>
        <v xml:space="preserve">EMILIA ROMAGNA </v>
      </c>
      <c r="Q350" s="112" t="e">
        <f ca="1">IF($D350&gt;0,NormalizzaTempo("D",CELL("tipo",$E350),$E350),"-")</f>
        <v>#NAME?</v>
      </c>
      <c r="R350" s="27">
        <f>IF($D350&gt;0,VLOOKUP($D350,Iscrizioni!$A$2:$M$2502,13,FALSE),"-")</f>
        <v>1000</v>
      </c>
      <c r="S350" s="112" t="e">
        <f t="shared" ca="1" si="37"/>
        <v>#NAME?</v>
      </c>
      <c r="T350" s="112" t="e">
        <f ca="1">IF($D350&gt;0,SUMIFS($S$3:$S350,$X$3:$X350,1,$J$3:$J350,$J350),"-")</f>
        <v>#NAME?</v>
      </c>
      <c r="U350" s="112" t="e">
        <f t="shared" ca="1" si="38"/>
        <v>#NAME?</v>
      </c>
      <c r="V350" s="112" t="e">
        <f t="shared" ca="1" si="35"/>
        <v>#NAME?</v>
      </c>
      <c r="W350" s="27">
        <f>IF(LEN($C350)=0,IF($D350&gt;0,COUNTIFS($A$3:$A350,$A350),"-"),"Escluso")</f>
        <v>21</v>
      </c>
      <c r="X350" s="2">
        <f>IF(LEN($C350)=0,IF($D350&gt;0,COUNTIFS($J$3:$J350,$J350,$C$3:$C350,""),"-"),"Escluso")</f>
        <v>21</v>
      </c>
      <c r="Y350" s="127" t="e">
        <f t="shared" ca="1" si="30"/>
        <v>#NAME?</v>
      </c>
      <c r="Z350" s="2">
        <f>IF($D350&gt;0,COUNTIFS($O$3:$O350,$O350,$L$3:$L350,$L350,$I$3:$I350,$I350),"-")</f>
        <v>2</v>
      </c>
      <c r="AA350" s="27">
        <f>IF($D350&gt;0,IF(OR($Z350 &gt;1,$L350&lt;&gt;"Adulti"),0,VLOOKUP($P350,Regione!$B$2:$C$22,2,FALSE)),"-")</f>
        <v>0</v>
      </c>
      <c r="AB350" s="27">
        <f>IF($D350&gt;0,IF(COUNTIFS($O$3:$O350,$O350,$L$3:$L350,$L350,$I$3:$I350,$I350) &gt;1,0,SUMIFS($Y$3:$Y$2503,$L$3:$L$2503,$L350,$O$3:$O$2503,$O350,$I$3:$I$2503,$I350)),"-")</f>
        <v>0</v>
      </c>
      <c r="AC350" s="27">
        <f t="shared" si="36"/>
        <v>0</v>
      </c>
    </row>
    <row r="351" spans="1:29" s="57" customFormat="1" ht="15" customHeight="1">
      <c r="A351" s="13" t="s">
        <v>174</v>
      </c>
      <c r="B351" s="107" t="str">
        <f>IF(COUNTA($A351)&gt;0,VLOOKUP($A351,Corsa!$A$1:$F$43,2,FALSE),"-")</f>
        <v>Corsa A06</v>
      </c>
      <c r="C351" s="11"/>
      <c r="D351" s="13">
        <v>846</v>
      </c>
      <c r="E351" s="13"/>
      <c r="F351" s="46" t="str">
        <f>IF(COUNTA($A351)&gt;0,VLOOKUP($A351,Corsa!$A$1:$F$43,3,FALSE),"-")</f>
        <v>F-Ragazze A</v>
      </c>
      <c r="G351" s="28" t="str">
        <f>IF($D351&gt;0,VLOOKUP($D351,Iscrizioni!$A$2:$M$2502,9,FALSE),"-")</f>
        <v>NICOLINI NOA</v>
      </c>
      <c r="H351" s="28">
        <f>IF($D351&gt;0,VLOOKUP($D351,Iscrizioni!$A$2:$M$2502,4,FALSE),"-")</f>
        <v>2005</v>
      </c>
      <c r="I351" s="27" t="str">
        <f>IF($D351&gt;0,VLOOKUP($D351,Iscrizioni!$A$2:$M$2502,5,FALSE),"-")</f>
        <v>F</v>
      </c>
      <c r="J351" s="27" t="str">
        <f>IF($D351&gt;0,VLOOKUP($D351,Iscrizioni!$A$2:$M$2502,10,FALSE),"-")</f>
        <v>F-Ragazze A</v>
      </c>
      <c r="K351" s="27" t="str">
        <f t="shared" si="31"/>
        <v>ok</v>
      </c>
      <c r="L351" s="46" t="str">
        <f>IF($D351&gt;0,VLOOKUP($D351,Iscrizioni!$A$2:$M$2502,11,FALSE),"-")</f>
        <v>Giovanile</v>
      </c>
      <c r="M351" s="27">
        <f>IF($D351&gt;0,VLOOKUP($D351,Iscrizioni!$A$2:$N$2502,12,FALSE),"-")</f>
        <v>9</v>
      </c>
      <c r="N351" s="46" t="str">
        <f>IF($D351&gt;0,VLOOKUP($D351,Iscrizioni!$A$2:$M$2502,6,FALSE),"-")</f>
        <v>H080274</v>
      </c>
      <c r="O351" s="107" t="str">
        <f>IF($D351&gt;0,VLOOKUP($D351,Iscrizioni!$A$2:$M$2502,7,FALSE),"-")</f>
        <v>POL. SCANDIANESE</v>
      </c>
      <c r="P351" s="46" t="str">
        <f>IF($D351&gt;0,VLOOKUP(LEFT($N351,1),Regione!$A$2:$C$21,2,FALSE),"-")</f>
        <v xml:space="preserve">EMILIA ROMAGNA </v>
      </c>
      <c r="Q351" s="112" t="e">
        <f ca="1">IF($D351&gt;0,NormalizzaTempo("D",CELL("tipo",$E351),$E351),"-")</f>
        <v>#NAME?</v>
      </c>
      <c r="R351" s="27">
        <f>IF($D351&gt;0,VLOOKUP($D351,Iscrizioni!$A$2:$M$2502,13,FALSE),"-")</f>
        <v>1000</v>
      </c>
      <c r="S351" s="112" t="e">
        <f t="shared" ca="1" si="37"/>
        <v>#NAME?</v>
      </c>
      <c r="T351" s="112" t="e">
        <f ca="1">IF($D351&gt;0,SUMIFS($S$3:$S351,$X$3:$X351,1,$J$3:$J351,$J351),"-")</f>
        <v>#NAME?</v>
      </c>
      <c r="U351" s="112" t="e">
        <f t="shared" ca="1" si="38"/>
        <v>#NAME?</v>
      </c>
      <c r="V351" s="112" t="e">
        <f t="shared" ca="1" si="35"/>
        <v>#NAME?</v>
      </c>
      <c r="W351" s="27">
        <f>IF(LEN($C351)=0,IF($D351&gt;0,COUNTIFS($A$3:$A351,$A351),"-"),"Escluso")</f>
        <v>22</v>
      </c>
      <c r="X351" s="2">
        <f>IF(LEN($C351)=0,IF($D351&gt;0,COUNTIFS($J$3:$J351,$J351,$C$3:$C351,""),"-"),"Escluso")</f>
        <v>22</v>
      </c>
      <c r="Y351" s="127" t="e">
        <f t="shared" ca="1" si="30"/>
        <v>#NAME?</v>
      </c>
      <c r="Z351" s="2">
        <f>IF($D351&gt;0,COUNTIFS($O$3:$O351,$O351,$L$3:$L351,$L351,$I$3:$I351,$I351),"-")</f>
        <v>4</v>
      </c>
      <c r="AA351" s="27">
        <f>IF($D351&gt;0,IF(OR($Z351 &gt;1,$L351&lt;&gt;"Adulti"),0,VLOOKUP($P351,Regione!$B$2:$C$22,2,FALSE)),"-")</f>
        <v>0</v>
      </c>
      <c r="AB351" s="27">
        <f>IF($D351&gt;0,IF(COUNTIFS($O$3:$O351,$O351,$L$3:$L351,$L351,$I$3:$I351,$I351) &gt;1,0,SUMIFS($Y$3:$Y$2503,$L$3:$L$2503,$L351,$O$3:$O$2503,$O351,$I$3:$I$2503,$I351)),"-")</f>
        <v>0</v>
      </c>
      <c r="AC351" s="27">
        <f t="shared" si="36"/>
        <v>0</v>
      </c>
    </row>
    <row r="352" spans="1:29" s="57" customFormat="1" ht="15" customHeight="1">
      <c r="A352" s="13" t="s">
        <v>174</v>
      </c>
      <c r="B352" s="107" t="str">
        <f>IF(COUNTA($A352)&gt;0,VLOOKUP($A352,Corsa!$A$1:$F$43,2,FALSE),"-")</f>
        <v>Corsa A06</v>
      </c>
      <c r="C352" s="11"/>
      <c r="D352" s="13">
        <v>59</v>
      </c>
      <c r="E352" s="13"/>
      <c r="F352" s="46" t="str">
        <f>IF(COUNTA($A352)&gt;0,VLOOKUP($A352,Corsa!$A$1:$F$43,3,FALSE),"-")</f>
        <v>F-Ragazze A</v>
      </c>
      <c r="G352" s="28" t="str">
        <f>IF($D352&gt;0,VLOOKUP($D352,Iscrizioni!$A$2:$M$2502,9,FALSE),"-")</f>
        <v>COLORITO ALICE</v>
      </c>
      <c r="H352" s="28">
        <f>IF($D352&gt;0,VLOOKUP($D352,Iscrizioni!$A$2:$M$2502,4,FALSE),"-")</f>
        <v>2005</v>
      </c>
      <c r="I352" s="27" t="str">
        <f>IF($D352&gt;0,VLOOKUP($D352,Iscrizioni!$A$2:$M$2502,5,FALSE),"-")</f>
        <v>F</v>
      </c>
      <c r="J352" s="27" t="str">
        <f>IF($D352&gt;0,VLOOKUP($D352,Iscrizioni!$A$2:$M$2502,10,FALSE),"-")</f>
        <v>F-Ragazze A</v>
      </c>
      <c r="K352" s="27" t="str">
        <f t="shared" si="31"/>
        <v>ok</v>
      </c>
      <c r="L352" s="46" t="str">
        <f>IF($D352&gt;0,VLOOKUP($D352,Iscrizioni!$A$2:$M$2502,11,FALSE),"-")</f>
        <v>Giovanile</v>
      </c>
      <c r="M352" s="27">
        <f>IF($D352&gt;0,VLOOKUP($D352,Iscrizioni!$A$2:$N$2502,12,FALSE),"-")</f>
        <v>9</v>
      </c>
      <c r="N352" s="46" t="str">
        <f>IF($D352&gt;0,VLOOKUP($D352,Iscrizioni!$A$2:$M$2502,6,FALSE),"-")</f>
        <v>L021869</v>
      </c>
      <c r="O352" s="107" t="str">
        <f>IF($D352&gt;0,VLOOKUP($D352,Iscrizioni!$A$2:$M$2502,7,FALSE),"-")</f>
        <v>A.S.D. ATLETICA CALENZANO</v>
      </c>
      <c r="P352" s="46" t="str">
        <f>IF($D352&gt;0,VLOOKUP(LEFT($N352,1),Regione!$A$2:$C$21,2,FALSE),"-")</f>
        <v xml:space="preserve">TOSCANA </v>
      </c>
      <c r="Q352" s="112" t="e">
        <f ca="1">IF($D352&gt;0,NormalizzaTempo("D",CELL("tipo",$E352),$E352),"-")</f>
        <v>#NAME?</v>
      </c>
      <c r="R352" s="27">
        <f>IF($D352&gt;0,VLOOKUP($D352,Iscrizioni!$A$2:$M$2502,13,FALSE),"-")</f>
        <v>1000</v>
      </c>
      <c r="S352" s="112" t="e">
        <f t="shared" ca="1" si="37"/>
        <v>#NAME?</v>
      </c>
      <c r="T352" s="112" t="e">
        <f ca="1">IF($D352&gt;0,SUMIFS($S$3:$S352,$X$3:$X352,1,$J$3:$J352,$J352),"-")</f>
        <v>#NAME?</v>
      </c>
      <c r="U352" s="112" t="e">
        <f t="shared" ca="1" si="38"/>
        <v>#NAME?</v>
      </c>
      <c r="V352" s="112" t="e">
        <f t="shared" ca="1" si="35"/>
        <v>#NAME?</v>
      </c>
      <c r="W352" s="27">
        <f>IF(LEN($C352)=0,IF($D352&gt;0,COUNTIFS($A$3:$A352,$A352),"-"),"Escluso")</f>
        <v>23</v>
      </c>
      <c r="X352" s="2">
        <f>IF(LEN($C352)=0,IF($D352&gt;0,COUNTIFS($J$3:$J352,$J352,$C$3:$C352,""),"-"),"Escluso")</f>
        <v>23</v>
      </c>
      <c r="Y352" s="127" t="e">
        <f t="shared" ca="1" si="30"/>
        <v>#NAME?</v>
      </c>
      <c r="Z352" s="2">
        <f>IF($D352&gt;0,COUNTIFS($O$3:$O352,$O352,$L$3:$L352,$L352,$I$3:$I352,$I352),"-")</f>
        <v>21</v>
      </c>
      <c r="AA352" s="27">
        <f>IF($D352&gt;0,IF(OR($Z352 &gt;1,$L352&lt;&gt;"Adulti"),0,VLOOKUP($P352,Regione!$B$2:$C$22,2,FALSE)),"-")</f>
        <v>0</v>
      </c>
      <c r="AB352" s="27">
        <f>IF($D352&gt;0,IF(COUNTIFS($O$3:$O352,$O352,$L$3:$L352,$L352,$I$3:$I352,$I352) &gt;1,0,SUMIFS($Y$3:$Y$2503,$L$3:$L$2503,$L352,$O$3:$O$2503,$O352,$I$3:$I$2503,$I352)),"-")</f>
        <v>0</v>
      </c>
      <c r="AC352" s="27">
        <f t="shared" si="36"/>
        <v>0</v>
      </c>
    </row>
    <row r="353" spans="1:29" s="57" customFormat="1" ht="15" customHeight="1">
      <c r="A353" s="13" t="s">
        <v>174</v>
      </c>
      <c r="B353" s="107" t="str">
        <f>IF(COUNTA($A353)&gt;0,VLOOKUP($A353,Corsa!$A$1:$F$43,2,FALSE),"-")</f>
        <v>Corsa A06</v>
      </c>
      <c r="C353" s="11"/>
      <c r="D353" s="13">
        <v>247</v>
      </c>
      <c r="E353" s="13"/>
      <c r="F353" s="46" t="str">
        <f>IF(COUNTA($A353)&gt;0,VLOOKUP($A353,Corsa!$A$1:$F$43,3,FALSE),"-")</f>
        <v>F-Ragazze A</v>
      </c>
      <c r="G353" s="28" t="str">
        <f>IF($D353&gt;0,VLOOKUP($D353,Iscrizioni!$A$2:$M$2502,9,FALSE),"-")</f>
        <v>D'ANGELO ROSA</v>
      </c>
      <c r="H353" s="28">
        <f>IF($D353&gt;0,VLOOKUP($D353,Iscrizioni!$A$2:$M$2502,4,FALSE),"-")</f>
        <v>2005</v>
      </c>
      <c r="I353" s="27" t="str">
        <f>IF($D353&gt;0,VLOOKUP($D353,Iscrizioni!$A$2:$M$2502,5,FALSE),"-")</f>
        <v>F</v>
      </c>
      <c r="J353" s="27" t="str">
        <f>IF($D353&gt;0,VLOOKUP($D353,Iscrizioni!$A$2:$M$2502,10,FALSE),"-")</f>
        <v>F-Ragazze A</v>
      </c>
      <c r="K353" s="27" t="str">
        <f t="shared" si="31"/>
        <v>ok</v>
      </c>
      <c r="L353" s="46" t="str">
        <f>IF($D353&gt;0,VLOOKUP($D353,Iscrizioni!$A$2:$M$2502,11,FALSE),"-")</f>
        <v>Giovanile</v>
      </c>
      <c r="M353" s="27">
        <f>IF($D353&gt;0,VLOOKUP($D353,Iscrizioni!$A$2:$N$2502,12,FALSE),"-")</f>
        <v>9</v>
      </c>
      <c r="N353" s="46" t="str">
        <f>IF($D353&gt;0,VLOOKUP($D353,Iscrizioni!$A$2:$M$2502,6,FALSE),"-")</f>
        <v>H110754</v>
      </c>
      <c r="O353" s="107" t="str">
        <f>IF($D353&gt;0,VLOOKUP($D353,Iscrizioni!$A$2:$M$2502,7,FALSE),"-")</f>
        <v>A.S.D. GOLDEN CLUB RIMINI INTERNATIONAL</v>
      </c>
      <c r="P353" s="46" t="str">
        <f>IF($D353&gt;0,VLOOKUP(LEFT($N353,1),Regione!$A$2:$C$21,2,FALSE),"-")</f>
        <v xml:space="preserve">EMILIA ROMAGNA </v>
      </c>
      <c r="Q353" s="112" t="e">
        <f ca="1">IF($D353&gt;0,NormalizzaTempo("D",CELL("tipo",$E353),$E353),"-")</f>
        <v>#NAME?</v>
      </c>
      <c r="R353" s="27">
        <f>IF($D353&gt;0,VLOOKUP($D353,Iscrizioni!$A$2:$M$2502,13,FALSE),"-")</f>
        <v>1000</v>
      </c>
      <c r="S353" s="112" t="e">
        <f t="shared" ca="1" si="37"/>
        <v>#NAME?</v>
      </c>
      <c r="T353" s="112" t="e">
        <f ca="1">IF($D353&gt;0,SUMIFS($S$3:$S353,$X$3:$X353,1,$J$3:$J353,$J353),"-")</f>
        <v>#NAME?</v>
      </c>
      <c r="U353" s="112" t="e">
        <f t="shared" ca="1" si="38"/>
        <v>#NAME?</v>
      </c>
      <c r="V353" s="112" t="e">
        <f t="shared" ca="1" si="35"/>
        <v>#NAME?</v>
      </c>
      <c r="W353" s="27">
        <f>IF(LEN($C353)=0,IF($D353&gt;0,COUNTIFS($A$3:$A353,$A353),"-"),"Escluso")</f>
        <v>24</v>
      </c>
      <c r="X353" s="2">
        <f>IF(LEN($C353)=0,IF($D353&gt;0,COUNTIFS($J$3:$J353,$J353,$C$3:$C353,""),"-"),"Escluso")</f>
        <v>24</v>
      </c>
      <c r="Y353" s="127" t="e">
        <f t="shared" ca="1" si="30"/>
        <v>#NAME?</v>
      </c>
      <c r="Z353" s="2">
        <f>IF($D353&gt;0,COUNTIFS($O$3:$O353,$O353,$L$3:$L353,$L353,$I$3:$I353,$I353),"-")</f>
        <v>8</v>
      </c>
      <c r="AA353" s="27">
        <f>IF($D353&gt;0,IF(OR($Z353 &gt;1,$L353&lt;&gt;"Adulti"),0,VLOOKUP($P353,Regione!$B$2:$C$22,2,FALSE)),"-")</f>
        <v>0</v>
      </c>
      <c r="AB353" s="27">
        <f>IF($D353&gt;0,IF(COUNTIFS($O$3:$O353,$O353,$L$3:$L353,$L353,$I$3:$I353,$I353) &gt;1,0,SUMIFS($Y$3:$Y$2503,$L$3:$L$2503,$L353,$O$3:$O$2503,$O353,$I$3:$I$2503,$I353)),"-")</f>
        <v>0</v>
      </c>
      <c r="AC353" s="27">
        <f t="shared" si="36"/>
        <v>0</v>
      </c>
    </row>
    <row r="354" spans="1:29" s="57" customFormat="1" ht="15" customHeight="1">
      <c r="A354" s="13" t="s">
        <v>174</v>
      </c>
      <c r="B354" s="107" t="str">
        <f>IF(COUNTA($A354)&gt;0,VLOOKUP($A354,Corsa!$A$1:$F$43,2,FALSE),"-")</f>
        <v>Corsa A06</v>
      </c>
      <c r="C354" s="11"/>
      <c r="D354" s="13">
        <v>243</v>
      </c>
      <c r="E354" s="13"/>
      <c r="F354" s="46" t="str">
        <f>IF(COUNTA($A354)&gt;0,VLOOKUP($A354,Corsa!$A$1:$F$43,3,FALSE),"-")</f>
        <v>F-Ragazze A</v>
      </c>
      <c r="G354" s="28" t="str">
        <f>IF($D354&gt;0,VLOOKUP($D354,Iscrizioni!$A$2:$M$2502,9,FALSE),"-")</f>
        <v>ALUIGI CARLOTTA</v>
      </c>
      <c r="H354" s="28">
        <f>IF($D354&gt;0,VLOOKUP($D354,Iscrizioni!$A$2:$M$2502,4,FALSE),"-")</f>
        <v>2005</v>
      </c>
      <c r="I354" s="27" t="str">
        <f>IF($D354&gt;0,VLOOKUP($D354,Iscrizioni!$A$2:$M$2502,5,FALSE),"-")</f>
        <v>F</v>
      </c>
      <c r="J354" s="27" t="str">
        <f>IF($D354&gt;0,VLOOKUP($D354,Iscrizioni!$A$2:$M$2502,10,FALSE),"-")</f>
        <v>F-Ragazze A</v>
      </c>
      <c r="K354" s="27" t="str">
        <f t="shared" si="31"/>
        <v>ok</v>
      </c>
      <c r="L354" s="46" t="str">
        <f>IF($D354&gt;0,VLOOKUP($D354,Iscrizioni!$A$2:$M$2502,11,FALSE),"-")</f>
        <v>Giovanile</v>
      </c>
      <c r="M354" s="27">
        <f>IF($D354&gt;0,VLOOKUP($D354,Iscrizioni!$A$2:$N$2502,12,FALSE),"-")</f>
        <v>9</v>
      </c>
      <c r="N354" s="46" t="str">
        <f>IF($D354&gt;0,VLOOKUP($D354,Iscrizioni!$A$2:$M$2502,6,FALSE),"-")</f>
        <v>H110754</v>
      </c>
      <c r="O354" s="107" t="str">
        <f>IF($D354&gt;0,VLOOKUP($D354,Iscrizioni!$A$2:$M$2502,7,FALSE),"-")</f>
        <v>A.S.D. GOLDEN CLUB RIMINI INTERNATIONAL</v>
      </c>
      <c r="P354" s="46" t="str">
        <f>IF($D354&gt;0,VLOOKUP(LEFT($N354,1),Regione!$A$2:$C$21,2,FALSE),"-")</f>
        <v xml:space="preserve">EMILIA ROMAGNA </v>
      </c>
      <c r="Q354" s="112" t="e">
        <f ca="1">IF($D354&gt;0,NormalizzaTempo("D",CELL("tipo",$E354),$E354),"-")</f>
        <v>#NAME?</v>
      </c>
      <c r="R354" s="27">
        <f>IF($D354&gt;0,VLOOKUP($D354,Iscrizioni!$A$2:$M$2502,13,FALSE),"-")</f>
        <v>1000</v>
      </c>
      <c r="S354" s="112" t="e">
        <f t="shared" ca="1" si="37"/>
        <v>#NAME?</v>
      </c>
      <c r="T354" s="112" t="e">
        <f ca="1">IF($D354&gt;0,SUMIFS($S$3:$S354,$X$3:$X354,1,$J$3:$J354,$J354),"-")</f>
        <v>#NAME?</v>
      </c>
      <c r="U354" s="112" t="e">
        <f t="shared" ca="1" si="38"/>
        <v>#NAME?</v>
      </c>
      <c r="V354" s="112" t="e">
        <f t="shared" ca="1" si="35"/>
        <v>#NAME?</v>
      </c>
      <c r="W354" s="27">
        <f>IF(LEN($C354)=0,IF($D354&gt;0,COUNTIFS($A$3:$A354,$A354),"-"),"Escluso")</f>
        <v>25</v>
      </c>
      <c r="X354" s="2">
        <f>IF(LEN($C354)=0,IF($D354&gt;0,COUNTIFS($J$3:$J354,$J354,$C$3:$C354,""),"-"),"Escluso")</f>
        <v>25</v>
      </c>
      <c r="Y354" s="127" t="e">
        <f t="shared" ca="1" si="30"/>
        <v>#NAME?</v>
      </c>
      <c r="Z354" s="2">
        <f>IF($D354&gt;0,COUNTIFS($O$3:$O354,$O354,$L$3:$L354,$L354,$I$3:$I354,$I354),"-")</f>
        <v>9</v>
      </c>
      <c r="AA354" s="27">
        <f>IF($D354&gt;0,IF(OR($Z354 &gt;1,$L354&lt;&gt;"Adulti"),0,VLOOKUP($P354,Regione!$B$2:$C$22,2,FALSE)),"-")</f>
        <v>0</v>
      </c>
      <c r="AB354" s="27">
        <f>IF($D354&gt;0,IF(COUNTIFS($O$3:$O354,$O354,$L$3:$L354,$L354,$I$3:$I354,$I354) &gt;1,0,SUMIFS($Y$3:$Y$2503,$L$3:$L$2503,$L354,$O$3:$O$2503,$O354,$I$3:$I$2503,$I354)),"-")</f>
        <v>0</v>
      </c>
      <c r="AC354" s="27">
        <f t="shared" si="36"/>
        <v>0</v>
      </c>
    </row>
    <row r="355" spans="1:29" s="57" customFormat="1" ht="15" customHeight="1">
      <c r="A355" s="13" t="s">
        <v>175</v>
      </c>
      <c r="B355" s="107" t="str">
        <f>IF(COUNTA($A355)&gt;0,VLOOKUP($A355,Corsa!$A$1:$F$43,2,FALSE),"-")</f>
        <v>Corsa A07</v>
      </c>
      <c r="C355" s="11"/>
      <c r="D355" s="13">
        <v>179</v>
      </c>
      <c r="E355" s="13"/>
      <c r="F355" s="46" t="str">
        <f>IF(COUNTA($A355)&gt;0,VLOOKUP($A355,Corsa!$A$1:$F$43,3,FALSE),"-")</f>
        <v>M-Esordienti</v>
      </c>
      <c r="G355" s="28" t="str">
        <f>IF($D355&gt;0,VLOOKUP($D355,Iscrizioni!$A$2:$M$2502,9,FALSE),"-")</f>
        <v>ARCUDI CHEICK OMAR</v>
      </c>
      <c r="H355" s="28">
        <f>IF($D355&gt;0,VLOOKUP($D355,Iscrizioni!$A$2:$M$2502,4,FALSE),"-")</f>
        <v>2006</v>
      </c>
      <c r="I355" s="27" t="str">
        <f>IF($D355&gt;0,VLOOKUP($D355,Iscrizioni!$A$2:$M$2502,5,FALSE),"-")</f>
        <v>M</v>
      </c>
      <c r="J355" s="27" t="str">
        <f>IF($D355&gt;0,VLOOKUP($D355,Iscrizioni!$A$2:$M$2502,10,FALSE),"-")</f>
        <v>M-Esordienti</v>
      </c>
      <c r="K355" s="27" t="str">
        <f t="shared" si="31"/>
        <v>ok</v>
      </c>
      <c r="L355" s="46" t="str">
        <f>IF($D355&gt;0,VLOOKUP($D355,Iscrizioni!$A$2:$M$2502,11,FALSE),"-")</f>
        <v>Giovanile</v>
      </c>
      <c r="M355" s="27">
        <f>IF($D355&gt;0,VLOOKUP($D355,Iscrizioni!$A$2:$N$2502,12,FALSE),"-")</f>
        <v>8</v>
      </c>
      <c r="N355" s="46" t="str">
        <f>IF($D355&gt;0,VLOOKUP($D355,Iscrizioni!$A$2:$M$2502,6,FALSE),"-")</f>
        <v>A130646</v>
      </c>
      <c r="O355" s="107" t="str">
        <f>IF($D355&gt;0,VLOOKUP($D355,Iscrizioni!$A$2:$M$2502,7,FALSE),"-")</f>
        <v>A.S.D. DORATLETICA</v>
      </c>
      <c r="P355" s="46" t="str">
        <f>IF($D355&gt;0,VLOOKUP(LEFT($N355,1),Regione!$A$2:$C$21,2,FALSE),"-")</f>
        <v xml:space="preserve">PIEMONTE </v>
      </c>
      <c r="Q355" s="112" t="e">
        <f ca="1">IF($D355&gt;0,NormalizzaTempo("D",CELL("tipo",$E355),$E355),"-")</f>
        <v>#NAME?</v>
      </c>
      <c r="R355" s="27">
        <f>IF($D355&gt;0,VLOOKUP($D355,Iscrizioni!$A$2:$M$2502,13,FALSE),"-")</f>
        <v>800</v>
      </c>
      <c r="S355" s="112" t="e">
        <f t="shared" ca="1" si="37"/>
        <v>#NAME?</v>
      </c>
      <c r="T355" s="112" t="e">
        <f ca="1">IF($D355&gt;0,SUMIFS($S$3:$S355,$X$3:$X355,1,$J$3:$J355,$J355),"-")</f>
        <v>#NAME?</v>
      </c>
      <c r="U355" s="112" t="e">
        <f t="shared" ca="1" si="38"/>
        <v>#NAME?</v>
      </c>
      <c r="V355" s="112" t="e">
        <f t="shared" ca="1" si="35"/>
        <v>#NAME?</v>
      </c>
      <c r="W355" s="27">
        <f>IF(LEN($C355)=0,IF($D355&gt;0,COUNTIFS($A$3:$A355,$A355),"-"),"Escluso")</f>
        <v>1</v>
      </c>
      <c r="X355" s="2">
        <f>IF(LEN($C355)=0,IF($D355&gt;0,COUNTIFS($J$3:$J355,$J355,$C$3:$C355,""),"-"),"Escluso")</f>
        <v>1</v>
      </c>
      <c r="Y355" s="127" t="e">
        <f t="shared" ca="1" si="30"/>
        <v>#NAME?</v>
      </c>
      <c r="Z355" s="2">
        <f>IF($D355&gt;0,COUNTIFS($O$3:$O355,$O355,$L$3:$L355,$L355,$I$3:$I355,$I355),"-")</f>
        <v>7</v>
      </c>
      <c r="AA355" s="27">
        <f>IF($D355&gt;0,IF(OR($Z355 &gt;1,$L355&lt;&gt;"Adulti"),0,VLOOKUP($P355,Regione!$B$2:$C$22,2,FALSE)),"-")</f>
        <v>0</v>
      </c>
      <c r="AB355" s="27">
        <f>IF($D355&gt;0,IF(COUNTIFS($O$3:$O355,$O355,$L$3:$L355,$L355,$I$3:$I355,$I355) &gt;1,0,SUMIFS($Y$3:$Y$2503,$L$3:$L$2503,$L355,$O$3:$O$2503,$O355,$I$3:$I$2503,$I355)),"-")</f>
        <v>0</v>
      </c>
      <c r="AC355" s="27">
        <f t="shared" si="36"/>
        <v>0</v>
      </c>
    </row>
    <row r="356" spans="1:29" s="57" customFormat="1" ht="15" customHeight="1">
      <c r="A356" s="13" t="s">
        <v>175</v>
      </c>
      <c r="B356" s="107" t="str">
        <f>IF(COUNTA($A356)&gt;0,VLOOKUP($A356,Corsa!$A$1:$F$43,2,FALSE),"-")</f>
        <v>Corsa A07</v>
      </c>
      <c r="C356" s="11"/>
      <c r="D356" s="13">
        <v>22</v>
      </c>
      <c r="E356" s="13"/>
      <c r="F356" s="46" t="str">
        <f>IF(COUNTA($A356)&gt;0,VLOOKUP($A356,Corsa!$A$1:$F$43,3,FALSE),"-")</f>
        <v>M-Esordienti</v>
      </c>
      <c r="G356" s="28" t="str">
        <f>IF($D356&gt;0,VLOOKUP($D356,Iscrizioni!$A$2:$M$2502,9,FALSE),"-")</f>
        <v>RERHAYE HASSAN</v>
      </c>
      <c r="H356" s="28">
        <f>IF($D356&gt;0,VLOOKUP($D356,Iscrizioni!$A$2:$M$2502,4,FALSE),"-")</f>
        <v>2006</v>
      </c>
      <c r="I356" s="27" t="str">
        <f>IF($D356&gt;0,VLOOKUP($D356,Iscrizioni!$A$2:$M$2502,5,FALSE),"-")</f>
        <v>M</v>
      </c>
      <c r="J356" s="27" t="str">
        <f>IF($D356&gt;0,VLOOKUP($D356,Iscrizioni!$A$2:$M$2502,10,FALSE),"-")</f>
        <v>M-Esordienti</v>
      </c>
      <c r="K356" s="27" t="str">
        <f t="shared" si="31"/>
        <v>ok</v>
      </c>
      <c r="L356" s="46" t="str">
        <f>IF($D356&gt;0,VLOOKUP($D356,Iscrizioni!$A$2:$M$2502,11,FALSE),"-")</f>
        <v>Giovanile</v>
      </c>
      <c r="M356" s="27">
        <f>IF($D356&gt;0,VLOOKUP($D356,Iscrizioni!$A$2:$N$2502,12,FALSE),"-")</f>
        <v>8</v>
      </c>
      <c r="N356" s="46" t="str">
        <f>IF($D356&gt;0,VLOOKUP($D356,Iscrizioni!$A$2:$M$2502,6,FALSE),"-")</f>
        <v>H011308</v>
      </c>
      <c r="O356" s="107" t="str">
        <f>IF($D356&gt;0,VLOOKUP($D356,Iscrizioni!$A$2:$M$2502,7,FALSE),"-")</f>
        <v>A.S.D. Atletica Blizzard</v>
      </c>
      <c r="P356" s="46" t="str">
        <f>IF($D356&gt;0,VLOOKUP(LEFT($N356,1),Regione!$A$2:$C$21,2,FALSE),"-")</f>
        <v xml:space="preserve">EMILIA ROMAGNA </v>
      </c>
      <c r="Q356" s="112" t="e">
        <f ca="1">IF($D356&gt;0,NormalizzaTempo("D",CELL("tipo",$E356),$E356),"-")</f>
        <v>#NAME?</v>
      </c>
      <c r="R356" s="27">
        <f>IF($D356&gt;0,VLOOKUP($D356,Iscrizioni!$A$2:$M$2502,13,FALSE),"-")</f>
        <v>800</v>
      </c>
      <c r="S356" s="112" t="e">
        <f t="shared" ca="1" si="37"/>
        <v>#NAME?</v>
      </c>
      <c r="T356" s="112" t="e">
        <f ca="1">IF($D356&gt;0,SUMIFS($S$3:$S356,$X$3:$X356,1,$J$3:$J356,$J356),"-")</f>
        <v>#NAME?</v>
      </c>
      <c r="U356" s="112" t="e">
        <f t="shared" ca="1" si="38"/>
        <v>#NAME?</v>
      </c>
      <c r="V356" s="112" t="e">
        <f t="shared" ca="1" si="35"/>
        <v>#NAME?</v>
      </c>
      <c r="W356" s="27">
        <f>IF(LEN($C356)=0,IF($D356&gt;0,COUNTIFS($A$3:$A356,$A356),"-"),"Escluso")</f>
        <v>2</v>
      </c>
      <c r="X356" s="2">
        <f>IF(LEN($C356)=0,IF($D356&gt;0,COUNTIFS($J$3:$J356,$J356,$C$3:$C356,""),"-"),"Escluso")</f>
        <v>2</v>
      </c>
      <c r="Y356" s="127" t="e">
        <f t="shared" ca="1" si="30"/>
        <v>#NAME?</v>
      </c>
      <c r="Z356" s="2">
        <f>IF($D356&gt;0,COUNTIFS($O$3:$O356,$O356,$L$3:$L356,$L356,$I$3:$I356,$I356),"-")</f>
        <v>6</v>
      </c>
      <c r="AA356" s="27">
        <f>IF($D356&gt;0,IF(OR($Z356 &gt;1,$L356&lt;&gt;"Adulti"),0,VLOOKUP($P356,Regione!$B$2:$C$22,2,FALSE)),"-")</f>
        <v>0</v>
      </c>
      <c r="AB356" s="27">
        <f>IF($D356&gt;0,IF(COUNTIFS($O$3:$O356,$O356,$L$3:$L356,$L356,$I$3:$I356,$I356) &gt;1,0,SUMIFS($Y$3:$Y$2503,$L$3:$L$2503,$L356,$O$3:$O$2503,$O356,$I$3:$I$2503,$I356)),"-")</f>
        <v>0</v>
      </c>
      <c r="AC356" s="27">
        <f t="shared" si="36"/>
        <v>0</v>
      </c>
    </row>
    <row r="357" spans="1:29" s="57" customFormat="1" ht="15" customHeight="1">
      <c r="A357" s="13" t="s">
        <v>175</v>
      </c>
      <c r="B357" s="107" t="str">
        <f>IF(COUNTA($A357)&gt;0,VLOOKUP($A357,Corsa!$A$1:$F$43,2,FALSE),"-")</f>
        <v>Corsa A07</v>
      </c>
      <c r="C357" s="11"/>
      <c r="D357" s="13">
        <v>863</v>
      </c>
      <c r="E357" s="13"/>
      <c r="F357" s="46" t="str">
        <f>IF(COUNTA($A357)&gt;0,VLOOKUP($A357,Corsa!$A$1:$F$43,3,FALSE),"-")</f>
        <v>M-Esordienti</v>
      </c>
      <c r="G357" s="28" t="str">
        <f>IF($D357&gt;0,VLOOKUP($D357,Iscrizioni!$A$2:$M$2502,9,FALSE),"-")</f>
        <v>BUDINI RICCARDO</v>
      </c>
      <c r="H357" s="28">
        <f>IF($D357&gt;0,VLOOKUP($D357,Iscrizioni!$A$2:$M$2502,4,FALSE),"-")</f>
        <v>2006</v>
      </c>
      <c r="I357" s="27" t="str">
        <f>IF($D357&gt;0,VLOOKUP($D357,Iscrizioni!$A$2:$M$2502,5,FALSE),"-")</f>
        <v>M</v>
      </c>
      <c r="J357" s="27" t="str">
        <f>IF($D357&gt;0,VLOOKUP($D357,Iscrizioni!$A$2:$M$2502,10,FALSE),"-")</f>
        <v>M-Esordienti</v>
      </c>
      <c r="K357" s="27" t="str">
        <f t="shared" si="31"/>
        <v>ok</v>
      </c>
      <c r="L357" s="46" t="str">
        <f>IF($D357&gt;0,VLOOKUP($D357,Iscrizioni!$A$2:$M$2502,11,FALSE),"-")</f>
        <v>Giovanile</v>
      </c>
      <c r="M357" s="27">
        <f>IF($D357&gt;0,VLOOKUP($D357,Iscrizioni!$A$2:$N$2502,12,FALSE),"-")</f>
        <v>8</v>
      </c>
      <c r="N357" s="46" t="str">
        <f>IF($D357&gt;0,VLOOKUP($D357,Iscrizioni!$A$2:$M$2502,6,FALSE),"-")</f>
        <v>H010289</v>
      </c>
      <c r="O357" s="107" t="str">
        <f>IF($D357&gt;0,VLOOKUP($D357,Iscrizioni!$A$2:$M$2502,7,FALSE),"-")</f>
        <v>POLISPORTIVA PROGRESSO A.S.D.</v>
      </c>
      <c r="P357" s="46" t="str">
        <f>IF($D357&gt;0,VLOOKUP(LEFT($N357,1),Regione!$A$2:$C$21,2,FALSE),"-")</f>
        <v xml:space="preserve">EMILIA ROMAGNA </v>
      </c>
      <c r="Q357" s="112" t="e">
        <f ca="1">IF($D357&gt;0,NormalizzaTempo("D",CELL("tipo",$E357),$E357),"-")</f>
        <v>#NAME?</v>
      </c>
      <c r="R357" s="27">
        <f>IF($D357&gt;0,VLOOKUP($D357,Iscrizioni!$A$2:$M$2502,13,FALSE),"-")</f>
        <v>800</v>
      </c>
      <c r="S357" s="112" t="e">
        <f t="shared" ca="1" si="37"/>
        <v>#NAME?</v>
      </c>
      <c r="T357" s="112" t="e">
        <f ca="1">IF($D357&gt;0,SUMIFS($S$3:$S357,$X$3:$X357,1,$J$3:$J357,$J357),"-")</f>
        <v>#NAME?</v>
      </c>
      <c r="U357" s="112" t="e">
        <f t="shared" ca="1" si="38"/>
        <v>#NAME?</v>
      </c>
      <c r="V357" s="112" t="e">
        <f t="shared" ca="1" si="35"/>
        <v>#NAME?</v>
      </c>
      <c r="W357" s="27">
        <f>IF(LEN($C357)=0,IF($D357&gt;0,COUNTIFS($A$3:$A357,$A357),"-"),"Escluso")</f>
        <v>3</v>
      </c>
      <c r="X357" s="2">
        <f>IF(LEN($C357)=0,IF($D357&gt;0,COUNTIFS($J$3:$J357,$J357,$C$3:$C357,""),"-"),"Escluso")</f>
        <v>3</v>
      </c>
      <c r="Y357" s="127" t="e">
        <f t="shared" ca="1" si="30"/>
        <v>#NAME?</v>
      </c>
      <c r="Z357" s="2">
        <f>IF($D357&gt;0,COUNTIFS($O$3:$O357,$O357,$L$3:$L357,$L357,$I$3:$I357,$I357),"-")</f>
        <v>7</v>
      </c>
      <c r="AA357" s="27">
        <f>IF($D357&gt;0,IF(OR($Z357 &gt;1,$L357&lt;&gt;"Adulti"),0,VLOOKUP($P357,Regione!$B$2:$C$22,2,FALSE)),"-")</f>
        <v>0</v>
      </c>
      <c r="AB357" s="27">
        <f>IF($D357&gt;0,IF(COUNTIFS($O$3:$O357,$O357,$L$3:$L357,$L357,$I$3:$I357,$I357) &gt;1,0,SUMIFS($Y$3:$Y$2503,$L$3:$L$2503,$L357,$O$3:$O$2503,$O357,$I$3:$I$2503,$I357)),"-")</f>
        <v>0</v>
      </c>
      <c r="AC357" s="27">
        <f t="shared" si="36"/>
        <v>0</v>
      </c>
    </row>
    <row r="358" spans="1:29" s="57" customFormat="1" ht="15" customHeight="1">
      <c r="A358" s="13" t="s">
        <v>175</v>
      </c>
      <c r="B358" s="107" t="str">
        <f>IF(COUNTA($A358)&gt;0,VLOOKUP($A358,Corsa!$A$1:$F$43,2,FALSE),"-")</f>
        <v>Corsa A07</v>
      </c>
      <c r="C358" s="11"/>
      <c r="D358" s="13">
        <v>855</v>
      </c>
      <c r="E358" s="13"/>
      <c r="F358" s="46" t="str">
        <f>IF(COUNTA($A358)&gt;0,VLOOKUP($A358,Corsa!$A$1:$F$43,3,FALSE),"-")</f>
        <v>M-Esordienti</v>
      </c>
      <c r="G358" s="28" t="str">
        <f>IF($D358&gt;0,VLOOKUP($D358,Iscrizioni!$A$2:$M$2502,9,FALSE),"-")</f>
        <v>VERONA GABRIELE</v>
      </c>
      <c r="H358" s="28">
        <f>IF($D358&gt;0,VLOOKUP($D358,Iscrizioni!$A$2:$M$2502,4,FALSE),"-")</f>
        <v>2006</v>
      </c>
      <c r="I358" s="27" t="str">
        <f>IF($D358&gt;0,VLOOKUP($D358,Iscrizioni!$A$2:$M$2502,5,FALSE),"-")</f>
        <v>M</v>
      </c>
      <c r="J358" s="27" t="str">
        <f>IF($D358&gt;0,VLOOKUP($D358,Iscrizioni!$A$2:$M$2502,10,FALSE),"-")</f>
        <v>M-Esordienti</v>
      </c>
      <c r="K358" s="27" t="str">
        <f t="shared" si="31"/>
        <v>ok</v>
      </c>
      <c r="L358" s="46" t="str">
        <f>IF($D358&gt;0,VLOOKUP($D358,Iscrizioni!$A$2:$M$2502,11,FALSE),"-")</f>
        <v>Giovanile</v>
      </c>
      <c r="M358" s="27">
        <f>IF($D358&gt;0,VLOOKUP($D358,Iscrizioni!$A$2:$N$2502,12,FALSE),"-")</f>
        <v>8</v>
      </c>
      <c r="N358" s="46" t="str">
        <f>IF($D358&gt;0,VLOOKUP($D358,Iscrizioni!$A$2:$M$2502,6,FALSE),"-")</f>
        <v>H080274</v>
      </c>
      <c r="O358" s="107" t="str">
        <f>IF($D358&gt;0,VLOOKUP($D358,Iscrizioni!$A$2:$M$2502,7,FALSE),"-")</f>
        <v>POL. SCANDIANESE</v>
      </c>
      <c r="P358" s="46" t="str">
        <f>IF($D358&gt;0,VLOOKUP(LEFT($N358,1),Regione!$A$2:$C$21,2,FALSE),"-")</f>
        <v xml:space="preserve">EMILIA ROMAGNA </v>
      </c>
      <c r="Q358" s="112" t="e">
        <f ca="1">IF($D358&gt;0,NormalizzaTempo("D",CELL("tipo",$E358),$E358),"-")</f>
        <v>#NAME?</v>
      </c>
      <c r="R358" s="27">
        <f>IF($D358&gt;0,VLOOKUP($D358,Iscrizioni!$A$2:$M$2502,13,FALSE),"-")</f>
        <v>800</v>
      </c>
      <c r="S358" s="112" t="e">
        <f t="shared" ca="1" si="37"/>
        <v>#NAME?</v>
      </c>
      <c r="T358" s="112" t="e">
        <f ca="1">IF($D358&gt;0,SUMIFS($S$3:$S358,$X$3:$X358,1,$J$3:$J358,$J358),"-")</f>
        <v>#NAME?</v>
      </c>
      <c r="U358" s="112" t="e">
        <f t="shared" ca="1" si="38"/>
        <v>#NAME?</v>
      </c>
      <c r="V358" s="112" t="e">
        <f t="shared" ca="1" si="35"/>
        <v>#NAME?</v>
      </c>
      <c r="W358" s="27">
        <f>IF(LEN($C358)=0,IF($D358&gt;0,COUNTIFS($A$3:$A358,$A358),"-"),"Escluso")</f>
        <v>4</v>
      </c>
      <c r="X358" s="2">
        <f>IF(LEN($C358)=0,IF($D358&gt;0,COUNTIFS($J$3:$J358,$J358,$C$3:$C358,""),"-"),"Escluso")</f>
        <v>4</v>
      </c>
      <c r="Y358" s="127" t="e">
        <f t="shared" ca="1" si="30"/>
        <v>#NAME?</v>
      </c>
      <c r="Z358" s="2">
        <f>IF($D358&gt;0,COUNTIFS($O$3:$O358,$O358,$L$3:$L358,$L358,$I$3:$I358,$I358),"-")</f>
        <v>14</v>
      </c>
      <c r="AA358" s="27">
        <f>IF($D358&gt;0,IF(OR($Z358 &gt;1,$L358&lt;&gt;"Adulti"),0,VLOOKUP($P358,Regione!$B$2:$C$22,2,FALSE)),"-")</f>
        <v>0</v>
      </c>
      <c r="AB358" s="27">
        <f>IF($D358&gt;0,IF(COUNTIFS($O$3:$O358,$O358,$L$3:$L358,$L358,$I$3:$I358,$I358) &gt;1,0,SUMIFS($Y$3:$Y$2503,$L$3:$L$2503,$L358,$O$3:$O$2503,$O358,$I$3:$I$2503,$I358)),"-")</f>
        <v>0</v>
      </c>
      <c r="AC358" s="27">
        <f t="shared" si="36"/>
        <v>0</v>
      </c>
    </row>
    <row r="359" spans="1:29" s="57" customFormat="1" ht="15" customHeight="1">
      <c r="A359" s="13" t="s">
        <v>175</v>
      </c>
      <c r="B359" s="107" t="str">
        <f>IF(COUNTA($A359)&gt;0,VLOOKUP($A359,Corsa!$A$1:$F$43,2,FALSE),"-")</f>
        <v>Corsa A07</v>
      </c>
      <c r="C359" s="11"/>
      <c r="D359" s="13">
        <v>400</v>
      </c>
      <c r="E359" s="13"/>
      <c r="F359" s="46" t="str">
        <f>IF(COUNTA($A359)&gt;0,VLOOKUP($A359,Corsa!$A$1:$F$43,3,FALSE),"-")</f>
        <v>M-Esordienti</v>
      </c>
      <c r="G359" s="28" t="str">
        <f>IF($D359&gt;0,VLOOKUP($D359,Iscrizioni!$A$2:$M$2502,9,FALSE),"-")</f>
        <v>BRINTAZZOLI GIANLUCA</v>
      </c>
      <c r="H359" s="28">
        <f>IF($D359&gt;0,VLOOKUP($D359,Iscrizioni!$A$2:$M$2502,4,FALSE),"-")</f>
        <v>2006</v>
      </c>
      <c r="I359" s="27" t="str">
        <f>IF($D359&gt;0,VLOOKUP($D359,Iscrizioni!$A$2:$M$2502,5,FALSE),"-")</f>
        <v>M</v>
      </c>
      <c r="J359" s="27" t="str">
        <f>IF($D359&gt;0,VLOOKUP($D359,Iscrizioni!$A$2:$M$2502,10,FALSE),"-")</f>
        <v>M-Esordienti</v>
      </c>
      <c r="K359" s="27" t="str">
        <f t="shared" si="31"/>
        <v>ok</v>
      </c>
      <c r="L359" s="46" t="str">
        <f>IF($D359&gt;0,VLOOKUP($D359,Iscrizioni!$A$2:$M$2502,11,FALSE),"-")</f>
        <v>Giovanile</v>
      </c>
      <c r="M359" s="27">
        <f>IF($D359&gt;0,VLOOKUP($D359,Iscrizioni!$A$2:$N$2502,12,FALSE),"-")</f>
        <v>8</v>
      </c>
      <c r="N359" s="46" t="str">
        <f>IF($D359&gt;0,VLOOKUP($D359,Iscrizioni!$A$2:$M$2502,6,FALSE),"-")</f>
        <v>H080416</v>
      </c>
      <c r="O359" s="107" t="str">
        <f>IF($D359&gt;0,VLOOKUP($D359,Iscrizioni!$A$2:$M$2502,7,FALSE),"-")</f>
        <v>ASD ATLETICA REGGIO</v>
      </c>
      <c r="P359" s="46" t="str">
        <f>IF($D359&gt;0,VLOOKUP(LEFT($N359,1),Regione!$A$2:$C$21,2,FALSE),"-")</f>
        <v xml:space="preserve">EMILIA ROMAGNA </v>
      </c>
      <c r="Q359" s="112" t="e">
        <f ca="1">IF($D359&gt;0,NormalizzaTempo("D",CELL("tipo",$E359),$E359),"-")</f>
        <v>#NAME?</v>
      </c>
      <c r="R359" s="27">
        <f>IF($D359&gt;0,VLOOKUP($D359,Iscrizioni!$A$2:$M$2502,13,FALSE),"-")</f>
        <v>800</v>
      </c>
      <c r="S359" s="112" t="e">
        <f t="shared" ca="1" si="37"/>
        <v>#NAME?</v>
      </c>
      <c r="T359" s="112" t="e">
        <f ca="1">IF($D359&gt;0,SUMIFS($S$3:$S359,$X$3:$X359,1,$J$3:$J359,$J359),"-")</f>
        <v>#NAME?</v>
      </c>
      <c r="U359" s="112" t="e">
        <f t="shared" ca="1" si="38"/>
        <v>#NAME?</v>
      </c>
      <c r="V359" s="112" t="e">
        <f t="shared" ca="1" si="35"/>
        <v>#NAME?</v>
      </c>
      <c r="W359" s="27">
        <f>IF(LEN($C359)=0,IF($D359&gt;0,COUNTIFS($A$3:$A359,$A359),"-"),"Escluso")</f>
        <v>5</v>
      </c>
      <c r="X359" s="2">
        <f>IF(LEN($C359)=0,IF($D359&gt;0,COUNTIFS($J$3:$J359,$J359,$C$3:$C359,""),"-"),"Escluso")</f>
        <v>5</v>
      </c>
      <c r="Y359" s="127" t="e">
        <f t="shared" ca="1" si="30"/>
        <v>#NAME?</v>
      </c>
      <c r="Z359" s="2">
        <f>IF($D359&gt;0,COUNTIFS($O$3:$O359,$O359,$L$3:$L359,$L359,$I$3:$I359,$I359),"-")</f>
        <v>3</v>
      </c>
      <c r="AA359" s="27">
        <f>IF($D359&gt;0,IF(OR($Z359 &gt;1,$L359&lt;&gt;"Adulti"),0,VLOOKUP($P359,Regione!$B$2:$C$22,2,FALSE)),"-")</f>
        <v>0</v>
      </c>
      <c r="AB359" s="27">
        <f>IF($D359&gt;0,IF(COUNTIFS($O$3:$O359,$O359,$L$3:$L359,$L359,$I$3:$I359,$I359) &gt;1,0,SUMIFS($Y$3:$Y$2503,$L$3:$L$2503,$L359,$O$3:$O$2503,$O359,$I$3:$I$2503,$I359)),"-")</f>
        <v>0</v>
      </c>
      <c r="AC359" s="27">
        <f t="shared" si="36"/>
        <v>0</v>
      </c>
    </row>
    <row r="360" spans="1:29" s="57" customFormat="1" ht="15" customHeight="1">
      <c r="A360" s="13" t="s">
        <v>175</v>
      </c>
      <c r="B360" s="107" t="str">
        <f>IF(COUNTA($A360)&gt;0,VLOOKUP($A360,Corsa!$A$1:$F$43,2,FALSE),"-")</f>
        <v>Corsa A07</v>
      </c>
      <c r="C360" s="11"/>
      <c r="D360" s="13">
        <v>263</v>
      </c>
      <c r="E360" s="13"/>
      <c r="F360" s="46" t="str">
        <f>IF(COUNTA($A360)&gt;0,VLOOKUP($A360,Corsa!$A$1:$F$43,3,FALSE),"-")</f>
        <v>M-Esordienti</v>
      </c>
      <c r="G360" s="28" t="str">
        <f>IF($D360&gt;0,VLOOKUP($D360,Iscrizioni!$A$2:$M$2502,9,FALSE),"-")</f>
        <v>SCHIARATURA BRAYAN</v>
      </c>
      <c r="H360" s="28">
        <f>IF($D360&gt;0,VLOOKUP($D360,Iscrizioni!$A$2:$M$2502,4,FALSE),"-")</f>
        <v>2006</v>
      </c>
      <c r="I360" s="27" t="str">
        <f>IF($D360&gt;0,VLOOKUP($D360,Iscrizioni!$A$2:$M$2502,5,FALSE),"-")</f>
        <v>M</v>
      </c>
      <c r="J360" s="27" t="str">
        <f>IF($D360&gt;0,VLOOKUP($D360,Iscrizioni!$A$2:$M$2502,10,FALSE),"-")</f>
        <v>M-Esordienti</v>
      </c>
      <c r="K360" s="27" t="str">
        <f t="shared" si="31"/>
        <v>ok</v>
      </c>
      <c r="L360" s="46" t="str">
        <f>IF($D360&gt;0,VLOOKUP($D360,Iscrizioni!$A$2:$M$2502,11,FALSE),"-")</f>
        <v>Giovanile</v>
      </c>
      <c r="M360" s="27">
        <f>IF($D360&gt;0,VLOOKUP($D360,Iscrizioni!$A$2:$N$2502,12,FALSE),"-")</f>
        <v>8</v>
      </c>
      <c r="N360" s="46" t="str">
        <f>IF($D360&gt;0,VLOOKUP($D360,Iscrizioni!$A$2:$M$2502,6,FALSE),"-")</f>
        <v>H110754</v>
      </c>
      <c r="O360" s="107" t="str">
        <f>IF($D360&gt;0,VLOOKUP($D360,Iscrizioni!$A$2:$M$2502,7,FALSE),"-")</f>
        <v>A.S.D. GOLDEN CLUB RIMINI INTERNATIONAL</v>
      </c>
      <c r="P360" s="46" t="str">
        <f>IF($D360&gt;0,VLOOKUP(LEFT($N360,1),Regione!$A$2:$C$21,2,FALSE),"-")</f>
        <v xml:space="preserve">EMILIA ROMAGNA </v>
      </c>
      <c r="Q360" s="112" t="e">
        <f ca="1">IF($D360&gt;0,NormalizzaTempo("D",CELL("tipo",$E360),$E360),"-")</f>
        <v>#NAME?</v>
      </c>
      <c r="R360" s="27">
        <f>IF($D360&gt;0,VLOOKUP($D360,Iscrizioni!$A$2:$M$2502,13,FALSE),"-")</f>
        <v>800</v>
      </c>
      <c r="S360" s="112" t="e">
        <f t="shared" ca="1" si="37"/>
        <v>#NAME?</v>
      </c>
      <c r="T360" s="112" t="e">
        <f ca="1">IF($D360&gt;0,SUMIFS($S$3:$S360,$X$3:$X360,1,$J$3:$J360,$J360),"-")</f>
        <v>#NAME?</v>
      </c>
      <c r="U360" s="112" t="e">
        <f t="shared" ca="1" si="38"/>
        <v>#NAME?</v>
      </c>
      <c r="V360" s="112" t="e">
        <f t="shared" ca="1" si="35"/>
        <v>#NAME?</v>
      </c>
      <c r="W360" s="27">
        <f>IF(LEN($C360)=0,IF($D360&gt;0,COUNTIFS($A$3:$A360,$A360),"-"),"Escluso")</f>
        <v>6</v>
      </c>
      <c r="X360" s="2">
        <f>IF(LEN($C360)=0,IF($D360&gt;0,COUNTIFS($J$3:$J360,$J360,$C$3:$C360,""),"-"),"Escluso")</f>
        <v>6</v>
      </c>
      <c r="Y360" s="127" t="e">
        <f t="shared" ca="1" si="30"/>
        <v>#NAME?</v>
      </c>
      <c r="Z360" s="2">
        <f>IF($D360&gt;0,COUNTIFS($O$3:$O360,$O360,$L$3:$L360,$L360,$I$3:$I360,$I360),"-")</f>
        <v>4</v>
      </c>
      <c r="AA360" s="27">
        <f>IF($D360&gt;0,IF(OR($Z360 &gt;1,$L360&lt;&gt;"Adulti"),0,VLOOKUP($P360,Regione!$B$2:$C$22,2,FALSE)),"-")</f>
        <v>0</v>
      </c>
      <c r="AB360" s="27">
        <f>IF($D360&gt;0,IF(COUNTIFS($O$3:$O360,$O360,$L$3:$L360,$L360,$I$3:$I360,$I360) &gt;1,0,SUMIFS($Y$3:$Y$2503,$L$3:$L$2503,$L360,$O$3:$O$2503,$O360,$I$3:$I$2503,$I360)),"-")</f>
        <v>0</v>
      </c>
      <c r="AC360" s="27">
        <f t="shared" si="36"/>
        <v>0</v>
      </c>
    </row>
    <row r="361" spans="1:29" s="57" customFormat="1" ht="15" customHeight="1">
      <c r="A361" s="13" t="s">
        <v>175</v>
      </c>
      <c r="B361" s="107" t="str">
        <f>IF(COUNTA($A361)&gt;0,VLOOKUP($A361,Corsa!$A$1:$F$43,2,FALSE),"-")</f>
        <v>Corsa A07</v>
      </c>
      <c r="C361" s="11"/>
      <c r="D361" s="13">
        <v>438</v>
      </c>
      <c r="E361" s="13"/>
      <c r="F361" s="46" t="str">
        <f>IF(COUNTA($A361)&gt;0,VLOOKUP($A361,Corsa!$A$1:$F$43,3,FALSE),"-")</f>
        <v>M-Esordienti</v>
      </c>
      <c r="G361" s="28" t="str">
        <f>IF($D361&gt;0,VLOOKUP($D361,Iscrizioni!$A$2:$M$2502,9,FALSE),"-")</f>
        <v>DIARRA JEAN IBRAHIME</v>
      </c>
      <c r="H361" s="28">
        <f>IF($D361&gt;0,VLOOKUP($D361,Iscrizioni!$A$2:$M$2502,4,FALSE),"-")</f>
        <v>2006</v>
      </c>
      <c r="I361" s="27" t="str">
        <f>IF($D361&gt;0,VLOOKUP($D361,Iscrizioni!$A$2:$M$2502,5,FALSE),"-")</f>
        <v>M</v>
      </c>
      <c r="J361" s="27" t="str">
        <f>IF($D361&gt;0,VLOOKUP($D361,Iscrizioni!$A$2:$M$2502,10,FALSE),"-")</f>
        <v>M-Esordienti</v>
      </c>
      <c r="K361" s="27" t="str">
        <f t="shared" si="31"/>
        <v>ok</v>
      </c>
      <c r="L361" s="46" t="str">
        <f>IF($D361&gt;0,VLOOKUP($D361,Iscrizioni!$A$2:$M$2502,11,FALSE),"-")</f>
        <v>Giovanile</v>
      </c>
      <c r="M361" s="27">
        <f>IF($D361&gt;0,VLOOKUP($D361,Iscrizioni!$A$2:$N$2502,12,FALSE),"-")</f>
        <v>8</v>
      </c>
      <c r="N361" s="46" t="str">
        <f>IF($D361&gt;0,VLOOKUP($D361,Iscrizioni!$A$2:$M$2502,6,FALSE),"-")</f>
        <v>H080382</v>
      </c>
      <c r="O361" s="107" t="str">
        <f>IF($D361&gt;0,VLOOKUP($D361,Iscrizioni!$A$2:$M$2502,7,FALSE),"-")</f>
        <v>ASD SAMPOLESE BASKET &amp; VOLLEY</v>
      </c>
      <c r="P361" s="46" t="str">
        <f>IF($D361&gt;0,VLOOKUP(LEFT($N361,1),Regione!$A$2:$C$21,2,FALSE),"-")</f>
        <v xml:space="preserve">EMILIA ROMAGNA </v>
      </c>
      <c r="Q361" s="112" t="e">
        <f ca="1">IF($D361&gt;0,NormalizzaTempo("D",CELL("tipo",$E361),$E361),"-")</f>
        <v>#NAME?</v>
      </c>
      <c r="R361" s="27">
        <f>IF($D361&gt;0,VLOOKUP($D361,Iscrizioni!$A$2:$M$2502,13,FALSE),"-")</f>
        <v>800</v>
      </c>
      <c r="S361" s="112" t="e">
        <f t="shared" ca="1" si="37"/>
        <v>#NAME?</v>
      </c>
      <c r="T361" s="112" t="e">
        <f ca="1">IF($D361&gt;0,SUMIFS($S$3:$S361,$X$3:$X361,1,$J$3:$J361,$J361),"-")</f>
        <v>#NAME?</v>
      </c>
      <c r="U361" s="112" t="e">
        <f t="shared" ca="1" si="38"/>
        <v>#NAME?</v>
      </c>
      <c r="V361" s="112" t="e">
        <f t="shared" ca="1" si="35"/>
        <v>#NAME?</v>
      </c>
      <c r="W361" s="27">
        <f>IF(LEN($C361)=0,IF($D361&gt;0,COUNTIFS($A$3:$A361,$A361),"-"),"Escluso")</f>
        <v>7</v>
      </c>
      <c r="X361" s="2">
        <f>IF(LEN($C361)=0,IF($D361&gt;0,COUNTIFS($J$3:$J361,$J361,$C$3:$C361,""),"-"),"Escluso")</f>
        <v>7</v>
      </c>
      <c r="Y361" s="127" t="e">
        <f t="shared" ca="1" si="30"/>
        <v>#NAME?</v>
      </c>
      <c r="Z361" s="2">
        <f>IF($D361&gt;0,COUNTIFS($O$3:$O361,$O361,$L$3:$L361,$L361,$I$3:$I361,$I361),"-")</f>
        <v>4</v>
      </c>
      <c r="AA361" s="27">
        <f>IF($D361&gt;0,IF(OR($Z361 &gt;1,$L361&lt;&gt;"Adulti"),0,VLOOKUP($P361,Regione!$B$2:$C$22,2,FALSE)),"-")</f>
        <v>0</v>
      </c>
      <c r="AB361" s="27">
        <f>IF($D361&gt;0,IF(COUNTIFS($O$3:$O361,$O361,$L$3:$L361,$L361,$I$3:$I361,$I361) &gt;1,0,SUMIFS($Y$3:$Y$2503,$L$3:$L$2503,$L361,$O$3:$O$2503,$O361,$I$3:$I$2503,$I361)),"-")</f>
        <v>0</v>
      </c>
      <c r="AC361" s="27">
        <f t="shared" si="36"/>
        <v>0</v>
      </c>
    </row>
    <row r="362" spans="1:29" s="57" customFormat="1" ht="15" customHeight="1">
      <c r="A362" s="13" t="s">
        <v>175</v>
      </c>
      <c r="B362" s="107" t="str">
        <f>IF(COUNTA($A362)&gt;0,VLOOKUP($A362,Corsa!$A$1:$F$43,2,FALSE),"-")</f>
        <v>Corsa A07</v>
      </c>
      <c r="C362" s="11"/>
      <c r="D362" s="13">
        <v>303</v>
      </c>
      <c r="E362" s="13"/>
      <c r="F362" s="46" t="str">
        <f>IF(COUNTA($A362)&gt;0,VLOOKUP($A362,Corsa!$A$1:$F$43,3,FALSE),"-")</f>
        <v>M-Esordienti</v>
      </c>
      <c r="G362" s="28" t="str">
        <f>IF($D362&gt;0,VLOOKUP($D362,Iscrizioni!$A$2:$M$2502,9,FALSE),"-")</f>
        <v>MONTANARI MATTEO</v>
      </c>
      <c r="H362" s="28">
        <f>IF($D362&gt;0,VLOOKUP($D362,Iscrizioni!$A$2:$M$2502,4,FALSE),"-")</f>
        <v>2006</v>
      </c>
      <c r="I362" s="27" t="str">
        <f>IF($D362&gt;0,VLOOKUP($D362,Iscrizioni!$A$2:$M$2502,5,FALSE),"-")</f>
        <v>M</v>
      </c>
      <c r="J362" s="27" t="str">
        <f>IF($D362&gt;0,VLOOKUP($D362,Iscrizioni!$A$2:$M$2502,10,FALSE),"-")</f>
        <v>M-Esordienti</v>
      </c>
      <c r="K362" s="27" t="str">
        <f t="shared" si="31"/>
        <v>ok</v>
      </c>
      <c r="L362" s="46" t="str">
        <f>IF($D362&gt;0,VLOOKUP($D362,Iscrizioni!$A$2:$M$2502,11,FALSE),"-")</f>
        <v>Giovanile</v>
      </c>
      <c r="M362" s="27">
        <f>IF($D362&gt;0,VLOOKUP($D362,Iscrizioni!$A$2:$N$2502,12,FALSE),"-")</f>
        <v>8</v>
      </c>
      <c r="N362" s="46" t="str">
        <f>IF($D362&gt;0,VLOOKUP($D362,Iscrizioni!$A$2:$M$2502,6,FALSE),"-")</f>
        <v>A120653</v>
      </c>
      <c r="O362" s="107" t="str">
        <f>IF($D362&gt;0,VLOOKUP($D362,Iscrizioni!$A$2:$M$2502,7,FALSE),"-")</f>
        <v>A.S.D. OLIMPIATLETICA</v>
      </c>
      <c r="P362" s="46" t="str">
        <f>IF($D362&gt;0,VLOOKUP(LEFT($N362,1),Regione!$A$2:$C$21,2,FALSE),"-")</f>
        <v xml:space="preserve">PIEMONTE </v>
      </c>
      <c r="Q362" s="112" t="e">
        <f ca="1">IF($D362&gt;0,NormalizzaTempo("D",CELL("tipo",$E362),$E362),"-")</f>
        <v>#NAME?</v>
      </c>
      <c r="R362" s="27">
        <f>IF($D362&gt;0,VLOOKUP($D362,Iscrizioni!$A$2:$M$2502,13,FALSE),"-")</f>
        <v>800</v>
      </c>
      <c r="S362" s="112" t="e">
        <f t="shared" ca="1" si="37"/>
        <v>#NAME?</v>
      </c>
      <c r="T362" s="112" t="e">
        <f ca="1">IF($D362&gt;0,SUMIFS($S$3:$S362,$X$3:$X362,1,$J$3:$J362,$J362),"-")</f>
        <v>#NAME?</v>
      </c>
      <c r="U362" s="112" t="e">
        <f t="shared" ca="1" si="38"/>
        <v>#NAME?</v>
      </c>
      <c r="V362" s="112" t="e">
        <f t="shared" ca="1" si="35"/>
        <v>#NAME?</v>
      </c>
      <c r="W362" s="27">
        <f>IF(LEN($C362)=0,IF($D362&gt;0,COUNTIFS($A$3:$A362,$A362),"-"),"Escluso")</f>
        <v>8</v>
      </c>
      <c r="X362" s="2">
        <f>IF(LEN($C362)=0,IF($D362&gt;0,COUNTIFS($J$3:$J362,$J362,$C$3:$C362,""),"-"),"Escluso")</f>
        <v>8</v>
      </c>
      <c r="Y362" s="127" t="e">
        <f t="shared" ca="1" si="30"/>
        <v>#NAME?</v>
      </c>
      <c r="Z362" s="2">
        <f>IF($D362&gt;0,COUNTIFS($O$3:$O362,$O362,$L$3:$L362,$L362,$I$3:$I362,$I362),"-")</f>
        <v>1</v>
      </c>
      <c r="AA362" s="27">
        <f>IF($D362&gt;0,IF(OR($Z362 &gt;1,$L362&lt;&gt;"Adulti"),0,VLOOKUP($P362,Regione!$B$2:$C$22,2,FALSE)),"-")</f>
        <v>0</v>
      </c>
      <c r="AB362" s="27" t="e">
        <f ca="1">IF($D362&gt;0,IF(COUNTIFS($O$3:$O362,$O362,$L$3:$L362,$L362,$I$3:$I362,$I362) &gt;1,0,SUMIFS($Y$3:$Y$2503,$L$3:$L$2503,$L362,$O$3:$O$2503,$O362,$I$3:$I$2503,$I362)),"-")</f>
        <v>#NAME?</v>
      </c>
      <c r="AC362" s="27" t="e">
        <f t="shared" ca="1" si="36"/>
        <v>#NAME?</v>
      </c>
    </row>
    <row r="363" spans="1:29" s="57" customFormat="1" ht="15" customHeight="1">
      <c r="A363" s="13" t="s">
        <v>175</v>
      </c>
      <c r="B363" s="107" t="str">
        <f>IF(COUNTA($A363)&gt;0,VLOOKUP($A363,Corsa!$A$1:$F$43,2,FALSE),"-")</f>
        <v>Corsa A07</v>
      </c>
      <c r="C363" s="11"/>
      <c r="D363" s="13">
        <v>870</v>
      </c>
      <c r="E363" s="13"/>
      <c r="F363" s="46" t="str">
        <f>IF(COUNTA($A363)&gt;0,VLOOKUP($A363,Corsa!$A$1:$F$43,3,FALSE),"-")</f>
        <v>M-Esordienti</v>
      </c>
      <c r="G363" s="28" t="str">
        <f>IF($D363&gt;0,VLOOKUP($D363,Iscrizioni!$A$2:$M$2502,9,FALSE),"-")</f>
        <v>CUTAIA MARCO</v>
      </c>
      <c r="H363" s="28">
        <f>IF($D363&gt;0,VLOOKUP($D363,Iscrizioni!$A$2:$M$2502,4,FALSE),"-")</f>
        <v>2006</v>
      </c>
      <c r="I363" s="27" t="str">
        <f>IF($D363&gt;0,VLOOKUP($D363,Iscrizioni!$A$2:$M$2502,5,FALSE),"-")</f>
        <v>M</v>
      </c>
      <c r="J363" s="27" t="str">
        <f>IF($D363&gt;0,VLOOKUP($D363,Iscrizioni!$A$2:$M$2502,10,FALSE),"-")</f>
        <v>M-Esordienti</v>
      </c>
      <c r="K363" s="27" t="str">
        <f t="shared" si="31"/>
        <v>ok</v>
      </c>
      <c r="L363" s="46" t="str">
        <f>IF($D363&gt;0,VLOOKUP($D363,Iscrizioni!$A$2:$M$2502,11,FALSE),"-")</f>
        <v>Giovanile</v>
      </c>
      <c r="M363" s="27">
        <f>IF($D363&gt;0,VLOOKUP($D363,Iscrizioni!$A$2:$N$2502,12,FALSE),"-")</f>
        <v>8</v>
      </c>
      <c r="N363" s="46" t="str">
        <f>IF($D363&gt;0,VLOOKUP($D363,Iscrizioni!$A$2:$M$2502,6,FALSE),"-")</f>
        <v>H010289</v>
      </c>
      <c r="O363" s="107" t="str">
        <f>IF($D363&gt;0,VLOOKUP($D363,Iscrizioni!$A$2:$M$2502,7,FALSE),"-")</f>
        <v>POLISPORTIVA PROGRESSO A.S.D.</v>
      </c>
      <c r="P363" s="46" t="str">
        <f>IF($D363&gt;0,VLOOKUP(LEFT($N363,1),Regione!$A$2:$C$21,2,FALSE),"-")</f>
        <v xml:space="preserve">EMILIA ROMAGNA </v>
      </c>
      <c r="Q363" s="112" t="e">
        <f ca="1">IF($D363&gt;0,NormalizzaTempo("D",CELL("tipo",$E363),$E363),"-")</f>
        <v>#NAME?</v>
      </c>
      <c r="R363" s="27">
        <f>IF($D363&gt;0,VLOOKUP($D363,Iscrizioni!$A$2:$M$2502,13,FALSE),"-")</f>
        <v>800</v>
      </c>
      <c r="S363" s="112" t="e">
        <f t="shared" ca="1" si="37"/>
        <v>#NAME?</v>
      </c>
      <c r="T363" s="112" t="e">
        <f ca="1">IF($D363&gt;0,SUMIFS($S$3:$S363,$X$3:$X363,1,$J$3:$J363,$J363),"-")</f>
        <v>#NAME?</v>
      </c>
      <c r="U363" s="112" t="e">
        <f t="shared" ca="1" si="38"/>
        <v>#NAME?</v>
      </c>
      <c r="V363" s="112" t="e">
        <f t="shared" ca="1" si="35"/>
        <v>#NAME?</v>
      </c>
      <c r="W363" s="27">
        <f>IF(LEN($C363)=0,IF($D363&gt;0,COUNTIFS($A$3:$A363,$A363),"-"),"Escluso")</f>
        <v>9</v>
      </c>
      <c r="X363" s="2">
        <f>IF(LEN($C363)=0,IF($D363&gt;0,COUNTIFS($J$3:$J363,$J363,$C$3:$C363,""),"-"),"Escluso")</f>
        <v>9</v>
      </c>
      <c r="Y363" s="127" t="e">
        <f t="shared" ca="1" si="30"/>
        <v>#NAME?</v>
      </c>
      <c r="Z363" s="2">
        <f>IF($D363&gt;0,COUNTIFS($O$3:$O363,$O363,$L$3:$L363,$L363,$I$3:$I363,$I363),"-")</f>
        <v>8</v>
      </c>
      <c r="AA363" s="27">
        <f>IF($D363&gt;0,IF(OR($Z363 &gt;1,$L363&lt;&gt;"Adulti"),0,VLOOKUP($P363,Regione!$B$2:$C$22,2,FALSE)),"-")</f>
        <v>0</v>
      </c>
      <c r="AB363" s="27">
        <f>IF($D363&gt;0,IF(COUNTIFS($O$3:$O363,$O363,$L$3:$L363,$L363,$I$3:$I363,$I363) &gt;1,0,SUMIFS($Y$3:$Y$2503,$L$3:$L$2503,$L363,$O$3:$O$2503,$O363,$I$3:$I$2503,$I363)),"-")</f>
        <v>0</v>
      </c>
      <c r="AC363" s="27">
        <f t="shared" si="36"/>
        <v>0</v>
      </c>
    </row>
    <row r="364" spans="1:29" s="57" customFormat="1" ht="15" customHeight="1">
      <c r="A364" s="13" t="s">
        <v>175</v>
      </c>
      <c r="B364" s="107" t="str">
        <f>IF(COUNTA($A364)&gt;0,VLOOKUP($A364,Corsa!$A$1:$F$43,2,FALSE),"-")</f>
        <v>Corsa A07</v>
      </c>
      <c r="C364" s="11"/>
      <c r="D364" s="13">
        <v>482</v>
      </c>
      <c r="E364" s="13"/>
      <c r="F364" s="46" t="str">
        <f>IF(COUNTA($A364)&gt;0,VLOOKUP($A364,Corsa!$A$1:$F$43,3,FALSE),"-")</f>
        <v>M-Esordienti</v>
      </c>
      <c r="G364" s="28" t="str">
        <f>IF($D364&gt;0,VLOOKUP($D364,Iscrizioni!$A$2:$M$2502,9,FALSE),"-")</f>
        <v>PICCARDO ANDREA</v>
      </c>
      <c r="H364" s="28">
        <f>IF($D364&gt;0,VLOOKUP($D364,Iscrizioni!$A$2:$M$2502,4,FALSE),"-")</f>
        <v>2006</v>
      </c>
      <c r="I364" s="27" t="str">
        <f>IF($D364&gt;0,VLOOKUP($D364,Iscrizioni!$A$2:$M$2502,5,FALSE),"-")</f>
        <v>M</v>
      </c>
      <c r="J364" s="27" t="str">
        <f>IF($D364&gt;0,VLOOKUP($D364,Iscrizioni!$A$2:$M$2502,10,FALSE),"-")</f>
        <v>M-Esordienti</v>
      </c>
      <c r="K364" s="27" t="str">
        <f t="shared" si="31"/>
        <v>ok</v>
      </c>
      <c r="L364" s="46" t="str">
        <f>IF($D364&gt;0,VLOOKUP($D364,Iscrizioni!$A$2:$M$2502,11,FALSE),"-")</f>
        <v>Giovanile</v>
      </c>
      <c r="M364" s="27">
        <f>IF($D364&gt;0,VLOOKUP($D364,Iscrizioni!$A$2:$N$2502,12,FALSE),"-")</f>
        <v>8</v>
      </c>
      <c r="N364" s="46" t="str">
        <f>IF($D364&gt;0,VLOOKUP($D364,Iscrizioni!$A$2:$M$2502,6,FALSE),"-")</f>
        <v>C010535</v>
      </c>
      <c r="O364" s="107" t="str">
        <f>IF($D364&gt;0,VLOOKUP($D364,Iscrizioni!$A$2:$M$2502,7,FALSE),"-")</f>
        <v>ATLETICA CFFSD COGOLETO</v>
      </c>
      <c r="P364" s="46" t="str">
        <f>IF($D364&gt;0,VLOOKUP(LEFT($N364,1),Regione!$A$2:$C$21,2,FALSE),"-")</f>
        <v>LIGURIA</v>
      </c>
      <c r="Q364" s="112" t="e">
        <f ca="1">IF($D364&gt;0,NormalizzaTempo("D",CELL("tipo",$E364),$E364),"-")</f>
        <v>#NAME?</v>
      </c>
      <c r="R364" s="27">
        <f>IF($D364&gt;0,VLOOKUP($D364,Iscrizioni!$A$2:$M$2502,13,FALSE),"-")</f>
        <v>800</v>
      </c>
      <c r="S364" s="112" t="e">
        <f t="shared" ca="1" si="37"/>
        <v>#NAME?</v>
      </c>
      <c r="T364" s="112" t="e">
        <f ca="1">IF($D364&gt;0,SUMIFS($S$3:$S364,$X$3:$X364,1,$J$3:$J364,$J364),"-")</f>
        <v>#NAME?</v>
      </c>
      <c r="U364" s="112" t="e">
        <f t="shared" ca="1" si="38"/>
        <v>#NAME?</v>
      </c>
      <c r="V364" s="112" t="e">
        <f t="shared" ca="1" si="35"/>
        <v>#NAME?</v>
      </c>
      <c r="W364" s="27">
        <f>IF(LEN($C364)=0,IF($D364&gt;0,COUNTIFS($A$3:$A364,$A364),"-"),"Escluso")</f>
        <v>10</v>
      </c>
      <c r="X364" s="2">
        <f>IF(LEN($C364)=0,IF($D364&gt;0,COUNTIFS($J$3:$J364,$J364,$C$3:$C364,""),"-"),"Escluso")</f>
        <v>10</v>
      </c>
      <c r="Y364" s="127" t="e">
        <f t="shared" ca="1" si="30"/>
        <v>#NAME?</v>
      </c>
      <c r="Z364" s="2">
        <f>IF($D364&gt;0,COUNTIFS($O$3:$O364,$O364,$L$3:$L364,$L364,$I$3:$I364,$I364),"-")</f>
        <v>6</v>
      </c>
      <c r="AA364" s="27">
        <f>IF($D364&gt;0,IF(OR($Z364 &gt;1,$L364&lt;&gt;"Adulti"),0,VLOOKUP($P364,Regione!$B$2:$C$22,2,FALSE)),"-")</f>
        <v>0</v>
      </c>
      <c r="AB364" s="27">
        <f>IF($D364&gt;0,IF(COUNTIFS($O$3:$O364,$O364,$L$3:$L364,$L364,$I$3:$I364,$I364) &gt;1,0,SUMIFS($Y$3:$Y$2503,$L$3:$L$2503,$L364,$O$3:$O$2503,$O364,$I$3:$I$2503,$I364)),"-")</f>
        <v>0</v>
      </c>
      <c r="AC364" s="27">
        <f t="shared" si="36"/>
        <v>0</v>
      </c>
    </row>
    <row r="365" spans="1:29" s="57" customFormat="1" ht="15" customHeight="1">
      <c r="A365" s="13" t="s">
        <v>175</v>
      </c>
      <c r="B365" s="107" t="str">
        <f>IF(COUNTA($A365)&gt;0,VLOOKUP($A365,Corsa!$A$1:$F$43,2,FALSE),"-")</f>
        <v>Corsa A07</v>
      </c>
      <c r="C365" s="11"/>
      <c r="D365" s="13">
        <v>867</v>
      </c>
      <c r="E365" s="13"/>
      <c r="F365" s="46" t="str">
        <f>IF(COUNTA($A365)&gt;0,VLOOKUP($A365,Corsa!$A$1:$F$43,3,FALSE),"-")</f>
        <v>M-Esordienti</v>
      </c>
      <c r="G365" s="28" t="str">
        <f>IF($D365&gt;0,VLOOKUP($D365,Iscrizioni!$A$2:$M$2502,9,FALSE),"-")</f>
        <v>CUCCINIELLO ALESSANDRO</v>
      </c>
      <c r="H365" s="28">
        <f>IF($D365&gt;0,VLOOKUP($D365,Iscrizioni!$A$2:$M$2502,4,FALSE),"-")</f>
        <v>2006</v>
      </c>
      <c r="I365" s="27" t="str">
        <f>IF($D365&gt;0,VLOOKUP($D365,Iscrizioni!$A$2:$M$2502,5,FALSE),"-")</f>
        <v>M</v>
      </c>
      <c r="J365" s="27" t="str">
        <f>IF($D365&gt;0,VLOOKUP($D365,Iscrizioni!$A$2:$M$2502,10,FALSE),"-")</f>
        <v>M-Esordienti</v>
      </c>
      <c r="K365" s="27" t="str">
        <f t="shared" si="31"/>
        <v>ok</v>
      </c>
      <c r="L365" s="46" t="str">
        <f>IF($D365&gt;0,VLOOKUP($D365,Iscrizioni!$A$2:$M$2502,11,FALSE),"-")</f>
        <v>Giovanile</v>
      </c>
      <c r="M365" s="27">
        <f>IF($D365&gt;0,VLOOKUP($D365,Iscrizioni!$A$2:$N$2502,12,FALSE),"-")</f>
        <v>8</v>
      </c>
      <c r="N365" s="46" t="str">
        <f>IF($D365&gt;0,VLOOKUP($D365,Iscrizioni!$A$2:$M$2502,6,FALSE),"-")</f>
        <v>H010289</v>
      </c>
      <c r="O365" s="107" t="str">
        <f>IF($D365&gt;0,VLOOKUP($D365,Iscrizioni!$A$2:$M$2502,7,FALSE),"-")</f>
        <v>POLISPORTIVA PROGRESSO A.S.D.</v>
      </c>
      <c r="P365" s="46" t="str">
        <f>IF($D365&gt;0,VLOOKUP(LEFT($N365,1),Regione!$A$2:$C$21,2,FALSE),"-")</f>
        <v xml:space="preserve">EMILIA ROMAGNA </v>
      </c>
      <c r="Q365" s="112" t="e">
        <f ca="1">IF($D365&gt;0,NormalizzaTempo("D",CELL("tipo",$E365),$E365),"-")</f>
        <v>#NAME?</v>
      </c>
      <c r="R365" s="27">
        <f>IF($D365&gt;0,VLOOKUP($D365,Iscrizioni!$A$2:$M$2502,13,FALSE),"-")</f>
        <v>800</v>
      </c>
      <c r="S365" s="112" t="e">
        <f t="shared" ca="1" si="37"/>
        <v>#NAME?</v>
      </c>
      <c r="T365" s="112" t="e">
        <f ca="1">IF($D365&gt;0,SUMIFS($S$3:$S365,$X$3:$X365,1,$J$3:$J365,$J365),"-")</f>
        <v>#NAME?</v>
      </c>
      <c r="U365" s="112" t="e">
        <f t="shared" ca="1" si="38"/>
        <v>#NAME?</v>
      </c>
      <c r="V365" s="112" t="e">
        <f t="shared" ca="1" si="35"/>
        <v>#NAME?</v>
      </c>
      <c r="W365" s="27">
        <f>IF(LEN($C365)=0,IF($D365&gt;0,COUNTIFS($A$3:$A365,$A365),"-"),"Escluso")</f>
        <v>11</v>
      </c>
      <c r="X365" s="2">
        <f>IF(LEN($C365)=0,IF($D365&gt;0,COUNTIFS($J$3:$J365,$J365,$C$3:$C365,""),"-"),"Escluso")</f>
        <v>11</v>
      </c>
      <c r="Y365" s="127" t="e">
        <f t="shared" ca="1" si="30"/>
        <v>#NAME?</v>
      </c>
      <c r="Z365" s="2">
        <f>IF($D365&gt;0,COUNTIFS($O$3:$O365,$O365,$L$3:$L365,$L365,$I$3:$I365,$I365),"-")</f>
        <v>9</v>
      </c>
      <c r="AA365" s="27">
        <f>IF($D365&gt;0,IF(OR($Z365 &gt;1,$L365&lt;&gt;"Adulti"),0,VLOOKUP($P365,Regione!$B$2:$C$22,2,FALSE)),"-")</f>
        <v>0</v>
      </c>
      <c r="AB365" s="27">
        <f>IF($D365&gt;0,IF(COUNTIFS($O$3:$O365,$O365,$L$3:$L365,$L365,$I$3:$I365,$I365) &gt;1,0,SUMIFS($Y$3:$Y$2503,$L$3:$L$2503,$L365,$O$3:$O$2503,$O365,$I$3:$I$2503,$I365)),"-")</f>
        <v>0</v>
      </c>
      <c r="AC365" s="27">
        <f t="shared" si="36"/>
        <v>0</v>
      </c>
    </row>
    <row r="366" spans="1:29" s="57" customFormat="1" ht="15" customHeight="1">
      <c r="A366" s="13" t="s">
        <v>175</v>
      </c>
      <c r="B366" s="107" t="str">
        <f>IF(COUNTA($A366)&gt;0,VLOOKUP($A366,Corsa!$A$1:$F$43,2,FALSE),"-")</f>
        <v>Corsa A07</v>
      </c>
      <c r="C366" s="11"/>
      <c r="D366" s="13">
        <v>411</v>
      </c>
      <c r="E366" s="13"/>
      <c r="F366" s="46" t="str">
        <f>IF(COUNTA($A366)&gt;0,VLOOKUP($A366,Corsa!$A$1:$F$43,3,FALSE),"-")</f>
        <v>M-Esordienti</v>
      </c>
      <c r="G366" s="28" t="str">
        <f>IF($D366&gt;0,VLOOKUP($D366,Iscrizioni!$A$2:$M$2502,9,FALSE),"-")</f>
        <v>GIORDANI SIMONE</v>
      </c>
      <c r="H366" s="28">
        <f>IF($D366&gt;0,VLOOKUP($D366,Iscrizioni!$A$2:$M$2502,4,FALSE),"-")</f>
        <v>2006</v>
      </c>
      <c r="I366" s="27" t="str">
        <f>IF($D366&gt;0,VLOOKUP($D366,Iscrizioni!$A$2:$M$2502,5,FALSE),"-")</f>
        <v>M</v>
      </c>
      <c r="J366" s="27" t="str">
        <f>IF($D366&gt;0,VLOOKUP($D366,Iscrizioni!$A$2:$M$2502,10,FALSE),"-")</f>
        <v>M-Esordienti</v>
      </c>
      <c r="K366" s="27" t="str">
        <f t="shared" si="31"/>
        <v>ok</v>
      </c>
      <c r="L366" s="46" t="str">
        <f>IF($D366&gt;0,VLOOKUP($D366,Iscrizioni!$A$2:$M$2502,11,FALSE),"-")</f>
        <v>Giovanile</v>
      </c>
      <c r="M366" s="27">
        <f>IF($D366&gt;0,VLOOKUP($D366,Iscrizioni!$A$2:$N$2502,12,FALSE),"-")</f>
        <v>8</v>
      </c>
      <c r="N366" s="46" t="str">
        <f>IF($D366&gt;0,VLOOKUP($D366,Iscrizioni!$A$2:$M$2502,6,FALSE),"-")</f>
        <v>H080416</v>
      </c>
      <c r="O366" s="107" t="str">
        <f>IF($D366&gt;0,VLOOKUP($D366,Iscrizioni!$A$2:$M$2502,7,FALSE),"-")</f>
        <v>ASD ATLETICA REGGIO</v>
      </c>
      <c r="P366" s="46" t="str">
        <f>IF($D366&gt;0,VLOOKUP(LEFT($N366,1),Regione!$A$2:$C$21,2,FALSE),"-")</f>
        <v xml:space="preserve">EMILIA ROMAGNA </v>
      </c>
      <c r="Q366" s="112" t="e">
        <f ca="1">IF($D366&gt;0,NormalizzaTempo("D",CELL("tipo",$E366),$E366),"-")</f>
        <v>#NAME?</v>
      </c>
      <c r="R366" s="27">
        <f>IF($D366&gt;0,VLOOKUP($D366,Iscrizioni!$A$2:$M$2502,13,FALSE),"-")</f>
        <v>800</v>
      </c>
      <c r="S366" s="112" t="e">
        <f t="shared" ca="1" si="37"/>
        <v>#NAME?</v>
      </c>
      <c r="T366" s="112" t="e">
        <f ca="1">IF($D366&gt;0,SUMIFS($S$3:$S366,$X$3:$X366,1,$J$3:$J366,$J366),"-")</f>
        <v>#NAME?</v>
      </c>
      <c r="U366" s="112" t="e">
        <f t="shared" ca="1" si="38"/>
        <v>#NAME?</v>
      </c>
      <c r="V366" s="112" t="e">
        <f t="shared" ca="1" si="35"/>
        <v>#NAME?</v>
      </c>
      <c r="W366" s="27">
        <f>IF(LEN($C366)=0,IF($D366&gt;0,COUNTIFS($A$3:$A366,$A366),"-"),"Escluso")</f>
        <v>12</v>
      </c>
      <c r="X366" s="2">
        <f>IF(LEN($C366)=0,IF($D366&gt;0,COUNTIFS($J$3:$J366,$J366,$C$3:$C366,""),"-"),"Escluso")</f>
        <v>12</v>
      </c>
      <c r="Y366" s="127" t="e">
        <f t="shared" ca="1" si="30"/>
        <v>#NAME?</v>
      </c>
      <c r="Z366" s="2">
        <f>IF($D366&gt;0,COUNTIFS($O$3:$O366,$O366,$L$3:$L366,$L366,$I$3:$I366,$I366),"-")</f>
        <v>4</v>
      </c>
      <c r="AA366" s="27">
        <f>IF($D366&gt;0,IF(OR($Z366 &gt;1,$L366&lt;&gt;"Adulti"),0,VLOOKUP($P366,Regione!$B$2:$C$22,2,FALSE)),"-")</f>
        <v>0</v>
      </c>
      <c r="AB366" s="27">
        <f>IF($D366&gt;0,IF(COUNTIFS($O$3:$O366,$O366,$L$3:$L366,$L366,$I$3:$I366,$I366) &gt;1,0,SUMIFS($Y$3:$Y$2503,$L$3:$L$2503,$L366,$O$3:$O$2503,$O366,$I$3:$I$2503,$I366)),"-")</f>
        <v>0</v>
      </c>
      <c r="AC366" s="27">
        <f t="shared" si="36"/>
        <v>0</v>
      </c>
    </row>
    <row r="367" spans="1:29" s="57" customFormat="1" ht="15" customHeight="1">
      <c r="A367" s="13" t="s">
        <v>175</v>
      </c>
      <c r="B367" s="107" t="str">
        <f>IF(COUNTA($A367)&gt;0,VLOOKUP($A367,Corsa!$A$1:$F$43,2,FALSE),"-")</f>
        <v>Corsa A07</v>
      </c>
      <c r="C367" s="11"/>
      <c r="D367" s="13">
        <v>26</v>
      </c>
      <c r="E367" s="13"/>
      <c r="F367" s="46" t="str">
        <f>IF(COUNTA($A367)&gt;0,VLOOKUP($A367,Corsa!$A$1:$F$43,3,FALSE),"-")</f>
        <v>M-Esordienti</v>
      </c>
      <c r="G367" s="28" t="str">
        <f>IF($D367&gt;0,VLOOKUP($D367,Iscrizioni!$A$2:$M$2502,9,FALSE),"-")</f>
        <v>TROTTO ALESSANDRO</v>
      </c>
      <c r="H367" s="28">
        <f>IF($D367&gt;0,VLOOKUP($D367,Iscrizioni!$A$2:$M$2502,4,FALSE),"-")</f>
        <v>2006</v>
      </c>
      <c r="I367" s="27" t="str">
        <f>IF($D367&gt;0,VLOOKUP($D367,Iscrizioni!$A$2:$M$2502,5,FALSE),"-")</f>
        <v>M</v>
      </c>
      <c r="J367" s="27" t="str">
        <f>IF($D367&gt;0,VLOOKUP($D367,Iscrizioni!$A$2:$M$2502,10,FALSE),"-")</f>
        <v>M-Esordienti</v>
      </c>
      <c r="K367" s="27" t="str">
        <f t="shared" si="31"/>
        <v>ok</v>
      </c>
      <c r="L367" s="46" t="str">
        <f>IF($D367&gt;0,VLOOKUP($D367,Iscrizioni!$A$2:$M$2502,11,FALSE),"-")</f>
        <v>Giovanile</v>
      </c>
      <c r="M367" s="27">
        <f>IF($D367&gt;0,VLOOKUP($D367,Iscrizioni!$A$2:$N$2502,12,FALSE),"-")</f>
        <v>8</v>
      </c>
      <c r="N367" s="46" t="str">
        <f>IF($D367&gt;0,VLOOKUP($D367,Iscrizioni!$A$2:$M$2502,6,FALSE),"-")</f>
        <v>H011308</v>
      </c>
      <c r="O367" s="107" t="str">
        <f>IF($D367&gt;0,VLOOKUP($D367,Iscrizioni!$A$2:$M$2502,7,FALSE),"-")</f>
        <v>A.S.D. Atletica Blizzard</v>
      </c>
      <c r="P367" s="46" t="str">
        <f>IF($D367&gt;0,VLOOKUP(LEFT($N367,1),Regione!$A$2:$C$21,2,FALSE),"-")</f>
        <v xml:space="preserve">EMILIA ROMAGNA </v>
      </c>
      <c r="Q367" s="112" t="e">
        <f ca="1">IF($D367&gt;0,NormalizzaTempo("D",CELL("tipo",$E367),$E367),"-")</f>
        <v>#NAME?</v>
      </c>
      <c r="R367" s="27">
        <f>IF($D367&gt;0,VLOOKUP($D367,Iscrizioni!$A$2:$M$2502,13,FALSE),"-")</f>
        <v>800</v>
      </c>
      <c r="S367" s="112" t="e">
        <f t="shared" ca="1" si="37"/>
        <v>#NAME?</v>
      </c>
      <c r="T367" s="112" t="e">
        <f ca="1">IF($D367&gt;0,SUMIFS($S$3:$S367,$X$3:$X367,1,$J$3:$J367,$J367),"-")</f>
        <v>#NAME?</v>
      </c>
      <c r="U367" s="112" t="e">
        <f t="shared" ca="1" si="38"/>
        <v>#NAME?</v>
      </c>
      <c r="V367" s="112" t="e">
        <f t="shared" ca="1" si="35"/>
        <v>#NAME?</v>
      </c>
      <c r="W367" s="27">
        <f>IF(LEN($C367)=0,IF($D367&gt;0,COUNTIFS($A$3:$A367,$A367),"-"),"Escluso")</f>
        <v>13</v>
      </c>
      <c r="X367" s="2">
        <f>IF(LEN($C367)=0,IF($D367&gt;0,COUNTIFS($J$3:$J367,$J367,$C$3:$C367,""),"-"),"Escluso")</f>
        <v>13</v>
      </c>
      <c r="Y367" s="127" t="e">
        <f t="shared" ca="1" si="30"/>
        <v>#NAME?</v>
      </c>
      <c r="Z367" s="2">
        <f>IF($D367&gt;0,COUNTIFS($O$3:$O367,$O367,$L$3:$L367,$L367,$I$3:$I367,$I367),"-")</f>
        <v>7</v>
      </c>
      <c r="AA367" s="27">
        <f>IF($D367&gt;0,IF(OR($Z367 &gt;1,$L367&lt;&gt;"Adulti"),0,VLOOKUP($P367,Regione!$B$2:$C$22,2,FALSE)),"-")</f>
        <v>0</v>
      </c>
      <c r="AB367" s="27">
        <f>IF($D367&gt;0,IF(COUNTIFS($O$3:$O367,$O367,$L$3:$L367,$L367,$I$3:$I367,$I367) &gt;1,0,SUMIFS($Y$3:$Y$2503,$L$3:$L$2503,$L367,$O$3:$O$2503,$O367,$I$3:$I$2503,$I367)),"-")</f>
        <v>0</v>
      </c>
      <c r="AC367" s="27">
        <f t="shared" si="36"/>
        <v>0</v>
      </c>
    </row>
    <row r="368" spans="1:29" s="57" customFormat="1" ht="15" customHeight="1">
      <c r="A368" s="13" t="s">
        <v>175</v>
      </c>
      <c r="B368" s="107" t="str">
        <f>IF(COUNTA($A368)&gt;0,VLOOKUP($A368,Corsa!$A$1:$F$43,2,FALSE),"-")</f>
        <v>Corsa A07</v>
      </c>
      <c r="C368" s="11"/>
      <c r="D368" s="13">
        <v>547</v>
      </c>
      <c r="E368" s="13"/>
      <c r="F368" s="46" t="str">
        <f>IF(COUNTA($A368)&gt;0,VLOOKUP($A368,Corsa!$A$1:$F$43,3,FALSE),"-")</f>
        <v>M-Esordienti</v>
      </c>
      <c r="G368" s="28" t="str">
        <f>IF($D368&gt;0,VLOOKUP($D368,Iscrizioni!$A$2:$M$2502,9,FALSE),"-")</f>
        <v>ZANNI CARLO</v>
      </c>
      <c r="H368" s="28">
        <f>IF($D368&gt;0,VLOOKUP($D368,Iscrizioni!$A$2:$M$2502,4,FALSE),"-")</f>
        <v>2007</v>
      </c>
      <c r="I368" s="27" t="str">
        <f>IF($D368&gt;0,VLOOKUP($D368,Iscrizioni!$A$2:$M$2502,5,FALSE),"-")</f>
        <v>M</v>
      </c>
      <c r="J368" s="27" t="str">
        <f>IF($D368&gt;0,VLOOKUP($D368,Iscrizioni!$A$2:$M$2502,10,FALSE),"-")</f>
        <v>M-Esordienti</v>
      </c>
      <c r="K368" s="27" t="str">
        <f t="shared" si="31"/>
        <v>ok</v>
      </c>
      <c r="L368" s="46" t="str">
        <f>IF($D368&gt;0,VLOOKUP($D368,Iscrizioni!$A$2:$M$2502,11,FALSE),"-")</f>
        <v>Giovanile</v>
      </c>
      <c r="M368" s="27">
        <f>IF($D368&gt;0,VLOOKUP($D368,Iscrizioni!$A$2:$N$2502,12,FALSE),"-")</f>
        <v>8</v>
      </c>
      <c r="N368" s="46" t="str">
        <f>IF($D368&gt;0,VLOOKUP($D368,Iscrizioni!$A$2:$M$2502,6,FALSE),"-")</f>
        <v>H041255</v>
      </c>
      <c r="O368" s="107" t="str">
        <f>IF($D368&gt;0,VLOOKUP($D368,Iscrizioni!$A$2:$M$2502,7,FALSE),"-")</f>
        <v>DELTA ATLETICA SASSUOLO A.S.D.</v>
      </c>
      <c r="P368" s="46" t="str">
        <f>IF($D368&gt;0,VLOOKUP(LEFT($N368,1),Regione!$A$2:$C$21,2,FALSE),"-")</f>
        <v xml:space="preserve">EMILIA ROMAGNA </v>
      </c>
      <c r="Q368" s="112" t="e">
        <f ca="1">IF($D368&gt;0,NormalizzaTempo("D",CELL("tipo",$E368),$E368),"-")</f>
        <v>#NAME?</v>
      </c>
      <c r="R368" s="27">
        <f>IF($D368&gt;0,VLOOKUP($D368,Iscrizioni!$A$2:$M$2502,13,FALSE),"-")</f>
        <v>800</v>
      </c>
      <c r="S368" s="112" t="e">
        <f t="shared" ca="1" si="37"/>
        <v>#NAME?</v>
      </c>
      <c r="T368" s="112" t="e">
        <f ca="1">IF($D368&gt;0,SUMIFS($S$3:$S368,$X$3:$X368,1,$J$3:$J368,$J368),"-")</f>
        <v>#NAME?</v>
      </c>
      <c r="U368" s="112" t="e">
        <f t="shared" ca="1" si="38"/>
        <v>#NAME?</v>
      </c>
      <c r="V368" s="112" t="e">
        <f t="shared" ca="1" si="35"/>
        <v>#NAME?</v>
      </c>
      <c r="W368" s="27">
        <f>IF(LEN($C368)=0,IF($D368&gt;0,COUNTIFS($A$3:$A368,$A368),"-"),"Escluso")</f>
        <v>14</v>
      </c>
      <c r="X368" s="2">
        <f>IF(LEN($C368)=0,IF($D368&gt;0,COUNTIFS($J$3:$J368,$J368,$C$3:$C368,""),"-"),"Escluso")</f>
        <v>14</v>
      </c>
      <c r="Y368" s="127" t="e">
        <f t="shared" ref="Y368:Y431" ca="1" si="39">IF(LEN($C368)=0,IF(AND($D368&gt;0,$V368="ok"),IF($X368&gt;20,1,21 -$X368),"-"),0)</f>
        <v>#NAME?</v>
      </c>
      <c r="Z368" s="2">
        <f>IF($D368&gt;0,COUNTIFS($O$3:$O368,$O368,$L$3:$L368,$L368,$I$3:$I368,$I368),"-")</f>
        <v>4</v>
      </c>
      <c r="AA368" s="27">
        <f>IF($D368&gt;0,IF(OR($Z368 &gt;1,$L368&lt;&gt;"Adulti"),0,VLOOKUP($P368,Regione!$B$2:$C$22,2,FALSE)),"-")</f>
        <v>0</v>
      </c>
      <c r="AB368" s="27">
        <f>IF($D368&gt;0,IF(COUNTIFS($O$3:$O368,$O368,$L$3:$L368,$L368,$I$3:$I368,$I368) &gt;1,0,SUMIFS($Y$3:$Y$2503,$L$3:$L$2503,$L368,$O$3:$O$2503,$O368,$I$3:$I$2503,$I368)),"-")</f>
        <v>0</v>
      </c>
      <c r="AC368" s="27">
        <f t="shared" si="36"/>
        <v>0</v>
      </c>
    </row>
    <row r="369" spans="1:29" s="57" customFormat="1" ht="15" customHeight="1">
      <c r="A369" s="13" t="s">
        <v>175</v>
      </c>
      <c r="B369" s="107" t="str">
        <f>IF(COUNTA($A369)&gt;0,VLOOKUP($A369,Corsa!$A$1:$F$43,2,FALSE),"-")</f>
        <v>Corsa A07</v>
      </c>
      <c r="C369" s="11"/>
      <c r="D369" s="13">
        <v>457</v>
      </c>
      <c r="E369" s="13"/>
      <c r="F369" s="46" t="str">
        <f>IF(COUNTA($A369)&gt;0,VLOOKUP($A369,Corsa!$A$1:$F$43,3,FALSE),"-")</f>
        <v>M-Esordienti</v>
      </c>
      <c r="G369" s="28" t="str">
        <f>IF($D369&gt;0,VLOOKUP($D369,Iscrizioni!$A$2:$M$2502,9,FALSE),"-")</f>
        <v>FRANCHI ANDREA</v>
      </c>
      <c r="H369" s="28">
        <f>IF($D369&gt;0,VLOOKUP($D369,Iscrizioni!$A$2:$M$2502,4,FALSE),"-")</f>
        <v>2007</v>
      </c>
      <c r="I369" s="27" t="str">
        <f>IF($D369&gt;0,VLOOKUP($D369,Iscrizioni!$A$2:$M$2502,5,FALSE),"-")</f>
        <v>M</v>
      </c>
      <c r="J369" s="27" t="str">
        <f>IF($D369&gt;0,VLOOKUP($D369,Iscrizioni!$A$2:$M$2502,10,FALSE),"-")</f>
        <v>M-Esordienti</v>
      </c>
      <c r="K369" s="27" t="str">
        <f t="shared" si="31"/>
        <v>ok</v>
      </c>
      <c r="L369" s="46" t="str">
        <f>IF($D369&gt;0,VLOOKUP($D369,Iscrizioni!$A$2:$M$2502,11,FALSE),"-")</f>
        <v>Giovanile</v>
      </c>
      <c r="M369" s="27">
        <f>IF($D369&gt;0,VLOOKUP($D369,Iscrizioni!$A$2:$N$2502,12,FALSE),"-")</f>
        <v>8</v>
      </c>
      <c r="N369" s="46" t="str">
        <f>IF($D369&gt;0,VLOOKUP($D369,Iscrizioni!$A$2:$M$2502,6,FALSE),"-")</f>
        <v>H080682</v>
      </c>
      <c r="O369" s="107" t="str">
        <f>IF($D369&gt;0,VLOOKUP($D369,Iscrizioni!$A$2:$M$2502,7,FALSE),"-")</f>
        <v>ATLETICA CASTELNOVO MONTI</v>
      </c>
      <c r="P369" s="46" t="str">
        <f>IF($D369&gt;0,VLOOKUP(LEFT($N369,1),Regione!$A$2:$C$21,2,FALSE),"-")</f>
        <v xml:space="preserve">EMILIA ROMAGNA </v>
      </c>
      <c r="Q369" s="112" t="e">
        <f ca="1">IF($D369&gt;0,NormalizzaTempo("D",CELL("tipo",$E369),$E369),"-")</f>
        <v>#NAME?</v>
      </c>
      <c r="R369" s="27">
        <f>IF($D369&gt;0,VLOOKUP($D369,Iscrizioni!$A$2:$M$2502,13,FALSE),"-")</f>
        <v>800</v>
      </c>
      <c r="S369" s="112" t="e">
        <f t="shared" ca="1" si="37"/>
        <v>#NAME?</v>
      </c>
      <c r="T369" s="112" t="e">
        <f ca="1">IF($D369&gt;0,SUMIFS($S$3:$S369,$X$3:$X369,1,$J$3:$J369,$J369),"-")</f>
        <v>#NAME?</v>
      </c>
      <c r="U369" s="112" t="e">
        <f t="shared" ca="1" si="38"/>
        <v>#NAME?</v>
      </c>
      <c r="V369" s="112" t="e">
        <f t="shared" ca="1" si="35"/>
        <v>#NAME?</v>
      </c>
      <c r="W369" s="27">
        <f>IF(LEN($C369)=0,IF($D369&gt;0,COUNTIFS($A$3:$A369,$A369),"-"),"Escluso")</f>
        <v>15</v>
      </c>
      <c r="X369" s="2">
        <f>IF(LEN($C369)=0,IF($D369&gt;0,COUNTIFS($J$3:$J369,$J369,$C$3:$C369,""),"-"),"Escluso")</f>
        <v>15</v>
      </c>
      <c r="Y369" s="127" t="e">
        <f t="shared" ca="1" si="39"/>
        <v>#NAME?</v>
      </c>
      <c r="Z369" s="2">
        <f>IF($D369&gt;0,COUNTIFS($O$3:$O369,$O369,$L$3:$L369,$L369,$I$3:$I369,$I369),"-")</f>
        <v>4</v>
      </c>
      <c r="AA369" s="27">
        <f>IF($D369&gt;0,IF(OR($Z369 &gt;1,$L369&lt;&gt;"Adulti"),0,VLOOKUP($P369,Regione!$B$2:$C$22,2,FALSE)),"-")</f>
        <v>0</v>
      </c>
      <c r="AB369" s="27">
        <f>IF($D369&gt;0,IF(COUNTIFS($O$3:$O369,$O369,$L$3:$L369,$L369,$I$3:$I369,$I369) &gt;1,0,SUMIFS($Y$3:$Y$2503,$L$3:$L$2503,$L369,$O$3:$O$2503,$O369,$I$3:$I$2503,$I369)),"-")</f>
        <v>0</v>
      </c>
      <c r="AC369" s="27">
        <f t="shared" si="36"/>
        <v>0</v>
      </c>
    </row>
    <row r="370" spans="1:29" s="57" customFormat="1" ht="15" customHeight="1">
      <c r="A370" s="13" t="s">
        <v>175</v>
      </c>
      <c r="B370" s="107" t="str">
        <f>IF(COUNTA($A370)&gt;0,VLOOKUP($A370,Corsa!$A$1:$F$43,2,FALSE),"-")</f>
        <v>Corsa A07</v>
      </c>
      <c r="C370" s="11"/>
      <c r="D370" s="13">
        <v>475</v>
      </c>
      <c r="E370" s="13"/>
      <c r="F370" s="46" t="str">
        <f>IF(COUNTA($A370)&gt;0,VLOOKUP($A370,Corsa!$A$1:$F$43,3,FALSE),"-")</f>
        <v>M-Esordienti</v>
      </c>
      <c r="G370" s="28" t="str">
        <f>IF($D370&gt;0,VLOOKUP($D370,Iscrizioni!$A$2:$M$2502,9,FALSE),"-")</f>
        <v>BRIASCO GABRIELE</v>
      </c>
      <c r="H370" s="28">
        <f>IF($D370&gt;0,VLOOKUP($D370,Iscrizioni!$A$2:$M$2502,4,FALSE),"-")</f>
        <v>2007</v>
      </c>
      <c r="I370" s="27" t="str">
        <f>IF($D370&gt;0,VLOOKUP($D370,Iscrizioni!$A$2:$M$2502,5,FALSE),"-")</f>
        <v>M</v>
      </c>
      <c r="J370" s="27" t="str">
        <f>IF($D370&gt;0,VLOOKUP($D370,Iscrizioni!$A$2:$M$2502,10,FALSE),"-")</f>
        <v>M-Esordienti</v>
      </c>
      <c r="K370" s="27" t="str">
        <f t="shared" si="31"/>
        <v>ok</v>
      </c>
      <c r="L370" s="46" t="str">
        <f>IF($D370&gt;0,VLOOKUP($D370,Iscrizioni!$A$2:$M$2502,11,FALSE),"-")</f>
        <v>Giovanile</v>
      </c>
      <c r="M370" s="27">
        <f>IF($D370&gt;0,VLOOKUP($D370,Iscrizioni!$A$2:$N$2502,12,FALSE),"-")</f>
        <v>8</v>
      </c>
      <c r="N370" s="46" t="str">
        <f>IF($D370&gt;0,VLOOKUP($D370,Iscrizioni!$A$2:$M$2502,6,FALSE),"-")</f>
        <v>C010535</v>
      </c>
      <c r="O370" s="107" t="str">
        <f>IF($D370&gt;0,VLOOKUP($D370,Iscrizioni!$A$2:$M$2502,7,FALSE),"-")</f>
        <v>ATLETICA CFFSD COGOLETO</v>
      </c>
      <c r="P370" s="46" t="str">
        <f>IF($D370&gt;0,VLOOKUP(LEFT($N370,1),Regione!$A$2:$C$21,2,FALSE),"-")</f>
        <v>LIGURIA</v>
      </c>
      <c r="Q370" s="112" t="e">
        <f ca="1">IF($D370&gt;0,NormalizzaTempo("D",CELL("tipo",$E370),$E370),"-")</f>
        <v>#NAME?</v>
      </c>
      <c r="R370" s="27">
        <f>IF($D370&gt;0,VLOOKUP($D370,Iscrizioni!$A$2:$M$2502,13,FALSE),"-")</f>
        <v>800</v>
      </c>
      <c r="S370" s="112" t="e">
        <f t="shared" ca="1" si="37"/>
        <v>#NAME?</v>
      </c>
      <c r="T370" s="112" t="e">
        <f ca="1">IF($D370&gt;0,SUMIFS($S$3:$S370,$X$3:$X370,1,$J$3:$J370,$J370),"-")</f>
        <v>#NAME?</v>
      </c>
      <c r="U370" s="112" t="e">
        <f t="shared" ca="1" si="38"/>
        <v>#NAME?</v>
      </c>
      <c r="V370" s="112" t="e">
        <f t="shared" ca="1" si="35"/>
        <v>#NAME?</v>
      </c>
      <c r="W370" s="27">
        <f>IF(LEN($C370)=0,IF($D370&gt;0,COUNTIFS($A$3:$A370,$A370),"-"),"Escluso")</f>
        <v>16</v>
      </c>
      <c r="X370" s="2">
        <f>IF(LEN($C370)=0,IF($D370&gt;0,COUNTIFS($J$3:$J370,$J370,$C$3:$C370,""),"-"),"Escluso")</f>
        <v>16</v>
      </c>
      <c r="Y370" s="127" t="e">
        <f t="shared" ca="1" si="39"/>
        <v>#NAME?</v>
      </c>
      <c r="Z370" s="2">
        <f>IF($D370&gt;0,COUNTIFS($O$3:$O370,$O370,$L$3:$L370,$L370,$I$3:$I370,$I370),"-")</f>
        <v>7</v>
      </c>
      <c r="AA370" s="27">
        <f>IF($D370&gt;0,IF(OR($Z370 &gt;1,$L370&lt;&gt;"Adulti"),0,VLOOKUP($P370,Regione!$B$2:$C$22,2,FALSE)),"-")</f>
        <v>0</v>
      </c>
      <c r="AB370" s="27">
        <f>IF($D370&gt;0,IF(COUNTIFS($O$3:$O370,$O370,$L$3:$L370,$L370,$I$3:$I370,$I370) &gt;1,0,SUMIFS($Y$3:$Y$2503,$L$3:$L$2503,$L370,$O$3:$O$2503,$O370,$I$3:$I$2503,$I370)),"-")</f>
        <v>0</v>
      </c>
      <c r="AC370" s="27">
        <f t="shared" si="36"/>
        <v>0</v>
      </c>
    </row>
    <row r="371" spans="1:29" s="57" customFormat="1" ht="15" customHeight="1">
      <c r="A371" s="13" t="s">
        <v>175</v>
      </c>
      <c r="B371" s="107" t="str">
        <f>IF(COUNTA($A371)&gt;0,VLOOKUP($A371,Corsa!$A$1:$F$43,2,FALSE),"-")</f>
        <v>Corsa A07</v>
      </c>
      <c r="C371" s="11"/>
      <c r="D371" s="13">
        <v>23</v>
      </c>
      <c r="E371" s="13"/>
      <c r="F371" s="46" t="str">
        <f>IF(COUNTA($A371)&gt;0,VLOOKUP($A371,Corsa!$A$1:$F$43,3,FALSE),"-")</f>
        <v>M-Esordienti</v>
      </c>
      <c r="G371" s="28" t="str">
        <f>IF($D371&gt;0,VLOOKUP($D371,Iscrizioni!$A$2:$M$2502,9,FALSE),"-")</f>
        <v>RERHAYE HOUSIEN</v>
      </c>
      <c r="H371" s="28">
        <f>IF($D371&gt;0,VLOOKUP($D371,Iscrizioni!$A$2:$M$2502,4,FALSE),"-")</f>
        <v>2006</v>
      </c>
      <c r="I371" s="27" t="str">
        <f>IF($D371&gt;0,VLOOKUP($D371,Iscrizioni!$A$2:$M$2502,5,FALSE),"-")</f>
        <v>M</v>
      </c>
      <c r="J371" s="27" t="str">
        <f>IF($D371&gt;0,VLOOKUP($D371,Iscrizioni!$A$2:$M$2502,10,FALSE),"-")</f>
        <v>M-Esordienti</v>
      </c>
      <c r="K371" s="27" t="str">
        <f t="shared" si="31"/>
        <v>ok</v>
      </c>
      <c r="L371" s="46" t="str">
        <f>IF($D371&gt;0,VLOOKUP($D371,Iscrizioni!$A$2:$M$2502,11,FALSE),"-")</f>
        <v>Giovanile</v>
      </c>
      <c r="M371" s="27">
        <f>IF($D371&gt;0,VLOOKUP($D371,Iscrizioni!$A$2:$N$2502,12,FALSE),"-")</f>
        <v>8</v>
      </c>
      <c r="N371" s="46" t="str">
        <f>IF($D371&gt;0,VLOOKUP($D371,Iscrizioni!$A$2:$M$2502,6,FALSE),"-")</f>
        <v>H011308</v>
      </c>
      <c r="O371" s="107" t="str">
        <f>IF($D371&gt;0,VLOOKUP($D371,Iscrizioni!$A$2:$M$2502,7,FALSE),"-")</f>
        <v>A.S.D. Atletica Blizzard</v>
      </c>
      <c r="P371" s="46" t="str">
        <f>IF($D371&gt;0,VLOOKUP(LEFT($N371,1),Regione!$A$2:$C$21,2,FALSE),"-")</f>
        <v xml:space="preserve">EMILIA ROMAGNA </v>
      </c>
      <c r="Q371" s="112" t="e">
        <f ca="1">IF($D371&gt;0,NormalizzaTempo("D",CELL("tipo",$E371),$E371),"-")</f>
        <v>#NAME?</v>
      </c>
      <c r="R371" s="27">
        <f>IF($D371&gt;0,VLOOKUP($D371,Iscrizioni!$A$2:$M$2502,13,FALSE),"-")</f>
        <v>800</v>
      </c>
      <c r="S371" s="112" t="e">
        <f t="shared" ca="1" si="37"/>
        <v>#NAME?</v>
      </c>
      <c r="T371" s="112" t="e">
        <f ca="1">IF($D371&gt;0,SUMIFS($S$3:$S371,$X$3:$X371,1,$J$3:$J371,$J371),"-")</f>
        <v>#NAME?</v>
      </c>
      <c r="U371" s="112" t="e">
        <f t="shared" ca="1" si="38"/>
        <v>#NAME?</v>
      </c>
      <c r="V371" s="112" t="e">
        <f t="shared" ca="1" si="35"/>
        <v>#NAME?</v>
      </c>
      <c r="W371" s="27">
        <f>IF(LEN($C371)=0,IF($D371&gt;0,COUNTIFS($A$3:$A371,$A371),"-"),"Escluso")</f>
        <v>17</v>
      </c>
      <c r="X371" s="2">
        <f>IF(LEN($C371)=0,IF($D371&gt;0,COUNTIFS($J$3:$J371,$J371,$C$3:$C371,""),"-"),"Escluso")</f>
        <v>17</v>
      </c>
      <c r="Y371" s="127" t="e">
        <f t="shared" ca="1" si="39"/>
        <v>#NAME?</v>
      </c>
      <c r="Z371" s="2">
        <f>IF($D371&gt;0,COUNTIFS($O$3:$O371,$O371,$L$3:$L371,$L371,$I$3:$I371,$I371),"-")</f>
        <v>8</v>
      </c>
      <c r="AA371" s="27">
        <f>IF($D371&gt;0,IF(OR($Z371 &gt;1,$L371&lt;&gt;"Adulti"),0,VLOOKUP($P371,Regione!$B$2:$C$22,2,FALSE)),"-")</f>
        <v>0</v>
      </c>
      <c r="AB371" s="27">
        <f>IF($D371&gt;0,IF(COUNTIFS($O$3:$O371,$O371,$L$3:$L371,$L371,$I$3:$I371,$I371) &gt;1,0,SUMIFS($Y$3:$Y$2503,$L$3:$L$2503,$L371,$O$3:$O$2503,$O371,$I$3:$I$2503,$I371)),"-")</f>
        <v>0</v>
      </c>
      <c r="AC371" s="27">
        <f t="shared" si="36"/>
        <v>0</v>
      </c>
    </row>
    <row r="372" spans="1:29" s="57" customFormat="1" ht="15" customHeight="1">
      <c r="A372" s="13" t="s">
        <v>175</v>
      </c>
      <c r="B372" s="107" t="str">
        <f>IF(COUNTA($A372)&gt;0,VLOOKUP($A372,Corsa!$A$1:$F$43,2,FALSE),"-")</f>
        <v>Corsa A07</v>
      </c>
      <c r="C372" s="11"/>
      <c r="D372" s="13">
        <v>488</v>
      </c>
      <c r="E372" s="13"/>
      <c r="F372" s="46" t="str">
        <f>IF(COUNTA($A372)&gt;0,VLOOKUP($A372,Corsa!$A$1:$F$43,3,FALSE),"-")</f>
        <v>M-Esordienti</v>
      </c>
      <c r="G372" s="28" t="str">
        <f>IF($D372&gt;0,VLOOKUP($D372,Iscrizioni!$A$2:$M$2502,9,FALSE),"-")</f>
        <v>VILLANI FRANCESCO</v>
      </c>
      <c r="H372" s="28">
        <f>IF($D372&gt;0,VLOOKUP($D372,Iscrizioni!$A$2:$M$2502,4,FALSE),"-")</f>
        <v>2007</v>
      </c>
      <c r="I372" s="27" t="str">
        <f>IF($D372&gt;0,VLOOKUP($D372,Iscrizioni!$A$2:$M$2502,5,FALSE),"-")</f>
        <v>M</v>
      </c>
      <c r="J372" s="27" t="str">
        <f>IF($D372&gt;0,VLOOKUP($D372,Iscrizioni!$A$2:$M$2502,10,FALSE),"-")</f>
        <v>M-Esordienti</v>
      </c>
      <c r="K372" s="27" t="str">
        <f t="shared" si="31"/>
        <v>ok</v>
      </c>
      <c r="L372" s="46" t="str">
        <f>IF($D372&gt;0,VLOOKUP($D372,Iscrizioni!$A$2:$M$2502,11,FALSE),"-")</f>
        <v>Giovanile</v>
      </c>
      <c r="M372" s="27">
        <f>IF($D372&gt;0,VLOOKUP($D372,Iscrizioni!$A$2:$N$2502,12,FALSE),"-")</f>
        <v>8</v>
      </c>
      <c r="N372" s="46" t="str">
        <f>IF($D372&gt;0,VLOOKUP($D372,Iscrizioni!$A$2:$M$2502,6,FALSE),"-")</f>
        <v>H020704</v>
      </c>
      <c r="O372" s="107" t="str">
        <f>IF($D372&gt;0,VLOOKUP($D372,Iscrizioni!$A$2:$M$2502,7,FALSE),"-")</f>
        <v>ATLETICA CORRIFERRARA A.S.D.</v>
      </c>
      <c r="P372" s="46" t="str">
        <f>IF($D372&gt;0,VLOOKUP(LEFT($N372,1),Regione!$A$2:$C$21,2,FALSE),"-")</f>
        <v xml:space="preserve">EMILIA ROMAGNA </v>
      </c>
      <c r="Q372" s="112" t="e">
        <f ca="1">IF($D372&gt;0,NormalizzaTempo("D",CELL("tipo",$E372),$E372),"-")</f>
        <v>#NAME?</v>
      </c>
      <c r="R372" s="27">
        <f>IF($D372&gt;0,VLOOKUP($D372,Iscrizioni!$A$2:$M$2502,13,FALSE),"-")</f>
        <v>800</v>
      </c>
      <c r="S372" s="112" t="e">
        <f t="shared" ca="1" si="37"/>
        <v>#NAME?</v>
      </c>
      <c r="T372" s="112" t="e">
        <f ca="1">IF($D372&gt;0,SUMIFS($S$3:$S372,$X$3:$X372,1,$J$3:$J372,$J372),"-")</f>
        <v>#NAME?</v>
      </c>
      <c r="U372" s="112" t="e">
        <f t="shared" ca="1" si="38"/>
        <v>#NAME?</v>
      </c>
      <c r="V372" s="112" t="e">
        <f t="shared" ca="1" si="35"/>
        <v>#NAME?</v>
      </c>
      <c r="W372" s="27">
        <f>IF(LEN($C372)=0,IF($D372&gt;0,COUNTIFS($A$3:$A372,$A372),"-"),"Escluso")</f>
        <v>18</v>
      </c>
      <c r="X372" s="2">
        <f>IF(LEN($C372)=0,IF($D372&gt;0,COUNTIFS($J$3:$J372,$J372,$C$3:$C372,""),"-"),"Escluso")</f>
        <v>18</v>
      </c>
      <c r="Y372" s="127" t="e">
        <f t="shared" ca="1" si="39"/>
        <v>#NAME?</v>
      </c>
      <c r="Z372" s="2">
        <f>IF($D372&gt;0,COUNTIFS($O$3:$O372,$O372,$L$3:$L372,$L372,$I$3:$I372,$I372),"-")</f>
        <v>1</v>
      </c>
      <c r="AA372" s="27">
        <f>IF($D372&gt;0,IF(OR($Z372 &gt;1,$L372&lt;&gt;"Adulti"),0,VLOOKUP($P372,Regione!$B$2:$C$22,2,FALSE)),"-")</f>
        <v>0</v>
      </c>
      <c r="AB372" s="27" t="e">
        <f ca="1">IF($D372&gt;0,IF(COUNTIFS($O$3:$O372,$O372,$L$3:$L372,$L372,$I$3:$I372,$I372) &gt;1,0,SUMIFS($Y$3:$Y$2503,$L$3:$L$2503,$L372,$O$3:$O$2503,$O372,$I$3:$I$2503,$I372)),"-")</f>
        <v>#NAME?</v>
      </c>
      <c r="AC372" s="27" t="e">
        <f t="shared" ca="1" si="36"/>
        <v>#NAME?</v>
      </c>
    </row>
    <row r="373" spans="1:29" s="57" customFormat="1" ht="15" customHeight="1">
      <c r="A373" s="13" t="s">
        <v>175</v>
      </c>
      <c r="B373" s="107" t="str">
        <f>IF(COUNTA($A373)&gt;0,VLOOKUP($A373,Corsa!$A$1:$F$43,2,FALSE),"-")</f>
        <v>Corsa A07</v>
      </c>
      <c r="C373" s="11"/>
      <c r="D373" s="13">
        <v>404</v>
      </c>
      <c r="E373" s="13"/>
      <c r="F373" s="46" t="str">
        <f>IF(COUNTA($A373)&gt;0,VLOOKUP($A373,Corsa!$A$1:$F$43,3,FALSE),"-")</f>
        <v>M-Esordienti</v>
      </c>
      <c r="G373" s="28" t="str">
        <f>IF($D373&gt;0,VLOOKUP($D373,Iscrizioni!$A$2:$M$2502,9,FALSE),"-")</f>
        <v>CASONI ALESSANDRO</v>
      </c>
      <c r="H373" s="28">
        <f>IF($D373&gt;0,VLOOKUP($D373,Iscrizioni!$A$2:$M$2502,4,FALSE),"-")</f>
        <v>2007</v>
      </c>
      <c r="I373" s="27" t="str">
        <f>IF($D373&gt;0,VLOOKUP($D373,Iscrizioni!$A$2:$M$2502,5,FALSE),"-")</f>
        <v>M</v>
      </c>
      <c r="J373" s="27" t="str">
        <f>IF($D373&gt;0,VLOOKUP($D373,Iscrizioni!$A$2:$M$2502,10,FALSE),"-")</f>
        <v>M-Esordienti</v>
      </c>
      <c r="K373" s="27" t="str">
        <f t="shared" si="31"/>
        <v>ok</v>
      </c>
      <c r="L373" s="46" t="str">
        <f>IF($D373&gt;0,VLOOKUP($D373,Iscrizioni!$A$2:$M$2502,11,FALSE),"-")</f>
        <v>Giovanile</v>
      </c>
      <c r="M373" s="27">
        <f>IF($D373&gt;0,VLOOKUP($D373,Iscrizioni!$A$2:$N$2502,12,FALSE),"-")</f>
        <v>8</v>
      </c>
      <c r="N373" s="46" t="str">
        <f>IF($D373&gt;0,VLOOKUP($D373,Iscrizioni!$A$2:$M$2502,6,FALSE),"-")</f>
        <v>H080416</v>
      </c>
      <c r="O373" s="107" t="str">
        <f>IF($D373&gt;0,VLOOKUP($D373,Iscrizioni!$A$2:$M$2502,7,FALSE),"-")</f>
        <v>ASD ATLETICA REGGIO</v>
      </c>
      <c r="P373" s="46" t="str">
        <f>IF($D373&gt;0,VLOOKUP(LEFT($N373,1),Regione!$A$2:$C$21,2,FALSE),"-")</f>
        <v xml:space="preserve">EMILIA ROMAGNA </v>
      </c>
      <c r="Q373" s="112" t="e">
        <f ca="1">IF($D373&gt;0,NormalizzaTempo("D",CELL("tipo",$E373),$E373),"-")</f>
        <v>#NAME?</v>
      </c>
      <c r="R373" s="27">
        <f>IF($D373&gt;0,VLOOKUP($D373,Iscrizioni!$A$2:$M$2502,13,FALSE),"-")</f>
        <v>800</v>
      </c>
      <c r="S373" s="112" t="e">
        <f t="shared" ca="1" si="37"/>
        <v>#NAME?</v>
      </c>
      <c r="T373" s="112" t="e">
        <f ca="1">IF($D373&gt;0,SUMIFS($S$3:$S373,$X$3:$X373,1,$J$3:$J373,$J373),"-")</f>
        <v>#NAME?</v>
      </c>
      <c r="U373" s="112" t="e">
        <f t="shared" ca="1" si="38"/>
        <v>#NAME?</v>
      </c>
      <c r="V373" s="112" t="e">
        <f t="shared" ca="1" si="35"/>
        <v>#NAME?</v>
      </c>
      <c r="W373" s="27">
        <f>IF(LEN($C373)=0,IF($D373&gt;0,COUNTIFS($A$3:$A373,$A373),"-"),"Escluso")</f>
        <v>19</v>
      </c>
      <c r="X373" s="2">
        <f>IF(LEN($C373)=0,IF($D373&gt;0,COUNTIFS($J$3:$J373,$J373,$C$3:$C373,""),"-"),"Escluso")</f>
        <v>19</v>
      </c>
      <c r="Y373" s="127" t="e">
        <f t="shared" ca="1" si="39"/>
        <v>#NAME?</v>
      </c>
      <c r="Z373" s="2">
        <f>IF($D373&gt;0,COUNTIFS($O$3:$O373,$O373,$L$3:$L373,$L373,$I$3:$I373,$I373),"-")</f>
        <v>5</v>
      </c>
      <c r="AA373" s="27">
        <f>IF($D373&gt;0,IF(OR($Z373 &gt;1,$L373&lt;&gt;"Adulti"),0,VLOOKUP($P373,Regione!$B$2:$C$22,2,FALSE)),"-")</f>
        <v>0</v>
      </c>
      <c r="AB373" s="27">
        <f>IF($D373&gt;0,IF(COUNTIFS($O$3:$O373,$O373,$L$3:$L373,$L373,$I$3:$I373,$I373) &gt;1,0,SUMIFS($Y$3:$Y$2503,$L$3:$L$2503,$L373,$O$3:$O$2503,$O373,$I$3:$I$2503,$I373)),"-")</f>
        <v>0</v>
      </c>
      <c r="AC373" s="27">
        <f t="shared" si="36"/>
        <v>0</v>
      </c>
    </row>
    <row r="374" spans="1:29" ht="15" customHeight="1">
      <c r="A374" s="13" t="s">
        <v>175</v>
      </c>
      <c r="B374" s="107" t="str">
        <f>IF(COUNTA($A374)&gt;0,VLOOKUP($A374,Corsa!$A$1:$F$43,2,FALSE),"-")</f>
        <v>Corsa A07</v>
      </c>
      <c r="C374" s="11"/>
      <c r="D374" s="13">
        <v>240</v>
      </c>
      <c r="E374" s="13"/>
      <c r="F374" s="46" t="str">
        <f>IF(COUNTA($A374)&gt;0,VLOOKUP($A374,Corsa!$A$1:$F$43,3,FALSE),"-")</f>
        <v>M-Esordienti</v>
      </c>
      <c r="G374" s="28" t="str">
        <f>IF($D374&gt;0,VLOOKUP($D374,Iscrizioni!$A$2:$M$2502,9,FALSE),"-")</f>
        <v>VALENTINO GABRIELE</v>
      </c>
      <c r="H374" s="28">
        <f>IF($D374&gt;0,VLOOKUP($D374,Iscrizioni!$A$2:$M$2502,4,FALSE),"-")</f>
        <v>2007</v>
      </c>
      <c r="I374" s="27" t="str">
        <f>IF($D374&gt;0,VLOOKUP($D374,Iscrizioni!$A$2:$M$2502,5,FALSE),"-")</f>
        <v>M</v>
      </c>
      <c r="J374" s="27" t="str">
        <f>IF($D374&gt;0,VLOOKUP($D374,Iscrizioni!$A$2:$M$2502,10,FALSE),"-")</f>
        <v>M-Esordienti</v>
      </c>
      <c r="K374" s="27" t="str">
        <f t="shared" si="31"/>
        <v>ok</v>
      </c>
      <c r="L374" s="46" t="str">
        <f>IF($D374&gt;0,VLOOKUP($D374,Iscrizioni!$A$2:$M$2502,11,FALSE),"-")</f>
        <v>Giovanile</v>
      </c>
      <c r="M374" s="27">
        <f>IF($D374&gt;0,VLOOKUP($D374,Iscrizioni!$A$2:$N$2502,12,FALSE),"-")</f>
        <v>8</v>
      </c>
      <c r="N374" s="46" t="str">
        <f>IF($D374&gt;0,VLOOKUP($D374,Iscrizioni!$A$2:$M$2502,6,FALSE),"-")</f>
        <v>A050294</v>
      </c>
      <c r="O374" s="107" t="str">
        <f>IF($D374&gt;0,VLOOKUP($D374,Iscrizioni!$A$2:$M$2502,7,FALSE),"-")</f>
        <v>A.S.D. GIORDANA LOMBARDI</v>
      </c>
      <c r="P374" s="46" t="str">
        <f>IF($D374&gt;0,VLOOKUP(LEFT($N374,1),Regione!$A$2:$C$21,2,FALSE),"-")</f>
        <v xml:space="preserve">PIEMONTE </v>
      </c>
      <c r="Q374" s="112" t="e">
        <f ca="1">IF($D374&gt;0,NormalizzaTempo("D",CELL("tipo",$E374),$E374),"-")</f>
        <v>#NAME?</v>
      </c>
      <c r="R374" s="27">
        <f>IF($D374&gt;0,VLOOKUP($D374,Iscrizioni!$A$2:$M$2502,13,FALSE),"-")</f>
        <v>800</v>
      </c>
      <c r="S374" s="112" t="e">
        <f t="shared" ca="1" si="37"/>
        <v>#NAME?</v>
      </c>
      <c r="T374" s="112" t="e">
        <f ca="1">IF($D374&gt;0,SUMIFS($S$3:$S374,$X$3:$X374,1,$J$3:$J374,$J374),"-")</f>
        <v>#NAME?</v>
      </c>
      <c r="U374" s="112" t="e">
        <f t="shared" ca="1" si="38"/>
        <v>#NAME?</v>
      </c>
      <c r="V374" s="112" t="e">
        <f t="shared" ca="1" si="35"/>
        <v>#NAME?</v>
      </c>
      <c r="W374" s="27">
        <f>IF(LEN($C374)=0,IF($D374&gt;0,COUNTIFS($A$3:$A374,$A374),"-"),"Escluso")</f>
        <v>20</v>
      </c>
      <c r="X374" s="2">
        <f>IF(LEN($C374)=0,IF($D374&gt;0,COUNTIFS($J$3:$J374,$J374,$C$3:$C374,""),"-"),"Escluso")</f>
        <v>20</v>
      </c>
      <c r="Y374" s="127" t="e">
        <f t="shared" ca="1" si="39"/>
        <v>#NAME?</v>
      </c>
      <c r="Z374" s="2">
        <f>IF($D374&gt;0,COUNTIFS($O$3:$O374,$O374,$L$3:$L374,$L374,$I$3:$I374,$I374),"-")</f>
        <v>2</v>
      </c>
      <c r="AA374" s="27">
        <f>IF($D374&gt;0,IF(OR($Z374 &gt;1,$L374&lt;&gt;"Adulti"),0,VLOOKUP($P374,Regione!$B$2:$C$22,2,FALSE)),"-")</f>
        <v>0</v>
      </c>
      <c r="AB374" s="27">
        <f>IF($D374&gt;0,IF(COUNTIFS($O$3:$O374,$O374,$L$3:$L374,$L374,$I$3:$I374,$I374) &gt;1,0,SUMIFS($Y$3:$Y$2503,$L$3:$L$2503,$L374,$O$3:$O$2503,$O374,$I$3:$I$2503,$I374)),"-")</f>
        <v>0</v>
      </c>
      <c r="AC374" s="27">
        <f t="shared" si="36"/>
        <v>0</v>
      </c>
    </row>
    <row r="375" spans="1:29" ht="15" customHeight="1">
      <c r="A375" s="13" t="s">
        <v>175</v>
      </c>
      <c r="B375" s="107" t="str">
        <f>IF(COUNTA($A375)&gt;0,VLOOKUP($A375,Corsa!$A$1:$F$43,2,FALSE),"-")</f>
        <v>Corsa A07</v>
      </c>
      <c r="C375" s="11"/>
      <c r="D375" s="13">
        <v>890</v>
      </c>
      <c r="E375" s="13"/>
      <c r="F375" s="46" t="str">
        <f>IF(COUNTA($A375)&gt;0,VLOOKUP($A375,Corsa!$A$1:$F$43,3,FALSE),"-")</f>
        <v>M-Esordienti</v>
      </c>
      <c r="G375" s="28" t="str">
        <f>IF($D375&gt;0,VLOOKUP($D375,Iscrizioni!$A$2:$M$2502,9,FALSE),"-")</f>
        <v>ZANIBONI LORENZO</v>
      </c>
      <c r="H375" s="28">
        <f>IF($D375&gt;0,VLOOKUP($D375,Iscrizioni!$A$2:$M$2502,4,FALSE),"-")</f>
        <v>2006</v>
      </c>
      <c r="I375" s="27" t="str">
        <f>IF($D375&gt;0,VLOOKUP($D375,Iscrizioni!$A$2:$M$2502,5,FALSE),"-")</f>
        <v>M</v>
      </c>
      <c r="J375" s="27" t="str">
        <f>IF($D375&gt;0,VLOOKUP($D375,Iscrizioni!$A$2:$M$2502,10,FALSE),"-")</f>
        <v>M-Esordienti</v>
      </c>
      <c r="K375" s="27" t="str">
        <f t="shared" si="31"/>
        <v>ok</v>
      </c>
      <c r="L375" s="46" t="str">
        <f>IF($D375&gt;0,VLOOKUP($D375,Iscrizioni!$A$2:$M$2502,11,FALSE),"-")</f>
        <v>Giovanile</v>
      </c>
      <c r="M375" s="27">
        <f>IF($D375&gt;0,VLOOKUP($D375,Iscrizioni!$A$2:$N$2502,12,FALSE),"-")</f>
        <v>8</v>
      </c>
      <c r="N375" s="46" t="str">
        <f>IF($D375&gt;0,VLOOKUP($D375,Iscrizioni!$A$2:$M$2502,6,FALSE),"-")</f>
        <v>H010289</v>
      </c>
      <c r="O375" s="107" t="str">
        <f>IF($D375&gt;0,VLOOKUP($D375,Iscrizioni!$A$2:$M$2502,7,FALSE),"-")</f>
        <v>POLISPORTIVA PROGRESSO A.S.D.</v>
      </c>
      <c r="P375" s="46" t="str">
        <f>IF($D375&gt;0,VLOOKUP(LEFT($N375,1),Regione!$A$2:$C$21,2,FALSE),"-")</f>
        <v xml:space="preserve">EMILIA ROMAGNA </v>
      </c>
      <c r="Q375" s="112" t="e">
        <f ca="1">IF($D375&gt;0,NormalizzaTempo("D",CELL("tipo",$E375),$E375),"-")</f>
        <v>#NAME?</v>
      </c>
      <c r="R375" s="27">
        <f>IF($D375&gt;0,VLOOKUP($D375,Iscrizioni!$A$2:$M$2502,13,FALSE),"-")</f>
        <v>800</v>
      </c>
      <c r="S375" s="112" t="e">
        <f t="shared" ca="1" si="37"/>
        <v>#NAME?</v>
      </c>
      <c r="T375" s="112" t="e">
        <f ca="1">IF($D375&gt;0,SUMIFS($S$3:$S375,$X$3:$X375,1,$J$3:$J375,$J375),"-")</f>
        <v>#NAME?</v>
      </c>
      <c r="U375" s="112" t="e">
        <f t="shared" ca="1" si="38"/>
        <v>#NAME?</v>
      </c>
      <c r="V375" s="112" t="e">
        <f t="shared" ca="1" si="35"/>
        <v>#NAME?</v>
      </c>
      <c r="W375" s="27">
        <f>IF(LEN($C375)=0,IF($D375&gt;0,COUNTIFS($A$3:$A375,$A375),"-"),"Escluso")</f>
        <v>21</v>
      </c>
      <c r="X375" s="2">
        <f>IF(LEN($C375)=0,IF($D375&gt;0,COUNTIFS($J$3:$J375,$J375,$C$3:$C375,""),"-"),"Escluso")</f>
        <v>21</v>
      </c>
      <c r="Y375" s="127" t="e">
        <f t="shared" ca="1" si="39"/>
        <v>#NAME?</v>
      </c>
      <c r="Z375" s="2">
        <f>IF($D375&gt;0,COUNTIFS($O$3:$O375,$O375,$L$3:$L375,$L375,$I$3:$I375,$I375),"-")</f>
        <v>10</v>
      </c>
      <c r="AA375" s="27">
        <f>IF($D375&gt;0,IF(OR($Z375 &gt;1,$L375&lt;&gt;"Adulti"),0,VLOOKUP($P375,Regione!$B$2:$C$22,2,FALSE)),"-")</f>
        <v>0</v>
      </c>
      <c r="AB375" s="27">
        <f>IF($D375&gt;0,IF(COUNTIFS($O$3:$O375,$O375,$L$3:$L375,$L375,$I$3:$I375,$I375) &gt;1,0,SUMIFS($Y$3:$Y$2503,$L$3:$L$2503,$L375,$O$3:$O$2503,$O375,$I$3:$I$2503,$I375)),"-")</f>
        <v>0</v>
      </c>
      <c r="AC375" s="27">
        <f t="shared" si="36"/>
        <v>0</v>
      </c>
    </row>
    <row r="376" spans="1:29" ht="15" customHeight="1">
      <c r="A376" s="13" t="s">
        <v>175</v>
      </c>
      <c r="B376" s="107" t="str">
        <f>IF(COUNTA($A376)&gt;0,VLOOKUP($A376,Corsa!$A$1:$F$43,2,FALSE),"-")</f>
        <v>Corsa A07</v>
      </c>
      <c r="C376" s="11"/>
      <c r="D376" s="13">
        <v>881</v>
      </c>
      <c r="E376" s="13"/>
      <c r="F376" s="46" t="str">
        <f>IF(COUNTA($A376)&gt;0,VLOOKUP($A376,Corsa!$A$1:$F$43,3,FALSE),"-")</f>
        <v>M-Esordienti</v>
      </c>
      <c r="G376" s="28" t="str">
        <f>IF($D376&gt;0,VLOOKUP($D376,Iscrizioni!$A$2:$M$2502,9,FALSE),"-")</f>
        <v>POZZI ANDREA</v>
      </c>
      <c r="H376" s="28">
        <f>IF($D376&gt;0,VLOOKUP($D376,Iscrizioni!$A$2:$M$2502,4,FALSE),"-")</f>
        <v>2006</v>
      </c>
      <c r="I376" s="27" t="str">
        <f>IF($D376&gt;0,VLOOKUP($D376,Iscrizioni!$A$2:$M$2502,5,FALSE),"-")</f>
        <v>M</v>
      </c>
      <c r="J376" s="27" t="str">
        <f>IF($D376&gt;0,VLOOKUP($D376,Iscrizioni!$A$2:$M$2502,10,FALSE),"-")</f>
        <v>M-Esordienti</v>
      </c>
      <c r="K376" s="27" t="str">
        <f t="shared" si="31"/>
        <v>ok</v>
      </c>
      <c r="L376" s="46" t="str">
        <f>IF($D376&gt;0,VLOOKUP($D376,Iscrizioni!$A$2:$M$2502,11,FALSE),"-")</f>
        <v>Giovanile</v>
      </c>
      <c r="M376" s="27">
        <f>IF($D376&gt;0,VLOOKUP($D376,Iscrizioni!$A$2:$N$2502,12,FALSE),"-")</f>
        <v>8</v>
      </c>
      <c r="N376" s="46" t="str">
        <f>IF($D376&gt;0,VLOOKUP($D376,Iscrizioni!$A$2:$M$2502,6,FALSE),"-")</f>
        <v>H010289</v>
      </c>
      <c r="O376" s="107" t="str">
        <f>IF($D376&gt;0,VLOOKUP($D376,Iscrizioni!$A$2:$M$2502,7,FALSE),"-")</f>
        <v>POLISPORTIVA PROGRESSO A.S.D.</v>
      </c>
      <c r="P376" s="46" t="str">
        <f>IF($D376&gt;0,VLOOKUP(LEFT($N376,1),Regione!$A$2:$C$21,2,FALSE),"-")</f>
        <v xml:space="preserve">EMILIA ROMAGNA </v>
      </c>
      <c r="Q376" s="112" t="e">
        <f ca="1">IF($D376&gt;0,NormalizzaTempo("D",CELL("tipo",$E376),$E376),"-")</f>
        <v>#NAME?</v>
      </c>
      <c r="R376" s="27">
        <f>IF($D376&gt;0,VLOOKUP($D376,Iscrizioni!$A$2:$M$2502,13,FALSE),"-")</f>
        <v>800</v>
      </c>
      <c r="S376" s="112" t="e">
        <f t="shared" ca="1" si="37"/>
        <v>#NAME?</v>
      </c>
      <c r="T376" s="112" t="e">
        <f ca="1">IF($D376&gt;0,SUMIFS($S$3:$S376,$X$3:$X376,1,$J$3:$J376,$J376),"-")</f>
        <v>#NAME?</v>
      </c>
      <c r="U376" s="112" t="e">
        <f t="shared" ca="1" si="38"/>
        <v>#NAME?</v>
      </c>
      <c r="V376" s="112" t="e">
        <f t="shared" ca="1" si="35"/>
        <v>#NAME?</v>
      </c>
      <c r="W376" s="27">
        <f>IF(LEN($C376)=0,IF($D376&gt;0,COUNTIFS($A$3:$A376,$A376),"-"),"Escluso")</f>
        <v>22</v>
      </c>
      <c r="X376" s="2">
        <f>IF(LEN($C376)=0,IF($D376&gt;0,COUNTIFS($J$3:$J376,$J376,$C$3:$C376,""),"-"),"Escluso")</f>
        <v>22</v>
      </c>
      <c r="Y376" s="127" t="e">
        <f t="shared" ca="1" si="39"/>
        <v>#NAME?</v>
      </c>
      <c r="Z376" s="2">
        <f>IF($D376&gt;0,COUNTIFS($O$3:$O376,$O376,$L$3:$L376,$L376,$I$3:$I376,$I376),"-")</f>
        <v>11</v>
      </c>
      <c r="AA376" s="27">
        <f>IF($D376&gt;0,IF(OR($Z376 &gt;1,$L376&lt;&gt;"Adulti"),0,VLOOKUP($P376,Regione!$B$2:$C$22,2,FALSE)),"-")</f>
        <v>0</v>
      </c>
      <c r="AB376" s="27">
        <f>IF($D376&gt;0,IF(COUNTIFS($O$3:$O376,$O376,$L$3:$L376,$L376,$I$3:$I376,$I376) &gt;1,0,SUMIFS($Y$3:$Y$2503,$L$3:$L$2503,$L376,$O$3:$O$2503,$O376,$I$3:$I$2503,$I376)),"-")</f>
        <v>0</v>
      </c>
      <c r="AC376" s="27">
        <f t="shared" si="36"/>
        <v>0</v>
      </c>
    </row>
    <row r="377" spans="1:29" ht="15" customHeight="1">
      <c r="A377" s="13" t="s">
        <v>175</v>
      </c>
      <c r="B377" s="107" t="str">
        <f>IF(COUNTA($A377)&gt;0,VLOOKUP($A377,Corsa!$A$1:$F$43,2,FALSE),"-")</f>
        <v>Corsa A07</v>
      </c>
      <c r="C377" s="11"/>
      <c r="D377" s="13">
        <v>458</v>
      </c>
      <c r="E377" s="13"/>
      <c r="F377" s="46" t="str">
        <f>IF(COUNTA($A377)&gt;0,VLOOKUP($A377,Corsa!$A$1:$F$43,3,FALSE),"-")</f>
        <v>M-Esordienti</v>
      </c>
      <c r="G377" s="28" t="str">
        <f>IF($D377&gt;0,VLOOKUP($D377,Iscrizioni!$A$2:$M$2502,9,FALSE),"-")</f>
        <v>INCERTI PARENTI LUCA</v>
      </c>
      <c r="H377" s="28">
        <f>IF($D377&gt;0,VLOOKUP($D377,Iscrizioni!$A$2:$M$2502,4,FALSE),"-")</f>
        <v>2007</v>
      </c>
      <c r="I377" s="27" t="str">
        <f>IF($D377&gt;0,VLOOKUP($D377,Iscrizioni!$A$2:$M$2502,5,FALSE),"-")</f>
        <v>M</v>
      </c>
      <c r="J377" s="27" t="str">
        <f>IF($D377&gt;0,VLOOKUP($D377,Iscrizioni!$A$2:$M$2502,10,FALSE),"-")</f>
        <v>M-Esordienti</v>
      </c>
      <c r="K377" s="27" t="str">
        <f t="shared" si="31"/>
        <v>ok</v>
      </c>
      <c r="L377" s="46" t="str">
        <f>IF($D377&gt;0,VLOOKUP($D377,Iscrizioni!$A$2:$M$2502,11,FALSE),"-")</f>
        <v>Giovanile</v>
      </c>
      <c r="M377" s="27">
        <f>IF($D377&gt;0,VLOOKUP($D377,Iscrizioni!$A$2:$N$2502,12,FALSE),"-")</f>
        <v>8</v>
      </c>
      <c r="N377" s="46" t="str">
        <f>IF($D377&gt;0,VLOOKUP($D377,Iscrizioni!$A$2:$M$2502,6,FALSE),"-")</f>
        <v>H080682</v>
      </c>
      <c r="O377" s="107" t="str">
        <f>IF($D377&gt;0,VLOOKUP($D377,Iscrizioni!$A$2:$M$2502,7,FALSE),"-")</f>
        <v>ATLETICA CASTELNOVO MONTI</v>
      </c>
      <c r="P377" s="46" t="str">
        <f>IF($D377&gt;0,VLOOKUP(LEFT($N377,1),Regione!$A$2:$C$21,2,FALSE),"-")</f>
        <v xml:space="preserve">EMILIA ROMAGNA </v>
      </c>
      <c r="Q377" s="112" t="e">
        <f ca="1">IF($D377&gt;0,NormalizzaTempo("D",CELL("tipo",$E377),$E377),"-")</f>
        <v>#NAME?</v>
      </c>
      <c r="R377" s="27">
        <f>IF($D377&gt;0,VLOOKUP($D377,Iscrizioni!$A$2:$M$2502,13,FALSE),"-")</f>
        <v>800</v>
      </c>
      <c r="S377" s="112" t="e">
        <f t="shared" ca="1" si="37"/>
        <v>#NAME?</v>
      </c>
      <c r="T377" s="112" t="e">
        <f ca="1">IF($D377&gt;0,SUMIFS($S$3:$S377,$X$3:$X377,1,$J$3:$J377,$J377),"-")</f>
        <v>#NAME?</v>
      </c>
      <c r="U377" s="112" t="e">
        <f t="shared" ca="1" si="38"/>
        <v>#NAME?</v>
      </c>
      <c r="V377" s="112" t="e">
        <f t="shared" ca="1" si="35"/>
        <v>#NAME?</v>
      </c>
      <c r="W377" s="27">
        <f>IF(LEN($C377)=0,IF($D377&gt;0,COUNTIFS($A$3:$A377,$A377),"-"),"Escluso")</f>
        <v>23</v>
      </c>
      <c r="X377" s="2">
        <f>IF(LEN($C377)=0,IF($D377&gt;0,COUNTIFS($J$3:$J377,$J377,$C$3:$C377,""),"-"),"Escluso")</f>
        <v>23</v>
      </c>
      <c r="Y377" s="127" t="e">
        <f t="shared" ca="1" si="39"/>
        <v>#NAME?</v>
      </c>
      <c r="Z377" s="2">
        <f>IF($D377&gt;0,COUNTIFS($O$3:$O377,$O377,$L$3:$L377,$L377,$I$3:$I377,$I377),"-")</f>
        <v>5</v>
      </c>
      <c r="AA377" s="27">
        <f>IF($D377&gt;0,IF(OR($Z377 &gt;1,$L377&lt;&gt;"Adulti"),0,VLOOKUP($P377,Regione!$B$2:$C$22,2,FALSE)),"-")</f>
        <v>0</v>
      </c>
      <c r="AB377" s="27">
        <f>IF($D377&gt;0,IF(COUNTIFS($O$3:$O377,$O377,$L$3:$L377,$L377,$I$3:$I377,$I377) &gt;1,0,SUMIFS($Y$3:$Y$2503,$L$3:$L$2503,$L377,$O$3:$O$2503,$O377,$I$3:$I$2503,$I377)),"-")</f>
        <v>0</v>
      </c>
      <c r="AC377" s="27">
        <f t="shared" si="36"/>
        <v>0</v>
      </c>
    </row>
    <row r="378" spans="1:29" ht="15" customHeight="1">
      <c r="A378" s="13" t="s">
        <v>175</v>
      </c>
      <c r="B378" s="107" t="str">
        <f>IF(COUNTA($A378)&gt;0,VLOOKUP($A378,Corsa!$A$1:$F$43,2,FALSE),"-")</f>
        <v>Corsa A07</v>
      </c>
      <c r="C378" s="11"/>
      <c r="D378" s="13">
        <v>138</v>
      </c>
      <c r="E378" s="13"/>
      <c r="F378" s="46" t="str">
        <f>IF(COUNTA($A378)&gt;0,VLOOKUP($A378,Corsa!$A$1:$F$43,3,FALSE),"-")</f>
        <v>M-Esordienti</v>
      </c>
      <c r="G378" s="28" t="str">
        <f>IF($D378&gt;0,VLOOKUP($D378,Iscrizioni!$A$2:$M$2502,9,FALSE),"-")</f>
        <v>FORMENTI ENEA</v>
      </c>
      <c r="H378" s="28">
        <f>IF($D378&gt;0,VLOOKUP($D378,Iscrizioni!$A$2:$M$2502,4,FALSE),"-")</f>
        <v>2007</v>
      </c>
      <c r="I378" s="27" t="str">
        <f>IF($D378&gt;0,VLOOKUP($D378,Iscrizioni!$A$2:$M$2502,5,FALSE),"-")</f>
        <v>M</v>
      </c>
      <c r="J378" s="27" t="str">
        <f>IF($D378&gt;0,VLOOKUP($D378,Iscrizioni!$A$2:$M$2502,10,FALSE),"-")</f>
        <v>M-Esordienti</v>
      </c>
      <c r="K378" s="27" t="str">
        <f t="shared" si="31"/>
        <v>ok</v>
      </c>
      <c r="L378" s="46" t="str">
        <f>IF($D378&gt;0,VLOOKUP($D378,Iscrizioni!$A$2:$M$2502,11,FALSE),"-")</f>
        <v>Giovanile</v>
      </c>
      <c r="M378" s="27">
        <f>IF($D378&gt;0,VLOOKUP($D378,Iscrizioni!$A$2:$N$2502,12,FALSE),"-")</f>
        <v>8</v>
      </c>
      <c r="N378" s="46" t="str">
        <f>IF($D378&gt;0,VLOOKUP($D378,Iscrizioni!$A$2:$M$2502,6,FALSE),"-")</f>
        <v>H011554</v>
      </c>
      <c r="O378" s="107" t="str">
        <f>IF($D378&gt;0,VLOOKUP($D378,Iscrizioni!$A$2:$M$2502,7,FALSE),"-")</f>
        <v>A.S.D. ATLETICA VALLESAMOGGIA</v>
      </c>
      <c r="P378" s="46" t="str">
        <f>IF($D378&gt;0,VLOOKUP(LEFT($N378,1),Regione!$A$2:$C$21,2,FALSE),"-")</f>
        <v xml:space="preserve">EMILIA ROMAGNA </v>
      </c>
      <c r="Q378" s="112" t="e">
        <f ca="1">IF($D378&gt;0,NormalizzaTempo("D",CELL("tipo",$E378),$E378),"-")</f>
        <v>#NAME?</v>
      </c>
      <c r="R378" s="27">
        <f>IF($D378&gt;0,VLOOKUP($D378,Iscrizioni!$A$2:$M$2502,13,FALSE),"-")</f>
        <v>800</v>
      </c>
      <c r="S378" s="112" t="e">
        <f t="shared" ca="1" si="37"/>
        <v>#NAME?</v>
      </c>
      <c r="T378" s="112" t="e">
        <f ca="1">IF($D378&gt;0,SUMIFS($S$3:$S378,$X$3:$X378,1,$J$3:$J378,$J378),"-")</f>
        <v>#NAME?</v>
      </c>
      <c r="U378" s="112" t="e">
        <f t="shared" ca="1" si="38"/>
        <v>#NAME?</v>
      </c>
      <c r="V378" s="112" t="e">
        <f t="shared" ca="1" si="35"/>
        <v>#NAME?</v>
      </c>
      <c r="W378" s="27">
        <f>IF(LEN($C378)=0,IF($D378&gt;0,COUNTIFS($A$3:$A378,$A378),"-"),"Escluso")</f>
        <v>24</v>
      </c>
      <c r="X378" s="2">
        <f>IF(LEN($C378)=0,IF($D378&gt;0,COUNTIFS($J$3:$J378,$J378,$C$3:$C378,""),"-"),"Escluso")</f>
        <v>24</v>
      </c>
      <c r="Y378" s="127" t="e">
        <f t="shared" ca="1" si="39"/>
        <v>#NAME?</v>
      </c>
      <c r="Z378" s="2">
        <f>IF($D378&gt;0,COUNTIFS($O$3:$O378,$O378,$L$3:$L378,$L378,$I$3:$I378,$I378),"-")</f>
        <v>9</v>
      </c>
      <c r="AA378" s="27">
        <f>IF($D378&gt;0,IF(OR($Z378 &gt;1,$L378&lt;&gt;"Adulti"),0,VLOOKUP($P378,Regione!$B$2:$C$22,2,FALSE)),"-")</f>
        <v>0</v>
      </c>
      <c r="AB378" s="27">
        <f>IF($D378&gt;0,IF(COUNTIFS($O$3:$O378,$O378,$L$3:$L378,$L378,$I$3:$I378,$I378) &gt;1,0,SUMIFS($Y$3:$Y$2503,$L$3:$L$2503,$L378,$O$3:$O$2503,$O378,$I$3:$I$2503,$I378)),"-")</f>
        <v>0</v>
      </c>
      <c r="AC378" s="27">
        <f t="shared" si="36"/>
        <v>0</v>
      </c>
    </row>
    <row r="379" spans="1:29" ht="15" customHeight="1">
      <c r="A379" s="13" t="s">
        <v>175</v>
      </c>
      <c r="B379" s="107" t="str">
        <f>IF(COUNTA($A379)&gt;0,VLOOKUP($A379,Corsa!$A$1:$F$43,2,FALSE),"-")</f>
        <v>Corsa A07</v>
      </c>
      <c r="C379" s="11"/>
      <c r="D379" s="13">
        <v>135</v>
      </c>
      <c r="E379" s="13"/>
      <c r="F379" s="46" t="str">
        <f>IF(COUNTA($A379)&gt;0,VLOOKUP($A379,Corsa!$A$1:$F$43,3,FALSE),"-")</f>
        <v>M-Esordienti</v>
      </c>
      <c r="G379" s="28" t="str">
        <f>IF($D379&gt;0,VLOOKUP($D379,Iscrizioni!$A$2:$M$2502,9,FALSE),"-")</f>
        <v>DALLOLIO GIOVANNI</v>
      </c>
      <c r="H379" s="28">
        <f>IF($D379&gt;0,VLOOKUP($D379,Iscrizioni!$A$2:$M$2502,4,FALSE),"-")</f>
        <v>2007</v>
      </c>
      <c r="I379" s="27" t="str">
        <f>IF($D379&gt;0,VLOOKUP($D379,Iscrizioni!$A$2:$M$2502,5,FALSE),"-")</f>
        <v>M</v>
      </c>
      <c r="J379" s="27" t="str">
        <f>IF($D379&gt;0,VLOOKUP($D379,Iscrizioni!$A$2:$M$2502,10,FALSE),"-")</f>
        <v>M-Esordienti</v>
      </c>
      <c r="K379" s="27" t="str">
        <f t="shared" si="31"/>
        <v>ok</v>
      </c>
      <c r="L379" s="46" t="str">
        <f>IF($D379&gt;0,VLOOKUP($D379,Iscrizioni!$A$2:$M$2502,11,FALSE),"-")</f>
        <v>Giovanile</v>
      </c>
      <c r="M379" s="27">
        <f>IF($D379&gt;0,VLOOKUP($D379,Iscrizioni!$A$2:$N$2502,12,FALSE),"-")</f>
        <v>8</v>
      </c>
      <c r="N379" s="46" t="str">
        <f>IF($D379&gt;0,VLOOKUP($D379,Iscrizioni!$A$2:$M$2502,6,FALSE),"-")</f>
        <v>H011554</v>
      </c>
      <c r="O379" s="107" t="str">
        <f>IF($D379&gt;0,VLOOKUP($D379,Iscrizioni!$A$2:$M$2502,7,FALSE),"-")</f>
        <v>A.S.D. ATLETICA VALLESAMOGGIA</v>
      </c>
      <c r="P379" s="46" t="str">
        <f>IF($D379&gt;0,VLOOKUP(LEFT($N379,1),Regione!$A$2:$C$21,2,FALSE),"-")</f>
        <v xml:space="preserve">EMILIA ROMAGNA </v>
      </c>
      <c r="Q379" s="112" t="e">
        <f ca="1">IF($D379&gt;0,NormalizzaTempo("D",CELL("tipo",$E379),$E379),"-")</f>
        <v>#NAME?</v>
      </c>
      <c r="R379" s="27">
        <f>IF($D379&gt;0,VLOOKUP($D379,Iscrizioni!$A$2:$M$2502,13,FALSE),"-")</f>
        <v>800</v>
      </c>
      <c r="S379" s="112" t="e">
        <f t="shared" ca="1" si="37"/>
        <v>#NAME?</v>
      </c>
      <c r="T379" s="112" t="e">
        <f ca="1">IF($D379&gt;0,SUMIFS($S$3:$S379,$X$3:$X379,1,$J$3:$J379,$J379),"-")</f>
        <v>#NAME?</v>
      </c>
      <c r="U379" s="112" t="e">
        <f t="shared" ca="1" si="38"/>
        <v>#NAME?</v>
      </c>
      <c r="V379" s="112" t="e">
        <f t="shared" ca="1" si="35"/>
        <v>#NAME?</v>
      </c>
      <c r="W379" s="27">
        <f>IF(LEN($C379)=0,IF($D379&gt;0,COUNTIFS($A$3:$A379,$A379),"-"),"Escluso")</f>
        <v>25</v>
      </c>
      <c r="X379" s="2">
        <f>IF(LEN($C379)=0,IF($D379&gt;0,COUNTIFS($J$3:$J379,$J379,$C$3:$C379,""),"-"),"Escluso")</f>
        <v>25</v>
      </c>
      <c r="Y379" s="127" t="e">
        <f t="shared" ca="1" si="39"/>
        <v>#NAME?</v>
      </c>
      <c r="Z379" s="2">
        <f>IF($D379&gt;0,COUNTIFS($O$3:$O379,$O379,$L$3:$L379,$L379,$I$3:$I379,$I379),"-")</f>
        <v>10</v>
      </c>
      <c r="AA379" s="27">
        <f>IF($D379&gt;0,IF(OR($Z379 &gt;1,$L379&lt;&gt;"Adulti"),0,VLOOKUP($P379,Regione!$B$2:$C$22,2,FALSE)),"-")</f>
        <v>0</v>
      </c>
      <c r="AB379" s="27">
        <f>IF($D379&gt;0,IF(COUNTIFS($O$3:$O379,$O379,$L$3:$L379,$L379,$I$3:$I379,$I379) &gt;1,0,SUMIFS($Y$3:$Y$2503,$L$3:$L$2503,$L379,$O$3:$O$2503,$O379,$I$3:$I$2503,$I379)),"-")</f>
        <v>0</v>
      </c>
      <c r="AC379" s="27">
        <f t="shared" si="36"/>
        <v>0</v>
      </c>
    </row>
    <row r="380" spans="1:29" ht="15" customHeight="1">
      <c r="A380" s="13" t="s">
        <v>175</v>
      </c>
      <c r="B380" s="107" t="str">
        <f>IF(COUNTA($A380)&gt;0,VLOOKUP($A380,Corsa!$A$1:$F$43,2,FALSE),"-")</f>
        <v>Corsa A07</v>
      </c>
      <c r="C380" s="11"/>
      <c r="D380" s="13">
        <v>197</v>
      </c>
      <c r="E380" s="13"/>
      <c r="F380" s="46" t="str">
        <f>IF(COUNTA($A380)&gt;0,VLOOKUP($A380,Corsa!$A$1:$F$43,3,FALSE),"-")</f>
        <v>M-Esordienti</v>
      </c>
      <c r="G380" s="28" t="str">
        <f>IF($D380&gt;0,VLOOKUP($D380,Iscrizioni!$A$2:$M$2502,9,FALSE),"-")</f>
        <v>IBBA GIULIO</v>
      </c>
      <c r="H380" s="28">
        <f>IF($D380&gt;0,VLOOKUP($D380,Iscrizioni!$A$2:$M$2502,4,FALSE),"-")</f>
        <v>2006</v>
      </c>
      <c r="I380" s="27" t="str">
        <f>IF($D380&gt;0,VLOOKUP($D380,Iscrizioni!$A$2:$M$2502,5,FALSE),"-")</f>
        <v>M</v>
      </c>
      <c r="J380" s="27" t="str">
        <f>IF($D380&gt;0,VLOOKUP($D380,Iscrizioni!$A$2:$M$2502,10,FALSE),"-")</f>
        <v>M-Esordienti</v>
      </c>
      <c r="K380" s="27" t="str">
        <f t="shared" si="31"/>
        <v>ok</v>
      </c>
      <c r="L380" s="46" t="str">
        <f>IF($D380&gt;0,VLOOKUP($D380,Iscrizioni!$A$2:$M$2502,11,FALSE),"-")</f>
        <v>Giovanile</v>
      </c>
      <c r="M380" s="27">
        <f>IF($D380&gt;0,VLOOKUP($D380,Iscrizioni!$A$2:$N$2502,12,FALSE),"-")</f>
        <v>8</v>
      </c>
      <c r="N380" s="46" t="str">
        <f>IF($D380&gt;0,VLOOKUP($D380,Iscrizioni!$A$2:$M$2502,6,FALSE),"-")</f>
        <v>A130646</v>
      </c>
      <c r="O380" s="107" t="str">
        <f>IF($D380&gt;0,VLOOKUP($D380,Iscrizioni!$A$2:$M$2502,7,FALSE),"-")</f>
        <v>A.S.D. DORATLETICA</v>
      </c>
      <c r="P380" s="46" t="str">
        <f>IF($D380&gt;0,VLOOKUP(LEFT($N380,1),Regione!$A$2:$C$21,2,FALSE),"-")</f>
        <v xml:space="preserve">PIEMONTE </v>
      </c>
      <c r="Q380" s="112" t="e">
        <f ca="1">IF($D380&gt;0,NormalizzaTempo("D",CELL("tipo",$E380),$E380),"-")</f>
        <v>#NAME?</v>
      </c>
      <c r="R380" s="27">
        <f>IF($D380&gt;0,VLOOKUP($D380,Iscrizioni!$A$2:$M$2502,13,FALSE),"-")</f>
        <v>800</v>
      </c>
      <c r="S380" s="112" t="e">
        <f t="shared" ca="1" si="37"/>
        <v>#NAME?</v>
      </c>
      <c r="T380" s="112" t="e">
        <f ca="1">IF($D380&gt;0,SUMIFS($S$3:$S380,$X$3:$X380,1,$J$3:$J380,$J380),"-")</f>
        <v>#NAME?</v>
      </c>
      <c r="U380" s="112" t="e">
        <f t="shared" ca="1" si="38"/>
        <v>#NAME?</v>
      </c>
      <c r="V380" s="112" t="e">
        <f t="shared" ca="1" si="35"/>
        <v>#NAME?</v>
      </c>
      <c r="W380" s="27">
        <f>IF(LEN($C380)=0,IF($D380&gt;0,COUNTIFS($A$3:$A380,$A380),"-"),"Escluso")</f>
        <v>26</v>
      </c>
      <c r="X380" s="2">
        <f>IF(LEN($C380)=0,IF($D380&gt;0,COUNTIFS($J$3:$J380,$J380,$C$3:$C380,""),"-"),"Escluso")</f>
        <v>26</v>
      </c>
      <c r="Y380" s="127" t="e">
        <f t="shared" ca="1" si="39"/>
        <v>#NAME?</v>
      </c>
      <c r="Z380" s="2">
        <f>IF($D380&gt;0,COUNTIFS($O$3:$O380,$O380,$L$3:$L380,$L380,$I$3:$I380,$I380),"-")</f>
        <v>8</v>
      </c>
      <c r="AA380" s="27">
        <f>IF($D380&gt;0,IF(OR($Z380 &gt;1,$L380&lt;&gt;"Adulti"),0,VLOOKUP($P380,Regione!$B$2:$C$22,2,FALSE)),"-")</f>
        <v>0</v>
      </c>
      <c r="AB380" s="27">
        <f>IF($D380&gt;0,IF(COUNTIFS($O$3:$O380,$O380,$L$3:$L380,$L380,$I$3:$I380,$I380) &gt;1,0,SUMIFS($Y$3:$Y$2503,$L$3:$L$2503,$L380,$O$3:$O$2503,$O380,$I$3:$I$2503,$I380)),"-")</f>
        <v>0</v>
      </c>
      <c r="AC380" s="27">
        <f t="shared" si="36"/>
        <v>0</v>
      </c>
    </row>
    <row r="381" spans="1:29" ht="15" customHeight="1">
      <c r="A381" s="13" t="s">
        <v>175</v>
      </c>
      <c r="B381" s="107" t="str">
        <f>IF(COUNTA($A381)&gt;0,VLOOKUP($A381,Corsa!$A$1:$F$43,2,FALSE),"-")</f>
        <v>Corsa A07</v>
      </c>
      <c r="C381" s="11"/>
      <c r="D381" s="13">
        <v>958</v>
      </c>
      <c r="E381" s="13"/>
      <c r="F381" s="46" t="str">
        <f>IF(COUNTA($A381)&gt;0,VLOOKUP($A381,Corsa!$A$1:$F$43,3,FALSE),"-")</f>
        <v>M-Esordienti</v>
      </c>
      <c r="G381" s="28" t="str">
        <f>IF($D381&gt;0,VLOOKUP($D381,Iscrizioni!$A$2:$M$2502,9,FALSE),"-")</f>
        <v>TAGLIAVINI TOMMASO</v>
      </c>
      <c r="H381" s="28">
        <f>IF($D381&gt;0,VLOOKUP($D381,Iscrizioni!$A$2:$M$2502,4,FALSE),"-")</f>
        <v>2006</v>
      </c>
      <c r="I381" s="27" t="str">
        <f>IF($D381&gt;0,VLOOKUP($D381,Iscrizioni!$A$2:$M$2502,5,FALSE),"-")</f>
        <v>M</v>
      </c>
      <c r="J381" s="27" t="str">
        <f>IF($D381&gt;0,VLOOKUP($D381,Iscrizioni!$A$2:$M$2502,10,FALSE),"-")</f>
        <v>M-Esordienti</v>
      </c>
      <c r="K381" s="27" t="str">
        <f t="shared" si="31"/>
        <v>ok</v>
      </c>
      <c r="L381" s="46" t="str">
        <f>IF($D381&gt;0,VLOOKUP($D381,Iscrizioni!$A$2:$M$2502,11,FALSE),"-")</f>
        <v>Giovanile</v>
      </c>
      <c r="M381" s="27">
        <f>IF($D381&gt;0,VLOOKUP($D381,Iscrizioni!$A$2:$N$2502,12,FALSE),"-")</f>
        <v>8</v>
      </c>
      <c r="N381" s="46" t="str">
        <f>IF($D381&gt;0,VLOOKUP($D381,Iscrizioni!$A$2:$M$2502,6,FALSE),"-")</f>
        <v>H040447</v>
      </c>
      <c r="O381" s="107" t="str">
        <f>IF($D381&gt;0,VLOOKUP($D381,Iscrizioni!$A$2:$M$2502,7,FALSE),"-")</f>
        <v>SPILAMBERTESE POL.VA CIR. ARCI</v>
      </c>
      <c r="P381" s="46" t="str">
        <f>IF($D381&gt;0,VLOOKUP(LEFT($N381,1),Regione!$A$2:$C$21,2,FALSE),"-")</f>
        <v xml:space="preserve">EMILIA ROMAGNA </v>
      </c>
      <c r="Q381" s="112" t="e">
        <f ca="1">IF($D381&gt;0,NormalizzaTempo("D",CELL("tipo",$E381),$E381),"-")</f>
        <v>#NAME?</v>
      </c>
      <c r="R381" s="27">
        <f>IF($D381&gt;0,VLOOKUP($D381,Iscrizioni!$A$2:$M$2502,13,FALSE),"-")</f>
        <v>800</v>
      </c>
      <c r="S381" s="112" t="e">
        <f t="shared" ca="1" si="37"/>
        <v>#NAME?</v>
      </c>
      <c r="T381" s="112" t="e">
        <f ca="1">IF($D381&gt;0,SUMIFS($S$3:$S381,$X$3:$X381,1,$J$3:$J381,$J381),"-")</f>
        <v>#NAME?</v>
      </c>
      <c r="U381" s="112" t="e">
        <f t="shared" ca="1" si="38"/>
        <v>#NAME?</v>
      </c>
      <c r="V381" s="112" t="e">
        <f t="shared" ca="1" si="35"/>
        <v>#NAME?</v>
      </c>
      <c r="W381" s="27">
        <f>IF(LEN($C381)=0,IF($D381&gt;0,COUNTIFS($A$3:$A381,$A381),"-"),"Escluso")</f>
        <v>27</v>
      </c>
      <c r="X381" s="2">
        <f>IF(LEN($C381)=0,IF($D381&gt;0,COUNTIFS($J$3:$J381,$J381,$C$3:$C381,""),"-"),"Escluso")</f>
        <v>27</v>
      </c>
      <c r="Y381" s="127" t="e">
        <f t="shared" ca="1" si="39"/>
        <v>#NAME?</v>
      </c>
      <c r="Z381" s="2">
        <f>IF($D381&gt;0,COUNTIFS($O$3:$O381,$O381,$L$3:$L381,$L381,$I$3:$I381,$I381),"-")</f>
        <v>2</v>
      </c>
      <c r="AA381" s="27">
        <f>IF($D381&gt;0,IF(OR($Z381 &gt;1,$L381&lt;&gt;"Adulti"),0,VLOOKUP($P381,Regione!$B$2:$C$22,2,FALSE)),"-")</f>
        <v>0</v>
      </c>
      <c r="AB381" s="27">
        <f>IF($D381&gt;0,IF(COUNTIFS($O$3:$O381,$O381,$L$3:$L381,$L381,$I$3:$I381,$I381) &gt;1,0,SUMIFS($Y$3:$Y$2503,$L$3:$L$2503,$L381,$O$3:$O$2503,$O381,$I$3:$I$2503,$I381)),"-")</f>
        <v>0</v>
      </c>
      <c r="AC381" s="27">
        <f t="shared" si="36"/>
        <v>0</v>
      </c>
    </row>
    <row r="382" spans="1:29" ht="15" customHeight="1">
      <c r="A382" s="13" t="s">
        <v>175</v>
      </c>
      <c r="B382" s="107" t="str">
        <f>IF(COUNTA($A382)&gt;0,VLOOKUP($A382,Corsa!$A$1:$F$43,2,FALSE),"-")</f>
        <v>Corsa A07</v>
      </c>
      <c r="C382" s="11"/>
      <c r="D382" s="13">
        <v>541</v>
      </c>
      <c r="E382" s="13"/>
      <c r="F382" s="46" t="str">
        <f>IF(COUNTA($A382)&gt;0,VLOOKUP($A382,Corsa!$A$1:$F$43,3,FALSE),"-")</f>
        <v>M-Esordienti</v>
      </c>
      <c r="G382" s="28" t="str">
        <f>IF($D382&gt;0,VLOOKUP($D382,Iscrizioni!$A$2:$M$2502,9,FALSE),"-")</f>
        <v>MEDICI ENRICO</v>
      </c>
      <c r="H382" s="28">
        <f>IF($D382&gt;0,VLOOKUP($D382,Iscrizioni!$A$2:$M$2502,4,FALSE),"-")</f>
        <v>2007</v>
      </c>
      <c r="I382" s="27" t="str">
        <f>IF($D382&gt;0,VLOOKUP($D382,Iscrizioni!$A$2:$M$2502,5,FALSE),"-")</f>
        <v>M</v>
      </c>
      <c r="J382" s="27" t="str">
        <f>IF($D382&gt;0,VLOOKUP($D382,Iscrizioni!$A$2:$M$2502,10,FALSE),"-")</f>
        <v>M-Esordienti</v>
      </c>
      <c r="K382" s="27" t="str">
        <f t="shared" si="31"/>
        <v>ok</v>
      </c>
      <c r="L382" s="46" t="str">
        <f>IF($D382&gt;0,VLOOKUP($D382,Iscrizioni!$A$2:$M$2502,11,FALSE),"-")</f>
        <v>Giovanile</v>
      </c>
      <c r="M382" s="27">
        <f>IF($D382&gt;0,VLOOKUP($D382,Iscrizioni!$A$2:$N$2502,12,FALSE),"-")</f>
        <v>8</v>
      </c>
      <c r="N382" s="46" t="str">
        <f>IF($D382&gt;0,VLOOKUP($D382,Iscrizioni!$A$2:$M$2502,6,FALSE),"-")</f>
        <v>H041255</v>
      </c>
      <c r="O382" s="107" t="str">
        <f>IF($D382&gt;0,VLOOKUP($D382,Iscrizioni!$A$2:$M$2502,7,FALSE),"-")</f>
        <v>DELTA ATLETICA SASSUOLO A.S.D.</v>
      </c>
      <c r="P382" s="46" t="str">
        <f>IF($D382&gt;0,VLOOKUP(LEFT($N382,1),Regione!$A$2:$C$21,2,FALSE),"-")</f>
        <v xml:space="preserve">EMILIA ROMAGNA </v>
      </c>
      <c r="Q382" s="112" t="e">
        <f ca="1">IF($D382&gt;0,NormalizzaTempo("D",CELL("tipo",$E382),$E382),"-")</f>
        <v>#NAME?</v>
      </c>
      <c r="R382" s="27">
        <f>IF($D382&gt;0,VLOOKUP($D382,Iscrizioni!$A$2:$M$2502,13,FALSE),"-")</f>
        <v>800</v>
      </c>
      <c r="S382" s="112" t="e">
        <f t="shared" ca="1" si="37"/>
        <v>#NAME?</v>
      </c>
      <c r="T382" s="112" t="e">
        <f ca="1">IF($D382&gt;0,SUMIFS($S$3:$S382,$X$3:$X382,1,$J$3:$J382,$J382),"-")</f>
        <v>#NAME?</v>
      </c>
      <c r="U382" s="112" t="e">
        <f t="shared" ca="1" si="38"/>
        <v>#NAME?</v>
      </c>
      <c r="V382" s="112" t="e">
        <f t="shared" ca="1" si="35"/>
        <v>#NAME?</v>
      </c>
      <c r="W382" s="27">
        <f>IF(LEN($C382)=0,IF($D382&gt;0,COUNTIFS($A$3:$A382,$A382),"-"),"Escluso")</f>
        <v>28</v>
      </c>
      <c r="X382" s="2">
        <f>IF(LEN($C382)=0,IF($D382&gt;0,COUNTIFS($J$3:$J382,$J382,$C$3:$C382,""),"-"),"Escluso")</f>
        <v>28</v>
      </c>
      <c r="Y382" s="127" t="e">
        <f t="shared" ca="1" si="39"/>
        <v>#NAME?</v>
      </c>
      <c r="Z382" s="2">
        <f>IF($D382&gt;0,COUNTIFS($O$3:$O382,$O382,$L$3:$L382,$L382,$I$3:$I382,$I382),"-")</f>
        <v>5</v>
      </c>
      <c r="AA382" s="27">
        <f>IF($D382&gt;0,IF(OR($Z382 &gt;1,$L382&lt;&gt;"Adulti"),0,VLOOKUP($P382,Regione!$B$2:$C$22,2,FALSE)),"-")</f>
        <v>0</v>
      </c>
      <c r="AB382" s="27">
        <f>IF($D382&gt;0,IF(COUNTIFS($O$3:$O382,$O382,$L$3:$L382,$L382,$I$3:$I382,$I382) &gt;1,0,SUMIFS($Y$3:$Y$2503,$L$3:$L$2503,$L382,$O$3:$O$2503,$O382,$I$3:$I$2503,$I382)),"-")</f>
        <v>0</v>
      </c>
      <c r="AC382" s="27">
        <f t="shared" si="36"/>
        <v>0</v>
      </c>
    </row>
    <row r="383" spans="1:29" ht="15" customHeight="1">
      <c r="A383" s="13" t="s">
        <v>175</v>
      </c>
      <c r="B383" s="107" t="str">
        <f>IF(COUNTA($A383)&gt;0,VLOOKUP($A383,Corsa!$A$1:$F$43,2,FALSE),"-")</f>
        <v>Corsa A07</v>
      </c>
      <c r="C383" s="11"/>
      <c r="D383" s="13">
        <v>267</v>
      </c>
      <c r="E383" s="13"/>
      <c r="F383" s="46" t="str">
        <f>IF(COUNTA($A383)&gt;0,VLOOKUP($A383,Corsa!$A$1:$F$43,3,FALSE),"-")</f>
        <v>M-Esordienti</v>
      </c>
      <c r="G383" s="28" t="str">
        <f>IF($D383&gt;0,VLOOKUP($D383,Iscrizioni!$A$2:$M$2502,9,FALSE),"-")</f>
        <v>DAFIR ADAM</v>
      </c>
      <c r="H383" s="28">
        <f>IF($D383&gt;0,VLOOKUP($D383,Iscrizioni!$A$2:$M$2502,4,FALSE),"-")</f>
        <v>2006</v>
      </c>
      <c r="I383" s="27" t="str">
        <f>IF($D383&gt;0,VLOOKUP($D383,Iscrizioni!$A$2:$M$2502,5,FALSE),"-")</f>
        <v>M</v>
      </c>
      <c r="J383" s="27" t="str">
        <f>IF($D383&gt;0,VLOOKUP($D383,Iscrizioni!$A$2:$M$2502,10,FALSE),"-")</f>
        <v>M-Esordienti</v>
      </c>
      <c r="K383" s="27" t="str">
        <f t="shared" si="31"/>
        <v>ok</v>
      </c>
      <c r="L383" s="46" t="str">
        <f>IF($D383&gt;0,VLOOKUP($D383,Iscrizioni!$A$2:$M$2502,11,FALSE),"-")</f>
        <v>Giovanile</v>
      </c>
      <c r="M383" s="27">
        <f>IF($D383&gt;0,VLOOKUP($D383,Iscrizioni!$A$2:$N$2502,12,FALSE),"-")</f>
        <v>8</v>
      </c>
      <c r="N383" s="46" t="str">
        <f>IF($D383&gt;0,VLOOKUP($D383,Iscrizioni!$A$2:$M$2502,6,FALSE),"-")</f>
        <v>L090197</v>
      </c>
      <c r="O383" s="107" t="str">
        <f>IF($D383&gt;0,VLOOKUP($D383,Iscrizioni!$A$2:$M$2502,7,FALSE),"-")</f>
        <v>A.S.D. IL GREGGE RIBELLE</v>
      </c>
      <c r="P383" s="46" t="str">
        <f>IF($D383&gt;0,VLOOKUP(LEFT($N383,1),Regione!$A$2:$C$21,2,FALSE),"-")</f>
        <v xml:space="preserve">TOSCANA </v>
      </c>
      <c r="Q383" s="112" t="e">
        <f ca="1">IF($D383&gt;0,NormalizzaTempo("D",CELL("tipo",$E383),$E383),"-")</f>
        <v>#NAME?</v>
      </c>
      <c r="R383" s="27">
        <f>IF($D383&gt;0,VLOOKUP($D383,Iscrizioni!$A$2:$M$2502,13,FALSE),"-")</f>
        <v>800</v>
      </c>
      <c r="S383" s="112" t="e">
        <f t="shared" ca="1" si="37"/>
        <v>#NAME?</v>
      </c>
      <c r="T383" s="112" t="e">
        <f ca="1">IF($D383&gt;0,SUMIFS($S$3:$S383,$X$3:$X383,1,$J$3:$J383,$J383),"-")</f>
        <v>#NAME?</v>
      </c>
      <c r="U383" s="112" t="e">
        <f t="shared" ca="1" si="38"/>
        <v>#NAME?</v>
      </c>
      <c r="V383" s="112" t="e">
        <f t="shared" ca="1" si="35"/>
        <v>#NAME?</v>
      </c>
      <c r="W383" s="27">
        <f>IF(LEN($C383)=0,IF($D383&gt;0,COUNTIFS($A$3:$A383,$A383),"-"),"Escluso")</f>
        <v>29</v>
      </c>
      <c r="X383" s="2">
        <f>IF(LEN($C383)=0,IF($D383&gt;0,COUNTIFS($J$3:$J383,$J383,$C$3:$C383,""),"-"),"Escluso")</f>
        <v>29</v>
      </c>
      <c r="Y383" s="127" t="e">
        <f t="shared" ca="1" si="39"/>
        <v>#NAME?</v>
      </c>
      <c r="Z383" s="2">
        <f>IF($D383&gt;0,COUNTIFS($O$3:$O383,$O383,$L$3:$L383,$L383,$I$3:$I383,$I383),"-")</f>
        <v>1</v>
      </c>
      <c r="AA383" s="27">
        <f>IF($D383&gt;0,IF(OR($Z383 &gt;1,$L383&lt;&gt;"Adulti"),0,VLOOKUP($P383,Regione!$B$2:$C$22,2,FALSE)),"-")</f>
        <v>0</v>
      </c>
      <c r="AB383" s="27" t="e">
        <f ca="1">IF($D383&gt;0,IF(COUNTIFS($O$3:$O383,$O383,$L$3:$L383,$L383,$I$3:$I383,$I383) &gt;1,0,SUMIFS($Y$3:$Y$2503,$L$3:$L$2503,$L383,$O$3:$O$2503,$O383,$I$3:$I$2503,$I383)),"-")</f>
        <v>#NAME?</v>
      </c>
      <c r="AC383" s="27" t="e">
        <f t="shared" ca="1" si="36"/>
        <v>#NAME?</v>
      </c>
    </row>
    <row r="384" spans="1:29" ht="15" customHeight="1">
      <c r="A384" s="13" t="s">
        <v>175</v>
      </c>
      <c r="B384" s="107" t="str">
        <f>IF(COUNTA($A384)&gt;0,VLOOKUP($A384,Corsa!$A$1:$F$43,2,FALSE),"-")</f>
        <v>Corsa A07</v>
      </c>
      <c r="C384" s="11"/>
      <c r="D384" s="13">
        <v>887</v>
      </c>
      <c r="E384" s="13"/>
      <c r="F384" s="46" t="str">
        <f>IF(COUNTA($A384)&gt;0,VLOOKUP($A384,Corsa!$A$1:$F$43,3,FALSE),"-")</f>
        <v>M-Esordienti</v>
      </c>
      <c r="G384" s="28" t="str">
        <f>IF($D384&gt;0,VLOOKUP($D384,Iscrizioni!$A$2:$M$2502,9,FALSE),"-")</f>
        <v>VENTURA SERGIO</v>
      </c>
      <c r="H384" s="28">
        <f>IF($D384&gt;0,VLOOKUP($D384,Iscrizioni!$A$2:$M$2502,4,FALSE),"-")</f>
        <v>2006</v>
      </c>
      <c r="I384" s="27" t="str">
        <f>IF($D384&gt;0,VLOOKUP($D384,Iscrizioni!$A$2:$M$2502,5,FALSE),"-")</f>
        <v>M</v>
      </c>
      <c r="J384" s="27" t="str">
        <f>IF($D384&gt;0,VLOOKUP($D384,Iscrizioni!$A$2:$M$2502,10,FALSE),"-")</f>
        <v>M-Esordienti</v>
      </c>
      <c r="K384" s="27" t="str">
        <f t="shared" si="31"/>
        <v>ok</v>
      </c>
      <c r="L384" s="46" t="str">
        <f>IF($D384&gt;0,VLOOKUP($D384,Iscrizioni!$A$2:$M$2502,11,FALSE),"-")</f>
        <v>Giovanile</v>
      </c>
      <c r="M384" s="27">
        <f>IF($D384&gt;0,VLOOKUP($D384,Iscrizioni!$A$2:$N$2502,12,FALSE),"-")</f>
        <v>8</v>
      </c>
      <c r="N384" s="46" t="str">
        <f>IF($D384&gt;0,VLOOKUP($D384,Iscrizioni!$A$2:$M$2502,6,FALSE),"-")</f>
        <v>H010289</v>
      </c>
      <c r="O384" s="107" t="str">
        <f>IF($D384&gt;0,VLOOKUP($D384,Iscrizioni!$A$2:$M$2502,7,FALSE),"-")</f>
        <v>POLISPORTIVA PROGRESSO A.S.D.</v>
      </c>
      <c r="P384" s="46" t="str">
        <f>IF($D384&gt;0,VLOOKUP(LEFT($N384,1),Regione!$A$2:$C$21,2,FALSE),"-")</f>
        <v xml:space="preserve">EMILIA ROMAGNA </v>
      </c>
      <c r="Q384" s="112" t="e">
        <f ca="1">IF($D384&gt;0,NormalizzaTempo("D",CELL("tipo",$E384),$E384),"-")</f>
        <v>#NAME?</v>
      </c>
      <c r="R384" s="27">
        <f>IF($D384&gt;0,VLOOKUP($D384,Iscrizioni!$A$2:$M$2502,13,FALSE),"-")</f>
        <v>800</v>
      </c>
      <c r="S384" s="112" t="e">
        <f t="shared" ca="1" si="37"/>
        <v>#NAME?</v>
      </c>
      <c r="T384" s="112" t="e">
        <f ca="1">IF($D384&gt;0,SUMIFS($S$3:$S384,$X$3:$X384,1,$J$3:$J384,$J384),"-")</f>
        <v>#NAME?</v>
      </c>
      <c r="U384" s="112" t="e">
        <f t="shared" ca="1" si="38"/>
        <v>#NAME?</v>
      </c>
      <c r="V384" s="112" t="e">
        <f t="shared" ca="1" si="35"/>
        <v>#NAME?</v>
      </c>
      <c r="W384" s="27">
        <f>IF(LEN($C384)=0,IF($D384&gt;0,COUNTIFS($A$3:$A384,$A384),"-"),"Escluso")</f>
        <v>30</v>
      </c>
      <c r="X384" s="2">
        <f>IF(LEN($C384)=0,IF($D384&gt;0,COUNTIFS($J$3:$J384,$J384,$C$3:$C384,""),"-"),"Escluso")</f>
        <v>30</v>
      </c>
      <c r="Y384" s="127" t="e">
        <f t="shared" ca="1" si="39"/>
        <v>#NAME?</v>
      </c>
      <c r="Z384" s="2">
        <f>IF($D384&gt;0,COUNTIFS($O$3:$O384,$O384,$L$3:$L384,$L384,$I$3:$I384,$I384),"-")</f>
        <v>12</v>
      </c>
      <c r="AA384" s="27">
        <f>IF($D384&gt;0,IF(OR($Z384 &gt;1,$L384&lt;&gt;"Adulti"),0,VLOOKUP($P384,Regione!$B$2:$C$22,2,FALSE)),"-")</f>
        <v>0</v>
      </c>
      <c r="AB384" s="27">
        <f>IF($D384&gt;0,IF(COUNTIFS($O$3:$O384,$O384,$L$3:$L384,$L384,$I$3:$I384,$I384) &gt;1,0,SUMIFS($Y$3:$Y$2503,$L$3:$L$2503,$L384,$O$3:$O$2503,$O384,$I$3:$I$2503,$I384)),"-")</f>
        <v>0</v>
      </c>
      <c r="AC384" s="27">
        <f t="shared" si="36"/>
        <v>0</v>
      </c>
    </row>
    <row r="385" spans="1:29" ht="15" customHeight="1">
      <c r="A385" s="13" t="s">
        <v>175</v>
      </c>
      <c r="B385" s="107" t="str">
        <f>IF(COUNTA($A385)&gt;0,VLOOKUP($A385,Corsa!$A$1:$F$43,2,FALSE),"-")</f>
        <v>Corsa A07</v>
      </c>
      <c r="C385" s="11"/>
      <c r="D385" s="13">
        <v>871</v>
      </c>
      <c r="E385" s="13"/>
      <c r="F385" s="46" t="str">
        <f>IF(COUNTA($A385)&gt;0,VLOOKUP($A385,Corsa!$A$1:$F$43,3,FALSE),"-")</f>
        <v>M-Esordienti</v>
      </c>
      <c r="G385" s="28" t="str">
        <f>IF($D385&gt;0,VLOOKUP($D385,Iscrizioni!$A$2:$M$2502,9,FALSE),"-")</f>
        <v>DEGLI ESPOSTI STEFANO</v>
      </c>
      <c r="H385" s="28">
        <f>IF($D385&gt;0,VLOOKUP($D385,Iscrizioni!$A$2:$M$2502,4,FALSE),"-")</f>
        <v>2007</v>
      </c>
      <c r="I385" s="27" t="str">
        <f>IF($D385&gt;0,VLOOKUP($D385,Iscrizioni!$A$2:$M$2502,5,FALSE),"-")</f>
        <v>M</v>
      </c>
      <c r="J385" s="27" t="str">
        <f>IF($D385&gt;0,VLOOKUP($D385,Iscrizioni!$A$2:$M$2502,10,FALSE),"-")</f>
        <v>M-Esordienti</v>
      </c>
      <c r="K385" s="27" t="str">
        <f t="shared" si="31"/>
        <v>ok</v>
      </c>
      <c r="L385" s="46" t="str">
        <f>IF($D385&gt;0,VLOOKUP($D385,Iscrizioni!$A$2:$M$2502,11,FALSE),"-")</f>
        <v>Giovanile</v>
      </c>
      <c r="M385" s="27">
        <f>IF($D385&gt;0,VLOOKUP($D385,Iscrizioni!$A$2:$N$2502,12,FALSE),"-")</f>
        <v>8</v>
      </c>
      <c r="N385" s="46" t="str">
        <f>IF($D385&gt;0,VLOOKUP($D385,Iscrizioni!$A$2:$M$2502,6,FALSE),"-")</f>
        <v>H010289</v>
      </c>
      <c r="O385" s="107" t="str">
        <f>IF($D385&gt;0,VLOOKUP($D385,Iscrizioni!$A$2:$M$2502,7,FALSE),"-")</f>
        <v>POLISPORTIVA PROGRESSO A.S.D.</v>
      </c>
      <c r="P385" s="46" t="str">
        <f>IF($D385&gt;0,VLOOKUP(LEFT($N385,1),Regione!$A$2:$C$21,2,FALSE),"-")</f>
        <v xml:space="preserve">EMILIA ROMAGNA </v>
      </c>
      <c r="Q385" s="112" t="e">
        <f ca="1">IF($D385&gt;0,NormalizzaTempo("D",CELL("tipo",$E385),$E385),"-")</f>
        <v>#NAME?</v>
      </c>
      <c r="R385" s="27">
        <f>IF($D385&gt;0,VLOOKUP($D385,Iscrizioni!$A$2:$M$2502,13,FALSE),"-")</f>
        <v>800</v>
      </c>
      <c r="S385" s="112" t="e">
        <f t="shared" ca="1" si="37"/>
        <v>#NAME?</v>
      </c>
      <c r="T385" s="112" t="e">
        <f ca="1">IF($D385&gt;0,SUMIFS($S$3:$S385,$X$3:$X385,1,$J$3:$J385,$J385),"-")</f>
        <v>#NAME?</v>
      </c>
      <c r="U385" s="112" t="e">
        <f t="shared" ca="1" si="38"/>
        <v>#NAME?</v>
      </c>
      <c r="V385" s="112" t="e">
        <f t="shared" ca="1" si="35"/>
        <v>#NAME?</v>
      </c>
      <c r="W385" s="27">
        <f>IF(LEN($C385)=0,IF($D385&gt;0,COUNTIFS($A$3:$A385,$A385),"-"),"Escluso")</f>
        <v>31</v>
      </c>
      <c r="X385" s="2">
        <f>IF(LEN($C385)=0,IF($D385&gt;0,COUNTIFS($J$3:$J385,$J385,$C$3:$C385,""),"-"),"Escluso")</f>
        <v>31</v>
      </c>
      <c r="Y385" s="127" t="e">
        <f t="shared" ca="1" si="39"/>
        <v>#NAME?</v>
      </c>
      <c r="Z385" s="2">
        <f>IF($D385&gt;0,COUNTIFS($O$3:$O385,$O385,$L$3:$L385,$L385,$I$3:$I385,$I385),"-")</f>
        <v>13</v>
      </c>
      <c r="AA385" s="27">
        <f>IF($D385&gt;0,IF(OR($Z385 &gt;1,$L385&lt;&gt;"Adulti"),0,VLOOKUP($P385,Regione!$B$2:$C$22,2,FALSE)),"-")</f>
        <v>0</v>
      </c>
      <c r="AB385" s="27">
        <f>IF($D385&gt;0,IF(COUNTIFS($O$3:$O385,$O385,$L$3:$L385,$L385,$I$3:$I385,$I385) &gt;1,0,SUMIFS($Y$3:$Y$2503,$L$3:$L$2503,$L385,$O$3:$O$2503,$O385,$I$3:$I$2503,$I385)),"-")</f>
        <v>0</v>
      </c>
      <c r="AC385" s="27">
        <f t="shared" si="36"/>
        <v>0</v>
      </c>
    </row>
    <row r="386" spans="1:29" ht="15" customHeight="1">
      <c r="A386" s="13" t="s">
        <v>175</v>
      </c>
      <c r="B386" s="107" t="str">
        <f>IF(COUNTA($A386)&gt;0,VLOOKUP($A386,Corsa!$A$1:$F$43,2,FALSE),"-")</f>
        <v>Corsa A07</v>
      </c>
      <c r="C386" s="11"/>
      <c r="D386" s="13">
        <v>813</v>
      </c>
      <c r="E386" s="13"/>
      <c r="F386" s="46" t="str">
        <f>IF(COUNTA($A386)&gt;0,VLOOKUP($A386,Corsa!$A$1:$F$43,3,FALSE),"-")</f>
        <v>M-Esordienti</v>
      </c>
      <c r="G386" s="28" t="str">
        <f>IF($D386&gt;0,VLOOKUP($D386,Iscrizioni!$A$2:$M$2502,9,FALSE),"-")</f>
        <v>BARILLI BEN</v>
      </c>
      <c r="H386" s="28">
        <f>IF($D386&gt;0,VLOOKUP($D386,Iscrizioni!$A$2:$M$2502,4,FALSE),"-")</f>
        <v>2007</v>
      </c>
      <c r="I386" s="27" t="str">
        <f>IF($D386&gt;0,VLOOKUP($D386,Iscrizioni!$A$2:$M$2502,5,FALSE),"-")</f>
        <v>M</v>
      </c>
      <c r="J386" s="27" t="str">
        <f>IF($D386&gt;0,VLOOKUP($D386,Iscrizioni!$A$2:$M$2502,10,FALSE),"-")</f>
        <v>M-Esordienti</v>
      </c>
      <c r="K386" s="27" t="str">
        <f t="shared" si="31"/>
        <v>ok</v>
      </c>
      <c r="L386" s="46" t="str">
        <f>IF($D386&gt;0,VLOOKUP($D386,Iscrizioni!$A$2:$M$2502,11,FALSE),"-")</f>
        <v>Giovanile</v>
      </c>
      <c r="M386" s="27">
        <f>IF($D386&gt;0,VLOOKUP($D386,Iscrizioni!$A$2:$N$2502,12,FALSE),"-")</f>
        <v>8</v>
      </c>
      <c r="N386" s="46" t="str">
        <f>IF($D386&gt;0,VLOOKUP($D386,Iscrizioni!$A$2:$M$2502,6,FALSE),"-")</f>
        <v>H080274</v>
      </c>
      <c r="O386" s="107" t="str">
        <f>IF($D386&gt;0,VLOOKUP($D386,Iscrizioni!$A$2:$M$2502,7,FALSE),"-")</f>
        <v>POL. SCANDIANESE</v>
      </c>
      <c r="P386" s="46" t="str">
        <f>IF($D386&gt;0,VLOOKUP(LEFT($N386,1),Regione!$A$2:$C$21,2,FALSE),"-")</f>
        <v xml:space="preserve">EMILIA ROMAGNA </v>
      </c>
      <c r="Q386" s="112" t="e">
        <f ca="1">IF($D386&gt;0,NormalizzaTempo("D",CELL("tipo",$E386),$E386),"-")</f>
        <v>#NAME?</v>
      </c>
      <c r="R386" s="27">
        <f>IF($D386&gt;0,VLOOKUP($D386,Iscrizioni!$A$2:$M$2502,13,FALSE),"-")</f>
        <v>800</v>
      </c>
      <c r="S386" s="112" t="e">
        <f t="shared" ca="1" si="37"/>
        <v>#NAME?</v>
      </c>
      <c r="T386" s="112" t="e">
        <f ca="1">IF($D386&gt;0,SUMIFS($S$3:$S386,$X$3:$X386,1,$J$3:$J386,$J386),"-")</f>
        <v>#NAME?</v>
      </c>
      <c r="U386" s="112" t="e">
        <f t="shared" ca="1" si="38"/>
        <v>#NAME?</v>
      </c>
      <c r="V386" s="112" t="e">
        <f t="shared" ca="1" si="35"/>
        <v>#NAME?</v>
      </c>
      <c r="W386" s="27">
        <f>IF(LEN($C386)=0,IF($D386&gt;0,COUNTIFS($A$3:$A386,$A386),"-"),"Escluso")</f>
        <v>32</v>
      </c>
      <c r="X386" s="2">
        <f>IF(LEN($C386)=0,IF($D386&gt;0,COUNTIFS($J$3:$J386,$J386,$C$3:$C386,""),"-"),"Escluso")</f>
        <v>32</v>
      </c>
      <c r="Y386" s="127" t="e">
        <f t="shared" ca="1" si="39"/>
        <v>#NAME?</v>
      </c>
      <c r="Z386" s="2">
        <f>IF($D386&gt;0,COUNTIFS($O$3:$O386,$O386,$L$3:$L386,$L386,$I$3:$I386,$I386),"-")</f>
        <v>15</v>
      </c>
      <c r="AA386" s="27">
        <f>IF($D386&gt;0,IF(OR($Z386 &gt;1,$L386&lt;&gt;"Adulti"),0,VLOOKUP($P386,Regione!$B$2:$C$22,2,FALSE)),"-")</f>
        <v>0</v>
      </c>
      <c r="AB386" s="27">
        <f>IF($D386&gt;0,IF(COUNTIFS($O$3:$O386,$O386,$L$3:$L386,$L386,$I$3:$I386,$I386) &gt;1,0,SUMIFS($Y$3:$Y$2503,$L$3:$L$2503,$L386,$O$3:$O$2503,$O386,$I$3:$I$2503,$I386)),"-")</f>
        <v>0</v>
      </c>
      <c r="AC386" s="27">
        <f t="shared" si="36"/>
        <v>0</v>
      </c>
    </row>
    <row r="387" spans="1:29" ht="15" customHeight="1">
      <c r="A387" s="13" t="s">
        <v>175</v>
      </c>
      <c r="B387" s="107" t="str">
        <f>IF(COUNTA($A387)&gt;0,VLOOKUP($A387,Corsa!$A$1:$F$43,2,FALSE),"-")</f>
        <v>Corsa A07</v>
      </c>
      <c r="C387" s="11"/>
      <c r="D387" s="13">
        <v>250</v>
      </c>
      <c r="E387" s="13"/>
      <c r="F387" s="46" t="str">
        <f>IF(COUNTA($A387)&gt;0,VLOOKUP($A387,Corsa!$A$1:$F$43,3,FALSE),"-")</f>
        <v>M-Esordienti</v>
      </c>
      <c r="G387" s="28" t="str">
        <f>IF($D387&gt;0,VLOOKUP($D387,Iscrizioni!$A$2:$M$2502,9,FALSE),"-")</f>
        <v>LAZZARI NICOLA</v>
      </c>
      <c r="H387" s="28">
        <f>IF($D387&gt;0,VLOOKUP($D387,Iscrizioni!$A$2:$M$2502,4,FALSE),"-")</f>
        <v>2006</v>
      </c>
      <c r="I387" s="27" t="str">
        <f>IF($D387&gt;0,VLOOKUP($D387,Iscrizioni!$A$2:$M$2502,5,FALSE),"-")</f>
        <v>M</v>
      </c>
      <c r="J387" s="27" t="str">
        <f>IF($D387&gt;0,VLOOKUP($D387,Iscrizioni!$A$2:$M$2502,10,FALSE),"-")</f>
        <v>M-Esordienti</v>
      </c>
      <c r="K387" s="27" t="str">
        <f t="shared" ref="K387:K450" si="40">IF(D387&gt;0,IF(IFERROR(SEARCH(J387,F387),0)=0,"Verifica","ok"),"-")</f>
        <v>ok</v>
      </c>
      <c r="L387" s="46" t="str">
        <f>IF($D387&gt;0,VLOOKUP($D387,Iscrizioni!$A$2:$M$2502,11,FALSE),"-")</f>
        <v>Giovanile</v>
      </c>
      <c r="M387" s="27">
        <f>IF($D387&gt;0,VLOOKUP($D387,Iscrizioni!$A$2:$N$2502,12,FALSE),"-")</f>
        <v>8</v>
      </c>
      <c r="N387" s="46" t="str">
        <f>IF($D387&gt;0,VLOOKUP($D387,Iscrizioni!$A$2:$M$2502,6,FALSE),"-")</f>
        <v>H110754</v>
      </c>
      <c r="O387" s="107" t="str">
        <f>IF($D387&gt;0,VLOOKUP($D387,Iscrizioni!$A$2:$M$2502,7,FALSE),"-")</f>
        <v>A.S.D. GOLDEN CLUB RIMINI INTERNATIONAL</v>
      </c>
      <c r="P387" s="46" t="str">
        <f>IF($D387&gt;0,VLOOKUP(LEFT($N387,1),Regione!$A$2:$C$21,2,FALSE),"-")</f>
        <v xml:space="preserve">EMILIA ROMAGNA </v>
      </c>
      <c r="Q387" s="112" t="e">
        <f ca="1">IF($D387&gt;0,NormalizzaTempo("D",CELL("tipo",$E387),$E387),"-")</f>
        <v>#NAME?</v>
      </c>
      <c r="R387" s="27">
        <f>IF($D387&gt;0,VLOOKUP($D387,Iscrizioni!$A$2:$M$2502,13,FALSE),"-")</f>
        <v>800</v>
      </c>
      <c r="S387" s="112" t="e">
        <f t="shared" ca="1" si="37"/>
        <v>#NAME?</v>
      </c>
      <c r="T387" s="112" t="e">
        <f ca="1">IF($D387&gt;0,SUMIFS($S$3:$S387,$X$3:$X387,1,$J$3:$J387,$J387),"-")</f>
        <v>#NAME?</v>
      </c>
      <c r="U387" s="112" t="e">
        <f t="shared" ca="1" si="38"/>
        <v>#NAME?</v>
      </c>
      <c r="V387" s="112" t="e">
        <f t="shared" ca="1" si="35"/>
        <v>#NAME?</v>
      </c>
      <c r="W387" s="27">
        <f>IF(LEN($C387)=0,IF($D387&gt;0,COUNTIFS($A$3:$A387,$A387),"-"),"Escluso")</f>
        <v>33</v>
      </c>
      <c r="X387" s="2">
        <f>IF(LEN($C387)=0,IF($D387&gt;0,COUNTIFS($J$3:$J387,$J387,$C$3:$C387,""),"-"),"Escluso")</f>
        <v>33</v>
      </c>
      <c r="Y387" s="127" t="e">
        <f t="shared" ca="1" si="39"/>
        <v>#NAME?</v>
      </c>
      <c r="Z387" s="2">
        <f>IF($D387&gt;0,COUNTIFS($O$3:$O387,$O387,$L$3:$L387,$L387,$I$3:$I387,$I387),"-")</f>
        <v>5</v>
      </c>
      <c r="AA387" s="27">
        <f>IF($D387&gt;0,IF(OR($Z387 &gt;1,$L387&lt;&gt;"Adulti"),0,VLOOKUP($P387,Regione!$B$2:$C$22,2,FALSE)),"-")</f>
        <v>0</v>
      </c>
      <c r="AB387" s="27">
        <f>IF($D387&gt;0,IF(COUNTIFS($O$3:$O387,$O387,$L$3:$L387,$L387,$I$3:$I387,$I387) &gt;1,0,SUMIFS($Y$3:$Y$2503,$L$3:$L$2503,$L387,$O$3:$O$2503,$O387,$I$3:$I$2503,$I387)),"-")</f>
        <v>0</v>
      </c>
      <c r="AC387" s="27">
        <f t="shared" si="36"/>
        <v>0</v>
      </c>
    </row>
    <row r="388" spans="1:29" s="1" customFormat="1" ht="15" customHeight="1">
      <c r="A388" s="13" t="s">
        <v>175</v>
      </c>
      <c r="B388" s="107" t="str">
        <f>IF(COUNTA($A388)&gt;0,VLOOKUP($A388,Corsa!$A$1:$F$43,2,FALSE),"-")</f>
        <v>Corsa A07</v>
      </c>
      <c r="C388" s="11"/>
      <c r="D388" s="13">
        <v>275</v>
      </c>
      <c r="E388" s="13"/>
      <c r="F388" s="46" t="str">
        <f>IF(COUNTA($A388)&gt;0,VLOOKUP($A388,Corsa!$A$1:$F$43,3,FALSE),"-")</f>
        <v>M-Esordienti</v>
      </c>
      <c r="G388" s="28" t="str">
        <f>IF($D388&gt;0,VLOOKUP($D388,Iscrizioni!$A$2:$M$2502,9,FALSE),"-")</f>
        <v>BARTOLOMEI IVAN</v>
      </c>
      <c r="H388" s="28">
        <f>IF($D388&gt;0,VLOOKUP($D388,Iscrizioni!$A$2:$M$2502,4,FALSE),"-")</f>
        <v>2007</v>
      </c>
      <c r="I388" s="27" t="str">
        <f>IF($D388&gt;0,VLOOKUP($D388,Iscrizioni!$A$2:$M$2502,5,FALSE),"-")</f>
        <v>M</v>
      </c>
      <c r="J388" s="27" t="str">
        <f>IF($D388&gt;0,VLOOKUP($D388,Iscrizioni!$A$2:$M$2502,10,FALSE),"-")</f>
        <v>M-Esordienti</v>
      </c>
      <c r="K388" s="27" t="str">
        <f t="shared" si="40"/>
        <v>ok</v>
      </c>
      <c r="L388" s="46" t="str">
        <f>IF($D388&gt;0,VLOOKUP($D388,Iscrizioni!$A$2:$M$2502,11,FALSE),"-")</f>
        <v>Giovanile</v>
      </c>
      <c r="M388" s="27">
        <f>IF($D388&gt;0,VLOOKUP($D388,Iscrizioni!$A$2:$N$2502,12,FALSE),"-")</f>
        <v>8</v>
      </c>
      <c r="N388" s="46" t="str">
        <f>IF($D388&gt;0,VLOOKUP($D388,Iscrizioni!$A$2:$M$2502,6,FALSE),"-")</f>
        <v>H011309</v>
      </c>
      <c r="O388" s="107" t="str">
        <f>IF($D388&gt;0,VLOOKUP($D388,Iscrizioni!$A$2:$M$2502,7,FALSE),"-")</f>
        <v>A.S.D. LUMEGALTORENO</v>
      </c>
      <c r="P388" s="46" t="str">
        <f>IF($D388&gt;0,VLOOKUP(LEFT($N388,1),Regione!$A$2:$C$21,2,FALSE),"-")</f>
        <v xml:space="preserve">EMILIA ROMAGNA </v>
      </c>
      <c r="Q388" s="112" t="e">
        <f ca="1">IF($D388&gt;0,NormalizzaTempo("D",CELL("tipo",$E388),$E388),"-")</f>
        <v>#NAME?</v>
      </c>
      <c r="R388" s="27">
        <f>IF($D388&gt;0,VLOOKUP($D388,Iscrizioni!$A$2:$M$2502,13,FALSE),"-")</f>
        <v>800</v>
      </c>
      <c r="S388" s="112" t="e">
        <f t="shared" ca="1" si="37"/>
        <v>#NAME?</v>
      </c>
      <c r="T388" s="112" t="e">
        <f ca="1">IF($D388&gt;0,SUMIFS($S$3:$S388,$X$3:$X388,1,$J$3:$J388,$J388),"-")</f>
        <v>#NAME?</v>
      </c>
      <c r="U388" s="112" t="e">
        <f t="shared" ca="1" si="38"/>
        <v>#NAME?</v>
      </c>
      <c r="V388" s="112" t="e">
        <f t="shared" ref="V388:V451" ca="1" si="41">IF(OR(AND($L388="Adulti",LEN($C388)=0,$U388&lt;=$U$1), AND(OR($L388="Giovanile",$L388="Promozionale"),LEN($C388)=0) ), "ok","-")</f>
        <v>#NAME?</v>
      </c>
      <c r="W388" s="27">
        <f>IF(LEN($C388)=0,IF($D388&gt;0,COUNTIFS($A$3:$A388,$A388),"-"),"Escluso")</f>
        <v>34</v>
      </c>
      <c r="X388" s="2">
        <f>IF(LEN($C388)=0,IF($D388&gt;0,COUNTIFS($J$3:$J388,$J388,$C$3:$C388,""),"-"),"Escluso")</f>
        <v>34</v>
      </c>
      <c r="Y388" s="127" t="e">
        <f t="shared" ca="1" si="39"/>
        <v>#NAME?</v>
      </c>
      <c r="Z388" s="2">
        <f>IF($D388&gt;0,COUNTIFS($O$3:$O388,$O388,$L$3:$L388,$L388,$I$3:$I388,$I388),"-")</f>
        <v>3</v>
      </c>
      <c r="AA388" s="27">
        <f>IF($D388&gt;0,IF(OR($Z388 &gt;1,$L388&lt;&gt;"Adulti"),0,VLOOKUP($P388,Regione!$B$2:$C$22,2,FALSE)),"-")</f>
        <v>0</v>
      </c>
      <c r="AB388" s="27">
        <f>IF($D388&gt;0,IF(COUNTIFS($O$3:$O388,$O388,$L$3:$L388,$L388,$I$3:$I388,$I388) &gt;1,0,SUMIFS($Y$3:$Y$2503,$L$3:$L$2503,$L388,$O$3:$O$2503,$O388,$I$3:$I$2503,$I388)),"-")</f>
        <v>0</v>
      </c>
      <c r="AC388" s="27">
        <f t="shared" si="36"/>
        <v>0</v>
      </c>
    </row>
    <row r="389" spans="1:29" s="1" customFormat="1" ht="15" customHeight="1">
      <c r="A389" s="13" t="s">
        <v>175</v>
      </c>
      <c r="B389" s="107" t="str">
        <f>IF(COUNTA($A389)&gt;0,VLOOKUP($A389,Corsa!$A$1:$F$43,2,FALSE),"-")</f>
        <v>Corsa A07</v>
      </c>
      <c r="C389" s="11"/>
      <c r="D389" s="13">
        <v>535</v>
      </c>
      <c r="E389" s="13"/>
      <c r="F389" s="46" t="str">
        <f>IF(COUNTA($A389)&gt;0,VLOOKUP($A389,Corsa!$A$1:$F$43,3,FALSE),"-")</f>
        <v>M-Esordienti</v>
      </c>
      <c r="G389" s="28" t="str">
        <f>IF($D389&gt;0,VLOOKUP($D389,Iscrizioni!$A$2:$M$2502,9,FALSE),"-")</f>
        <v>FERRARI GIACOMO</v>
      </c>
      <c r="H389" s="28">
        <f>IF($D389&gt;0,VLOOKUP($D389,Iscrizioni!$A$2:$M$2502,4,FALSE),"-")</f>
        <v>2006</v>
      </c>
      <c r="I389" s="27" t="str">
        <f>IF($D389&gt;0,VLOOKUP($D389,Iscrizioni!$A$2:$M$2502,5,FALSE),"-")</f>
        <v>M</v>
      </c>
      <c r="J389" s="27" t="str">
        <f>IF($D389&gt;0,VLOOKUP($D389,Iscrizioni!$A$2:$M$2502,10,FALSE),"-")</f>
        <v>M-Esordienti</v>
      </c>
      <c r="K389" s="27" t="str">
        <f t="shared" si="40"/>
        <v>ok</v>
      </c>
      <c r="L389" s="46" t="str">
        <f>IF($D389&gt;0,VLOOKUP($D389,Iscrizioni!$A$2:$M$2502,11,FALSE),"-")</f>
        <v>Giovanile</v>
      </c>
      <c r="M389" s="27">
        <f>IF($D389&gt;0,VLOOKUP($D389,Iscrizioni!$A$2:$N$2502,12,FALSE),"-")</f>
        <v>8</v>
      </c>
      <c r="N389" s="46" t="str">
        <f>IF($D389&gt;0,VLOOKUP($D389,Iscrizioni!$A$2:$M$2502,6,FALSE),"-")</f>
        <v>H041255</v>
      </c>
      <c r="O389" s="107" t="str">
        <f>IF($D389&gt;0,VLOOKUP($D389,Iscrizioni!$A$2:$M$2502,7,FALSE),"-")</f>
        <v>DELTA ATLETICA SASSUOLO A.S.D.</v>
      </c>
      <c r="P389" s="46" t="str">
        <f>IF($D389&gt;0,VLOOKUP(LEFT($N389,1),Regione!$A$2:$C$21,2,FALSE),"-")</f>
        <v xml:space="preserve">EMILIA ROMAGNA </v>
      </c>
      <c r="Q389" s="112" t="e">
        <f ca="1">IF($D389&gt;0,NormalizzaTempo("D",CELL("tipo",$E389),$E389),"-")</f>
        <v>#NAME?</v>
      </c>
      <c r="R389" s="27">
        <f>IF($D389&gt;0,VLOOKUP($D389,Iscrizioni!$A$2:$M$2502,13,FALSE),"-")</f>
        <v>800</v>
      </c>
      <c r="S389" s="112" t="e">
        <f t="shared" ca="1" si="37"/>
        <v>#NAME?</v>
      </c>
      <c r="T389" s="112" t="e">
        <f ca="1">IF($D389&gt;0,SUMIFS($S$3:$S389,$X$3:$X389,1,$J$3:$J389,$J389),"-")</f>
        <v>#NAME?</v>
      </c>
      <c r="U389" s="112" t="e">
        <f t="shared" ca="1" si="38"/>
        <v>#NAME?</v>
      </c>
      <c r="V389" s="112" t="e">
        <f t="shared" ca="1" si="41"/>
        <v>#NAME?</v>
      </c>
      <c r="W389" s="27">
        <f>IF(LEN($C389)=0,IF($D389&gt;0,COUNTIFS($A$3:$A389,$A389),"-"),"Escluso")</f>
        <v>35</v>
      </c>
      <c r="X389" s="2">
        <f>IF(LEN($C389)=0,IF($D389&gt;0,COUNTIFS($J$3:$J389,$J389,$C$3:$C389,""),"-"),"Escluso")</f>
        <v>35</v>
      </c>
      <c r="Y389" s="127" t="e">
        <f t="shared" ca="1" si="39"/>
        <v>#NAME?</v>
      </c>
      <c r="Z389" s="2">
        <f>IF($D389&gt;0,COUNTIFS($O$3:$O389,$O389,$L$3:$L389,$L389,$I$3:$I389,$I389),"-")</f>
        <v>6</v>
      </c>
      <c r="AA389" s="27">
        <f>IF($D389&gt;0,IF(OR($Z389 &gt;1,$L389&lt;&gt;"Adulti"),0,VLOOKUP($P389,Regione!$B$2:$C$22,2,FALSE)),"-")</f>
        <v>0</v>
      </c>
      <c r="AB389" s="27">
        <f>IF($D389&gt;0,IF(COUNTIFS($O$3:$O389,$O389,$L$3:$L389,$L389,$I$3:$I389,$I389) &gt;1,0,SUMIFS($Y$3:$Y$2503,$L$3:$L$2503,$L389,$O$3:$O$2503,$O389,$I$3:$I$2503,$I389)),"-")</f>
        <v>0</v>
      </c>
      <c r="AC389" s="27">
        <f t="shared" si="36"/>
        <v>0</v>
      </c>
    </row>
    <row r="390" spans="1:29" s="1" customFormat="1" ht="15" customHeight="1">
      <c r="A390" s="13" t="s">
        <v>175</v>
      </c>
      <c r="B390" s="107" t="str">
        <f>IF(COUNTA($A390)&gt;0,VLOOKUP($A390,Corsa!$A$1:$F$43,2,FALSE),"-")</f>
        <v>Corsa A07</v>
      </c>
      <c r="C390" s="11"/>
      <c r="D390" s="13">
        <v>449</v>
      </c>
      <c r="E390" s="13"/>
      <c r="F390" s="46" t="str">
        <f>IF(COUNTA($A390)&gt;0,VLOOKUP($A390,Corsa!$A$1:$F$43,3,FALSE),"-")</f>
        <v>M-Esordienti</v>
      </c>
      <c r="G390" s="28" t="str">
        <f>IF($D390&gt;0,VLOOKUP($D390,Iscrizioni!$A$2:$M$2502,9,FALSE),"-")</f>
        <v>BUFFIGNANI LUCA</v>
      </c>
      <c r="H390" s="28">
        <f>IF($D390&gt;0,VLOOKUP($D390,Iscrizioni!$A$2:$M$2502,4,FALSE),"-")</f>
        <v>2006</v>
      </c>
      <c r="I390" s="27" t="str">
        <f>IF($D390&gt;0,VLOOKUP($D390,Iscrizioni!$A$2:$M$2502,5,FALSE),"-")</f>
        <v>M</v>
      </c>
      <c r="J390" s="27" t="str">
        <f>IF($D390&gt;0,VLOOKUP($D390,Iscrizioni!$A$2:$M$2502,10,FALSE),"-")</f>
        <v>M-Esordienti</v>
      </c>
      <c r="K390" s="27" t="str">
        <f t="shared" si="40"/>
        <v>ok</v>
      </c>
      <c r="L390" s="46" t="str">
        <f>IF($D390&gt;0,VLOOKUP($D390,Iscrizioni!$A$2:$M$2502,11,FALSE),"-")</f>
        <v>Giovanile</v>
      </c>
      <c r="M390" s="27">
        <f>IF($D390&gt;0,VLOOKUP($D390,Iscrizioni!$A$2:$N$2502,12,FALSE),"-")</f>
        <v>8</v>
      </c>
      <c r="N390" s="46" t="str">
        <f>IF($D390&gt;0,VLOOKUP($D390,Iscrizioni!$A$2:$M$2502,6,FALSE),"-")</f>
        <v>H080682</v>
      </c>
      <c r="O390" s="107" t="str">
        <f>IF($D390&gt;0,VLOOKUP($D390,Iscrizioni!$A$2:$M$2502,7,FALSE),"-")</f>
        <v>ATLETICA CASTELNOVO MONTI</v>
      </c>
      <c r="P390" s="46" t="str">
        <f>IF($D390&gt;0,VLOOKUP(LEFT($N390,1),Regione!$A$2:$C$21,2,FALSE),"-")</f>
        <v xml:space="preserve">EMILIA ROMAGNA </v>
      </c>
      <c r="Q390" s="112" t="e">
        <f ca="1">IF($D390&gt;0,NormalizzaTempo("D",CELL("tipo",$E390),$E390),"-")</f>
        <v>#NAME?</v>
      </c>
      <c r="R390" s="27">
        <f>IF($D390&gt;0,VLOOKUP($D390,Iscrizioni!$A$2:$M$2502,13,FALSE),"-")</f>
        <v>800</v>
      </c>
      <c r="S390" s="112" t="e">
        <f t="shared" ca="1" si="37"/>
        <v>#NAME?</v>
      </c>
      <c r="T390" s="112" t="e">
        <f ca="1">IF($D390&gt;0,SUMIFS($S$3:$S390,$X$3:$X390,1,$J$3:$J390,$J390),"-")</f>
        <v>#NAME?</v>
      </c>
      <c r="U390" s="112" t="e">
        <f t="shared" ca="1" si="38"/>
        <v>#NAME?</v>
      </c>
      <c r="V390" s="112" t="e">
        <f t="shared" ca="1" si="41"/>
        <v>#NAME?</v>
      </c>
      <c r="W390" s="27">
        <f>IF(LEN($C390)=0,IF($D390&gt;0,COUNTIFS($A$3:$A390,$A390),"-"),"Escluso")</f>
        <v>36</v>
      </c>
      <c r="X390" s="2">
        <f>IF(LEN($C390)=0,IF($D390&gt;0,COUNTIFS($J$3:$J390,$J390,$C$3:$C390,""),"-"),"Escluso")</f>
        <v>36</v>
      </c>
      <c r="Y390" s="127" t="e">
        <f t="shared" ca="1" si="39"/>
        <v>#NAME?</v>
      </c>
      <c r="Z390" s="2">
        <f>IF($D390&gt;0,COUNTIFS($O$3:$O390,$O390,$L$3:$L390,$L390,$I$3:$I390,$I390),"-")</f>
        <v>6</v>
      </c>
      <c r="AA390" s="27">
        <f>IF($D390&gt;0,IF(OR($Z390 &gt;1,$L390&lt;&gt;"Adulti"),0,VLOOKUP($P390,Regione!$B$2:$C$22,2,FALSE)),"-")</f>
        <v>0</v>
      </c>
      <c r="AB390" s="27">
        <f>IF($D390&gt;0,IF(COUNTIFS($O$3:$O390,$O390,$L$3:$L390,$L390,$I$3:$I390,$I390) &gt;1,0,SUMIFS($Y$3:$Y$2503,$L$3:$L$2503,$L390,$O$3:$O$2503,$O390,$I$3:$I$2503,$I390)),"-")</f>
        <v>0</v>
      </c>
      <c r="AC390" s="27">
        <f t="shared" si="36"/>
        <v>0</v>
      </c>
    </row>
    <row r="391" spans="1:29" s="1" customFormat="1" ht="15" customHeight="1">
      <c r="A391" s="13" t="s">
        <v>175</v>
      </c>
      <c r="B391" s="107" t="str">
        <f>IF(COUNTA($A391)&gt;0,VLOOKUP($A391,Corsa!$A$1:$F$43,2,FALSE),"-")</f>
        <v>Corsa A07</v>
      </c>
      <c r="C391" s="11"/>
      <c r="D391" s="13">
        <v>872</v>
      </c>
      <c r="E391" s="13"/>
      <c r="F391" s="46" t="str">
        <f>IF(COUNTA($A391)&gt;0,VLOOKUP($A391,Corsa!$A$1:$F$43,3,FALSE),"-")</f>
        <v>M-Esordienti</v>
      </c>
      <c r="G391" s="28" t="str">
        <f>IF($D391&gt;0,VLOOKUP($D391,Iscrizioni!$A$2:$M$2502,9,FALSE),"-")</f>
        <v>GAROFALO CRISTIAN</v>
      </c>
      <c r="H391" s="28">
        <f>IF($D391&gt;0,VLOOKUP($D391,Iscrizioni!$A$2:$M$2502,4,FALSE),"-")</f>
        <v>2007</v>
      </c>
      <c r="I391" s="27" t="str">
        <f>IF($D391&gt;0,VLOOKUP($D391,Iscrizioni!$A$2:$M$2502,5,FALSE),"-")</f>
        <v>M</v>
      </c>
      <c r="J391" s="27" t="str">
        <f>IF($D391&gt;0,VLOOKUP($D391,Iscrizioni!$A$2:$M$2502,10,FALSE),"-")</f>
        <v>M-Esordienti</v>
      </c>
      <c r="K391" s="27" t="str">
        <f t="shared" si="40"/>
        <v>ok</v>
      </c>
      <c r="L391" s="46" t="str">
        <f>IF($D391&gt;0,VLOOKUP($D391,Iscrizioni!$A$2:$M$2502,11,FALSE),"-")</f>
        <v>Giovanile</v>
      </c>
      <c r="M391" s="27">
        <f>IF($D391&gt;0,VLOOKUP($D391,Iscrizioni!$A$2:$N$2502,12,FALSE),"-")</f>
        <v>8</v>
      </c>
      <c r="N391" s="46" t="str">
        <f>IF($D391&gt;0,VLOOKUP($D391,Iscrizioni!$A$2:$M$2502,6,FALSE),"-")</f>
        <v>H010289</v>
      </c>
      <c r="O391" s="107" t="str">
        <f>IF($D391&gt;0,VLOOKUP($D391,Iscrizioni!$A$2:$M$2502,7,FALSE),"-")</f>
        <v>POLISPORTIVA PROGRESSO A.S.D.</v>
      </c>
      <c r="P391" s="46" t="str">
        <f>IF($D391&gt;0,VLOOKUP(LEFT($N391,1),Regione!$A$2:$C$21,2,FALSE),"-")</f>
        <v xml:space="preserve">EMILIA ROMAGNA </v>
      </c>
      <c r="Q391" s="112" t="e">
        <f ca="1">IF($D391&gt;0,NormalizzaTempo("D",CELL("tipo",$E391),$E391),"-")</f>
        <v>#NAME?</v>
      </c>
      <c r="R391" s="27">
        <f>IF($D391&gt;0,VLOOKUP($D391,Iscrizioni!$A$2:$M$2502,13,FALSE),"-")</f>
        <v>800</v>
      </c>
      <c r="S391" s="112" t="e">
        <f t="shared" ca="1" si="37"/>
        <v>#NAME?</v>
      </c>
      <c r="T391" s="112" t="e">
        <f ca="1">IF($D391&gt;0,SUMIFS($S$3:$S391,$X$3:$X391,1,$J$3:$J391,$J391),"-")</f>
        <v>#NAME?</v>
      </c>
      <c r="U391" s="112" t="e">
        <f t="shared" ca="1" si="38"/>
        <v>#NAME?</v>
      </c>
      <c r="V391" s="112" t="e">
        <f t="shared" ca="1" si="41"/>
        <v>#NAME?</v>
      </c>
      <c r="W391" s="27">
        <f>IF(LEN($C391)=0,IF($D391&gt;0,COUNTIFS($A$3:$A391,$A391),"-"),"Escluso")</f>
        <v>37</v>
      </c>
      <c r="X391" s="2">
        <f>IF(LEN($C391)=0,IF($D391&gt;0,COUNTIFS($J$3:$J391,$J391,$C$3:$C391,""),"-"),"Escluso")</f>
        <v>37</v>
      </c>
      <c r="Y391" s="127" t="e">
        <f t="shared" ca="1" si="39"/>
        <v>#NAME?</v>
      </c>
      <c r="Z391" s="2">
        <f>IF($D391&gt;0,COUNTIFS($O$3:$O391,$O391,$L$3:$L391,$L391,$I$3:$I391,$I391),"-")</f>
        <v>14</v>
      </c>
      <c r="AA391" s="27">
        <f>IF($D391&gt;0,IF(OR($Z391 &gt;1,$L391&lt;&gt;"Adulti"),0,VLOOKUP($P391,Regione!$B$2:$C$22,2,FALSE)),"-")</f>
        <v>0</v>
      </c>
      <c r="AB391" s="27">
        <f>IF($D391&gt;0,IF(COUNTIFS($O$3:$O391,$O391,$L$3:$L391,$L391,$I$3:$I391,$I391) &gt;1,0,SUMIFS($Y$3:$Y$2503,$L$3:$L$2503,$L391,$O$3:$O$2503,$O391,$I$3:$I$2503,$I391)),"-")</f>
        <v>0</v>
      </c>
      <c r="AC391" s="27">
        <f t="shared" si="36"/>
        <v>0</v>
      </c>
    </row>
    <row r="392" spans="1:29" s="1" customFormat="1" ht="15" customHeight="1">
      <c r="A392" s="13" t="s">
        <v>175</v>
      </c>
      <c r="B392" s="107" t="str">
        <f>IF(COUNTA($A392)&gt;0,VLOOKUP($A392,Corsa!$A$1:$F$43,2,FALSE),"-")</f>
        <v>Corsa A07</v>
      </c>
      <c r="C392" s="11"/>
      <c r="D392" s="13">
        <v>927</v>
      </c>
      <c r="E392" s="13"/>
      <c r="F392" s="46" t="str">
        <f>IF(COUNTA($A392)&gt;0,VLOOKUP($A392,Corsa!$A$1:$F$43,3,FALSE),"-")</f>
        <v>M-Esordienti</v>
      </c>
      <c r="G392" s="28" t="str">
        <f>IF($D392&gt;0,VLOOKUP($D392,Iscrizioni!$A$2:$M$2502,9,FALSE),"-")</f>
        <v>PIOVANELLI ALESSIO</v>
      </c>
      <c r="H392" s="28">
        <f>IF($D392&gt;0,VLOOKUP($D392,Iscrizioni!$A$2:$M$2502,4,FALSE),"-")</f>
        <v>2006</v>
      </c>
      <c r="I392" s="27" t="str">
        <f>IF($D392&gt;0,VLOOKUP($D392,Iscrizioni!$A$2:$M$2502,5,FALSE),"-")</f>
        <v>M</v>
      </c>
      <c r="J392" s="27" t="str">
        <f>IF($D392&gt;0,VLOOKUP($D392,Iscrizioni!$A$2:$M$2502,10,FALSE),"-")</f>
        <v>M-Esordienti</v>
      </c>
      <c r="K392" s="27" t="str">
        <f t="shared" si="40"/>
        <v>ok</v>
      </c>
      <c r="L392" s="46" t="str">
        <f>IF($D392&gt;0,VLOOKUP($D392,Iscrizioni!$A$2:$M$2502,11,FALSE),"-")</f>
        <v>Giovanile</v>
      </c>
      <c r="M392" s="27">
        <f>IF($D392&gt;0,VLOOKUP($D392,Iscrizioni!$A$2:$N$2502,12,FALSE),"-")</f>
        <v>8</v>
      </c>
      <c r="N392" s="46" t="str">
        <f>IF($D392&gt;0,VLOOKUP($D392,Iscrizioni!$A$2:$M$2502,6,FALSE),"-")</f>
        <v>L022825</v>
      </c>
      <c r="O392" s="107" t="str">
        <f>IF($D392&gt;0,VLOOKUP($D392,Iscrizioni!$A$2:$M$2502,7,FALSE),"-")</f>
        <v>RUNNERS BARBERINO A.S.D.</v>
      </c>
      <c r="P392" s="46" t="str">
        <f>IF($D392&gt;0,VLOOKUP(LEFT($N392,1),Regione!$A$2:$C$21,2,FALSE),"-")</f>
        <v xml:space="preserve">TOSCANA </v>
      </c>
      <c r="Q392" s="112" t="e">
        <f ca="1">IF($D392&gt;0,NormalizzaTempo("D",CELL("tipo",$E392),$E392),"-")</f>
        <v>#NAME?</v>
      </c>
      <c r="R392" s="27">
        <f>IF($D392&gt;0,VLOOKUP($D392,Iscrizioni!$A$2:$M$2502,13,FALSE),"-")</f>
        <v>800</v>
      </c>
      <c r="S392" s="112" t="e">
        <f t="shared" ca="1" si="37"/>
        <v>#NAME?</v>
      </c>
      <c r="T392" s="112" t="e">
        <f ca="1">IF($D392&gt;0,SUMIFS($S$3:$S392,$X$3:$X392,1,$J$3:$J392,$J392),"-")</f>
        <v>#NAME?</v>
      </c>
      <c r="U392" s="112" t="e">
        <f t="shared" ca="1" si="38"/>
        <v>#NAME?</v>
      </c>
      <c r="V392" s="112" t="e">
        <f t="shared" ca="1" si="41"/>
        <v>#NAME?</v>
      </c>
      <c r="W392" s="27">
        <f>IF(LEN($C392)=0,IF($D392&gt;0,COUNTIFS($A$3:$A392,$A392),"-"),"Escluso")</f>
        <v>38</v>
      </c>
      <c r="X392" s="2">
        <f>IF(LEN($C392)=0,IF($D392&gt;0,COUNTIFS($J$3:$J392,$J392,$C$3:$C392,""),"-"),"Escluso")</f>
        <v>38</v>
      </c>
      <c r="Y392" s="127" t="e">
        <f t="shared" ca="1" si="39"/>
        <v>#NAME?</v>
      </c>
      <c r="Z392" s="2">
        <f>IF($D392&gt;0,COUNTIFS($O$3:$O392,$O392,$L$3:$L392,$L392,$I$3:$I392,$I392),"-")</f>
        <v>9</v>
      </c>
      <c r="AA392" s="27">
        <f>IF($D392&gt;0,IF(OR($Z392 &gt;1,$L392&lt;&gt;"Adulti"),0,VLOOKUP($P392,Regione!$B$2:$C$22,2,FALSE)),"-")</f>
        <v>0</v>
      </c>
      <c r="AB392" s="27">
        <f>IF($D392&gt;0,IF(COUNTIFS($O$3:$O392,$O392,$L$3:$L392,$L392,$I$3:$I392,$I392) &gt;1,0,SUMIFS($Y$3:$Y$2503,$L$3:$L$2503,$L392,$O$3:$O$2503,$O392,$I$3:$I$2503,$I392)),"-")</f>
        <v>0</v>
      </c>
      <c r="AC392" s="27">
        <f t="shared" si="36"/>
        <v>0</v>
      </c>
    </row>
    <row r="393" spans="1:29" s="1" customFormat="1" ht="15" customHeight="1">
      <c r="A393" s="13" t="s">
        <v>175</v>
      </c>
      <c r="B393" s="107" t="str">
        <f>IF(COUNTA($A393)&gt;0,VLOOKUP($A393,Corsa!$A$1:$F$43,2,FALSE),"-")</f>
        <v>Corsa A07</v>
      </c>
      <c r="C393" s="11"/>
      <c r="D393" s="13">
        <v>941</v>
      </c>
      <c r="E393" s="13"/>
      <c r="F393" s="46" t="str">
        <f>IF(COUNTA($A393)&gt;0,VLOOKUP($A393,Corsa!$A$1:$F$43,3,FALSE),"-")</f>
        <v>M-Esordienti</v>
      </c>
      <c r="G393" s="28" t="str">
        <f>IF($D393&gt;0,VLOOKUP($D393,Iscrizioni!$A$2:$M$2502,9,FALSE),"-")</f>
        <v>GUZZON TOMMASO</v>
      </c>
      <c r="H393" s="28">
        <f>IF($D393&gt;0,VLOOKUP($D393,Iscrizioni!$A$2:$M$2502,4,FALSE),"-")</f>
        <v>2007</v>
      </c>
      <c r="I393" s="27" t="str">
        <f>IF($D393&gt;0,VLOOKUP($D393,Iscrizioni!$A$2:$M$2502,5,FALSE),"-")</f>
        <v>M</v>
      </c>
      <c r="J393" s="27" t="str">
        <f>IF($D393&gt;0,VLOOKUP($D393,Iscrizioni!$A$2:$M$2502,10,FALSE),"-")</f>
        <v>M-Esordienti</v>
      </c>
      <c r="K393" s="27" t="str">
        <f t="shared" si="40"/>
        <v>ok</v>
      </c>
      <c r="L393" s="46" t="str">
        <f>IF($D393&gt;0,VLOOKUP($D393,Iscrizioni!$A$2:$M$2502,11,FALSE),"-")</f>
        <v>Giovanile</v>
      </c>
      <c r="M393" s="27">
        <f>IF($D393&gt;0,VLOOKUP($D393,Iscrizioni!$A$2:$N$2502,12,FALSE),"-")</f>
        <v>8</v>
      </c>
      <c r="N393" s="46" t="str">
        <f>IF($D393&gt;0,VLOOKUP($D393,Iscrizioni!$A$2:$M$2502,6,FALSE),"-")</f>
        <v>H080590</v>
      </c>
      <c r="O393" s="107" t="str">
        <f>IF($D393&gt;0,VLOOKUP($D393,Iscrizioni!$A$2:$M$2502,7,FALSE),"-")</f>
        <v>SAN DONNINO DI LIGURIA</v>
      </c>
      <c r="P393" s="46" t="str">
        <f>IF($D393&gt;0,VLOOKUP(LEFT($N393,1),Regione!$A$2:$C$21,2,FALSE),"-")</f>
        <v xml:space="preserve">EMILIA ROMAGNA </v>
      </c>
      <c r="Q393" s="112" t="e">
        <f ca="1">IF($D393&gt;0,NormalizzaTempo("D",CELL("tipo",$E393),$E393),"-")</f>
        <v>#NAME?</v>
      </c>
      <c r="R393" s="27">
        <f>IF($D393&gt;0,VLOOKUP($D393,Iscrizioni!$A$2:$M$2502,13,FALSE),"-")</f>
        <v>800</v>
      </c>
      <c r="S393" s="112" t="e">
        <f t="shared" ca="1" si="37"/>
        <v>#NAME?</v>
      </c>
      <c r="T393" s="112" t="e">
        <f ca="1">IF($D393&gt;0,SUMIFS($S$3:$S393,$X$3:$X393,1,$J$3:$J393,$J393),"-")</f>
        <v>#NAME?</v>
      </c>
      <c r="U393" s="112" t="e">
        <f t="shared" ca="1" si="38"/>
        <v>#NAME?</v>
      </c>
      <c r="V393" s="112" t="e">
        <f t="shared" ca="1" si="41"/>
        <v>#NAME?</v>
      </c>
      <c r="W393" s="27">
        <f>IF(LEN($C393)=0,IF($D393&gt;0,COUNTIFS($A$3:$A393,$A393),"-"),"Escluso")</f>
        <v>39</v>
      </c>
      <c r="X393" s="2">
        <f>IF(LEN($C393)=0,IF($D393&gt;0,COUNTIFS($J$3:$J393,$J393,$C$3:$C393,""),"-"),"Escluso")</f>
        <v>39</v>
      </c>
      <c r="Y393" s="127" t="e">
        <f t="shared" ca="1" si="39"/>
        <v>#NAME?</v>
      </c>
      <c r="Z393" s="2">
        <f>IF($D393&gt;0,COUNTIFS($O$3:$O393,$O393,$L$3:$L393,$L393,$I$3:$I393,$I393),"-")</f>
        <v>1</v>
      </c>
      <c r="AA393" s="27">
        <f>IF($D393&gt;0,IF(OR($Z393 &gt;1,$L393&lt;&gt;"Adulti"),0,VLOOKUP($P393,Regione!$B$2:$C$22,2,FALSE)),"-")</f>
        <v>0</v>
      </c>
      <c r="AB393" s="27" t="e">
        <f ca="1">IF($D393&gt;0,IF(COUNTIFS($O$3:$O393,$O393,$L$3:$L393,$L393,$I$3:$I393,$I393) &gt;1,0,SUMIFS($Y$3:$Y$2503,$L$3:$L$2503,$L393,$O$3:$O$2503,$O393,$I$3:$I$2503,$I393)),"-")</f>
        <v>#NAME?</v>
      </c>
      <c r="AC393" s="27" t="e">
        <f t="shared" ca="1" si="36"/>
        <v>#NAME?</v>
      </c>
    </row>
    <row r="394" spans="1:29" s="1" customFormat="1" ht="15" customHeight="1">
      <c r="A394" s="13" t="s">
        <v>175</v>
      </c>
      <c r="B394" s="107" t="str">
        <f>IF(COUNTA($A394)&gt;0,VLOOKUP($A394,Corsa!$A$1:$F$43,2,FALSE),"-")</f>
        <v>Corsa A07</v>
      </c>
      <c r="C394" s="11"/>
      <c r="D394" s="13">
        <v>266</v>
      </c>
      <c r="E394" s="13"/>
      <c r="F394" s="46" t="str">
        <f>IF(COUNTA($A394)&gt;0,VLOOKUP($A394,Corsa!$A$1:$F$43,3,FALSE),"-")</f>
        <v>M-Esordienti</v>
      </c>
      <c r="G394" s="28" t="str">
        <f>IF($D394&gt;0,VLOOKUP($D394,Iscrizioni!$A$2:$M$2502,9,FALSE),"-")</f>
        <v>BASTIANONI MATTEO</v>
      </c>
      <c r="H394" s="28">
        <f>IF($D394&gt;0,VLOOKUP($D394,Iscrizioni!$A$2:$M$2502,4,FALSE),"-")</f>
        <v>2006</v>
      </c>
      <c r="I394" s="27" t="str">
        <f>IF($D394&gt;0,VLOOKUP($D394,Iscrizioni!$A$2:$M$2502,5,FALSE),"-")</f>
        <v>M</v>
      </c>
      <c r="J394" s="27" t="str">
        <f>IF($D394&gt;0,VLOOKUP($D394,Iscrizioni!$A$2:$M$2502,10,FALSE),"-")</f>
        <v>M-Esordienti</v>
      </c>
      <c r="K394" s="27" t="str">
        <f t="shared" si="40"/>
        <v>ok</v>
      </c>
      <c r="L394" s="46" t="str">
        <f>IF($D394&gt;0,VLOOKUP($D394,Iscrizioni!$A$2:$M$2502,11,FALSE),"-")</f>
        <v>Giovanile</v>
      </c>
      <c r="M394" s="27">
        <f>IF($D394&gt;0,VLOOKUP($D394,Iscrizioni!$A$2:$N$2502,12,FALSE),"-")</f>
        <v>8</v>
      </c>
      <c r="N394" s="46" t="str">
        <f>IF($D394&gt;0,VLOOKUP($D394,Iscrizioni!$A$2:$M$2502,6,FALSE),"-")</f>
        <v>L090197</v>
      </c>
      <c r="O394" s="107" t="str">
        <f>IF($D394&gt;0,VLOOKUP($D394,Iscrizioni!$A$2:$M$2502,7,FALSE),"-")</f>
        <v>A.S.D. IL GREGGE RIBELLE</v>
      </c>
      <c r="P394" s="46" t="str">
        <f>IF($D394&gt;0,VLOOKUP(LEFT($N394,1),Regione!$A$2:$C$21,2,FALSE),"-")</f>
        <v xml:space="preserve">TOSCANA </v>
      </c>
      <c r="Q394" s="112" t="e">
        <f ca="1">IF($D394&gt;0,NormalizzaTempo("D",CELL("tipo",$E394),$E394),"-")</f>
        <v>#NAME?</v>
      </c>
      <c r="R394" s="27">
        <f>IF($D394&gt;0,VLOOKUP($D394,Iscrizioni!$A$2:$M$2502,13,FALSE),"-")</f>
        <v>800</v>
      </c>
      <c r="S394" s="112" t="e">
        <f t="shared" ca="1" si="37"/>
        <v>#NAME?</v>
      </c>
      <c r="T394" s="112" t="e">
        <f ca="1">IF($D394&gt;0,SUMIFS($S$3:$S394,$X$3:$X394,1,$J$3:$J394,$J394),"-")</f>
        <v>#NAME?</v>
      </c>
      <c r="U394" s="112" t="e">
        <f t="shared" ca="1" si="38"/>
        <v>#NAME?</v>
      </c>
      <c r="V394" s="112" t="e">
        <f t="shared" ca="1" si="41"/>
        <v>#NAME?</v>
      </c>
      <c r="W394" s="27">
        <f>IF(LEN($C394)=0,IF($D394&gt;0,COUNTIFS($A$3:$A394,$A394),"-"),"Escluso")</f>
        <v>40</v>
      </c>
      <c r="X394" s="2">
        <f>IF(LEN($C394)=0,IF($D394&gt;0,COUNTIFS($J$3:$J394,$J394,$C$3:$C394,""),"-"),"Escluso")</f>
        <v>40</v>
      </c>
      <c r="Y394" s="127" t="e">
        <f t="shared" ca="1" si="39"/>
        <v>#NAME?</v>
      </c>
      <c r="Z394" s="2">
        <f>IF($D394&gt;0,COUNTIFS($O$3:$O394,$O394,$L$3:$L394,$L394,$I$3:$I394,$I394),"-")</f>
        <v>2</v>
      </c>
      <c r="AA394" s="27">
        <f>IF($D394&gt;0,IF(OR($Z394 &gt;1,$L394&lt;&gt;"Adulti"),0,VLOOKUP($P394,Regione!$B$2:$C$22,2,FALSE)),"-")</f>
        <v>0</v>
      </c>
      <c r="AB394" s="27">
        <f>IF($D394&gt;0,IF(COUNTIFS($O$3:$O394,$O394,$L$3:$L394,$L394,$I$3:$I394,$I394) &gt;1,0,SUMIFS($Y$3:$Y$2503,$L$3:$L$2503,$L394,$O$3:$O$2503,$O394,$I$3:$I$2503,$I394)),"-")</f>
        <v>0</v>
      </c>
      <c r="AC394" s="27">
        <f t="shared" si="36"/>
        <v>0</v>
      </c>
    </row>
    <row r="395" spans="1:29" s="1" customFormat="1" ht="15" customHeight="1">
      <c r="A395" s="13" t="s">
        <v>175</v>
      </c>
      <c r="B395" s="107" t="str">
        <f>IF(COUNTA($A395)&gt;0,VLOOKUP($A395,Corsa!$A$1:$F$43,2,FALSE),"-")</f>
        <v>Corsa A07</v>
      </c>
      <c r="C395" s="11"/>
      <c r="D395" s="13">
        <v>543</v>
      </c>
      <c r="E395" s="13"/>
      <c r="F395" s="46" t="str">
        <f>IF(COUNTA($A395)&gt;0,VLOOKUP($A395,Corsa!$A$1:$F$43,3,FALSE),"-")</f>
        <v>M-Esordienti</v>
      </c>
      <c r="G395" s="28" t="str">
        <f>IF($D395&gt;0,VLOOKUP($D395,Iscrizioni!$A$2:$M$2502,9,FALSE),"-")</f>
        <v>PELIZZARI MARCO</v>
      </c>
      <c r="H395" s="28">
        <f>IF($D395&gt;0,VLOOKUP($D395,Iscrizioni!$A$2:$M$2502,4,FALSE),"-")</f>
        <v>2007</v>
      </c>
      <c r="I395" s="27" t="str">
        <f>IF($D395&gt;0,VLOOKUP($D395,Iscrizioni!$A$2:$M$2502,5,FALSE),"-")</f>
        <v>M</v>
      </c>
      <c r="J395" s="27" t="str">
        <f>IF($D395&gt;0,VLOOKUP($D395,Iscrizioni!$A$2:$M$2502,10,FALSE),"-")</f>
        <v>M-Esordienti</v>
      </c>
      <c r="K395" s="27" t="str">
        <f t="shared" si="40"/>
        <v>ok</v>
      </c>
      <c r="L395" s="46" t="str">
        <f>IF($D395&gt;0,VLOOKUP($D395,Iscrizioni!$A$2:$M$2502,11,FALSE),"-")</f>
        <v>Giovanile</v>
      </c>
      <c r="M395" s="27">
        <f>IF($D395&gt;0,VLOOKUP($D395,Iscrizioni!$A$2:$N$2502,12,FALSE),"-")</f>
        <v>8</v>
      </c>
      <c r="N395" s="46" t="str">
        <f>IF($D395&gt;0,VLOOKUP($D395,Iscrizioni!$A$2:$M$2502,6,FALSE),"-")</f>
        <v>H041255</v>
      </c>
      <c r="O395" s="107" t="str">
        <f>IF($D395&gt;0,VLOOKUP($D395,Iscrizioni!$A$2:$M$2502,7,FALSE),"-")</f>
        <v>DELTA ATLETICA SASSUOLO A.S.D.</v>
      </c>
      <c r="P395" s="46" t="str">
        <f>IF($D395&gt;0,VLOOKUP(LEFT($N395,1),Regione!$A$2:$C$21,2,FALSE),"-")</f>
        <v xml:space="preserve">EMILIA ROMAGNA </v>
      </c>
      <c r="Q395" s="112" t="e">
        <f ca="1">IF($D395&gt;0,NormalizzaTempo("D",CELL("tipo",$E395),$E395),"-")</f>
        <v>#NAME?</v>
      </c>
      <c r="R395" s="27">
        <f>IF($D395&gt;0,VLOOKUP($D395,Iscrizioni!$A$2:$M$2502,13,FALSE),"-")</f>
        <v>800</v>
      </c>
      <c r="S395" s="112" t="e">
        <f t="shared" ca="1" si="37"/>
        <v>#NAME?</v>
      </c>
      <c r="T395" s="112" t="e">
        <f ca="1">IF($D395&gt;0,SUMIFS($S$3:$S395,$X$3:$X395,1,$J$3:$J395,$J395),"-")</f>
        <v>#NAME?</v>
      </c>
      <c r="U395" s="112" t="e">
        <f t="shared" ca="1" si="38"/>
        <v>#NAME?</v>
      </c>
      <c r="V395" s="112" t="e">
        <f t="shared" ca="1" si="41"/>
        <v>#NAME?</v>
      </c>
      <c r="W395" s="27">
        <f>IF(LEN($C395)=0,IF($D395&gt;0,COUNTIFS($A$3:$A395,$A395),"-"),"Escluso")</f>
        <v>41</v>
      </c>
      <c r="X395" s="2">
        <f>IF(LEN($C395)=0,IF($D395&gt;0,COUNTIFS($J$3:$J395,$J395,$C$3:$C395,""),"-"),"Escluso")</f>
        <v>41</v>
      </c>
      <c r="Y395" s="127" t="e">
        <f t="shared" ca="1" si="39"/>
        <v>#NAME?</v>
      </c>
      <c r="Z395" s="2">
        <f>IF($D395&gt;0,COUNTIFS($O$3:$O395,$O395,$L$3:$L395,$L395,$I$3:$I395,$I395),"-")</f>
        <v>7</v>
      </c>
      <c r="AA395" s="27">
        <f>IF($D395&gt;0,IF(OR($Z395 &gt;1,$L395&lt;&gt;"Adulti"),0,VLOOKUP($P395,Regione!$B$2:$C$22,2,FALSE)),"-")</f>
        <v>0</v>
      </c>
      <c r="AB395" s="27">
        <f>IF($D395&gt;0,IF(COUNTIFS($O$3:$O395,$O395,$L$3:$L395,$L395,$I$3:$I395,$I395) &gt;1,0,SUMIFS($Y$3:$Y$2503,$L$3:$L$2503,$L395,$O$3:$O$2503,$O395,$I$3:$I$2503,$I395)),"-")</f>
        <v>0</v>
      </c>
      <c r="AC395" s="27">
        <f t="shared" si="36"/>
        <v>0</v>
      </c>
    </row>
    <row r="396" spans="1:29" s="1" customFormat="1" ht="15" customHeight="1">
      <c r="A396" s="13" t="s">
        <v>175</v>
      </c>
      <c r="B396" s="107" t="str">
        <f>IF(COUNTA($A396)&gt;0,VLOOKUP($A396,Corsa!$A$1:$F$43,2,FALSE),"-")</f>
        <v>Corsa A07</v>
      </c>
      <c r="C396" s="11"/>
      <c r="D396" s="13">
        <v>974</v>
      </c>
      <c r="E396" s="13"/>
      <c r="F396" s="46" t="str">
        <f>IF(COUNTA($A396)&gt;0,VLOOKUP($A396,Corsa!$A$1:$F$43,3,FALSE),"-")</f>
        <v>M-Esordienti</v>
      </c>
      <c r="G396" s="28" t="str">
        <f>IF($D396&gt;0,VLOOKUP($D396,Iscrizioni!$A$2:$M$2502,9,FALSE),"-")</f>
        <v>HASSEN ILYES</v>
      </c>
      <c r="H396" s="28">
        <f>IF($D396&gt;0,VLOOKUP($D396,Iscrizioni!$A$2:$M$2502,4,FALSE),"-")</f>
        <v>2007</v>
      </c>
      <c r="I396" s="27" t="str">
        <f>IF($D396&gt;0,VLOOKUP($D396,Iscrizioni!$A$2:$M$2502,5,FALSE),"-")</f>
        <v>M</v>
      </c>
      <c r="J396" s="27" t="str">
        <f>IF($D396&gt;0,VLOOKUP($D396,Iscrizioni!$A$2:$M$2502,10,FALSE),"-")</f>
        <v>M-Esordienti</v>
      </c>
      <c r="K396" s="27" t="str">
        <f t="shared" si="40"/>
        <v>ok</v>
      </c>
      <c r="L396" s="46" t="str">
        <f>IF($D396&gt;0,VLOOKUP($D396,Iscrizioni!$A$2:$M$2502,11,FALSE),"-")</f>
        <v>Giovanile</v>
      </c>
      <c r="M396" s="27">
        <f>IF($D396&gt;0,VLOOKUP($D396,Iscrizioni!$A$2:$N$2502,12,FALSE),"-")</f>
        <v>8</v>
      </c>
      <c r="N396" s="46" t="str">
        <f>IF($D396&gt;0,VLOOKUP($D396,Iscrizioni!$A$2:$M$2502,6,FALSE),"-")</f>
        <v>H080682</v>
      </c>
      <c r="O396" s="107" t="str">
        <f>IF($D396&gt;0,VLOOKUP($D396,Iscrizioni!$A$2:$M$2502,7,FALSE),"-")</f>
        <v>ATLETICA CASTELNOVO MONTI</v>
      </c>
      <c r="P396" s="46" t="str">
        <f>IF($D396&gt;0,VLOOKUP(LEFT($N396,1),Regione!$A$2:$C$21,2,FALSE),"-")</f>
        <v xml:space="preserve">EMILIA ROMAGNA </v>
      </c>
      <c r="Q396" s="112" t="e">
        <f ca="1">IF($D396&gt;0,NormalizzaTempo("D",CELL("tipo",$E396),$E396),"-")</f>
        <v>#NAME?</v>
      </c>
      <c r="R396" s="27">
        <f>IF($D396&gt;0,VLOOKUP($D396,Iscrizioni!$A$2:$M$2502,13,FALSE),"-")</f>
        <v>800</v>
      </c>
      <c r="S396" s="112" t="e">
        <f t="shared" ca="1" si="37"/>
        <v>#NAME?</v>
      </c>
      <c r="T396" s="112" t="e">
        <f ca="1">IF($D396&gt;0,SUMIFS($S$3:$S396,$X$3:$X396,1,$J$3:$J396,$J396),"-")</f>
        <v>#NAME?</v>
      </c>
      <c r="U396" s="112" t="e">
        <f t="shared" ca="1" si="38"/>
        <v>#NAME?</v>
      </c>
      <c r="V396" s="112" t="e">
        <f t="shared" ca="1" si="41"/>
        <v>#NAME?</v>
      </c>
      <c r="W396" s="27">
        <f>IF(LEN($C396)=0,IF($D396&gt;0,COUNTIFS($A$3:$A396,$A396),"-"),"Escluso")</f>
        <v>42</v>
      </c>
      <c r="X396" s="2">
        <f>IF(LEN($C396)=0,IF($D396&gt;0,COUNTIFS($J$3:$J396,$J396,$C$3:$C396,""),"-"),"Escluso")</f>
        <v>42</v>
      </c>
      <c r="Y396" s="127" t="e">
        <f t="shared" ca="1" si="39"/>
        <v>#NAME?</v>
      </c>
      <c r="Z396" s="2">
        <f>IF($D396&gt;0,COUNTIFS($O$3:$O396,$O396,$L$3:$L396,$L396,$I$3:$I396,$I396),"-")</f>
        <v>7</v>
      </c>
      <c r="AA396" s="27">
        <f>IF($D396&gt;0,IF(OR($Z396 &gt;1,$L396&lt;&gt;"Adulti"),0,VLOOKUP($P396,Regione!$B$2:$C$22,2,FALSE)),"-")</f>
        <v>0</v>
      </c>
      <c r="AB396" s="27">
        <f>IF($D396&gt;0,IF(COUNTIFS($O$3:$O396,$O396,$L$3:$L396,$L396,$I$3:$I396,$I396) &gt;1,0,SUMIFS($Y$3:$Y$2503,$L$3:$L$2503,$L396,$O$3:$O$2503,$O396,$I$3:$I$2503,$I396)),"-")</f>
        <v>0</v>
      </c>
      <c r="AC396" s="27">
        <f t="shared" si="36"/>
        <v>0</v>
      </c>
    </row>
    <row r="397" spans="1:29" s="1" customFormat="1" ht="15" customHeight="1">
      <c r="A397" s="13" t="s">
        <v>175</v>
      </c>
      <c r="B397" s="107" t="str">
        <f>IF(COUNTA($A397)&gt;0,VLOOKUP($A397,Corsa!$A$1:$F$43,2,FALSE),"-")</f>
        <v>Corsa A07</v>
      </c>
      <c r="C397" s="11"/>
      <c r="D397" s="13">
        <v>828</v>
      </c>
      <c r="E397" s="13"/>
      <c r="F397" s="46" t="str">
        <f>IF(COUNTA($A397)&gt;0,VLOOKUP($A397,Corsa!$A$1:$F$43,3,FALSE),"-")</f>
        <v>M-Esordienti</v>
      </c>
      <c r="G397" s="28" t="str">
        <f>IF($D397&gt;0,VLOOKUP($D397,Iscrizioni!$A$2:$M$2502,9,FALSE),"-")</f>
        <v>CIUFFREDA DAVIDE</v>
      </c>
      <c r="H397" s="28">
        <f>IF($D397&gt;0,VLOOKUP($D397,Iscrizioni!$A$2:$M$2502,4,FALSE),"-")</f>
        <v>2007</v>
      </c>
      <c r="I397" s="27" t="str">
        <f>IF($D397&gt;0,VLOOKUP($D397,Iscrizioni!$A$2:$M$2502,5,FALSE),"-")</f>
        <v>M</v>
      </c>
      <c r="J397" s="27" t="str">
        <f>IF($D397&gt;0,VLOOKUP($D397,Iscrizioni!$A$2:$M$2502,10,FALSE),"-")</f>
        <v>M-Esordienti</v>
      </c>
      <c r="K397" s="27" t="str">
        <f t="shared" si="40"/>
        <v>ok</v>
      </c>
      <c r="L397" s="46" t="str">
        <f>IF($D397&gt;0,VLOOKUP($D397,Iscrizioni!$A$2:$M$2502,11,FALSE),"-")</f>
        <v>Giovanile</v>
      </c>
      <c r="M397" s="27">
        <f>IF($D397&gt;0,VLOOKUP($D397,Iscrizioni!$A$2:$N$2502,12,FALSE),"-")</f>
        <v>8</v>
      </c>
      <c r="N397" s="46" t="str">
        <f>IF($D397&gt;0,VLOOKUP($D397,Iscrizioni!$A$2:$M$2502,6,FALSE),"-")</f>
        <v>H080274</v>
      </c>
      <c r="O397" s="107" t="str">
        <f>IF($D397&gt;0,VLOOKUP($D397,Iscrizioni!$A$2:$M$2502,7,FALSE),"-")</f>
        <v>POL. SCANDIANESE</v>
      </c>
      <c r="P397" s="46" t="str">
        <f>IF($D397&gt;0,VLOOKUP(LEFT($N397,1),Regione!$A$2:$C$21,2,FALSE),"-")</f>
        <v xml:space="preserve">EMILIA ROMAGNA </v>
      </c>
      <c r="Q397" s="112" t="e">
        <f ca="1">IF($D397&gt;0,NormalizzaTempo("D",CELL("tipo",$E397),$E397),"-")</f>
        <v>#NAME?</v>
      </c>
      <c r="R397" s="27">
        <f>IF($D397&gt;0,VLOOKUP($D397,Iscrizioni!$A$2:$M$2502,13,FALSE),"-")</f>
        <v>800</v>
      </c>
      <c r="S397" s="112" t="e">
        <f t="shared" ca="1" si="37"/>
        <v>#NAME?</v>
      </c>
      <c r="T397" s="112" t="e">
        <f ca="1">IF($D397&gt;0,SUMIFS($S$3:$S397,$X$3:$X397,1,$J$3:$J397,$J397),"-")</f>
        <v>#NAME?</v>
      </c>
      <c r="U397" s="112" t="e">
        <f t="shared" ca="1" si="38"/>
        <v>#NAME?</v>
      </c>
      <c r="V397" s="112" t="e">
        <f t="shared" ca="1" si="41"/>
        <v>#NAME?</v>
      </c>
      <c r="W397" s="27">
        <f>IF(LEN($C397)=0,IF($D397&gt;0,COUNTIFS($A$3:$A397,$A397),"-"),"Escluso")</f>
        <v>43</v>
      </c>
      <c r="X397" s="2">
        <f>IF(LEN($C397)=0,IF($D397&gt;0,COUNTIFS($J$3:$J397,$J397,$C$3:$C397,""),"-"),"Escluso")</f>
        <v>43</v>
      </c>
      <c r="Y397" s="127" t="e">
        <f t="shared" ca="1" si="39"/>
        <v>#NAME?</v>
      </c>
      <c r="Z397" s="2">
        <f>IF($D397&gt;0,COUNTIFS($O$3:$O397,$O397,$L$3:$L397,$L397,$I$3:$I397,$I397),"-")</f>
        <v>16</v>
      </c>
      <c r="AA397" s="27">
        <f>IF($D397&gt;0,IF(OR($Z397 &gt;1,$L397&lt;&gt;"Adulti"),0,VLOOKUP($P397,Regione!$B$2:$C$22,2,FALSE)),"-")</f>
        <v>0</v>
      </c>
      <c r="AB397" s="27">
        <f>IF($D397&gt;0,IF(COUNTIFS($O$3:$O397,$O397,$L$3:$L397,$L397,$I$3:$I397,$I397) &gt;1,0,SUMIFS($Y$3:$Y$2503,$L$3:$L$2503,$L397,$O$3:$O$2503,$O397,$I$3:$I$2503,$I397)),"-")</f>
        <v>0</v>
      </c>
      <c r="AC397" s="27">
        <f t="shared" si="36"/>
        <v>0</v>
      </c>
    </row>
    <row r="398" spans="1:29" s="1" customFormat="1" ht="15" customHeight="1">
      <c r="A398" s="13" t="s">
        <v>175</v>
      </c>
      <c r="B398" s="107" t="str">
        <f>IF(COUNTA($A398)&gt;0,VLOOKUP($A398,Corsa!$A$1:$F$43,2,FALSE),"-")</f>
        <v>Corsa A07</v>
      </c>
      <c r="C398" s="11"/>
      <c r="D398" s="13">
        <v>546</v>
      </c>
      <c r="E398" s="13"/>
      <c r="F398" s="46" t="str">
        <f>IF(COUNTA($A398)&gt;0,VLOOKUP($A398,Corsa!$A$1:$F$43,3,FALSE),"-")</f>
        <v>M-Esordienti</v>
      </c>
      <c r="G398" s="28" t="str">
        <f>IF($D398&gt;0,VLOOKUP($D398,Iscrizioni!$A$2:$M$2502,9,FALSE),"-")</f>
        <v>ZANINI FEDERICO</v>
      </c>
      <c r="H398" s="28">
        <f>IF($D398&gt;0,VLOOKUP($D398,Iscrizioni!$A$2:$M$2502,4,FALSE),"-")</f>
        <v>2006</v>
      </c>
      <c r="I398" s="27" t="str">
        <f>IF($D398&gt;0,VLOOKUP($D398,Iscrizioni!$A$2:$M$2502,5,FALSE),"-")</f>
        <v>M</v>
      </c>
      <c r="J398" s="27" t="str">
        <f>IF($D398&gt;0,VLOOKUP($D398,Iscrizioni!$A$2:$M$2502,10,FALSE),"-")</f>
        <v>M-Esordienti</v>
      </c>
      <c r="K398" s="27" t="str">
        <f t="shared" si="40"/>
        <v>ok</v>
      </c>
      <c r="L398" s="46" t="str">
        <f>IF($D398&gt;0,VLOOKUP($D398,Iscrizioni!$A$2:$M$2502,11,FALSE),"-")</f>
        <v>Giovanile</v>
      </c>
      <c r="M398" s="27">
        <f>IF($D398&gt;0,VLOOKUP($D398,Iscrizioni!$A$2:$N$2502,12,FALSE),"-")</f>
        <v>8</v>
      </c>
      <c r="N398" s="46" t="str">
        <f>IF($D398&gt;0,VLOOKUP($D398,Iscrizioni!$A$2:$M$2502,6,FALSE),"-")</f>
        <v>H041255</v>
      </c>
      <c r="O398" s="107" t="str">
        <f>IF($D398&gt;0,VLOOKUP($D398,Iscrizioni!$A$2:$M$2502,7,FALSE),"-")</f>
        <v>DELTA ATLETICA SASSUOLO A.S.D.</v>
      </c>
      <c r="P398" s="46" t="str">
        <f>IF($D398&gt;0,VLOOKUP(LEFT($N398,1),Regione!$A$2:$C$21,2,FALSE),"-")</f>
        <v xml:space="preserve">EMILIA ROMAGNA </v>
      </c>
      <c r="Q398" s="112" t="e">
        <f ca="1">IF($D398&gt;0,NormalizzaTempo("D",CELL("tipo",$E398),$E398),"-")</f>
        <v>#NAME?</v>
      </c>
      <c r="R398" s="27">
        <f>IF($D398&gt;0,VLOOKUP($D398,Iscrizioni!$A$2:$M$2502,13,FALSE),"-")</f>
        <v>800</v>
      </c>
      <c r="S398" s="112" t="e">
        <f t="shared" ca="1" si="37"/>
        <v>#NAME?</v>
      </c>
      <c r="T398" s="112" t="e">
        <f ca="1">IF($D398&gt;0,SUMIFS($S$3:$S398,$X$3:$X398,1,$J$3:$J398,$J398),"-")</f>
        <v>#NAME?</v>
      </c>
      <c r="U398" s="112" t="e">
        <f t="shared" ca="1" si="38"/>
        <v>#NAME?</v>
      </c>
      <c r="V398" s="112" t="e">
        <f t="shared" ca="1" si="41"/>
        <v>#NAME?</v>
      </c>
      <c r="W398" s="27">
        <f>IF(LEN($C398)=0,IF($D398&gt;0,COUNTIFS($A$3:$A398,$A398),"-"),"Escluso")</f>
        <v>44</v>
      </c>
      <c r="X398" s="2">
        <f>IF(LEN($C398)=0,IF($D398&gt;0,COUNTIFS($J$3:$J398,$J398,$C$3:$C398,""),"-"),"Escluso")</f>
        <v>44</v>
      </c>
      <c r="Y398" s="127" t="e">
        <f t="shared" ca="1" si="39"/>
        <v>#NAME?</v>
      </c>
      <c r="Z398" s="2">
        <f>IF($D398&gt;0,COUNTIFS($O$3:$O398,$O398,$L$3:$L398,$L398,$I$3:$I398,$I398),"-")</f>
        <v>8</v>
      </c>
      <c r="AA398" s="27">
        <f>IF($D398&gt;0,IF(OR($Z398 &gt;1,$L398&lt;&gt;"Adulti"),0,VLOOKUP($P398,Regione!$B$2:$C$22,2,FALSE)),"-")</f>
        <v>0</v>
      </c>
      <c r="AB398" s="27">
        <f>IF($D398&gt;0,IF(COUNTIFS($O$3:$O398,$O398,$L$3:$L398,$L398,$I$3:$I398,$I398) &gt;1,0,SUMIFS($Y$3:$Y$2503,$L$3:$L$2503,$L398,$O$3:$O$2503,$O398,$I$3:$I$2503,$I398)),"-")</f>
        <v>0</v>
      </c>
      <c r="AC398" s="27">
        <f t="shared" si="36"/>
        <v>0</v>
      </c>
    </row>
    <row r="399" spans="1:29" s="1" customFormat="1" ht="15" customHeight="1">
      <c r="A399" s="13" t="s">
        <v>175</v>
      </c>
      <c r="B399" s="107" t="str">
        <f>IF(COUNTA($A399)&gt;0,VLOOKUP($A399,Corsa!$A$1:$F$43,2,FALSE),"-")</f>
        <v>Corsa A07</v>
      </c>
      <c r="C399" s="11"/>
      <c r="D399" s="13">
        <v>418</v>
      </c>
      <c r="E399" s="13"/>
      <c r="F399" s="46" t="str">
        <f>IF(COUNTA($A399)&gt;0,VLOOKUP($A399,Corsa!$A$1:$F$43,3,FALSE),"-")</f>
        <v>M-Esordienti</v>
      </c>
      <c r="G399" s="28" t="str">
        <f>IF($D399&gt;0,VLOOKUP($D399,Iscrizioni!$A$2:$M$2502,9,FALSE),"-")</f>
        <v>CHIOZZI GIORGIO</v>
      </c>
      <c r="H399" s="28">
        <f>IF($D399&gt;0,VLOOKUP($D399,Iscrizioni!$A$2:$M$2502,4,FALSE),"-")</f>
        <v>2006</v>
      </c>
      <c r="I399" s="27" t="str">
        <f>IF($D399&gt;0,VLOOKUP($D399,Iscrizioni!$A$2:$M$2502,5,FALSE),"-")</f>
        <v>M</v>
      </c>
      <c r="J399" s="27" t="str">
        <f>IF($D399&gt;0,VLOOKUP($D399,Iscrizioni!$A$2:$M$2502,10,FALSE),"-")</f>
        <v>M-Esordienti</v>
      </c>
      <c r="K399" s="27" t="str">
        <f t="shared" si="40"/>
        <v>ok</v>
      </c>
      <c r="L399" s="46" t="str">
        <f>IF($D399&gt;0,VLOOKUP($D399,Iscrizioni!$A$2:$M$2502,11,FALSE),"-")</f>
        <v>Giovanile</v>
      </c>
      <c r="M399" s="27">
        <f>IF($D399&gt;0,VLOOKUP($D399,Iscrizioni!$A$2:$N$2502,12,FALSE),"-")</f>
        <v>8</v>
      </c>
      <c r="N399" s="46" t="str">
        <f>IF($D399&gt;0,VLOOKUP($D399,Iscrizioni!$A$2:$M$2502,6,FALSE),"-")</f>
        <v>H021069</v>
      </c>
      <c r="O399" s="107" t="str">
        <f>IF($D399&gt;0,VLOOKUP($D399,Iscrizioni!$A$2:$M$2502,7,FALSE),"-")</f>
        <v>ASD FARO FORMIGNANA</v>
      </c>
      <c r="P399" s="46" t="str">
        <f>IF($D399&gt;0,VLOOKUP(LEFT($N399,1),Regione!$A$2:$C$21,2,FALSE),"-")</f>
        <v xml:space="preserve">EMILIA ROMAGNA </v>
      </c>
      <c r="Q399" s="112" t="e">
        <f ca="1">IF($D399&gt;0,NormalizzaTempo("D",CELL("tipo",$E399),$E399),"-")</f>
        <v>#NAME?</v>
      </c>
      <c r="R399" s="27">
        <f>IF($D399&gt;0,VLOOKUP($D399,Iscrizioni!$A$2:$M$2502,13,FALSE),"-")</f>
        <v>800</v>
      </c>
      <c r="S399" s="112" t="e">
        <f t="shared" ca="1" si="37"/>
        <v>#NAME?</v>
      </c>
      <c r="T399" s="112" t="e">
        <f ca="1">IF($D399&gt;0,SUMIFS($S$3:$S399,$X$3:$X399,1,$J$3:$J399,$J399),"-")</f>
        <v>#NAME?</v>
      </c>
      <c r="U399" s="112" t="e">
        <f t="shared" ca="1" si="38"/>
        <v>#NAME?</v>
      </c>
      <c r="V399" s="112" t="e">
        <f t="shared" ca="1" si="41"/>
        <v>#NAME?</v>
      </c>
      <c r="W399" s="27">
        <f>IF(LEN($C399)=0,IF($D399&gt;0,COUNTIFS($A$3:$A399,$A399),"-"),"Escluso")</f>
        <v>45</v>
      </c>
      <c r="X399" s="2">
        <f>IF(LEN($C399)=0,IF($D399&gt;0,COUNTIFS($J$3:$J399,$J399,$C$3:$C399,""),"-"),"Escluso")</f>
        <v>45</v>
      </c>
      <c r="Y399" s="127" t="e">
        <f t="shared" ca="1" si="39"/>
        <v>#NAME?</v>
      </c>
      <c r="Z399" s="2">
        <f>IF($D399&gt;0,COUNTIFS($O$3:$O399,$O399,$L$3:$L399,$L399,$I$3:$I399,$I399),"-")</f>
        <v>1</v>
      </c>
      <c r="AA399" s="27">
        <f>IF($D399&gt;0,IF(OR($Z399 &gt;1,$L399&lt;&gt;"Adulti"),0,VLOOKUP($P399,Regione!$B$2:$C$22,2,FALSE)),"-")</f>
        <v>0</v>
      </c>
      <c r="AB399" s="27" t="e">
        <f ca="1">IF($D399&gt;0,IF(COUNTIFS($O$3:$O399,$O399,$L$3:$L399,$L399,$I$3:$I399,$I399) &gt;1,0,SUMIFS($Y$3:$Y$2503,$L$3:$L$2503,$L399,$O$3:$O$2503,$O399,$I$3:$I$2503,$I399)),"-")</f>
        <v>#NAME?</v>
      </c>
      <c r="AC399" s="27" t="e">
        <f t="shared" ca="1" si="36"/>
        <v>#NAME?</v>
      </c>
    </row>
    <row r="400" spans="1:29" s="1" customFormat="1" ht="15" customHeight="1">
      <c r="A400" s="13" t="s">
        <v>175</v>
      </c>
      <c r="B400" s="107" t="str">
        <f>IF(COUNTA($A400)&gt;0,VLOOKUP($A400,Corsa!$A$1:$F$43,2,FALSE),"-")</f>
        <v>Corsa A07</v>
      </c>
      <c r="C400" s="11"/>
      <c r="D400" s="13">
        <v>370</v>
      </c>
      <c r="E400" s="13"/>
      <c r="F400" s="46" t="str">
        <f>IF(COUNTA($A400)&gt;0,VLOOKUP($A400,Corsa!$A$1:$F$43,3,FALSE),"-")</f>
        <v>M-Esordienti</v>
      </c>
      <c r="G400" s="28" t="str">
        <f>IF($D400&gt;0,VLOOKUP($D400,Iscrizioni!$A$2:$M$2502,9,FALSE),"-")</f>
        <v>D'AMICO RICCARDO</v>
      </c>
      <c r="H400" s="28">
        <f>IF($D400&gt;0,VLOOKUP($D400,Iscrizioni!$A$2:$M$2502,4,FALSE),"-")</f>
        <v>2006</v>
      </c>
      <c r="I400" s="27" t="str">
        <f>IF($D400&gt;0,VLOOKUP($D400,Iscrizioni!$A$2:$M$2502,5,FALSE),"-")</f>
        <v>M</v>
      </c>
      <c r="J400" s="27" t="str">
        <f>IF($D400&gt;0,VLOOKUP($D400,Iscrizioni!$A$2:$M$2502,10,FALSE),"-")</f>
        <v>M-Esordienti</v>
      </c>
      <c r="K400" s="27" t="str">
        <f t="shared" si="40"/>
        <v>ok</v>
      </c>
      <c r="L400" s="46" t="str">
        <f>IF($D400&gt;0,VLOOKUP($D400,Iscrizioni!$A$2:$M$2502,11,FALSE),"-")</f>
        <v>Giovanile</v>
      </c>
      <c r="M400" s="27">
        <f>IF($D400&gt;0,VLOOKUP($D400,Iscrizioni!$A$2:$N$2502,12,FALSE),"-")</f>
        <v>8</v>
      </c>
      <c r="N400" s="46" t="str">
        <f>IF($D400&gt;0,VLOOKUP($D400,Iscrizioni!$A$2:$M$2502,6,FALSE),"-")</f>
        <v>H080292</v>
      </c>
      <c r="O400" s="107" t="str">
        <f>IF($D400&gt;0,VLOOKUP($D400,Iscrizioni!$A$2:$M$2502,7,FALSE),"-")</f>
        <v>A.S.D. SPORTINSIEME</v>
      </c>
      <c r="P400" s="46" t="str">
        <f>IF($D400&gt;0,VLOOKUP(LEFT($N400,1),Regione!$A$2:$C$21,2,FALSE),"-")</f>
        <v xml:space="preserve">EMILIA ROMAGNA </v>
      </c>
      <c r="Q400" s="112" t="e">
        <f ca="1">IF($D400&gt;0,NormalizzaTempo("D",CELL("tipo",$E400),$E400),"-")</f>
        <v>#NAME?</v>
      </c>
      <c r="R400" s="27">
        <f>IF($D400&gt;0,VLOOKUP($D400,Iscrizioni!$A$2:$M$2502,13,FALSE),"-")</f>
        <v>800</v>
      </c>
      <c r="S400" s="112" t="e">
        <f t="shared" ca="1" si="37"/>
        <v>#NAME?</v>
      </c>
      <c r="T400" s="112" t="e">
        <f ca="1">IF($D400&gt;0,SUMIFS($S$3:$S400,$X$3:$X400,1,$J$3:$J400,$J400),"-")</f>
        <v>#NAME?</v>
      </c>
      <c r="U400" s="112" t="e">
        <f t="shared" ca="1" si="38"/>
        <v>#NAME?</v>
      </c>
      <c r="V400" s="112" t="e">
        <f t="shared" ca="1" si="41"/>
        <v>#NAME?</v>
      </c>
      <c r="W400" s="27">
        <f>IF(LEN($C400)=0,IF($D400&gt;0,COUNTIFS($A$3:$A400,$A400),"-"),"Escluso")</f>
        <v>46</v>
      </c>
      <c r="X400" s="2">
        <f>IF(LEN($C400)=0,IF($D400&gt;0,COUNTIFS($J$3:$J400,$J400,$C$3:$C400,""),"-"),"Escluso")</f>
        <v>46</v>
      </c>
      <c r="Y400" s="127" t="e">
        <f t="shared" ca="1" si="39"/>
        <v>#NAME?</v>
      </c>
      <c r="Z400" s="2">
        <f>IF($D400&gt;0,COUNTIFS($O$3:$O400,$O400,$L$3:$L400,$L400,$I$3:$I400,$I400),"-")</f>
        <v>1</v>
      </c>
      <c r="AA400" s="27">
        <f>IF($D400&gt;0,IF(OR($Z400 &gt;1,$L400&lt;&gt;"Adulti"),0,VLOOKUP($P400,Regione!$B$2:$C$22,2,FALSE)),"-")</f>
        <v>0</v>
      </c>
      <c r="AB400" s="27" t="e">
        <f ca="1">IF($D400&gt;0,IF(COUNTIFS($O$3:$O400,$O400,$L$3:$L400,$L400,$I$3:$I400,$I400) &gt;1,0,SUMIFS($Y$3:$Y$2503,$L$3:$L$2503,$L400,$O$3:$O$2503,$O400,$I$3:$I$2503,$I400)),"-")</f>
        <v>#NAME?</v>
      </c>
      <c r="AC400" s="27" t="e">
        <f t="shared" ref="AC400:AC463" ca="1" si="42">IF($D400&gt;0,AA400+AB400,"-")</f>
        <v>#NAME?</v>
      </c>
    </row>
    <row r="401" spans="1:29" s="1" customFormat="1" ht="15" customHeight="1">
      <c r="A401" s="13" t="s">
        <v>175</v>
      </c>
      <c r="B401" s="107" t="str">
        <f>IF(COUNTA($A401)&gt;0,VLOOKUP($A401,Corsa!$A$1:$F$43,2,FALSE),"-")</f>
        <v>Corsa A07</v>
      </c>
      <c r="C401" s="11"/>
      <c r="D401" s="13">
        <v>907</v>
      </c>
      <c r="E401" s="13"/>
      <c r="F401" s="46" t="str">
        <f>IF(COUNTA($A401)&gt;0,VLOOKUP($A401,Corsa!$A$1:$F$43,3,FALSE),"-")</f>
        <v>M-Esordienti</v>
      </c>
      <c r="G401" s="28" t="str">
        <f>IF($D401&gt;0,VLOOKUP($D401,Iscrizioni!$A$2:$M$2502,9,FALSE),"-")</f>
        <v>ANTIMI DAVID</v>
      </c>
      <c r="H401" s="28">
        <f>IF($D401&gt;0,VLOOKUP($D401,Iscrizioni!$A$2:$M$2502,4,FALSE),"-")</f>
        <v>2006</v>
      </c>
      <c r="I401" s="27" t="str">
        <f>IF($D401&gt;0,VLOOKUP($D401,Iscrizioni!$A$2:$M$2502,5,FALSE),"-")</f>
        <v>M</v>
      </c>
      <c r="J401" s="27" t="str">
        <f>IF($D401&gt;0,VLOOKUP($D401,Iscrizioni!$A$2:$M$2502,10,FALSE),"-")</f>
        <v>M-Esordienti</v>
      </c>
      <c r="K401" s="27" t="str">
        <f t="shared" si="40"/>
        <v>ok</v>
      </c>
      <c r="L401" s="46" t="str">
        <f>IF($D401&gt;0,VLOOKUP($D401,Iscrizioni!$A$2:$M$2502,11,FALSE),"-")</f>
        <v>Giovanile</v>
      </c>
      <c r="M401" s="27">
        <f>IF($D401&gt;0,VLOOKUP($D401,Iscrizioni!$A$2:$N$2502,12,FALSE),"-")</f>
        <v>8</v>
      </c>
      <c r="N401" s="46" t="str">
        <f>IF($D401&gt;0,VLOOKUP($D401,Iscrizioni!$A$2:$M$2502,6,FALSE),"-")</f>
        <v>L022825</v>
      </c>
      <c r="O401" s="107" t="str">
        <f>IF($D401&gt;0,VLOOKUP($D401,Iscrizioni!$A$2:$M$2502,7,FALSE),"-")</f>
        <v>RUNNERS BARBERINO A.S.D.</v>
      </c>
      <c r="P401" s="46" t="str">
        <f>IF($D401&gt;0,VLOOKUP(LEFT($N401,1),Regione!$A$2:$C$21,2,FALSE),"-")</f>
        <v xml:space="preserve">TOSCANA </v>
      </c>
      <c r="Q401" s="112" t="e">
        <f ca="1">IF($D401&gt;0,NormalizzaTempo("D",CELL("tipo",$E401),$E401),"-")</f>
        <v>#NAME?</v>
      </c>
      <c r="R401" s="27">
        <f>IF($D401&gt;0,VLOOKUP($D401,Iscrizioni!$A$2:$M$2502,13,FALSE),"-")</f>
        <v>800</v>
      </c>
      <c r="S401" s="112" t="e">
        <f t="shared" ref="S401:S464" ca="1" si="43">IF($D401&gt;0,CalcolaVelocita(R401,Q401*86400),"-")</f>
        <v>#NAME?</v>
      </c>
      <c r="T401" s="112" t="e">
        <f ca="1">IF($D401&gt;0,SUMIFS($S$3:$S401,$X$3:$X401,1,$J$3:$J401,$J401),"-")</f>
        <v>#NAME?</v>
      </c>
      <c r="U401" s="112" t="e">
        <f t="shared" ref="U401:U464" ca="1" si="44">IF($D401&gt;0,S401-T401,"-")</f>
        <v>#NAME?</v>
      </c>
      <c r="V401" s="112" t="e">
        <f t="shared" ca="1" si="41"/>
        <v>#NAME?</v>
      </c>
      <c r="W401" s="27">
        <f>IF(LEN($C401)=0,IF($D401&gt;0,COUNTIFS($A$3:$A401,$A401),"-"),"Escluso")</f>
        <v>47</v>
      </c>
      <c r="X401" s="2">
        <f>IF(LEN($C401)=0,IF($D401&gt;0,COUNTIFS($J$3:$J401,$J401,$C$3:$C401,""),"-"),"Escluso")</f>
        <v>47</v>
      </c>
      <c r="Y401" s="127" t="e">
        <f t="shared" ca="1" si="39"/>
        <v>#NAME?</v>
      </c>
      <c r="Z401" s="2">
        <f>IF($D401&gt;0,COUNTIFS($O$3:$O401,$O401,$L$3:$L401,$L401,$I$3:$I401,$I401),"-")</f>
        <v>10</v>
      </c>
      <c r="AA401" s="27">
        <f>IF($D401&gt;0,IF(OR($Z401 &gt;1,$L401&lt;&gt;"Adulti"),0,VLOOKUP($P401,Regione!$B$2:$C$22,2,FALSE)),"-")</f>
        <v>0</v>
      </c>
      <c r="AB401" s="27">
        <f>IF($D401&gt;0,IF(COUNTIFS($O$3:$O401,$O401,$L$3:$L401,$L401,$I$3:$I401,$I401) &gt;1,0,SUMIFS($Y$3:$Y$2503,$L$3:$L$2503,$L401,$O$3:$O$2503,$O401,$I$3:$I$2503,$I401)),"-")</f>
        <v>0</v>
      </c>
      <c r="AC401" s="27">
        <f t="shared" si="42"/>
        <v>0</v>
      </c>
    </row>
    <row r="402" spans="1:29" s="1" customFormat="1" ht="15" customHeight="1">
      <c r="A402" s="13" t="s">
        <v>175</v>
      </c>
      <c r="B402" s="107" t="str">
        <f>IF(COUNTA($A402)&gt;0,VLOOKUP($A402,Corsa!$A$1:$F$43,2,FALSE),"-")</f>
        <v>Corsa A07</v>
      </c>
      <c r="C402" s="11"/>
      <c r="D402" s="13">
        <v>951</v>
      </c>
      <c r="E402" s="13"/>
      <c r="F402" s="46" t="str">
        <f>IF(COUNTA($A402)&gt;0,VLOOKUP($A402,Corsa!$A$1:$F$43,3,FALSE),"-")</f>
        <v>M-Esordienti</v>
      </c>
      <c r="G402" s="28" t="str">
        <f>IF($D402&gt;0,VLOOKUP($D402,Iscrizioni!$A$2:$M$2502,9,FALSE),"-")</f>
        <v>DHARMARATHNAM PRAPPANJAN</v>
      </c>
      <c r="H402" s="28">
        <f>IF($D402&gt;0,VLOOKUP($D402,Iscrizioni!$A$2:$M$2502,4,FALSE),"-")</f>
        <v>2007</v>
      </c>
      <c r="I402" s="27" t="str">
        <f>IF($D402&gt;0,VLOOKUP($D402,Iscrizioni!$A$2:$M$2502,5,FALSE),"-")</f>
        <v>M</v>
      </c>
      <c r="J402" s="27" t="str">
        <f>IF($D402&gt;0,VLOOKUP($D402,Iscrizioni!$A$2:$M$2502,10,FALSE),"-")</f>
        <v>M-Esordienti</v>
      </c>
      <c r="K402" s="27" t="str">
        <f t="shared" si="40"/>
        <v>ok</v>
      </c>
      <c r="L402" s="46" t="str">
        <f>IF($D402&gt;0,VLOOKUP($D402,Iscrizioni!$A$2:$M$2502,11,FALSE),"-")</f>
        <v>Giovanile</v>
      </c>
      <c r="M402" s="27">
        <f>IF($D402&gt;0,VLOOKUP($D402,Iscrizioni!$A$2:$N$2502,12,FALSE),"-")</f>
        <v>8</v>
      </c>
      <c r="N402" s="46" t="str">
        <f>IF($D402&gt;0,VLOOKUP($D402,Iscrizioni!$A$2:$M$2502,6,FALSE),"-")</f>
        <v>H040447</v>
      </c>
      <c r="O402" s="107" t="str">
        <f>IF($D402&gt;0,VLOOKUP($D402,Iscrizioni!$A$2:$M$2502,7,FALSE),"-")</f>
        <v>SPILAMBERTESE POL.VA CIR. ARCI</v>
      </c>
      <c r="P402" s="46" t="str">
        <f>IF($D402&gt;0,VLOOKUP(LEFT($N402,1),Regione!$A$2:$C$21,2,FALSE),"-")</f>
        <v xml:space="preserve">EMILIA ROMAGNA </v>
      </c>
      <c r="Q402" s="112" t="e">
        <f ca="1">IF($D402&gt;0,NormalizzaTempo("D",CELL("tipo",$E402),$E402),"-")</f>
        <v>#NAME?</v>
      </c>
      <c r="R402" s="27">
        <f>IF($D402&gt;0,VLOOKUP($D402,Iscrizioni!$A$2:$M$2502,13,FALSE),"-")</f>
        <v>800</v>
      </c>
      <c r="S402" s="112" t="e">
        <f t="shared" ca="1" si="43"/>
        <v>#NAME?</v>
      </c>
      <c r="T402" s="112" t="e">
        <f ca="1">IF($D402&gt;0,SUMIFS($S$3:$S402,$X$3:$X402,1,$J$3:$J402,$J402),"-")</f>
        <v>#NAME?</v>
      </c>
      <c r="U402" s="112" t="e">
        <f t="shared" ca="1" si="44"/>
        <v>#NAME?</v>
      </c>
      <c r="V402" s="112" t="e">
        <f t="shared" ca="1" si="41"/>
        <v>#NAME?</v>
      </c>
      <c r="W402" s="27">
        <f>IF(LEN($C402)=0,IF($D402&gt;0,COUNTIFS($A$3:$A402,$A402),"-"),"Escluso")</f>
        <v>48</v>
      </c>
      <c r="X402" s="2">
        <f>IF(LEN($C402)=0,IF($D402&gt;0,COUNTIFS($J$3:$J402,$J402,$C$3:$C402,""),"-"),"Escluso")</f>
        <v>48</v>
      </c>
      <c r="Y402" s="127" t="e">
        <f t="shared" ca="1" si="39"/>
        <v>#NAME?</v>
      </c>
      <c r="Z402" s="2">
        <f>IF($D402&gt;0,COUNTIFS($O$3:$O402,$O402,$L$3:$L402,$L402,$I$3:$I402,$I402),"-")</f>
        <v>3</v>
      </c>
      <c r="AA402" s="27">
        <f>IF($D402&gt;0,IF(OR($Z402 &gt;1,$L402&lt;&gt;"Adulti"),0,VLOOKUP($P402,Regione!$B$2:$C$22,2,FALSE)),"-")</f>
        <v>0</v>
      </c>
      <c r="AB402" s="27">
        <f>IF($D402&gt;0,IF(COUNTIFS($O$3:$O402,$O402,$L$3:$L402,$L402,$I$3:$I402,$I402) &gt;1,0,SUMIFS($Y$3:$Y$2503,$L$3:$L$2503,$L402,$O$3:$O$2503,$O402,$I$3:$I$2503,$I402)),"-")</f>
        <v>0</v>
      </c>
      <c r="AC402" s="27">
        <f t="shared" si="42"/>
        <v>0</v>
      </c>
    </row>
    <row r="403" spans="1:29" s="1" customFormat="1" ht="15" customHeight="1">
      <c r="A403" s="13" t="s">
        <v>175</v>
      </c>
      <c r="B403" s="107" t="str">
        <f>IF(COUNTA($A403)&gt;0,VLOOKUP($A403,Corsa!$A$1:$F$43,2,FALSE),"-")</f>
        <v>Corsa A07</v>
      </c>
      <c r="C403" s="11"/>
      <c r="D403" s="13">
        <v>954</v>
      </c>
      <c r="E403" s="13"/>
      <c r="F403" s="46" t="str">
        <f>IF(COUNTA($A403)&gt;0,VLOOKUP($A403,Corsa!$A$1:$F$43,3,FALSE),"-")</f>
        <v>M-Esordienti</v>
      </c>
      <c r="G403" s="28" t="str">
        <f>IF($D403&gt;0,VLOOKUP($D403,Iscrizioni!$A$2:$M$2502,9,FALSE),"-")</f>
        <v>PANCALDI ELIA</v>
      </c>
      <c r="H403" s="28">
        <f>IF($D403&gt;0,VLOOKUP($D403,Iscrizioni!$A$2:$M$2502,4,FALSE),"-")</f>
        <v>2007</v>
      </c>
      <c r="I403" s="27" t="str">
        <f>IF($D403&gt;0,VLOOKUP($D403,Iscrizioni!$A$2:$M$2502,5,FALSE),"-")</f>
        <v>M</v>
      </c>
      <c r="J403" s="27" t="str">
        <f>IF($D403&gt;0,VLOOKUP($D403,Iscrizioni!$A$2:$M$2502,10,FALSE),"-")</f>
        <v>M-Esordienti</v>
      </c>
      <c r="K403" s="27" t="str">
        <f t="shared" si="40"/>
        <v>ok</v>
      </c>
      <c r="L403" s="46" t="str">
        <f>IF($D403&gt;0,VLOOKUP($D403,Iscrizioni!$A$2:$M$2502,11,FALSE),"-")</f>
        <v>Giovanile</v>
      </c>
      <c r="M403" s="27">
        <f>IF($D403&gt;0,VLOOKUP($D403,Iscrizioni!$A$2:$N$2502,12,FALSE),"-")</f>
        <v>8</v>
      </c>
      <c r="N403" s="46" t="str">
        <f>IF($D403&gt;0,VLOOKUP($D403,Iscrizioni!$A$2:$M$2502,6,FALSE),"-")</f>
        <v>H040447</v>
      </c>
      <c r="O403" s="107" t="str">
        <f>IF($D403&gt;0,VLOOKUP($D403,Iscrizioni!$A$2:$M$2502,7,FALSE),"-")</f>
        <v>SPILAMBERTESE POL.VA CIR. ARCI</v>
      </c>
      <c r="P403" s="46" t="str">
        <f>IF($D403&gt;0,VLOOKUP(LEFT($N403,1),Regione!$A$2:$C$21,2,FALSE),"-")</f>
        <v xml:space="preserve">EMILIA ROMAGNA </v>
      </c>
      <c r="Q403" s="112" t="e">
        <f ca="1">IF($D403&gt;0,NormalizzaTempo("D",CELL("tipo",$E403),$E403),"-")</f>
        <v>#NAME?</v>
      </c>
      <c r="R403" s="27">
        <f>IF($D403&gt;0,VLOOKUP($D403,Iscrizioni!$A$2:$M$2502,13,FALSE),"-")</f>
        <v>800</v>
      </c>
      <c r="S403" s="112" t="e">
        <f t="shared" ca="1" si="43"/>
        <v>#NAME?</v>
      </c>
      <c r="T403" s="112" t="e">
        <f ca="1">IF($D403&gt;0,SUMIFS($S$3:$S403,$X$3:$X403,1,$J$3:$J403,$J403),"-")</f>
        <v>#NAME?</v>
      </c>
      <c r="U403" s="112" t="e">
        <f t="shared" ca="1" si="44"/>
        <v>#NAME?</v>
      </c>
      <c r="V403" s="112" t="e">
        <f t="shared" ca="1" si="41"/>
        <v>#NAME?</v>
      </c>
      <c r="W403" s="27">
        <f>IF(LEN($C403)=0,IF($D403&gt;0,COUNTIFS($A$3:$A403,$A403),"-"),"Escluso")</f>
        <v>49</v>
      </c>
      <c r="X403" s="2">
        <f>IF(LEN($C403)=0,IF($D403&gt;0,COUNTIFS($J$3:$J403,$J403,$C$3:$C403,""),"-"),"Escluso")</f>
        <v>49</v>
      </c>
      <c r="Y403" s="127" t="e">
        <f t="shared" ca="1" si="39"/>
        <v>#NAME?</v>
      </c>
      <c r="Z403" s="2">
        <f>IF($D403&gt;0,COUNTIFS($O$3:$O403,$O403,$L$3:$L403,$L403,$I$3:$I403,$I403),"-")</f>
        <v>4</v>
      </c>
      <c r="AA403" s="27">
        <f>IF($D403&gt;0,IF(OR($Z403 &gt;1,$L403&lt;&gt;"Adulti"),0,VLOOKUP($P403,Regione!$B$2:$C$22,2,FALSE)),"-")</f>
        <v>0</v>
      </c>
      <c r="AB403" s="27">
        <f>IF($D403&gt;0,IF(COUNTIFS($O$3:$O403,$O403,$L$3:$L403,$L403,$I$3:$I403,$I403) &gt;1,0,SUMIFS($Y$3:$Y$2503,$L$3:$L$2503,$L403,$O$3:$O$2503,$O403,$I$3:$I$2503,$I403)),"-")</f>
        <v>0</v>
      </c>
      <c r="AC403" s="27">
        <f t="shared" si="42"/>
        <v>0</v>
      </c>
    </row>
    <row r="404" spans="1:29" s="1" customFormat="1" ht="15" customHeight="1">
      <c r="A404" s="13" t="s">
        <v>175</v>
      </c>
      <c r="B404" s="107" t="str">
        <f>IF(COUNTA($A404)&gt;0,VLOOKUP($A404,Corsa!$A$1:$F$43,2,FALSE),"-")</f>
        <v>Corsa A07</v>
      </c>
      <c r="C404" s="11"/>
      <c r="D404" s="13">
        <v>926</v>
      </c>
      <c r="E404" s="13"/>
      <c r="F404" s="46" t="str">
        <f>IF(COUNTA($A404)&gt;0,VLOOKUP($A404,Corsa!$A$1:$F$43,3,FALSE),"-")</f>
        <v>M-Esordienti</v>
      </c>
      <c r="G404" s="28" t="str">
        <f>IF($D404&gt;0,VLOOKUP($D404,Iscrizioni!$A$2:$M$2502,9,FALSE),"-")</f>
        <v>PERFETTI KEVIN</v>
      </c>
      <c r="H404" s="28">
        <f>IF($D404&gt;0,VLOOKUP($D404,Iscrizioni!$A$2:$M$2502,4,FALSE),"-")</f>
        <v>2007</v>
      </c>
      <c r="I404" s="27" t="str">
        <f>IF($D404&gt;0,VLOOKUP($D404,Iscrizioni!$A$2:$M$2502,5,FALSE),"-")</f>
        <v>M</v>
      </c>
      <c r="J404" s="27" t="str">
        <f>IF($D404&gt;0,VLOOKUP($D404,Iscrizioni!$A$2:$M$2502,10,FALSE),"-")</f>
        <v>M-Esordienti</v>
      </c>
      <c r="K404" s="27" t="str">
        <f t="shared" si="40"/>
        <v>ok</v>
      </c>
      <c r="L404" s="46" t="str">
        <f>IF($D404&gt;0,VLOOKUP($D404,Iscrizioni!$A$2:$M$2502,11,FALSE),"-")</f>
        <v>Giovanile</v>
      </c>
      <c r="M404" s="27">
        <f>IF($D404&gt;0,VLOOKUP($D404,Iscrizioni!$A$2:$N$2502,12,FALSE),"-")</f>
        <v>8</v>
      </c>
      <c r="N404" s="46" t="str">
        <f>IF($D404&gt;0,VLOOKUP($D404,Iscrizioni!$A$2:$M$2502,6,FALSE),"-")</f>
        <v>L022825</v>
      </c>
      <c r="O404" s="107" t="str">
        <f>IF($D404&gt;0,VLOOKUP($D404,Iscrizioni!$A$2:$M$2502,7,FALSE),"-")</f>
        <v>RUNNERS BARBERINO A.S.D.</v>
      </c>
      <c r="P404" s="46" t="str">
        <f>IF($D404&gt;0,VLOOKUP(LEFT($N404,1),Regione!$A$2:$C$21,2,FALSE),"-")</f>
        <v xml:space="preserve">TOSCANA </v>
      </c>
      <c r="Q404" s="112" t="e">
        <f ca="1">IF($D404&gt;0,NormalizzaTempo("D",CELL("tipo",$E404),$E404),"-")</f>
        <v>#NAME?</v>
      </c>
      <c r="R404" s="27">
        <f>IF($D404&gt;0,VLOOKUP($D404,Iscrizioni!$A$2:$M$2502,13,FALSE),"-")</f>
        <v>800</v>
      </c>
      <c r="S404" s="112" t="e">
        <f t="shared" ca="1" si="43"/>
        <v>#NAME?</v>
      </c>
      <c r="T404" s="112" t="e">
        <f ca="1">IF($D404&gt;0,SUMIFS($S$3:$S404,$X$3:$X404,1,$J$3:$J404,$J404),"-")</f>
        <v>#NAME?</v>
      </c>
      <c r="U404" s="112" t="e">
        <f t="shared" ca="1" si="44"/>
        <v>#NAME?</v>
      </c>
      <c r="V404" s="112" t="e">
        <f t="shared" ca="1" si="41"/>
        <v>#NAME?</v>
      </c>
      <c r="W404" s="27">
        <f>IF(LEN($C404)=0,IF($D404&gt;0,COUNTIFS($A$3:$A404,$A404),"-"),"Escluso")</f>
        <v>50</v>
      </c>
      <c r="X404" s="2">
        <f>IF(LEN($C404)=0,IF($D404&gt;0,COUNTIFS($J$3:$J404,$J404,$C$3:$C404,""),"-"),"Escluso")</f>
        <v>50</v>
      </c>
      <c r="Y404" s="127" t="e">
        <f t="shared" ca="1" si="39"/>
        <v>#NAME?</v>
      </c>
      <c r="Z404" s="2">
        <f>IF($D404&gt;0,COUNTIFS($O$3:$O404,$O404,$L$3:$L404,$L404,$I$3:$I404,$I404),"-")</f>
        <v>11</v>
      </c>
      <c r="AA404" s="27">
        <f>IF($D404&gt;0,IF(OR($Z404 &gt;1,$L404&lt;&gt;"Adulti"),0,VLOOKUP($P404,Regione!$B$2:$C$22,2,FALSE)),"-")</f>
        <v>0</v>
      </c>
      <c r="AB404" s="27">
        <f>IF($D404&gt;0,IF(COUNTIFS($O$3:$O404,$O404,$L$3:$L404,$L404,$I$3:$I404,$I404) &gt;1,0,SUMIFS($Y$3:$Y$2503,$L$3:$L$2503,$L404,$O$3:$O$2503,$O404,$I$3:$I$2503,$I404)),"-")</f>
        <v>0</v>
      </c>
      <c r="AC404" s="27">
        <f t="shared" si="42"/>
        <v>0</v>
      </c>
    </row>
    <row r="405" spans="1:29" s="1" customFormat="1" ht="15" customHeight="1">
      <c r="A405" s="13" t="s">
        <v>175</v>
      </c>
      <c r="B405" s="107" t="str">
        <f>IF(COUNTA($A405)&gt;0,VLOOKUP($A405,Corsa!$A$1:$F$43,2,FALSE),"-")</f>
        <v>Corsa A07</v>
      </c>
      <c r="C405" s="11"/>
      <c r="D405" s="13">
        <v>920</v>
      </c>
      <c r="E405" s="13"/>
      <c r="F405" s="46" t="str">
        <f>IF(COUNTA($A405)&gt;0,VLOOKUP($A405,Corsa!$A$1:$F$43,3,FALSE),"-")</f>
        <v>M-Esordienti</v>
      </c>
      <c r="G405" s="28" t="str">
        <f>IF($D405&gt;0,VLOOKUP($D405,Iscrizioni!$A$2:$M$2502,9,FALSE),"-")</f>
        <v>HOXHA GLEDIS</v>
      </c>
      <c r="H405" s="28">
        <f>IF($D405&gt;0,VLOOKUP($D405,Iscrizioni!$A$2:$M$2502,4,FALSE),"-")</f>
        <v>2007</v>
      </c>
      <c r="I405" s="27" t="str">
        <f>IF($D405&gt;0,VLOOKUP($D405,Iscrizioni!$A$2:$M$2502,5,FALSE),"-")</f>
        <v>M</v>
      </c>
      <c r="J405" s="27" t="str">
        <f>IF($D405&gt;0,VLOOKUP($D405,Iscrizioni!$A$2:$M$2502,10,FALSE),"-")</f>
        <v>M-Esordienti</v>
      </c>
      <c r="K405" s="27" t="str">
        <f t="shared" si="40"/>
        <v>ok</v>
      </c>
      <c r="L405" s="46" t="str">
        <f>IF($D405&gt;0,VLOOKUP($D405,Iscrizioni!$A$2:$M$2502,11,FALSE),"-")</f>
        <v>Giovanile</v>
      </c>
      <c r="M405" s="27">
        <f>IF($D405&gt;0,VLOOKUP($D405,Iscrizioni!$A$2:$N$2502,12,FALSE),"-")</f>
        <v>8</v>
      </c>
      <c r="N405" s="46" t="str">
        <f>IF($D405&gt;0,VLOOKUP($D405,Iscrizioni!$A$2:$M$2502,6,FALSE),"-")</f>
        <v>L022825</v>
      </c>
      <c r="O405" s="107" t="str">
        <f>IF($D405&gt;0,VLOOKUP($D405,Iscrizioni!$A$2:$M$2502,7,FALSE),"-")</f>
        <v>RUNNERS BARBERINO A.S.D.</v>
      </c>
      <c r="P405" s="46" t="str">
        <f>IF($D405&gt;0,VLOOKUP(LEFT($N405,1),Regione!$A$2:$C$21,2,FALSE),"-")</f>
        <v xml:space="preserve">TOSCANA </v>
      </c>
      <c r="Q405" s="112" t="e">
        <f ca="1">IF($D405&gt;0,NormalizzaTempo("D",CELL("tipo",$E405),$E405),"-")</f>
        <v>#NAME?</v>
      </c>
      <c r="R405" s="27">
        <f>IF($D405&gt;0,VLOOKUP($D405,Iscrizioni!$A$2:$M$2502,13,FALSE),"-")</f>
        <v>800</v>
      </c>
      <c r="S405" s="112" t="e">
        <f t="shared" ca="1" si="43"/>
        <v>#NAME?</v>
      </c>
      <c r="T405" s="112" t="e">
        <f ca="1">IF($D405&gt;0,SUMIFS($S$3:$S405,$X$3:$X405,1,$J$3:$J405,$J405),"-")</f>
        <v>#NAME?</v>
      </c>
      <c r="U405" s="112" t="e">
        <f t="shared" ca="1" si="44"/>
        <v>#NAME?</v>
      </c>
      <c r="V405" s="112" t="e">
        <f t="shared" ca="1" si="41"/>
        <v>#NAME?</v>
      </c>
      <c r="W405" s="27">
        <f>IF(LEN($C405)=0,IF($D405&gt;0,COUNTIFS($A$3:$A405,$A405),"-"),"Escluso")</f>
        <v>51</v>
      </c>
      <c r="X405" s="2">
        <f>IF(LEN($C405)=0,IF($D405&gt;0,COUNTIFS($J$3:$J405,$J405,$C$3:$C405,""),"-"),"Escluso")</f>
        <v>51</v>
      </c>
      <c r="Y405" s="127" t="e">
        <f t="shared" ca="1" si="39"/>
        <v>#NAME?</v>
      </c>
      <c r="Z405" s="2">
        <f>IF($D405&gt;0,COUNTIFS($O$3:$O405,$O405,$L$3:$L405,$L405,$I$3:$I405,$I405),"-")</f>
        <v>12</v>
      </c>
      <c r="AA405" s="27">
        <f>IF($D405&gt;0,IF(OR($Z405 &gt;1,$L405&lt;&gt;"Adulti"),0,VLOOKUP($P405,Regione!$B$2:$C$22,2,FALSE)),"-")</f>
        <v>0</v>
      </c>
      <c r="AB405" s="27">
        <f>IF($D405&gt;0,IF(COUNTIFS($O$3:$O405,$O405,$L$3:$L405,$L405,$I$3:$I405,$I405) &gt;1,0,SUMIFS($Y$3:$Y$2503,$L$3:$L$2503,$L405,$O$3:$O$2503,$O405,$I$3:$I$2503,$I405)),"-")</f>
        <v>0</v>
      </c>
      <c r="AC405" s="27">
        <f t="shared" si="42"/>
        <v>0</v>
      </c>
    </row>
    <row r="406" spans="1:29" s="1" customFormat="1" ht="15" customHeight="1">
      <c r="A406" s="13" t="s">
        <v>175</v>
      </c>
      <c r="B406" s="107" t="str">
        <f>IF(COUNTA($A406)&gt;0,VLOOKUP($A406,Corsa!$A$1:$F$43,2,FALSE),"-")</f>
        <v>Corsa A07</v>
      </c>
      <c r="C406" s="11"/>
      <c r="D406" s="13">
        <v>952</v>
      </c>
      <c r="E406" s="13"/>
      <c r="F406" s="46" t="str">
        <f>IF(COUNTA($A406)&gt;0,VLOOKUP($A406,Corsa!$A$1:$F$43,3,FALSE),"-")</f>
        <v>M-Esordienti</v>
      </c>
      <c r="G406" s="28" t="str">
        <f>IF($D406&gt;0,VLOOKUP($D406,Iscrizioni!$A$2:$M$2502,9,FALSE),"-")</f>
        <v>FERRARESI MATTEO</v>
      </c>
      <c r="H406" s="28">
        <f>IF($D406&gt;0,VLOOKUP($D406,Iscrizioni!$A$2:$M$2502,4,FALSE),"-")</f>
        <v>2007</v>
      </c>
      <c r="I406" s="27" t="str">
        <f>IF($D406&gt;0,VLOOKUP($D406,Iscrizioni!$A$2:$M$2502,5,FALSE),"-")</f>
        <v>M</v>
      </c>
      <c r="J406" s="27" t="str">
        <f>IF($D406&gt;0,VLOOKUP($D406,Iscrizioni!$A$2:$M$2502,10,FALSE),"-")</f>
        <v>M-Esordienti</v>
      </c>
      <c r="K406" s="27" t="str">
        <f t="shared" si="40"/>
        <v>ok</v>
      </c>
      <c r="L406" s="46" t="str">
        <f>IF($D406&gt;0,VLOOKUP($D406,Iscrizioni!$A$2:$M$2502,11,FALSE),"-")</f>
        <v>Giovanile</v>
      </c>
      <c r="M406" s="27">
        <f>IF($D406&gt;0,VLOOKUP($D406,Iscrizioni!$A$2:$N$2502,12,FALSE),"-")</f>
        <v>8</v>
      </c>
      <c r="N406" s="46" t="str">
        <f>IF($D406&gt;0,VLOOKUP($D406,Iscrizioni!$A$2:$M$2502,6,FALSE),"-")</f>
        <v>H040447</v>
      </c>
      <c r="O406" s="107" t="str">
        <f>IF($D406&gt;0,VLOOKUP($D406,Iscrizioni!$A$2:$M$2502,7,FALSE),"-")</f>
        <v>SPILAMBERTESE POL.VA CIR. ARCI</v>
      </c>
      <c r="P406" s="46" t="str">
        <f>IF($D406&gt;0,VLOOKUP(LEFT($N406,1),Regione!$A$2:$C$21,2,FALSE),"-")</f>
        <v xml:space="preserve">EMILIA ROMAGNA </v>
      </c>
      <c r="Q406" s="112" t="e">
        <f ca="1">IF($D406&gt;0,NormalizzaTempo("D",CELL("tipo",$E406),$E406),"-")</f>
        <v>#NAME?</v>
      </c>
      <c r="R406" s="27">
        <f>IF($D406&gt;0,VLOOKUP($D406,Iscrizioni!$A$2:$M$2502,13,FALSE),"-")</f>
        <v>800</v>
      </c>
      <c r="S406" s="112" t="e">
        <f t="shared" ca="1" si="43"/>
        <v>#NAME?</v>
      </c>
      <c r="T406" s="112" t="e">
        <f ca="1">IF($D406&gt;0,SUMIFS($S$3:$S406,$X$3:$X406,1,$J$3:$J406,$J406),"-")</f>
        <v>#NAME?</v>
      </c>
      <c r="U406" s="112" t="e">
        <f t="shared" ca="1" si="44"/>
        <v>#NAME?</v>
      </c>
      <c r="V406" s="112" t="e">
        <f t="shared" ca="1" si="41"/>
        <v>#NAME?</v>
      </c>
      <c r="W406" s="27">
        <f>IF(LEN($C406)=0,IF($D406&gt;0,COUNTIFS($A$3:$A406,$A406),"-"),"Escluso")</f>
        <v>52</v>
      </c>
      <c r="X406" s="2">
        <f>IF(LEN($C406)=0,IF($D406&gt;0,COUNTIFS($J$3:$J406,$J406,$C$3:$C406,""),"-"),"Escluso")</f>
        <v>52</v>
      </c>
      <c r="Y406" s="127" t="e">
        <f t="shared" ca="1" si="39"/>
        <v>#NAME?</v>
      </c>
      <c r="Z406" s="2">
        <f>IF($D406&gt;0,COUNTIFS($O$3:$O406,$O406,$L$3:$L406,$L406,$I$3:$I406,$I406),"-")</f>
        <v>5</v>
      </c>
      <c r="AA406" s="27">
        <f>IF($D406&gt;0,IF(OR($Z406 &gt;1,$L406&lt;&gt;"Adulti"),0,VLOOKUP($P406,Regione!$B$2:$C$22,2,FALSE)),"-")</f>
        <v>0</v>
      </c>
      <c r="AB406" s="27">
        <f>IF($D406&gt;0,IF(COUNTIFS($O$3:$O406,$O406,$L$3:$L406,$L406,$I$3:$I406,$I406) &gt;1,0,SUMIFS($Y$3:$Y$2503,$L$3:$L$2503,$L406,$O$3:$O$2503,$O406,$I$3:$I$2503,$I406)),"-")</f>
        <v>0</v>
      </c>
      <c r="AC406" s="27">
        <f t="shared" si="42"/>
        <v>0</v>
      </c>
    </row>
    <row r="407" spans="1:29" s="1" customFormat="1" ht="15" customHeight="1">
      <c r="A407" s="13" t="s">
        <v>175</v>
      </c>
      <c r="B407" s="107" t="str">
        <f>IF(COUNTA($A407)&gt;0,VLOOKUP($A407,Corsa!$A$1:$F$43,2,FALSE),"-")</f>
        <v>Corsa A07</v>
      </c>
      <c r="C407" s="11"/>
      <c r="D407" s="13">
        <v>949</v>
      </c>
      <c r="E407" s="13"/>
      <c r="F407" s="46" t="str">
        <f>IF(COUNTA($A407)&gt;0,VLOOKUP($A407,Corsa!$A$1:$F$43,3,FALSE),"-")</f>
        <v>M-Esordienti</v>
      </c>
      <c r="G407" s="28" t="str">
        <f>IF($D407&gt;0,VLOOKUP($D407,Iscrizioni!$A$2:$M$2502,9,FALSE),"-")</f>
        <v>COSTANTINI MATTIA</v>
      </c>
      <c r="H407" s="28">
        <f>IF($D407&gt;0,VLOOKUP($D407,Iscrizioni!$A$2:$M$2502,4,FALSE),"-")</f>
        <v>2007</v>
      </c>
      <c r="I407" s="27" t="str">
        <f>IF($D407&gt;0,VLOOKUP($D407,Iscrizioni!$A$2:$M$2502,5,FALSE),"-")</f>
        <v>M</v>
      </c>
      <c r="J407" s="27" t="str">
        <f>IF($D407&gt;0,VLOOKUP($D407,Iscrizioni!$A$2:$M$2502,10,FALSE),"-")</f>
        <v>M-Esordienti</v>
      </c>
      <c r="K407" s="27" t="str">
        <f t="shared" si="40"/>
        <v>ok</v>
      </c>
      <c r="L407" s="46" t="str">
        <f>IF($D407&gt;0,VLOOKUP($D407,Iscrizioni!$A$2:$M$2502,11,FALSE),"-")</f>
        <v>Giovanile</v>
      </c>
      <c r="M407" s="27">
        <f>IF($D407&gt;0,VLOOKUP($D407,Iscrizioni!$A$2:$N$2502,12,FALSE),"-")</f>
        <v>8</v>
      </c>
      <c r="N407" s="46" t="str">
        <f>IF($D407&gt;0,VLOOKUP($D407,Iscrizioni!$A$2:$M$2502,6,FALSE),"-")</f>
        <v>H040447</v>
      </c>
      <c r="O407" s="107" t="str">
        <f>IF($D407&gt;0,VLOOKUP($D407,Iscrizioni!$A$2:$M$2502,7,FALSE),"-")</f>
        <v>SPILAMBERTESE POL.VA CIR. ARCI</v>
      </c>
      <c r="P407" s="46" t="str">
        <f>IF($D407&gt;0,VLOOKUP(LEFT($N407,1),Regione!$A$2:$C$21,2,FALSE),"-")</f>
        <v xml:space="preserve">EMILIA ROMAGNA </v>
      </c>
      <c r="Q407" s="112" t="e">
        <f ca="1">IF($D407&gt;0,NormalizzaTempo("D",CELL("tipo",$E407),$E407),"-")</f>
        <v>#NAME?</v>
      </c>
      <c r="R407" s="27">
        <f>IF($D407&gt;0,VLOOKUP($D407,Iscrizioni!$A$2:$M$2502,13,FALSE),"-")</f>
        <v>800</v>
      </c>
      <c r="S407" s="112" t="e">
        <f t="shared" ca="1" si="43"/>
        <v>#NAME?</v>
      </c>
      <c r="T407" s="112" t="e">
        <f ca="1">IF($D407&gt;0,SUMIFS($S$3:$S407,$X$3:$X407,1,$J$3:$J407,$J407),"-")</f>
        <v>#NAME?</v>
      </c>
      <c r="U407" s="112" t="e">
        <f t="shared" ca="1" si="44"/>
        <v>#NAME?</v>
      </c>
      <c r="V407" s="112" t="e">
        <f t="shared" ca="1" si="41"/>
        <v>#NAME?</v>
      </c>
      <c r="W407" s="27">
        <f>IF(LEN($C407)=0,IF($D407&gt;0,COUNTIFS($A$3:$A407,$A407),"-"),"Escluso")</f>
        <v>53</v>
      </c>
      <c r="X407" s="2">
        <f>IF(LEN($C407)=0,IF($D407&gt;0,COUNTIFS($J$3:$J407,$J407,$C$3:$C407,""),"-"),"Escluso")</f>
        <v>53</v>
      </c>
      <c r="Y407" s="127" t="e">
        <f t="shared" ca="1" si="39"/>
        <v>#NAME?</v>
      </c>
      <c r="Z407" s="2">
        <f>IF($D407&gt;0,COUNTIFS($O$3:$O407,$O407,$L$3:$L407,$L407,$I$3:$I407,$I407),"-")</f>
        <v>6</v>
      </c>
      <c r="AA407" s="27">
        <f>IF($D407&gt;0,IF(OR($Z407 &gt;1,$L407&lt;&gt;"Adulti"),0,VLOOKUP($P407,Regione!$B$2:$C$22,2,FALSE)),"-")</f>
        <v>0</v>
      </c>
      <c r="AB407" s="27">
        <f>IF($D407&gt;0,IF(COUNTIFS($O$3:$O407,$O407,$L$3:$L407,$L407,$I$3:$I407,$I407) &gt;1,0,SUMIFS($Y$3:$Y$2503,$L$3:$L$2503,$L407,$O$3:$O$2503,$O407,$I$3:$I$2503,$I407)),"-")</f>
        <v>0</v>
      </c>
      <c r="AC407" s="27">
        <f t="shared" si="42"/>
        <v>0</v>
      </c>
    </row>
    <row r="408" spans="1:29" s="1" customFormat="1" ht="15" customHeight="1">
      <c r="A408" s="13" t="s">
        <v>175</v>
      </c>
      <c r="B408" s="107" t="str">
        <f>IF(COUNTA($A408)&gt;0,VLOOKUP($A408,Corsa!$A$1:$F$43,2,FALSE),"-")</f>
        <v>Corsa A07</v>
      </c>
      <c r="C408" s="11"/>
      <c r="D408" s="13">
        <v>340</v>
      </c>
      <c r="E408" s="13"/>
      <c r="F408" s="46" t="str">
        <f>IF(COUNTA($A408)&gt;0,VLOOKUP($A408,Corsa!$A$1:$F$43,3,FALSE),"-")</f>
        <v>M-Esordienti</v>
      </c>
      <c r="G408" s="28" t="str">
        <f>IF($D408&gt;0,VLOOKUP($D408,Iscrizioni!$A$2:$M$2502,9,FALSE),"-")</f>
        <v>BORGHI LEONARDO</v>
      </c>
      <c r="H408" s="28">
        <f>IF($D408&gt;0,VLOOKUP($D408,Iscrizioni!$A$2:$M$2502,4,FALSE),"-")</f>
        <v>2006</v>
      </c>
      <c r="I408" s="27" t="str">
        <f>IF($D408&gt;0,VLOOKUP($D408,Iscrizioni!$A$2:$M$2502,5,FALSE),"-")</f>
        <v>M</v>
      </c>
      <c r="J408" s="27" t="str">
        <f>IF($D408&gt;0,VLOOKUP($D408,Iscrizioni!$A$2:$M$2502,10,FALSE),"-")</f>
        <v>M-Esordienti</v>
      </c>
      <c r="K408" s="27" t="str">
        <f t="shared" si="40"/>
        <v>ok</v>
      </c>
      <c r="L408" s="46" t="str">
        <f>IF($D408&gt;0,VLOOKUP($D408,Iscrizioni!$A$2:$M$2502,11,FALSE),"-")</f>
        <v>Giovanile</v>
      </c>
      <c r="M408" s="27">
        <f>IF($D408&gt;0,VLOOKUP($D408,Iscrizioni!$A$2:$N$2502,12,FALSE),"-")</f>
        <v>8</v>
      </c>
      <c r="N408" s="46" t="str">
        <f>IF($D408&gt;0,VLOOKUP($D408,Iscrizioni!$A$2:$M$2502,6,FALSE),"-")</f>
        <v>H011219</v>
      </c>
      <c r="O408" s="107" t="str">
        <f>IF($D408&gt;0,VLOOKUP($D408,Iscrizioni!$A$2:$M$2502,7,FALSE),"-")</f>
        <v>A.S.D. SOCIETA' VICTORIA ATLETICA</v>
      </c>
      <c r="P408" s="46" t="str">
        <f>IF($D408&gt;0,VLOOKUP(LEFT($N408,1),Regione!$A$2:$C$21,2,FALSE),"-")</f>
        <v xml:space="preserve">EMILIA ROMAGNA </v>
      </c>
      <c r="Q408" s="112" t="e">
        <f ca="1">IF($D408&gt;0,NormalizzaTempo("D",CELL("tipo",$E408),$E408),"-")</f>
        <v>#NAME?</v>
      </c>
      <c r="R408" s="27">
        <f>IF($D408&gt;0,VLOOKUP($D408,Iscrizioni!$A$2:$M$2502,13,FALSE),"-")</f>
        <v>800</v>
      </c>
      <c r="S408" s="112" t="e">
        <f t="shared" ca="1" si="43"/>
        <v>#NAME?</v>
      </c>
      <c r="T408" s="112" t="e">
        <f ca="1">IF($D408&gt;0,SUMIFS($S$3:$S408,$X$3:$X408,1,$J$3:$J408,$J408),"-")</f>
        <v>#NAME?</v>
      </c>
      <c r="U408" s="112" t="e">
        <f t="shared" ca="1" si="44"/>
        <v>#NAME?</v>
      </c>
      <c r="V408" s="112" t="e">
        <f t="shared" ca="1" si="41"/>
        <v>#NAME?</v>
      </c>
      <c r="W408" s="27">
        <f>IF(LEN($C408)=0,IF($D408&gt;0,COUNTIFS($A$3:$A408,$A408),"-"),"Escluso")</f>
        <v>54</v>
      </c>
      <c r="X408" s="2">
        <f>IF(LEN($C408)=0,IF($D408&gt;0,COUNTIFS($J$3:$J408,$J408,$C$3:$C408,""),"-"),"Escluso")</f>
        <v>54</v>
      </c>
      <c r="Y408" s="127" t="e">
        <f t="shared" ca="1" si="39"/>
        <v>#NAME?</v>
      </c>
      <c r="Z408" s="2">
        <f>IF($D408&gt;0,COUNTIFS($O$3:$O408,$O408,$L$3:$L408,$L408,$I$3:$I408,$I408),"-")</f>
        <v>3</v>
      </c>
      <c r="AA408" s="27">
        <f>IF($D408&gt;0,IF(OR($Z408 &gt;1,$L408&lt;&gt;"Adulti"),0,VLOOKUP($P408,Regione!$B$2:$C$22,2,FALSE)),"-")</f>
        <v>0</v>
      </c>
      <c r="AB408" s="27">
        <f>IF($D408&gt;0,IF(COUNTIFS($O$3:$O408,$O408,$L$3:$L408,$L408,$I$3:$I408,$I408) &gt;1,0,SUMIFS($Y$3:$Y$2503,$L$3:$L$2503,$L408,$O$3:$O$2503,$O408,$I$3:$I$2503,$I408)),"-")</f>
        <v>0</v>
      </c>
      <c r="AC408" s="27">
        <f t="shared" si="42"/>
        <v>0</v>
      </c>
    </row>
    <row r="409" spans="1:29" s="1" customFormat="1" ht="15" customHeight="1">
      <c r="A409" s="13" t="s">
        <v>176</v>
      </c>
      <c r="B409" s="107" t="str">
        <f>IF(COUNTA($A409)&gt;0,VLOOKUP($A409,Corsa!$A$1:$F$43,2,FALSE),"-")</f>
        <v>Corsa A08</v>
      </c>
      <c r="C409" s="11"/>
      <c r="D409" s="13">
        <v>729</v>
      </c>
      <c r="E409" s="13"/>
      <c r="F409" s="46" t="str">
        <f>IF(COUNTA($A409)&gt;0,VLOOKUP($A409,Corsa!$A$1:$F$43,3,FALSE),"-")</f>
        <v>F-Esordienti</v>
      </c>
      <c r="G409" s="28" t="str">
        <f>IF($D409&gt;0,VLOOKUP($D409,Iscrizioni!$A$2:$M$2502,9,FALSE),"-")</f>
        <v>GIANNOTTI MARGHERITA</v>
      </c>
      <c r="H409" s="28">
        <f>IF($D409&gt;0,VLOOKUP($D409,Iscrizioni!$A$2:$M$2502,4,FALSE),"-")</f>
        <v>2006</v>
      </c>
      <c r="I409" s="27" t="str">
        <f>IF($D409&gt;0,VLOOKUP($D409,Iscrizioni!$A$2:$M$2502,5,FALSE),"-")</f>
        <v>F</v>
      </c>
      <c r="J409" s="27" t="str">
        <f>IF($D409&gt;0,VLOOKUP($D409,Iscrizioni!$A$2:$M$2502,10,FALSE),"-")</f>
        <v>F-Esordienti</v>
      </c>
      <c r="K409" s="27" t="str">
        <f t="shared" si="40"/>
        <v>ok</v>
      </c>
      <c r="L409" s="46" t="str">
        <f>IF($D409&gt;0,VLOOKUP($D409,Iscrizioni!$A$2:$M$2502,11,FALSE),"-")</f>
        <v>Giovanile</v>
      </c>
      <c r="M409" s="27">
        <f>IF($D409&gt;0,VLOOKUP($D409,Iscrizioni!$A$2:$N$2502,12,FALSE),"-")</f>
        <v>7</v>
      </c>
      <c r="N409" s="46" t="str">
        <f>IF($D409&gt;0,VLOOKUP($D409,Iscrizioni!$A$2:$M$2502,6,FALSE),"-")</f>
        <v>H040796</v>
      </c>
      <c r="O409" s="107" t="str">
        <f>IF($D409&gt;0,VLOOKUP($D409,Iscrizioni!$A$2:$M$2502,7,FALSE),"-")</f>
        <v>PENTATHLON MODENA</v>
      </c>
      <c r="P409" s="46" t="str">
        <f>IF($D409&gt;0,VLOOKUP(LEFT($N409,1),Regione!$A$2:$C$21,2,FALSE),"-")</f>
        <v xml:space="preserve">EMILIA ROMAGNA </v>
      </c>
      <c r="Q409" s="112" t="e">
        <f ca="1">IF($D409&gt;0,NormalizzaTempo("D",CELL("tipo",$E409),$E409),"-")</f>
        <v>#NAME?</v>
      </c>
      <c r="R409" s="27">
        <f>IF($D409&gt;0,VLOOKUP($D409,Iscrizioni!$A$2:$M$2502,13,FALSE),"-")</f>
        <v>800</v>
      </c>
      <c r="S409" s="112" t="e">
        <f t="shared" ca="1" si="43"/>
        <v>#NAME?</v>
      </c>
      <c r="T409" s="112" t="e">
        <f ca="1">IF($D409&gt;0,SUMIFS($S$3:$S409,$X$3:$X409,1,$J$3:$J409,$J409),"-")</f>
        <v>#NAME?</v>
      </c>
      <c r="U409" s="112" t="e">
        <f t="shared" ca="1" si="44"/>
        <v>#NAME?</v>
      </c>
      <c r="V409" s="112" t="e">
        <f t="shared" ca="1" si="41"/>
        <v>#NAME?</v>
      </c>
      <c r="W409" s="27">
        <f>IF(LEN($C409)=0,IF($D409&gt;0,COUNTIFS($A$3:$A409,$A409),"-"),"Escluso")</f>
        <v>1</v>
      </c>
      <c r="X409" s="2">
        <f>IF(LEN($C409)=0,IF($D409&gt;0,COUNTIFS($J$3:$J409,$J409,$C$3:$C409,""),"-"),"Escluso")</f>
        <v>1</v>
      </c>
      <c r="Y409" s="127" t="e">
        <f t="shared" ca="1" si="39"/>
        <v>#NAME?</v>
      </c>
      <c r="Z409" s="2">
        <f>IF($D409&gt;0,COUNTIFS($O$3:$O409,$O409,$L$3:$L409,$L409,$I$3:$I409,$I409),"-")</f>
        <v>2</v>
      </c>
      <c r="AA409" s="27">
        <f>IF($D409&gt;0,IF(OR($Z409 &gt;1,$L409&lt;&gt;"Adulti"),0,VLOOKUP($P409,Regione!$B$2:$C$22,2,FALSE)),"-")</f>
        <v>0</v>
      </c>
      <c r="AB409" s="27">
        <f>IF($D409&gt;0,IF(COUNTIFS($O$3:$O409,$O409,$L$3:$L409,$L409,$I$3:$I409,$I409) &gt;1,0,SUMIFS($Y$3:$Y$2503,$L$3:$L$2503,$L409,$O$3:$O$2503,$O409,$I$3:$I$2503,$I409)),"-")</f>
        <v>0</v>
      </c>
      <c r="AC409" s="27">
        <f t="shared" si="42"/>
        <v>0</v>
      </c>
    </row>
    <row r="410" spans="1:29" s="1" customFormat="1" ht="15" customHeight="1">
      <c r="A410" s="13" t="s">
        <v>176</v>
      </c>
      <c r="B410" s="107" t="str">
        <f>IF(COUNTA($A410)&gt;0,VLOOKUP($A410,Corsa!$A$1:$F$43,2,FALSE),"-")</f>
        <v>Corsa A08</v>
      </c>
      <c r="C410" s="11"/>
      <c r="D410" s="13">
        <v>821</v>
      </c>
      <c r="E410" s="13"/>
      <c r="F410" s="46" t="str">
        <f>IF(COUNTA($A410)&gt;0,VLOOKUP($A410,Corsa!$A$1:$F$43,3,FALSE),"-")</f>
        <v>F-Esordienti</v>
      </c>
      <c r="G410" s="28" t="str">
        <f>IF($D410&gt;0,VLOOKUP($D410,Iscrizioni!$A$2:$M$2502,9,FALSE),"-")</f>
        <v>BOLOGNESI MARTINA</v>
      </c>
      <c r="H410" s="28">
        <f>IF($D410&gt;0,VLOOKUP($D410,Iscrizioni!$A$2:$M$2502,4,FALSE),"-")</f>
        <v>2006</v>
      </c>
      <c r="I410" s="27" t="str">
        <f>IF($D410&gt;0,VLOOKUP($D410,Iscrizioni!$A$2:$M$2502,5,FALSE),"-")</f>
        <v>F</v>
      </c>
      <c r="J410" s="27" t="str">
        <f>IF($D410&gt;0,VLOOKUP($D410,Iscrizioni!$A$2:$M$2502,10,FALSE),"-")</f>
        <v>F-Esordienti</v>
      </c>
      <c r="K410" s="27" t="str">
        <f t="shared" si="40"/>
        <v>ok</v>
      </c>
      <c r="L410" s="46" t="str">
        <f>IF($D410&gt;0,VLOOKUP($D410,Iscrizioni!$A$2:$M$2502,11,FALSE),"-")</f>
        <v>Giovanile</v>
      </c>
      <c r="M410" s="27">
        <f>IF($D410&gt;0,VLOOKUP($D410,Iscrizioni!$A$2:$N$2502,12,FALSE),"-")</f>
        <v>7</v>
      </c>
      <c r="N410" s="46" t="str">
        <f>IF($D410&gt;0,VLOOKUP($D410,Iscrizioni!$A$2:$M$2502,6,FALSE),"-")</f>
        <v>H080274</v>
      </c>
      <c r="O410" s="107" t="str">
        <f>IF($D410&gt;0,VLOOKUP($D410,Iscrizioni!$A$2:$M$2502,7,FALSE),"-")</f>
        <v>POL. SCANDIANESE</v>
      </c>
      <c r="P410" s="46" t="str">
        <f>IF($D410&gt;0,VLOOKUP(LEFT($N410,1),Regione!$A$2:$C$21,2,FALSE),"-")</f>
        <v xml:space="preserve">EMILIA ROMAGNA </v>
      </c>
      <c r="Q410" s="112" t="e">
        <f ca="1">IF($D410&gt;0,NormalizzaTempo("D",CELL("tipo",$E410),$E410),"-")</f>
        <v>#NAME?</v>
      </c>
      <c r="R410" s="27">
        <f>IF($D410&gt;0,VLOOKUP($D410,Iscrizioni!$A$2:$M$2502,13,FALSE),"-")</f>
        <v>800</v>
      </c>
      <c r="S410" s="112" t="e">
        <f t="shared" ca="1" si="43"/>
        <v>#NAME?</v>
      </c>
      <c r="T410" s="112" t="e">
        <f ca="1">IF($D410&gt;0,SUMIFS($S$3:$S410,$X$3:$X410,1,$J$3:$J410,$J410),"-")</f>
        <v>#NAME?</v>
      </c>
      <c r="U410" s="112" t="e">
        <f t="shared" ca="1" si="44"/>
        <v>#NAME?</v>
      </c>
      <c r="V410" s="112" t="e">
        <f t="shared" ca="1" si="41"/>
        <v>#NAME?</v>
      </c>
      <c r="W410" s="27">
        <f>IF(LEN($C410)=0,IF($D410&gt;0,COUNTIFS($A$3:$A410,$A410),"-"),"Escluso")</f>
        <v>2</v>
      </c>
      <c r="X410" s="2">
        <f>IF(LEN($C410)=0,IF($D410&gt;0,COUNTIFS($J$3:$J410,$J410,$C$3:$C410,""),"-"),"Escluso")</f>
        <v>2</v>
      </c>
      <c r="Y410" s="127" t="e">
        <f t="shared" ca="1" si="39"/>
        <v>#NAME?</v>
      </c>
      <c r="Z410" s="2">
        <f>IF($D410&gt;0,COUNTIFS($O$3:$O410,$O410,$L$3:$L410,$L410,$I$3:$I410,$I410),"-")</f>
        <v>5</v>
      </c>
      <c r="AA410" s="27">
        <f>IF($D410&gt;0,IF(OR($Z410 &gt;1,$L410&lt;&gt;"Adulti"),0,VLOOKUP($P410,Regione!$B$2:$C$22,2,FALSE)),"-")</f>
        <v>0</v>
      </c>
      <c r="AB410" s="27">
        <f>IF($D410&gt;0,IF(COUNTIFS($O$3:$O410,$O410,$L$3:$L410,$L410,$I$3:$I410,$I410) &gt;1,0,SUMIFS($Y$3:$Y$2503,$L$3:$L$2503,$L410,$O$3:$O$2503,$O410,$I$3:$I$2503,$I410)),"-")</f>
        <v>0</v>
      </c>
      <c r="AC410" s="27">
        <f t="shared" si="42"/>
        <v>0</v>
      </c>
    </row>
    <row r="411" spans="1:29" s="1" customFormat="1" ht="15" customHeight="1">
      <c r="A411" s="13" t="s">
        <v>176</v>
      </c>
      <c r="B411" s="107" t="str">
        <f>IF(COUNTA($A411)&gt;0,VLOOKUP($A411,Corsa!$A$1:$F$43,2,FALSE),"-")</f>
        <v>Corsa A08</v>
      </c>
      <c r="C411" s="11"/>
      <c r="D411" s="13">
        <v>795</v>
      </c>
      <c r="E411" s="13"/>
      <c r="F411" s="46" t="str">
        <f>IF(COUNTA($A411)&gt;0,VLOOKUP($A411,Corsa!$A$1:$F$43,3,FALSE),"-")</f>
        <v>F-Esordienti</v>
      </c>
      <c r="G411" s="28" t="str">
        <f>IF($D411&gt;0,VLOOKUP($D411,Iscrizioni!$A$2:$M$2502,9,FALSE),"-")</f>
        <v>ZAGNI MARIANNA</v>
      </c>
      <c r="H411" s="28">
        <f>IF($D411&gt;0,VLOOKUP($D411,Iscrizioni!$A$2:$M$2502,4,FALSE),"-")</f>
        <v>2006</v>
      </c>
      <c r="I411" s="27" t="str">
        <f>IF($D411&gt;0,VLOOKUP($D411,Iscrizioni!$A$2:$M$2502,5,FALSE),"-")</f>
        <v>F</v>
      </c>
      <c r="J411" s="27" t="str">
        <f>IF($D411&gt;0,VLOOKUP($D411,Iscrizioni!$A$2:$M$2502,10,FALSE),"-")</f>
        <v>F-Esordienti</v>
      </c>
      <c r="K411" s="27" t="str">
        <f t="shared" si="40"/>
        <v>ok</v>
      </c>
      <c r="L411" s="46" t="str">
        <f>IF($D411&gt;0,VLOOKUP($D411,Iscrizioni!$A$2:$M$2502,11,FALSE),"-")</f>
        <v>Giovanile</v>
      </c>
      <c r="M411" s="27">
        <f>IF($D411&gt;0,VLOOKUP($D411,Iscrizioni!$A$2:$N$2502,12,FALSE),"-")</f>
        <v>7</v>
      </c>
      <c r="N411" s="46" t="str">
        <f>IF($D411&gt;0,VLOOKUP($D411,Iscrizioni!$A$2:$M$2502,6,FALSE),"-")</f>
        <v>H011973</v>
      </c>
      <c r="O411" s="107" t="str">
        <f>IF($D411&gt;0,VLOOKUP($D411,Iscrizioni!$A$2:$M$2502,7,FALSE),"-")</f>
        <v>POL. MOLINELLA A.D</v>
      </c>
      <c r="P411" s="46" t="str">
        <f>IF($D411&gt;0,VLOOKUP(LEFT($N411,1),Regione!$A$2:$C$21,2,FALSE),"-")</f>
        <v xml:space="preserve">EMILIA ROMAGNA </v>
      </c>
      <c r="Q411" s="112" t="e">
        <f ca="1">IF($D411&gt;0,NormalizzaTempo("D",CELL("tipo",$E411),$E411),"-")</f>
        <v>#NAME?</v>
      </c>
      <c r="R411" s="27">
        <f>IF($D411&gt;0,VLOOKUP($D411,Iscrizioni!$A$2:$M$2502,13,FALSE),"-")</f>
        <v>800</v>
      </c>
      <c r="S411" s="112" t="e">
        <f t="shared" ca="1" si="43"/>
        <v>#NAME?</v>
      </c>
      <c r="T411" s="112" t="e">
        <f ca="1">IF($D411&gt;0,SUMIFS($S$3:$S411,$X$3:$X411,1,$J$3:$J411,$J411),"-")</f>
        <v>#NAME?</v>
      </c>
      <c r="U411" s="112" t="e">
        <f t="shared" ca="1" si="44"/>
        <v>#NAME?</v>
      </c>
      <c r="V411" s="112" t="e">
        <f t="shared" ca="1" si="41"/>
        <v>#NAME?</v>
      </c>
      <c r="W411" s="27">
        <f>IF(LEN($C411)=0,IF($D411&gt;0,COUNTIFS($A$3:$A411,$A411),"-"),"Escluso")</f>
        <v>3</v>
      </c>
      <c r="X411" s="2">
        <f>IF(LEN($C411)=0,IF($D411&gt;0,COUNTIFS($J$3:$J411,$J411,$C$3:$C411,""),"-"),"Escluso")</f>
        <v>3</v>
      </c>
      <c r="Y411" s="127" t="e">
        <f t="shared" ca="1" si="39"/>
        <v>#NAME?</v>
      </c>
      <c r="Z411" s="2">
        <f>IF($D411&gt;0,COUNTIFS($O$3:$O411,$O411,$L$3:$L411,$L411,$I$3:$I411,$I411),"-")</f>
        <v>2</v>
      </c>
      <c r="AA411" s="27">
        <f>IF($D411&gt;0,IF(OR($Z411 &gt;1,$L411&lt;&gt;"Adulti"),0,VLOOKUP($P411,Regione!$B$2:$C$22,2,FALSE)),"-")</f>
        <v>0</v>
      </c>
      <c r="AB411" s="27">
        <f>IF($D411&gt;0,IF(COUNTIFS($O$3:$O411,$O411,$L$3:$L411,$L411,$I$3:$I411,$I411) &gt;1,0,SUMIFS($Y$3:$Y$2503,$L$3:$L$2503,$L411,$O$3:$O$2503,$O411,$I$3:$I$2503,$I411)),"-")</f>
        <v>0</v>
      </c>
      <c r="AC411" s="27">
        <f t="shared" si="42"/>
        <v>0</v>
      </c>
    </row>
    <row r="412" spans="1:29" s="1" customFormat="1" ht="15" customHeight="1">
      <c r="A412" s="13" t="s">
        <v>176</v>
      </c>
      <c r="B412" s="107" t="str">
        <f>IF(COUNTA($A412)&gt;0,VLOOKUP($A412,Corsa!$A$1:$F$43,2,FALSE),"-")</f>
        <v>Corsa A08</v>
      </c>
      <c r="C412" s="11"/>
      <c r="D412" s="13">
        <v>407</v>
      </c>
      <c r="E412" s="13"/>
      <c r="F412" s="46" t="str">
        <f>IF(COUNTA($A412)&gt;0,VLOOKUP($A412,Corsa!$A$1:$F$43,3,FALSE),"-")</f>
        <v>F-Esordienti</v>
      </c>
      <c r="G412" s="28" t="str">
        <f>IF($D412&gt;0,VLOOKUP($D412,Iscrizioni!$A$2:$M$2502,9,FALSE),"-")</f>
        <v>FERRARI SOFIA</v>
      </c>
      <c r="H412" s="28">
        <f>IF($D412&gt;0,VLOOKUP($D412,Iscrizioni!$A$2:$M$2502,4,FALSE),"-")</f>
        <v>2007</v>
      </c>
      <c r="I412" s="27" t="str">
        <f>IF($D412&gt;0,VLOOKUP($D412,Iscrizioni!$A$2:$M$2502,5,FALSE),"-")</f>
        <v>F</v>
      </c>
      <c r="J412" s="27" t="str">
        <f>IF($D412&gt;0,VLOOKUP($D412,Iscrizioni!$A$2:$M$2502,10,FALSE),"-")</f>
        <v>F-Esordienti</v>
      </c>
      <c r="K412" s="27" t="str">
        <f t="shared" si="40"/>
        <v>ok</v>
      </c>
      <c r="L412" s="46" t="str">
        <f>IF($D412&gt;0,VLOOKUP($D412,Iscrizioni!$A$2:$M$2502,11,FALSE),"-")</f>
        <v>Giovanile</v>
      </c>
      <c r="M412" s="27">
        <f>IF($D412&gt;0,VLOOKUP($D412,Iscrizioni!$A$2:$N$2502,12,FALSE),"-")</f>
        <v>7</v>
      </c>
      <c r="N412" s="46" t="str">
        <f>IF($D412&gt;0,VLOOKUP($D412,Iscrizioni!$A$2:$M$2502,6,FALSE),"-")</f>
        <v>H080416</v>
      </c>
      <c r="O412" s="107" t="str">
        <f>IF($D412&gt;0,VLOOKUP($D412,Iscrizioni!$A$2:$M$2502,7,FALSE),"-")</f>
        <v>ASD ATLETICA REGGIO</v>
      </c>
      <c r="P412" s="46" t="str">
        <f>IF($D412&gt;0,VLOOKUP(LEFT($N412,1),Regione!$A$2:$C$21,2,FALSE),"-")</f>
        <v xml:space="preserve">EMILIA ROMAGNA </v>
      </c>
      <c r="Q412" s="112" t="e">
        <f ca="1">IF($D412&gt;0,NormalizzaTempo("D",CELL("tipo",$E412),$E412),"-")</f>
        <v>#NAME?</v>
      </c>
      <c r="R412" s="27">
        <f>IF($D412&gt;0,VLOOKUP($D412,Iscrizioni!$A$2:$M$2502,13,FALSE),"-")</f>
        <v>800</v>
      </c>
      <c r="S412" s="112" t="e">
        <f t="shared" ca="1" si="43"/>
        <v>#NAME?</v>
      </c>
      <c r="T412" s="112" t="e">
        <f ca="1">IF($D412&gt;0,SUMIFS($S$3:$S412,$X$3:$X412,1,$J$3:$J412,$J412),"-")</f>
        <v>#NAME?</v>
      </c>
      <c r="U412" s="112" t="e">
        <f t="shared" ca="1" si="44"/>
        <v>#NAME?</v>
      </c>
      <c r="V412" s="112" t="e">
        <f t="shared" ca="1" si="41"/>
        <v>#NAME?</v>
      </c>
      <c r="W412" s="27">
        <f>IF(LEN($C412)=0,IF($D412&gt;0,COUNTIFS($A$3:$A412,$A412),"-"),"Escluso")</f>
        <v>4</v>
      </c>
      <c r="X412" s="2">
        <f>IF(LEN($C412)=0,IF($D412&gt;0,COUNTIFS($J$3:$J412,$J412,$C$3:$C412,""),"-"),"Escluso")</f>
        <v>4</v>
      </c>
      <c r="Y412" s="127" t="e">
        <f t="shared" ca="1" si="39"/>
        <v>#NAME?</v>
      </c>
      <c r="Z412" s="2">
        <f>IF($D412&gt;0,COUNTIFS($O$3:$O412,$O412,$L$3:$L412,$L412,$I$3:$I412,$I412),"-")</f>
        <v>1</v>
      </c>
      <c r="AA412" s="27">
        <f>IF($D412&gt;0,IF(OR($Z412 &gt;1,$L412&lt;&gt;"Adulti"),0,VLOOKUP($P412,Regione!$B$2:$C$22,2,FALSE)),"-")</f>
        <v>0</v>
      </c>
      <c r="AB412" s="27" t="e">
        <f ca="1">IF($D412&gt;0,IF(COUNTIFS($O$3:$O412,$O412,$L$3:$L412,$L412,$I$3:$I412,$I412) &gt;1,0,SUMIFS($Y$3:$Y$2503,$L$3:$L$2503,$L412,$O$3:$O$2503,$O412,$I$3:$I$2503,$I412)),"-")</f>
        <v>#NAME?</v>
      </c>
      <c r="AC412" s="27" t="e">
        <f t="shared" ca="1" si="42"/>
        <v>#NAME?</v>
      </c>
    </row>
    <row r="413" spans="1:29" s="1" customFormat="1" ht="15" customHeight="1">
      <c r="A413" s="13" t="s">
        <v>176</v>
      </c>
      <c r="B413" s="107" t="str">
        <f>IF(COUNTA($A413)&gt;0,VLOOKUP($A413,Corsa!$A$1:$F$43,2,FALSE),"-")</f>
        <v>Corsa A08</v>
      </c>
      <c r="C413" s="11"/>
      <c r="D413" s="13">
        <v>833</v>
      </c>
      <c r="E413" s="13"/>
      <c r="F413" s="46" t="str">
        <f>IF(COUNTA($A413)&gt;0,VLOOKUP($A413,Corsa!$A$1:$F$43,3,FALSE),"-")</f>
        <v>F-Esordienti</v>
      </c>
      <c r="G413" s="28" t="str">
        <f>IF($D413&gt;0,VLOOKUP($D413,Iscrizioni!$A$2:$M$2502,9,FALSE),"-")</f>
        <v>DENTI CARLOTTA</v>
      </c>
      <c r="H413" s="28">
        <f>IF($D413&gt;0,VLOOKUP($D413,Iscrizioni!$A$2:$M$2502,4,FALSE),"-")</f>
        <v>2006</v>
      </c>
      <c r="I413" s="27" t="str">
        <f>IF($D413&gt;0,VLOOKUP($D413,Iscrizioni!$A$2:$M$2502,5,FALSE),"-")</f>
        <v>F</v>
      </c>
      <c r="J413" s="27" t="str">
        <f>IF($D413&gt;0,VLOOKUP($D413,Iscrizioni!$A$2:$M$2502,10,FALSE),"-")</f>
        <v>F-Esordienti</v>
      </c>
      <c r="K413" s="27" t="str">
        <f t="shared" si="40"/>
        <v>ok</v>
      </c>
      <c r="L413" s="46" t="str">
        <f>IF($D413&gt;0,VLOOKUP($D413,Iscrizioni!$A$2:$M$2502,11,FALSE),"-")</f>
        <v>Giovanile</v>
      </c>
      <c r="M413" s="27">
        <f>IF($D413&gt;0,VLOOKUP($D413,Iscrizioni!$A$2:$N$2502,12,FALSE),"-")</f>
        <v>7</v>
      </c>
      <c r="N413" s="46" t="str">
        <f>IF($D413&gt;0,VLOOKUP($D413,Iscrizioni!$A$2:$M$2502,6,FALSE),"-")</f>
        <v>H080274</v>
      </c>
      <c r="O413" s="107" t="str">
        <f>IF($D413&gt;0,VLOOKUP($D413,Iscrizioni!$A$2:$M$2502,7,FALSE),"-")</f>
        <v>POL. SCANDIANESE</v>
      </c>
      <c r="P413" s="46" t="str">
        <f>IF($D413&gt;0,VLOOKUP(LEFT($N413,1),Regione!$A$2:$C$21,2,FALSE),"-")</f>
        <v xml:space="preserve">EMILIA ROMAGNA </v>
      </c>
      <c r="Q413" s="112" t="e">
        <f ca="1">IF($D413&gt;0,NormalizzaTempo("D",CELL("tipo",$E413),$E413),"-")</f>
        <v>#NAME?</v>
      </c>
      <c r="R413" s="27">
        <f>IF($D413&gt;0,VLOOKUP($D413,Iscrizioni!$A$2:$M$2502,13,FALSE),"-")</f>
        <v>800</v>
      </c>
      <c r="S413" s="112" t="e">
        <f t="shared" ca="1" si="43"/>
        <v>#NAME?</v>
      </c>
      <c r="T413" s="112" t="e">
        <f ca="1">IF($D413&gt;0,SUMIFS($S$3:$S413,$X$3:$X413,1,$J$3:$J413,$J413),"-")</f>
        <v>#NAME?</v>
      </c>
      <c r="U413" s="112" t="e">
        <f t="shared" ca="1" si="44"/>
        <v>#NAME?</v>
      </c>
      <c r="V413" s="112" t="e">
        <f t="shared" ca="1" si="41"/>
        <v>#NAME?</v>
      </c>
      <c r="W413" s="27">
        <f>IF(LEN($C413)=0,IF($D413&gt;0,COUNTIFS($A$3:$A413,$A413),"-"),"Escluso")</f>
        <v>5</v>
      </c>
      <c r="X413" s="2">
        <f>IF(LEN($C413)=0,IF($D413&gt;0,COUNTIFS($J$3:$J413,$J413,$C$3:$C413,""),"-"),"Escluso")</f>
        <v>5</v>
      </c>
      <c r="Y413" s="127" t="e">
        <f t="shared" ca="1" si="39"/>
        <v>#NAME?</v>
      </c>
      <c r="Z413" s="2">
        <f>IF($D413&gt;0,COUNTIFS($O$3:$O413,$O413,$L$3:$L413,$L413,$I$3:$I413,$I413),"-")</f>
        <v>6</v>
      </c>
      <c r="AA413" s="27">
        <f>IF($D413&gt;0,IF(OR($Z413 &gt;1,$L413&lt;&gt;"Adulti"),0,VLOOKUP($P413,Regione!$B$2:$C$22,2,FALSE)),"-")</f>
        <v>0</v>
      </c>
      <c r="AB413" s="27">
        <f>IF($D413&gt;0,IF(COUNTIFS($O$3:$O413,$O413,$L$3:$L413,$L413,$I$3:$I413,$I413) &gt;1,0,SUMIFS($Y$3:$Y$2503,$L$3:$L$2503,$L413,$O$3:$O$2503,$O413,$I$3:$I$2503,$I413)),"-")</f>
        <v>0</v>
      </c>
      <c r="AC413" s="27">
        <f t="shared" si="42"/>
        <v>0</v>
      </c>
    </row>
    <row r="414" spans="1:29" s="1" customFormat="1" ht="15" customHeight="1">
      <c r="A414" s="13" t="s">
        <v>176</v>
      </c>
      <c r="B414" s="107" t="str">
        <f>IF(COUNTA($A414)&gt;0,VLOOKUP($A414,Corsa!$A$1:$F$43,2,FALSE),"-")</f>
        <v>Corsa A08</v>
      </c>
      <c r="C414" s="11"/>
      <c r="D414" s="13">
        <v>406</v>
      </c>
      <c r="E414" s="13"/>
      <c r="F414" s="46" t="str">
        <f>IF(COUNTA($A414)&gt;0,VLOOKUP($A414,Corsa!$A$1:$F$43,3,FALSE),"-")</f>
        <v>F-Esordienti</v>
      </c>
      <c r="G414" s="28" t="str">
        <f>IF($D414&gt;0,VLOOKUP($D414,Iscrizioni!$A$2:$M$2502,9,FALSE),"-")</f>
        <v>FERRARI GIADA</v>
      </c>
      <c r="H414" s="28">
        <f>IF($D414&gt;0,VLOOKUP($D414,Iscrizioni!$A$2:$M$2502,4,FALSE),"-")</f>
        <v>2007</v>
      </c>
      <c r="I414" s="27" t="str">
        <f>IF($D414&gt;0,VLOOKUP($D414,Iscrizioni!$A$2:$M$2502,5,FALSE),"-")</f>
        <v>F</v>
      </c>
      <c r="J414" s="27" t="str">
        <f>IF($D414&gt;0,VLOOKUP($D414,Iscrizioni!$A$2:$M$2502,10,FALSE),"-")</f>
        <v>F-Esordienti</v>
      </c>
      <c r="K414" s="27" t="str">
        <f t="shared" si="40"/>
        <v>ok</v>
      </c>
      <c r="L414" s="46" t="str">
        <f>IF($D414&gt;0,VLOOKUP($D414,Iscrizioni!$A$2:$M$2502,11,FALSE),"-")</f>
        <v>Giovanile</v>
      </c>
      <c r="M414" s="27">
        <f>IF($D414&gt;0,VLOOKUP($D414,Iscrizioni!$A$2:$N$2502,12,FALSE),"-")</f>
        <v>7</v>
      </c>
      <c r="N414" s="46" t="str">
        <f>IF($D414&gt;0,VLOOKUP($D414,Iscrizioni!$A$2:$M$2502,6,FALSE),"-")</f>
        <v>H080416</v>
      </c>
      <c r="O414" s="107" t="str">
        <f>IF($D414&gt;0,VLOOKUP($D414,Iscrizioni!$A$2:$M$2502,7,FALSE),"-")</f>
        <v>ASD ATLETICA REGGIO</v>
      </c>
      <c r="P414" s="46" t="str">
        <f>IF($D414&gt;0,VLOOKUP(LEFT($N414,1),Regione!$A$2:$C$21,2,FALSE),"-")</f>
        <v xml:space="preserve">EMILIA ROMAGNA </v>
      </c>
      <c r="Q414" s="112" t="e">
        <f ca="1">IF($D414&gt;0,NormalizzaTempo("D",CELL("tipo",$E414),$E414),"-")</f>
        <v>#NAME?</v>
      </c>
      <c r="R414" s="27">
        <f>IF($D414&gt;0,VLOOKUP($D414,Iscrizioni!$A$2:$M$2502,13,FALSE),"-")</f>
        <v>800</v>
      </c>
      <c r="S414" s="112" t="e">
        <f t="shared" ca="1" si="43"/>
        <v>#NAME?</v>
      </c>
      <c r="T414" s="112" t="e">
        <f ca="1">IF($D414&gt;0,SUMIFS($S$3:$S414,$X$3:$X414,1,$J$3:$J414,$J414),"-")</f>
        <v>#NAME?</v>
      </c>
      <c r="U414" s="112" t="e">
        <f t="shared" ca="1" si="44"/>
        <v>#NAME?</v>
      </c>
      <c r="V414" s="112" t="e">
        <f t="shared" ca="1" si="41"/>
        <v>#NAME?</v>
      </c>
      <c r="W414" s="27">
        <f>IF(LEN($C414)=0,IF($D414&gt;0,COUNTIFS($A$3:$A414,$A414),"-"),"Escluso")</f>
        <v>6</v>
      </c>
      <c r="X414" s="2">
        <f>IF(LEN($C414)=0,IF($D414&gt;0,COUNTIFS($J$3:$J414,$J414,$C$3:$C414,""),"-"),"Escluso")</f>
        <v>6</v>
      </c>
      <c r="Y414" s="127" t="e">
        <f t="shared" ca="1" si="39"/>
        <v>#NAME?</v>
      </c>
      <c r="Z414" s="2">
        <f>IF($D414&gt;0,COUNTIFS($O$3:$O414,$O414,$L$3:$L414,$L414,$I$3:$I414,$I414),"-")</f>
        <v>2</v>
      </c>
      <c r="AA414" s="27">
        <f>IF($D414&gt;0,IF(OR($Z414 &gt;1,$L414&lt;&gt;"Adulti"),0,VLOOKUP($P414,Regione!$B$2:$C$22,2,FALSE)),"-")</f>
        <v>0</v>
      </c>
      <c r="AB414" s="27">
        <f>IF($D414&gt;0,IF(COUNTIFS($O$3:$O414,$O414,$L$3:$L414,$L414,$I$3:$I414,$I414) &gt;1,0,SUMIFS($Y$3:$Y$2503,$L$3:$L$2503,$L414,$O$3:$O$2503,$O414,$I$3:$I$2503,$I414)),"-")</f>
        <v>0</v>
      </c>
      <c r="AC414" s="27">
        <f t="shared" si="42"/>
        <v>0</v>
      </c>
    </row>
    <row r="415" spans="1:29" s="1" customFormat="1" ht="15" customHeight="1">
      <c r="A415" s="13" t="s">
        <v>176</v>
      </c>
      <c r="B415" s="107" t="str">
        <f>IF(COUNTA($A415)&gt;0,VLOOKUP($A415,Corsa!$A$1:$F$43,2,FALSE),"-")</f>
        <v>Corsa A08</v>
      </c>
      <c r="C415" s="11"/>
      <c r="D415" s="13">
        <v>822</v>
      </c>
      <c r="E415" s="13"/>
      <c r="F415" s="46" t="str">
        <f>IF(COUNTA($A415)&gt;0,VLOOKUP($A415,Corsa!$A$1:$F$43,3,FALSE),"-")</f>
        <v>F-Esordienti</v>
      </c>
      <c r="G415" s="28" t="str">
        <f>IF($D415&gt;0,VLOOKUP($D415,Iscrizioni!$A$2:$M$2502,9,FALSE),"-")</f>
        <v>BONORA ELENA</v>
      </c>
      <c r="H415" s="28">
        <f>IF($D415&gt;0,VLOOKUP($D415,Iscrizioni!$A$2:$M$2502,4,FALSE),"-")</f>
        <v>2007</v>
      </c>
      <c r="I415" s="27" t="str">
        <f>IF($D415&gt;0,VLOOKUP($D415,Iscrizioni!$A$2:$M$2502,5,FALSE),"-")</f>
        <v>F</v>
      </c>
      <c r="J415" s="27" t="str">
        <f>IF($D415&gt;0,VLOOKUP($D415,Iscrizioni!$A$2:$M$2502,10,FALSE),"-")</f>
        <v>F-Esordienti</v>
      </c>
      <c r="K415" s="27" t="str">
        <f t="shared" si="40"/>
        <v>ok</v>
      </c>
      <c r="L415" s="46" t="str">
        <f>IF($D415&gt;0,VLOOKUP($D415,Iscrizioni!$A$2:$M$2502,11,FALSE),"-")</f>
        <v>Giovanile</v>
      </c>
      <c r="M415" s="27">
        <f>IF($D415&gt;0,VLOOKUP($D415,Iscrizioni!$A$2:$N$2502,12,FALSE),"-")</f>
        <v>7</v>
      </c>
      <c r="N415" s="46" t="str">
        <f>IF($D415&gt;0,VLOOKUP($D415,Iscrizioni!$A$2:$M$2502,6,FALSE),"-")</f>
        <v>H080274</v>
      </c>
      <c r="O415" s="107" t="str">
        <f>IF($D415&gt;0,VLOOKUP($D415,Iscrizioni!$A$2:$M$2502,7,FALSE),"-")</f>
        <v>POL. SCANDIANESE</v>
      </c>
      <c r="P415" s="46" t="str">
        <f>IF($D415&gt;0,VLOOKUP(LEFT($N415,1),Regione!$A$2:$C$21,2,FALSE),"-")</f>
        <v xml:space="preserve">EMILIA ROMAGNA </v>
      </c>
      <c r="Q415" s="112" t="e">
        <f ca="1">IF($D415&gt;0,NormalizzaTempo("D",CELL("tipo",$E415),$E415),"-")</f>
        <v>#NAME?</v>
      </c>
      <c r="R415" s="27">
        <f>IF($D415&gt;0,VLOOKUP($D415,Iscrizioni!$A$2:$M$2502,13,FALSE),"-")</f>
        <v>800</v>
      </c>
      <c r="S415" s="112" t="e">
        <f t="shared" ca="1" si="43"/>
        <v>#NAME?</v>
      </c>
      <c r="T415" s="112" t="e">
        <f ca="1">IF($D415&gt;0,SUMIFS($S$3:$S415,$X$3:$X415,1,$J$3:$J415,$J415),"-")</f>
        <v>#NAME?</v>
      </c>
      <c r="U415" s="112" t="e">
        <f t="shared" ca="1" si="44"/>
        <v>#NAME?</v>
      </c>
      <c r="V415" s="112" t="e">
        <f t="shared" ca="1" si="41"/>
        <v>#NAME?</v>
      </c>
      <c r="W415" s="27">
        <f>IF(LEN($C415)=0,IF($D415&gt;0,COUNTIFS($A$3:$A415,$A415),"-"),"Escluso")</f>
        <v>7</v>
      </c>
      <c r="X415" s="2">
        <f>IF(LEN($C415)=0,IF($D415&gt;0,COUNTIFS($J$3:$J415,$J415,$C$3:$C415,""),"-"),"Escluso")</f>
        <v>7</v>
      </c>
      <c r="Y415" s="127" t="e">
        <f t="shared" ca="1" si="39"/>
        <v>#NAME?</v>
      </c>
      <c r="Z415" s="2">
        <f>IF($D415&gt;0,COUNTIFS($O$3:$O415,$O415,$L$3:$L415,$L415,$I$3:$I415,$I415),"-")</f>
        <v>7</v>
      </c>
      <c r="AA415" s="27">
        <f>IF($D415&gt;0,IF(OR($Z415 &gt;1,$L415&lt;&gt;"Adulti"),0,VLOOKUP($P415,Regione!$B$2:$C$22,2,FALSE)),"-")</f>
        <v>0</v>
      </c>
      <c r="AB415" s="27">
        <f>IF($D415&gt;0,IF(COUNTIFS($O$3:$O415,$O415,$L$3:$L415,$L415,$I$3:$I415,$I415) &gt;1,0,SUMIFS($Y$3:$Y$2503,$L$3:$L$2503,$L415,$O$3:$O$2503,$O415,$I$3:$I$2503,$I415)),"-")</f>
        <v>0</v>
      </c>
      <c r="AC415" s="27">
        <f t="shared" si="42"/>
        <v>0</v>
      </c>
    </row>
    <row r="416" spans="1:29" s="1" customFormat="1" ht="15" customHeight="1">
      <c r="A416" s="13" t="s">
        <v>176</v>
      </c>
      <c r="B416" s="107" t="str">
        <f>IF(COUNTA($A416)&gt;0,VLOOKUP($A416,Corsa!$A$1:$F$43,2,FALSE),"-")</f>
        <v>Corsa A08</v>
      </c>
      <c r="C416" s="11"/>
      <c r="D416" s="13">
        <v>444</v>
      </c>
      <c r="E416" s="13"/>
      <c r="F416" s="46" t="str">
        <f>IF(COUNTA($A416)&gt;0,VLOOKUP($A416,Corsa!$A$1:$F$43,3,FALSE),"-")</f>
        <v>F-Esordienti</v>
      </c>
      <c r="G416" s="28" t="str">
        <f>IF($D416&gt;0,VLOOKUP($D416,Iscrizioni!$A$2:$M$2502,9,FALSE),"-")</f>
        <v>ROMDHANI SIRINE</v>
      </c>
      <c r="H416" s="28">
        <f>IF($D416&gt;0,VLOOKUP($D416,Iscrizioni!$A$2:$M$2502,4,FALSE),"-")</f>
        <v>2006</v>
      </c>
      <c r="I416" s="27" t="str">
        <f>IF($D416&gt;0,VLOOKUP($D416,Iscrizioni!$A$2:$M$2502,5,FALSE),"-")</f>
        <v>F</v>
      </c>
      <c r="J416" s="27" t="str">
        <f>IF($D416&gt;0,VLOOKUP($D416,Iscrizioni!$A$2:$M$2502,10,FALSE),"-")</f>
        <v>F-Esordienti</v>
      </c>
      <c r="K416" s="27" t="str">
        <f t="shared" si="40"/>
        <v>ok</v>
      </c>
      <c r="L416" s="46" t="str">
        <f>IF($D416&gt;0,VLOOKUP($D416,Iscrizioni!$A$2:$M$2502,11,FALSE),"-")</f>
        <v>Giovanile</v>
      </c>
      <c r="M416" s="27">
        <f>IF($D416&gt;0,VLOOKUP($D416,Iscrizioni!$A$2:$N$2502,12,FALSE),"-")</f>
        <v>7</v>
      </c>
      <c r="N416" s="46" t="str">
        <f>IF($D416&gt;0,VLOOKUP($D416,Iscrizioni!$A$2:$M$2502,6,FALSE),"-")</f>
        <v>H080382</v>
      </c>
      <c r="O416" s="107" t="str">
        <f>IF($D416&gt;0,VLOOKUP($D416,Iscrizioni!$A$2:$M$2502,7,FALSE),"-")</f>
        <v>ASD SAMPOLESE BASKET &amp; VOLLEY</v>
      </c>
      <c r="P416" s="46" t="str">
        <f>IF($D416&gt;0,VLOOKUP(LEFT($N416,1),Regione!$A$2:$C$21,2,FALSE),"-")</f>
        <v xml:space="preserve">EMILIA ROMAGNA </v>
      </c>
      <c r="Q416" s="112" t="e">
        <f ca="1">IF($D416&gt;0,NormalizzaTempo("D",CELL("tipo",$E416),$E416),"-")</f>
        <v>#NAME?</v>
      </c>
      <c r="R416" s="27">
        <f>IF($D416&gt;0,VLOOKUP($D416,Iscrizioni!$A$2:$M$2502,13,FALSE),"-")</f>
        <v>800</v>
      </c>
      <c r="S416" s="112" t="e">
        <f t="shared" ca="1" si="43"/>
        <v>#NAME?</v>
      </c>
      <c r="T416" s="112" t="e">
        <f ca="1">IF($D416&gt;0,SUMIFS($S$3:$S416,$X$3:$X416,1,$J$3:$J416,$J416),"-")</f>
        <v>#NAME?</v>
      </c>
      <c r="U416" s="112" t="e">
        <f t="shared" ca="1" si="44"/>
        <v>#NAME?</v>
      </c>
      <c r="V416" s="112" t="e">
        <f t="shared" ca="1" si="41"/>
        <v>#NAME?</v>
      </c>
      <c r="W416" s="27">
        <f>IF(LEN($C416)=0,IF($D416&gt;0,COUNTIFS($A$3:$A416,$A416),"-"),"Escluso")</f>
        <v>8</v>
      </c>
      <c r="X416" s="2">
        <f>IF(LEN($C416)=0,IF($D416&gt;0,COUNTIFS($J$3:$J416,$J416,$C$3:$C416,""),"-"),"Escluso")</f>
        <v>8</v>
      </c>
      <c r="Y416" s="127" t="e">
        <f t="shared" ca="1" si="39"/>
        <v>#NAME?</v>
      </c>
      <c r="Z416" s="2">
        <f>IF($D416&gt;0,COUNTIFS($O$3:$O416,$O416,$L$3:$L416,$L416,$I$3:$I416,$I416),"-")</f>
        <v>1</v>
      </c>
      <c r="AA416" s="27">
        <f>IF($D416&gt;0,IF(OR($Z416 &gt;1,$L416&lt;&gt;"Adulti"),0,VLOOKUP($P416,Regione!$B$2:$C$22,2,FALSE)),"-")</f>
        <v>0</v>
      </c>
      <c r="AB416" s="27" t="e">
        <f ca="1">IF($D416&gt;0,IF(COUNTIFS($O$3:$O416,$O416,$L$3:$L416,$L416,$I$3:$I416,$I416) &gt;1,0,SUMIFS($Y$3:$Y$2503,$L$3:$L$2503,$L416,$O$3:$O$2503,$O416,$I$3:$I$2503,$I416)),"-")</f>
        <v>#NAME?</v>
      </c>
      <c r="AC416" s="27" t="e">
        <f t="shared" ca="1" si="42"/>
        <v>#NAME?</v>
      </c>
    </row>
    <row r="417" spans="1:29" s="1" customFormat="1" ht="15" customHeight="1">
      <c r="A417" s="13" t="s">
        <v>176</v>
      </c>
      <c r="B417" s="107" t="str">
        <f>IF(COUNTA($A417)&gt;0,VLOOKUP($A417,Corsa!$A$1:$F$43,2,FALSE),"-")</f>
        <v>Corsa A08</v>
      </c>
      <c r="C417" s="11"/>
      <c r="D417" s="13">
        <v>879</v>
      </c>
      <c r="E417" s="13"/>
      <c r="F417" s="46" t="str">
        <f>IF(COUNTA($A417)&gt;0,VLOOKUP($A417,Corsa!$A$1:$F$43,3,FALSE),"-")</f>
        <v>F-Esordienti</v>
      </c>
      <c r="G417" s="28" t="str">
        <f>IF($D417&gt;0,VLOOKUP($D417,Iscrizioni!$A$2:$M$2502,9,FALSE),"-")</f>
        <v>PALMIERI MARTINA THI PHONG</v>
      </c>
      <c r="H417" s="28">
        <f>IF($D417&gt;0,VLOOKUP($D417,Iscrizioni!$A$2:$M$2502,4,FALSE),"-")</f>
        <v>2007</v>
      </c>
      <c r="I417" s="27" t="str">
        <f>IF($D417&gt;0,VLOOKUP($D417,Iscrizioni!$A$2:$M$2502,5,FALSE),"-")</f>
        <v>F</v>
      </c>
      <c r="J417" s="27" t="str">
        <f>IF($D417&gt;0,VLOOKUP($D417,Iscrizioni!$A$2:$M$2502,10,FALSE),"-")</f>
        <v>F-Esordienti</v>
      </c>
      <c r="K417" s="27" t="str">
        <f t="shared" si="40"/>
        <v>ok</v>
      </c>
      <c r="L417" s="46" t="str">
        <f>IF($D417&gt;0,VLOOKUP($D417,Iscrizioni!$A$2:$M$2502,11,FALSE),"-")</f>
        <v>Giovanile</v>
      </c>
      <c r="M417" s="27">
        <f>IF($D417&gt;0,VLOOKUP($D417,Iscrizioni!$A$2:$N$2502,12,FALSE),"-")</f>
        <v>7</v>
      </c>
      <c r="N417" s="46" t="str">
        <f>IF($D417&gt;0,VLOOKUP($D417,Iscrizioni!$A$2:$M$2502,6,FALSE),"-")</f>
        <v>H010289</v>
      </c>
      <c r="O417" s="107" t="str">
        <f>IF($D417&gt;0,VLOOKUP($D417,Iscrizioni!$A$2:$M$2502,7,FALSE),"-")</f>
        <v>POLISPORTIVA PROGRESSO A.S.D.</v>
      </c>
      <c r="P417" s="46" t="str">
        <f>IF($D417&gt;0,VLOOKUP(LEFT($N417,1),Regione!$A$2:$C$21,2,FALSE),"-")</f>
        <v xml:space="preserve">EMILIA ROMAGNA </v>
      </c>
      <c r="Q417" s="112" t="e">
        <f ca="1">IF($D417&gt;0,NormalizzaTempo("D",CELL("tipo",$E417),$E417),"-")</f>
        <v>#NAME?</v>
      </c>
      <c r="R417" s="27">
        <f>IF($D417&gt;0,VLOOKUP($D417,Iscrizioni!$A$2:$M$2502,13,FALSE),"-")</f>
        <v>800</v>
      </c>
      <c r="S417" s="112" t="e">
        <f t="shared" ca="1" si="43"/>
        <v>#NAME?</v>
      </c>
      <c r="T417" s="112" t="e">
        <f ca="1">IF($D417&gt;0,SUMIFS($S$3:$S417,$X$3:$X417,1,$J$3:$J417,$J417),"-")</f>
        <v>#NAME?</v>
      </c>
      <c r="U417" s="112" t="e">
        <f t="shared" ca="1" si="44"/>
        <v>#NAME?</v>
      </c>
      <c r="V417" s="112" t="e">
        <f t="shared" ca="1" si="41"/>
        <v>#NAME?</v>
      </c>
      <c r="W417" s="27">
        <f>IF(LEN($C417)=0,IF($D417&gt;0,COUNTIFS($A$3:$A417,$A417),"-"),"Escluso")</f>
        <v>9</v>
      </c>
      <c r="X417" s="2">
        <f>IF(LEN($C417)=0,IF($D417&gt;0,COUNTIFS($J$3:$J417,$J417,$C$3:$C417,""),"-"),"Escluso")</f>
        <v>9</v>
      </c>
      <c r="Y417" s="127" t="e">
        <f t="shared" ca="1" si="39"/>
        <v>#NAME?</v>
      </c>
      <c r="Z417" s="2">
        <f>IF($D417&gt;0,COUNTIFS($O$3:$O417,$O417,$L$3:$L417,$L417,$I$3:$I417,$I417),"-")</f>
        <v>2</v>
      </c>
      <c r="AA417" s="27">
        <f>IF($D417&gt;0,IF(OR($Z417 &gt;1,$L417&lt;&gt;"Adulti"),0,VLOOKUP($P417,Regione!$B$2:$C$22,2,FALSE)),"-")</f>
        <v>0</v>
      </c>
      <c r="AB417" s="27">
        <f>IF($D417&gt;0,IF(COUNTIFS($O$3:$O417,$O417,$L$3:$L417,$L417,$I$3:$I417,$I417) &gt;1,0,SUMIFS($Y$3:$Y$2503,$L$3:$L$2503,$L417,$O$3:$O$2503,$O417,$I$3:$I$2503,$I417)),"-")</f>
        <v>0</v>
      </c>
      <c r="AC417" s="27">
        <f t="shared" si="42"/>
        <v>0</v>
      </c>
    </row>
    <row r="418" spans="1:29" s="1" customFormat="1" ht="15" customHeight="1">
      <c r="A418" s="13" t="s">
        <v>176</v>
      </c>
      <c r="B418" s="107" t="str">
        <f>IF(COUNTA($A418)&gt;0,VLOOKUP($A418,Corsa!$A$1:$F$43,2,FALSE),"-")</f>
        <v>Corsa A08</v>
      </c>
      <c r="C418" s="11"/>
      <c r="D418" s="13">
        <v>946</v>
      </c>
      <c r="E418" s="13"/>
      <c r="F418" s="46" t="str">
        <f>IF(COUNTA($A418)&gt;0,VLOOKUP($A418,Corsa!$A$1:$F$43,3,FALSE),"-")</f>
        <v>F-Esordienti</v>
      </c>
      <c r="G418" s="28" t="str">
        <f>IF($D418&gt;0,VLOOKUP($D418,Iscrizioni!$A$2:$M$2502,9,FALSE),"-")</f>
        <v>BERTARELLI GIULIA</v>
      </c>
      <c r="H418" s="28">
        <f>IF($D418&gt;0,VLOOKUP($D418,Iscrizioni!$A$2:$M$2502,4,FALSE),"-")</f>
        <v>2006</v>
      </c>
      <c r="I418" s="27" t="str">
        <f>IF($D418&gt;0,VLOOKUP($D418,Iscrizioni!$A$2:$M$2502,5,FALSE),"-")</f>
        <v>F</v>
      </c>
      <c r="J418" s="27" t="str">
        <f>IF($D418&gt;0,VLOOKUP($D418,Iscrizioni!$A$2:$M$2502,10,FALSE),"-")</f>
        <v>F-Esordienti</v>
      </c>
      <c r="K418" s="27" t="str">
        <f t="shared" si="40"/>
        <v>ok</v>
      </c>
      <c r="L418" s="46" t="str">
        <f>IF($D418&gt;0,VLOOKUP($D418,Iscrizioni!$A$2:$M$2502,11,FALSE),"-")</f>
        <v>Giovanile</v>
      </c>
      <c r="M418" s="27">
        <f>IF($D418&gt;0,VLOOKUP($D418,Iscrizioni!$A$2:$N$2502,12,FALSE),"-")</f>
        <v>7</v>
      </c>
      <c r="N418" s="46" t="str">
        <f>IF($D418&gt;0,VLOOKUP($D418,Iscrizioni!$A$2:$M$2502,6,FALSE),"-")</f>
        <v>H040447</v>
      </c>
      <c r="O418" s="107" t="str">
        <f>IF($D418&gt;0,VLOOKUP($D418,Iscrizioni!$A$2:$M$2502,7,FALSE),"-")</f>
        <v>SPILAMBERTESE POL.VA CIR. ARCI</v>
      </c>
      <c r="P418" s="46" t="str">
        <f>IF($D418&gt;0,VLOOKUP(LEFT($N418,1),Regione!$A$2:$C$21,2,FALSE),"-")</f>
        <v xml:space="preserve">EMILIA ROMAGNA </v>
      </c>
      <c r="Q418" s="112" t="e">
        <f ca="1">IF($D418&gt;0,NormalizzaTempo("D",CELL("tipo",$E418),$E418),"-")</f>
        <v>#NAME?</v>
      </c>
      <c r="R418" s="27">
        <f>IF($D418&gt;0,VLOOKUP($D418,Iscrizioni!$A$2:$M$2502,13,FALSE),"-")</f>
        <v>800</v>
      </c>
      <c r="S418" s="112" t="e">
        <f t="shared" ca="1" si="43"/>
        <v>#NAME?</v>
      </c>
      <c r="T418" s="112" t="e">
        <f ca="1">IF($D418&gt;0,SUMIFS($S$3:$S418,$X$3:$X418,1,$J$3:$J418,$J418),"-")</f>
        <v>#NAME?</v>
      </c>
      <c r="U418" s="112" t="e">
        <f t="shared" ca="1" si="44"/>
        <v>#NAME?</v>
      </c>
      <c r="V418" s="112" t="e">
        <f t="shared" ca="1" si="41"/>
        <v>#NAME?</v>
      </c>
      <c r="W418" s="27">
        <f>IF(LEN($C418)=0,IF($D418&gt;0,COUNTIFS($A$3:$A418,$A418),"-"),"Escluso")</f>
        <v>10</v>
      </c>
      <c r="X418" s="2">
        <f>IF(LEN($C418)=0,IF($D418&gt;0,COUNTIFS($J$3:$J418,$J418,$C$3:$C418,""),"-"),"Escluso")</f>
        <v>10</v>
      </c>
      <c r="Y418" s="127" t="e">
        <f t="shared" ca="1" si="39"/>
        <v>#NAME?</v>
      </c>
      <c r="Z418" s="2">
        <f>IF($D418&gt;0,COUNTIFS($O$3:$O418,$O418,$L$3:$L418,$L418,$I$3:$I418,$I418),"-")</f>
        <v>3</v>
      </c>
      <c r="AA418" s="27">
        <f>IF($D418&gt;0,IF(OR($Z418 &gt;1,$L418&lt;&gt;"Adulti"),0,VLOOKUP($P418,Regione!$B$2:$C$22,2,FALSE)),"-")</f>
        <v>0</v>
      </c>
      <c r="AB418" s="27">
        <f>IF($D418&gt;0,IF(COUNTIFS($O$3:$O418,$O418,$L$3:$L418,$L418,$I$3:$I418,$I418) &gt;1,0,SUMIFS($Y$3:$Y$2503,$L$3:$L$2503,$L418,$O$3:$O$2503,$O418,$I$3:$I$2503,$I418)),"-")</f>
        <v>0</v>
      </c>
      <c r="AC418" s="27">
        <f t="shared" si="42"/>
        <v>0</v>
      </c>
    </row>
    <row r="419" spans="1:29" s="1" customFormat="1" ht="15" customHeight="1">
      <c r="A419" s="13" t="s">
        <v>176</v>
      </c>
      <c r="B419" s="107" t="str">
        <f>IF(COUNTA($A419)&gt;0,VLOOKUP($A419,Corsa!$A$1:$F$43,2,FALSE),"-")</f>
        <v>Corsa A08</v>
      </c>
      <c r="C419" s="11"/>
      <c r="D419" s="13">
        <v>316</v>
      </c>
      <c r="E419" s="13"/>
      <c r="F419" s="46" t="str">
        <f>IF(COUNTA($A419)&gt;0,VLOOKUP($A419,Corsa!$A$1:$F$43,3,FALSE),"-")</f>
        <v>F-Esordienti</v>
      </c>
      <c r="G419" s="28" t="str">
        <f>IF($D419&gt;0,VLOOKUP($D419,Iscrizioni!$A$2:$M$2502,9,FALSE),"-")</f>
        <v>MONTERUCCIOLI LINA</v>
      </c>
      <c r="H419" s="28">
        <f>IF($D419&gt;0,VLOOKUP($D419,Iscrizioni!$A$2:$M$2502,4,FALSE),"-")</f>
        <v>2007</v>
      </c>
      <c r="I419" s="27" t="str">
        <f>IF($D419&gt;0,VLOOKUP($D419,Iscrizioni!$A$2:$M$2502,5,FALSE),"-")</f>
        <v>F</v>
      </c>
      <c r="J419" s="27" t="str">
        <f>IF($D419&gt;0,VLOOKUP($D419,Iscrizioni!$A$2:$M$2502,10,FALSE),"-")</f>
        <v>F-Esordienti</v>
      </c>
      <c r="K419" s="27" t="str">
        <f t="shared" si="40"/>
        <v>ok</v>
      </c>
      <c r="L419" s="46" t="str">
        <f>IF($D419&gt;0,VLOOKUP($D419,Iscrizioni!$A$2:$M$2502,11,FALSE),"-")</f>
        <v>Giovanile</v>
      </c>
      <c r="M419" s="27">
        <f>IF($D419&gt;0,VLOOKUP($D419,Iscrizioni!$A$2:$N$2502,12,FALSE),"-")</f>
        <v>7</v>
      </c>
      <c r="N419" s="46" t="str">
        <f>IF($D419&gt;0,VLOOKUP($D419,Iscrizioni!$A$2:$M$2502,6,FALSE),"-")</f>
        <v>H075301</v>
      </c>
      <c r="O419" s="107" t="str">
        <f>IF($D419&gt;0,VLOOKUP($D419,Iscrizioni!$A$2:$M$2502,7,FALSE),"-")</f>
        <v>A.S.D. PODISTI COTIGNOLA</v>
      </c>
      <c r="P419" s="46" t="str">
        <f>IF($D419&gt;0,VLOOKUP(LEFT($N419,1),Regione!$A$2:$C$21,2,FALSE),"-")</f>
        <v xml:space="preserve">EMILIA ROMAGNA </v>
      </c>
      <c r="Q419" s="112" t="e">
        <f ca="1">IF($D419&gt;0,NormalizzaTempo("D",CELL("tipo",$E419),$E419),"-")</f>
        <v>#NAME?</v>
      </c>
      <c r="R419" s="27">
        <f>IF($D419&gt;0,VLOOKUP($D419,Iscrizioni!$A$2:$M$2502,13,FALSE),"-")</f>
        <v>800</v>
      </c>
      <c r="S419" s="112" t="e">
        <f t="shared" ca="1" si="43"/>
        <v>#NAME?</v>
      </c>
      <c r="T419" s="112" t="e">
        <f ca="1">IF($D419&gt;0,SUMIFS($S$3:$S419,$X$3:$X419,1,$J$3:$J419,$J419),"-")</f>
        <v>#NAME?</v>
      </c>
      <c r="U419" s="112" t="e">
        <f t="shared" ca="1" si="44"/>
        <v>#NAME?</v>
      </c>
      <c r="V419" s="112" t="e">
        <f t="shared" ca="1" si="41"/>
        <v>#NAME?</v>
      </c>
      <c r="W419" s="27">
        <f>IF(LEN($C419)=0,IF($D419&gt;0,COUNTIFS($A$3:$A419,$A419),"-"),"Escluso")</f>
        <v>11</v>
      </c>
      <c r="X419" s="2">
        <f>IF(LEN($C419)=0,IF($D419&gt;0,COUNTIFS($J$3:$J419,$J419,$C$3:$C419,""),"-"),"Escluso")</f>
        <v>11</v>
      </c>
      <c r="Y419" s="127" t="e">
        <f t="shared" ca="1" si="39"/>
        <v>#NAME?</v>
      </c>
      <c r="Z419" s="2">
        <f>IF($D419&gt;0,COUNTIFS($O$3:$O419,$O419,$L$3:$L419,$L419,$I$3:$I419,$I419),"-")</f>
        <v>1</v>
      </c>
      <c r="AA419" s="27">
        <f>IF($D419&gt;0,IF(OR($Z419 &gt;1,$L419&lt;&gt;"Adulti"),0,VLOOKUP($P419,Regione!$B$2:$C$22,2,FALSE)),"-")</f>
        <v>0</v>
      </c>
      <c r="AB419" s="27" t="e">
        <f ca="1">IF($D419&gt;0,IF(COUNTIFS($O$3:$O419,$O419,$L$3:$L419,$L419,$I$3:$I419,$I419) &gt;1,0,SUMIFS($Y$3:$Y$2503,$L$3:$L$2503,$L419,$O$3:$O$2503,$O419,$I$3:$I$2503,$I419)),"-")</f>
        <v>#NAME?</v>
      </c>
      <c r="AC419" s="27" t="e">
        <f t="shared" ca="1" si="42"/>
        <v>#NAME?</v>
      </c>
    </row>
    <row r="420" spans="1:29" s="1" customFormat="1" ht="15.75" customHeight="1">
      <c r="A420" s="13" t="s">
        <v>176</v>
      </c>
      <c r="B420" s="107" t="str">
        <f>IF(COUNTA($A420)&gt;0,VLOOKUP($A420,Corsa!$A$1:$F$43,2,FALSE),"-")</f>
        <v>Corsa A08</v>
      </c>
      <c r="C420" s="11"/>
      <c r="D420" s="13">
        <v>725</v>
      </c>
      <c r="E420" s="13"/>
      <c r="F420" s="46" t="str">
        <f>IF(COUNTA($A420)&gt;0,VLOOKUP($A420,Corsa!$A$1:$F$43,3,FALSE),"-")</f>
        <v>F-Esordienti</v>
      </c>
      <c r="G420" s="28" t="str">
        <f>IF($D420&gt;0,VLOOKUP($D420,Iscrizioni!$A$2:$M$2502,9,FALSE),"-")</f>
        <v>CARPENITO MARIA SOLE</v>
      </c>
      <c r="H420" s="28">
        <f>IF($D420&gt;0,VLOOKUP($D420,Iscrizioni!$A$2:$M$2502,4,FALSE),"-")</f>
        <v>2006</v>
      </c>
      <c r="I420" s="27" t="str">
        <f>IF($D420&gt;0,VLOOKUP($D420,Iscrizioni!$A$2:$M$2502,5,FALSE),"-")</f>
        <v>F</v>
      </c>
      <c r="J420" s="27" t="str">
        <f>IF($D420&gt;0,VLOOKUP($D420,Iscrizioni!$A$2:$M$2502,10,FALSE),"-")</f>
        <v>F-Esordienti</v>
      </c>
      <c r="K420" s="27" t="str">
        <f t="shared" si="40"/>
        <v>ok</v>
      </c>
      <c r="L420" s="46" t="str">
        <f>IF($D420&gt;0,VLOOKUP($D420,Iscrizioni!$A$2:$M$2502,11,FALSE),"-")</f>
        <v>Giovanile</v>
      </c>
      <c r="M420" s="27">
        <f>IF($D420&gt;0,VLOOKUP($D420,Iscrizioni!$A$2:$N$2502,12,FALSE),"-")</f>
        <v>7</v>
      </c>
      <c r="N420" s="46" t="str">
        <f>IF($D420&gt;0,VLOOKUP($D420,Iscrizioni!$A$2:$M$2502,6,FALSE),"-")</f>
        <v>H040237</v>
      </c>
      <c r="O420" s="107" t="str">
        <f>IF($D420&gt;0,VLOOKUP($D420,Iscrizioni!$A$2:$M$2502,7,FALSE),"-")</f>
        <v>NONANTOLA POL. A.D.</v>
      </c>
      <c r="P420" s="46" t="str">
        <f>IF($D420&gt;0,VLOOKUP(LEFT($N420,1),Regione!$A$2:$C$21,2,FALSE),"-")</f>
        <v xml:space="preserve">EMILIA ROMAGNA </v>
      </c>
      <c r="Q420" s="112" t="e">
        <f ca="1">IF($D420&gt;0,NormalizzaTempo("D",CELL("tipo",$E420),$E420),"-")</f>
        <v>#NAME?</v>
      </c>
      <c r="R420" s="27">
        <f>IF($D420&gt;0,VLOOKUP($D420,Iscrizioni!$A$2:$M$2502,13,FALSE),"-")</f>
        <v>800</v>
      </c>
      <c r="S420" s="112" t="e">
        <f t="shared" ca="1" si="43"/>
        <v>#NAME?</v>
      </c>
      <c r="T420" s="112" t="e">
        <f ca="1">IF($D420&gt;0,SUMIFS($S$3:$S420,$X$3:$X420,1,$J$3:$J420,$J420),"-")</f>
        <v>#NAME?</v>
      </c>
      <c r="U420" s="112" t="e">
        <f t="shared" ca="1" si="44"/>
        <v>#NAME?</v>
      </c>
      <c r="V420" s="112" t="e">
        <f t="shared" ca="1" si="41"/>
        <v>#NAME?</v>
      </c>
      <c r="W420" s="27">
        <f>IF(LEN($C420)=0,IF($D420&gt;0,COUNTIFS($A$3:$A420,$A420),"-"),"Escluso")</f>
        <v>12</v>
      </c>
      <c r="X420" s="2">
        <f>IF(LEN($C420)=0,IF($D420&gt;0,COUNTIFS($J$3:$J420,$J420,$C$3:$C420,""),"-"),"Escluso")</f>
        <v>12</v>
      </c>
      <c r="Y420" s="127" t="e">
        <f t="shared" ca="1" si="39"/>
        <v>#NAME?</v>
      </c>
      <c r="Z420" s="2">
        <f>IF($D420&gt;0,COUNTIFS($O$3:$O420,$O420,$L$3:$L420,$L420,$I$3:$I420,$I420),"-")</f>
        <v>1</v>
      </c>
      <c r="AA420" s="27">
        <f>IF($D420&gt;0,IF(OR($Z420 &gt;1,$L420&lt;&gt;"Adulti"),0,VLOOKUP($P420,Regione!$B$2:$C$22,2,FALSE)),"-")</f>
        <v>0</v>
      </c>
      <c r="AB420" s="27" t="e">
        <f ca="1">IF($D420&gt;0,IF(COUNTIFS($O$3:$O420,$O420,$L$3:$L420,$L420,$I$3:$I420,$I420) &gt;1,0,SUMIFS($Y$3:$Y$2503,$L$3:$L$2503,$L420,$O$3:$O$2503,$O420,$I$3:$I$2503,$I420)),"-")</f>
        <v>#NAME?</v>
      </c>
      <c r="AC420" s="27" t="e">
        <f t="shared" ca="1" si="42"/>
        <v>#NAME?</v>
      </c>
    </row>
    <row r="421" spans="1:29" s="1" customFormat="1" ht="15.75" customHeight="1">
      <c r="A421" s="13" t="s">
        <v>176</v>
      </c>
      <c r="B421" s="107" t="str">
        <f>IF(COUNTA($A421)&gt;0,VLOOKUP($A421,Corsa!$A$1:$F$43,2,FALSE),"-")</f>
        <v>Corsa A08</v>
      </c>
      <c r="C421" s="11"/>
      <c r="D421" s="13">
        <v>468</v>
      </c>
      <c r="E421" s="13"/>
      <c r="F421" s="46" t="str">
        <f>IF(COUNTA($A421)&gt;0,VLOOKUP($A421,Corsa!$A$1:$F$43,3,FALSE),"-")</f>
        <v>F-Esordienti</v>
      </c>
      <c r="G421" s="28" t="str">
        <f>IF($D421&gt;0,VLOOKUP($D421,Iscrizioni!$A$2:$M$2502,9,FALSE),"-")</f>
        <v>TONI ELISA</v>
      </c>
      <c r="H421" s="28">
        <f>IF($D421&gt;0,VLOOKUP($D421,Iscrizioni!$A$2:$M$2502,4,FALSE),"-")</f>
        <v>2006</v>
      </c>
      <c r="I421" s="27" t="str">
        <f>IF($D421&gt;0,VLOOKUP($D421,Iscrizioni!$A$2:$M$2502,5,FALSE),"-")</f>
        <v>F</v>
      </c>
      <c r="J421" s="27" t="str">
        <f>IF($D421&gt;0,VLOOKUP($D421,Iscrizioni!$A$2:$M$2502,10,FALSE),"-")</f>
        <v>F-Esordienti</v>
      </c>
      <c r="K421" s="27" t="str">
        <f t="shared" si="40"/>
        <v>ok</v>
      </c>
      <c r="L421" s="46" t="str">
        <f>IF($D421&gt;0,VLOOKUP($D421,Iscrizioni!$A$2:$M$2502,11,FALSE),"-")</f>
        <v>Giovanile</v>
      </c>
      <c r="M421" s="27">
        <f>IF($D421&gt;0,VLOOKUP($D421,Iscrizioni!$A$2:$N$2502,12,FALSE),"-")</f>
        <v>7</v>
      </c>
      <c r="N421" s="46" t="str">
        <f>IF($D421&gt;0,VLOOKUP($D421,Iscrizioni!$A$2:$M$2502,6,FALSE),"-")</f>
        <v>H080682</v>
      </c>
      <c r="O421" s="107" t="str">
        <f>IF($D421&gt;0,VLOOKUP($D421,Iscrizioni!$A$2:$M$2502,7,FALSE),"-")</f>
        <v>ATLETICA CASTELNOVO MONTI</v>
      </c>
      <c r="P421" s="46" t="str">
        <f>IF($D421&gt;0,VLOOKUP(LEFT($N421,1),Regione!$A$2:$C$21,2,FALSE),"-")</f>
        <v xml:space="preserve">EMILIA ROMAGNA </v>
      </c>
      <c r="Q421" s="112" t="e">
        <f ca="1">IF($D421&gt;0,NormalizzaTempo("D",CELL("tipo",$E421),$E421),"-")</f>
        <v>#NAME?</v>
      </c>
      <c r="R421" s="27">
        <f>IF($D421&gt;0,VLOOKUP($D421,Iscrizioni!$A$2:$M$2502,13,FALSE),"-")</f>
        <v>800</v>
      </c>
      <c r="S421" s="112" t="e">
        <f t="shared" ca="1" si="43"/>
        <v>#NAME?</v>
      </c>
      <c r="T421" s="112" t="e">
        <f ca="1">IF($D421&gt;0,SUMIFS($S$3:$S421,$X$3:$X421,1,$J$3:$J421,$J421),"-")</f>
        <v>#NAME?</v>
      </c>
      <c r="U421" s="112" t="e">
        <f t="shared" ca="1" si="44"/>
        <v>#NAME?</v>
      </c>
      <c r="V421" s="112" t="e">
        <f t="shared" ca="1" si="41"/>
        <v>#NAME?</v>
      </c>
      <c r="W421" s="27">
        <f>IF(LEN($C421)=0,IF($D421&gt;0,COUNTIFS($A$3:$A421,$A421),"-"),"Escluso")</f>
        <v>13</v>
      </c>
      <c r="X421" s="2">
        <f>IF(LEN($C421)=0,IF($D421&gt;0,COUNTIFS($J$3:$J421,$J421,$C$3:$C421,""),"-"),"Escluso")</f>
        <v>13</v>
      </c>
      <c r="Y421" s="127" t="e">
        <f t="shared" ca="1" si="39"/>
        <v>#NAME?</v>
      </c>
      <c r="Z421" s="2">
        <f>IF($D421&gt;0,COUNTIFS($O$3:$O421,$O421,$L$3:$L421,$L421,$I$3:$I421,$I421),"-")</f>
        <v>5</v>
      </c>
      <c r="AA421" s="27">
        <f>IF($D421&gt;0,IF(OR($Z421 &gt;1,$L421&lt;&gt;"Adulti"),0,VLOOKUP($P421,Regione!$B$2:$C$22,2,FALSE)),"-")</f>
        <v>0</v>
      </c>
      <c r="AB421" s="27">
        <f>IF($D421&gt;0,IF(COUNTIFS($O$3:$O421,$O421,$L$3:$L421,$L421,$I$3:$I421,$I421) &gt;1,0,SUMIFS($Y$3:$Y$2503,$L$3:$L$2503,$L421,$O$3:$O$2503,$O421,$I$3:$I$2503,$I421)),"-")</f>
        <v>0</v>
      </c>
      <c r="AC421" s="27">
        <f t="shared" si="42"/>
        <v>0</v>
      </c>
    </row>
    <row r="422" spans="1:29" s="1" customFormat="1" ht="15.75" customHeight="1">
      <c r="A422" s="13" t="s">
        <v>176</v>
      </c>
      <c r="B422" s="107" t="str">
        <f>IF(COUNTA($A422)&gt;0,VLOOKUP($A422,Corsa!$A$1:$F$43,2,FALSE),"-")</f>
        <v>Corsa A08</v>
      </c>
      <c r="C422" s="11"/>
      <c r="D422" s="13">
        <v>334</v>
      </c>
      <c r="E422" s="13"/>
      <c r="F422" s="46" t="str">
        <f>IF(COUNTA($A422)&gt;0,VLOOKUP($A422,Corsa!$A$1:$F$43,3,FALSE),"-")</f>
        <v>F-Esordienti</v>
      </c>
      <c r="G422" s="28" t="str">
        <f>IF($D422&gt;0,VLOOKUP($D422,Iscrizioni!$A$2:$M$2502,9,FALSE),"-")</f>
        <v>ANSALONI CLELIA</v>
      </c>
      <c r="H422" s="28">
        <f>IF($D422&gt;0,VLOOKUP($D422,Iscrizioni!$A$2:$M$2502,4,FALSE),"-")</f>
        <v>2007</v>
      </c>
      <c r="I422" s="27" t="str">
        <f>IF($D422&gt;0,VLOOKUP($D422,Iscrizioni!$A$2:$M$2502,5,FALSE),"-")</f>
        <v>F</v>
      </c>
      <c r="J422" s="27" t="str">
        <f>IF($D422&gt;0,VLOOKUP($D422,Iscrizioni!$A$2:$M$2502,10,FALSE),"-")</f>
        <v>F-Esordienti</v>
      </c>
      <c r="K422" s="27" t="str">
        <f t="shared" si="40"/>
        <v>ok</v>
      </c>
      <c r="L422" s="46" t="str">
        <f>IF($D422&gt;0,VLOOKUP($D422,Iscrizioni!$A$2:$M$2502,11,FALSE),"-")</f>
        <v>Giovanile</v>
      </c>
      <c r="M422" s="27">
        <f>IF($D422&gt;0,VLOOKUP($D422,Iscrizioni!$A$2:$N$2502,12,FALSE),"-")</f>
        <v>7</v>
      </c>
      <c r="N422" s="46" t="str">
        <f>IF($D422&gt;0,VLOOKUP($D422,Iscrizioni!$A$2:$M$2502,6,FALSE),"-")</f>
        <v>H011219</v>
      </c>
      <c r="O422" s="107" t="str">
        <f>IF($D422&gt;0,VLOOKUP($D422,Iscrizioni!$A$2:$M$2502,7,FALSE),"-")</f>
        <v>A.S.D. SOCIETA' VICTORIA ATLETICA</v>
      </c>
      <c r="P422" s="46" t="str">
        <f>IF($D422&gt;0,VLOOKUP(LEFT($N422,1),Regione!$A$2:$C$21,2,FALSE),"-")</f>
        <v xml:space="preserve">EMILIA ROMAGNA </v>
      </c>
      <c r="Q422" s="112" t="e">
        <f ca="1">IF($D422&gt;0,NormalizzaTempo("D",CELL("tipo",$E422),$E422),"-")</f>
        <v>#NAME?</v>
      </c>
      <c r="R422" s="27">
        <f>IF($D422&gt;0,VLOOKUP($D422,Iscrizioni!$A$2:$M$2502,13,FALSE),"-")</f>
        <v>800</v>
      </c>
      <c r="S422" s="112" t="e">
        <f t="shared" ca="1" si="43"/>
        <v>#NAME?</v>
      </c>
      <c r="T422" s="112" t="e">
        <f ca="1">IF($D422&gt;0,SUMIFS($S$3:$S422,$X$3:$X422,1,$J$3:$J422,$J422),"-")</f>
        <v>#NAME?</v>
      </c>
      <c r="U422" s="112" t="e">
        <f t="shared" ca="1" si="44"/>
        <v>#NAME?</v>
      </c>
      <c r="V422" s="112" t="e">
        <f t="shared" ca="1" si="41"/>
        <v>#NAME?</v>
      </c>
      <c r="W422" s="27">
        <f>IF(LEN($C422)=0,IF($D422&gt;0,COUNTIFS($A$3:$A422,$A422),"-"),"Escluso")</f>
        <v>14</v>
      </c>
      <c r="X422" s="2">
        <f>IF(LEN($C422)=0,IF($D422&gt;0,COUNTIFS($J$3:$J422,$J422,$C$3:$C422,""),"-"),"Escluso")</f>
        <v>14</v>
      </c>
      <c r="Y422" s="127" t="e">
        <f t="shared" ca="1" si="39"/>
        <v>#NAME?</v>
      </c>
      <c r="Z422" s="2">
        <f>IF($D422&gt;0,COUNTIFS($O$3:$O422,$O422,$L$3:$L422,$L422,$I$3:$I422,$I422),"-")</f>
        <v>4</v>
      </c>
      <c r="AA422" s="27">
        <f>IF($D422&gt;0,IF(OR($Z422 &gt;1,$L422&lt;&gt;"Adulti"),0,VLOOKUP($P422,Regione!$B$2:$C$22,2,FALSE)),"-")</f>
        <v>0</v>
      </c>
      <c r="AB422" s="27">
        <f>IF($D422&gt;0,IF(COUNTIFS($O$3:$O422,$O422,$L$3:$L422,$L422,$I$3:$I422,$I422) &gt;1,0,SUMIFS($Y$3:$Y$2503,$L$3:$L$2503,$L422,$O$3:$O$2503,$O422,$I$3:$I$2503,$I422)),"-")</f>
        <v>0</v>
      </c>
      <c r="AC422" s="27">
        <f t="shared" si="42"/>
        <v>0</v>
      </c>
    </row>
    <row r="423" spans="1:29" s="1" customFormat="1" ht="15.75" customHeight="1">
      <c r="A423" s="13" t="s">
        <v>176</v>
      </c>
      <c r="B423" s="107" t="str">
        <f>IF(COUNTA($A423)&gt;0,VLOOKUP($A423,Corsa!$A$1:$F$43,2,FALSE),"-")</f>
        <v>Corsa A08</v>
      </c>
      <c r="C423" s="11"/>
      <c r="D423" s="13">
        <v>884</v>
      </c>
      <c r="E423" s="13"/>
      <c r="F423" s="46" t="str">
        <f>IF(COUNTA($A423)&gt;0,VLOOKUP($A423,Corsa!$A$1:$F$43,3,FALSE),"-")</f>
        <v>F-Esordienti</v>
      </c>
      <c r="G423" s="28" t="str">
        <f>IF($D423&gt;0,VLOOKUP($D423,Iscrizioni!$A$2:$M$2502,9,FALSE),"-")</f>
        <v>TESTONI LIVIA</v>
      </c>
      <c r="H423" s="28">
        <f>IF($D423&gt;0,VLOOKUP($D423,Iscrizioni!$A$2:$M$2502,4,FALSE),"-")</f>
        <v>2006</v>
      </c>
      <c r="I423" s="27" t="str">
        <f>IF($D423&gt;0,VLOOKUP($D423,Iscrizioni!$A$2:$M$2502,5,FALSE),"-")</f>
        <v>F</v>
      </c>
      <c r="J423" s="27" t="str">
        <f>IF($D423&gt;0,VLOOKUP($D423,Iscrizioni!$A$2:$M$2502,10,FALSE),"-")</f>
        <v>F-Esordienti</v>
      </c>
      <c r="K423" s="27" t="str">
        <f t="shared" si="40"/>
        <v>ok</v>
      </c>
      <c r="L423" s="46" t="str">
        <f>IF($D423&gt;0,VLOOKUP($D423,Iscrizioni!$A$2:$M$2502,11,FALSE),"-")</f>
        <v>Giovanile</v>
      </c>
      <c r="M423" s="27">
        <f>IF($D423&gt;0,VLOOKUP($D423,Iscrizioni!$A$2:$N$2502,12,FALSE),"-")</f>
        <v>7</v>
      </c>
      <c r="N423" s="46" t="str">
        <f>IF($D423&gt;0,VLOOKUP($D423,Iscrizioni!$A$2:$M$2502,6,FALSE),"-")</f>
        <v>H010289</v>
      </c>
      <c r="O423" s="107" t="str">
        <f>IF($D423&gt;0,VLOOKUP($D423,Iscrizioni!$A$2:$M$2502,7,FALSE),"-")</f>
        <v>POLISPORTIVA PROGRESSO A.S.D.</v>
      </c>
      <c r="P423" s="46" t="str">
        <f>IF($D423&gt;0,VLOOKUP(LEFT($N423,1),Regione!$A$2:$C$21,2,FALSE),"-")</f>
        <v xml:space="preserve">EMILIA ROMAGNA </v>
      </c>
      <c r="Q423" s="112" t="e">
        <f ca="1">IF($D423&gt;0,NormalizzaTempo("D",CELL("tipo",$E423),$E423),"-")</f>
        <v>#NAME?</v>
      </c>
      <c r="R423" s="27">
        <f>IF($D423&gt;0,VLOOKUP($D423,Iscrizioni!$A$2:$M$2502,13,FALSE),"-")</f>
        <v>800</v>
      </c>
      <c r="S423" s="112" t="e">
        <f t="shared" ca="1" si="43"/>
        <v>#NAME?</v>
      </c>
      <c r="T423" s="112" t="e">
        <f ca="1">IF($D423&gt;0,SUMIFS($S$3:$S423,$X$3:$X423,1,$J$3:$J423,$J423),"-")</f>
        <v>#NAME?</v>
      </c>
      <c r="U423" s="112" t="e">
        <f t="shared" ca="1" si="44"/>
        <v>#NAME?</v>
      </c>
      <c r="V423" s="112" t="e">
        <f t="shared" ca="1" si="41"/>
        <v>#NAME?</v>
      </c>
      <c r="W423" s="27">
        <f>IF(LEN($C423)=0,IF($D423&gt;0,COUNTIFS($A$3:$A423,$A423),"-"),"Escluso")</f>
        <v>15</v>
      </c>
      <c r="X423" s="2">
        <f>IF(LEN($C423)=0,IF($D423&gt;0,COUNTIFS($J$3:$J423,$J423,$C$3:$C423,""),"-"),"Escluso")</f>
        <v>15</v>
      </c>
      <c r="Y423" s="127" t="e">
        <f t="shared" ca="1" si="39"/>
        <v>#NAME?</v>
      </c>
      <c r="Z423" s="2">
        <f>IF($D423&gt;0,COUNTIFS($O$3:$O423,$O423,$L$3:$L423,$L423,$I$3:$I423,$I423),"-")</f>
        <v>3</v>
      </c>
      <c r="AA423" s="27">
        <f>IF($D423&gt;0,IF(OR($Z423 &gt;1,$L423&lt;&gt;"Adulti"),0,VLOOKUP($P423,Regione!$B$2:$C$22,2,FALSE)),"-")</f>
        <v>0</v>
      </c>
      <c r="AB423" s="27">
        <f>IF($D423&gt;0,IF(COUNTIFS($O$3:$O423,$O423,$L$3:$L423,$L423,$I$3:$I423,$I423) &gt;1,0,SUMIFS($Y$3:$Y$2503,$L$3:$L$2503,$L423,$O$3:$O$2503,$O423,$I$3:$I$2503,$I423)),"-")</f>
        <v>0</v>
      </c>
      <c r="AC423" s="27">
        <f t="shared" si="42"/>
        <v>0</v>
      </c>
    </row>
    <row r="424" spans="1:29" s="1" customFormat="1" ht="15.75" customHeight="1">
      <c r="A424" s="13" t="s">
        <v>176</v>
      </c>
      <c r="B424" s="107" t="str">
        <f>IF(COUNTA($A424)&gt;0,VLOOKUP($A424,Corsa!$A$1:$F$43,2,FALSE),"-")</f>
        <v>Corsa A08</v>
      </c>
      <c r="C424" s="11"/>
      <c r="D424" s="13">
        <v>41</v>
      </c>
      <c r="E424" s="13"/>
      <c r="F424" s="46" t="str">
        <f>IF(COUNTA($A424)&gt;0,VLOOKUP($A424,Corsa!$A$1:$F$43,3,FALSE),"-")</f>
        <v>F-Esordienti</v>
      </c>
      <c r="G424" s="28" t="str">
        <f>IF($D424&gt;0,VLOOKUP($D424,Iscrizioni!$A$2:$M$2502,9,FALSE),"-")</f>
        <v>CALAMAI GEMMA</v>
      </c>
      <c r="H424" s="28">
        <f>IF($D424&gt;0,VLOOKUP($D424,Iscrizioni!$A$2:$M$2502,4,FALSE),"-")</f>
        <v>2006</v>
      </c>
      <c r="I424" s="27" t="str">
        <f>IF($D424&gt;0,VLOOKUP($D424,Iscrizioni!$A$2:$M$2502,5,FALSE),"-")</f>
        <v>F</v>
      </c>
      <c r="J424" s="27" t="str">
        <f>IF($D424&gt;0,VLOOKUP($D424,Iscrizioni!$A$2:$M$2502,10,FALSE),"-")</f>
        <v>F-Esordienti</v>
      </c>
      <c r="K424" s="27" t="str">
        <f t="shared" si="40"/>
        <v>ok</v>
      </c>
      <c r="L424" s="46" t="str">
        <f>IF($D424&gt;0,VLOOKUP($D424,Iscrizioni!$A$2:$M$2502,11,FALSE),"-")</f>
        <v>Giovanile</v>
      </c>
      <c r="M424" s="27">
        <f>IF($D424&gt;0,VLOOKUP($D424,Iscrizioni!$A$2:$N$2502,12,FALSE),"-")</f>
        <v>7</v>
      </c>
      <c r="N424" s="46" t="str">
        <f>IF($D424&gt;0,VLOOKUP($D424,Iscrizioni!$A$2:$M$2502,6,FALSE),"-")</f>
        <v>L021869</v>
      </c>
      <c r="O424" s="107" t="str">
        <f>IF($D424&gt;0,VLOOKUP($D424,Iscrizioni!$A$2:$M$2502,7,FALSE),"-")</f>
        <v>A.S.D. ATLETICA CALENZANO</v>
      </c>
      <c r="P424" s="46" t="str">
        <f>IF($D424&gt;0,VLOOKUP(LEFT($N424,1),Regione!$A$2:$C$21,2,FALSE),"-")</f>
        <v xml:space="preserve">TOSCANA </v>
      </c>
      <c r="Q424" s="112" t="e">
        <f ca="1">IF($D424&gt;0,NormalizzaTempo("D",CELL("tipo",$E424),$E424),"-")</f>
        <v>#NAME?</v>
      </c>
      <c r="R424" s="27">
        <f>IF($D424&gt;0,VLOOKUP($D424,Iscrizioni!$A$2:$M$2502,13,FALSE),"-")</f>
        <v>800</v>
      </c>
      <c r="S424" s="112" t="e">
        <f t="shared" ca="1" si="43"/>
        <v>#NAME?</v>
      </c>
      <c r="T424" s="112" t="e">
        <f ca="1">IF($D424&gt;0,SUMIFS($S$3:$S424,$X$3:$X424,1,$J$3:$J424,$J424),"-")</f>
        <v>#NAME?</v>
      </c>
      <c r="U424" s="112" t="e">
        <f t="shared" ca="1" si="44"/>
        <v>#NAME?</v>
      </c>
      <c r="V424" s="112" t="e">
        <f t="shared" ca="1" si="41"/>
        <v>#NAME?</v>
      </c>
      <c r="W424" s="27">
        <f>IF(LEN($C424)=0,IF($D424&gt;0,COUNTIFS($A$3:$A424,$A424),"-"),"Escluso")</f>
        <v>16</v>
      </c>
      <c r="X424" s="2">
        <f>IF(LEN($C424)=0,IF($D424&gt;0,COUNTIFS($J$3:$J424,$J424,$C$3:$C424,""),"-"),"Escluso")</f>
        <v>16</v>
      </c>
      <c r="Y424" s="127" t="e">
        <f t="shared" ca="1" si="39"/>
        <v>#NAME?</v>
      </c>
      <c r="Z424" s="2">
        <f>IF($D424&gt;0,COUNTIFS($O$3:$O424,$O424,$L$3:$L424,$L424,$I$3:$I424,$I424),"-")</f>
        <v>22</v>
      </c>
      <c r="AA424" s="27">
        <f>IF($D424&gt;0,IF(OR($Z424 &gt;1,$L424&lt;&gt;"Adulti"),0,VLOOKUP($P424,Regione!$B$2:$C$22,2,FALSE)),"-")</f>
        <v>0</v>
      </c>
      <c r="AB424" s="27">
        <f>IF($D424&gt;0,IF(COUNTIFS($O$3:$O424,$O424,$L$3:$L424,$L424,$I$3:$I424,$I424) &gt;1,0,SUMIFS($Y$3:$Y$2503,$L$3:$L$2503,$L424,$O$3:$O$2503,$O424,$I$3:$I$2503,$I424)),"-")</f>
        <v>0</v>
      </c>
      <c r="AC424" s="27">
        <f t="shared" si="42"/>
        <v>0</v>
      </c>
    </row>
    <row r="425" spans="1:29" s="1" customFormat="1" ht="15.75" customHeight="1">
      <c r="A425" s="13" t="s">
        <v>176</v>
      </c>
      <c r="B425" s="107" t="str">
        <f>IF(COUNTA($A425)&gt;0,VLOOKUP($A425,Corsa!$A$1:$F$43,2,FALSE),"-")</f>
        <v>Corsa A08</v>
      </c>
      <c r="C425" s="11"/>
      <c r="D425" s="13">
        <v>656</v>
      </c>
      <c r="E425" s="13"/>
      <c r="F425" s="46" t="str">
        <f>IF(COUNTA($A425)&gt;0,VLOOKUP($A425,Corsa!$A$1:$F$43,3,FALSE),"-")</f>
        <v>F-Esordienti</v>
      </c>
      <c r="G425" s="28" t="str">
        <f>IF($D425&gt;0,VLOOKUP($D425,Iscrizioni!$A$2:$M$2502,9,FALSE),"-")</f>
        <v>GUGLIELMINI ALESSIA</v>
      </c>
      <c r="H425" s="28">
        <f>IF($D425&gt;0,VLOOKUP($D425,Iscrizioni!$A$2:$M$2502,4,FALSE),"-")</f>
        <v>2007</v>
      </c>
      <c r="I425" s="27" t="str">
        <f>IF($D425&gt;0,VLOOKUP($D425,Iscrizioni!$A$2:$M$2502,5,FALSE),"-")</f>
        <v>F</v>
      </c>
      <c r="J425" s="27" t="str">
        <f>IF($D425&gt;0,VLOOKUP($D425,Iscrizioni!$A$2:$M$2502,10,FALSE),"-")</f>
        <v>F-Esordienti</v>
      </c>
      <c r="K425" s="27" t="str">
        <f t="shared" si="40"/>
        <v>ok</v>
      </c>
      <c r="L425" s="46" t="str">
        <f>IF($D425&gt;0,VLOOKUP($D425,Iscrizioni!$A$2:$M$2502,11,FALSE),"-")</f>
        <v>Giovanile</v>
      </c>
      <c r="M425" s="27">
        <f>IF($D425&gt;0,VLOOKUP($D425,Iscrizioni!$A$2:$N$2502,12,FALSE),"-")</f>
        <v>7</v>
      </c>
      <c r="N425" s="46" t="str">
        <f>IF($D425&gt;0,VLOOKUP($D425,Iscrizioni!$A$2:$M$2502,6,FALSE),"-")</f>
        <v>H041109</v>
      </c>
      <c r="O425" s="107" t="str">
        <f>IF($D425&gt;0,VLOOKUP($D425,Iscrizioni!$A$2:$M$2502,7,FALSE),"-")</f>
        <v>LA PRIMAVERA ATLETICA</v>
      </c>
      <c r="P425" s="46" t="str">
        <f>IF($D425&gt;0,VLOOKUP(LEFT($N425,1),Regione!$A$2:$C$21,2,FALSE),"-")</f>
        <v xml:space="preserve">EMILIA ROMAGNA </v>
      </c>
      <c r="Q425" s="112" t="e">
        <f ca="1">IF($D425&gt;0,NormalizzaTempo("D",CELL("tipo",$E425),$E425),"-")</f>
        <v>#NAME?</v>
      </c>
      <c r="R425" s="27">
        <f>IF($D425&gt;0,VLOOKUP($D425,Iscrizioni!$A$2:$M$2502,13,FALSE),"-")</f>
        <v>800</v>
      </c>
      <c r="S425" s="112" t="e">
        <f t="shared" ca="1" si="43"/>
        <v>#NAME?</v>
      </c>
      <c r="T425" s="112" t="e">
        <f ca="1">IF($D425&gt;0,SUMIFS($S$3:$S425,$X$3:$X425,1,$J$3:$J425,$J425),"-")</f>
        <v>#NAME?</v>
      </c>
      <c r="U425" s="112" t="e">
        <f t="shared" ca="1" si="44"/>
        <v>#NAME?</v>
      </c>
      <c r="V425" s="112" t="e">
        <f t="shared" ca="1" si="41"/>
        <v>#NAME?</v>
      </c>
      <c r="W425" s="27">
        <f>IF(LEN($C425)=0,IF($D425&gt;0,COUNTIFS($A$3:$A425,$A425),"-"),"Escluso")</f>
        <v>17</v>
      </c>
      <c r="X425" s="2">
        <f>IF(LEN($C425)=0,IF($D425&gt;0,COUNTIFS($J$3:$J425,$J425,$C$3:$C425,""),"-"),"Escluso")</f>
        <v>17</v>
      </c>
      <c r="Y425" s="127" t="e">
        <f t="shared" ca="1" si="39"/>
        <v>#NAME?</v>
      </c>
      <c r="Z425" s="2">
        <f>IF($D425&gt;0,COUNTIFS($O$3:$O425,$O425,$L$3:$L425,$L425,$I$3:$I425,$I425),"-")</f>
        <v>1</v>
      </c>
      <c r="AA425" s="27">
        <f>IF($D425&gt;0,IF(OR($Z425 &gt;1,$L425&lt;&gt;"Adulti"),0,VLOOKUP($P425,Regione!$B$2:$C$22,2,FALSE)),"-")</f>
        <v>0</v>
      </c>
      <c r="AB425" s="27" t="e">
        <f ca="1">IF($D425&gt;0,IF(COUNTIFS($O$3:$O425,$O425,$L$3:$L425,$L425,$I$3:$I425,$I425) &gt;1,0,SUMIFS($Y$3:$Y$2503,$L$3:$L$2503,$L425,$O$3:$O$2503,$O425,$I$3:$I$2503,$I425)),"-")</f>
        <v>#NAME?</v>
      </c>
      <c r="AC425" s="27" t="e">
        <f t="shared" ca="1" si="42"/>
        <v>#NAME?</v>
      </c>
    </row>
    <row r="426" spans="1:29" s="1" customFormat="1" ht="15.75" customHeight="1">
      <c r="A426" s="13" t="s">
        <v>176</v>
      </c>
      <c r="B426" s="107" t="str">
        <f>IF(COUNTA($A426)&gt;0,VLOOKUP($A426,Corsa!$A$1:$F$43,2,FALSE),"-")</f>
        <v>Corsa A08</v>
      </c>
      <c r="C426" s="11"/>
      <c r="D426" s="13">
        <v>917</v>
      </c>
      <c r="E426" s="13"/>
      <c r="F426" s="46" t="str">
        <f>IF(COUNTA($A426)&gt;0,VLOOKUP($A426,Corsa!$A$1:$F$43,3,FALSE),"-")</f>
        <v>F-Esordienti</v>
      </c>
      <c r="G426" s="28" t="str">
        <f>IF($D426&gt;0,VLOOKUP($D426,Iscrizioni!$A$2:$M$2502,9,FALSE),"-")</f>
        <v>GOUANTOUO MARIE ESTER</v>
      </c>
      <c r="H426" s="28">
        <f>IF($D426&gt;0,VLOOKUP($D426,Iscrizioni!$A$2:$M$2502,4,FALSE),"-")</f>
        <v>2007</v>
      </c>
      <c r="I426" s="27" t="str">
        <f>IF($D426&gt;0,VLOOKUP($D426,Iscrizioni!$A$2:$M$2502,5,FALSE),"-")</f>
        <v>F</v>
      </c>
      <c r="J426" s="27" t="str">
        <f>IF($D426&gt;0,VLOOKUP($D426,Iscrizioni!$A$2:$M$2502,10,FALSE),"-")</f>
        <v>F-Esordienti</v>
      </c>
      <c r="K426" s="27" t="str">
        <f t="shared" si="40"/>
        <v>ok</v>
      </c>
      <c r="L426" s="46" t="str">
        <f>IF($D426&gt;0,VLOOKUP($D426,Iscrizioni!$A$2:$M$2502,11,FALSE),"-")</f>
        <v>Giovanile</v>
      </c>
      <c r="M426" s="27">
        <f>IF($D426&gt;0,VLOOKUP($D426,Iscrizioni!$A$2:$N$2502,12,FALSE),"-")</f>
        <v>7</v>
      </c>
      <c r="N426" s="46" t="str">
        <f>IF($D426&gt;0,VLOOKUP($D426,Iscrizioni!$A$2:$M$2502,6,FALSE),"-")</f>
        <v>L022825</v>
      </c>
      <c r="O426" s="107" t="str">
        <f>IF($D426&gt;0,VLOOKUP($D426,Iscrizioni!$A$2:$M$2502,7,FALSE),"-")</f>
        <v>RUNNERS BARBERINO A.S.D.</v>
      </c>
      <c r="P426" s="46" t="str">
        <f>IF($D426&gt;0,VLOOKUP(LEFT($N426,1),Regione!$A$2:$C$21,2,FALSE),"-")</f>
        <v xml:space="preserve">TOSCANA </v>
      </c>
      <c r="Q426" s="112" t="e">
        <f ca="1">IF($D426&gt;0,NormalizzaTempo("D",CELL("tipo",$E426),$E426),"-")</f>
        <v>#NAME?</v>
      </c>
      <c r="R426" s="27">
        <f>IF($D426&gt;0,VLOOKUP($D426,Iscrizioni!$A$2:$M$2502,13,FALSE),"-")</f>
        <v>800</v>
      </c>
      <c r="S426" s="112" t="e">
        <f t="shared" ca="1" si="43"/>
        <v>#NAME?</v>
      </c>
      <c r="T426" s="112" t="e">
        <f ca="1">IF($D426&gt;0,SUMIFS($S$3:$S426,$X$3:$X426,1,$J$3:$J426,$J426),"-")</f>
        <v>#NAME?</v>
      </c>
      <c r="U426" s="112" t="e">
        <f t="shared" ca="1" si="44"/>
        <v>#NAME?</v>
      </c>
      <c r="V426" s="112" t="e">
        <f t="shared" ca="1" si="41"/>
        <v>#NAME?</v>
      </c>
      <c r="W426" s="27">
        <f>IF(LEN($C426)=0,IF($D426&gt;0,COUNTIFS($A$3:$A426,$A426),"-"),"Escluso")</f>
        <v>18</v>
      </c>
      <c r="X426" s="2">
        <f>IF(LEN($C426)=0,IF($D426&gt;0,COUNTIFS($J$3:$J426,$J426,$C$3:$C426,""),"-"),"Escluso")</f>
        <v>18</v>
      </c>
      <c r="Y426" s="127" t="e">
        <f t="shared" ca="1" si="39"/>
        <v>#NAME?</v>
      </c>
      <c r="Z426" s="2">
        <f>IF($D426&gt;0,COUNTIFS($O$3:$O426,$O426,$L$3:$L426,$L426,$I$3:$I426,$I426),"-")</f>
        <v>1</v>
      </c>
      <c r="AA426" s="27">
        <f>IF($D426&gt;0,IF(OR($Z426 &gt;1,$L426&lt;&gt;"Adulti"),0,VLOOKUP($P426,Regione!$B$2:$C$22,2,FALSE)),"-")</f>
        <v>0</v>
      </c>
      <c r="AB426" s="27" t="e">
        <f ca="1">IF($D426&gt;0,IF(COUNTIFS($O$3:$O426,$O426,$L$3:$L426,$L426,$I$3:$I426,$I426) &gt;1,0,SUMIFS($Y$3:$Y$2503,$L$3:$L$2503,$L426,$O$3:$O$2503,$O426,$I$3:$I$2503,$I426)),"-")</f>
        <v>#NAME?</v>
      </c>
      <c r="AC426" s="27" t="e">
        <f t="shared" ca="1" si="42"/>
        <v>#NAME?</v>
      </c>
    </row>
    <row r="427" spans="1:29" s="1" customFormat="1" ht="15.75" customHeight="1">
      <c r="A427" s="13" t="s">
        <v>176</v>
      </c>
      <c r="B427" s="107" t="str">
        <f>IF(COUNTA($A427)&gt;0,VLOOKUP($A427,Corsa!$A$1:$F$43,2,FALSE),"-")</f>
        <v>Corsa A08</v>
      </c>
      <c r="C427" s="11"/>
      <c r="D427" s="13">
        <v>447</v>
      </c>
      <c r="E427" s="13"/>
      <c r="F427" s="46" t="str">
        <f>IF(COUNTA($A427)&gt;0,VLOOKUP($A427,Corsa!$A$1:$F$43,3,FALSE),"-")</f>
        <v>F-Esordienti</v>
      </c>
      <c r="G427" s="28" t="str">
        <f>IF($D427&gt;0,VLOOKUP($D427,Iscrizioni!$A$2:$M$2502,9,FALSE),"-")</f>
        <v>BEZZI ASIA</v>
      </c>
      <c r="H427" s="28">
        <f>IF($D427&gt;0,VLOOKUP($D427,Iscrizioni!$A$2:$M$2502,4,FALSE),"-")</f>
        <v>2007</v>
      </c>
      <c r="I427" s="27" t="str">
        <f>IF($D427&gt;0,VLOOKUP($D427,Iscrizioni!$A$2:$M$2502,5,FALSE),"-")</f>
        <v>F</v>
      </c>
      <c r="J427" s="27" t="str">
        <f>IF($D427&gt;0,VLOOKUP($D427,Iscrizioni!$A$2:$M$2502,10,FALSE),"-")</f>
        <v>F-Esordienti</v>
      </c>
      <c r="K427" s="27" t="str">
        <f t="shared" si="40"/>
        <v>ok</v>
      </c>
      <c r="L427" s="46" t="str">
        <f>IF($D427&gt;0,VLOOKUP($D427,Iscrizioni!$A$2:$M$2502,11,FALSE),"-")</f>
        <v>Giovanile</v>
      </c>
      <c r="M427" s="27">
        <f>IF($D427&gt;0,VLOOKUP($D427,Iscrizioni!$A$2:$N$2502,12,FALSE),"-")</f>
        <v>7</v>
      </c>
      <c r="N427" s="46" t="str">
        <f>IF($D427&gt;0,VLOOKUP($D427,Iscrizioni!$A$2:$M$2502,6,FALSE),"-")</f>
        <v>H080682</v>
      </c>
      <c r="O427" s="107" t="str">
        <f>IF($D427&gt;0,VLOOKUP($D427,Iscrizioni!$A$2:$M$2502,7,FALSE),"-")</f>
        <v>ATLETICA CASTELNOVO MONTI</v>
      </c>
      <c r="P427" s="46" t="str">
        <f>IF($D427&gt;0,VLOOKUP(LEFT($N427,1),Regione!$A$2:$C$21,2,FALSE),"-")</f>
        <v xml:space="preserve">EMILIA ROMAGNA </v>
      </c>
      <c r="Q427" s="112" t="e">
        <f ca="1">IF($D427&gt;0,NormalizzaTempo("D",CELL("tipo",$E427),$E427),"-")</f>
        <v>#NAME?</v>
      </c>
      <c r="R427" s="27">
        <f>IF($D427&gt;0,VLOOKUP($D427,Iscrizioni!$A$2:$M$2502,13,FALSE),"-")</f>
        <v>800</v>
      </c>
      <c r="S427" s="112" t="e">
        <f t="shared" ca="1" si="43"/>
        <v>#NAME?</v>
      </c>
      <c r="T427" s="112" t="e">
        <f ca="1">IF($D427&gt;0,SUMIFS($S$3:$S427,$X$3:$X427,1,$J$3:$J427,$J427),"-")</f>
        <v>#NAME?</v>
      </c>
      <c r="U427" s="112" t="e">
        <f t="shared" ca="1" si="44"/>
        <v>#NAME?</v>
      </c>
      <c r="V427" s="112" t="e">
        <f t="shared" ca="1" si="41"/>
        <v>#NAME?</v>
      </c>
      <c r="W427" s="27">
        <f>IF(LEN($C427)=0,IF($D427&gt;0,COUNTIFS($A$3:$A427,$A427),"-"),"Escluso")</f>
        <v>19</v>
      </c>
      <c r="X427" s="2">
        <f>IF(LEN($C427)=0,IF($D427&gt;0,COUNTIFS($J$3:$J427,$J427,$C$3:$C427,""),"-"),"Escluso")</f>
        <v>19</v>
      </c>
      <c r="Y427" s="127" t="e">
        <f t="shared" ca="1" si="39"/>
        <v>#NAME?</v>
      </c>
      <c r="Z427" s="2">
        <f>IF($D427&gt;0,COUNTIFS($O$3:$O427,$O427,$L$3:$L427,$L427,$I$3:$I427,$I427),"-")</f>
        <v>6</v>
      </c>
      <c r="AA427" s="27">
        <f>IF($D427&gt;0,IF(OR($Z427 &gt;1,$L427&lt;&gt;"Adulti"),0,VLOOKUP($P427,Regione!$B$2:$C$22,2,FALSE)),"-")</f>
        <v>0</v>
      </c>
      <c r="AB427" s="27">
        <f>IF($D427&gt;0,IF(COUNTIFS($O$3:$O427,$O427,$L$3:$L427,$L427,$I$3:$I427,$I427) &gt;1,0,SUMIFS($Y$3:$Y$2503,$L$3:$L$2503,$L427,$O$3:$O$2503,$O427,$I$3:$I$2503,$I427)),"-")</f>
        <v>0</v>
      </c>
      <c r="AC427" s="27">
        <f t="shared" si="42"/>
        <v>0</v>
      </c>
    </row>
    <row r="428" spans="1:29" s="1" customFormat="1" ht="15.75" customHeight="1">
      <c r="A428" s="13" t="s">
        <v>176</v>
      </c>
      <c r="B428" s="107" t="str">
        <f>IF(COUNTA($A428)&gt;0,VLOOKUP($A428,Corsa!$A$1:$F$43,2,FALSE),"-")</f>
        <v>Corsa A08</v>
      </c>
      <c r="C428" s="11"/>
      <c r="D428" s="13">
        <v>413</v>
      </c>
      <c r="E428" s="13"/>
      <c r="F428" s="46" t="str">
        <f>IF(COUNTA($A428)&gt;0,VLOOKUP($A428,Corsa!$A$1:$F$43,3,FALSE),"-")</f>
        <v>F-Esordienti</v>
      </c>
      <c r="G428" s="28" t="str">
        <f>IF($D428&gt;0,VLOOKUP($D428,Iscrizioni!$A$2:$M$2502,9,FALSE),"-")</f>
        <v>ORLANDINI MARCELLA</v>
      </c>
      <c r="H428" s="28">
        <f>IF($D428&gt;0,VLOOKUP($D428,Iscrizioni!$A$2:$M$2502,4,FALSE),"-")</f>
        <v>2007</v>
      </c>
      <c r="I428" s="27" t="str">
        <f>IF($D428&gt;0,VLOOKUP($D428,Iscrizioni!$A$2:$M$2502,5,FALSE),"-")</f>
        <v>F</v>
      </c>
      <c r="J428" s="27" t="str">
        <f>IF($D428&gt;0,VLOOKUP($D428,Iscrizioni!$A$2:$M$2502,10,FALSE),"-")</f>
        <v>F-Esordienti</v>
      </c>
      <c r="K428" s="27" t="str">
        <f t="shared" si="40"/>
        <v>ok</v>
      </c>
      <c r="L428" s="46" t="str">
        <f>IF($D428&gt;0,VLOOKUP($D428,Iscrizioni!$A$2:$M$2502,11,FALSE),"-")</f>
        <v>Giovanile</v>
      </c>
      <c r="M428" s="27">
        <f>IF($D428&gt;0,VLOOKUP($D428,Iscrizioni!$A$2:$N$2502,12,FALSE),"-")</f>
        <v>7</v>
      </c>
      <c r="N428" s="46" t="str">
        <f>IF($D428&gt;0,VLOOKUP($D428,Iscrizioni!$A$2:$M$2502,6,FALSE),"-")</f>
        <v>H080416</v>
      </c>
      <c r="O428" s="107" t="str">
        <f>IF($D428&gt;0,VLOOKUP($D428,Iscrizioni!$A$2:$M$2502,7,FALSE),"-")</f>
        <v>ASD ATLETICA REGGIO</v>
      </c>
      <c r="P428" s="46" t="str">
        <f>IF($D428&gt;0,VLOOKUP(LEFT($N428,1),Regione!$A$2:$C$21,2,FALSE),"-")</f>
        <v xml:space="preserve">EMILIA ROMAGNA </v>
      </c>
      <c r="Q428" s="112" t="e">
        <f ca="1">IF($D428&gt;0,NormalizzaTempo("D",CELL("tipo",$E428),$E428),"-")</f>
        <v>#NAME?</v>
      </c>
      <c r="R428" s="27">
        <f>IF($D428&gt;0,VLOOKUP($D428,Iscrizioni!$A$2:$M$2502,13,FALSE),"-")</f>
        <v>800</v>
      </c>
      <c r="S428" s="112" t="e">
        <f t="shared" ca="1" si="43"/>
        <v>#NAME?</v>
      </c>
      <c r="T428" s="112" t="e">
        <f ca="1">IF($D428&gt;0,SUMIFS($S$3:$S428,$X$3:$X428,1,$J$3:$J428,$J428),"-")</f>
        <v>#NAME?</v>
      </c>
      <c r="U428" s="112" t="e">
        <f t="shared" ca="1" si="44"/>
        <v>#NAME?</v>
      </c>
      <c r="V428" s="112" t="e">
        <f t="shared" ca="1" si="41"/>
        <v>#NAME?</v>
      </c>
      <c r="W428" s="27">
        <f>IF(LEN($C428)=0,IF($D428&gt;0,COUNTIFS($A$3:$A428,$A428),"-"),"Escluso")</f>
        <v>20</v>
      </c>
      <c r="X428" s="2">
        <f>IF(LEN($C428)=0,IF($D428&gt;0,COUNTIFS($J$3:$J428,$J428,$C$3:$C428,""),"-"),"Escluso")</f>
        <v>20</v>
      </c>
      <c r="Y428" s="127" t="e">
        <f t="shared" ca="1" si="39"/>
        <v>#NAME?</v>
      </c>
      <c r="Z428" s="2">
        <f>IF($D428&gt;0,COUNTIFS($O$3:$O428,$O428,$L$3:$L428,$L428,$I$3:$I428,$I428),"-")</f>
        <v>3</v>
      </c>
      <c r="AA428" s="27">
        <f>IF($D428&gt;0,IF(OR($Z428 &gt;1,$L428&lt;&gt;"Adulti"),0,VLOOKUP($P428,Regione!$B$2:$C$22,2,FALSE)),"-")</f>
        <v>0</v>
      </c>
      <c r="AB428" s="27">
        <f>IF($D428&gt;0,IF(COUNTIFS($O$3:$O428,$O428,$L$3:$L428,$L428,$I$3:$I428,$I428) &gt;1,0,SUMIFS($Y$3:$Y$2503,$L$3:$L$2503,$L428,$O$3:$O$2503,$O428,$I$3:$I$2503,$I428)),"-")</f>
        <v>0</v>
      </c>
      <c r="AC428" s="27">
        <f t="shared" si="42"/>
        <v>0</v>
      </c>
    </row>
    <row r="429" spans="1:29" s="1" customFormat="1" ht="15.75" customHeight="1">
      <c r="A429" s="13" t="s">
        <v>176</v>
      </c>
      <c r="B429" s="107" t="str">
        <f>IF(COUNTA($A429)&gt;0,VLOOKUP($A429,Corsa!$A$1:$F$43,2,FALSE),"-")</f>
        <v>Corsa A08</v>
      </c>
      <c r="C429" s="11"/>
      <c r="D429" s="13">
        <v>831</v>
      </c>
      <c r="E429" s="13"/>
      <c r="F429" s="46" t="str">
        <f>IF(COUNTA($A429)&gt;0,VLOOKUP($A429,Corsa!$A$1:$F$43,3,FALSE),"-")</f>
        <v>F-Esordienti</v>
      </c>
      <c r="G429" s="28" t="str">
        <f>IF($D429&gt;0,VLOOKUP($D429,Iscrizioni!$A$2:$M$2502,9,FALSE),"-")</f>
        <v>DEL RIO DIANA</v>
      </c>
      <c r="H429" s="28">
        <f>IF($D429&gt;0,VLOOKUP($D429,Iscrizioni!$A$2:$M$2502,4,FALSE),"-")</f>
        <v>2006</v>
      </c>
      <c r="I429" s="27" t="str">
        <f>IF($D429&gt;0,VLOOKUP($D429,Iscrizioni!$A$2:$M$2502,5,FALSE),"-")</f>
        <v>F</v>
      </c>
      <c r="J429" s="27" t="str">
        <f>IF($D429&gt;0,VLOOKUP($D429,Iscrizioni!$A$2:$M$2502,10,FALSE),"-")</f>
        <v>F-Esordienti</v>
      </c>
      <c r="K429" s="27" t="str">
        <f t="shared" si="40"/>
        <v>ok</v>
      </c>
      <c r="L429" s="46" t="str">
        <f>IF($D429&gt;0,VLOOKUP($D429,Iscrizioni!$A$2:$M$2502,11,FALSE),"-")</f>
        <v>Giovanile</v>
      </c>
      <c r="M429" s="27">
        <f>IF($D429&gt;0,VLOOKUP($D429,Iscrizioni!$A$2:$N$2502,12,FALSE),"-")</f>
        <v>7</v>
      </c>
      <c r="N429" s="46" t="str">
        <f>IF($D429&gt;0,VLOOKUP($D429,Iscrizioni!$A$2:$M$2502,6,FALSE),"-")</f>
        <v>H080274</v>
      </c>
      <c r="O429" s="107" t="str">
        <f>IF($D429&gt;0,VLOOKUP($D429,Iscrizioni!$A$2:$M$2502,7,FALSE),"-")</f>
        <v>POL. SCANDIANESE</v>
      </c>
      <c r="P429" s="46" t="str">
        <f>IF($D429&gt;0,VLOOKUP(LEFT($N429,1),Regione!$A$2:$C$21,2,FALSE),"-")</f>
        <v xml:space="preserve">EMILIA ROMAGNA </v>
      </c>
      <c r="Q429" s="112" t="e">
        <f ca="1">IF($D429&gt;0,NormalizzaTempo("D",CELL("tipo",$E429),$E429),"-")</f>
        <v>#NAME?</v>
      </c>
      <c r="R429" s="27">
        <f>IF($D429&gt;0,VLOOKUP($D429,Iscrizioni!$A$2:$M$2502,13,FALSE),"-")</f>
        <v>800</v>
      </c>
      <c r="S429" s="112" t="e">
        <f t="shared" ca="1" si="43"/>
        <v>#NAME?</v>
      </c>
      <c r="T429" s="112" t="e">
        <f ca="1">IF($D429&gt;0,SUMIFS($S$3:$S429,$X$3:$X429,1,$J$3:$J429,$J429),"-")</f>
        <v>#NAME?</v>
      </c>
      <c r="U429" s="112" t="e">
        <f t="shared" ca="1" si="44"/>
        <v>#NAME?</v>
      </c>
      <c r="V429" s="112" t="e">
        <f t="shared" ca="1" si="41"/>
        <v>#NAME?</v>
      </c>
      <c r="W429" s="27">
        <f>IF(LEN($C429)=0,IF($D429&gt;0,COUNTIFS($A$3:$A429,$A429),"-"),"Escluso")</f>
        <v>21</v>
      </c>
      <c r="X429" s="2">
        <f>IF(LEN($C429)=0,IF($D429&gt;0,COUNTIFS($J$3:$J429,$J429,$C$3:$C429,""),"-"),"Escluso")</f>
        <v>21</v>
      </c>
      <c r="Y429" s="127" t="e">
        <f t="shared" ca="1" si="39"/>
        <v>#NAME?</v>
      </c>
      <c r="Z429" s="2">
        <f>IF($D429&gt;0,COUNTIFS($O$3:$O429,$O429,$L$3:$L429,$L429,$I$3:$I429,$I429),"-")</f>
        <v>8</v>
      </c>
      <c r="AA429" s="27">
        <f>IF($D429&gt;0,IF(OR($Z429 &gt;1,$L429&lt;&gt;"Adulti"),0,VLOOKUP($P429,Regione!$B$2:$C$22,2,FALSE)),"-")</f>
        <v>0</v>
      </c>
      <c r="AB429" s="27">
        <f>IF($D429&gt;0,IF(COUNTIFS($O$3:$O429,$O429,$L$3:$L429,$L429,$I$3:$I429,$I429) &gt;1,0,SUMIFS($Y$3:$Y$2503,$L$3:$L$2503,$L429,$O$3:$O$2503,$O429,$I$3:$I$2503,$I429)),"-")</f>
        <v>0</v>
      </c>
      <c r="AC429" s="27">
        <f t="shared" si="42"/>
        <v>0</v>
      </c>
    </row>
    <row r="430" spans="1:29" s="1" customFormat="1" ht="15.75" customHeight="1">
      <c r="A430" s="13" t="s">
        <v>176</v>
      </c>
      <c r="B430" s="107" t="str">
        <f>IF(COUNTA($A430)&gt;0,VLOOKUP($A430,Corsa!$A$1:$F$43,2,FALSE),"-")</f>
        <v>Corsa A08</v>
      </c>
      <c r="C430" s="11"/>
      <c r="D430" s="13">
        <v>214</v>
      </c>
      <c r="E430" s="13"/>
      <c r="F430" s="46" t="str">
        <f>IF(COUNTA($A430)&gt;0,VLOOKUP($A430,Corsa!$A$1:$F$43,3,FALSE),"-")</f>
        <v>F-Esordienti</v>
      </c>
      <c r="G430" s="28" t="str">
        <f>IF($D430&gt;0,VLOOKUP($D430,Iscrizioni!$A$2:$M$2502,9,FALSE),"-")</f>
        <v>TESTA ILENIA</v>
      </c>
      <c r="H430" s="28">
        <f>IF($D430&gt;0,VLOOKUP($D430,Iscrizioni!$A$2:$M$2502,4,FALSE),"-")</f>
        <v>2006</v>
      </c>
      <c r="I430" s="27" t="str">
        <f>IF($D430&gt;0,VLOOKUP($D430,Iscrizioni!$A$2:$M$2502,5,FALSE),"-")</f>
        <v>F</v>
      </c>
      <c r="J430" s="27" t="str">
        <f>IF($D430&gt;0,VLOOKUP($D430,Iscrizioni!$A$2:$M$2502,10,FALSE),"-")</f>
        <v>F-Esordienti</v>
      </c>
      <c r="K430" s="27" t="str">
        <f t="shared" si="40"/>
        <v>ok</v>
      </c>
      <c r="L430" s="46" t="str">
        <f>IF($D430&gt;0,VLOOKUP($D430,Iscrizioni!$A$2:$M$2502,11,FALSE),"-")</f>
        <v>Giovanile</v>
      </c>
      <c r="M430" s="27">
        <f>IF($D430&gt;0,VLOOKUP($D430,Iscrizioni!$A$2:$N$2502,12,FALSE),"-")</f>
        <v>7</v>
      </c>
      <c r="N430" s="46" t="str">
        <f>IF($D430&gt;0,VLOOKUP($D430,Iscrizioni!$A$2:$M$2502,6,FALSE),"-")</f>
        <v>A130646</v>
      </c>
      <c r="O430" s="107" t="str">
        <f>IF($D430&gt;0,VLOOKUP($D430,Iscrizioni!$A$2:$M$2502,7,FALSE),"-")</f>
        <v>A.S.D. DORATLETICA</v>
      </c>
      <c r="P430" s="46" t="str">
        <f>IF($D430&gt;0,VLOOKUP(LEFT($N430,1),Regione!$A$2:$C$21,2,FALSE),"-")</f>
        <v xml:space="preserve">PIEMONTE </v>
      </c>
      <c r="Q430" s="112" t="e">
        <f ca="1">IF($D430&gt;0,NormalizzaTempo("D",CELL("tipo",$E430),$E430),"-")</f>
        <v>#NAME?</v>
      </c>
      <c r="R430" s="27">
        <f>IF($D430&gt;0,VLOOKUP($D430,Iscrizioni!$A$2:$M$2502,13,FALSE),"-")</f>
        <v>800</v>
      </c>
      <c r="S430" s="112" t="e">
        <f t="shared" ca="1" si="43"/>
        <v>#NAME?</v>
      </c>
      <c r="T430" s="112" t="e">
        <f ca="1">IF($D430&gt;0,SUMIFS($S$3:$S430,$X$3:$X430,1,$J$3:$J430,$J430),"-")</f>
        <v>#NAME?</v>
      </c>
      <c r="U430" s="112" t="e">
        <f t="shared" ca="1" si="44"/>
        <v>#NAME?</v>
      </c>
      <c r="V430" s="112" t="e">
        <f t="shared" ca="1" si="41"/>
        <v>#NAME?</v>
      </c>
      <c r="W430" s="27">
        <f>IF(LEN($C430)=0,IF($D430&gt;0,COUNTIFS($A$3:$A430,$A430),"-"),"Escluso")</f>
        <v>22</v>
      </c>
      <c r="X430" s="2">
        <f>IF(LEN($C430)=0,IF($D430&gt;0,COUNTIFS($J$3:$J430,$J430,$C$3:$C430,""),"-"),"Escluso")</f>
        <v>22</v>
      </c>
      <c r="Y430" s="127" t="e">
        <f t="shared" ca="1" si="39"/>
        <v>#NAME?</v>
      </c>
      <c r="Z430" s="2">
        <f>IF($D430&gt;0,COUNTIFS($O$3:$O430,$O430,$L$3:$L430,$L430,$I$3:$I430,$I430),"-")</f>
        <v>1</v>
      </c>
      <c r="AA430" s="27">
        <f>IF($D430&gt;0,IF(OR($Z430 &gt;1,$L430&lt;&gt;"Adulti"),0,VLOOKUP($P430,Regione!$B$2:$C$22,2,FALSE)),"-")</f>
        <v>0</v>
      </c>
      <c r="AB430" s="27" t="e">
        <f ca="1">IF($D430&gt;0,IF(COUNTIFS($O$3:$O430,$O430,$L$3:$L430,$L430,$I$3:$I430,$I430) &gt;1,0,SUMIFS($Y$3:$Y$2503,$L$3:$L$2503,$L430,$O$3:$O$2503,$O430,$I$3:$I$2503,$I430)),"-")</f>
        <v>#NAME?</v>
      </c>
      <c r="AC430" s="27" t="e">
        <f t="shared" ca="1" si="42"/>
        <v>#NAME?</v>
      </c>
    </row>
    <row r="431" spans="1:29" s="1" customFormat="1" ht="15.75" customHeight="1">
      <c r="A431" s="13" t="s">
        <v>176</v>
      </c>
      <c r="B431" s="107" t="str">
        <f>IF(COUNTA($A431)&gt;0,VLOOKUP($A431,Corsa!$A$1:$F$43,2,FALSE),"-")</f>
        <v>Corsa A08</v>
      </c>
      <c r="C431" s="11"/>
      <c r="D431" s="13">
        <v>461</v>
      </c>
      <c r="E431" s="13"/>
      <c r="F431" s="46" t="str">
        <f>IF(COUNTA($A431)&gt;0,VLOOKUP($A431,Corsa!$A$1:$F$43,3,FALSE),"-")</f>
        <v>F-Esordienti</v>
      </c>
      <c r="G431" s="28" t="str">
        <f>IF($D431&gt;0,VLOOKUP($D431,Iscrizioni!$A$2:$M$2502,9,FALSE),"-")</f>
        <v>PAGLIA ELISA</v>
      </c>
      <c r="H431" s="28">
        <f>IF($D431&gt;0,VLOOKUP($D431,Iscrizioni!$A$2:$M$2502,4,FALSE),"-")</f>
        <v>2006</v>
      </c>
      <c r="I431" s="27" t="str">
        <f>IF($D431&gt;0,VLOOKUP($D431,Iscrizioni!$A$2:$M$2502,5,FALSE),"-")</f>
        <v>F</v>
      </c>
      <c r="J431" s="27" t="str">
        <f>IF($D431&gt;0,VLOOKUP($D431,Iscrizioni!$A$2:$M$2502,10,FALSE),"-")</f>
        <v>F-Esordienti</v>
      </c>
      <c r="K431" s="27" t="str">
        <f t="shared" si="40"/>
        <v>ok</v>
      </c>
      <c r="L431" s="46" t="str">
        <f>IF($D431&gt;0,VLOOKUP($D431,Iscrizioni!$A$2:$M$2502,11,FALSE),"-")</f>
        <v>Giovanile</v>
      </c>
      <c r="M431" s="27">
        <f>IF($D431&gt;0,VLOOKUP($D431,Iscrizioni!$A$2:$N$2502,12,FALSE),"-")</f>
        <v>7</v>
      </c>
      <c r="N431" s="46" t="str">
        <f>IF($D431&gt;0,VLOOKUP($D431,Iscrizioni!$A$2:$M$2502,6,FALSE),"-")</f>
        <v>H080682</v>
      </c>
      <c r="O431" s="107" t="str">
        <f>IF($D431&gt;0,VLOOKUP($D431,Iscrizioni!$A$2:$M$2502,7,FALSE),"-")</f>
        <v>ATLETICA CASTELNOVO MONTI</v>
      </c>
      <c r="P431" s="46" t="str">
        <f>IF($D431&gt;0,VLOOKUP(LEFT($N431,1),Regione!$A$2:$C$21,2,FALSE),"-")</f>
        <v xml:space="preserve">EMILIA ROMAGNA </v>
      </c>
      <c r="Q431" s="112" t="e">
        <f ca="1">IF($D431&gt;0,NormalizzaTempo("D",CELL("tipo",$E431),$E431),"-")</f>
        <v>#NAME?</v>
      </c>
      <c r="R431" s="27">
        <f>IF($D431&gt;0,VLOOKUP($D431,Iscrizioni!$A$2:$M$2502,13,FALSE),"-")</f>
        <v>800</v>
      </c>
      <c r="S431" s="112" t="e">
        <f t="shared" ca="1" si="43"/>
        <v>#NAME?</v>
      </c>
      <c r="T431" s="112" t="e">
        <f ca="1">IF($D431&gt;0,SUMIFS($S$3:$S431,$X$3:$X431,1,$J$3:$J431,$J431),"-")</f>
        <v>#NAME?</v>
      </c>
      <c r="U431" s="112" t="e">
        <f t="shared" ca="1" si="44"/>
        <v>#NAME?</v>
      </c>
      <c r="V431" s="112" t="e">
        <f t="shared" ca="1" si="41"/>
        <v>#NAME?</v>
      </c>
      <c r="W431" s="27">
        <f>IF(LEN($C431)=0,IF($D431&gt;0,COUNTIFS($A$3:$A431,$A431),"-"),"Escluso")</f>
        <v>23</v>
      </c>
      <c r="X431" s="2">
        <f>IF(LEN($C431)=0,IF($D431&gt;0,COUNTIFS($J$3:$J431,$J431,$C$3:$C431,""),"-"),"Escluso")</f>
        <v>23</v>
      </c>
      <c r="Y431" s="127" t="e">
        <f t="shared" ca="1" si="39"/>
        <v>#NAME?</v>
      </c>
      <c r="Z431" s="2">
        <f>IF($D431&gt;0,COUNTIFS($O$3:$O431,$O431,$L$3:$L431,$L431,$I$3:$I431,$I431),"-")</f>
        <v>7</v>
      </c>
      <c r="AA431" s="27">
        <f>IF($D431&gt;0,IF(OR($Z431 &gt;1,$L431&lt;&gt;"Adulti"),0,VLOOKUP($P431,Regione!$B$2:$C$22,2,FALSE)),"-")</f>
        <v>0</v>
      </c>
      <c r="AB431" s="27">
        <f>IF($D431&gt;0,IF(COUNTIFS($O$3:$O431,$O431,$L$3:$L431,$L431,$I$3:$I431,$I431) &gt;1,0,SUMIFS($Y$3:$Y$2503,$L$3:$L$2503,$L431,$O$3:$O$2503,$O431,$I$3:$I$2503,$I431)),"-")</f>
        <v>0</v>
      </c>
      <c r="AC431" s="27">
        <f t="shared" si="42"/>
        <v>0</v>
      </c>
    </row>
    <row r="432" spans="1:29" s="1" customFormat="1" ht="15.75" customHeight="1">
      <c r="A432" s="13" t="s">
        <v>176</v>
      </c>
      <c r="B432" s="107" t="str">
        <f>IF(COUNTA($A432)&gt;0,VLOOKUP($A432,Corsa!$A$1:$F$43,2,FALSE),"-")</f>
        <v>Corsa A08</v>
      </c>
      <c r="C432" s="11"/>
      <c r="D432" s="13">
        <v>889</v>
      </c>
      <c r="E432" s="13"/>
      <c r="F432" s="46" t="str">
        <f>IF(COUNTA($A432)&gt;0,VLOOKUP($A432,Corsa!$A$1:$F$43,3,FALSE),"-")</f>
        <v>F-Esordienti</v>
      </c>
      <c r="G432" s="28" t="str">
        <f>IF($D432&gt;0,VLOOKUP($D432,Iscrizioni!$A$2:$M$2502,9,FALSE),"-")</f>
        <v>ZANARDI ELISA</v>
      </c>
      <c r="H432" s="28">
        <f>IF($D432&gt;0,VLOOKUP($D432,Iscrizioni!$A$2:$M$2502,4,FALSE),"-")</f>
        <v>2006</v>
      </c>
      <c r="I432" s="27" t="str">
        <f>IF($D432&gt;0,VLOOKUP($D432,Iscrizioni!$A$2:$M$2502,5,FALSE),"-")</f>
        <v>F</v>
      </c>
      <c r="J432" s="27" t="str">
        <f>IF($D432&gt;0,VLOOKUP($D432,Iscrizioni!$A$2:$M$2502,10,FALSE),"-")</f>
        <v>F-Esordienti</v>
      </c>
      <c r="K432" s="27" t="str">
        <f t="shared" si="40"/>
        <v>ok</v>
      </c>
      <c r="L432" s="46" t="str">
        <f>IF($D432&gt;0,VLOOKUP($D432,Iscrizioni!$A$2:$M$2502,11,FALSE),"-")</f>
        <v>Giovanile</v>
      </c>
      <c r="M432" s="27">
        <f>IF($D432&gt;0,VLOOKUP($D432,Iscrizioni!$A$2:$N$2502,12,FALSE),"-")</f>
        <v>7</v>
      </c>
      <c r="N432" s="46" t="str">
        <f>IF($D432&gt;0,VLOOKUP($D432,Iscrizioni!$A$2:$M$2502,6,FALSE),"-")</f>
        <v>H010289</v>
      </c>
      <c r="O432" s="107" t="str">
        <f>IF($D432&gt;0,VLOOKUP($D432,Iscrizioni!$A$2:$M$2502,7,FALSE),"-")</f>
        <v>POLISPORTIVA PROGRESSO A.S.D.</v>
      </c>
      <c r="P432" s="46" t="str">
        <f>IF($D432&gt;0,VLOOKUP(LEFT($N432,1),Regione!$A$2:$C$21,2,FALSE),"-")</f>
        <v xml:space="preserve">EMILIA ROMAGNA </v>
      </c>
      <c r="Q432" s="112" t="e">
        <f ca="1">IF($D432&gt;0,NormalizzaTempo("D",CELL("tipo",$E432),$E432),"-")</f>
        <v>#NAME?</v>
      </c>
      <c r="R432" s="27">
        <f>IF($D432&gt;0,VLOOKUP($D432,Iscrizioni!$A$2:$M$2502,13,FALSE),"-")</f>
        <v>800</v>
      </c>
      <c r="S432" s="112" t="e">
        <f t="shared" ca="1" si="43"/>
        <v>#NAME?</v>
      </c>
      <c r="T432" s="112" t="e">
        <f ca="1">IF($D432&gt;0,SUMIFS($S$3:$S432,$X$3:$X432,1,$J$3:$J432,$J432),"-")</f>
        <v>#NAME?</v>
      </c>
      <c r="U432" s="112" t="e">
        <f t="shared" ca="1" si="44"/>
        <v>#NAME?</v>
      </c>
      <c r="V432" s="112" t="e">
        <f t="shared" ca="1" si="41"/>
        <v>#NAME?</v>
      </c>
      <c r="W432" s="27">
        <f>IF(LEN($C432)=0,IF($D432&gt;0,COUNTIFS($A$3:$A432,$A432),"-"),"Escluso")</f>
        <v>24</v>
      </c>
      <c r="X432" s="2">
        <f>IF(LEN($C432)=0,IF($D432&gt;0,COUNTIFS($J$3:$J432,$J432,$C$3:$C432,""),"-"),"Escluso")</f>
        <v>24</v>
      </c>
      <c r="Y432" s="127" t="e">
        <f t="shared" ref="Y432:Y495" ca="1" si="45">IF(LEN($C432)=0,IF(AND($D432&gt;0,$V432="ok"),IF($X432&gt;20,1,21 -$X432),"-"),0)</f>
        <v>#NAME?</v>
      </c>
      <c r="Z432" s="2">
        <f>IF($D432&gt;0,COUNTIFS($O$3:$O432,$O432,$L$3:$L432,$L432,$I$3:$I432,$I432),"-")</f>
        <v>4</v>
      </c>
      <c r="AA432" s="27">
        <f>IF($D432&gt;0,IF(OR($Z432 &gt;1,$L432&lt;&gt;"Adulti"),0,VLOOKUP($P432,Regione!$B$2:$C$22,2,FALSE)),"-")</f>
        <v>0</v>
      </c>
      <c r="AB432" s="27">
        <f>IF($D432&gt;0,IF(COUNTIFS($O$3:$O432,$O432,$L$3:$L432,$L432,$I$3:$I432,$I432) &gt;1,0,SUMIFS($Y$3:$Y$2503,$L$3:$L$2503,$L432,$O$3:$O$2503,$O432,$I$3:$I$2503,$I432)),"-")</f>
        <v>0</v>
      </c>
      <c r="AC432" s="27">
        <f t="shared" si="42"/>
        <v>0</v>
      </c>
    </row>
    <row r="433" spans="1:29" s="1" customFormat="1" ht="15.75" customHeight="1">
      <c r="A433" s="13" t="s">
        <v>176</v>
      </c>
      <c r="B433" s="107" t="str">
        <f>IF(COUNTA($A433)&gt;0,VLOOKUP($A433,Corsa!$A$1:$F$43,2,FALSE),"-")</f>
        <v>Corsa A08</v>
      </c>
      <c r="C433" s="11"/>
      <c r="D433" s="13">
        <v>77</v>
      </c>
      <c r="E433" s="13"/>
      <c r="F433" s="46" t="str">
        <f>IF(COUNTA($A433)&gt;0,VLOOKUP($A433,Corsa!$A$1:$F$43,3,FALSE),"-")</f>
        <v>F-Esordienti</v>
      </c>
      <c r="G433" s="28" t="str">
        <f>IF($D433&gt;0,VLOOKUP($D433,Iscrizioni!$A$2:$M$2502,9,FALSE),"-")</f>
        <v>GIACHI CHIARA</v>
      </c>
      <c r="H433" s="28">
        <f>IF($D433&gt;0,VLOOKUP($D433,Iscrizioni!$A$2:$M$2502,4,FALSE),"-")</f>
        <v>2006</v>
      </c>
      <c r="I433" s="27" t="str">
        <f>IF($D433&gt;0,VLOOKUP($D433,Iscrizioni!$A$2:$M$2502,5,FALSE),"-")</f>
        <v>F</v>
      </c>
      <c r="J433" s="27" t="str">
        <f>IF($D433&gt;0,VLOOKUP($D433,Iscrizioni!$A$2:$M$2502,10,FALSE),"-")</f>
        <v>F-Esordienti</v>
      </c>
      <c r="K433" s="27" t="str">
        <f t="shared" si="40"/>
        <v>ok</v>
      </c>
      <c r="L433" s="46" t="str">
        <f>IF($D433&gt;0,VLOOKUP($D433,Iscrizioni!$A$2:$M$2502,11,FALSE),"-")</f>
        <v>Giovanile</v>
      </c>
      <c r="M433" s="27">
        <f>IF($D433&gt;0,VLOOKUP($D433,Iscrizioni!$A$2:$N$2502,12,FALSE),"-")</f>
        <v>7</v>
      </c>
      <c r="N433" s="46" t="str">
        <f>IF($D433&gt;0,VLOOKUP($D433,Iscrizioni!$A$2:$M$2502,6,FALSE),"-")</f>
        <v>L021869</v>
      </c>
      <c r="O433" s="107" t="str">
        <f>IF($D433&gt;0,VLOOKUP($D433,Iscrizioni!$A$2:$M$2502,7,FALSE),"-")</f>
        <v>A.S.D. ATLETICA CALENZANO</v>
      </c>
      <c r="P433" s="46" t="str">
        <f>IF($D433&gt;0,VLOOKUP(LEFT($N433,1),Regione!$A$2:$C$21,2,FALSE),"-")</f>
        <v xml:space="preserve">TOSCANA </v>
      </c>
      <c r="Q433" s="112" t="e">
        <f ca="1">IF($D433&gt;0,NormalizzaTempo("D",CELL("tipo",$E433),$E433),"-")</f>
        <v>#NAME?</v>
      </c>
      <c r="R433" s="27">
        <f>IF($D433&gt;0,VLOOKUP($D433,Iscrizioni!$A$2:$M$2502,13,FALSE),"-")</f>
        <v>800</v>
      </c>
      <c r="S433" s="112" t="e">
        <f t="shared" ca="1" si="43"/>
        <v>#NAME?</v>
      </c>
      <c r="T433" s="112" t="e">
        <f ca="1">IF($D433&gt;0,SUMIFS($S$3:$S433,$X$3:$X433,1,$J$3:$J433,$J433),"-")</f>
        <v>#NAME?</v>
      </c>
      <c r="U433" s="112" t="e">
        <f t="shared" ca="1" si="44"/>
        <v>#NAME?</v>
      </c>
      <c r="V433" s="112" t="e">
        <f t="shared" ca="1" si="41"/>
        <v>#NAME?</v>
      </c>
      <c r="W433" s="27">
        <f>IF(LEN($C433)=0,IF($D433&gt;0,COUNTIFS($A$3:$A433,$A433),"-"),"Escluso")</f>
        <v>25</v>
      </c>
      <c r="X433" s="2">
        <f>IF(LEN($C433)=0,IF($D433&gt;0,COUNTIFS($J$3:$J433,$J433,$C$3:$C433,""),"-"),"Escluso")</f>
        <v>25</v>
      </c>
      <c r="Y433" s="127" t="e">
        <f t="shared" ca="1" si="45"/>
        <v>#NAME?</v>
      </c>
      <c r="Z433" s="2">
        <f>IF($D433&gt;0,COUNTIFS($O$3:$O433,$O433,$L$3:$L433,$L433,$I$3:$I433,$I433),"-")</f>
        <v>23</v>
      </c>
      <c r="AA433" s="27">
        <f>IF($D433&gt;0,IF(OR($Z433 &gt;1,$L433&lt;&gt;"Adulti"),0,VLOOKUP($P433,Regione!$B$2:$C$22,2,FALSE)),"-")</f>
        <v>0</v>
      </c>
      <c r="AB433" s="27">
        <f>IF($D433&gt;0,IF(COUNTIFS($O$3:$O433,$O433,$L$3:$L433,$L433,$I$3:$I433,$I433) &gt;1,0,SUMIFS($Y$3:$Y$2503,$L$3:$L$2503,$L433,$O$3:$O$2503,$O433,$I$3:$I$2503,$I433)),"-")</f>
        <v>0</v>
      </c>
      <c r="AC433" s="27">
        <f t="shared" si="42"/>
        <v>0</v>
      </c>
    </row>
    <row r="434" spans="1:29" s="1" customFormat="1" ht="15.75" customHeight="1">
      <c r="A434" s="13" t="s">
        <v>176</v>
      </c>
      <c r="B434" s="107" t="str">
        <f>IF(COUNTA($A434)&gt;0,VLOOKUP($A434,Corsa!$A$1:$F$43,2,FALSE),"-")</f>
        <v>Corsa A08</v>
      </c>
      <c r="C434" s="11"/>
      <c r="D434" s="13">
        <v>450</v>
      </c>
      <c r="E434" s="13"/>
      <c r="F434" s="46" t="str">
        <f>IF(COUNTA($A434)&gt;0,VLOOKUP($A434,Corsa!$A$1:$F$43,3,FALSE),"-")</f>
        <v>F-Esordienti</v>
      </c>
      <c r="G434" s="28" t="str">
        <f>IF($D434&gt;0,VLOOKUP($D434,Iscrizioni!$A$2:$M$2502,9,FALSE),"-")</f>
        <v>CATELLANI GRETA</v>
      </c>
      <c r="H434" s="28">
        <f>IF($D434&gt;0,VLOOKUP($D434,Iscrizioni!$A$2:$M$2502,4,FALSE),"-")</f>
        <v>2006</v>
      </c>
      <c r="I434" s="27" t="str">
        <f>IF($D434&gt;0,VLOOKUP($D434,Iscrizioni!$A$2:$M$2502,5,FALSE),"-")</f>
        <v>F</v>
      </c>
      <c r="J434" s="27" t="str">
        <f>IF($D434&gt;0,VLOOKUP($D434,Iscrizioni!$A$2:$M$2502,10,FALSE),"-")</f>
        <v>F-Esordienti</v>
      </c>
      <c r="K434" s="27" t="str">
        <f t="shared" si="40"/>
        <v>ok</v>
      </c>
      <c r="L434" s="46" t="str">
        <f>IF($D434&gt;0,VLOOKUP($D434,Iscrizioni!$A$2:$M$2502,11,FALSE),"-")</f>
        <v>Giovanile</v>
      </c>
      <c r="M434" s="27">
        <f>IF($D434&gt;0,VLOOKUP($D434,Iscrizioni!$A$2:$N$2502,12,FALSE),"-")</f>
        <v>7</v>
      </c>
      <c r="N434" s="46" t="str">
        <f>IF($D434&gt;0,VLOOKUP($D434,Iscrizioni!$A$2:$M$2502,6,FALSE),"-")</f>
        <v>H080682</v>
      </c>
      <c r="O434" s="107" t="str">
        <f>IF($D434&gt;0,VLOOKUP($D434,Iscrizioni!$A$2:$M$2502,7,FALSE),"-")</f>
        <v>ATLETICA CASTELNOVO MONTI</v>
      </c>
      <c r="P434" s="46" t="str">
        <f>IF($D434&gt;0,VLOOKUP(LEFT($N434,1),Regione!$A$2:$C$21,2,FALSE),"-")</f>
        <v xml:space="preserve">EMILIA ROMAGNA </v>
      </c>
      <c r="Q434" s="112" t="e">
        <f ca="1">IF($D434&gt;0,NormalizzaTempo("D",CELL("tipo",$E434),$E434),"-")</f>
        <v>#NAME?</v>
      </c>
      <c r="R434" s="27">
        <f>IF($D434&gt;0,VLOOKUP($D434,Iscrizioni!$A$2:$M$2502,13,FALSE),"-")</f>
        <v>800</v>
      </c>
      <c r="S434" s="112" t="e">
        <f t="shared" ca="1" si="43"/>
        <v>#NAME?</v>
      </c>
      <c r="T434" s="112" t="e">
        <f ca="1">IF($D434&gt;0,SUMIFS($S$3:$S434,$X$3:$X434,1,$J$3:$J434,$J434),"-")</f>
        <v>#NAME?</v>
      </c>
      <c r="U434" s="112" t="e">
        <f t="shared" ca="1" si="44"/>
        <v>#NAME?</v>
      </c>
      <c r="V434" s="112" t="e">
        <f t="shared" ca="1" si="41"/>
        <v>#NAME?</v>
      </c>
      <c r="W434" s="27">
        <f>IF(LEN($C434)=0,IF($D434&gt;0,COUNTIFS($A$3:$A434,$A434),"-"),"Escluso")</f>
        <v>26</v>
      </c>
      <c r="X434" s="2">
        <f>IF(LEN($C434)=0,IF($D434&gt;0,COUNTIFS($J$3:$J434,$J434,$C$3:$C434,""),"-"),"Escluso")</f>
        <v>26</v>
      </c>
      <c r="Y434" s="127" t="e">
        <f t="shared" ca="1" si="45"/>
        <v>#NAME?</v>
      </c>
      <c r="Z434" s="2">
        <f>IF($D434&gt;0,COUNTIFS($O$3:$O434,$O434,$L$3:$L434,$L434,$I$3:$I434,$I434),"-")</f>
        <v>8</v>
      </c>
      <c r="AA434" s="27">
        <f>IF($D434&gt;0,IF(OR($Z434 &gt;1,$L434&lt;&gt;"Adulti"),0,VLOOKUP($P434,Regione!$B$2:$C$22,2,FALSE)),"-")</f>
        <v>0</v>
      </c>
      <c r="AB434" s="27">
        <f>IF($D434&gt;0,IF(COUNTIFS($O$3:$O434,$O434,$L$3:$L434,$L434,$I$3:$I434,$I434) &gt;1,0,SUMIFS($Y$3:$Y$2503,$L$3:$L$2503,$L434,$O$3:$O$2503,$O434,$I$3:$I$2503,$I434)),"-")</f>
        <v>0</v>
      </c>
      <c r="AC434" s="27">
        <f t="shared" si="42"/>
        <v>0</v>
      </c>
    </row>
    <row r="435" spans="1:29" s="1" customFormat="1" ht="15.75" customHeight="1">
      <c r="A435" s="13" t="s">
        <v>176</v>
      </c>
      <c r="B435" s="107" t="str">
        <f>IF(COUNTA($A435)&gt;0,VLOOKUP($A435,Corsa!$A$1:$F$43,2,FALSE),"-")</f>
        <v>Corsa A08</v>
      </c>
      <c r="C435" s="11"/>
      <c r="D435" s="13">
        <v>864</v>
      </c>
      <c r="E435" s="13"/>
      <c r="F435" s="46" t="str">
        <f>IF(COUNTA($A435)&gt;0,VLOOKUP($A435,Corsa!$A$1:$F$43,3,FALSE),"-")</f>
        <v>F-Esordienti</v>
      </c>
      <c r="G435" s="28" t="str">
        <f>IF($D435&gt;0,VLOOKUP($D435,Iscrizioni!$A$2:$M$2502,9,FALSE),"-")</f>
        <v>CIARAVOLO MICHELA</v>
      </c>
      <c r="H435" s="28">
        <f>IF($D435&gt;0,VLOOKUP($D435,Iscrizioni!$A$2:$M$2502,4,FALSE),"-")</f>
        <v>2006</v>
      </c>
      <c r="I435" s="27" t="str">
        <f>IF($D435&gt;0,VLOOKUP($D435,Iscrizioni!$A$2:$M$2502,5,FALSE),"-")</f>
        <v>F</v>
      </c>
      <c r="J435" s="27" t="str">
        <f>IF($D435&gt;0,VLOOKUP($D435,Iscrizioni!$A$2:$M$2502,10,FALSE),"-")</f>
        <v>F-Esordienti</v>
      </c>
      <c r="K435" s="27" t="str">
        <f t="shared" si="40"/>
        <v>ok</v>
      </c>
      <c r="L435" s="46" t="str">
        <f>IF($D435&gt;0,VLOOKUP($D435,Iscrizioni!$A$2:$M$2502,11,FALSE),"-")</f>
        <v>Giovanile</v>
      </c>
      <c r="M435" s="27">
        <f>IF($D435&gt;0,VLOOKUP($D435,Iscrizioni!$A$2:$N$2502,12,FALSE),"-")</f>
        <v>7</v>
      </c>
      <c r="N435" s="46" t="str">
        <f>IF($D435&gt;0,VLOOKUP($D435,Iscrizioni!$A$2:$M$2502,6,FALSE),"-")</f>
        <v>H010289</v>
      </c>
      <c r="O435" s="107" t="str">
        <f>IF($D435&gt;0,VLOOKUP($D435,Iscrizioni!$A$2:$M$2502,7,FALSE),"-")</f>
        <v>POLISPORTIVA PROGRESSO A.S.D.</v>
      </c>
      <c r="P435" s="46" t="str">
        <f>IF($D435&gt;0,VLOOKUP(LEFT($N435,1),Regione!$A$2:$C$21,2,FALSE),"-")</f>
        <v xml:space="preserve">EMILIA ROMAGNA </v>
      </c>
      <c r="Q435" s="112" t="e">
        <f ca="1">IF($D435&gt;0,NormalizzaTempo("D",CELL("tipo",$E435),$E435),"-")</f>
        <v>#NAME?</v>
      </c>
      <c r="R435" s="27">
        <f>IF($D435&gt;0,VLOOKUP($D435,Iscrizioni!$A$2:$M$2502,13,FALSE),"-")</f>
        <v>800</v>
      </c>
      <c r="S435" s="112" t="e">
        <f t="shared" ca="1" si="43"/>
        <v>#NAME?</v>
      </c>
      <c r="T435" s="112" t="e">
        <f ca="1">IF($D435&gt;0,SUMIFS($S$3:$S435,$X$3:$X435,1,$J$3:$J435,$J435),"-")</f>
        <v>#NAME?</v>
      </c>
      <c r="U435" s="112" t="e">
        <f t="shared" ca="1" si="44"/>
        <v>#NAME?</v>
      </c>
      <c r="V435" s="112" t="e">
        <f t="shared" ca="1" si="41"/>
        <v>#NAME?</v>
      </c>
      <c r="W435" s="27">
        <f>IF(LEN($C435)=0,IF($D435&gt;0,COUNTIFS($A$3:$A435,$A435),"-"),"Escluso")</f>
        <v>27</v>
      </c>
      <c r="X435" s="2">
        <f>IF(LEN($C435)=0,IF($D435&gt;0,COUNTIFS($J$3:$J435,$J435,$C$3:$C435,""),"-"),"Escluso")</f>
        <v>27</v>
      </c>
      <c r="Y435" s="127" t="e">
        <f t="shared" ca="1" si="45"/>
        <v>#NAME?</v>
      </c>
      <c r="Z435" s="2">
        <f>IF($D435&gt;0,COUNTIFS($O$3:$O435,$O435,$L$3:$L435,$L435,$I$3:$I435,$I435),"-")</f>
        <v>5</v>
      </c>
      <c r="AA435" s="27">
        <f>IF($D435&gt;0,IF(OR($Z435 &gt;1,$L435&lt;&gt;"Adulti"),0,VLOOKUP($P435,Regione!$B$2:$C$22,2,FALSE)),"-")</f>
        <v>0</v>
      </c>
      <c r="AB435" s="27">
        <f>IF($D435&gt;0,IF(COUNTIFS($O$3:$O435,$O435,$L$3:$L435,$L435,$I$3:$I435,$I435) &gt;1,0,SUMIFS($Y$3:$Y$2503,$L$3:$L$2503,$L435,$O$3:$O$2503,$O435,$I$3:$I$2503,$I435)),"-")</f>
        <v>0</v>
      </c>
      <c r="AC435" s="27">
        <f t="shared" si="42"/>
        <v>0</v>
      </c>
    </row>
    <row r="436" spans="1:29" s="1" customFormat="1" ht="15.75" customHeight="1">
      <c r="A436" s="13" t="s">
        <v>176</v>
      </c>
      <c r="B436" s="107" t="str">
        <f>IF(COUNTA($A436)&gt;0,VLOOKUP($A436,Corsa!$A$1:$F$43,2,FALSE),"-")</f>
        <v>Corsa A08</v>
      </c>
      <c r="C436" s="11"/>
      <c r="D436" s="13">
        <v>113</v>
      </c>
      <c r="E436" s="13"/>
      <c r="F436" s="46" t="str">
        <f>IF(COUNTA($A436)&gt;0,VLOOKUP($A436,Corsa!$A$1:$F$43,3,FALSE),"-")</f>
        <v>F-Esordienti</v>
      </c>
      <c r="G436" s="28" t="str">
        <f>IF($D436&gt;0,VLOOKUP($D436,Iscrizioni!$A$2:$M$2502,9,FALSE),"-")</f>
        <v>TRALLORI SILVIA</v>
      </c>
      <c r="H436" s="28">
        <f>IF($D436&gt;0,VLOOKUP($D436,Iscrizioni!$A$2:$M$2502,4,FALSE),"-")</f>
        <v>2007</v>
      </c>
      <c r="I436" s="27" t="str">
        <f>IF($D436&gt;0,VLOOKUP($D436,Iscrizioni!$A$2:$M$2502,5,FALSE),"-")</f>
        <v>F</v>
      </c>
      <c r="J436" s="27" t="str">
        <f>IF($D436&gt;0,VLOOKUP($D436,Iscrizioni!$A$2:$M$2502,10,FALSE),"-")</f>
        <v>F-Esordienti</v>
      </c>
      <c r="K436" s="27" t="str">
        <f t="shared" si="40"/>
        <v>ok</v>
      </c>
      <c r="L436" s="46" t="str">
        <f>IF($D436&gt;0,VLOOKUP($D436,Iscrizioni!$A$2:$M$2502,11,FALSE),"-")</f>
        <v>Giovanile</v>
      </c>
      <c r="M436" s="27">
        <f>IF($D436&gt;0,VLOOKUP($D436,Iscrizioni!$A$2:$N$2502,12,FALSE),"-")</f>
        <v>7</v>
      </c>
      <c r="N436" s="46" t="str">
        <f>IF($D436&gt;0,VLOOKUP($D436,Iscrizioni!$A$2:$M$2502,6,FALSE),"-")</f>
        <v>L021869</v>
      </c>
      <c r="O436" s="107" t="str">
        <f>IF($D436&gt;0,VLOOKUP($D436,Iscrizioni!$A$2:$M$2502,7,FALSE),"-")</f>
        <v>A.S.D. ATLETICA CALENZANO</v>
      </c>
      <c r="P436" s="46" t="str">
        <f>IF($D436&gt;0,VLOOKUP(LEFT($N436,1),Regione!$A$2:$C$21,2,FALSE),"-")</f>
        <v xml:space="preserve">TOSCANA </v>
      </c>
      <c r="Q436" s="112" t="e">
        <f ca="1">IF($D436&gt;0,NormalizzaTempo("D",CELL("tipo",$E436),$E436),"-")</f>
        <v>#NAME?</v>
      </c>
      <c r="R436" s="27">
        <f>IF($D436&gt;0,VLOOKUP($D436,Iscrizioni!$A$2:$M$2502,13,FALSE),"-")</f>
        <v>800</v>
      </c>
      <c r="S436" s="112" t="e">
        <f t="shared" ca="1" si="43"/>
        <v>#NAME?</v>
      </c>
      <c r="T436" s="112" t="e">
        <f ca="1">IF($D436&gt;0,SUMIFS($S$3:$S436,$X$3:$X436,1,$J$3:$J436,$J436),"-")</f>
        <v>#NAME?</v>
      </c>
      <c r="U436" s="112" t="e">
        <f t="shared" ca="1" si="44"/>
        <v>#NAME?</v>
      </c>
      <c r="V436" s="112" t="e">
        <f t="shared" ca="1" si="41"/>
        <v>#NAME?</v>
      </c>
      <c r="W436" s="27">
        <f>IF(LEN($C436)=0,IF($D436&gt;0,COUNTIFS($A$3:$A436,$A436),"-"),"Escluso")</f>
        <v>28</v>
      </c>
      <c r="X436" s="2">
        <f>IF(LEN($C436)=0,IF($D436&gt;0,COUNTIFS($J$3:$J436,$J436,$C$3:$C436,""),"-"),"Escluso")</f>
        <v>28</v>
      </c>
      <c r="Y436" s="127" t="e">
        <f t="shared" ca="1" si="45"/>
        <v>#NAME?</v>
      </c>
      <c r="Z436" s="2">
        <f>IF($D436&gt;0,COUNTIFS($O$3:$O436,$O436,$L$3:$L436,$L436,$I$3:$I436,$I436),"-")</f>
        <v>24</v>
      </c>
      <c r="AA436" s="27">
        <f>IF($D436&gt;0,IF(OR($Z436 &gt;1,$L436&lt;&gt;"Adulti"),0,VLOOKUP($P436,Regione!$B$2:$C$22,2,FALSE)),"-")</f>
        <v>0</v>
      </c>
      <c r="AB436" s="27">
        <f>IF($D436&gt;0,IF(COUNTIFS($O$3:$O436,$O436,$L$3:$L436,$L436,$I$3:$I436,$I436) &gt;1,0,SUMIFS($Y$3:$Y$2503,$L$3:$L$2503,$L436,$O$3:$O$2503,$O436,$I$3:$I$2503,$I436)),"-")</f>
        <v>0</v>
      </c>
      <c r="AC436" s="27">
        <f t="shared" si="42"/>
        <v>0</v>
      </c>
    </row>
    <row r="437" spans="1:29" s="1" customFormat="1" ht="15.75" customHeight="1">
      <c r="A437" s="13" t="s">
        <v>176</v>
      </c>
      <c r="B437" s="107" t="str">
        <f>IF(COUNTA($A437)&gt;0,VLOOKUP($A437,Corsa!$A$1:$F$43,2,FALSE),"-")</f>
        <v>Corsa A08</v>
      </c>
      <c r="C437" s="11"/>
      <c r="D437" s="13">
        <v>568</v>
      </c>
      <c r="E437" s="13"/>
      <c r="F437" s="46" t="str">
        <f>IF(COUNTA($A437)&gt;0,VLOOKUP($A437,Corsa!$A$1:$F$43,3,FALSE),"-")</f>
        <v>F-Esordienti</v>
      </c>
      <c r="G437" s="28" t="str">
        <f>IF($D437&gt;0,VLOOKUP($D437,Iscrizioni!$A$2:$M$2502,9,FALSE),"-")</f>
        <v>FAVARO GIULIA</v>
      </c>
      <c r="H437" s="28">
        <f>IF($D437&gt;0,VLOOKUP($D437,Iscrizioni!$A$2:$M$2502,4,FALSE),"-")</f>
        <v>2007</v>
      </c>
      <c r="I437" s="27" t="str">
        <f>IF($D437&gt;0,VLOOKUP($D437,Iscrizioni!$A$2:$M$2502,5,FALSE),"-")</f>
        <v>F</v>
      </c>
      <c r="J437" s="27" t="str">
        <f>IF($D437&gt;0,VLOOKUP($D437,Iscrizioni!$A$2:$M$2502,10,FALSE),"-")</f>
        <v>F-Esordienti</v>
      </c>
      <c r="K437" s="27" t="str">
        <f t="shared" si="40"/>
        <v>ok</v>
      </c>
      <c r="L437" s="46" t="str">
        <f>IF($D437&gt;0,VLOOKUP($D437,Iscrizioni!$A$2:$M$2502,11,FALSE),"-")</f>
        <v>Giovanile</v>
      </c>
      <c r="M437" s="27">
        <f>IF($D437&gt;0,VLOOKUP($D437,Iscrizioni!$A$2:$N$2502,12,FALSE),"-")</f>
        <v>7</v>
      </c>
      <c r="N437" s="46" t="str">
        <f>IF($D437&gt;0,VLOOKUP($D437,Iscrizioni!$A$2:$M$2502,6,FALSE),"-")</f>
        <v>H020398</v>
      </c>
      <c r="O437" s="107" t="str">
        <f>IF($D437&gt;0,VLOOKUP($D437,Iscrizioni!$A$2:$M$2502,7,FALSE),"-")</f>
        <v>G. P. SALCUS - A.S.D.</v>
      </c>
      <c r="P437" s="46" t="str">
        <f>IF($D437&gt;0,VLOOKUP(LEFT($N437,1),Regione!$A$2:$C$21,2,FALSE),"-")</f>
        <v xml:space="preserve">EMILIA ROMAGNA </v>
      </c>
      <c r="Q437" s="112" t="e">
        <f ca="1">IF($D437&gt;0,NormalizzaTempo("D",CELL("tipo",$E437),$E437),"-")</f>
        <v>#NAME?</v>
      </c>
      <c r="R437" s="27">
        <f>IF($D437&gt;0,VLOOKUP($D437,Iscrizioni!$A$2:$M$2502,13,FALSE),"-")</f>
        <v>800</v>
      </c>
      <c r="S437" s="112" t="e">
        <f t="shared" ca="1" si="43"/>
        <v>#NAME?</v>
      </c>
      <c r="T437" s="112" t="e">
        <f ca="1">IF($D437&gt;0,SUMIFS($S$3:$S437,$X$3:$X437,1,$J$3:$J437,$J437),"-")</f>
        <v>#NAME?</v>
      </c>
      <c r="U437" s="112" t="e">
        <f t="shared" ca="1" si="44"/>
        <v>#NAME?</v>
      </c>
      <c r="V437" s="112" t="e">
        <f t="shared" ca="1" si="41"/>
        <v>#NAME?</v>
      </c>
      <c r="W437" s="27">
        <f>IF(LEN($C437)=0,IF($D437&gt;0,COUNTIFS($A$3:$A437,$A437),"-"),"Escluso")</f>
        <v>29</v>
      </c>
      <c r="X437" s="2">
        <f>IF(LEN($C437)=0,IF($D437&gt;0,COUNTIFS($J$3:$J437,$J437,$C$3:$C437,""),"-"),"Escluso")</f>
        <v>29</v>
      </c>
      <c r="Y437" s="127" t="e">
        <f t="shared" ca="1" si="45"/>
        <v>#NAME?</v>
      </c>
      <c r="Z437" s="2">
        <f>IF($D437&gt;0,COUNTIFS($O$3:$O437,$O437,$L$3:$L437,$L437,$I$3:$I437,$I437),"-")</f>
        <v>2</v>
      </c>
      <c r="AA437" s="27">
        <f>IF($D437&gt;0,IF(OR($Z437 &gt;1,$L437&lt;&gt;"Adulti"),0,VLOOKUP($P437,Regione!$B$2:$C$22,2,FALSE)),"-")</f>
        <v>0</v>
      </c>
      <c r="AB437" s="27">
        <f>IF($D437&gt;0,IF(COUNTIFS($O$3:$O437,$O437,$L$3:$L437,$L437,$I$3:$I437,$I437) &gt;1,0,SUMIFS($Y$3:$Y$2503,$L$3:$L$2503,$L437,$O$3:$O$2503,$O437,$I$3:$I$2503,$I437)),"-")</f>
        <v>0</v>
      </c>
      <c r="AC437" s="27">
        <f t="shared" si="42"/>
        <v>0</v>
      </c>
    </row>
    <row r="438" spans="1:29" s="1" customFormat="1" ht="15.75" customHeight="1">
      <c r="A438" s="13" t="s">
        <v>176</v>
      </c>
      <c r="B438" s="107" t="str">
        <f>IF(COUNTA($A438)&gt;0,VLOOKUP($A438,Corsa!$A$1:$F$43,2,FALSE),"-")</f>
        <v>Corsa A08</v>
      </c>
      <c r="C438" s="11"/>
      <c r="D438" s="13">
        <v>578</v>
      </c>
      <c r="E438" s="13"/>
      <c r="F438" s="46" t="str">
        <f>IF(COUNTA($A438)&gt;0,VLOOKUP($A438,Corsa!$A$1:$F$43,3,FALSE),"-")</f>
        <v>F-Esordienti</v>
      </c>
      <c r="G438" s="28" t="str">
        <f>IF($D438&gt;0,VLOOKUP($D438,Iscrizioni!$A$2:$M$2502,9,FALSE),"-")</f>
        <v>MISSAGLIA ANNA</v>
      </c>
      <c r="H438" s="28">
        <f>IF($D438&gt;0,VLOOKUP($D438,Iscrizioni!$A$2:$M$2502,4,FALSE),"-")</f>
        <v>2007</v>
      </c>
      <c r="I438" s="27" t="str">
        <f>IF($D438&gt;0,VLOOKUP($D438,Iscrizioni!$A$2:$M$2502,5,FALSE),"-")</f>
        <v>F</v>
      </c>
      <c r="J438" s="27" t="str">
        <f>IF($D438&gt;0,VLOOKUP($D438,Iscrizioni!$A$2:$M$2502,10,FALSE),"-")</f>
        <v>F-Esordienti</v>
      </c>
      <c r="K438" s="27" t="str">
        <f t="shared" si="40"/>
        <v>ok</v>
      </c>
      <c r="L438" s="46" t="str">
        <f>IF($D438&gt;0,VLOOKUP($D438,Iscrizioni!$A$2:$M$2502,11,FALSE),"-")</f>
        <v>Giovanile</v>
      </c>
      <c r="M438" s="27">
        <f>IF($D438&gt;0,VLOOKUP($D438,Iscrizioni!$A$2:$N$2502,12,FALSE),"-")</f>
        <v>7</v>
      </c>
      <c r="N438" s="46" t="str">
        <f>IF($D438&gt;0,VLOOKUP($D438,Iscrizioni!$A$2:$M$2502,6,FALSE),"-")</f>
        <v>H020398</v>
      </c>
      <c r="O438" s="107" t="str">
        <f>IF($D438&gt;0,VLOOKUP($D438,Iscrizioni!$A$2:$M$2502,7,FALSE),"-")</f>
        <v>G. P. SALCUS - A.S.D.</v>
      </c>
      <c r="P438" s="46" t="str">
        <f>IF($D438&gt;0,VLOOKUP(LEFT($N438,1),Regione!$A$2:$C$21,2,FALSE),"-")</f>
        <v xml:space="preserve">EMILIA ROMAGNA </v>
      </c>
      <c r="Q438" s="112" t="e">
        <f ca="1">IF($D438&gt;0,NormalizzaTempo("D",CELL("tipo",$E438),$E438),"-")</f>
        <v>#NAME?</v>
      </c>
      <c r="R438" s="27">
        <f>IF($D438&gt;0,VLOOKUP($D438,Iscrizioni!$A$2:$M$2502,13,FALSE),"-")</f>
        <v>800</v>
      </c>
      <c r="S438" s="112" t="e">
        <f t="shared" ca="1" si="43"/>
        <v>#NAME?</v>
      </c>
      <c r="T438" s="112" t="e">
        <f ca="1">IF($D438&gt;0,SUMIFS($S$3:$S438,$X$3:$X438,1,$J$3:$J438,$J438),"-")</f>
        <v>#NAME?</v>
      </c>
      <c r="U438" s="112" t="e">
        <f t="shared" ca="1" si="44"/>
        <v>#NAME?</v>
      </c>
      <c r="V438" s="112" t="e">
        <f t="shared" ca="1" si="41"/>
        <v>#NAME?</v>
      </c>
      <c r="W438" s="27">
        <f>IF(LEN($C438)=0,IF($D438&gt;0,COUNTIFS($A$3:$A438,$A438),"-"),"Escluso")</f>
        <v>30</v>
      </c>
      <c r="X438" s="2">
        <f>IF(LEN($C438)=0,IF($D438&gt;0,COUNTIFS($J$3:$J438,$J438,$C$3:$C438,""),"-"),"Escluso")</f>
        <v>30</v>
      </c>
      <c r="Y438" s="127" t="e">
        <f t="shared" ca="1" si="45"/>
        <v>#NAME?</v>
      </c>
      <c r="Z438" s="2">
        <f>IF($D438&gt;0,COUNTIFS($O$3:$O438,$O438,$L$3:$L438,$L438,$I$3:$I438,$I438),"-")</f>
        <v>3</v>
      </c>
      <c r="AA438" s="27">
        <f>IF($D438&gt;0,IF(OR($Z438 &gt;1,$L438&lt;&gt;"Adulti"),0,VLOOKUP($P438,Regione!$B$2:$C$22,2,FALSE)),"-")</f>
        <v>0</v>
      </c>
      <c r="AB438" s="27">
        <f>IF($D438&gt;0,IF(COUNTIFS($O$3:$O438,$O438,$L$3:$L438,$L438,$I$3:$I438,$I438) &gt;1,0,SUMIFS($Y$3:$Y$2503,$L$3:$L$2503,$L438,$O$3:$O$2503,$O438,$I$3:$I$2503,$I438)),"-")</f>
        <v>0</v>
      </c>
      <c r="AC438" s="27">
        <f t="shared" si="42"/>
        <v>0</v>
      </c>
    </row>
    <row r="439" spans="1:29" s="1" customFormat="1" ht="15.75" customHeight="1">
      <c r="A439" s="13" t="s">
        <v>176</v>
      </c>
      <c r="B439" s="107" t="str">
        <f>IF(COUNTA($A439)&gt;0,VLOOKUP($A439,Corsa!$A$1:$F$43,2,FALSE),"-")</f>
        <v>Corsa A08</v>
      </c>
      <c r="C439" s="11"/>
      <c r="D439" s="13">
        <v>820</v>
      </c>
      <c r="E439" s="13"/>
      <c r="F439" s="46" t="str">
        <f>IF(COUNTA($A439)&gt;0,VLOOKUP($A439,Corsa!$A$1:$F$43,3,FALSE),"-")</f>
        <v>F-Esordienti</v>
      </c>
      <c r="G439" s="28" t="str">
        <f>IF($D439&gt;0,VLOOKUP($D439,Iscrizioni!$A$2:$M$2502,9,FALSE),"-")</f>
        <v>BOCCOLARI ARIANNA</v>
      </c>
      <c r="H439" s="28">
        <f>IF($D439&gt;0,VLOOKUP($D439,Iscrizioni!$A$2:$M$2502,4,FALSE),"-")</f>
        <v>2006</v>
      </c>
      <c r="I439" s="27" t="str">
        <f>IF($D439&gt;0,VLOOKUP($D439,Iscrizioni!$A$2:$M$2502,5,FALSE),"-")</f>
        <v>F</v>
      </c>
      <c r="J439" s="27" t="str">
        <f>IF($D439&gt;0,VLOOKUP($D439,Iscrizioni!$A$2:$M$2502,10,FALSE),"-")</f>
        <v>F-Esordienti</v>
      </c>
      <c r="K439" s="27" t="str">
        <f t="shared" si="40"/>
        <v>ok</v>
      </c>
      <c r="L439" s="46" t="str">
        <f>IF($D439&gt;0,VLOOKUP($D439,Iscrizioni!$A$2:$M$2502,11,FALSE),"-")</f>
        <v>Giovanile</v>
      </c>
      <c r="M439" s="27">
        <f>IF($D439&gt;0,VLOOKUP($D439,Iscrizioni!$A$2:$N$2502,12,FALSE),"-")</f>
        <v>7</v>
      </c>
      <c r="N439" s="46" t="str">
        <f>IF($D439&gt;0,VLOOKUP($D439,Iscrizioni!$A$2:$M$2502,6,FALSE),"-")</f>
        <v>H080274</v>
      </c>
      <c r="O439" s="107" t="str">
        <f>IF($D439&gt;0,VLOOKUP($D439,Iscrizioni!$A$2:$M$2502,7,FALSE),"-")</f>
        <v>POL. SCANDIANESE</v>
      </c>
      <c r="P439" s="46" t="str">
        <f>IF($D439&gt;0,VLOOKUP(LEFT($N439,1),Regione!$A$2:$C$21,2,FALSE),"-")</f>
        <v xml:space="preserve">EMILIA ROMAGNA </v>
      </c>
      <c r="Q439" s="112" t="e">
        <f ca="1">IF($D439&gt;0,NormalizzaTempo("D",CELL("tipo",$E439),$E439),"-")</f>
        <v>#NAME?</v>
      </c>
      <c r="R439" s="27">
        <f>IF($D439&gt;0,VLOOKUP($D439,Iscrizioni!$A$2:$M$2502,13,FALSE),"-")</f>
        <v>800</v>
      </c>
      <c r="S439" s="112" t="e">
        <f t="shared" ca="1" si="43"/>
        <v>#NAME?</v>
      </c>
      <c r="T439" s="112" t="e">
        <f ca="1">IF($D439&gt;0,SUMIFS($S$3:$S439,$X$3:$X439,1,$J$3:$J439,$J439),"-")</f>
        <v>#NAME?</v>
      </c>
      <c r="U439" s="112" t="e">
        <f t="shared" ca="1" si="44"/>
        <v>#NAME?</v>
      </c>
      <c r="V439" s="112" t="e">
        <f t="shared" ca="1" si="41"/>
        <v>#NAME?</v>
      </c>
      <c r="W439" s="27">
        <f>IF(LEN($C439)=0,IF($D439&gt;0,COUNTIFS($A$3:$A439,$A439),"-"),"Escluso")</f>
        <v>31</v>
      </c>
      <c r="X439" s="2">
        <f>IF(LEN($C439)=0,IF($D439&gt;0,COUNTIFS($J$3:$J439,$J439,$C$3:$C439,""),"-"),"Escluso")</f>
        <v>31</v>
      </c>
      <c r="Y439" s="127" t="e">
        <f t="shared" ca="1" si="45"/>
        <v>#NAME?</v>
      </c>
      <c r="Z439" s="2">
        <f>IF($D439&gt;0,COUNTIFS($O$3:$O439,$O439,$L$3:$L439,$L439,$I$3:$I439,$I439),"-")</f>
        <v>9</v>
      </c>
      <c r="AA439" s="27">
        <f>IF($D439&gt;0,IF(OR($Z439 &gt;1,$L439&lt;&gt;"Adulti"),0,VLOOKUP($P439,Regione!$B$2:$C$22,2,FALSE)),"-")</f>
        <v>0</v>
      </c>
      <c r="AB439" s="27">
        <f>IF($D439&gt;0,IF(COUNTIFS($O$3:$O439,$O439,$L$3:$L439,$L439,$I$3:$I439,$I439) &gt;1,0,SUMIFS($Y$3:$Y$2503,$L$3:$L$2503,$L439,$O$3:$O$2503,$O439,$I$3:$I$2503,$I439)),"-")</f>
        <v>0</v>
      </c>
      <c r="AC439" s="27">
        <f t="shared" si="42"/>
        <v>0</v>
      </c>
    </row>
    <row r="440" spans="1:29" s="1" customFormat="1" ht="15.75" customHeight="1">
      <c r="A440" s="13" t="s">
        <v>176</v>
      </c>
      <c r="B440" s="107" t="str">
        <f>IF(COUNTA($A440)&gt;0,VLOOKUP($A440,Corsa!$A$1:$F$43,2,FALSE),"-")</f>
        <v>Corsa A08</v>
      </c>
      <c r="C440" s="11"/>
      <c r="D440" s="13">
        <v>838</v>
      </c>
      <c r="E440" s="13"/>
      <c r="F440" s="46" t="str">
        <f>IF(COUNTA($A440)&gt;0,VLOOKUP($A440,Corsa!$A$1:$F$43,3,FALSE),"-")</f>
        <v>F-Esordienti</v>
      </c>
      <c r="G440" s="28" t="str">
        <f>IF($D440&gt;0,VLOOKUP($D440,Iscrizioni!$A$2:$M$2502,9,FALSE),"-")</f>
        <v>GOVI MATILDE</v>
      </c>
      <c r="H440" s="28">
        <f>IF($D440&gt;0,VLOOKUP($D440,Iscrizioni!$A$2:$M$2502,4,FALSE),"-")</f>
        <v>2007</v>
      </c>
      <c r="I440" s="27" t="str">
        <f>IF($D440&gt;0,VLOOKUP($D440,Iscrizioni!$A$2:$M$2502,5,FALSE),"-")</f>
        <v>F</v>
      </c>
      <c r="J440" s="27" t="str">
        <f>IF($D440&gt;0,VLOOKUP($D440,Iscrizioni!$A$2:$M$2502,10,FALSE),"-")</f>
        <v>F-Esordienti</v>
      </c>
      <c r="K440" s="27" t="str">
        <f t="shared" si="40"/>
        <v>ok</v>
      </c>
      <c r="L440" s="46" t="str">
        <f>IF($D440&gt;0,VLOOKUP($D440,Iscrizioni!$A$2:$M$2502,11,FALSE),"-")</f>
        <v>Giovanile</v>
      </c>
      <c r="M440" s="27">
        <f>IF($D440&gt;0,VLOOKUP($D440,Iscrizioni!$A$2:$N$2502,12,FALSE),"-")</f>
        <v>7</v>
      </c>
      <c r="N440" s="46" t="str">
        <f>IF($D440&gt;0,VLOOKUP($D440,Iscrizioni!$A$2:$M$2502,6,FALSE),"-")</f>
        <v>H080274</v>
      </c>
      <c r="O440" s="107" t="str">
        <f>IF($D440&gt;0,VLOOKUP($D440,Iscrizioni!$A$2:$M$2502,7,FALSE),"-")</f>
        <v>POL. SCANDIANESE</v>
      </c>
      <c r="P440" s="46" t="str">
        <f>IF($D440&gt;0,VLOOKUP(LEFT($N440,1),Regione!$A$2:$C$21,2,FALSE),"-")</f>
        <v xml:space="preserve">EMILIA ROMAGNA </v>
      </c>
      <c r="Q440" s="112" t="e">
        <f ca="1">IF($D440&gt;0,NormalizzaTempo("D",CELL("tipo",$E440),$E440),"-")</f>
        <v>#NAME?</v>
      </c>
      <c r="R440" s="27">
        <f>IF($D440&gt;0,VLOOKUP($D440,Iscrizioni!$A$2:$M$2502,13,FALSE),"-")</f>
        <v>800</v>
      </c>
      <c r="S440" s="112" t="e">
        <f t="shared" ca="1" si="43"/>
        <v>#NAME?</v>
      </c>
      <c r="T440" s="112" t="e">
        <f ca="1">IF($D440&gt;0,SUMIFS($S$3:$S440,$X$3:$X440,1,$J$3:$J440,$J440),"-")</f>
        <v>#NAME?</v>
      </c>
      <c r="U440" s="112" t="e">
        <f t="shared" ca="1" si="44"/>
        <v>#NAME?</v>
      </c>
      <c r="V440" s="112" t="e">
        <f t="shared" ca="1" si="41"/>
        <v>#NAME?</v>
      </c>
      <c r="W440" s="27">
        <f>IF(LEN($C440)=0,IF($D440&gt;0,COUNTIFS($A$3:$A440,$A440),"-"),"Escluso")</f>
        <v>32</v>
      </c>
      <c r="X440" s="2">
        <f>IF(LEN($C440)=0,IF($D440&gt;0,COUNTIFS($J$3:$J440,$J440,$C$3:$C440,""),"-"),"Escluso")</f>
        <v>32</v>
      </c>
      <c r="Y440" s="127" t="e">
        <f t="shared" ca="1" si="45"/>
        <v>#NAME?</v>
      </c>
      <c r="Z440" s="2">
        <f>IF($D440&gt;0,COUNTIFS($O$3:$O440,$O440,$L$3:$L440,$L440,$I$3:$I440,$I440),"-")</f>
        <v>10</v>
      </c>
      <c r="AA440" s="27">
        <f>IF($D440&gt;0,IF(OR($Z440 &gt;1,$L440&lt;&gt;"Adulti"),0,VLOOKUP($P440,Regione!$B$2:$C$22,2,FALSE)),"-")</f>
        <v>0</v>
      </c>
      <c r="AB440" s="27">
        <f>IF($D440&gt;0,IF(COUNTIFS($O$3:$O440,$O440,$L$3:$L440,$L440,$I$3:$I440,$I440) &gt;1,0,SUMIFS($Y$3:$Y$2503,$L$3:$L$2503,$L440,$O$3:$O$2503,$O440,$I$3:$I$2503,$I440)),"-")</f>
        <v>0</v>
      </c>
      <c r="AC440" s="27">
        <f t="shared" si="42"/>
        <v>0</v>
      </c>
    </row>
    <row r="441" spans="1:29" s="1" customFormat="1" ht="15.75" customHeight="1">
      <c r="A441" s="13" t="s">
        <v>176</v>
      </c>
      <c r="B441" s="107" t="str">
        <f>IF(COUNTA($A441)&gt;0,VLOOKUP($A441,Corsa!$A$1:$F$43,2,FALSE),"-")</f>
        <v>Corsa A08</v>
      </c>
      <c r="C441" s="11"/>
      <c r="D441" s="13">
        <v>409</v>
      </c>
      <c r="E441" s="13"/>
      <c r="F441" s="46" t="str">
        <f>IF(COUNTA($A441)&gt;0,VLOOKUP($A441,Corsa!$A$1:$F$43,3,FALSE),"-")</f>
        <v>F-Esordienti</v>
      </c>
      <c r="G441" s="28" t="str">
        <f>IF($D441&gt;0,VLOOKUP($D441,Iscrizioni!$A$2:$M$2502,9,FALSE),"-")</f>
        <v>GASPARINI ELISABETTA</v>
      </c>
      <c r="H441" s="28">
        <f>IF($D441&gt;0,VLOOKUP($D441,Iscrizioni!$A$2:$M$2502,4,FALSE),"-")</f>
        <v>2007</v>
      </c>
      <c r="I441" s="27" t="str">
        <f>IF($D441&gt;0,VLOOKUP($D441,Iscrizioni!$A$2:$M$2502,5,FALSE),"-")</f>
        <v>F</v>
      </c>
      <c r="J441" s="27" t="str">
        <f>IF($D441&gt;0,VLOOKUP($D441,Iscrizioni!$A$2:$M$2502,10,FALSE),"-")</f>
        <v>F-Esordienti</v>
      </c>
      <c r="K441" s="27" t="str">
        <f t="shared" si="40"/>
        <v>ok</v>
      </c>
      <c r="L441" s="46" t="str">
        <f>IF($D441&gt;0,VLOOKUP($D441,Iscrizioni!$A$2:$M$2502,11,FALSE),"-")</f>
        <v>Giovanile</v>
      </c>
      <c r="M441" s="27">
        <f>IF($D441&gt;0,VLOOKUP($D441,Iscrizioni!$A$2:$N$2502,12,FALSE),"-")</f>
        <v>7</v>
      </c>
      <c r="N441" s="46" t="str">
        <f>IF($D441&gt;0,VLOOKUP($D441,Iscrizioni!$A$2:$M$2502,6,FALSE),"-")</f>
        <v>H080416</v>
      </c>
      <c r="O441" s="107" t="str">
        <f>IF($D441&gt;0,VLOOKUP($D441,Iscrizioni!$A$2:$M$2502,7,FALSE),"-")</f>
        <v>ASD ATLETICA REGGIO</v>
      </c>
      <c r="P441" s="46" t="str">
        <f>IF($D441&gt;0,VLOOKUP(LEFT($N441,1),Regione!$A$2:$C$21,2,FALSE),"-")</f>
        <v xml:space="preserve">EMILIA ROMAGNA </v>
      </c>
      <c r="Q441" s="112" t="e">
        <f ca="1">IF($D441&gt;0,NormalizzaTempo("D",CELL("tipo",$E441),$E441),"-")</f>
        <v>#NAME?</v>
      </c>
      <c r="R441" s="27">
        <f>IF($D441&gt;0,VLOOKUP($D441,Iscrizioni!$A$2:$M$2502,13,FALSE),"-")</f>
        <v>800</v>
      </c>
      <c r="S441" s="112" t="e">
        <f t="shared" ca="1" si="43"/>
        <v>#NAME?</v>
      </c>
      <c r="T441" s="112" t="e">
        <f ca="1">IF($D441&gt;0,SUMIFS($S$3:$S441,$X$3:$X441,1,$J$3:$J441,$J441),"-")</f>
        <v>#NAME?</v>
      </c>
      <c r="U441" s="112" t="e">
        <f t="shared" ca="1" si="44"/>
        <v>#NAME?</v>
      </c>
      <c r="V441" s="112" t="e">
        <f t="shared" ca="1" si="41"/>
        <v>#NAME?</v>
      </c>
      <c r="W441" s="27">
        <f>IF(LEN($C441)=0,IF($D441&gt;0,COUNTIFS($A$3:$A441,$A441),"-"),"Escluso")</f>
        <v>33</v>
      </c>
      <c r="X441" s="2">
        <f>IF(LEN($C441)=0,IF($D441&gt;0,COUNTIFS($J$3:$J441,$J441,$C$3:$C441,""),"-"),"Escluso")</f>
        <v>33</v>
      </c>
      <c r="Y441" s="127" t="e">
        <f t="shared" ca="1" si="45"/>
        <v>#NAME?</v>
      </c>
      <c r="Z441" s="2">
        <f>IF($D441&gt;0,COUNTIFS($O$3:$O441,$O441,$L$3:$L441,$L441,$I$3:$I441,$I441),"-")</f>
        <v>4</v>
      </c>
      <c r="AA441" s="27">
        <f>IF($D441&gt;0,IF(OR($Z441 &gt;1,$L441&lt;&gt;"Adulti"),0,VLOOKUP($P441,Regione!$B$2:$C$22,2,FALSE)),"-")</f>
        <v>0</v>
      </c>
      <c r="AB441" s="27">
        <f>IF($D441&gt;0,IF(COUNTIFS($O$3:$O441,$O441,$L$3:$L441,$L441,$I$3:$I441,$I441) &gt;1,0,SUMIFS($Y$3:$Y$2503,$L$3:$L$2503,$L441,$O$3:$O$2503,$O441,$I$3:$I$2503,$I441)),"-")</f>
        <v>0</v>
      </c>
      <c r="AC441" s="27">
        <f t="shared" si="42"/>
        <v>0</v>
      </c>
    </row>
    <row r="442" spans="1:29" s="1" customFormat="1" ht="15.75" customHeight="1">
      <c r="A442" s="13" t="s">
        <v>176</v>
      </c>
      <c r="B442" s="107" t="str">
        <f>IF(COUNTA($A442)&gt;0,VLOOKUP($A442,Corsa!$A$1:$F$43,2,FALSE),"-")</f>
        <v>Corsa A08</v>
      </c>
      <c r="C442" s="11"/>
      <c r="D442" s="13">
        <v>365</v>
      </c>
      <c r="E442" s="13"/>
      <c r="F442" s="46" t="str">
        <f>IF(COUNTA($A442)&gt;0,VLOOKUP($A442,Corsa!$A$1:$F$43,3,FALSE),"-")</f>
        <v>F-Esordienti</v>
      </c>
      <c r="G442" s="28" t="str">
        <f>IF($D442&gt;0,VLOOKUP($D442,Iscrizioni!$A$2:$M$2502,9,FALSE),"-")</f>
        <v>TONI IRENE</v>
      </c>
      <c r="H442" s="28">
        <f>IF($D442&gt;0,VLOOKUP($D442,Iscrizioni!$A$2:$M$2502,4,FALSE),"-")</f>
        <v>2007</v>
      </c>
      <c r="I442" s="27" t="str">
        <f>IF($D442&gt;0,VLOOKUP($D442,Iscrizioni!$A$2:$M$2502,5,FALSE),"-")</f>
        <v>F</v>
      </c>
      <c r="J442" s="27" t="str">
        <f>IF($D442&gt;0,VLOOKUP($D442,Iscrizioni!$A$2:$M$2502,10,FALSE),"-")</f>
        <v>F-Esordienti</v>
      </c>
      <c r="K442" s="27" t="str">
        <f t="shared" si="40"/>
        <v>ok</v>
      </c>
      <c r="L442" s="46" t="str">
        <f>IF($D442&gt;0,VLOOKUP($D442,Iscrizioni!$A$2:$M$2502,11,FALSE),"-")</f>
        <v>Giovanile</v>
      </c>
      <c r="M442" s="27">
        <f>IF($D442&gt;0,VLOOKUP($D442,Iscrizioni!$A$2:$N$2502,12,FALSE),"-")</f>
        <v>7</v>
      </c>
      <c r="N442" s="46" t="str">
        <f>IF($D442&gt;0,VLOOKUP($D442,Iscrizioni!$A$2:$M$2502,6,FALSE),"-")</f>
        <v>H011219</v>
      </c>
      <c r="O442" s="107" t="str">
        <f>IF($D442&gt;0,VLOOKUP($D442,Iscrizioni!$A$2:$M$2502,7,FALSE),"-")</f>
        <v>A.S.D. SOCIETA' VICTORIA ATLETICA</v>
      </c>
      <c r="P442" s="46" t="str">
        <f>IF($D442&gt;0,VLOOKUP(LEFT($N442,1),Regione!$A$2:$C$21,2,FALSE),"-")</f>
        <v xml:space="preserve">EMILIA ROMAGNA </v>
      </c>
      <c r="Q442" s="112" t="e">
        <f ca="1">IF($D442&gt;0,NormalizzaTempo("D",CELL("tipo",$E442),$E442),"-")</f>
        <v>#NAME?</v>
      </c>
      <c r="R442" s="27">
        <f>IF($D442&gt;0,VLOOKUP($D442,Iscrizioni!$A$2:$M$2502,13,FALSE),"-")</f>
        <v>800</v>
      </c>
      <c r="S442" s="112" t="e">
        <f t="shared" ca="1" si="43"/>
        <v>#NAME?</v>
      </c>
      <c r="T442" s="112" t="e">
        <f ca="1">IF($D442&gt;0,SUMIFS($S$3:$S442,$X$3:$X442,1,$J$3:$J442,$J442),"-")</f>
        <v>#NAME?</v>
      </c>
      <c r="U442" s="112" t="e">
        <f t="shared" ca="1" si="44"/>
        <v>#NAME?</v>
      </c>
      <c r="V442" s="112" t="e">
        <f t="shared" ca="1" si="41"/>
        <v>#NAME?</v>
      </c>
      <c r="W442" s="27">
        <f>IF(LEN($C442)=0,IF($D442&gt;0,COUNTIFS($A$3:$A442,$A442),"-"),"Escluso")</f>
        <v>34</v>
      </c>
      <c r="X442" s="2">
        <f>IF(LEN($C442)=0,IF($D442&gt;0,COUNTIFS($J$3:$J442,$J442,$C$3:$C442,""),"-"),"Escluso")</f>
        <v>34</v>
      </c>
      <c r="Y442" s="127" t="e">
        <f t="shared" ca="1" si="45"/>
        <v>#NAME?</v>
      </c>
      <c r="Z442" s="2">
        <f>IF($D442&gt;0,COUNTIFS($O$3:$O442,$O442,$L$3:$L442,$L442,$I$3:$I442,$I442),"-")</f>
        <v>5</v>
      </c>
      <c r="AA442" s="27">
        <f>IF($D442&gt;0,IF(OR($Z442 &gt;1,$L442&lt;&gt;"Adulti"),0,VLOOKUP($P442,Regione!$B$2:$C$22,2,FALSE)),"-")</f>
        <v>0</v>
      </c>
      <c r="AB442" s="27">
        <f>IF($D442&gt;0,IF(COUNTIFS($O$3:$O442,$O442,$L$3:$L442,$L442,$I$3:$I442,$I442) &gt;1,0,SUMIFS($Y$3:$Y$2503,$L$3:$L$2503,$L442,$O$3:$O$2503,$O442,$I$3:$I$2503,$I442)),"-")</f>
        <v>0</v>
      </c>
      <c r="AC442" s="27">
        <f t="shared" si="42"/>
        <v>0</v>
      </c>
    </row>
    <row r="443" spans="1:29" s="1" customFormat="1" ht="15.75" customHeight="1">
      <c r="A443" s="13" t="s">
        <v>176</v>
      </c>
      <c r="B443" s="107" t="str">
        <f>IF(COUNTA($A443)&gt;0,VLOOKUP($A443,Corsa!$A$1:$F$43,2,FALSE),"-")</f>
        <v>Corsa A08</v>
      </c>
      <c r="C443" s="11"/>
      <c r="D443" s="13">
        <v>803</v>
      </c>
      <c r="E443" s="13"/>
      <c r="F443" s="46" t="str">
        <f>IF(COUNTA($A443)&gt;0,VLOOKUP($A443,Corsa!$A$1:$F$43,3,FALSE),"-")</f>
        <v>F-Esordienti</v>
      </c>
      <c r="G443" s="28" t="str">
        <f>IF($D443&gt;0,VLOOKUP($D443,Iscrizioni!$A$2:$M$2502,9,FALSE),"-")</f>
        <v>GUERRINI VERONICA</v>
      </c>
      <c r="H443" s="28">
        <f>IF($D443&gt;0,VLOOKUP($D443,Iscrizioni!$A$2:$M$2502,4,FALSE),"-")</f>
        <v>2006</v>
      </c>
      <c r="I443" s="27" t="str">
        <f>IF($D443&gt;0,VLOOKUP($D443,Iscrizioni!$A$2:$M$2502,5,FALSE),"-")</f>
        <v>F</v>
      </c>
      <c r="J443" s="27" t="str">
        <f>IF($D443&gt;0,VLOOKUP($D443,Iscrizioni!$A$2:$M$2502,10,FALSE),"-")</f>
        <v>F-Esordienti</v>
      </c>
      <c r="K443" s="27" t="str">
        <f t="shared" si="40"/>
        <v>ok</v>
      </c>
      <c r="L443" s="46" t="str">
        <f>IF($D443&gt;0,VLOOKUP($D443,Iscrizioni!$A$2:$M$2502,11,FALSE),"-")</f>
        <v>Giovanile</v>
      </c>
      <c r="M443" s="27">
        <f>IF($D443&gt;0,VLOOKUP($D443,Iscrizioni!$A$2:$N$2502,12,FALSE),"-")</f>
        <v>7</v>
      </c>
      <c r="N443" s="46" t="str">
        <f>IF($D443&gt;0,VLOOKUP($D443,Iscrizioni!$A$2:$M$2502,6,FALSE),"-")</f>
        <v>H070281</v>
      </c>
      <c r="O443" s="107" t="str">
        <f>IF($D443&gt;0,VLOOKUP($D443,Iscrizioni!$A$2:$M$2502,7,FALSE),"-")</f>
        <v>POL. PONTE NUOVO ASD</v>
      </c>
      <c r="P443" s="46" t="str">
        <f>IF($D443&gt;0,VLOOKUP(LEFT($N443,1),Regione!$A$2:$C$21,2,FALSE),"-")</f>
        <v xml:space="preserve">EMILIA ROMAGNA </v>
      </c>
      <c r="Q443" s="112" t="e">
        <f ca="1">IF($D443&gt;0,NormalizzaTempo("D",CELL("tipo",$E443),$E443),"-")</f>
        <v>#NAME?</v>
      </c>
      <c r="R443" s="27">
        <f>IF($D443&gt;0,VLOOKUP($D443,Iscrizioni!$A$2:$M$2502,13,FALSE),"-")</f>
        <v>800</v>
      </c>
      <c r="S443" s="112" t="e">
        <f t="shared" ca="1" si="43"/>
        <v>#NAME?</v>
      </c>
      <c r="T443" s="112" t="e">
        <f ca="1">IF($D443&gt;0,SUMIFS($S$3:$S443,$X$3:$X443,1,$J$3:$J443,$J443),"-")</f>
        <v>#NAME?</v>
      </c>
      <c r="U443" s="112" t="e">
        <f t="shared" ca="1" si="44"/>
        <v>#NAME?</v>
      </c>
      <c r="V443" s="112" t="e">
        <f t="shared" ca="1" si="41"/>
        <v>#NAME?</v>
      </c>
      <c r="W443" s="27">
        <f>IF(LEN($C443)=0,IF($D443&gt;0,COUNTIFS($A$3:$A443,$A443),"-"),"Escluso")</f>
        <v>35</v>
      </c>
      <c r="X443" s="2">
        <f>IF(LEN($C443)=0,IF($D443&gt;0,COUNTIFS($J$3:$J443,$J443,$C$3:$C443,""),"-"),"Escluso")</f>
        <v>35</v>
      </c>
      <c r="Y443" s="127" t="e">
        <f t="shared" ca="1" si="45"/>
        <v>#NAME?</v>
      </c>
      <c r="Z443" s="2">
        <f>IF($D443&gt;0,COUNTIFS($O$3:$O443,$O443,$L$3:$L443,$L443,$I$3:$I443,$I443),"-")</f>
        <v>1</v>
      </c>
      <c r="AA443" s="27">
        <f>IF($D443&gt;0,IF(OR($Z443 &gt;1,$L443&lt;&gt;"Adulti"),0,VLOOKUP($P443,Regione!$B$2:$C$22,2,FALSE)),"-")</f>
        <v>0</v>
      </c>
      <c r="AB443" s="27" t="e">
        <f ca="1">IF($D443&gt;0,IF(COUNTIFS($O$3:$O443,$O443,$L$3:$L443,$L443,$I$3:$I443,$I443) &gt;1,0,SUMIFS($Y$3:$Y$2503,$L$3:$L$2503,$L443,$O$3:$O$2503,$O443,$I$3:$I$2503,$I443)),"-")</f>
        <v>#NAME?</v>
      </c>
      <c r="AC443" s="27" t="e">
        <f t="shared" ca="1" si="42"/>
        <v>#NAME?</v>
      </c>
    </row>
    <row r="444" spans="1:29" s="1" customFormat="1" ht="15.75" customHeight="1">
      <c r="A444" s="13" t="s">
        <v>176</v>
      </c>
      <c r="B444" s="107" t="str">
        <f>IF(COUNTA($A444)&gt;0,VLOOKUP($A444,Corsa!$A$1:$F$43,2,FALSE),"-")</f>
        <v>Corsa A08</v>
      </c>
      <c r="C444" s="11"/>
      <c r="D444" s="13">
        <v>922</v>
      </c>
      <c r="E444" s="13"/>
      <c r="F444" s="46" t="str">
        <f>IF(COUNTA($A444)&gt;0,VLOOKUP($A444,Corsa!$A$1:$F$43,3,FALSE),"-")</f>
        <v>F-Esordienti</v>
      </c>
      <c r="G444" s="28" t="str">
        <f>IF($D444&gt;0,VLOOKUP($D444,Iscrizioni!$A$2:$M$2502,9,FALSE),"-")</f>
        <v>IOZZELLI GEMMA</v>
      </c>
      <c r="H444" s="28">
        <f>IF($D444&gt;0,VLOOKUP($D444,Iscrizioni!$A$2:$M$2502,4,FALSE),"-")</f>
        <v>2007</v>
      </c>
      <c r="I444" s="27" t="str">
        <f>IF($D444&gt;0,VLOOKUP($D444,Iscrizioni!$A$2:$M$2502,5,FALSE),"-")</f>
        <v>F</v>
      </c>
      <c r="J444" s="27" t="str">
        <f>IF($D444&gt;0,VLOOKUP($D444,Iscrizioni!$A$2:$M$2502,10,FALSE),"-")</f>
        <v>F-Esordienti</v>
      </c>
      <c r="K444" s="27" t="str">
        <f t="shared" si="40"/>
        <v>ok</v>
      </c>
      <c r="L444" s="46" t="str">
        <f>IF($D444&gt;0,VLOOKUP($D444,Iscrizioni!$A$2:$M$2502,11,FALSE),"-")</f>
        <v>Giovanile</v>
      </c>
      <c r="M444" s="27">
        <f>IF($D444&gt;0,VLOOKUP($D444,Iscrizioni!$A$2:$N$2502,12,FALSE),"-")</f>
        <v>7</v>
      </c>
      <c r="N444" s="46" t="str">
        <f>IF($D444&gt;0,VLOOKUP($D444,Iscrizioni!$A$2:$M$2502,6,FALSE),"-")</f>
        <v>L022825</v>
      </c>
      <c r="O444" s="107" t="str">
        <f>IF($D444&gt;0,VLOOKUP($D444,Iscrizioni!$A$2:$M$2502,7,FALSE),"-")</f>
        <v>RUNNERS BARBERINO A.S.D.</v>
      </c>
      <c r="P444" s="46" t="str">
        <f>IF($D444&gt;0,VLOOKUP(LEFT($N444,1),Regione!$A$2:$C$21,2,FALSE),"-")</f>
        <v xml:space="preserve">TOSCANA </v>
      </c>
      <c r="Q444" s="112" t="e">
        <f ca="1">IF($D444&gt;0,NormalizzaTempo("D",CELL("tipo",$E444),$E444),"-")</f>
        <v>#NAME?</v>
      </c>
      <c r="R444" s="27">
        <f>IF($D444&gt;0,VLOOKUP($D444,Iscrizioni!$A$2:$M$2502,13,FALSE),"-")</f>
        <v>800</v>
      </c>
      <c r="S444" s="112" t="e">
        <f t="shared" ca="1" si="43"/>
        <v>#NAME?</v>
      </c>
      <c r="T444" s="112" t="e">
        <f ca="1">IF($D444&gt;0,SUMIFS($S$3:$S444,$X$3:$X444,1,$J$3:$J444,$J444),"-")</f>
        <v>#NAME?</v>
      </c>
      <c r="U444" s="112" t="e">
        <f t="shared" ca="1" si="44"/>
        <v>#NAME?</v>
      </c>
      <c r="V444" s="112" t="e">
        <f t="shared" ca="1" si="41"/>
        <v>#NAME?</v>
      </c>
      <c r="W444" s="27">
        <f>IF(LEN($C444)=0,IF($D444&gt;0,COUNTIFS($A$3:$A444,$A444),"-"),"Escluso")</f>
        <v>36</v>
      </c>
      <c r="X444" s="2">
        <f>IF(LEN($C444)=0,IF($D444&gt;0,COUNTIFS($J$3:$J444,$J444,$C$3:$C444,""),"-"),"Escluso")</f>
        <v>36</v>
      </c>
      <c r="Y444" s="127" t="e">
        <f t="shared" ca="1" si="45"/>
        <v>#NAME?</v>
      </c>
      <c r="Z444" s="2">
        <f>IF($D444&gt;0,COUNTIFS($O$3:$O444,$O444,$L$3:$L444,$L444,$I$3:$I444,$I444),"-")</f>
        <v>2</v>
      </c>
      <c r="AA444" s="27">
        <f>IF($D444&gt;0,IF(OR($Z444 &gt;1,$L444&lt;&gt;"Adulti"),0,VLOOKUP($P444,Regione!$B$2:$C$22,2,FALSE)),"-")</f>
        <v>0</v>
      </c>
      <c r="AB444" s="27">
        <f>IF($D444&gt;0,IF(COUNTIFS($O$3:$O444,$O444,$L$3:$L444,$L444,$I$3:$I444,$I444) &gt;1,0,SUMIFS($Y$3:$Y$2503,$L$3:$L$2503,$L444,$O$3:$O$2503,$O444,$I$3:$I$2503,$I444)),"-")</f>
        <v>0</v>
      </c>
      <c r="AC444" s="27">
        <f t="shared" si="42"/>
        <v>0</v>
      </c>
    </row>
    <row r="445" spans="1:29" s="1" customFormat="1" ht="15.75" customHeight="1">
      <c r="A445" s="13" t="s">
        <v>176</v>
      </c>
      <c r="B445" s="107" t="str">
        <f>IF(COUNTA($A445)&gt;0,VLOOKUP($A445,Corsa!$A$1:$F$43,2,FALSE),"-")</f>
        <v>Corsa A08</v>
      </c>
      <c r="C445" s="11"/>
      <c r="D445" s="13">
        <v>206</v>
      </c>
      <c r="E445" s="13"/>
      <c r="F445" s="46" t="str">
        <f>IF(COUNTA($A445)&gt;0,VLOOKUP($A445,Corsa!$A$1:$F$43,3,FALSE),"-")</f>
        <v>F-Esordienti</v>
      </c>
      <c r="G445" s="28" t="str">
        <f>IF($D445&gt;0,VLOOKUP($D445,Iscrizioni!$A$2:$M$2502,9,FALSE),"-")</f>
        <v>QUARANTA ELEONORA</v>
      </c>
      <c r="H445" s="28">
        <f>IF($D445&gt;0,VLOOKUP($D445,Iscrizioni!$A$2:$M$2502,4,FALSE),"-")</f>
        <v>2006</v>
      </c>
      <c r="I445" s="27" t="str">
        <f>IF($D445&gt;0,VLOOKUP($D445,Iscrizioni!$A$2:$M$2502,5,FALSE),"-")</f>
        <v>F</v>
      </c>
      <c r="J445" s="27" t="str">
        <f>IF($D445&gt;0,VLOOKUP($D445,Iscrizioni!$A$2:$M$2502,10,FALSE),"-")</f>
        <v>F-Esordienti</v>
      </c>
      <c r="K445" s="27" t="str">
        <f t="shared" si="40"/>
        <v>ok</v>
      </c>
      <c r="L445" s="46" t="str">
        <f>IF($D445&gt;0,VLOOKUP($D445,Iscrizioni!$A$2:$M$2502,11,FALSE),"-")</f>
        <v>Giovanile</v>
      </c>
      <c r="M445" s="27">
        <f>IF($D445&gt;0,VLOOKUP($D445,Iscrizioni!$A$2:$N$2502,12,FALSE),"-")</f>
        <v>7</v>
      </c>
      <c r="N445" s="46" t="str">
        <f>IF($D445&gt;0,VLOOKUP($D445,Iscrizioni!$A$2:$M$2502,6,FALSE),"-")</f>
        <v>A130646</v>
      </c>
      <c r="O445" s="107" t="str">
        <f>IF($D445&gt;0,VLOOKUP($D445,Iscrizioni!$A$2:$M$2502,7,FALSE),"-")</f>
        <v>A.S.D. DORATLETICA</v>
      </c>
      <c r="P445" s="46" t="str">
        <f>IF($D445&gt;0,VLOOKUP(LEFT($N445,1),Regione!$A$2:$C$21,2,FALSE),"-")</f>
        <v xml:space="preserve">PIEMONTE </v>
      </c>
      <c r="Q445" s="112" t="e">
        <f ca="1">IF($D445&gt;0,NormalizzaTempo("D",CELL("tipo",$E445),$E445),"-")</f>
        <v>#NAME?</v>
      </c>
      <c r="R445" s="27">
        <f>IF($D445&gt;0,VLOOKUP($D445,Iscrizioni!$A$2:$M$2502,13,FALSE),"-")</f>
        <v>800</v>
      </c>
      <c r="S445" s="112" t="e">
        <f t="shared" ca="1" si="43"/>
        <v>#NAME?</v>
      </c>
      <c r="T445" s="112" t="e">
        <f ca="1">IF($D445&gt;0,SUMIFS($S$3:$S445,$X$3:$X445,1,$J$3:$J445,$J445),"-")</f>
        <v>#NAME?</v>
      </c>
      <c r="U445" s="112" t="e">
        <f t="shared" ca="1" si="44"/>
        <v>#NAME?</v>
      </c>
      <c r="V445" s="112" t="e">
        <f t="shared" ca="1" si="41"/>
        <v>#NAME?</v>
      </c>
      <c r="W445" s="27">
        <f>IF(LEN($C445)=0,IF($D445&gt;0,COUNTIFS($A$3:$A445,$A445),"-"),"Escluso")</f>
        <v>37</v>
      </c>
      <c r="X445" s="2">
        <f>IF(LEN($C445)=0,IF($D445&gt;0,COUNTIFS($J$3:$J445,$J445,$C$3:$C445,""),"-"),"Escluso")</f>
        <v>37</v>
      </c>
      <c r="Y445" s="127" t="e">
        <f t="shared" ca="1" si="45"/>
        <v>#NAME?</v>
      </c>
      <c r="Z445" s="2">
        <f>IF($D445&gt;0,COUNTIFS($O$3:$O445,$O445,$L$3:$L445,$L445,$I$3:$I445,$I445),"-")</f>
        <v>2</v>
      </c>
      <c r="AA445" s="27">
        <f>IF($D445&gt;0,IF(OR($Z445 &gt;1,$L445&lt;&gt;"Adulti"),0,VLOOKUP($P445,Regione!$B$2:$C$22,2,FALSE)),"-")</f>
        <v>0</v>
      </c>
      <c r="AB445" s="27">
        <f>IF($D445&gt;0,IF(COUNTIFS($O$3:$O445,$O445,$L$3:$L445,$L445,$I$3:$I445,$I445) &gt;1,0,SUMIFS($Y$3:$Y$2503,$L$3:$L$2503,$L445,$O$3:$O$2503,$O445,$I$3:$I$2503,$I445)),"-")</f>
        <v>0</v>
      </c>
      <c r="AC445" s="27">
        <f t="shared" si="42"/>
        <v>0</v>
      </c>
    </row>
    <row r="446" spans="1:29" s="1" customFormat="1" ht="15.75" customHeight="1">
      <c r="A446" s="13" t="s">
        <v>176</v>
      </c>
      <c r="B446" s="107" t="str">
        <f>IF(COUNTA($A446)&gt;0,VLOOKUP($A446,Corsa!$A$1:$F$43,2,FALSE),"-")</f>
        <v>Corsa A08</v>
      </c>
      <c r="C446" s="11"/>
      <c r="D446" s="13">
        <v>853</v>
      </c>
      <c r="E446" s="13"/>
      <c r="F446" s="46" t="str">
        <f>IF(COUNTA($A446)&gt;0,VLOOKUP($A446,Corsa!$A$1:$F$43,3,FALSE),"-")</f>
        <v>F-Esordienti</v>
      </c>
      <c r="G446" s="28" t="str">
        <f>IF($D446&gt;0,VLOOKUP($D446,Iscrizioni!$A$2:$M$2502,9,FALSE),"-")</f>
        <v>SPAGGIARI LISA</v>
      </c>
      <c r="H446" s="28">
        <f>IF($D446&gt;0,VLOOKUP($D446,Iscrizioni!$A$2:$M$2502,4,FALSE),"-")</f>
        <v>2006</v>
      </c>
      <c r="I446" s="27" t="str">
        <f>IF($D446&gt;0,VLOOKUP($D446,Iscrizioni!$A$2:$M$2502,5,FALSE),"-")</f>
        <v>F</v>
      </c>
      <c r="J446" s="27" t="str">
        <f>IF($D446&gt;0,VLOOKUP($D446,Iscrizioni!$A$2:$M$2502,10,FALSE),"-")</f>
        <v>F-Esordienti</v>
      </c>
      <c r="K446" s="27" t="str">
        <f t="shared" si="40"/>
        <v>ok</v>
      </c>
      <c r="L446" s="46" t="str">
        <f>IF($D446&gt;0,VLOOKUP($D446,Iscrizioni!$A$2:$M$2502,11,FALSE),"-")</f>
        <v>Giovanile</v>
      </c>
      <c r="M446" s="27">
        <f>IF($D446&gt;0,VLOOKUP($D446,Iscrizioni!$A$2:$N$2502,12,FALSE),"-")</f>
        <v>7</v>
      </c>
      <c r="N446" s="46" t="str">
        <f>IF($D446&gt;0,VLOOKUP($D446,Iscrizioni!$A$2:$M$2502,6,FALSE),"-")</f>
        <v>H080274</v>
      </c>
      <c r="O446" s="107" t="str">
        <f>IF($D446&gt;0,VLOOKUP($D446,Iscrizioni!$A$2:$M$2502,7,FALSE),"-")</f>
        <v>POL. SCANDIANESE</v>
      </c>
      <c r="P446" s="46" t="str">
        <f>IF($D446&gt;0,VLOOKUP(LEFT($N446,1),Regione!$A$2:$C$21,2,FALSE),"-")</f>
        <v xml:space="preserve">EMILIA ROMAGNA </v>
      </c>
      <c r="Q446" s="112" t="e">
        <f ca="1">IF($D446&gt;0,NormalizzaTempo("D",CELL("tipo",$E446),$E446),"-")</f>
        <v>#NAME?</v>
      </c>
      <c r="R446" s="27">
        <f>IF($D446&gt;0,VLOOKUP($D446,Iscrizioni!$A$2:$M$2502,13,FALSE),"-")</f>
        <v>800</v>
      </c>
      <c r="S446" s="112" t="e">
        <f t="shared" ca="1" si="43"/>
        <v>#NAME?</v>
      </c>
      <c r="T446" s="112" t="e">
        <f ca="1">IF($D446&gt;0,SUMIFS($S$3:$S446,$X$3:$X446,1,$J$3:$J446,$J446),"-")</f>
        <v>#NAME?</v>
      </c>
      <c r="U446" s="112" t="e">
        <f t="shared" ca="1" si="44"/>
        <v>#NAME?</v>
      </c>
      <c r="V446" s="112" t="e">
        <f t="shared" ca="1" si="41"/>
        <v>#NAME?</v>
      </c>
      <c r="W446" s="27">
        <f>IF(LEN($C446)=0,IF($D446&gt;0,COUNTIFS($A$3:$A446,$A446),"-"),"Escluso")</f>
        <v>38</v>
      </c>
      <c r="X446" s="2">
        <f>IF(LEN($C446)=0,IF($D446&gt;0,COUNTIFS($J$3:$J446,$J446,$C$3:$C446,""),"-"),"Escluso")</f>
        <v>38</v>
      </c>
      <c r="Y446" s="127" t="e">
        <f t="shared" ca="1" si="45"/>
        <v>#NAME?</v>
      </c>
      <c r="Z446" s="2">
        <f>IF($D446&gt;0,COUNTIFS($O$3:$O446,$O446,$L$3:$L446,$L446,$I$3:$I446,$I446),"-")</f>
        <v>11</v>
      </c>
      <c r="AA446" s="27">
        <f>IF($D446&gt;0,IF(OR($Z446 &gt;1,$L446&lt;&gt;"Adulti"),0,VLOOKUP($P446,Regione!$B$2:$C$22,2,FALSE)),"-")</f>
        <v>0</v>
      </c>
      <c r="AB446" s="27">
        <f>IF($D446&gt;0,IF(COUNTIFS($O$3:$O446,$O446,$L$3:$L446,$L446,$I$3:$I446,$I446) &gt;1,0,SUMIFS($Y$3:$Y$2503,$L$3:$L$2503,$L446,$O$3:$O$2503,$O446,$I$3:$I$2503,$I446)),"-")</f>
        <v>0</v>
      </c>
      <c r="AC446" s="27">
        <f t="shared" si="42"/>
        <v>0</v>
      </c>
    </row>
    <row r="447" spans="1:29" s="1" customFormat="1" ht="15.75" customHeight="1">
      <c r="A447" s="13" t="s">
        <v>176</v>
      </c>
      <c r="B447" s="107" t="str">
        <f>IF(COUNTA($A447)&gt;0,VLOOKUP($A447,Corsa!$A$1:$F$43,2,FALSE),"-")</f>
        <v>Corsa A08</v>
      </c>
      <c r="C447" s="11"/>
      <c r="D447" s="13">
        <v>928</v>
      </c>
      <c r="E447" s="13"/>
      <c r="F447" s="46" t="str">
        <f>IF(COUNTA($A447)&gt;0,VLOOKUP($A447,Corsa!$A$1:$F$43,3,FALSE),"-")</f>
        <v>F-Esordienti</v>
      </c>
      <c r="G447" s="28" t="str">
        <f>IF($D447&gt;0,VLOOKUP($D447,Iscrizioni!$A$2:$M$2502,9,FALSE),"-")</f>
        <v>RASPANTI BIANCA</v>
      </c>
      <c r="H447" s="28">
        <f>IF($D447&gt;0,VLOOKUP($D447,Iscrizioni!$A$2:$M$2502,4,FALSE),"-")</f>
        <v>2007</v>
      </c>
      <c r="I447" s="27" t="str">
        <f>IF($D447&gt;0,VLOOKUP($D447,Iscrizioni!$A$2:$M$2502,5,FALSE),"-")</f>
        <v>F</v>
      </c>
      <c r="J447" s="27" t="str">
        <f>IF($D447&gt;0,VLOOKUP($D447,Iscrizioni!$A$2:$M$2502,10,FALSE),"-")</f>
        <v>F-Esordienti</v>
      </c>
      <c r="K447" s="27" t="str">
        <f t="shared" si="40"/>
        <v>ok</v>
      </c>
      <c r="L447" s="46" t="str">
        <f>IF($D447&gt;0,VLOOKUP($D447,Iscrizioni!$A$2:$M$2502,11,FALSE),"-")</f>
        <v>Giovanile</v>
      </c>
      <c r="M447" s="27">
        <f>IF($D447&gt;0,VLOOKUP($D447,Iscrizioni!$A$2:$N$2502,12,FALSE),"-")</f>
        <v>7</v>
      </c>
      <c r="N447" s="46" t="str">
        <f>IF($D447&gt;0,VLOOKUP($D447,Iscrizioni!$A$2:$M$2502,6,FALSE),"-")</f>
        <v>L022825</v>
      </c>
      <c r="O447" s="107" t="str">
        <f>IF($D447&gt;0,VLOOKUP($D447,Iscrizioni!$A$2:$M$2502,7,FALSE),"-")</f>
        <v>RUNNERS BARBERINO A.S.D.</v>
      </c>
      <c r="P447" s="46" t="str">
        <f>IF($D447&gt;0,VLOOKUP(LEFT($N447,1),Regione!$A$2:$C$21,2,FALSE),"-")</f>
        <v xml:space="preserve">TOSCANA </v>
      </c>
      <c r="Q447" s="112" t="e">
        <f ca="1">IF($D447&gt;0,NormalizzaTempo("D",CELL("tipo",$E447),$E447),"-")</f>
        <v>#NAME?</v>
      </c>
      <c r="R447" s="27">
        <f>IF($D447&gt;0,VLOOKUP($D447,Iscrizioni!$A$2:$M$2502,13,FALSE),"-")</f>
        <v>800</v>
      </c>
      <c r="S447" s="112" t="e">
        <f t="shared" ca="1" si="43"/>
        <v>#NAME?</v>
      </c>
      <c r="T447" s="112" t="e">
        <f ca="1">IF($D447&gt;0,SUMIFS($S$3:$S447,$X$3:$X447,1,$J$3:$J447,$J447),"-")</f>
        <v>#NAME?</v>
      </c>
      <c r="U447" s="112" t="e">
        <f t="shared" ca="1" si="44"/>
        <v>#NAME?</v>
      </c>
      <c r="V447" s="112" t="e">
        <f t="shared" ca="1" si="41"/>
        <v>#NAME?</v>
      </c>
      <c r="W447" s="27">
        <f>IF(LEN($C447)=0,IF($D447&gt;0,COUNTIFS($A$3:$A447,$A447),"-"),"Escluso")</f>
        <v>39</v>
      </c>
      <c r="X447" s="2">
        <f>IF(LEN($C447)=0,IF($D447&gt;0,COUNTIFS($J$3:$J447,$J447,$C$3:$C447,""),"-"),"Escluso")</f>
        <v>39</v>
      </c>
      <c r="Y447" s="127" t="e">
        <f t="shared" ca="1" si="45"/>
        <v>#NAME?</v>
      </c>
      <c r="Z447" s="2">
        <f>IF($D447&gt;0,COUNTIFS($O$3:$O447,$O447,$L$3:$L447,$L447,$I$3:$I447,$I447),"-")</f>
        <v>3</v>
      </c>
      <c r="AA447" s="27">
        <f>IF($D447&gt;0,IF(OR($Z447 &gt;1,$L447&lt;&gt;"Adulti"),0,VLOOKUP($P447,Regione!$B$2:$C$22,2,FALSE)),"-")</f>
        <v>0</v>
      </c>
      <c r="AB447" s="27">
        <f>IF($D447&gt;0,IF(COUNTIFS($O$3:$O447,$O447,$L$3:$L447,$L447,$I$3:$I447,$I447) &gt;1,0,SUMIFS($Y$3:$Y$2503,$L$3:$L$2503,$L447,$O$3:$O$2503,$O447,$I$3:$I$2503,$I447)),"-")</f>
        <v>0</v>
      </c>
      <c r="AC447" s="27">
        <f t="shared" si="42"/>
        <v>0</v>
      </c>
    </row>
    <row r="448" spans="1:29" s="1" customFormat="1" ht="15.75" customHeight="1">
      <c r="A448" s="13" t="s">
        <v>177</v>
      </c>
      <c r="B448" s="107" t="str">
        <f>IF(COUNTA($A448)&gt;0,VLOOKUP($A448,Corsa!$A$1:$F$43,2,FALSE),"-")</f>
        <v>Corsa A09</v>
      </c>
      <c r="C448" s="11"/>
      <c r="D448" s="13">
        <v>291</v>
      </c>
      <c r="E448" s="13"/>
      <c r="F448" s="46" t="str">
        <f>IF(COUNTA($A448)&gt;0,VLOOKUP($A448,Corsa!$A$1:$F$43,3,FALSE),"-")</f>
        <v>M-Pulcini</v>
      </c>
      <c r="G448" s="28" t="str">
        <f>IF($D448&gt;0,VLOOKUP($D448,Iscrizioni!$A$2:$M$2502,9,FALSE),"-")</f>
        <v>GIORGI NICOLO'</v>
      </c>
      <c r="H448" s="28">
        <f>IF($D448&gt;0,VLOOKUP($D448,Iscrizioni!$A$2:$M$2502,4,FALSE),"-")</f>
        <v>2008</v>
      </c>
      <c r="I448" s="27" t="str">
        <f>IF($D448&gt;0,VLOOKUP($D448,Iscrizioni!$A$2:$M$2502,5,FALSE),"-")</f>
        <v>M</v>
      </c>
      <c r="J448" s="27" t="str">
        <f>IF($D448&gt;0,VLOOKUP($D448,Iscrizioni!$A$2:$M$2502,10,FALSE),"-")</f>
        <v>M-Pulcini</v>
      </c>
      <c r="K448" s="27" t="str">
        <f t="shared" si="40"/>
        <v>ok</v>
      </c>
      <c r="L448" s="46" t="str">
        <f>IF($D448&gt;0,VLOOKUP($D448,Iscrizioni!$A$2:$M$2502,11,FALSE),"-")</f>
        <v>Giovanile</v>
      </c>
      <c r="M448" s="27">
        <f>IF($D448&gt;0,VLOOKUP($D448,Iscrizioni!$A$2:$N$2502,12,FALSE),"-")</f>
        <v>6</v>
      </c>
      <c r="N448" s="46" t="str">
        <f>IF($D448&gt;0,VLOOKUP($D448,Iscrizioni!$A$2:$M$2502,6,FALSE),"-")</f>
        <v>A120653</v>
      </c>
      <c r="O448" s="107" t="str">
        <f>IF($D448&gt;0,VLOOKUP($D448,Iscrizioni!$A$2:$M$2502,7,FALSE),"-")</f>
        <v>A.S.D. OLIMPIATLETICA</v>
      </c>
      <c r="P448" s="46" t="str">
        <f>IF($D448&gt;0,VLOOKUP(LEFT($N448,1),Regione!$A$2:$C$21,2,FALSE),"-")</f>
        <v xml:space="preserve">PIEMONTE </v>
      </c>
      <c r="Q448" s="112" t="e">
        <f ca="1">IF($D448&gt;0,NormalizzaTempo("D",CELL("tipo",$E448),$E448),"-")</f>
        <v>#NAME?</v>
      </c>
      <c r="R448" s="27">
        <f>IF($D448&gt;0,VLOOKUP($D448,Iscrizioni!$A$2:$M$2502,13,FALSE),"-")</f>
        <v>400</v>
      </c>
      <c r="S448" s="112" t="e">
        <f t="shared" ca="1" si="43"/>
        <v>#NAME?</v>
      </c>
      <c r="T448" s="112" t="e">
        <f ca="1">IF($D448&gt;0,SUMIFS($S$3:$S448,$X$3:$X448,1,$J$3:$J448,$J448),"-")</f>
        <v>#NAME?</v>
      </c>
      <c r="U448" s="112" t="e">
        <f t="shared" ca="1" si="44"/>
        <v>#NAME?</v>
      </c>
      <c r="V448" s="112" t="e">
        <f t="shared" ca="1" si="41"/>
        <v>#NAME?</v>
      </c>
      <c r="W448" s="27">
        <f>IF(LEN($C448)=0,IF($D448&gt;0,COUNTIFS($A$3:$A448,$A448),"-"),"Escluso")</f>
        <v>1</v>
      </c>
      <c r="X448" s="2">
        <f>IF(LEN($C448)=0,IF($D448&gt;0,COUNTIFS($J$3:$J448,$J448,$C$3:$C448,""),"-"),"Escluso")</f>
        <v>1</v>
      </c>
      <c r="Y448" s="127" t="e">
        <f t="shared" ca="1" si="45"/>
        <v>#NAME?</v>
      </c>
      <c r="Z448" s="2">
        <f>IF($D448&gt;0,COUNTIFS($O$3:$O448,$O448,$L$3:$L448,$L448,$I$3:$I448,$I448),"-")</f>
        <v>2</v>
      </c>
      <c r="AA448" s="27">
        <f>IF($D448&gt;0,IF(OR($Z448 &gt;1,$L448&lt;&gt;"Adulti"),0,VLOOKUP($P448,Regione!$B$2:$C$22,2,FALSE)),"-")</f>
        <v>0</v>
      </c>
      <c r="AB448" s="27">
        <f>IF($D448&gt;0,IF(COUNTIFS($O$3:$O448,$O448,$L$3:$L448,$L448,$I$3:$I448,$I448) &gt;1,0,SUMIFS($Y$3:$Y$2503,$L$3:$L$2503,$L448,$O$3:$O$2503,$O448,$I$3:$I$2503,$I448)),"-")</f>
        <v>0</v>
      </c>
      <c r="AC448" s="27">
        <f t="shared" si="42"/>
        <v>0</v>
      </c>
    </row>
    <row r="449" spans="1:29" s="1" customFormat="1" ht="15.75" customHeight="1">
      <c r="A449" s="13" t="s">
        <v>177</v>
      </c>
      <c r="B449" s="107" t="str">
        <f>IF(COUNTA($A449)&gt;0,VLOOKUP($A449,Corsa!$A$1:$F$43,2,FALSE),"-")</f>
        <v>Corsa A09</v>
      </c>
      <c r="C449" s="11"/>
      <c r="D449" s="13">
        <v>268</v>
      </c>
      <c r="E449" s="13"/>
      <c r="F449" s="46" t="str">
        <f>IF(COUNTA($A449)&gt;0,VLOOKUP($A449,Corsa!$A$1:$F$43,3,FALSE),"-")</f>
        <v>M-Pulcini</v>
      </c>
      <c r="G449" s="28" t="str">
        <f>IF($D449&gt;0,VLOOKUP($D449,Iscrizioni!$A$2:$M$2502,9,FALSE),"-")</f>
        <v>PULCINELLI CHRISTIAN</v>
      </c>
      <c r="H449" s="28">
        <f>IF($D449&gt;0,VLOOKUP($D449,Iscrizioni!$A$2:$M$2502,4,FALSE),"-")</f>
        <v>2008</v>
      </c>
      <c r="I449" s="27" t="str">
        <f>IF($D449&gt;0,VLOOKUP($D449,Iscrizioni!$A$2:$M$2502,5,FALSE),"-")</f>
        <v>M</v>
      </c>
      <c r="J449" s="27" t="str">
        <f>IF($D449&gt;0,VLOOKUP($D449,Iscrizioni!$A$2:$M$2502,10,FALSE),"-")</f>
        <v>M-Pulcini</v>
      </c>
      <c r="K449" s="27" t="str">
        <f t="shared" si="40"/>
        <v>ok</v>
      </c>
      <c r="L449" s="46" t="str">
        <f>IF($D449&gt;0,VLOOKUP($D449,Iscrizioni!$A$2:$M$2502,11,FALSE),"-")</f>
        <v>Giovanile</v>
      </c>
      <c r="M449" s="27">
        <f>IF($D449&gt;0,VLOOKUP($D449,Iscrizioni!$A$2:$N$2502,12,FALSE),"-")</f>
        <v>6</v>
      </c>
      <c r="N449" s="46" t="str">
        <f>IF($D449&gt;0,VLOOKUP($D449,Iscrizioni!$A$2:$M$2502,6,FALSE),"-")</f>
        <v>L090197</v>
      </c>
      <c r="O449" s="107" t="str">
        <f>IF($D449&gt;0,VLOOKUP($D449,Iscrizioni!$A$2:$M$2502,7,FALSE),"-")</f>
        <v>A.S.D. IL GREGGE RIBELLE</v>
      </c>
      <c r="P449" s="46" t="str">
        <f>IF($D449&gt;0,VLOOKUP(LEFT($N449,1),Regione!$A$2:$C$21,2,FALSE),"-")</f>
        <v xml:space="preserve">TOSCANA </v>
      </c>
      <c r="Q449" s="112" t="e">
        <f ca="1">IF($D449&gt;0,NormalizzaTempo("D",CELL("tipo",$E449),$E449),"-")</f>
        <v>#NAME?</v>
      </c>
      <c r="R449" s="27">
        <f>IF($D449&gt;0,VLOOKUP($D449,Iscrizioni!$A$2:$M$2502,13,FALSE),"-")</f>
        <v>400</v>
      </c>
      <c r="S449" s="112" t="e">
        <f t="shared" ca="1" si="43"/>
        <v>#NAME?</v>
      </c>
      <c r="T449" s="112" t="e">
        <f ca="1">IF($D449&gt;0,SUMIFS($S$3:$S449,$X$3:$X449,1,$J$3:$J449,$J449),"-")</f>
        <v>#NAME?</v>
      </c>
      <c r="U449" s="112" t="e">
        <f t="shared" ca="1" si="44"/>
        <v>#NAME?</v>
      </c>
      <c r="V449" s="112" t="e">
        <f t="shared" ca="1" si="41"/>
        <v>#NAME?</v>
      </c>
      <c r="W449" s="27">
        <f>IF(LEN($C449)=0,IF($D449&gt;0,COUNTIFS($A$3:$A449,$A449),"-"),"Escluso")</f>
        <v>2</v>
      </c>
      <c r="X449" s="2">
        <f>IF(LEN($C449)=0,IF($D449&gt;0,COUNTIFS($J$3:$J449,$J449,$C$3:$C449,""),"-"),"Escluso")</f>
        <v>2</v>
      </c>
      <c r="Y449" s="127" t="e">
        <f t="shared" ca="1" si="45"/>
        <v>#NAME?</v>
      </c>
      <c r="Z449" s="2">
        <f>IF($D449&gt;0,COUNTIFS($O$3:$O449,$O449,$L$3:$L449,$L449,$I$3:$I449,$I449),"-")</f>
        <v>3</v>
      </c>
      <c r="AA449" s="27">
        <f>IF($D449&gt;0,IF(OR($Z449 &gt;1,$L449&lt;&gt;"Adulti"),0,VLOOKUP($P449,Regione!$B$2:$C$22,2,FALSE)),"-")</f>
        <v>0</v>
      </c>
      <c r="AB449" s="27">
        <f>IF($D449&gt;0,IF(COUNTIFS($O$3:$O449,$O449,$L$3:$L449,$L449,$I$3:$I449,$I449) &gt;1,0,SUMIFS($Y$3:$Y$2503,$L$3:$L$2503,$L449,$O$3:$O$2503,$O449,$I$3:$I$2503,$I449)),"-")</f>
        <v>0</v>
      </c>
      <c r="AC449" s="27">
        <f t="shared" si="42"/>
        <v>0</v>
      </c>
    </row>
    <row r="450" spans="1:29" s="1" customFormat="1" ht="15.75" customHeight="1">
      <c r="A450" s="13" t="s">
        <v>177</v>
      </c>
      <c r="B450" s="107" t="str">
        <f>IF(COUNTA($A450)&gt;0,VLOOKUP($A450,Corsa!$A$1:$F$43,2,FALSE),"-")</f>
        <v>Corsa A09</v>
      </c>
      <c r="C450" s="11"/>
      <c r="D450" s="13">
        <v>233</v>
      </c>
      <c r="E450" s="13"/>
      <c r="F450" s="46" t="str">
        <f>IF(COUNTA($A450)&gt;0,VLOOKUP($A450,Corsa!$A$1:$F$43,3,FALSE),"-")</f>
        <v>M-Pulcini</v>
      </c>
      <c r="G450" s="28" t="str">
        <f>IF($D450&gt;0,VLOOKUP($D450,Iscrizioni!$A$2:$M$2502,9,FALSE),"-")</f>
        <v>MARZOCCA MATTEO</v>
      </c>
      <c r="H450" s="28">
        <f>IF($D450&gt;0,VLOOKUP($D450,Iscrizioni!$A$2:$M$2502,4,FALSE),"-")</f>
        <v>2009</v>
      </c>
      <c r="I450" s="27" t="str">
        <f>IF($D450&gt;0,VLOOKUP($D450,Iscrizioni!$A$2:$M$2502,5,FALSE),"-")</f>
        <v>M</v>
      </c>
      <c r="J450" s="27" t="str">
        <f>IF($D450&gt;0,VLOOKUP($D450,Iscrizioni!$A$2:$M$2502,10,FALSE),"-")</f>
        <v>M-Pulcini</v>
      </c>
      <c r="K450" s="27" t="str">
        <f t="shared" si="40"/>
        <v>ok</v>
      </c>
      <c r="L450" s="46" t="str">
        <f>IF($D450&gt;0,VLOOKUP($D450,Iscrizioni!$A$2:$M$2502,11,FALSE),"-")</f>
        <v>Giovanile</v>
      </c>
      <c r="M450" s="27">
        <f>IF($D450&gt;0,VLOOKUP($D450,Iscrizioni!$A$2:$N$2502,12,FALSE),"-")</f>
        <v>6</v>
      </c>
      <c r="N450" s="46" t="str">
        <f>IF($D450&gt;0,VLOOKUP($D450,Iscrizioni!$A$2:$M$2502,6,FALSE),"-")</f>
        <v>A050294</v>
      </c>
      <c r="O450" s="107" t="str">
        <f>IF($D450&gt;0,VLOOKUP($D450,Iscrizioni!$A$2:$M$2502,7,FALSE),"-")</f>
        <v>A.S.D. GIORDANA LOMBARDI</v>
      </c>
      <c r="P450" s="46" t="str">
        <f>IF($D450&gt;0,VLOOKUP(LEFT($N450,1),Regione!$A$2:$C$21,2,FALSE),"-")</f>
        <v xml:space="preserve">PIEMONTE </v>
      </c>
      <c r="Q450" s="112" t="e">
        <f ca="1">IF($D450&gt;0,NormalizzaTempo("D",CELL("tipo",$E450),$E450),"-")</f>
        <v>#NAME?</v>
      </c>
      <c r="R450" s="27">
        <f>IF($D450&gt;0,VLOOKUP($D450,Iscrizioni!$A$2:$M$2502,13,FALSE),"-")</f>
        <v>400</v>
      </c>
      <c r="S450" s="112" t="e">
        <f t="shared" ca="1" si="43"/>
        <v>#NAME?</v>
      </c>
      <c r="T450" s="112" t="e">
        <f ca="1">IF($D450&gt;0,SUMIFS($S$3:$S450,$X$3:$X450,1,$J$3:$J450,$J450),"-")</f>
        <v>#NAME?</v>
      </c>
      <c r="U450" s="112" t="e">
        <f t="shared" ca="1" si="44"/>
        <v>#NAME?</v>
      </c>
      <c r="V450" s="112" t="e">
        <f t="shared" ca="1" si="41"/>
        <v>#NAME?</v>
      </c>
      <c r="W450" s="27">
        <f>IF(LEN($C450)=0,IF($D450&gt;0,COUNTIFS($A$3:$A450,$A450),"-"),"Escluso")</f>
        <v>3</v>
      </c>
      <c r="X450" s="2">
        <f>IF(LEN($C450)=0,IF($D450&gt;0,COUNTIFS($J$3:$J450,$J450,$C$3:$C450,""),"-"),"Escluso")</f>
        <v>3</v>
      </c>
      <c r="Y450" s="127" t="e">
        <f t="shared" ca="1" si="45"/>
        <v>#NAME?</v>
      </c>
      <c r="Z450" s="2">
        <f>IF($D450&gt;0,COUNTIFS($O$3:$O450,$O450,$L$3:$L450,$L450,$I$3:$I450,$I450),"-")</f>
        <v>3</v>
      </c>
      <c r="AA450" s="27">
        <f>IF($D450&gt;0,IF(OR($Z450 &gt;1,$L450&lt;&gt;"Adulti"),0,VLOOKUP($P450,Regione!$B$2:$C$22,2,FALSE)),"-")</f>
        <v>0</v>
      </c>
      <c r="AB450" s="27">
        <f>IF($D450&gt;0,IF(COUNTIFS($O$3:$O450,$O450,$L$3:$L450,$L450,$I$3:$I450,$I450) &gt;1,0,SUMIFS($Y$3:$Y$2503,$L$3:$L$2503,$L450,$O$3:$O$2503,$O450,$I$3:$I$2503,$I450)),"-")</f>
        <v>0</v>
      </c>
      <c r="AC450" s="27">
        <f t="shared" si="42"/>
        <v>0</v>
      </c>
    </row>
    <row r="451" spans="1:29" s="1" customFormat="1" ht="15.75" customHeight="1">
      <c r="A451" s="13" t="s">
        <v>177</v>
      </c>
      <c r="B451" s="107" t="str">
        <f>IF(COUNTA($A451)&gt;0,VLOOKUP($A451,Corsa!$A$1:$F$43,2,FALSE),"-")</f>
        <v>Corsa A09</v>
      </c>
      <c r="C451" s="11"/>
      <c r="D451" s="13">
        <v>848</v>
      </c>
      <c r="E451" s="13"/>
      <c r="F451" s="46" t="str">
        <f>IF(COUNTA($A451)&gt;0,VLOOKUP($A451,Corsa!$A$1:$F$43,3,FALSE),"-")</f>
        <v>M-Pulcini</v>
      </c>
      <c r="G451" s="28" t="str">
        <f>IF($D451&gt;0,VLOOKUP($D451,Iscrizioni!$A$2:$M$2502,9,FALSE),"-")</f>
        <v>NOTO CRISTIAN</v>
      </c>
      <c r="H451" s="28">
        <f>IF($D451&gt;0,VLOOKUP($D451,Iscrizioni!$A$2:$M$2502,4,FALSE),"-")</f>
        <v>2008</v>
      </c>
      <c r="I451" s="27" t="str">
        <f>IF($D451&gt;0,VLOOKUP($D451,Iscrizioni!$A$2:$M$2502,5,FALSE),"-")</f>
        <v>M</v>
      </c>
      <c r="J451" s="27" t="str">
        <f>IF($D451&gt;0,VLOOKUP($D451,Iscrizioni!$A$2:$M$2502,10,FALSE),"-")</f>
        <v>M-Pulcini</v>
      </c>
      <c r="K451" s="27" t="str">
        <f t="shared" ref="K451:K514" si="46">IF(D451&gt;0,IF(IFERROR(SEARCH(J451,F451),0)=0,"Verifica","ok"),"-")</f>
        <v>ok</v>
      </c>
      <c r="L451" s="46" t="str">
        <f>IF($D451&gt;0,VLOOKUP($D451,Iscrizioni!$A$2:$M$2502,11,FALSE),"-")</f>
        <v>Giovanile</v>
      </c>
      <c r="M451" s="27">
        <f>IF($D451&gt;0,VLOOKUP($D451,Iscrizioni!$A$2:$N$2502,12,FALSE),"-")</f>
        <v>6</v>
      </c>
      <c r="N451" s="46" t="str">
        <f>IF($D451&gt;0,VLOOKUP($D451,Iscrizioni!$A$2:$M$2502,6,FALSE),"-")</f>
        <v>H080274</v>
      </c>
      <c r="O451" s="107" t="str">
        <f>IF($D451&gt;0,VLOOKUP($D451,Iscrizioni!$A$2:$M$2502,7,FALSE),"-")</f>
        <v>POL. SCANDIANESE</v>
      </c>
      <c r="P451" s="46" t="str">
        <f>IF($D451&gt;0,VLOOKUP(LEFT($N451,1),Regione!$A$2:$C$21,2,FALSE),"-")</f>
        <v xml:space="preserve">EMILIA ROMAGNA </v>
      </c>
      <c r="Q451" s="112" t="e">
        <f ca="1">IF($D451&gt;0,NormalizzaTempo("D",CELL("tipo",$E451),$E451),"-")</f>
        <v>#NAME?</v>
      </c>
      <c r="R451" s="27">
        <f>IF($D451&gt;0,VLOOKUP($D451,Iscrizioni!$A$2:$M$2502,13,FALSE),"-")</f>
        <v>400</v>
      </c>
      <c r="S451" s="112" t="e">
        <f t="shared" ca="1" si="43"/>
        <v>#NAME?</v>
      </c>
      <c r="T451" s="112" t="e">
        <f ca="1">IF($D451&gt;0,SUMIFS($S$3:$S451,$X$3:$X451,1,$J$3:$J451,$J451),"-")</f>
        <v>#NAME?</v>
      </c>
      <c r="U451" s="112" t="e">
        <f t="shared" ca="1" si="44"/>
        <v>#NAME?</v>
      </c>
      <c r="V451" s="112" t="e">
        <f t="shared" ca="1" si="41"/>
        <v>#NAME?</v>
      </c>
      <c r="W451" s="27">
        <f>IF(LEN($C451)=0,IF($D451&gt;0,COUNTIFS($A$3:$A451,$A451),"-"),"Escluso")</f>
        <v>4</v>
      </c>
      <c r="X451" s="2">
        <f>IF(LEN($C451)=0,IF($D451&gt;0,COUNTIFS($J$3:$J451,$J451,$C$3:$C451,""),"-"),"Escluso")</f>
        <v>4</v>
      </c>
      <c r="Y451" s="127" t="e">
        <f t="shared" ca="1" si="45"/>
        <v>#NAME?</v>
      </c>
      <c r="Z451" s="2">
        <f>IF($D451&gt;0,COUNTIFS($O$3:$O451,$O451,$L$3:$L451,$L451,$I$3:$I451,$I451),"-")</f>
        <v>17</v>
      </c>
      <c r="AA451" s="27">
        <f>IF($D451&gt;0,IF(OR($Z451 &gt;1,$L451&lt;&gt;"Adulti"),0,VLOOKUP($P451,Regione!$B$2:$C$22,2,FALSE)),"-")</f>
        <v>0</v>
      </c>
      <c r="AB451" s="27">
        <f>IF($D451&gt;0,IF(COUNTIFS($O$3:$O451,$O451,$L$3:$L451,$L451,$I$3:$I451,$I451) &gt;1,0,SUMIFS($Y$3:$Y$2503,$L$3:$L$2503,$L451,$O$3:$O$2503,$O451,$I$3:$I$2503,$I451)),"-")</f>
        <v>0</v>
      </c>
      <c r="AC451" s="27">
        <f t="shared" si="42"/>
        <v>0</v>
      </c>
    </row>
    <row r="452" spans="1:29" s="1" customFormat="1" ht="15.75" customHeight="1">
      <c r="A452" s="13" t="s">
        <v>177</v>
      </c>
      <c r="B452" s="107" t="str">
        <f>IF(COUNTA($A452)&gt;0,VLOOKUP($A452,Corsa!$A$1:$F$43,2,FALSE),"-")</f>
        <v>Corsa A09</v>
      </c>
      <c r="C452" s="11"/>
      <c r="D452" s="13">
        <v>883</v>
      </c>
      <c r="E452" s="13"/>
      <c r="F452" s="46" t="str">
        <f>IF(COUNTA($A452)&gt;0,VLOOKUP($A452,Corsa!$A$1:$F$43,3,FALSE),"-")</f>
        <v>M-Pulcini</v>
      </c>
      <c r="G452" s="28" t="str">
        <f>IF($D452&gt;0,VLOOKUP($D452,Iscrizioni!$A$2:$M$2502,9,FALSE),"-")</f>
        <v>SANDROLINI CESARE</v>
      </c>
      <c r="H452" s="28">
        <f>IF($D452&gt;0,VLOOKUP($D452,Iscrizioni!$A$2:$M$2502,4,FALSE),"-")</f>
        <v>2009</v>
      </c>
      <c r="I452" s="27" t="str">
        <f>IF($D452&gt;0,VLOOKUP($D452,Iscrizioni!$A$2:$M$2502,5,FALSE),"-")</f>
        <v>M</v>
      </c>
      <c r="J452" s="27" t="str">
        <f>IF($D452&gt;0,VLOOKUP($D452,Iscrizioni!$A$2:$M$2502,10,FALSE),"-")</f>
        <v>M-Pulcini</v>
      </c>
      <c r="K452" s="27" t="str">
        <f t="shared" si="46"/>
        <v>ok</v>
      </c>
      <c r="L452" s="46" t="str">
        <f>IF($D452&gt;0,VLOOKUP($D452,Iscrizioni!$A$2:$M$2502,11,FALSE),"-")</f>
        <v>Giovanile</v>
      </c>
      <c r="M452" s="27">
        <f>IF($D452&gt;0,VLOOKUP($D452,Iscrizioni!$A$2:$N$2502,12,FALSE),"-")</f>
        <v>6</v>
      </c>
      <c r="N452" s="46" t="str">
        <f>IF($D452&gt;0,VLOOKUP($D452,Iscrizioni!$A$2:$M$2502,6,FALSE),"-")</f>
        <v>H010289</v>
      </c>
      <c r="O452" s="107" t="str">
        <f>IF($D452&gt;0,VLOOKUP($D452,Iscrizioni!$A$2:$M$2502,7,FALSE),"-")</f>
        <v>POLISPORTIVA PROGRESSO A.S.D.</v>
      </c>
      <c r="P452" s="46" t="str">
        <f>IF($D452&gt;0,VLOOKUP(LEFT($N452,1),Regione!$A$2:$C$21,2,FALSE),"-")</f>
        <v xml:space="preserve">EMILIA ROMAGNA </v>
      </c>
      <c r="Q452" s="112" t="e">
        <f ca="1">IF($D452&gt;0,NormalizzaTempo("D",CELL("tipo",$E452),$E452),"-")</f>
        <v>#NAME?</v>
      </c>
      <c r="R452" s="27">
        <f>IF($D452&gt;0,VLOOKUP($D452,Iscrizioni!$A$2:$M$2502,13,FALSE),"-")</f>
        <v>400</v>
      </c>
      <c r="S452" s="112" t="e">
        <f t="shared" ca="1" si="43"/>
        <v>#NAME?</v>
      </c>
      <c r="T452" s="112" t="e">
        <f ca="1">IF($D452&gt;0,SUMIFS($S$3:$S452,$X$3:$X452,1,$J$3:$J452,$J452),"-")</f>
        <v>#NAME?</v>
      </c>
      <c r="U452" s="112" t="e">
        <f t="shared" ca="1" si="44"/>
        <v>#NAME?</v>
      </c>
      <c r="V452" s="112" t="e">
        <f t="shared" ref="V452:V515" ca="1" si="47">IF(OR(AND($L452="Adulti",LEN($C452)=0,$U452&lt;=$U$1), AND(OR($L452="Giovanile",$L452="Promozionale"),LEN($C452)=0) ), "ok","-")</f>
        <v>#NAME?</v>
      </c>
      <c r="W452" s="27">
        <f>IF(LEN($C452)=0,IF($D452&gt;0,COUNTIFS($A$3:$A452,$A452),"-"),"Escluso")</f>
        <v>5</v>
      </c>
      <c r="X452" s="2">
        <f>IF(LEN($C452)=0,IF($D452&gt;0,COUNTIFS($J$3:$J452,$J452,$C$3:$C452,""),"-"),"Escluso")</f>
        <v>5</v>
      </c>
      <c r="Y452" s="127" t="e">
        <f t="shared" ca="1" si="45"/>
        <v>#NAME?</v>
      </c>
      <c r="Z452" s="2">
        <f>IF($D452&gt;0,COUNTIFS($O$3:$O452,$O452,$L$3:$L452,$L452,$I$3:$I452,$I452),"-")</f>
        <v>15</v>
      </c>
      <c r="AA452" s="27">
        <f>IF($D452&gt;0,IF(OR($Z452 &gt;1,$L452&lt;&gt;"Adulti"),0,VLOOKUP($P452,Regione!$B$2:$C$22,2,FALSE)),"-")</f>
        <v>0</v>
      </c>
      <c r="AB452" s="27">
        <f>IF($D452&gt;0,IF(COUNTIFS($O$3:$O452,$O452,$L$3:$L452,$L452,$I$3:$I452,$I452) &gt;1,0,SUMIFS($Y$3:$Y$2503,$L$3:$L$2503,$L452,$O$3:$O$2503,$O452,$I$3:$I$2503,$I452)),"-")</f>
        <v>0</v>
      </c>
      <c r="AC452" s="27">
        <f t="shared" si="42"/>
        <v>0</v>
      </c>
    </row>
    <row r="453" spans="1:29" s="1" customFormat="1" ht="15.75" customHeight="1">
      <c r="A453" s="13" t="s">
        <v>177</v>
      </c>
      <c r="B453" s="107" t="str">
        <f>IF(COUNTA($A453)&gt;0,VLOOKUP($A453,Corsa!$A$1:$F$43,2,FALSE),"-")</f>
        <v>Corsa A09</v>
      </c>
      <c r="C453" s="11"/>
      <c r="D453" s="13">
        <v>414</v>
      </c>
      <c r="E453" s="13"/>
      <c r="F453" s="46" t="str">
        <f>IF(COUNTA($A453)&gt;0,VLOOKUP($A453,Corsa!$A$1:$F$43,3,FALSE),"-")</f>
        <v>M-Pulcini</v>
      </c>
      <c r="G453" s="28" t="str">
        <f>IF($D453&gt;0,VLOOKUP($D453,Iscrizioni!$A$2:$M$2502,9,FALSE),"-")</f>
        <v>ORLANDINI MATTHIAS</v>
      </c>
      <c r="H453" s="28">
        <f>IF($D453&gt;0,VLOOKUP($D453,Iscrizioni!$A$2:$M$2502,4,FALSE),"-")</f>
        <v>2009</v>
      </c>
      <c r="I453" s="27" t="str">
        <f>IF($D453&gt;0,VLOOKUP($D453,Iscrizioni!$A$2:$M$2502,5,FALSE),"-")</f>
        <v>M</v>
      </c>
      <c r="J453" s="27" t="str">
        <f>IF($D453&gt;0,VLOOKUP($D453,Iscrizioni!$A$2:$M$2502,10,FALSE),"-")</f>
        <v>M-Pulcini</v>
      </c>
      <c r="K453" s="27" t="str">
        <f t="shared" si="46"/>
        <v>ok</v>
      </c>
      <c r="L453" s="46" t="str">
        <f>IF($D453&gt;0,VLOOKUP($D453,Iscrizioni!$A$2:$M$2502,11,FALSE),"-")</f>
        <v>Giovanile</v>
      </c>
      <c r="M453" s="27">
        <f>IF($D453&gt;0,VLOOKUP($D453,Iscrizioni!$A$2:$N$2502,12,FALSE),"-")</f>
        <v>6</v>
      </c>
      <c r="N453" s="46" t="str">
        <f>IF($D453&gt;0,VLOOKUP($D453,Iscrizioni!$A$2:$M$2502,6,FALSE),"-")</f>
        <v>H080416</v>
      </c>
      <c r="O453" s="107" t="str">
        <f>IF($D453&gt;0,VLOOKUP($D453,Iscrizioni!$A$2:$M$2502,7,FALSE),"-")</f>
        <v>ASD ATLETICA REGGIO</v>
      </c>
      <c r="P453" s="46" t="str">
        <f>IF($D453&gt;0,VLOOKUP(LEFT($N453,1),Regione!$A$2:$C$21,2,FALSE),"-")</f>
        <v xml:space="preserve">EMILIA ROMAGNA </v>
      </c>
      <c r="Q453" s="112" t="e">
        <f ca="1">IF($D453&gt;0,NormalizzaTempo("D",CELL("tipo",$E453),$E453),"-")</f>
        <v>#NAME?</v>
      </c>
      <c r="R453" s="27">
        <f>IF($D453&gt;0,VLOOKUP($D453,Iscrizioni!$A$2:$M$2502,13,FALSE),"-")</f>
        <v>400</v>
      </c>
      <c r="S453" s="112" t="e">
        <f t="shared" ca="1" si="43"/>
        <v>#NAME?</v>
      </c>
      <c r="T453" s="112" t="e">
        <f ca="1">IF($D453&gt;0,SUMIFS($S$3:$S453,$X$3:$X453,1,$J$3:$J453,$J453),"-")</f>
        <v>#NAME?</v>
      </c>
      <c r="U453" s="112" t="e">
        <f t="shared" ca="1" si="44"/>
        <v>#NAME?</v>
      </c>
      <c r="V453" s="112" t="e">
        <f t="shared" ca="1" si="47"/>
        <v>#NAME?</v>
      </c>
      <c r="W453" s="27">
        <f>IF(LEN($C453)=0,IF($D453&gt;0,COUNTIFS($A$3:$A453,$A453),"-"),"Escluso")</f>
        <v>6</v>
      </c>
      <c r="X453" s="2">
        <f>IF(LEN($C453)=0,IF($D453&gt;0,COUNTIFS($J$3:$J453,$J453,$C$3:$C453,""),"-"),"Escluso")</f>
        <v>6</v>
      </c>
      <c r="Y453" s="127" t="e">
        <f t="shared" ca="1" si="45"/>
        <v>#NAME?</v>
      </c>
      <c r="Z453" s="2">
        <f>IF($D453&gt;0,COUNTIFS($O$3:$O453,$O453,$L$3:$L453,$L453,$I$3:$I453,$I453),"-")</f>
        <v>6</v>
      </c>
      <c r="AA453" s="27">
        <f>IF($D453&gt;0,IF(OR($Z453 &gt;1,$L453&lt;&gt;"Adulti"),0,VLOOKUP($P453,Regione!$B$2:$C$22,2,FALSE)),"-")</f>
        <v>0</v>
      </c>
      <c r="AB453" s="27">
        <f>IF($D453&gt;0,IF(COUNTIFS($O$3:$O453,$O453,$L$3:$L453,$L453,$I$3:$I453,$I453) &gt;1,0,SUMIFS($Y$3:$Y$2503,$L$3:$L$2503,$L453,$O$3:$O$2503,$O453,$I$3:$I$2503,$I453)),"-")</f>
        <v>0</v>
      </c>
      <c r="AC453" s="27">
        <f t="shared" si="42"/>
        <v>0</v>
      </c>
    </row>
    <row r="454" spans="1:29" s="1" customFormat="1" ht="15.75" customHeight="1">
      <c r="A454" s="13" t="s">
        <v>177</v>
      </c>
      <c r="B454" s="107" t="str">
        <f>IF(COUNTA($A454)&gt;0,VLOOKUP($A454,Corsa!$A$1:$F$43,2,FALSE),"-")</f>
        <v>Corsa A09</v>
      </c>
      <c r="C454" s="11"/>
      <c r="D454" s="13">
        <v>455</v>
      </c>
      <c r="E454" s="13"/>
      <c r="F454" s="46" t="str">
        <f>IF(COUNTA($A454)&gt;0,VLOOKUP($A454,Corsa!$A$1:$F$43,3,FALSE),"-")</f>
        <v>M-Pulcini</v>
      </c>
      <c r="G454" s="28" t="str">
        <f>IF($D454&gt;0,VLOOKUP($D454,Iscrizioni!$A$2:$M$2502,9,FALSE),"-")</f>
        <v>DE PIETRI SIMONE</v>
      </c>
      <c r="H454" s="28">
        <f>IF($D454&gt;0,VLOOKUP($D454,Iscrizioni!$A$2:$M$2502,4,FALSE),"-")</f>
        <v>2008</v>
      </c>
      <c r="I454" s="27" t="str">
        <f>IF($D454&gt;0,VLOOKUP($D454,Iscrizioni!$A$2:$M$2502,5,FALSE),"-")</f>
        <v>M</v>
      </c>
      <c r="J454" s="27" t="str">
        <f>IF($D454&gt;0,VLOOKUP($D454,Iscrizioni!$A$2:$M$2502,10,FALSE),"-")</f>
        <v>M-Pulcini</v>
      </c>
      <c r="K454" s="27" t="str">
        <f t="shared" si="46"/>
        <v>ok</v>
      </c>
      <c r="L454" s="46" t="str">
        <f>IF($D454&gt;0,VLOOKUP($D454,Iscrizioni!$A$2:$M$2502,11,FALSE),"-")</f>
        <v>Giovanile</v>
      </c>
      <c r="M454" s="27">
        <f>IF($D454&gt;0,VLOOKUP($D454,Iscrizioni!$A$2:$N$2502,12,FALSE),"-")</f>
        <v>6</v>
      </c>
      <c r="N454" s="46" t="str">
        <f>IF($D454&gt;0,VLOOKUP($D454,Iscrizioni!$A$2:$M$2502,6,FALSE),"-")</f>
        <v>H080682</v>
      </c>
      <c r="O454" s="107" t="str">
        <f>IF($D454&gt;0,VLOOKUP($D454,Iscrizioni!$A$2:$M$2502,7,FALSE),"-")</f>
        <v>ATLETICA CASTELNOVO MONTI</v>
      </c>
      <c r="P454" s="46" t="str">
        <f>IF($D454&gt;0,VLOOKUP(LEFT($N454,1),Regione!$A$2:$C$21,2,FALSE),"-")</f>
        <v xml:space="preserve">EMILIA ROMAGNA </v>
      </c>
      <c r="Q454" s="112" t="e">
        <f ca="1">IF($D454&gt;0,NormalizzaTempo("D",CELL("tipo",$E454),$E454),"-")</f>
        <v>#NAME?</v>
      </c>
      <c r="R454" s="27">
        <f>IF($D454&gt;0,VLOOKUP($D454,Iscrizioni!$A$2:$M$2502,13,FALSE),"-")</f>
        <v>400</v>
      </c>
      <c r="S454" s="112" t="e">
        <f t="shared" ca="1" si="43"/>
        <v>#NAME?</v>
      </c>
      <c r="T454" s="112" t="e">
        <f ca="1">IF($D454&gt;0,SUMIFS($S$3:$S454,$X$3:$X454,1,$J$3:$J454,$J454),"-")</f>
        <v>#NAME?</v>
      </c>
      <c r="U454" s="112" t="e">
        <f t="shared" ca="1" si="44"/>
        <v>#NAME?</v>
      </c>
      <c r="V454" s="112" t="e">
        <f t="shared" ca="1" si="47"/>
        <v>#NAME?</v>
      </c>
      <c r="W454" s="27">
        <f>IF(LEN($C454)=0,IF($D454&gt;0,COUNTIFS($A$3:$A454,$A454),"-"),"Escluso")</f>
        <v>7</v>
      </c>
      <c r="X454" s="2">
        <f>IF(LEN($C454)=0,IF($D454&gt;0,COUNTIFS($J$3:$J454,$J454,$C$3:$C454,""),"-"),"Escluso")</f>
        <v>7</v>
      </c>
      <c r="Y454" s="127" t="e">
        <f t="shared" ca="1" si="45"/>
        <v>#NAME?</v>
      </c>
      <c r="Z454" s="2">
        <f>IF($D454&gt;0,COUNTIFS($O$3:$O454,$O454,$L$3:$L454,$L454,$I$3:$I454,$I454),"-")</f>
        <v>8</v>
      </c>
      <c r="AA454" s="27">
        <f>IF($D454&gt;0,IF(OR($Z454 &gt;1,$L454&lt;&gt;"Adulti"),0,VLOOKUP($P454,Regione!$B$2:$C$22,2,FALSE)),"-")</f>
        <v>0</v>
      </c>
      <c r="AB454" s="27">
        <f>IF($D454&gt;0,IF(COUNTIFS($O$3:$O454,$O454,$L$3:$L454,$L454,$I$3:$I454,$I454) &gt;1,0,SUMIFS($Y$3:$Y$2503,$L$3:$L$2503,$L454,$O$3:$O$2503,$O454,$I$3:$I$2503,$I454)),"-")</f>
        <v>0</v>
      </c>
      <c r="AC454" s="27">
        <f t="shared" si="42"/>
        <v>0</v>
      </c>
    </row>
    <row r="455" spans="1:29" s="1" customFormat="1" ht="15.75" customHeight="1">
      <c r="A455" s="13" t="s">
        <v>177</v>
      </c>
      <c r="B455" s="107" t="str">
        <f>IF(COUNTA($A455)&gt;0,VLOOKUP($A455,Corsa!$A$1:$F$43,2,FALSE),"-")</f>
        <v>Corsa A09</v>
      </c>
      <c r="C455" s="11"/>
      <c r="D455" s="13">
        <v>359</v>
      </c>
      <c r="E455" s="13"/>
      <c r="F455" s="46" t="str">
        <f>IF(COUNTA($A455)&gt;0,VLOOKUP($A455,Corsa!$A$1:$F$43,3,FALSE),"-")</f>
        <v>M-Pulcini</v>
      </c>
      <c r="G455" s="28" t="str">
        <f>IF($D455&gt;0,VLOOKUP($D455,Iscrizioni!$A$2:$M$2502,9,FALSE),"-")</f>
        <v>POZZETTI LEONARDO</v>
      </c>
      <c r="H455" s="28">
        <f>IF($D455&gt;0,VLOOKUP($D455,Iscrizioni!$A$2:$M$2502,4,FALSE),"-")</f>
        <v>2008</v>
      </c>
      <c r="I455" s="27" t="str">
        <f>IF($D455&gt;0,VLOOKUP($D455,Iscrizioni!$A$2:$M$2502,5,FALSE),"-")</f>
        <v>M</v>
      </c>
      <c r="J455" s="27" t="str">
        <f>IF($D455&gt;0,VLOOKUP($D455,Iscrizioni!$A$2:$M$2502,10,FALSE),"-")</f>
        <v>M-Pulcini</v>
      </c>
      <c r="K455" s="27" t="str">
        <f t="shared" si="46"/>
        <v>ok</v>
      </c>
      <c r="L455" s="46" t="str">
        <f>IF($D455&gt;0,VLOOKUP($D455,Iscrizioni!$A$2:$M$2502,11,FALSE),"-")</f>
        <v>Giovanile</v>
      </c>
      <c r="M455" s="27">
        <f>IF($D455&gt;0,VLOOKUP($D455,Iscrizioni!$A$2:$N$2502,12,FALSE),"-")</f>
        <v>6</v>
      </c>
      <c r="N455" s="46" t="str">
        <f>IF($D455&gt;0,VLOOKUP($D455,Iscrizioni!$A$2:$M$2502,6,FALSE),"-")</f>
        <v>H011219</v>
      </c>
      <c r="O455" s="107" t="str">
        <f>IF($D455&gt;0,VLOOKUP($D455,Iscrizioni!$A$2:$M$2502,7,FALSE),"-")</f>
        <v>A.S.D. SOCIETA' VICTORIA ATLETICA</v>
      </c>
      <c r="P455" s="46" t="str">
        <f>IF($D455&gt;0,VLOOKUP(LEFT($N455,1),Regione!$A$2:$C$21,2,FALSE),"-")</f>
        <v xml:space="preserve">EMILIA ROMAGNA </v>
      </c>
      <c r="Q455" s="112" t="e">
        <f ca="1">IF($D455&gt;0,NormalizzaTempo("D",CELL("tipo",$E455),$E455),"-")</f>
        <v>#NAME?</v>
      </c>
      <c r="R455" s="27">
        <f>IF($D455&gt;0,VLOOKUP($D455,Iscrizioni!$A$2:$M$2502,13,FALSE),"-")</f>
        <v>400</v>
      </c>
      <c r="S455" s="112" t="e">
        <f t="shared" ca="1" si="43"/>
        <v>#NAME?</v>
      </c>
      <c r="T455" s="112" t="e">
        <f ca="1">IF($D455&gt;0,SUMIFS($S$3:$S455,$X$3:$X455,1,$J$3:$J455,$J455),"-")</f>
        <v>#NAME?</v>
      </c>
      <c r="U455" s="112" t="e">
        <f t="shared" ca="1" si="44"/>
        <v>#NAME?</v>
      </c>
      <c r="V455" s="112" t="e">
        <f t="shared" ca="1" si="47"/>
        <v>#NAME?</v>
      </c>
      <c r="W455" s="27">
        <f>IF(LEN($C455)=0,IF($D455&gt;0,COUNTIFS($A$3:$A455,$A455),"-"),"Escluso")</f>
        <v>8</v>
      </c>
      <c r="X455" s="2">
        <f>IF(LEN($C455)=0,IF($D455&gt;0,COUNTIFS($J$3:$J455,$J455,$C$3:$C455,""),"-"),"Escluso")</f>
        <v>8</v>
      </c>
      <c r="Y455" s="127" t="e">
        <f t="shared" ca="1" si="45"/>
        <v>#NAME?</v>
      </c>
      <c r="Z455" s="2">
        <f>IF($D455&gt;0,COUNTIFS($O$3:$O455,$O455,$L$3:$L455,$L455,$I$3:$I455,$I455),"-")</f>
        <v>4</v>
      </c>
      <c r="AA455" s="27">
        <f>IF($D455&gt;0,IF(OR($Z455 &gt;1,$L455&lt;&gt;"Adulti"),0,VLOOKUP($P455,Regione!$B$2:$C$22,2,FALSE)),"-")</f>
        <v>0</v>
      </c>
      <c r="AB455" s="27">
        <f>IF($D455&gt;0,IF(COUNTIFS($O$3:$O455,$O455,$L$3:$L455,$L455,$I$3:$I455,$I455) &gt;1,0,SUMIFS($Y$3:$Y$2503,$L$3:$L$2503,$L455,$O$3:$O$2503,$O455,$I$3:$I$2503,$I455)),"-")</f>
        <v>0</v>
      </c>
      <c r="AC455" s="27">
        <f t="shared" si="42"/>
        <v>0</v>
      </c>
    </row>
    <row r="456" spans="1:29" s="1" customFormat="1" ht="15.75" customHeight="1">
      <c r="A456" s="13" t="s">
        <v>177</v>
      </c>
      <c r="B456" s="107" t="str">
        <f>IF(COUNTA($A456)&gt;0,VLOOKUP($A456,Corsa!$A$1:$F$43,2,FALSE),"-")</f>
        <v>Corsa A09</v>
      </c>
      <c r="C456" s="11"/>
      <c r="D456" s="13">
        <v>97</v>
      </c>
      <c r="E456" s="13"/>
      <c r="F456" s="46" t="str">
        <f>IF(COUNTA($A456)&gt;0,VLOOKUP($A456,Corsa!$A$1:$F$43,3,FALSE),"-")</f>
        <v>M-Pulcini</v>
      </c>
      <c r="G456" s="28" t="str">
        <f>IF($D456&gt;0,VLOOKUP($D456,Iscrizioni!$A$2:$M$2502,9,FALSE),"-")</f>
        <v>ROSSI GUIDO</v>
      </c>
      <c r="H456" s="28">
        <f>IF($D456&gt;0,VLOOKUP($D456,Iscrizioni!$A$2:$M$2502,4,FALSE),"-")</f>
        <v>2008</v>
      </c>
      <c r="I456" s="27" t="str">
        <f>IF($D456&gt;0,VLOOKUP($D456,Iscrizioni!$A$2:$M$2502,5,FALSE),"-")</f>
        <v>M</v>
      </c>
      <c r="J456" s="27" t="str">
        <f>IF($D456&gt;0,VLOOKUP($D456,Iscrizioni!$A$2:$M$2502,10,FALSE),"-")</f>
        <v>M-Pulcini</v>
      </c>
      <c r="K456" s="27" t="str">
        <f t="shared" si="46"/>
        <v>ok</v>
      </c>
      <c r="L456" s="46" t="str">
        <f>IF($D456&gt;0,VLOOKUP($D456,Iscrizioni!$A$2:$M$2502,11,FALSE),"-")</f>
        <v>Giovanile</v>
      </c>
      <c r="M456" s="27">
        <f>IF($D456&gt;0,VLOOKUP($D456,Iscrizioni!$A$2:$N$2502,12,FALSE),"-")</f>
        <v>6</v>
      </c>
      <c r="N456" s="46" t="str">
        <f>IF($D456&gt;0,VLOOKUP($D456,Iscrizioni!$A$2:$M$2502,6,FALSE),"-")</f>
        <v>L021869</v>
      </c>
      <c r="O456" s="107" t="str">
        <f>IF($D456&gt;0,VLOOKUP($D456,Iscrizioni!$A$2:$M$2502,7,FALSE),"-")</f>
        <v>A.S.D. ATLETICA CALENZANO</v>
      </c>
      <c r="P456" s="46" t="str">
        <f>IF($D456&gt;0,VLOOKUP(LEFT($N456,1),Regione!$A$2:$C$21,2,FALSE),"-")</f>
        <v xml:space="preserve">TOSCANA </v>
      </c>
      <c r="Q456" s="112" t="e">
        <f ca="1">IF($D456&gt;0,NormalizzaTempo("D",CELL("tipo",$E456),$E456),"-")</f>
        <v>#NAME?</v>
      </c>
      <c r="R456" s="27">
        <f>IF($D456&gt;0,VLOOKUP($D456,Iscrizioni!$A$2:$M$2502,13,FALSE),"-")</f>
        <v>400</v>
      </c>
      <c r="S456" s="112" t="e">
        <f t="shared" ca="1" si="43"/>
        <v>#NAME?</v>
      </c>
      <c r="T456" s="112" t="e">
        <f ca="1">IF($D456&gt;0,SUMIFS($S$3:$S456,$X$3:$X456,1,$J$3:$J456,$J456),"-")</f>
        <v>#NAME?</v>
      </c>
      <c r="U456" s="112" t="e">
        <f t="shared" ca="1" si="44"/>
        <v>#NAME?</v>
      </c>
      <c r="V456" s="112" t="e">
        <f t="shared" ca="1" si="47"/>
        <v>#NAME?</v>
      </c>
      <c r="W456" s="27">
        <f>IF(LEN($C456)=0,IF($D456&gt;0,COUNTIFS($A$3:$A456,$A456),"-"),"Escluso")</f>
        <v>9</v>
      </c>
      <c r="X456" s="2">
        <f>IF(LEN($C456)=0,IF($D456&gt;0,COUNTIFS($J$3:$J456,$J456,$C$3:$C456,""),"-"),"Escluso")</f>
        <v>9</v>
      </c>
      <c r="Y456" s="127" t="e">
        <f t="shared" ca="1" si="45"/>
        <v>#NAME?</v>
      </c>
      <c r="Z456" s="2">
        <f>IF($D456&gt;0,COUNTIFS($O$3:$O456,$O456,$L$3:$L456,$L456,$I$3:$I456,$I456),"-")</f>
        <v>21</v>
      </c>
      <c r="AA456" s="27">
        <f>IF($D456&gt;0,IF(OR($Z456 &gt;1,$L456&lt;&gt;"Adulti"),0,VLOOKUP($P456,Regione!$B$2:$C$22,2,FALSE)),"-")</f>
        <v>0</v>
      </c>
      <c r="AB456" s="27">
        <f>IF($D456&gt;0,IF(COUNTIFS($O$3:$O456,$O456,$L$3:$L456,$L456,$I$3:$I456,$I456) &gt;1,0,SUMIFS($Y$3:$Y$2503,$L$3:$L$2503,$L456,$O$3:$O$2503,$O456,$I$3:$I$2503,$I456)),"-")</f>
        <v>0</v>
      </c>
      <c r="AC456" s="27">
        <f t="shared" si="42"/>
        <v>0</v>
      </c>
    </row>
    <row r="457" spans="1:29" s="1" customFormat="1" ht="15.75" customHeight="1">
      <c r="A457" s="13" t="s">
        <v>177</v>
      </c>
      <c r="B457" s="107" t="str">
        <f>IF(COUNTA($A457)&gt;0,VLOOKUP($A457,Corsa!$A$1:$F$43,2,FALSE),"-")</f>
        <v>Corsa A09</v>
      </c>
      <c r="C457" s="11"/>
      <c r="D457" s="13">
        <v>397</v>
      </c>
      <c r="E457" s="13"/>
      <c r="F457" s="46" t="str">
        <f>IF(COUNTA($A457)&gt;0,VLOOKUP($A457,Corsa!$A$1:$F$43,3,FALSE),"-")</f>
        <v>M-Pulcini</v>
      </c>
      <c r="G457" s="28" t="str">
        <f>IF($D457&gt;0,VLOOKUP($D457,Iscrizioni!$A$2:$M$2502,9,FALSE),"-")</f>
        <v>AMAGHZAZ RAYAN</v>
      </c>
      <c r="H457" s="28">
        <f>IF($D457&gt;0,VLOOKUP($D457,Iscrizioni!$A$2:$M$2502,4,FALSE),"-")</f>
        <v>2008</v>
      </c>
      <c r="I457" s="27" t="str">
        <f>IF($D457&gt;0,VLOOKUP($D457,Iscrizioni!$A$2:$M$2502,5,FALSE),"-")</f>
        <v>M</v>
      </c>
      <c r="J457" s="27" t="str">
        <f>IF($D457&gt;0,VLOOKUP($D457,Iscrizioni!$A$2:$M$2502,10,FALSE),"-")</f>
        <v>M-Pulcini</v>
      </c>
      <c r="K457" s="27" t="str">
        <f t="shared" si="46"/>
        <v>ok</v>
      </c>
      <c r="L457" s="46" t="str">
        <f>IF($D457&gt;0,VLOOKUP($D457,Iscrizioni!$A$2:$M$2502,11,FALSE),"-")</f>
        <v>Giovanile</v>
      </c>
      <c r="M457" s="27">
        <f>IF($D457&gt;0,VLOOKUP($D457,Iscrizioni!$A$2:$N$2502,12,FALSE),"-")</f>
        <v>6</v>
      </c>
      <c r="N457" s="46" t="str">
        <f>IF($D457&gt;0,VLOOKUP($D457,Iscrizioni!$A$2:$M$2502,6,FALSE),"-")</f>
        <v>H080416</v>
      </c>
      <c r="O457" s="107" t="str">
        <f>IF($D457&gt;0,VLOOKUP($D457,Iscrizioni!$A$2:$M$2502,7,FALSE),"-")</f>
        <v>ASD ATLETICA REGGIO</v>
      </c>
      <c r="P457" s="46" t="str">
        <f>IF($D457&gt;0,VLOOKUP(LEFT($N457,1),Regione!$A$2:$C$21,2,FALSE),"-")</f>
        <v xml:space="preserve">EMILIA ROMAGNA </v>
      </c>
      <c r="Q457" s="112" t="e">
        <f ca="1">IF($D457&gt;0,NormalizzaTempo("D",CELL("tipo",$E457),$E457),"-")</f>
        <v>#NAME?</v>
      </c>
      <c r="R457" s="27">
        <f>IF($D457&gt;0,VLOOKUP($D457,Iscrizioni!$A$2:$M$2502,13,FALSE),"-")</f>
        <v>400</v>
      </c>
      <c r="S457" s="112" t="e">
        <f t="shared" ca="1" si="43"/>
        <v>#NAME?</v>
      </c>
      <c r="T457" s="112" t="e">
        <f ca="1">IF($D457&gt;0,SUMIFS($S$3:$S457,$X$3:$X457,1,$J$3:$J457,$J457),"-")</f>
        <v>#NAME?</v>
      </c>
      <c r="U457" s="112" t="e">
        <f t="shared" ca="1" si="44"/>
        <v>#NAME?</v>
      </c>
      <c r="V457" s="112" t="e">
        <f t="shared" ca="1" si="47"/>
        <v>#NAME?</v>
      </c>
      <c r="W457" s="27">
        <f>IF(LEN($C457)=0,IF($D457&gt;0,COUNTIFS($A$3:$A457,$A457),"-"),"Escluso")</f>
        <v>10</v>
      </c>
      <c r="X457" s="2">
        <f>IF(LEN($C457)=0,IF($D457&gt;0,COUNTIFS($J$3:$J457,$J457,$C$3:$C457,""),"-"),"Escluso")</f>
        <v>10</v>
      </c>
      <c r="Y457" s="127" t="e">
        <f t="shared" ca="1" si="45"/>
        <v>#NAME?</v>
      </c>
      <c r="Z457" s="2">
        <f>IF($D457&gt;0,COUNTIFS($O$3:$O457,$O457,$L$3:$L457,$L457,$I$3:$I457,$I457),"-")</f>
        <v>7</v>
      </c>
      <c r="AA457" s="27">
        <f>IF($D457&gt;0,IF(OR($Z457 &gt;1,$L457&lt;&gt;"Adulti"),0,VLOOKUP($P457,Regione!$B$2:$C$22,2,FALSE)),"-")</f>
        <v>0</v>
      </c>
      <c r="AB457" s="27">
        <f>IF($D457&gt;0,IF(COUNTIFS($O$3:$O457,$O457,$L$3:$L457,$L457,$I$3:$I457,$I457) &gt;1,0,SUMIFS($Y$3:$Y$2503,$L$3:$L$2503,$L457,$O$3:$O$2503,$O457,$I$3:$I$2503,$I457)),"-")</f>
        <v>0</v>
      </c>
      <c r="AC457" s="27">
        <f t="shared" si="42"/>
        <v>0</v>
      </c>
    </row>
    <row r="458" spans="1:29" s="1" customFormat="1" ht="15.75" customHeight="1">
      <c r="A458" s="13" t="s">
        <v>177</v>
      </c>
      <c r="B458" s="107" t="str">
        <f>IF(COUNTA($A458)&gt;0,VLOOKUP($A458,Corsa!$A$1:$F$43,2,FALSE),"-")</f>
        <v>Corsa A09</v>
      </c>
      <c r="C458" s="11"/>
      <c r="D458" s="13">
        <v>965</v>
      </c>
      <c r="E458" s="13"/>
      <c r="F458" s="46" t="str">
        <f>IF(COUNTA($A458)&gt;0,VLOOKUP($A458,Corsa!$A$1:$F$43,3,FALSE),"-")</f>
        <v>M-Pulcini</v>
      </c>
      <c r="G458" s="28" t="str">
        <f>IF($D458&gt;0,VLOOKUP($D458,Iscrizioni!$A$2:$M$2502,9,FALSE),"-")</f>
        <v>FIUMARA NICOLO'</v>
      </c>
      <c r="H458" s="28">
        <f>IF($D458&gt;0,VLOOKUP($D458,Iscrizioni!$A$2:$M$2502,4,FALSE),"-")</f>
        <v>2009</v>
      </c>
      <c r="I458" s="27" t="str">
        <f>IF($D458&gt;0,VLOOKUP($D458,Iscrizioni!$A$2:$M$2502,5,FALSE),"-")</f>
        <v>M</v>
      </c>
      <c r="J458" s="27" t="str">
        <f>IF($D458&gt;0,VLOOKUP($D458,Iscrizioni!$A$2:$M$2502,10,FALSE),"-")</f>
        <v>M-Pulcini</v>
      </c>
      <c r="K458" s="27" t="str">
        <f t="shared" si="46"/>
        <v>ok</v>
      </c>
      <c r="L458" s="46" t="str">
        <f>IF($D458&gt;0,VLOOKUP($D458,Iscrizioni!$A$2:$M$2502,11,FALSE),"-")</f>
        <v>Giovanile</v>
      </c>
      <c r="M458" s="27">
        <f>IF($D458&gt;0,VLOOKUP($D458,Iscrizioni!$A$2:$N$2502,12,FALSE),"-")</f>
        <v>6</v>
      </c>
      <c r="N458" s="46" t="str">
        <f>IF($D458&gt;0,VLOOKUP($D458,Iscrizioni!$A$2:$M$2502,6,FALSE),"-")</f>
        <v>H040019</v>
      </c>
      <c r="O458" s="107" t="str">
        <f>IF($D458&gt;0,VLOOKUP($D458,Iscrizioni!$A$2:$M$2502,7,FALSE),"-")</f>
        <v>UISP COMITATO TERR.LE MODENA</v>
      </c>
      <c r="P458" s="46" t="str">
        <f>IF($D458&gt;0,VLOOKUP(LEFT($N458,1),Regione!$A$2:$C$21,2,FALSE),"-")</f>
        <v xml:space="preserve">EMILIA ROMAGNA </v>
      </c>
      <c r="Q458" s="112" t="e">
        <f ca="1">IF($D458&gt;0,NormalizzaTempo("D",CELL("tipo",$E458),$E458),"-")</f>
        <v>#NAME?</v>
      </c>
      <c r="R458" s="27">
        <f>IF($D458&gt;0,VLOOKUP($D458,Iscrizioni!$A$2:$M$2502,13,FALSE),"-")</f>
        <v>400</v>
      </c>
      <c r="S458" s="112" t="e">
        <f t="shared" ca="1" si="43"/>
        <v>#NAME?</v>
      </c>
      <c r="T458" s="112" t="e">
        <f ca="1">IF($D458&gt;0,SUMIFS($S$3:$S458,$X$3:$X458,1,$J$3:$J458,$J458),"-")</f>
        <v>#NAME?</v>
      </c>
      <c r="U458" s="112" t="e">
        <f t="shared" ca="1" si="44"/>
        <v>#NAME?</v>
      </c>
      <c r="V458" s="112" t="e">
        <f t="shared" ca="1" si="47"/>
        <v>#NAME?</v>
      </c>
      <c r="W458" s="27">
        <f>IF(LEN($C458)=0,IF($D458&gt;0,COUNTIFS($A$3:$A458,$A458),"-"),"Escluso")</f>
        <v>11</v>
      </c>
      <c r="X458" s="2">
        <f>IF(LEN($C458)=0,IF($D458&gt;0,COUNTIFS($J$3:$J458,$J458,$C$3:$C458,""),"-"),"Escluso")</f>
        <v>11</v>
      </c>
      <c r="Y458" s="127" t="e">
        <f t="shared" ca="1" si="45"/>
        <v>#NAME?</v>
      </c>
      <c r="Z458" s="2">
        <f>IF($D458&gt;0,COUNTIFS($O$3:$O458,$O458,$L$3:$L458,$L458,$I$3:$I458,$I458),"-")</f>
        <v>1</v>
      </c>
      <c r="AA458" s="27">
        <f>IF($D458&gt;0,IF(OR($Z458 &gt;1,$L458&lt;&gt;"Adulti"),0,VLOOKUP($P458,Regione!$B$2:$C$22,2,FALSE)),"-")</f>
        <v>0</v>
      </c>
      <c r="AB458" s="27" t="e">
        <f ca="1">IF($D458&gt;0,IF(COUNTIFS($O$3:$O458,$O458,$L$3:$L458,$L458,$I$3:$I458,$I458) &gt;1,0,SUMIFS($Y$3:$Y$2503,$L$3:$L$2503,$L458,$O$3:$O$2503,$O458,$I$3:$I$2503,$I458)),"-")</f>
        <v>#NAME?</v>
      </c>
      <c r="AC458" s="27" t="e">
        <f t="shared" ca="1" si="42"/>
        <v>#NAME?</v>
      </c>
    </row>
    <row r="459" spans="1:29" s="1" customFormat="1" ht="15.75" customHeight="1">
      <c r="A459" s="13" t="s">
        <v>177</v>
      </c>
      <c r="B459" s="107" t="str">
        <f>IF(COUNTA($A459)&gt;0,VLOOKUP($A459,Corsa!$A$1:$F$43,2,FALSE),"-")</f>
        <v>Corsa A09</v>
      </c>
      <c r="C459" s="11"/>
      <c r="D459" s="13">
        <v>956</v>
      </c>
      <c r="E459" s="13"/>
      <c r="F459" s="46" t="str">
        <f>IF(COUNTA($A459)&gt;0,VLOOKUP($A459,Corsa!$A$1:$F$43,3,FALSE),"-")</f>
        <v>M-Pulcini</v>
      </c>
      <c r="G459" s="28" t="str">
        <f>IF($D459&gt;0,VLOOKUP($D459,Iscrizioni!$A$2:$M$2502,9,FALSE),"-")</f>
        <v>SCOTTO DI CICCARIELLO FRANCESCO</v>
      </c>
      <c r="H459" s="28">
        <f>IF($D459&gt;0,VLOOKUP($D459,Iscrizioni!$A$2:$M$2502,4,FALSE),"-")</f>
        <v>2009</v>
      </c>
      <c r="I459" s="27" t="str">
        <f>IF($D459&gt;0,VLOOKUP($D459,Iscrizioni!$A$2:$M$2502,5,FALSE),"-")</f>
        <v>M</v>
      </c>
      <c r="J459" s="27" t="str">
        <f>IF($D459&gt;0,VLOOKUP($D459,Iscrizioni!$A$2:$M$2502,10,FALSE),"-")</f>
        <v>M-Pulcini</v>
      </c>
      <c r="K459" s="27" t="str">
        <f t="shared" si="46"/>
        <v>ok</v>
      </c>
      <c r="L459" s="46" t="str">
        <f>IF($D459&gt;0,VLOOKUP($D459,Iscrizioni!$A$2:$M$2502,11,FALSE),"-")</f>
        <v>Giovanile</v>
      </c>
      <c r="M459" s="27">
        <f>IF($D459&gt;0,VLOOKUP($D459,Iscrizioni!$A$2:$N$2502,12,FALSE),"-")</f>
        <v>6</v>
      </c>
      <c r="N459" s="46" t="str">
        <f>IF($D459&gt;0,VLOOKUP($D459,Iscrizioni!$A$2:$M$2502,6,FALSE),"-")</f>
        <v>H040447</v>
      </c>
      <c r="O459" s="107" t="str">
        <f>IF($D459&gt;0,VLOOKUP($D459,Iscrizioni!$A$2:$M$2502,7,FALSE),"-")</f>
        <v>SPILAMBERTESE POL.VA CIR. ARCI</v>
      </c>
      <c r="P459" s="46" t="str">
        <f>IF($D459&gt;0,VLOOKUP(LEFT($N459,1),Regione!$A$2:$C$21,2,FALSE),"-")</f>
        <v xml:space="preserve">EMILIA ROMAGNA </v>
      </c>
      <c r="Q459" s="112" t="e">
        <f ca="1">IF($D459&gt;0,NormalizzaTempo("D",CELL("tipo",$E459),$E459),"-")</f>
        <v>#NAME?</v>
      </c>
      <c r="R459" s="27">
        <f>IF($D459&gt;0,VLOOKUP($D459,Iscrizioni!$A$2:$M$2502,13,FALSE),"-")</f>
        <v>400</v>
      </c>
      <c r="S459" s="112" t="e">
        <f t="shared" ca="1" si="43"/>
        <v>#NAME?</v>
      </c>
      <c r="T459" s="112" t="e">
        <f ca="1">IF($D459&gt;0,SUMIFS($S$3:$S459,$X$3:$X459,1,$J$3:$J459,$J459),"-")</f>
        <v>#NAME?</v>
      </c>
      <c r="U459" s="112" t="e">
        <f t="shared" ca="1" si="44"/>
        <v>#NAME?</v>
      </c>
      <c r="V459" s="112" t="e">
        <f t="shared" ca="1" si="47"/>
        <v>#NAME?</v>
      </c>
      <c r="W459" s="27">
        <f>IF(LEN($C459)=0,IF($D459&gt;0,COUNTIFS($A$3:$A459,$A459),"-"),"Escluso")</f>
        <v>12</v>
      </c>
      <c r="X459" s="2">
        <f>IF(LEN($C459)=0,IF($D459&gt;0,COUNTIFS($J$3:$J459,$J459,$C$3:$C459,""),"-"),"Escluso")</f>
        <v>12</v>
      </c>
      <c r="Y459" s="127" t="e">
        <f t="shared" ca="1" si="45"/>
        <v>#NAME?</v>
      </c>
      <c r="Z459" s="2">
        <f>IF($D459&gt;0,COUNTIFS($O$3:$O459,$O459,$L$3:$L459,$L459,$I$3:$I459,$I459),"-")</f>
        <v>7</v>
      </c>
      <c r="AA459" s="27">
        <f>IF($D459&gt;0,IF(OR($Z459 &gt;1,$L459&lt;&gt;"Adulti"),0,VLOOKUP($P459,Regione!$B$2:$C$22,2,FALSE)),"-")</f>
        <v>0</v>
      </c>
      <c r="AB459" s="27">
        <f>IF($D459&gt;0,IF(COUNTIFS($O$3:$O459,$O459,$L$3:$L459,$L459,$I$3:$I459,$I459) &gt;1,0,SUMIFS($Y$3:$Y$2503,$L$3:$L$2503,$L459,$O$3:$O$2503,$O459,$I$3:$I$2503,$I459)),"-")</f>
        <v>0</v>
      </c>
      <c r="AC459" s="27">
        <f t="shared" si="42"/>
        <v>0</v>
      </c>
    </row>
    <row r="460" spans="1:29" s="1" customFormat="1" ht="15.75" customHeight="1">
      <c r="A460" s="13" t="s">
        <v>177</v>
      </c>
      <c r="B460" s="107" t="str">
        <f>IF(COUNTA($A460)&gt;0,VLOOKUP($A460,Corsa!$A$1:$F$43,2,FALSE),"-")</f>
        <v>Corsa A09</v>
      </c>
      <c r="C460" s="11"/>
      <c r="D460" s="13">
        <v>785</v>
      </c>
      <c r="E460" s="13"/>
      <c r="F460" s="46" t="str">
        <f>IF(COUNTA($A460)&gt;0,VLOOKUP($A460,Corsa!$A$1:$F$43,3,FALSE),"-")</f>
        <v>M-Pulcini</v>
      </c>
      <c r="G460" s="28" t="str">
        <f>IF($D460&gt;0,VLOOKUP($D460,Iscrizioni!$A$2:$M$2502,9,FALSE),"-")</f>
        <v>DI LEMBO GABRIELE</v>
      </c>
      <c r="H460" s="28">
        <f>IF($D460&gt;0,VLOOKUP($D460,Iscrizioni!$A$2:$M$2502,4,FALSE),"-")</f>
        <v>2009</v>
      </c>
      <c r="I460" s="27" t="str">
        <f>IF($D460&gt;0,VLOOKUP($D460,Iscrizioni!$A$2:$M$2502,5,FALSE),"-")</f>
        <v>M</v>
      </c>
      <c r="J460" s="27" t="str">
        <f>IF($D460&gt;0,VLOOKUP($D460,Iscrizioni!$A$2:$M$2502,10,FALSE),"-")</f>
        <v>M-Pulcini</v>
      </c>
      <c r="K460" s="27" t="str">
        <f t="shared" si="46"/>
        <v>ok</v>
      </c>
      <c r="L460" s="46" t="str">
        <f>IF($D460&gt;0,VLOOKUP($D460,Iscrizioni!$A$2:$M$2502,11,FALSE),"-")</f>
        <v>Giovanile</v>
      </c>
      <c r="M460" s="27">
        <f>IF($D460&gt;0,VLOOKUP($D460,Iscrizioni!$A$2:$N$2502,12,FALSE),"-")</f>
        <v>6</v>
      </c>
      <c r="N460" s="46" t="str">
        <f>IF($D460&gt;0,VLOOKUP($D460,Iscrizioni!$A$2:$M$2502,6,FALSE),"-")</f>
        <v>H080264</v>
      </c>
      <c r="O460" s="107" t="str">
        <f>IF($D460&gt;0,VLOOKUP($D460,Iscrizioni!$A$2:$M$2502,7,FALSE),"-")</f>
        <v>POL. L'ARENA MONTECCHIO A.S.D.</v>
      </c>
      <c r="P460" s="46" t="str">
        <f>IF($D460&gt;0,VLOOKUP(LEFT($N460,1),Regione!$A$2:$C$21,2,FALSE),"-")</f>
        <v xml:space="preserve">EMILIA ROMAGNA </v>
      </c>
      <c r="Q460" s="112" t="e">
        <f ca="1">IF($D460&gt;0,NormalizzaTempo("D",CELL("tipo",$E460),$E460),"-")</f>
        <v>#NAME?</v>
      </c>
      <c r="R460" s="27">
        <f>IF($D460&gt;0,VLOOKUP($D460,Iscrizioni!$A$2:$M$2502,13,FALSE),"-")</f>
        <v>400</v>
      </c>
      <c r="S460" s="112" t="e">
        <f t="shared" ca="1" si="43"/>
        <v>#NAME?</v>
      </c>
      <c r="T460" s="112" t="e">
        <f ca="1">IF($D460&gt;0,SUMIFS($S$3:$S460,$X$3:$X460,1,$J$3:$J460,$J460),"-")</f>
        <v>#NAME?</v>
      </c>
      <c r="U460" s="112" t="e">
        <f t="shared" ca="1" si="44"/>
        <v>#NAME?</v>
      </c>
      <c r="V460" s="112" t="e">
        <f t="shared" ca="1" si="47"/>
        <v>#NAME?</v>
      </c>
      <c r="W460" s="27">
        <f>IF(LEN($C460)=0,IF($D460&gt;0,COUNTIFS($A$3:$A460,$A460),"-"),"Escluso")</f>
        <v>13</v>
      </c>
      <c r="X460" s="2">
        <f>IF(LEN($C460)=0,IF($D460&gt;0,COUNTIFS($J$3:$J460,$J460,$C$3:$C460,""),"-"),"Escluso")</f>
        <v>13</v>
      </c>
      <c r="Y460" s="127" t="e">
        <f t="shared" ca="1" si="45"/>
        <v>#NAME?</v>
      </c>
      <c r="Z460" s="2">
        <f>IF($D460&gt;0,COUNTIFS($O$3:$O460,$O460,$L$3:$L460,$L460,$I$3:$I460,$I460),"-")</f>
        <v>3</v>
      </c>
      <c r="AA460" s="27">
        <f>IF($D460&gt;0,IF(OR($Z460 &gt;1,$L460&lt;&gt;"Adulti"),0,VLOOKUP($P460,Regione!$B$2:$C$22,2,FALSE)),"-")</f>
        <v>0</v>
      </c>
      <c r="AB460" s="27">
        <f>IF($D460&gt;0,IF(COUNTIFS($O$3:$O460,$O460,$L$3:$L460,$L460,$I$3:$I460,$I460) &gt;1,0,SUMIFS($Y$3:$Y$2503,$L$3:$L$2503,$L460,$O$3:$O$2503,$O460,$I$3:$I$2503,$I460)),"-")</f>
        <v>0</v>
      </c>
      <c r="AC460" s="27">
        <f t="shared" si="42"/>
        <v>0</v>
      </c>
    </row>
    <row r="461" spans="1:29" s="1" customFormat="1" ht="15.75" customHeight="1">
      <c r="A461" s="13" t="s">
        <v>177</v>
      </c>
      <c r="B461" s="107" t="str">
        <f>IF(COUNTA($A461)&gt;0,VLOOKUP($A461,Corsa!$A$1:$F$43,2,FALSE),"-")</f>
        <v>Corsa A09</v>
      </c>
      <c r="C461" s="11"/>
      <c r="D461" s="13">
        <v>957</v>
      </c>
      <c r="E461" s="13"/>
      <c r="F461" s="46" t="str">
        <f>IF(COUNTA($A461)&gt;0,VLOOKUP($A461,Corsa!$A$1:$F$43,3,FALSE),"-")</f>
        <v>M-Pulcini</v>
      </c>
      <c r="G461" s="28" t="str">
        <f>IF($D461&gt;0,VLOOKUP($D461,Iscrizioni!$A$2:$M$2502,9,FALSE),"-")</f>
        <v>SGARBI FRANCESCO</v>
      </c>
      <c r="H461" s="28">
        <f>IF($D461&gt;0,VLOOKUP($D461,Iscrizioni!$A$2:$M$2502,4,FALSE),"-")</f>
        <v>2009</v>
      </c>
      <c r="I461" s="27" t="str">
        <f>IF($D461&gt;0,VLOOKUP($D461,Iscrizioni!$A$2:$M$2502,5,FALSE),"-")</f>
        <v>M</v>
      </c>
      <c r="J461" s="27" t="str">
        <f>IF($D461&gt;0,VLOOKUP($D461,Iscrizioni!$A$2:$M$2502,10,FALSE),"-")</f>
        <v>M-Pulcini</v>
      </c>
      <c r="K461" s="27" t="str">
        <f t="shared" si="46"/>
        <v>ok</v>
      </c>
      <c r="L461" s="46" t="str">
        <f>IF($D461&gt;0,VLOOKUP($D461,Iscrizioni!$A$2:$M$2502,11,FALSE),"-")</f>
        <v>Giovanile</v>
      </c>
      <c r="M461" s="27">
        <f>IF($D461&gt;0,VLOOKUP($D461,Iscrizioni!$A$2:$N$2502,12,FALSE),"-")</f>
        <v>6</v>
      </c>
      <c r="N461" s="46" t="str">
        <f>IF($D461&gt;0,VLOOKUP($D461,Iscrizioni!$A$2:$M$2502,6,FALSE),"-")</f>
        <v>H040447</v>
      </c>
      <c r="O461" s="107" t="str">
        <f>IF($D461&gt;0,VLOOKUP($D461,Iscrizioni!$A$2:$M$2502,7,FALSE),"-")</f>
        <v>SPILAMBERTESE POL.VA CIR. ARCI</v>
      </c>
      <c r="P461" s="46" t="str">
        <f>IF($D461&gt;0,VLOOKUP(LEFT($N461,1),Regione!$A$2:$C$21,2,FALSE),"-")</f>
        <v xml:space="preserve">EMILIA ROMAGNA </v>
      </c>
      <c r="Q461" s="112" t="e">
        <f ca="1">IF($D461&gt;0,NormalizzaTempo("D",CELL("tipo",$E461),$E461),"-")</f>
        <v>#NAME?</v>
      </c>
      <c r="R461" s="27">
        <f>IF($D461&gt;0,VLOOKUP($D461,Iscrizioni!$A$2:$M$2502,13,FALSE),"-")</f>
        <v>400</v>
      </c>
      <c r="S461" s="112" t="e">
        <f t="shared" ca="1" si="43"/>
        <v>#NAME?</v>
      </c>
      <c r="T461" s="112" t="e">
        <f ca="1">IF($D461&gt;0,SUMIFS($S$3:$S461,$X$3:$X461,1,$J$3:$J461,$J461),"-")</f>
        <v>#NAME?</v>
      </c>
      <c r="U461" s="112" t="e">
        <f t="shared" ca="1" si="44"/>
        <v>#NAME?</v>
      </c>
      <c r="V461" s="112" t="e">
        <f t="shared" ca="1" si="47"/>
        <v>#NAME?</v>
      </c>
      <c r="W461" s="27">
        <f>IF(LEN($C461)=0,IF($D461&gt;0,COUNTIFS($A$3:$A461,$A461),"-"),"Escluso")</f>
        <v>14</v>
      </c>
      <c r="X461" s="2">
        <f>IF(LEN($C461)=0,IF($D461&gt;0,COUNTIFS($J$3:$J461,$J461,$C$3:$C461,""),"-"),"Escluso")</f>
        <v>14</v>
      </c>
      <c r="Y461" s="127" t="e">
        <f t="shared" ca="1" si="45"/>
        <v>#NAME?</v>
      </c>
      <c r="Z461" s="2">
        <f>IF($D461&gt;0,COUNTIFS($O$3:$O461,$O461,$L$3:$L461,$L461,$I$3:$I461,$I461),"-")</f>
        <v>8</v>
      </c>
      <c r="AA461" s="27">
        <f>IF($D461&gt;0,IF(OR($Z461 &gt;1,$L461&lt;&gt;"Adulti"),0,VLOOKUP($P461,Regione!$B$2:$C$22,2,FALSE)),"-")</f>
        <v>0</v>
      </c>
      <c r="AB461" s="27">
        <f>IF($D461&gt;0,IF(COUNTIFS($O$3:$O461,$O461,$L$3:$L461,$L461,$I$3:$I461,$I461) &gt;1,0,SUMIFS($Y$3:$Y$2503,$L$3:$L$2503,$L461,$O$3:$O$2503,$O461,$I$3:$I$2503,$I461)),"-")</f>
        <v>0</v>
      </c>
      <c r="AC461" s="27">
        <f t="shared" si="42"/>
        <v>0</v>
      </c>
    </row>
    <row r="462" spans="1:29" s="1" customFormat="1" ht="15.75" customHeight="1">
      <c r="A462" s="13" t="s">
        <v>177</v>
      </c>
      <c r="B462" s="107" t="str">
        <f>IF(COUNTA($A462)&gt;0,VLOOKUP($A462,Corsa!$A$1:$F$43,2,FALSE),"-")</f>
        <v>Corsa A09</v>
      </c>
      <c r="C462" s="11"/>
      <c r="D462" s="13">
        <v>868</v>
      </c>
      <c r="E462" s="13"/>
      <c r="F462" s="46" t="str">
        <f>IF(COUNTA($A462)&gt;0,VLOOKUP($A462,Corsa!$A$1:$F$43,3,FALSE),"-")</f>
        <v>M-Pulcini</v>
      </c>
      <c r="G462" s="28" t="str">
        <f>IF($D462&gt;0,VLOOKUP($D462,Iscrizioni!$A$2:$M$2502,9,FALSE),"-")</f>
        <v>CUCCINIELLO GABRIELE</v>
      </c>
      <c r="H462" s="28">
        <f>IF($D462&gt;0,VLOOKUP($D462,Iscrizioni!$A$2:$M$2502,4,FALSE),"-")</f>
        <v>2008</v>
      </c>
      <c r="I462" s="27" t="str">
        <f>IF($D462&gt;0,VLOOKUP($D462,Iscrizioni!$A$2:$M$2502,5,FALSE),"-")</f>
        <v>M</v>
      </c>
      <c r="J462" s="27" t="str">
        <f>IF($D462&gt;0,VLOOKUP($D462,Iscrizioni!$A$2:$M$2502,10,FALSE),"-")</f>
        <v>M-Pulcini</v>
      </c>
      <c r="K462" s="27" t="str">
        <f t="shared" si="46"/>
        <v>ok</v>
      </c>
      <c r="L462" s="46" t="str">
        <f>IF($D462&gt;0,VLOOKUP($D462,Iscrizioni!$A$2:$M$2502,11,FALSE),"-")</f>
        <v>Giovanile</v>
      </c>
      <c r="M462" s="27">
        <f>IF($D462&gt;0,VLOOKUP($D462,Iscrizioni!$A$2:$N$2502,12,FALSE),"-")</f>
        <v>6</v>
      </c>
      <c r="N462" s="46" t="str">
        <f>IF($D462&gt;0,VLOOKUP($D462,Iscrizioni!$A$2:$M$2502,6,FALSE),"-")</f>
        <v>H010289</v>
      </c>
      <c r="O462" s="107" t="str">
        <f>IF($D462&gt;0,VLOOKUP($D462,Iscrizioni!$A$2:$M$2502,7,FALSE),"-")</f>
        <v>POLISPORTIVA PROGRESSO A.S.D.</v>
      </c>
      <c r="P462" s="46" t="str">
        <f>IF($D462&gt;0,VLOOKUP(LEFT($N462,1),Regione!$A$2:$C$21,2,FALSE),"-")</f>
        <v xml:space="preserve">EMILIA ROMAGNA </v>
      </c>
      <c r="Q462" s="112" t="e">
        <f ca="1">IF($D462&gt;0,NormalizzaTempo("D",CELL("tipo",$E462),$E462),"-")</f>
        <v>#NAME?</v>
      </c>
      <c r="R462" s="27">
        <f>IF($D462&gt;0,VLOOKUP($D462,Iscrizioni!$A$2:$M$2502,13,FALSE),"-")</f>
        <v>400</v>
      </c>
      <c r="S462" s="112" t="e">
        <f t="shared" ca="1" si="43"/>
        <v>#NAME?</v>
      </c>
      <c r="T462" s="112" t="e">
        <f ca="1">IF($D462&gt;0,SUMIFS($S$3:$S462,$X$3:$X462,1,$J$3:$J462,$J462),"-")</f>
        <v>#NAME?</v>
      </c>
      <c r="U462" s="112" t="e">
        <f t="shared" ca="1" si="44"/>
        <v>#NAME?</v>
      </c>
      <c r="V462" s="112" t="e">
        <f t="shared" ca="1" si="47"/>
        <v>#NAME?</v>
      </c>
      <c r="W462" s="27">
        <f>IF(LEN($C462)=0,IF($D462&gt;0,COUNTIFS($A$3:$A462,$A462),"-"),"Escluso")</f>
        <v>15</v>
      </c>
      <c r="X462" s="2">
        <f>IF(LEN($C462)=0,IF($D462&gt;0,COUNTIFS($J$3:$J462,$J462,$C$3:$C462,""),"-"),"Escluso")</f>
        <v>15</v>
      </c>
      <c r="Y462" s="127" t="e">
        <f t="shared" ca="1" si="45"/>
        <v>#NAME?</v>
      </c>
      <c r="Z462" s="2">
        <f>IF($D462&gt;0,COUNTIFS($O$3:$O462,$O462,$L$3:$L462,$L462,$I$3:$I462,$I462),"-")</f>
        <v>16</v>
      </c>
      <c r="AA462" s="27">
        <f>IF($D462&gt;0,IF(OR($Z462 &gt;1,$L462&lt;&gt;"Adulti"),0,VLOOKUP($P462,Regione!$B$2:$C$22,2,FALSE)),"-")</f>
        <v>0</v>
      </c>
      <c r="AB462" s="27">
        <f>IF($D462&gt;0,IF(COUNTIFS($O$3:$O462,$O462,$L$3:$L462,$L462,$I$3:$I462,$I462) &gt;1,0,SUMIFS($Y$3:$Y$2503,$L$3:$L$2503,$L462,$O$3:$O$2503,$O462,$I$3:$I$2503,$I462)),"-")</f>
        <v>0</v>
      </c>
      <c r="AC462" s="27">
        <f t="shared" si="42"/>
        <v>0</v>
      </c>
    </row>
    <row r="463" spans="1:29" s="1" customFormat="1" ht="15.75" customHeight="1">
      <c r="A463" s="13" t="s">
        <v>177</v>
      </c>
      <c r="B463" s="107" t="str">
        <f>IF(COUNTA($A463)&gt;0,VLOOKUP($A463,Corsa!$A$1:$F$43,2,FALSE),"-")</f>
        <v>Corsa A09</v>
      </c>
      <c r="C463" s="11"/>
      <c r="D463" s="13">
        <v>971</v>
      </c>
      <c r="E463" s="13"/>
      <c r="F463" s="46" t="str">
        <f>IF(COUNTA($A463)&gt;0,VLOOKUP($A463,Corsa!$A$1:$F$43,3,FALSE),"-")</f>
        <v>M-Pulcini</v>
      </c>
      <c r="G463" s="28" t="str">
        <f>IF($D463&gt;0,VLOOKUP($D463,Iscrizioni!$A$2:$M$2502,9,FALSE),"-")</f>
        <v>FERRI AMEDEO</v>
      </c>
      <c r="H463" s="28">
        <f>IF($D463&gt;0,VLOOKUP($D463,Iscrizioni!$A$2:$M$2502,4,FALSE),"-")</f>
        <v>2008</v>
      </c>
      <c r="I463" s="27" t="str">
        <f>IF($D463&gt;0,VLOOKUP($D463,Iscrizioni!$A$2:$M$2502,5,FALSE),"-")</f>
        <v>M</v>
      </c>
      <c r="J463" s="27" t="str">
        <f>IF($D463&gt;0,VLOOKUP($D463,Iscrizioni!$A$2:$M$2502,10,FALSE),"-")</f>
        <v>M-Pulcini</v>
      </c>
      <c r="K463" s="27" t="str">
        <f t="shared" si="46"/>
        <v>ok</v>
      </c>
      <c r="L463" s="46" t="str">
        <f>IF($D463&gt;0,VLOOKUP($D463,Iscrizioni!$A$2:$M$2502,11,FALSE),"-")</f>
        <v>Giovanile</v>
      </c>
      <c r="M463" s="27">
        <f>IF($D463&gt;0,VLOOKUP($D463,Iscrizioni!$A$2:$N$2502,12,FALSE),"-")</f>
        <v>6</v>
      </c>
      <c r="N463" s="46" t="str">
        <f>IF($D463&gt;0,VLOOKUP($D463,Iscrizioni!$A$2:$M$2502,6,FALSE),"-")</f>
        <v>H080682</v>
      </c>
      <c r="O463" s="107" t="str">
        <f>IF($D463&gt;0,VLOOKUP($D463,Iscrizioni!$A$2:$M$2502,7,FALSE),"-")</f>
        <v>ATLETICA CASTELNOVO MONTI</v>
      </c>
      <c r="P463" s="46" t="str">
        <f>IF($D463&gt;0,VLOOKUP(LEFT($N463,1),Regione!$A$2:$C$21,2,FALSE),"-")</f>
        <v xml:space="preserve">EMILIA ROMAGNA </v>
      </c>
      <c r="Q463" s="112" t="e">
        <f ca="1">IF($D463&gt;0,NormalizzaTempo("D",CELL("tipo",$E463),$E463),"-")</f>
        <v>#NAME?</v>
      </c>
      <c r="R463" s="27">
        <f>IF($D463&gt;0,VLOOKUP($D463,Iscrizioni!$A$2:$M$2502,13,FALSE),"-")</f>
        <v>400</v>
      </c>
      <c r="S463" s="112" t="e">
        <f t="shared" ca="1" si="43"/>
        <v>#NAME?</v>
      </c>
      <c r="T463" s="112" t="e">
        <f ca="1">IF($D463&gt;0,SUMIFS($S$3:$S463,$X$3:$X463,1,$J$3:$J463,$J463),"-")</f>
        <v>#NAME?</v>
      </c>
      <c r="U463" s="112" t="e">
        <f t="shared" ca="1" si="44"/>
        <v>#NAME?</v>
      </c>
      <c r="V463" s="112" t="e">
        <f t="shared" ca="1" si="47"/>
        <v>#NAME?</v>
      </c>
      <c r="W463" s="27">
        <f>IF(LEN($C463)=0,IF($D463&gt;0,COUNTIFS($A$3:$A463,$A463),"-"),"Escluso")</f>
        <v>16</v>
      </c>
      <c r="X463" s="2">
        <f>IF(LEN($C463)=0,IF($D463&gt;0,COUNTIFS($J$3:$J463,$J463,$C$3:$C463,""),"-"),"Escluso")</f>
        <v>16</v>
      </c>
      <c r="Y463" s="127" t="e">
        <f t="shared" ca="1" si="45"/>
        <v>#NAME?</v>
      </c>
      <c r="Z463" s="2">
        <f>IF($D463&gt;0,COUNTIFS($O$3:$O463,$O463,$L$3:$L463,$L463,$I$3:$I463,$I463),"-")</f>
        <v>9</v>
      </c>
      <c r="AA463" s="27">
        <f>IF($D463&gt;0,IF(OR($Z463 &gt;1,$L463&lt;&gt;"Adulti"),0,VLOOKUP($P463,Regione!$B$2:$C$22,2,FALSE)),"-")</f>
        <v>0</v>
      </c>
      <c r="AB463" s="27">
        <f>IF($D463&gt;0,IF(COUNTIFS($O$3:$O463,$O463,$L$3:$L463,$L463,$I$3:$I463,$I463) &gt;1,0,SUMIFS($Y$3:$Y$2503,$L$3:$L$2503,$L463,$O$3:$O$2503,$O463,$I$3:$I$2503,$I463)),"-")</f>
        <v>0</v>
      </c>
      <c r="AC463" s="27">
        <f t="shared" si="42"/>
        <v>0</v>
      </c>
    </row>
    <row r="464" spans="1:29" s="1" customFormat="1" ht="15.75" customHeight="1">
      <c r="A464" s="13" t="s">
        <v>177</v>
      </c>
      <c r="B464" s="107" t="str">
        <f>IF(COUNTA($A464)&gt;0,VLOOKUP($A464,Corsa!$A$1:$F$43,2,FALSE),"-")</f>
        <v>Corsa A09</v>
      </c>
      <c r="C464" s="11"/>
      <c r="D464" s="13">
        <v>454</v>
      </c>
      <c r="E464" s="13"/>
      <c r="F464" s="46" t="str">
        <f>IF(COUNTA($A464)&gt;0,VLOOKUP($A464,Corsa!$A$1:$F$43,3,FALSE),"-")</f>
        <v>M-Pulcini</v>
      </c>
      <c r="G464" s="28" t="str">
        <f>IF($D464&gt;0,VLOOKUP($D464,Iscrizioni!$A$2:$M$2502,9,FALSE),"-")</f>
        <v>DE PIETRI RICCARDO</v>
      </c>
      <c r="H464" s="28">
        <f>IF($D464&gt;0,VLOOKUP($D464,Iscrizioni!$A$2:$M$2502,4,FALSE),"-")</f>
        <v>2008</v>
      </c>
      <c r="I464" s="27" t="str">
        <f>IF($D464&gt;0,VLOOKUP($D464,Iscrizioni!$A$2:$M$2502,5,FALSE),"-")</f>
        <v>M</v>
      </c>
      <c r="J464" s="27" t="str">
        <f>IF($D464&gt;0,VLOOKUP($D464,Iscrizioni!$A$2:$M$2502,10,FALSE),"-")</f>
        <v>M-Pulcini</v>
      </c>
      <c r="K464" s="27" t="str">
        <f t="shared" si="46"/>
        <v>ok</v>
      </c>
      <c r="L464" s="46" t="str">
        <f>IF($D464&gt;0,VLOOKUP($D464,Iscrizioni!$A$2:$M$2502,11,FALSE),"-")</f>
        <v>Giovanile</v>
      </c>
      <c r="M464" s="27">
        <f>IF($D464&gt;0,VLOOKUP($D464,Iscrizioni!$A$2:$N$2502,12,FALSE),"-")</f>
        <v>6</v>
      </c>
      <c r="N464" s="46" t="str">
        <f>IF($D464&gt;0,VLOOKUP($D464,Iscrizioni!$A$2:$M$2502,6,FALSE),"-")</f>
        <v>H080682</v>
      </c>
      <c r="O464" s="107" t="str">
        <f>IF($D464&gt;0,VLOOKUP($D464,Iscrizioni!$A$2:$M$2502,7,FALSE),"-")</f>
        <v>ATLETICA CASTELNOVO MONTI</v>
      </c>
      <c r="P464" s="46" t="str">
        <f>IF($D464&gt;0,VLOOKUP(LEFT($N464,1),Regione!$A$2:$C$21,2,FALSE),"-")</f>
        <v xml:space="preserve">EMILIA ROMAGNA </v>
      </c>
      <c r="Q464" s="112" t="e">
        <f ca="1">IF($D464&gt;0,NormalizzaTempo("D",CELL("tipo",$E464),$E464),"-")</f>
        <v>#NAME?</v>
      </c>
      <c r="R464" s="27">
        <f>IF($D464&gt;0,VLOOKUP($D464,Iscrizioni!$A$2:$M$2502,13,FALSE),"-")</f>
        <v>400</v>
      </c>
      <c r="S464" s="112" t="e">
        <f t="shared" ca="1" si="43"/>
        <v>#NAME?</v>
      </c>
      <c r="T464" s="112" t="e">
        <f ca="1">IF($D464&gt;0,SUMIFS($S$3:$S464,$X$3:$X464,1,$J$3:$J464,$J464),"-")</f>
        <v>#NAME?</v>
      </c>
      <c r="U464" s="112" t="e">
        <f t="shared" ca="1" si="44"/>
        <v>#NAME?</v>
      </c>
      <c r="V464" s="112" t="e">
        <f t="shared" ca="1" si="47"/>
        <v>#NAME?</v>
      </c>
      <c r="W464" s="27">
        <f>IF(LEN($C464)=0,IF($D464&gt;0,COUNTIFS($A$3:$A464,$A464),"-"),"Escluso")</f>
        <v>17</v>
      </c>
      <c r="X464" s="2">
        <f>IF(LEN($C464)=0,IF($D464&gt;0,COUNTIFS($J$3:$J464,$J464,$C$3:$C464,""),"-"),"Escluso")</f>
        <v>17</v>
      </c>
      <c r="Y464" s="127" t="e">
        <f t="shared" ca="1" si="45"/>
        <v>#NAME?</v>
      </c>
      <c r="Z464" s="2">
        <f>IF($D464&gt;0,COUNTIFS($O$3:$O464,$O464,$L$3:$L464,$L464,$I$3:$I464,$I464),"-")</f>
        <v>10</v>
      </c>
      <c r="AA464" s="27">
        <f>IF($D464&gt;0,IF(OR($Z464 &gt;1,$L464&lt;&gt;"Adulti"),0,VLOOKUP($P464,Regione!$B$2:$C$22,2,FALSE)),"-")</f>
        <v>0</v>
      </c>
      <c r="AB464" s="27">
        <f>IF($D464&gt;0,IF(COUNTIFS($O$3:$O464,$O464,$L$3:$L464,$L464,$I$3:$I464,$I464) &gt;1,0,SUMIFS($Y$3:$Y$2503,$L$3:$L$2503,$L464,$O$3:$O$2503,$O464,$I$3:$I$2503,$I464)),"-")</f>
        <v>0</v>
      </c>
      <c r="AC464" s="27">
        <f t="shared" ref="AC464:AC527" si="48">IF($D464&gt;0,AA464+AB464,"-")</f>
        <v>0</v>
      </c>
    </row>
    <row r="465" spans="1:29" s="1" customFormat="1" ht="15.75" customHeight="1">
      <c r="A465" s="13" t="s">
        <v>177</v>
      </c>
      <c r="B465" s="107" t="str">
        <f>IF(COUNTA($A465)&gt;0,VLOOKUP($A465,Corsa!$A$1:$F$43,2,FALSE),"-")</f>
        <v>Corsa A09</v>
      </c>
      <c r="C465" s="11"/>
      <c r="D465" s="13">
        <v>953</v>
      </c>
      <c r="E465" s="13"/>
      <c r="F465" s="46" t="str">
        <f>IF(COUNTA($A465)&gt;0,VLOOKUP($A465,Corsa!$A$1:$F$43,3,FALSE),"-")</f>
        <v>M-Pulcini</v>
      </c>
      <c r="G465" s="28" t="str">
        <f>IF($D465&gt;0,VLOOKUP($D465,Iscrizioni!$A$2:$M$2502,9,FALSE),"-")</f>
        <v>JUZBASEV DANIEL</v>
      </c>
      <c r="H465" s="28">
        <f>IF($D465&gt;0,VLOOKUP($D465,Iscrizioni!$A$2:$M$2502,4,FALSE),"-")</f>
        <v>2009</v>
      </c>
      <c r="I465" s="27" t="str">
        <f>IF($D465&gt;0,VLOOKUP($D465,Iscrizioni!$A$2:$M$2502,5,FALSE),"-")</f>
        <v>M</v>
      </c>
      <c r="J465" s="27" t="str">
        <f>IF($D465&gt;0,VLOOKUP($D465,Iscrizioni!$A$2:$M$2502,10,FALSE),"-")</f>
        <v>M-Pulcini</v>
      </c>
      <c r="K465" s="27" t="str">
        <f t="shared" si="46"/>
        <v>ok</v>
      </c>
      <c r="L465" s="46" t="str">
        <f>IF($D465&gt;0,VLOOKUP($D465,Iscrizioni!$A$2:$M$2502,11,FALSE),"-")</f>
        <v>Giovanile</v>
      </c>
      <c r="M465" s="27">
        <f>IF($D465&gt;0,VLOOKUP($D465,Iscrizioni!$A$2:$N$2502,12,FALSE),"-")</f>
        <v>6</v>
      </c>
      <c r="N465" s="46" t="str">
        <f>IF($D465&gt;0,VLOOKUP($D465,Iscrizioni!$A$2:$M$2502,6,FALSE),"-")</f>
        <v>H040447</v>
      </c>
      <c r="O465" s="107" t="str">
        <f>IF($D465&gt;0,VLOOKUP($D465,Iscrizioni!$A$2:$M$2502,7,FALSE),"-")</f>
        <v>SPILAMBERTESE POL.VA CIR. ARCI</v>
      </c>
      <c r="P465" s="46" t="str">
        <f>IF($D465&gt;0,VLOOKUP(LEFT($N465,1),Regione!$A$2:$C$21,2,FALSE),"-")</f>
        <v xml:space="preserve">EMILIA ROMAGNA </v>
      </c>
      <c r="Q465" s="112" t="e">
        <f ca="1">IF($D465&gt;0,NormalizzaTempo("D",CELL("tipo",$E465),$E465),"-")</f>
        <v>#NAME?</v>
      </c>
      <c r="R465" s="27">
        <f>IF($D465&gt;0,VLOOKUP($D465,Iscrizioni!$A$2:$M$2502,13,FALSE),"-")</f>
        <v>400</v>
      </c>
      <c r="S465" s="112" t="e">
        <f t="shared" ref="S465:S528" ca="1" si="49">IF($D465&gt;0,CalcolaVelocita(R465,Q465*86400),"-")</f>
        <v>#NAME?</v>
      </c>
      <c r="T465" s="112" t="e">
        <f ca="1">IF($D465&gt;0,SUMIFS($S$3:$S465,$X$3:$X465,1,$J$3:$J465,$J465),"-")</f>
        <v>#NAME?</v>
      </c>
      <c r="U465" s="112" t="e">
        <f t="shared" ref="U465:U528" ca="1" si="50">IF($D465&gt;0,S465-T465,"-")</f>
        <v>#NAME?</v>
      </c>
      <c r="V465" s="112" t="e">
        <f t="shared" ca="1" si="47"/>
        <v>#NAME?</v>
      </c>
      <c r="W465" s="27">
        <f>IF(LEN($C465)=0,IF($D465&gt;0,COUNTIFS($A$3:$A465,$A465),"-"),"Escluso")</f>
        <v>18</v>
      </c>
      <c r="X465" s="2">
        <f>IF(LEN($C465)=0,IF($D465&gt;0,COUNTIFS($J$3:$J465,$J465,$C$3:$C465,""),"-"),"Escluso")</f>
        <v>18</v>
      </c>
      <c r="Y465" s="127" t="e">
        <f t="shared" ca="1" si="45"/>
        <v>#NAME?</v>
      </c>
      <c r="Z465" s="2">
        <f>IF($D465&gt;0,COUNTIFS($O$3:$O465,$O465,$L$3:$L465,$L465,$I$3:$I465,$I465),"-")</f>
        <v>9</v>
      </c>
      <c r="AA465" s="27">
        <f>IF($D465&gt;0,IF(OR($Z465 &gt;1,$L465&lt;&gt;"Adulti"),0,VLOOKUP($P465,Regione!$B$2:$C$22,2,FALSE)),"-")</f>
        <v>0</v>
      </c>
      <c r="AB465" s="27">
        <f>IF($D465&gt;0,IF(COUNTIFS($O$3:$O465,$O465,$L$3:$L465,$L465,$I$3:$I465,$I465) &gt;1,0,SUMIFS($Y$3:$Y$2503,$L$3:$L$2503,$L465,$O$3:$O$2503,$O465,$I$3:$I$2503,$I465)),"-")</f>
        <v>0</v>
      </c>
      <c r="AC465" s="27">
        <f t="shared" si="48"/>
        <v>0</v>
      </c>
    </row>
    <row r="466" spans="1:29" s="1" customFormat="1" ht="15.75" customHeight="1">
      <c r="A466" s="13" t="s">
        <v>177</v>
      </c>
      <c r="B466" s="107" t="str">
        <f>IF(COUNTA($A466)&gt;0,VLOOKUP($A466,Corsa!$A$1:$F$43,2,FALSE),"-")</f>
        <v>Corsa A09</v>
      </c>
      <c r="C466" s="11"/>
      <c r="D466" s="13">
        <v>228</v>
      </c>
      <c r="E466" s="13"/>
      <c r="F466" s="46" t="str">
        <f>IF(COUNTA($A466)&gt;0,VLOOKUP($A466,Corsa!$A$1:$F$43,3,FALSE),"-")</f>
        <v>M-Pulcini</v>
      </c>
      <c r="G466" s="28" t="str">
        <f>IF($D466&gt;0,VLOOKUP($D466,Iscrizioni!$A$2:$M$2502,9,FALSE),"-")</f>
        <v>FRINO ALESSANDRO</v>
      </c>
      <c r="H466" s="28">
        <f>IF($D466&gt;0,VLOOKUP($D466,Iscrizioni!$A$2:$M$2502,4,FALSE),"-")</f>
        <v>2008</v>
      </c>
      <c r="I466" s="27" t="str">
        <f>IF($D466&gt;0,VLOOKUP($D466,Iscrizioni!$A$2:$M$2502,5,FALSE),"-")</f>
        <v>M</v>
      </c>
      <c r="J466" s="27" t="str">
        <f>IF($D466&gt;0,VLOOKUP($D466,Iscrizioni!$A$2:$M$2502,10,FALSE),"-")</f>
        <v>M-Pulcini</v>
      </c>
      <c r="K466" s="27" t="str">
        <f t="shared" si="46"/>
        <v>ok</v>
      </c>
      <c r="L466" s="46" t="str">
        <f>IF($D466&gt;0,VLOOKUP($D466,Iscrizioni!$A$2:$M$2502,11,FALSE),"-")</f>
        <v>Giovanile</v>
      </c>
      <c r="M466" s="27">
        <f>IF($D466&gt;0,VLOOKUP($D466,Iscrizioni!$A$2:$N$2502,12,FALSE),"-")</f>
        <v>6</v>
      </c>
      <c r="N466" s="46" t="str">
        <f>IF($D466&gt;0,VLOOKUP($D466,Iscrizioni!$A$2:$M$2502,6,FALSE),"-")</f>
        <v>A050294</v>
      </c>
      <c r="O466" s="107" t="str">
        <f>IF($D466&gt;0,VLOOKUP($D466,Iscrizioni!$A$2:$M$2502,7,FALSE),"-")</f>
        <v>A.S.D. GIORDANA LOMBARDI</v>
      </c>
      <c r="P466" s="46" t="str">
        <f>IF($D466&gt;0,VLOOKUP(LEFT($N466,1),Regione!$A$2:$C$21,2,FALSE),"-")</f>
        <v xml:space="preserve">PIEMONTE </v>
      </c>
      <c r="Q466" s="112" t="e">
        <f ca="1">IF($D466&gt;0,NormalizzaTempo("D",CELL("tipo",$E466),$E466),"-")</f>
        <v>#NAME?</v>
      </c>
      <c r="R466" s="27">
        <f>IF($D466&gt;0,VLOOKUP($D466,Iscrizioni!$A$2:$M$2502,13,FALSE),"-")</f>
        <v>400</v>
      </c>
      <c r="S466" s="112" t="e">
        <f t="shared" ca="1" si="49"/>
        <v>#NAME?</v>
      </c>
      <c r="T466" s="112" t="e">
        <f ca="1">IF($D466&gt;0,SUMIFS($S$3:$S466,$X$3:$X466,1,$J$3:$J466,$J466),"-")</f>
        <v>#NAME?</v>
      </c>
      <c r="U466" s="112" t="e">
        <f t="shared" ca="1" si="50"/>
        <v>#NAME?</v>
      </c>
      <c r="V466" s="112" t="e">
        <f t="shared" ca="1" si="47"/>
        <v>#NAME?</v>
      </c>
      <c r="W466" s="27">
        <f>IF(LEN($C466)=0,IF($D466&gt;0,COUNTIFS($A$3:$A466,$A466),"-"),"Escluso")</f>
        <v>19</v>
      </c>
      <c r="X466" s="2">
        <f>IF(LEN($C466)=0,IF($D466&gt;0,COUNTIFS($J$3:$J466,$J466,$C$3:$C466,""),"-"),"Escluso")</f>
        <v>19</v>
      </c>
      <c r="Y466" s="127" t="e">
        <f t="shared" ca="1" si="45"/>
        <v>#NAME?</v>
      </c>
      <c r="Z466" s="2">
        <f>IF($D466&gt;0,COUNTIFS($O$3:$O466,$O466,$L$3:$L466,$L466,$I$3:$I466,$I466),"-")</f>
        <v>4</v>
      </c>
      <c r="AA466" s="27">
        <f>IF($D466&gt;0,IF(OR($Z466 &gt;1,$L466&lt;&gt;"Adulti"),0,VLOOKUP($P466,Regione!$B$2:$C$22,2,FALSE)),"-")</f>
        <v>0</v>
      </c>
      <c r="AB466" s="27">
        <f>IF($D466&gt;0,IF(COUNTIFS($O$3:$O466,$O466,$L$3:$L466,$L466,$I$3:$I466,$I466) &gt;1,0,SUMIFS($Y$3:$Y$2503,$L$3:$L$2503,$L466,$O$3:$O$2503,$O466,$I$3:$I$2503,$I466)),"-")</f>
        <v>0</v>
      </c>
      <c r="AC466" s="27">
        <f t="shared" si="48"/>
        <v>0</v>
      </c>
    </row>
    <row r="467" spans="1:29" s="1" customFormat="1" ht="15.75" customHeight="1">
      <c r="A467" s="13" t="s">
        <v>177</v>
      </c>
      <c r="B467" s="107" t="str">
        <f>IF(COUNTA($A467)&gt;0,VLOOKUP($A467,Corsa!$A$1:$F$43,2,FALSE),"-")</f>
        <v>Corsa A09</v>
      </c>
      <c r="C467" s="11"/>
      <c r="D467" s="13">
        <v>761</v>
      </c>
      <c r="E467" s="13"/>
      <c r="F467" s="46" t="str">
        <f>IF(COUNTA($A467)&gt;0,VLOOKUP($A467,Corsa!$A$1:$F$43,3,FALSE),"-")</f>
        <v>M-Pulcini</v>
      </c>
      <c r="G467" s="28" t="str">
        <f>IF($D467&gt;0,VLOOKUP($D467,Iscrizioni!$A$2:$M$2502,9,FALSE),"-")</f>
        <v>DONDI DALL'OROLOGIO STEFANO</v>
      </c>
      <c r="H467" s="28">
        <f>IF($D467&gt;0,VLOOKUP($D467,Iscrizioni!$A$2:$M$2502,4,FALSE),"-")</f>
        <v>2009</v>
      </c>
      <c r="I467" s="27" t="str">
        <f>IF($D467&gt;0,VLOOKUP($D467,Iscrizioni!$A$2:$M$2502,5,FALSE),"-")</f>
        <v>M</v>
      </c>
      <c r="J467" s="27" t="str">
        <f>IF($D467&gt;0,VLOOKUP($D467,Iscrizioni!$A$2:$M$2502,10,FALSE),"-")</f>
        <v>M-Pulcini</v>
      </c>
      <c r="K467" s="27" t="str">
        <f t="shared" si="46"/>
        <v>ok</v>
      </c>
      <c r="L467" s="46" t="str">
        <f>IF($D467&gt;0,VLOOKUP($D467,Iscrizioni!$A$2:$M$2502,11,FALSE),"-")</f>
        <v>Giovanile</v>
      </c>
      <c r="M467" s="27">
        <f>IF($D467&gt;0,VLOOKUP($D467,Iscrizioni!$A$2:$N$2502,12,FALSE),"-")</f>
        <v>6</v>
      </c>
      <c r="N467" s="46" t="str">
        <f>IF($D467&gt;0,VLOOKUP($D467,Iscrizioni!$A$2:$M$2502,6,FALSE),"-")</f>
        <v>H010172</v>
      </c>
      <c r="O467" s="107" t="str">
        <f>IF($D467&gt;0,VLOOKUP($D467,Iscrizioni!$A$2:$M$2502,7,FALSE),"-")</f>
        <v>POL. ATLETICO BORGO PANIGALE A.S.D.</v>
      </c>
      <c r="P467" s="46" t="str">
        <f>IF($D467&gt;0,VLOOKUP(LEFT($N467,1),Regione!$A$2:$C$21,2,FALSE),"-")</f>
        <v xml:space="preserve">EMILIA ROMAGNA </v>
      </c>
      <c r="Q467" s="112" t="e">
        <f ca="1">IF($D467&gt;0,NormalizzaTempo("D",CELL("tipo",$E467),$E467),"-")</f>
        <v>#NAME?</v>
      </c>
      <c r="R467" s="27">
        <f>IF($D467&gt;0,VLOOKUP($D467,Iscrizioni!$A$2:$M$2502,13,FALSE),"-")</f>
        <v>400</v>
      </c>
      <c r="S467" s="112" t="e">
        <f t="shared" ca="1" si="49"/>
        <v>#NAME?</v>
      </c>
      <c r="T467" s="112" t="e">
        <f ca="1">IF($D467&gt;0,SUMIFS($S$3:$S467,$X$3:$X467,1,$J$3:$J467,$J467),"-")</f>
        <v>#NAME?</v>
      </c>
      <c r="U467" s="112" t="e">
        <f t="shared" ca="1" si="50"/>
        <v>#NAME?</v>
      </c>
      <c r="V467" s="112" t="e">
        <f t="shared" ca="1" si="47"/>
        <v>#NAME?</v>
      </c>
      <c r="W467" s="27">
        <f>IF(LEN($C467)=0,IF($D467&gt;0,COUNTIFS($A$3:$A467,$A467),"-"),"Escluso")</f>
        <v>20</v>
      </c>
      <c r="X467" s="2">
        <f>IF(LEN($C467)=0,IF($D467&gt;0,COUNTIFS($J$3:$J467,$J467,$C$3:$C467,""),"-"),"Escluso")</f>
        <v>20</v>
      </c>
      <c r="Y467" s="127" t="e">
        <f t="shared" ca="1" si="45"/>
        <v>#NAME?</v>
      </c>
      <c r="Z467" s="2">
        <f>IF($D467&gt;0,COUNTIFS($O$3:$O467,$O467,$L$3:$L467,$L467,$I$3:$I467,$I467),"-")</f>
        <v>5</v>
      </c>
      <c r="AA467" s="27">
        <f>IF($D467&gt;0,IF(OR($Z467 &gt;1,$L467&lt;&gt;"Adulti"),0,VLOOKUP($P467,Regione!$B$2:$C$22,2,FALSE)),"-")</f>
        <v>0</v>
      </c>
      <c r="AB467" s="27">
        <f>IF($D467&gt;0,IF(COUNTIFS($O$3:$O467,$O467,$L$3:$L467,$L467,$I$3:$I467,$I467) &gt;1,0,SUMIFS($Y$3:$Y$2503,$L$3:$L$2503,$L467,$O$3:$O$2503,$O467,$I$3:$I$2503,$I467)),"-")</f>
        <v>0</v>
      </c>
      <c r="AC467" s="27">
        <f t="shared" si="48"/>
        <v>0</v>
      </c>
    </row>
    <row r="468" spans="1:29" s="1" customFormat="1" ht="15.75" customHeight="1">
      <c r="A468" s="13" t="s">
        <v>177</v>
      </c>
      <c r="B468" s="107" t="str">
        <f>IF(COUNTA($A468)&gt;0,VLOOKUP($A468,Corsa!$A$1:$F$43,2,FALSE),"-")</f>
        <v>Corsa A09</v>
      </c>
      <c r="C468" s="11"/>
      <c r="D468" s="13">
        <v>861</v>
      </c>
      <c r="E468" s="13"/>
      <c r="F468" s="46" t="str">
        <f>IF(COUNTA($A468)&gt;0,VLOOKUP($A468,Corsa!$A$1:$F$43,3,FALSE),"-")</f>
        <v>M-Pulcini</v>
      </c>
      <c r="G468" s="28" t="str">
        <f>IF($D468&gt;0,VLOOKUP($D468,Iscrizioni!$A$2:$M$2502,9,FALSE),"-")</f>
        <v>BRAMBILLA DAVIDE</v>
      </c>
      <c r="H468" s="28">
        <f>IF($D468&gt;0,VLOOKUP($D468,Iscrizioni!$A$2:$M$2502,4,FALSE),"-")</f>
        <v>2008</v>
      </c>
      <c r="I468" s="27" t="str">
        <f>IF($D468&gt;0,VLOOKUP($D468,Iscrizioni!$A$2:$M$2502,5,FALSE),"-")</f>
        <v>M</v>
      </c>
      <c r="J468" s="27" t="str">
        <f>IF($D468&gt;0,VLOOKUP($D468,Iscrizioni!$A$2:$M$2502,10,FALSE),"-")</f>
        <v>M-Pulcini</v>
      </c>
      <c r="K468" s="27" t="str">
        <f t="shared" si="46"/>
        <v>ok</v>
      </c>
      <c r="L468" s="46" t="str">
        <f>IF($D468&gt;0,VLOOKUP($D468,Iscrizioni!$A$2:$M$2502,11,FALSE),"-")</f>
        <v>Giovanile</v>
      </c>
      <c r="M468" s="27">
        <f>IF($D468&gt;0,VLOOKUP($D468,Iscrizioni!$A$2:$N$2502,12,FALSE),"-")</f>
        <v>6</v>
      </c>
      <c r="N468" s="46" t="str">
        <f>IF($D468&gt;0,VLOOKUP($D468,Iscrizioni!$A$2:$M$2502,6,FALSE),"-")</f>
        <v>H010289</v>
      </c>
      <c r="O468" s="107" t="str">
        <f>IF($D468&gt;0,VLOOKUP($D468,Iscrizioni!$A$2:$M$2502,7,FALSE),"-")</f>
        <v>POLISPORTIVA PROGRESSO A.S.D.</v>
      </c>
      <c r="P468" s="46" t="str">
        <f>IF($D468&gt;0,VLOOKUP(LEFT($N468,1),Regione!$A$2:$C$21,2,FALSE),"-")</f>
        <v xml:space="preserve">EMILIA ROMAGNA </v>
      </c>
      <c r="Q468" s="112" t="e">
        <f ca="1">IF($D468&gt;0,NormalizzaTempo("D",CELL("tipo",$E468),$E468),"-")</f>
        <v>#NAME?</v>
      </c>
      <c r="R468" s="27">
        <f>IF($D468&gt;0,VLOOKUP($D468,Iscrizioni!$A$2:$M$2502,13,FALSE),"-")</f>
        <v>400</v>
      </c>
      <c r="S468" s="112" t="e">
        <f t="shared" ca="1" si="49"/>
        <v>#NAME?</v>
      </c>
      <c r="T468" s="112" t="e">
        <f ca="1">IF($D468&gt;0,SUMIFS($S$3:$S468,$X$3:$X468,1,$J$3:$J468,$J468),"-")</f>
        <v>#NAME?</v>
      </c>
      <c r="U468" s="112" t="e">
        <f t="shared" ca="1" si="50"/>
        <v>#NAME?</v>
      </c>
      <c r="V468" s="112" t="e">
        <f t="shared" ca="1" si="47"/>
        <v>#NAME?</v>
      </c>
      <c r="W468" s="27">
        <f>IF(LEN($C468)=0,IF($D468&gt;0,COUNTIFS($A$3:$A468,$A468),"-"),"Escluso")</f>
        <v>21</v>
      </c>
      <c r="X468" s="2">
        <f>IF(LEN($C468)=0,IF($D468&gt;0,COUNTIFS($J$3:$J468,$J468,$C$3:$C468,""),"-"),"Escluso")</f>
        <v>21</v>
      </c>
      <c r="Y468" s="127" t="e">
        <f t="shared" ca="1" si="45"/>
        <v>#NAME?</v>
      </c>
      <c r="Z468" s="2">
        <f>IF($D468&gt;0,COUNTIFS($O$3:$O468,$O468,$L$3:$L468,$L468,$I$3:$I468,$I468),"-")</f>
        <v>17</v>
      </c>
      <c r="AA468" s="27">
        <f>IF($D468&gt;0,IF(OR($Z468 &gt;1,$L468&lt;&gt;"Adulti"),0,VLOOKUP($P468,Regione!$B$2:$C$22,2,FALSE)),"-")</f>
        <v>0</v>
      </c>
      <c r="AB468" s="27">
        <f>IF($D468&gt;0,IF(COUNTIFS($O$3:$O468,$O468,$L$3:$L468,$L468,$I$3:$I468,$I468) &gt;1,0,SUMIFS($Y$3:$Y$2503,$L$3:$L$2503,$L468,$O$3:$O$2503,$O468,$I$3:$I$2503,$I468)),"-")</f>
        <v>0</v>
      </c>
      <c r="AC468" s="27">
        <f t="shared" si="48"/>
        <v>0</v>
      </c>
    </row>
    <row r="469" spans="1:29" s="1" customFormat="1" ht="15.75" customHeight="1">
      <c r="A469" s="13" t="s">
        <v>177</v>
      </c>
      <c r="B469" s="107" t="str">
        <f>IF(COUNTA($A469)&gt;0,VLOOKUP($A469,Corsa!$A$1:$F$43,2,FALSE),"-")</f>
        <v>Corsa A09</v>
      </c>
      <c r="C469" s="11"/>
      <c r="D469" s="13">
        <v>823</v>
      </c>
      <c r="E469" s="13"/>
      <c r="F469" s="46" t="str">
        <f>IF(COUNTA($A469)&gt;0,VLOOKUP($A469,Corsa!$A$1:$F$43,3,FALSE),"-")</f>
        <v>M-Pulcini</v>
      </c>
      <c r="G469" s="28" t="str">
        <f>IF($D469&gt;0,VLOOKUP($D469,Iscrizioni!$A$2:$M$2502,9,FALSE),"-")</f>
        <v>BORGHI MAXIM</v>
      </c>
      <c r="H469" s="28">
        <f>IF($D469&gt;0,VLOOKUP($D469,Iscrizioni!$A$2:$M$2502,4,FALSE),"-")</f>
        <v>2008</v>
      </c>
      <c r="I469" s="27" t="str">
        <f>IF($D469&gt;0,VLOOKUP($D469,Iscrizioni!$A$2:$M$2502,5,FALSE),"-")</f>
        <v>M</v>
      </c>
      <c r="J469" s="27" t="str">
        <f>IF($D469&gt;0,VLOOKUP($D469,Iscrizioni!$A$2:$M$2502,10,FALSE),"-")</f>
        <v>M-Pulcini</v>
      </c>
      <c r="K469" s="27" t="str">
        <f t="shared" si="46"/>
        <v>ok</v>
      </c>
      <c r="L469" s="46" t="str">
        <f>IF($D469&gt;0,VLOOKUP($D469,Iscrizioni!$A$2:$M$2502,11,FALSE),"-")</f>
        <v>Giovanile</v>
      </c>
      <c r="M469" s="27">
        <f>IF($D469&gt;0,VLOOKUP($D469,Iscrizioni!$A$2:$N$2502,12,FALSE),"-")</f>
        <v>6</v>
      </c>
      <c r="N469" s="46" t="str">
        <f>IF($D469&gt;0,VLOOKUP($D469,Iscrizioni!$A$2:$M$2502,6,FALSE),"-")</f>
        <v>H080274</v>
      </c>
      <c r="O469" s="107" t="str">
        <f>IF($D469&gt;0,VLOOKUP($D469,Iscrizioni!$A$2:$M$2502,7,FALSE),"-")</f>
        <v>POL. SCANDIANESE</v>
      </c>
      <c r="P469" s="46" t="str">
        <f>IF($D469&gt;0,VLOOKUP(LEFT($N469,1),Regione!$A$2:$C$21,2,FALSE),"-")</f>
        <v xml:space="preserve">EMILIA ROMAGNA </v>
      </c>
      <c r="Q469" s="112" t="e">
        <f ca="1">IF($D469&gt;0,NormalizzaTempo("D",CELL("tipo",$E469),$E469),"-")</f>
        <v>#NAME?</v>
      </c>
      <c r="R469" s="27">
        <f>IF($D469&gt;0,VLOOKUP($D469,Iscrizioni!$A$2:$M$2502,13,FALSE),"-")</f>
        <v>400</v>
      </c>
      <c r="S469" s="112" t="e">
        <f t="shared" ca="1" si="49"/>
        <v>#NAME?</v>
      </c>
      <c r="T469" s="112" t="e">
        <f ca="1">IF($D469&gt;0,SUMIFS($S$3:$S469,$X$3:$X469,1,$J$3:$J469,$J469),"-")</f>
        <v>#NAME?</v>
      </c>
      <c r="U469" s="112" t="e">
        <f t="shared" ca="1" si="50"/>
        <v>#NAME?</v>
      </c>
      <c r="V469" s="112" t="e">
        <f t="shared" ca="1" si="47"/>
        <v>#NAME?</v>
      </c>
      <c r="W469" s="27">
        <f>IF(LEN($C469)=0,IF($D469&gt;0,COUNTIFS($A$3:$A469,$A469),"-"),"Escluso")</f>
        <v>22</v>
      </c>
      <c r="X469" s="2">
        <f>IF(LEN($C469)=0,IF($D469&gt;0,COUNTIFS($J$3:$J469,$J469,$C$3:$C469,""),"-"),"Escluso")</f>
        <v>22</v>
      </c>
      <c r="Y469" s="127" t="e">
        <f t="shared" ca="1" si="45"/>
        <v>#NAME?</v>
      </c>
      <c r="Z469" s="2">
        <f>IF($D469&gt;0,COUNTIFS($O$3:$O469,$O469,$L$3:$L469,$L469,$I$3:$I469,$I469),"-")</f>
        <v>18</v>
      </c>
      <c r="AA469" s="27">
        <f>IF($D469&gt;0,IF(OR($Z469 &gt;1,$L469&lt;&gt;"Adulti"),0,VLOOKUP($P469,Regione!$B$2:$C$22,2,FALSE)),"-")</f>
        <v>0</v>
      </c>
      <c r="AB469" s="27">
        <f>IF($D469&gt;0,IF(COUNTIFS($O$3:$O469,$O469,$L$3:$L469,$L469,$I$3:$I469,$I469) &gt;1,0,SUMIFS($Y$3:$Y$2503,$L$3:$L$2503,$L469,$O$3:$O$2503,$O469,$I$3:$I$2503,$I469)),"-")</f>
        <v>0</v>
      </c>
      <c r="AC469" s="27">
        <f t="shared" si="48"/>
        <v>0</v>
      </c>
    </row>
    <row r="470" spans="1:29" s="1" customFormat="1" ht="15.75" customHeight="1">
      <c r="A470" s="13" t="s">
        <v>177</v>
      </c>
      <c r="B470" s="107" t="str">
        <f>IF(COUNTA($A470)&gt;0,VLOOKUP($A470,Corsa!$A$1:$F$43,2,FALSE),"-")</f>
        <v>Corsa A09</v>
      </c>
      <c r="C470" s="11"/>
      <c r="D470" s="13">
        <v>888</v>
      </c>
      <c r="E470" s="13"/>
      <c r="F470" s="46" t="str">
        <f>IF(COUNTA($A470)&gt;0,VLOOKUP($A470,Corsa!$A$1:$F$43,3,FALSE),"-")</f>
        <v>M-Pulcini</v>
      </c>
      <c r="G470" s="28" t="str">
        <f>IF($D470&gt;0,VLOOKUP($D470,Iscrizioni!$A$2:$M$2502,9,FALSE),"-")</f>
        <v>VENTUROLI EMANUELE</v>
      </c>
      <c r="H470" s="28">
        <f>IF($D470&gt;0,VLOOKUP($D470,Iscrizioni!$A$2:$M$2502,4,FALSE),"-")</f>
        <v>2008</v>
      </c>
      <c r="I470" s="27" t="str">
        <f>IF($D470&gt;0,VLOOKUP($D470,Iscrizioni!$A$2:$M$2502,5,FALSE),"-")</f>
        <v>M</v>
      </c>
      <c r="J470" s="27" t="str">
        <f>IF($D470&gt;0,VLOOKUP($D470,Iscrizioni!$A$2:$M$2502,10,FALSE),"-")</f>
        <v>M-Pulcini</v>
      </c>
      <c r="K470" s="27" t="str">
        <f t="shared" si="46"/>
        <v>ok</v>
      </c>
      <c r="L470" s="46" t="str">
        <f>IF($D470&gt;0,VLOOKUP($D470,Iscrizioni!$A$2:$M$2502,11,FALSE),"-")</f>
        <v>Giovanile</v>
      </c>
      <c r="M470" s="27">
        <f>IF($D470&gt;0,VLOOKUP($D470,Iscrizioni!$A$2:$N$2502,12,FALSE),"-")</f>
        <v>6</v>
      </c>
      <c r="N470" s="46" t="str">
        <f>IF($D470&gt;0,VLOOKUP($D470,Iscrizioni!$A$2:$M$2502,6,FALSE),"-")</f>
        <v>H010289</v>
      </c>
      <c r="O470" s="107" t="str">
        <f>IF($D470&gt;0,VLOOKUP($D470,Iscrizioni!$A$2:$M$2502,7,FALSE),"-")</f>
        <v>POLISPORTIVA PROGRESSO A.S.D.</v>
      </c>
      <c r="P470" s="46" t="str">
        <f>IF($D470&gt;0,VLOOKUP(LEFT($N470,1),Regione!$A$2:$C$21,2,FALSE),"-")</f>
        <v xml:space="preserve">EMILIA ROMAGNA </v>
      </c>
      <c r="Q470" s="112" t="e">
        <f ca="1">IF($D470&gt;0,NormalizzaTempo("D",CELL("tipo",$E470),$E470),"-")</f>
        <v>#NAME?</v>
      </c>
      <c r="R470" s="27">
        <f>IF($D470&gt;0,VLOOKUP($D470,Iscrizioni!$A$2:$M$2502,13,FALSE),"-")</f>
        <v>400</v>
      </c>
      <c r="S470" s="112" t="e">
        <f t="shared" ca="1" si="49"/>
        <v>#NAME?</v>
      </c>
      <c r="T470" s="112" t="e">
        <f ca="1">IF($D470&gt;0,SUMIFS($S$3:$S470,$X$3:$X470,1,$J$3:$J470,$J470),"-")</f>
        <v>#NAME?</v>
      </c>
      <c r="U470" s="112" t="e">
        <f t="shared" ca="1" si="50"/>
        <v>#NAME?</v>
      </c>
      <c r="V470" s="112" t="e">
        <f t="shared" ca="1" si="47"/>
        <v>#NAME?</v>
      </c>
      <c r="W470" s="27">
        <f>IF(LEN($C470)=0,IF($D470&gt;0,COUNTIFS($A$3:$A470,$A470),"-"),"Escluso")</f>
        <v>23</v>
      </c>
      <c r="X470" s="2">
        <f>IF(LEN($C470)=0,IF($D470&gt;0,COUNTIFS($J$3:$J470,$J470,$C$3:$C470,""),"-"),"Escluso")</f>
        <v>23</v>
      </c>
      <c r="Y470" s="127" t="e">
        <f t="shared" ca="1" si="45"/>
        <v>#NAME?</v>
      </c>
      <c r="Z470" s="2">
        <f>IF($D470&gt;0,COUNTIFS($O$3:$O470,$O470,$L$3:$L470,$L470,$I$3:$I470,$I470),"-")</f>
        <v>18</v>
      </c>
      <c r="AA470" s="27">
        <f>IF($D470&gt;0,IF(OR($Z470 &gt;1,$L470&lt;&gt;"Adulti"),0,VLOOKUP($P470,Regione!$B$2:$C$22,2,FALSE)),"-")</f>
        <v>0</v>
      </c>
      <c r="AB470" s="27">
        <f>IF($D470&gt;0,IF(COUNTIFS($O$3:$O470,$O470,$L$3:$L470,$L470,$I$3:$I470,$I470) &gt;1,0,SUMIFS($Y$3:$Y$2503,$L$3:$L$2503,$L470,$O$3:$O$2503,$O470,$I$3:$I$2503,$I470)),"-")</f>
        <v>0</v>
      </c>
      <c r="AC470" s="27">
        <f t="shared" si="48"/>
        <v>0</v>
      </c>
    </row>
    <row r="471" spans="1:29" s="1" customFormat="1" ht="15.75" customHeight="1">
      <c r="A471" s="13" t="s">
        <v>177</v>
      </c>
      <c r="B471" s="107" t="str">
        <f>IF(COUNTA($A471)&gt;0,VLOOKUP($A471,Corsa!$A$1:$F$43,2,FALSE),"-")</f>
        <v>Corsa A09</v>
      </c>
      <c r="C471" s="11"/>
      <c r="D471" s="13">
        <v>14</v>
      </c>
      <c r="E471" s="13"/>
      <c r="F471" s="46" t="str">
        <f>IF(COUNTA($A471)&gt;0,VLOOKUP($A471,Corsa!$A$1:$F$43,3,FALSE),"-")</f>
        <v>M-Pulcini</v>
      </c>
      <c r="G471" s="28" t="str">
        <f>IF($D471&gt;0,VLOOKUP($D471,Iscrizioni!$A$2:$M$2502,9,FALSE),"-")</f>
        <v>EYOME GREGORY JOSEPH</v>
      </c>
      <c r="H471" s="28">
        <f>IF($D471&gt;0,VLOOKUP($D471,Iscrizioni!$A$2:$M$2502,4,FALSE),"-")</f>
        <v>2009</v>
      </c>
      <c r="I471" s="27" t="str">
        <f>IF($D471&gt;0,VLOOKUP($D471,Iscrizioni!$A$2:$M$2502,5,FALSE),"-")</f>
        <v>M</v>
      </c>
      <c r="J471" s="27" t="str">
        <f>IF($D471&gt;0,VLOOKUP($D471,Iscrizioni!$A$2:$M$2502,10,FALSE),"-")</f>
        <v>M-Pulcini</v>
      </c>
      <c r="K471" s="27" t="str">
        <f t="shared" si="46"/>
        <v>ok</v>
      </c>
      <c r="L471" s="46" t="str">
        <f>IF($D471&gt;0,VLOOKUP($D471,Iscrizioni!$A$2:$M$2502,11,FALSE),"-")</f>
        <v>Giovanile</v>
      </c>
      <c r="M471" s="27">
        <f>IF($D471&gt;0,VLOOKUP($D471,Iscrizioni!$A$2:$N$2502,12,FALSE),"-")</f>
        <v>6</v>
      </c>
      <c r="N471" s="46" t="str">
        <f>IF($D471&gt;0,VLOOKUP($D471,Iscrizioni!$A$2:$M$2502,6,FALSE),"-")</f>
        <v>H011308</v>
      </c>
      <c r="O471" s="107" t="str">
        <f>IF($D471&gt;0,VLOOKUP($D471,Iscrizioni!$A$2:$M$2502,7,FALSE),"-")</f>
        <v>A.S.D. Atletica Blizzard</v>
      </c>
      <c r="P471" s="46" t="str">
        <f>IF($D471&gt;0,VLOOKUP(LEFT($N471,1),Regione!$A$2:$C$21,2,FALSE),"-")</f>
        <v xml:space="preserve">EMILIA ROMAGNA </v>
      </c>
      <c r="Q471" s="112" t="e">
        <f ca="1">IF($D471&gt;0,NormalizzaTempo("D",CELL("tipo",$E471),$E471),"-")</f>
        <v>#NAME?</v>
      </c>
      <c r="R471" s="27">
        <f>IF($D471&gt;0,VLOOKUP($D471,Iscrizioni!$A$2:$M$2502,13,FALSE),"-")</f>
        <v>400</v>
      </c>
      <c r="S471" s="112" t="e">
        <f t="shared" ca="1" si="49"/>
        <v>#NAME?</v>
      </c>
      <c r="T471" s="112" t="e">
        <f ca="1">IF($D471&gt;0,SUMIFS($S$3:$S471,$X$3:$X471,1,$J$3:$J471,$J471),"-")</f>
        <v>#NAME?</v>
      </c>
      <c r="U471" s="112" t="e">
        <f t="shared" ca="1" si="50"/>
        <v>#NAME?</v>
      </c>
      <c r="V471" s="112" t="e">
        <f t="shared" ca="1" si="47"/>
        <v>#NAME?</v>
      </c>
      <c r="W471" s="27">
        <f>IF(LEN($C471)=0,IF($D471&gt;0,COUNTIFS($A$3:$A471,$A471),"-"),"Escluso")</f>
        <v>24</v>
      </c>
      <c r="X471" s="2">
        <f>IF(LEN($C471)=0,IF($D471&gt;0,COUNTIFS($J$3:$J471,$J471,$C$3:$C471,""),"-"),"Escluso")</f>
        <v>24</v>
      </c>
      <c r="Y471" s="127" t="e">
        <f t="shared" ca="1" si="45"/>
        <v>#NAME?</v>
      </c>
      <c r="Z471" s="2">
        <f>IF($D471&gt;0,COUNTIFS($O$3:$O471,$O471,$L$3:$L471,$L471,$I$3:$I471,$I471),"-")</f>
        <v>9</v>
      </c>
      <c r="AA471" s="27">
        <f>IF($D471&gt;0,IF(OR($Z471 &gt;1,$L471&lt;&gt;"Adulti"),0,VLOOKUP($P471,Regione!$B$2:$C$22,2,FALSE)),"-")</f>
        <v>0</v>
      </c>
      <c r="AB471" s="27">
        <f>IF($D471&gt;0,IF(COUNTIFS($O$3:$O471,$O471,$L$3:$L471,$L471,$I$3:$I471,$I471) &gt;1,0,SUMIFS($Y$3:$Y$2503,$L$3:$L$2503,$L471,$O$3:$O$2503,$O471,$I$3:$I$2503,$I471)),"-")</f>
        <v>0</v>
      </c>
      <c r="AC471" s="27">
        <f t="shared" si="48"/>
        <v>0</v>
      </c>
    </row>
    <row r="472" spans="1:29" s="1" customFormat="1" ht="15.75" customHeight="1">
      <c r="A472" s="13" t="s">
        <v>177</v>
      </c>
      <c r="B472" s="107" t="str">
        <f>IF(COUNTA($A472)&gt;0,VLOOKUP($A472,Corsa!$A$1:$F$43,2,FALSE),"-")</f>
        <v>Corsa A09</v>
      </c>
      <c r="C472" s="11"/>
      <c r="D472" s="13">
        <v>830</v>
      </c>
      <c r="E472" s="13"/>
      <c r="F472" s="46" t="str">
        <f>IF(COUNTA($A472)&gt;0,VLOOKUP($A472,Corsa!$A$1:$F$43,3,FALSE),"-")</f>
        <v>M-Pulcini</v>
      </c>
      <c r="G472" s="28" t="str">
        <f>IF($D472&gt;0,VLOOKUP($D472,Iscrizioni!$A$2:$M$2502,9,FALSE),"-")</f>
        <v>DAVOLI MATTIA</v>
      </c>
      <c r="H472" s="28">
        <f>IF($D472&gt;0,VLOOKUP($D472,Iscrizioni!$A$2:$M$2502,4,FALSE),"-")</f>
        <v>2009</v>
      </c>
      <c r="I472" s="27" t="str">
        <f>IF($D472&gt;0,VLOOKUP($D472,Iscrizioni!$A$2:$M$2502,5,FALSE),"-")</f>
        <v>M</v>
      </c>
      <c r="J472" s="27" t="str">
        <f>IF($D472&gt;0,VLOOKUP($D472,Iscrizioni!$A$2:$M$2502,10,FALSE),"-")</f>
        <v>M-Pulcini</v>
      </c>
      <c r="K472" s="27" t="str">
        <f t="shared" si="46"/>
        <v>ok</v>
      </c>
      <c r="L472" s="46" t="str">
        <f>IF($D472&gt;0,VLOOKUP($D472,Iscrizioni!$A$2:$M$2502,11,FALSE),"-")</f>
        <v>Giovanile</v>
      </c>
      <c r="M472" s="27">
        <f>IF($D472&gt;0,VLOOKUP($D472,Iscrizioni!$A$2:$N$2502,12,FALSE),"-")</f>
        <v>6</v>
      </c>
      <c r="N472" s="46" t="str">
        <f>IF($D472&gt;0,VLOOKUP($D472,Iscrizioni!$A$2:$M$2502,6,FALSE),"-")</f>
        <v>H080274</v>
      </c>
      <c r="O472" s="107" t="str">
        <f>IF($D472&gt;0,VLOOKUP($D472,Iscrizioni!$A$2:$M$2502,7,FALSE),"-")</f>
        <v>POL. SCANDIANESE</v>
      </c>
      <c r="P472" s="46" t="str">
        <f>IF($D472&gt;0,VLOOKUP(LEFT($N472,1),Regione!$A$2:$C$21,2,FALSE),"-")</f>
        <v xml:space="preserve">EMILIA ROMAGNA </v>
      </c>
      <c r="Q472" s="112" t="e">
        <f ca="1">IF($D472&gt;0,NormalizzaTempo("D",CELL("tipo",$E472),$E472),"-")</f>
        <v>#NAME?</v>
      </c>
      <c r="R472" s="27">
        <f>IF($D472&gt;0,VLOOKUP($D472,Iscrizioni!$A$2:$M$2502,13,FALSE),"-")</f>
        <v>400</v>
      </c>
      <c r="S472" s="112" t="e">
        <f t="shared" ca="1" si="49"/>
        <v>#NAME?</v>
      </c>
      <c r="T472" s="112" t="e">
        <f ca="1">IF($D472&gt;0,SUMIFS($S$3:$S472,$X$3:$X472,1,$J$3:$J472,$J472),"-")</f>
        <v>#NAME?</v>
      </c>
      <c r="U472" s="112" t="e">
        <f t="shared" ca="1" si="50"/>
        <v>#NAME?</v>
      </c>
      <c r="V472" s="112" t="e">
        <f t="shared" ca="1" si="47"/>
        <v>#NAME?</v>
      </c>
      <c r="W472" s="27">
        <f>IF(LEN($C472)=0,IF($D472&gt;0,COUNTIFS($A$3:$A472,$A472),"-"),"Escluso")</f>
        <v>25</v>
      </c>
      <c r="X472" s="2">
        <f>IF(LEN($C472)=0,IF($D472&gt;0,COUNTIFS($J$3:$J472,$J472,$C$3:$C472,""),"-"),"Escluso")</f>
        <v>25</v>
      </c>
      <c r="Y472" s="127" t="e">
        <f t="shared" ca="1" si="45"/>
        <v>#NAME?</v>
      </c>
      <c r="Z472" s="2">
        <f>IF($D472&gt;0,COUNTIFS($O$3:$O472,$O472,$L$3:$L472,$L472,$I$3:$I472,$I472),"-")</f>
        <v>19</v>
      </c>
      <c r="AA472" s="27">
        <f>IF($D472&gt;0,IF(OR($Z472 &gt;1,$L472&lt;&gt;"Adulti"),0,VLOOKUP($P472,Regione!$B$2:$C$22,2,FALSE)),"-")</f>
        <v>0</v>
      </c>
      <c r="AB472" s="27">
        <f>IF($D472&gt;0,IF(COUNTIFS($O$3:$O472,$O472,$L$3:$L472,$L472,$I$3:$I472,$I472) &gt;1,0,SUMIFS($Y$3:$Y$2503,$L$3:$L$2503,$L472,$O$3:$O$2503,$O472,$I$3:$I$2503,$I472)),"-")</f>
        <v>0</v>
      </c>
      <c r="AC472" s="27">
        <f t="shared" si="48"/>
        <v>0</v>
      </c>
    </row>
    <row r="473" spans="1:29" s="1" customFormat="1" ht="15.75" customHeight="1">
      <c r="A473" s="13" t="s">
        <v>177</v>
      </c>
      <c r="B473" s="107" t="str">
        <f>IF(COUNTA($A473)&gt;0,VLOOKUP($A473,Corsa!$A$1:$F$43,2,FALSE),"-")</f>
        <v>Corsa A09</v>
      </c>
      <c r="C473" s="11"/>
      <c r="D473" s="13">
        <v>11</v>
      </c>
      <c r="E473" s="13"/>
      <c r="F473" s="46" t="str">
        <f>IF(COUNTA($A473)&gt;0,VLOOKUP($A473,Corsa!$A$1:$F$43,3,FALSE),"-")</f>
        <v>M-Pulcini</v>
      </c>
      <c r="G473" s="28" t="str">
        <f>IF($D473&gt;0,VLOOKUP($D473,Iscrizioni!$A$2:$M$2502,9,FALSE),"-")</f>
        <v>DIZDARI ARLIND</v>
      </c>
      <c r="H473" s="28">
        <f>IF($D473&gt;0,VLOOKUP($D473,Iscrizioni!$A$2:$M$2502,4,FALSE),"-")</f>
        <v>2009</v>
      </c>
      <c r="I473" s="27" t="str">
        <f>IF($D473&gt;0,VLOOKUP($D473,Iscrizioni!$A$2:$M$2502,5,FALSE),"-")</f>
        <v>M</v>
      </c>
      <c r="J473" s="27" t="str">
        <f>IF($D473&gt;0,VLOOKUP($D473,Iscrizioni!$A$2:$M$2502,10,FALSE),"-")</f>
        <v>M-Pulcini</v>
      </c>
      <c r="K473" s="27" t="str">
        <f t="shared" si="46"/>
        <v>ok</v>
      </c>
      <c r="L473" s="46" t="str">
        <f>IF($D473&gt;0,VLOOKUP($D473,Iscrizioni!$A$2:$M$2502,11,FALSE),"-")</f>
        <v>Giovanile</v>
      </c>
      <c r="M473" s="27">
        <f>IF($D473&gt;0,VLOOKUP($D473,Iscrizioni!$A$2:$N$2502,12,FALSE),"-")</f>
        <v>6</v>
      </c>
      <c r="N473" s="46" t="str">
        <f>IF($D473&gt;0,VLOOKUP($D473,Iscrizioni!$A$2:$M$2502,6,FALSE),"-")</f>
        <v>H011308</v>
      </c>
      <c r="O473" s="107" t="str">
        <f>IF($D473&gt;0,VLOOKUP($D473,Iscrizioni!$A$2:$M$2502,7,FALSE),"-")</f>
        <v>A.S.D. Atletica Blizzard</v>
      </c>
      <c r="P473" s="46" t="str">
        <f>IF($D473&gt;0,VLOOKUP(LEFT($N473,1),Regione!$A$2:$C$21,2,FALSE),"-")</f>
        <v xml:space="preserve">EMILIA ROMAGNA </v>
      </c>
      <c r="Q473" s="112" t="e">
        <f ca="1">IF($D473&gt;0,NormalizzaTempo("D",CELL("tipo",$E473),$E473),"-")</f>
        <v>#NAME?</v>
      </c>
      <c r="R473" s="27">
        <f>IF($D473&gt;0,VLOOKUP($D473,Iscrizioni!$A$2:$M$2502,13,FALSE),"-")</f>
        <v>400</v>
      </c>
      <c r="S473" s="112" t="e">
        <f t="shared" ca="1" si="49"/>
        <v>#NAME?</v>
      </c>
      <c r="T473" s="112" t="e">
        <f ca="1">IF($D473&gt;0,SUMIFS($S$3:$S473,$X$3:$X473,1,$J$3:$J473,$J473),"-")</f>
        <v>#NAME?</v>
      </c>
      <c r="U473" s="112" t="e">
        <f t="shared" ca="1" si="50"/>
        <v>#NAME?</v>
      </c>
      <c r="V473" s="112" t="e">
        <f t="shared" ca="1" si="47"/>
        <v>#NAME?</v>
      </c>
      <c r="W473" s="27">
        <f>IF(LEN($C473)=0,IF($D473&gt;0,COUNTIFS($A$3:$A473,$A473),"-"),"Escluso")</f>
        <v>26</v>
      </c>
      <c r="X473" s="2">
        <f>IF(LEN($C473)=0,IF($D473&gt;0,COUNTIFS($J$3:$J473,$J473,$C$3:$C473,""),"-"),"Escluso")</f>
        <v>26</v>
      </c>
      <c r="Y473" s="127" t="e">
        <f t="shared" ca="1" si="45"/>
        <v>#NAME?</v>
      </c>
      <c r="Z473" s="2">
        <f>IF($D473&gt;0,COUNTIFS($O$3:$O473,$O473,$L$3:$L473,$L473,$I$3:$I473,$I473),"-")</f>
        <v>10</v>
      </c>
      <c r="AA473" s="27">
        <f>IF($D473&gt;0,IF(OR($Z473 &gt;1,$L473&lt;&gt;"Adulti"),0,VLOOKUP($P473,Regione!$B$2:$C$22,2,FALSE)),"-")</f>
        <v>0</v>
      </c>
      <c r="AB473" s="27">
        <f>IF($D473&gt;0,IF(COUNTIFS($O$3:$O473,$O473,$L$3:$L473,$L473,$I$3:$I473,$I473) &gt;1,0,SUMIFS($Y$3:$Y$2503,$L$3:$L$2503,$L473,$O$3:$O$2503,$O473,$I$3:$I$2503,$I473)),"-")</f>
        <v>0</v>
      </c>
      <c r="AC473" s="27">
        <f t="shared" si="48"/>
        <v>0</v>
      </c>
    </row>
    <row r="474" spans="1:29" s="1" customFormat="1" ht="15.75" customHeight="1">
      <c r="A474" s="13" t="s">
        <v>177</v>
      </c>
      <c r="B474" s="107" t="str">
        <f>IF(COUNTA($A474)&gt;0,VLOOKUP($A474,Corsa!$A$1:$F$43,2,FALSE),"-")</f>
        <v>Corsa A09</v>
      </c>
      <c r="C474" s="11"/>
      <c r="D474" s="13">
        <v>10</v>
      </c>
      <c r="E474" s="13"/>
      <c r="F474" s="46" t="str">
        <f>IF(COUNTA($A474)&gt;0,VLOOKUP($A474,Corsa!$A$1:$F$43,3,FALSE),"-")</f>
        <v>M-Pulcini</v>
      </c>
      <c r="G474" s="28" t="str">
        <f>IF($D474&gt;0,VLOOKUP($D474,Iscrizioni!$A$2:$M$2502,9,FALSE),"-")</f>
        <v>D'ALIMONTE ALESSANDRO</v>
      </c>
      <c r="H474" s="28">
        <f>IF($D474&gt;0,VLOOKUP($D474,Iscrizioni!$A$2:$M$2502,4,FALSE),"-")</f>
        <v>2009</v>
      </c>
      <c r="I474" s="27" t="str">
        <f>IF($D474&gt;0,VLOOKUP($D474,Iscrizioni!$A$2:$M$2502,5,FALSE),"-")</f>
        <v>M</v>
      </c>
      <c r="J474" s="27" t="str">
        <f>IF($D474&gt;0,VLOOKUP($D474,Iscrizioni!$A$2:$M$2502,10,FALSE),"-")</f>
        <v>M-Pulcini</v>
      </c>
      <c r="K474" s="27" t="str">
        <f t="shared" si="46"/>
        <v>ok</v>
      </c>
      <c r="L474" s="46" t="str">
        <f>IF($D474&gt;0,VLOOKUP($D474,Iscrizioni!$A$2:$M$2502,11,FALSE),"-")</f>
        <v>Giovanile</v>
      </c>
      <c r="M474" s="27">
        <f>IF($D474&gt;0,VLOOKUP($D474,Iscrizioni!$A$2:$N$2502,12,FALSE),"-")</f>
        <v>6</v>
      </c>
      <c r="N474" s="46" t="str">
        <f>IF($D474&gt;0,VLOOKUP($D474,Iscrizioni!$A$2:$M$2502,6,FALSE),"-")</f>
        <v>H011308</v>
      </c>
      <c r="O474" s="107" t="str">
        <f>IF($D474&gt;0,VLOOKUP($D474,Iscrizioni!$A$2:$M$2502,7,FALSE),"-")</f>
        <v>A.S.D. Atletica Blizzard</v>
      </c>
      <c r="P474" s="46" t="str">
        <f>IF($D474&gt;0,VLOOKUP(LEFT($N474,1),Regione!$A$2:$C$21,2,FALSE),"-")</f>
        <v xml:space="preserve">EMILIA ROMAGNA </v>
      </c>
      <c r="Q474" s="112" t="e">
        <f ca="1">IF($D474&gt;0,NormalizzaTempo("D",CELL("tipo",$E474),$E474),"-")</f>
        <v>#NAME?</v>
      </c>
      <c r="R474" s="27">
        <f>IF($D474&gt;0,VLOOKUP($D474,Iscrizioni!$A$2:$M$2502,13,FALSE),"-")</f>
        <v>400</v>
      </c>
      <c r="S474" s="112" t="e">
        <f t="shared" ca="1" si="49"/>
        <v>#NAME?</v>
      </c>
      <c r="T474" s="112" t="e">
        <f ca="1">IF($D474&gt;0,SUMIFS($S$3:$S474,$X$3:$X474,1,$J$3:$J474,$J474),"-")</f>
        <v>#NAME?</v>
      </c>
      <c r="U474" s="112" t="e">
        <f t="shared" ca="1" si="50"/>
        <v>#NAME?</v>
      </c>
      <c r="V474" s="112" t="e">
        <f t="shared" ca="1" si="47"/>
        <v>#NAME?</v>
      </c>
      <c r="W474" s="27">
        <f>IF(LEN($C474)=0,IF($D474&gt;0,COUNTIFS($A$3:$A474,$A474),"-"),"Escluso")</f>
        <v>27</v>
      </c>
      <c r="X474" s="2">
        <f>IF(LEN($C474)=0,IF($D474&gt;0,COUNTIFS($J$3:$J474,$J474,$C$3:$C474,""),"-"),"Escluso")</f>
        <v>27</v>
      </c>
      <c r="Y474" s="127" t="e">
        <f t="shared" ca="1" si="45"/>
        <v>#NAME?</v>
      </c>
      <c r="Z474" s="2">
        <f>IF($D474&gt;0,COUNTIFS($O$3:$O474,$O474,$L$3:$L474,$L474,$I$3:$I474,$I474),"-")</f>
        <v>11</v>
      </c>
      <c r="AA474" s="27">
        <f>IF($D474&gt;0,IF(OR($Z474 &gt;1,$L474&lt;&gt;"Adulti"),0,VLOOKUP($P474,Regione!$B$2:$C$22,2,FALSE)),"-")</f>
        <v>0</v>
      </c>
      <c r="AB474" s="27">
        <f>IF($D474&gt;0,IF(COUNTIFS($O$3:$O474,$O474,$L$3:$L474,$L474,$I$3:$I474,$I474) &gt;1,0,SUMIFS($Y$3:$Y$2503,$L$3:$L$2503,$L474,$O$3:$O$2503,$O474,$I$3:$I$2503,$I474)),"-")</f>
        <v>0</v>
      </c>
      <c r="AC474" s="27">
        <f t="shared" si="48"/>
        <v>0</v>
      </c>
    </row>
    <row r="475" spans="1:29" s="1" customFormat="1" ht="15.75" customHeight="1">
      <c r="A475" s="13" t="s">
        <v>177</v>
      </c>
      <c r="B475" s="107" t="str">
        <f>IF(COUNTA($A475)&gt;0,VLOOKUP($A475,Corsa!$A$1:$F$43,2,FALSE),"-")</f>
        <v>Corsa A09</v>
      </c>
      <c r="C475" s="11"/>
      <c r="D475" s="13">
        <v>434</v>
      </c>
      <c r="E475" s="13"/>
      <c r="F475" s="46" t="str">
        <f>IF(COUNTA($A475)&gt;0,VLOOKUP($A475,Corsa!$A$1:$F$43,3,FALSE),"-")</f>
        <v>M-Pulcini</v>
      </c>
      <c r="G475" s="28" t="str">
        <f>IF($D475&gt;0,VLOOKUP($D475,Iscrizioni!$A$2:$M$2502,9,FALSE),"-")</f>
        <v>BERTANI STEFANO</v>
      </c>
      <c r="H475" s="28">
        <f>IF($D475&gt;0,VLOOKUP($D475,Iscrizioni!$A$2:$M$2502,4,FALSE),"-")</f>
        <v>2008</v>
      </c>
      <c r="I475" s="27" t="str">
        <f>IF($D475&gt;0,VLOOKUP($D475,Iscrizioni!$A$2:$M$2502,5,FALSE),"-")</f>
        <v>M</v>
      </c>
      <c r="J475" s="27" t="str">
        <f>IF($D475&gt;0,VLOOKUP($D475,Iscrizioni!$A$2:$M$2502,10,FALSE),"-")</f>
        <v>M-Pulcini</v>
      </c>
      <c r="K475" s="27" t="str">
        <f t="shared" si="46"/>
        <v>ok</v>
      </c>
      <c r="L475" s="46" t="str">
        <f>IF($D475&gt;0,VLOOKUP($D475,Iscrizioni!$A$2:$M$2502,11,FALSE),"-")</f>
        <v>Giovanile</v>
      </c>
      <c r="M475" s="27">
        <f>IF($D475&gt;0,VLOOKUP($D475,Iscrizioni!$A$2:$N$2502,12,FALSE),"-")</f>
        <v>6</v>
      </c>
      <c r="N475" s="46" t="str">
        <f>IF($D475&gt;0,VLOOKUP($D475,Iscrizioni!$A$2:$M$2502,6,FALSE),"-")</f>
        <v>H080382</v>
      </c>
      <c r="O475" s="107" t="str">
        <f>IF($D475&gt;0,VLOOKUP($D475,Iscrizioni!$A$2:$M$2502,7,FALSE),"-")</f>
        <v>ASD SAMPOLESE BASKET &amp; VOLLEY</v>
      </c>
      <c r="P475" s="46" t="str">
        <f>IF($D475&gt;0,VLOOKUP(LEFT($N475,1),Regione!$A$2:$C$21,2,FALSE),"-")</f>
        <v xml:space="preserve">EMILIA ROMAGNA </v>
      </c>
      <c r="Q475" s="112" t="e">
        <f ca="1">IF($D475&gt;0,NormalizzaTempo("D",CELL("tipo",$E475),$E475),"-")</f>
        <v>#NAME?</v>
      </c>
      <c r="R475" s="27">
        <f>IF($D475&gt;0,VLOOKUP($D475,Iscrizioni!$A$2:$M$2502,13,FALSE),"-")</f>
        <v>400</v>
      </c>
      <c r="S475" s="112" t="e">
        <f t="shared" ca="1" si="49"/>
        <v>#NAME?</v>
      </c>
      <c r="T475" s="112" t="e">
        <f ca="1">IF($D475&gt;0,SUMIFS($S$3:$S475,$X$3:$X475,1,$J$3:$J475,$J475),"-")</f>
        <v>#NAME?</v>
      </c>
      <c r="U475" s="112" t="e">
        <f t="shared" ca="1" si="50"/>
        <v>#NAME?</v>
      </c>
      <c r="V475" s="112" t="e">
        <f t="shared" ca="1" si="47"/>
        <v>#NAME?</v>
      </c>
      <c r="W475" s="27">
        <f>IF(LEN($C475)=0,IF($D475&gt;0,COUNTIFS($A$3:$A475,$A475),"-"),"Escluso")</f>
        <v>28</v>
      </c>
      <c r="X475" s="2">
        <f>IF(LEN($C475)=0,IF($D475&gt;0,COUNTIFS($J$3:$J475,$J475,$C$3:$C475,""),"-"),"Escluso")</f>
        <v>28</v>
      </c>
      <c r="Y475" s="127" t="e">
        <f t="shared" ca="1" si="45"/>
        <v>#NAME?</v>
      </c>
      <c r="Z475" s="2">
        <f>IF($D475&gt;0,COUNTIFS($O$3:$O475,$O475,$L$3:$L475,$L475,$I$3:$I475,$I475),"-")</f>
        <v>5</v>
      </c>
      <c r="AA475" s="27">
        <f>IF($D475&gt;0,IF(OR($Z475 &gt;1,$L475&lt;&gt;"Adulti"),0,VLOOKUP($P475,Regione!$B$2:$C$22,2,FALSE)),"-")</f>
        <v>0</v>
      </c>
      <c r="AB475" s="27">
        <f>IF($D475&gt;0,IF(COUNTIFS($O$3:$O475,$O475,$L$3:$L475,$L475,$I$3:$I475,$I475) &gt;1,0,SUMIFS($Y$3:$Y$2503,$L$3:$L$2503,$L475,$O$3:$O$2503,$O475,$I$3:$I$2503,$I475)),"-")</f>
        <v>0</v>
      </c>
      <c r="AC475" s="27">
        <f t="shared" si="48"/>
        <v>0</v>
      </c>
    </row>
    <row r="476" spans="1:29" s="1" customFormat="1" ht="15.75" customHeight="1">
      <c r="A476" s="13" t="s">
        <v>177</v>
      </c>
      <c r="B476" s="107" t="str">
        <f>IF(COUNTA($A476)&gt;0,VLOOKUP($A476,Corsa!$A$1:$F$43,2,FALSE),"-")</f>
        <v>Corsa A09</v>
      </c>
      <c r="C476" s="11"/>
      <c r="D476" s="13">
        <v>187</v>
      </c>
      <c r="E476" s="13"/>
      <c r="F476" s="46" t="str">
        <f>IF(COUNTA($A476)&gt;0,VLOOKUP($A476,Corsa!$A$1:$F$43,3,FALSE),"-")</f>
        <v>M-Pulcini</v>
      </c>
      <c r="G476" s="28" t="str">
        <f>IF($D476&gt;0,VLOOKUP($D476,Iscrizioni!$A$2:$M$2502,9,FALSE),"-")</f>
        <v>CELEGATO MATTIA</v>
      </c>
      <c r="H476" s="28">
        <f>IF($D476&gt;0,VLOOKUP($D476,Iscrizioni!$A$2:$M$2502,4,FALSE),"-")</f>
        <v>2008</v>
      </c>
      <c r="I476" s="27" t="str">
        <f>IF($D476&gt;0,VLOOKUP($D476,Iscrizioni!$A$2:$M$2502,5,FALSE),"-")</f>
        <v>M</v>
      </c>
      <c r="J476" s="27" t="str">
        <f>IF($D476&gt;0,VLOOKUP($D476,Iscrizioni!$A$2:$M$2502,10,FALSE),"-")</f>
        <v>M-Pulcini</v>
      </c>
      <c r="K476" s="27" t="str">
        <f t="shared" si="46"/>
        <v>ok</v>
      </c>
      <c r="L476" s="46" t="str">
        <f>IF($D476&gt;0,VLOOKUP($D476,Iscrizioni!$A$2:$M$2502,11,FALSE),"-")</f>
        <v>Giovanile</v>
      </c>
      <c r="M476" s="27">
        <f>IF($D476&gt;0,VLOOKUP($D476,Iscrizioni!$A$2:$N$2502,12,FALSE),"-")</f>
        <v>6</v>
      </c>
      <c r="N476" s="46" t="str">
        <f>IF($D476&gt;0,VLOOKUP($D476,Iscrizioni!$A$2:$M$2502,6,FALSE),"-")</f>
        <v>A130646</v>
      </c>
      <c r="O476" s="107" t="str">
        <f>IF($D476&gt;0,VLOOKUP($D476,Iscrizioni!$A$2:$M$2502,7,FALSE),"-")</f>
        <v>A.S.D. DORATLETICA</v>
      </c>
      <c r="P476" s="46" t="str">
        <f>IF($D476&gt;0,VLOOKUP(LEFT($N476,1),Regione!$A$2:$C$21,2,FALSE),"-")</f>
        <v xml:space="preserve">PIEMONTE </v>
      </c>
      <c r="Q476" s="112" t="e">
        <f ca="1">IF($D476&gt;0,NormalizzaTempo("D",CELL("tipo",$E476),$E476),"-")</f>
        <v>#NAME?</v>
      </c>
      <c r="R476" s="27">
        <f>IF($D476&gt;0,VLOOKUP($D476,Iscrizioni!$A$2:$M$2502,13,FALSE),"-")</f>
        <v>400</v>
      </c>
      <c r="S476" s="112" t="e">
        <f t="shared" ca="1" si="49"/>
        <v>#NAME?</v>
      </c>
      <c r="T476" s="112" t="e">
        <f ca="1">IF($D476&gt;0,SUMIFS($S$3:$S476,$X$3:$X476,1,$J$3:$J476,$J476),"-")</f>
        <v>#NAME?</v>
      </c>
      <c r="U476" s="112" t="e">
        <f t="shared" ca="1" si="50"/>
        <v>#NAME?</v>
      </c>
      <c r="V476" s="112" t="e">
        <f t="shared" ca="1" si="47"/>
        <v>#NAME?</v>
      </c>
      <c r="W476" s="27">
        <f>IF(LEN($C476)=0,IF($D476&gt;0,COUNTIFS($A$3:$A476,$A476),"-"),"Escluso")</f>
        <v>29</v>
      </c>
      <c r="X476" s="2">
        <f>IF(LEN($C476)=0,IF($D476&gt;0,COUNTIFS($J$3:$J476,$J476,$C$3:$C476,""),"-"),"Escluso")</f>
        <v>29</v>
      </c>
      <c r="Y476" s="127" t="e">
        <f t="shared" ca="1" si="45"/>
        <v>#NAME?</v>
      </c>
      <c r="Z476" s="2">
        <f>IF($D476&gt;0,COUNTIFS($O$3:$O476,$O476,$L$3:$L476,$L476,$I$3:$I476,$I476),"-")</f>
        <v>9</v>
      </c>
      <c r="AA476" s="27">
        <f>IF($D476&gt;0,IF(OR($Z476 &gt;1,$L476&lt;&gt;"Adulti"),0,VLOOKUP($P476,Regione!$B$2:$C$22,2,FALSE)),"-")</f>
        <v>0</v>
      </c>
      <c r="AB476" s="27">
        <f>IF($D476&gt;0,IF(COUNTIFS($O$3:$O476,$O476,$L$3:$L476,$L476,$I$3:$I476,$I476) &gt;1,0,SUMIFS($Y$3:$Y$2503,$L$3:$L$2503,$L476,$O$3:$O$2503,$O476,$I$3:$I$2503,$I476)),"-")</f>
        <v>0</v>
      </c>
      <c r="AC476" s="27">
        <f t="shared" si="48"/>
        <v>0</v>
      </c>
    </row>
    <row r="477" spans="1:29" s="1" customFormat="1" ht="15.75" customHeight="1">
      <c r="A477" s="13" t="s">
        <v>177</v>
      </c>
      <c r="B477" s="107" t="str">
        <f>IF(COUNTA($A477)&gt;0,VLOOKUP($A477,Corsa!$A$1:$F$43,2,FALSE),"-")</f>
        <v>Corsa A09</v>
      </c>
      <c r="C477" s="11"/>
      <c r="D477" s="13">
        <v>847</v>
      </c>
      <c r="E477" s="13"/>
      <c r="F477" s="46" t="str">
        <f>IF(COUNTA($A477)&gt;0,VLOOKUP($A477,Corsa!$A$1:$F$43,3,FALSE),"-")</f>
        <v>M-Pulcini</v>
      </c>
      <c r="G477" s="28" t="str">
        <f>IF($D477&gt;0,VLOOKUP($D477,Iscrizioni!$A$2:$M$2502,9,FALSE),"-")</f>
        <v>NICOLINI VITTORIO</v>
      </c>
      <c r="H477" s="28">
        <f>IF($D477&gt;0,VLOOKUP($D477,Iscrizioni!$A$2:$M$2502,4,FALSE),"-")</f>
        <v>2009</v>
      </c>
      <c r="I477" s="27" t="str">
        <f>IF($D477&gt;0,VLOOKUP($D477,Iscrizioni!$A$2:$M$2502,5,FALSE),"-")</f>
        <v>M</v>
      </c>
      <c r="J477" s="27" t="str">
        <f>IF($D477&gt;0,VLOOKUP($D477,Iscrizioni!$A$2:$M$2502,10,FALSE),"-")</f>
        <v>M-Pulcini</v>
      </c>
      <c r="K477" s="27" t="str">
        <f t="shared" si="46"/>
        <v>ok</v>
      </c>
      <c r="L477" s="46" t="str">
        <f>IF($D477&gt;0,VLOOKUP($D477,Iscrizioni!$A$2:$M$2502,11,FALSE),"-")</f>
        <v>Giovanile</v>
      </c>
      <c r="M477" s="27">
        <f>IF($D477&gt;0,VLOOKUP($D477,Iscrizioni!$A$2:$N$2502,12,FALSE),"-")</f>
        <v>6</v>
      </c>
      <c r="N477" s="46" t="str">
        <f>IF($D477&gt;0,VLOOKUP($D477,Iscrizioni!$A$2:$M$2502,6,FALSE),"-")</f>
        <v>H080274</v>
      </c>
      <c r="O477" s="107" t="str">
        <f>IF($D477&gt;0,VLOOKUP($D477,Iscrizioni!$A$2:$M$2502,7,FALSE),"-")</f>
        <v>POL. SCANDIANESE</v>
      </c>
      <c r="P477" s="46" t="str">
        <f>IF($D477&gt;0,VLOOKUP(LEFT($N477,1),Regione!$A$2:$C$21,2,FALSE),"-")</f>
        <v xml:space="preserve">EMILIA ROMAGNA </v>
      </c>
      <c r="Q477" s="112" t="e">
        <f ca="1">IF($D477&gt;0,NormalizzaTempo("D",CELL("tipo",$E477),$E477),"-")</f>
        <v>#NAME?</v>
      </c>
      <c r="R477" s="27">
        <f>IF($D477&gt;0,VLOOKUP($D477,Iscrizioni!$A$2:$M$2502,13,FALSE),"-")</f>
        <v>400</v>
      </c>
      <c r="S477" s="112" t="e">
        <f t="shared" ca="1" si="49"/>
        <v>#NAME?</v>
      </c>
      <c r="T477" s="112" t="e">
        <f ca="1">IF($D477&gt;0,SUMIFS($S$3:$S477,$X$3:$X477,1,$J$3:$J477,$J477),"-")</f>
        <v>#NAME?</v>
      </c>
      <c r="U477" s="112" t="e">
        <f t="shared" ca="1" si="50"/>
        <v>#NAME?</v>
      </c>
      <c r="V477" s="112" t="e">
        <f t="shared" ca="1" si="47"/>
        <v>#NAME?</v>
      </c>
      <c r="W477" s="27">
        <f>IF(LEN($C477)=0,IF($D477&gt;0,COUNTIFS($A$3:$A477,$A477),"-"),"Escluso")</f>
        <v>30</v>
      </c>
      <c r="X477" s="2">
        <f>IF(LEN($C477)=0,IF($D477&gt;0,COUNTIFS($J$3:$J477,$J477,$C$3:$C477,""),"-"),"Escluso")</f>
        <v>30</v>
      </c>
      <c r="Y477" s="127" t="e">
        <f t="shared" ca="1" si="45"/>
        <v>#NAME?</v>
      </c>
      <c r="Z477" s="2">
        <f>IF($D477&gt;0,COUNTIFS($O$3:$O477,$O477,$L$3:$L477,$L477,$I$3:$I477,$I477),"-")</f>
        <v>20</v>
      </c>
      <c r="AA477" s="27">
        <f>IF($D477&gt;0,IF(OR($Z477 &gt;1,$L477&lt;&gt;"Adulti"),0,VLOOKUP($P477,Regione!$B$2:$C$22,2,FALSE)),"-")</f>
        <v>0</v>
      </c>
      <c r="AB477" s="27">
        <f>IF($D477&gt;0,IF(COUNTIFS($O$3:$O477,$O477,$L$3:$L477,$L477,$I$3:$I477,$I477) &gt;1,0,SUMIFS($Y$3:$Y$2503,$L$3:$L$2503,$L477,$O$3:$O$2503,$O477,$I$3:$I$2503,$I477)),"-")</f>
        <v>0</v>
      </c>
      <c r="AC477" s="27">
        <f t="shared" si="48"/>
        <v>0</v>
      </c>
    </row>
    <row r="478" spans="1:29" s="1" customFormat="1" ht="15.75" customHeight="1">
      <c r="A478" s="13" t="s">
        <v>177</v>
      </c>
      <c r="B478" s="107" t="str">
        <f>IF(COUNTA($A478)&gt;0,VLOOKUP($A478,Corsa!$A$1:$F$43,2,FALSE),"-")</f>
        <v>Corsa A09</v>
      </c>
      <c r="C478" s="11"/>
      <c r="D478" s="13">
        <v>976</v>
      </c>
      <c r="E478" s="13"/>
      <c r="F478" s="46" t="str">
        <f>IF(COUNTA($A478)&gt;0,VLOOKUP($A478,Corsa!$A$1:$F$43,3,FALSE),"-")</f>
        <v>M-Pulcini</v>
      </c>
      <c r="G478" s="28" t="str">
        <f>IF($D478&gt;0,VLOOKUP($D478,Iscrizioni!$A$2:$M$2502,9,FALSE),"-")</f>
        <v>MASI SEBASTIANO</v>
      </c>
      <c r="H478" s="28">
        <f>IF($D478&gt;0,VLOOKUP($D478,Iscrizioni!$A$2:$M$2502,4,FALSE),"-")</f>
        <v>2009</v>
      </c>
      <c r="I478" s="27" t="str">
        <f>IF($D478&gt;0,VLOOKUP($D478,Iscrizioni!$A$2:$M$2502,5,FALSE),"-")</f>
        <v>M</v>
      </c>
      <c r="J478" s="27" t="str">
        <f>IF($D478&gt;0,VLOOKUP($D478,Iscrizioni!$A$2:$M$2502,10,FALSE),"-")</f>
        <v>M-Pulcini</v>
      </c>
      <c r="K478" s="27" t="str">
        <f t="shared" si="46"/>
        <v>ok</v>
      </c>
      <c r="L478" s="46" t="str">
        <f>IF($D478&gt;0,VLOOKUP($D478,Iscrizioni!$A$2:$M$2502,11,FALSE),"-")</f>
        <v>Giovanile</v>
      </c>
      <c r="M478" s="27">
        <f>IF($D478&gt;0,VLOOKUP($D478,Iscrizioni!$A$2:$N$2502,12,FALSE),"-")</f>
        <v>6</v>
      </c>
      <c r="N478" s="46" t="str">
        <f>IF($D478&gt;0,VLOOKUP($D478,Iscrizioni!$A$2:$M$2502,6,FALSE),"-")</f>
        <v>H080682</v>
      </c>
      <c r="O478" s="107" t="str">
        <f>IF($D478&gt;0,VLOOKUP($D478,Iscrizioni!$A$2:$M$2502,7,FALSE),"-")</f>
        <v>ATLETICA CASTELNOVO MONTI</v>
      </c>
      <c r="P478" s="46" t="str">
        <f>IF($D478&gt;0,VLOOKUP(LEFT($N478,1),Regione!$A$2:$C$21,2,FALSE),"-")</f>
        <v xml:space="preserve">EMILIA ROMAGNA </v>
      </c>
      <c r="Q478" s="112" t="e">
        <f ca="1">IF($D478&gt;0,NormalizzaTempo("D",CELL("tipo",$E478),$E478),"-")</f>
        <v>#NAME?</v>
      </c>
      <c r="R478" s="27">
        <f>IF($D478&gt;0,VLOOKUP($D478,Iscrizioni!$A$2:$M$2502,13,FALSE),"-")</f>
        <v>400</v>
      </c>
      <c r="S478" s="112" t="e">
        <f t="shared" ca="1" si="49"/>
        <v>#NAME?</v>
      </c>
      <c r="T478" s="112" t="e">
        <f ca="1">IF($D478&gt;0,SUMIFS($S$3:$S478,$X$3:$X478,1,$J$3:$J478,$J478),"-")</f>
        <v>#NAME?</v>
      </c>
      <c r="U478" s="112" t="e">
        <f t="shared" ca="1" si="50"/>
        <v>#NAME?</v>
      </c>
      <c r="V478" s="112" t="e">
        <f t="shared" ca="1" si="47"/>
        <v>#NAME?</v>
      </c>
      <c r="W478" s="27">
        <f>IF(LEN($C478)=0,IF($D478&gt;0,COUNTIFS($A$3:$A478,$A478),"-"),"Escluso")</f>
        <v>31</v>
      </c>
      <c r="X478" s="2">
        <f>IF(LEN($C478)=0,IF($D478&gt;0,COUNTIFS($J$3:$J478,$J478,$C$3:$C478,""),"-"),"Escluso")</f>
        <v>31</v>
      </c>
      <c r="Y478" s="127" t="e">
        <f t="shared" ca="1" si="45"/>
        <v>#NAME?</v>
      </c>
      <c r="Z478" s="2">
        <f>IF($D478&gt;0,COUNTIFS($O$3:$O478,$O478,$L$3:$L478,$L478,$I$3:$I478,$I478),"-")</f>
        <v>11</v>
      </c>
      <c r="AA478" s="27">
        <f>IF($D478&gt;0,IF(OR($Z478 &gt;1,$L478&lt;&gt;"Adulti"),0,VLOOKUP($P478,Regione!$B$2:$C$22,2,FALSE)),"-")</f>
        <v>0</v>
      </c>
      <c r="AB478" s="27">
        <f>IF($D478&gt;0,IF(COUNTIFS($O$3:$O478,$O478,$L$3:$L478,$L478,$I$3:$I478,$I478) &gt;1,0,SUMIFS($Y$3:$Y$2503,$L$3:$L$2503,$L478,$O$3:$O$2503,$O478,$I$3:$I$2503,$I478)),"-")</f>
        <v>0</v>
      </c>
      <c r="AC478" s="27">
        <f t="shared" si="48"/>
        <v>0</v>
      </c>
    </row>
    <row r="479" spans="1:29" s="1" customFormat="1" ht="15.75" customHeight="1">
      <c r="A479" s="13" t="s">
        <v>177</v>
      </c>
      <c r="B479" s="107" t="str">
        <f>IF(COUNTA($A479)&gt;0,VLOOKUP($A479,Corsa!$A$1:$F$43,2,FALSE),"-")</f>
        <v>Corsa A09</v>
      </c>
      <c r="C479" s="11"/>
      <c r="D479" s="13">
        <v>980</v>
      </c>
      <c r="E479" s="13"/>
      <c r="F479" s="46" t="str">
        <f>IF(COUNTA($A479)&gt;0,VLOOKUP($A479,Corsa!$A$1:$F$43,3,FALSE),"-")</f>
        <v>M-Pulcini</v>
      </c>
      <c r="G479" s="28" t="str">
        <f>IF($D479&gt;0,VLOOKUP($D479,Iscrizioni!$A$2:$M$2502,9,FALSE),"-")</f>
        <v>VALLI RICCARDO</v>
      </c>
      <c r="H479" s="28">
        <f>IF($D479&gt;0,VLOOKUP($D479,Iscrizioni!$A$2:$M$2502,4,FALSE),"-")</f>
        <v>2008</v>
      </c>
      <c r="I479" s="27" t="str">
        <f>IF($D479&gt;0,VLOOKUP($D479,Iscrizioni!$A$2:$M$2502,5,FALSE),"-")</f>
        <v>M</v>
      </c>
      <c r="J479" s="27" t="str">
        <f>IF($D479&gt;0,VLOOKUP($D479,Iscrizioni!$A$2:$M$2502,10,FALSE),"-")</f>
        <v>M-Pulcini</v>
      </c>
      <c r="K479" s="27" t="str">
        <f t="shared" si="46"/>
        <v>ok</v>
      </c>
      <c r="L479" s="46" t="str">
        <f>IF($D479&gt;0,VLOOKUP($D479,Iscrizioni!$A$2:$M$2502,11,FALSE),"-")</f>
        <v>Giovanile</v>
      </c>
      <c r="M479" s="27">
        <f>IF($D479&gt;0,VLOOKUP($D479,Iscrizioni!$A$2:$N$2502,12,FALSE),"-")</f>
        <v>6</v>
      </c>
      <c r="N479" s="46" t="str">
        <f>IF($D479&gt;0,VLOOKUP($D479,Iscrizioni!$A$2:$M$2502,6,FALSE),"-")</f>
        <v>H080682</v>
      </c>
      <c r="O479" s="107" t="str">
        <f>IF($D479&gt;0,VLOOKUP($D479,Iscrizioni!$A$2:$M$2502,7,FALSE),"-")</f>
        <v>ATLETICA CASTELNOVO MONTI</v>
      </c>
      <c r="P479" s="46" t="str">
        <f>IF($D479&gt;0,VLOOKUP(LEFT($N479,1),Regione!$A$2:$C$21,2,FALSE),"-")</f>
        <v xml:space="preserve">EMILIA ROMAGNA </v>
      </c>
      <c r="Q479" s="112" t="e">
        <f ca="1">IF($D479&gt;0,NormalizzaTempo("D",CELL("tipo",$E479),$E479),"-")</f>
        <v>#NAME?</v>
      </c>
      <c r="R479" s="27">
        <f>IF($D479&gt;0,VLOOKUP($D479,Iscrizioni!$A$2:$M$2502,13,FALSE),"-")</f>
        <v>400</v>
      </c>
      <c r="S479" s="112" t="e">
        <f t="shared" ca="1" si="49"/>
        <v>#NAME?</v>
      </c>
      <c r="T479" s="112" t="e">
        <f ca="1">IF($D479&gt;0,SUMIFS($S$3:$S479,$X$3:$X479,1,$J$3:$J479,$J479),"-")</f>
        <v>#NAME?</v>
      </c>
      <c r="U479" s="112" t="e">
        <f t="shared" ca="1" si="50"/>
        <v>#NAME?</v>
      </c>
      <c r="V479" s="112" t="e">
        <f t="shared" ca="1" si="47"/>
        <v>#NAME?</v>
      </c>
      <c r="W479" s="27">
        <f>IF(LEN($C479)=0,IF($D479&gt;0,COUNTIFS($A$3:$A479,$A479),"-"),"Escluso")</f>
        <v>32</v>
      </c>
      <c r="X479" s="2">
        <f>IF(LEN($C479)=0,IF($D479&gt;0,COUNTIFS($J$3:$J479,$J479,$C$3:$C479,""),"-"),"Escluso")</f>
        <v>32</v>
      </c>
      <c r="Y479" s="127" t="e">
        <f t="shared" ca="1" si="45"/>
        <v>#NAME?</v>
      </c>
      <c r="Z479" s="2">
        <f>IF($D479&gt;0,COUNTIFS($O$3:$O479,$O479,$L$3:$L479,$L479,$I$3:$I479,$I479),"-")</f>
        <v>12</v>
      </c>
      <c r="AA479" s="27">
        <f>IF($D479&gt;0,IF(OR($Z479 &gt;1,$L479&lt;&gt;"Adulti"),0,VLOOKUP($P479,Regione!$B$2:$C$22,2,FALSE)),"-")</f>
        <v>0</v>
      </c>
      <c r="AB479" s="27">
        <f>IF($D479&gt;0,IF(COUNTIFS($O$3:$O479,$O479,$L$3:$L479,$L479,$I$3:$I479,$I479) &gt;1,0,SUMIFS($Y$3:$Y$2503,$L$3:$L$2503,$L479,$O$3:$O$2503,$O479,$I$3:$I$2503,$I479)),"-")</f>
        <v>0</v>
      </c>
      <c r="AC479" s="27">
        <f t="shared" si="48"/>
        <v>0</v>
      </c>
    </row>
    <row r="480" spans="1:29" s="1" customFormat="1" ht="15.75" customHeight="1">
      <c r="A480" s="13" t="s">
        <v>177</v>
      </c>
      <c r="B480" s="107" t="str">
        <f>IF(COUNTA($A480)&gt;0,VLOOKUP($A480,Corsa!$A$1:$F$43,2,FALSE),"-")</f>
        <v>Corsa A09</v>
      </c>
      <c r="C480" s="11"/>
      <c r="D480" s="13">
        <v>419</v>
      </c>
      <c r="E480" s="13"/>
      <c r="F480" s="46" t="str">
        <f>IF(COUNTA($A480)&gt;0,VLOOKUP($A480,Corsa!$A$1:$F$43,3,FALSE),"-")</f>
        <v>M-Pulcini</v>
      </c>
      <c r="G480" s="28" t="str">
        <f>IF($D480&gt;0,VLOOKUP($D480,Iscrizioni!$A$2:$M$2502,9,FALSE),"-")</f>
        <v>CHIOZZI PAOLO</v>
      </c>
      <c r="H480" s="28">
        <f>IF($D480&gt;0,VLOOKUP($D480,Iscrizioni!$A$2:$M$2502,4,FALSE),"-")</f>
        <v>2008</v>
      </c>
      <c r="I480" s="27" t="str">
        <f>IF($D480&gt;0,VLOOKUP($D480,Iscrizioni!$A$2:$M$2502,5,FALSE),"-")</f>
        <v>M</v>
      </c>
      <c r="J480" s="27" t="str">
        <f>IF($D480&gt;0,VLOOKUP($D480,Iscrizioni!$A$2:$M$2502,10,FALSE),"-")</f>
        <v>M-Pulcini</v>
      </c>
      <c r="K480" s="27" t="str">
        <f t="shared" si="46"/>
        <v>ok</v>
      </c>
      <c r="L480" s="46" t="str">
        <f>IF($D480&gt;0,VLOOKUP($D480,Iscrizioni!$A$2:$M$2502,11,FALSE),"-")</f>
        <v>Giovanile</v>
      </c>
      <c r="M480" s="27">
        <f>IF($D480&gt;0,VLOOKUP($D480,Iscrizioni!$A$2:$N$2502,12,FALSE),"-")</f>
        <v>6</v>
      </c>
      <c r="N480" s="46" t="str">
        <f>IF($D480&gt;0,VLOOKUP($D480,Iscrizioni!$A$2:$M$2502,6,FALSE),"-")</f>
        <v>H021069</v>
      </c>
      <c r="O480" s="107" t="str">
        <f>IF($D480&gt;0,VLOOKUP($D480,Iscrizioni!$A$2:$M$2502,7,FALSE),"-")</f>
        <v>ASD FARO FORMIGNANA</v>
      </c>
      <c r="P480" s="46" t="str">
        <f>IF($D480&gt;0,VLOOKUP(LEFT($N480,1),Regione!$A$2:$C$21,2,FALSE),"-")</f>
        <v xml:space="preserve">EMILIA ROMAGNA </v>
      </c>
      <c r="Q480" s="112" t="e">
        <f ca="1">IF($D480&gt;0,NormalizzaTempo("D",CELL("tipo",$E480),$E480),"-")</f>
        <v>#NAME?</v>
      </c>
      <c r="R480" s="27">
        <f>IF($D480&gt;0,VLOOKUP($D480,Iscrizioni!$A$2:$M$2502,13,FALSE),"-")</f>
        <v>400</v>
      </c>
      <c r="S480" s="112" t="e">
        <f t="shared" ca="1" si="49"/>
        <v>#NAME?</v>
      </c>
      <c r="T480" s="112" t="e">
        <f ca="1">IF($D480&gt;0,SUMIFS($S$3:$S480,$X$3:$X480,1,$J$3:$J480,$J480),"-")</f>
        <v>#NAME?</v>
      </c>
      <c r="U480" s="112" t="e">
        <f t="shared" ca="1" si="50"/>
        <v>#NAME?</v>
      </c>
      <c r="V480" s="112" t="e">
        <f t="shared" ca="1" si="47"/>
        <v>#NAME?</v>
      </c>
      <c r="W480" s="27">
        <f>IF(LEN($C480)=0,IF($D480&gt;0,COUNTIFS($A$3:$A480,$A480),"-"),"Escluso")</f>
        <v>33</v>
      </c>
      <c r="X480" s="2">
        <f>IF(LEN($C480)=0,IF($D480&gt;0,COUNTIFS($J$3:$J480,$J480,$C$3:$C480,""),"-"),"Escluso")</f>
        <v>33</v>
      </c>
      <c r="Y480" s="127" t="e">
        <f t="shared" ca="1" si="45"/>
        <v>#NAME?</v>
      </c>
      <c r="Z480" s="2">
        <f>IF($D480&gt;0,COUNTIFS($O$3:$O480,$O480,$L$3:$L480,$L480,$I$3:$I480,$I480),"-")</f>
        <v>2</v>
      </c>
      <c r="AA480" s="27">
        <f>IF($D480&gt;0,IF(OR($Z480 &gt;1,$L480&lt;&gt;"Adulti"),0,VLOOKUP($P480,Regione!$B$2:$C$22,2,FALSE)),"-")</f>
        <v>0</v>
      </c>
      <c r="AB480" s="27">
        <f>IF($D480&gt;0,IF(COUNTIFS($O$3:$O480,$O480,$L$3:$L480,$L480,$I$3:$I480,$I480) &gt;1,0,SUMIFS($Y$3:$Y$2503,$L$3:$L$2503,$L480,$O$3:$O$2503,$O480,$I$3:$I$2503,$I480)),"-")</f>
        <v>0</v>
      </c>
      <c r="AC480" s="27">
        <f t="shared" si="48"/>
        <v>0</v>
      </c>
    </row>
    <row r="481" spans="1:29" s="1" customFormat="1" ht="15.75" customHeight="1">
      <c r="A481" s="13" t="s">
        <v>177</v>
      </c>
      <c r="B481" s="107" t="str">
        <f>IF(COUNTA($A481)&gt;0,VLOOKUP($A481,Corsa!$A$1:$F$43,2,FALSE),"-")</f>
        <v>Corsa A09</v>
      </c>
      <c r="C481" s="11"/>
      <c r="D481" s="13">
        <v>544</v>
      </c>
      <c r="E481" s="13"/>
      <c r="F481" s="46" t="str">
        <f>IF(COUNTA($A481)&gt;0,VLOOKUP($A481,Corsa!$A$1:$F$43,3,FALSE),"-")</f>
        <v>M-Pulcini</v>
      </c>
      <c r="G481" s="28" t="str">
        <f>IF($D481&gt;0,VLOOKUP($D481,Iscrizioni!$A$2:$M$2502,9,FALSE),"-")</f>
        <v>RUINI LEONARDO</v>
      </c>
      <c r="H481" s="28">
        <f>IF($D481&gt;0,VLOOKUP($D481,Iscrizioni!$A$2:$M$2502,4,FALSE),"-")</f>
        <v>2009</v>
      </c>
      <c r="I481" s="27" t="str">
        <f>IF($D481&gt;0,VLOOKUP($D481,Iscrizioni!$A$2:$M$2502,5,FALSE),"-")</f>
        <v>M</v>
      </c>
      <c r="J481" s="27" t="str">
        <f>IF($D481&gt;0,VLOOKUP($D481,Iscrizioni!$A$2:$M$2502,10,FALSE),"-")</f>
        <v>M-Pulcini</v>
      </c>
      <c r="K481" s="27" t="str">
        <f t="shared" si="46"/>
        <v>ok</v>
      </c>
      <c r="L481" s="46" t="str">
        <f>IF($D481&gt;0,VLOOKUP($D481,Iscrizioni!$A$2:$M$2502,11,FALSE),"-")</f>
        <v>Giovanile</v>
      </c>
      <c r="M481" s="27">
        <f>IF($D481&gt;0,VLOOKUP($D481,Iscrizioni!$A$2:$N$2502,12,FALSE),"-")</f>
        <v>6</v>
      </c>
      <c r="N481" s="46" t="str">
        <f>IF($D481&gt;0,VLOOKUP($D481,Iscrizioni!$A$2:$M$2502,6,FALSE),"-")</f>
        <v>H041255</v>
      </c>
      <c r="O481" s="107" t="str">
        <f>IF($D481&gt;0,VLOOKUP($D481,Iscrizioni!$A$2:$M$2502,7,FALSE),"-")</f>
        <v>DELTA ATLETICA SASSUOLO A.S.D.</v>
      </c>
      <c r="P481" s="46" t="str">
        <f>IF($D481&gt;0,VLOOKUP(LEFT($N481,1),Regione!$A$2:$C$21,2,FALSE),"-")</f>
        <v xml:space="preserve">EMILIA ROMAGNA </v>
      </c>
      <c r="Q481" s="112" t="e">
        <f ca="1">IF($D481&gt;0,NormalizzaTempo("D",CELL("tipo",$E481),$E481),"-")</f>
        <v>#NAME?</v>
      </c>
      <c r="R481" s="27">
        <f>IF($D481&gt;0,VLOOKUP($D481,Iscrizioni!$A$2:$M$2502,13,FALSE),"-")</f>
        <v>400</v>
      </c>
      <c r="S481" s="112" t="e">
        <f t="shared" ca="1" si="49"/>
        <v>#NAME?</v>
      </c>
      <c r="T481" s="112" t="e">
        <f ca="1">IF($D481&gt;0,SUMIFS($S$3:$S481,$X$3:$X481,1,$J$3:$J481,$J481),"-")</f>
        <v>#NAME?</v>
      </c>
      <c r="U481" s="112" t="e">
        <f t="shared" ca="1" si="50"/>
        <v>#NAME?</v>
      </c>
      <c r="V481" s="112" t="e">
        <f t="shared" ca="1" si="47"/>
        <v>#NAME?</v>
      </c>
      <c r="W481" s="27">
        <f>IF(LEN($C481)=0,IF($D481&gt;0,COUNTIFS($A$3:$A481,$A481),"-"),"Escluso")</f>
        <v>34</v>
      </c>
      <c r="X481" s="2">
        <f>IF(LEN($C481)=0,IF($D481&gt;0,COUNTIFS($J$3:$J481,$J481,$C$3:$C481,""),"-"),"Escluso")</f>
        <v>34</v>
      </c>
      <c r="Y481" s="127" t="e">
        <f t="shared" ca="1" si="45"/>
        <v>#NAME?</v>
      </c>
      <c r="Z481" s="2">
        <f>IF($D481&gt;0,COUNTIFS($O$3:$O481,$O481,$L$3:$L481,$L481,$I$3:$I481,$I481),"-")</f>
        <v>9</v>
      </c>
      <c r="AA481" s="27">
        <f>IF($D481&gt;0,IF(OR($Z481 &gt;1,$L481&lt;&gt;"Adulti"),0,VLOOKUP($P481,Regione!$B$2:$C$22,2,FALSE)),"-")</f>
        <v>0</v>
      </c>
      <c r="AB481" s="27">
        <f>IF($D481&gt;0,IF(COUNTIFS($O$3:$O481,$O481,$L$3:$L481,$L481,$I$3:$I481,$I481) &gt;1,0,SUMIFS($Y$3:$Y$2503,$L$3:$L$2503,$L481,$O$3:$O$2503,$O481,$I$3:$I$2503,$I481)),"-")</f>
        <v>0</v>
      </c>
      <c r="AC481" s="27">
        <f t="shared" si="48"/>
        <v>0</v>
      </c>
    </row>
    <row r="482" spans="1:29" s="1" customFormat="1" ht="15.75" customHeight="1">
      <c r="A482" s="13" t="s">
        <v>177</v>
      </c>
      <c r="B482" s="107" t="str">
        <f>IF(COUNTA($A482)&gt;0,VLOOKUP($A482,Corsa!$A$1:$F$43,2,FALSE),"-")</f>
        <v>Corsa A09</v>
      </c>
      <c r="C482" s="11"/>
      <c r="D482" s="13">
        <v>345</v>
      </c>
      <c r="E482" s="13"/>
      <c r="F482" s="46" t="str">
        <f>IF(COUNTA($A482)&gt;0,VLOOKUP($A482,Corsa!$A$1:$F$43,3,FALSE),"-")</f>
        <v>M-Pulcini</v>
      </c>
      <c r="G482" s="28" t="str">
        <f>IF($D482&gt;0,VLOOKUP($D482,Iscrizioni!$A$2:$M$2502,9,FALSE),"-")</f>
        <v>DEL VILLANO ALESSIO</v>
      </c>
      <c r="H482" s="28">
        <f>IF($D482&gt;0,VLOOKUP($D482,Iscrizioni!$A$2:$M$2502,4,FALSE),"-")</f>
        <v>2009</v>
      </c>
      <c r="I482" s="27" t="str">
        <f>IF($D482&gt;0,VLOOKUP($D482,Iscrizioni!$A$2:$M$2502,5,FALSE),"-")</f>
        <v>M</v>
      </c>
      <c r="J482" s="27" t="str">
        <f>IF($D482&gt;0,VLOOKUP($D482,Iscrizioni!$A$2:$M$2502,10,FALSE),"-")</f>
        <v>M-Pulcini</v>
      </c>
      <c r="K482" s="27" t="str">
        <f t="shared" si="46"/>
        <v>ok</v>
      </c>
      <c r="L482" s="46" t="str">
        <f>IF($D482&gt;0,VLOOKUP($D482,Iscrizioni!$A$2:$M$2502,11,FALSE),"-")</f>
        <v>Giovanile</v>
      </c>
      <c r="M482" s="27">
        <f>IF($D482&gt;0,VLOOKUP($D482,Iscrizioni!$A$2:$N$2502,12,FALSE),"-")</f>
        <v>6</v>
      </c>
      <c r="N482" s="46" t="str">
        <f>IF($D482&gt;0,VLOOKUP($D482,Iscrizioni!$A$2:$M$2502,6,FALSE),"-")</f>
        <v>H011219</v>
      </c>
      <c r="O482" s="107" t="str">
        <f>IF($D482&gt;0,VLOOKUP($D482,Iscrizioni!$A$2:$M$2502,7,FALSE),"-")</f>
        <v>A.S.D. SOCIETA' VICTORIA ATLETICA</v>
      </c>
      <c r="P482" s="46" t="str">
        <f>IF($D482&gt;0,VLOOKUP(LEFT($N482,1),Regione!$A$2:$C$21,2,FALSE),"-")</f>
        <v xml:space="preserve">EMILIA ROMAGNA </v>
      </c>
      <c r="Q482" s="112" t="e">
        <f ca="1">IF($D482&gt;0,NormalizzaTempo("D",CELL("tipo",$E482),$E482),"-")</f>
        <v>#NAME?</v>
      </c>
      <c r="R482" s="27">
        <f>IF($D482&gt;0,VLOOKUP($D482,Iscrizioni!$A$2:$M$2502,13,FALSE),"-")</f>
        <v>400</v>
      </c>
      <c r="S482" s="112" t="e">
        <f t="shared" ca="1" si="49"/>
        <v>#NAME?</v>
      </c>
      <c r="T482" s="112" t="e">
        <f ca="1">IF($D482&gt;0,SUMIFS($S$3:$S482,$X$3:$X482,1,$J$3:$J482,$J482),"-")</f>
        <v>#NAME?</v>
      </c>
      <c r="U482" s="112" t="e">
        <f t="shared" ca="1" si="50"/>
        <v>#NAME?</v>
      </c>
      <c r="V482" s="112" t="e">
        <f t="shared" ca="1" si="47"/>
        <v>#NAME?</v>
      </c>
      <c r="W482" s="27">
        <f>IF(LEN($C482)=0,IF($D482&gt;0,COUNTIFS($A$3:$A482,$A482),"-"),"Escluso")</f>
        <v>35</v>
      </c>
      <c r="X482" s="2">
        <f>IF(LEN($C482)=0,IF($D482&gt;0,COUNTIFS($J$3:$J482,$J482,$C$3:$C482,""),"-"),"Escluso")</f>
        <v>35</v>
      </c>
      <c r="Y482" s="127" t="e">
        <f t="shared" ca="1" si="45"/>
        <v>#NAME?</v>
      </c>
      <c r="Z482" s="2">
        <f>IF($D482&gt;0,COUNTIFS($O$3:$O482,$O482,$L$3:$L482,$L482,$I$3:$I482,$I482),"-")</f>
        <v>5</v>
      </c>
      <c r="AA482" s="27">
        <f>IF($D482&gt;0,IF(OR($Z482 &gt;1,$L482&lt;&gt;"Adulti"),0,VLOOKUP($P482,Regione!$B$2:$C$22,2,FALSE)),"-")</f>
        <v>0</v>
      </c>
      <c r="AB482" s="27">
        <f>IF($D482&gt;0,IF(COUNTIFS($O$3:$O482,$O482,$L$3:$L482,$L482,$I$3:$I482,$I482) &gt;1,0,SUMIFS($Y$3:$Y$2503,$L$3:$L$2503,$L482,$O$3:$O$2503,$O482,$I$3:$I$2503,$I482)),"-")</f>
        <v>0</v>
      </c>
      <c r="AC482" s="27">
        <f t="shared" si="48"/>
        <v>0</v>
      </c>
    </row>
    <row r="483" spans="1:29" s="1" customFormat="1" ht="15.75" customHeight="1">
      <c r="A483" s="13" t="s">
        <v>177</v>
      </c>
      <c r="B483" s="107" t="str">
        <f>IF(COUNTA($A483)&gt;0,VLOOKUP($A483,Corsa!$A$1:$F$43,2,FALSE),"-")</f>
        <v>Corsa A09</v>
      </c>
      <c r="C483" s="11"/>
      <c r="D483" s="13">
        <v>341</v>
      </c>
      <c r="E483" s="13"/>
      <c r="F483" s="46" t="str">
        <f>IF(COUNTA($A483)&gt;0,VLOOKUP($A483,Corsa!$A$1:$F$43,3,FALSE),"-")</f>
        <v>M-Pulcini</v>
      </c>
      <c r="G483" s="28" t="str">
        <f>IF($D483&gt;0,VLOOKUP($D483,Iscrizioni!$A$2:$M$2502,9,FALSE),"-")</f>
        <v>BORGHI MASSIMILIANO</v>
      </c>
      <c r="H483" s="28">
        <f>IF($D483&gt;0,VLOOKUP($D483,Iscrizioni!$A$2:$M$2502,4,FALSE),"-")</f>
        <v>2008</v>
      </c>
      <c r="I483" s="27" t="str">
        <f>IF($D483&gt;0,VLOOKUP($D483,Iscrizioni!$A$2:$M$2502,5,FALSE),"-")</f>
        <v>M</v>
      </c>
      <c r="J483" s="27" t="str">
        <f>IF($D483&gt;0,VLOOKUP($D483,Iscrizioni!$A$2:$M$2502,10,FALSE),"-")</f>
        <v>M-Pulcini</v>
      </c>
      <c r="K483" s="27" t="str">
        <f t="shared" si="46"/>
        <v>ok</v>
      </c>
      <c r="L483" s="46" t="str">
        <f>IF($D483&gt;0,VLOOKUP($D483,Iscrizioni!$A$2:$M$2502,11,FALSE),"-")</f>
        <v>Giovanile</v>
      </c>
      <c r="M483" s="27">
        <f>IF($D483&gt;0,VLOOKUP($D483,Iscrizioni!$A$2:$N$2502,12,FALSE),"-")</f>
        <v>6</v>
      </c>
      <c r="N483" s="46" t="str">
        <f>IF($D483&gt;0,VLOOKUP($D483,Iscrizioni!$A$2:$M$2502,6,FALSE),"-")</f>
        <v>H011219</v>
      </c>
      <c r="O483" s="107" t="str">
        <f>IF($D483&gt;0,VLOOKUP($D483,Iscrizioni!$A$2:$M$2502,7,FALSE),"-")</f>
        <v>A.S.D. SOCIETA' VICTORIA ATLETICA</v>
      </c>
      <c r="P483" s="46" t="str">
        <f>IF($D483&gt;0,VLOOKUP(LEFT($N483,1),Regione!$A$2:$C$21,2,FALSE),"-")</f>
        <v xml:space="preserve">EMILIA ROMAGNA </v>
      </c>
      <c r="Q483" s="112" t="e">
        <f ca="1">IF($D483&gt;0,NormalizzaTempo("D",CELL("tipo",$E483),$E483),"-")</f>
        <v>#NAME?</v>
      </c>
      <c r="R483" s="27">
        <f>IF($D483&gt;0,VLOOKUP($D483,Iscrizioni!$A$2:$M$2502,13,FALSE),"-")</f>
        <v>400</v>
      </c>
      <c r="S483" s="112" t="e">
        <f t="shared" ca="1" si="49"/>
        <v>#NAME?</v>
      </c>
      <c r="T483" s="112" t="e">
        <f ca="1">IF($D483&gt;0,SUMIFS($S$3:$S483,$X$3:$X483,1,$J$3:$J483,$J483),"-")</f>
        <v>#NAME?</v>
      </c>
      <c r="U483" s="112" t="e">
        <f t="shared" ca="1" si="50"/>
        <v>#NAME?</v>
      </c>
      <c r="V483" s="112" t="e">
        <f t="shared" ca="1" si="47"/>
        <v>#NAME?</v>
      </c>
      <c r="W483" s="27">
        <f>IF(LEN($C483)=0,IF($D483&gt;0,COUNTIFS($A$3:$A483,$A483),"-"),"Escluso")</f>
        <v>36</v>
      </c>
      <c r="X483" s="2">
        <f>IF(LEN($C483)=0,IF($D483&gt;0,COUNTIFS($J$3:$J483,$J483,$C$3:$C483,""),"-"),"Escluso")</f>
        <v>36</v>
      </c>
      <c r="Y483" s="127" t="e">
        <f t="shared" ca="1" si="45"/>
        <v>#NAME?</v>
      </c>
      <c r="Z483" s="2">
        <f>IF($D483&gt;0,COUNTIFS($O$3:$O483,$O483,$L$3:$L483,$L483,$I$3:$I483,$I483),"-")</f>
        <v>6</v>
      </c>
      <c r="AA483" s="27">
        <f>IF($D483&gt;0,IF(OR($Z483 &gt;1,$L483&lt;&gt;"Adulti"),0,VLOOKUP($P483,Regione!$B$2:$C$22,2,FALSE)),"-")</f>
        <v>0</v>
      </c>
      <c r="AB483" s="27">
        <f>IF($D483&gt;0,IF(COUNTIFS($O$3:$O483,$O483,$L$3:$L483,$L483,$I$3:$I483,$I483) &gt;1,0,SUMIFS($Y$3:$Y$2503,$L$3:$L$2503,$L483,$O$3:$O$2503,$O483,$I$3:$I$2503,$I483)),"-")</f>
        <v>0</v>
      </c>
      <c r="AC483" s="27">
        <f t="shared" si="48"/>
        <v>0</v>
      </c>
    </row>
    <row r="484" spans="1:29" s="1" customFormat="1" ht="15.75" customHeight="1">
      <c r="A484" s="13" t="s">
        <v>184</v>
      </c>
      <c r="B484" s="107" t="str">
        <f>IF(COUNTA($A484)&gt;0,VLOOKUP($A484,Corsa!$A$1:$F$43,2,FALSE),"-")</f>
        <v>Corsa B03</v>
      </c>
      <c r="C484" s="11"/>
      <c r="D484" s="13">
        <v>532</v>
      </c>
      <c r="E484" s="13"/>
      <c r="F484" s="46" t="str">
        <f>IF(COUNTA($A484)&gt;0,VLOOKUP($A484,Corsa!$A$1:$F$43,3,FALSE),"-")</f>
        <v>M- Juniores + M-50 + M-55 + M-60 + M-65 + M-70 + M-75</v>
      </c>
      <c r="G484" s="28" t="e">
        <f>IF($D484&gt;0,VLOOKUP($D484,Iscrizioni!$A$2:$M$2502,9,FALSE),"-")</f>
        <v>#N/A</v>
      </c>
      <c r="H484" s="28" t="e">
        <f>IF($D484&gt;0,VLOOKUP($D484,Iscrizioni!$A$2:$M$2502,4,FALSE),"-")</f>
        <v>#N/A</v>
      </c>
      <c r="I484" s="27" t="e">
        <f>IF($D484&gt;0,VLOOKUP($D484,Iscrizioni!$A$2:$M$2502,5,FALSE),"-")</f>
        <v>#N/A</v>
      </c>
      <c r="J484" s="27" t="e">
        <f>IF($D484&gt;0,VLOOKUP($D484,Iscrizioni!$A$2:$M$2502,10,FALSE),"-")</f>
        <v>#N/A</v>
      </c>
      <c r="K484" s="27" t="str">
        <f t="shared" si="46"/>
        <v>Verifica</v>
      </c>
      <c r="L484" s="46" t="e">
        <f>IF($D484&gt;0,VLOOKUP($D484,Iscrizioni!$A$2:$M$2502,11,FALSE),"-")</f>
        <v>#N/A</v>
      </c>
      <c r="M484" s="27" t="e">
        <f>IF($D484&gt;0,VLOOKUP($D484,Iscrizioni!$A$2:$N$2502,12,FALSE),"-")</f>
        <v>#N/A</v>
      </c>
      <c r="N484" s="46" t="e">
        <f>IF($D484&gt;0,VLOOKUP($D484,Iscrizioni!$A$2:$M$2502,6,FALSE),"-")</f>
        <v>#N/A</v>
      </c>
      <c r="O484" s="107" t="e">
        <f>IF($D484&gt;0,VLOOKUP($D484,Iscrizioni!$A$2:$M$2502,7,FALSE),"-")</f>
        <v>#N/A</v>
      </c>
      <c r="P484" s="46" t="e">
        <f>IF($D484&gt;0,VLOOKUP(LEFT($N484,1),Regione!$A$2:$C$21,2,FALSE),"-")</f>
        <v>#N/A</v>
      </c>
      <c r="Q484" s="112" t="e">
        <f ca="1">IF($D484&gt;0,NormalizzaTempo("D",CELL("tipo",$E484),$E484),"-")</f>
        <v>#NAME?</v>
      </c>
      <c r="R484" s="27" t="e">
        <f>IF($D484&gt;0,VLOOKUP($D484,Iscrizioni!$A$2:$M$2502,13,FALSE),"-")</f>
        <v>#N/A</v>
      </c>
      <c r="S484" s="112" t="e">
        <f t="shared" ca="1" si="49"/>
        <v>#NAME?</v>
      </c>
      <c r="T484" s="112" t="e">
        <f ca="1">IF($D484&gt;0,SUMIFS($S$3:$S484,$X$3:$X484,1,$J$3:$J484,$J484),"-")</f>
        <v>#NAME?</v>
      </c>
      <c r="U484" s="112" t="e">
        <f t="shared" ca="1" si="50"/>
        <v>#NAME?</v>
      </c>
      <c r="V484" s="112" t="e">
        <f t="shared" ca="1" si="47"/>
        <v>#N/A</v>
      </c>
      <c r="W484" s="27">
        <f>IF(LEN($C484)=0,IF($D484&gt;0,COUNTIFS($A$3:$A484,$A484),"-"),"Escluso")</f>
        <v>1</v>
      </c>
      <c r="X484" s="2">
        <f>IF(LEN($C484)=0,IF($D484&gt;0,COUNTIFS($J$3:$J484,$J484,$C$3:$C484,""),"-"),"Escluso")</f>
        <v>1</v>
      </c>
      <c r="Y484" s="127" t="e">
        <f t="shared" ca="1" si="45"/>
        <v>#N/A</v>
      </c>
      <c r="Z484" s="2">
        <f>IF($D484&gt;0,COUNTIFS($O$3:$O484,$O484,$L$3:$L484,$L484,$I$3:$I484,$I484),"-")</f>
        <v>2</v>
      </c>
      <c r="AA484" s="27" t="e">
        <f>IF($D484&gt;0,IF(OR($Z484 &gt;1,$L484&lt;&gt;"Adulti"),0,VLOOKUP($P484,Regione!$B$2:$C$22,2,FALSE)),"-")</f>
        <v>#N/A</v>
      </c>
      <c r="AB484" s="27">
        <f>IF($D484&gt;0,IF(COUNTIFS($O$3:$O484,$O484,$L$3:$L484,$L484,$I$3:$I484,$I484) &gt;1,0,SUMIFS($Y$3:$Y$2503,$L$3:$L$2503,$L484,$O$3:$O$2503,$O484,$I$3:$I$2503,$I484)),"-")</f>
        <v>0</v>
      </c>
      <c r="AC484" s="27" t="e">
        <f t="shared" si="48"/>
        <v>#N/A</v>
      </c>
    </row>
    <row r="485" spans="1:29" s="1" customFormat="1" ht="15.75" customHeight="1">
      <c r="A485" s="13" t="s">
        <v>184</v>
      </c>
      <c r="B485" s="107" t="str">
        <f>IF(COUNTA($A485)&gt;0,VLOOKUP($A485,Corsa!$A$1:$F$43,2,FALSE),"-")</f>
        <v>Corsa B03</v>
      </c>
      <c r="C485" s="11"/>
      <c r="D485" s="13">
        <v>168</v>
      </c>
      <c r="E485" s="13"/>
      <c r="F485" s="46" t="str">
        <f>IF(COUNTA($A485)&gt;0,VLOOKUP($A485,Corsa!$A$1:$F$43,3,FALSE),"-")</f>
        <v>M- Juniores + M-50 + M-55 + M-60 + M-65 + M-70 + M-75</v>
      </c>
      <c r="G485" s="28" t="str">
        <f>IF($D485&gt;0,VLOOKUP($D485,Iscrizioni!$A$2:$M$2502,9,FALSE),"-")</f>
        <v>SCHIAVELLO LUCA</v>
      </c>
      <c r="H485" s="28">
        <f>IF($D485&gt;0,VLOOKUP($D485,Iscrizioni!$A$2:$M$2502,4,FALSE),"-")</f>
        <v>1999</v>
      </c>
      <c r="I485" s="27" t="str">
        <f>IF($D485&gt;0,VLOOKUP($D485,Iscrizioni!$A$2:$M$2502,5,FALSE),"-")</f>
        <v>M</v>
      </c>
      <c r="J485" s="27" t="str">
        <f>IF($D485&gt;0,VLOOKUP($D485,Iscrizioni!$A$2:$M$2502,10,FALSE),"-")</f>
        <v>M- Juniores</v>
      </c>
      <c r="K485" s="27" t="str">
        <f t="shared" si="46"/>
        <v>ok</v>
      </c>
      <c r="L485" s="46" t="str">
        <f>IF($D485&gt;0,VLOOKUP($D485,Iscrizioni!$A$2:$M$2502,11,FALSE),"-")</f>
        <v>Adulti</v>
      </c>
      <c r="M485" s="27">
        <f>IF($D485&gt;0,VLOOKUP($D485,Iscrizioni!$A$2:$N$2502,12,FALSE),"-")</f>
        <v>18</v>
      </c>
      <c r="N485" s="46" t="str">
        <f>IF($D485&gt;0,VLOOKUP($D485,Iscrizioni!$A$2:$M$2502,6,FALSE),"-")</f>
        <v>A130534</v>
      </c>
      <c r="O485" s="107" t="str">
        <f>IF($D485&gt;0,VLOOKUP($D485,Iscrizioni!$A$2:$M$2502,7,FALSE),"-")</f>
        <v>A.S.D. ATLETICA VENARIA REALE</v>
      </c>
      <c r="P485" s="46" t="str">
        <f>IF($D485&gt;0,VLOOKUP(LEFT($N485,1),Regione!$A$2:$C$21,2,FALSE),"-")</f>
        <v xml:space="preserve">PIEMONTE </v>
      </c>
      <c r="Q485" s="112" t="e">
        <f ca="1">IF($D485&gt;0,NormalizzaTempo("D",CELL("tipo",$E485),$E485),"-")</f>
        <v>#NAME?</v>
      </c>
      <c r="R485" s="27">
        <f>IF($D485&gt;0,VLOOKUP($D485,Iscrizioni!$A$2:$M$2502,13,FALSE),"-")</f>
        <v>5000</v>
      </c>
      <c r="S485" s="112" t="e">
        <f t="shared" ca="1" si="49"/>
        <v>#NAME?</v>
      </c>
      <c r="T485" s="112" t="e">
        <f ca="1">IF($D485&gt;0,SUMIFS($S$3:$S485,$X$3:$X485,1,$J$3:$J485,$J485),"-")</f>
        <v>#NAME?</v>
      </c>
      <c r="U485" s="112" t="e">
        <f t="shared" ca="1" si="50"/>
        <v>#NAME?</v>
      </c>
      <c r="V485" s="112" t="e">
        <f t="shared" ca="1" si="47"/>
        <v>#NAME?</v>
      </c>
      <c r="W485" s="27">
        <f>IF(LEN($C485)=0,IF($D485&gt;0,COUNTIFS($A$3:$A485,$A485),"-"),"Escluso")</f>
        <v>2</v>
      </c>
      <c r="X485" s="2">
        <f>IF(LEN($C485)=0,IF($D485&gt;0,COUNTIFS($J$3:$J485,$J485,$C$3:$C485,""),"-"),"Escluso")</f>
        <v>1</v>
      </c>
      <c r="Y485" s="127" t="e">
        <f t="shared" ca="1" si="45"/>
        <v>#NAME?</v>
      </c>
      <c r="Z485" s="2">
        <f>IF($D485&gt;0,COUNTIFS($O$3:$O485,$O485,$L$3:$L485,$L485,$I$3:$I485,$I485),"-")</f>
        <v>1</v>
      </c>
      <c r="AA485" s="27">
        <f>IF($D485&gt;0,IF(OR($Z485 &gt;1,$L485&lt;&gt;"Adulti"),0,VLOOKUP($P485,Regione!$B$2:$C$22,2,FALSE)),"-")</f>
        <v>15</v>
      </c>
      <c r="AB485" s="27" t="e">
        <f ca="1">IF($D485&gt;0,IF(COUNTIFS($O$3:$O485,$O485,$L$3:$L485,$L485,$I$3:$I485,$I485) &gt;1,0,SUMIFS($Y$3:$Y$2503,$L$3:$L$2503,$L485,$O$3:$O$2503,$O485,$I$3:$I$2503,$I485)),"-")</f>
        <v>#NAME?</v>
      </c>
      <c r="AC485" s="27" t="e">
        <f t="shared" ca="1" si="48"/>
        <v>#NAME?</v>
      </c>
    </row>
    <row r="486" spans="1:29" s="1" customFormat="1" ht="15.75" customHeight="1">
      <c r="A486" s="13" t="s">
        <v>184</v>
      </c>
      <c r="B486" s="107" t="str">
        <f>IF(COUNTA($A486)&gt;0,VLOOKUP($A486,Corsa!$A$1:$F$43,2,FALSE),"-")</f>
        <v>Corsa B03</v>
      </c>
      <c r="C486" s="11"/>
      <c r="D486" s="13">
        <v>424</v>
      </c>
      <c r="E486" s="13"/>
      <c r="F486" s="46" t="str">
        <f>IF(COUNTA($A486)&gt;0,VLOOKUP($A486,Corsa!$A$1:$F$43,3,FALSE),"-")</f>
        <v>M- Juniores + M-50 + M-55 + M-60 + M-65 + M-70 + M-75</v>
      </c>
      <c r="G486" s="28" t="str">
        <f>IF($D486&gt;0,VLOOKUP($D486,Iscrizioni!$A$2:$M$2502,9,FALSE),"-")</f>
        <v>LOLLI ALBERTO</v>
      </c>
      <c r="H486" s="28">
        <f>IF($D486&gt;0,VLOOKUP($D486,Iscrizioni!$A$2:$M$2502,4,FALSE),"-")</f>
        <v>1966</v>
      </c>
      <c r="I486" s="27" t="str">
        <f>IF($D486&gt;0,VLOOKUP($D486,Iscrizioni!$A$2:$M$2502,5,FALSE),"-")</f>
        <v>M</v>
      </c>
      <c r="J486" s="27" t="str">
        <f>IF($D486&gt;0,VLOOKUP($D486,Iscrizioni!$A$2:$M$2502,10,FALSE),"-")</f>
        <v>M-50</v>
      </c>
      <c r="K486" s="27" t="str">
        <f t="shared" si="46"/>
        <v>ok</v>
      </c>
      <c r="L486" s="46" t="str">
        <f>IF($D486&gt;0,VLOOKUP($D486,Iscrizioni!$A$2:$M$2502,11,FALSE),"-")</f>
        <v>Adulti</v>
      </c>
      <c r="M486" s="27">
        <f>IF($D486&gt;0,VLOOKUP($D486,Iscrizioni!$A$2:$N$2502,12,FALSE),"-")</f>
        <v>32</v>
      </c>
      <c r="N486" s="46" t="str">
        <f>IF($D486&gt;0,VLOOKUP($D486,Iscrizioni!$A$2:$M$2502,6,FALSE),"-")</f>
        <v>H075225</v>
      </c>
      <c r="O486" s="107" t="str">
        <f>IF($D486&gt;0,VLOOKUP($D486,Iscrizioni!$A$2:$M$2502,7,FALSE),"-")</f>
        <v>ASD GPA LUGHESINA</v>
      </c>
      <c r="P486" s="46" t="str">
        <f>IF($D486&gt;0,VLOOKUP(LEFT($N486,1),Regione!$A$2:$C$21,2,FALSE),"-")</f>
        <v xml:space="preserve">EMILIA ROMAGNA </v>
      </c>
      <c r="Q486" s="112" t="e">
        <f ca="1">IF($D486&gt;0,NormalizzaTempo("D",CELL("tipo",$E486),$E486),"-")</f>
        <v>#NAME?</v>
      </c>
      <c r="R486" s="27">
        <f>IF($D486&gt;0,VLOOKUP($D486,Iscrizioni!$A$2:$M$2502,13,FALSE),"-")</f>
        <v>5000</v>
      </c>
      <c r="S486" s="112" t="e">
        <f t="shared" ca="1" si="49"/>
        <v>#NAME?</v>
      </c>
      <c r="T486" s="112" t="e">
        <f ca="1">IF($D486&gt;0,SUMIFS($S$3:$S486,$X$3:$X486,1,$J$3:$J486,$J486),"-")</f>
        <v>#NAME?</v>
      </c>
      <c r="U486" s="112" t="e">
        <f t="shared" ca="1" si="50"/>
        <v>#NAME?</v>
      </c>
      <c r="V486" s="112" t="e">
        <f t="shared" ca="1" si="47"/>
        <v>#NAME?</v>
      </c>
      <c r="W486" s="27">
        <f>IF(LEN($C486)=0,IF($D486&gt;0,COUNTIFS($A$3:$A486,$A486),"-"),"Escluso")</f>
        <v>3</v>
      </c>
      <c r="X486" s="2">
        <f>IF(LEN($C486)=0,IF($D486&gt;0,COUNTIFS($J$3:$J486,$J486,$C$3:$C486,""),"-"),"Escluso")</f>
        <v>1</v>
      </c>
      <c r="Y486" s="127" t="e">
        <f t="shared" ca="1" si="45"/>
        <v>#NAME?</v>
      </c>
      <c r="Z486" s="2">
        <f>IF($D486&gt;0,COUNTIFS($O$3:$O486,$O486,$L$3:$L486,$L486,$I$3:$I486,$I486),"-")</f>
        <v>1</v>
      </c>
      <c r="AA486" s="27">
        <f>IF($D486&gt;0,IF(OR($Z486 &gt;1,$L486&lt;&gt;"Adulti"),0,VLOOKUP($P486,Regione!$B$2:$C$22,2,FALSE)),"-")</f>
        <v>0</v>
      </c>
      <c r="AB486" s="27" t="e">
        <f ca="1">IF($D486&gt;0,IF(COUNTIFS($O$3:$O486,$O486,$L$3:$L486,$L486,$I$3:$I486,$I486) &gt;1,0,SUMIFS($Y$3:$Y$2503,$L$3:$L$2503,$L486,$O$3:$O$2503,$O486,$I$3:$I$2503,$I486)),"-")</f>
        <v>#NAME?</v>
      </c>
      <c r="AC486" s="27" t="e">
        <f t="shared" ca="1" si="48"/>
        <v>#NAME?</v>
      </c>
    </row>
    <row r="487" spans="1:29" s="1" customFormat="1" ht="15.75" customHeight="1">
      <c r="A487" s="13" t="s">
        <v>184</v>
      </c>
      <c r="B487" s="107" t="str">
        <f>IF(COUNTA($A487)&gt;0,VLOOKUP($A487,Corsa!$A$1:$F$43,2,FALSE),"-")</f>
        <v>Corsa B03</v>
      </c>
      <c r="C487" s="11"/>
      <c r="D487" s="13">
        <v>297</v>
      </c>
      <c r="E487" s="13"/>
      <c r="F487" s="46" t="str">
        <f>IF(COUNTA($A487)&gt;0,VLOOKUP($A487,Corsa!$A$1:$F$43,3,FALSE),"-")</f>
        <v>M- Juniores + M-50 + M-55 + M-60 + M-65 + M-70 + M-75</v>
      </c>
      <c r="G487" s="28" t="str">
        <f>IF($D487&gt;0,VLOOKUP($D487,Iscrizioni!$A$2:$M$2502,9,FALSE),"-")</f>
        <v>LAGNA PIERCARLO</v>
      </c>
      <c r="H487" s="28">
        <f>IF($D487&gt;0,VLOOKUP($D487,Iscrizioni!$A$2:$M$2502,4,FALSE),"-")</f>
        <v>1963</v>
      </c>
      <c r="I487" s="27" t="str">
        <f>IF($D487&gt;0,VLOOKUP($D487,Iscrizioni!$A$2:$M$2502,5,FALSE),"-")</f>
        <v>M</v>
      </c>
      <c r="J487" s="27" t="str">
        <f>IF($D487&gt;0,VLOOKUP($D487,Iscrizioni!$A$2:$M$2502,10,FALSE),"-")</f>
        <v>M-50</v>
      </c>
      <c r="K487" s="27" t="str">
        <f t="shared" si="46"/>
        <v>ok</v>
      </c>
      <c r="L487" s="46" t="str">
        <f>IF($D487&gt;0,VLOOKUP($D487,Iscrizioni!$A$2:$M$2502,11,FALSE),"-")</f>
        <v>Adulti</v>
      </c>
      <c r="M487" s="27">
        <f>IF($D487&gt;0,VLOOKUP($D487,Iscrizioni!$A$2:$N$2502,12,FALSE),"-")</f>
        <v>32</v>
      </c>
      <c r="N487" s="46" t="str">
        <f>IF($D487&gt;0,VLOOKUP($D487,Iscrizioni!$A$2:$M$2502,6,FALSE),"-")</f>
        <v>A120653</v>
      </c>
      <c r="O487" s="107" t="str">
        <f>IF($D487&gt;0,VLOOKUP($D487,Iscrizioni!$A$2:$M$2502,7,FALSE),"-")</f>
        <v>A.S.D. OLIMPIATLETICA</v>
      </c>
      <c r="P487" s="46" t="str">
        <f>IF($D487&gt;0,VLOOKUP(LEFT($N487,1),Regione!$A$2:$C$21,2,FALSE),"-")</f>
        <v xml:space="preserve">PIEMONTE </v>
      </c>
      <c r="Q487" s="112" t="e">
        <f ca="1">IF($D487&gt;0,NormalizzaTempo("D",CELL("tipo",$E487),$E487),"-")</f>
        <v>#NAME?</v>
      </c>
      <c r="R487" s="27">
        <f>IF($D487&gt;0,VLOOKUP($D487,Iscrizioni!$A$2:$M$2502,13,FALSE),"-")</f>
        <v>5000</v>
      </c>
      <c r="S487" s="112" t="e">
        <f t="shared" ca="1" si="49"/>
        <v>#NAME?</v>
      </c>
      <c r="T487" s="112" t="e">
        <f ca="1">IF($D487&gt;0,SUMIFS($S$3:$S487,$X$3:$X487,1,$J$3:$J487,$J487),"-")</f>
        <v>#NAME?</v>
      </c>
      <c r="U487" s="112" t="e">
        <f t="shared" ca="1" si="50"/>
        <v>#NAME?</v>
      </c>
      <c r="V487" s="112" t="e">
        <f t="shared" ca="1" si="47"/>
        <v>#NAME?</v>
      </c>
      <c r="W487" s="27">
        <f>IF(LEN($C487)=0,IF($D487&gt;0,COUNTIFS($A$3:$A487,$A487),"-"),"Escluso")</f>
        <v>4</v>
      </c>
      <c r="X487" s="2">
        <f>IF(LEN($C487)=0,IF($D487&gt;0,COUNTIFS($J$3:$J487,$J487,$C$3:$C487,""),"-"),"Escluso")</f>
        <v>2</v>
      </c>
      <c r="Y487" s="127" t="e">
        <f t="shared" ca="1" si="45"/>
        <v>#NAME?</v>
      </c>
      <c r="Z487" s="2">
        <f>IF($D487&gt;0,COUNTIFS($O$3:$O487,$O487,$L$3:$L487,$L487,$I$3:$I487,$I487),"-")</f>
        <v>1</v>
      </c>
      <c r="AA487" s="27">
        <f>IF($D487&gt;0,IF(OR($Z487 &gt;1,$L487&lt;&gt;"Adulti"),0,VLOOKUP($P487,Regione!$B$2:$C$22,2,FALSE)),"-")</f>
        <v>15</v>
      </c>
      <c r="AB487" s="27" t="e">
        <f ca="1">IF($D487&gt;0,IF(COUNTIFS($O$3:$O487,$O487,$L$3:$L487,$L487,$I$3:$I487,$I487) &gt;1,0,SUMIFS($Y$3:$Y$2503,$L$3:$L$2503,$L487,$O$3:$O$2503,$O487,$I$3:$I$2503,$I487)),"-")</f>
        <v>#NAME?</v>
      </c>
      <c r="AC487" s="27" t="e">
        <f t="shared" ca="1" si="48"/>
        <v>#NAME?</v>
      </c>
    </row>
    <row r="488" spans="1:29" s="1" customFormat="1" ht="15.75" customHeight="1">
      <c r="A488" s="13" t="s">
        <v>184</v>
      </c>
      <c r="B488" s="107" t="str">
        <f>IF(COUNTA($A488)&gt;0,VLOOKUP($A488,Corsa!$A$1:$F$43,2,FALSE),"-")</f>
        <v>Corsa B03</v>
      </c>
      <c r="C488" s="11"/>
      <c r="D488" s="13">
        <v>392</v>
      </c>
      <c r="E488" s="13"/>
      <c r="F488" s="46" t="str">
        <f>IF(COUNTA($A488)&gt;0,VLOOKUP($A488,Corsa!$A$1:$F$43,3,FALSE),"-")</f>
        <v>M- Juniores + M-50 + M-55 + M-60 + M-65 + M-70 + M-75</v>
      </c>
      <c r="G488" s="28" t="str">
        <f>IF($D488&gt;0,VLOOKUP($D488,Iscrizioni!$A$2:$M$2502,9,FALSE),"-")</f>
        <v>PREMOLI MARCO</v>
      </c>
      <c r="H488" s="28">
        <f>IF($D488&gt;0,VLOOKUP($D488,Iscrizioni!$A$2:$M$2502,4,FALSE),"-")</f>
        <v>1966</v>
      </c>
      <c r="I488" s="27" t="str">
        <f>IF($D488&gt;0,VLOOKUP($D488,Iscrizioni!$A$2:$M$2502,5,FALSE),"-")</f>
        <v>M</v>
      </c>
      <c r="J488" s="27" t="str">
        <f>IF($D488&gt;0,VLOOKUP($D488,Iscrizioni!$A$2:$M$2502,10,FALSE),"-")</f>
        <v>M-50</v>
      </c>
      <c r="K488" s="27" t="str">
        <f t="shared" si="46"/>
        <v>ok</v>
      </c>
      <c r="L488" s="46" t="str">
        <f>IF($D488&gt;0,VLOOKUP($D488,Iscrizioni!$A$2:$M$2502,11,FALSE),"-")</f>
        <v>Adulti</v>
      </c>
      <c r="M488" s="27">
        <f>IF($D488&gt;0,VLOOKUP($D488,Iscrizioni!$A$2:$N$2502,12,FALSE),"-")</f>
        <v>32</v>
      </c>
      <c r="N488" s="46" t="str">
        <f>IF($D488&gt;0,VLOOKUP($D488,Iscrizioni!$A$2:$M$2502,6,FALSE),"-")</f>
        <v>D060103</v>
      </c>
      <c r="O488" s="107" t="str">
        <f>IF($D488&gt;0,VLOOKUP($D488,Iscrizioni!$A$2:$M$2502,7,FALSE),"-")</f>
        <v>ASD ATHLETIC TEAM</v>
      </c>
      <c r="P488" s="46" t="str">
        <f>IF($D488&gt;0,VLOOKUP(LEFT($N488,1),Regione!$A$2:$C$21,2,FALSE),"-")</f>
        <v xml:space="preserve">LOMBARDIA </v>
      </c>
      <c r="Q488" s="112" t="e">
        <f ca="1">IF($D488&gt;0,NormalizzaTempo("D",CELL("tipo",$E488),$E488),"-")</f>
        <v>#NAME?</v>
      </c>
      <c r="R488" s="27">
        <f>IF($D488&gt;0,VLOOKUP($D488,Iscrizioni!$A$2:$M$2502,13,FALSE),"-")</f>
        <v>5000</v>
      </c>
      <c r="S488" s="112" t="e">
        <f t="shared" ca="1" si="49"/>
        <v>#NAME?</v>
      </c>
      <c r="T488" s="112" t="e">
        <f ca="1">IF($D488&gt;0,SUMIFS($S$3:$S488,$X$3:$X488,1,$J$3:$J488,$J488),"-")</f>
        <v>#NAME?</v>
      </c>
      <c r="U488" s="112" t="e">
        <f t="shared" ca="1" si="50"/>
        <v>#NAME?</v>
      </c>
      <c r="V488" s="112" t="e">
        <f t="shared" ca="1" si="47"/>
        <v>#NAME?</v>
      </c>
      <c r="W488" s="27">
        <f>IF(LEN($C488)=0,IF($D488&gt;0,COUNTIFS($A$3:$A488,$A488),"-"),"Escluso")</f>
        <v>5</v>
      </c>
      <c r="X488" s="2">
        <f>IF(LEN($C488)=0,IF($D488&gt;0,COUNTIFS($J$3:$J488,$J488,$C$3:$C488,""),"-"),"Escluso")</f>
        <v>3</v>
      </c>
      <c r="Y488" s="127" t="e">
        <f t="shared" ca="1" si="45"/>
        <v>#NAME?</v>
      </c>
      <c r="Z488" s="2">
        <f>IF($D488&gt;0,COUNTIFS($O$3:$O488,$O488,$L$3:$L488,$L488,$I$3:$I488,$I488),"-")</f>
        <v>1</v>
      </c>
      <c r="AA488" s="27">
        <f>IF($D488&gt;0,IF(OR($Z488 &gt;1,$L488&lt;&gt;"Adulti"),0,VLOOKUP($P488,Regione!$B$2:$C$22,2,FALSE)),"-")</f>
        <v>15</v>
      </c>
      <c r="AB488" s="27" t="e">
        <f ca="1">IF($D488&gt;0,IF(COUNTIFS($O$3:$O488,$O488,$L$3:$L488,$L488,$I$3:$I488,$I488) &gt;1,0,SUMIFS($Y$3:$Y$2503,$L$3:$L$2503,$L488,$O$3:$O$2503,$O488,$I$3:$I$2503,$I488)),"-")</f>
        <v>#NAME?</v>
      </c>
      <c r="AC488" s="27" t="e">
        <f t="shared" ca="1" si="48"/>
        <v>#NAME?</v>
      </c>
    </row>
    <row r="489" spans="1:29" s="1" customFormat="1" ht="15.75" customHeight="1">
      <c r="A489" s="13" t="s">
        <v>184</v>
      </c>
      <c r="B489" s="107" t="str">
        <f>IF(COUNTA($A489)&gt;0,VLOOKUP($A489,Corsa!$A$1:$F$43,2,FALSE),"-")</f>
        <v>Corsa B03</v>
      </c>
      <c r="C489" s="11"/>
      <c r="D489" s="13">
        <v>321</v>
      </c>
      <c r="E489" s="13"/>
      <c r="F489" s="46" t="str">
        <f>IF(COUNTA($A489)&gt;0,VLOOKUP($A489,Corsa!$A$1:$F$43,3,FALSE),"-")</f>
        <v>M- Juniores + M-50 + M-55 + M-60 + M-65 + M-70 + M-75</v>
      </c>
      <c r="G489" s="28" t="str">
        <f>IF($D489&gt;0,VLOOKUP($D489,Iscrizioni!$A$2:$M$2502,9,FALSE),"-")</f>
        <v>MARTINA MARIO</v>
      </c>
      <c r="H489" s="28">
        <f>IF($D489&gt;0,VLOOKUP($D489,Iscrizioni!$A$2:$M$2502,4,FALSE),"-")</f>
        <v>1961</v>
      </c>
      <c r="I489" s="27" t="str">
        <f>IF($D489&gt;0,VLOOKUP($D489,Iscrizioni!$A$2:$M$2502,5,FALSE),"-")</f>
        <v>M</v>
      </c>
      <c r="J489" s="27" t="str">
        <f>IF($D489&gt;0,VLOOKUP($D489,Iscrizioni!$A$2:$M$2502,10,FALSE),"-")</f>
        <v>M-55</v>
      </c>
      <c r="K489" s="27" t="str">
        <f t="shared" si="46"/>
        <v>ok</v>
      </c>
      <c r="L489" s="46" t="str">
        <f>IF($D489&gt;0,VLOOKUP($D489,Iscrizioni!$A$2:$M$2502,11,FALSE),"-")</f>
        <v>Adulti</v>
      </c>
      <c r="M489" s="27">
        <f>IF($D489&gt;0,VLOOKUP($D489,Iscrizioni!$A$2:$N$2502,12,FALSE),"-")</f>
        <v>34</v>
      </c>
      <c r="N489" s="46" t="str">
        <f>IF($D489&gt;0,VLOOKUP($D489,Iscrizioni!$A$2:$M$2502,6,FALSE),"-")</f>
        <v>A160160</v>
      </c>
      <c r="O489" s="107" t="str">
        <f>IF($D489&gt;0,VLOOKUP($D489,Iscrizioni!$A$2:$M$2502,7,FALSE),"-")</f>
        <v>A.S.D. PODISTICA NONE</v>
      </c>
      <c r="P489" s="46" t="str">
        <f>IF($D489&gt;0,VLOOKUP(LEFT($N489,1),Regione!$A$2:$C$21,2,FALSE),"-")</f>
        <v xml:space="preserve">PIEMONTE </v>
      </c>
      <c r="Q489" s="112" t="e">
        <f ca="1">IF($D489&gt;0,NormalizzaTempo("D",CELL("tipo",$E489),$E489),"-")</f>
        <v>#NAME?</v>
      </c>
      <c r="R489" s="27">
        <f>IF($D489&gt;0,VLOOKUP($D489,Iscrizioni!$A$2:$M$2502,13,FALSE),"-")</f>
        <v>5000</v>
      </c>
      <c r="S489" s="112" t="e">
        <f t="shared" ca="1" si="49"/>
        <v>#NAME?</v>
      </c>
      <c r="T489" s="112" t="e">
        <f ca="1">IF($D489&gt;0,SUMIFS($S$3:$S489,$X$3:$X489,1,$J$3:$J489,$J489),"-")</f>
        <v>#NAME?</v>
      </c>
      <c r="U489" s="112" t="e">
        <f t="shared" ca="1" si="50"/>
        <v>#NAME?</v>
      </c>
      <c r="V489" s="112" t="e">
        <f t="shared" ca="1" si="47"/>
        <v>#NAME?</v>
      </c>
      <c r="W489" s="27">
        <f>IF(LEN($C489)=0,IF($D489&gt;0,COUNTIFS($A$3:$A489,$A489),"-"),"Escluso")</f>
        <v>6</v>
      </c>
      <c r="X489" s="2">
        <f>IF(LEN($C489)=0,IF($D489&gt;0,COUNTIFS($J$3:$J489,$J489,$C$3:$C489,""),"-"),"Escluso")</f>
        <v>1</v>
      </c>
      <c r="Y489" s="127" t="e">
        <f t="shared" ca="1" si="45"/>
        <v>#NAME?</v>
      </c>
      <c r="Z489" s="2">
        <f>IF($D489&gt;0,COUNTIFS($O$3:$O489,$O489,$L$3:$L489,$L489,$I$3:$I489,$I489),"-")</f>
        <v>1</v>
      </c>
      <c r="AA489" s="27">
        <f>IF($D489&gt;0,IF(OR($Z489 &gt;1,$L489&lt;&gt;"Adulti"),0,VLOOKUP($P489,Regione!$B$2:$C$22,2,FALSE)),"-")</f>
        <v>15</v>
      </c>
      <c r="AB489" s="27" t="e">
        <f ca="1">IF($D489&gt;0,IF(COUNTIFS($O$3:$O489,$O489,$L$3:$L489,$L489,$I$3:$I489,$I489) &gt;1,0,SUMIFS($Y$3:$Y$2503,$L$3:$L$2503,$L489,$O$3:$O$2503,$O489,$I$3:$I$2503,$I489)),"-")</f>
        <v>#NAME?</v>
      </c>
      <c r="AC489" s="27" t="e">
        <f t="shared" ca="1" si="48"/>
        <v>#NAME?</v>
      </c>
    </row>
    <row r="490" spans="1:29" s="1" customFormat="1" ht="15.75" customHeight="1">
      <c r="A490" s="13" t="s">
        <v>184</v>
      </c>
      <c r="B490" s="107" t="str">
        <f>IF(COUNTA($A490)&gt;0,VLOOKUP($A490,Corsa!$A$1:$F$43,2,FALSE),"-")</f>
        <v>Corsa B03</v>
      </c>
      <c r="C490" s="11"/>
      <c r="D490" s="13">
        <v>178</v>
      </c>
      <c r="E490" s="13"/>
      <c r="F490" s="46" t="str">
        <f>IF(COUNTA($A490)&gt;0,VLOOKUP($A490,Corsa!$A$1:$F$43,3,FALSE),"-")</f>
        <v>M- Juniores + M-50 + M-55 + M-60 + M-65 + M-70 + M-75</v>
      </c>
      <c r="G490" s="28" t="str">
        <f>IF($D490&gt;0,VLOOKUP($D490,Iscrizioni!$A$2:$M$2502,9,FALSE),"-")</f>
        <v>ALFARONE GIUSEPPE</v>
      </c>
      <c r="H490" s="28">
        <f>IF($D490&gt;0,VLOOKUP($D490,Iscrizioni!$A$2:$M$2502,4,FALSE),"-")</f>
        <v>1961</v>
      </c>
      <c r="I490" s="27" t="str">
        <f>IF($D490&gt;0,VLOOKUP($D490,Iscrizioni!$A$2:$M$2502,5,FALSE),"-")</f>
        <v>M</v>
      </c>
      <c r="J490" s="27" t="str">
        <f>IF($D490&gt;0,VLOOKUP($D490,Iscrizioni!$A$2:$M$2502,10,FALSE),"-")</f>
        <v>M-55</v>
      </c>
      <c r="K490" s="27" t="str">
        <f t="shared" si="46"/>
        <v>ok</v>
      </c>
      <c r="L490" s="46" t="str">
        <f>IF($D490&gt;0,VLOOKUP($D490,Iscrizioni!$A$2:$M$2502,11,FALSE),"-")</f>
        <v>Adulti</v>
      </c>
      <c r="M490" s="27">
        <f>IF($D490&gt;0,VLOOKUP($D490,Iscrizioni!$A$2:$N$2502,12,FALSE),"-")</f>
        <v>34</v>
      </c>
      <c r="N490" s="46" t="str">
        <f>IF($D490&gt;0,VLOOKUP($D490,Iscrizioni!$A$2:$M$2502,6,FALSE),"-")</f>
        <v>A130646</v>
      </c>
      <c r="O490" s="107" t="str">
        <f>IF($D490&gt;0,VLOOKUP($D490,Iscrizioni!$A$2:$M$2502,7,FALSE),"-")</f>
        <v>A.S.D. DORATLETICA</v>
      </c>
      <c r="P490" s="46" t="str">
        <f>IF($D490&gt;0,VLOOKUP(LEFT($N490,1),Regione!$A$2:$C$21,2,FALSE),"-")</f>
        <v xml:space="preserve">PIEMONTE </v>
      </c>
      <c r="Q490" s="112" t="e">
        <f ca="1">IF($D490&gt;0,NormalizzaTempo("D",CELL("tipo",$E490),$E490),"-")</f>
        <v>#NAME?</v>
      </c>
      <c r="R490" s="27">
        <f>IF($D490&gt;0,VLOOKUP($D490,Iscrizioni!$A$2:$M$2502,13,FALSE),"-")</f>
        <v>5000</v>
      </c>
      <c r="S490" s="112" t="e">
        <f t="shared" ca="1" si="49"/>
        <v>#NAME?</v>
      </c>
      <c r="T490" s="112" t="e">
        <f ca="1">IF($D490&gt;0,SUMIFS($S$3:$S490,$X$3:$X490,1,$J$3:$J490,$J490),"-")</f>
        <v>#NAME?</v>
      </c>
      <c r="U490" s="112" t="e">
        <f t="shared" ca="1" si="50"/>
        <v>#NAME?</v>
      </c>
      <c r="V490" s="112" t="e">
        <f t="shared" ca="1" si="47"/>
        <v>#NAME?</v>
      </c>
      <c r="W490" s="27">
        <f>IF(LEN($C490)=0,IF($D490&gt;0,COUNTIFS($A$3:$A490,$A490),"-"),"Escluso")</f>
        <v>7</v>
      </c>
      <c r="X490" s="2">
        <f>IF(LEN($C490)=0,IF($D490&gt;0,COUNTIFS($J$3:$J490,$J490,$C$3:$C490,""),"-"),"Escluso")</f>
        <v>2</v>
      </c>
      <c r="Y490" s="127" t="e">
        <f t="shared" ca="1" si="45"/>
        <v>#NAME?</v>
      </c>
      <c r="Z490" s="2">
        <f>IF($D490&gt;0,COUNTIFS($O$3:$O490,$O490,$L$3:$L490,$L490,$I$3:$I490,$I490),"-")</f>
        <v>1</v>
      </c>
      <c r="AA490" s="27">
        <f>IF($D490&gt;0,IF(OR($Z490 &gt;1,$L490&lt;&gt;"Adulti"),0,VLOOKUP($P490,Regione!$B$2:$C$22,2,FALSE)),"-")</f>
        <v>15</v>
      </c>
      <c r="AB490" s="27" t="e">
        <f ca="1">IF($D490&gt;0,IF(COUNTIFS($O$3:$O490,$O490,$L$3:$L490,$L490,$I$3:$I490,$I490) &gt;1,0,SUMIFS($Y$3:$Y$2503,$L$3:$L$2503,$L490,$O$3:$O$2503,$O490,$I$3:$I$2503,$I490)),"-")</f>
        <v>#NAME?</v>
      </c>
      <c r="AC490" s="27" t="e">
        <f t="shared" ca="1" si="48"/>
        <v>#NAME?</v>
      </c>
    </row>
    <row r="491" spans="1:29" s="1" customFormat="1" ht="15.75" customHeight="1">
      <c r="A491" s="13" t="s">
        <v>184</v>
      </c>
      <c r="B491" s="107" t="str">
        <f>IF(COUNTA($A491)&gt;0,VLOOKUP($A491,Corsa!$A$1:$F$43,2,FALSE),"-")</f>
        <v>Corsa B03</v>
      </c>
      <c r="C491" s="11"/>
      <c r="D491" s="13">
        <v>375</v>
      </c>
      <c r="E491" s="13"/>
      <c r="F491" s="46" t="str">
        <f>IF(COUNTA($A491)&gt;0,VLOOKUP($A491,Corsa!$A$1:$F$43,3,FALSE),"-")</f>
        <v>M- Juniores + M-50 + M-55 + M-60 + M-65 + M-70 + M-75</v>
      </c>
      <c r="G491" s="28" t="str">
        <f>IF($D491&gt;0,VLOOKUP($D491,Iscrizioni!$A$2:$M$2502,9,FALSE),"-")</f>
        <v>ROBERTO MASSIMO</v>
      </c>
      <c r="H491" s="28">
        <f>IF($D491&gt;0,VLOOKUP($D491,Iscrizioni!$A$2:$M$2502,4,FALSE),"-")</f>
        <v>1963</v>
      </c>
      <c r="I491" s="27" t="str">
        <f>IF($D491&gt;0,VLOOKUP($D491,Iscrizioni!$A$2:$M$2502,5,FALSE),"-")</f>
        <v>M</v>
      </c>
      <c r="J491" s="27" t="str">
        <f>IF($D491&gt;0,VLOOKUP($D491,Iscrizioni!$A$2:$M$2502,10,FALSE),"-")</f>
        <v>M-50</v>
      </c>
      <c r="K491" s="27" t="str">
        <f t="shared" si="46"/>
        <v>ok</v>
      </c>
      <c r="L491" s="46" t="str">
        <f>IF($D491&gt;0,VLOOKUP($D491,Iscrizioni!$A$2:$M$2502,11,FALSE),"-")</f>
        <v>Adulti</v>
      </c>
      <c r="M491" s="27">
        <f>IF($D491&gt;0,VLOOKUP($D491,Iscrizioni!$A$2:$N$2502,12,FALSE),"-")</f>
        <v>32</v>
      </c>
      <c r="N491" s="46" t="str">
        <f>IF($D491&gt;0,VLOOKUP($D491,Iscrizioni!$A$2:$M$2502,6,FALSE),"-")</f>
        <v>A130746</v>
      </c>
      <c r="O491" s="107" t="str">
        <f>IF($D491&gt;0,VLOOKUP($D491,Iscrizioni!$A$2:$M$2502,7,FALSE),"-")</f>
        <v>A.S.D. U.S. SAN MICHELE</v>
      </c>
      <c r="P491" s="46" t="str">
        <f>IF($D491&gt;0,VLOOKUP(LEFT($N491,1),Regione!$A$2:$C$21,2,FALSE),"-")</f>
        <v xml:space="preserve">PIEMONTE </v>
      </c>
      <c r="Q491" s="112" t="e">
        <f ca="1">IF($D491&gt;0,NormalizzaTempo("D",CELL("tipo",$E491),$E491),"-")</f>
        <v>#NAME?</v>
      </c>
      <c r="R491" s="27">
        <f>IF($D491&gt;0,VLOOKUP($D491,Iscrizioni!$A$2:$M$2502,13,FALSE),"-")</f>
        <v>5000</v>
      </c>
      <c r="S491" s="112" t="e">
        <f t="shared" ca="1" si="49"/>
        <v>#NAME?</v>
      </c>
      <c r="T491" s="112" t="e">
        <f ca="1">IF($D491&gt;0,SUMIFS($S$3:$S491,$X$3:$X491,1,$J$3:$J491,$J491),"-")</f>
        <v>#NAME?</v>
      </c>
      <c r="U491" s="112" t="e">
        <f t="shared" ca="1" si="50"/>
        <v>#NAME?</v>
      </c>
      <c r="V491" s="112" t="e">
        <f t="shared" ca="1" si="47"/>
        <v>#NAME?</v>
      </c>
      <c r="W491" s="27">
        <f>IF(LEN($C491)=0,IF($D491&gt;0,COUNTIFS($A$3:$A491,$A491),"-"),"Escluso")</f>
        <v>8</v>
      </c>
      <c r="X491" s="2">
        <f>IF(LEN($C491)=0,IF($D491&gt;0,COUNTIFS($J$3:$J491,$J491,$C$3:$C491,""),"-"),"Escluso")</f>
        <v>4</v>
      </c>
      <c r="Y491" s="127" t="e">
        <f t="shared" ca="1" si="45"/>
        <v>#NAME?</v>
      </c>
      <c r="Z491" s="2">
        <f>IF($D491&gt;0,COUNTIFS($O$3:$O491,$O491,$L$3:$L491,$L491,$I$3:$I491,$I491),"-")</f>
        <v>1</v>
      </c>
      <c r="AA491" s="27">
        <f>IF($D491&gt;0,IF(OR($Z491 &gt;1,$L491&lt;&gt;"Adulti"),0,VLOOKUP($P491,Regione!$B$2:$C$22,2,FALSE)),"-")</f>
        <v>15</v>
      </c>
      <c r="AB491" s="27" t="e">
        <f ca="1">IF($D491&gt;0,IF(COUNTIFS($O$3:$O491,$O491,$L$3:$L491,$L491,$I$3:$I491,$I491) &gt;1,0,SUMIFS($Y$3:$Y$2503,$L$3:$L$2503,$L491,$O$3:$O$2503,$O491,$I$3:$I$2503,$I491)),"-")</f>
        <v>#NAME?</v>
      </c>
      <c r="AC491" s="27" t="e">
        <f t="shared" ca="1" si="48"/>
        <v>#NAME?</v>
      </c>
    </row>
    <row r="492" spans="1:29" s="1" customFormat="1" ht="15.75" customHeight="1">
      <c r="A492" s="13" t="s">
        <v>184</v>
      </c>
      <c r="B492" s="107" t="str">
        <f>IF(COUNTA($A492)&gt;0,VLOOKUP($A492,Corsa!$A$1:$F$43,2,FALSE),"-")</f>
        <v>Corsa B03</v>
      </c>
      <c r="C492" s="11"/>
      <c r="D492" s="13">
        <v>471</v>
      </c>
      <c r="E492" s="13"/>
      <c r="F492" s="46" t="str">
        <f>IF(COUNTA($A492)&gt;0,VLOOKUP($A492,Corsa!$A$1:$F$43,3,FALSE),"-")</f>
        <v>M- Juniores + M-50 + M-55 + M-60 + M-65 + M-70 + M-75</v>
      </c>
      <c r="G492" s="28" t="str">
        <f>IF($D492&gt;0,VLOOKUP($D492,Iscrizioni!$A$2:$M$2502,9,FALSE),"-")</f>
        <v>FATTORI SAVERIO</v>
      </c>
      <c r="H492" s="28">
        <f>IF($D492&gt;0,VLOOKUP($D492,Iscrizioni!$A$2:$M$2502,4,FALSE),"-")</f>
        <v>1967</v>
      </c>
      <c r="I492" s="27" t="str">
        <f>IF($D492&gt;0,VLOOKUP($D492,Iscrizioni!$A$2:$M$2502,5,FALSE),"-")</f>
        <v>M</v>
      </c>
      <c r="J492" s="27" t="str">
        <f>IF($D492&gt;0,VLOOKUP($D492,Iscrizioni!$A$2:$M$2502,10,FALSE),"-")</f>
        <v>M-50</v>
      </c>
      <c r="K492" s="27" t="str">
        <f t="shared" si="46"/>
        <v>ok</v>
      </c>
      <c r="L492" s="46" t="str">
        <f>IF($D492&gt;0,VLOOKUP($D492,Iscrizioni!$A$2:$M$2502,11,FALSE),"-")</f>
        <v>Adulti</v>
      </c>
      <c r="M492" s="27">
        <f>IF($D492&gt;0,VLOOKUP($D492,Iscrizioni!$A$2:$N$2502,12,FALSE),"-")</f>
        <v>32</v>
      </c>
      <c r="N492" s="46" t="str">
        <f>IF($D492&gt;0,VLOOKUP($D492,Iscrizioni!$A$2:$M$2502,6,FALSE),"-")</f>
        <v>H011635</v>
      </c>
      <c r="O492" s="107" t="str">
        <f>IF($D492&gt;0,VLOOKUP($D492,Iscrizioni!$A$2:$M$2502,7,FALSE),"-")</f>
        <v>ATLETICA CASTENASO A.S.D.</v>
      </c>
      <c r="P492" s="46" t="str">
        <f>IF($D492&gt;0,VLOOKUP(LEFT($N492,1),Regione!$A$2:$C$21,2,FALSE),"-")</f>
        <v xml:space="preserve">EMILIA ROMAGNA </v>
      </c>
      <c r="Q492" s="112" t="e">
        <f ca="1">IF($D492&gt;0,NormalizzaTempo("D",CELL("tipo",$E492),$E492),"-")</f>
        <v>#NAME?</v>
      </c>
      <c r="R492" s="27">
        <f>IF($D492&gt;0,VLOOKUP($D492,Iscrizioni!$A$2:$M$2502,13,FALSE),"-")</f>
        <v>5000</v>
      </c>
      <c r="S492" s="112" t="e">
        <f t="shared" ca="1" si="49"/>
        <v>#NAME?</v>
      </c>
      <c r="T492" s="112" t="e">
        <f ca="1">IF($D492&gt;0,SUMIFS($S$3:$S492,$X$3:$X492,1,$J$3:$J492,$J492),"-")</f>
        <v>#NAME?</v>
      </c>
      <c r="U492" s="112" t="e">
        <f t="shared" ca="1" si="50"/>
        <v>#NAME?</v>
      </c>
      <c r="V492" s="112" t="e">
        <f t="shared" ca="1" si="47"/>
        <v>#NAME?</v>
      </c>
      <c r="W492" s="27">
        <f>IF(LEN($C492)=0,IF($D492&gt;0,COUNTIFS($A$3:$A492,$A492),"-"),"Escluso")</f>
        <v>9</v>
      </c>
      <c r="X492" s="2">
        <f>IF(LEN($C492)=0,IF($D492&gt;0,COUNTIFS($J$3:$J492,$J492,$C$3:$C492,""),"-"),"Escluso")</f>
        <v>5</v>
      </c>
      <c r="Y492" s="127" t="e">
        <f t="shared" ca="1" si="45"/>
        <v>#NAME?</v>
      </c>
      <c r="Z492" s="2">
        <f>IF($D492&gt;0,COUNTIFS($O$3:$O492,$O492,$L$3:$L492,$L492,$I$3:$I492,$I492),"-")</f>
        <v>1</v>
      </c>
      <c r="AA492" s="27">
        <f>IF($D492&gt;0,IF(OR($Z492 &gt;1,$L492&lt;&gt;"Adulti"),0,VLOOKUP($P492,Regione!$B$2:$C$22,2,FALSE)),"-")</f>
        <v>0</v>
      </c>
      <c r="AB492" s="27" t="e">
        <f ca="1">IF($D492&gt;0,IF(COUNTIFS($O$3:$O492,$O492,$L$3:$L492,$L492,$I$3:$I492,$I492) &gt;1,0,SUMIFS($Y$3:$Y$2503,$L$3:$L$2503,$L492,$O$3:$O$2503,$O492,$I$3:$I$2503,$I492)),"-")</f>
        <v>#NAME?</v>
      </c>
      <c r="AC492" s="27" t="e">
        <f t="shared" ca="1" si="48"/>
        <v>#NAME?</v>
      </c>
    </row>
    <row r="493" spans="1:29" s="1" customFormat="1" ht="15.75" customHeight="1">
      <c r="A493" s="13" t="s">
        <v>184</v>
      </c>
      <c r="B493" s="107" t="str">
        <f>IF(COUNTA($A493)&gt;0,VLOOKUP($A493,Corsa!$A$1:$F$43,2,FALSE),"-")</f>
        <v>Corsa B03</v>
      </c>
      <c r="C493" s="11"/>
      <c r="D493" s="13">
        <v>651</v>
      </c>
      <c r="E493" s="13"/>
      <c r="F493" s="46" t="str">
        <f>IF(COUNTA($A493)&gt;0,VLOOKUP($A493,Corsa!$A$1:$F$43,3,FALSE),"-")</f>
        <v>M- Juniores + M-50 + M-55 + M-60 + M-65 + M-70 + M-75</v>
      </c>
      <c r="G493" s="28" t="str">
        <f>IF($D493&gt;0,VLOOKUP($D493,Iscrizioni!$A$2:$M$2502,9,FALSE),"-")</f>
        <v>ROMAGNOLI RICCARDO</v>
      </c>
      <c r="H493" s="28">
        <f>IF($D493&gt;0,VLOOKUP($D493,Iscrizioni!$A$2:$M$2502,4,FALSE),"-")</f>
        <v>1998</v>
      </c>
      <c r="I493" s="27" t="str">
        <f>IF($D493&gt;0,VLOOKUP($D493,Iscrizioni!$A$2:$M$2502,5,FALSE),"-")</f>
        <v>M</v>
      </c>
      <c r="J493" s="27" t="str">
        <f>IF($D493&gt;0,VLOOKUP($D493,Iscrizioni!$A$2:$M$2502,10,FALSE),"-")</f>
        <v>M- Juniores</v>
      </c>
      <c r="K493" s="27" t="str">
        <f t="shared" si="46"/>
        <v>ok</v>
      </c>
      <c r="L493" s="46" t="str">
        <f>IF($D493&gt;0,VLOOKUP($D493,Iscrizioni!$A$2:$M$2502,11,FALSE),"-")</f>
        <v>Adulti</v>
      </c>
      <c r="M493" s="27">
        <f>IF($D493&gt;0,VLOOKUP($D493,Iscrizioni!$A$2:$N$2502,12,FALSE),"-")</f>
        <v>18</v>
      </c>
      <c r="N493" s="46" t="str">
        <f>IF($D493&gt;0,VLOOKUP($D493,Iscrizioni!$A$2:$M$2502,6,FALSE),"-")</f>
        <v>H040383</v>
      </c>
      <c r="O493" s="107" t="str">
        <f>IF($D493&gt;0,VLOOKUP($D493,Iscrizioni!$A$2:$M$2502,7,FALSE),"-")</f>
        <v>LA PATRIA S.G. 1879 ASD</v>
      </c>
      <c r="P493" s="46" t="str">
        <f>IF($D493&gt;0,VLOOKUP(LEFT($N493,1),Regione!$A$2:$C$21,2,FALSE),"-")</f>
        <v xml:space="preserve">EMILIA ROMAGNA </v>
      </c>
      <c r="Q493" s="112" t="e">
        <f ca="1">IF($D493&gt;0,NormalizzaTempo("D",CELL("tipo",$E493),$E493),"-")</f>
        <v>#NAME?</v>
      </c>
      <c r="R493" s="27">
        <f>IF($D493&gt;0,VLOOKUP($D493,Iscrizioni!$A$2:$M$2502,13,FALSE),"-")</f>
        <v>5000</v>
      </c>
      <c r="S493" s="112" t="e">
        <f t="shared" ca="1" si="49"/>
        <v>#NAME?</v>
      </c>
      <c r="T493" s="112" t="e">
        <f ca="1">IF($D493&gt;0,SUMIFS($S$3:$S493,$X$3:$X493,1,$J$3:$J493,$J493),"-")</f>
        <v>#NAME?</v>
      </c>
      <c r="U493" s="112" t="e">
        <f t="shared" ca="1" si="50"/>
        <v>#NAME?</v>
      </c>
      <c r="V493" s="112" t="e">
        <f t="shared" ca="1" si="47"/>
        <v>#NAME?</v>
      </c>
      <c r="W493" s="27">
        <f>IF(LEN($C493)=0,IF($D493&gt;0,COUNTIFS($A$3:$A493,$A493),"-"),"Escluso")</f>
        <v>10</v>
      </c>
      <c r="X493" s="2">
        <f>IF(LEN($C493)=0,IF($D493&gt;0,COUNTIFS($J$3:$J493,$J493,$C$3:$C493,""),"-"),"Escluso")</f>
        <v>2</v>
      </c>
      <c r="Y493" s="127" t="e">
        <f t="shared" ca="1" si="45"/>
        <v>#NAME?</v>
      </c>
      <c r="Z493" s="2">
        <f>IF($D493&gt;0,COUNTIFS($O$3:$O493,$O493,$L$3:$L493,$L493,$I$3:$I493,$I493),"-")</f>
        <v>1</v>
      </c>
      <c r="AA493" s="27">
        <f>IF($D493&gt;0,IF(OR($Z493 &gt;1,$L493&lt;&gt;"Adulti"),0,VLOOKUP($P493,Regione!$B$2:$C$22,2,FALSE)),"-")</f>
        <v>0</v>
      </c>
      <c r="AB493" s="27" t="e">
        <f ca="1">IF($D493&gt;0,IF(COUNTIFS($O$3:$O493,$O493,$L$3:$L493,$L493,$I$3:$I493,$I493) &gt;1,0,SUMIFS($Y$3:$Y$2503,$L$3:$L$2503,$L493,$O$3:$O$2503,$O493,$I$3:$I$2503,$I493)),"-")</f>
        <v>#NAME?</v>
      </c>
      <c r="AC493" s="27" t="e">
        <f t="shared" ca="1" si="48"/>
        <v>#NAME?</v>
      </c>
    </row>
    <row r="494" spans="1:29" s="1" customFormat="1" ht="15.75" customHeight="1">
      <c r="A494" s="13" t="s">
        <v>184</v>
      </c>
      <c r="B494" s="107" t="str">
        <f>IF(COUNTA($A494)&gt;0,VLOOKUP($A494,Corsa!$A$1:$F$43,2,FALSE),"-")</f>
        <v>Corsa B03</v>
      </c>
      <c r="C494" s="11"/>
      <c r="D494" s="13">
        <v>772</v>
      </c>
      <c r="E494" s="13"/>
      <c r="F494" s="46" t="str">
        <f>IF(COUNTA($A494)&gt;0,VLOOKUP($A494,Corsa!$A$1:$F$43,3,FALSE),"-")</f>
        <v>M- Juniores + M-50 + M-55 + M-60 + M-65 + M-70 + M-75</v>
      </c>
      <c r="G494" s="28" t="str">
        <f>IF($D494&gt;0,VLOOKUP($D494,Iscrizioni!$A$2:$M$2502,9,FALSE),"-")</f>
        <v>BIANCO BRUNO</v>
      </c>
      <c r="H494" s="28">
        <f>IF($D494&gt;0,VLOOKUP($D494,Iscrizioni!$A$2:$M$2502,4,FALSE),"-")</f>
        <v>1954</v>
      </c>
      <c r="I494" s="27" t="str">
        <f>IF($D494&gt;0,VLOOKUP($D494,Iscrizioni!$A$2:$M$2502,5,FALSE),"-")</f>
        <v>M</v>
      </c>
      <c r="J494" s="27" t="str">
        <f>IF($D494&gt;0,VLOOKUP($D494,Iscrizioni!$A$2:$M$2502,10,FALSE),"-")</f>
        <v>M-60</v>
      </c>
      <c r="K494" s="27" t="str">
        <f t="shared" si="46"/>
        <v>ok</v>
      </c>
      <c r="L494" s="46" t="str">
        <f>IF($D494&gt;0,VLOOKUP($D494,Iscrizioni!$A$2:$M$2502,11,FALSE),"-")</f>
        <v>Adulti</v>
      </c>
      <c r="M494" s="27">
        <f>IF($D494&gt;0,VLOOKUP($D494,Iscrizioni!$A$2:$N$2502,12,FALSE),"-")</f>
        <v>36</v>
      </c>
      <c r="N494" s="46" t="str">
        <f>IF($D494&gt;0,VLOOKUP($D494,Iscrizioni!$A$2:$M$2502,6,FALSE),"-")</f>
        <v>A140358</v>
      </c>
      <c r="O494" s="107" t="str">
        <f>IF($D494&gt;0,VLOOKUP($D494,Iscrizioni!$A$2:$M$2502,7,FALSE),"-")</f>
        <v>POL. DIL. BAIRESE</v>
      </c>
      <c r="P494" s="46" t="str">
        <f>IF($D494&gt;0,VLOOKUP(LEFT($N494,1),Regione!$A$2:$C$21,2,FALSE),"-")</f>
        <v xml:space="preserve">PIEMONTE </v>
      </c>
      <c r="Q494" s="112" t="e">
        <f ca="1">IF($D494&gt;0,NormalizzaTempo("D",CELL("tipo",$E494),$E494),"-")</f>
        <v>#NAME?</v>
      </c>
      <c r="R494" s="27">
        <f>IF($D494&gt;0,VLOOKUP($D494,Iscrizioni!$A$2:$M$2502,13,FALSE),"-")</f>
        <v>5000</v>
      </c>
      <c r="S494" s="112" t="e">
        <f t="shared" ca="1" si="49"/>
        <v>#NAME?</v>
      </c>
      <c r="T494" s="112" t="e">
        <f ca="1">IF($D494&gt;0,SUMIFS($S$3:$S494,$X$3:$X494,1,$J$3:$J494,$J494),"-")</f>
        <v>#NAME?</v>
      </c>
      <c r="U494" s="112" t="e">
        <f t="shared" ca="1" si="50"/>
        <v>#NAME?</v>
      </c>
      <c r="V494" s="112" t="e">
        <f t="shared" ca="1" si="47"/>
        <v>#NAME?</v>
      </c>
      <c r="W494" s="27">
        <f>IF(LEN($C494)=0,IF($D494&gt;0,COUNTIFS($A$3:$A494,$A494),"-"),"Escluso")</f>
        <v>11</v>
      </c>
      <c r="X494" s="2">
        <f>IF(LEN($C494)=0,IF($D494&gt;0,COUNTIFS($J$3:$J494,$J494,$C$3:$C494,""),"-"),"Escluso")</f>
        <v>1</v>
      </c>
      <c r="Y494" s="127" t="e">
        <f t="shared" ca="1" si="45"/>
        <v>#NAME?</v>
      </c>
      <c r="Z494" s="2">
        <f>IF($D494&gt;0,COUNTIFS($O$3:$O494,$O494,$L$3:$L494,$L494,$I$3:$I494,$I494),"-")</f>
        <v>1</v>
      </c>
      <c r="AA494" s="27">
        <f>IF($D494&gt;0,IF(OR($Z494 &gt;1,$L494&lt;&gt;"Adulti"),0,VLOOKUP($P494,Regione!$B$2:$C$22,2,FALSE)),"-")</f>
        <v>15</v>
      </c>
      <c r="AB494" s="27" t="e">
        <f ca="1">IF($D494&gt;0,IF(COUNTIFS($O$3:$O494,$O494,$L$3:$L494,$L494,$I$3:$I494,$I494) &gt;1,0,SUMIFS($Y$3:$Y$2503,$L$3:$L$2503,$L494,$O$3:$O$2503,$O494,$I$3:$I$2503,$I494)),"-")</f>
        <v>#NAME?</v>
      </c>
      <c r="AC494" s="27" t="e">
        <f t="shared" ca="1" si="48"/>
        <v>#NAME?</v>
      </c>
    </row>
    <row r="495" spans="1:29" s="1" customFormat="1" ht="15.75" customHeight="1">
      <c r="A495" s="13" t="s">
        <v>184</v>
      </c>
      <c r="B495" s="107" t="str">
        <f>IF(COUNTA($A495)&gt;0,VLOOKUP($A495,Corsa!$A$1:$F$43,2,FALSE),"-")</f>
        <v>Corsa B03</v>
      </c>
      <c r="C495" s="11"/>
      <c r="D495" s="13">
        <v>754</v>
      </c>
      <c r="E495" s="13"/>
      <c r="F495" s="46" t="str">
        <f>IF(COUNTA($A495)&gt;0,VLOOKUP($A495,Corsa!$A$1:$F$43,3,FALSE),"-")</f>
        <v>M- Juniores + M-50 + M-55 + M-60 + M-65 + M-70 + M-75</v>
      </c>
      <c r="G495" s="28" t="str">
        <f>IF($D495&gt;0,VLOOKUP($D495,Iscrizioni!$A$2:$M$2502,9,FALSE),"-")</f>
        <v>MAGNANI LORENZO</v>
      </c>
      <c r="H495" s="28">
        <f>IF($D495&gt;0,VLOOKUP($D495,Iscrizioni!$A$2:$M$2502,4,FALSE),"-")</f>
        <v>1959</v>
      </c>
      <c r="I495" s="27" t="str">
        <f>IF($D495&gt;0,VLOOKUP($D495,Iscrizioni!$A$2:$M$2502,5,FALSE),"-")</f>
        <v>M</v>
      </c>
      <c r="J495" s="27" t="str">
        <f>IF($D495&gt;0,VLOOKUP($D495,Iscrizioni!$A$2:$M$2502,10,FALSE),"-")</f>
        <v>M-55</v>
      </c>
      <c r="K495" s="27" t="str">
        <f t="shared" si="46"/>
        <v>ok</v>
      </c>
      <c r="L495" s="46" t="str">
        <f>IF($D495&gt;0,VLOOKUP($D495,Iscrizioni!$A$2:$M$2502,11,FALSE),"-")</f>
        <v>Adulti</v>
      </c>
      <c r="M495" s="27">
        <f>IF($D495&gt;0,VLOOKUP($D495,Iscrizioni!$A$2:$N$2502,12,FALSE),"-")</f>
        <v>34</v>
      </c>
      <c r="N495" s="46" t="str">
        <f>IF($D495&gt;0,VLOOKUP($D495,Iscrizioni!$A$2:$M$2502,6,FALSE),"-")</f>
        <v>H035237</v>
      </c>
      <c r="O495" s="107" t="str">
        <f>IF($D495&gt;0,VLOOKUP($D495,Iscrizioni!$A$2:$M$2502,7,FALSE),"-")</f>
        <v>PODISTICA SAMMAURESE A.S.D.</v>
      </c>
      <c r="P495" s="46" t="str">
        <f>IF($D495&gt;0,VLOOKUP(LEFT($N495,1),Regione!$A$2:$C$21,2,FALSE),"-")</f>
        <v xml:space="preserve">EMILIA ROMAGNA </v>
      </c>
      <c r="Q495" s="112" t="e">
        <f ca="1">IF($D495&gt;0,NormalizzaTempo("D",CELL("tipo",$E495),$E495),"-")</f>
        <v>#NAME?</v>
      </c>
      <c r="R495" s="27">
        <f>IF($D495&gt;0,VLOOKUP($D495,Iscrizioni!$A$2:$M$2502,13,FALSE),"-")</f>
        <v>5000</v>
      </c>
      <c r="S495" s="112" t="e">
        <f t="shared" ca="1" si="49"/>
        <v>#NAME?</v>
      </c>
      <c r="T495" s="112" t="e">
        <f ca="1">IF($D495&gt;0,SUMIFS($S$3:$S495,$X$3:$X495,1,$J$3:$J495,$J495),"-")</f>
        <v>#NAME?</v>
      </c>
      <c r="U495" s="112" t="e">
        <f t="shared" ca="1" si="50"/>
        <v>#NAME?</v>
      </c>
      <c r="V495" s="112" t="e">
        <f t="shared" ca="1" si="47"/>
        <v>#NAME?</v>
      </c>
      <c r="W495" s="27">
        <f>IF(LEN($C495)=0,IF($D495&gt;0,COUNTIFS($A$3:$A495,$A495),"-"),"Escluso")</f>
        <v>12</v>
      </c>
      <c r="X495" s="2">
        <f>IF(LEN($C495)=0,IF($D495&gt;0,COUNTIFS($J$3:$J495,$J495,$C$3:$C495,""),"-"),"Escluso")</f>
        <v>3</v>
      </c>
      <c r="Y495" s="127" t="e">
        <f t="shared" ca="1" si="45"/>
        <v>#NAME?</v>
      </c>
      <c r="Z495" s="2">
        <f>IF($D495&gt;0,COUNTIFS($O$3:$O495,$O495,$L$3:$L495,$L495,$I$3:$I495,$I495),"-")</f>
        <v>1</v>
      </c>
      <c r="AA495" s="27">
        <f>IF($D495&gt;0,IF(OR($Z495 &gt;1,$L495&lt;&gt;"Adulti"),0,VLOOKUP($P495,Regione!$B$2:$C$22,2,FALSE)),"-")</f>
        <v>0</v>
      </c>
      <c r="AB495" s="27" t="e">
        <f ca="1">IF($D495&gt;0,IF(COUNTIFS($O$3:$O495,$O495,$L$3:$L495,$L495,$I$3:$I495,$I495) &gt;1,0,SUMIFS($Y$3:$Y$2503,$L$3:$L$2503,$L495,$O$3:$O$2503,$O495,$I$3:$I$2503,$I495)),"-")</f>
        <v>#NAME?</v>
      </c>
      <c r="AC495" s="27" t="e">
        <f t="shared" ca="1" si="48"/>
        <v>#NAME?</v>
      </c>
    </row>
    <row r="496" spans="1:29" s="1" customFormat="1" ht="15.75" customHeight="1">
      <c r="A496" s="13" t="s">
        <v>184</v>
      </c>
      <c r="B496" s="107" t="str">
        <f>IF(COUNTA($A496)&gt;0,VLOOKUP($A496,Corsa!$A$1:$F$43,2,FALSE),"-")</f>
        <v>Corsa B03</v>
      </c>
      <c r="C496" s="11"/>
      <c r="D496" s="13">
        <v>557</v>
      </c>
      <c r="E496" s="13"/>
      <c r="F496" s="46" t="str">
        <f>IF(COUNTA($A496)&gt;0,VLOOKUP($A496,Corsa!$A$1:$F$43,3,FALSE),"-")</f>
        <v>M- Juniores + M-50 + M-55 + M-60 + M-65 + M-70 + M-75</v>
      </c>
      <c r="G496" s="28" t="str">
        <f>IF($D496&gt;0,VLOOKUP($D496,Iscrizioni!$A$2:$M$2502,9,FALSE),"-")</f>
        <v>ANDREOSE LORENZO</v>
      </c>
      <c r="H496" s="28">
        <f>IF($D496&gt;0,VLOOKUP($D496,Iscrizioni!$A$2:$M$2502,4,FALSE),"-")</f>
        <v>1957</v>
      </c>
      <c r="I496" s="27" t="str">
        <f>IF($D496&gt;0,VLOOKUP($D496,Iscrizioni!$A$2:$M$2502,5,FALSE),"-")</f>
        <v>M</v>
      </c>
      <c r="J496" s="27" t="str">
        <f>IF($D496&gt;0,VLOOKUP($D496,Iscrizioni!$A$2:$M$2502,10,FALSE),"-")</f>
        <v>M-60</v>
      </c>
      <c r="K496" s="27" t="str">
        <f t="shared" si="46"/>
        <v>ok</v>
      </c>
      <c r="L496" s="46" t="str">
        <f>IF($D496&gt;0,VLOOKUP($D496,Iscrizioni!$A$2:$M$2502,11,FALSE),"-")</f>
        <v>Adulti</v>
      </c>
      <c r="M496" s="27">
        <f>IF($D496&gt;0,VLOOKUP($D496,Iscrizioni!$A$2:$N$2502,12,FALSE),"-")</f>
        <v>36</v>
      </c>
      <c r="N496" s="46" t="str">
        <f>IF($D496&gt;0,VLOOKUP($D496,Iscrizioni!$A$2:$M$2502,6,FALSE),"-")</f>
        <v>H020398</v>
      </c>
      <c r="O496" s="107" t="str">
        <f>IF($D496&gt;0,VLOOKUP($D496,Iscrizioni!$A$2:$M$2502,7,FALSE),"-")</f>
        <v>G. P. SALCUS - A.S.D.</v>
      </c>
      <c r="P496" s="46" t="str">
        <f>IF($D496&gt;0,VLOOKUP(LEFT($N496,1),Regione!$A$2:$C$21,2,FALSE),"-")</f>
        <v xml:space="preserve">EMILIA ROMAGNA </v>
      </c>
      <c r="Q496" s="112" t="e">
        <f ca="1">IF($D496&gt;0,NormalizzaTempo("D",CELL("tipo",$E496),$E496),"-")</f>
        <v>#NAME?</v>
      </c>
      <c r="R496" s="27">
        <f>IF($D496&gt;0,VLOOKUP($D496,Iscrizioni!$A$2:$M$2502,13,FALSE),"-")</f>
        <v>5000</v>
      </c>
      <c r="S496" s="112" t="e">
        <f t="shared" ca="1" si="49"/>
        <v>#NAME?</v>
      </c>
      <c r="T496" s="112" t="e">
        <f ca="1">IF($D496&gt;0,SUMIFS($S$3:$S496,$X$3:$X496,1,$J$3:$J496,$J496),"-")</f>
        <v>#NAME?</v>
      </c>
      <c r="U496" s="112" t="e">
        <f t="shared" ca="1" si="50"/>
        <v>#NAME?</v>
      </c>
      <c r="V496" s="112" t="e">
        <f t="shared" ca="1" si="47"/>
        <v>#NAME?</v>
      </c>
      <c r="W496" s="27">
        <f>IF(LEN($C496)=0,IF($D496&gt;0,COUNTIFS($A$3:$A496,$A496),"-"),"Escluso")</f>
        <v>13</v>
      </c>
      <c r="X496" s="2">
        <f>IF(LEN($C496)=0,IF($D496&gt;0,COUNTIFS($J$3:$J496,$J496,$C$3:$C496,""),"-"),"Escluso")</f>
        <v>2</v>
      </c>
      <c r="Y496" s="127" t="e">
        <f t="shared" ref="Y496:Y559" ca="1" si="51">IF(LEN($C496)=0,IF(AND($D496&gt;0,$V496="ok"),IF($X496&gt;20,1,21 -$X496),"-"),0)</f>
        <v>#NAME?</v>
      </c>
      <c r="Z496" s="2">
        <f>IF($D496&gt;0,COUNTIFS($O$3:$O496,$O496,$L$3:$L496,$L496,$I$3:$I496,$I496),"-")</f>
        <v>1</v>
      </c>
      <c r="AA496" s="27">
        <f>IF($D496&gt;0,IF(OR($Z496 &gt;1,$L496&lt;&gt;"Adulti"),0,VLOOKUP($P496,Regione!$B$2:$C$22,2,FALSE)),"-")</f>
        <v>0</v>
      </c>
      <c r="AB496" s="27" t="e">
        <f ca="1">IF($D496&gt;0,IF(COUNTIFS($O$3:$O496,$O496,$L$3:$L496,$L496,$I$3:$I496,$I496) &gt;1,0,SUMIFS($Y$3:$Y$2503,$L$3:$L$2503,$L496,$O$3:$O$2503,$O496,$I$3:$I$2503,$I496)),"-")</f>
        <v>#NAME?</v>
      </c>
      <c r="AC496" s="27" t="e">
        <f t="shared" ca="1" si="48"/>
        <v>#NAME?</v>
      </c>
    </row>
    <row r="497" spans="1:29" s="1" customFormat="1" ht="15.75" customHeight="1">
      <c r="A497" s="13" t="s">
        <v>184</v>
      </c>
      <c r="B497" s="107" t="str">
        <f>IF(COUNTA($A497)&gt;0,VLOOKUP($A497,Corsa!$A$1:$F$43,2,FALSE),"-")</f>
        <v>Corsa B03</v>
      </c>
      <c r="C497" s="11"/>
      <c r="D497" s="13">
        <v>389</v>
      </c>
      <c r="E497" s="13"/>
      <c r="F497" s="46" t="str">
        <f>IF(COUNTA($A497)&gt;0,VLOOKUP($A497,Corsa!$A$1:$F$43,3,FALSE),"-")</f>
        <v>M- Juniores + M-50 + M-55 + M-60 + M-65 + M-70 + M-75</v>
      </c>
      <c r="G497" s="28" t="str">
        <f>IF($D497&gt;0,VLOOKUP($D497,Iscrizioni!$A$2:$M$2502,9,FALSE),"-")</f>
        <v>MERISIO FRANCESCO</v>
      </c>
      <c r="H497" s="28">
        <f>IF($D497&gt;0,VLOOKUP($D497,Iscrizioni!$A$2:$M$2502,4,FALSE),"-")</f>
        <v>1967</v>
      </c>
      <c r="I497" s="27" t="str">
        <f>IF($D497&gt;0,VLOOKUP($D497,Iscrizioni!$A$2:$M$2502,5,FALSE),"-")</f>
        <v>M</v>
      </c>
      <c r="J497" s="27" t="str">
        <f>IF($D497&gt;0,VLOOKUP($D497,Iscrizioni!$A$2:$M$2502,10,FALSE),"-")</f>
        <v>M-50</v>
      </c>
      <c r="K497" s="27" t="str">
        <f t="shared" si="46"/>
        <v>ok</v>
      </c>
      <c r="L497" s="46" t="str">
        <f>IF($D497&gt;0,VLOOKUP($D497,Iscrizioni!$A$2:$M$2502,11,FALSE),"-")</f>
        <v>Adulti</v>
      </c>
      <c r="M497" s="27">
        <f>IF($D497&gt;0,VLOOKUP($D497,Iscrizioni!$A$2:$N$2502,12,FALSE),"-")</f>
        <v>32</v>
      </c>
      <c r="N497" s="46" t="str">
        <f>IF($D497&gt;0,VLOOKUP($D497,Iscrizioni!$A$2:$M$2502,6,FALSE),"-")</f>
        <v>D060103</v>
      </c>
      <c r="O497" s="107" t="str">
        <f>IF($D497&gt;0,VLOOKUP($D497,Iscrizioni!$A$2:$M$2502,7,FALSE),"-")</f>
        <v>ASD ATHLETIC TEAM</v>
      </c>
      <c r="P497" s="46" t="str">
        <f>IF($D497&gt;0,VLOOKUP(LEFT($N497,1),Regione!$A$2:$C$21,2,FALSE),"-")</f>
        <v xml:space="preserve">LOMBARDIA </v>
      </c>
      <c r="Q497" s="112" t="e">
        <f ca="1">IF($D497&gt;0,NormalizzaTempo("D",CELL("tipo",$E497),$E497),"-")</f>
        <v>#NAME?</v>
      </c>
      <c r="R497" s="27">
        <f>IF($D497&gt;0,VLOOKUP($D497,Iscrizioni!$A$2:$M$2502,13,FALSE),"-")</f>
        <v>5000</v>
      </c>
      <c r="S497" s="112" t="e">
        <f t="shared" ca="1" si="49"/>
        <v>#NAME?</v>
      </c>
      <c r="T497" s="112" t="e">
        <f ca="1">IF($D497&gt;0,SUMIFS($S$3:$S497,$X$3:$X497,1,$J$3:$J497,$J497),"-")</f>
        <v>#NAME?</v>
      </c>
      <c r="U497" s="112" t="e">
        <f t="shared" ca="1" si="50"/>
        <v>#NAME?</v>
      </c>
      <c r="V497" s="112" t="e">
        <f t="shared" ca="1" si="47"/>
        <v>#NAME?</v>
      </c>
      <c r="W497" s="27">
        <f>IF(LEN($C497)=0,IF($D497&gt;0,COUNTIFS($A$3:$A497,$A497),"-"),"Escluso")</f>
        <v>14</v>
      </c>
      <c r="X497" s="2">
        <f>IF(LEN($C497)=0,IF($D497&gt;0,COUNTIFS($J$3:$J497,$J497,$C$3:$C497,""),"-"),"Escluso")</f>
        <v>6</v>
      </c>
      <c r="Y497" s="127" t="e">
        <f t="shared" ca="1" si="51"/>
        <v>#NAME?</v>
      </c>
      <c r="Z497" s="2">
        <f>IF($D497&gt;0,COUNTIFS($O$3:$O497,$O497,$L$3:$L497,$L497,$I$3:$I497,$I497),"-")</f>
        <v>2</v>
      </c>
      <c r="AA497" s="27">
        <f>IF($D497&gt;0,IF(OR($Z497 &gt;1,$L497&lt;&gt;"Adulti"),0,VLOOKUP($P497,Regione!$B$2:$C$22,2,FALSE)),"-")</f>
        <v>0</v>
      </c>
      <c r="AB497" s="27">
        <f>IF($D497&gt;0,IF(COUNTIFS($O$3:$O497,$O497,$L$3:$L497,$L497,$I$3:$I497,$I497) &gt;1,0,SUMIFS($Y$3:$Y$2503,$L$3:$L$2503,$L497,$O$3:$O$2503,$O497,$I$3:$I$2503,$I497)),"-")</f>
        <v>0</v>
      </c>
      <c r="AC497" s="27">
        <f t="shared" si="48"/>
        <v>0</v>
      </c>
    </row>
    <row r="498" spans="1:29" s="1" customFormat="1" ht="15.75" customHeight="1">
      <c r="A498" s="13" t="s">
        <v>184</v>
      </c>
      <c r="B498" s="107" t="str">
        <f>IF(COUNTA($A498)&gt;0,VLOOKUP($A498,Corsa!$A$1:$F$43,2,FALSE),"-")</f>
        <v>Corsa B03</v>
      </c>
      <c r="C498" s="11"/>
      <c r="D498" s="13">
        <v>433</v>
      </c>
      <c r="E498" s="13"/>
      <c r="F498" s="46" t="str">
        <f>IF(COUNTA($A498)&gt;0,VLOOKUP($A498,Corsa!$A$1:$F$43,3,FALSE),"-")</f>
        <v>M- Juniores + M-50 + M-55 + M-60 + M-65 + M-70 + M-75</v>
      </c>
      <c r="G498" s="28" t="str">
        <f>IF($D498&gt;0,VLOOKUP($D498,Iscrizioni!$A$2:$M$2502,9,FALSE),"-")</f>
        <v>GIUSTI PAOLO</v>
      </c>
      <c r="H498" s="28">
        <f>IF($D498&gt;0,VLOOKUP($D498,Iscrizioni!$A$2:$M$2502,4,FALSE),"-")</f>
        <v>1966</v>
      </c>
      <c r="I498" s="27" t="str">
        <f>IF($D498&gt;0,VLOOKUP($D498,Iscrizioni!$A$2:$M$2502,5,FALSE),"-")</f>
        <v>M</v>
      </c>
      <c r="J498" s="27" t="str">
        <f>IF($D498&gt;0,VLOOKUP($D498,Iscrizioni!$A$2:$M$2502,10,FALSE),"-")</f>
        <v>M-50</v>
      </c>
      <c r="K498" s="27" t="str">
        <f t="shared" si="46"/>
        <v>ok</v>
      </c>
      <c r="L498" s="46" t="str">
        <f>IF($D498&gt;0,VLOOKUP($D498,Iscrizioni!$A$2:$M$2502,11,FALSE),"-")</f>
        <v>Adulti</v>
      </c>
      <c r="M498" s="27">
        <f>IF($D498&gt;0,VLOOKUP($D498,Iscrizioni!$A$2:$N$2502,12,FALSE),"-")</f>
        <v>32</v>
      </c>
      <c r="N498" s="46" t="str">
        <f>IF($D498&gt;0,VLOOKUP($D498,Iscrizioni!$A$2:$M$2502,6,FALSE),"-")</f>
        <v>C035314</v>
      </c>
      <c r="O498" s="107" t="str">
        <f>IF($D498&gt;0,VLOOKUP($D498,Iscrizioni!$A$2:$M$2502,7,FALSE),"-")</f>
        <v>ASD PRO AVIS CASTELNUOVO MAGRA</v>
      </c>
      <c r="P498" s="46" t="str">
        <f>IF($D498&gt;0,VLOOKUP(LEFT($N498,1),Regione!$A$2:$C$21,2,FALSE),"-")</f>
        <v>LIGURIA</v>
      </c>
      <c r="Q498" s="112" t="e">
        <f ca="1">IF($D498&gt;0,NormalizzaTempo("D",CELL("tipo",$E498),$E498),"-")</f>
        <v>#NAME?</v>
      </c>
      <c r="R498" s="27">
        <f>IF($D498&gt;0,VLOOKUP($D498,Iscrizioni!$A$2:$M$2502,13,FALSE),"-")</f>
        <v>5000</v>
      </c>
      <c r="S498" s="112" t="e">
        <f t="shared" ca="1" si="49"/>
        <v>#NAME?</v>
      </c>
      <c r="T498" s="112" t="e">
        <f ca="1">IF($D498&gt;0,SUMIFS($S$3:$S498,$X$3:$X498,1,$J$3:$J498,$J498),"-")</f>
        <v>#NAME?</v>
      </c>
      <c r="U498" s="112" t="e">
        <f t="shared" ca="1" si="50"/>
        <v>#NAME?</v>
      </c>
      <c r="V498" s="112" t="e">
        <f t="shared" ca="1" si="47"/>
        <v>#NAME?</v>
      </c>
      <c r="W498" s="27">
        <f>IF(LEN($C498)=0,IF($D498&gt;0,COUNTIFS($A$3:$A498,$A498),"-"),"Escluso")</f>
        <v>15</v>
      </c>
      <c r="X498" s="2">
        <f>IF(LEN($C498)=0,IF($D498&gt;0,COUNTIFS($J$3:$J498,$J498,$C$3:$C498,""),"-"),"Escluso")</f>
        <v>7</v>
      </c>
      <c r="Y498" s="127" t="e">
        <f t="shared" ca="1" si="51"/>
        <v>#NAME?</v>
      </c>
      <c r="Z498" s="2">
        <f>IF($D498&gt;0,COUNTIFS($O$3:$O498,$O498,$L$3:$L498,$L498,$I$3:$I498,$I498),"-")</f>
        <v>1</v>
      </c>
      <c r="AA498" s="27">
        <f>IF($D498&gt;0,IF(OR($Z498 &gt;1,$L498&lt;&gt;"Adulti"),0,VLOOKUP($P498,Regione!$B$2:$C$22,2,FALSE)),"-")</f>
        <v>15</v>
      </c>
      <c r="AB498" s="27" t="e">
        <f ca="1">IF($D498&gt;0,IF(COUNTIFS($O$3:$O498,$O498,$L$3:$L498,$L498,$I$3:$I498,$I498) &gt;1,0,SUMIFS($Y$3:$Y$2503,$L$3:$L$2503,$L498,$O$3:$O$2503,$O498,$I$3:$I$2503,$I498)),"-")</f>
        <v>#NAME?</v>
      </c>
      <c r="AC498" s="27" t="e">
        <f t="shared" ca="1" si="48"/>
        <v>#NAME?</v>
      </c>
    </row>
    <row r="499" spans="1:29" s="1" customFormat="1" ht="15.75" customHeight="1">
      <c r="A499" s="13" t="s">
        <v>184</v>
      </c>
      <c r="B499" s="107" t="str">
        <f>IF(COUNTA($A499)&gt;0,VLOOKUP($A499,Corsa!$A$1:$F$43,2,FALSE),"-")</f>
        <v>Corsa B03</v>
      </c>
      <c r="C499" s="11"/>
      <c r="D499" s="13">
        <v>347</v>
      </c>
      <c r="E499" s="13"/>
      <c r="F499" s="46" t="str">
        <f>IF(COUNTA($A499)&gt;0,VLOOKUP($A499,Corsa!$A$1:$F$43,3,FALSE),"-")</f>
        <v>M- Juniores + M-50 + M-55 + M-60 + M-65 + M-70 + M-75</v>
      </c>
      <c r="G499" s="28" t="str">
        <f>IF($D499&gt;0,VLOOKUP($D499,Iscrizioni!$A$2:$M$2502,9,FALSE),"-")</f>
        <v>KARFI ANWAR</v>
      </c>
      <c r="H499" s="28">
        <f>IF($D499&gt;0,VLOOKUP($D499,Iscrizioni!$A$2:$M$2502,4,FALSE),"-")</f>
        <v>1999</v>
      </c>
      <c r="I499" s="27" t="str">
        <f>IF($D499&gt;0,VLOOKUP($D499,Iscrizioni!$A$2:$M$2502,5,FALSE),"-")</f>
        <v>M</v>
      </c>
      <c r="J499" s="27" t="str">
        <f>IF($D499&gt;0,VLOOKUP($D499,Iscrizioni!$A$2:$M$2502,10,FALSE),"-")</f>
        <v>M- Juniores</v>
      </c>
      <c r="K499" s="27" t="str">
        <f t="shared" si="46"/>
        <v>ok</v>
      </c>
      <c r="L499" s="46" t="str">
        <f>IF($D499&gt;0,VLOOKUP($D499,Iscrizioni!$A$2:$M$2502,11,FALSE),"-")</f>
        <v>Adulti</v>
      </c>
      <c r="M499" s="27">
        <f>IF($D499&gt;0,VLOOKUP($D499,Iscrizioni!$A$2:$N$2502,12,FALSE),"-")</f>
        <v>18</v>
      </c>
      <c r="N499" s="46" t="str">
        <f>IF($D499&gt;0,VLOOKUP($D499,Iscrizioni!$A$2:$M$2502,6,FALSE),"-")</f>
        <v>H011219</v>
      </c>
      <c r="O499" s="107" t="str">
        <f>IF($D499&gt;0,VLOOKUP($D499,Iscrizioni!$A$2:$M$2502,7,FALSE),"-")</f>
        <v>A.S.D. SOCIETA' VICTORIA ATLETICA</v>
      </c>
      <c r="P499" s="46" t="str">
        <f>IF($D499&gt;0,VLOOKUP(LEFT($N499,1),Regione!$A$2:$C$21,2,FALSE),"-")</f>
        <v xml:space="preserve">EMILIA ROMAGNA </v>
      </c>
      <c r="Q499" s="112" t="e">
        <f ca="1">IF($D499&gt;0,NormalizzaTempo("D",CELL("tipo",$E499),$E499),"-")</f>
        <v>#NAME?</v>
      </c>
      <c r="R499" s="27">
        <f>IF($D499&gt;0,VLOOKUP($D499,Iscrizioni!$A$2:$M$2502,13,FALSE),"-")</f>
        <v>5000</v>
      </c>
      <c r="S499" s="112" t="e">
        <f t="shared" ca="1" si="49"/>
        <v>#NAME?</v>
      </c>
      <c r="T499" s="112" t="e">
        <f ca="1">IF($D499&gt;0,SUMIFS($S$3:$S499,$X$3:$X499,1,$J$3:$J499,$J499),"-")</f>
        <v>#NAME?</v>
      </c>
      <c r="U499" s="112" t="e">
        <f t="shared" ca="1" si="50"/>
        <v>#NAME?</v>
      </c>
      <c r="V499" s="112" t="e">
        <f t="shared" ca="1" si="47"/>
        <v>#NAME?</v>
      </c>
      <c r="W499" s="27">
        <f>IF(LEN($C499)=0,IF($D499&gt;0,COUNTIFS($A$3:$A499,$A499),"-"),"Escluso")</f>
        <v>16</v>
      </c>
      <c r="X499" s="2">
        <f>IF(LEN($C499)=0,IF($D499&gt;0,COUNTIFS($J$3:$J499,$J499,$C$3:$C499,""),"-"),"Escluso")</f>
        <v>3</v>
      </c>
      <c r="Y499" s="127" t="e">
        <f t="shared" ca="1" si="51"/>
        <v>#NAME?</v>
      </c>
      <c r="Z499" s="2">
        <f>IF($D499&gt;0,COUNTIFS($O$3:$O499,$O499,$L$3:$L499,$L499,$I$3:$I499,$I499),"-")</f>
        <v>1</v>
      </c>
      <c r="AA499" s="27">
        <f>IF($D499&gt;0,IF(OR($Z499 &gt;1,$L499&lt;&gt;"Adulti"),0,VLOOKUP($P499,Regione!$B$2:$C$22,2,FALSE)),"-")</f>
        <v>0</v>
      </c>
      <c r="AB499" s="27" t="e">
        <f ca="1">IF($D499&gt;0,IF(COUNTIFS($O$3:$O499,$O499,$L$3:$L499,$L499,$I$3:$I499,$I499) &gt;1,0,SUMIFS($Y$3:$Y$2503,$L$3:$L$2503,$L499,$O$3:$O$2503,$O499,$I$3:$I$2503,$I499)),"-")</f>
        <v>#NAME?</v>
      </c>
      <c r="AC499" s="27" t="e">
        <f t="shared" ca="1" si="48"/>
        <v>#NAME?</v>
      </c>
    </row>
    <row r="500" spans="1:29" s="1" customFormat="1" ht="15.75" customHeight="1">
      <c r="A500" s="13" t="s">
        <v>184</v>
      </c>
      <c r="B500" s="107" t="str">
        <f>IF(COUNTA($A500)&gt;0,VLOOKUP($A500,Corsa!$A$1:$F$43,2,FALSE),"-")</f>
        <v>Corsa B03</v>
      </c>
      <c r="C500" s="11"/>
      <c r="D500" s="13">
        <v>276</v>
      </c>
      <c r="E500" s="13"/>
      <c r="F500" s="46" t="str">
        <f>IF(COUNTA($A500)&gt;0,VLOOKUP($A500,Corsa!$A$1:$F$43,3,FALSE),"-")</f>
        <v>M- Juniores + M-50 + M-55 + M-60 + M-65 + M-70 + M-75</v>
      </c>
      <c r="G500" s="28" t="str">
        <f>IF($D500&gt;0,VLOOKUP($D500,Iscrizioni!$A$2:$M$2502,9,FALSE),"-")</f>
        <v>CESAREO MEMMO MARCIANO</v>
      </c>
      <c r="H500" s="28">
        <f>IF($D500&gt;0,VLOOKUP($D500,Iscrizioni!$A$2:$M$2502,4,FALSE),"-")</f>
        <v>1959</v>
      </c>
      <c r="I500" s="27" t="str">
        <f>IF($D500&gt;0,VLOOKUP($D500,Iscrizioni!$A$2:$M$2502,5,FALSE),"-")</f>
        <v>M</v>
      </c>
      <c r="J500" s="27" t="str">
        <f>IF($D500&gt;0,VLOOKUP($D500,Iscrizioni!$A$2:$M$2502,10,FALSE),"-")</f>
        <v>M-55</v>
      </c>
      <c r="K500" s="27" t="str">
        <f t="shared" si="46"/>
        <v>ok</v>
      </c>
      <c r="L500" s="46" t="str">
        <f>IF($D500&gt;0,VLOOKUP($D500,Iscrizioni!$A$2:$M$2502,11,FALSE),"-")</f>
        <v>Adulti</v>
      </c>
      <c r="M500" s="27">
        <f>IF($D500&gt;0,VLOOKUP($D500,Iscrizioni!$A$2:$N$2502,12,FALSE),"-")</f>
        <v>34</v>
      </c>
      <c r="N500" s="46" t="str">
        <f>IF($D500&gt;0,VLOOKUP($D500,Iscrizioni!$A$2:$M$2502,6,FALSE),"-")</f>
        <v>H011309</v>
      </c>
      <c r="O500" s="107" t="str">
        <f>IF($D500&gt;0,VLOOKUP($D500,Iscrizioni!$A$2:$M$2502,7,FALSE),"-")</f>
        <v>A.S.D. LUMEGALTORENO</v>
      </c>
      <c r="P500" s="46" t="str">
        <f>IF($D500&gt;0,VLOOKUP(LEFT($N500,1),Regione!$A$2:$C$21,2,FALSE),"-")</f>
        <v xml:space="preserve">EMILIA ROMAGNA </v>
      </c>
      <c r="Q500" s="112" t="e">
        <f ca="1">IF($D500&gt;0,NormalizzaTempo("D",CELL("tipo",$E500),$E500),"-")</f>
        <v>#NAME?</v>
      </c>
      <c r="R500" s="27">
        <f>IF($D500&gt;0,VLOOKUP($D500,Iscrizioni!$A$2:$M$2502,13,FALSE),"-")</f>
        <v>5000</v>
      </c>
      <c r="S500" s="112" t="e">
        <f t="shared" ca="1" si="49"/>
        <v>#NAME?</v>
      </c>
      <c r="T500" s="112" t="e">
        <f ca="1">IF($D500&gt;0,SUMIFS($S$3:$S500,$X$3:$X500,1,$J$3:$J500,$J500),"-")</f>
        <v>#NAME?</v>
      </c>
      <c r="U500" s="112" t="e">
        <f t="shared" ca="1" si="50"/>
        <v>#NAME?</v>
      </c>
      <c r="V500" s="112" t="e">
        <f t="shared" ca="1" si="47"/>
        <v>#NAME?</v>
      </c>
      <c r="W500" s="27">
        <f>IF(LEN($C500)=0,IF($D500&gt;0,COUNTIFS($A$3:$A500,$A500),"-"),"Escluso")</f>
        <v>17</v>
      </c>
      <c r="X500" s="2">
        <f>IF(LEN($C500)=0,IF($D500&gt;0,COUNTIFS($J$3:$J500,$J500,$C$3:$C500,""),"-"),"Escluso")</f>
        <v>4</v>
      </c>
      <c r="Y500" s="127" t="e">
        <f t="shared" ca="1" si="51"/>
        <v>#NAME?</v>
      </c>
      <c r="Z500" s="2">
        <f>IF($D500&gt;0,COUNTIFS($O$3:$O500,$O500,$L$3:$L500,$L500,$I$3:$I500,$I500),"-")</f>
        <v>1</v>
      </c>
      <c r="AA500" s="27">
        <f>IF($D500&gt;0,IF(OR($Z500 &gt;1,$L500&lt;&gt;"Adulti"),0,VLOOKUP($P500,Regione!$B$2:$C$22,2,FALSE)),"-")</f>
        <v>0</v>
      </c>
      <c r="AB500" s="27" t="e">
        <f ca="1">IF($D500&gt;0,IF(COUNTIFS($O$3:$O500,$O500,$L$3:$L500,$L500,$I$3:$I500,$I500) &gt;1,0,SUMIFS($Y$3:$Y$2503,$L$3:$L$2503,$L500,$O$3:$O$2503,$O500,$I$3:$I$2503,$I500)),"-")</f>
        <v>#NAME?</v>
      </c>
      <c r="AC500" s="27" t="e">
        <f t="shared" ca="1" si="48"/>
        <v>#NAME?</v>
      </c>
    </row>
    <row r="501" spans="1:29" s="1" customFormat="1" ht="15.75" customHeight="1">
      <c r="A501" s="13" t="s">
        <v>184</v>
      </c>
      <c r="B501" s="107" t="str">
        <f>IF(COUNTA($A501)&gt;0,VLOOKUP($A501,Corsa!$A$1:$F$43,2,FALSE),"-")</f>
        <v>Corsa B03</v>
      </c>
      <c r="C501" s="11"/>
      <c r="D501" s="13">
        <v>210</v>
      </c>
      <c r="E501" s="13"/>
      <c r="F501" s="46" t="str">
        <f>IF(COUNTA($A501)&gt;0,VLOOKUP($A501,Corsa!$A$1:$F$43,3,FALSE),"-")</f>
        <v>M- Juniores + M-50 + M-55 + M-60 + M-65 + M-70 + M-75</v>
      </c>
      <c r="G501" s="28" t="str">
        <f>IF($D501&gt;0,VLOOKUP($D501,Iscrizioni!$A$2:$M$2502,9,FALSE),"-")</f>
        <v>SERRATRICE MATTIA</v>
      </c>
      <c r="H501" s="28">
        <f>IF($D501&gt;0,VLOOKUP($D501,Iscrizioni!$A$2:$M$2502,4,FALSE),"-")</f>
        <v>1999</v>
      </c>
      <c r="I501" s="27" t="str">
        <f>IF($D501&gt;0,VLOOKUP($D501,Iscrizioni!$A$2:$M$2502,5,FALSE),"-")</f>
        <v>M</v>
      </c>
      <c r="J501" s="27" t="str">
        <f>IF($D501&gt;0,VLOOKUP($D501,Iscrizioni!$A$2:$M$2502,10,FALSE),"-")</f>
        <v>M- Juniores</v>
      </c>
      <c r="K501" s="27" t="str">
        <f t="shared" si="46"/>
        <v>ok</v>
      </c>
      <c r="L501" s="46" t="str">
        <f>IF($D501&gt;0,VLOOKUP($D501,Iscrizioni!$A$2:$M$2502,11,FALSE),"-")</f>
        <v>Adulti</v>
      </c>
      <c r="M501" s="27">
        <f>IF($D501&gt;0,VLOOKUP($D501,Iscrizioni!$A$2:$N$2502,12,FALSE),"-")</f>
        <v>18</v>
      </c>
      <c r="N501" s="46" t="str">
        <f>IF($D501&gt;0,VLOOKUP($D501,Iscrizioni!$A$2:$M$2502,6,FALSE),"-")</f>
        <v>A130646</v>
      </c>
      <c r="O501" s="107" t="str">
        <f>IF($D501&gt;0,VLOOKUP($D501,Iscrizioni!$A$2:$M$2502,7,FALSE),"-")</f>
        <v>A.S.D. DORATLETICA</v>
      </c>
      <c r="P501" s="46" t="str">
        <f>IF($D501&gt;0,VLOOKUP(LEFT($N501,1),Regione!$A$2:$C$21,2,FALSE),"-")</f>
        <v xml:space="preserve">PIEMONTE </v>
      </c>
      <c r="Q501" s="112" t="e">
        <f ca="1">IF($D501&gt;0,NormalizzaTempo("D",CELL("tipo",$E501),$E501),"-")</f>
        <v>#NAME?</v>
      </c>
      <c r="R501" s="27">
        <f>IF($D501&gt;0,VLOOKUP($D501,Iscrizioni!$A$2:$M$2502,13,FALSE),"-")</f>
        <v>5000</v>
      </c>
      <c r="S501" s="112" t="e">
        <f t="shared" ca="1" si="49"/>
        <v>#NAME?</v>
      </c>
      <c r="T501" s="112" t="e">
        <f ca="1">IF($D501&gt;0,SUMIFS($S$3:$S501,$X$3:$X501,1,$J$3:$J501,$J501),"-")</f>
        <v>#NAME?</v>
      </c>
      <c r="U501" s="112" t="e">
        <f t="shared" ca="1" si="50"/>
        <v>#NAME?</v>
      </c>
      <c r="V501" s="112" t="e">
        <f t="shared" ca="1" si="47"/>
        <v>#NAME?</v>
      </c>
      <c r="W501" s="27">
        <f>IF(LEN($C501)=0,IF($D501&gt;0,COUNTIFS($A$3:$A501,$A501),"-"),"Escluso")</f>
        <v>18</v>
      </c>
      <c r="X501" s="2">
        <f>IF(LEN($C501)=0,IF($D501&gt;0,COUNTIFS($J$3:$J501,$J501,$C$3:$C501,""),"-"),"Escluso")</f>
        <v>4</v>
      </c>
      <c r="Y501" s="127" t="e">
        <f t="shared" ca="1" si="51"/>
        <v>#NAME?</v>
      </c>
      <c r="Z501" s="2">
        <f>IF($D501&gt;0,COUNTIFS($O$3:$O501,$O501,$L$3:$L501,$L501,$I$3:$I501,$I501),"-")</f>
        <v>2</v>
      </c>
      <c r="AA501" s="27">
        <f>IF($D501&gt;0,IF(OR($Z501 &gt;1,$L501&lt;&gt;"Adulti"),0,VLOOKUP($P501,Regione!$B$2:$C$22,2,FALSE)),"-")</f>
        <v>0</v>
      </c>
      <c r="AB501" s="27">
        <f>IF($D501&gt;0,IF(COUNTIFS($O$3:$O501,$O501,$L$3:$L501,$L501,$I$3:$I501,$I501) &gt;1,0,SUMIFS($Y$3:$Y$2503,$L$3:$L$2503,$L501,$O$3:$O$2503,$O501,$I$3:$I$2503,$I501)),"-")</f>
        <v>0</v>
      </c>
      <c r="AC501" s="27">
        <f t="shared" si="48"/>
        <v>0</v>
      </c>
    </row>
    <row r="502" spans="1:29" s="1" customFormat="1" ht="15.75" customHeight="1">
      <c r="A502" s="13" t="s">
        <v>184</v>
      </c>
      <c r="B502" s="107" t="str">
        <f>IF(COUNTA($A502)&gt;0,VLOOKUP($A502,Corsa!$A$1:$F$43,2,FALSE),"-")</f>
        <v>Corsa B03</v>
      </c>
      <c r="C502" s="11"/>
      <c r="D502" s="13">
        <v>526</v>
      </c>
      <c r="E502" s="13"/>
      <c r="F502" s="46" t="str">
        <f>IF(COUNTA($A502)&gt;0,VLOOKUP($A502,Corsa!$A$1:$F$43,3,FALSE),"-")</f>
        <v>M- Juniores + M-50 + M-55 + M-60 + M-65 + M-70 + M-75</v>
      </c>
      <c r="G502" s="28" t="str">
        <f>IF($D502&gt;0,VLOOKUP($D502,Iscrizioni!$A$2:$M$2502,9,FALSE),"-")</f>
        <v>PISCOPO FRANCO</v>
      </c>
      <c r="H502" s="28">
        <f>IF($D502&gt;0,VLOOKUP($D502,Iscrizioni!$A$2:$M$2502,4,FALSE),"-")</f>
        <v>1967</v>
      </c>
      <c r="I502" s="27" t="str">
        <f>IF($D502&gt;0,VLOOKUP($D502,Iscrizioni!$A$2:$M$2502,5,FALSE),"-")</f>
        <v>M</v>
      </c>
      <c r="J502" s="27" t="str">
        <f>IF($D502&gt;0,VLOOKUP($D502,Iscrizioni!$A$2:$M$2502,10,FALSE),"-")</f>
        <v>M-50</v>
      </c>
      <c r="K502" s="27" t="str">
        <f t="shared" si="46"/>
        <v>ok</v>
      </c>
      <c r="L502" s="46" t="str">
        <f>IF($D502&gt;0,VLOOKUP($D502,Iscrizioni!$A$2:$M$2502,11,FALSE),"-")</f>
        <v>Adulti</v>
      </c>
      <c r="M502" s="27">
        <f>IF($D502&gt;0,VLOOKUP($D502,Iscrizioni!$A$2:$N$2502,12,FALSE),"-")</f>
        <v>32</v>
      </c>
      <c r="N502" s="46" t="str">
        <f>IF($D502&gt;0,VLOOKUP($D502,Iscrizioni!$A$2:$M$2502,6,FALSE),"-")</f>
        <v>A050423</v>
      </c>
      <c r="O502" s="107" t="str">
        <f>IF($D502&gt;0,VLOOKUP($D502,Iscrizioni!$A$2:$M$2502,7,FALSE),"-")</f>
        <v>CRAL G.T.T.</v>
      </c>
      <c r="P502" s="46" t="str">
        <f>IF($D502&gt;0,VLOOKUP(LEFT($N502,1),Regione!$A$2:$C$21,2,FALSE),"-")</f>
        <v xml:space="preserve">PIEMONTE </v>
      </c>
      <c r="Q502" s="112" t="e">
        <f ca="1">IF($D502&gt;0,NormalizzaTempo("D",CELL("tipo",$E502),$E502),"-")</f>
        <v>#NAME?</v>
      </c>
      <c r="R502" s="27">
        <f>IF($D502&gt;0,VLOOKUP($D502,Iscrizioni!$A$2:$M$2502,13,FALSE),"-")</f>
        <v>5000</v>
      </c>
      <c r="S502" s="112" t="e">
        <f t="shared" ca="1" si="49"/>
        <v>#NAME?</v>
      </c>
      <c r="T502" s="112" t="e">
        <f ca="1">IF($D502&gt;0,SUMIFS($S$3:$S502,$X$3:$X502,1,$J$3:$J502,$J502),"-")</f>
        <v>#NAME?</v>
      </c>
      <c r="U502" s="112" t="e">
        <f t="shared" ca="1" si="50"/>
        <v>#NAME?</v>
      </c>
      <c r="V502" s="112" t="e">
        <f t="shared" ca="1" si="47"/>
        <v>#NAME?</v>
      </c>
      <c r="W502" s="27">
        <f>IF(LEN($C502)=0,IF($D502&gt;0,COUNTIFS($A$3:$A502,$A502),"-"),"Escluso")</f>
        <v>19</v>
      </c>
      <c r="X502" s="2">
        <f>IF(LEN($C502)=0,IF($D502&gt;0,COUNTIFS($J$3:$J502,$J502,$C$3:$C502,""),"-"),"Escluso")</f>
        <v>8</v>
      </c>
      <c r="Y502" s="127" t="e">
        <f t="shared" ca="1" si="51"/>
        <v>#NAME?</v>
      </c>
      <c r="Z502" s="2">
        <f>IF($D502&gt;0,COUNTIFS($O$3:$O502,$O502,$L$3:$L502,$L502,$I$3:$I502,$I502),"-")</f>
        <v>1</v>
      </c>
      <c r="AA502" s="27">
        <f>IF($D502&gt;0,IF(OR($Z502 &gt;1,$L502&lt;&gt;"Adulti"),0,VLOOKUP($P502,Regione!$B$2:$C$22,2,FALSE)),"-")</f>
        <v>15</v>
      </c>
      <c r="AB502" s="27" t="e">
        <f ca="1">IF($D502&gt;0,IF(COUNTIFS($O$3:$O502,$O502,$L$3:$L502,$L502,$I$3:$I502,$I502) &gt;1,0,SUMIFS($Y$3:$Y$2503,$L$3:$L$2503,$L502,$O$3:$O$2503,$O502,$I$3:$I$2503,$I502)),"-")</f>
        <v>#NAME?</v>
      </c>
      <c r="AC502" s="27" t="e">
        <f t="shared" ca="1" si="48"/>
        <v>#NAME?</v>
      </c>
    </row>
    <row r="503" spans="1:29" s="1" customFormat="1" ht="15.75" customHeight="1">
      <c r="A503" s="13" t="s">
        <v>184</v>
      </c>
      <c r="B503" s="107" t="str">
        <f>IF(COUNTA($A503)&gt;0,VLOOKUP($A503,Corsa!$A$1:$F$43,2,FALSE),"-")</f>
        <v>Corsa B03</v>
      </c>
      <c r="C503" s="11"/>
      <c r="D503" s="13">
        <v>548</v>
      </c>
      <c r="E503" s="13"/>
      <c r="F503" s="46" t="str">
        <f>IF(COUNTA($A503)&gt;0,VLOOKUP($A503,Corsa!$A$1:$F$43,3,FALSE),"-")</f>
        <v>M- Juniores + M-50 + M-55 + M-60 + M-65 + M-70 + M-75</v>
      </c>
      <c r="G503" s="28" t="str">
        <f>IF($D503&gt;0,VLOOKUP($D503,Iscrizioni!$A$2:$M$2502,9,FALSE),"-")</f>
        <v>BADRI ISSAM</v>
      </c>
      <c r="H503" s="28">
        <f>IF($D503&gt;0,VLOOKUP($D503,Iscrizioni!$A$2:$M$2502,4,FALSE),"-")</f>
        <v>1998</v>
      </c>
      <c r="I503" s="27" t="str">
        <f>IF($D503&gt;0,VLOOKUP($D503,Iscrizioni!$A$2:$M$2502,5,FALSE),"-")</f>
        <v>M</v>
      </c>
      <c r="J503" s="27" t="str">
        <f>IF($D503&gt;0,VLOOKUP($D503,Iscrizioni!$A$2:$M$2502,10,FALSE),"-")</f>
        <v>M- Juniores</v>
      </c>
      <c r="K503" s="27" t="str">
        <f t="shared" si="46"/>
        <v>ok</v>
      </c>
      <c r="L503" s="46" t="str">
        <f>IF($D503&gt;0,VLOOKUP($D503,Iscrizioni!$A$2:$M$2502,11,FALSE),"-")</f>
        <v>Adulti</v>
      </c>
      <c r="M503" s="27">
        <f>IF($D503&gt;0,VLOOKUP($D503,Iscrizioni!$A$2:$N$2502,12,FALSE),"-")</f>
        <v>18</v>
      </c>
      <c r="N503" s="46" t="str">
        <f>IF($D503&gt;0,VLOOKUP($D503,Iscrizioni!$A$2:$M$2502,6,FALSE),"-")</f>
        <v>A140541</v>
      </c>
      <c r="O503" s="107" t="str">
        <f>IF($D503&gt;0,VLOOKUP($D503,Iscrizioni!$A$2:$M$2502,7,FALSE),"-")</f>
        <v>DURBANO GAS ENERGY RIVAROLO 77</v>
      </c>
      <c r="P503" s="46" t="str">
        <f>IF($D503&gt;0,VLOOKUP(LEFT($N503,1),Regione!$A$2:$C$21,2,FALSE),"-")</f>
        <v xml:space="preserve">PIEMONTE </v>
      </c>
      <c r="Q503" s="112" t="e">
        <f ca="1">IF($D503&gt;0,NormalizzaTempo("D",CELL("tipo",$E503),$E503),"-")</f>
        <v>#NAME?</v>
      </c>
      <c r="R503" s="27">
        <f>IF($D503&gt;0,VLOOKUP($D503,Iscrizioni!$A$2:$M$2502,13,FALSE),"-")</f>
        <v>5000</v>
      </c>
      <c r="S503" s="112" t="e">
        <f t="shared" ca="1" si="49"/>
        <v>#NAME?</v>
      </c>
      <c r="T503" s="112" t="e">
        <f ca="1">IF($D503&gt;0,SUMIFS($S$3:$S503,$X$3:$X503,1,$J$3:$J503,$J503),"-")</f>
        <v>#NAME?</v>
      </c>
      <c r="U503" s="112" t="e">
        <f t="shared" ca="1" si="50"/>
        <v>#NAME?</v>
      </c>
      <c r="V503" s="112" t="e">
        <f t="shared" ca="1" si="47"/>
        <v>#NAME?</v>
      </c>
      <c r="W503" s="27">
        <f>IF(LEN($C503)=0,IF($D503&gt;0,COUNTIFS($A$3:$A503,$A503),"-"),"Escluso")</f>
        <v>20</v>
      </c>
      <c r="X503" s="2">
        <f>IF(LEN($C503)=0,IF($D503&gt;0,COUNTIFS($J$3:$J503,$J503,$C$3:$C503,""),"-"),"Escluso")</f>
        <v>5</v>
      </c>
      <c r="Y503" s="127" t="e">
        <f t="shared" ca="1" si="51"/>
        <v>#NAME?</v>
      </c>
      <c r="Z503" s="2">
        <f>IF($D503&gt;0,COUNTIFS($O$3:$O503,$O503,$L$3:$L503,$L503,$I$3:$I503,$I503),"-")</f>
        <v>1</v>
      </c>
      <c r="AA503" s="27">
        <f>IF($D503&gt;0,IF(OR($Z503 &gt;1,$L503&lt;&gt;"Adulti"),0,VLOOKUP($P503,Regione!$B$2:$C$22,2,FALSE)),"-")</f>
        <v>15</v>
      </c>
      <c r="AB503" s="27" t="e">
        <f ca="1">IF($D503&gt;0,IF(COUNTIFS($O$3:$O503,$O503,$L$3:$L503,$L503,$I$3:$I503,$I503) &gt;1,0,SUMIFS($Y$3:$Y$2503,$L$3:$L$2503,$L503,$O$3:$O$2503,$O503,$I$3:$I$2503,$I503)),"-")</f>
        <v>#NAME?</v>
      </c>
      <c r="AC503" s="27" t="e">
        <f t="shared" ca="1" si="48"/>
        <v>#NAME?</v>
      </c>
    </row>
    <row r="504" spans="1:29" s="1" customFormat="1" ht="15.75" customHeight="1">
      <c r="A504" s="13" t="s">
        <v>184</v>
      </c>
      <c r="B504" s="107" t="str">
        <f>IF(COUNTA($A504)&gt;0,VLOOKUP($A504,Corsa!$A$1:$F$43,2,FALSE),"-")</f>
        <v>Corsa B03</v>
      </c>
      <c r="C504" s="11"/>
      <c r="D504" s="13">
        <v>601</v>
      </c>
      <c r="E504" s="13"/>
      <c r="F504" s="46" t="str">
        <f>IF(COUNTA($A504)&gt;0,VLOOKUP($A504,Corsa!$A$1:$F$43,3,FALSE),"-")</f>
        <v>M- Juniores + M-50 + M-55 + M-60 + M-65 + M-70 + M-75</v>
      </c>
      <c r="G504" s="28" t="str">
        <f>IF($D504&gt;0,VLOOKUP($D504,Iscrizioni!$A$2:$M$2502,9,FALSE),"-")</f>
        <v>ACCALAI ADOLFO</v>
      </c>
      <c r="H504" s="28">
        <f>IF($D504&gt;0,VLOOKUP($D504,Iscrizioni!$A$2:$M$2502,4,FALSE),"-")</f>
        <v>1950</v>
      </c>
      <c r="I504" s="27" t="str">
        <f>IF($D504&gt;0,VLOOKUP($D504,Iscrizioni!$A$2:$M$2502,5,FALSE),"-")</f>
        <v>M</v>
      </c>
      <c r="J504" s="27" t="str">
        <f>IF($D504&gt;0,VLOOKUP($D504,Iscrizioni!$A$2:$M$2502,10,FALSE),"-")</f>
        <v>M-65</v>
      </c>
      <c r="K504" s="27" t="str">
        <f t="shared" si="46"/>
        <v>ok</v>
      </c>
      <c r="L504" s="46" t="str">
        <f>IF($D504&gt;0,VLOOKUP($D504,Iscrizioni!$A$2:$M$2502,11,FALSE),"-")</f>
        <v>Adulti</v>
      </c>
      <c r="M504" s="27">
        <f>IF($D504&gt;0,VLOOKUP($D504,Iscrizioni!$A$2:$N$2502,12,FALSE),"-")</f>
        <v>38</v>
      </c>
      <c r="N504" s="46" t="str">
        <f>IF($D504&gt;0,VLOOKUP($D504,Iscrizioni!$A$2:$M$2502,6,FALSE),"-")</f>
        <v>H110402</v>
      </c>
      <c r="O504" s="107" t="str">
        <f>IF($D504&gt;0,VLOOKUP($D504,Iscrizioni!$A$2:$M$2502,7,FALSE),"-")</f>
        <v>G.S. ATLETICA 75 A.S.D.</v>
      </c>
      <c r="P504" s="46" t="str">
        <f>IF($D504&gt;0,VLOOKUP(LEFT($N504,1),Regione!$A$2:$C$21,2,FALSE),"-")</f>
        <v xml:space="preserve">EMILIA ROMAGNA </v>
      </c>
      <c r="Q504" s="112" t="e">
        <f ca="1">IF($D504&gt;0,NormalizzaTempo("D",CELL("tipo",$E504),$E504),"-")</f>
        <v>#NAME?</v>
      </c>
      <c r="R504" s="27">
        <f>IF($D504&gt;0,VLOOKUP($D504,Iscrizioni!$A$2:$M$2502,13,FALSE),"-")</f>
        <v>5000</v>
      </c>
      <c r="S504" s="112" t="e">
        <f t="shared" ca="1" si="49"/>
        <v>#NAME?</v>
      </c>
      <c r="T504" s="112" t="e">
        <f ca="1">IF($D504&gt;0,SUMIFS($S$3:$S504,$X$3:$X504,1,$J$3:$J504,$J504),"-")</f>
        <v>#NAME?</v>
      </c>
      <c r="U504" s="112" t="e">
        <f t="shared" ca="1" si="50"/>
        <v>#NAME?</v>
      </c>
      <c r="V504" s="112" t="e">
        <f t="shared" ca="1" si="47"/>
        <v>#NAME?</v>
      </c>
      <c r="W504" s="27">
        <f>IF(LEN($C504)=0,IF($D504&gt;0,COUNTIFS($A$3:$A504,$A504),"-"),"Escluso")</f>
        <v>21</v>
      </c>
      <c r="X504" s="2">
        <f>IF(LEN($C504)=0,IF($D504&gt;0,COUNTIFS($J$3:$J504,$J504,$C$3:$C504,""),"-"),"Escluso")</f>
        <v>1</v>
      </c>
      <c r="Y504" s="127" t="e">
        <f t="shared" ca="1" si="51"/>
        <v>#NAME?</v>
      </c>
      <c r="Z504" s="2">
        <f>IF($D504&gt;0,COUNTIFS($O$3:$O504,$O504,$L$3:$L504,$L504,$I$3:$I504,$I504),"-")</f>
        <v>1</v>
      </c>
      <c r="AA504" s="27">
        <f>IF($D504&gt;0,IF(OR($Z504 &gt;1,$L504&lt;&gt;"Adulti"),0,VLOOKUP($P504,Regione!$B$2:$C$22,2,FALSE)),"-")</f>
        <v>0</v>
      </c>
      <c r="AB504" s="27" t="e">
        <f ca="1">IF($D504&gt;0,IF(COUNTIFS($O$3:$O504,$O504,$L$3:$L504,$L504,$I$3:$I504,$I504) &gt;1,0,SUMIFS($Y$3:$Y$2503,$L$3:$L$2503,$L504,$O$3:$O$2503,$O504,$I$3:$I$2503,$I504)),"-")</f>
        <v>#NAME?</v>
      </c>
      <c r="AC504" s="27" t="e">
        <f t="shared" ca="1" si="48"/>
        <v>#NAME?</v>
      </c>
    </row>
    <row r="505" spans="1:29" s="1" customFormat="1" ht="15.75" customHeight="1">
      <c r="A505" s="13" t="s">
        <v>184</v>
      </c>
      <c r="B505" s="107" t="str">
        <f>IF(COUNTA($A505)&gt;0,VLOOKUP($A505,Corsa!$A$1:$F$43,2,FALSE),"-")</f>
        <v>Corsa B03</v>
      </c>
      <c r="C505" s="11"/>
      <c r="D505" s="13">
        <v>162</v>
      </c>
      <c r="E505" s="13"/>
      <c r="F505" s="46" t="str">
        <f>IF(COUNTA($A505)&gt;0,VLOOKUP($A505,Corsa!$A$1:$F$43,3,FALSE),"-")</f>
        <v>M- Juniores + M-50 + M-55 + M-60 + M-65 + M-70 + M-75</v>
      </c>
      <c r="G505" s="28" t="str">
        <f>IF($D505&gt;0,VLOOKUP($D505,Iscrizioni!$A$2:$M$2502,9,FALSE),"-")</f>
        <v>MENEGHETTI MARIO</v>
      </c>
      <c r="H505" s="28">
        <f>IF($D505&gt;0,VLOOKUP($D505,Iscrizioni!$A$2:$M$2502,4,FALSE),"-")</f>
        <v>1956</v>
      </c>
      <c r="I505" s="27" t="str">
        <f>IF($D505&gt;0,VLOOKUP($D505,Iscrizioni!$A$2:$M$2502,5,FALSE),"-")</f>
        <v>M</v>
      </c>
      <c r="J505" s="27" t="str">
        <f>IF($D505&gt;0,VLOOKUP($D505,Iscrizioni!$A$2:$M$2502,10,FALSE),"-")</f>
        <v>M-60</v>
      </c>
      <c r="K505" s="27" t="str">
        <f t="shared" si="46"/>
        <v>ok</v>
      </c>
      <c r="L505" s="46" t="str">
        <f>IF($D505&gt;0,VLOOKUP($D505,Iscrizioni!$A$2:$M$2502,11,FALSE),"-")</f>
        <v>Adulti</v>
      </c>
      <c r="M505" s="27">
        <f>IF($D505&gt;0,VLOOKUP($D505,Iscrizioni!$A$2:$N$2502,12,FALSE),"-")</f>
        <v>36</v>
      </c>
      <c r="N505" s="46" t="str">
        <f>IF($D505&gt;0,VLOOKUP($D505,Iscrizioni!$A$2:$M$2502,6,FALSE),"-")</f>
        <v>A130534</v>
      </c>
      <c r="O505" s="107" t="str">
        <f>IF($D505&gt;0,VLOOKUP($D505,Iscrizioni!$A$2:$M$2502,7,FALSE),"-")</f>
        <v>A.S.D. ATLETICA VENARIA REALE</v>
      </c>
      <c r="P505" s="46" t="str">
        <f>IF($D505&gt;0,VLOOKUP(LEFT($N505,1),Regione!$A$2:$C$21,2,FALSE),"-")</f>
        <v xml:space="preserve">PIEMONTE </v>
      </c>
      <c r="Q505" s="112" t="e">
        <f ca="1">IF($D505&gt;0,NormalizzaTempo("D",CELL("tipo",$E505),$E505),"-")</f>
        <v>#NAME?</v>
      </c>
      <c r="R505" s="27">
        <f>IF($D505&gt;0,VLOOKUP($D505,Iscrizioni!$A$2:$M$2502,13,FALSE),"-")</f>
        <v>5000</v>
      </c>
      <c r="S505" s="112" t="e">
        <f t="shared" ca="1" si="49"/>
        <v>#NAME?</v>
      </c>
      <c r="T505" s="112" t="e">
        <f ca="1">IF($D505&gt;0,SUMIFS($S$3:$S505,$X$3:$X505,1,$J$3:$J505,$J505),"-")</f>
        <v>#NAME?</v>
      </c>
      <c r="U505" s="112" t="e">
        <f t="shared" ca="1" si="50"/>
        <v>#NAME?</v>
      </c>
      <c r="V505" s="112" t="e">
        <f t="shared" ca="1" si="47"/>
        <v>#NAME?</v>
      </c>
      <c r="W505" s="27">
        <f>IF(LEN($C505)=0,IF($D505&gt;0,COUNTIFS($A$3:$A505,$A505),"-"),"Escluso")</f>
        <v>22</v>
      </c>
      <c r="X505" s="2">
        <f>IF(LEN($C505)=0,IF($D505&gt;0,COUNTIFS($J$3:$J505,$J505,$C$3:$C505,""),"-"),"Escluso")</f>
        <v>3</v>
      </c>
      <c r="Y505" s="127" t="e">
        <f t="shared" ca="1" si="51"/>
        <v>#NAME?</v>
      </c>
      <c r="Z505" s="2">
        <f>IF($D505&gt;0,COUNTIFS($O$3:$O505,$O505,$L$3:$L505,$L505,$I$3:$I505,$I505),"-")</f>
        <v>2</v>
      </c>
      <c r="AA505" s="27">
        <f>IF($D505&gt;0,IF(OR($Z505 &gt;1,$L505&lt;&gt;"Adulti"),0,VLOOKUP($P505,Regione!$B$2:$C$22,2,FALSE)),"-")</f>
        <v>0</v>
      </c>
      <c r="AB505" s="27">
        <f>IF($D505&gt;0,IF(COUNTIFS($O$3:$O505,$O505,$L$3:$L505,$L505,$I$3:$I505,$I505) &gt;1,0,SUMIFS($Y$3:$Y$2503,$L$3:$L$2503,$L505,$O$3:$O$2503,$O505,$I$3:$I$2503,$I505)),"-")</f>
        <v>0</v>
      </c>
      <c r="AC505" s="27">
        <f t="shared" si="48"/>
        <v>0</v>
      </c>
    </row>
    <row r="506" spans="1:29" s="1" customFormat="1" ht="15.75" customHeight="1">
      <c r="A506" s="13" t="s">
        <v>184</v>
      </c>
      <c r="B506" s="107" t="str">
        <f>IF(COUNTA($A506)&gt;0,VLOOKUP($A506,Corsa!$A$1:$F$43,2,FALSE),"-")</f>
        <v>Corsa B03</v>
      </c>
      <c r="C506" s="11"/>
      <c r="D506" s="13">
        <v>121</v>
      </c>
      <c r="E506" s="13"/>
      <c r="F506" s="46" t="str">
        <f>IF(COUNTA($A506)&gt;0,VLOOKUP($A506,Corsa!$A$1:$F$43,3,FALSE),"-")</f>
        <v>M- Juniores + M-50 + M-55 + M-60 + M-65 + M-70 + M-75</v>
      </c>
      <c r="G506" s="28" t="str">
        <f>IF($D506&gt;0,VLOOKUP($D506,Iscrizioni!$A$2:$M$2502,9,FALSE),"-")</f>
        <v>DI RENZONE CLAUDIO</v>
      </c>
      <c r="H506" s="28">
        <f>IF($D506&gt;0,VLOOKUP($D506,Iscrizioni!$A$2:$M$2502,4,FALSE),"-")</f>
        <v>1963</v>
      </c>
      <c r="I506" s="27" t="str">
        <f>IF($D506&gt;0,VLOOKUP($D506,Iscrizioni!$A$2:$M$2502,5,FALSE),"-")</f>
        <v>M</v>
      </c>
      <c r="J506" s="27" t="str">
        <f>IF($D506&gt;0,VLOOKUP($D506,Iscrizioni!$A$2:$M$2502,10,FALSE),"-")</f>
        <v>M-50</v>
      </c>
      <c r="K506" s="27" t="str">
        <f t="shared" si="46"/>
        <v>ok</v>
      </c>
      <c r="L506" s="46" t="str">
        <f>IF($D506&gt;0,VLOOKUP($D506,Iscrizioni!$A$2:$M$2502,11,FALSE),"-")</f>
        <v>Adulti</v>
      </c>
      <c r="M506" s="27">
        <f>IF($D506&gt;0,VLOOKUP($D506,Iscrizioni!$A$2:$N$2502,12,FALSE),"-")</f>
        <v>32</v>
      </c>
      <c r="N506" s="46" t="str">
        <f>IF($D506&gt;0,VLOOKUP($D506,Iscrizioni!$A$2:$M$2502,6,FALSE),"-")</f>
        <v>L090562</v>
      </c>
      <c r="O506" s="107" t="str">
        <f>IF($D506&gt;0,VLOOKUP($D506,Iscrizioni!$A$2:$M$2502,7,FALSE),"-")</f>
        <v>A.S.D. ATLETICA SINALUNGA</v>
      </c>
      <c r="P506" s="46" t="str">
        <f>IF($D506&gt;0,VLOOKUP(LEFT($N506,1),Regione!$A$2:$C$21,2,FALSE),"-")</f>
        <v xml:space="preserve">TOSCANA </v>
      </c>
      <c r="Q506" s="112" t="e">
        <f ca="1">IF($D506&gt;0,NormalizzaTempo("D",CELL("tipo",$E506),$E506),"-")</f>
        <v>#NAME?</v>
      </c>
      <c r="R506" s="27">
        <f>IF($D506&gt;0,VLOOKUP($D506,Iscrizioni!$A$2:$M$2502,13,FALSE),"-")</f>
        <v>5000</v>
      </c>
      <c r="S506" s="112" t="e">
        <f t="shared" ca="1" si="49"/>
        <v>#NAME?</v>
      </c>
      <c r="T506" s="112" t="e">
        <f ca="1">IF($D506&gt;0,SUMIFS($S$3:$S506,$X$3:$X506,1,$J$3:$J506,$J506),"-")</f>
        <v>#NAME?</v>
      </c>
      <c r="U506" s="112" t="e">
        <f t="shared" ca="1" si="50"/>
        <v>#NAME?</v>
      </c>
      <c r="V506" s="112" t="e">
        <f t="shared" ca="1" si="47"/>
        <v>#NAME?</v>
      </c>
      <c r="W506" s="27">
        <f>IF(LEN($C506)=0,IF($D506&gt;0,COUNTIFS($A$3:$A506,$A506),"-"),"Escluso")</f>
        <v>23</v>
      </c>
      <c r="X506" s="2">
        <f>IF(LEN($C506)=0,IF($D506&gt;0,COUNTIFS($J$3:$J506,$J506,$C$3:$C506,""),"-"),"Escluso")</f>
        <v>9</v>
      </c>
      <c r="Y506" s="127" t="e">
        <f t="shared" ca="1" si="51"/>
        <v>#NAME?</v>
      </c>
      <c r="Z506" s="2">
        <f>IF($D506&gt;0,COUNTIFS($O$3:$O506,$O506,$L$3:$L506,$L506,$I$3:$I506,$I506),"-")</f>
        <v>1</v>
      </c>
      <c r="AA506" s="27">
        <f>IF($D506&gt;0,IF(OR($Z506 &gt;1,$L506&lt;&gt;"Adulti"),0,VLOOKUP($P506,Regione!$B$2:$C$22,2,FALSE)),"-")</f>
        <v>15</v>
      </c>
      <c r="AB506" s="27" t="e">
        <f ca="1">IF($D506&gt;0,IF(COUNTIFS($O$3:$O506,$O506,$L$3:$L506,$L506,$I$3:$I506,$I506) &gt;1,0,SUMIFS($Y$3:$Y$2503,$L$3:$L$2503,$L506,$O$3:$O$2503,$O506,$I$3:$I$2503,$I506)),"-")</f>
        <v>#NAME?</v>
      </c>
      <c r="AC506" s="27" t="e">
        <f t="shared" ca="1" si="48"/>
        <v>#NAME?</v>
      </c>
    </row>
    <row r="507" spans="1:29" s="1" customFormat="1" ht="15.75" customHeight="1">
      <c r="A507" s="13" t="s">
        <v>184</v>
      </c>
      <c r="B507" s="107" t="str">
        <f>IF(COUNTA($A507)&gt;0,VLOOKUP($A507,Corsa!$A$1:$F$43,2,FALSE),"-")</f>
        <v>Corsa B03</v>
      </c>
      <c r="C507" s="11"/>
      <c r="D507" s="13">
        <v>479</v>
      </c>
      <c r="E507" s="13"/>
      <c r="F507" s="46" t="str">
        <f>IF(COUNTA($A507)&gt;0,VLOOKUP($A507,Corsa!$A$1:$F$43,3,FALSE),"-")</f>
        <v>M- Juniores + M-50 + M-55 + M-60 + M-65 + M-70 + M-75</v>
      </c>
      <c r="G507" s="28" t="str">
        <f>IF($D507&gt;0,VLOOKUP($D507,Iscrizioni!$A$2:$M$2502,9,FALSE),"-")</f>
        <v>DAGNINO CARLO</v>
      </c>
      <c r="H507" s="28">
        <f>IF($D507&gt;0,VLOOKUP($D507,Iscrizioni!$A$2:$M$2502,4,FALSE),"-")</f>
        <v>1999</v>
      </c>
      <c r="I507" s="27" t="str">
        <f>IF($D507&gt;0,VLOOKUP($D507,Iscrizioni!$A$2:$M$2502,5,FALSE),"-")</f>
        <v>M</v>
      </c>
      <c r="J507" s="27" t="str">
        <f>IF($D507&gt;0,VLOOKUP($D507,Iscrizioni!$A$2:$M$2502,10,FALSE),"-")</f>
        <v>M- Juniores</v>
      </c>
      <c r="K507" s="27" t="str">
        <f t="shared" si="46"/>
        <v>ok</v>
      </c>
      <c r="L507" s="46" t="str">
        <f>IF($D507&gt;0,VLOOKUP($D507,Iscrizioni!$A$2:$M$2502,11,FALSE),"-")</f>
        <v>Adulti</v>
      </c>
      <c r="M507" s="27">
        <f>IF($D507&gt;0,VLOOKUP($D507,Iscrizioni!$A$2:$N$2502,12,FALSE),"-")</f>
        <v>18</v>
      </c>
      <c r="N507" s="46" t="str">
        <f>IF($D507&gt;0,VLOOKUP($D507,Iscrizioni!$A$2:$M$2502,6,FALSE),"-")</f>
        <v>C010535</v>
      </c>
      <c r="O507" s="107" t="str">
        <f>IF($D507&gt;0,VLOOKUP($D507,Iscrizioni!$A$2:$M$2502,7,FALSE),"-")</f>
        <v>ATLETICA CFFSD COGOLETO</v>
      </c>
      <c r="P507" s="46" t="str">
        <f>IF($D507&gt;0,VLOOKUP(LEFT($N507,1),Regione!$A$2:$C$21,2,FALSE),"-")</f>
        <v>LIGURIA</v>
      </c>
      <c r="Q507" s="112" t="e">
        <f ca="1">IF($D507&gt;0,NormalizzaTempo("D",CELL("tipo",$E507),$E507),"-")</f>
        <v>#NAME?</v>
      </c>
      <c r="R507" s="27">
        <f>IF($D507&gt;0,VLOOKUP($D507,Iscrizioni!$A$2:$M$2502,13,FALSE),"-")</f>
        <v>5000</v>
      </c>
      <c r="S507" s="112" t="e">
        <f t="shared" ca="1" si="49"/>
        <v>#NAME?</v>
      </c>
      <c r="T507" s="112" t="e">
        <f ca="1">IF($D507&gt;0,SUMIFS($S$3:$S507,$X$3:$X507,1,$J$3:$J507,$J507),"-")</f>
        <v>#NAME?</v>
      </c>
      <c r="U507" s="112" t="e">
        <f t="shared" ca="1" si="50"/>
        <v>#NAME?</v>
      </c>
      <c r="V507" s="112" t="e">
        <f t="shared" ca="1" si="47"/>
        <v>#NAME?</v>
      </c>
      <c r="W507" s="27">
        <f>IF(LEN($C507)=0,IF($D507&gt;0,COUNTIFS($A$3:$A507,$A507),"-"),"Escluso")</f>
        <v>24</v>
      </c>
      <c r="X507" s="2">
        <f>IF(LEN($C507)=0,IF($D507&gt;0,COUNTIFS($J$3:$J507,$J507,$C$3:$C507,""),"-"),"Escluso")</f>
        <v>6</v>
      </c>
      <c r="Y507" s="127" t="e">
        <f t="shared" ca="1" si="51"/>
        <v>#NAME?</v>
      </c>
      <c r="Z507" s="2">
        <f>IF($D507&gt;0,COUNTIFS($O$3:$O507,$O507,$L$3:$L507,$L507,$I$3:$I507,$I507),"-")</f>
        <v>1</v>
      </c>
      <c r="AA507" s="27">
        <f>IF($D507&gt;0,IF(OR($Z507 &gt;1,$L507&lt;&gt;"Adulti"),0,VLOOKUP($P507,Regione!$B$2:$C$22,2,FALSE)),"-")</f>
        <v>15</v>
      </c>
      <c r="AB507" s="27" t="e">
        <f ca="1">IF($D507&gt;0,IF(COUNTIFS($O$3:$O507,$O507,$L$3:$L507,$L507,$I$3:$I507,$I507) &gt;1,0,SUMIFS($Y$3:$Y$2503,$L$3:$L$2503,$L507,$O$3:$O$2503,$O507,$I$3:$I$2503,$I507)),"-")</f>
        <v>#NAME?</v>
      </c>
      <c r="AC507" s="27" t="e">
        <f t="shared" ca="1" si="48"/>
        <v>#NAME?</v>
      </c>
    </row>
    <row r="508" spans="1:29" s="1" customFormat="1" ht="15.75" customHeight="1">
      <c r="A508" s="13" t="s">
        <v>184</v>
      </c>
      <c r="B508" s="107" t="str">
        <f>IF(COUNTA($A508)&gt;0,VLOOKUP($A508,Corsa!$A$1:$F$43,2,FALSE),"-")</f>
        <v>Corsa B03</v>
      </c>
      <c r="C508" s="11"/>
      <c r="D508" s="13">
        <v>688</v>
      </c>
      <c r="E508" s="13"/>
      <c r="F508" s="46" t="str">
        <f>IF(COUNTA($A508)&gt;0,VLOOKUP($A508,Corsa!$A$1:$F$43,3,FALSE),"-")</f>
        <v>M- Juniores + M-50 + M-55 + M-60 + M-65 + M-70 + M-75</v>
      </c>
      <c r="G508" s="28" t="str">
        <f>IF($D508&gt;0,VLOOKUP($D508,Iscrizioni!$A$2:$M$2502,9,FALSE),"-")</f>
        <v>GASPARINI PIERPAOLO</v>
      </c>
      <c r="H508" s="28">
        <f>IF($D508&gt;0,VLOOKUP($D508,Iscrizioni!$A$2:$M$2502,4,FALSE),"-")</f>
        <v>1964</v>
      </c>
      <c r="I508" s="27" t="str">
        <f>IF($D508&gt;0,VLOOKUP($D508,Iscrizioni!$A$2:$M$2502,5,FALSE),"-")</f>
        <v>M</v>
      </c>
      <c r="J508" s="27" t="str">
        <f>IF($D508&gt;0,VLOOKUP($D508,Iscrizioni!$A$2:$M$2502,10,FALSE),"-")</f>
        <v>M-50</v>
      </c>
      <c r="K508" s="27" t="str">
        <f t="shared" si="46"/>
        <v>ok</v>
      </c>
      <c r="L508" s="46" t="str">
        <f>IF($D508&gt;0,VLOOKUP($D508,Iscrizioni!$A$2:$M$2502,11,FALSE),"-")</f>
        <v>Adulti</v>
      </c>
      <c r="M508" s="27">
        <f>IF($D508&gt;0,VLOOKUP($D508,Iscrizioni!$A$2:$N$2502,12,FALSE),"-")</f>
        <v>32</v>
      </c>
      <c r="N508" s="46" t="str">
        <f>IF($D508&gt;0,VLOOKUP($D508,Iscrizioni!$A$2:$M$2502,6,FALSE),"-")</f>
        <v>H041354</v>
      </c>
      <c r="O508" s="107" t="str">
        <f>IF($D508&gt;0,VLOOKUP($D508,Iscrizioni!$A$2:$M$2502,7,FALSE),"-")</f>
        <v>MODENA RUNNERS CLUB ASD</v>
      </c>
      <c r="P508" s="46" t="str">
        <f>IF($D508&gt;0,VLOOKUP(LEFT($N508,1),Regione!$A$2:$C$21,2,FALSE),"-")</f>
        <v xml:space="preserve">EMILIA ROMAGNA </v>
      </c>
      <c r="Q508" s="112" t="e">
        <f ca="1">IF($D508&gt;0,NormalizzaTempo("D",CELL("tipo",$E508),$E508),"-")</f>
        <v>#NAME?</v>
      </c>
      <c r="R508" s="27">
        <f>IF($D508&gt;0,VLOOKUP($D508,Iscrizioni!$A$2:$M$2502,13,FALSE),"-")</f>
        <v>5000</v>
      </c>
      <c r="S508" s="112" t="e">
        <f t="shared" ca="1" si="49"/>
        <v>#NAME?</v>
      </c>
      <c r="T508" s="112" t="e">
        <f ca="1">IF($D508&gt;0,SUMIFS($S$3:$S508,$X$3:$X508,1,$J$3:$J508,$J508),"-")</f>
        <v>#NAME?</v>
      </c>
      <c r="U508" s="112" t="e">
        <f t="shared" ca="1" si="50"/>
        <v>#NAME?</v>
      </c>
      <c r="V508" s="112" t="e">
        <f t="shared" ca="1" si="47"/>
        <v>#NAME?</v>
      </c>
      <c r="W508" s="27">
        <f>IF(LEN($C508)=0,IF($D508&gt;0,COUNTIFS($A$3:$A508,$A508),"-"),"Escluso")</f>
        <v>25</v>
      </c>
      <c r="X508" s="2">
        <f>IF(LEN($C508)=0,IF($D508&gt;0,COUNTIFS($J$3:$J508,$J508,$C$3:$C508,""),"-"),"Escluso")</f>
        <v>10</v>
      </c>
      <c r="Y508" s="127" t="e">
        <f t="shared" ca="1" si="51"/>
        <v>#NAME?</v>
      </c>
      <c r="Z508" s="2">
        <f>IF($D508&gt;0,COUNTIFS($O$3:$O508,$O508,$L$3:$L508,$L508,$I$3:$I508,$I508),"-")</f>
        <v>1</v>
      </c>
      <c r="AA508" s="27">
        <f>IF($D508&gt;0,IF(OR($Z508 &gt;1,$L508&lt;&gt;"Adulti"),0,VLOOKUP($P508,Regione!$B$2:$C$22,2,FALSE)),"-")</f>
        <v>0</v>
      </c>
      <c r="AB508" s="27" t="e">
        <f ca="1">IF($D508&gt;0,IF(COUNTIFS($O$3:$O508,$O508,$L$3:$L508,$L508,$I$3:$I508,$I508) &gt;1,0,SUMIFS($Y$3:$Y$2503,$L$3:$L$2503,$L508,$O$3:$O$2503,$O508,$I$3:$I$2503,$I508)),"-")</f>
        <v>#NAME?</v>
      </c>
      <c r="AC508" s="27" t="e">
        <f t="shared" ca="1" si="48"/>
        <v>#NAME?</v>
      </c>
    </row>
    <row r="509" spans="1:29" s="1" customFormat="1" ht="15.75" customHeight="1">
      <c r="A509" s="13" t="s">
        <v>184</v>
      </c>
      <c r="B509" s="107" t="str">
        <f>IF(COUNTA($A509)&gt;0,VLOOKUP($A509,Corsa!$A$1:$F$43,2,FALSE),"-")</f>
        <v>Corsa B03</v>
      </c>
      <c r="C509" s="11"/>
      <c r="D509" s="13">
        <v>641</v>
      </c>
      <c r="E509" s="13"/>
      <c r="F509" s="46" t="str">
        <f>IF(COUNTA($A509)&gt;0,VLOOKUP($A509,Corsa!$A$1:$F$43,3,FALSE),"-")</f>
        <v>M- Juniores + M-50 + M-55 + M-60 + M-65 + M-70 + M-75</v>
      </c>
      <c r="G509" s="28" t="str">
        <f>IF($D509&gt;0,VLOOKUP($D509,Iscrizioni!$A$2:$M$2502,9,FALSE),"-")</f>
        <v>GELOSINI CLAUDIO</v>
      </c>
      <c r="H509" s="28">
        <f>IF($D509&gt;0,VLOOKUP($D509,Iscrizioni!$A$2:$M$2502,4,FALSE),"-")</f>
        <v>1960</v>
      </c>
      <c r="I509" s="27" t="str">
        <f>IF($D509&gt;0,VLOOKUP($D509,Iscrizioni!$A$2:$M$2502,5,FALSE),"-")</f>
        <v>M</v>
      </c>
      <c r="J509" s="27" t="str">
        <f>IF($D509&gt;0,VLOOKUP($D509,Iscrizioni!$A$2:$M$2502,10,FALSE),"-")</f>
        <v>M-55</v>
      </c>
      <c r="K509" s="27" t="str">
        <f t="shared" si="46"/>
        <v>ok</v>
      </c>
      <c r="L509" s="46" t="str">
        <f>IF($D509&gt;0,VLOOKUP($D509,Iscrizioni!$A$2:$M$2502,11,FALSE),"-")</f>
        <v>Adulti</v>
      </c>
      <c r="M509" s="27">
        <f>IF($D509&gt;0,VLOOKUP($D509,Iscrizioni!$A$2:$N$2502,12,FALSE),"-")</f>
        <v>34</v>
      </c>
      <c r="N509" s="46" t="str">
        <f>IF($D509&gt;0,VLOOKUP($D509,Iscrizioni!$A$2:$M$2502,6,FALSE),"-")</f>
        <v>H080300</v>
      </c>
      <c r="O509" s="107" t="str">
        <f>IF($D509&gt;0,VLOOKUP($D509,Iscrizioni!$A$2:$M$2502,7,FALSE),"-")</f>
        <v>JOGGING TEAM PATERLINI</v>
      </c>
      <c r="P509" s="46" t="str">
        <f>IF($D509&gt;0,VLOOKUP(LEFT($N509,1),Regione!$A$2:$C$21,2,FALSE),"-")</f>
        <v xml:space="preserve">EMILIA ROMAGNA </v>
      </c>
      <c r="Q509" s="112" t="e">
        <f ca="1">IF($D509&gt;0,NormalizzaTempo("D",CELL("tipo",$E509),$E509),"-")</f>
        <v>#NAME?</v>
      </c>
      <c r="R509" s="27">
        <f>IF($D509&gt;0,VLOOKUP($D509,Iscrizioni!$A$2:$M$2502,13,FALSE),"-")</f>
        <v>5000</v>
      </c>
      <c r="S509" s="112" t="e">
        <f t="shared" ca="1" si="49"/>
        <v>#NAME?</v>
      </c>
      <c r="T509" s="112" t="e">
        <f ca="1">IF($D509&gt;0,SUMIFS($S$3:$S509,$X$3:$X509,1,$J$3:$J509,$J509),"-")</f>
        <v>#NAME?</v>
      </c>
      <c r="U509" s="112" t="e">
        <f t="shared" ca="1" si="50"/>
        <v>#NAME?</v>
      </c>
      <c r="V509" s="112" t="e">
        <f t="shared" ca="1" si="47"/>
        <v>#NAME?</v>
      </c>
      <c r="W509" s="27">
        <f>IF(LEN($C509)=0,IF($D509&gt;0,COUNTIFS($A$3:$A509,$A509),"-"),"Escluso")</f>
        <v>26</v>
      </c>
      <c r="X509" s="2">
        <f>IF(LEN($C509)=0,IF($D509&gt;0,COUNTIFS($J$3:$J509,$J509,$C$3:$C509,""),"-"),"Escluso")</f>
        <v>5</v>
      </c>
      <c r="Y509" s="127" t="e">
        <f t="shared" ca="1" si="51"/>
        <v>#NAME?</v>
      </c>
      <c r="Z509" s="2">
        <f>IF($D509&gt;0,COUNTIFS($O$3:$O509,$O509,$L$3:$L509,$L509,$I$3:$I509,$I509),"-")</f>
        <v>1</v>
      </c>
      <c r="AA509" s="27">
        <f>IF($D509&gt;0,IF(OR($Z509 &gt;1,$L509&lt;&gt;"Adulti"),0,VLOOKUP($P509,Regione!$B$2:$C$22,2,FALSE)),"-")</f>
        <v>0</v>
      </c>
      <c r="AB509" s="27" t="e">
        <f ca="1">IF($D509&gt;0,IF(COUNTIFS($O$3:$O509,$O509,$L$3:$L509,$L509,$I$3:$I509,$I509) &gt;1,0,SUMIFS($Y$3:$Y$2503,$L$3:$L$2503,$L509,$O$3:$O$2503,$O509,$I$3:$I$2503,$I509)),"-")</f>
        <v>#NAME?</v>
      </c>
      <c r="AC509" s="27" t="e">
        <f t="shared" ca="1" si="48"/>
        <v>#NAME?</v>
      </c>
    </row>
    <row r="510" spans="1:29" s="1" customFormat="1" ht="15.75" customHeight="1">
      <c r="A510" s="13" t="s">
        <v>184</v>
      </c>
      <c r="B510" s="107" t="str">
        <f>IF(COUNTA($A510)&gt;0,VLOOKUP($A510,Corsa!$A$1:$F$43,2,FALSE),"-")</f>
        <v>Corsa B03</v>
      </c>
      <c r="C510" s="11"/>
      <c r="D510" s="13">
        <v>647</v>
      </c>
      <c r="E510" s="13"/>
      <c r="F510" s="46" t="str">
        <f>IF(COUNTA($A510)&gt;0,VLOOKUP($A510,Corsa!$A$1:$F$43,3,FALSE),"-")</f>
        <v>M- Juniores + M-50 + M-55 + M-60 + M-65 + M-70 + M-75</v>
      </c>
      <c r="G510" s="28" t="str">
        <f>IF($D510&gt;0,VLOOKUP($D510,Iscrizioni!$A$2:$M$2502,9,FALSE),"-")</f>
        <v>GABBI CARLO</v>
      </c>
      <c r="H510" s="28">
        <f>IF($D510&gt;0,VLOOKUP($D510,Iscrizioni!$A$2:$M$2502,4,FALSE),"-")</f>
        <v>1961</v>
      </c>
      <c r="I510" s="27" t="str">
        <f>IF($D510&gt;0,VLOOKUP($D510,Iscrizioni!$A$2:$M$2502,5,FALSE),"-")</f>
        <v>M</v>
      </c>
      <c r="J510" s="27" t="str">
        <f>IF($D510&gt;0,VLOOKUP($D510,Iscrizioni!$A$2:$M$2502,10,FALSE),"-")</f>
        <v>M-55</v>
      </c>
      <c r="K510" s="27" t="str">
        <f t="shared" si="46"/>
        <v>ok</v>
      </c>
      <c r="L510" s="46" t="str">
        <f>IF($D510&gt;0,VLOOKUP($D510,Iscrizioni!$A$2:$M$2502,11,FALSE),"-")</f>
        <v>Adulti</v>
      </c>
      <c r="M510" s="27">
        <f>IF($D510&gt;0,VLOOKUP($D510,Iscrizioni!$A$2:$N$2502,12,FALSE),"-")</f>
        <v>34</v>
      </c>
      <c r="N510" s="46" t="str">
        <f>IF($D510&gt;0,VLOOKUP($D510,Iscrizioni!$A$2:$M$2502,6,FALSE),"-")</f>
        <v>H040383</v>
      </c>
      <c r="O510" s="107" t="str">
        <f>IF($D510&gt;0,VLOOKUP($D510,Iscrizioni!$A$2:$M$2502,7,FALSE),"-")</f>
        <v>LA PATRIA S.G. 1879 ASD</v>
      </c>
      <c r="P510" s="46" t="str">
        <f>IF($D510&gt;0,VLOOKUP(LEFT($N510,1),Regione!$A$2:$C$21,2,FALSE),"-")</f>
        <v xml:space="preserve">EMILIA ROMAGNA </v>
      </c>
      <c r="Q510" s="112" t="e">
        <f ca="1">IF($D510&gt;0,NormalizzaTempo("D",CELL("tipo",$E510),$E510),"-")</f>
        <v>#NAME?</v>
      </c>
      <c r="R510" s="27">
        <f>IF($D510&gt;0,VLOOKUP($D510,Iscrizioni!$A$2:$M$2502,13,FALSE),"-")</f>
        <v>5000</v>
      </c>
      <c r="S510" s="112" t="e">
        <f t="shared" ca="1" si="49"/>
        <v>#NAME?</v>
      </c>
      <c r="T510" s="112" t="e">
        <f ca="1">IF($D510&gt;0,SUMIFS($S$3:$S510,$X$3:$X510,1,$J$3:$J510,$J510),"-")</f>
        <v>#NAME?</v>
      </c>
      <c r="U510" s="112" t="e">
        <f t="shared" ca="1" si="50"/>
        <v>#NAME?</v>
      </c>
      <c r="V510" s="112" t="e">
        <f t="shared" ca="1" si="47"/>
        <v>#NAME?</v>
      </c>
      <c r="W510" s="27">
        <f>IF(LEN($C510)=0,IF($D510&gt;0,COUNTIFS($A$3:$A510,$A510),"-"),"Escluso")</f>
        <v>27</v>
      </c>
      <c r="X510" s="2">
        <f>IF(LEN($C510)=0,IF($D510&gt;0,COUNTIFS($J$3:$J510,$J510,$C$3:$C510,""),"-"),"Escluso")</f>
        <v>6</v>
      </c>
      <c r="Y510" s="127" t="e">
        <f t="shared" ca="1" si="51"/>
        <v>#NAME?</v>
      </c>
      <c r="Z510" s="2">
        <f>IF($D510&gt;0,COUNTIFS($O$3:$O510,$O510,$L$3:$L510,$L510,$I$3:$I510,$I510),"-")</f>
        <v>2</v>
      </c>
      <c r="AA510" s="27">
        <f>IF($D510&gt;0,IF(OR($Z510 &gt;1,$L510&lt;&gt;"Adulti"),0,VLOOKUP($P510,Regione!$B$2:$C$22,2,FALSE)),"-")</f>
        <v>0</v>
      </c>
      <c r="AB510" s="27">
        <f>IF($D510&gt;0,IF(COUNTIFS($O$3:$O510,$O510,$L$3:$L510,$L510,$I$3:$I510,$I510) &gt;1,0,SUMIFS($Y$3:$Y$2503,$L$3:$L$2503,$L510,$O$3:$O$2503,$O510,$I$3:$I$2503,$I510)),"-")</f>
        <v>0</v>
      </c>
      <c r="AC510" s="27">
        <f t="shared" si="48"/>
        <v>0</v>
      </c>
    </row>
    <row r="511" spans="1:29" s="1" customFormat="1" ht="15.75" customHeight="1">
      <c r="A511" s="13" t="s">
        <v>184</v>
      </c>
      <c r="B511" s="107" t="str">
        <f>IF(COUNTA($A511)&gt;0,VLOOKUP($A511,Corsa!$A$1:$F$43,2,FALSE),"-")</f>
        <v>Corsa B03</v>
      </c>
      <c r="C511" s="11"/>
      <c r="D511" s="13">
        <v>508</v>
      </c>
      <c r="E511" s="13"/>
      <c r="F511" s="46" t="str">
        <f>IF(COUNTA($A511)&gt;0,VLOOKUP($A511,Corsa!$A$1:$F$43,3,FALSE),"-")</f>
        <v>M- Juniores + M-50 + M-55 + M-60 + M-65 + M-70 + M-75</v>
      </c>
      <c r="G511" s="28" t="str">
        <f>IF($D511&gt;0,VLOOKUP($D511,Iscrizioni!$A$2:$M$2502,9,FALSE),"-")</f>
        <v>MANTEGAZZI ENRICO</v>
      </c>
      <c r="H511" s="28">
        <f>IF($D511&gt;0,VLOOKUP($D511,Iscrizioni!$A$2:$M$2502,4,FALSE),"-")</f>
        <v>1956</v>
      </c>
      <c r="I511" s="27" t="str">
        <f>IF($D511&gt;0,VLOOKUP($D511,Iscrizioni!$A$2:$M$2502,5,FALSE),"-")</f>
        <v>M</v>
      </c>
      <c r="J511" s="27" t="str">
        <f>IF($D511&gt;0,VLOOKUP($D511,Iscrizioni!$A$2:$M$2502,10,FALSE),"-")</f>
        <v>M-60</v>
      </c>
      <c r="K511" s="27" t="str">
        <f t="shared" si="46"/>
        <v>ok</v>
      </c>
      <c r="L511" s="46" t="str">
        <f>IF($D511&gt;0,VLOOKUP($D511,Iscrizioni!$A$2:$M$2502,11,FALSE),"-")</f>
        <v>Adulti</v>
      </c>
      <c r="M511" s="27">
        <f>IF($D511&gt;0,VLOOKUP($D511,Iscrizioni!$A$2:$N$2502,12,FALSE),"-")</f>
        <v>36</v>
      </c>
      <c r="N511" s="46" t="str">
        <f>IF($D511&gt;0,VLOOKUP($D511,Iscrizioni!$A$2:$M$2502,6,FALSE),"-")</f>
        <v>D070102</v>
      </c>
      <c r="O511" s="107" t="str">
        <f>IF($D511&gt;0,VLOOKUP($D511,Iscrizioni!$A$2:$M$2502,7,FALSE),"-")</f>
        <v>ATLETICA PAVESE</v>
      </c>
      <c r="P511" s="46" t="str">
        <f>IF($D511&gt;0,VLOOKUP(LEFT($N511,1),Regione!$A$2:$C$21,2,FALSE),"-")</f>
        <v xml:space="preserve">LOMBARDIA </v>
      </c>
      <c r="Q511" s="112" t="e">
        <f ca="1">IF($D511&gt;0,NormalizzaTempo("D",CELL("tipo",$E511),$E511),"-")</f>
        <v>#NAME?</v>
      </c>
      <c r="R511" s="27">
        <f>IF($D511&gt;0,VLOOKUP($D511,Iscrizioni!$A$2:$M$2502,13,FALSE),"-")</f>
        <v>5000</v>
      </c>
      <c r="S511" s="112" t="e">
        <f t="shared" ca="1" si="49"/>
        <v>#NAME?</v>
      </c>
      <c r="T511" s="112" t="e">
        <f ca="1">IF($D511&gt;0,SUMIFS($S$3:$S511,$X$3:$X511,1,$J$3:$J511,$J511),"-")</f>
        <v>#NAME?</v>
      </c>
      <c r="U511" s="112" t="e">
        <f t="shared" ca="1" si="50"/>
        <v>#NAME?</v>
      </c>
      <c r="V511" s="112" t="e">
        <f t="shared" ca="1" si="47"/>
        <v>#NAME?</v>
      </c>
      <c r="W511" s="27">
        <f>IF(LEN($C511)=0,IF($D511&gt;0,COUNTIFS($A$3:$A511,$A511),"-"),"Escluso")</f>
        <v>28</v>
      </c>
      <c r="X511" s="2">
        <f>IF(LEN($C511)=0,IF($D511&gt;0,COUNTIFS($J$3:$J511,$J511,$C$3:$C511,""),"-"),"Escluso")</f>
        <v>4</v>
      </c>
      <c r="Y511" s="127" t="e">
        <f t="shared" ca="1" si="51"/>
        <v>#NAME?</v>
      </c>
      <c r="Z511" s="2">
        <f>IF($D511&gt;0,COUNTIFS($O$3:$O511,$O511,$L$3:$L511,$L511,$I$3:$I511,$I511),"-")</f>
        <v>1</v>
      </c>
      <c r="AA511" s="27">
        <f>IF($D511&gt;0,IF(OR($Z511 &gt;1,$L511&lt;&gt;"Adulti"),0,VLOOKUP($P511,Regione!$B$2:$C$22,2,FALSE)),"-")</f>
        <v>15</v>
      </c>
      <c r="AB511" s="27" t="e">
        <f ca="1">IF($D511&gt;0,IF(COUNTIFS($O$3:$O511,$O511,$L$3:$L511,$L511,$I$3:$I511,$I511) &gt;1,0,SUMIFS($Y$3:$Y$2503,$L$3:$L$2503,$L511,$O$3:$O$2503,$O511,$I$3:$I$2503,$I511)),"-")</f>
        <v>#NAME?</v>
      </c>
      <c r="AC511" s="27" t="e">
        <f t="shared" ca="1" si="48"/>
        <v>#NAME?</v>
      </c>
    </row>
    <row r="512" spans="1:29" s="1" customFormat="1" ht="15.75" customHeight="1">
      <c r="A512" s="13" t="s">
        <v>184</v>
      </c>
      <c r="B512" s="107" t="str">
        <f>IF(COUNTA($A512)&gt;0,VLOOKUP($A512,Corsa!$A$1:$F$43,2,FALSE),"-")</f>
        <v>Corsa B03</v>
      </c>
      <c r="C512" s="11"/>
      <c r="D512" s="13">
        <v>837</v>
      </c>
      <c r="E512" s="13"/>
      <c r="F512" s="46" t="str">
        <f>IF(COUNTA($A512)&gt;0,VLOOKUP($A512,Corsa!$A$1:$F$43,3,FALSE),"-")</f>
        <v>M- Juniores + M-50 + M-55 + M-60 + M-65 + M-70 + M-75</v>
      </c>
      <c r="G512" s="28" t="str">
        <f>IF($D512&gt;0,VLOOKUP($D512,Iscrizioni!$A$2:$M$2502,9,FALSE),"-")</f>
        <v>GOVI MARCO</v>
      </c>
      <c r="H512" s="28">
        <f>IF($D512&gt;0,VLOOKUP($D512,Iscrizioni!$A$2:$M$2502,4,FALSE),"-")</f>
        <v>1966</v>
      </c>
      <c r="I512" s="27" t="str">
        <f>IF($D512&gt;0,VLOOKUP($D512,Iscrizioni!$A$2:$M$2502,5,FALSE),"-")</f>
        <v>M</v>
      </c>
      <c r="J512" s="27" t="str">
        <f>IF($D512&gt;0,VLOOKUP($D512,Iscrizioni!$A$2:$M$2502,10,FALSE),"-")</f>
        <v>M-50</v>
      </c>
      <c r="K512" s="27" t="str">
        <f t="shared" si="46"/>
        <v>ok</v>
      </c>
      <c r="L512" s="46" t="str">
        <f>IF($D512&gt;0,VLOOKUP($D512,Iscrizioni!$A$2:$M$2502,11,FALSE),"-")</f>
        <v>Adulti</v>
      </c>
      <c r="M512" s="27">
        <f>IF($D512&gt;0,VLOOKUP($D512,Iscrizioni!$A$2:$N$2502,12,FALSE),"-")</f>
        <v>32</v>
      </c>
      <c r="N512" s="46" t="str">
        <f>IF($D512&gt;0,VLOOKUP($D512,Iscrizioni!$A$2:$M$2502,6,FALSE),"-")</f>
        <v>H080274</v>
      </c>
      <c r="O512" s="107" t="str">
        <f>IF($D512&gt;0,VLOOKUP($D512,Iscrizioni!$A$2:$M$2502,7,FALSE),"-")</f>
        <v>POL. SCANDIANESE</v>
      </c>
      <c r="P512" s="46" t="str">
        <f>IF($D512&gt;0,VLOOKUP(LEFT($N512,1),Regione!$A$2:$C$21,2,FALSE),"-")</f>
        <v xml:space="preserve">EMILIA ROMAGNA </v>
      </c>
      <c r="Q512" s="112" t="e">
        <f ca="1">IF($D512&gt;0,NormalizzaTempo("D",CELL("tipo",$E512),$E512),"-")</f>
        <v>#NAME?</v>
      </c>
      <c r="R512" s="27">
        <f>IF($D512&gt;0,VLOOKUP($D512,Iscrizioni!$A$2:$M$2502,13,FALSE),"-")</f>
        <v>5000</v>
      </c>
      <c r="S512" s="112" t="e">
        <f t="shared" ca="1" si="49"/>
        <v>#NAME?</v>
      </c>
      <c r="T512" s="112" t="e">
        <f ca="1">IF($D512&gt;0,SUMIFS($S$3:$S512,$X$3:$X512,1,$J$3:$J512,$J512),"-")</f>
        <v>#NAME?</v>
      </c>
      <c r="U512" s="112" t="e">
        <f t="shared" ca="1" si="50"/>
        <v>#NAME?</v>
      </c>
      <c r="V512" s="112" t="e">
        <f t="shared" ca="1" si="47"/>
        <v>#NAME?</v>
      </c>
      <c r="W512" s="27">
        <f>IF(LEN($C512)=0,IF($D512&gt;0,COUNTIFS($A$3:$A512,$A512),"-"),"Escluso")</f>
        <v>29</v>
      </c>
      <c r="X512" s="2">
        <f>IF(LEN($C512)=0,IF($D512&gt;0,COUNTIFS($J$3:$J512,$J512,$C$3:$C512,""),"-"),"Escluso")</f>
        <v>11</v>
      </c>
      <c r="Y512" s="127" t="e">
        <f t="shared" ca="1" si="51"/>
        <v>#NAME?</v>
      </c>
      <c r="Z512" s="2">
        <f>IF($D512&gt;0,COUNTIFS($O$3:$O512,$O512,$L$3:$L512,$L512,$I$3:$I512,$I512),"-")</f>
        <v>1</v>
      </c>
      <c r="AA512" s="27">
        <f>IF($D512&gt;0,IF(OR($Z512 &gt;1,$L512&lt;&gt;"Adulti"),0,VLOOKUP($P512,Regione!$B$2:$C$22,2,FALSE)),"-")</f>
        <v>0</v>
      </c>
      <c r="AB512" s="27" t="e">
        <f ca="1">IF($D512&gt;0,IF(COUNTIFS($O$3:$O512,$O512,$L$3:$L512,$L512,$I$3:$I512,$I512) &gt;1,0,SUMIFS($Y$3:$Y$2503,$L$3:$L$2503,$L512,$O$3:$O$2503,$O512,$I$3:$I$2503,$I512)),"-")</f>
        <v>#NAME?</v>
      </c>
      <c r="AC512" s="27" t="e">
        <f t="shared" ca="1" si="48"/>
        <v>#NAME?</v>
      </c>
    </row>
    <row r="513" spans="1:29" s="1" customFormat="1" ht="15.75" customHeight="1">
      <c r="A513" s="13" t="s">
        <v>184</v>
      </c>
      <c r="B513" s="107" t="str">
        <f>IF(COUNTA($A513)&gt;0,VLOOKUP($A513,Corsa!$A$1:$F$43,2,FALSE),"-")</f>
        <v>Corsa B03</v>
      </c>
      <c r="C513" s="11"/>
      <c r="D513" s="13">
        <v>858</v>
      </c>
      <c r="E513" s="13"/>
      <c r="F513" s="46" t="str">
        <f>IF(COUNTA($A513)&gt;0,VLOOKUP($A513,Corsa!$A$1:$F$43,3,FALSE),"-")</f>
        <v>M- Juniores + M-50 + M-55 + M-60 + M-65 + M-70 + M-75</v>
      </c>
      <c r="G513" s="28" t="str">
        <f>IF($D513&gt;0,VLOOKUP($D513,Iscrizioni!$A$2:$M$2502,9,FALSE),"-")</f>
        <v>CORSINOTTI MEDARDO</v>
      </c>
      <c r="H513" s="28">
        <f>IF($D513&gt;0,VLOOKUP($D513,Iscrizioni!$A$2:$M$2502,4,FALSE),"-")</f>
        <v>1960</v>
      </c>
      <c r="I513" s="27" t="str">
        <f>IF($D513&gt;0,VLOOKUP($D513,Iscrizioni!$A$2:$M$2502,5,FALSE),"-")</f>
        <v>M</v>
      </c>
      <c r="J513" s="27" t="str">
        <f>IF($D513&gt;0,VLOOKUP($D513,Iscrizioni!$A$2:$M$2502,10,FALSE),"-")</f>
        <v>M-55</v>
      </c>
      <c r="K513" s="27" t="str">
        <f t="shared" si="46"/>
        <v>ok</v>
      </c>
      <c r="L513" s="46" t="str">
        <f>IF($D513&gt;0,VLOOKUP($D513,Iscrizioni!$A$2:$M$2502,11,FALSE),"-")</f>
        <v>Adulti</v>
      </c>
      <c r="M513" s="27">
        <f>IF($D513&gt;0,VLOOKUP($D513,Iscrizioni!$A$2:$N$2502,12,FALSE),"-")</f>
        <v>34</v>
      </c>
      <c r="N513" s="46" t="str">
        <f>IF($D513&gt;0,VLOOKUP($D513,Iscrizioni!$A$2:$M$2502,6,FALSE),"-")</f>
        <v>H041304</v>
      </c>
      <c r="O513" s="107" t="str">
        <f>IF($D513&gt;0,VLOOKUP($D513,Iscrizioni!$A$2:$M$2502,7,FALSE),"-")</f>
        <v>POLISPORTIVA PAVULLESE ASD</v>
      </c>
      <c r="P513" s="46" t="str">
        <f>IF($D513&gt;0,VLOOKUP(LEFT($N513,1),Regione!$A$2:$C$21,2,FALSE),"-")</f>
        <v xml:space="preserve">EMILIA ROMAGNA </v>
      </c>
      <c r="Q513" s="112" t="e">
        <f ca="1">IF($D513&gt;0,NormalizzaTempo("D",CELL("tipo",$E513),$E513),"-")</f>
        <v>#NAME?</v>
      </c>
      <c r="R513" s="27">
        <f>IF($D513&gt;0,VLOOKUP($D513,Iscrizioni!$A$2:$M$2502,13,FALSE),"-")</f>
        <v>5000</v>
      </c>
      <c r="S513" s="112" t="e">
        <f t="shared" ca="1" si="49"/>
        <v>#NAME?</v>
      </c>
      <c r="T513" s="112" t="e">
        <f ca="1">IF($D513&gt;0,SUMIFS($S$3:$S513,$X$3:$X513,1,$J$3:$J513,$J513),"-")</f>
        <v>#NAME?</v>
      </c>
      <c r="U513" s="112" t="e">
        <f t="shared" ca="1" si="50"/>
        <v>#NAME?</v>
      </c>
      <c r="V513" s="112" t="e">
        <f t="shared" ca="1" si="47"/>
        <v>#NAME?</v>
      </c>
      <c r="W513" s="27">
        <f>IF(LEN($C513)=0,IF($D513&gt;0,COUNTIFS($A$3:$A513,$A513),"-"),"Escluso")</f>
        <v>30</v>
      </c>
      <c r="X513" s="2">
        <f>IF(LEN($C513)=0,IF($D513&gt;0,COUNTIFS($J$3:$J513,$J513,$C$3:$C513,""),"-"),"Escluso")</f>
        <v>7</v>
      </c>
      <c r="Y513" s="127" t="e">
        <f t="shared" ca="1" si="51"/>
        <v>#NAME?</v>
      </c>
      <c r="Z513" s="2">
        <f>IF($D513&gt;0,COUNTIFS($O$3:$O513,$O513,$L$3:$L513,$L513,$I$3:$I513,$I513),"-")</f>
        <v>1</v>
      </c>
      <c r="AA513" s="27">
        <f>IF($D513&gt;0,IF(OR($Z513 &gt;1,$L513&lt;&gt;"Adulti"),0,VLOOKUP($P513,Regione!$B$2:$C$22,2,FALSE)),"-")</f>
        <v>0</v>
      </c>
      <c r="AB513" s="27" t="e">
        <f ca="1">IF($D513&gt;0,IF(COUNTIFS($O$3:$O513,$O513,$L$3:$L513,$L513,$I$3:$I513,$I513) &gt;1,0,SUMIFS($Y$3:$Y$2503,$L$3:$L$2503,$L513,$O$3:$O$2503,$O513,$I$3:$I$2503,$I513)),"-")</f>
        <v>#NAME?</v>
      </c>
      <c r="AC513" s="27" t="e">
        <f t="shared" ca="1" si="48"/>
        <v>#NAME?</v>
      </c>
    </row>
    <row r="514" spans="1:29" s="1" customFormat="1" ht="15.75" customHeight="1">
      <c r="A514" s="13" t="s">
        <v>184</v>
      </c>
      <c r="B514" s="107" t="str">
        <f>IF(COUNTA($A514)&gt;0,VLOOKUP($A514,Corsa!$A$1:$F$43,2,FALSE),"-")</f>
        <v>Corsa B03</v>
      </c>
      <c r="C514" s="11"/>
      <c r="D514" s="13">
        <v>229</v>
      </c>
      <c r="E514" s="13"/>
      <c r="F514" s="46" t="str">
        <f>IF(COUNTA($A514)&gt;0,VLOOKUP($A514,Corsa!$A$1:$F$43,3,FALSE),"-")</f>
        <v>M- Juniores + M-50 + M-55 + M-60 + M-65 + M-70 + M-75</v>
      </c>
      <c r="G514" s="28" t="str">
        <f>IF($D514&gt;0,VLOOKUP($D514,Iscrizioni!$A$2:$M$2502,9,FALSE),"-")</f>
        <v>GIANOTTI DIEGO</v>
      </c>
      <c r="H514" s="28">
        <f>IF($D514&gt;0,VLOOKUP($D514,Iscrizioni!$A$2:$M$2502,4,FALSE),"-")</f>
        <v>1998</v>
      </c>
      <c r="I514" s="27" t="str">
        <f>IF($D514&gt;0,VLOOKUP($D514,Iscrizioni!$A$2:$M$2502,5,FALSE),"-")</f>
        <v>M</v>
      </c>
      <c r="J514" s="27" t="str">
        <f>IF($D514&gt;0,VLOOKUP($D514,Iscrizioni!$A$2:$M$2502,10,FALSE),"-")</f>
        <v>M- Juniores</v>
      </c>
      <c r="K514" s="27" t="str">
        <f t="shared" si="46"/>
        <v>ok</v>
      </c>
      <c r="L514" s="46" t="str">
        <f>IF($D514&gt;0,VLOOKUP($D514,Iscrizioni!$A$2:$M$2502,11,FALSE),"-")</f>
        <v>Adulti</v>
      </c>
      <c r="M514" s="27">
        <f>IF($D514&gt;0,VLOOKUP($D514,Iscrizioni!$A$2:$N$2502,12,FALSE),"-")</f>
        <v>18</v>
      </c>
      <c r="N514" s="46" t="str">
        <f>IF($D514&gt;0,VLOOKUP($D514,Iscrizioni!$A$2:$M$2502,6,FALSE),"-")</f>
        <v>A050294</v>
      </c>
      <c r="O514" s="107" t="str">
        <f>IF($D514&gt;0,VLOOKUP($D514,Iscrizioni!$A$2:$M$2502,7,FALSE),"-")</f>
        <v>A.S.D. GIORDANA LOMBARDI</v>
      </c>
      <c r="P514" s="46" t="str">
        <f>IF($D514&gt;0,VLOOKUP(LEFT($N514,1),Regione!$A$2:$C$21,2,FALSE),"-")</f>
        <v xml:space="preserve">PIEMONTE </v>
      </c>
      <c r="Q514" s="112" t="e">
        <f ca="1">IF($D514&gt;0,NormalizzaTempo("D",CELL("tipo",$E514),$E514),"-")</f>
        <v>#NAME?</v>
      </c>
      <c r="R514" s="27">
        <f>IF($D514&gt;0,VLOOKUP($D514,Iscrizioni!$A$2:$M$2502,13,FALSE),"-")</f>
        <v>5000</v>
      </c>
      <c r="S514" s="112" t="e">
        <f t="shared" ca="1" si="49"/>
        <v>#NAME?</v>
      </c>
      <c r="T514" s="112" t="e">
        <f ca="1">IF($D514&gt;0,SUMIFS($S$3:$S514,$X$3:$X514,1,$J$3:$J514,$J514),"-")</f>
        <v>#NAME?</v>
      </c>
      <c r="U514" s="112" t="e">
        <f t="shared" ca="1" si="50"/>
        <v>#NAME?</v>
      </c>
      <c r="V514" s="112" t="e">
        <f t="shared" ca="1" si="47"/>
        <v>#NAME?</v>
      </c>
      <c r="W514" s="27">
        <f>IF(LEN($C514)=0,IF($D514&gt;0,COUNTIFS($A$3:$A514,$A514),"-"),"Escluso")</f>
        <v>31</v>
      </c>
      <c r="X514" s="2">
        <f>IF(LEN($C514)=0,IF($D514&gt;0,COUNTIFS($J$3:$J514,$J514,$C$3:$C514,""),"-"),"Escluso")</f>
        <v>7</v>
      </c>
      <c r="Y514" s="127" t="e">
        <f t="shared" ca="1" si="51"/>
        <v>#NAME?</v>
      </c>
      <c r="Z514" s="2">
        <f>IF($D514&gt;0,COUNTIFS($O$3:$O514,$O514,$L$3:$L514,$L514,$I$3:$I514,$I514),"-")</f>
        <v>1</v>
      </c>
      <c r="AA514" s="27">
        <f>IF($D514&gt;0,IF(OR($Z514 &gt;1,$L514&lt;&gt;"Adulti"),0,VLOOKUP($P514,Regione!$B$2:$C$22,2,FALSE)),"-")</f>
        <v>15</v>
      </c>
      <c r="AB514" s="27" t="e">
        <f ca="1">IF($D514&gt;0,IF(COUNTIFS($O$3:$O514,$O514,$L$3:$L514,$L514,$I$3:$I514,$I514) &gt;1,0,SUMIFS($Y$3:$Y$2503,$L$3:$L$2503,$L514,$O$3:$O$2503,$O514,$I$3:$I$2503,$I514)),"-")</f>
        <v>#NAME?</v>
      </c>
      <c r="AC514" s="27" t="e">
        <f t="shared" ca="1" si="48"/>
        <v>#NAME?</v>
      </c>
    </row>
    <row r="515" spans="1:29" s="1" customFormat="1" ht="15.75" customHeight="1">
      <c r="A515" s="13" t="s">
        <v>184</v>
      </c>
      <c r="B515" s="107" t="str">
        <f>IF(COUNTA($A515)&gt;0,VLOOKUP($A515,Corsa!$A$1:$F$43,2,FALSE),"-")</f>
        <v>Corsa B03</v>
      </c>
      <c r="C515" s="11"/>
      <c r="D515" s="13">
        <v>966</v>
      </c>
      <c r="E515" s="13"/>
      <c r="F515" s="46" t="str">
        <f>IF(COUNTA($A515)&gt;0,VLOOKUP($A515,Corsa!$A$1:$F$43,3,FALSE),"-")</f>
        <v>M- Juniores + M-50 + M-55 + M-60 + M-65 + M-70 + M-75</v>
      </c>
      <c r="G515" s="28" t="str">
        <f>IF($D515&gt;0,VLOOKUP($D515,Iscrizioni!$A$2:$M$2502,9,FALSE),"-")</f>
        <v>MELANI ROBERTO</v>
      </c>
      <c r="H515" s="28">
        <f>IF($D515&gt;0,VLOOKUP($D515,Iscrizioni!$A$2:$M$2502,4,FALSE),"-")</f>
        <v>1957</v>
      </c>
      <c r="I515" s="27" t="str">
        <f>IF($D515&gt;0,VLOOKUP($D515,Iscrizioni!$A$2:$M$2502,5,FALSE),"-")</f>
        <v>M</v>
      </c>
      <c r="J515" s="27" t="str">
        <f>IF($D515&gt;0,VLOOKUP($D515,Iscrizioni!$A$2:$M$2502,10,FALSE),"-")</f>
        <v>M-60</v>
      </c>
      <c r="K515" s="27" t="str">
        <f t="shared" ref="K515:K578" si="52">IF(D515&gt;0,IF(IFERROR(SEARCH(J515,F515),0)=0,"Verifica","ok"),"-")</f>
        <v>ok</v>
      </c>
      <c r="L515" s="46" t="str">
        <f>IF($D515&gt;0,VLOOKUP($D515,Iscrizioni!$A$2:$M$2502,11,FALSE),"-")</f>
        <v>Adulti</v>
      </c>
      <c r="M515" s="27">
        <f>IF($D515&gt;0,VLOOKUP($D515,Iscrizioni!$A$2:$N$2502,12,FALSE),"-")</f>
        <v>36</v>
      </c>
      <c r="N515" s="46" t="str">
        <f>IF($D515&gt;0,VLOOKUP($D515,Iscrizioni!$A$2:$M$2502,6,FALSE),"-")</f>
        <v>D070019</v>
      </c>
      <c r="O515" s="107" t="str">
        <f>IF($D515&gt;0,VLOOKUP($D515,Iscrizioni!$A$2:$M$2502,7,FALSE),"-")</f>
        <v>UISP COMITATO TERR.LE PAVIA</v>
      </c>
      <c r="P515" s="46" t="str">
        <f>IF($D515&gt;0,VLOOKUP(LEFT($N515,1),Regione!$A$2:$C$21,2,FALSE),"-")</f>
        <v xml:space="preserve">LOMBARDIA </v>
      </c>
      <c r="Q515" s="112" t="e">
        <f ca="1">IF($D515&gt;0,NormalizzaTempo("D",CELL("tipo",$E515),$E515),"-")</f>
        <v>#NAME?</v>
      </c>
      <c r="R515" s="27">
        <f>IF($D515&gt;0,VLOOKUP($D515,Iscrizioni!$A$2:$M$2502,13,FALSE),"-")</f>
        <v>5000</v>
      </c>
      <c r="S515" s="112" t="e">
        <f t="shared" ca="1" si="49"/>
        <v>#NAME?</v>
      </c>
      <c r="T515" s="112" t="e">
        <f ca="1">IF($D515&gt;0,SUMIFS($S$3:$S515,$X$3:$X515,1,$J$3:$J515,$J515),"-")</f>
        <v>#NAME?</v>
      </c>
      <c r="U515" s="112" t="e">
        <f t="shared" ca="1" si="50"/>
        <v>#NAME?</v>
      </c>
      <c r="V515" s="112" t="e">
        <f t="shared" ca="1" si="47"/>
        <v>#NAME?</v>
      </c>
      <c r="W515" s="27">
        <f>IF(LEN($C515)=0,IF($D515&gt;0,COUNTIFS($A$3:$A515,$A515),"-"),"Escluso")</f>
        <v>32</v>
      </c>
      <c r="X515" s="2">
        <f>IF(LEN($C515)=0,IF($D515&gt;0,COUNTIFS($J$3:$J515,$J515,$C$3:$C515,""),"-"),"Escluso")</f>
        <v>5</v>
      </c>
      <c r="Y515" s="127" t="e">
        <f t="shared" ca="1" si="51"/>
        <v>#NAME?</v>
      </c>
      <c r="Z515" s="2">
        <f>IF($D515&gt;0,COUNTIFS($O$3:$O515,$O515,$L$3:$L515,$L515,$I$3:$I515,$I515),"-")</f>
        <v>1</v>
      </c>
      <c r="AA515" s="27">
        <f>IF($D515&gt;0,IF(OR($Z515 &gt;1,$L515&lt;&gt;"Adulti"),0,VLOOKUP($P515,Regione!$B$2:$C$22,2,FALSE)),"-")</f>
        <v>15</v>
      </c>
      <c r="AB515" s="27" t="e">
        <f ca="1">IF($D515&gt;0,IF(COUNTIFS($O$3:$O515,$O515,$L$3:$L515,$L515,$I$3:$I515,$I515) &gt;1,0,SUMIFS($Y$3:$Y$2503,$L$3:$L$2503,$L515,$O$3:$O$2503,$O515,$I$3:$I$2503,$I515)),"-")</f>
        <v>#NAME?</v>
      </c>
      <c r="AC515" s="27" t="e">
        <f t="shared" ca="1" si="48"/>
        <v>#NAME?</v>
      </c>
    </row>
    <row r="516" spans="1:29" s="1" customFormat="1" ht="15.75" customHeight="1">
      <c r="A516" s="13" t="s">
        <v>184</v>
      </c>
      <c r="B516" s="107" t="str">
        <f>IF(COUNTA($A516)&gt;0,VLOOKUP($A516,Corsa!$A$1:$F$43,2,FALSE),"-")</f>
        <v>Corsa B03</v>
      </c>
      <c r="C516" s="11"/>
      <c r="D516" s="13">
        <v>573</v>
      </c>
      <c r="E516" s="13"/>
      <c r="F516" s="46" t="str">
        <f>IF(COUNTA($A516)&gt;0,VLOOKUP($A516,Corsa!$A$1:$F$43,3,FALSE),"-")</f>
        <v>M- Juniores + M-50 + M-55 + M-60 + M-65 + M-70 + M-75</v>
      </c>
      <c r="G516" s="28" t="str">
        <f>IF($D516&gt;0,VLOOKUP($D516,Iscrizioni!$A$2:$M$2502,9,FALSE),"-")</f>
        <v>MAGAGNOLI LUCIANO</v>
      </c>
      <c r="H516" s="28">
        <f>IF($D516&gt;0,VLOOKUP($D516,Iscrizioni!$A$2:$M$2502,4,FALSE),"-")</f>
        <v>1956</v>
      </c>
      <c r="I516" s="27" t="str">
        <f>IF($D516&gt;0,VLOOKUP($D516,Iscrizioni!$A$2:$M$2502,5,FALSE),"-")</f>
        <v>M</v>
      </c>
      <c r="J516" s="27" t="str">
        <f>IF($D516&gt;0,VLOOKUP($D516,Iscrizioni!$A$2:$M$2502,10,FALSE),"-")</f>
        <v>M-60</v>
      </c>
      <c r="K516" s="27" t="str">
        <f t="shared" si="52"/>
        <v>ok</v>
      </c>
      <c r="L516" s="46" t="str">
        <f>IF($D516&gt;0,VLOOKUP($D516,Iscrizioni!$A$2:$M$2502,11,FALSE),"-")</f>
        <v>Adulti</v>
      </c>
      <c r="M516" s="27">
        <f>IF($D516&gt;0,VLOOKUP($D516,Iscrizioni!$A$2:$N$2502,12,FALSE),"-")</f>
        <v>36</v>
      </c>
      <c r="N516" s="46" t="str">
        <f>IF($D516&gt;0,VLOOKUP($D516,Iscrizioni!$A$2:$M$2502,6,FALSE),"-")</f>
        <v>H020398</v>
      </c>
      <c r="O516" s="107" t="str">
        <f>IF($D516&gt;0,VLOOKUP($D516,Iscrizioni!$A$2:$M$2502,7,FALSE),"-")</f>
        <v>G. P. SALCUS - A.S.D.</v>
      </c>
      <c r="P516" s="46" t="str">
        <f>IF($D516&gt;0,VLOOKUP(LEFT($N516,1),Regione!$A$2:$C$21,2,FALSE),"-")</f>
        <v xml:space="preserve">EMILIA ROMAGNA </v>
      </c>
      <c r="Q516" s="112" t="e">
        <f ca="1">IF($D516&gt;0,NormalizzaTempo("D",CELL("tipo",$E516),$E516),"-")</f>
        <v>#NAME?</v>
      </c>
      <c r="R516" s="27">
        <f>IF($D516&gt;0,VLOOKUP($D516,Iscrizioni!$A$2:$M$2502,13,FALSE),"-")</f>
        <v>5000</v>
      </c>
      <c r="S516" s="112" t="e">
        <f t="shared" ca="1" si="49"/>
        <v>#NAME?</v>
      </c>
      <c r="T516" s="112" t="e">
        <f ca="1">IF($D516&gt;0,SUMIFS($S$3:$S516,$X$3:$X516,1,$J$3:$J516,$J516),"-")</f>
        <v>#NAME?</v>
      </c>
      <c r="U516" s="112" t="e">
        <f t="shared" ca="1" si="50"/>
        <v>#NAME?</v>
      </c>
      <c r="V516" s="112" t="e">
        <f t="shared" ref="V516:V579" ca="1" si="53">IF(OR(AND($L516="Adulti",LEN($C516)=0,$U516&lt;=$U$1), AND(OR($L516="Giovanile",$L516="Promozionale"),LEN($C516)=0) ), "ok","-")</f>
        <v>#NAME?</v>
      </c>
      <c r="W516" s="27">
        <f>IF(LEN($C516)=0,IF($D516&gt;0,COUNTIFS($A$3:$A516,$A516),"-"),"Escluso")</f>
        <v>33</v>
      </c>
      <c r="X516" s="2">
        <f>IF(LEN($C516)=0,IF($D516&gt;0,COUNTIFS($J$3:$J516,$J516,$C$3:$C516,""),"-"),"Escluso")</f>
        <v>6</v>
      </c>
      <c r="Y516" s="127" t="e">
        <f t="shared" ca="1" si="51"/>
        <v>#NAME?</v>
      </c>
      <c r="Z516" s="2">
        <f>IF($D516&gt;0,COUNTIFS($O$3:$O516,$O516,$L$3:$L516,$L516,$I$3:$I516,$I516),"-")</f>
        <v>2</v>
      </c>
      <c r="AA516" s="27">
        <f>IF($D516&gt;0,IF(OR($Z516 &gt;1,$L516&lt;&gt;"Adulti"),0,VLOOKUP($P516,Regione!$B$2:$C$22,2,FALSE)),"-")</f>
        <v>0</v>
      </c>
      <c r="AB516" s="27">
        <f>IF($D516&gt;0,IF(COUNTIFS($O$3:$O516,$O516,$L$3:$L516,$L516,$I$3:$I516,$I516) &gt;1,0,SUMIFS($Y$3:$Y$2503,$L$3:$L$2503,$L516,$O$3:$O$2503,$O516,$I$3:$I$2503,$I516)),"-")</f>
        <v>0</v>
      </c>
      <c r="AC516" s="27">
        <f t="shared" si="48"/>
        <v>0</v>
      </c>
    </row>
    <row r="517" spans="1:29" s="1" customFormat="1" ht="15.75" customHeight="1">
      <c r="A517" s="13" t="s">
        <v>184</v>
      </c>
      <c r="B517" s="107" t="str">
        <f>IF(COUNTA($A517)&gt;0,VLOOKUP($A517,Corsa!$A$1:$F$43,2,FALSE),"-")</f>
        <v>Corsa B03</v>
      </c>
      <c r="C517" s="11"/>
      <c r="D517" s="13">
        <v>556</v>
      </c>
      <c r="E517" s="13"/>
      <c r="F517" s="46" t="str">
        <f>IF(COUNTA($A517)&gt;0,VLOOKUP($A517,Corsa!$A$1:$F$43,3,FALSE),"-")</f>
        <v>M- Juniores + M-50 + M-55 + M-60 + M-65 + M-70 + M-75</v>
      </c>
      <c r="G517" s="28" t="str">
        <f>IF($D517&gt;0,VLOOKUP($D517,Iscrizioni!$A$2:$M$2502,9,FALSE),"-")</f>
        <v>SCRIVANI GIOVANNI</v>
      </c>
      <c r="H517" s="28">
        <f>IF($D517&gt;0,VLOOKUP($D517,Iscrizioni!$A$2:$M$2502,4,FALSE),"-")</f>
        <v>1966</v>
      </c>
      <c r="I517" s="27" t="str">
        <f>IF($D517&gt;0,VLOOKUP($D517,Iscrizioni!$A$2:$M$2502,5,FALSE),"-")</f>
        <v>M</v>
      </c>
      <c r="J517" s="27" t="str">
        <f>IF($D517&gt;0,VLOOKUP($D517,Iscrizioni!$A$2:$M$2502,10,FALSE),"-")</f>
        <v>M-50</v>
      </c>
      <c r="K517" s="27" t="str">
        <f t="shared" si="52"/>
        <v>ok</v>
      </c>
      <c r="L517" s="46" t="str">
        <f>IF($D517&gt;0,VLOOKUP($D517,Iscrizioni!$A$2:$M$2502,11,FALSE),"-")</f>
        <v>Adulti</v>
      </c>
      <c r="M517" s="27">
        <f>IF($D517&gt;0,VLOOKUP($D517,Iscrizioni!$A$2:$N$2502,12,FALSE),"-")</f>
        <v>32</v>
      </c>
      <c r="N517" s="46" t="str">
        <f>IF($D517&gt;0,VLOOKUP($D517,Iscrizioni!$A$2:$M$2502,6,FALSE),"-")</f>
        <v>A140541</v>
      </c>
      <c r="O517" s="107" t="str">
        <f>IF($D517&gt;0,VLOOKUP($D517,Iscrizioni!$A$2:$M$2502,7,FALSE),"-")</f>
        <v>DURBANO GAS ENERGY RIVAROLO 77</v>
      </c>
      <c r="P517" s="46" t="str">
        <f>IF($D517&gt;0,VLOOKUP(LEFT($N517,1),Regione!$A$2:$C$21,2,FALSE),"-")</f>
        <v xml:space="preserve">PIEMONTE </v>
      </c>
      <c r="Q517" s="112" t="e">
        <f ca="1">IF($D517&gt;0,NormalizzaTempo("D",CELL("tipo",$E517),$E517),"-")</f>
        <v>#NAME?</v>
      </c>
      <c r="R517" s="27">
        <f>IF($D517&gt;0,VLOOKUP($D517,Iscrizioni!$A$2:$M$2502,13,FALSE),"-")</f>
        <v>5000</v>
      </c>
      <c r="S517" s="112" t="e">
        <f t="shared" ca="1" si="49"/>
        <v>#NAME?</v>
      </c>
      <c r="T517" s="112" t="e">
        <f ca="1">IF($D517&gt;0,SUMIFS($S$3:$S517,$X$3:$X517,1,$J$3:$J517,$J517),"-")</f>
        <v>#NAME?</v>
      </c>
      <c r="U517" s="112" t="e">
        <f t="shared" ca="1" si="50"/>
        <v>#NAME?</v>
      </c>
      <c r="V517" s="112" t="e">
        <f t="shared" ca="1" si="53"/>
        <v>#NAME?</v>
      </c>
      <c r="W517" s="27">
        <f>IF(LEN($C517)=0,IF($D517&gt;0,COUNTIFS($A$3:$A517,$A517),"-"),"Escluso")</f>
        <v>34</v>
      </c>
      <c r="X517" s="2">
        <f>IF(LEN($C517)=0,IF($D517&gt;0,COUNTIFS($J$3:$J517,$J517,$C$3:$C517,""),"-"),"Escluso")</f>
        <v>12</v>
      </c>
      <c r="Y517" s="127" t="e">
        <f t="shared" ca="1" si="51"/>
        <v>#NAME?</v>
      </c>
      <c r="Z517" s="2">
        <f>IF($D517&gt;0,COUNTIFS($O$3:$O517,$O517,$L$3:$L517,$L517,$I$3:$I517,$I517),"-")</f>
        <v>2</v>
      </c>
      <c r="AA517" s="27">
        <f>IF($D517&gt;0,IF(OR($Z517 &gt;1,$L517&lt;&gt;"Adulti"),0,VLOOKUP($P517,Regione!$B$2:$C$22,2,FALSE)),"-")</f>
        <v>0</v>
      </c>
      <c r="AB517" s="27">
        <f>IF($D517&gt;0,IF(COUNTIFS($O$3:$O517,$O517,$L$3:$L517,$L517,$I$3:$I517,$I517) &gt;1,0,SUMIFS($Y$3:$Y$2503,$L$3:$L$2503,$L517,$O$3:$O$2503,$O517,$I$3:$I$2503,$I517)),"-")</f>
        <v>0</v>
      </c>
      <c r="AC517" s="27">
        <f t="shared" si="48"/>
        <v>0</v>
      </c>
    </row>
    <row r="518" spans="1:29" s="1" customFormat="1" ht="15.75" customHeight="1">
      <c r="A518" s="13" t="s">
        <v>184</v>
      </c>
      <c r="B518" s="107" t="str">
        <f>IF(COUNTA($A518)&gt;0,VLOOKUP($A518,Corsa!$A$1:$F$43,2,FALSE),"-")</f>
        <v>Corsa B03</v>
      </c>
      <c r="C518" s="11"/>
      <c r="D518" s="13">
        <v>898</v>
      </c>
      <c r="E518" s="13"/>
      <c r="F518" s="46" t="str">
        <f>IF(COUNTA($A518)&gt;0,VLOOKUP($A518,Corsa!$A$1:$F$43,3,FALSE),"-")</f>
        <v>M- Juniores + M-50 + M-55 + M-60 + M-65 + M-70 + M-75</v>
      </c>
      <c r="G518" s="28" t="str">
        <f>IF($D518&gt;0,VLOOKUP($D518,Iscrizioni!$A$2:$M$2502,9,FALSE),"-")</f>
        <v>CUSCIANNA VITO</v>
      </c>
      <c r="H518" s="28">
        <f>IF($D518&gt;0,VLOOKUP($D518,Iscrizioni!$A$2:$M$2502,4,FALSE),"-")</f>
        <v>1960</v>
      </c>
      <c r="I518" s="27" t="str">
        <f>IF($D518&gt;0,VLOOKUP($D518,Iscrizioni!$A$2:$M$2502,5,FALSE),"-")</f>
        <v>M</v>
      </c>
      <c r="J518" s="27" t="str">
        <f>IF($D518&gt;0,VLOOKUP($D518,Iscrizioni!$A$2:$M$2502,10,FALSE),"-")</f>
        <v>M-55</v>
      </c>
      <c r="K518" s="27" t="str">
        <f t="shared" si="52"/>
        <v>ok</v>
      </c>
      <c r="L518" s="46" t="str">
        <f>IF($D518&gt;0,VLOOKUP($D518,Iscrizioni!$A$2:$M$2502,11,FALSE),"-")</f>
        <v>Adulti</v>
      </c>
      <c r="M518" s="27">
        <f>IF($D518&gt;0,VLOOKUP($D518,Iscrizioni!$A$2:$N$2502,12,FALSE),"-")</f>
        <v>34</v>
      </c>
      <c r="N518" s="46" t="str">
        <f>IF($D518&gt;0,VLOOKUP($D518,Iscrizioni!$A$2:$M$2502,6,FALSE),"-")</f>
        <v>H041040</v>
      </c>
      <c r="O518" s="107" t="str">
        <f>IF($D518&gt;0,VLOOKUP($D518,Iscrizioni!$A$2:$M$2502,7,FALSE),"-")</f>
        <v>R.C.M ATLETICA CASINALBO ASD</v>
      </c>
      <c r="P518" s="46" t="str">
        <f>IF($D518&gt;0,VLOOKUP(LEFT($N518,1),Regione!$A$2:$C$21,2,FALSE),"-")</f>
        <v xml:space="preserve">EMILIA ROMAGNA </v>
      </c>
      <c r="Q518" s="112" t="e">
        <f ca="1">IF($D518&gt;0,NormalizzaTempo("D",CELL("tipo",$E518),$E518),"-")</f>
        <v>#NAME?</v>
      </c>
      <c r="R518" s="27">
        <f>IF($D518&gt;0,VLOOKUP($D518,Iscrizioni!$A$2:$M$2502,13,FALSE),"-")</f>
        <v>5000</v>
      </c>
      <c r="S518" s="112" t="e">
        <f t="shared" ca="1" si="49"/>
        <v>#NAME?</v>
      </c>
      <c r="T518" s="112" t="e">
        <f ca="1">IF($D518&gt;0,SUMIFS($S$3:$S518,$X$3:$X518,1,$J$3:$J518,$J518),"-")</f>
        <v>#NAME?</v>
      </c>
      <c r="U518" s="112" t="e">
        <f t="shared" ca="1" si="50"/>
        <v>#NAME?</v>
      </c>
      <c r="V518" s="112" t="e">
        <f t="shared" ca="1" si="53"/>
        <v>#NAME?</v>
      </c>
      <c r="W518" s="27">
        <f>IF(LEN($C518)=0,IF($D518&gt;0,COUNTIFS($A$3:$A518,$A518),"-"),"Escluso")</f>
        <v>35</v>
      </c>
      <c r="X518" s="2">
        <f>IF(LEN($C518)=0,IF($D518&gt;0,COUNTIFS($J$3:$J518,$J518,$C$3:$C518,""),"-"),"Escluso")</f>
        <v>8</v>
      </c>
      <c r="Y518" s="127" t="e">
        <f t="shared" ca="1" si="51"/>
        <v>#NAME?</v>
      </c>
      <c r="Z518" s="2">
        <f>IF($D518&gt;0,COUNTIFS($O$3:$O518,$O518,$L$3:$L518,$L518,$I$3:$I518,$I518),"-")</f>
        <v>1</v>
      </c>
      <c r="AA518" s="27">
        <f>IF($D518&gt;0,IF(OR($Z518 &gt;1,$L518&lt;&gt;"Adulti"),0,VLOOKUP($P518,Regione!$B$2:$C$22,2,FALSE)),"-")</f>
        <v>0</v>
      </c>
      <c r="AB518" s="27" t="e">
        <f ca="1">IF($D518&gt;0,IF(COUNTIFS($O$3:$O518,$O518,$L$3:$L518,$L518,$I$3:$I518,$I518) &gt;1,0,SUMIFS($Y$3:$Y$2503,$L$3:$L$2503,$L518,$O$3:$O$2503,$O518,$I$3:$I$2503,$I518)),"-")</f>
        <v>#NAME?</v>
      </c>
      <c r="AC518" s="27" t="e">
        <f t="shared" ca="1" si="48"/>
        <v>#NAME?</v>
      </c>
    </row>
    <row r="519" spans="1:29" s="1" customFormat="1" ht="15.75" customHeight="1">
      <c r="A519" s="13" t="s">
        <v>184</v>
      </c>
      <c r="B519" s="107" t="str">
        <f>IF(COUNTA($A519)&gt;0,VLOOKUP($A519,Corsa!$A$1:$F$43,2,FALSE),"-")</f>
        <v>Corsa B03</v>
      </c>
      <c r="C519" s="11"/>
      <c r="D519" s="13">
        <v>695</v>
      </c>
      <c r="E519" s="13"/>
      <c r="F519" s="46" t="str">
        <f>IF(COUNTA($A519)&gt;0,VLOOKUP($A519,Corsa!$A$1:$F$43,3,FALSE),"-")</f>
        <v>M- Juniores + M-50 + M-55 + M-60 + M-65 + M-70 + M-75</v>
      </c>
      <c r="G519" s="28" t="str">
        <f>IF($D519&gt;0,VLOOKUP($D519,Iscrizioni!$A$2:$M$2502,9,FALSE),"-")</f>
        <v>LO CONTE ANTONIO</v>
      </c>
      <c r="H519" s="28">
        <f>IF($D519&gt;0,VLOOKUP($D519,Iscrizioni!$A$2:$M$2502,4,FALSE),"-")</f>
        <v>1962</v>
      </c>
      <c r="I519" s="27" t="str">
        <f>IF($D519&gt;0,VLOOKUP($D519,Iscrizioni!$A$2:$M$2502,5,FALSE),"-")</f>
        <v>M</v>
      </c>
      <c r="J519" s="27" t="str">
        <f>IF($D519&gt;0,VLOOKUP($D519,Iscrizioni!$A$2:$M$2502,10,FALSE),"-")</f>
        <v>M-55</v>
      </c>
      <c r="K519" s="27" t="str">
        <f t="shared" si="52"/>
        <v>ok</v>
      </c>
      <c r="L519" s="46" t="str">
        <f>IF($D519&gt;0,VLOOKUP($D519,Iscrizioni!$A$2:$M$2502,11,FALSE),"-")</f>
        <v>Adulti</v>
      </c>
      <c r="M519" s="27">
        <f>IF($D519&gt;0,VLOOKUP($D519,Iscrizioni!$A$2:$N$2502,12,FALSE),"-")</f>
        <v>34</v>
      </c>
      <c r="N519" s="46" t="str">
        <f>IF($D519&gt;0,VLOOKUP($D519,Iscrizioni!$A$2:$M$2502,6,FALSE),"-")</f>
        <v>H041354</v>
      </c>
      <c r="O519" s="107" t="str">
        <f>IF($D519&gt;0,VLOOKUP($D519,Iscrizioni!$A$2:$M$2502,7,FALSE),"-")</f>
        <v>MODENA RUNNERS CLUB ASD</v>
      </c>
      <c r="P519" s="46" t="str">
        <f>IF($D519&gt;0,VLOOKUP(LEFT($N519,1),Regione!$A$2:$C$21,2,FALSE),"-")</f>
        <v xml:space="preserve">EMILIA ROMAGNA </v>
      </c>
      <c r="Q519" s="112" t="e">
        <f ca="1">IF($D519&gt;0,NormalizzaTempo("D",CELL("tipo",$E519),$E519),"-")</f>
        <v>#NAME?</v>
      </c>
      <c r="R519" s="27">
        <f>IF($D519&gt;0,VLOOKUP($D519,Iscrizioni!$A$2:$M$2502,13,FALSE),"-")</f>
        <v>5000</v>
      </c>
      <c r="S519" s="112" t="e">
        <f t="shared" ca="1" si="49"/>
        <v>#NAME?</v>
      </c>
      <c r="T519" s="112" t="e">
        <f ca="1">IF($D519&gt;0,SUMIFS($S$3:$S519,$X$3:$X519,1,$J$3:$J519,$J519),"-")</f>
        <v>#NAME?</v>
      </c>
      <c r="U519" s="112" t="e">
        <f t="shared" ca="1" si="50"/>
        <v>#NAME?</v>
      </c>
      <c r="V519" s="112" t="e">
        <f t="shared" ca="1" si="53"/>
        <v>#NAME?</v>
      </c>
      <c r="W519" s="27">
        <f>IF(LEN($C519)=0,IF($D519&gt;0,COUNTIFS($A$3:$A519,$A519),"-"),"Escluso")</f>
        <v>36</v>
      </c>
      <c r="X519" s="2">
        <f>IF(LEN($C519)=0,IF($D519&gt;0,COUNTIFS($J$3:$J519,$J519,$C$3:$C519,""),"-"),"Escluso")</f>
        <v>9</v>
      </c>
      <c r="Y519" s="127" t="e">
        <f t="shared" ca="1" si="51"/>
        <v>#NAME?</v>
      </c>
      <c r="Z519" s="2">
        <f>IF($D519&gt;0,COUNTIFS($O$3:$O519,$O519,$L$3:$L519,$L519,$I$3:$I519,$I519),"-")</f>
        <v>2</v>
      </c>
      <c r="AA519" s="27">
        <f>IF($D519&gt;0,IF(OR($Z519 &gt;1,$L519&lt;&gt;"Adulti"),0,VLOOKUP($P519,Regione!$B$2:$C$22,2,FALSE)),"-")</f>
        <v>0</v>
      </c>
      <c r="AB519" s="27">
        <f>IF($D519&gt;0,IF(COUNTIFS($O$3:$O519,$O519,$L$3:$L519,$L519,$I$3:$I519,$I519) &gt;1,0,SUMIFS($Y$3:$Y$2503,$L$3:$L$2503,$L519,$O$3:$O$2503,$O519,$I$3:$I$2503,$I519)),"-")</f>
        <v>0</v>
      </c>
      <c r="AC519" s="27">
        <f t="shared" si="48"/>
        <v>0</v>
      </c>
    </row>
    <row r="520" spans="1:29" s="1" customFormat="1" ht="15.75" customHeight="1">
      <c r="A520" s="13" t="s">
        <v>184</v>
      </c>
      <c r="B520" s="107" t="str">
        <f>IF(COUNTA($A520)&gt;0,VLOOKUP($A520,Corsa!$A$1:$F$43,2,FALSE),"-")</f>
        <v>Corsa B03</v>
      </c>
      <c r="C520" s="11"/>
      <c r="D520" s="13">
        <v>357</v>
      </c>
      <c r="E520" s="13"/>
      <c r="F520" s="46" t="str">
        <f>IF(COUNTA($A520)&gt;0,VLOOKUP($A520,Corsa!$A$1:$F$43,3,FALSE),"-")</f>
        <v>M- Juniores + M-50 + M-55 + M-60 + M-65 + M-70 + M-75</v>
      </c>
      <c r="G520" s="28" t="str">
        <f>IF($D520&gt;0,VLOOKUP($D520,Iscrizioni!$A$2:$M$2502,9,FALSE),"-")</f>
        <v>PINCA GIUSEPPE</v>
      </c>
      <c r="H520" s="28">
        <f>IF($D520&gt;0,VLOOKUP($D520,Iscrizioni!$A$2:$M$2502,4,FALSE),"-")</f>
        <v>1964</v>
      </c>
      <c r="I520" s="27" t="str">
        <f>IF($D520&gt;0,VLOOKUP($D520,Iscrizioni!$A$2:$M$2502,5,FALSE),"-")</f>
        <v>M</v>
      </c>
      <c r="J520" s="27" t="str">
        <f>IF($D520&gt;0,VLOOKUP($D520,Iscrizioni!$A$2:$M$2502,10,FALSE),"-")</f>
        <v>M-50</v>
      </c>
      <c r="K520" s="27" t="str">
        <f t="shared" si="52"/>
        <v>ok</v>
      </c>
      <c r="L520" s="46" t="str">
        <f>IF($D520&gt;0,VLOOKUP($D520,Iscrizioni!$A$2:$M$2502,11,FALSE),"-")</f>
        <v>Adulti</v>
      </c>
      <c r="M520" s="27">
        <f>IF($D520&gt;0,VLOOKUP($D520,Iscrizioni!$A$2:$N$2502,12,FALSE),"-")</f>
        <v>32</v>
      </c>
      <c r="N520" s="46" t="str">
        <f>IF($D520&gt;0,VLOOKUP($D520,Iscrizioni!$A$2:$M$2502,6,FALSE),"-")</f>
        <v>H011219</v>
      </c>
      <c r="O520" s="107" t="str">
        <f>IF($D520&gt;0,VLOOKUP($D520,Iscrizioni!$A$2:$M$2502,7,FALSE),"-")</f>
        <v>A.S.D. SOCIETA' VICTORIA ATLETICA</v>
      </c>
      <c r="P520" s="46" t="str">
        <f>IF($D520&gt;0,VLOOKUP(LEFT($N520,1),Regione!$A$2:$C$21,2,FALSE),"-")</f>
        <v xml:space="preserve">EMILIA ROMAGNA </v>
      </c>
      <c r="Q520" s="112" t="e">
        <f ca="1">IF($D520&gt;0,NormalizzaTempo("D",CELL("tipo",$E520),$E520),"-")</f>
        <v>#NAME?</v>
      </c>
      <c r="R520" s="27">
        <f>IF($D520&gt;0,VLOOKUP($D520,Iscrizioni!$A$2:$M$2502,13,FALSE),"-")</f>
        <v>5000</v>
      </c>
      <c r="S520" s="112" t="e">
        <f t="shared" ca="1" si="49"/>
        <v>#NAME?</v>
      </c>
      <c r="T520" s="112" t="e">
        <f ca="1">IF($D520&gt;0,SUMIFS($S$3:$S520,$X$3:$X520,1,$J$3:$J520,$J520),"-")</f>
        <v>#NAME?</v>
      </c>
      <c r="U520" s="112" t="e">
        <f t="shared" ca="1" si="50"/>
        <v>#NAME?</v>
      </c>
      <c r="V520" s="112" t="e">
        <f t="shared" ca="1" si="53"/>
        <v>#NAME?</v>
      </c>
      <c r="W520" s="27">
        <f>IF(LEN($C520)=0,IF($D520&gt;0,COUNTIFS($A$3:$A520,$A520),"-"),"Escluso")</f>
        <v>37</v>
      </c>
      <c r="X520" s="2">
        <f>IF(LEN($C520)=0,IF($D520&gt;0,COUNTIFS($J$3:$J520,$J520,$C$3:$C520,""),"-"),"Escluso")</f>
        <v>13</v>
      </c>
      <c r="Y520" s="127" t="e">
        <f t="shared" ca="1" si="51"/>
        <v>#NAME?</v>
      </c>
      <c r="Z520" s="2">
        <f>IF($D520&gt;0,COUNTIFS($O$3:$O520,$O520,$L$3:$L520,$L520,$I$3:$I520,$I520),"-")</f>
        <v>2</v>
      </c>
      <c r="AA520" s="27">
        <f>IF($D520&gt;0,IF(OR($Z520 &gt;1,$L520&lt;&gt;"Adulti"),0,VLOOKUP($P520,Regione!$B$2:$C$22,2,FALSE)),"-")</f>
        <v>0</v>
      </c>
      <c r="AB520" s="27">
        <f>IF($D520&gt;0,IF(COUNTIFS($O$3:$O520,$O520,$L$3:$L520,$L520,$I$3:$I520,$I520) &gt;1,0,SUMIFS($Y$3:$Y$2503,$L$3:$L$2503,$L520,$O$3:$O$2503,$O520,$I$3:$I$2503,$I520)),"-")</f>
        <v>0</v>
      </c>
      <c r="AC520" s="27">
        <f t="shared" si="48"/>
        <v>0</v>
      </c>
    </row>
    <row r="521" spans="1:29" s="1" customFormat="1" ht="15.75" customHeight="1">
      <c r="A521" s="13" t="s">
        <v>184</v>
      </c>
      <c r="B521" s="107" t="str">
        <f>IF(COUNTA($A521)&gt;0,VLOOKUP($A521,Corsa!$A$1:$F$43,2,FALSE),"-")</f>
        <v>Corsa B03</v>
      </c>
      <c r="C521" s="11"/>
      <c r="D521" s="13">
        <v>660</v>
      </c>
      <c r="E521" s="13"/>
      <c r="F521" s="46" t="str">
        <f>IF(COUNTA($A521)&gt;0,VLOOKUP($A521,Corsa!$A$1:$F$43,3,FALSE),"-")</f>
        <v>M- Juniores + M-50 + M-55 + M-60 + M-65 + M-70 + M-75</v>
      </c>
      <c r="G521" s="28" t="str">
        <f>IF($D521&gt;0,VLOOKUP($D521,Iscrizioni!$A$2:$M$2502,9,FALSE),"-")</f>
        <v>CASSI ROBERTO</v>
      </c>
      <c r="H521" s="28">
        <f>IF($D521&gt;0,VLOOKUP($D521,Iscrizioni!$A$2:$M$2502,4,FALSE),"-")</f>
        <v>1957</v>
      </c>
      <c r="I521" s="27" t="str">
        <f>IF($D521&gt;0,VLOOKUP($D521,Iscrizioni!$A$2:$M$2502,5,FALSE),"-")</f>
        <v>M</v>
      </c>
      <c r="J521" s="27" t="str">
        <f>IF($D521&gt;0,VLOOKUP($D521,Iscrizioni!$A$2:$M$2502,10,FALSE),"-")</f>
        <v>M-60</v>
      </c>
      <c r="K521" s="27" t="str">
        <f t="shared" si="52"/>
        <v>ok</v>
      </c>
      <c r="L521" s="46" t="str">
        <f>IF($D521&gt;0,VLOOKUP($D521,Iscrizioni!$A$2:$M$2502,11,FALSE),"-")</f>
        <v>Adulti</v>
      </c>
      <c r="M521" s="27">
        <f>IF($D521&gt;0,VLOOKUP($D521,Iscrizioni!$A$2:$N$2502,12,FALSE),"-")</f>
        <v>36</v>
      </c>
      <c r="N521" s="46" t="str">
        <f>IF($D521&gt;0,VLOOKUP($D521,Iscrizioni!$A$2:$M$2502,6,FALSE),"-")</f>
        <v>L020280</v>
      </c>
      <c r="O521" s="107" t="str">
        <f>IF($D521&gt;0,VLOOKUP($D521,Iscrizioni!$A$2:$M$2502,7,FALSE),"-")</f>
        <v>MAIANO G.S.</v>
      </c>
      <c r="P521" s="46" t="str">
        <f>IF($D521&gt;0,VLOOKUP(LEFT($N521,1),Regione!$A$2:$C$21,2,FALSE),"-")</f>
        <v xml:space="preserve">TOSCANA </v>
      </c>
      <c r="Q521" s="112" t="e">
        <f ca="1">IF($D521&gt;0,NormalizzaTempo("D",CELL("tipo",$E521),$E521),"-")</f>
        <v>#NAME?</v>
      </c>
      <c r="R521" s="27">
        <f>IF($D521&gt;0,VLOOKUP($D521,Iscrizioni!$A$2:$M$2502,13,FALSE),"-")</f>
        <v>5000</v>
      </c>
      <c r="S521" s="112" t="e">
        <f t="shared" ca="1" si="49"/>
        <v>#NAME?</v>
      </c>
      <c r="T521" s="112" t="e">
        <f ca="1">IF($D521&gt;0,SUMIFS($S$3:$S521,$X$3:$X521,1,$J$3:$J521,$J521),"-")</f>
        <v>#NAME?</v>
      </c>
      <c r="U521" s="112" t="e">
        <f t="shared" ca="1" si="50"/>
        <v>#NAME?</v>
      </c>
      <c r="V521" s="112" t="e">
        <f t="shared" ca="1" si="53"/>
        <v>#NAME?</v>
      </c>
      <c r="W521" s="27">
        <f>IF(LEN($C521)=0,IF($D521&gt;0,COUNTIFS($A$3:$A521,$A521),"-"),"Escluso")</f>
        <v>38</v>
      </c>
      <c r="X521" s="2">
        <f>IF(LEN($C521)=0,IF($D521&gt;0,COUNTIFS($J$3:$J521,$J521,$C$3:$C521,""),"-"),"Escluso")</f>
        <v>7</v>
      </c>
      <c r="Y521" s="127" t="e">
        <f t="shared" ca="1" si="51"/>
        <v>#NAME?</v>
      </c>
      <c r="Z521" s="2">
        <f>IF($D521&gt;0,COUNTIFS($O$3:$O521,$O521,$L$3:$L521,$L521,$I$3:$I521,$I521),"-")</f>
        <v>1</v>
      </c>
      <c r="AA521" s="27">
        <f>IF($D521&gt;0,IF(OR($Z521 &gt;1,$L521&lt;&gt;"Adulti"),0,VLOOKUP($P521,Regione!$B$2:$C$22,2,FALSE)),"-")</f>
        <v>15</v>
      </c>
      <c r="AB521" s="27" t="e">
        <f ca="1">IF($D521&gt;0,IF(COUNTIFS($O$3:$O521,$O521,$L$3:$L521,$L521,$I$3:$I521,$I521) &gt;1,0,SUMIFS($Y$3:$Y$2503,$L$3:$L$2503,$L521,$O$3:$O$2503,$O521,$I$3:$I$2503,$I521)),"-")</f>
        <v>#NAME?</v>
      </c>
      <c r="AC521" s="27" t="e">
        <f t="shared" ca="1" si="48"/>
        <v>#NAME?</v>
      </c>
    </row>
    <row r="522" spans="1:29" s="1" customFormat="1" ht="15.75" customHeight="1">
      <c r="A522" s="13" t="s">
        <v>184</v>
      </c>
      <c r="B522" s="107" t="str">
        <f>IF(COUNTA($A522)&gt;0,VLOOKUP($A522,Corsa!$A$1:$F$43,2,FALSE),"-")</f>
        <v>Corsa B03</v>
      </c>
      <c r="C522" s="11"/>
      <c r="D522" s="13">
        <v>343</v>
      </c>
      <c r="E522" s="13"/>
      <c r="F522" s="46" t="str">
        <f>IF(COUNTA($A522)&gt;0,VLOOKUP($A522,Corsa!$A$1:$F$43,3,FALSE),"-")</f>
        <v>M- Juniores + M-50 + M-55 + M-60 + M-65 + M-70 + M-75</v>
      </c>
      <c r="G522" s="28" t="str">
        <f>IF($D522&gt;0,VLOOKUP($D522,Iscrizioni!$A$2:$M$2502,9,FALSE),"-")</f>
        <v>CASTELLI GIORDANO</v>
      </c>
      <c r="H522" s="28">
        <f>IF($D522&gt;0,VLOOKUP($D522,Iscrizioni!$A$2:$M$2502,4,FALSE),"-")</f>
        <v>1962</v>
      </c>
      <c r="I522" s="27" t="str">
        <f>IF($D522&gt;0,VLOOKUP($D522,Iscrizioni!$A$2:$M$2502,5,FALSE),"-")</f>
        <v>M</v>
      </c>
      <c r="J522" s="27" t="str">
        <f>IF($D522&gt;0,VLOOKUP($D522,Iscrizioni!$A$2:$M$2502,10,FALSE),"-")</f>
        <v>M-55</v>
      </c>
      <c r="K522" s="27" t="str">
        <f t="shared" si="52"/>
        <v>ok</v>
      </c>
      <c r="L522" s="46" t="str">
        <f>IF($D522&gt;0,VLOOKUP($D522,Iscrizioni!$A$2:$M$2502,11,FALSE),"-")</f>
        <v>Adulti</v>
      </c>
      <c r="M522" s="27">
        <f>IF($D522&gt;0,VLOOKUP($D522,Iscrizioni!$A$2:$N$2502,12,FALSE),"-")</f>
        <v>34</v>
      </c>
      <c r="N522" s="46" t="str">
        <f>IF($D522&gt;0,VLOOKUP($D522,Iscrizioni!$A$2:$M$2502,6,FALSE),"-")</f>
        <v>H011219</v>
      </c>
      <c r="O522" s="107" t="str">
        <f>IF($D522&gt;0,VLOOKUP($D522,Iscrizioni!$A$2:$M$2502,7,FALSE),"-")</f>
        <v>A.S.D. SOCIETA' VICTORIA ATLETICA</v>
      </c>
      <c r="P522" s="46" t="str">
        <f>IF($D522&gt;0,VLOOKUP(LEFT($N522,1),Regione!$A$2:$C$21,2,FALSE),"-")</f>
        <v xml:space="preserve">EMILIA ROMAGNA </v>
      </c>
      <c r="Q522" s="112" t="e">
        <f ca="1">IF($D522&gt;0,NormalizzaTempo("D",CELL("tipo",$E522),$E522),"-")</f>
        <v>#NAME?</v>
      </c>
      <c r="R522" s="27">
        <f>IF($D522&gt;0,VLOOKUP($D522,Iscrizioni!$A$2:$M$2502,13,FALSE),"-")</f>
        <v>5000</v>
      </c>
      <c r="S522" s="112" t="e">
        <f t="shared" ca="1" si="49"/>
        <v>#NAME?</v>
      </c>
      <c r="T522" s="112" t="e">
        <f ca="1">IF($D522&gt;0,SUMIFS($S$3:$S522,$X$3:$X522,1,$J$3:$J522,$J522),"-")</f>
        <v>#NAME?</v>
      </c>
      <c r="U522" s="112" t="e">
        <f t="shared" ca="1" si="50"/>
        <v>#NAME?</v>
      </c>
      <c r="V522" s="112" t="e">
        <f t="shared" ca="1" si="53"/>
        <v>#NAME?</v>
      </c>
      <c r="W522" s="27">
        <f>IF(LEN($C522)=0,IF($D522&gt;0,COUNTIFS($A$3:$A522,$A522),"-"),"Escluso")</f>
        <v>39</v>
      </c>
      <c r="X522" s="2">
        <f>IF(LEN($C522)=0,IF($D522&gt;0,COUNTIFS($J$3:$J522,$J522,$C$3:$C522,""),"-"),"Escluso")</f>
        <v>10</v>
      </c>
      <c r="Y522" s="127" t="e">
        <f t="shared" ca="1" si="51"/>
        <v>#NAME?</v>
      </c>
      <c r="Z522" s="2">
        <f>IF($D522&gt;0,COUNTIFS($O$3:$O522,$O522,$L$3:$L522,$L522,$I$3:$I522,$I522),"-")</f>
        <v>3</v>
      </c>
      <c r="AA522" s="27">
        <f>IF($D522&gt;0,IF(OR($Z522 &gt;1,$L522&lt;&gt;"Adulti"),0,VLOOKUP($P522,Regione!$B$2:$C$22,2,FALSE)),"-")</f>
        <v>0</v>
      </c>
      <c r="AB522" s="27">
        <f>IF($D522&gt;0,IF(COUNTIFS($O$3:$O522,$O522,$L$3:$L522,$L522,$I$3:$I522,$I522) &gt;1,0,SUMIFS($Y$3:$Y$2503,$L$3:$L$2503,$L522,$O$3:$O$2503,$O522,$I$3:$I$2503,$I522)),"-")</f>
        <v>0</v>
      </c>
      <c r="AC522" s="27">
        <f t="shared" si="48"/>
        <v>0</v>
      </c>
    </row>
    <row r="523" spans="1:29" s="1" customFormat="1" ht="15.75" customHeight="1">
      <c r="A523" s="13" t="s">
        <v>184</v>
      </c>
      <c r="B523" s="107" t="str">
        <f>IF(COUNTA($A523)&gt;0,VLOOKUP($A523,Corsa!$A$1:$F$43,2,FALSE),"-")</f>
        <v>Corsa B03</v>
      </c>
      <c r="C523" s="11"/>
      <c r="D523" s="13">
        <v>83</v>
      </c>
      <c r="E523" s="13"/>
      <c r="F523" s="46" t="str">
        <f>IF(COUNTA($A523)&gt;0,VLOOKUP($A523,Corsa!$A$1:$F$43,3,FALSE),"-")</f>
        <v>M- Juniores + M-50 + M-55 + M-60 + M-65 + M-70 + M-75</v>
      </c>
      <c r="G523" s="28" t="str">
        <f>IF($D523&gt;0,VLOOKUP($D523,Iscrizioni!$A$2:$M$2502,9,FALSE),"-")</f>
        <v>MANZINI ANDREA</v>
      </c>
      <c r="H523" s="28">
        <f>IF($D523&gt;0,VLOOKUP($D523,Iscrizioni!$A$2:$M$2502,4,FALSE),"-")</f>
        <v>1999</v>
      </c>
      <c r="I523" s="27" t="str">
        <f>IF($D523&gt;0,VLOOKUP($D523,Iscrizioni!$A$2:$M$2502,5,FALSE),"-")</f>
        <v>M</v>
      </c>
      <c r="J523" s="27" t="str">
        <f>IF($D523&gt;0,VLOOKUP($D523,Iscrizioni!$A$2:$M$2502,10,FALSE),"-")</f>
        <v>M- Juniores</v>
      </c>
      <c r="K523" s="27" t="str">
        <f t="shared" si="52"/>
        <v>ok</v>
      </c>
      <c r="L523" s="46" t="str">
        <f>IF($D523&gt;0,VLOOKUP($D523,Iscrizioni!$A$2:$M$2502,11,FALSE),"-")</f>
        <v>Adulti</v>
      </c>
      <c r="M523" s="27">
        <f>IF($D523&gt;0,VLOOKUP($D523,Iscrizioni!$A$2:$N$2502,12,FALSE),"-")</f>
        <v>18</v>
      </c>
      <c r="N523" s="46" t="str">
        <f>IF($D523&gt;0,VLOOKUP($D523,Iscrizioni!$A$2:$M$2502,6,FALSE),"-")</f>
        <v>L021869</v>
      </c>
      <c r="O523" s="107" t="str">
        <f>IF($D523&gt;0,VLOOKUP($D523,Iscrizioni!$A$2:$M$2502,7,FALSE),"-")</f>
        <v>A.S.D. ATLETICA CALENZANO</v>
      </c>
      <c r="P523" s="46" t="str">
        <f>IF($D523&gt;0,VLOOKUP(LEFT($N523,1),Regione!$A$2:$C$21,2,FALSE),"-")</f>
        <v xml:space="preserve">TOSCANA </v>
      </c>
      <c r="Q523" s="112" t="e">
        <f ca="1">IF($D523&gt;0,NormalizzaTempo("D",CELL("tipo",$E523),$E523),"-")</f>
        <v>#NAME?</v>
      </c>
      <c r="R523" s="27">
        <f>IF($D523&gt;0,VLOOKUP($D523,Iscrizioni!$A$2:$M$2502,13,FALSE),"-")</f>
        <v>5000</v>
      </c>
      <c r="S523" s="112" t="e">
        <f t="shared" ca="1" si="49"/>
        <v>#NAME?</v>
      </c>
      <c r="T523" s="112" t="e">
        <f ca="1">IF($D523&gt;0,SUMIFS($S$3:$S523,$X$3:$X523,1,$J$3:$J523,$J523),"-")</f>
        <v>#NAME?</v>
      </c>
      <c r="U523" s="112" t="e">
        <f t="shared" ca="1" si="50"/>
        <v>#NAME?</v>
      </c>
      <c r="V523" s="112" t="e">
        <f t="shared" ca="1" si="53"/>
        <v>#NAME?</v>
      </c>
      <c r="W523" s="27">
        <f>IF(LEN($C523)=0,IF($D523&gt;0,COUNTIFS($A$3:$A523,$A523),"-"),"Escluso")</f>
        <v>40</v>
      </c>
      <c r="X523" s="2">
        <f>IF(LEN($C523)=0,IF($D523&gt;0,COUNTIFS($J$3:$J523,$J523,$C$3:$C523,""),"-"),"Escluso")</f>
        <v>8</v>
      </c>
      <c r="Y523" s="127" t="e">
        <f t="shared" ca="1" si="51"/>
        <v>#NAME?</v>
      </c>
      <c r="Z523" s="2">
        <f>IF($D523&gt;0,COUNTIFS($O$3:$O523,$O523,$L$3:$L523,$L523,$I$3:$I523,$I523),"-")</f>
        <v>1</v>
      </c>
      <c r="AA523" s="27">
        <f>IF($D523&gt;0,IF(OR($Z523 &gt;1,$L523&lt;&gt;"Adulti"),0,VLOOKUP($P523,Regione!$B$2:$C$22,2,FALSE)),"-")</f>
        <v>15</v>
      </c>
      <c r="AB523" s="27" t="e">
        <f ca="1">IF($D523&gt;0,IF(COUNTIFS($O$3:$O523,$O523,$L$3:$L523,$L523,$I$3:$I523,$I523) &gt;1,0,SUMIFS($Y$3:$Y$2503,$L$3:$L$2503,$L523,$O$3:$O$2503,$O523,$I$3:$I$2503,$I523)),"-")</f>
        <v>#NAME?</v>
      </c>
      <c r="AC523" s="27" t="e">
        <f t="shared" ca="1" si="48"/>
        <v>#NAME?</v>
      </c>
    </row>
    <row r="524" spans="1:29" s="1" customFormat="1" ht="15.75" customHeight="1">
      <c r="A524" s="13" t="s">
        <v>184</v>
      </c>
      <c r="B524" s="107" t="str">
        <f>IF(COUNTA($A524)&gt;0,VLOOKUP($A524,Corsa!$A$1:$F$43,2,FALSE),"-")</f>
        <v>Corsa B03</v>
      </c>
      <c r="C524" s="11"/>
      <c r="D524" s="13">
        <v>891</v>
      </c>
      <c r="E524" s="13"/>
      <c r="F524" s="46" t="str">
        <f>IF(COUNTA($A524)&gt;0,VLOOKUP($A524,Corsa!$A$1:$F$43,3,FALSE),"-")</f>
        <v>M- Juniores + M-50 + M-55 + M-60 + M-65 + M-70 + M-75</v>
      </c>
      <c r="G524" s="28" t="str">
        <f>IF($D524&gt;0,VLOOKUP($D524,Iscrizioni!$A$2:$M$2502,9,FALSE),"-")</f>
        <v>ARBUSTI NICOLA</v>
      </c>
      <c r="H524" s="28">
        <f>IF($D524&gt;0,VLOOKUP($D524,Iscrizioni!$A$2:$M$2502,4,FALSE),"-")</f>
        <v>1964</v>
      </c>
      <c r="I524" s="27" t="str">
        <f>IF($D524&gt;0,VLOOKUP($D524,Iscrizioni!$A$2:$M$2502,5,FALSE),"-")</f>
        <v>M</v>
      </c>
      <c r="J524" s="27" t="str">
        <f>IF($D524&gt;0,VLOOKUP($D524,Iscrizioni!$A$2:$M$2502,10,FALSE),"-")</f>
        <v>M-50</v>
      </c>
      <c r="K524" s="27" t="str">
        <f t="shared" si="52"/>
        <v>ok</v>
      </c>
      <c r="L524" s="46" t="str">
        <f>IF($D524&gt;0,VLOOKUP($D524,Iscrizioni!$A$2:$M$2502,11,FALSE),"-")</f>
        <v>Adulti</v>
      </c>
      <c r="M524" s="27">
        <f>IF($D524&gt;0,VLOOKUP($D524,Iscrizioni!$A$2:$N$2502,12,FALSE),"-")</f>
        <v>32</v>
      </c>
      <c r="N524" s="46" t="str">
        <f>IF($D524&gt;0,VLOOKUP($D524,Iscrizioni!$A$2:$M$2502,6,FALSE),"-")</f>
        <v>H010105</v>
      </c>
      <c r="O524" s="107" t="str">
        <f>IF($D524&gt;0,VLOOKUP($D524,Iscrizioni!$A$2:$M$2502,7,FALSE),"-")</f>
        <v>Polisportiva ZOLA A.S.D.</v>
      </c>
      <c r="P524" s="46" t="str">
        <f>IF($D524&gt;0,VLOOKUP(LEFT($N524,1),Regione!$A$2:$C$21,2,FALSE),"-")</f>
        <v xml:space="preserve">EMILIA ROMAGNA </v>
      </c>
      <c r="Q524" s="112" t="e">
        <f ca="1">IF($D524&gt;0,NormalizzaTempo("D",CELL("tipo",$E524),$E524),"-")</f>
        <v>#NAME?</v>
      </c>
      <c r="R524" s="27">
        <f>IF($D524&gt;0,VLOOKUP($D524,Iscrizioni!$A$2:$M$2502,13,FALSE),"-")</f>
        <v>5000</v>
      </c>
      <c r="S524" s="112" t="e">
        <f t="shared" ca="1" si="49"/>
        <v>#NAME?</v>
      </c>
      <c r="T524" s="112" t="e">
        <f ca="1">IF($D524&gt;0,SUMIFS($S$3:$S524,$X$3:$X524,1,$J$3:$J524,$J524),"-")</f>
        <v>#NAME?</v>
      </c>
      <c r="U524" s="112" t="e">
        <f t="shared" ca="1" si="50"/>
        <v>#NAME?</v>
      </c>
      <c r="V524" s="112" t="e">
        <f t="shared" ca="1" si="53"/>
        <v>#NAME?</v>
      </c>
      <c r="W524" s="27">
        <f>IF(LEN($C524)=0,IF($D524&gt;0,COUNTIFS($A$3:$A524,$A524),"-"),"Escluso")</f>
        <v>41</v>
      </c>
      <c r="X524" s="2">
        <f>IF(LEN($C524)=0,IF($D524&gt;0,COUNTIFS($J$3:$J524,$J524,$C$3:$C524,""),"-"),"Escluso")</f>
        <v>14</v>
      </c>
      <c r="Y524" s="127" t="e">
        <f t="shared" ca="1" si="51"/>
        <v>#NAME?</v>
      </c>
      <c r="Z524" s="2">
        <f>IF($D524&gt;0,COUNTIFS($O$3:$O524,$O524,$L$3:$L524,$L524,$I$3:$I524,$I524),"-")</f>
        <v>1</v>
      </c>
      <c r="AA524" s="27">
        <f>IF($D524&gt;0,IF(OR($Z524 &gt;1,$L524&lt;&gt;"Adulti"),0,VLOOKUP($P524,Regione!$B$2:$C$22,2,FALSE)),"-")</f>
        <v>0</v>
      </c>
      <c r="AB524" s="27" t="e">
        <f ca="1">IF($D524&gt;0,IF(COUNTIFS($O$3:$O524,$O524,$L$3:$L524,$L524,$I$3:$I524,$I524) &gt;1,0,SUMIFS($Y$3:$Y$2503,$L$3:$L$2503,$L524,$O$3:$O$2503,$O524,$I$3:$I$2503,$I524)),"-")</f>
        <v>#NAME?</v>
      </c>
      <c r="AC524" s="27" t="e">
        <f t="shared" ca="1" si="48"/>
        <v>#NAME?</v>
      </c>
    </row>
    <row r="525" spans="1:29" s="1" customFormat="1" ht="15.75" customHeight="1">
      <c r="A525" s="13" t="s">
        <v>184</v>
      </c>
      <c r="B525" s="107" t="str">
        <f>IF(COUNTA($A525)&gt;0,VLOOKUP($A525,Corsa!$A$1:$F$43,2,FALSE),"-")</f>
        <v>Corsa B03</v>
      </c>
      <c r="C525" s="11"/>
      <c r="D525" s="13">
        <v>589</v>
      </c>
      <c r="E525" s="13"/>
      <c r="F525" s="46" t="str">
        <f>IF(COUNTA($A525)&gt;0,VLOOKUP($A525,Corsa!$A$1:$F$43,3,FALSE),"-")</f>
        <v>M- Juniores + M-50 + M-55 + M-60 + M-65 + M-70 + M-75</v>
      </c>
      <c r="G525" s="28" t="str">
        <f>IF($D525&gt;0,VLOOKUP($D525,Iscrizioni!$A$2:$M$2502,9,FALSE),"-")</f>
        <v>SPEROTTO MAURIZIO</v>
      </c>
      <c r="H525" s="28">
        <f>IF($D525&gt;0,VLOOKUP($D525,Iscrizioni!$A$2:$M$2502,4,FALSE),"-")</f>
        <v>1957</v>
      </c>
      <c r="I525" s="27" t="str">
        <f>IF($D525&gt;0,VLOOKUP($D525,Iscrizioni!$A$2:$M$2502,5,FALSE),"-")</f>
        <v>M</v>
      </c>
      <c r="J525" s="27" t="str">
        <f>IF($D525&gt;0,VLOOKUP($D525,Iscrizioni!$A$2:$M$2502,10,FALSE),"-")</f>
        <v>M-60</v>
      </c>
      <c r="K525" s="27" t="str">
        <f t="shared" si="52"/>
        <v>ok</v>
      </c>
      <c r="L525" s="46" t="str">
        <f>IF($D525&gt;0,VLOOKUP($D525,Iscrizioni!$A$2:$M$2502,11,FALSE),"-")</f>
        <v>Adulti</v>
      </c>
      <c r="M525" s="27">
        <f>IF($D525&gt;0,VLOOKUP($D525,Iscrizioni!$A$2:$N$2502,12,FALSE),"-")</f>
        <v>36</v>
      </c>
      <c r="N525" s="46" t="str">
        <f>IF($D525&gt;0,VLOOKUP($D525,Iscrizioni!$A$2:$M$2502,6,FALSE),"-")</f>
        <v>H020398</v>
      </c>
      <c r="O525" s="107" t="str">
        <f>IF($D525&gt;0,VLOOKUP($D525,Iscrizioni!$A$2:$M$2502,7,FALSE),"-")</f>
        <v>G. P. SALCUS - A.S.D.</v>
      </c>
      <c r="P525" s="46" t="str">
        <f>IF($D525&gt;0,VLOOKUP(LEFT($N525,1),Regione!$A$2:$C$21,2,FALSE),"-")</f>
        <v xml:space="preserve">EMILIA ROMAGNA </v>
      </c>
      <c r="Q525" s="112" t="e">
        <f ca="1">IF($D525&gt;0,NormalizzaTempo("D",CELL("tipo",$E525),$E525),"-")</f>
        <v>#NAME?</v>
      </c>
      <c r="R525" s="27">
        <f>IF($D525&gt;0,VLOOKUP($D525,Iscrizioni!$A$2:$M$2502,13,FALSE),"-")</f>
        <v>5000</v>
      </c>
      <c r="S525" s="112" t="e">
        <f t="shared" ca="1" si="49"/>
        <v>#NAME?</v>
      </c>
      <c r="T525" s="112" t="e">
        <f ca="1">IF($D525&gt;0,SUMIFS($S$3:$S525,$X$3:$X525,1,$J$3:$J525,$J525),"-")</f>
        <v>#NAME?</v>
      </c>
      <c r="U525" s="112" t="e">
        <f t="shared" ca="1" si="50"/>
        <v>#NAME?</v>
      </c>
      <c r="V525" s="112" t="e">
        <f t="shared" ca="1" si="53"/>
        <v>#NAME?</v>
      </c>
      <c r="W525" s="27">
        <f>IF(LEN($C525)=0,IF($D525&gt;0,COUNTIFS($A$3:$A525,$A525),"-"),"Escluso")</f>
        <v>42</v>
      </c>
      <c r="X525" s="2">
        <f>IF(LEN($C525)=0,IF($D525&gt;0,COUNTIFS($J$3:$J525,$J525,$C$3:$C525,""),"-"),"Escluso")</f>
        <v>8</v>
      </c>
      <c r="Y525" s="127" t="e">
        <f t="shared" ca="1" si="51"/>
        <v>#NAME?</v>
      </c>
      <c r="Z525" s="2">
        <f>IF($D525&gt;0,COUNTIFS($O$3:$O525,$O525,$L$3:$L525,$L525,$I$3:$I525,$I525),"-")</f>
        <v>3</v>
      </c>
      <c r="AA525" s="27">
        <f>IF($D525&gt;0,IF(OR($Z525 &gt;1,$L525&lt;&gt;"Adulti"),0,VLOOKUP($P525,Regione!$B$2:$C$22,2,FALSE)),"-")</f>
        <v>0</v>
      </c>
      <c r="AB525" s="27">
        <f>IF($D525&gt;0,IF(COUNTIFS($O$3:$O525,$O525,$L$3:$L525,$L525,$I$3:$I525,$I525) &gt;1,0,SUMIFS($Y$3:$Y$2503,$L$3:$L$2503,$L525,$O$3:$O$2503,$O525,$I$3:$I$2503,$I525)),"-")</f>
        <v>0</v>
      </c>
      <c r="AC525" s="27">
        <f t="shared" si="48"/>
        <v>0</v>
      </c>
    </row>
    <row r="526" spans="1:29" s="1" customFormat="1" ht="15.75" customHeight="1">
      <c r="A526" s="13" t="s">
        <v>184</v>
      </c>
      <c r="B526" s="107" t="str">
        <f>IF(COUNTA($A526)&gt;0,VLOOKUP($A526,Corsa!$A$1:$F$43,2,FALSE),"-")</f>
        <v>Corsa B03</v>
      </c>
      <c r="C526" s="11"/>
      <c r="D526" s="13">
        <v>317</v>
      </c>
      <c r="E526" s="13"/>
      <c r="F526" s="46" t="str">
        <f>IF(COUNTA($A526)&gt;0,VLOOKUP($A526,Corsa!$A$1:$F$43,3,FALSE),"-")</f>
        <v>M- Juniores + M-50 + M-55 + M-60 + M-65 + M-70 + M-75</v>
      </c>
      <c r="G526" s="28" t="str">
        <f>IF($D526&gt;0,VLOOKUP($D526,Iscrizioni!$A$2:$M$2502,9,FALSE),"-")</f>
        <v>RUSCELLI SERGIO</v>
      </c>
      <c r="H526" s="28">
        <f>IF($D526&gt;0,VLOOKUP($D526,Iscrizioni!$A$2:$M$2502,4,FALSE),"-")</f>
        <v>1956</v>
      </c>
      <c r="I526" s="27" t="str">
        <f>IF($D526&gt;0,VLOOKUP($D526,Iscrizioni!$A$2:$M$2502,5,FALSE),"-")</f>
        <v>M</v>
      </c>
      <c r="J526" s="27" t="str">
        <f>IF($D526&gt;0,VLOOKUP($D526,Iscrizioni!$A$2:$M$2502,10,FALSE),"-")</f>
        <v>M-60</v>
      </c>
      <c r="K526" s="27" t="str">
        <f t="shared" si="52"/>
        <v>ok</v>
      </c>
      <c r="L526" s="46" t="str">
        <f>IF($D526&gt;0,VLOOKUP($D526,Iscrizioni!$A$2:$M$2502,11,FALSE),"-")</f>
        <v>Adulti</v>
      </c>
      <c r="M526" s="27">
        <f>IF($D526&gt;0,VLOOKUP($D526,Iscrizioni!$A$2:$N$2502,12,FALSE),"-")</f>
        <v>36</v>
      </c>
      <c r="N526" s="46" t="str">
        <f>IF($D526&gt;0,VLOOKUP($D526,Iscrizioni!$A$2:$M$2502,6,FALSE),"-")</f>
        <v>H075301</v>
      </c>
      <c r="O526" s="107" t="str">
        <f>IF($D526&gt;0,VLOOKUP($D526,Iscrizioni!$A$2:$M$2502,7,FALSE),"-")</f>
        <v>A.S.D. PODISTI COTIGNOLA</v>
      </c>
      <c r="P526" s="46" t="str">
        <f>IF($D526&gt;0,VLOOKUP(LEFT($N526,1),Regione!$A$2:$C$21,2,FALSE),"-")</f>
        <v xml:space="preserve">EMILIA ROMAGNA </v>
      </c>
      <c r="Q526" s="112" t="e">
        <f ca="1">IF($D526&gt;0,NormalizzaTempo("D",CELL("tipo",$E526),$E526),"-")</f>
        <v>#NAME?</v>
      </c>
      <c r="R526" s="27">
        <f>IF($D526&gt;0,VLOOKUP($D526,Iscrizioni!$A$2:$M$2502,13,FALSE),"-")</f>
        <v>5000</v>
      </c>
      <c r="S526" s="112" t="e">
        <f t="shared" ca="1" si="49"/>
        <v>#NAME?</v>
      </c>
      <c r="T526" s="112" t="e">
        <f ca="1">IF($D526&gt;0,SUMIFS($S$3:$S526,$X$3:$X526,1,$J$3:$J526,$J526),"-")</f>
        <v>#NAME?</v>
      </c>
      <c r="U526" s="112" t="e">
        <f t="shared" ca="1" si="50"/>
        <v>#NAME?</v>
      </c>
      <c r="V526" s="112" t="e">
        <f t="shared" ca="1" si="53"/>
        <v>#NAME?</v>
      </c>
      <c r="W526" s="27">
        <f>IF(LEN($C526)=0,IF($D526&gt;0,COUNTIFS($A$3:$A526,$A526),"-"),"Escluso")</f>
        <v>43</v>
      </c>
      <c r="X526" s="2">
        <f>IF(LEN($C526)=0,IF($D526&gt;0,COUNTIFS($J$3:$J526,$J526,$C$3:$C526,""),"-"),"Escluso")</f>
        <v>9</v>
      </c>
      <c r="Y526" s="127" t="e">
        <f t="shared" ca="1" si="51"/>
        <v>#NAME?</v>
      </c>
      <c r="Z526" s="2">
        <f>IF($D526&gt;0,COUNTIFS($O$3:$O526,$O526,$L$3:$L526,$L526,$I$3:$I526,$I526),"-")</f>
        <v>1</v>
      </c>
      <c r="AA526" s="27">
        <f>IF($D526&gt;0,IF(OR($Z526 &gt;1,$L526&lt;&gt;"Adulti"),0,VLOOKUP($P526,Regione!$B$2:$C$22,2,FALSE)),"-")</f>
        <v>0</v>
      </c>
      <c r="AB526" s="27" t="e">
        <f ca="1">IF($D526&gt;0,IF(COUNTIFS($O$3:$O526,$O526,$L$3:$L526,$L526,$I$3:$I526,$I526) &gt;1,0,SUMIFS($Y$3:$Y$2503,$L$3:$L$2503,$L526,$O$3:$O$2503,$O526,$I$3:$I$2503,$I526)),"-")</f>
        <v>#NAME?</v>
      </c>
      <c r="AC526" s="27" t="e">
        <f t="shared" ca="1" si="48"/>
        <v>#NAME?</v>
      </c>
    </row>
    <row r="527" spans="1:29" s="1" customFormat="1" ht="15.75" customHeight="1">
      <c r="A527" s="13" t="s">
        <v>184</v>
      </c>
      <c r="B527" s="107" t="str">
        <f>IF(COUNTA($A527)&gt;0,VLOOKUP($A527,Corsa!$A$1:$F$43,2,FALSE),"-")</f>
        <v>Corsa B03</v>
      </c>
      <c r="C527" s="11"/>
      <c r="D527" s="13">
        <v>687</v>
      </c>
      <c r="E527" s="13"/>
      <c r="F527" s="46" t="str">
        <f>IF(COUNTA($A527)&gt;0,VLOOKUP($A527,Corsa!$A$1:$F$43,3,FALSE),"-")</f>
        <v>M- Juniores + M-50 + M-55 + M-60 + M-65 + M-70 + M-75</v>
      </c>
      <c r="G527" s="28" t="str">
        <f>IF($D527&gt;0,VLOOKUP($D527,Iscrizioni!$A$2:$M$2502,9,FALSE),"-")</f>
        <v>GALANTINI CARLO</v>
      </c>
      <c r="H527" s="28">
        <f>IF($D527&gt;0,VLOOKUP($D527,Iscrizioni!$A$2:$M$2502,4,FALSE),"-")</f>
        <v>1967</v>
      </c>
      <c r="I527" s="27" t="str">
        <f>IF($D527&gt;0,VLOOKUP($D527,Iscrizioni!$A$2:$M$2502,5,FALSE),"-")</f>
        <v>M</v>
      </c>
      <c r="J527" s="27" t="str">
        <f>IF($D527&gt;0,VLOOKUP($D527,Iscrizioni!$A$2:$M$2502,10,FALSE),"-")</f>
        <v>M-50</v>
      </c>
      <c r="K527" s="27" t="str">
        <f t="shared" si="52"/>
        <v>ok</v>
      </c>
      <c r="L527" s="46" t="str">
        <f>IF($D527&gt;0,VLOOKUP($D527,Iscrizioni!$A$2:$M$2502,11,FALSE),"-")</f>
        <v>Adulti</v>
      </c>
      <c r="M527" s="27">
        <f>IF($D527&gt;0,VLOOKUP($D527,Iscrizioni!$A$2:$N$2502,12,FALSE),"-")</f>
        <v>32</v>
      </c>
      <c r="N527" s="46" t="str">
        <f>IF($D527&gt;0,VLOOKUP($D527,Iscrizioni!$A$2:$M$2502,6,FALSE),"-")</f>
        <v>H041354</v>
      </c>
      <c r="O527" s="107" t="str">
        <f>IF($D527&gt;0,VLOOKUP($D527,Iscrizioni!$A$2:$M$2502,7,FALSE),"-")</f>
        <v>MODENA RUNNERS CLUB ASD</v>
      </c>
      <c r="P527" s="46" t="str">
        <f>IF($D527&gt;0,VLOOKUP(LEFT($N527,1),Regione!$A$2:$C$21,2,FALSE),"-")</f>
        <v xml:space="preserve">EMILIA ROMAGNA </v>
      </c>
      <c r="Q527" s="112" t="e">
        <f ca="1">IF($D527&gt;0,NormalizzaTempo("D",CELL("tipo",$E527),$E527),"-")</f>
        <v>#NAME?</v>
      </c>
      <c r="R527" s="27">
        <f>IF($D527&gt;0,VLOOKUP($D527,Iscrizioni!$A$2:$M$2502,13,FALSE),"-")</f>
        <v>5000</v>
      </c>
      <c r="S527" s="112" t="e">
        <f t="shared" ca="1" si="49"/>
        <v>#NAME?</v>
      </c>
      <c r="T527" s="112" t="e">
        <f ca="1">IF($D527&gt;0,SUMIFS($S$3:$S527,$X$3:$X527,1,$J$3:$J527,$J527),"-")</f>
        <v>#NAME?</v>
      </c>
      <c r="U527" s="112" t="e">
        <f t="shared" ca="1" si="50"/>
        <v>#NAME?</v>
      </c>
      <c r="V527" s="112" t="e">
        <f t="shared" ca="1" si="53"/>
        <v>#NAME?</v>
      </c>
      <c r="W527" s="27">
        <f>IF(LEN($C527)=0,IF($D527&gt;0,COUNTIFS($A$3:$A527,$A527),"-"),"Escluso")</f>
        <v>44</v>
      </c>
      <c r="X527" s="2">
        <f>IF(LEN($C527)=0,IF($D527&gt;0,COUNTIFS($J$3:$J527,$J527,$C$3:$C527,""),"-"),"Escluso")</f>
        <v>15</v>
      </c>
      <c r="Y527" s="127" t="e">
        <f t="shared" ca="1" si="51"/>
        <v>#NAME?</v>
      </c>
      <c r="Z527" s="2">
        <f>IF($D527&gt;0,COUNTIFS($O$3:$O527,$O527,$L$3:$L527,$L527,$I$3:$I527,$I527),"-")</f>
        <v>3</v>
      </c>
      <c r="AA527" s="27">
        <f>IF($D527&gt;0,IF(OR($Z527 &gt;1,$L527&lt;&gt;"Adulti"),0,VLOOKUP($P527,Regione!$B$2:$C$22,2,FALSE)),"-")</f>
        <v>0</v>
      </c>
      <c r="AB527" s="27">
        <f>IF($D527&gt;0,IF(COUNTIFS($O$3:$O527,$O527,$L$3:$L527,$L527,$I$3:$I527,$I527) &gt;1,0,SUMIFS($Y$3:$Y$2503,$L$3:$L$2503,$L527,$O$3:$O$2503,$O527,$I$3:$I$2503,$I527)),"-")</f>
        <v>0</v>
      </c>
      <c r="AC527" s="27">
        <f t="shared" si="48"/>
        <v>0</v>
      </c>
    </row>
    <row r="528" spans="1:29" s="1" customFormat="1" ht="15.75" customHeight="1">
      <c r="A528" s="13" t="s">
        <v>184</v>
      </c>
      <c r="B528" s="107" t="str">
        <f>IF(COUNTA($A528)&gt;0,VLOOKUP($A528,Corsa!$A$1:$F$43,2,FALSE),"-")</f>
        <v>Corsa B03</v>
      </c>
      <c r="C528" s="11"/>
      <c r="D528" s="13">
        <v>739</v>
      </c>
      <c r="E528" s="13"/>
      <c r="F528" s="46" t="str">
        <f>IF(COUNTA($A528)&gt;0,VLOOKUP($A528,Corsa!$A$1:$F$43,3,FALSE),"-")</f>
        <v>M- Juniores + M-50 + M-55 + M-60 + M-65 + M-70 + M-75</v>
      </c>
      <c r="G528" s="28" t="str">
        <f>IF($D528&gt;0,VLOOKUP($D528,Iscrizioni!$A$2:$M$2502,9,FALSE),"-")</f>
        <v>CAVAZZUTI PAOLO</v>
      </c>
      <c r="H528" s="28">
        <f>IF($D528&gt;0,VLOOKUP($D528,Iscrizioni!$A$2:$M$2502,4,FALSE),"-")</f>
        <v>1965</v>
      </c>
      <c r="I528" s="27" t="str">
        <f>IF($D528&gt;0,VLOOKUP($D528,Iscrizioni!$A$2:$M$2502,5,FALSE),"-")</f>
        <v>M</v>
      </c>
      <c r="J528" s="27" t="str">
        <f>IF($D528&gt;0,VLOOKUP($D528,Iscrizioni!$A$2:$M$2502,10,FALSE),"-")</f>
        <v>M-50</v>
      </c>
      <c r="K528" s="27" t="str">
        <f t="shared" si="52"/>
        <v>ok</v>
      </c>
      <c r="L528" s="46" t="str">
        <f>IF($D528&gt;0,VLOOKUP($D528,Iscrizioni!$A$2:$M$2502,11,FALSE),"-")</f>
        <v>Adulti</v>
      </c>
      <c r="M528" s="27">
        <f>IF($D528&gt;0,VLOOKUP($D528,Iscrizioni!$A$2:$N$2502,12,FALSE),"-")</f>
        <v>32</v>
      </c>
      <c r="N528" s="46" t="str">
        <f>IF($D528&gt;0,VLOOKUP($D528,Iscrizioni!$A$2:$M$2502,6,FALSE),"-")</f>
        <v>H040644</v>
      </c>
      <c r="O528" s="107" t="str">
        <f>IF($D528&gt;0,VLOOKUP($D528,Iscrizioni!$A$2:$M$2502,7,FALSE),"-")</f>
        <v>PODISTICA FORMIGINESE ASD</v>
      </c>
      <c r="P528" s="46" t="str">
        <f>IF($D528&gt;0,VLOOKUP(LEFT($N528,1),Regione!$A$2:$C$21,2,FALSE),"-")</f>
        <v xml:space="preserve">EMILIA ROMAGNA </v>
      </c>
      <c r="Q528" s="112" t="e">
        <f ca="1">IF($D528&gt;0,NormalizzaTempo("D",CELL("tipo",$E528),$E528),"-")</f>
        <v>#NAME?</v>
      </c>
      <c r="R528" s="27">
        <f>IF($D528&gt;0,VLOOKUP($D528,Iscrizioni!$A$2:$M$2502,13,FALSE),"-")</f>
        <v>5000</v>
      </c>
      <c r="S528" s="112" t="e">
        <f t="shared" ca="1" si="49"/>
        <v>#NAME?</v>
      </c>
      <c r="T528" s="112" t="e">
        <f ca="1">IF($D528&gt;0,SUMIFS($S$3:$S528,$X$3:$X528,1,$J$3:$J528,$J528),"-")</f>
        <v>#NAME?</v>
      </c>
      <c r="U528" s="112" t="e">
        <f t="shared" ca="1" si="50"/>
        <v>#NAME?</v>
      </c>
      <c r="V528" s="112" t="e">
        <f t="shared" ca="1" si="53"/>
        <v>#NAME?</v>
      </c>
      <c r="W528" s="27">
        <f>IF(LEN($C528)=0,IF($D528&gt;0,COUNTIFS($A$3:$A528,$A528),"-"),"Escluso")</f>
        <v>45</v>
      </c>
      <c r="X528" s="2">
        <f>IF(LEN($C528)=0,IF($D528&gt;0,COUNTIFS($J$3:$J528,$J528,$C$3:$C528,""),"-"),"Escluso")</f>
        <v>16</v>
      </c>
      <c r="Y528" s="127" t="e">
        <f t="shared" ca="1" si="51"/>
        <v>#NAME?</v>
      </c>
      <c r="Z528" s="2">
        <f>IF($D528&gt;0,COUNTIFS($O$3:$O528,$O528,$L$3:$L528,$L528,$I$3:$I528,$I528),"-")</f>
        <v>1</v>
      </c>
      <c r="AA528" s="27">
        <f>IF($D528&gt;0,IF(OR($Z528 &gt;1,$L528&lt;&gt;"Adulti"),0,VLOOKUP($P528,Regione!$B$2:$C$22,2,FALSE)),"-")</f>
        <v>0</v>
      </c>
      <c r="AB528" s="27" t="e">
        <f ca="1">IF($D528&gt;0,IF(COUNTIFS($O$3:$O528,$O528,$L$3:$L528,$L528,$I$3:$I528,$I528) &gt;1,0,SUMIFS($Y$3:$Y$2503,$L$3:$L$2503,$L528,$O$3:$O$2503,$O528,$I$3:$I$2503,$I528)),"-")</f>
        <v>#NAME?</v>
      </c>
      <c r="AC528" s="27" t="e">
        <f t="shared" ref="AC528:AC591" ca="1" si="54">IF($D528&gt;0,AA528+AB528,"-")</f>
        <v>#NAME?</v>
      </c>
    </row>
    <row r="529" spans="1:29" s="1" customFormat="1" ht="15.75" customHeight="1">
      <c r="A529" s="13" t="s">
        <v>184</v>
      </c>
      <c r="B529" s="107" t="str">
        <f>IF(COUNTA($A529)&gt;0,VLOOKUP($A529,Corsa!$A$1:$F$43,2,FALSE),"-")</f>
        <v>Corsa B03</v>
      </c>
      <c r="C529" s="11"/>
      <c r="D529" s="13">
        <v>638</v>
      </c>
      <c r="E529" s="13"/>
      <c r="F529" s="46" t="str">
        <f>IF(COUNTA($A529)&gt;0,VLOOKUP($A529,Corsa!$A$1:$F$43,3,FALSE),"-")</f>
        <v>M- Juniores + M-50 + M-55 + M-60 + M-65 + M-70 + M-75</v>
      </c>
      <c r="G529" s="28" t="e">
        <f>IF($D529&gt;0,VLOOKUP($D529,Iscrizioni!$A$2:$M$2502,9,FALSE),"-")</f>
        <v>#N/A</v>
      </c>
      <c r="H529" s="28" t="e">
        <f>IF($D529&gt;0,VLOOKUP($D529,Iscrizioni!$A$2:$M$2502,4,FALSE),"-")</f>
        <v>#N/A</v>
      </c>
      <c r="I529" s="27" t="e">
        <f>IF($D529&gt;0,VLOOKUP($D529,Iscrizioni!$A$2:$M$2502,5,FALSE),"-")</f>
        <v>#N/A</v>
      </c>
      <c r="J529" s="27" t="e">
        <f>IF($D529&gt;0,VLOOKUP($D529,Iscrizioni!$A$2:$M$2502,10,FALSE),"-")</f>
        <v>#N/A</v>
      </c>
      <c r="K529" s="27" t="str">
        <f t="shared" si="52"/>
        <v>Verifica</v>
      </c>
      <c r="L529" s="46" t="e">
        <f>IF($D529&gt;0,VLOOKUP($D529,Iscrizioni!$A$2:$M$2502,11,FALSE),"-")</f>
        <v>#N/A</v>
      </c>
      <c r="M529" s="27" t="e">
        <f>IF($D529&gt;0,VLOOKUP($D529,Iscrizioni!$A$2:$N$2502,12,FALSE),"-")</f>
        <v>#N/A</v>
      </c>
      <c r="N529" s="46" t="e">
        <f>IF($D529&gt;0,VLOOKUP($D529,Iscrizioni!$A$2:$M$2502,6,FALSE),"-")</f>
        <v>#N/A</v>
      </c>
      <c r="O529" s="107" t="e">
        <f>IF($D529&gt;0,VLOOKUP($D529,Iscrizioni!$A$2:$M$2502,7,FALSE),"-")</f>
        <v>#N/A</v>
      </c>
      <c r="P529" s="46" t="e">
        <f>IF($D529&gt;0,VLOOKUP(LEFT($N529,1),Regione!$A$2:$C$21,2,FALSE),"-")</f>
        <v>#N/A</v>
      </c>
      <c r="Q529" s="112" t="e">
        <f ca="1">IF($D529&gt;0,NormalizzaTempo("D",CELL("tipo",$E529),$E529),"-")</f>
        <v>#NAME?</v>
      </c>
      <c r="R529" s="27" t="e">
        <f>IF($D529&gt;0,VLOOKUP($D529,Iscrizioni!$A$2:$M$2502,13,FALSE),"-")</f>
        <v>#N/A</v>
      </c>
      <c r="S529" s="112" t="e">
        <f t="shared" ref="S529:S592" ca="1" si="55">IF($D529&gt;0,CalcolaVelocita(R529,Q529*86400),"-")</f>
        <v>#NAME?</v>
      </c>
      <c r="T529" s="112" t="e">
        <f ca="1">IF($D529&gt;0,SUMIFS($S$3:$S529,$X$3:$X529,1,$J$3:$J529,$J529),"-")</f>
        <v>#NAME?</v>
      </c>
      <c r="U529" s="112" t="e">
        <f t="shared" ref="U529:U592" ca="1" si="56">IF($D529&gt;0,S529-T529,"-")</f>
        <v>#NAME?</v>
      </c>
      <c r="V529" s="112" t="e">
        <f t="shared" ca="1" si="53"/>
        <v>#N/A</v>
      </c>
      <c r="W529" s="27">
        <f>IF(LEN($C529)=0,IF($D529&gt;0,COUNTIFS($A$3:$A529,$A529),"-"),"Escluso")</f>
        <v>46</v>
      </c>
      <c r="X529" s="2">
        <f>IF(LEN($C529)=0,IF($D529&gt;0,COUNTIFS($J$3:$J529,$J529,$C$3:$C529,""),"-"),"Escluso")</f>
        <v>2</v>
      </c>
      <c r="Y529" s="127" t="e">
        <f t="shared" ca="1" si="51"/>
        <v>#N/A</v>
      </c>
      <c r="Z529" s="2">
        <f>IF($D529&gt;0,COUNTIFS($O$3:$O529,$O529,$L$3:$L529,$L529,$I$3:$I529,$I529),"-")</f>
        <v>3</v>
      </c>
      <c r="AA529" s="27" t="e">
        <f>IF($D529&gt;0,IF(OR($Z529 &gt;1,$L529&lt;&gt;"Adulti"),0,VLOOKUP($P529,Regione!$B$2:$C$22,2,FALSE)),"-")</f>
        <v>#N/A</v>
      </c>
      <c r="AB529" s="27">
        <f>IF($D529&gt;0,IF(COUNTIFS($O$3:$O529,$O529,$L$3:$L529,$L529,$I$3:$I529,$I529) &gt;1,0,SUMIFS($Y$3:$Y$2503,$L$3:$L$2503,$L529,$O$3:$O$2503,$O529,$I$3:$I$2503,$I529)),"-")</f>
        <v>0</v>
      </c>
      <c r="AC529" s="27" t="e">
        <f t="shared" si="54"/>
        <v>#N/A</v>
      </c>
    </row>
    <row r="530" spans="1:29" s="1" customFormat="1" ht="15.75" customHeight="1">
      <c r="A530" s="13" t="s">
        <v>184</v>
      </c>
      <c r="B530" s="107" t="str">
        <f>IF(COUNTA($A530)&gt;0,VLOOKUP($A530,Corsa!$A$1:$F$43,2,FALSE),"-")</f>
        <v>Corsa B03</v>
      </c>
      <c r="C530" s="11"/>
      <c r="D530" s="13">
        <v>572</v>
      </c>
      <c r="E530" s="13"/>
      <c r="F530" s="46" t="str">
        <f>IF(COUNTA($A530)&gt;0,VLOOKUP($A530,Corsa!$A$1:$F$43,3,FALSE),"-")</f>
        <v>M- Juniores + M-50 + M-55 + M-60 + M-65 + M-70 + M-75</v>
      </c>
      <c r="G530" s="28" t="e">
        <f>IF($D530&gt;0,VLOOKUP($D530,Iscrizioni!$A$2:$M$2502,9,FALSE),"-")</f>
        <v>#N/A</v>
      </c>
      <c r="H530" s="28" t="e">
        <f>IF($D530&gt;0,VLOOKUP($D530,Iscrizioni!$A$2:$M$2502,4,FALSE),"-")</f>
        <v>#N/A</v>
      </c>
      <c r="I530" s="27" t="e">
        <f>IF($D530&gt;0,VLOOKUP($D530,Iscrizioni!$A$2:$M$2502,5,FALSE),"-")</f>
        <v>#N/A</v>
      </c>
      <c r="J530" s="27" t="e">
        <f>IF($D530&gt;0,VLOOKUP($D530,Iscrizioni!$A$2:$M$2502,10,FALSE),"-")</f>
        <v>#N/A</v>
      </c>
      <c r="K530" s="27" t="str">
        <f t="shared" si="52"/>
        <v>Verifica</v>
      </c>
      <c r="L530" s="46" t="e">
        <f>IF($D530&gt;0,VLOOKUP($D530,Iscrizioni!$A$2:$M$2502,11,FALSE),"-")</f>
        <v>#N/A</v>
      </c>
      <c r="M530" s="27" t="e">
        <f>IF($D530&gt;0,VLOOKUP($D530,Iscrizioni!$A$2:$N$2502,12,FALSE),"-")</f>
        <v>#N/A</v>
      </c>
      <c r="N530" s="46" t="e">
        <f>IF($D530&gt;0,VLOOKUP($D530,Iscrizioni!$A$2:$M$2502,6,FALSE),"-")</f>
        <v>#N/A</v>
      </c>
      <c r="O530" s="107" t="e">
        <f>IF($D530&gt;0,VLOOKUP($D530,Iscrizioni!$A$2:$M$2502,7,FALSE),"-")</f>
        <v>#N/A</v>
      </c>
      <c r="P530" s="46" t="e">
        <f>IF($D530&gt;0,VLOOKUP(LEFT($N530,1),Regione!$A$2:$C$21,2,FALSE),"-")</f>
        <v>#N/A</v>
      </c>
      <c r="Q530" s="112" t="e">
        <f ca="1">IF($D530&gt;0,NormalizzaTempo("D",CELL("tipo",$E530),$E530),"-")</f>
        <v>#NAME?</v>
      </c>
      <c r="R530" s="27" t="e">
        <f>IF($D530&gt;0,VLOOKUP($D530,Iscrizioni!$A$2:$M$2502,13,FALSE),"-")</f>
        <v>#N/A</v>
      </c>
      <c r="S530" s="112" t="e">
        <f t="shared" ca="1" si="55"/>
        <v>#NAME?</v>
      </c>
      <c r="T530" s="112" t="e">
        <f ca="1">IF($D530&gt;0,SUMIFS($S$3:$S530,$X$3:$X530,1,$J$3:$J530,$J530),"-")</f>
        <v>#NAME?</v>
      </c>
      <c r="U530" s="112" t="e">
        <f t="shared" ca="1" si="56"/>
        <v>#NAME?</v>
      </c>
      <c r="V530" s="112" t="e">
        <f t="shared" ca="1" si="53"/>
        <v>#N/A</v>
      </c>
      <c r="W530" s="27">
        <f>IF(LEN($C530)=0,IF($D530&gt;0,COUNTIFS($A$3:$A530,$A530),"-"),"Escluso")</f>
        <v>47</v>
      </c>
      <c r="X530" s="2">
        <f>IF(LEN($C530)=0,IF($D530&gt;0,COUNTIFS($J$3:$J530,$J530,$C$3:$C530,""),"-"),"Escluso")</f>
        <v>3</v>
      </c>
      <c r="Y530" s="127" t="e">
        <f t="shared" ca="1" si="51"/>
        <v>#N/A</v>
      </c>
      <c r="Z530" s="2">
        <f>IF($D530&gt;0,COUNTIFS($O$3:$O530,$O530,$L$3:$L530,$L530,$I$3:$I530,$I530),"-")</f>
        <v>4</v>
      </c>
      <c r="AA530" s="27" t="e">
        <f>IF($D530&gt;0,IF(OR($Z530 &gt;1,$L530&lt;&gt;"Adulti"),0,VLOOKUP($P530,Regione!$B$2:$C$22,2,FALSE)),"-")</f>
        <v>#N/A</v>
      </c>
      <c r="AB530" s="27">
        <f>IF($D530&gt;0,IF(COUNTIFS($O$3:$O530,$O530,$L$3:$L530,$L530,$I$3:$I530,$I530) &gt;1,0,SUMIFS($Y$3:$Y$2503,$L$3:$L$2503,$L530,$O$3:$O$2503,$O530,$I$3:$I$2503,$I530)),"-")</f>
        <v>0</v>
      </c>
      <c r="AC530" s="27" t="e">
        <f t="shared" si="54"/>
        <v>#N/A</v>
      </c>
    </row>
    <row r="531" spans="1:29" s="1" customFormat="1" ht="15.75" customHeight="1">
      <c r="A531" s="13" t="s">
        <v>184</v>
      </c>
      <c r="B531" s="107" t="str">
        <f>IF(COUNTA($A531)&gt;0,VLOOKUP($A531,Corsa!$A$1:$F$43,2,FALSE),"-")</f>
        <v>Corsa B03</v>
      </c>
      <c r="C531" s="11"/>
      <c r="D531" s="13">
        <v>748</v>
      </c>
      <c r="E531" s="13"/>
      <c r="F531" s="46" t="str">
        <f>IF(COUNTA($A531)&gt;0,VLOOKUP($A531,Corsa!$A$1:$F$43,3,FALSE),"-")</f>
        <v>M- Juniores + M-50 + M-55 + M-60 + M-65 + M-70 + M-75</v>
      </c>
      <c r="G531" s="28" t="str">
        <f>IF($D531&gt;0,VLOOKUP($D531,Iscrizioni!$A$2:$M$2502,9,FALSE),"-")</f>
        <v>GHINI DANIELE</v>
      </c>
      <c r="H531" s="28">
        <f>IF($D531&gt;0,VLOOKUP($D531,Iscrizioni!$A$2:$M$2502,4,FALSE),"-")</f>
        <v>1966</v>
      </c>
      <c r="I531" s="27" t="str">
        <f>IF($D531&gt;0,VLOOKUP($D531,Iscrizioni!$A$2:$M$2502,5,FALSE),"-")</f>
        <v>M</v>
      </c>
      <c r="J531" s="27" t="str">
        <f>IF($D531&gt;0,VLOOKUP($D531,Iscrizioni!$A$2:$M$2502,10,FALSE),"-")</f>
        <v>M-50</v>
      </c>
      <c r="K531" s="27" t="str">
        <f t="shared" si="52"/>
        <v>ok</v>
      </c>
      <c r="L531" s="46" t="str">
        <f>IF($D531&gt;0,VLOOKUP($D531,Iscrizioni!$A$2:$M$2502,11,FALSE),"-")</f>
        <v>Adulti</v>
      </c>
      <c r="M531" s="27">
        <f>IF($D531&gt;0,VLOOKUP($D531,Iscrizioni!$A$2:$N$2502,12,FALSE),"-")</f>
        <v>32</v>
      </c>
      <c r="N531" s="46" t="str">
        <f>IF($D531&gt;0,VLOOKUP($D531,Iscrizioni!$A$2:$M$2502,6,FALSE),"-")</f>
        <v>H011725</v>
      </c>
      <c r="O531" s="107" t="str">
        <f>IF($D531&gt;0,VLOOKUP($D531,Iscrizioni!$A$2:$M$2502,7,FALSE),"-")</f>
        <v>PODISTICA PONTELUNGO BOLOGNA A.S.D.</v>
      </c>
      <c r="P531" s="46" t="str">
        <f>IF($D531&gt;0,VLOOKUP(LEFT($N531,1),Regione!$A$2:$C$21,2,FALSE),"-")</f>
        <v xml:space="preserve">EMILIA ROMAGNA </v>
      </c>
      <c r="Q531" s="112" t="e">
        <f ca="1">IF($D531&gt;0,NormalizzaTempo("D",CELL("tipo",$E531),$E531),"-")</f>
        <v>#NAME?</v>
      </c>
      <c r="R531" s="27">
        <f>IF($D531&gt;0,VLOOKUP($D531,Iscrizioni!$A$2:$M$2502,13,FALSE),"-")</f>
        <v>5000</v>
      </c>
      <c r="S531" s="112" t="e">
        <f t="shared" ca="1" si="55"/>
        <v>#NAME?</v>
      </c>
      <c r="T531" s="112" t="e">
        <f ca="1">IF($D531&gt;0,SUMIFS($S$3:$S531,$X$3:$X531,1,$J$3:$J531,$J531),"-")</f>
        <v>#NAME?</v>
      </c>
      <c r="U531" s="112" t="e">
        <f t="shared" ca="1" si="56"/>
        <v>#NAME?</v>
      </c>
      <c r="V531" s="112" t="e">
        <f t="shared" ca="1" si="53"/>
        <v>#NAME?</v>
      </c>
      <c r="W531" s="27">
        <f>IF(LEN($C531)=0,IF($D531&gt;0,COUNTIFS($A$3:$A531,$A531),"-"),"Escluso")</f>
        <v>48</v>
      </c>
      <c r="X531" s="2">
        <f>IF(LEN($C531)=0,IF($D531&gt;0,COUNTIFS($J$3:$J531,$J531,$C$3:$C531,""),"-"),"Escluso")</f>
        <v>17</v>
      </c>
      <c r="Y531" s="127" t="e">
        <f t="shared" ca="1" si="51"/>
        <v>#NAME?</v>
      </c>
      <c r="Z531" s="2">
        <f>IF($D531&gt;0,COUNTIFS($O$3:$O531,$O531,$L$3:$L531,$L531,$I$3:$I531,$I531),"-")</f>
        <v>1</v>
      </c>
      <c r="AA531" s="27">
        <f>IF($D531&gt;0,IF(OR($Z531 &gt;1,$L531&lt;&gt;"Adulti"),0,VLOOKUP($P531,Regione!$B$2:$C$22,2,FALSE)),"-")</f>
        <v>0</v>
      </c>
      <c r="AB531" s="27" t="e">
        <f ca="1">IF($D531&gt;0,IF(COUNTIFS($O$3:$O531,$O531,$L$3:$L531,$L531,$I$3:$I531,$I531) &gt;1,0,SUMIFS($Y$3:$Y$2503,$L$3:$L$2503,$L531,$O$3:$O$2503,$O531,$I$3:$I$2503,$I531)),"-")</f>
        <v>#NAME?</v>
      </c>
      <c r="AC531" s="27" t="e">
        <f t="shared" ca="1" si="54"/>
        <v>#NAME?</v>
      </c>
    </row>
    <row r="532" spans="1:29" s="1" customFormat="1" ht="15.75" customHeight="1">
      <c r="A532" s="13" t="s">
        <v>184</v>
      </c>
      <c r="B532" s="107" t="str">
        <f>IF(COUNTA($A532)&gt;0,VLOOKUP($A532,Corsa!$A$1:$F$43,2,FALSE),"-")</f>
        <v>Corsa B03</v>
      </c>
      <c r="C532" s="11"/>
      <c r="D532" s="13">
        <v>181</v>
      </c>
      <c r="E532" s="13"/>
      <c r="F532" s="46" t="str">
        <f>IF(COUNTA($A532)&gt;0,VLOOKUP($A532,Corsa!$A$1:$F$43,3,FALSE),"-")</f>
        <v>M- Juniores + M-50 + M-55 + M-60 + M-65 + M-70 + M-75</v>
      </c>
      <c r="G532" s="28" t="str">
        <f>IF($D532&gt;0,VLOOKUP($D532,Iscrizioni!$A$2:$M$2502,9,FALSE),"-")</f>
        <v>ARDO' PAOLO</v>
      </c>
      <c r="H532" s="28">
        <f>IF($D532&gt;0,VLOOKUP($D532,Iscrizioni!$A$2:$M$2502,4,FALSE),"-")</f>
        <v>1956</v>
      </c>
      <c r="I532" s="27" t="str">
        <f>IF($D532&gt;0,VLOOKUP($D532,Iscrizioni!$A$2:$M$2502,5,FALSE),"-")</f>
        <v>M</v>
      </c>
      <c r="J532" s="27" t="str">
        <f>IF($D532&gt;0,VLOOKUP($D532,Iscrizioni!$A$2:$M$2502,10,FALSE),"-")</f>
        <v>M-60</v>
      </c>
      <c r="K532" s="27" t="str">
        <f t="shared" si="52"/>
        <v>ok</v>
      </c>
      <c r="L532" s="46" t="str">
        <f>IF($D532&gt;0,VLOOKUP($D532,Iscrizioni!$A$2:$M$2502,11,FALSE),"-")</f>
        <v>Adulti</v>
      </c>
      <c r="M532" s="27">
        <f>IF($D532&gt;0,VLOOKUP($D532,Iscrizioni!$A$2:$N$2502,12,FALSE),"-")</f>
        <v>36</v>
      </c>
      <c r="N532" s="46" t="str">
        <f>IF($D532&gt;0,VLOOKUP($D532,Iscrizioni!$A$2:$M$2502,6,FALSE),"-")</f>
        <v>A130646</v>
      </c>
      <c r="O532" s="107" t="str">
        <f>IF($D532&gt;0,VLOOKUP($D532,Iscrizioni!$A$2:$M$2502,7,FALSE),"-")</f>
        <v>A.S.D. DORATLETICA</v>
      </c>
      <c r="P532" s="46" t="str">
        <f>IF($D532&gt;0,VLOOKUP(LEFT($N532,1),Regione!$A$2:$C$21,2,FALSE),"-")</f>
        <v xml:space="preserve">PIEMONTE </v>
      </c>
      <c r="Q532" s="112" t="e">
        <f ca="1">IF($D532&gt;0,NormalizzaTempo("D",CELL("tipo",$E532),$E532),"-")</f>
        <v>#NAME?</v>
      </c>
      <c r="R532" s="27">
        <f>IF($D532&gt;0,VLOOKUP($D532,Iscrizioni!$A$2:$M$2502,13,FALSE),"-")</f>
        <v>5000</v>
      </c>
      <c r="S532" s="112" t="e">
        <f t="shared" ca="1" si="55"/>
        <v>#NAME?</v>
      </c>
      <c r="T532" s="112" t="e">
        <f ca="1">IF($D532&gt;0,SUMIFS($S$3:$S532,$X$3:$X532,1,$J$3:$J532,$J532),"-")</f>
        <v>#NAME?</v>
      </c>
      <c r="U532" s="112" t="e">
        <f t="shared" ca="1" si="56"/>
        <v>#NAME?</v>
      </c>
      <c r="V532" s="112" t="e">
        <f t="shared" ca="1" si="53"/>
        <v>#NAME?</v>
      </c>
      <c r="W532" s="27">
        <f>IF(LEN($C532)=0,IF($D532&gt;0,COUNTIFS($A$3:$A532,$A532),"-"),"Escluso")</f>
        <v>49</v>
      </c>
      <c r="X532" s="2">
        <f>IF(LEN($C532)=0,IF($D532&gt;0,COUNTIFS($J$3:$J532,$J532,$C$3:$C532,""),"-"),"Escluso")</f>
        <v>10</v>
      </c>
      <c r="Y532" s="127" t="e">
        <f t="shared" ca="1" si="51"/>
        <v>#NAME?</v>
      </c>
      <c r="Z532" s="2">
        <f>IF($D532&gt;0,COUNTIFS($O$3:$O532,$O532,$L$3:$L532,$L532,$I$3:$I532,$I532),"-")</f>
        <v>3</v>
      </c>
      <c r="AA532" s="27">
        <f>IF($D532&gt;0,IF(OR($Z532 &gt;1,$L532&lt;&gt;"Adulti"),0,VLOOKUP($P532,Regione!$B$2:$C$22,2,FALSE)),"-")</f>
        <v>0</v>
      </c>
      <c r="AB532" s="27">
        <f>IF($D532&gt;0,IF(COUNTIFS($O$3:$O532,$O532,$L$3:$L532,$L532,$I$3:$I532,$I532) &gt;1,0,SUMIFS($Y$3:$Y$2503,$L$3:$L$2503,$L532,$O$3:$O$2503,$O532,$I$3:$I$2503,$I532)),"-")</f>
        <v>0</v>
      </c>
      <c r="AC532" s="27">
        <f t="shared" si="54"/>
        <v>0</v>
      </c>
    </row>
    <row r="533" spans="1:29" s="1" customFormat="1" ht="15.75" customHeight="1">
      <c r="A533" s="13" t="s">
        <v>184</v>
      </c>
      <c r="B533" s="107" t="str">
        <f>IF(COUNTA($A533)&gt;0,VLOOKUP($A533,Corsa!$A$1:$F$43,2,FALSE),"-")</f>
        <v>Corsa B03</v>
      </c>
      <c r="C533" s="11"/>
      <c r="D533" s="13">
        <v>731</v>
      </c>
      <c r="E533" s="13"/>
      <c r="F533" s="46" t="str">
        <f>IF(COUNTA($A533)&gt;0,VLOOKUP($A533,Corsa!$A$1:$F$43,3,FALSE),"-")</f>
        <v>M- Juniores + M-50 + M-55 + M-60 + M-65 + M-70 + M-75</v>
      </c>
      <c r="G533" s="28" t="str">
        <f>IF($D533&gt;0,VLOOKUP($D533,Iscrizioni!$A$2:$M$2502,9,FALSE),"-")</f>
        <v>ANGELILLO VINCENZO</v>
      </c>
      <c r="H533" s="28">
        <f>IF($D533&gt;0,VLOOKUP($D533,Iscrizioni!$A$2:$M$2502,4,FALSE),"-")</f>
        <v>1964</v>
      </c>
      <c r="I533" s="27" t="str">
        <f>IF($D533&gt;0,VLOOKUP($D533,Iscrizioni!$A$2:$M$2502,5,FALSE),"-")</f>
        <v>M</v>
      </c>
      <c r="J533" s="27" t="str">
        <f>IF($D533&gt;0,VLOOKUP($D533,Iscrizioni!$A$2:$M$2502,10,FALSE),"-")</f>
        <v>M-50</v>
      </c>
      <c r="K533" s="27" t="str">
        <f t="shared" si="52"/>
        <v>ok</v>
      </c>
      <c r="L533" s="46" t="str">
        <f>IF($D533&gt;0,VLOOKUP($D533,Iscrizioni!$A$2:$M$2502,11,FALSE),"-")</f>
        <v>Adulti</v>
      </c>
      <c r="M533" s="27">
        <f>IF($D533&gt;0,VLOOKUP($D533,Iscrizioni!$A$2:$N$2502,12,FALSE),"-")</f>
        <v>32</v>
      </c>
      <c r="N533" s="46" t="str">
        <f>IF($D533&gt;0,VLOOKUP($D533,Iscrizioni!$A$2:$M$2502,6,FALSE),"-")</f>
        <v>H080563</v>
      </c>
      <c r="O533" s="107" t="str">
        <f>IF($D533&gt;0,VLOOKUP($D533,Iscrizioni!$A$2:$M$2502,7,FALSE),"-")</f>
        <v>PODISTICA BIASOLA ASD</v>
      </c>
      <c r="P533" s="46" t="str">
        <f>IF($D533&gt;0,VLOOKUP(LEFT($N533,1),Regione!$A$2:$C$21,2,FALSE),"-")</f>
        <v xml:space="preserve">EMILIA ROMAGNA </v>
      </c>
      <c r="Q533" s="112" t="e">
        <f ca="1">IF($D533&gt;0,NormalizzaTempo("D",CELL("tipo",$E533),$E533),"-")</f>
        <v>#NAME?</v>
      </c>
      <c r="R533" s="27">
        <f>IF($D533&gt;0,VLOOKUP($D533,Iscrizioni!$A$2:$M$2502,13,FALSE),"-")</f>
        <v>5000</v>
      </c>
      <c r="S533" s="112" t="e">
        <f t="shared" ca="1" si="55"/>
        <v>#NAME?</v>
      </c>
      <c r="T533" s="112" t="e">
        <f ca="1">IF($D533&gt;0,SUMIFS($S$3:$S533,$X$3:$X533,1,$J$3:$J533,$J533),"-")</f>
        <v>#NAME?</v>
      </c>
      <c r="U533" s="112" t="e">
        <f t="shared" ca="1" si="56"/>
        <v>#NAME?</v>
      </c>
      <c r="V533" s="112" t="e">
        <f t="shared" ca="1" si="53"/>
        <v>#NAME?</v>
      </c>
      <c r="W533" s="27">
        <f>IF(LEN($C533)=0,IF($D533&gt;0,COUNTIFS($A$3:$A533,$A533),"-"),"Escluso")</f>
        <v>50</v>
      </c>
      <c r="X533" s="2">
        <f>IF(LEN($C533)=0,IF($D533&gt;0,COUNTIFS($J$3:$J533,$J533,$C$3:$C533,""),"-"),"Escluso")</f>
        <v>18</v>
      </c>
      <c r="Y533" s="127" t="e">
        <f t="shared" ca="1" si="51"/>
        <v>#NAME?</v>
      </c>
      <c r="Z533" s="2">
        <f>IF($D533&gt;0,COUNTIFS($O$3:$O533,$O533,$L$3:$L533,$L533,$I$3:$I533,$I533),"-")</f>
        <v>1</v>
      </c>
      <c r="AA533" s="27">
        <f>IF($D533&gt;0,IF(OR($Z533 &gt;1,$L533&lt;&gt;"Adulti"),0,VLOOKUP($P533,Regione!$B$2:$C$22,2,FALSE)),"-")</f>
        <v>0</v>
      </c>
      <c r="AB533" s="27" t="e">
        <f ca="1">IF($D533&gt;0,IF(COUNTIFS($O$3:$O533,$O533,$L$3:$L533,$L533,$I$3:$I533,$I533) &gt;1,0,SUMIFS($Y$3:$Y$2503,$L$3:$L$2503,$L533,$O$3:$O$2503,$O533,$I$3:$I$2503,$I533)),"-")</f>
        <v>#NAME?</v>
      </c>
      <c r="AC533" s="27" t="e">
        <f t="shared" ca="1" si="54"/>
        <v>#NAME?</v>
      </c>
    </row>
    <row r="534" spans="1:29" s="1" customFormat="1" ht="15.75" customHeight="1">
      <c r="A534" s="13" t="s">
        <v>184</v>
      </c>
      <c r="B534" s="107" t="str">
        <f>IF(COUNTA($A534)&gt;0,VLOOKUP($A534,Corsa!$A$1:$F$43,2,FALSE),"-")</f>
        <v>Corsa B03</v>
      </c>
      <c r="C534" s="11"/>
      <c r="D534" s="13">
        <v>509</v>
      </c>
      <c r="E534" s="13"/>
      <c r="F534" s="46" t="str">
        <f>IF(COUNTA($A534)&gt;0,VLOOKUP($A534,Corsa!$A$1:$F$43,3,FALSE),"-")</f>
        <v>M- Juniores + M-50 + M-55 + M-60 + M-65 + M-70 + M-75</v>
      </c>
      <c r="G534" s="28" t="str">
        <f>IF($D534&gt;0,VLOOKUP($D534,Iscrizioni!$A$2:$M$2502,9,FALSE),"-")</f>
        <v>PRETE CLAUDIO</v>
      </c>
      <c r="H534" s="28">
        <f>IF($D534&gt;0,VLOOKUP($D534,Iscrizioni!$A$2:$M$2502,4,FALSE),"-")</f>
        <v>1955</v>
      </c>
      <c r="I534" s="27" t="str">
        <f>IF($D534&gt;0,VLOOKUP($D534,Iscrizioni!$A$2:$M$2502,5,FALSE),"-")</f>
        <v>M</v>
      </c>
      <c r="J534" s="27" t="str">
        <f>IF($D534&gt;0,VLOOKUP($D534,Iscrizioni!$A$2:$M$2502,10,FALSE),"-")</f>
        <v>M-60</v>
      </c>
      <c r="K534" s="27" t="str">
        <f t="shared" si="52"/>
        <v>ok</v>
      </c>
      <c r="L534" s="46" t="str">
        <f>IF($D534&gt;0,VLOOKUP($D534,Iscrizioni!$A$2:$M$2502,11,FALSE),"-")</f>
        <v>Adulti</v>
      </c>
      <c r="M534" s="27">
        <f>IF($D534&gt;0,VLOOKUP($D534,Iscrizioni!$A$2:$N$2502,12,FALSE),"-")</f>
        <v>36</v>
      </c>
      <c r="N534" s="46" t="str">
        <f>IF($D534&gt;0,VLOOKUP($D534,Iscrizioni!$A$2:$M$2502,6,FALSE),"-")</f>
        <v>D070102</v>
      </c>
      <c r="O534" s="107" t="str">
        <f>IF($D534&gt;0,VLOOKUP($D534,Iscrizioni!$A$2:$M$2502,7,FALSE),"-")</f>
        <v>ATLETICA PAVESE</v>
      </c>
      <c r="P534" s="46" t="str">
        <f>IF($D534&gt;0,VLOOKUP(LEFT($N534,1),Regione!$A$2:$C$21,2,FALSE),"-")</f>
        <v xml:space="preserve">LOMBARDIA </v>
      </c>
      <c r="Q534" s="112" t="e">
        <f ca="1">IF($D534&gt;0,NormalizzaTempo("D",CELL("tipo",$E534),$E534),"-")</f>
        <v>#NAME?</v>
      </c>
      <c r="R534" s="27">
        <f>IF($D534&gt;0,VLOOKUP($D534,Iscrizioni!$A$2:$M$2502,13,FALSE),"-")</f>
        <v>5000</v>
      </c>
      <c r="S534" s="112" t="e">
        <f t="shared" ca="1" si="55"/>
        <v>#NAME?</v>
      </c>
      <c r="T534" s="112" t="e">
        <f ca="1">IF($D534&gt;0,SUMIFS($S$3:$S534,$X$3:$X534,1,$J$3:$J534,$J534),"-")</f>
        <v>#NAME?</v>
      </c>
      <c r="U534" s="112" t="e">
        <f t="shared" ca="1" si="56"/>
        <v>#NAME?</v>
      </c>
      <c r="V534" s="112" t="e">
        <f t="shared" ca="1" si="53"/>
        <v>#NAME?</v>
      </c>
      <c r="W534" s="27">
        <f>IF(LEN($C534)=0,IF($D534&gt;0,COUNTIFS($A$3:$A534,$A534),"-"),"Escluso")</f>
        <v>51</v>
      </c>
      <c r="X534" s="2">
        <f>IF(LEN($C534)=0,IF($D534&gt;0,COUNTIFS($J$3:$J534,$J534,$C$3:$C534,""),"-"),"Escluso")</f>
        <v>11</v>
      </c>
      <c r="Y534" s="127" t="e">
        <f t="shared" ca="1" si="51"/>
        <v>#NAME?</v>
      </c>
      <c r="Z534" s="2">
        <f>IF($D534&gt;0,COUNTIFS($O$3:$O534,$O534,$L$3:$L534,$L534,$I$3:$I534,$I534),"-")</f>
        <v>2</v>
      </c>
      <c r="AA534" s="27">
        <f>IF($D534&gt;0,IF(OR($Z534 &gt;1,$L534&lt;&gt;"Adulti"),0,VLOOKUP($P534,Regione!$B$2:$C$22,2,FALSE)),"-")</f>
        <v>0</v>
      </c>
      <c r="AB534" s="27">
        <f>IF($D534&gt;0,IF(COUNTIFS($O$3:$O534,$O534,$L$3:$L534,$L534,$I$3:$I534,$I534) &gt;1,0,SUMIFS($Y$3:$Y$2503,$L$3:$L$2503,$L534,$O$3:$O$2503,$O534,$I$3:$I$2503,$I534)),"-")</f>
        <v>0</v>
      </c>
      <c r="AC534" s="27">
        <f t="shared" si="54"/>
        <v>0</v>
      </c>
    </row>
    <row r="535" spans="1:29" s="1" customFormat="1" ht="15.75" customHeight="1">
      <c r="A535" s="13" t="s">
        <v>184</v>
      </c>
      <c r="B535" s="107" t="str">
        <f>IF(COUNTA($A535)&gt;0,VLOOKUP($A535,Corsa!$A$1:$F$43,2,FALSE),"-")</f>
        <v>Corsa B03</v>
      </c>
      <c r="C535" s="11"/>
      <c r="D535" s="13">
        <v>378</v>
      </c>
      <c r="E535" s="13"/>
      <c r="F535" s="46" t="str">
        <f>IF(COUNTA($A535)&gt;0,VLOOKUP($A535,Corsa!$A$1:$F$43,3,FALSE),"-")</f>
        <v>M- Juniores + M-50 + M-55 + M-60 + M-65 + M-70 + M-75</v>
      </c>
      <c r="G535" s="28" t="str">
        <f>IF($D535&gt;0,VLOOKUP($D535,Iscrizioni!$A$2:$M$2502,9,FALSE),"-")</f>
        <v>CAMPINI LUIGI</v>
      </c>
      <c r="H535" s="28">
        <f>IF($D535&gt;0,VLOOKUP($D535,Iscrizioni!$A$2:$M$2502,4,FALSE),"-")</f>
        <v>1952</v>
      </c>
      <c r="I535" s="27" t="str">
        <f>IF($D535&gt;0,VLOOKUP($D535,Iscrizioni!$A$2:$M$2502,5,FALSE),"-")</f>
        <v>M</v>
      </c>
      <c r="J535" s="27" t="str">
        <f>IF($D535&gt;0,VLOOKUP($D535,Iscrizioni!$A$2:$M$2502,10,FALSE),"-")</f>
        <v>M-65</v>
      </c>
      <c r="K535" s="27" t="str">
        <f t="shared" si="52"/>
        <v>ok</v>
      </c>
      <c r="L535" s="46" t="str">
        <f>IF($D535&gt;0,VLOOKUP($D535,Iscrizioni!$A$2:$M$2502,11,FALSE),"-")</f>
        <v>Adulti</v>
      </c>
      <c r="M535" s="27">
        <f>IF($D535&gt;0,VLOOKUP($D535,Iscrizioni!$A$2:$N$2502,12,FALSE),"-")</f>
        <v>38</v>
      </c>
      <c r="N535" s="46" t="str">
        <f>IF($D535&gt;0,VLOOKUP($D535,Iscrizioni!$A$2:$M$2502,6,FALSE),"-")</f>
        <v>D060103</v>
      </c>
      <c r="O535" s="107" t="str">
        <f>IF($D535&gt;0,VLOOKUP($D535,Iscrizioni!$A$2:$M$2502,7,FALSE),"-")</f>
        <v>ASD ATHLETIC TEAM</v>
      </c>
      <c r="P535" s="46" t="str">
        <f>IF($D535&gt;0,VLOOKUP(LEFT($N535,1),Regione!$A$2:$C$21,2,FALSE),"-")</f>
        <v xml:space="preserve">LOMBARDIA </v>
      </c>
      <c r="Q535" s="112" t="e">
        <f ca="1">IF($D535&gt;0,NormalizzaTempo("D",CELL("tipo",$E535),$E535),"-")</f>
        <v>#NAME?</v>
      </c>
      <c r="R535" s="27">
        <f>IF($D535&gt;0,VLOOKUP($D535,Iscrizioni!$A$2:$M$2502,13,FALSE),"-")</f>
        <v>5000</v>
      </c>
      <c r="S535" s="112" t="e">
        <f t="shared" ca="1" si="55"/>
        <v>#NAME?</v>
      </c>
      <c r="T535" s="112" t="e">
        <f ca="1">IF($D535&gt;0,SUMIFS($S$3:$S535,$X$3:$X535,1,$J$3:$J535,$J535),"-")</f>
        <v>#NAME?</v>
      </c>
      <c r="U535" s="112" t="e">
        <f t="shared" ca="1" si="56"/>
        <v>#NAME?</v>
      </c>
      <c r="V535" s="112" t="e">
        <f t="shared" ca="1" si="53"/>
        <v>#NAME?</v>
      </c>
      <c r="W535" s="27">
        <f>IF(LEN($C535)=0,IF($D535&gt;0,COUNTIFS($A$3:$A535,$A535),"-"),"Escluso")</f>
        <v>52</v>
      </c>
      <c r="X535" s="2">
        <f>IF(LEN($C535)=0,IF($D535&gt;0,COUNTIFS($J$3:$J535,$J535,$C$3:$C535,""),"-"),"Escluso")</f>
        <v>2</v>
      </c>
      <c r="Y535" s="127" t="e">
        <f t="shared" ca="1" si="51"/>
        <v>#NAME?</v>
      </c>
      <c r="Z535" s="2">
        <f>IF($D535&gt;0,COUNTIFS($O$3:$O535,$O535,$L$3:$L535,$L535,$I$3:$I535,$I535),"-")</f>
        <v>3</v>
      </c>
      <c r="AA535" s="27">
        <f>IF($D535&gt;0,IF(OR($Z535 &gt;1,$L535&lt;&gt;"Adulti"),0,VLOOKUP($P535,Regione!$B$2:$C$22,2,FALSE)),"-")</f>
        <v>0</v>
      </c>
      <c r="AB535" s="27">
        <f>IF($D535&gt;0,IF(COUNTIFS($O$3:$O535,$O535,$L$3:$L535,$L535,$I$3:$I535,$I535) &gt;1,0,SUMIFS($Y$3:$Y$2503,$L$3:$L$2503,$L535,$O$3:$O$2503,$O535,$I$3:$I$2503,$I535)),"-")</f>
        <v>0</v>
      </c>
      <c r="AC535" s="27">
        <f t="shared" si="54"/>
        <v>0</v>
      </c>
    </row>
    <row r="536" spans="1:29" s="1" customFormat="1" ht="15.75" customHeight="1">
      <c r="A536" s="13" t="s">
        <v>184</v>
      </c>
      <c r="B536" s="107" t="str">
        <f>IF(COUNTA($A536)&gt;0,VLOOKUP($A536,Corsa!$A$1:$F$43,2,FALSE),"-")</f>
        <v>Corsa B03</v>
      </c>
      <c r="C536" s="11"/>
      <c r="D536" s="13">
        <v>677</v>
      </c>
      <c r="E536" s="13"/>
      <c r="F536" s="46" t="str">
        <f>IF(COUNTA($A536)&gt;0,VLOOKUP($A536,Corsa!$A$1:$F$43,3,FALSE),"-")</f>
        <v>M- Juniores + M-50 + M-55 + M-60 + M-65 + M-70 + M-75</v>
      </c>
      <c r="G536" s="28" t="str">
        <f>IF($D536&gt;0,VLOOKUP($D536,Iscrizioni!$A$2:$M$2502,9,FALSE),"-")</f>
        <v>CONSERVA MARIO</v>
      </c>
      <c r="H536" s="28">
        <f>IF($D536&gt;0,VLOOKUP($D536,Iscrizioni!$A$2:$M$2502,4,FALSE),"-")</f>
        <v>1961</v>
      </c>
      <c r="I536" s="27" t="str">
        <f>IF($D536&gt;0,VLOOKUP($D536,Iscrizioni!$A$2:$M$2502,5,FALSE),"-")</f>
        <v>M</v>
      </c>
      <c r="J536" s="27" t="str">
        <f>IF($D536&gt;0,VLOOKUP($D536,Iscrizioni!$A$2:$M$2502,10,FALSE),"-")</f>
        <v>M-55</v>
      </c>
      <c r="K536" s="27" t="str">
        <f t="shared" si="52"/>
        <v>ok</v>
      </c>
      <c r="L536" s="46" t="str">
        <f>IF($D536&gt;0,VLOOKUP($D536,Iscrizioni!$A$2:$M$2502,11,FALSE),"-")</f>
        <v>Adulti</v>
      </c>
      <c r="M536" s="27">
        <f>IF($D536&gt;0,VLOOKUP($D536,Iscrizioni!$A$2:$N$2502,12,FALSE),"-")</f>
        <v>34</v>
      </c>
      <c r="N536" s="46" t="str">
        <f>IF($D536&gt;0,VLOOKUP($D536,Iscrizioni!$A$2:$M$2502,6,FALSE),"-")</f>
        <v>H041354</v>
      </c>
      <c r="O536" s="107" t="str">
        <f>IF($D536&gt;0,VLOOKUP($D536,Iscrizioni!$A$2:$M$2502,7,FALSE),"-")</f>
        <v>MODENA RUNNERS CLUB ASD</v>
      </c>
      <c r="P536" s="46" t="str">
        <f>IF($D536&gt;0,VLOOKUP(LEFT($N536,1),Regione!$A$2:$C$21,2,FALSE),"-")</f>
        <v xml:space="preserve">EMILIA ROMAGNA </v>
      </c>
      <c r="Q536" s="112" t="e">
        <f ca="1">IF($D536&gt;0,NormalizzaTempo("D",CELL("tipo",$E536),$E536),"-")</f>
        <v>#NAME?</v>
      </c>
      <c r="R536" s="27">
        <f>IF($D536&gt;0,VLOOKUP($D536,Iscrizioni!$A$2:$M$2502,13,FALSE),"-")</f>
        <v>5000</v>
      </c>
      <c r="S536" s="112" t="e">
        <f t="shared" ca="1" si="55"/>
        <v>#NAME?</v>
      </c>
      <c r="T536" s="112" t="e">
        <f ca="1">IF($D536&gt;0,SUMIFS($S$3:$S536,$X$3:$X536,1,$J$3:$J536,$J536),"-")</f>
        <v>#NAME?</v>
      </c>
      <c r="U536" s="112" t="e">
        <f t="shared" ca="1" si="56"/>
        <v>#NAME?</v>
      </c>
      <c r="V536" s="112" t="e">
        <f t="shared" ca="1" si="53"/>
        <v>#NAME?</v>
      </c>
      <c r="W536" s="27">
        <f>IF(LEN($C536)=0,IF($D536&gt;0,COUNTIFS($A$3:$A536,$A536),"-"),"Escluso")</f>
        <v>53</v>
      </c>
      <c r="X536" s="2">
        <f>IF(LEN($C536)=0,IF($D536&gt;0,COUNTIFS($J$3:$J536,$J536,$C$3:$C536,""),"-"),"Escluso")</f>
        <v>11</v>
      </c>
      <c r="Y536" s="127" t="e">
        <f t="shared" ca="1" si="51"/>
        <v>#NAME?</v>
      </c>
      <c r="Z536" s="2">
        <f>IF($D536&gt;0,COUNTIFS($O$3:$O536,$O536,$L$3:$L536,$L536,$I$3:$I536,$I536),"-")</f>
        <v>4</v>
      </c>
      <c r="AA536" s="27">
        <f>IF($D536&gt;0,IF(OR($Z536 &gt;1,$L536&lt;&gt;"Adulti"),0,VLOOKUP($P536,Regione!$B$2:$C$22,2,FALSE)),"-")</f>
        <v>0</v>
      </c>
      <c r="AB536" s="27">
        <f>IF($D536&gt;0,IF(COUNTIFS($O$3:$O536,$O536,$L$3:$L536,$L536,$I$3:$I536,$I536) &gt;1,0,SUMIFS($Y$3:$Y$2503,$L$3:$L$2503,$L536,$O$3:$O$2503,$O536,$I$3:$I$2503,$I536)),"-")</f>
        <v>0</v>
      </c>
      <c r="AC536" s="27">
        <f t="shared" si="54"/>
        <v>0</v>
      </c>
    </row>
    <row r="537" spans="1:29" s="1" customFormat="1" ht="15.75" customHeight="1">
      <c r="A537" s="13" t="s">
        <v>184</v>
      </c>
      <c r="B537" s="107" t="str">
        <f>IF(COUNTA($A537)&gt;0,VLOOKUP($A537,Corsa!$A$1:$F$43,2,FALSE),"-")</f>
        <v>Corsa B03</v>
      </c>
      <c r="C537" s="11"/>
      <c r="D537" s="13">
        <v>908</v>
      </c>
      <c r="E537" s="13"/>
      <c r="F537" s="46" t="str">
        <f>IF(COUNTA($A537)&gt;0,VLOOKUP($A537,Corsa!$A$1:$F$43,3,FALSE),"-")</f>
        <v>M- Juniores + M-50 + M-55 + M-60 + M-65 + M-70 + M-75</v>
      </c>
      <c r="G537" s="28" t="str">
        <f>IF($D537&gt;0,VLOOKUP($D537,Iscrizioni!$A$2:$M$2502,9,FALSE),"-")</f>
        <v>BALDINI DAVIDE</v>
      </c>
      <c r="H537" s="28">
        <f>IF($D537&gt;0,VLOOKUP($D537,Iscrizioni!$A$2:$M$2502,4,FALSE),"-")</f>
        <v>1999</v>
      </c>
      <c r="I537" s="27" t="str">
        <f>IF($D537&gt;0,VLOOKUP($D537,Iscrizioni!$A$2:$M$2502,5,FALSE),"-")</f>
        <v>M</v>
      </c>
      <c r="J537" s="27" t="str">
        <f>IF($D537&gt;0,VLOOKUP($D537,Iscrizioni!$A$2:$M$2502,10,FALSE),"-")</f>
        <v>M- Juniores</v>
      </c>
      <c r="K537" s="27" t="str">
        <f t="shared" si="52"/>
        <v>ok</v>
      </c>
      <c r="L537" s="46" t="str">
        <f>IF($D537&gt;0,VLOOKUP($D537,Iscrizioni!$A$2:$M$2502,11,FALSE),"-")</f>
        <v>Adulti</v>
      </c>
      <c r="M537" s="27">
        <f>IF($D537&gt;0,VLOOKUP($D537,Iscrizioni!$A$2:$N$2502,12,FALSE),"-")</f>
        <v>18</v>
      </c>
      <c r="N537" s="46" t="str">
        <f>IF($D537&gt;0,VLOOKUP($D537,Iscrizioni!$A$2:$M$2502,6,FALSE),"-")</f>
        <v>L022825</v>
      </c>
      <c r="O537" s="107" t="str">
        <f>IF($D537&gt;0,VLOOKUP($D537,Iscrizioni!$A$2:$M$2502,7,FALSE),"-")</f>
        <v>RUNNERS BARBERINO A.S.D.</v>
      </c>
      <c r="P537" s="46" t="str">
        <f>IF($D537&gt;0,VLOOKUP(LEFT($N537,1),Regione!$A$2:$C$21,2,FALSE),"-")</f>
        <v xml:space="preserve">TOSCANA </v>
      </c>
      <c r="Q537" s="112" t="e">
        <f ca="1">IF($D537&gt;0,NormalizzaTempo("D",CELL("tipo",$E537),$E537),"-")</f>
        <v>#NAME?</v>
      </c>
      <c r="R537" s="27">
        <f>IF($D537&gt;0,VLOOKUP($D537,Iscrizioni!$A$2:$M$2502,13,FALSE),"-")</f>
        <v>5000</v>
      </c>
      <c r="S537" s="112" t="e">
        <f t="shared" ca="1" si="55"/>
        <v>#NAME?</v>
      </c>
      <c r="T537" s="112" t="e">
        <f ca="1">IF($D537&gt;0,SUMIFS($S$3:$S537,$X$3:$X537,1,$J$3:$J537,$J537),"-")</f>
        <v>#NAME?</v>
      </c>
      <c r="U537" s="112" t="e">
        <f t="shared" ca="1" si="56"/>
        <v>#NAME?</v>
      </c>
      <c r="V537" s="112" t="e">
        <f t="shared" ca="1" si="53"/>
        <v>#NAME?</v>
      </c>
      <c r="W537" s="27">
        <f>IF(LEN($C537)=0,IF($D537&gt;0,COUNTIFS($A$3:$A537,$A537),"-"),"Escluso")</f>
        <v>54</v>
      </c>
      <c r="X537" s="2">
        <f>IF(LEN($C537)=0,IF($D537&gt;0,COUNTIFS($J$3:$J537,$J537,$C$3:$C537,""),"-"),"Escluso")</f>
        <v>9</v>
      </c>
      <c r="Y537" s="127" t="e">
        <f t="shared" ca="1" si="51"/>
        <v>#NAME?</v>
      </c>
      <c r="Z537" s="2">
        <f>IF($D537&gt;0,COUNTIFS($O$3:$O537,$O537,$L$3:$L537,$L537,$I$3:$I537,$I537),"-")</f>
        <v>1</v>
      </c>
      <c r="AA537" s="27">
        <f>IF($D537&gt;0,IF(OR($Z537 &gt;1,$L537&lt;&gt;"Adulti"),0,VLOOKUP($P537,Regione!$B$2:$C$22,2,FALSE)),"-")</f>
        <v>15</v>
      </c>
      <c r="AB537" s="27" t="e">
        <f ca="1">IF($D537&gt;0,IF(COUNTIFS($O$3:$O537,$O537,$L$3:$L537,$L537,$I$3:$I537,$I537) &gt;1,0,SUMIFS($Y$3:$Y$2503,$L$3:$L$2503,$L537,$O$3:$O$2503,$O537,$I$3:$I$2503,$I537)),"-")</f>
        <v>#NAME?</v>
      </c>
      <c r="AC537" s="27" t="e">
        <f t="shared" ca="1" si="54"/>
        <v>#NAME?</v>
      </c>
    </row>
    <row r="538" spans="1:29" s="1" customFormat="1" ht="15.75" customHeight="1">
      <c r="A538" s="13" t="s">
        <v>184</v>
      </c>
      <c r="B538" s="107" t="str">
        <f>IF(COUNTA($A538)&gt;0,VLOOKUP($A538,Corsa!$A$1:$F$43,2,FALSE),"-")</f>
        <v>Corsa B03</v>
      </c>
      <c r="C538" s="11"/>
      <c r="D538" s="13">
        <v>265</v>
      </c>
      <c r="E538" s="13"/>
      <c r="F538" s="46" t="str">
        <f>IF(COUNTA($A538)&gt;0,VLOOKUP($A538,Corsa!$A$1:$F$43,3,FALSE),"-")</f>
        <v>M- Juniores + M-50 + M-55 + M-60 + M-65 + M-70 + M-75</v>
      </c>
      <c r="G538" s="28" t="str">
        <f>IF($D538&gt;0,VLOOKUP($D538,Iscrizioni!$A$2:$M$2502,9,FALSE),"-")</f>
        <v>BENATTI BRUNO</v>
      </c>
      <c r="H538" s="28">
        <f>IF($D538&gt;0,VLOOKUP($D538,Iscrizioni!$A$2:$M$2502,4,FALSE),"-")</f>
        <v>1961</v>
      </c>
      <c r="I538" s="27" t="str">
        <f>IF($D538&gt;0,VLOOKUP($D538,Iscrizioni!$A$2:$M$2502,5,FALSE),"-")</f>
        <v>M</v>
      </c>
      <c r="J538" s="27" t="str">
        <f>IF($D538&gt;0,VLOOKUP($D538,Iscrizioni!$A$2:$M$2502,10,FALSE),"-")</f>
        <v>M-55</v>
      </c>
      <c r="K538" s="27" t="str">
        <f t="shared" si="52"/>
        <v>ok</v>
      </c>
      <c r="L538" s="46" t="str">
        <f>IF($D538&gt;0,VLOOKUP($D538,Iscrizioni!$A$2:$M$2502,11,FALSE),"-")</f>
        <v>Adulti</v>
      </c>
      <c r="M538" s="27">
        <f>IF($D538&gt;0,VLOOKUP($D538,Iscrizioni!$A$2:$N$2502,12,FALSE),"-")</f>
        <v>34</v>
      </c>
      <c r="N538" s="46" t="str">
        <f>IF($D538&gt;0,VLOOKUP($D538,Iscrizioni!$A$2:$M$2502,6,FALSE),"-")</f>
        <v>H080950</v>
      </c>
      <c r="O538" s="107" t="str">
        <f>IF($D538&gt;0,VLOOKUP($D538,Iscrizioni!$A$2:$M$2502,7,FALSE),"-")</f>
        <v>A.S.D. GUALTIERI 2000</v>
      </c>
      <c r="P538" s="46" t="str">
        <f>IF($D538&gt;0,VLOOKUP(LEFT($N538,1),Regione!$A$2:$C$21,2,FALSE),"-")</f>
        <v xml:space="preserve">EMILIA ROMAGNA </v>
      </c>
      <c r="Q538" s="112" t="e">
        <f ca="1">IF($D538&gt;0,NormalizzaTempo("D",CELL("tipo",$E538),$E538),"-")</f>
        <v>#NAME?</v>
      </c>
      <c r="R538" s="27">
        <f>IF($D538&gt;0,VLOOKUP($D538,Iscrizioni!$A$2:$M$2502,13,FALSE),"-")</f>
        <v>5000</v>
      </c>
      <c r="S538" s="112" t="e">
        <f t="shared" ca="1" si="55"/>
        <v>#NAME?</v>
      </c>
      <c r="T538" s="112" t="e">
        <f ca="1">IF($D538&gt;0,SUMIFS($S$3:$S538,$X$3:$X538,1,$J$3:$J538,$J538),"-")</f>
        <v>#NAME?</v>
      </c>
      <c r="U538" s="112" t="e">
        <f t="shared" ca="1" si="56"/>
        <v>#NAME?</v>
      </c>
      <c r="V538" s="112" t="e">
        <f t="shared" ca="1" si="53"/>
        <v>#NAME?</v>
      </c>
      <c r="W538" s="27">
        <f>IF(LEN($C538)=0,IF($D538&gt;0,COUNTIFS($A$3:$A538,$A538),"-"),"Escluso")</f>
        <v>55</v>
      </c>
      <c r="X538" s="2">
        <f>IF(LEN($C538)=0,IF($D538&gt;0,COUNTIFS($J$3:$J538,$J538,$C$3:$C538,""),"-"),"Escluso")</f>
        <v>12</v>
      </c>
      <c r="Y538" s="127" t="e">
        <f t="shared" ca="1" si="51"/>
        <v>#NAME?</v>
      </c>
      <c r="Z538" s="2">
        <f>IF($D538&gt;0,COUNTIFS($O$3:$O538,$O538,$L$3:$L538,$L538,$I$3:$I538,$I538),"-")</f>
        <v>1</v>
      </c>
      <c r="AA538" s="27">
        <f>IF($D538&gt;0,IF(OR($Z538 &gt;1,$L538&lt;&gt;"Adulti"),0,VLOOKUP($P538,Regione!$B$2:$C$22,2,FALSE)),"-")</f>
        <v>0</v>
      </c>
      <c r="AB538" s="27" t="e">
        <f ca="1">IF($D538&gt;0,IF(COUNTIFS($O$3:$O538,$O538,$L$3:$L538,$L538,$I$3:$I538,$I538) &gt;1,0,SUMIFS($Y$3:$Y$2503,$L$3:$L$2503,$L538,$O$3:$O$2503,$O538,$I$3:$I$2503,$I538)),"-")</f>
        <v>#NAME?</v>
      </c>
      <c r="AC538" s="27" t="e">
        <f t="shared" ca="1" si="54"/>
        <v>#NAME?</v>
      </c>
    </row>
    <row r="539" spans="1:29" s="1" customFormat="1" ht="15.75" customHeight="1">
      <c r="A539" s="13" t="s">
        <v>184</v>
      </c>
      <c r="B539" s="107" t="str">
        <f>IF(COUNTA($A539)&gt;0,VLOOKUP($A539,Corsa!$A$1:$F$43,2,FALSE),"-")</f>
        <v>Corsa B03</v>
      </c>
      <c r="C539" s="11"/>
      <c r="D539" s="13">
        <v>499</v>
      </c>
      <c r="E539" s="13"/>
      <c r="F539" s="46" t="str">
        <f>IF(COUNTA($A539)&gt;0,VLOOKUP($A539,Corsa!$A$1:$F$43,3,FALSE),"-")</f>
        <v>M- Juniores + M-50 + M-55 + M-60 + M-65 + M-70 + M-75</v>
      </c>
      <c r="G539" s="28" t="str">
        <f>IF($D539&gt;0,VLOOKUP($D539,Iscrizioni!$A$2:$M$2502,9,FALSE),"-")</f>
        <v>#GIGLIOLI PIER MASSIMO</v>
      </c>
      <c r="H539" s="28">
        <f>IF($D539&gt;0,VLOOKUP($D539,Iscrizioni!$A$2:$M$2502,4,FALSE),"-")</f>
        <v>1964</v>
      </c>
      <c r="I539" s="27" t="str">
        <f>IF($D539&gt;0,VLOOKUP($D539,Iscrizioni!$A$2:$M$2502,5,FALSE),"-")</f>
        <v>M</v>
      </c>
      <c r="J539" s="27" t="str">
        <f>IF($D539&gt;0,VLOOKUP($D539,Iscrizioni!$A$2:$M$2502,10,FALSE),"-")</f>
        <v>M-50</v>
      </c>
      <c r="K539" s="27" t="str">
        <f t="shared" si="52"/>
        <v>ok</v>
      </c>
      <c r="L539" s="46" t="str">
        <f>IF($D539&gt;0,VLOOKUP($D539,Iscrizioni!$A$2:$M$2502,11,FALSE),"-")</f>
        <v>Adulti</v>
      </c>
      <c r="M539" s="27">
        <f>IF($D539&gt;0,VLOOKUP($D539,Iscrizioni!$A$2:$N$2502,12,FALSE),"-")</f>
        <v>32</v>
      </c>
      <c r="N539" s="46" t="str">
        <f>IF($D539&gt;0,VLOOKUP($D539,Iscrizioni!$A$2:$M$2502,6,FALSE),"-")</f>
        <v>H080979</v>
      </c>
      <c r="O539" s="107" t="str">
        <f>IF($D539&gt;0,VLOOKUP($D539,Iscrizioni!$A$2:$M$2502,7,FALSE),"-")</f>
        <v>ATLETICA IMPRESA PO A.S.D.</v>
      </c>
      <c r="P539" s="46" t="str">
        <f>IF($D539&gt;0,VLOOKUP(LEFT($N539,1),Regione!$A$2:$C$21,2,FALSE),"-")</f>
        <v xml:space="preserve">EMILIA ROMAGNA </v>
      </c>
      <c r="Q539" s="112" t="e">
        <f ca="1">IF($D539&gt;0,NormalizzaTempo("D",CELL("tipo",$E539),$E539),"-")</f>
        <v>#NAME?</v>
      </c>
      <c r="R539" s="27">
        <f>IF($D539&gt;0,VLOOKUP($D539,Iscrizioni!$A$2:$M$2502,13,FALSE),"-")</f>
        <v>5000</v>
      </c>
      <c r="S539" s="112" t="e">
        <f t="shared" ca="1" si="55"/>
        <v>#NAME?</v>
      </c>
      <c r="T539" s="112" t="e">
        <f ca="1">IF($D539&gt;0,SUMIFS($S$3:$S539,$X$3:$X539,1,$J$3:$J539,$J539),"-")</f>
        <v>#NAME?</v>
      </c>
      <c r="U539" s="112" t="e">
        <f t="shared" ca="1" si="56"/>
        <v>#NAME?</v>
      </c>
      <c r="V539" s="112" t="e">
        <f t="shared" ca="1" si="53"/>
        <v>#NAME?</v>
      </c>
      <c r="W539" s="27">
        <f>IF(LEN($C539)=0,IF($D539&gt;0,COUNTIFS($A$3:$A539,$A539),"-"),"Escluso")</f>
        <v>56</v>
      </c>
      <c r="X539" s="2">
        <f>IF(LEN($C539)=0,IF($D539&gt;0,COUNTIFS($J$3:$J539,$J539,$C$3:$C539,""),"-"),"Escluso")</f>
        <v>19</v>
      </c>
      <c r="Y539" s="127" t="e">
        <f t="shared" ca="1" si="51"/>
        <v>#NAME?</v>
      </c>
      <c r="Z539" s="2">
        <f>IF($D539&gt;0,COUNTIFS($O$3:$O539,$O539,$L$3:$L539,$L539,$I$3:$I539,$I539),"-")</f>
        <v>1</v>
      </c>
      <c r="AA539" s="27">
        <f>IF($D539&gt;0,IF(OR($Z539 &gt;1,$L539&lt;&gt;"Adulti"),0,VLOOKUP($P539,Regione!$B$2:$C$22,2,FALSE)),"-")</f>
        <v>0</v>
      </c>
      <c r="AB539" s="27" t="e">
        <f ca="1">IF($D539&gt;0,IF(COUNTIFS($O$3:$O539,$O539,$L$3:$L539,$L539,$I$3:$I539,$I539) &gt;1,0,SUMIFS($Y$3:$Y$2503,$L$3:$L$2503,$L539,$O$3:$O$2503,$O539,$I$3:$I$2503,$I539)),"-")</f>
        <v>#NAME?</v>
      </c>
      <c r="AC539" s="27" t="e">
        <f t="shared" ca="1" si="54"/>
        <v>#NAME?</v>
      </c>
    </row>
    <row r="540" spans="1:29" s="1" customFormat="1" ht="15.75" customHeight="1">
      <c r="A540" s="13" t="s">
        <v>184</v>
      </c>
      <c r="B540" s="107" t="str">
        <f>IF(COUNTA($A540)&gt;0,VLOOKUP($A540,Corsa!$A$1:$F$43,2,FALSE),"-")</f>
        <v>Corsa B03</v>
      </c>
      <c r="C540" s="11"/>
      <c r="D540" s="13">
        <v>943</v>
      </c>
      <c r="E540" s="13"/>
      <c r="F540" s="46" t="str">
        <f>IF(COUNTA($A540)&gt;0,VLOOKUP($A540,Corsa!$A$1:$F$43,3,FALSE),"-")</f>
        <v>M- Juniores + M-50 + M-55 + M-60 + M-65 + M-70 + M-75</v>
      </c>
      <c r="G540" s="28" t="str">
        <f>IF($D540&gt;0,VLOOKUP($D540,Iscrizioni!$A$2:$M$2502,9,FALSE),"-")</f>
        <v>GRANDI MAURIZIO</v>
      </c>
      <c r="H540" s="28">
        <f>IF($D540&gt;0,VLOOKUP($D540,Iscrizioni!$A$2:$M$2502,4,FALSE),"-")</f>
        <v>1960</v>
      </c>
      <c r="I540" s="27" t="str">
        <f>IF($D540&gt;0,VLOOKUP($D540,Iscrizioni!$A$2:$M$2502,5,FALSE),"-")</f>
        <v>M</v>
      </c>
      <c r="J540" s="27" t="str">
        <f>IF($D540&gt;0,VLOOKUP($D540,Iscrizioni!$A$2:$M$2502,10,FALSE),"-")</f>
        <v>M-55</v>
      </c>
      <c r="K540" s="27" t="str">
        <f t="shared" si="52"/>
        <v>ok</v>
      </c>
      <c r="L540" s="46" t="str">
        <f>IF($D540&gt;0,VLOOKUP($D540,Iscrizioni!$A$2:$M$2502,11,FALSE),"-")</f>
        <v>Adulti</v>
      </c>
      <c r="M540" s="27">
        <f>IF($D540&gt;0,VLOOKUP($D540,Iscrizioni!$A$2:$N$2502,12,FALSE),"-")</f>
        <v>34</v>
      </c>
      <c r="N540" s="46" t="str">
        <f>IF($D540&gt;0,VLOOKUP($D540,Iscrizioni!$A$2:$M$2502,6,FALSE),"-")</f>
        <v>H075259</v>
      </c>
      <c r="O540" s="107" t="str">
        <f>IF($D540&gt;0,VLOOKUP($D540,Iscrizioni!$A$2:$M$2502,7,FALSE),"-")</f>
        <v>SAN PATRIZIO A.S.D.</v>
      </c>
      <c r="P540" s="46" t="str">
        <f>IF($D540&gt;0,VLOOKUP(LEFT($N540,1),Regione!$A$2:$C$21,2,FALSE),"-")</f>
        <v xml:space="preserve">EMILIA ROMAGNA </v>
      </c>
      <c r="Q540" s="112" t="e">
        <f ca="1">IF($D540&gt;0,NormalizzaTempo("D",CELL("tipo",$E540),$E540),"-")</f>
        <v>#NAME?</v>
      </c>
      <c r="R540" s="27">
        <f>IF($D540&gt;0,VLOOKUP($D540,Iscrizioni!$A$2:$M$2502,13,FALSE),"-")</f>
        <v>5000</v>
      </c>
      <c r="S540" s="112" t="e">
        <f t="shared" ca="1" si="55"/>
        <v>#NAME?</v>
      </c>
      <c r="T540" s="112" t="e">
        <f ca="1">IF($D540&gt;0,SUMIFS($S$3:$S540,$X$3:$X540,1,$J$3:$J540,$J540),"-")</f>
        <v>#NAME?</v>
      </c>
      <c r="U540" s="112" t="e">
        <f t="shared" ca="1" si="56"/>
        <v>#NAME?</v>
      </c>
      <c r="V540" s="112" t="e">
        <f t="shared" ca="1" si="53"/>
        <v>#NAME?</v>
      </c>
      <c r="W540" s="27">
        <f>IF(LEN($C540)=0,IF($D540&gt;0,COUNTIFS($A$3:$A540,$A540),"-"),"Escluso")</f>
        <v>57</v>
      </c>
      <c r="X540" s="2">
        <f>IF(LEN($C540)=0,IF($D540&gt;0,COUNTIFS($J$3:$J540,$J540,$C$3:$C540,""),"-"),"Escluso")</f>
        <v>13</v>
      </c>
      <c r="Y540" s="127" t="e">
        <f t="shared" ca="1" si="51"/>
        <v>#NAME?</v>
      </c>
      <c r="Z540" s="2">
        <f>IF($D540&gt;0,COUNTIFS($O$3:$O540,$O540,$L$3:$L540,$L540,$I$3:$I540,$I540),"-")</f>
        <v>1</v>
      </c>
      <c r="AA540" s="27">
        <f>IF($D540&gt;0,IF(OR($Z540 &gt;1,$L540&lt;&gt;"Adulti"),0,VLOOKUP($P540,Regione!$B$2:$C$22,2,FALSE)),"-")</f>
        <v>0</v>
      </c>
      <c r="AB540" s="27" t="e">
        <f ca="1">IF($D540&gt;0,IF(COUNTIFS($O$3:$O540,$O540,$L$3:$L540,$L540,$I$3:$I540,$I540) &gt;1,0,SUMIFS($Y$3:$Y$2503,$L$3:$L$2503,$L540,$O$3:$O$2503,$O540,$I$3:$I$2503,$I540)),"-")</f>
        <v>#NAME?</v>
      </c>
      <c r="AC540" s="27" t="e">
        <f t="shared" ca="1" si="54"/>
        <v>#NAME?</v>
      </c>
    </row>
    <row r="541" spans="1:29" s="1" customFormat="1" ht="15.75" customHeight="1">
      <c r="A541" s="13" t="s">
        <v>184</v>
      </c>
      <c r="B541" s="107" t="str">
        <f>IF(COUNTA($A541)&gt;0,VLOOKUP($A541,Corsa!$A$1:$F$43,2,FALSE),"-")</f>
        <v>Corsa B03</v>
      </c>
      <c r="C541" s="11"/>
      <c r="D541" s="13">
        <v>721</v>
      </c>
      <c r="E541" s="13"/>
      <c r="F541" s="46" t="str">
        <f>IF(COUNTA($A541)&gt;0,VLOOKUP($A541,Corsa!$A$1:$F$43,3,FALSE),"-")</f>
        <v>M- Juniores + M-50 + M-55 + M-60 + M-65 + M-70 + M-75</v>
      </c>
      <c r="G541" s="28" t="str">
        <f>IF($D541&gt;0,VLOOKUP($D541,Iscrizioni!$A$2:$M$2502,9,FALSE),"-")</f>
        <v>VALLI STEFANO</v>
      </c>
      <c r="H541" s="28">
        <f>IF($D541&gt;0,VLOOKUP($D541,Iscrizioni!$A$2:$M$2502,4,FALSE),"-")</f>
        <v>1964</v>
      </c>
      <c r="I541" s="27" t="str">
        <f>IF($D541&gt;0,VLOOKUP($D541,Iscrizioni!$A$2:$M$2502,5,FALSE),"-")</f>
        <v>M</v>
      </c>
      <c r="J541" s="27" t="str">
        <f>IF($D541&gt;0,VLOOKUP($D541,Iscrizioni!$A$2:$M$2502,10,FALSE),"-")</f>
        <v>M-50</v>
      </c>
      <c r="K541" s="27" t="str">
        <f t="shared" si="52"/>
        <v>ok</v>
      </c>
      <c r="L541" s="46" t="str">
        <f>IF($D541&gt;0,VLOOKUP($D541,Iscrizioni!$A$2:$M$2502,11,FALSE),"-")</f>
        <v>Adulti</v>
      </c>
      <c r="M541" s="27">
        <f>IF($D541&gt;0,VLOOKUP($D541,Iscrizioni!$A$2:$N$2502,12,FALSE),"-")</f>
        <v>32</v>
      </c>
      <c r="N541" s="46" t="str">
        <f>IF($D541&gt;0,VLOOKUP($D541,Iscrizioni!$A$2:$M$2502,6,FALSE),"-")</f>
        <v>H041354</v>
      </c>
      <c r="O541" s="107" t="str">
        <f>IF($D541&gt;0,VLOOKUP($D541,Iscrizioni!$A$2:$M$2502,7,FALSE),"-")</f>
        <v>MODENA RUNNERS CLUB ASD</v>
      </c>
      <c r="P541" s="46" t="str">
        <f>IF($D541&gt;0,VLOOKUP(LEFT($N541,1),Regione!$A$2:$C$21,2,FALSE),"-")</f>
        <v xml:space="preserve">EMILIA ROMAGNA </v>
      </c>
      <c r="Q541" s="112" t="e">
        <f ca="1">IF($D541&gt;0,NormalizzaTempo("D",CELL("tipo",$E541),$E541),"-")</f>
        <v>#NAME?</v>
      </c>
      <c r="R541" s="27">
        <f>IF($D541&gt;0,VLOOKUP($D541,Iscrizioni!$A$2:$M$2502,13,FALSE),"-")</f>
        <v>5000</v>
      </c>
      <c r="S541" s="112" t="e">
        <f t="shared" ca="1" si="55"/>
        <v>#NAME?</v>
      </c>
      <c r="T541" s="112" t="e">
        <f ca="1">IF($D541&gt;0,SUMIFS($S$3:$S541,$X$3:$X541,1,$J$3:$J541,$J541),"-")</f>
        <v>#NAME?</v>
      </c>
      <c r="U541" s="112" t="e">
        <f t="shared" ca="1" si="56"/>
        <v>#NAME?</v>
      </c>
      <c r="V541" s="112" t="e">
        <f t="shared" ca="1" si="53"/>
        <v>#NAME?</v>
      </c>
      <c r="W541" s="27">
        <f>IF(LEN($C541)=0,IF($D541&gt;0,COUNTIFS($A$3:$A541,$A541),"-"),"Escluso")</f>
        <v>58</v>
      </c>
      <c r="X541" s="2">
        <f>IF(LEN($C541)=0,IF($D541&gt;0,COUNTIFS($J$3:$J541,$J541,$C$3:$C541,""),"-"),"Escluso")</f>
        <v>20</v>
      </c>
      <c r="Y541" s="127" t="e">
        <f t="shared" ca="1" si="51"/>
        <v>#NAME?</v>
      </c>
      <c r="Z541" s="2">
        <f>IF($D541&gt;0,COUNTIFS($O$3:$O541,$O541,$L$3:$L541,$L541,$I$3:$I541,$I541),"-")</f>
        <v>5</v>
      </c>
      <c r="AA541" s="27">
        <f>IF($D541&gt;0,IF(OR($Z541 &gt;1,$L541&lt;&gt;"Adulti"),0,VLOOKUP($P541,Regione!$B$2:$C$22,2,FALSE)),"-")</f>
        <v>0</v>
      </c>
      <c r="AB541" s="27">
        <f>IF($D541&gt;0,IF(COUNTIFS($O$3:$O541,$O541,$L$3:$L541,$L541,$I$3:$I541,$I541) &gt;1,0,SUMIFS($Y$3:$Y$2503,$L$3:$L$2503,$L541,$O$3:$O$2503,$O541,$I$3:$I$2503,$I541)),"-")</f>
        <v>0</v>
      </c>
      <c r="AC541" s="27">
        <f t="shared" si="54"/>
        <v>0</v>
      </c>
    </row>
    <row r="542" spans="1:29" s="1" customFormat="1" ht="15.75" customHeight="1">
      <c r="A542" s="13" t="s">
        <v>184</v>
      </c>
      <c r="B542" s="107" t="str">
        <f>IF(COUNTA($A542)&gt;0,VLOOKUP($A542,Corsa!$A$1:$F$43,2,FALSE),"-")</f>
        <v>Corsa B03</v>
      </c>
      <c r="C542" s="11"/>
      <c r="D542" s="13">
        <v>693</v>
      </c>
      <c r="E542" s="13"/>
      <c r="F542" s="46" t="str">
        <f>IF(COUNTA($A542)&gt;0,VLOOKUP($A542,Corsa!$A$1:$F$43,3,FALSE),"-")</f>
        <v>M- Juniores + M-50 + M-55 + M-60 + M-65 + M-70 + M-75</v>
      </c>
      <c r="G542" s="28" t="str">
        <f>IF($D542&gt;0,VLOOKUP($D542,Iscrizioni!$A$2:$M$2502,9,FALSE),"-")</f>
        <v>GOZZI ETTORE</v>
      </c>
      <c r="H542" s="28">
        <f>IF($D542&gt;0,VLOOKUP($D542,Iscrizioni!$A$2:$M$2502,4,FALSE),"-")</f>
        <v>1958</v>
      </c>
      <c r="I542" s="27" t="str">
        <f>IF($D542&gt;0,VLOOKUP($D542,Iscrizioni!$A$2:$M$2502,5,FALSE),"-")</f>
        <v>M</v>
      </c>
      <c r="J542" s="27" t="str">
        <f>IF($D542&gt;0,VLOOKUP($D542,Iscrizioni!$A$2:$M$2502,10,FALSE),"-")</f>
        <v>M-55</v>
      </c>
      <c r="K542" s="27" t="str">
        <f t="shared" si="52"/>
        <v>ok</v>
      </c>
      <c r="L542" s="46" t="str">
        <f>IF($D542&gt;0,VLOOKUP($D542,Iscrizioni!$A$2:$M$2502,11,FALSE),"-")</f>
        <v>Adulti</v>
      </c>
      <c r="M542" s="27">
        <f>IF($D542&gt;0,VLOOKUP($D542,Iscrizioni!$A$2:$N$2502,12,FALSE),"-")</f>
        <v>34</v>
      </c>
      <c r="N542" s="46" t="str">
        <f>IF($D542&gt;0,VLOOKUP($D542,Iscrizioni!$A$2:$M$2502,6,FALSE),"-")</f>
        <v>H041354</v>
      </c>
      <c r="O542" s="107" t="str">
        <f>IF($D542&gt;0,VLOOKUP($D542,Iscrizioni!$A$2:$M$2502,7,FALSE),"-")</f>
        <v>MODENA RUNNERS CLUB ASD</v>
      </c>
      <c r="P542" s="46" t="str">
        <f>IF($D542&gt;0,VLOOKUP(LEFT($N542,1),Regione!$A$2:$C$21,2,FALSE),"-")</f>
        <v xml:space="preserve">EMILIA ROMAGNA </v>
      </c>
      <c r="Q542" s="112" t="e">
        <f ca="1">IF($D542&gt;0,NormalizzaTempo("D",CELL("tipo",$E542),$E542),"-")</f>
        <v>#NAME?</v>
      </c>
      <c r="R542" s="27">
        <f>IF($D542&gt;0,VLOOKUP($D542,Iscrizioni!$A$2:$M$2502,13,FALSE),"-")</f>
        <v>5000</v>
      </c>
      <c r="S542" s="112" t="e">
        <f t="shared" ca="1" si="55"/>
        <v>#NAME?</v>
      </c>
      <c r="T542" s="112" t="e">
        <f ca="1">IF($D542&gt;0,SUMIFS($S$3:$S542,$X$3:$X542,1,$J$3:$J542,$J542),"-")</f>
        <v>#NAME?</v>
      </c>
      <c r="U542" s="112" t="e">
        <f t="shared" ca="1" si="56"/>
        <v>#NAME?</v>
      </c>
      <c r="V542" s="112" t="e">
        <f t="shared" ca="1" si="53"/>
        <v>#NAME?</v>
      </c>
      <c r="W542" s="27">
        <f>IF(LEN($C542)=0,IF($D542&gt;0,COUNTIFS($A$3:$A542,$A542),"-"),"Escluso")</f>
        <v>59</v>
      </c>
      <c r="X542" s="2">
        <f>IF(LEN($C542)=0,IF($D542&gt;0,COUNTIFS($J$3:$J542,$J542,$C$3:$C542,""),"-"),"Escluso")</f>
        <v>14</v>
      </c>
      <c r="Y542" s="127" t="e">
        <f t="shared" ca="1" si="51"/>
        <v>#NAME?</v>
      </c>
      <c r="Z542" s="2">
        <f>IF($D542&gt;0,COUNTIFS($O$3:$O542,$O542,$L$3:$L542,$L542,$I$3:$I542,$I542),"-")</f>
        <v>6</v>
      </c>
      <c r="AA542" s="27">
        <f>IF($D542&gt;0,IF(OR($Z542 &gt;1,$L542&lt;&gt;"Adulti"),0,VLOOKUP($P542,Regione!$B$2:$C$22,2,FALSE)),"-")</f>
        <v>0</v>
      </c>
      <c r="AB542" s="27">
        <f>IF($D542&gt;0,IF(COUNTIFS($O$3:$O542,$O542,$L$3:$L542,$L542,$I$3:$I542,$I542) &gt;1,0,SUMIFS($Y$3:$Y$2503,$L$3:$L$2503,$L542,$O$3:$O$2503,$O542,$I$3:$I$2503,$I542)),"-")</f>
        <v>0</v>
      </c>
      <c r="AC542" s="27">
        <f t="shared" si="54"/>
        <v>0</v>
      </c>
    </row>
    <row r="543" spans="1:29" s="1" customFormat="1" ht="15.75" customHeight="1">
      <c r="A543" s="13" t="s">
        <v>184</v>
      </c>
      <c r="B543" s="107" t="str">
        <f>IF(COUNTA($A543)&gt;0,VLOOKUP($A543,Corsa!$A$1:$F$43,2,FALSE),"-")</f>
        <v>Corsa B03</v>
      </c>
      <c r="C543" s="11"/>
      <c r="D543" s="13">
        <v>959</v>
      </c>
      <c r="E543" s="13"/>
      <c r="F543" s="46" t="str">
        <f>IF(COUNTA($A543)&gt;0,VLOOKUP($A543,Corsa!$A$1:$F$43,3,FALSE),"-")</f>
        <v>M- Juniores + M-50 + M-55 + M-60 + M-65 + M-70 + M-75</v>
      </c>
      <c r="G543" s="28" t="str">
        <f>IF($D543&gt;0,VLOOKUP($D543,Iscrizioni!$A$2:$M$2502,9,FALSE),"-")</f>
        <v>DI NUCCI JAN CARLO</v>
      </c>
      <c r="H543" s="28">
        <f>IF($D543&gt;0,VLOOKUP($D543,Iscrizioni!$A$2:$M$2502,4,FALSE),"-")</f>
        <v>1957</v>
      </c>
      <c r="I543" s="27" t="str">
        <f>IF($D543&gt;0,VLOOKUP($D543,Iscrizioni!$A$2:$M$2502,5,FALSE),"-")</f>
        <v>M</v>
      </c>
      <c r="J543" s="27" t="str">
        <f>IF($D543&gt;0,VLOOKUP($D543,Iscrizioni!$A$2:$M$2502,10,FALSE),"-")</f>
        <v>M-60</v>
      </c>
      <c r="K543" s="27" t="str">
        <f t="shared" si="52"/>
        <v>ok</v>
      </c>
      <c r="L543" s="46" t="str">
        <f>IF($D543&gt;0,VLOOKUP($D543,Iscrizioni!$A$2:$M$2502,11,FALSE),"-")</f>
        <v>Adulti</v>
      </c>
      <c r="M543" s="27">
        <f>IF($D543&gt;0,VLOOKUP($D543,Iscrizioni!$A$2:$N$2502,12,FALSE),"-")</f>
        <v>36</v>
      </c>
      <c r="N543" s="46" t="str">
        <f>IF($D543&gt;0,VLOOKUP($D543,Iscrizioni!$A$2:$M$2502,6,FALSE),"-")</f>
        <v>A130798</v>
      </c>
      <c r="O543" s="107" t="str">
        <f>IF($D543&gt;0,VLOOKUP($D543,Iscrizioni!$A$2:$M$2502,7,FALSE),"-")</f>
        <v>TIGER SPORT RUNNING TEAM ASD</v>
      </c>
      <c r="P543" s="46" t="str">
        <f>IF($D543&gt;0,VLOOKUP(LEFT($N543,1),Regione!$A$2:$C$21,2,FALSE),"-")</f>
        <v xml:space="preserve">PIEMONTE </v>
      </c>
      <c r="Q543" s="112" t="e">
        <f ca="1">IF($D543&gt;0,NormalizzaTempo("D",CELL("tipo",$E543),$E543),"-")</f>
        <v>#NAME?</v>
      </c>
      <c r="R543" s="27">
        <f>IF($D543&gt;0,VLOOKUP($D543,Iscrizioni!$A$2:$M$2502,13,FALSE),"-")</f>
        <v>5000</v>
      </c>
      <c r="S543" s="112" t="e">
        <f t="shared" ca="1" si="55"/>
        <v>#NAME?</v>
      </c>
      <c r="T543" s="112" t="e">
        <f ca="1">IF($D543&gt;0,SUMIFS($S$3:$S543,$X$3:$X543,1,$J$3:$J543,$J543),"-")</f>
        <v>#NAME?</v>
      </c>
      <c r="U543" s="112" t="e">
        <f t="shared" ca="1" si="56"/>
        <v>#NAME?</v>
      </c>
      <c r="V543" s="112" t="e">
        <f t="shared" ca="1" si="53"/>
        <v>#NAME?</v>
      </c>
      <c r="W543" s="27">
        <f>IF(LEN($C543)=0,IF($D543&gt;0,COUNTIFS($A$3:$A543,$A543),"-"),"Escluso")</f>
        <v>60</v>
      </c>
      <c r="X543" s="2">
        <f>IF(LEN($C543)=0,IF($D543&gt;0,COUNTIFS($J$3:$J543,$J543,$C$3:$C543,""),"-"),"Escluso")</f>
        <v>12</v>
      </c>
      <c r="Y543" s="127" t="e">
        <f t="shared" ca="1" si="51"/>
        <v>#NAME?</v>
      </c>
      <c r="Z543" s="2">
        <f>IF($D543&gt;0,COUNTIFS($O$3:$O543,$O543,$L$3:$L543,$L543,$I$3:$I543,$I543),"-")</f>
        <v>1</v>
      </c>
      <c r="AA543" s="27">
        <f>IF($D543&gt;0,IF(OR($Z543 &gt;1,$L543&lt;&gt;"Adulti"),0,VLOOKUP($P543,Regione!$B$2:$C$22,2,FALSE)),"-")</f>
        <v>15</v>
      </c>
      <c r="AB543" s="27" t="e">
        <f ca="1">IF($D543&gt;0,IF(COUNTIFS($O$3:$O543,$O543,$L$3:$L543,$L543,$I$3:$I543,$I543) &gt;1,0,SUMIFS($Y$3:$Y$2503,$L$3:$L$2503,$L543,$O$3:$O$2503,$O543,$I$3:$I$2503,$I543)),"-")</f>
        <v>#NAME?</v>
      </c>
      <c r="AC543" s="27" t="e">
        <f t="shared" ca="1" si="54"/>
        <v>#NAME?</v>
      </c>
    </row>
    <row r="544" spans="1:29" s="1" customFormat="1">
      <c r="A544" s="13" t="s">
        <v>184</v>
      </c>
      <c r="B544" s="107" t="str">
        <f>IF(COUNTA($A544)&gt;0,VLOOKUP($A544,Corsa!$A$1:$F$43,2,FALSE),"-")</f>
        <v>Corsa B03</v>
      </c>
      <c r="C544" s="11"/>
      <c r="D544" s="13">
        <v>306</v>
      </c>
      <c r="E544" s="13"/>
      <c r="F544" s="46" t="str">
        <f>IF(COUNTA($A544)&gt;0,VLOOKUP($A544,Corsa!$A$1:$F$43,3,FALSE),"-")</f>
        <v>M- Juniores + M-50 + M-55 + M-60 + M-65 + M-70 + M-75</v>
      </c>
      <c r="G544" s="28" t="str">
        <f>IF($D544&gt;0,VLOOKUP($D544,Iscrizioni!$A$2:$M$2502,9,FALSE),"-")</f>
        <v>POVOLO GIAN LUCA</v>
      </c>
      <c r="H544" s="28">
        <f>IF($D544&gt;0,VLOOKUP($D544,Iscrizioni!$A$2:$M$2502,4,FALSE),"-")</f>
        <v>1965</v>
      </c>
      <c r="I544" s="27" t="str">
        <f>IF($D544&gt;0,VLOOKUP($D544,Iscrizioni!$A$2:$M$2502,5,FALSE),"-")</f>
        <v>M</v>
      </c>
      <c r="J544" s="27" t="str">
        <f>IF($D544&gt;0,VLOOKUP($D544,Iscrizioni!$A$2:$M$2502,10,FALSE),"-")</f>
        <v>M-50</v>
      </c>
      <c r="K544" s="27" t="str">
        <f t="shared" si="52"/>
        <v>ok</v>
      </c>
      <c r="L544" s="46" t="str">
        <f>IF($D544&gt;0,VLOOKUP($D544,Iscrizioni!$A$2:$M$2502,11,FALSE),"-")</f>
        <v>Adulti</v>
      </c>
      <c r="M544" s="27">
        <f>IF($D544&gt;0,VLOOKUP($D544,Iscrizioni!$A$2:$N$2502,12,FALSE),"-")</f>
        <v>32</v>
      </c>
      <c r="N544" s="46" t="str">
        <f>IF($D544&gt;0,VLOOKUP($D544,Iscrizioni!$A$2:$M$2502,6,FALSE),"-")</f>
        <v>A120653</v>
      </c>
      <c r="O544" s="107" t="str">
        <f>IF($D544&gt;0,VLOOKUP($D544,Iscrizioni!$A$2:$M$2502,7,FALSE),"-")</f>
        <v>A.S.D. OLIMPIATLETICA</v>
      </c>
      <c r="P544" s="46" t="str">
        <f>IF($D544&gt;0,VLOOKUP(LEFT($N544,1),Regione!$A$2:$C$21,2,FALSE),"-")</f>
        <v xml:space="preserve">PIEMONTE </v>
      </c>
      <c r="Q544" s="112" t="e">
        <f ca="1">IF($D544&gt;0,NormalizzaTempo("D",CELL("tipo",$E544),$E544),"-")</f>
        <v>#NAME?</v>
      </c>
      <c r="R544" s="27">
        <f>IF($D544&gt;0,VLOOKUP($D544,Iscrizioni!$A$2:$M$2502,13,FALSE),"-")</f>
        <v>5000</v>
      </c>
      <c r="S544" s="112" t="e">
        <f t="shared" ca="1" si="55"/>
        <v>#NAME?</v>
      </c>
      <c r="T544" s="112" t="e">
        <f ca="1">IF($D544&gt;0,SUMIFS($S$3:$S544,$X$3:$X544,1,$J$3:$J544,$J544),"-")</f>
        <v>#NAME?</v>
      </c>
      <c r="U544" s="112" t="e">
        <f t="shared" ca="1" si="56"/>
        <v>#NAME?</v>
      </c>
      <c r="V544" s="112" t="e">
        <f t="shared" ca="1" si="53"/>
        <v>#NAME?</v>
      </c>
      <c r="W544" s="27">
        <f>IF(LEN($C544)=0,IF($D544&gt;0,COUNTIFS($A$3:$A544,$A544),"-"),"Escluso")</f>
        <v>61</v>
      </c>
      <c r="X544" s="2">
        <f>IF(LEN($C544)=0,IF($D544&gt;0,COUNTIFS($J$3:$J544,$J544,$C$3:$C544,""),"-"),"Escluso")</f>
        <v>21</v>
      </c>
      <c r="Y544" s="127" t="e">
        <f t="shared" ca="1" si="51"/>
        <v>#NAME?</v>
      </c>
      <c r="Z544" s="2">
        <f>IF($D544&gt;0,COUNTIFS($O$3:$O544,$O544,$L$3:$L544,$L544,$I$3:$I544,$I544),"-")</f>
        <v>2</v>
      </c>
      <c r="AA544" s="27">
        <f>IF($D544&gt;0,IF(OR($Z544 &gt;1,$L544&lt;&gt;"Adulti"),0,VLOOKUP($P544,Regione!$B$2:$C$22,2,FALSE)),"-")</f>
        <v>0</v>
      </c>
      <c r="AB544" s="27">
        <f>IF($D544&gt;0,IF(COUNTIFS($O$3:$O544,$O544,$L$3:$L544,$L544,$I$3:$I544,$I544) &gt;1,0,SUMIFS($Y$3:$Y$2503,$L$3:$L$2503,$L544,$O$3:$O$2503,$O544,$I$3:$I$2503,$I544)),"-")</f>
        <v>0</v>
      </c>
      <c r="AC544" s="27">
        <f t="shared" si="54"/>
        <v>0</v>
      </c>
    </row>
    <row r="545" spans="1:29" s="1" customFormat="1">
      <c r="A545" s="13" t="s">
        <v>184</v>
      </c>
      <c r="B545" s="107" t="str">
        <f>IF(COUNTA($A545)&gt;0,VLOOKUP($A545,Corsa!$A$1:$F$43,2,FALSE),"-")</f>
        <v>Corsa B03</v>
      </c>
      <c r="C545" s="11"/>
      <c r="D545" s="13">
        <v>105</v>
      </c>
      <c r="E545" s="13"/>
      <c r="F545" s="46" t="str">
        <f>IF(COUNTA($A545)&gt;0,VLOOKUP($A545,Corsa!$A$1:$F$43,3,FALSE),"-")</f>
        <v>M- Juniores + M-50 + M-55 + M-60 + M-65 + M-70 + M-75</v>
      </c>
      <c r="G545" s="28" t="str">
        <f>IF($D545&gt;0,VLOOKUP($D545,Iscrizioni!$A$2:$M$2502,9,FALSE),"-")</f>
        <v>SCARLINI DANIELE</v>
      </c>
      <c r="H545" s="28">
        <f>IF($D545&gt;0,VLOOKUP($D545,Iscrizioni!$A$2:$M$2502,4,FALSE),"-")</f>
        <v>1967</v>
      </c>
      <c r="I545" s="27" t="str">
        <f>IF($D545&gt;0,VLOOKUP($D545,Iscrizioni!$A$2:$M$2502,5,FALSE),"-")</f>
        <v>M</v>
      </c>
      <c r="J545" s="27" t="str">
        <f>IF($D545&gt;0,VLOOKUP($D545,Iscrizioni!$A$2:$M$2502,10,FALSE),"-")</f>
        <v>M-50</v>
      </c>
      <c r="K545" s="27" t="str">
        <f t="shared" si="52"/>
        <v>ok</v>
      </c>
      <c r="L545" s="46" t="str">
        <f>IF($D545&gt;0,VLOOKUP($D545,Iscrizioni!$A$2:$M$2502,11,FALSE),"-")</f>
        <v>Adulti</v>
      </c>
      <c r="M545" s="27">
        <f>IF($D545&gt;0,VLOOKUP($D545,Iscrizioni!$A$2:$N$2502,12,FALSE),"-")</f>
        <v>32</v>
      </c>
      <c r="N545" s="46" t="str">
        <f>IF($D545&gt;0,VLOOKUP($D545,Iscrizioni!$A$2:$M$2502,6,FALSE),"-")</f>
        <v>L021869</v>
      </c>
      <c r="O545" s="107" t="str">
        <f>IF($D545&gt;0,VLOOKUP($D545,Iscrizioni!$A$2:$M$2502,7,FALSE),"-")</f>
        <v>A.S.D. ATLETICA CALENZANO</v>
      </c>
      <c r="P545" s="46" t="str">
        <f>IF($D545&gt;0,VLOOKUP(LEFT($N545,1),Regione!$A$2:$C$21,2,FALSE),"-")</f>
        <v xml:space="preserve">TOSCANA </v>
      </c>
      <c r="Q545" s="112" t="e">
        <f ca="1">IF($D545&gt;0,NormalizzaTempo("D",CELL("tipo",$E545),$E545),"-")</f>
        <v>#NAME?</v>
      </c>
      <c r="R545" s="27">
        <f>IF($D545&gt;0,VLOOKUP($D545,Iscrizioni!$A$2:$M$2502,13,FALSE),"-")</f>
        <v>5000</v>
      </c>
      <c r="S545" s="112" t="e">
        <f t="shared" ca="1" si="55"/>
        <v>#NAME?</v>
      </c>
      <c r="T545" s="112" t="e">
        <f ca="1">IF($D545&gt;0,SUMIFS($S$3:$S545,$X$3:$X545,1,$J$3:$J545,$J545),"-")</f>
        <v>#NAME?</v>
      </c>
      <c r="U545" s="112" t="e">
        <f t="shared" ca="1" si="56"/>
        <v>#NAME?</v>
      </c>
      <c r="V545" s="112" t="e">
        <f t="shared" ca="1" si="53"/>
        <v>#NAME?</v>
      </c>
      <c r="W545" s="27">
        <f>IF(LEN($C545)=0,IF($D545&gt;0,COUNTIFS($A$3:$A545,$A545),"-"),"Escluso")</f>
        <v>62</v>
      </c>
      <c r="X545" s="2">
        <f>IF(LEN($C545)=0,IF($D545&gt;0,COUNTIFS($J$3:$J545,$J545,$C$3:$C545,""),"-"),"Escluso")</f>
        <v>22</v>
      </c>
      <c r="Y545" s="127" t="e">
        <f t="shared" ca="1" si="51"/>
        <v>#NAME?</v>
      </c>
      <c r="Z545" s="2">
        <f>IF($D545&gt;0,COUNTIFS($O$3:$O545,$O545,$L$3:$L545,$L545,$I$3:$I545,$I545),"-")</f>
        <v>2</v>
      </c>
      <c r="AA545" s="27">
        <f>IF($D545&gt;0,IF(OR($Z545 &gt;1,$L545&lt;&gt;"Adulti"),0,VLOOKUP($P545,Regione!$B$2:$C$22,2,FALSE)),"-")</f>
        <v>0</v>
      </c>
      <c r="AB545" s="27">
        <f>IF($D545&gt;0,IF(COUNTIFS($O$3:$O545,$O545,$L$3:$L545,$L545,$I$3:$I545,$I545) &gt;1,0,SUMIFS($Y$3:$Y$2503,$L$3:$L$2503,$L545,$O$3:$O$2503,$O545,$I$3:$I$2503,$I545)),"-")</f>
        <v>0</v>
      </c>
      <c r="AC545" s="27">
        <f t="shared" si="54"/>
        <v>0</v>
      </c>
    </row>
    <row r="546" spans="1:29" s="1" customFormat="1">
      <c r="A546" s="13" t="s">
        <v>184</v>
      </c>
      <c r="B546" s="107" t="str">
        <f>IF(COUNTA($A546)&gt;0,VLOOKUP($A546,Corsa!$A$1:$F$43,2,FALSE),"-")</f>
        <v>Corsa B03</v>
      </c>
      <c r="C546" s="11"/>
      <c r="D546" s="13">
        <v>223</v>
      </c>
      <c r="E546" s="13"/>
      <c r="F546" s="46" t="str">
        <f>IF(COUNTA($A546)&gt;0,VLOOKUP($A546,Corsa!$A$1:$F$43,3,FALSE),"-")</f>
        <v>M- Juniores + M-50 + M-55 + M-60 + M-65 + M-70 + M-75</v>
      </c>
      <c r="G546" s="28" t="str">
        <f>IF($D546&gt;0,VLOOKUP($D546,Iscrizioni!$A$2:$M$2502,9,FALSE),"-")</f>
        <v>CAPPELLO AGOSTINO</v>
      </c>
      <c r="H546" s="28">
        <f>IF($D546&gt;0,VLOOKUP($D546,Iscrizioni!$A$2:$M$2502,4,FALSE),"-")</f>
        <v>1955</v>
      </c>
      <c r="I546" s="27" t="str">
        <f>IF($D546&gt;0,VLOOKUP($D546,Iscrizioni!$A$2:$M$2502,5,FALSE),"-")</f>
        <v>M</v>
      </c>
      <c r="J546" s="27" t="str">
        <f>IF($D546&gt;0,VLOOKUP($D546,Iscrizioni!$A$2:$M$2502,10,FALSE),"-")</f>
        <v>M-60</v>
      </c>
      <c r="K546" s="27" t="str">
        <f t="shared" si="52"/>
        <v>ok</v>
      </c>
      <c r="L546" s="46" t="str">
        <f>IF($D546&gt;0,VLOOKUP($D546,Iscrizioni!$A$2:$M$2502,11,FALSE),"-")</f>
        <v>Adulti</v>
      </c>
      <c r="M546" s="27">
        <f>IF($D546&gt;0,VLOOKUP($D546,Iscrizioni!$A$2:$N$2502,12,FALSE),"-")</f>
        <v>36</v>
      </c>
      <c r="N546" s="46" t="str">
        <f>IF($D546&gt;0,VLOOKUP($D546,Iscrizioni!$A$2:$M$2502,6,FALSE),"-")</f>
        <v>A050294</v>
      </c>
      <c r="O546" s="107" t="str">
        <f>IF($D546&gt;0,VLOOKUP($D546,Iscrizioni!$A$2:$M$2502,7,FALSE),"-")</f>
        <v>A.S.D. GIORDANA LOMBARDI</v>
      </c>
      <c r="P546" s="46" t="str">
        <f>IF($D546&gt;0,VLOOKUP(LEFT($N546,1),Regione!$A$2:$C$21,2,FALSE),"-")</f>
        <v xml:space="preserve">PIEMONTE </v>
      </c>
      <c r="Q546" s="112" t="e">
        <f ca="1">IF($D546&gt;0,NormalizzaTempo("D",CELL("tipo",$E546),$E546),"-")</f>
        <v>#NAME?</v>
      </c>
      <c r="R546" s="27">
        <f>IF($D546&gt;0,VLOOKUP($D546,Iscrizioni!$A$2:$M$2502,13,FALSE),"-")</f>
        <v>5000</v>
      </c>
      <c r="S546" s="112" t="e">
        <f t="shared" ca="1" si="55"/>
        <v>#NAME?</v>
      </c>
      <c r="T546" s="112" t="e">
        <f ca="1">IF($D546&gt;0,SUMIFS($S$3:$S546,$X$3:$X546,1,$J$3:$J546,$J546),"-")</f>
        <v>#NAME?</v>
      </c>
      <c r="U546" s="112" t="e">
        <f t="shared" ca="1" si="56"/>
        <v>#NAME?</v>
      </c>
      <c r="V546" s="112" t="e">
        <f t="shared" ca="1" si="53"/>
        <v>#NAME?</v>
      </c>
      <c r="W546" s="27">
        <f>IF(LEN($C546)=0,IF($D546&gt;0,COUNTIFS($A$3:$A546,$A546),"-"),"Escluso")</f>
        <v>63</v>
      </c>
      <c r="X546" s="2">
        <f>IF(LEN($C546)=0,IF($D546&gt;0,COUNTIFS($J$3:$J546,$J546,$C$3:$C546,""),"-"),"Escluso")</f>
        <v>13</v>
      </c>
      <c r="Y546" s="127" t="e">
        <f t="shared" ca="1" si="51"/>
        <v>#NAME?</v>
      </c>
      <c r="Z546" s="2">
        <f>IF($D546&gt;0,COUNTIFS($O$3:$O546,$O546,$L$3:$L546,$L546,$I$3:$I546,$I546),"-")</f>
        <v>2</v>
      </c>
      <c r="AA546" s="27">
        <f>IF($D546&gt;0,IF(OR($Z546 &gt;1,$L546&lt;&gt;"Adulti"),0,VLOOKUP($P546,Regione!$B$2:$C$22,2,FALSE)),"-")</f>
        <v>0</v>
      </c>
      <c r="AB546" s="27">
        <f>IF($D546&gt;0,IF(COUNTIFS($O$3:$O546,$O546,$L$3:$L546,$L546,$I$3:$I546,$I546) &gt;1,0,SUMIFS($Y$3:$Y$2503,$L$3:$L$2503,$L546,$O$3:$O$2503,$O546,$I$3:$I$2503,$I546)),"-")</f>
        <v>0</v>
      </c>
      <c r="AC546" s="27">
        <f t="shared" si="54"/>
        <v>0</v>
      </c>
    </row>
    <row r="547" spans="1:29" s="1" customFormat="1">
      <c r="A547" s="13" t="s">
        <v>184</v>
      </c>
      <c r="B547" s="107" t="str">
        <f>IF(COUNTA($A547)&gt;0,VLOOKUP($A547,Corsa!$A$1:$F$43,2,FALSE),"-")</f>
        <v>Corsa B03</v>
      </c>
      <c r="C547" s="11"/>
      <c r="D547" s="13">
        <v>128</v>
      </c>
      <c r="E547" s="13"/>
      <c r="F547" s="46" t="str">
        <f>IF(COUNTA($A547)&gt;0,VLOOKUP($A547,Corsa!$A$1:$F$43,3,FALSE),"-")</f>
        <v>M- Juniores + M-50 + M-55 + M-60 + M-65 + M-70 + M-75</v>
      </c>
      <c r="G547" s="28" t="str">
        <f>IF($D547&gt;0,VLOOKUP($D547,Iscrizioni!$A$2:$M$2502,9,FALSE),"-")</f>
        <v>TOMASZUN MAREK</v>
      </c>
      <c r="H547" s="28">
        <f>IF($D547&gt;0,VLOOKUP($D547,Iscrizioni!$A$2:$M$2502,4,FALSE),"-")</f>
        <v>1965</v>
      </c>
      <c r="I547" s="27" t="str">
        <f>IF($D547&gt;0,VLOOKUP($D547,Iscrizioni!$A$2:$M$2502,5,FALSE),"-")</f>
        <v>M</v>
      </c>
      <c r="J547" s="27" t="str">
        <f>IF($D547&gt;0,VLOOKUP($D547,Iscrizioni!$A$2:$M$2502,10,FALSE),"-")</f>
        <v>M-50</v>
      </c>
      <c r="K547" s="27" t="str">
        <f t="shared" si="52"/>
        <v>ok</v>
      </c>
      <c r="L547" s="46" t="str">
        <f>IF($D547&gt;0,VLOOKUP($D547,Iscrizioni!$A$2:$M$2502,11,FALSE),"-")</f>
        <v>Adulti</v>
      </c>
      <c r="M547" s="27">
        <f>IF($D547&gt;0,VLOOKUP($D547,Iscrizioni!$A$2:$N$2502,12,FALSE),"-")</f>
        <v>32</v>
      </c>
      <c r="N547" s="46" t="str">
        <f>IF($D547&gt;0,VLOOKUP($D547,Iscrizioni!$A$2:$M$2502,6,FALSE),"-")</f>
        <v>L090562</v>
      </c>
      <c r="O547" s="107" t="str">
        <f>IF($D547&gt;0,VLOOKUP($D547,Iscrizioni!$A$2:$M$2502,7,FALSE),"-")</f>
        <v>A.S.D. ATLETICA SINALUNGA</v>
      </c>
      <c r="P547" s="46" t="str">
        <f>IF($D547&gt;0,VLOOKUP(LEFT($N547,1),Regione!$A$2:$C$21,2,FALSE),"-")</f>
        <v xml:space="preserve">TOSCANA </v>
      </c>
      <c r="Q547" s="112" t="e">
        <f ca="1">IF($D547&gt;0,NormalizzaTempo("D",CELL("tipo",$E547),$E547),"-")</f>
        <v>#NAME?</v>
      </c>
      <c r="R547" s="27">
        <f>IF($D547&gt;0,VLOOKUP($D547,Iscrizioni!$A$2:$M$2502,13,FALSE),"-")</f>
        <v>5000</v>
      </c>
      <c r="S547" s="112" t="e">
        <f t="shared" ca="1" si="55"/>
        <v>#NAME?</v>
      </c>
      <c r="T547" s="112" t="e">
        <f ca="1">IF($D547&gt;0,SUMIFS($S$3:$S547,$X$3:$X547,1,$J$3:$J547,$J547),"-")</f>
        <v>#NAME?</v>
      </c>
      <c r="U547" s="112" t="e">
        <f t="shared" ca="1" si="56"/>
        <v>#NAME?</v>
      </c>
      <c r="V547" s="112" t="e">
        <f t="shared" ca="1" si="53"/>
        <v>#NAME?</v>
      </c>
      <c r="W547" s="27">
        <f>IF(LEN($C547)=0,IF($D547&gt;0,COUNTIFS($A$3:$A547,$A547),"-"),"Escluso")</f>
        <v>64</v>
      </c>
      <c r="X547" s="2">
        <f>IF(LEN($C547)=0,IF($D547&gt;0,COUNTIFS($J$3:$J547,$J547,$C$3:$C547,""),"-"),"Escluso")</f>
        <v>23</v>
      </c>
      <c r="Y547" s="127" t="e">
        <f t="shared" ca="1" si="51"/>
        <v>#NAME?</v>
      </c>
      <c r="Z547" s="2">
        <f>IF($D547&gt;0,COUNTIFS($O$3:$O547,$O547,$L$3:$L547,$L547,$I$3:$I547,$I547),"-")</f>
        <v>2</v>
      </c>
      <c r="AA547" s="27">
        <f>IF($D547&gt;0,IF(OR($Z547 &gt;1,$L547&lt;&gt;"Adulti"),0,VLOOKUP($P547,Regione!$B$2:$C$22,2,FALSE)),"-")</f>
        <v>0</v>
      </c>
      <c r="AB547" s="27">
        <f>IF($D547&gt;0,IF(COUNTIFS($O$3:$O547,$O547,$L$3:$L547,$L547,$I$3:$I547,$I547) &gt;1,0,SUMIFS($Y$3:$Y$2503,$L$3:$L$2503,$L547,$O$3:$O$2503,$O547,$I$3:$I$2503,$I547)),"-")</f>
        <v>0</v>
      </c>
      <c r="AC547" s="27">
        <f t="shared" si="54"/>
        <v>0</v>
      </c>
    </row>
    <row r="548" spans="1:29" s="1" customFormat="1">
      <c r="A548" s="13" t="s">
        <v>184</v>
      </c>
      <c r="B548" s="107" t="str">
        <f>IF(COUNTA($A548)&gt;0,VLOOKUP($A548,Corsa!$A$1:$F$43,2,FALSE),"-")</f>
        <v>Corsa B03</v>
      </c>
      <c r="C548" s="11"/>
      <c r="D548" s="13">
        <v>32</v>
      </c>
      <c r="E548" s="13"/>
      <c r="F548" s="46" t="str">
        <f>IF(COUNTA($A548)&gt;0,VLOOKUP($A548,Corsa!$A$1:$F$43,3,FALSE),"-")</f>
        <v>M- Juniores + M-50 + M-55 + M-60 + M-65 + M-70 + M-75</v>
      </c>
      <c r="G548" s="28" t="str">
        <f>IF($D548&gt;0,VLOOKUP($D548,Iscrizioni!$A$2:$M$2502,9,FALSE),"-")</f>
        <v>BECCARIA CLAUDIO</v>
      </c>
      <c r="H548" s="28">
        <f>IF($D548&gt;0,VLOOKUP($D548,Iscrizioni!$A$2:$M$2502,4,FALSE),"-")</f>
        <v>1955</v>
      </c>
      <c r="I548" s="27" t="str">
        <f>IF($D548&gt;0,VLOOKUP($D548,Iscrizioni!$A$2:$M$2502,5,FALSE),"-")</f>
        <v>M</v>
      </c>
      <c r="J548" s="27" t="str">
        <f>IF($D548&gt;0,VLOOKUP($D548,Iscrizioni!$A$2:$M$2502,10,FALSE),"-")</f>
        <v>M-60</v>
      </c>
      <c r="K548" s="27" t="str">
        <f t="shared" si="52"/>
        <v>ok</v>
      </c>
      <c r="L548" s="46" t="str">
        <f>IF($D548&gt;0,VLOOKUP($D548,Iscrizioni!$A$2:$M$2502,11,FALSE),"-")</f>
        <v>Adulti</v>
      </c>
      <c r="M548" s="27">
        <f>IF($D548&gt;0,VLOOKUP($D548,Iscrizioni!$A$2:$N$2502,12,FALSE),"-")</f>
        <v>36</v>
      </c>
      <c r="N548" s="46" t="str">
        <f>IF($D548&gt;0,VLOOKUP($D548,Iscrizioni!$A$2:$M$2502,6,FALSE),"-")</f>
        <v>L021869</v>
      </c>
      <c r="O548" s="107" t="str">
        <f>IF($D548&gt;0,VLOOKUP($D548,Iscrizioni!$A$2:$M$2502,7,FALSE),"-")</f>
        <v>A.S.D. ATLETICA CALENZANO</v>
      </c>
      <c r="P548" s="46" t="str">
        <f>IF($D548&gt;0,VLOOKUP(LEFT($N548,1),Regione!$A$2:$C$21,2,FALSE),"-")</f>
        <v xml:space="preserve">TOSCANA </v>
      </c>
      <c r="Q548" s="112" t="e">
        <f ca="1">IF($D548&gt;0,NormalizzaTempo("D",CELL("tipo",$E548),$E548),"-")</f>
        <v>#NAME?</v>
      </c>
      <c r="R548" s="27">
        <f>IF($D548&gt;0,VLOOKUP($D548,Iscrizioni!$A$2:$M$2502,13,FALSE),"-")</f>
        <v>5000</v>
      </c>
      <c r="S548" s="112" t="e">
        <f t="shared" ca="1" si="55"/>
        <v>#NAME?</v>
      </c>
      <c r="T548" s="112" t="e">
        <f ca="1">IF($D548&gt;0,SUMIFS($S$3:$S548,$X$3:$X548,1,$J$3:$J548,$J548),"-")</f>
        <v>#NAME?</v>
      </c>
      <c r="U548" s="112" t="e">
        <f t="shared" ca="1" si="56"/>
        <v>#NAME?</v>
      </c>
      <c r="V548" s="112" t="e">
        <f t="shared" ca="1" si="53"/>
        <v>#NAME?</v>
      </c>
      <c r="W548" s="27">
        <f>IF(LEN($C548)=0,IF($D548&gt;0,COUNTIFS($A$3:$A548,$A548),"-"),"Escluso")</f>
        <v>65</v>
      </c>
      <c r="X548" s="2">
        <f>IF(LEN($C548)=0,IF($D548&gt;0,COUNTIFS($J$3:$J548,$J548,$C$3:$C548,""),"-"),"Escluso")</f>
        <v>14</v>
      </c>
      <c r="Y548" s="127" t="e">
        <f t="shared" ca="1" si="51"/>
        <v>#NAME?</v>
      </c>
      <c r="Z548" s="2">
        <f>IF($D548&gt;0,COUNTIFS($O$3:$O548,$O548,$L$3:$L548,$L548,$I$3:$I548,$I548),"-")</f>
        <v>3</v>
      </c>
      <c r="AA548" s="27">
        <f>IF($D548&gt;0,IF(OR($Z548 &gt;1,$L548&lt;&gt;"Adulti"),0,VLOOKUP($P548,Regione!$B$2:$C$22,2,FALSE)),"-")</f>
        <v>0</v>
      </c>
      <c r="AB548" s="27">
        <f>IF($D548&gt;0,IF(COUNTIFS($O$3:$O548,$O548,$L$3:$L548,$L548,$I$3:$I548,$I548) &gt;1,0,SUMIFS($Y$3:$Y$2503,$L$3:$L$2503,$L548,$O$3:$O$2503,$O548,$I$3:$I$2503,$I548)),"-")</f>
        <v>0</v>
      </c>
      <c r="AC548" s="27">
        <f t="shared" si="54"/>
        <v>0</v>
      </c>
    </row>
    <row r="549" spans="1:29" s="1" customFormat="1">
      <c r="A549" s="13" t="s">
        <v>184</v>
      </c>
      <c r="B549" s="107" t="str">
        <f>IF(COUNTA($A549)&gt;0,VLOOKUP($A549,Corsa!$A$1:$F$43,2,FALSE),"-")</f>
        <v>Corsa B03</v>
      </c>
      <c r="C549" s="11"/>
      <c r="D549" s="13">
        <v>961</v>
      </c>
      <c r="E549" s="13"/>
      <c r="F549" s="46" t="str">
        <f>IF(COUNTA($A549)&gt;0,VLOOKUP($A549,Corsa!$A$1:$F$43,3,FALSE),"-")</f>
        <v>M- Juniores + M-50 + M-55 + M-60 + M-65 + M-70 + M-75</v>
      </c>
      <c r="G549" s="28" t="str">
        <f>IF($D549&gt;0,VLOOKUP($D549,Iscrizioni!$A$2:$M$2502,9,FALSE),"-")</f>
        <v>SUTERA ALBERTO</v>
      </c>
      <c r="H549" s="28">
        <f>IF($D549&gt;0,VLOOKUP($D549,Iscrizioni!$A$2:$M$2502,4,FALSE),"-")</f>
        <v>1956</v>
      </c>
      <c r="I549" s="27" t="str">
        <f>IF($D549&gt;0,VLOOKUP($D549,Iscrizioni!$A$2:$M$2502,5,FALSE),"-")</f>
        <v>M</v>
      </c>
      <c r="J549" s="27" t="str">
        <f>IF($D549&gt;0,VLOOKUP($D549,Iscrizioni!$A$2:$M$2502,10,FALSE),"-")</f>
        <v>M-60</v>
      </c>
      <c r="K549" s="27" t="str">
        <f t="shared" si="52"/>
        <v>ok</v>
      </c>
      <c r="L549" s="46" t="str">
        <f>IF($D549&gt;0,VLOOKUP($D549,Iscrizioni!$A$2:$M$2502,11,FALSE),"-")</f>
        <v>Adulti</v>
      </c>
      <c r="M549" s="27">
        <f>IF($D549&gt;0,VLOOKUP($D549,Iscrizioni!$A$2:$N$2502,12,FALSE),"-")</f>
        <v>36</v>
      </c>
      <c r="N549" s="46" t="str">
        <f>IF($D549&gt;0,VLOOKUP($D549,Iscrizioni!$A$2:$M$2502,6,FALSE),"-")</f>
        <v>H080960</v>
      </c>
      <c r="O549" s="107" t="str">
        <f>IF($D549&gt;0,VLOOKUP($D549,Iscrizioni!$A$2:$M$2502,7,FALSE),"-")</f>
        <v>TRICOLORE SPORT MARATHON A.S.D.</v>
      </c>
      <c r="P549" s="46" t="str">
        <f>IF($D549&gt;0,VLOOKUP(LEFT($N549,1),Regione!$A$2:$C$21,2,FALSE),"-")</f>
        <v xml:space="preserve">EMILIA ROMAGNA </v>
      </c>
      <c r="Q549" s="112" t="e">
        <f ca="1">IF($D549&gt;0,NormalizzaTempo("D",CELL("tipo",$E549),$E549),"-")</f>
        <v>#NAME?</v>
      </c>
      <c r="R549" s="27">
        <f>IF($D549&gt;0,VLOOKUP($D549,Iscrizioni!$A$2:$M$2502,13,FALSE),"-")</f>
        <v>5000</v>
      </c>
      <c r="S549" s="112" t="e">
        <f t="shared" ca="1" si="55"/>
        <v>#NAME?</v>
      </c>
      <c r="T549" s="112" t="e">
        <f ca="1">IF($D549&gt;0,SUMIFS($S$3:$S549,$X$3:$X549,1,$J$3:$J549,$J549),"-")</f>
        <v>#NAME?</v>
      </c>
      <c r="U549" s="112" t="e">
        <f t="shared" ca="1" si="56"/>
        <v>#NAME?</v>
      </c>
      <c r="V549" s="112" t="e">
        <f t="shared" ca="1" si="53"/>
        <v>#NAME?</v>
      </c>
      <c r="W549" s="27">
        <f>IF(LEN($C549)=0,IF($D549&gt;0,COUNTIFS($A$3:$A549,$A549),"-"),"Escluso")</f>
        <v>66</v>
      </c>
      <c r="X549" s="2">
        <f>IF(LEN($C549)=0,IF($D549&gt;0,COUNTIFS($J$3:$J549,$J549,$C$3:$C549,""),"-"),"Escluso")</f>
        <v>15</v>
      </c>
      <c r="Y549" s="127" t="e">
        <f t="shared" ca="1" si="51"/>
        <v>#NAME?</v>
      </c>
      <c r="Z549" s="2">
        <f>IF($D549&gt;0,COUNTIFS($O$3:$O549,$O549,$L$3:$L549,$L549,$I$3:$I549,$I549),"-")</f>
        <v>1</v>
      </c>
      <c r="AA549" s="27">
        <f>IF($D549&gt;0,IF(OR($Z549 &gt;1,$L549&lt;&gt;"Adulti"),0,VLOOKUP($P549,Regione!$B$2:$C$22,2,FALSE)),"-")</f>
        <v>0</v>
      </c>
      <c r="AB549" s="27" t="e">
        <f ca="1">IF($D549&gt;0,IF(COUNTIFS($O$3:$O549,$O549,$L$3:$L549,$L549,$I$3:$I549,$I549) &gt;1,0,SUMIFS($Y$3:$Y$2503,$L$3:$L$2503,$L549,$O$3:$O$2503,$O549,$I$3:$I$2503,$I549)),"-")</f>
        <v>#NAME?</v>
      </c>
      <c r="AC549" s="27" t="e">
        <f t="shared" ca="1" si="54"/>
        <v>#NAME?</v>
      </c>
    </row>
    <row r="550" spans="1:29" s="1" customFormat="1">
      <c r="A550" s="13" t="s">
        <v>184</v>
      </c>
      <c r="B550" s="107" t="str">
        <f>IF(COUNTA($A550)&gt;0,VLOOKUP($A550,Corsa!$A$1:$F$43,2,FALSE),"-")</f>
        <v>Corsa B03</v>
      </c>
      <c r="C550" s="11"/>
      <c r="D550" s="13">
        <v>710</v>
      </c>
      <c r="E550" s="13"/>
      <c r="F550" s="46" t="str">
        <f>IF(COUNTA($A550)&gt;0,VLOOKUP($A550,Corsa!$A$1:$F$43,3,FALSE),"-")</f>
        <v>M- Juniores + M-50 + M-55 + M-60 + M-65 + M-70 + M-75</v>
      </c>
      <c r="G550" s="28" t="str">
        <f>IF($D550&gt;0,VLOOKUP($D550,Iscrizioni!$A$2:$M$2502,9,FALSE),"-")</f>
        <v>PERRICONE GAETANO</v>
      </c>
      <c r="H550" s="28">
        <f>IF($D550&gt;0,VLOOKUP($D550,Iscrizioni!$A$2:$M$2502,4,FALSE),"-")</f>
        <v>1959</v>
      </c>
      <c r="I550" s="27" t="str">
        <f>IF($D550&gt;0,VLOOKUP($D550,Iscrizioni!$A$2:$M$2502,5,FALSE),"-")</f>
        <v>M</v>
      </c>
      <c r="J550" s="27" t="str">
        <f>IF($D550&gt;0,VLOOKUP($D550,Iscrizioni!$A$2:$M$2502,10,FALSE),"-")</f>
        <v>M-55</v>
      </c>
      <c r="K550" s="27" t="str">
        <f t="shared" si="52"/>
        <v>ok</v>
      </c>
      <c r="L550" s="46" t="str">
        <f>IF($D550&gt;0,VLOOKUP($D550,Iscrizioni!$A$2:$M$2502,11,FALSE),"-")</f>
        <v>Adulti</v>
      </c>
      <c r="M550" s="27">
        <f>IF($D550&gt;0,VLOOKUP($D550,Iscrizioni!$A$2:$N$2502,12,FALSE),"-")</f>
        <v>34</v>
      </c>
      <c r="N550" s="46" t="str">
        <f>IF($D550&gt;0,VLOOKUP($D550,Iscrizioni!$A$2:$M$2502,6,FALSE),"-")</f>
        <v>H041354</v>
      </c>
      <c r="O550" s="107" t="str">
        <f>IF($D550&gt;0,VLOOKUP($D550,Iscrizioni!$A$2:$M$2502,7,FALSE),"-")</f>
        <v>MODENA RUNNERS CLUB ASD</v>
      </c>
      <c r="P550" s="46" t="str">
        <f>IF($D550&gt;0,VLOOKUP(LEFT($N550,1),Regione!$A$2:$C$21,2,FALSE),"-")</f>
        <v xml:space="preserve">EMILIA ROMAGNA </v>
      </c>
      <c r="Q550" s="112" t="e">
        <f ca="1">IF($D550&gt;0,NormalizzaTempo("D",CELL("tipo",$E550),$E550),"-")</f>
        <v>#NAME?</v>
      </c>
      <c r="R550" s="27">
        <f>IF($D550&gt;0,VLOOKUP($D550,Iscrizioni!$A$2:$M$2502,13,FALSE),"-")</f>
        <v>5000</v>
      </c>
      <c r="S550" s="112" t="e">
        <f t="shared" ca="1" si="55"/>
        <v>#NAME?</v>
      </c>
      <c r="T550" s="112" t="e">
        <f ca="1">IF($D550&gt;0,SUMIFS($S$3:$S550,$X$3:$X550,1,$J$3:$J550,$J550),"-")</f>
        <v>#NAME?</v>
      </c>
      <c r="U550" s="112" t="e">
        <f t="shared" ca="1" si="56"/>
        <v>#NAME?</v>
      </c>
      <c r="V550" s="112" t="e">
        <f t="shared" ca="1" si="53"/>
        <v>#NAME?</v>
      </c>
      <c r="W550" s="27">
        <f>IF(LEN($C550)=0,IF($D550&gt;0,COUNTIFS($A$3:$A550,$A550),"-"),"Escluso")</f>
        <v>67</v>
      </c>
      <c r="X550" s="2">
        <f>IF(LEN($C550)=0,IF($D550&gt;0,COUNTIFS($J$3:$J550,$J550,$C$3:$C550,""),"-"),"Escluso")</f>
        <v>15</v>
      </c>
      <c r="Y550" s="127" t="e">
        <f t="shared" ca="1" si="51"/>
        <v>#NAME?</v>
      </c>
      <c r="Z550" s="2">
        <f>IF($D550&gt;0,COUNTIFS($O$3:$O550,$O550,$L$3:$L550,$L550,$I$3:$I550,$I550),"-")</f>
        <v>7</v>
      </c>
      <c r="AA550" s="27">
        <f>IF($D550&gt;0,IF(OR($Z550 &gt;1,$L550&lt;&gt;"Adulti"),0,VLOOKUP($P550,Regione!$B$2:$C$22,2,FALSE)),"-")</f>
        <v>0</v>
      </c>
      <c r="AB550" s="27">
        <f>IF($D550&gt;0,IF(COUNTIFS($O$3:$O550,$O550,$L$3:$L550,$L550,$I$3:$I550,$I550) &gt;1,0,SUMIFS($Y$3:$Y$2503,$L$3:$L$2503,$L550,$O$3:$O$2503,$O550,$I$3:$I$2503,$I550)),"-")</f>
        <v>0</v>
      </c>
      <c r="AC550" s="27">
        <f t="shared" si="54"/>
        <v>0</v>
      </c>
    </row>
    <row r="551" spans="1:29" s="1" customFormat="1">
      <c r="A551" s="13" t="s">
        <v>184</v>
      </c>
      <c r="B551" s="107" t="str">
        <f>IF(COUNTA($A551)&gt;0,VLOOKUP($A551,Corsa!$A$1:$F$43,2,FALSE),"-")</f>
        <v>Corsa B03</v>
      </c>
      <c r="C551" s="11"/>
      <c r="D551" s="13">
        <v>217</v>
      </c>
      <c r="E551" s="13"/>
      <c r="F551" s="46" t="str">
        <f>IF(COUNTA($A551)&gt;0,VLOOKUP($A551,Corsa!$A$1:$F$43,3,FALSE),"-")</f>
        <v>M- Juniores + M-50 + M-55 + M-60 + M-65 + M-70 + M-75</v>
      </c>
      <c r="G551" s="28" t="str">
        <f>IF($D551&gt;0,VLOOKUP($D551,Iscrizioni!$A$2:$M$2502,9,FALSE),"-")</f>
        <v>ZAGAMI MARCELLO</v>
      </c>
      <c r="H551" s="28">
        <f>IF($D551&gt;0,VLOOKUP($D551,Iscrizioni!$A$2:$M$2502,4,FALSE),"-")</f>
        <v>1967</v>
      </c>
      <c r="I551" s="27" t="str">
        <f>IF($D551&gt;0,VLOOKUP($D551,Iscrizioni!$A$2:$M$2502,5,FALSE),"-")</f>
        <v>M</v>
      </c>
      <c r="J551" s="27" t="str">
        <f>IF($D551&gt;0,VLOOKUP($D551,Iscrizioni!$A$2:$M$2502,10,FALSE),"-")</f>
        <v>M-50</v>
      </c>
      <c r="K551" s="27" t="str">
        <f t="shared" si="52"/>
        <v>ok</v>
      </c>
      <c r="L551" s="46" t="str">
        <f>IF($D551&gt;0,VLOOKUP($D551,Iscrizioni!$A$2:$M$2502,11,FALSE),"-")</f>
        <v>Adulti</v>
      </c>
      <c r="M551" s="27">
        <f>IF($D551&gt;0,VLOOKUP($D551,Iscrizioni!$A$2:$N$2502,12,FALSE),"-")</f>
        <v>32</v>
      </c>
      <c r="N551" s="46" t="str">
        <f>IF($D551&gt;0,VLOOKUP($D551,Iscrizioni!$A$2:$M$2502,6,FALSE),"-")</f>
        <v>A130646</v>
      </c>
      <c r="O551" s="107" t="str">
        <f>IF($D551&gt;0,VLOOKUP($D551,Iscrizioni!$A$2:$M$2502,7,FALSE),"-")</f>
        <v>A.S.D. DORATLETICA</v>
      </c>
      <c r="P551" s="46" t="str">
        <f>IF($D551&gt;0,VLOOKUP(LEFT($N551,1),Regione!$A$2:$C$21,2,FALSE),"-")</f>
        <v xml:space="preserve">PIEMONTE </v>
      </c>
      <c r="Q551" s="112" t="e">
        <f ca="1">IF($D551&gt;0,NormalizzaTempo("D",CELL("tipo",$E551),$E551),"-")</f>
        <v>#NAME?</v>
      </c>
      <c r="R551" s="27">
        <f>IF($D551&gt;0,VLOOKUP($D551,Iscrizioni!$A$2:$M$2502,13,FALSE),"-")</f>
        <v>5000</v>
      </c>
      <c r="S551" s="112" t="e">
        <f t="shared" ca="1" si="55"/>
        <v>#NAME?</v>
      </c>
      <c r="T551" s="112" t="e">
        <f ca="1">IF($D551&gt;0,SUMIFS($S$3:$S551,$X$3:$X551,1,$J$3:$J551,$J551),"-")</f>
        <v>#NAME?</v>
      </c>
      <c r="U551" s="112" t="e">
        <f t="shared" ca="1" si="56"/>
        <v>#NAME?</v>
      </c>
      <c r="V551" s="112" t="e">
        <f t="shared" ca="1" si="53"/>
        <v>#NAME?</v>
      </c>
      <c r="W551" s="27">
        <f>IF(LEN($C551)=0,IF($D551&gt;0,COUNTIFS($A$3:$A551,$A551),"-"),"Escluso")</f>
        <v>68</v>
      </c>
      <c r="X551" s="2">
        <f>IF(LEN($C551)=0,IF($D551&gt;0,COUNTIFS($J$3:$J551,$J551,$C$3:$C551,""),"-"),"Escluso")</f>
        <v>24</v>
      </c>
      <c r="Y551" s="127" t="e">
        <f t="shared" ca="1" si="51"/>
        <v>#NAME?</v>
      </c>
      <c r="Z551" s="2">
        <f>IF($D551&gt;0,COUNTIFS($O$3:$O551,$O551,$L$3:$L551,$L551,$I$3:$I551,$I551),"-")</f>
        <v>4</v>
      </c>
      <c r="AA551" s="27">
        <f>IF($D551&gt;0,IF(OR($Z551 &gt;1,$L551&lt;&gt;"Adulti"),0,VLOOKUP($P551,Regione!$B$2:$C$22,2,FALSE)),"-")</f>
        <v>0</v>
      </c>
      <c r="AB551" s="27">
        <f>IF($D551&gt;0,IF(COUNTIFS($O$3:$O551,$O551,$L$3:$L551,$L551,$I$3:$I551,$I551) &gt;1,0,SUMIFS($Y$3:$Y$2503,$L$3:$L$2503,$L551,$O$3:$O$2503,$O551,$I$3:$I$2503,$I551)),"-")</f>
        <v>0</v>
      </c>
      <c r="AC551" s="27">
        <f t="shared" si="54"/>
        <v>0</v>
      </c>
    </row>
    <row r="552" spans="1:29" s="1" customFormat="1">
      <c r="A552" s="13" t="s">
        <v>184</v>
      </c>
      <c r="B552" s="107" t="str">
        <f>IF(COUNTA($A552)&gt;0,VLOOKUP($A552,Corsa!$A$1:$F$43,2,FALSE),"-")</f>
        <v>Corsa B03</v>
      </c>
      <c r="C552" s="11"/>
      <c r="D552" s="13">
        <v>808</v>
      </c>
      <c r="E552" s="13"/>
      <c r="F552" s="46" t="str">
        <f>IF(COUNTA($A552)&gt;0,VLOOKUP($A552,Corsa!$A$1:$F$43,3,FALSE),"-")</f>
        <v>M- Juniores + M-50 + M-55 + M-60 + M-65 + M-70 + M-75</v>
      </c>
      <c r="G552" s="28" t="str">
        <f>IF($D552&gt;0,VLOOKUP($D552,Iscrizioni!$A$2:$M$2502,9,FALSE),"-")</f>
        <v>POLETTI SILVANO</v>
      </c>
      <c r="H552" s="28">
        <f>IF($D552&gt;0,VLOOKUP($D552,Iscrizioni!$A$2:$M$2502,4,FALSE),"-")</f>
        <v>1952</v>
      </c>
      <c r="I552" s="27" t="str">
        <f>IF($D552&gt;0,VLOOKUP($D552,Iscrizioni!$A$2:$M$2502,5,FALSE),"-")</f>
        <v>M</v>
      </c>
      <c r="J552" s="27" t="str">
        <f>IF($D552&gt;0,VLOOKUP($D552,Iscrizioni!$A$2:$M$2502,10,FALSE),"-")</f>
        <v>M-65</v>
      </c>
      <c r="K552" s="27" t="str">
        <f t="shared" si="52"/>
        <v>ok</v>
      </c>
      <c r="L552" s="46" t="str">
        <f>IF($D552&gt;0,VLOOKUP($D552,Iscrizioni!$A$2:$M$2502,11,FALSE),"-")</f>
        <v>Adulti</v>
      </c>
      <c r="M552" s="27">
        <f>IF($D552&gt;0,VLOOKUP($D552,Iscrizioni!$A$2:$N$2502,12,FALSE),"-")</f>
        <v>38</v>
      </c>
      <c r="N552" s="46" t="str">
        <f>IF($D552&gt;0,VLOOKUP($D552,Iscrizioni!$A$2:$M$2502,6,FALSE),"-")</f>
        <v>H070281</v>
      </c>
      <c r="O552" s="107" t="str">
        <f>IF($D552&gt;0,VLOOKUP($D552,Iscrizioni!$A$2:$M$2502,7,FALSE),"-")</f>
        <v>POL. PONTE NUOVO ASD</v>
      </c>
      <c r="P552" s="46" t="str">
        <f>IF($D552&gt;0,VLOOKUP(LEFT($N552,1),Regione!$A$2:$C$21,2,FALSE),"-")</f>
        <v xml:space="preserve">EMILIA ROMAGNA </v>
      </c>
      <c r="Q552" s="112" t="e">
        <f ca="1">IF($D552&gt;0,NormalizzaTempo("D",CELL("tipo",$E552),$E552),"-")</f>
        <v>#NAME?</v>
      </c>
      <c r="R552" s="27">
        <f>IF($D552&gt;0,VLOOKUP($D552,Iscrizioni!$A$2:$M$2502,13,FALSE),"-")</f>
        <v>5000</v>
      </c>
      <c r="S552" s="112" t="e">
        <f t="shared" ca="1" si="55"/>
        <v>#NAME?</v>
      </c>
      <c r="T552" s="112" t="e">
        <f ca="1">IF($D552&gt;0,SUMIFS($S$3:$S552,$X$3:$X552,1,$J$3:$J552,$J552),"-")</f>
        <v>#NAME?</v>
      </c>
      <c r="U552" s="112" t="e">
        <f t="shared" ca="1" si="56"/>
        <v>#NAME?</v>
      </c>
      <c r="V552" s="112" t="e">
        <f t="shared" ca="1" si="53"/>
        <v>#NAME?</v>
      </c>
      <c r="W552" s="27">
        <f>IF(LEN($C552)=0,IF($D552&gt;0,COUNTIFS($A$3:$A552,$A552),"-"),"Escluso")</f>
        <v>69</v>
      </c>
      <c r="X552" s="2">
        <f>IF(LEN($C552)=0,IF($D552&gt;0,COUNTIFS($J$3:$J552,$J552,$C$3:$C552,""),"-"),"Escluso")</f>
        <v>3</v>
      </c>
      <c r="Y552" s="127" t="e">
        <f t="shared" ca="1" si="51"/>
        <v>#NAME?</v>
      </c>
      <c r="Z552" s="2">
        <f>IF($D552&gt;0,COUNTIFS($O$3:$O552,$O552,$L$3:$L552,$L552,$I$3:$I552,$I552),"-")</f>
        <v>1</v>
      </c>
      <c r="AA552" s="27">
        <f>IF($D552&gt;0,IF(OR($Z552 &gt;1,$L552&lt;&gt;"Adulti"),0,VLOOKUP($P552,Regione!$B$2:$C$22,2,FALSE)),"-")</f>
        <v>0</v>
      </c>
      <c r="AB552" s="27" t="e">
        <f ca="1">IF($D552&gt;0,IF(COUNTIFS($O$3:$O552,$O552,$L$3:$L552,$L552,$I$3:$I552,$I552) &gt;1,0,SUMIFS($Y$3:$Y$2503,$L$3:$L$2503,$L552,$O$3:$O$2503,$O552,$I$3:$I$2503,$I552)),"-")</f>
        <v>#NAME?</v>
      </c>
      <c r="AC552" s="27" t="e">
        <f t="shared" ca="1" si="54"/>
        <v>#NAME?</v>
      </c>
    </row>
    <row r="553" spans="1:29" s="1" customFormat="1">
      <c r="A553" s="13" t="s">
        <v>184</v>
      </c>
      <c r="B553" s="107" t="str">
        <f>IF(COUNTA($A553)&gt;0,VLOOKUP($A553,Corsa!$A$1:$F$43,2,FALSE),"-")</f>
        <v>Corsa B03</v>
      </c>
      <c r="C553" s="11"/>
      <c r="D553" s="13">
        <v>945</v>
      </c>
      <c r="E553" s="13"/>
      <c r="F553" s="46" t="str">
        <f>IF(COUNTA($A553)&gt;0,VLOOKUP($A553,Corsa!$A$1:$F$43,3,FALSE),"-")</f>
        <v>M- Juniores + M-50 + M-55 + M-60 + M-65 + M-70 + M-75</v>
      </c>
      <c r="G553" s="28" t="str">
        <f>IF($D553&gt;0,VLOOKUP($D553,Iscrizioni!$A$2:$M$2502,9,FALSE),"-")</f>
        <v>PAGANI ADRIANO</v>
      </c>
      <c r="H553" s="28">
        <f>IF($D553&gt;0,VLOOKUP($D553,Iscrizioni!$A$2:$M$2502,4,FALSE),"-")</f>
        <v>1953</v>
      </c>
      <c r="I553" s="27" t="str">
        <f>IF($D553&gt;0,VLOOKUP($D553,Iscrizioni!$A$2:$M$2502,5,FALSE),"-")</f>
        <v>M</v>
      </c>
      <c r="J553" s="27" t="str">
        <f>IF($D553&gt;0,VLOOKUP($D553,Iscrizioni!$A$2:$M$2502,10,FALSE),"-")</f>
        <v>M-60</v>
      </c>
      <c r="K553" s="27" t="str">
        <f t="shared" si="52"/>
        <v>ok</v>
      </c>
      <c r="L553" s="46" t="str">
        <f>IF($D553&gt;0,VLOOKUP($D553,Iscrizioni!$A$2:$M$2502,11,FALSE),"-")</f>
        <v>Adulti</v>
      </c>
      <c r="M553" s="27">
        <f>IF($D553&gt;0,VLOOKUP($D553,Iscrizioni!$A$2:$N$2502,12,FALSE),"-")</f>
        <v>36</v>
      </c>
      <c r="N553" s="46" t="str">
        <f>IF($D553&gt;0,VLOOKUP($D553,Iscrizioni!$A$2:$M$2502,6,FALSE),"-")</f>
        <v>H075259</v>
      </c>
      <c r="O553" s="107" t="str">
        <f>IF($D553&gt;0,VLOOKUP($D553,Iscrizioni!$A$2:$M$2502,7,FALSE),"-")</f>
        <v>SAN PATRIZIO A.S.D.</v>
      </c>
      <c r="P553" s="46" t="str">
        <f>IF($D553&gt;0,VLOOKUP(LEFT($N553,1),Regione!$A$2:$C$21,2,FALSE),"-")</f>
        <v xml:space="preserve">EMILIA ROMAGNA </v>
      </c>
      <c r="Q553" s="112" t="e">
        <f ca="1">IF($D553&gt;0,NormalizzaTempo("D",CELL("tipo",$E553),$E553),"-")</f>
        <v>#NAME?</v>
      </c>
      <c r="R553" s="27">
        <f>IF($D553&gt;0,VLOOKUP($D553,Iscrizioni!$A$2:$M$2502,13,FALSE),"-")</f>
        <v>5000</v>
      </c>
      <c r="S553" s="112" t="e">
        <f t="shared" ca="1" si="55"/>
        <v>#NAME?</v>
      </c>
      <c r="T553" s="112" t="e">
        <f ca="1">IF($D553&gt;0,SUMIFS($S$3:$S553,$X$3:$X553,1,$J$3:$J553,$J553),"-")</f>
        <v>#NAME?</v>
      </c>
      <c r="U553" s="112" t="e">
        <f t="shared" ca="1" si="56"/>
        <v>#NAME?</v>
      </c>
      <c r="V553" s="112" t="e">
        <f t="shared" ca="1" si="53"/>
        <v>#NAME?</v>
      </c>
      <c r="W553" s="27">
        <f>IF(LEN($C553)=0,IF($D553&gt;0,COUNTIFS($A$3:$A553,$A553),"-"),"Escluso")</f>
        <v>70</v>
      </c>
      <c r="X553" s="2">
        <f>IF(LEN($C553)=0,IF($D553&gt;0,COUNTIFS($J$3:$J553,$J553,$C$3:$C553,""),"-"),"Escluso")</f>
        <v>16</v>
      </c>
      <c r="Y553" s="127" t="e">
        <f t="shared" ca="1" si="51"/>
        <v>#NAME?</v>
      </c>
      <c r="Z553" s="2">
        <f>IF($D553&gt;0,COUNTIFS($O$3:$O553,$O553,$L$3:$L553,$L553,$I$3:$I553,$I553),"-")</f>
        <v>2</v>
      </c>
      <c r="AA553" s="27">
        <f>IF($D553&gt;0,IF(OR($Z553 &gt;1,$L553&lt;&gt;"Adulti"),0,VLOOKUP($P553,Regione!$B$2:$C$22,2,FALSE)),"-")</f>
        <v>0</v>
      </c>
      <c r="AB553" s="27">
        <f>IF($D553&gt;0,IF(COUNTIFS($O$3:$O553,$O553,$L$3:$L553,$L553,$I$3:$I553,$I553) &gt;1,0,SUMIFS($Y$3:$Y$2503,$L$3:$L$2503,$L553,$O$3:$O$2503,$O553,$I$3:$I$2503,$I553)),"-")</f>
        <v>0</v>
      </c>
      <c r="AC553" s="27">
        <f t="shared" si="54"/>
        <v>0</v>
      </c>
    </row>
    <row r="554" spans="1:29" s="1" customFormat="1">
      <c r="A554" s="13" t="s">
        <v>184</v>
      </c>
      <c r="B554" s="107" t="str">
        <f>IF(COUNTA($A554)&gt;0,VLOOKUP($A554,Corsa!$A$1:$F$43,2,FALSE),"-")</f>
        <v>Corsa B03</v>
      </c>
      <c r="C554" s="11"/>
      <c r="D554" s="13">
        <v>675</v>
      </c>
      <c r="E554" s="13"/>
      <c r="F554" s="46" t="str">
        <f>IF(COUNTA($A554)&gt;0,VLOOKUP($A554,Corsa!$A$1:$F$43,3,FALSE),"-")</f>
        <v>M- Juniores + M-50 + M-55 + M-60 + M-65 + M-70 + M-75</v>
      </c>
      <c r="G554" s="28" t="str">
        <f>IF($D554&gt;0,VLOOKUP($D554,Iscrizioni!$A$2:$M$2502,9,FALSE),"-")</f>
        <v>CAVANI MARCO</v>
      </c>
      <c r="H554" s="28">
        <f>IF($D554&gt;0,VLOOKUP($D554,Iscrizioni!$A$2:$M$2502,4,FALSE),"-")</f>
        <v>1967</v>
      </c>
      <c r="I554" s="27" t="str">
        <f>IF($D554&gt;0,VLOOKUP($D554,Iscrizioni!$A$2:$M$2502,5,FALSE),"-")</f>
        <v>M</v>
      </c>
      <c r="J554" s="27" t="str">
        <f>IF($D554&gt;0,VLOOKUP($D554,Iscrizioni!$A$2:$M$2502,10,FALSE),"-")</f>
        <v>M-50</v>
      </c>
      <c r="K554" s="27" t="str">
        <f t="shared" si="52"/>
        <v>ok</v>
      </c>
      <c r="L554" s="46" t="str">
        <f>IF($D554&gt;0,VLOOKUP($D554,Iscrizioni!$A$2:$M$2502,11,FALSE),"-")</f>
        <v>Adulti</v>
      </c>
      <c r="M554" s="27">
        <f>IF($D554&gt;0,VLOOKUP($D554,Iscrizioni!$A$2:$N$2502,12,FALSE),"-")</f>
        <v>32</v>
      </c>
      <c r="N554" s="46" t="str">
        <f>IF($D554&gt;0,VLOOKUP($D554,Iscrizioni!$A$2:$M$2502,6,FALSE),"-")</f>
        <v>H041354</v>
      </c>
      <c r="O554" s="107" t="str">
        <f>IF($D554&gt;0,VLOOKUP($D554,Iscrizioni!$A$2:$M$2502,7,FALSE),"-")</f>
        <v>MODENA RUNNERS CLUB ASD</v>
      </c>
      <c r="P554" s="46" t="str">
        <f>IF($D554&gt;0,VLOOKUP(LEFT($N554,1),Regione!$A$2:$C$21,2,FALSE),"-")</f>
        <v xml:space="preserve">EMILIA ROMAGNA </v>
      </c>
      <c r="Q554" s="112" t="e">
        <f ca="1">IF($D554&gt;0,NormalizzaTempo("D",CELL("tipo",$E554),$E554),"-")</f>
        <v>#NAME?</v>
      </c>
      <c r="R554" s="27">
        <f>IF($D554&gt;0,VLOOKUP($D554,Iscrizioni!$A$2:$M$2502,13,FALSE),"-")</f>
        <v>5000</v>
      </c>
      <c r="S554" s="112" t="e">
        <f t="shared" ca="1" si="55"/>
        <v>#NAME?</v>
      </c>
      <c r="T554" s="112" t="e">
        <f ca="1">IF($D554&gt;0,SUMIFS($S$3:$S554,$X$3:$X554,1,$J$3:$J554,$J554),"-")</f>
        <v>#NAME?</v>
      </c>
      <c r="U554" s="112" t="e">
        <f t="shared" ca="1" si="56"/>
        <v>#NAME?</v>
      </c>
      <c r="V554" s="112" t="e">
        <f t="shared" ca="1" si="53"/>
        <v>#NAME?</v>
      </c>
      <c r="W554" s="27">
        <f>IF(LEN($C554)=0,IF($D554&gt;0,COUNTIFS($A$3:$A554,$A554),"-"),"Escluso")</f>
        <v>71</v>
      </c>
      <c r="X554" s="2">
        <f>IF(LEN($C554)=0,IF($D554&gt;0,COUNTIFS($J$3:$J554,$J554,$C$3:$C554,""),"-"),"Escluso")</f>
        <v>25</v>
      </c>
      <c r="Y554" s="127" t="e">
        <f t="shared" ca="1" si="51"/>
        <v>#NAME?</v>
      </c>
      <c r="Z554" s="2">
        <f>IF($D554&gt;0,COUNTIFS($O$3:$O554,$O554,$L$3:$L554,$L554,$I$3:$I554,$I554),"-")</f>
        <v>8</v>
      </c>
      <c r="AA554" s="27">
        <f>IF($D554&gt;0,IF(OR($Z554 &gt;1,$L554&lt;&gt;"Adulti"),0,VLOOKUP($P554,Regione!$B$2:$C$22,2,FALSE)),"-")</f>
        <v>0</v>
      </c>
      <c r="AB554" s="27">
        <f>IF($D554&gt;0,IF(COUNTIFS($O$3:$O554,$O554,$L$3:$L554,$L554,$I$3:$I554,$I554) &gt;1,0,SUMIFS($Y$3:$Y$2503,$L$3:$L$2503,$L554,$O$3:$O$2503,$O554,$I$3:$I$2503,$I554)),"-")</f>
        <v>0</v>
      </c>
      <c r="AC554" s="27">
        <f t="shared" si="54"/>
        <v>0</v>
      </c>
    </row>
    <row r="555" spans="1:29" s="1" customFormat="1">
      <c r="A555" s="13" t="s">
        <v>184</v>
      </c>
      <c r="B555" s="107" t="str">
        <f>IF(COUNTA($A555)&gt;0,VLOOKUP($A555,Corsa!$A$1:$F$43,2,FALSE),"-")</f>
        <v>Corsa B03</v>
      </c>
      <c r="C555" s="11"/>
      <c r="D555" s="13">
        <v>280</v>
      </c>
      <c r="E555" s="13"/>
      <c r="F555" s="46" t="str">
        <f>IF(COUNTA($A555)&gt;0,VLOOKUP($A555,Corsa!$A$1:$F$43,3,FALSE),"-")</f>
        <v>M- Juniores + M-50 + M-55 + M-60 + M-65 + M-70 + M-75</v>
      </c>
      <c r="G555" s="28" t="e">
        <f>IF($D555&gt;0,VLOOKUP($D555,Iscrizioni!$A$2:$M$2502,9,FALSE),"-")</f>
        <v>#N/A</v>
      </c>
      <c r="H555" s="28" t="e">
        <f>IF($D555&gt;0,VLOOKUP($D555,Iscrizioni!$A$2:$M$2502,4,FALSE),"-")</f>
        <v>#N/A</v>
      </c>
      <c r="I555" s="27" t="e">
        <f>IF($D555&gt;0,VLOOKUP($D555,Iscrizioni!$A$2:$M$2502,5,FALSE),"-")</f>
        <v>#N/A</v>
      </c>
      <c r="J555" s="27" t="e">
        <f>IF($D555&gt;0,VLOOKUP($D555,Iscrizioni!$A$2:$M$2502,10,FALSE),"-")</f>
        <v>#N/A</v>
      </c>
      <c r="K555" s="27" t="str">
        <f t="shared" si="52"/>
        <v>Verifica</v>
      </c>
      <c r="L555" s="46" t="e">
        <f>IF($D555&gt;0,VLOOKUP($D555,Iscrizioni!$A$2:$M$2502,11,FALSE),"-")</f>
        <v>#N/A</v>
      </c>
      <c r="M555" s="27" t="e">
        <f>IF($D555&gt;0,VLOOKUP($D555,Iscrizioni!$A$2:$N$2502,12,FALSE),"-")</f>
        <v>#N/A</v>
      </c>
      <c r="N555" s="46" t="e">
        <f>IF($D555&gt;0,VLOOKUP($D555,Iscrizioni!$A$2:$M$2502,6,FALSE),"-")</f>
        <v>#N/A</v>
      </c>
      <c r="O555" s="107" t="e">
        <f>IF($D555&gt;0,VLOOKUP($D555,Iscrizioni!$A$2:$M$2502,7,FALSE),"-")</f>
        <v>#N/A</v>
      </c>
      <c r="P555" s="46" t="e">
        <f>IF($D555&gt;0,VLOOKUP(LEFT($N555,1),Regione!$A$2:$C$21,2,FALSE),"-")</f>
        <v>#N/A</v>
      </c>
      <c r="Q555" s="112" t="e">
        <f ca="1">IF($D555&gt;0,NormalizzaTempo("D",CELL("tipo",$E555),$E555),"-")</f>
        <v>#NAME?</v>
      </c>
      <c r="R555" s="27" t="e">
        <f>IF($D555&gt;0,VLOOKUP($D555,Iscrizioni!$A$2:$M$2502,13,FALSE),"-")</f>
        <v>#N/A</v>
      </c>
      <c r="S555" s="112" t="e">
        <f t="shared" ca="1" si="55"/>
        <v>#NAME?</v>
      </c>
      <c r="T555" s="112" t="e">
        <f ca="1">IF($D555&gt;0,SUMIFS($S$3:$S555,$X$3:$X555,1,$J$3:$J555,$J555),"-")</f>
        <v>#NAME?</v>
      </c>
      <c r="U555" s="112" t="e">
        <f t="shared" ca="1" si="56"/>
        <v>#NAME?</v>
      </c>
      <c r="V555" s="112" t="e">
        <f t="shared" ca="1" si="53"/>
        <v>#N/A</v>
      </c>
      <c r="W555" s="27">
        <f>IF(LEN($C555)=0,IF($D555&gt;0,COUNTIFS($A$3:$A555,$A555),"-"),"Escluso")</f>
        <v>72</v>
      </c>
      <c r="X555" s="2">
        <f>IF(LEN($C555)=0,IF($D555&gt;0,COUNTIFS($J$3:$J555,$J555,$C$3:$C555,""),"-"),"Escluso")</f>
        <v>4</v>
      </c>
      <c r="Y555" s="127" t="e">
        <f t="shared" ca="1" si="51"/>
        <v>#N/A</v>
      </c>
      <c r="Z555" s="2">
        <f>IF($D555&gt;0,COUNTIFS($O$3:$O555,$O555,$L$3:$L555,$L555,$I$3:$I555,$I555),"-")</f>
        <v>5</v>
      </c>
      <c r="AA555" s="27" t="e">
        <f>IF($D555&gt;0,IF(OR($Z555 &gt;1,$L555&lt;&gt;"Adulti"),0,VLOOKUP($P555,Regione!$B$2:$C$22,2,FALSE)),"-")</f>
        <v>#N/A</v>
      </c>
      <c r="AB555" s="27">
        <f>IF($D555&gt;0,IF(COUNTIFS($O$3:$O555,$O555,$L$3:$L555,$L555,$I$3:$I555,$I555) &gt;1,0,SUMIFS($Y$3:$Y$2503,$L$3:$L$2503,$L555,$O$3:$O$2503,$O555,$I$3:$I$2503,$I555)),"-")</f>
        <v>0</v>
      </c>
      <c r="AC555" s="27" t="e">
        <f t="shared" si="54"/>
        <v>#N/A</v>
      </c>
    </row>
    <row r="556" spans="1:29" s="1" customFormat="1">
      <c r="A556" s="13" t="s">
        <v>184</v>
      </c>
      <c r="B556" s="107" t="str">
        <f>IF(COUNTA($A556)&gt;0,VLOOKUP($A556,Corsa!$A$1:$F$43,2,FALSE),"-")</f>
        <v>Corsa B03</v>
      </c>
      <c r="C556" s="11"/>
      <c r="D556" s="13">
        <v>525</v>
      </c>
      <c r="E556" s="13"/>
      <c r="F556" s="46" t="str">
        <f>IF(COUNTA($A556)&gt;0,VLOOKUP($A556,Corsa!$A$1:$F$43,3,FALSE),"-")</f>
        <v>M- Juniores + M-50 + M-55 + M-60 + M-65 + M-70 + M-75</v>
      </c>
      <c r="G556" s="28" t="str">
        <f>IF($D556&gt;0,VLOOKUP($D556,Iscrizioni!$A$2:$M$2502,9,FALSE),"-")</f>
        <v>MASTROMATTEO LUIGI</v>
      </c>
      <c r="H556" s="28">
        <f>IF($D556&gt;0,VLOOKUP($D556,Iscrizioni!$A$2:$M$2502,4,FALSE),"-")</f>
        <v>1961</v>
      </c>
      <c r="I556" s="27" t="str">
        <f>IF($D556&gt;0,VLOOKUP($D556,Iscrizioni!$A$2:$M$2502,5,FALSE),"-")</f>
        <v>M</v>
      </c>
      <c r="J556" s="27" t="str">
        <f>IF($D556&gt;0,VLOOKUP($D556,Iscrizioni!$A$2:$M$2502,10,FALSE),"-")</f>
        <v>M-55</v>
      </c>
      <c r="K556" s="27" t="str">
        <f t="shared" si="52"/>
        <v>ok</v>
      </c>
      <c r="L556" s="46" t="str">
        <f>IF($D556&gt;0,VLOOKUP($D556,Iscrizioni!$A$2:$M$2502,11,FALSE),"-")</f>
        <v>Adulti</v>
      </c>
      <c r="M556" s="27">
        <f>IF($D556&gt;0,VLOOKUP($D556,Iscrizioni!$A$2:$N$2502,12,FALSE),"-")</f>
        <v>34</v>
      </c>
      <c r="N556" s="46" t="str">
        <f>IF($D556&gt;0,VLOOKUP($D556,Iscrizioni!$A$2:$M$2502,6,FALSE),"-")</f>
        <v>A050423</v>
      </c>
      <c r="O556" s="107" t="str">
        <f>IF($D556&gt;0,VLOOKUP($D556,Iscrizioni!$A$2:$M$2502,7,FALSE),"-")</f>
        <v>CRAL G.T.T.</v>
      </c>
      <c r="P556" s="46" t="str">
        <f>IF($D556&gt;0,VLOOKUP(LEFT($N556,1),Regione!$A$2:$C$21,2,FALSE),"-")</f>
        <v xml:space="preserve">PIEMONTE </v>
      </c>
      <c r="Q556" s="112" t="e">
        <f ca="1">IF($D556&gt;0,NormalizzaTempo("D",CELL("tipo",$E556),$E556),"-")</f>
        <v>#NAME?</v>
      </c>
      <c r="R556" s="27">
        <f>IF($D556&gt;0,VLOOKUP($D556,Iscrizioni!$A$2:$M$2502,13,FALSE),"-")</f>
        <v>5000</v>
      </c>
      <c r="S556" s="112" t="e">
        <f t="shared" ca="1" si="55"/>
        <v>#NAME?</v>
      </c>
      <c r="T556" s="112" t="e">
        <f ca="1">IF($D556&gt;0,SUMIFS($S$3:$S556,$X$3:$X556,1,$J$3:$J556,$J556),"-")</f>
        <v>#NAME?</v>
      </c>
      <c r="U556" s="112" t="e">
        <f t="shared" ca="1" si="56"/>
        <v>#NAME?</v>
      </c>
      <c r="V556" s="112" t="e">
        <f t="shared" ca="1" si="53"/>
        <v>#NAME?</v>
      </c>
      <c r="W556" s="27">
        <f>IF(LEN($C556)=0,IF($D556&gt;0,COUNTIFS($A$3:$A556,$A556),"-"),"Escluso")</f>
        <v>73</v>
      </c>
      <c r="X556" s="2">
        <f>IF(LEN($C556)=0,IF($D556&gt;0,COUNTIFS($J$3:$J556,$J556,$C$3:$C556,""),"-"),"Escluso")</f>
        <v>16</v>
      </c>
      <c r="Y556" s="127" t="e">
        <f t="shared" ca="1" si="51"/>
        <v>#NAME?</v>
      </c>
      <c r="Z556" s="2">
        <f>IF($D556&gt;0,COUNTIFS($O$3:$O556,$O556,$L$3:$L556,$L556,$I$3:$I556,$I556),"-")</f>
        <v>2</v>
      </c>
      <c r="AA556" s="27">
        <f>IF($D556&gt;0,IF(OR($Z556 &gt;1,$L556&lt;&gt;"Adulti"),0,VLOOKUP($P556,Regione!$B$2:$C$22,2,FALSE)),"-")</f>
        <v>0</v>
      </c>
      <c r="AB556" s="27">
        <f>IF($D556&gt;0,IF(COUNTIFS($O$3:$O556,$O556,$L$3:$L556,$L556,$I$3:$I556,$I556) &gt;1,0,SUMIFS($Y$3:$Y$2503,$L$3:$L$2503,$L556,$O$3:$O$2503,$O556,$I$3:$I$2503,$I556)),"-")</f>
        <v>0</v>
      </c>
      <c r="AC556" s="27">
        <f t="shared" si="54"/>
        <v>0</v>
      </c>
    </row>
    <row r="557" spans="1:29" s="1" customFormat="1">
      <c r="A557" s="13" t="s">
        <v>184</v>
      </c>
      <c r="B557" s="107" t="str">
        <f>IF(COUNTA($A557)&gt;0,VLOOKUP($A557,Corsa!$A$1:$F$43,2,FALSE),"-")</f>
        <v>Corsa B03</v>
      </c>
      <c r="C557" s="11"/>
      <c r="D557" s="13">
        <v>779</v>
      </c>
      <c r="E557" s="13"/>
      <c r="F557" s="46" t="str">
        <f>IF(COUNTA($A557)&gt;0,VLOOKUP($A557,Corsa!$A$1:$F$43,3,FALSE),"-")</f>
        <v>M- Juniores + M-50 + M-55 + M-60 + M-65 + M-70 + M-75</v>
      </c>
      <c r="G557" s="28" t="str">
        <f>IF($D557&gt;0,VLOOKUP($D557,Iscrizioni!$A$2:$M$2502,9,FALSE),"-")</f>
        <v>FACCIOLI PAOLO</v>
      </c>
      <c r="H557" s="28">
        <f>IF($D557&gt;0,VLOOKUP($D557,Iscrizioni!$A$2:$M$2502,4,FALSE),"-")</f>
        <v>1946</v>
      </c>
      <c r="I557" s="27" t="str">
        <f>IF($D557&gt;0,VLOOKUP($D557,Iscrizioni!$A$2:$M$2502,5,FALSE),"-")</f>
        <v>M</v>
      </c>
      <c r="J557" s="27" t="str">
        <f>IF($D557&gt;0,VLOOKUP($D557,Iscrizioni!$A$2:$M$2502,10,FALSE),"-")</f>
        <v>M-70</v>
      </c>
      <c r="K557" s="27" t="str">
        <f t="shared" si="52"/>
        <v>ok</v>
      </c>
      <c r="L557" s="46" t="str">
        <f>IF($D557&gt;0,VLOOKUP($D557,Iscrizioni!$A$2:$M$2502,11,FALSE),"-")</f>
        <v>Adulti</v>
      </c>
      <c r="M557" s="27">
        <f>IF($D557&gt;0,VLOOKUP($D557,Iscrizioni!$A$2:$N$2502,12,FALSE),"-")</f>
        <v>40</v>
      </c>
      <c r="N557" s="46" t="str">
        <f>IF($D557&gt;0,VLOOKUP($D557,Iscrizioni!$A$2:$M$2502,6,FALSE),"-")</f>
        <v>H010224</v>
      </c>
      <c r="O557" s="107" t="str">
        <f>IF($D557&gt;0,VLOOKUP($D557,Iscrizioni!$A$2:$M$2502,7,FALSE),"-")</f>
        <v>POL. DIL. SAN RAFEL</v>
      </c>
      <c r="P557" s="46" t="str">
        <f>IF($D557&gt;0,VLOOKUP(LEFT($N557,1),Regione!$A$2:$C$21,2,FALSE),"-")</f>
        <v xml:space="preserve">EMILIA ROMAGNA </v>
      </c>
      <c r="Q557" s="112" t="e">
        <f ca="1">IF($D557&gt;0,NormalizzaTempo("D",CELL("tipo",$E557),$E557),"-")</f>
        <v>#NAME?</v>
      </c>
      <c r="R557" s="27">
        <f>IF($D557&gt;0,VLOOKUP($D557,Iscrizioni!$A$2:$M$2502,13,FALSE),"-")</f>
        <v>5000</v>
      </c>
      <c r="S557" s="112" t="e">
        <f t="shared" ca="1" si="55"/>
        <v>#NAME?</v>
      </c>
      <c r="T557" s="112" t="e">
        <f ca="1">IF($D557&gt;0,SUMIFS($S$3:$S557,$X$3:$X557,1,$J$3:$J557,$J557),"-")</f>
        <v>#NAME?</v>
      </c>
      <c r="U557" s="112" t="e">
        <f t="shared" ca="1" si="56"/>
        <v>#NAME?</v>
      </c>
      <c r="V557" s="112" t="e">
        <f t="shared" ca="1" si="53"/>
        <v>#NAME?</v>
      </c>
      <c r="W557" s="27">
        <f>IF(LEN($C557)=0,IF($D557&gt;0,COUNTIFS($A$3:$A557,$A557),"-"),"Escluso")</f>
        <v>74</v>
      </c>
      <c r="X557" s="2">
        <f>IF(LEN($C557)=0,IF($D557&gt;0,COUNTIFS($J$3:$J557,$J557,$C$3:$C557,""),"-"),"Escluso")</f>
        <v>1</v>
      </c>
      <c r="Y557" s="127" t="e">
        <f t="shared" ca="1" si="51"/>
        <v>#NAME?</v>
      </c>
      <c r="Z557" s="2">
        <f>IF($D557&gt;0,COUNTIFS($O$3:$O557,$O557,$L$3:$L557,$L557,$I$3:$I557,$I557),"-")</f>
        <v>1</v>
      </c>
      <c r="AA557" s="27">
        <f>IF($D557&gt;0,IF(OR($Z557 &gt;1,$L557&lt;&gt;"Adulti"),0,VLOOKUP($P557,Regione!$B$2:$C$22,2,FALSE)),"-")</f>
        <v>0</v>
      </c>
      <c r="AB557" s="27" t="e">
        <f ca="1">IF($D557&gt;0,IF(COUNTIFS($O$3:$O557,$O557,$L$3:$L557,$L557,$I$3:$I557,$I557) &gt;1,0,SUMIFS($Y$3:$Y$2503,$L$3:$L$2503,$L557,$O$3:$O$2503,$O557,$I$3:$I$2503,$I557)),"-")</f>
        <v>#NAME?</v>
      </c>
      <c r="AC557" s="27" t="e">
        <f t="shared" ca="1" si="54"/>
        <v>#NAME?</v>
      </c>
    </row>
    <row r="558" spans="1:29" s="1" customFormat="1">
      <c r="A558" s="13" t="s">
        <v>184</v>
      </c>
      <c r="B558" s="107" t="str">
        <f>IF(COUNTA($A558)&gt;0,VLOOKUP($A558,Corsa!$A$1:$F$43,2,FALSE),"-")</f>
        <v>Corsa B03</v>
      </c>
      <c r="C558" s="11"/>
      <c r="D558" s="13">
        <v>857</v>
      </c>
      <c r="E558" s="13"/>
      <c r="F558" s="46" t="str">
        <f>IF(COUNTA($A558)&gt;0,VLOOKUP($A558,Corsa!$A$1:$F$43,3,FALSE),"-")</f>
        <v>M- Juniores + M-50 + M-55 + M-60 + M-65 + M-70 + M-75</v>
      </c>
      <c r="G558" s="28" t="str">
        <f>IF($D558&gt;0,VLOOKUP($D558,Iscrizioni!$A$2:$M$2502,9,FALSE),"-")</f>
        <v>ADAMI PAOLO GUIDO</v>
      </c>
      <c r="H558" s="28">
        <f>IF($D558&gt;0,VLOOKUP($D558,Iscrizioni!$A$2:$M$2502,4,FALSE),"-")</f>
        <v>1964</v>
      </c>
      <c r="I558" s="27" t="str">
        <f>IF($D558&gt;0,VLOOKUP($D558,Iscrizioni!$A$2:$M$2502,5,FALSE),"-")</f>
        <v>M</v>
      </c>
      <c r="J558" s="27" t="str">
        <f>IF($D558&gt;0,VLOOKUP($D558,Iscrizioni!$A$2:$M$2502,10,FALSE),"-")</f>
        <v>M-50</v>
      </c>
      <c r="K558" s="27" t="str">
        <f t="shared" si="52"/>
        <v>ok</v>
      </c>
      <c r="L558" s="46" t="str">
        <f>IF($D558&gt;0,VLOOKUP($D558,Iscrizioni!$A$2:$M$2502,11,FALSE),"-")</f>
        <v>Adulti</v>
      </c>
      <c r="M558" s="27">
        <f>IF($D558&gt;0,VLOOKUP($D558,Iscrizioni!$A$2:$N$2502,12,FALSE),"-")</f>
        <v>32</v>
      </c>
      <c r="N558" s="46" t="str">
        <f>IF($D558&gt;0,VLOOKUP($D558,Iscrizioni!$A$2:$M$2502,6,FALSE),"-")</f>
        <v>H041304</v>
      </c>
      <c r="O558" s="107" t="str">
        <f>IF($D558&gt;0,VLOOKUP($D558,Iscrizioni!$A$2:$M$2502,7,FALSE),"-")</f>
        <v>POLISPORTIVA PAVULLESE ASD</v>
      </c>
      <c r="P558" s="46" t="str">
        <f>IF($D558&gt;0,VLOOKUP(LEFT($N558,1),Regione!$A$2:$C$21,2,FALSE),"-")</f>
        <v xml:space="preserve">EMILIA ROMAGNA </v>
      </c>
      <c r="Q558" s="112" t="e">
        <f ca="1">IF($D558&gt;0,NormalizzaTempo("D",CELL("tipo",$E558),$E558),"-")</f>
        <v>#NAME?</v>
      </c>
      <c r="R558" s="27">
        <f>IF($D558&gt;0,VLOOKUP($D558,Iscrizioni!$A$2:$M$2502,13,FALSE),"-")</f>
        <v>5000</v>
      </c>
      <c r="S558" s="112" t="e">
        <f t="shared" ca="1" si="55"/>
        <v>#NAME?</v>
      </c>
      <c r="T558" s="112" t="e">
        <f ca="1">IF($D558&gt;0,SUMIFS($S$3:$S558,$X$3:$X558,1,$J$3:$J558,$J558),"-")</f>
        <v>#NAME?</v>
      </c>
      <c r="U558" s="112" t="e">
        <f t="shared" ca="1" si="56"/>
        <v>#NAME?</v>
      </c>
      <c r="V558" s="112" t="e">
        <f t="shared" ca="1" si="53"/>
        <v>#NAME?</v>
      </c>
      <c r="W558" s="27">
        <f>IF(LEN($C558)=0,IF($D558&gt;0,COUNTIFS($A$3:$A558,$A558),"-"),"Escluso")</f>
        <v>75</v>
      </c>
      <c r="X558" s="2">
        <f>IF(LEN($C558)=0,IF($D558&gt;0,COUNTIFS($J$3:$J558,$J558,$C$3:$C558,""),"-"),"Escluso")</f>
        <v>26</v>
      </c>
      <c r="Y558" s="127" t="e">
        <f t="shared" ca="1" si="51"/>
        <v>#NAME?</v>
      </c>
      <c r="Z558" s="2">
        <f>IF($D558&gt;0,COUNTIFS($O$3:$O558,$O558,$L$3:$L558,$L558,$I$3:$I558,$I558),"-")</f>
        <v>2</v>
      </c>
      <c r="AA558" s="27">
        <f>IF($D558&gt;0,IF(OR($Z558 &gt;1,$L558&lt;&gt;"Adulti"),0,VLOOKUP($P558,Regione!$B$2:$C$22,2,FALSE)),"-")</f>
        <v>0</v>
      </c>
      <c r="AB558" s="27">
        <f>IF($D558&gt;0,IF(COUNTIFS($O$3:$O558,$O558,$L$3:$L558,$L558,$I$3:$I558,$I558) &gt;1,0,SUMIFS($Y$3:$Y$2503,$L$3:$L$2503,$L558,$O$3:$O$2503,$O558,$I$3:$I$2503,$I558)),"-")</f>
        <v>0</v>
      </c>
      <c r="AC558" s="27">
        <f t="shared" si="54"/>
        <v>0</v>
      </c>
    </row>
    <row r="559" spans="1:29" s="1" customFormat="1">
      <c r="A559" s="13" t="s">
        <v>184</v>
      </c>
      <c r="B559" s="107" t="str">
        <f>IF(COUNTA($A559)&gt;0,VLOOKUP($A559,Corsa!$A$1:$F$43,2,FALSE),"-")</f>
        <v>Corsa B03</v>
      </c>
      <c r="C559" s="11"/>
      <c r="D559" s="13">
        <v>294</v>
      </c>
      <c r="E559" s="13"/>
      <c r="F559" s="46" t="str">
        <f>IF(COUNTA($A559)&gt;0,VLOOKUP($A559,Corsa!$A$1:$F$43,3,FALSE),"-")</f>
        <v>M- Juniores + M-50 + M-55 + M-60 + M-65 + M-70 + M-75</v>
      </c>
      <c r="G559" s="28" t="str">
        <f>IF($D559&gt;0,VLOOKUP($D559,Iscrizioni!$A$2:$M$2502,9,FALSE),"-")</f>
        <v>IACOVELLI GIUSEPPE</v>
      </c>
      <c r="H559" s="28">
        <f>IF($D559&gt;0,VLOOKUP($D559,Iscrizioni!$A$2:$M$2502,4,FALSE),"-")</f>
        <v>1946</v>
      </c>
      <c r="I559" s="27" t="str">
        <f>IF($D559&gt;0,VLOOKUP($D559,Iscrizioni!$A$2:$M$2502,5,FALSE),"-")</f>
        <v>M</v>
      </c>
      <c r="J559" s="27" t="str">
        <f>IF($D559&gt;0,VLOOKUP($D559,Iscrizioni!$A$2:$M$2502,10,FALSE),"-")</f>
        <v>M-70</v>
      </c>
      <c r="K559" s="27" t="str">
        <f t="shared" si="52"/>
        <v>ok</v>
      </c>
      <c r="L559" s="46" t="str">
        <f>IF($D559&gt;0,VLOOKUP($D559,Iscrizioni!$A$2:$M$2502,11,FALSE),"-")</f>
        <v>Adulti</v>
      </c>
      <c r="M559" s="27">
        <f>IF($D559&gt;0,VLOOKUP($D559,Iscrizioni!$A$2:$N$2502,12,FALSE),"-")</f>
        <v>40</v>
      </c>
      <c r="N559" s="46" t="str">
        <f>IF($D559&gt;0,VLOOKUP($D559,Iscrizioni!$A$2:$M$2502,6,FALSE),"-")</f>
        <v>A120653</v>
      </c>
      <c r="O559" s="107" t="str">
        <f>IF($D559&gt;0,VLOOKUP($D559,Iscrizioni!$A$2:$M$2502,7,FALSE),"-")</f>
        <v>A.S.D. OLIMPIATLETICA</v>
      </c>
      <c r="P559" s="46" t="str">
        <f>IF($D559&gt;0,VLOOKUP(LEFT($N559,1),Regione!$A$2:$C$21,2,FALSE),"-")</f>
        <v xml:space="preserve">PIEMONTE </v>
      </c>
      <c r="Q559" s="112" t="e">
        <f ca="1">IF($D559&gt;0,NormalizzaTempo("D",CELL("tipo",$E559),$E559),"-")</f>
        <v>#NAME?</v>
      </c>
      <c r="R559" s="27">
        <f>IF($D559&gt;0,VLOOKUP($D559,Iscrizioni!$A$2:$M$2502,13,FALSE),"-")</f>
        <v>5000</v>
      </c>
      <c r="S559" s="112" t="e">
        <f t="shared" ca="1" si="55"/>
        <v>#NAME?</v>
      </c>
      <c r="T559" s="112" t="e">
        <f ca="1">IF($D559&gt;0,SUMIFS($S$3:$S559,$X$3:$X559,1,$J$3:$J559,$J559),"-")</f>
        <v>#NAME?</v>
      </c>
      <c r="U559" s="112" t="e">
        <f t="shared" ca="1" si="56"/>
        <v>#NAME?</v>
      </c>
      <c r="V559" s="112" t="e">
        <f t="shared" ca="1" si="53"/>
        <v>#NAME?</v>
      </c>
      <c r="W559" s="27">
        <f>IF(LEN($C559)=0,IF($D559&gt;0,COUNTIFS($A$3:$A559,$A559),"-"),"Escluso")</f>
        <v>76</v>
      </c>
      <c r="X559" s="2">
        <f>IF(LEN($C559)=0,IF($D559&gt;0,COUNTIFS($J$3:$J559,$J559,$C$3:$C559,""),"-"),"Escluso")</f>
        <v>2</v>
      </c>
      <c r="Y559" s="127" t="e">
        <f t="shared" ca="1" si="51"/>
        <v>#NAME?</v>
      </c>
      <c r="Z559" s="2">
        <f>IF($D559&gt;0,COUNTIFS($O$3:$O559,$O559,$L$3:$L559,$L559,$I$3:$I559,$I559),"-")</f>
        <v>3</v>
      </c>
      <c r="AA559" s="27">
        <f>IF($D559&gt;0,IF(OR($Z559 &gt;1,$L559&lt;&gt;"Adulti"),0,VLOOKUP($P559,Regione!$B$2:$C$22,2,FALSE)),"-")</f>
        <v>0</v>
      </c>
      <c r="AB559" s="27">
        <f>IF($D559&gt;0,IF(COUNTIFS($O$3:$O559,$O559,$L$3:$L559,$L559,$I$3:$I559,$I559) &gt;1,0,SUMIFS($Y$3:$Y$2503,$L$3:$L$2503,$L559,$O$3:$O$2503,$O559,$I$3:$I$2503,$I559)),"-")</f>
        <v>0</v>
      </c>
      <c r="AC559" s="27">
        <f t="shared" si="54"/>
        <v>0</v>
      </c>
    </row>
    <row r="560" spans="1:29" s="1" customFormat="1">
      <c r="A560" s="13" t="s">
        <v>184</v>
      </c>
      <c r="B560" s="107" t="str">
        <f>IF(COUNTA($A560)&gt;0,VLOOKUP($A560,Corsa!$A$1:$F$43,2,FALSE),"-")</f>
        <v>Corsa B03</v>
      </c>
      <c r="C560" s="11"/>
      <c r="D560" s="13">
        <v>935</v>
      </c>
      <c r="E560" s="13"/>
      <c r="F560" s="46" t="str">
        <f>IF(COUNTA($A560)&gt;0,VLOOKUP($A560,Corsa!$A$1:$F$43,3,FALSE),"-")</f>
        <v>M- Juniores + M-50 + M-55 + M-60 + M-65 + M-70 + M-75</v>
      </c>
      <c r="G560" s="28" t="str">
        <f>IF($D560&gt;0,VLOOKUP($D560,Iscrizioni!$A$2:$M$2502,9,FALSE),"-")</f>
        <v>PROMPICAI PAOLO EMANUELE</v>
      </c>
      <c r="H560" s="28">
        <f>IF($D560&gt;0,VLOOKUP($D560,Iscrizioni!$A$2:$M$2502,4,FALSE),"-")</f>
        <v>1967</v>
      </c>
      <c r="I560" s="27" t="str">
        <f>IF($D560&gt;0,VLOOKUP($D560,Iscrizioni!$A$2:$M$2502,5,FALSE),"-")</f>
        <v>M</v>
      </c>
      <c r="J560" s="27" t="str">
        <f>IF($D560&gt;0,VLOOKUP($D560,Iscrizioni!$A$2:$M$2502,10,FALSE),"-")</f>
        <v>M-50</v>
      </c>
      <c r="K560" s="27" t="str">
        <f t="shared" si="52"/>
        <v>ok</v>
      </c>
      <c r="L560" s="46" t="str">
        <f>IF($D560&gt;0,VLOOKUP($D560,Iscrizioni!$A$2:$M$2502,11,FALSE),"-")</f>
        <v>Adulti</v>
      </c>
      <c r="M560" s="27">
        <f>IF($D560&gt;0,VLOOKUP($D560,Iscrizioni!$A$2:$N$2502,12,FALSE),"-")</f>
        <v>32</v>
      </c>
      <c r="N560" s="46" t="str">
        <f>IF($D560&gt;0,VLOOKUP($D560,Iscrizioni!$A$2:$M$2502,6,FALSE),"-")</f>
        <v>A160308</v>
      </c>
      <c r="O560" s="107" t="str">
        <f>IF($D560&gt;0,VLOOKUP($D560,Iscrizioni!$A$2:$M$2502,7,FALSE),"-")</f>
        <v>S.D. BAUDENASCA</v>
      </c>
      <c r="P560" s="46" t="str">
        <f>IF($D560&gt;0,VLOOKUP(LEFT($N560,1),Regione!$A$2:$C$21,2,FALSE),"-")</f>
        <v xml:space="preserve">PIEMONTE </v>
      </c>
      <c r="Q560" s="112" t="e">
        <f ca="1">IF($D560&gt;0,NormalizzaTempo("D",CELL("tipo",$E560),$E560),"-")</f>
        <v>#NAME?</v>
      </c>
      <c r="R560" s="27">
        <f>IF($D560&gt;0,VLOOKUP($D560,Iscrizioni!$A$2:$M$2502,13,FALSE),"-")</f>
        <v>5000</v>
      </c>
      <c r="S560" s="112" t="e">
        <f t="shared" ca="1" si="55"/>
        <v>#NAME?</v>
      </c>
      <c r="T560" s="112" t="e">
        <f ca="1">IF($D560&gt;0,SUMIFS($S$3:$S560,$X$3:$X560,1,$J$3:$J560,$J560),"-")</f>
        <v>#NAME?</v>
      </c>
      <c r="U560" s="112" t="e">
        <f t="shared" ca="1" si="56"/>
        <v>#NAME?</v>
      </c>
      <c r="V560" s="112" t="e">
        <f t="shared" ca="1" si="53"/>
        <v>#NAME?</v>
      </c>
      <c r="W560" s="27">
        <f>IF(LEN($C560)=0,IF($D560&gt;0,COUNTIFS($A$3:$A560,$A560),"-"),"Escluso")</f>
        <v>77</v>
      </c>
      <c r="X560" s="2">
        <f>IF(LEN($C560)=0,IF($D560&gt;0,COUNTIFS($J$3:$J560,$J560,$C$3:$C560,""),"-"),"Escluso")</f>
        <v>27</v>
      </c>
      <c r="Y560" s="127" t="e">
        <f t="shared" ref="Y560:Y623" ca="1" si="57">IF(LEN($C560)=0,IF(AND($D560&gt;0,$V560="ok"),IF($X560&gt;20,1,21 -$X560),"-"),0)</f>
        <v>#NAME?</v>
      </c>
      <c r="Z560" s="2">
        <f>IF($D560&gt;0,COUNTIFS($O$3:$O560,$O560,$L$3:$L560,$L560,$I$3:$I560,$I560),"-")</f>
        <v>1</v>
      </c>
      <c r="AA560" s="27">
        <f>IF($D560&gt;0,IF(OR($Z560 &gt;1,$L560&lt;&gt;"Adulti"),0,VLOOKUP($P560,Regione!$B$2:$C$22,2,FALSE)),"-")</f>
        <v>15</v>
      </c>
      <c r="AB560" s="27" t="e">
        <f ca="1">IF($D560&gt;0,IF(COUNTIFS($O$3:$O560,$O560,$L$3:$L560,$L560,$I$3:$I560,$I560) &gt;1,0,SUMIFS($Y$3:$Y$2503,$L$3:$L$2503,$L560,$O$3:$O$2503,$O560,$I$3:$I$2503,$I560)),"-")</f>
        <v>#NAME?</v>
      </c>
      <c r="AC560" s="27" t="e">
        <f t="shared" ca="1" si="54"/>
        <v>#NAME?</v>
      </c>
    </row>
    <row r="561" spans="1:29" s="1" customFormat="1">
      <c r="A561" s="13" t="s">
        <v>184</v>
      </c>
      <c r="B561" s="107" t="str">
        <f>IF(COUNTA($A561)&gt;0,VLOOKUP($A561,Corsa!$A$1:$F$43,2,FALSE),"-")</f>
        <v>Corsa B03</v>
      </c>
      <c r="C561" s="11"/>
      <c r="D561" s="13">
        <v>629</v>
      </c>
      <c r="E561" s="13"/>
      <c r="F561" s="46" t="str">
        <f>IF(COUNTA($A561)&gt;0,VLOOKUP($A561,Corsa!$A$1:$F$43,3,FALSE),"-")</f>
        <v>M- Juniores + M-50 + M-55 + M-60 + M-65 + M-70 + M-75</v>
      </c>
      <c r="G561" s="28" t="str">
        <f>IF($D561&gt;0,VLOOKUP($D561,Iscrizioni!$A$2:$M$2502,9,FALSE),"-")</f>
        <v>BONINI MARCO</v>
      </c>
      <c r="H561" s="28">
        <f>IF($D561&gt;0,VLOOKUP($D561,Iscrizioni!$A$2:$M$2502,4,FALSE),"-")</f>
        <v>1965</v>
      </c>
      <c r="I561" s="27" t="str">
        <f>IF($D561&gt;0,VLOOKUP($D561,Iscrizioni!$A$2:$M$2502,5,FALSE),"-")</f>
        <v>M</v>
      </c>
      <c r="J561" s="27" t="str">
        <f>IF($D561&gt;0,VLOOKUP($D561,Iscrizioni!$A$2:$M$2502,10,FALSE),"-")</f>
        <v>M-50</v>
      </c>
      <c r="K561" s="27" t="str">
        <f t="shared" si="52"/>
        <v>ok</v>
      </c>
      <c r="L561" s="46" t="str">
        <f>IF($D561&gt;0,VLOOKUP($D561,Iscrizioni!$A$2:$M$2502,11,FALSE),"-")</f>
        <v>Adulti</v>
      </c>
      <c r="M561" s="27">
        <f>IF($D561&gt;0,VLOOKUP($D561,Iscrizioni!$A$2:$N$2502,12,FALSE),"-")</f>
        <v>32</v>
      </c>
      <c r="N561" s="46" t="str">
        <f>IF($D561&gt;0,VLOOKUP($D561,Iscrizioni!$A$2:$M$2502,6,FALSE),"-")</f>
        <v>H041302</v>
      </c>
      <c r="O561" s="107" t="str">
        <f>IF($D561&gt;0,VLOOKUP($D561,Iscrizioni!$A$2:$M$2502,7,FALSE),"-")</f>
        <v>GRUPPO PODISTICO LA GUGLIA ASD</v>
      </c>
      <c r="P561" s="46" t="str">
        <f>IF($D561&gt;0,VLOOKUP(LEFT($N561,1),Regione!$A$2:$C$21,2,FALSE),"-")</f>
        <v xml:space="preserve">EMILIA ROMAGNA </v>
      </c>
      <c r="Q561" s="112" t="e">
        <f ca="1">IF($D561&gt;0,NormalizzaTempo("D",CELL("tipo",$E561),$E561),"-")</f>
        <v>#NAME?</v>
      </c>
      <c r="R561" s="27">
        <f>IF($D561&gt;0,VLOOKUP($D561,Iscrizioni!$A$2:$M$2502,13,FALSE),"-")</f>
        <v>5000</v>
      </c>
      <c r="S561" s="112" t="e">
        <f t="shared" ca="1" si="55"/>
        <v>#NAME?</v>
      </c>
      <c r="T561" s="112" t="e">
        <f ca="1">IF($D561&gt;0,SUMIFS($S$3:$S561,$X$3:$X561,1,$J$3:$J561,$J561),"-")</f>
        <v>#NAME?</v>
      </c>
      <c r="U561" s="112" t="e">
        <f t="shared" ca="1" si="56"/>
        <v>#NAME?</v>
      </c>
      <c r="V561" s="112" t="e">
        <f t="shared" ca="1" si="53"/>
        <v>#NAME?</v>
      </c>
      <c r="W561" s="27">
        <f>IF(LEN($C561)=0,IF($D561&gt;0,COUNTIFS($A$3:$A561,$A561),"-"),"Escluso")</f>
        <v>78</v>
      </c>
      <c r="X561" s="2">
        <f>IF(LEN($C561)=0,IF($D561&gt;0,COUNTIFS($J$3:$J561,$J561,$C$3:$C561,""),"-"),"Escluso")</f>
        <v>28</v>
      </c>
      <c r="Y561" s="127" t="e">
        <f t="shared" ca="1" si="57"/>
        <v>#NAME?</v>
      </c>
      <c r="Z561" s="2">
        <f>IF($D561&gt;0,COUNTIFS($O$3:$O561,$O561,$L$3:$L561,$L561,$I$3:$I561,$I561),"-")</f>
        <v>1</v>
      </c>
      <c r="AA561" s="27">
        <f>IF($D561&gt;0,IF(OR($Z561 &gt;1,$L561&lt;&gt;"Adulti"),0,VLOOKUP($P561,Regione!$B$2:$C$22,2,FALSE)),"-")</f>
        <v>0</v>
      </c>
      <c r="AB561" s="27" t="e">
        <f ca="1">IF($D561&gt;0,IF(COUNTIFS($O$3:$O561,$O561,$L$3:$L561,$L561,$I$3:$I561,$I561) &gt;1,0,SUMIFS($Y$3:$Y$2503,$L$3:$L$2503,$L561,$O$3:$O$2503,$O561,$I$3:$I$2503,$I561)),"-")</f>
        <v>#NAME?</v>
      </c>
      <c r="AC561" s="27" t="e">
        <f t="shared" ca="1" si="54"/>
        <v>#NAME?</v>
      </c>
    </row>
    <row r="562" spans="1:29" s="1" customFormat="1">
      <c r="A562" s="13" t="s">
        <v>184</v>
      </c>
      <c r="B562" s="107" t="str">
        <f>IF(COUNTA($A562)&gt;0,VLOOKUP($A562,Corsa!$A$1:$F$43,2,FALSE),"-")</f>
        <v>Corsa B03</v>
      </c>
      <c r="C562" s="11"/>
      <c r="D562" s="13">
        <v>296</v>
      </c>
      <c r="E562" s="13"/>
      <c r="F562" s="46" t="str">
        <f>IF(COUNTA($A562)&gt;0,VLOOKUP($A562,Corsa!$A$1:$F$43,3,FALSE),"-")</f>
        <v>M- Juniores + M-50 + M-55 + M-60 + M-65 + M-70 + M-75</v>
      </c>
      <c r="G562" s="28" t="str">
        <f>IF($D562&gt;0,VLOOKUP($D562,Iscrizioni!$A$2:$M$2502,9,FALSE),"-")</f>
        <v>IACOVELLI PIERO</v>
      </c>
      <c r="H562" s="28">
        <f>IF($D562&gt;0,VLOOKUP($D562,Iscrizioni!$A$2:$M$2502,4,FALSE),"-")</f>
        <v>1956</v>
      </c>
      <c r="I562" s="27" t="str">
        <f>IF($D562&gt;0,VLOOKUP($D562,Iscrizioni!$A$2:$M$2502,5,FALSE),"-")</f>
        <v>M</v>
      </c>
      <c r="J562" s="27" t="str">
        <f>IF($D562&gt;0,VLOOKUP($D562,Iscrizioni!$A$2:$M$2502,10,FALSE),"-")</f>
        <v>M-60</v>
      </c>
      <c r="K562" s="27" t="str">
        <f t="shared" si="52"/>
        <v>ok</v>
      </c>
      <c r="L562" s="46" t="str">
        <f>IF($D562&gt;0,VLOOKUP($D562,Iscrizioni!$A$2:$M$2502,11,FALSE),"-")</f>
        <v>Adulti</v>
      </c>
      <c r="M562" s="27">
        <f>IF($D562&gt;0,VLOOKUP($D562,Iscrizioni!$A$2:$N$2502,12,FALSE),"-")</f>
        <v>36</v>
      </c>
      <c r="N562" s="46" t="str">
        <f>IF($D562&gt;0,VLOOKUP($D562,Iscrizioni!$A$2:$M$2502,6,FALSE),"-")</f>
        <v>A120653</v>
      </c>
      <c r="O562" s="107" t="str">
        <f>IF($D562&gt;0,VLOOKUP($D562,Iscrizioni!$A$2:$M$2502,7,FALSE),"-")</f>
        <v>A.S.D. OLIMPIATLETICA</v>
      </c>
      <c r="P562" s="46" t="str">
        <f>IF($D562&gt;0,VLOOKUP(LEFT($N562,1),Regione!$A$2:$C$21,2,FALSE),"-")</f>
        <v xml:space="preserve">PIEMONTE </v>
      </c>
      <c r="Q562" s="112" t="e">
        <f ca="1">IF($D562&gt;0,NormalizzaTempo("D",CELL("tipo",$E562),$E562),"-")</f>
        <v>#NAME?</v>
      </c>
      <c r="R562" s="27">
        <f>IF($D562&gt;0,VLOOKUP($D562,Iscrizioni!$A$2:$M$2502,13,FALSE),"-")</f>
        <v>5000</v>
      </c>
      <c r="S562" s="112" t="e">
        <f t="shared" ca="1" si="55"/>
        <v>#NAME?</v>
      </c>
      <c r="T562" s="112" t="e">
        <f ca="1">IF($D562&gt;0,SUMIFS($S$3:$S562,$X$3:$X562,1,$J$3:$J562,$J562),"-")</f>
        <v>#NAME?</v>
      </c>
      <c r="U562" s="112" t="e">
        <f t="shared" ca="1" si="56"/>
        <v>#NAME?</v>
      </c>
      <c r="V562" s="112" t="e">
        <f t="shared" ca="1" si="53"/>
        <v>#NAME?</v>
      </c>
      <c r="W562" s="27">
        <f>IF(LEN($C562)=0,IF($D562&gt;0,COUNTIFS($A$3:$A562,$A562),"-"),"Escluso")</f>
        <v>79</v>
      </c>
      <c r="X562" s="2">
        <f>IF(LEN($C562)=0,IF($D562&gt;0,COUNTIFS($J$3:$J562,$J562,$C$3:$C562,""),"-"),"Escluso")</f>
        <v>17</v>
      </c>
      <c r="Y562" s="127" t="e">
        <f t="shared" ca="1" si="57"/>
        <v>#NAME?</v>
      </c>
      <c r="Z562" s="2">
        <f>IF($D562&gt;0,COUNTIFS($O$3:$O562,$O562,$L$3:$L562,$L562,$I$3:$I562,$I562),"-")</f>
        <v>4</v>
      </c>
      <c r="AA562" s="27">
        <f>IF($D562&gt;0,IF(OR($Z562 &gt;1,$L562&lt;&gt;"Adulti"),0,VLOOKUP($P562,Regione!$B$2:$C$22,2,FALSE)),"-")</f>
        <v>0</v>
      </c>
      <c r="AB562" s="27">
        <f>IF($D562&gt;0,IF(COUNTIFS($O$3:$O562,$O562,$L$3:$L562,$L562,$I$3:$I562,$I562) &gt;1,0,SUMIFS($Y$3:$Y$2503,$L$3:$L$2503,$L562,$O$3:$O$2503,$O562,$I$3:$I$2503,$I562)),"-")</f>
        <v>0</v>
      </c>
      <c r="AC562" s="27">
        <f t="shared" si="54"/>
        <v>0</v>
      </c>
    </row>
    <row r="563" spans="1:29" s="1" customFormat="1">
      <c r="A563" s="13" t="s">
        <v>184</v>
      </c>
      <c r="B563" s="107" t="str">
        <f>IF(COUNTA($A563)&gt;0,VLOOKUP($A563,Corsa!$A$1:$F$43,2,FALSE),"-")</f>
        <v>Corsa B03</v>
      </c>
      <c r="C563" s="11"/>
      <c r="D563" s="13">
        <v>131</v>
      </c>
      <c r="E563" s="13"/>
      <c r="F563" s="46" t="str">
        <f>IF(COUNTA($A563)&gt;0,VLOOKUP($A563,Corsa!$A$1:$F$43,3,FALSE),"-")</f>
        <v>M- Juniores + M-50 + M-55 + M-60 + M-65 + M-70 + M-75</v>
      </c>
      <c r="G563" s="28" t="str">
        <f>IF($D563&gt;0,VLOOKUP($D563,Iscrizioni!$A$2:$M$2502,9,FALSE),"-")</f>
        <v>BEGHELLI HENRI BERTO</v>
      </c>
      <c r="H563" s="28">
        <f>IF($D563&gt;0,VLOOKUP($D563,Iscrizioni!$A$2:$M$2502,4,FALSE),"-")</f>
        <v>1998</v>
      </c>
      <c r="I563" s="27" t="str">
        <f>IF($D563&gt;0,VLOOKUP($D563,Iscrizioni!$A$2:$M$2502,5,FALSE),"-")</f>
        <v>M</v>
      </c>
      <c r="J563" s="27" t="str">
        <f>IF($D563&gt;0,VLOOKUP($D563,Iscrizioni!$A$2:$M$2502,10,FALSE),"-")</f>
        <v>M- Juniores</v>
      </c>
      <c r="K563" s="27" t="str">
        <f t="shared" si="52"/>
        <v>ok</v>
      </c>
      <c r="L563" s="46" t="str">
        <f>IF($D563&gt;0,VLOOKUP($D563,Iscrizioni!$A$2:$M$2502,11,FALSE),"-")</f>
        <v>Adulti</v>
      </c>
      <c r="M563" s="27">
        <f>IF($D563&gt;0,VLOOKUP($D563,Iscrizioni!$A$2:$N$2502,12,FALSE),"-")</f>
        <v>18</v>
      </c>
      <c r="N563" s="46" t="str">
        <f>IF($D563&gt;0,VLOOKUP($D563,Iscrizioni!$A$2:$M$2502,6,FALSE),"-")</f>
        <v>H011554</v>
      </c>
      <c r="O563" s="107" t="str">
        <f>IF($D563&gt;0,VLOOKUP($D563,Iscrizioni!$A$2:$M$2502,7,FALSE),"-")</f>
        <v>A.S.D. ATLETICA VALLESAMOGGIA</v>
      </c>
      <c r="P563" s="46" t="str">
        <f>IF($D563&gt;0,VLOOKUP(LEFT($N563,1),Regione!$A$2:$C$21,2,FALSE),"-")</f>
        <v xml:space="preserve">EMILIA ROMAGNA </v>
      </c>
      <c r="Q563" s="112" t="e">
        <f ca="1">IF($D563&gt;0,NormalizzaTempo("D",CELL("tipo",$E563),$E563),"-")</f>
        <v>#NAME?</v>
      </c>
      <c r="R563" s="27">
        <f>IF($D563&gt;0,VLOOKUP($D563,Iscrizioni!$A$2:$M$2502,13,FALSE),"-")</f>
        <v>5000</v>
      </c>
      <c r="S563" s="112" t="e">
        <f t="shared" ca="1" si="55"/>
        <v>#NAME?</v>
      </c>
      <c r="T563" s="112" t="e">
        <f ca="1">IF($D563&gt;0,SUMIFS($S$3:$S563,$X$3:$X563,1,$J$3:$J563,$J563),"-")</f>
        <v>#NAME?</v>
      </c>
      <c r="U563" s="112" t="e">
        <f t="shared" ca="1" si="56"/>
        <v>#NAME?</v>
      </c>
      <c r="V563" s="112" t="e">
        <f t="shared" ca="1" si="53"/>
        <v>#NAME?</v>
      </c>
      <c r="W563" s="27">
        <f>IF(LEN($C563)=0,IF($D563&gt;0,COUNTIFS($A$3:$A563,$A563),"-"),"Escluso")</f>
        <v>80</v>
      </c>
      <c r="X563" s="2">
        <f>IF(LEN($C563)=0,IF($D563&gt;0,COUNTIFS($J$3:$J563,$J563,$C$3:$C563,""),"-"),"Escluso")</f>
        <v>10</v>
      </c>
      <c r="Y563" s="127" t="e">
        <f t="shared" ca="1" si="57"/>
        <v>#NAME?</v>
      </c>
      <c r="Z563" s="2">
        <f>IF($D563&gt;0,COUNTIFS($O$3:$O563,$O563,$L$3:$L563,$L563,$I$3:$I563,$I563),"-")</f>
        <v>1</v>
      </c>
      <c r="AA563" s="27">
        <f>IF($D563&gt;0,IF(OR($Z563 &gt;1,$L563&lt;&gt;"Adulti"),0,VLOOKUP($P563,Regione!$B$2:$C$22,2,FALSE)),"-")</f>
        <v>0</v>
      </c>
      <c r="AB563" s="27" t="e">
        <f ca="1">IF($D563&gt;0,IF(COUNTIFS($O$3:$O563,$O563,$L$3:$L563,$L563,$I$3:$I563,$I563) &gt;1,0,SUMIFS($Y$3:$Y$2503,$L$3:$L$2503,$L563,$O$3:$O$2503,$O563,$I$3:$I$2503,$I563)),"-")</f>
        <v>#NAME?</v>
      </c>
      <c r="AC563" s="27" t="e">
        <f t="shared" ca="1" si="54"/>
        <v>#NAME?</v>
      </c>
    </row>
    <row r="564" spans="1:29" s="1" customFormat="1">
      <c r="A564" s="13" t="s">
        <v>184</v>
      </c>
      <c r="B564" s="107" t="str">
        <f>IF(COUNTA($A564)&gt;0,VLOOKUP($A564,Corsa!$A$1:$F$43,2,FALSE),"-")</f>
        <v>Corsa B03</v>
      </c>
      <c r="C564" s="11"/>
      <c r="D564" s="13">
        <v>215</v>
      </c>
      <c r="E564" s="13"/>
      <c r="F564" s="46" t="str">
        <f>IF(COUNTA($A564)&gt;0,VLOOKUP($A564,Corsa!$A$1:$F$43,3,FALSE),"-")</f>
        <v>M- Juniores + M-50 + M-55 + M-60 + M-65 + M-70 + M-75</v>
      </c>
      <c r="G564" s="28" t="str">
        <f>IF($D564&gt;0,VLOOKUP($D564,Iscrizioni!$A$2:$M$2502,9,FALSE),"-")</f>
        <v>TESTA LIVIO</v>
      </c>
      <c r="H564" s="28">
        <f>IF($D564&gt;0,VLOOKUP($D564,Iscrizioni!$A$2:$M$2502,4,FALSE),"-")</f>
        <v>1967</v>
      </c>
      <c r="I564" s="27" t="str">
        <f>IF($D564&gt;0,VLOOKUP($D564,Iscrizioni!$A$2:$M$2502,5,FALSE),"-")</f>
        <v>M</v>
      </c>
      <c r="J564" s="27" t="str">
        <f>IF($D564&gt;0,VLOOKUP($D564,Iscrizioni!$A$2:$M$2502,10,FALSE),"-")</f>
        <v>M-50</v>
      </c>
      <c r="K564" s="27" t="str">
        <f t="shared" si="52"/>
        <v>ok</v>
      </c>
      <c r="L564" s="46" t="str">
        <f>IF($D564&gt;0,VLOOKUP($D564,Iscrizioni!$A$2:$M$2502,11,FALSE),"-")</f>
        <v>Adulti</v>
      </c>
      <c r="M564" s="27">
        <f>IF($D564&gt;0,VLOOKUP($D564,Iscrizioni!$A$2:$N$2502,12,FALSE),"-")</f>
        <v>32</v>
      </c>
      <c r="N564" s="46" t="str">
        <f>IF($D564&gt;0,VLOOKUP($D564,Iscrizioni!$A$2:$M$2502,6,FALSE),"-")</f>
        <v>A130646</v>
      </c>
      <c r="O564" s="107" t="str">
        <f>IF($D564&gt;0,VLOOKUP($D564,Iscrizioni!$A$2:$M$2502,7,FALSE),"-")</f>
        <v>A.S.D. DORATLETICA</v>
      </c>
      <c r="P564" s="46" t="str">
        <f>IF($D564&gt;0,VLOOKUP(LEFT($N564,1),Regione!$A$2:$C$21,2,FALSE),"-")</f>
        <v xml:space="preserve">PIEMONTE </v>
      </c>
      <c r="Q564" s="112" t="e">
        <f ca="1">IF($D564&gt;0,NormalizzaTempo("D",CELL("tipo",$E564),$E564),"-")</f>
        <v>#NAME?</v>
      </c>
      <c r="R564" s="27">
        <f>IF($D564&gt;0,VLOOKUP($D564,Iscrizioni!$A$2:$M$2502,13,FALSE),"-")</f>
        <v>5000</v>
      </c>
      <c r="S564" s="112" t="e">
        <f t="shared" ca="1" si="55"/>
        <v>#NAME?</v>
      </c>
      <c r="T564" s="112" t="e">
        <f ca="1">IF($D564&gt;0,SUMIFS($S$3:$S564,$X$3:$X564,1,$J$3:$J564,$J564),"-")</f>
        <v>#NAME?</v>
      </c>
      <c r="U564" s="112" t="e">
        <f t="shared" ca="1" si="56"/>
        <v>#NAME?</v>
      </c>
      <c r="V564" s="112" t="e">
        <f t="shared" ca="1" si="53"/>
        <v>#NAME?</v>
      </c>
      <c r="W564" s="27">
        <f>IF(LEN($C564)=0,IF($D564&gt;0,COUNTIFS($A$3:$A564,$A564),"-"),"Escluso")</f>
        <v>81</v>
      </c>
      <c r="X564" s="2">
        <f>IF(LEN($C564)=0,IF($D564&gt;0,COUNTIFS($J$3:$J564,$J564,$C$3:$C564,""),"-"),"Escluso")</f>
        <v>29</v>
      </c>
      <c r="Y564" s="127" t="e">
        <f t="shared" ca="1" si="57"/>
        <v>#NAME?</v>
      </c>
      <c r="Z564" s="2">
        <f>IF($D564&gt;0,COUNTIFS($O$3:$O564,$O564,$L$3:$L564,$L564,$I$3:$I564,$I564),"-")</f>
        <v>5</v>
      </c>
      <c r="AA564" s="27">
        <f>IF($D564&gt;0,IF(OR($Z564 &gt;1,$L564&lt;&gt;"Adulti"),0,VLOOKUP($P564,Regione!$B$2:$C$22,2,FALSE)),"-")</f>
        <v>0</v>
      </c>
      <c r="AB564" s="27">
        <f>IF($D564&gt;0,IF(COUNTIFS($O$3:$O564,$O564,$L$3:$L564,$L564,$I$3:$I564,$I564) &gt;1,0,SUMIFS($Y$3:$Y$2503,$L$3:$L$2503,$L564,$O$3:$O$2503,$O564,$I$3:$I$2503,$I564)),"-")</f>
        <v>0</v>
      </c>
      <c r="AC564" s="27">
        <f t="shared" si="54"/>
        <v>0</v>
      </c>
    </row>
    <row r="565" spans="1:29" s="1" customFormat="1">
      <c r="A565" s="13" t="s">
        <v>184</v>
      </c>
      <c r="B565" s="107" t="str">
        <f>IF(COUNTA($A565)&gt;0,VLOOKUP($A565,Corsa!$A$1:$F$43,2,FALSE),"-")</f>
        <v>Corsa B03</v>
      </c>
      <c r="C565" s="11"/>
      <c r="D565" s="13">
        <v>938</v>
      </c>
      <c r="E565" s="13"/>
      <c r="F565" s="46" t="str">
        <f>IF(COUNTA($A565)&gt;0,VLOOKUP($A565,Corsa!$A$1:$F$43,3,FALSE),"-")</f>
        <v>M- Juniores + M-50 + M-55 + M-60 + M-65 + M-70 + M-75</v>
      </c>
      <c r="G565" s="28" t="str">
        <f>IF($D565&gt;0,VLOOKUP($D565,Iscrizioni!$A$2:$M$2502,9,FALSE),"-")</f>
        <v>GUALANDRI LEANDRO</v>
      </c>
      <c r="H565" s="28">
        <f>IF($D565&gt;0,VLOOKUP($D565,Iscrizioni!$A$2:$M$2502,4,FALSE),"-")</f>
        <v>1950</v>
      </c>
      <c r="I565" s="27" t="str">
        <f>IF($D565&gt;0,VLOOKUP($D565,Iscrizioni!$A$2:$M$2502,5,FALSE),"-")</f>
        <v>M</v>
      </c>
      <c r="J565" s="27" t="str">
        <f>IF($D565&gt;0,VLOOKUP($D565,Iscrizioni!$A$2:$M$2502,10,FALSE),"-")</f>
        <v>M-65</v>
      </c>
      <c r="K565" s="27" t="str">
        <f t="shared" si="52"/>
        <v>ok</v>
      </c>
      <c r="L565" s="46" t="str">
        <f>IF($D565&gt;0,VLOOKUP($D565,Iscrizioni!$A$2:$M$2502,11,FALSE),"-")</f>
        <v>Adulti</v>
      </c>
      <c r="M565" s="27">
        <f>IF($D565&gt;0,VLOOKUP($D565,Iscrizioni!$A$2:$N$2502,12,FALSE),"-")</f>
        <v>38</v>
      </c>
      <c r="N565" s="46" t="str">
        <f>IF($D565&gt;0,VLOOKUP($D565,Iscrizioni!$A$2:$M$2502,6,FALSE),"-")</f>
        <v>H080590</v>
      </c>
      <c r="O565" s="107" t="str">
        <f>IF($D565&gt;0,VLOOKUP($D565,Iscrizioni!$A$2:$M$2502,7,FALSE),"-")</f>
        <v>SAN DONNINO DI LIGURIA</v>
      </c>
      <c r="P565" s="46" t="str">
        <f>IF($D565&gt;0,VLOOKUP(LEFT($N565,1),Regione!$A$2:$C$21,2,FALSE),"-")</f>
        <v xml:space="preserve">EMILIA ROMAGNA </v>
      </c>
      <c r="Q565" s="112" t="e">
        <f ca="1">IF($D565&gt;0,NormalizzaTempo("D",CELL("tipo",$E565),$E565),"-")</f>
        <v>#NAME?</v>
      </c>
      <c r="R565" s="27">
        <f>IF($D565&gt;0,VLOOKUP($D565,Iscrizioni!$A$2:$M$2502,13,FALSE),"-")</f>
        <v>5000</v>
      </c>
      <c r="S565" s="112" t="e">
        <f t="shared" ca="1" si="55"/>
        <v>#NAME?</v>
      </c>
      <c r="T565" s="112" t="e">
        <f ca="1">IF($D565&gt;0,SUMIFS($S$3:$S565,$X$3:$X565,1,$J$3:$J565,$J565),"-")</f>
        <v>#NAME?</v>
      </c>
      <c r="U565" s="112" t="e">
        <f t="shared" ca="1" si="56"/>
        <v>#NAME?</v>
      </c>
      <c r="V565" s="112" t="e">
        <f t="shared" ca="1" si="53"/>
        <v>#NAME?</v>
      </c>
      <c r="W565" s="27">
        <f>IF(LEN($C565)=0,IF($D565&gt;0,COUNTIFS($A$3:$A565,$A565),"-"),"Escluso")</f>
        <v>82</v>
      </c>
      <c r="X565" s="2">
        <f>IF(LEN($C565)=0,IF($D565&gt;0,COUNTIFS($J$3:$J565,$J565,$C$3:$C565,""),"-"),"Escluso")</f>
        <v>4</v>
      </c>
      <c r="Y565" s="127" t="e">
        <f t="shared" ca="1" si="57"/>
        <v>#NAME?</v>
      </c>
      <c r="Z565" s="2">
        <f>IF($D565&gt;0,COUNTIFS($O$3:$O565,$O565,$L$3:$L565,$L565,$I$3:$I565,$I565),"-")</f>
        <v>1</v>
      </c>
      <c r="AA565" s="27">
        <f>IF($D565&gt;0,IF(OR($Z565 &gt;1,$L565&lt;&gt;"Adulti"),0,VLOOKUP($P565,Regione!$B$2:$C$22,2,FALSE)),"-")</f>
        <v>0</v>
      </c>
      <c r="AB565" s="27" t="e">
        <f ca="1">IF($D565&gt;0,IF(COUNTIFS($O$3:$O565,$O565,$L$3:$L565,$L565,$I$3:$I565,$I565) &gt;1,0,SUMIFS($Y$3:$Y$2503,$L$3:$L$2503,$L565,$O$3:$O$2503,$O565,$I$3:$I$2503,$I565)),"-")</f>
        <v>#NAME?</v>
      </c>
      <c r="AC565" s="27" t="e">
        <f t="shared" ca="1" si="54"/>
        <v>#NAME?</v>
      </c>
    </row>
    <row r="566" spans="1:29" s="1" customFormat="1">
      <c r="A566" s="13" t="s">
        <v>184</v>
      </c>
      <c r="B566" s="107" t="str">
        <f>IF(COUNTA($A566)&gt;0,VLOOKUP($A566,Corsa!$A$1:$F$43,2,FALSE),"-")</f>
        <v>Corsa B03</v>
      </c>
      <c r="C566" s="11"/>
      <c r="D566" s="13">
        <v>354</v>
      </c>
      <c r="E566" s="13"/>
      <c r="F566" s="46" t="str">
        <f>IF(COUNTA($A566)&gt;0,VLOOKUP($A566,Corsa!$A$1:$F$43,3,FALSE),"-")</f>
        <v>M- Juniores + M-50 + M-55 + M-60 + M-65 + M-70 + M-75</v>
      </c>
      <c r="G566" s="28" t="str">
        <f>IF($D566&gt;0,VLOOKUP($D566,Iscrizioni!$A$2:$M$2502,9,FALSE),"-")</f>
        <v>MARCHESELLI FRANCO</v>
      </c>
      <c r="H566" s="28">
        <f>IF($D566&gt;0,VLOOKUP($D566,Iscrizioni!$A$2:$M$2502,4,FALSE),"-")</f>
        <v>1958</v>
      </c>
      <c r="I566" s="27" t="str">
        <f>IF($D566&gt;0,VLOOKUP($D566,Iscrizioni!$A$2:$M$2502,5,FALSE),"-")</f>
        <v>M</v>
      </c>
      <c r="J566" s="27" t="str">
        <f>IF($D566&gt;0,VLOOKUP($D566,Iscrizioni!$A$2:$M$2502,10,FALSE),"-")</f>
        <v>M-55</v>
      </c>
      <c r="K566" s="27" t="str">
        <f t="shared" si="52"/>
        <v>ok</v>
      </c>
      <c r="L566" s="46" t="str">
        <f>IF($D566&gt;0,VLOOKUP($D566,Iscrizioni!$A$2:$M$2502,11,FALSE),"-")</f>
        <v>Adulti</v>
      </c>
      <c r="M566" s="27">
        <f>IF($D566&gt;0,VLOOKUP($D566,Iscrizioni!$A$2:$N$2502,12,FALSE),"-")</f>
        <v>34</v>
      </c>
      <c r="N566" s="46" t="str">
        <f>IF($D566&gt;0,VLOOKUP($D566,Iscrizioni!$A$2:$M$2502,6,FALSE),"-")</f>
        <v>H011219</v>
      </c>
      <c r="O566" s="107" t="str">
        <f>IF($D566&gt;0,VLOOKUP($D566,Iscrizioni!$A$2:$M$2502,7,FALSE),"-")</f>
        <v>A.S.D. SOCIETA' VICTORIA ATLETICA</v>
      </c>
      <c r="P566" s="46" t="str">
        <f>IF($D566&gt;0,VLOOKUP(LEFT($N566,1),Regione!$A$2:$C$21,2,FALSE),"-")</f>
        <v xml:space="preserve">EMILIA ROMAGNA </v>
      </c>
      <c r="Q566" s="112" t="e">
        <f ca="1">IF($D566&gt;0,NormalizzaTempo("D",CELL("tipo",$E566),$E566),"-")</f>
        <v>#NAME?</v>
      </c>
      <c r="R566" s="27">
        <f>IF($D566&gt;0,VLOOKUP($D566,Iscrizioni!$A$2:$M$2502,13,FALSE),"-")</f>
        <v>5000</v>
      </c>
      <c r="S566" s="112" t="e">
        <f t="shared" ca="1" si="55"/>
        <v>#NAME?</v>
      </c>
      <c r="T566" s="112" t="e">
        <f ca="1">IF($D566&gt;0,SUMIFS($S$3:$S566,$X$3:$X566,1,$J$3:$J566,$J566),"-")</f>
        <v>#NAME?</v>
      </c>
      <c r="U566" s="112" t="e">
        <f t="shared" ca="1" si="56"/>
        <v>#NAME?</v>
      </c>
      <c r="V566" s="112" t="e">
        <f t="shared" ca="1" si="53"/>
        <v>#NAME?</v>
      </c>
      <c r="W566" s="27">
        <f>IF(LEN($C566)=0,IF($D566&gt;0,COUNTIFS($A$3:$A566,$A566),"-"),"Escluso")</f>
        <v>83</v>
      </c>
      <c r="X566" s="2">
        <f>IF(LEN($C566)=0,IF($D566&gt;0,COUNTIFS($J$3:$J566,$J566,$C$3:$C566,""),"-"),"Escluso")</f>
        <v>17</v>
      </c>
      <c r="Y566" s="127" t="e">
        <f t="shared" ca="1" si="57"/>
        <v>#NAME?</v>
      </c>
      <c r="Z566" s="2">
        <f>IF($D566&gt;0,COUNTIFS($O$3:$O566,$O566,$L$3:$L566,$L566,$I$3:$I566,$I566),"-")</f>
        <v>4</v>
      </c>
      <c r="AA566" s="27">
        <f>IF($D566&gt;0,IF(OR($Z566 &gt;1,$L566&lt;&gt;"Adulti"),0,VLOOKUP($P566,Regione!$B$2:$C$22,2,FALSE)),"-")</f>
        <v>0</v>
      </c>
      <c r="AB566" s="27">
        <f>IF($D566&gt;0,IF(COUNTIFS($O$3:$O566,$O566,$L$3:$L566,$L566,$I$3:$I566,$I566) &gt;1,0,SUMIFS($Y$3:$Y$2503,$L$3:$L$2503,$L566,$O$3:$O$2503,$O566,$I$3:$I$2503,$I566)),"-")</f>
        <v>0</v>
      </c>
      <c r="AC566" s="27">
        <f t="shared" si="54"/>
        <v>0</v>
      </c>
    </row>
    <row r="567" spans="1:29" s="1" customFormat="1">
      <c r="A567" s="13" t="s">
        <v>184</v>
      </c>
      <c r="B567" s="107" t="str">
        <f>IF(COUNTA($A567)&gt;0,VLOOKUP($A567,Corsa!$A$1:$F$43,2,FALSE),"-")</f>
        <v>Corsa B03</v>
      </c>
      <c r="C567" s="11"/>
      <c r="D567" s="13">
        <v>652</v>
      </c>
      <c r="E567" s="13"/>
      <c r="F567" s="46" t="str">
        <f>IF(COUNTA($A567)&gt;0,VLOOKUP($A567,Corsa!$A$1:$F$43,3,FALSE),"-")</f>
        <v>M- Juniores + M-50 + M-55 + M-60 + M-65 + M-70 + M-75</v>
      </c>
      <c r="G567" s="28" t="str">
        <f>IF($D567&gt;0,VLOOKUP($D567,Iscrizioni!$A$2:$M$2502,9,FALSE),"-")</f>
        <v>RUPI RODOLFO</v>
      </c>
      <c r="H567" s="28">
        <f>IF($D567&gt;0,VLOOKUP($D567,Iscrizioni!$A$2:$M$2502,4,FALSE),"-")</f>
        <v>1961</v>
      </c>
      <c r="I567" s="27" t="str">
        <f>IF($D567&gt;0,VLOOKUP($D567,Iscrizioni!$A$2:$M$2502,5,FALSE),"-")</f>
        <v>M</v>
      </c>
      <c r="J567" s="27" t="str">
        <f>IF($D567&gt;0,VLOOKUP($D567,Iscrizioni!$A$2:$M$2502,10,FALSE),"-")</f>
        <v>M-55</v>
      </c>
      <c r="K567" s="27" t="str">
        <f t="shared" si="52"/>
        <v>ok</v>
      </c>
      <c r="L567" s="46" t="str">
        <f>IF($D567&gt;0,VLOOKUP($D567,Iscrizioni!$A$2:$M$2502,11,FALSE),"-")</f>
        <v>Adulti</v>
      </c>
      <c r="M567" s="27">
        <f>IF($D567&gt;0,VLOOKUP($D567,Iscrizioni!$A$2:$N$2502,12,FALSE),"-")</f>
        <v>34</v>
      </c>
      <c r="N567" s="46" t="str">
        <f>IF($D567&gt;0,VLOOKUP($D567,Iscrizioni!$A$2:$M$2502,6,FALSE),"-")</f>
        <v>H040383</v>
      </c>
      <c r="O567" s="107" t="str">
        <f>IF($D567&gt;0,VLOOKUP($D567,Iscrizioni!$A$2:$M$2502,7,FALSE),"-")</f>
        <v>LA PATRIA S.G. 1879 ASD</v>
      </c>
      <c r="P567" s="46" t="str">
        <f>IF($D567&gt;0,VLOOKUP(LEFT($N567,1),Regione!$A$2:$C$21,2,FALSE),"-")</f>
        <v xml:space="preserve">EMILIA ROMAGNA </v>
      </c>
      <c r="Q567" s="112" t="e">
        <f ca="1">IF($D567&gt;0,NormalizzaTempo("D",CELL("tipo",$E567),$E567),"-")</f>
        <v>#NAME?</v>
      </c>
      <c r="R567" s="27">
        <f>IF($D567&gt;0,VLOOKUP($D567,Iscrizioni!$A$2:$M$2502,13,FALSE),"-")</f>
        <v>5000</v>
      </c>
      <c r="S567" s="112" t="e">
        <f t="shared" ca="1" si="55"/>
        <v>#NAME?</v>
      </c>
      <c r="T567" s="112" t="e">
        <f ca="1">IF($D567&gt;0,SUMIFS($S$3:$S567,$X$3:$X567,1,$J$3:$J567,$J567),"-")</f>
        <v>#NAME?</v>
      </c>
      <c r="U567" s="112" t="e">
        <f t="shared" ca="1" si="56"/>
        <v>#NAME?</v>
      </c>
      <c r="V567" s="112" t="e">
        <f t="shared" ca="1" si="53"/>
        <v>#NAME?</v>
      </c>
      <c r="W567" s="27">
        <f>IF(LEN($C567)=0,IF($D567&gt;0,COUNTIFS($A$3:$A567,$A567),"-"),"Escluso")</f>
        <v>84</v>
      </c>
      <c r="X567" s="2">
        <f>IF(LEN($C567)=0,IF($D567&gt;0,COUNTIFS($J$3:$J567,$J567,$C$3:$C567,""),"-"),"Escluso")</f>
        <v>18</v>
      </c>
      <c r="Y567" s="127" t="e">
        <f t="shared" ca="1" si="57"/>
        <v>#NAME?</v>
      </c>
      <c r="Z567" s="2">
        <f>IF($D567&gt;0,COUNTIFS($O$3:$O567,$O567,$L$3:$L567,$L567,$I$3:$I567,$I567),"-")</f>
        <v>3</v>
      </c>
      <c r="AA567" s="27">
        <f>IF($D567&gt;0,IF(OR($Z567 &gt;1,$L567&lt;&gt;"Adulti"),0,VLOOKUP($P567,Regione!$B$2:$C$22,2,FALSE)),"-")</f>
        <v>0</v>
      </c>
      <c r="AB567" s="27">
        <f>IF($D567&gt;0,IF(COUNTIFS($O$3:$O567,$O567,$L$3:$L567,$L567,$I$3:$I567,$I567) &gt;1,0,SUMIFS($Y$3:$Y$2503,$L$3:$L$2503,$L567,$O$3:$O$2503,$O567,$I$3:$I$2503,$I567)),"-")</f>
        <v>0</v>
      </c>
      <c r="AC567" s="27">
        <f t="shared" si="54"/>
        <v>0</v>
      </c>
    </row>
    <row r="568" spans="1:29" s="1" customFormat="1">
      <c r="A568" s="13" t="s">
        <v>184</v>
      </c>
      <c r="B568" s="107" t="str">
        <f>IF(COUNTA($A568)&gt;0,VLOOKUP($A568,Corsa!$A$1:$F$43,2,FALSE),"-")</f>
        <v>Corsa B03</v>
      </c>
      <c r="C568" s="11"/>
      <c r="D568" s="13">
        <v>582</v>
      </c>
      <c r="E568" s="13"/>
      <c r="F568" s="46" t="str">
        <f>IF(COUNTA($A568)&gt;0,VLOOKUP($A568,Corsa!$A$1:$F$43,3,FALSE),"-")</f>
        <v>M- Juniores + M-50 + M-55 + M-60 + M-65 + M-70 + M-75</v>
      </c>
      <c r="G568" s="28" t="str">
        <f>IF($D568&gt;0,VLOOKUP($D568,Iscrizioni!$A$2:$M$2502,9,FALSE),"-")</f>
        <v>POLETTO LUCA</v>
      </c>
      <c r="H568" s="28">
        <f>IF($D568&gt;0,VLOOKUP($D568,Iscrizioni!$A$2:$M$2502,4,FALSE),"-")</f>
        <v>1963</v>
      </c>
      <c r="I568" s="27" t="str">
        <f>IF($D568&gt;0,VLOOKUP($D568,Iscrizioni!$A$2:$M$2502,5,FALSE),"-")</f>
        <v>M</v>
      </c>
      <c r="J568" s="27" t="str">
        <f>IF($D568&gt;0,VLOOKUP($D568,Iscrizioni!$A$2:$M$2502,10,FALSE),"-")</f>
        <v>M-50</v>
      </c>
      <c r="K568" s="27" t="str">
        <f t="shared" si="52"/>
        <v>ok</v>
      </c>
      <c r="L568" s="46" t="str">
        <f>IF($D568&gt;0,VLOOKUP($D568,Iscrizioni!$A$2:$M$2502,11,FALSE),"-")</f>
        <v>Adulti</v>
      </c>
      <c r="M568" s="27">
        <f>IF($D568&gt;0,VLOOKUP($D568,Iscrizioni!$A$2:$N$2502,12,FALSE),"-")</f>
        <v>32</v>
      </c>
      <c r="N568" s="46" t="str">
        <f>IF($D568&gt;0,VLOOKUP($D568,Iscrizioni!$A$2:$M$2502,6,FALSE),"-")</f>
        <v>H020398</v>
      </c>
      <c r="O568" s="107" t="str">
        <f>IF($D568&gt;0,VLOOKUP($D568,Iscrizioni!$A$2:$M$2502,7,FALSE),"-")</f>
        <v>G. P. SALCUS - A.S.D.</v>
      </c>
      <c r="P568" s="46" t="str">
        <f>IF($D568&gt;0,VLOOKUP(LEFT($N568,1),Regione!$A$2:$C$21,2,FALSE),"-")</f>
        <v xml:space="preserve">EMILIA ROMAGNA </v>
      </c>
      <c r="Q568" s="112" t="e">
        <f ca="1">IF($D568&gt;0,NormalizzaTempo("D",CELL("tipo",$E568),$E568),"-")</f>
        <v>#NAME?</v>
      </c>
      <c r="R568" s="27">
        <f>IF($D568&gt;0,VLOOKUP($D568,Iscrizioni!$A$2:$M$2502,13,FALSE),"-")</f>
        <v>5000</v>
      </c>
      <c r="S568" s="112" t="e">
        <f t="shared" ca="1" si="55"/>
        <v>#NAME?</v>
      </c>
      <c r="T568" s="112" t="e">
        <f ca="1">IF($D568&gt;0,SUMIFS($S$3:$S568,$X$3:$X568,1,$J$3:$J568,$J568),"-")</f>
        <v>#NAME?</v>
      </c>
      <c r="U568" s="112" t="e">
        <f t="shared" ca="1" si="56"/>
        <v>#NAME?</v>
      </c>
      <c r="V568" s="112" t="e">
        <f t="shared" ca="1" si="53"/>
        <v>#NAME?</v>
      </c>
      <c r="W568" s="27">
        <f>IF(LEN($C568)=0,IF($D568&gt;0,COUNTIFS($A$3:$A568,$A568),"-"),"Escluso")</f>
        <v>85</v>
      </c>
      <c r="X568" s="2">
        <f>IF(LEN($C568)=0,IF($D568&gt;0,COUNTIFS($J$3:$J568,$J568,$C$3:$C568,""),"-"),"Escluso")</f>
        <v>30</v>
      </c>
      <c r="Y568" s="127" t="e">
        <f t="shared" ca="1" si="57"/>
        <v>#NAME?</v>
      </c>
      <c r="Z568" s="2">
        <f>IF($D568&gt;0,COUNTIFS($O$3:$O568,$O568,$L$3:$L568,$L568,$I$3:$I568,$I568),"-")</f>
        <v>4</v>
      </c>
      <c r="AA568" s="27">
        <f>IF($D568&gt;0,IF(OR($Z568 &gt;1,$L568&lt;&gt;"Adulti"),0,VLOOKUP($P568,Regione!$B$2:$C$22,2,FALSE)),"-")</f>
        <v>0</v>
      </c>
      <c r="AB568" s="27">
        <f>IF($D568&gt;0,IF(COUNTIFS($O$3:$O568,$O568,$L$3:$L568,$L568,$I$3:$I568,$I568) &gt;1,0,SUMIFS($Y$3:$Y$2503,$L$3:$L$2503,$L568,$O$3:$O$2503,$O568,$I$3:$I$2503,$I568)),"-")</f>
        <v>0</v>
      </c>
      <c r="AC568" s="27">
        <f t="shared" si="54"/>
        <v>0</v>
      </c>
    </row>
    <row r="569" spans="1:29" s="1" customFormat="1">
      <c r="A569" s="13" t="s">
        <v>184</v>
      </c>
      <c r="B569" s="107" t="str">
        <f>IF(COUNTA($A569)&gt;0,VLOOKUP($A569,Corsa!$A$1:$F$43,2,FALSE),"-")</f>
        <v>Corsa B03</v>
      </c>
      <c r="C569" s="11"/>
      <c r="D569" s="13">
        <v>620</v>
      </c>
      <c r="E569" s="13"/>
      <c r="F569" s="46" t="str">
        <f>IF(COUNTA($A569)&gt;0,VLOOKUP($A569,Corsa!$A$1:$F$43,3,FALSE),"-")</f>
        <v>M- Juniores + M-50 + M-55 + M-60 + M-65 + M-70 + M-75</v>
      </c>
      <c r="G569" s="28" t="str">
        <f>IF($D569&gt;0,VLOOKUP($D569,Iscrizioni!$A$2:$M$2502,9,FALSE),"-")</f>
        <v>SILIMBANI RUGGERO</v>
      </c>
      <c r="H569" s="28">
        <f>IF($D569&gt;0,VLOOKUP($D569,Iscrizioni!$A$2:$M$2502,4,FALSE),"-")</f>
        <v>1966</v>
      </c>
      <c r="I569" s="27" t="str">
        <f>IF($D569&gt;0,VLOOKUP($D569,Iscrizioni!$A$2:$M$2502,5,FALSE),"-")</f>
        <v>M</v>
      </c>
      <c r="J569" s="27" t="str">
        <f>IF($D569&gt;0,VLOOKUP($D569,Iscrizioni!$A$2:$M$2502,10,FALSE),"-")</f>
        <v>M-50</v>
      </c>
      <c r="K569" s="27" t="str">
        <f t="shared" si="52"/>
        <v>ok</v>
      </c>
      <c r="L569" s="46" t="str">
        <f>IF($D569&gt;0,VLOOKUP($D569,Iscrizioni!$A$2:$M$2502,11,FALSE),"-")</f>
        <v>Adulti</v>
      </c>
      <c r="M569" s="27">
        <f>IF($D569&gt;0,VLOOKUP($D569,Iscrizioni!$A$2:$N$2502,12,FALSE),"-")</f>
        <v>32</v>
      </c>
      <c r="N569" s="46" t="str">
        <f>IF($D569&gt;0,VLOOKUP($D569,Iscrizioni!$A$2:$M$2502,6,FALSE),"-")</f>
        <v>H070205</v>
      </c>
      <c r="O569" s="107" t="str">
        <f>IF($D569&gt;0,VLOOKUP($D569,Iscrizioni!$A$2:$M$2502,7,FALSE),"-")</f>
        <v>G.S. LAMONE RUSSI ASD</v>
      </c>
      <c r="P569" s="46" t="str">
        <f>IF($D569&gt;0,VLOOKUP(LEFT($N569,1),Regione!$A$2:$C$21,2,FALSE),"-")</f>
        <v xml:space="preserve">EMILIA ROMAGNA </v>
      </c>
      <c r="Q569" s="112" t="e">
        <f ca="1">IF($D569&gt;0,NormalizzaTempo("D",CELL("tipo",$E569),$E569),"-")</f>
        <v>#NAME?</v>
      </c>
      <c r="R569" s="27">
        <f>IF($D569&gt;0,VLOOKUP($D569,Iscrizioni!$A$2:$M$2502,13,FALSE),"-")</f>
        <v>5000</v>
      </c>
      <c r="S569" s="112" t="e">
        <f t="shared" ca="1" si="55"/>
        <v>#NAME?</v>
      </c>
      <c r="T569" s="112" t="e">
        <f ca="1">IF($D569&gt;0,SUMIFS($S$3:$S569,$X$3:$X569,1,$J$3:$J569,$J569),"-")</f>
        <v>#NAME?</v>
      </c>
      <c r="U569" s="112" t="e">
        <f t="shared" ca="1" si="56"/>
        <v>#NAME?</v>
      </c>
      <c r="V569" s="112" t="e">
        <f t="shared" ca="1" si="53"/>
        <v>#NAME?</v>
      </c>
      <c r="W569" s="27">
        <f>IF(LEN($C569)=0,IF($D569&gt;0,COUNTIFS($A$3:$A569,$A569),"-"),"Escluso")</f>
        <v>86</v>
      </c>
      <c r="X569" s="2">
        <f>IF(LEN($C569)=0,IF($D569&gt;0,COUNTIFS($J$3:$J569,$J569,$C$3:$C569,""),"-"),"Escluso")</f>
        <v>31</v>
      </c>
      <c r="Y569" s="127" t="e">
        <f t="shared" ca="1" si="57"/>
        <v>#NAME?</v>
      </c>
      <c r="Z569" s="2">
        <f>IF($D569&gt;0,COUNTIFS($O$3:$O569,$O569,$L$3:$L569,$L569,$I$3:$I569,$I569),"-")</f>
        <v>1</v>
      </c>
      <c r="AA569" s="27">
        <f>IF($D569&gt;0,IF(OR($Z569 &gt;1,$L569&lt;&gt;"Adulti"),0,VLOOKUP($P569,Regione!$B$2:$C$22,2,FALSE)),"-")</f>
        <v>0</v>
      </c>
      <c r="AB569" s="27" t="e">
        <f ca="1">IF($D569&gt;0,IF(COUNTIFS($O$3:$O569,$O569,$L$3:$L569,$L569,$I$3:$I569,$I569) &gt;1,0,SUMIFS($Y$3:$Y$2503,$L$3:$L$2503,$L569,$O$3:$O$2503,$O569,$I$3:$I$2503,$I569)),"-")</f>
        <v>#NAME?</v>
      </c>
      <c r="AC569" s="27" t="e">
        <f t="shared" ca="1" si="54"/>
        <v>#NAME?</v>
      </c>
    </row>
    <row r="570" spans="1:29" s="1" customFormat="1">
      <c r="A570" s="13" t="s">
        <v>184</v>
      </c>
      <c r="B570" s="107" t="str">
        <f>IF(COUNTA($A570)&gt;0,VLOOKUP($A570,Corsa!$A$1:$F$43,2,FALSE),"-")</f>
        <v>Corsa B03</v>
      </c>
      <c r="C570" s="11"/>
      <c r="D570" s="13">
        <v>183</v>
      </c>
      <c r="E570" s="13"/>
      <c r="F570" s="46" t="str">
        <f>IF(COUNTA($A570)&gt;0,VLOOKUP($A570,Corsa!$A$1:$F$43,3,FALSE),"-")</f>
        <v>M- Juniores + M-50 + M-55 + M-60 + M-65 + M-70 + M-75</v>
      </c>
      <c r="G570" s="28" t="str">
        <f>IF($D570&gt;0,VLOOKUP($D570,Iscrizioni!$A$2:$M$2502,9,FALSE),"-")</f>
        <v>CAPITANI VALTER</v>
      </c>
      <c r="H570" s="28">
        <f>IF($D570&gt;0,VLOOKUP($D570,Iscrizioni!$A$2:$M$2502,4,FALSE),"-")</f>
        <v>1965</v>
      </c>
      <c r="I570" s="27" t="str">
        <f>IF($D570&gt;0,VLOOKUP($D570,Iscrizioni!$A$2:$M$2502,5,FALSE),"-")</f>
        <v>M</v>
      </c>
      <c r="J570" s="27" t="str">
        <f>IF($D570&gt;0,VLOOKUP($D570,Iscrizioni!$A$2:$M$2502,10,FALSE),"-")</f>
        <v>M-50</v>
      </c>
      <c r="K570" s="27" t="str">
        <f t="shared" si="52"/>
        <v>ok</v>
      </c>
      <c r="L570" s="46" t="str">
        <f>IF($D570&gt;0,VLOOKUP($D570,Iscrizioni!$A$2:$M$2502,11,FALSE),"-")</f>
        <v>Adulti</v>
      </c>
      <c r="M570" s="27">
        <f>IF($D570&gt;0,VLOOKUP($D570,Iscrizioni!$A$2:$N$2502,12,FALSE),"-")</f>
        <v>32</v>
      </c>
      <c r="N570" s="46" t="str">
        <f>IF($D570&gt;0,VLOOKUP($D570,Iscrizioni!$A$2:$M$2502,6,FALSE),"-")</f>
        <v>A130646</v>
      </c>
      <c r="O570" s="107" t="str">
        <f>IF($D570&gt;0,VLOOKUP($D570,Iscrizioni!$A$2:$M$2502,7,FALSE),"-")</f>
        <v>A.S.D. DORATLETICA</v>
      </c>
      <c r="P570" s="46" t="str">
        <f>IF($D570&gt;0,VLOOKUP(LEFT($N570,1),Regione!$A$2:$C$21,2,FALSE),"-")</f>
        <v xml:space="preserve">PIEMONTE </v>
      </c>
      <c r="Q570" s="112" t="e">
        <f ca="1">IF($D570&gt;0,NormalizzaTempo("D",CELL("tipo",$E570),$E570),"-")</f>
        <v>#NAME?</v>
      </c>
      <c r="R570" s="27">
        <f>IF($D570&gt;0,VLOOKUP($D570,Iscrizioni!$A$2:$M$2502,13,FALSE),"-")</f>
        <v>5000</v>
      </c>
      <c r="S570" s="112" t="e">
        <f t="shared" ca="1" si="55"/>
        <v>#NAME?</v>
      </c>
      <c r="T570" s="112" t="e">
        <f ca="1">IF($D570&gt;0,SUMIFS($S$3:$S570,$X$3:$X570,1,$J$3:$J570,$J570),"-")</f>
        <v>#NAME?</v>
      </c>
      <c r="U570" s="112" t="e">
        <f t="shared" ca="1" si="56"/>
        <v>#NAME?</v>
      </c>
      <c r="V570" s="112" t="e">
        <f t="shared" ca="1" si="53"/>
        <v>#NAME?</v>
      </c>
      <c r="W570" s="27">
        <f>IF(LEN($C570)=0,IF($D570&gt;0,COUNTIFS($A$3:$A570,$A570),"-"),"Escluso")</f>
        <v>87</v>
      </c>
      <c r="X570" s="2">
        <f>IF(LEN($C570)=0,IF($D570&gt;0,COUNTIFS($J$3:$J570,$J570,$C$3:$C570,""),"-"),"Escluso")</f>
        <v>32</v>
      </c>
      <c r="Y570" s="127" t="e">
        <f t="shared" ca="1" si="57"/>
        <v>#NAME?</v>
      </c>
      <c r="Z570" s="2">
        <f>IF($D570&gt;0,COUNTIFS($O$3:$O570,$O570,$L$3:$L570,$L570,$I$3:$I570,$I570),"-")</f>
        <v>6</v>
      </c>
      <c r="AA570" s="27">
        <f>IF($D570&gt;0,IF(OR($Z570 &gt;1,$L570&lt;&gt;"Adulti"),0,VLOOKUP($P570,Regione!$B$2:$C$22,2,FALSE)),"-")</f>
        <v>0</v>
      </c>
      <c r="AB570" s="27">
        <f>IF($D570&gt;0,IF(COUNTIFS($O$3:$O570,$O570,$L$3:$L570,$L570,$I$3:$I570,$I570) &gt;1,0,SUMIFS($Y$3:$Y$2503,$L$3:$L$2503,$L570,$O$3:$O$2503,$O570,$I$3:$I$2503,$I570)),"-")</f>
        <v>0</v>
      </c>
      <c r="AC570" s="27">
        <f t="shared" si="54"/>
        <v>0</v>
      </c>
    </row>
    <row r="571" spans="1:29" s="1" customFormat="1">
      <c r="A571" s="13" t="s">
        <v>184</v>
      </c>
      <c r="B571" s="107" t="str">
        <f>IF(COUNTA($A571)&gt;0,VLOOKUP($A571,Corsa!$A$1:$F$43,2,FALSE),"-")</f>
        <v>Corsa B03</v>
      </c>
      <c r="C571" s="11"/>
      <c r="D571" s="13">
        <v>144</v>
      </c>
      <c r="E571" s="13"/>
      <c r="F571" s="46" t="str">
        <f>IF(COUNTA($A571)&gt;0,VLOOKUP($A571,Corsa!$A$1:$F$43,3,FALSE),"-")</f>
        <v>M- Juniores + M-50 + M-55 + M-60 + M-65 + M-70 + M-75</v>
      </c>
      <c r="G571" s="28" t="str">
        <f>IF($D571&gt;0,VLOOKUP($D571,Iscrizioni!$A$2:$M$2502,9,FALSE),"-")</f>
        <v>FRANCO DARIO</v>
      </c>
      <c r="H571" s="28">
        <f>IF($D571&gt;0,VLOOKUP($D571,Iscrizioni!$A$2:$M$2502,4,FALSE),"-")</f>
        <v>1958</v>
      </c>
      <c r="I571" s="27" t="str">
        <f>IF($D571&gt;0,VLOOKUP($D571,Iscrizioni!$A$2:$M$2502,5,FALSE),"-")</f>
        <v>M</v>
      </c>
      <c r="J571" s="27" t="str">
        <f>IF($D571&gt;0,VLOOKUP($D571,Iscrizioni!$A$2:$M$2502,10,FALSE),"-")</f>
        <v>M-55</v>
      </c>
      <c r="K571" s="27" t="str">
        <f t="shared" si="52"/>
        <v>ok</v>
      </c>
      <c r="L571" s="46" t="str">
        <f>IF($D571&gt;0,VLOOKUP($D571,Iscrizioni!$A$2:$M$2502,11,FALSE),"-")</f>
        <v>Adulti</v>
      </c>
      <c r="M571" s="27">
        <f>IF($D571&gt;0,VLOOKUP($D571,Iscrizioni!$A$2:$N$2502,12,FALSE),"-")</f>
        <v>34</v>
      </c>
      <c r="N571" s="46" t="str">
        <f>IF($D571&gt;0,VLOOKUP($D571,Iscrizioni!$A$2:$M$2502,6,FALSE),"-")</f>
        <v>A160276</v>
      </c>
      <c r="O571" s="107" t="str">
        <f>IF($D571&gt;0,VLOOKUP($D571,Iscrizioni!$A$2:$M$2502,7,FALSE),"-")</f>
        <v>A.S.D. ATLETICA VALPELLICE</v>
      </c>
      <c r="P571" s="46" t="str">
        <f>IF($D571&gt;0,VLOOKUP(LEFT($N571,1),Regione!$A$2:$C$21,2,FALSE),"-")</f>
        <v xml:space="preserve">PIEMONTE </v>
      </c>
      <c r="Q571" s="112" t="e">
        <f ca="1">IF($D571&gt;0,NormalizzaTempo("D",CELL("tipo",$E571),$E571),"-")</f>
        <v>#NAME?</v>
      </c>
      <c r="R571" s="27">
        <f>IF($D571&gt;0,VLOOKUP($D571,Iscrizioni!$A$2:$M$2502,13,FALSE),"-")</f>
        <v>5000</v>
      </c>
      <c r="S571" s="112" t="e">
        <f t="shared" ca="1" si="55"/>
        <v>#NAME?</v>
      </c>
      <c r="T571" s="112" t="e">
        <f ca="1">IF($D571&gt;0,SUMIFS($S$3:$S571,$X$3:$X571,1,$J$3:$J571,$J571),"-")</f>
        <v>#NAME?</v>
      </c>
      <c r="U571" s="112" t="e">
        <f t="shared" ca="1" si="56"/>
        <v>#NAME?</v>
      </c>
      <c r="V571" s="112" t="e">
        <f t="shared" ca="1" si="53"/>
        <v>#NAME?</v>
      </c>
      <c r="W571" s="27">
        <f>IF(LEN($C571)=0,IF($D571&gt;0,COUNTIFS($A$3:$A571,$A571),"-"),"Escluso")</f>
        <v>88</v>
      </c>
      <c r="X571" s="2">
        <f>IF(LEN($C571)=0,IF($D571&gt;0,COUNTIFS($J$3:$J571,$J571,$C$3:$C571,""),"-"),"Escluso")</f>
        <v>19</v>
      </c>
      <c r="Y571" s="127" t="e">
        <f t="shared" ca="1" si="57"/>
        <v>#NAME?</v>
      </c>
      <c r="Z571" s="2">
        <f>IF($D571&gt;0,COUNTIFS($O$3:$O571,$O571,$L$3:$L571,$L571,$I$3:$I571,$I571),"-")</f>
        <v>1</v>
      </c>
      <c r="AA571" s="27">
        <f>IF($D571&gt;0,IF(OR($Z571 &gt;1,$L571&lt;&gt;"Adulti"),0,VLOOKUP($P571,Regione!$B$2:$C$22,2,FALSE)),"-")</f>
        <v>15</v>
      </c>
      <c r="AB571" s="27" t="e">
        <f ca="1">IF($D571&gt;0,IF(COUNTIFS($O$3:$O571,$O571,$L$3:$L571,$L571,$I$3:$I571,$I571) &gt;1,0,SUMIFS($Y$3:$Y$2503,$L$3:$L$2503,$L571,$O$3:$O$2503,$O571,$I$3:$I$2503,$I571)),"-")</f>
        <v>#NAME?</v>
      </c>
      <c r="AC571" s="27" t="e">
        <f t="shared" ca="1" si="54"/>
        <v>#NAME?</v>
      </c>
    </row>
    <row r="572" spans="1:29" s="1" customFormat="1">
      <c r="A572" s="13" t="s">
        <v>184</v>
      </c>
      <c r="B572" s="107" t="str">
        <f>IF(COUNTA($A572)&gt;0,VLOOKUP($A572,Corsa!$A$1:$F$43,2,FALSE),"-")</f>
        <v>Corsa B03</v>
      </c>
      <c r="C572" s="11"/>
      <c r="D572" s="13">
        <v>387</v>
      </c>
      <c r="E572" s="13"/>
      <c r="F572" s="46" t="str">
        <f>IF(COUNTA($A572)&gt;0,VLOOKUP($A572,Corsa!$A$1:$F$43,3,FALSE),"-")</f>
        <v>M- Juniores + M-50 + M-55 + M-60 + M-65 + M-70 + M-75</v>
      </c>
      <c r="G572" s="28" t="str">
        <f>IF($D572&gt;0,VLOOKUP($D572,Iscrizioni!$A$2:$M$2502,9,FALSE),"-")</f>
        <v>LEVATI CESARE</v>
      </c>
      <c r="H572" s="28">
        <f>IF($D572&gt;0,VLOOKUP($D572,Iscrizioni!$A$2:$M$2502,4,FALSE),"-")</f>
        <v>1959</v>
      </c>
      <c r="I572" s="27" t="str">
        <f>IF($D572&gt;0,VLOOKUP($D572,Iscrizioni!$A$2:$M$2502,5,FALSE),"-")</f>
        <v>M</v>
      </c>
      <c r="J572" s="27" t="str">
        <f>IF($D572&gt;0,VLOOKUP($D572,Iscrizioni!$A$2:$M$2502,10,FALSE),"-")</f>
        <v>M-55</v>
      </c>
      <c r="K572" s="27" t="str">
        <f t="shared" si="52"/>
        <v>ok</v>
      </c>
      <c r="L572" s="46" t="str">
        <f>IF($D572&gt;0,VLOOKUP($D572,Iscrizioni!$A$2:$M$2502,11,FALSE),"-")</f>
        <v>Adulti</v>
      </c>
      <c r="M572" s="27">
        <f>IF($D572&gt;0,VLOOKUP($D572,Iscrizioni!$A$2:$N$2502,12,FALSE),"-")</f>
        <v>34</v>
      </c>
      <c r="N572" s="46" t="str">
        <f>IF($D572&gt;0,VLOOKUP($D572,Iscrizioni!$A$2:$M$2502,6,FALSE),"-")</f>
        <v>D060103</v>
      </c>
      <c r="O572" s="107" t="str">
        <f>IF($D572&gt;0,VLOOKUP($D572,Iscrizioni!$A$2:$M$2502,7,FALSE),"-")</f>
        <v>ASD ATHLETIC TEAM</v>
      </c>
      <c r="P572" s="46" t="str">
        <f>IF($D572&gt;0,VLOOKUP(LEFT($N572,1),Regione!$A$2:$C$21,2,FALSE),"-")</f>
        <v xml:space="preserve">LOMBARDIA </v>
      </c>
      <c r="Q572" s="112" t="e">
        <f ca="1">IF($D572&gt;0,NormalizzaTempo("D",CELL("tipo",$E572),$E572),"-")</f>
        <v>#NAME?</v>
      </c>
      <c r="R572" s="27">
        <f>IF($D572&gt;0,VLOOKUP($D572,Iscrizioni!$A$2:$M$2502,13,FALSE),"-")</f>
        <v>5000</v>
      </c>
      <c r="S572" s="112" t="e">
        <f t="shared" ca="1" si="55"/>
        <v>#NAME?</v>
      </c>
      <c r="T572" s="112" t="e">
        <f ca="1">IF($D572&gt;0,SUMIFS($S$3:$S572,$X$3:$X572,1,$J$3:$J572,$J572),"-")</f>
        <v>#NAME?</v>
      </c>
      <c r="U572" s="112" t="e">
        <f t="shared" ca="1" si="56"/>
        <v>#NAME?</v>
      </c>
      <c r="V572" s="112" t="e">
        <f t="shared" ca="1" si="53"/>
        <v>#NAME?</v>
      </c>
      <c r="W572" s="27">
        <f>IF(LEN($C572)=0,IF($D572&gt;0,COUNTIFS($A$3:$A572,$A572),"-"),"Escluso")</f>
        <v>89</v>
      </c>
      <c r="X572" s="2">
        <f>IF(LEN($C572)=0,IF($D572&gt;0,COUNTIFS($J$3:$J572,$J572,$C$3:$C572,""),"-"),"Escluso")</f>
        <v>20</v>
      </c>
      <c r="Y572" s="127" t="e">
        <f t="shared" ca="1" si="57"/>
        <v>#NAME?</v>
      </c>
      <c r="Z572" s="2">
        <f>IF($D572&gt;0,COUNTIFS($O$3:$O572,$O572,$L$3:$L572,$L572,$I$3:$I572,$I572),"-")</f>
        <v>4</v>
      </c>
      <c r="AA572" s="27">
        <f>IF($D572&gt;0,IF(OR($Z572 &gt;1,$L572&lt;&gt;"Adulti"),0,VLOOKUP($P572,Regione!$B$2:$C$22,2,FALSE)),"-")</f>
        <v>0</v>
      </c>
      <c r="AB572" s="27">
        <f>IF($D572&gt;0,IF(COUNTIFS($O$3:$O572,$O572,$L$3:$L572,$L572,$I$3:$I572,$I572) &gt;1,0,SUMIFS($Y$3:$Y$2503,$L$3:$L$2503,$L572,$O$3:$O$2503,$O572,$I$3:$I$2503,$I572)),"-")</f>
        <v>0</v>
      </c>
      <c r="AC572" s="27">
        <f t="shared" si="54"/>
        <v>0</v>
      </c>
    </row>
    <row r="573" spans="1:29" s="1" customFormat="1">
      <c r="A573" s="13" t="s">
        <v>184</v>
      </c>
      <c r="B573" s="107" t="str">
        <f>IF(COUNTA($A573)&gt;0,VLOOKUP($A573,Corsa!$A$1:$F$43,2,FALSE),"-")</f>
        <v>Corsa B03</v>
      </c>
      <c r="C573" s="11"/>
      <c r="D573" s="13">
        <v>318</v>
      </c>
      <c r="E573" s="13"/>
      <c r="F573" s="46" t="str">
        <f>IF(COUNTA($A573)&gt;0,VLOOKUP($A573,Corsa!$A$1:$F$43,3,FALSE),"-")</f>
        <v>M- Juniores + M-50 + M-55 + M-60 + M-65 + M-70 + M-75</v>
      </c>
      <c r="G573" s="28" t="str">
        <f>IF($D573&gt;0,VLOOKUP($D573,Iscrizioni!$A$2:$M$2502,9,FALSE),"-")</f>
        <v>VERNA MAURIZIO</v>
      </c>
      <c r="H573" s="28">
        <f>IF($D573&gt;0,VLOOKUP($D573,Iscrizioni!$A$2:$M$2502,4,FALSE),"-")</f>
        <v>1958</v>
      </c>
      <c r="I573" s="27" t="str">
        <f>IF($D573&gt;0,VLOOKUP($D573,Iscrizioni!$A$2:$M$2502,5,FALSE),"-")</f>
        <v>M</v>
      </c>
      <c r="J573" s="27" t="str">
        <f>IF($D573&gt;0,VLOOKUP($D573,Iscrizioni!$A$2:$M$2502,10,FALSE),"-")</f>
        <v>M-55</v>
      </c>
      <c r="K573" s="27" t="str">
        <f t="shared" si="52"/>
        <v>ok</v>
      </c>
      <c r="L573" s="46" t="str">
        <f>IF($D573&gt;0,VLOOKUP($D573,Iscrizioni!$A$2:$M$2502,11,FALSE),"-")</f>
        <v>Adulti</v>
      </c>
      <c r="M573" s="27">
        <f>IF($D573&gt;0,VLOOKUP($D573,Iscrizioni!$A$2:$N$2502,12,FALSE),"-")</f>
        <v>34</v>
      </c>
      <c r="N573" s="46" t="str">
        <f>IF($D573&gt;0,VLOOKUP($D573,Iscrizioni!$A$2:$M$2502,6,FALSE),"-")</f>
        <v>H075301</v>
      </c>
      <c r="O573" s="107" t="str">
        <f>IF($D573&gt;0,VLOOKUP($D573,Iscrizioni!$A$2:$M$2502,7,FALSE),"-")</f>
        <v>A.S.D. PODISTI COTIGNOLA</v>
      </c>
      <c r="P573" s="46" t="str">
        <f>IF($D573&gt;0,VLOOKUP(LEFT($N573,1),Regione!$A$2:$C$21,2,FALSE),"-")</f>
        <v xml:space="preserve">EMILIA ROMAGNA </v>
      </c>
      <c r="Q573" s="112" t="e">
        <f ca="1">IF($D573&gt;0,NormalizzaTempo("D",CELL("tipo",$E573),$E573),"-")</f>
        <v>#NAME?</v>
      </c>
      <c r="R573" s="27">
        <f>IF($D573&gt;0,VLOOKUP($D573,Iscrizioni!$A$2:$M$2502,13,FALSE),"-")</f>
        <v>5000</v>
      </c>
      <c r="S573" s="112" t="e">
        <f t="shared" ca="1" si="55"/>
        <v>#NAME?</v>
      </c>
      <c r="T573" s="112" t="e">
        <f ca="1">IF($D573&gt;0,SUMIFS($S$3:$S573,$X$3:$X573,1,$J$3:$J573,$J573),"-")</f>
        <v>#NAME?</v>
      </c>
      <c r="U573" s="112" t="e">
        <f t="shared" ca="1" si="56"/>
        <v>#NAME?</v>
      </c>
      <c r="V573" s="112" t="e">
        <f t="shared" ca="1" si="53"/>
        <v>#NAME?</v>
      </c>
      <c r="W573" s="27">
        <f>IF(LEN($C573)=0,IF($D573&gt;0,COUNTIFS($A$3:$A573,$A573),"-"),"Escluso")</f>
        <v>90</v>
      </c>
      <c r="X573" s="2">
        <f>IF(LEN($C573)=0,IF($D573&gt;0,COUNTIFS($J$3:$J573,$J573,$C$3:$C573,""),"-"),"Escluso")</f>
        <v>21</v>
      </c>
      <c r="Y573" s="127" t="e">
        <f t="shared" ca="1" si="57"/>
        <v>#NAME?</v>
      </c>
      <c r="Z573" s="2">
        <f>IF($D573&gt;0,COUNTIFS($O$3:$O573,$O573,$L$3:$L573,$L573,$I$3:$I573,$I573),"-")</f>
        <v>2</v>
      </c>
      <c r="AA573" s="27">
        <f>IF($D573&gt;0,IF(OR($Z573 &gt;1,$L573&lt;&gt;"Adulti"),0,VLOOKUP($P573,Regione!$B$2:$C$22,2,FALSE)),"-")</f>
        <v>0</v>
      </c>
      <c r="AB573" s="27">
        <f>IF($D573&gt;0,IF(COUNTIFS($O$3:$O573,$O573,$L$3:$L573,$L573,$I$3:$I573,$I573) &gt;1,0,SUMIFS($Y$3:$Y$2503,$L$3:$L$2503,$L573,$O$3:$O$2503,$O573,$I$3:$I$2503,$I573)),"-")</f>
        <v>0</v>
      </c>
      <c r="AC573" s="27">
        <f t="shared" si="54"/>
        <v>0</v>
      </c>
    </row>
    <row r="574" spans="1:29" s="1" customFormat="1">
      <c r="A574" s="13" t="s">
        <v>184</v>
      </c>
      <c r="B574" s="107" t="str">
        <f>IF(COUNTA($A574)&gt;0,VLOOKUP($A574,Corsa!$A$1:$F$43,2,FALSE),"-")</f>
        <v>Corsa B03</v>
      </c>
      <c r="C574" s="11"/>
      <c r="D574" s="13">
        <v>374</v>
      </c>
      <c r="E574" s="13"/>
      <c r="F574" s="46" t="str">
        <f>IF(COUNTA($A574)&gt;0,VLOOKUP($A574,Corsa!$A$1:$F$43,3,FALSE),"-")</f>
        <v>M- Juniores + M-50 + M-55 + M-60 + M-65 + M-70 + M-75</v>
      </c>
      <c r="G574" s="28" t="str">
        <f>IF($D574&gt;0,VLOOKUP($D574,Iscrizioni!$A$2:$M$2502,9,FALSE),"-")</f>
        <v>CORONA MASSIMO</v>
      </c>
      <c r="H574" s="28">
        <f>IF($D574&gt;0,VLOOKUP($D574,Iscrizioni!$A$2:$M$2502,4,FALSE),"-")</f>
        <v>1963</v>
      </c>
      <c r="I574" s="27" t="str">
        <f>IF($D574&gt;0,VLOOKUP($D574,Iscrizioni!$A$2:$M$2502,5,FALSE),"-")</f>
        <v>M</v>
      </c>
      <c r="J574" s="27" t="str">
        <f>IF($D574&gt;0,VLOOKUP($D574,Iscrizioni!$A$2:$M$2502,10,FALSE),"-")</f>
        <v>M-50</v>
      </c>
      <c r="K574" s="27" t="str">
        <f t="shared" si="52"/>
        <v>ok</v>
      </c>
      <c r="L574" s="46" t="str">
        <f>IF($D574&gt;0,VLOOKUP($D574,Iscrizioni!$A$2:$M$2502,11,FALSE),"-")</f>
        <v>Adulti</v>
      </c>
      <c r="M574" s="27">
        <f>IF($D574&gt;0,VLOOKUP($D574,Iscrizioni!$A$2:$N$2502,12,FALSE),"-")</f>
        <v>32</v>
      </c>
      <c r="N574" s="46" t="str">
        <f>IF($D574&gt;0,VLOOKUP($D574,Iscrizioni!$A$2:$M$2502,6,FALSE),"-")</f>
        <v>A130746</v>
      </c>
      <c r="O574" s="107" t="str">
        <f>IF($D574&gt;0,VLOOKUP($D574,Iscrizioni!$A$2:$M$2502,7,FALSE),"-")</f>
        <v>A.S.D. U.S. SAN MICHELE</v>
      </c>
      <c r="P574" s="46" t="str">
        <f>IF($D574&gt;0,VLOOKUP(LEFT($N574,1),Regione!$A$2:$C$21,2,FALSE),"-")</f>
        <v xml:space="preserve">PIEMONTE </v>
      </c>
      <c r="Q574" s="112" t="e">
        <f ca="1">IF($D574&gt;0,NormalizzaTempo("D",CELL("tipo",$E574),$E574),"-")</f>
        <v>#NAME?</v>
      </c>
      <c r="R574" s="27">
        <f>IF($D574&gt;0,VLOOKUP($D574,Iscrizioni!$A$2:$M$2502,13,FALSE),"-")</f>
        <v>5000</v>
      </c>
      <c r="S574" s="112" t="e">
        <f t="shared" ca="1" si="55"/>
        <v>#NAME?</v>
      </c>
      <c r="T574" s="112" t="e">
        <f ca="1">IF($D574&gt;0,SUMIFS($S$3:$S574,$X$3:$X574,1,$J$3:$J574,$J574),"-")</f>
        <v>#NAME?</v>
      </c>
      <c r="U574" s="112" t="e">
        <f t="shared" ca="1" si="56"/>
        <v>#NAME?</v>
      </c>
      <c r="V574" s="112" t="e">
        <f t="shared" ca="1" si="53"/>
        <v>#NAME?</v>
      </c>
      <c r="W574" s="27">
        <f>IF(LEN($C574)=0,IF($D574&gt;0,COUNTIFS($A$3:$A574,$A574),"-"),"Escluso")</f>
        <v>91</v>
      </c>
      <c r="X574" s="2">
        <f>IF(LEN($C574)=0,IF($D574&gt;0,COUNTIFS($J$3:$J574,$J574,$C$3:$C574,""),"-"),"Escluso")</f>
        <v>33</v>
      </c>
      <c r="Y574" s="127" t="e">
        <f t="shared" ca="1" si="57"/>
        <v>#NAME?</v>
      </c>
      <c r="Z574" s="2">
        <f>IF($D574&gt;0,COUNTIFS($O$3:$O574,$O574,$L$3:$L574,$L574,$I$3:$I574,$I574),"-")</f>
        <v>2</v>
      </c>
      <c r="AA574" s="27">
        <f>IF($D574&gt;0,IF(OR($Z574 &gt;1,$L574&lt;&gt;"Adulti"),0,VLOOKUP($P574,Regione!$B$2:$C$22,2,FALSE)),"-")</f>
        <v>0</v>
      </c>
      <c r="AB574" s="27">
        <f>IF($D574&gt;0,IF(COUNTIFS($O$3:$O574,$O574,$L$3:$L574,$L574,$I$3:$I574,$I574) &gt;1,0,SUMIFS($Y$3:$Y$2503,$L$3:$L$2503,$L574,$O$3:$O$2503,$O574,$I$3:$I$2503,$I574)),"-")</f>
        <v>0</v>
      </c>
      <c r="AC574" s="27">
        <f t="shared" si="54"/>
        <v>0</v>
      </c>
    </row>
    <row r="575" spans="1:29" s="1" customFormat="1">
      <c r="A575" s="13" t="s">
        <v>184</v>
      </c>
      <c r="B575" s="107" t="str">
        <f>IF(COUNTA($A575)&gt;0,VLOOKUP($A575,Corsa!$A$1:$F$43,2,FALSE),"-")</f>
        <v>Corsa B03</v>
      </c>
      <c r="C575" s="11"/>
      <c r="D575" s="13">
        <v>750</v>
      </c>
      <c r="E575" s="13"/>
      <c r="F575" s="46" t="str">
        <f>IF(COUNTA($A575)&gt;0,VLOOKUP($A575,Corsa!$A$1:$F$43,3,FALSE),"-")</f>
        <v>M- Juniores + M-50 + M-55 + M-60 + M-65 + M-70 + M-75</v>
      </c>
      <c r="G575" s="28" t="str">
        <f>IF($D575&gt;0,VLOOKUP($D575,Iscrizioni!$A$2:$M$2502,9,FALSE),"-")</f>
        <v>PANTALEO GIACOMO</v>
      </c>
      <c r="H575" s="28">
        <f>IF($D575&gt;0,VLOOKUP($D575,Iscrizioni!$A$2:$M$2502,4,FALSE),"-")</f>
        <v>1963</v>
      </c>
      <c r="I575" s="27" t="str">
        <f>IF($D575&gt;0,VLOOKUP($D575,Iscrizioni!$A$2:$M$2502,5,FALSE),"-")</f>
        <v>M</v>
      </c>
      <c r="J575" s="27" t="str">
        <f>IF($D575&gt;0,VLOOKUP($D575,Iscrizioni!$A$2:$M$2502,10,FALSE),"-")</f>
        <v>M-50</v>
      </c>
      <c r="K575" s="27" t="str">
        <f t="shared" si="52"/>
        <v>ok</v>
      </c>
      <c r="L575" s="46" t="str">
        <f>IF($D575&gt;0,VLOOKUP($D575,Iscrizioni!$A$2:$M$2502,11,FALSE),"-")</f>
        <v>Adulti</v>
      </c>
      <c r="M575" s="27">
        <f>IF($D575&gt;0,VLOOKUP($D575,Iscrizioni!$A$2:$N$2502,12,FALSE),"-")</f>
        <v>32</v>
      </c>
      <c r="N575" s="46" t="str">
        <f>IF($D575&gt;0,VLOOKUP($D575,Iscrizioni!$A$2:$M$2502,6,FALSE),"-")</f>
        <v>H011725</v>
      </c>
      <c r="O575" s="107" t="str">
        <f>IF($D575&gt;0,VLOOKUP($D575,Iscrizioni!$A$2:$M$2502,7,FALSE),"-")</f>
        <v>PODISTICA PONTELUNGO BOLOGNA A.S.D.</v>
      </c>
      <c r="P575" s="46" t="str">
        <f>IF($D575&gt;0,VLOOKUP(LEFT($N575,1),Regione!$A$2:$C$21,2,FALSE),"-")</f>
        <v xml:space="preserve">EMILIA ROMAGNA </v>
      </c>
      <c r="Q575" s="112" t="e">
        <f ca="1">IF($D575&gt;0,NormalizzaTempo("D",CELL("tipo",$E575),$E575),"-")</f>
        <v>#NAME?</v>
      </c>
      <c r="R575" s="27">
        <f>IF($D575&gt;0,VLOOKUP($D575,Iscrizioni!$A$2:$M$2502,13,FALSE),"-")</f>
        <v>5000</v>
      </c>
      <c r="S575" s="112" t="e">
        <f t="shared" ca="1" si="55"/>
        <v>#NAME?</v>
      </c>
      <c r="T575" s="112" t="e">
        <f ca="1">IF($D575&gt;0,SUMIFS($S$3:$S575,$X$3:$X575,1,$J$3:$J575,$J575),"-")</f>
        <v>#NAME?</v>
      </c>
      <c r="U575" s="112" t="e">
        <f t="shared" ca="1" si="56"/>
        <v>#NAME?</v>
      </c>
      <c r="V575" s="112" t="e">
        <f t="shared" ca="1" si="53"/>
        <v>#NAME?</v>
      </c>
      <c r="W575" s="27">
        <f>IF(LEN($C575)=0,IF($D575&gt;0,COUNTIFS($A$3:$A575,$A575),"-"),"Escluso")</f>
        <v>92</v>
      </c>
      <c r="X575" s="2">
        <f>IF(LEN($C575)=0,IF($D575&gt;0,COUNTIFS($J$3:$J575,$J575,$C$3:$C575,""),"-"),"Escluso")</f>
        <v>34</v>
      </c>
      <c r="Y575" s="127" t="e">
        <f t="shared" ca="1" si="57"/>
        <v>#NAME?</v>
      </c>
      <c r="Z575" s="2">
        <f>IF($D575&gt;0,COUNTIFS($O$3:$O575,$O575,$L$3:$L575,$L575,$I$3:$I575,$I575),"-")</f>
        <v>2</v>
      </c>
      <c r="AA575" s="27">
        <f>IF($D575&gt;0,IF(OR($Z575 &gt;1,$L575&lt;&gt;"Adulti"),0,VLOOKUP($P575,Regione!$B$2:$C$22,2,FALSE)),"-")</f>
        <v>0</v>
      </c>
      <c r="AB575" s="27">
        <f>IF($D575&gt;0,IF(COUNTIFS($O$3:$O575,$O575,$L$3:$L575,$L575,$I$3:$I575,$I575) &gt;1,0,SUMIFS($Y$3:$Y$2503,$L$3:$L$2503,$L575,$O$3:$O$2503,$O575,$I$3:$I$2503,$I575)),"-")</f>
        <v>0</v>
      </c>
      <c r="AC575" s="27">
        <f t="shared" si="54"/>
        <v>0</v>
      </c>
    </row>
    <row r="576" spans="1:29" s="1" customFormat="1">
      <c r="A576" s="13" t="s">
        <v>184</v>
      </c>
      <c r="B576" s="107" t="str">
        <f>IF(COUNTA($A576)&gt;0,VLOOKUP($A576,Corsa!$A$1:$F$43,2,FALSE),"-")</f>
        <v>Corsa B03</v>
      </c>
      <c r="C576" s="11"/>
      <c r="D576" s="13">
        <v>741</v>
      </c>
      <c r="E576" s="13"/>
      <c r="F576" s="46" t="str">
        <f>IF(COUNTA($A576)&gt;0,VLOOKUP($A576,Corsa!$A$1:$F$43,3,FALSE),"-")</f>
        <v>M- Juniores + M-50 + M-55 + M-60 + M-65 + M-70 + M-75</v>
      </c>
      <c r="G576" s="28" t="str">
        <f>IF($D576&gt;0,VLOOKUP($D576,Iscrizioni!$A$2:$M$2502,9,FALSE),"-")</f>
        <v>RICCI DINO</v>
      </c>
      <c r="H576" s="28">
        <f>IF($D576&gt;0,VLOOKUP($D576,Iscrizioni!$A$2:$M$2502,4,FALSE),"-")</f>
        <v>1951</v>
      </c>
      <c r="I576" s="27" t="str">
        <f>IF($D576&gt;0,VLOOKUP($D576,Iscrizioni!$A$2:$M$2502,5,FALSE),"-")</f>
        <v>M</v>
      </c>
      <c r="J576" s="27" t="str">
        <f>IF($D576&gt;0,VLOOKUP($D576,Iscrizioni!$A$2:$M$2502,10,FALSE),"-")</f>
        <v>M-65</v>
      </c>
      <c r="K576" s="27" t="str">
        <f t="shared" si="52"/>
        <v>ok</v>
      </c>
      <c r="L576" s="46" t="str">
        <f>IF($D576&gt;0,VLOOKUP($D576,Iscrizioni!$A$2:$M$2502,11,FALSE),"-")</f>
        <v>Adulti</v>
      </c>
      <c r="M576" s="27">
        <f>IF($D576&gt;0,VLOOKUP($D576,Iscrizioni!$A$2:$N$2502,12,FALSE),"-")</f>
        <v>38</v>
      </c>
      <c r="N576" s="46" t="str">
        <f>IF($D576&gt;0,VLOOKUP($D576,Iscrizioni!$A$2:$M$2502,6,FALSE),"-")</f>
        <v>H040644</v>
      </c>
      <c r="O576" s="107" t="str">
        <f>IF($D576&gt;0,VLOOKUP($D576,Iscrizioni!$A$2:$M$2502,7,FALSE),"-")</f>
        <v>PODISTICA FORMIGINESE ASD</v>
      </c>
      <c r="P576" s="46" t="str">
        <f>IF($D576&gt;0,VLOOKUP(LEFT($N576,1),Regione!$A$2:$C$21,2,FALSE),"-")</f>
        <v xml:space="preserve">EMILIA ROMAGNA </v>
      </c>
      <c r="Q576" s="112" t="e">
        <f ca="1">IF($D576&gt;0,NormalizzaTempo("D",CELL("tipo",$E576),$E576),"-")</f>
        <v>#NAME?</v>
      </c>
      <c r="R576" s="27">
        <f>IF($D576&gt;0,VLOOKUP($D576,Iscrizioni!$A$2:$M$2502,13,FALSE),"-")</f>
        <v>5000</v>
      </c>
      <c r="S576" s="112" t="e">
        <f t="shared" ca="1" si="55"/>
        <v>#NAME?</v>
      </c>
      <c r="T576" s="112" t="e">
        <f ca="1">IF($D576&gt;0,SUMIFS($S$3:$S576,$X$3:$X576,1,$J$3:$J576,$J576),"-")</f>
        <v>#NAME?</v>
      </c>
      <c r="U576" s="112" t="e">
        <f t="shared" ca="1" si="56"/>
        <v>#NAME?</v>
      </c>
      <c r="V576" s="112" t="e">
        <f t="shared" ca="1" si="53"/>
        <v>#NAME?</v>
      </c>
      <c r="W576" s="27">
        <f>IF(LEN($C576)=0,IF($D576&gt;0,COUNTIFS($A$3:$A576,$A576),"-"),"Escluso")</f>
        <v>93</v>
      </c>
      <c r="X576" s="2">
        <f>IF(LEN($C576)=0,IF($D576&gt;0,COUNTIFS($J$3:$J576,$J576,$C$3:$C576,""),"-"),"Escluso")</f>
        <v>5</v>
      </c>
      <c r="Y576" s="127" t="e">
        <f t="shared" ca="1" si="57"/>
        <v>#NAME?</v>
      </c>
      <c r="Z576" s="2">
        <f>IF($D576&gt;0,COUNTIFS($O$3:$O576,$O576,$L$3:$L576,$L576,$I$3:$I576,$I576),"-")</f>
        <v>2</v>
      </c>
      <c r="AA576" s="27">
        <f>IF($D576&gt;0,IF(OR($Z576 &gt;1,$L576&lt;&gt;"Adulti"),0,VLOOKUP($P576,Regione!$B$2:$C$22,2,FALSE)),"-")</f>
        <v>0</v>
      </c>
      <c r="AB576" s="27">
        <f>IF($D576&gt;0,IF(COUNTIFS($O$3:$O576,$O576,$L$3:$L576,$L576,$I$3:$I576,$I576) &gt;1,0,SUMIFS($Y$3:$Y$2503,$L$3:$L$2503,$L576,$O$3:$O$2503,$O576,$I$3:$I$2503,$I576)),"-")</f>
        <v>0</v>
      </c>
      <c r="AC576" s="27">
        <f t="shared" si="54"/>
        <v>0</v>
      </c>
    </row>
    <row r="577" spans="1:29" s="1" customFormat="1">
      <c r="A577" s="13" t="s">
        <v>184</v>
      </c>
      <c r="B577" s="107" t="str">
        <f>IF(COUNTA($A577)&gt;0,VLOOKUP($A577,Corsa!$A$1:$F$43,2,FALSE),"-")</f>
        <v>Corsa B03</v>
      </c>
      <c r="C577" s="11"/>
      <c r="D577" s="13">
        <v>668</v>
      </c>
      <c r="E577" s="13"/>
      <c r="F577" s="46" t="str">
        <f>IF(COUNTA($A577)&gt;0,VLOOKUP($A577,Corsa!$A$1:$F$43,3,FALSE),"-")</f>
        <v>M- Juniores + M-50 + M-55 + M-60 + M-65 + M-70 + M-75</v>
      </c>
      <c r="G577" s="28" t="str">
        <f>IF($D577&gt;0,VLOOKUP($D577,Iscrizioni!$A$2:$M$2502,9,FALSE),"-")</f>
        <v>BORSARI PIERLUIGI</v>
      </c>
      <c r="H577" s="28">
        <f>IF($D577&gt;0,VLOOKUP($D577,Iscrizioni!$A$2:$M$2502,4,FALSE),"-")</f>
        <v>1967</v>
      </c>
      <c r="I577" s="27" t="str">
        <f>IF($D577&gt;0,VLOOKUP($D577,Iscrizioni!$A$2:$M$2502,5,FALSE),"-")</f>
        <v>M</v>
      </c>
      <c r="J577" s="27" t="str">
        <f>IF($D577&gt;0,VLOOKUP($D577,Iscrizioni!$A$2:$M$2502,10,FALSE),"-")</f>
        <v>M-50</v>
      </c>
      <c r="K577" s="27" t="str">
        <f t="shared" si="52"/>
        <v>ok</v>
      </c>
      <c r="L577" s="46" t="str">
        <f>IF($D577&gt;0,VLOOKUP($D577,Iscrizioni!$A$2:$M$2502,11,FALSE),"-")</f>
        <v>Adulti</v>
      </c>
      <c r="M577" s="27">
        <f>IF($D577&gt;0,VLOOKUP($D577,Iscrizioni!$A$2:$N$2502,12,FALSE),"-")</f>
        <v>32</v>
      </c>
      <c r="N577" s="46" t="str">
        <f>IF($D577&gt;0,VLOOKUP($D577,Iscrizioni!$A$2:$M$2502,6,FALSE),"-")</f>
        <v>H041354</v>
      </c>
      <c r="O577" s="107" t="str">
        <f>IF($D577&gt;0,VLOOKUP($D577,Iscrizioni!$A$2:$M$2502,7,FALSE),"-")</f>
        <v>MODENA RUNNERS CLUB ASD</v>
      </c>
      <c r="P577" s="46" t="str">
        <f>IF($D577&gt;0,VLOOKUP(LEFT($N577,1),Regione!$A$2:$C$21,2,FALSE),"-")</f>
        <v xml:space="preserve">EMILIA ROMAGNA </v>
      </c>
      <c r="Q577" s="112" t="e">
        <f ca="1">IF($D577&gt;0,NormalizzaTempo("D",CELL("tipo",$E577),$E577),"-")</f>
        <v>#NAME?</v>
      </c>
      <c r="R577" s="27">
        <f>IF($D577&gt;0,VLOOKUP($D577,Iscrizioni!$A$2:$M$2502,13,FALSE),"-")</f>
        <v>5000</v>
      </c>
      <c r="S577" s="112" t="e">
        <f t="shared" ca="1" si="55"/>
        <v>#NAME?</v>
      </c>
      <c r="T577" s="112" t="e">
        <f ca="1">IF($D577&gt;0,SUMIFS($S$3:$S577,$X$3:$X577,1,$J$3:$J577,$J577),"-")</f>
        <v>#NAME?</v>
      </c>
      <c r="U577" s="112" t="e">
        <f t="shared" ca="1" si="56"/>
        <v>#NAME?</v>
      </c>
      <c r="V577" s="112" t="e">
        <f t="shared" ca="1" si="53"/>
        <v>#NAME?</v>
      </c>
      <c r="W577" s="27">
        <f>IF(LEN($C577)=0,IF($D577&gt;0,COUNTIFS($A$3:$A577,$A577),"-"),"Escluso")</f>
        <v>94</v>
      </c>
      <c r="X577" s="2">
        <f>IF(LEN($C577)=0,IF($D577&gt;0,COUNTIFS($J$3:$J577,$J577,$C$3:$C577,""),"-"),"Escluso")</f>
        <v>35</v>
      </c>
      <c r="Y577" s="127" t="e">
        <f t="shared" ca="1" si="57"/>
        <v>#NAME?</v>
      </c>
      <c r="Z577" s="2">
        <f>IF($D577&gt;0,COUNTIFS($O$3:$O577,$O577,$L$3:$L577,$L577,$I$3:$I577,$I577),"-")</f>
        <v>9</v>
      </c>
      <c r="AA577" s="27">
        <f>IF($D577&gt;0,IF(OR($Z577 &gt;1,$L577&lt;&gt;"Adulti"),0,VLOOKUP($P577,Regione!$B$2:$C$22,2,FALSE)),"-")</f>
        <v>0</v>
      </c>
      <c r="AB577" s="27">
        <f>IF($D577&gt;0,IF(COUNTIFS($O$3:$O577,$O577,$L$3:$L577,$L577,$I$3:$I577,$I577) &gt;1,0,SUMIFS($Y$3:$Y$2503,$L$3:$L$2503,$L577,$O$3:$O$2503,$O577,$I$3:$I$2503,$I577)),"-")</f>
        <v>0</v>
      </c>
      <c r="AC577" s="27">
        <f t="shared" si="54"/>
        <v>0</v>
      </c>
    </row>
    <row r="578" spans="1:29" s="1" customFormat="1">
      <c r="A578" s="13" t="s">
        <v>184</v>
      </c>
      <c r="B578" s="107" t="str">
        <f>IF(COUNTA($A578)&gt;0,VLOOKUP($A578,Corsa!$A$1:$F$43,2,FALSE),"-")</f>
        <v>Corsa B03</v>
      </c>
      <c r="C578" s="11"/>
      <c r="D578" s="13">
        <v>740</v>
      </c>
      <c r="E578" s="13"/>
      <c r="F578" s="46" t="str">
        <f>IF(COUNTA($A578)&gt;0,VLOOKUP($A578,Corsa!$A$1:$F$43,3,FALSE),"-")</f>
        <v>M- Juniores + M-50 + M-55 + M-60 + M-65 + M-70 + M-75</v>
      </c>
      <c r="G578" s="28" t="str">
        <f>IF($D578&gt;0,VLOOKUP($D578,Iscrizioni!$A$2:$M$2502,9,FALSE),"-")</f>
        <v>PIVETTI MAURIZIO</v>
      </c>
      <c r="H578" s="28">
        <f>IF($D578&gt;0,VLOOKUP($D578,Iscrizioni!$A$2:$M$2502,4,FALSE),"-")</f>
        <v>1956</v>
      </c>
      <c r="I578" s="27" t="str">
        <f>IF($D578&gt;0,VLOOKUP($D578,Iscrizioni!$A$2:$M$2502,5,FALSE),"-")</f>
        <v>M</v>
      </c>
      <c r="J578" s="27" t="str">
        <f>IF($D578&gt;0,VLOOKUP($D578,Iscrizioni!$A$2:$M$2502,10,FALSE),"-")</f>
        <v>M-60</v>
      </c>
      <c r="K578" s="27" t="str">
        <f t="shared" si="52"/>
        <v>ok</v>
      </c>
      <c r="L578" s="46" t="str">
        <f>IF($D578&gt;0,VLOOKUP($D578,Iscrizioni!$A$2:$M$2502,11,FALSE),"-")</f>
        <v>Adulti</v>
      </c>
      <c r="M578" s="27">
        <f>IF($D578&gt;0,VLOOKUP($D578,Iscrizioni!$A$2:$N$2502,12,FALSE),"-")</f>
        <v>36</v>
      </c>
      <c r="N578" s="46" t="str">
        <f>IF($D578&gt;0,VLOOKUP($D578,Iscrizioni!$A$2:$M$2502,6,FALSE),"-")</f>
        <v>H040644</v>
      </c>
      <c r="O578" s="107" t="str">
        <f>IF($D578&gt;0,VLOOKUP($D578,Iscrizioni!$A$2:$M$2502,7,FALSE),"-")</f>
        <v>PODISTICA FORMIGINESE ASD</v>
      </c>
      <c r="P578" s="46" t="str">
        <f>IF($D578&gt;0,VLOOKUP(LEFT($N578,1),Regione!$A$2:$C$21,2,FALSE),"-")</f>
        <v xml:space="preserve">EMILIA ROMAGNA </v>
      </c>
      <c r="Q578" s="112" t="e">
        <f ca="1">IF($D578&gt;0,NormalizzaTempo("D",CELL("tipo",$E578),$E578),"-")</f>
        <v>#NAME?</v>
      </c>
      <c r="R578" s="27">
        <f>IF($D578&gt;0,VLOOKUP($D578,Iscrizioni!$A$2:$M$2502,13,FALSE),"-")</f>
        <v>5000</v>
      </c>
      <c r="S578" s="112" t="e">
        <f t="shared" ca="1" si="55"/>
        <v>#NAME?</v>
      </c>
      <c r="T578" s="112" t="e">
        <f ca="1">IF($D578&gt;0,SUMIFS($S$3:$S578,$X$3:$X578,1,$J$3:$J578,$J578),"-")</f>
        <v>#NAME?</v>
      </c>
      <c r="U578" s="112" t="e">
        <f t="shared" ca="1" si="56"/>
        <v>#NAME?</v>
      </c>
      <c r="V578" s="112" t="e">
        <f t="shared" ca="1" si="53"/>
        <v>#NAME?</v>
      </c>
      <c r="W578" s="27">
        <f>IF(LEN($C578)=0,IF($D578&gt;0,COUNTIFS($A$3:$A578,$A578),"-"),"Escluso")</f>
        <v>95</v>
      </c>
      <c r="X578" s="2">
        <f>IF(LEN($C578)=0,IF($D578&gt;0,COUNTIFS($J$3:$J578,$J578,$C$3:$C578,""),"-"),"Escluso")</f>
        <v>18</v>
      </c>
      <c r="Y578" s="127" t="e">
        <f t="shared" ca="1" si="57"/>
        <v>#NAME?</v>
      </c>
      <c r="Z578" s="2">
        <f>IF($D578&gt;0,COUNTIFS($O$3:$O578,$O578,$L$3:$L578,$L578,$I$3:$I578,$I578),"-")</f>
        <v>3</v>
      </c>
      <c r="AA578" s="27">
        <f>IF($D578&gt;0,IF(OR($Z578 &gt;1,$L578&lt;&gt;"Adulti"),0,VLOOKUP($P578,Regione!$B$2:$C$22,2,FALSE)),"-")</f>
        <v>0</v>
      </c>
      <c r="AB578" s="27">
        <f>IF($D578&gt;0,IF(COUNTIFS($O$3:$O578,$O578,$L$3:$L578,$L578,$I$3:$I578,$I578) &gt;1,0,SUMIFS($Y$3:$Y$2503,$L$3:$L$2503,$L578,$O$3:$O$2503,$O578,$I$3:$I$2503,$I578)),"-")</f>
        <v>0</v>
      </c>
      <c r="AC578" s="27">
        <f t="shared" si="54"/>
        <v>0</v>
      </c>
    </row>
    <row r="579" spans="1:29" s="1" customFormat="1">
      <c r="A579" s="13" t="s">
        <v>184</v>
      </c>
      <c r="B579" s="107" t="str">
        <f>IF(COUNTA($A579)&gt;0,VLOOKUP($A579,Corsa!$A$1:$F$43,2,FALSE),"-")</f>
        <v>Corsa B03</v>
      </c>
      <c r="C579" s="11"/>
      <c r="D579" s="13">
        <v>196</v>
      </c>
      <c r="E579" s="13"/>
      <c r="F579" s="46" t="str">
        <f>IF(COUNTA($A579)&gt;0,VLOOKUP($A579,Corsa!$A$1:$F$43,3,FALSE),"-")</f>
        <v>M- Juniores + M-50 + M-55 + M-60 + M-65 + M-70 + M-75</v>
      </c>
      <c r="G579" s="28" t="str">
        <f>IF($D579&gt;0,VLOOKUP($D579,Iscrizioni!$A$2:$M$2502,9,FALSE),"-")</f>
        <v>GUIOTTO SEVERINO</v>
      </c>
      <c r="H579" s="28">
        <f>IF($D579&gt;0,VLOOKUP($D579,Iscrizioni!$A$2:$M$2502,4,FALSE),"-")</f>
        <v>1946</v>
      </c>
      <c r="I579" s="27" t="str">
        <f>IF($D579&gt;0,VLOOKUP($D579,Iscrizioni!$A$2:$M$2502,5,FALSE),"-")</f>
        <v>M</v>
      </c>
      <c r="J579" s="27" t="str">
        <f>IF($D579&gt;0,VLOOKUP($D579,Iscrizioni!$A$2:$M$2502,10,FALSE),"-")</f>
        <v>M-70</v>
      </c>
      <c r="K579" s="27" t="str">
        <f t="shared" ref="K579:K642" si="58">IF(D579&gt;0,IF(IFERROR(SEARCH(J579,F579),0)=0,"Verifica","ok"),"-")</f>
        <v>ok</v>
      </c>
      <c r="L579" s="46" t="str">
        <f>IF($D579&gt;0,VLOOKUP($D579,Iscrizioni!$A$2:$M$2502,11,FALSE),"-")</f>
        <v>Adulti</v>
      </c>
      <c r="M579" s="27">
        <f>IF($D579&gt;0,VLOOKUP($D579,Iscrizioni!$A$2:$N$2502,12,FALSE),"-")</f>
        <v>40</v>
      </c>
      <c r="N579" s="46" t="str">
        <f>IF($D579&gt;0,VLOOKUP($D579,Iscrizioni!$A$2:$M$2502,6,FALSE),"-")</f>
        <v>A130646</v>
      </c>
      <c r="O579" s="107" t="str">
        <f>IF($D579&gt;0,VLOOKUP($D579,Iscrizioni!$A$2:$M$2502,7,FALSE),"-")</f>
        <v>A.S.D. DORATLETICA</v>
      </c>
      <c r="P579" s="46" t="str">
        <f>IF($D579&gt;0,VLOOKUP(LEFT($N579,1),Regione!$A$2:$C$21,2,FALSE),"-")</f>
        <v xml:space="preserve">PIEMONTE </v>
      </c>
      <c r="Q579" s="112" t="e">
        <f ca="1">IF($D579&gt;0,NormalizzaTempo("D",CELL("tipo",$E579),$E579),"-")</f>
        <v>#NAME?</v>
      </c>
      <c r="R579" s="27">
        <f>IF($D579&gt;0,VLOOKUP($D579,Iscrizioni!$A$2:$M$2502,13,FALSE),"-")</f>
        <v>5000</v>
      </c>
      <c r="S579" s="112" t="e">
        <f t="shared" ca="1" si="55"/>
        <v>#NAME?</v>
      </c>
      <c r="T579" s="112" t="e">
        <f ca="1">IF($D579&gt;0,SUMIFS($S$3:$S579,$X$3:$X579,1,$J$3:$J579,$J579),"-")</f>
        <v>#NAME?</v>
      </c>
      <c r="U579" s="112" t="e">
        <f t="shared" ca="1" si="56"/>
        <v>#NAME?</v>
      </c>
      <c r="V579" s="112" t="e">
        <f t="shared" ca="1" si="53"/>
        <v>#NAME?</v>
      </c>
      <c r="W579" s="27">
        <f>IF(LEN($C579)=0,IF($D579&gt;0,COUNTIFS($A$3:$A579,$A579),"-"),"Escluso")</f>
        <v>96</v>
      </c>
      <c r="X579" s="2">
        <f>IF(LEN($C579)=0,IF($D579&gt;0,COUNTIFS($J$3:$J579,$J579,$C$3:$C579,""),"-"),"Escluso")</f>
        <v>3</v>
      </c>
      <c r="Y579" s="127" t="e">
        <f t="shared" ca="1" si="57"/>
        <v>#NAME?</v>
      </c>
      <c r="Z579" s="2">
        <f>IF($D579&gt;0,COUNTIFS($O$3:$O579,$O579,$L$3:$L579,$L579,$I$3:$I579,$I579),"-")</f>
        <v>7</v>
      </c>
      <c r="AA579" s="27">
        <f>IF($D579&gt;0,IF(OR($Z579 &gt;1,$L579&lt;&gt;"Adulti"),0,VLOOKUP($P579,Regione!$B$2:$C$22,2,FALSE)),"-")</f>
        <v>0</v>
      </c>
      <c r="AB579" s="27">
        <f>IF($D579&gt;0,IF(COUNTIFS($O$3:$O579,$O579,$L$3:$L579,$L579,$I$3:$I579,$I579) &gt;1,0,SUMIFS($Y$3:$Y$2503,$L$3:$L$2503,$L579,$O$3:$O$2503,$O579,$I$3:$I$2503,$I579)),"-")</f>
        <v>0</v>
      </c>
      <c r="AC579" s="27">
        <f t="shared" si="54"/>
        <v>0</v>
      </c>
    </row>
    <row r="580" spans="1:29" s="1" customFormat="1">
      <c r="A580" s="13" t="s">
        <v>184</v>
      </c>
      <c r="B580" s="107" t="str">
        <f>IF(COUNTA($A580)&gt;0,VLOOKUP($A580,Corsa!$A$1:$F$43,2,FALSE),"-")</f>
        <v>Corsa B03</v>
      </c>
      <c r="C580" s="11"/>
      <c r="D580" s="13">
        <v>295</v>
      </c>
      <c r="E580" s="13"/>
      <c r="F580" s="46" t="str">
        <f>IF(COUNTA($A580)&gt;0,VLOOKUP($A580,Corsa!$A$1:$F$43,3,FALSE),"-")</f>
        <v>M- Juniores + M-50 + M-55 + M-60 + M-65 + M-70 + M-75</v>
      </c>
      <c r="G580" s="28" t="str">
        <f>IF($D580&gt;0,VLOOKUP($D580,Iscrizioni!$A$2:$M$2502,9,FALSE),"-")</f>
        <v>IACOVELLI MICHELE</v>
      </c>
      <c r="H580" s="28">
        <f>IF($D580&gt;0,VLOOKUP($D580,Iscrizioni!$A$2:$M$2502,4,FALSE),"-")</f>
        <v>1949</v>
      </c>
      <c r="I580" s="27" t="str">
        <f>IF($D580&gt;0,VLOOKUP($D580,Iscrizioni!$A$2:$M$2502,5,FALSE),"-")</f>
        <v>M</v>
      </c>
      <c r="J580" s="27" t="str">
        <f>IF($D580&gt;0,VLOOKUP($D580,Iscrizioni!$A$2:$M$2502,10,FALSE),"-")</f>
        <v>M-65</v>
      </c>
      <c r="K580" s="27" t="str">
        <f t="shared" si="58"/>
        <v>ok</v>
      </c>
      <c r="L580" s="46" t="str">
        <f>IF($D580&gt;0,VLOOKUP($D580,Iscrizioni!$A$2:$M$2502,11,FALSE),"-")</f>
        <v>Adulti</v>
      </c>
      <c r="M580" s="27">
        <f>IF($D580&gt;0,VLOOKUP($D580,Iscrizioni!$A$2:$N$2502,12,FALSE),"-")</f>
        <v>38</v>
      </c>
      <c r="N580" s="46" t="str">
        <f>IF($D580&gt;0,VLOOKUP($D580,Iscrizioni!$A$2:$M$2502,6,FALSE),"-")</f>
        <v>A120653</v>
      </c>
      <c r="O580" s="107" t="str">
        <f>IF($D580&gt;0,VLOOKUP($D580,Iscrizioni!$A$2:$M$2502,7,FALSE),"-")</f>
        <v>A.S.D. OLIMPIATLETICA</v>
      </c>
      <c r="P580" s="46" t="str">
        <f>IF($D580&gt;0,VLOOKUP(LEFT($N580,1),Regione!$A$2:$C$21,2,FALSE),"-")</f>
        <v xml:space="preserve">PIEMONTE </v>
      </c>
      <c r="Q580" s="112" t="e">
        <f ca="1">IF($D580&gt;0,NormalizzaTempo("D",CELL("tipo",$E580),$E580),"-")</f>
        <v>#NAME?</v>
      </c>
      <c r="R580" s="27">
        <f>IF($D580&gt;0,VLOOKUP($D580,Iscrizioni!$A$2:$M$2502,13,FALSE),"-")</f>
        <v>5000</v>
      </c>
      <c r="S580" s="112" t="e">
        <f t="shared" ca="1" si="55"/>
        <v>#NAME?</v>
      </c>
      <c r="T580" s="112" t="e">
        <f ca="1">IF($D580&gt;0,SUMIFS($S$3:$S580,$X$3:$X580,1,$J$3:$J580,$J580),"-")</f>
        <v>#NAME?</v>
      </c>
      <c r="U580" s="112" t="e">
        <f t="shared" ca="1" si="56"/>
        <v>#NAME?</v>
      </c>
      <c r="V580" s="112" t="e">
        <f t="shared" ref="V580:V643" ca="1" si="59">IF(OR(AND($L580="Adulti",LEN($C580)=0,$U580&lt;=$U$1), AND(OR($L580="Giovanile",$L580="Promozionale"),LEN($C580)=0) ), "ok","-")</f>
        <v>#NAME?</v>
      </c>
      <c r="W580" s="27">
        <f>IF(LEN($C580)=0,IF($D580&gt;0,COUNTIFS($A$3:$A580,$A580),"-"),"Escluso")</f>
        <v>97</v>
      </c>
      <c r="X580" s="2">
        <f>IF(LEN($C580)=0,IF($D580&gt;0,COUNTIFS($J$3:$J580,$J580,$C$3:$C580,""),"-"),"Escluso")</f>
        <v>6</v>
      </c>
      <c r="Y580" s="127" t="e">
        <f t="shared" ca="1" si="57"/>
        <v>#NAME?</v>
      </c>
      <c r="Z580" s="2">
        <f>IF($D580&gt;0,COUNTIFS($O$3:$O580,$O580,$L$3:$L580,$L580,$I$3:$I580,$I580),"-")</f>
        <v>5</v>
      </c>
      <c r="AA580" s="27">
        <f>IF($D580&gt;0,IF(OR($Z580 &gt;1,$L580&lt;&gt;"Adulti"),0,VLOOKUP($P580,Regione!$B$2:$C$22,2,FALSE)),"-")</f>
        <v>0</v>
      </c>
      <c r="AB580" s="27">
        <f>IF($D580&gt;0,IF(COUNTIFS($O$3:$O580,$O580,$L$3:$L580,$L580,$I$3:$I580,$I580) &gt;1,0,SUMIFS($Y$3:$Y$2503,$L$3:$L$2503,$L580,$O$3:$O$2503,$O580,$I$3:$I$2503,$I580)),"-")</f>
        <v>0</v>
      </c>
      <c r="AC580" s="27">
        <f t="shared" si="54"/>
        <v>0</v>
      </c>
    </row>
    <row r="581" spans="1:29" s="1" customFormat="1">
      <c r="A581" s="13" t="s">
        <v>184</v>
      </c>
      <c r="B581" s="107" t="str">
        <f>IF(COUNTA($A581)&gt;0,VLOOKUP($A581,Corsa!$A$1:$F$43,2,FALSE),"-")</f>
        <v>Corsa B03</v>
      </c>
      <c r="C581" s="11"/>
      <c r="D581" s="13">
        <v>422</v>
      </c>
      <c r="E581" s="13"/>
      <c r="F581" s="46" t="str">
        <f>IF(COUNTA($A581)&gt;0,VLOOKUP($A581,Corsa!$A$1:$F$43,3,FALSE),"-")</f>
        <v>M- Juniores + M-50 + M-55 + M-60 + M-65 + M-70 + M-75</v>
      </c>
      <c r="G581" s="28" t="str">
        <f>IF($D581&gt;0,VLOOKUP($D581,Iscrizioni!$A$2:$M$2502,9,FALSE),"-")</f>
        <v>GOLFARI DANIELE</v>
      </c>
      <c r="H581" s="28">
        <f>IF($D581&gt;0,VLOOKUP($D581,Iscrizioni!$A$2:$M$2502,4,FALSE),"-")</f>
        <v>1960</v>
      </c>
      <c r="I581" s="27" t="str">
        <f>IF($D581&gt;0,VLOOKUP($D581,Iscrizioni!$A$2:$M$2502,5,FALSE),"-")</f>
        <v>M</v>
      </c>
      <c r="J581" s="27" t="str">
        <f>IF($D581&gt;0,VLOOKUP($D581,Iscrizioni!$A$2:$M$2502,10,FALSE),"-")</f>
        <v>M-55</v>
      </c>
      <c r="K581" s="27" t="str">
        <f t="shared" si="58"/>
        <v>ok</v>
      </c>
      <c r="L581" s="46" t="str">
        <f>IF($D581&gt;0,VLOOKUP($D581,Iscrizioni!$A$2:$M$2502,11,FALSE),"-")</f>
        <v>Adulti</v>
      </c>
      <c r="M581" s="27">
        <f>IF($D581&gt;0,VLOOKUP($D581,Iscrizioni!$A$2:$N$2502,12,FALSE),"-")</f>
        <v>34</v>
      </c>
      <c r="N581" s="46" t="str">
        <f>IF($D581&gt;0,VLOOKUP($D581,Iscrizioni!$A$2:$M$2502,6,FALSE),"-")</f>
        <v>H075225</v>
      </c>
      <c r="O581" s="107" t="str">
        <f>IF($D581&gt;0,VLOOKUP($D581,Iscrizioni!$A$2:$M$2502,7,FALSE),"-")</f>
        <v>ASD GPA LUGHESINA</v>
      </c>
      <c r="P581" s="46" t="str">
        <f>IF($D581&gt;0,VLOOKUP(LEFT($N581,1),Regione!$A$2:$C$21,2,FALSE),"-")</f>
        <v xml:space="preserve">EMILIA ROMAGNA </v>
      </c>
      <c r="Q581" s="112" t="e">
        <f ca="1">IF($D581&gt;0,NormalizzaTempo("D",CELL("tipo",$E581),$E581),"-")</f>
        <v>#NAME?</v>
      </c>
      <c r="R581" s="27">
        <f>IF($D581&gt;0,VLOOKUP($D581,Iscrizioni!$A$2:$M$2502,13,FALSE),"-")</f>
        <v>5000</v>
      </c>
      <c r="S581" s="112" t="e">
        <f t="shared" ca="1" si="55"/>
        <v>#NAME?</v>
      </c>
      <c r="T581" s="112" t="e">
        <f ca="1">IF($D581&gt;0,SUMIFS($S$3:$S581,$X$3:$X581,1,$J$3:$J581,$J581),"-")</f>
        <v>#NAME?</v>
      </c>
      <c r="U581" s="112" t="e">
        <f t="shared" ca="1" si="56"/>
        <v>#NAME?</v>
      </c>
      <c r="V581" s="112" t="e">
        <f t="shared" ca="1" si="59"/>
        <v>#NAME?</v>
      </c>
      <c r="W581" s="27">
        <f>IF(LEN($C581)=0,IF($D581&gt;0,COUNTIFS($A$3:$A581,$A581),"-"),"Escluso")</f>
        <v>98</v>
      </c>
      <c r="X581" s="2">
        <f>IF(LEN($C581)=0,IF($D581&gt;0,COUNTIFS($J$3:$J581,$J581,$C$3:$C581,""),"-"),"Escluso")</f>
        <v>22</v>
      </c>
      <c r="Y581" s="127" t="e">
        <f t="shared" ca="1" si="57"/>
        <v>#NAME?</v>
      </c>
      <c r="Z581" s="2">
        <f>IF($D581&gt;0,COUNTIFS($O$3:$O581,$O581,$L$3:$L581,$L581,$I$3:$I581,$I581),"-")</f>
        <v>2</v>
      </c>
      <c r="AA581" s="27">
        <f>IF($D581&gt;0,IF(OR($Z581 &gt;1,$L581&lt;&gt;"Adulti"),0,VLOOKUP($P581,Regione!$B$2:$C$22,2,FALSE)),"-")</f>
        <v>0</v>
      </c>
      <c r="AB581" s="27">
        <f>IF($D581&gt;0,IF(COUNTIFS($O$3:$O581,$O581,$L$3:$L581,$L581,$I$3:$I581,$I581) &gt;1,0,SUMIFS($Y$3:$Y$2503,$L$3:$L$2503,$L581,$O$3:$O$2503,$O581,$I$3:$I$2503,$I581)),"-")</f>
        <v>0</v>
      </c>
      <c r="AC581" s="27">
        <f t="shared" si="54"/>
        <v>0</v>
      </c>
    </row>
    <row r="582" spans="1:29" s="1" customFormat="1">
      <c r="A582" s="13" t="s">
        <v>184</v>
      </c>
      <c r="B582" s="107" t="str">
        <f>IF(COUNTA($A582)&gt;0,VLOOKUP($A582,Corsa!$A$1:$F$43,2,FALSE),"-")</f>
        <v>Corsa B03</v>
      </c>
      <c r="C582" s="11"/>
      <c r="D582" s="13">
        <v>234</v>
      </c>
      <c r="E582" s="13"/>
      <c r="F582" s="46" t="str">
        <f>IF(COUNTA($A582)&gt;0,VLOOKUP($A582,Corsa!$A$1:$F$43,3,FALSE),"-")</f>
        <v>M- Juniores + M-50 + M-55 + M-60 + M-65 + M-70 + M-75</v>
      </c>
      <c r="G582" s="28" t="str">
        <f>IF($D582&gt;0,VLOOKUP($D582,Iscrizioni!$A$2:$M$2502,9,FALSE),"-")</f>
        <v>MIGLIACCIO SALVATORE</v>
      </c>
      <c r="H582" s="28">
        <f>IF($D582&gt;0,VLOOKUP($D582,Iscrizioni!$A$2:$M$2502,4,FALSE),"-")</f>
        <v>1952</v>
      </c>
      <c r="I582" s="27" t="str">
        <f>IF($D582&gt;0,VLOOKUP($D582,Iscrizioni!$A$2:$M$2502,5,FALSE),"-")</f>
        <v>M</v>
      </c>
      <c r="J582" s="27" t="str">
        <f>IF($D582&gt;0,VLOOKUP($D582,Iscrizioni!$A$2:$M$2502,10,FALSE),"-")</f>
        <v>M-65</v>
      </c>
      <c r="K582" s="27" t="str">
        <f t="shared" si="58"/>
        <v>ok</v>
      </c>
      <c r="L582" s="46" t="str">
        <f>IF($D582&gt;0,VLOOKUP($D582,Iscrizioni!$A$2:$M$2502,11,FALSE),"-")</f>
        <v>Adulti</v>
      </c>
      <c r="M582" s="27">
        <f>IF($D582&gt;0,VLOOKUP($D582,Iscrizioni!$A$2:$N$2502,12,FALSE),"-")</f>
        <v>38</v>
      </c>
      <c r="N582" s="46" t="str">
        <f>IF($D582&gt;0,VLOOKUP($D582,Iscrizioni!$A$2:$M$2502,6,FALSE),"-")</f>
        <v>A050294</v>
      </c>
      <c r="O582" s="107" t="str">
        <f>IF($D582&gt;0,VLOOKUP($D582,Iscrizioni!$A$2:$M$2502,7,FALSE),"-")</f>
        <v>A.S.D. GIORDANA LOMBARDI</v>
      </c>
      <c r="P582" s="46" t="str">
        <f>IF($D582&gt;0,VLOOKUP(LEFT($N582,1),Regione!$A$2:$C$21,2,FALSE),"-")</f>
        <v xml:space="preserve">PIEMONTE </v>
      </c>
      <c r="Q582" s="112" t="e">
        <f ca="1">IF($D582&gt;0,NormalizzaTempo("D",CELL("tipo",$E582),$E582),"-")</f>
        <v>#NAME?</v>
      </c>
      <c r="R582" s="27">
        <f>IF($D582&gt;0,VLOOKUP($D582,Iscrizioni!$A$2:$M$2502,13,FALSE),"-")</f>
        <v>5000</v>
      </c>
      <c r="S582" s="112" t="e">
        <f t="shared" ca="1" si="55"/>
        <v>#NAME?</v>
      </c>
      <c r="T582" s="112" t="e">
        <f ca="1">IF($D582&gt;0,SUMIFS($S$3:$S582,$X$3:$X582,1,$J$3:$J582,$J582),"-")</f>
        <v>#NAME?</v>
      </c>
      <c r="U582" s="112" t="e">
        <f t="shared" ca="1" si="56"/>
        <v>#NAME?</v>
      </c>
      <c r="V582" s="112" t="e">
        <f t="shared" ca="1" si="59"/>
        <v>#NAME?</v>
      </c>
      <c r="W582" s="27">
        <f>IF(LEN($C582)=0,IF($D582&gt;0,COUNTIFS($A$3:$A582,$A582),"-"),"Escluso")</f>
        <v>99</v>
      </c>
      <c r="X582" s="2">
        <f>IF(LEN($C582)=0,IF($D582&gt;0,COUNTIFS($J$3:$J582,$J582,$C$3:$C582,""),"-"),"Escluso")</f>
        <v>7</v>
      </c>
      <c r="Y582" s="127" t="e">
        <f t="shared" ca="1" si="57"/>
        <v>#NAME?</v>
      </c>
      <c r="Z582" s="2">
        <f>IF($D582&gt;0,COUNTIFS($O$3:$O582,$O582,$L$3:$L582,$L582,$I$3:$I582,$I582),"-")</f>
        <v>3</v>
      </c>
      <c r="AA582" s="27">
        <f>IF($D582&gt;0,IF(OR($Z582 &gt;1,$L582&lt;&gt;"Adulti"),0,VLOOKUP($P582,Regione!$B$2:$C$22,2,FALSE)),"-")</f>
        <v>0</v>
      </c>
      <c r="AB582" s="27">
        <f>IF($D582&gt;0,IF(COUNTIFS($O$3:$O582,$O582,$L$3:$L582,$L582,$I$3:$I582,$I582) &gt;1,0,SUMIFS($Y$3:$Y$2503,$L$3:$L$2503,$L582,$O$3:$O$2503,$O582,$I$3:$I$2503,$I582)),"-")</f>
        <v>0</v>
      </c>
      <c r="AC582" s="27">
        <f t="shared" si="54"/>
        <v>0</v>
      </c>
    </row>
    <row r="583" spans="1:29" s="1" customFormat="1">
      <c r="A583" s="13" t="s">
        <v>184</v>
      </c>
      <c r="B583" s="107" t="str">
        <f>IF(COUNTA($A583)&gt;0,VLOOKUP($A583,Corsa!$A$1:$F$43,2,FALSE),"-")</f>
        <v>Corsa B03</v>
      </c>
      <c r="C583" s="11"/>
      <c r="D583" s="13">
        <v>123</v>
      </c>
      <c r="E583" s="13"/>
      <c r="F583" s="46" t="str">
        <f>IF(COUNTA($A583)&gt;0,VLOOKUP($A583,Corsa!$A$1:$F$43,3,FALSE),"-")</f>
        <v>M- Juniores + M-50 + M-55 + M-60 + M-65 + M-70 + M-75</v>
      </c>
      <c r="G583" s="28" t="e">
        <f>IF($D583&gt;0,VLOOKUP($D583,Iscrizioni!$A$2:$M$2502,9,FALSE),"-")</f>
        <v>#N/A</v>
      </c>
      <c r="H583" s="28" t="e">
        <f>IF($D583&gt;0,VLOOKUP($D583,Iscrizioni!$A$2:$M$2502,4,FALSE),"-")</f>
        <v>#N/A</v>
      </c>
      <c r="I583" s="27" t="e">
        <f>IF($D583&gt;0,VLOOKUP($D583,Iscrizioni!$A$2:$M$2502,5,FALSE),"-")</f>
        <v>#N/A</v>
      </c>
      <c r="J583" s="27" t="e">
        <f>IF($D583&gt;0,VLOOKUP($D583,Iscrizioni!$A$2:$M$2502,10,FALSE),"-")</f>
        <v>#N/A</v>
      </c>
      <c r="K583" s="27" t="str">
        <f t="shared" si="58"/>
        <v>Verifica</v>
      </c>
      <c r="L583" s="46" t="e">
        <f>IF($D583&gt;0,VLOOKUP($D583,Iscrizioni!$A$2:$M$2502,11,FALSE),"-")</f>
        <v>#N/A</v>
      </c>
      <c r="M583" s="27" t="e">
        <f>IF($D583&gt;0,VLOOKUP($D583,Iscrizioni!$A$2:$N$2502,12,FALSE),"-")</f>
        <v>#N/A</v>
      </c>
      <c r="N583" s="46" t="e">
        <f>IF($D583&gt;0,VLOOKUP($D583,Iscrizioni!$A$2:$M$2502,6,FALSE),"-")</f>
        <v>#N/A</v>
      </c>
      <c r="O583" s="107" t="e">
        <f>IF($D583&gt;0,VLOOKUP($D583,Iscrizioni!$A$2:$M$2502,7,FALSE),"-")</f>
        <v>#N/A</v>
      </c>
      <c r="P583" s="46" t="e">
        <f>IF($D583&gt;0,VLOOKUP(LEFT($N583,1),Regione!$A$2:$C$21,2,FALSE),"-")</f>
        <v>#N/A</v>
      </c>
      <c r="Q583" s="112" t="e">
        <f ca="1">IF($D583&gt;0,NormalizzaTempo("D",CELL("tipo",$E583),$E583),"-")</f>
        <v>#NAME?</v>
      </c>
      <c r="R583" s="27" t="e">
        <f>IF($D583&gt;0,VLOOKUP($D583,Iscrizioni!$A$2:$M$2502,13,FALSE),"-")</f>
        <v>#N/A</v>
      </c>
      <c r="S583" s="112" t="e">
        <f t="shared" ca="1" si="55"/>
        <v>#NAME?</v>
      </c>
      <c r="T583" s="112" t="e">
        <f ca="1">IF($D583&gt;0,SUMIFS($S$3:$S583,$X$3:$X583,1,$J$3:$J583,$J583),"-")</f>
        <v>#NAME?</v>
      </c>
      <c r="U583" s="112" t="e">
        <f t="shared" ca="1" si="56"/>
        <v>#NAME?</v>
      </c>
      <c r="V583" s="112" t="e">
        <f t="shared" ca="1" si="59"/>
        <v>#N/A</v>
      </c>
      <c r="W583" s="27">
        <f>IF(LEN($C583)=0,IF($D583&gt;0,COUNTIFS($A$3:$A583,$A583),"-"),"Escluso")</f>
        <v>100</v>
      </c>
      <c r="X583" s="2">
        <f>IF(LEN($C583)=0,IF($D583&gt;0,COUNTIFS($J$3:$J583,$J583,$C$3:$C583,""),"-"),"Escluso")</f>
        <v>5</v>
      </c>
      <c r="Y583" s="127" t="e">
        <f t="shared" ca="1" si="57"/>
        <v>#N/A</v>
      </c>
      <c r="Z583" s="2">
        <f>IF($D583&gt;0,COUNTIFS($O$3:$O583,$O583,$L$3:$L583,$L583,$I$3:$I583,$I583),"-")</f>
        <v>6</v>
      </c>
      <c r="AA583" s="27" t="e">
        <f>IF($D583&gt;0,IF(OR($Z583 &gt;1,$L583&lt;&gt;"Adulti"),0,VLOOKUP($P583,Regione!$B$2:$C$22,2,FALSE)),"-")</f>
        <v>#N/A</v>
      </c>
      <c r="AB583" s="27">
        <f>IF($D583&gt;0,IF(COUNTIFS($O$3:$O583,$O583,$L$3:$L583,$L583,$I$3:$I583,$I583) &gt;1,0,SUMIFS($Y$3:$Y$2503,$L$3:$L$2503,$L583,$O$3:$O$2503,$O583,$I$3:$I$2503,$I583)),"-")</f>
        <v>0</v>
      </c>
      <c r="AC583" s="27" t="e">
        <f t="shared" si="54"/>
        <v>#N/A</v>
      </c>
    </row>
    <row r="584" spans="1:29" s="1" customFormat="1">
      <c r="A584" s="13" t="s">
        <v>184</v>
      </c>
      <c r="B584" s="107" t="str">
        <f>IF(COUNTA($A584)&gt;0,VLOOKUP($A584,Corsa!$A$1:$F$43,2,FALSE),"-")</f>
        <v>Corsa B03</v>
      </c>
      <c r="C584" s="11"/>
      <c r="D584" s="13">
        <v>780</v>
      </c>
      <c r="E584" s="13"/>
      <c r="F584" s="46" t="str">
        <f>IF(COUNTA($A584)&gt;0,VLOOKUP($A584,Corsa!$A$1:$F$43,3,FALSE),"-")</f>
        <v>M- Juniores + M-50 + M-55 + M-60 + M-65 + M-70 + M-75</v>
      </c>
      <c r="G584" s="28" t="str">
        <f>IF($D584&gt;0,VLOOKUP($D584,Iscrizioni!$A$2:$M$2502,9,FALSE),"-")</f>
        <v>MAZZOLI MAURIZIO</v>
      </c>
      <c r="H584" s="28">
        <f>IF($D584&gt;0,VLOOKUP($D584,Iscrizioni!$A$2:$M$2502,4,FALSE),"-")</f>
        <v>1949</v>
      </c>
      <c r="I584" s="27" t="str">
        <f>IF($D584&gt;0,VLOOKUP($D584,Iscrizioni!$A$2:$M$2502,5,FALSE),"-")</f>
        <v>M</v>
      </c>
      <c r="J584" s="27" t="str">
        <f>IF($D584&gt;0,VLOOKUP($D584,Iscrizioni!$A$2:$M$2502,10,FALSE),"-")</f>
        <v>M-65</v>
      </c>
      <c r="K584" s="27" t="str">
        <f t="shared" si="58"/>
        <v>ok</v>
      </c>
      <c r="L584" s="46" t="str">
        <f>IF($D584&gt;0,VLOOKUP($D584,Iscrizioni!$A$2:$M$2502,11,FALSE),"-")</f>
        <v>Adulti</v>
      </c>
      <c r="M584" s="27">
        <f>IF($D584&gt;0,VLOOKUP($D584,Iscrizioni!$A$2:$N$2502,12,FALSE),"-")</f>
        <v>38</v>
      </c>
      <c r="N584" s="46" t="str">
        <f>IF($D584&gt;0,VLOOKUP($D584,Iscrizioni!$A$2:$M$2502,6,FALSE),"-")</f>
        <v>H010224</v>
      </c>
      <c r="O584" s="107" t="str">
        <f>IF($D584&gt;0,VLOOKUP($D584,Iscrizioni!$A$2:$M$2502,7,FALSE),"-")</f>
        <v>POL. DIL. SAN RAFEL</v>
      </c>
      <c r="P584" s="46" t="str">
        <f>IF($D584&gt;0,VLOOKUP(LEFT($N584,1),Regione!$A$2:$C$21,2,FALSE),"-")</f>
        <v xml:space="preserve">EMILIA ROMAGNA </v>
      </c>
      <c r="Q584" s="112" t="e">
        <f ca="1">IF($D584&gt;0,NormalizzaTempo("D",CELL("tipo",$E584),$E584),"-")</f>
        <v>#NAME?</v>
      </c>
      <c r="R584" s="27">
        <f>IF($D584&gt;0,VLOOKUP($D584,Iscrizioni!$A$2:$M$2502,13,FALSE),"-")</f>
        <v>5000</v>
      </c>
      <c r="S584" s="112" t="e">
        <f t="shared" ca="1" si="55"/>
        <v>#NAME?</v>
      </c>
      <c r="T584" s="112" t="e">
        <f ca="1">IF($D584&gt;0,SUMIFS($S$3:$S584,$X$3:$X584,1,$J$3:$J584,$J584),"-")</f>
        <v>#NAME?</v>
      </c>
      <c r="U584" s="112" t="e">
        <f t="shared" ca="1" si="56"/>
        <v>#NAME?</v>
      </c>
      <c r="V584" s="112" t="e">
        <f t="shared" ca="1" si="59"/>
        <v>#NAME?</v>
      </c>
      <c r="W584" s="27">
        <f>IF(LEN($C584)=0,IF($D584&gt;0,COUNTIFS($A$3:$A584,$A584),"-"),"Escluso")</f>
        <v>101</v>
      </c>
      <c r="X584" s="2">
        <f>IF(LEN($C584)=0,IF($D584&gt;0,COUNTIFS($J$3:$J584,$J584,$C$3:$C584,""),"-"),"Escluso")</f>
        <v>8</v>
      </c>
      <c r="Y584" s="127" t="e">
        <f t="shared" ca="1" si="57"/>
        <v>#NAME?</v>
      </c>
      <c r="Z584" s="2">
        <f>IF($D584&gt;0,COUNTIFS($O$3:$O584,$O584,$L$3:$L584,$L584,$I$3:$I584,$I584),"-")</f>
        <v>2</v>
      </c>
      <c r="AA584" s="27">
        <f>IF($D584&gt;0,IF(OR($Z584 &gt;1,$L584&lt;&gt;"Adulti"),0,VLOOKUP($P584,Regione!$B$2:$C$22,2,FALSE)),"-")</f>
        <v>0</v>
      </c>
      <c r="AB584" s="27">
        <f>IF($D584&gt;0,IF(COUNTIFS($O$3:$O584,$O584,$L$3:$L584,$L584,$I$3:$I584,$I584) &gt;1,0,SUMIFS($Y$3:$Y$2503,$L$3:$L$2503,$L584,$O$3:$O$2503,$O584,$I$3:$I$2503,$I584)),"-")</f>
        <v>0</v>
      </c>
      <c r="AC584" s="27">
        <f t="shared" si="54"/>
        <v>0</v>
      </c>
    </row>
    <row r="585" spans="1:29" s="1" customFormat="1">
      <c r="A585" s="13" t="s">
        <v>184</v>
      </c>
      <c r="B585" s="107" t="str">
        <f>IF(COUNTA($A585)&gt;0,VLOOKUP($A585,Corsa!$A$1:$F$43,2,FALSE),"-")</f>
        <v>Corsa B03</v>
      </c>
      <c r="C585" s="11"/>
      <c r="D585" s="13">
        <v>324</v>
      </c>
      <c r="E585" s="13"/>
      <c r="F585" s="46" t="str">
        <f>IF(COUNTA($A585)&gt;0,VLOOKUP($A585,Corsa!$A$1:$F$43,3,FALSE),"-")</f>
        <v>M- Juniores + M-50 + M-55 + M-60 + M-65 + M-70 + M-75</v>
      </c>
      <c r="G585" s="28" t="str">
        <f>IF($D585&gt;0,VLOOKUP($D585,Iscrizioni!$A$2:$M$2502,9,FALSE),"-")</f>
        <v>BIANCHI WALTER</v>
      </c>
      <c r="H585" s="28">
        <f>IF($D585&gt;0,VLOOKUP($D585,Iscrizioni!$A$2:$M$2502,4,FALSE),"-")</f>
        <v>1946</v>
      </c>
      <c r="I585" s="27" t="str">
        <f>IF($D585&gt;0,VLOOKUP($D585,Iscrizioni!$A$2:$M$2502,5,FALSE),"-")</f>
        <v>M</v>
      </c>
      <c r="J585" s="27" t="str">
        <f>IF($D585&gt;0,VLOOKUP($D585,Iscrizioni!$A$2:$M$2502,10,FALSE),"-")</f>
        <v>M-70</v>
      </c>
      <c r="K585" s="27" t="str">
        <f t="shared" si="58"/>
        <v>ok</v>
      </c>
      <c r="L585" s="46" t="str">
        <f>IF($D585&gt;0,VLOOKUP($D585,Iscrizioni!$A$2:$M$2502,11,FALSE),"-")</f>
        <v>Adulti</v>
      </c>
      <c r="M585" s="27">
        <f>IF($D585&gt;0,VLOOKUP($D585,Iscrizioni!$A$2:$N$2502,12,FALSE),"-")</f>
        <v>40</v>
      </c>
      <c r="N585" s="46" t="str">
        <f>IF($D585&gt;0,VLOOKUP($D585,Iscrizioni!$A$2:$M$2502,6,FALSE),"-")</f>
        <v>H110789</v>
      </c>
      <c r="O585" s="107" t="str">
        <f>IF($D585&gt;0,VLOOKUP($D585,Iscrizioni!$A$2:$M$2502,7,FALSE),"-")</f>
        <v>A.S.D. RICCIONE PODISMO</v>
      </c>
      <c r="P585" s="46" t="str">
        <f>IF($D585&gt;0,VLOOKUP(LEFT($N585,1),Regione!$A$2:$C$21,2,FALSE),"-")</f>
        <v xml:space="preserve">EMILIA ROMAGNA </v>
      </c>
      <c r="Q585" s="112" t="e">
        <f ca="1">IF($D585&gt;0,NormalizzaTempo("D",CELL("tipo",$E585),$E585),"-")</f>
        <v>#NAME?</v>
      </c>
      <c r="R585" s="27">
        <f>IF($D585&gt;0,VLOOKUP($D585,Iscrizioni!$A$2:$M$2502,13,FALSE),"-")</f>
        <v>5000</v>
      </c>
      <c r="S585" s="112" t="e">
        <f t="shared" ca="1" si="55"/>
        <v>#NAME?</v>
      </c>
      <c r="T585" s="112" t="e">
        <f ca="1">IF($D585&gt;0,SUMIFS($S$3:$S585,$X$3:$X585,1,$J$3:$J585,$J585),"-")</f>
        <v>#NAME?</v>
      </c>
      <c r="U585" s="112" t="e">
        <f t="shared" ca="1" si="56"/>
        <v>#NAME?</v>
      </c>
      <c r="V585" s="112" t="e">
        <f t="shared" ca="1" si="59"/>
        <v>#NAME?</v>
      </c>
      <c r="W585" s="27">
        <f>IF(LEN($C585)=0,IF($D585&gt;0,COUNTIFS($A$3:$A585,$A585),"-"),"Escluso")</f>
        <v>102</v>
      </c>
      <c r="X585" s="2">
        <f>IF(LEN($C585)=0,IF($D585&gt;0,COUNTIFS($J$3:$J585,$J585,$C$3:$C585,""),"-"),"Escluso")</f>
        <v>4</v>
      </c>
      <c r="Y585" s="127" t="e">
        <f t="shared" ca="1" si="57"/>
        <v>#NAME?</v>
      </c>
      <c r="Z585" s="2">
        <f>IF($D585&gt;0,COUNTIFS($O$3:$O585,$O585,$L$3:$L585,$L585,$I$3:$I585,$I585),"-")</f>
        <v>1</v>
      </c>
      <c r="AA585" s="27">
        <f>IF($D585&gt;0,IF(OR($Z585 &gt;1,$L585&lt;&gt;"Adulti"),0,VLOOKUP($P585,Regione!$B$2:$C$22,2,FALSE)),"-")</f>
        <v>0</v>
      </c>
      <c r="AB585" s="27" t="e">
        <f ca="1">IF($D585&gt;0,IF(COUNTIFS($O$3:$O585,$O585,$L$3:$L585,$L585,$I$3:$I585,$I585) &gt;1,0,SUMIFS($Y$3:$Y$2503,$L$3:$L$2503,$L585,$O$3:$O$2503,$O585,$I$3:$I$2503,$I585)),"-")</f>
        <v>#NAME?</v>
      </c>
      <c r="AC585" s="27" t="e">
        <f t="shared" ca="1" si="54"/>
        <v>#NAME?</v>
      </c>
    </row>
    <row r="586" spans="1:29" s="1" customFormat="1">
      <c r="A586" s="13" t="s">
        <v>184</v>
      </c>
      <c r="B586" s="107" t="str">
        <f>IF(COUNTA($A586)&gt;0,VLOOKUP($A586,Corsa!$A$1:$F$43,2,FALSE),"-")</f>
        <v>Corsa B03</v>
      </c>
      <c r="C586" s="11"/>
      <c r="D586" s="13">
        <v>149</v>
      </c>
      <c r="E586" s="13"/>
      <c r="F586" s="46" t="str">
        <f>IF(COUNTA($A586)&gt;0,VLOOKUP($A586,Corsa!$A$1:$F$43,3,FALSE),"-")</f>
        <v>M- Juniores + M-50 + M-55 + M-60 + M-65 + M-70 + M-75</v>
      </c>
      <c r="G586" s="28" t="str">
        <f>IF($D586&gt;0,VLOOKUP($D586,Iscrizioni!$A$2:$M$2502,9,FALSE),"-")</f>
        <v>BISCUOLA DENIS MARCO</v>
      </c>
      <c r="H586" s="28">
        <f>IF($D586&gt;0,VLOOKUP($D586,Iscrizioni!$A$2:$M$2502,4,FALSE),"-")</f>
        <v>1965</v>
      </c>
      <c r="I586" s="27" t="str">
        <f>IF($D586&gt;0,VLOOKUP($D586,Iscrizioni!$A$2:$M$2502,5,FALSE),"-")</f>
        <v>M</v>
      </c>
      <c r="J586" s="27" t="str">
        <f>IF($D586&gt;0,VLOOKUP($D586,Iscrizioni!$A$2:$M$2502,10,FALSE),"-")</f>
        <v>M-50</v>
      </c>
      <c r="K586" s="27" t="str">
        <f t="shared" si="58"/>
        <v>ok</v>
      </c>
      <c r="L586" s="46" t="str">
        <f>IF($D586&gt;0,VLOOKUP($D586,Iscrizioni!$A$2:$M$2502,11,FALSE),"-")</f>
        <v>Adulti</v>
      </c>
      <c r="M586" s="27">
        <f>IF($D586&gt;0,VLOOKUP($D586,Iscrizioni!$A$2:$N$2502,12,FALSE),"-")</f>
        <v>32</v>
      </c>
      <c r="N586" s="46" t="str">
        <f>IF($D586&gt;0,VLOOKUP($D586,Iscrizioni!$A$2:$M$2502,6,FALSE),"-")</f>
        <v>A130534</v>
      </c>
      <c r="O586" s="107" t="str">
        <f>IF($D586&gt;0,VLOOKUP($D586,Iscrizioni!$A$2:$M$2502,7,FALSE),"-")</f>
        <v>A.S.D. ATLETICA VENARIA REALE</v>
      </c>
      <c r="P586" s="46" t="str">
        <f>IF($D586&gt;0,VLOOKUP(LEFT($N586,1),Regione!$A$2:$C$21,2,FALSE),"-")</f>
        <v xml:space="preserve">PIEMONTE </v>
      </c>
      <c r="Q586" s="112" t="e">
        <f ca="1">IF($D586&gt;0,NormalizzaTempo("D",CELL("tipo",$E586),$E586),"-")</f>
        <v>#NAME?</v>
      </c>
      <c r="R586" s="27">
        <f>IF($D586&gt;0,VLOOKUP($D586,Iscrizioni!$A$2:$M$2502,13,FALSE),"-")</f>
        <v>5000</v>
      </c>
      <c r="S586" s="112" t="e">
        <f t="shared" ca="1" si="55"/>
        <v>#NAME?</v>
      </c>
      <c r="T586" s="112" t="e">
        <f ca="1">IF($D586&gt;0,SUMIFS($S$3:$S586,$X$3:$X586,1,$J$3:$J586,$J586),"-")</f>
        <v>#NAME?</v>
      </c>
      <c r="U586" s="112" t="e">
        <f t="shared" ca="1" si="56"/>
        <v>#NAME?</v>
      </c>
      <c r="V586" s="112" t="e">
        <f t="shared" ca="1" si="59"/>
        <v>#NAME?</v>
      </c>
      <c r="W586" s="27">
        <f>IF(LEN($C586)=0,IF($D586&gt;0,COUNTIFS($A$3:$A586,$A586),"-"),"Escluso")</f>
        <v>103</v>
      </c>
      <c r="X586" s="2">
        <f>IF(LEN($C586)=0,IF($D586&gt;0,COUNTIFS($J$3:$J586,$J586,$C$3:$C586,""),"-"),"Escluso")</f>
        <v>36</v>
      </c>
      <c r="Y586" s="127" t="e">
        <f t="shared" ca="1" si="57"/>
        <v>#NAME?</v>
      </c>
      <c r="Z586" s="2">
        <f>IF($D586&gt;0,COUNTIFS($O$3:$O586,$O586,$L$3:$L586,$L586,$I$3:$I586,$I586),"-")</f>
        <v>3</v>
      </c>
      <c r="AA586" s="27">
        <f>IF($D586&gt;0,IF(OR($Z586 &gt;1,$L586&lt;&gt;"Adulti"),0,VLOOKUP($P586,Regione!$B$2:$C$22,2,FALSE)),"-")</f>
        <v>0</v>
      </c>
      <c r="AB586" s="27">
        <f>IF($D586&gt;0,IF(COUNTIFS($O$3:$O586,$O586,$L$3:$L586,$L586,$I$3:$I586,$I586) &gt;1,0,SUMIFS($Y$3:$Y$2503,$L$3:$L$2503,$L586,$O$3:$O$2503,$O586,$I$3:$I$2503,$I586)),"-")</f>
        <v>0</v>
      </c>
      <c r="AC586" s="27">
        <f t="shared" si="54"/>
        <v>0</v>
      </c>
    </row>
    <row r="587" spans="1:29" s="1" customFormat="1">
      <c r="A587" s="13" t="s">
        <v>184</v>
      </c>
      <c r="B587" s="107" t="str">
        <f>IF(COUNTA($A587)&gt;0,VLOOKUP($A587,Corsa!$A$1:$F$43,2,FALSE),"-")</f>
        <v>Corsa B03</v>
      </c>
      <c r="C587" s="11"/>
      <c r="D587" s="13">
        <v>716</v>
      </c>
      <c r="E587" s="13"/>
      <c r="F587" s="46" t="str">
        <f>IF(COUNTA($A587)&gt;0,VLOOKUP($A587,Corsa!$A$1:$F$43,3,FALSE),"-")</f>
        <v>M- Juniores + M-50 + M-55 + M-60 + M-65 + M-70 + M-75</v>
      </c>
      <c r="G587" s="28" t="str">
        <f>IF($D587&gt;0,VLOOKUP($D587,Iscrizioni!$A$2:$M$2502,9,FALSE),"-")</f>
        <v>RIGHI MAURO</v>
      </c>
      <c r="H587" s="28">
        <f>IF($D587&gt;0,VLOOKUP($D587,Iscrizioni!$A$2:$M$2502,4,FALSE),"-")</f>
        <v>1962</v>
      </c>
      <c r="I587" s="27" t="str">
        <f>IF($D587&gt;0,VLOOKUP($D587,Iscrizioni!$A$2:$M$2502,5,FALSE),"-")</f>
        <v>M</v>
      </c>
      <c r="J587" s="27" t="str">
        <f>IF($D587&gt;0,VLOOKUP($D587,Iscrizioni!$A$2:$M$2502,10,FALSE),"-")</f>
        <v>M-55</v>
      </c>
      <c r="K587" s="27" t="str">
        <f t="shared" si="58"/>
        <v>ok</v>
      </c>
      <c r="L587" s="46" t="str">
        <f>IF($D587&gt;0,VLOOKUP($D587,Iscrizioni!$A$2:$M$2502,11,FALSE),"-")</f>
        <v>Adulti</v>
      </c>
      <c r="M587" s="27">
        <f>IF($D587&gt;0,VLOOKUP($D587,Iscrizioni!$A$2:$N$2502,12,FALSE),"-")</f>
        <v>34</v>
      </c>
      <c r="N587" s="46" t="str">
        <f>IF($D587&gt;0,VLOOKUP($D587,Iscrizioni!$A$2:$M$2502,6,FALSE),"-")</f>
        <v>H041354</v>
      </c>
      <c r="O587" s="107" t="str">
        <f>IF($D587&gt;0,VLOOKUP($D587,Iscrizioni!$A$2:$M$2502,7,FALSE),"-")</f>
        <v>MODENA RUNNERS CLUB ASD</v>
      </c>
      <c r="P587" s="46" t="str">
        <f>IF($D587&gt;0,VLOOKUP(LEFT($N587,1),Regione!$A$2:$C$21,2,FALSE),"-")</f>
        <v xml:space="preserve">EMILIA ROMAGNA </v>
      </c>
      <c r="Q587" s="112" t="e">
        <f ca="1">IF($D587&gt;0,NormalizzaTempo("D",CELL("tipo",$E587),$E587),"-")</f>
        <v>#NAME?</v>
      </c>
      <c r="R587" s="27">
        <f>IF($D587&gt;0,VLOOKUP($D587,Iscrizioni!$A$2:$M$2502,13,FALSE),"-")</f>
        <v>5000</v>
      </c>
      <c r="S587" s="112" t="e">
        <f t="shared" ca="1" si="55"/>
        <v>#NAME?</v>
      </c>
      <c r="T587" s="112" t="e">
        <f ca="1">IF($D587&gt;0,SUMIFS($S$3:$S587,$X$3:$X587,1,$J$3:$J587,$J587),"-")</f>
        <v>#NAME?</v>
      </c>
      <c r="U587" s="112" t="e">
        <f t="shared" ca="1" si="56"/>
        <v>#NAME?</v>
      </c>
      <c r="V587" s="112" t="e">
        <f t="shared" ca="1" si="59"/>
        <v>#NAME?</v>
      </c>
      <c r="W587" s="27">
        <f>IF(LEN($C587)=0,IF($D587&gt;0,COUNTIFS($A$3:$A587,$A587),"-"),"Escluso")</f>
        <v>104</v>
      </c>
      <c r="X587" s="2">
        <f>IF(LEN($C587)=0,IF($D587&gt;0,COUNTIFS($J$3:$J587,$J587,$C$3:$C587,""),"-"),"Escluso")</f>
        <v>23</v>
      </c>
      <c r="Y587" s="127" t="e">
        <f t="shared" ca="1" si="57"/>
        <v>#NAME?</v>
      </c>
      <c r="Z587" s="2">
        <f>IF($D587&gt;0,COUNTIFS($O$3:$O587,$O587,$L$3:$L587,$L587,$I$3:$I587,$I587),"-")</f>
        <v>10</v>
      </c>
      <c r="AA587" s="27">
        <f>IF($D587&gt;0,IF(OR($Z587 &gt;1,$L587&lt;&gt;"Adulti"),0,VLOOKUP($P587,Regione!$B$2:$C$22,2,FALSE)),"-")</f>
        <v>0</v>
      </c>
      <c r="AB587" s="27">
        <f>IF($D587&gt;0,IF(COUNTIFS($O$3:$O587,$O587,$L$3:$L587,$L587,$I$3:$I587,$I587) &gt;1,0,SUMIFS($Y$3:$Y$2503,$L$3:$L$2503,$L587,$O$3:$O$2503,$O587,$I$3:$I$2503,$I587)),"-")</f>
        <v>0</v>
      </c>
      <c r="AC587" s="27">
        <f t="shared" si="54"/>
        <v>0</v>
      </c>
    </row>
    <row r="588" spans="1:29" s="1" customFormat="1">
      <c r="A588" s="13" t="s">
        <v>184</v>
      </c>
      <c r="B588" s="107" t="str">
        <f>IF(COUNTA($A588)&gt;0,VLOOKUP($A588,Corsa!$A$1:$F$43,2,FALSE),"-")</f>
        <v>Corsa B03</v>
      </c>
      <c r="C588" s="11"/>
      <c r="D588" s="13">
        <v>743</v>
      </c>
      <c r="E588" s="13"/>
      <c r="F588" s="46" t="str">
        <f>IF(COUNTA($A588)&gt;0,VLOOKUP($A588,Corsa!$A$1:$F$43,3,FALSE),"-")</f>
        <v>M- Juniores + M-50 + M-55 + M-60 + M-65 + M-70 + M-75</v>
      </c>
      <c r="G588" s="28" t="str">
        <f>IF($D588&gt;0,VLOOKUP($D588,Iscrizioni!$A$2:$M$2502,9,FALSE),"-")</f>
        <v>FRANCHINI ENZO</v>
      </c>
      <c r="H588" s="28">
        <f>IF($D588&gt;0,VLOOKUP($D588,Iscrizioni!$A$2:$M$2502,4,FALSE),"-")</f>
        <v>1949</v>
      </c>
      <c r="I588" s="27" t="str">
        <f>IF($D588&gt;0,VLOOKUP($D588,Iscrizioni!$A$2:$M$2502,5,FALSE),"-")</f>
        <v>M</v>
      </c>
      <c r="J588" s="27" t="str">
        <f>IF($D588&gt;0,VLOOKUP($D588,Iscrizioni!$A$2:$M$2502,10,FALSE),"-")</f>
        <v>M-65</v>
      </c>
      <c r="K588" s="27" t="str">
        <f t="shared" si="58"/>
        <v>ok</v>
      </c>
      <c r="L588" s="46" t="str">
        <f>IF($D588&gt;0,VLOOKUP($D588,Iscrizioni!$A$2:$M$2502,11,FALSE),"-")</f>
        <v>Adulti</v>
      </c>
      <c r="M588" s="27">
        <f>IF($D588&gt;0,VLOOKUP($D588,Iscrizioni!$A$2:$N$2502,12,FALSE),"-")</f>
        <v>38</v>
      </c>
      <c r="N588" s="46" t="str">
        <f>IF($D588&gt;0,VLOOKUP($D588,Iscrizioni!$A$2:$M$2502,6,FALSE),"-")</f>
        <v>H011729</v>
      </c>
      <c r="O588" s="107" t="str">
        <f>IF($D588&gt;0,VLOOKUP($D588,Iscrizioni!$A$2:$M$2502,7,FALSE),"-")</f>
        <v>PODISTICA LIPPO-CALDERARA A.S.D.</v>
      </c>
      <c r="P588" s="46" t="str">
        <f>IF($D588&gt;0,VLOOKUP(LEFT($N588,1),Regione!$A$2:$C$21,2,FALSE),"-")</f>
        <v xml:space="preserve">EMILIA ROMAGNA </v>
      </c>
      <c r="Q588" s="112" t="e">
        <f ca="1">IF($D588&gt;0,NormalizzaTempo("D",CELL("tipo",$E588),$E588),"-")</f>
        <v>#NAME?</v>
      </c>
      <c r="R588" s="27">
        <f>IF($D588&gt;0,VLOOKUP($D588,Iscrizioni!$A$2:$M$2502,13,FALSE),"-")</f>
        <v>5000</v>
      </c>
      <c r="S588" s="112" t="e">
        <f t="shared" ca="1" si="55"/>
        <v>#NAME?</v>
      </c>
      <c r="T588" s="112" t="e">
        <f ca="1">IF($D588&gt;0,SUMIFS($S$3:$S588,$X$3:$X588,1,$J$3:$J588,$J588),"-")</f>
        <v>#NAME?</v>
      </c>
      <c r="U588" s="112" t="e">
        <f t="shared" ca="1" si="56"/>
        <v>#NAME?</v>
      </c>
      <c r="V588" s="112" t="e">
        <f t="shared" ca="1" si="59"/>
        <v>#NAME?</v>
      </c>
      <c r="W588" s="27">
        <f>IF(LEN($C588)=0,IF($D588&gt;0,COUNTIFS($A$3:$A588,$A588),"-"),"Escluso")</f>
        <v>105</v>
      </c>
      <c r="X588" s="2">
        <f>IF(LEN($C588)=0,IF($D588&gt;0,COUNTIFS($J$3:$J588,$J588,$C$3:$C588,""),"-"),"Escluso")</f>
        <v>9</v>
      </c>
      <c r="Y588" s="127" t="e">
        <f t="shared" ca="1" si="57"/>
        <v>#NAME?</v>
      </c>
      <c r="Z588" s="2">
        <f>IF($D588&gt;0,COUNTIFS($O$3:$O588,$O588,$L$3:$L588,$L588,$I$3:$I588,$I588),"-")</f>
        <v>1</v>
      </c>
      <c r="AA588" s="27">
        <f>IF($D588&gt;0,IF(OR($Z588 &gt;1,$L588&lt;&gt;"Adulti"),0,VLOOKUP($P588,Regione!$B$2:$C$22,2,FALSE)),"-")</f>
        <v>0</v>
      </c>
      <c r="AB588" s="27" t="e">
        <f ca="1">IF($D588&gt;0,IF(COUNTIFS($O$3:$O588,$O588,$L$3:$L588,$L588,$I$3:$I588,$I588) &gt;1,0,SUMIFS($Y$3:$Y$2503,$L$3:$L$2503,$L588,$O$3:$O$2503,$O588,$I$3:$I$2503,$I588)),"-")</f>
        <v>#NAME?</v>
      </c>
      <c r="AC588" s="27" t="e">
        <f t="shared" ca="1" si="54"/>
        <v>#NAME?</v>
      </c>
    </row>
    <row r="589" spans="1:29" s="1" customFormat="1">
      <c r="A589" s="13" t="s">
        <v>184</v>
      </c>
      <c r="B589" s="107" t="str">
        <f>IF(COUNTA($A589)&gt;0,VLOOKUP($A589,Corsa!$A$1:$F$43,2,FALSE),"-")</f>
        <v>Corsa B03</v>
      </c>
      <c r="C589" s="11"/>
      <c r="D589" s="13">
        <v>676</v>
      </c>
      <c r="E589" s="13"/>
      <c r="F589" s="46" t="str">
        <f>IF(COUNTA($A589)&gt;0,VLOOKUP($A589,Corsa!$A$1:$F$43,3,FALSE),"-")</f>
        <v>M- Juniores + M-50 + M-55 + M-60 + M-65 + M-70 + M-75</v>
      </c>
      <c r="G589" s="28" t="str">
        <f>IF($D589&gt;0,VLOOKUP($D589,Iscrizioni!$A$2:$M$2502,9,FALSE),"-")</f>
        <v>CENCI MAURIZIO</v>
      </c>
      <c r="H589" s="28">
        <f>IF($D589&gt;0,VLOOKUP($D589,Iscrizioni!$A$2:$M$2502,4,FALSE),"-")</f>
        <v>1963</v>
      </c>
      <c r="I589" s="27" t="str">
        <f>IF($D589&gt;0,VLOOKUP($D589,Iscrizioni!$A$2:$M$2502,5,FALSE),"-")</f>
        <v>M</v>
      </c>
      <c r="J589" s="27" t="str">
        <f>IF($D589&gt;0,VLOOKUP($D589,Iscrizioni!$A$2:$M$2502,10,FALSE),"-")</f>
        <v>M-50</v>
      </c>
      <c r="K589" s="27" t="str">
        <f t="shared" si="58"/>
        <v>ok</v>
      </c>
      <c r="L589" s="46" t="str">
        <f>IF($D589&gt;0,VLOOKUP($D589,Iscrizioni!$A$2:$M$2502,11,FALSE),"-")</f>
        <v>Adulti</v>
      </c>
      <c r="M589" s="27">
        <f>IF($D589&gt;0,VLOOKUP($D589,Iscrizioni!$A$2:$N$2502,12,FALSE),"-")</f>
        <v>32</v>
      </c>
      <c r="N589" s="46" t="str">
        <f>IF($D589&gt;0,VLOOKUP($D589,Iscrizioni!$A$2:$M$2502,6,FALSE),"-")</f>
        <v>H041354</v>
      </c>
      <c r="O589" s="107" t="str">
        <f>IF($D589&gt;0,VLOOKUP($D589,Iscrizioni!$A$2:$M$2502,7,FALSE),"-")</f>
        <v>MODENA RUNNERS CLUB ASD</v>
      </c>
      <c r="P589" s="46" t="str">
        <f>IF($D589&gt;0,VLOOKUP(LEFT($N589,1),Regione!$A$2:$C$21,2,FALSE),"-")</f>
        <v xml:space="preserve">EMILIA ROMAGNA </v>
      </c>
      <c r="Q589" s="112" t="e">
        <f ca="1">IF($D589&gt;0,NormalizzaTempo("D",CELL("tipo",$E589),$E589),"-")</f>
        <v>#NAME?</v>
      </c>
      <c r="R589" s="27">
        <f>IF($D589&gt;0,VLOOKUP($D589,Iscrizioni!$A$2:$M$2502,13,FALSE),"-")</f>
        <v>5000</v>
      </c>
      <c r="S589" s="112" t="e">
        <f t="shared" ca="1" si="55"/>
        <v>#NAME?</v>
      </c>
      <c r="T589" s="112" t="e">
        <f ca="1">IF($D589&gt;0,SUMIFS($S$3:$S589,$X$3:$X589,1,$J$3:$J589,$J589),"-")</f>
        <v>#NAME?</v>
      </c>
      <c r="U589" s="112" t="e">
        <f t="shared" ca="1" si="56"/>
        <v>#NAME?</v>
      </c>
      <c r="V589" s="112" t="e">
        <f t="shared" ca="1" si="59"/>
        <v>#NAME?</v>
      </c>
      <c r="W589" s="27">
        <f>IF(LEN($C589)=0,IF($D589&gt;0,COUNTIFS($A$3:$A589,$A589),"-"),"Escluso")</f>
        <v>106</v>
      </c>
      <c r="X589" s="2">
        <f>IF(LEN($C589)=0,IF($D589&gt;0,COUNTIFS($J$3:$J589,$J589,$C$3:$C589,""),"-"),"Escluso")</f>
        <v>37</v>
      </c>
      <c r="Y589" s="127" t="e">
        <f t="shared" ca="1" si="57"/>
        <v>#NAME?</v>
      </c>
      <c r="Z589" s="2">
        <f>IF($D589&gt;0,COUNTIFS($O$3:$O589,$O589,$L$3:$L589,$L589,$I$3:$I589,$I589),"-")</f>
        <v>11</v>
      </c>
      <c r="AA589" s="27">
        <f>IF($D589&gt;0,IF(OR($Z589 &gt;1,$L589&lt;&gt;"Adulti"),0,VLOOKUP($P589,Regione!$B$2:$C$22,2,FALSE)),"-")</f>
        <v>0</v>
      </c>
      <c r="AB589" s="27">
        <f>IF($D589&gt;0,IF(COUNTIFS($O$3:$O589,$O589,$L$3:$L589,$L589,$I$3:$I589,$I589) &gt;1,0,SUMIFS($Y$3:$Y$2503,$L$3:$L$2503,$L589,$O$3:$O$2503,$O589,$I$3:$I$2503,$I589)),"-")</f>
        <v>0</v>
      </c>
      <c r="AC589" s="27">
        <f t="shared" si="54"/>
        <v>0</v>
      </c>
    </row>
    <row r="590" spans="1:29" s="1" customFormat="1">
      <c r="A590" s="13" t="s">
        <v>184</v>
      </c>
      <c r="B590" s="107" t="str">
        <f>IF(COUNTA($A590)&gt;0,VLOOKUP($A590,Corsa!$A$1:$F$43,2,FALSE),"-")</f>
        <v>Corsa B03</v>
      </c>
      <c r="C590" s="11"/>
      <c r="D590" s="13">
        <v>305</v>
      </c>
      <c r="E590" s="13"/>
      <c r="F590" s="46" t="str">
        <f>IF(COUNTA($A590)&gt;0,VLOOKUP($A590,Corsa!$A$1:$F$43,3,FALSE),"-")</f>
        <v>M- Juniores + M-50 + M-55 + M-60 + M-65 + M-70 + M-75</v>
      </c>
      <c r="G590" s="28" t="str">
        <f>IF($D590&gt;0,VLOOKUP($D590,Iscrizioni!$A$2:$M$2502,9,FALSE),"-")</f>
        <v>PETRUCCIOLI VALTER</v>
      </c>
      <c r="H590" s="28">
        <f>IF($D590&gt;0,VLOOKUP($D590,Iscrizioni!$A$2:$M$2502,4,FALSE),"-")</f>
        <v>1961</v>
      </c>
      <c r="I590" s="27" t="str">
        <f>IF($D590&gt;0,VLOOKUP($D590,Iscrizioni!$A$2:$M$2502,5,FALSE),"-")</f>
        <v>M</v>
      </c>
      <c r="J590" s="27" t="str">
        <f>IF($D590&gt;0,VLOOKUP($D590,Iscrizioni!$A$2:$M$2502,10,FALSE),"-")</f>
        <v>M-55</v>
      </c>
      <c r="K590" s="27" t="str">
        <f t="shared" si="58"/>
        <v>ok</v>
      </c>
      <c r="L590" s="46" t="str">
        <f>IF($D590&gt;0,VLOOKUP($D590,Iscrizioni!$A$2:$M$2502,11,FALSE),"-")</f>
        <v>Adulti</v>
      </c>
      <c r="M590" s="27">
        <f>IF($D590&gt;0,VLOOKUP($D590,Iscrizioni!$A$2:$N$2502,12,FALSE),"-")</f>
        <v>34</v>
      </c>
      <c r="N590" s="46" t="str">
        <f>IF($D590&gt;0,VLOOKUP($D590,Iscrizioni!$A$2:$M$2502,6,FALSE),"-")</f>
        <v>A120653</v>
      </c>
      <c r="O590" s="107" t="str">
        <f>IF($D590&gt;0,VLOOKUP($D590,Iscrizioni!$A$2:$M$2502,7,FALSE),"-")</f>
        <v>A.S.D. OLIMPIATLETICA</v>
      </c>
      <c r="P590" s="46" t="str">
        <f>IF($D590&gt;0,VLOOKUP(LEFT($N590,1),Regione!$A$2:$C$21,2,FALSE),"-")</f>
        <v xml:space="preserve">PIEMONTE </v>
      </c>
      <c r="Q590" s="112" t="e">
        <f ca="1">IF($D590&gt;0,NormalizzaTempo("D",CELL("tipo",$E590),$E590),"-")</f>
        <v>#NAME?</v>
      </c>
      <c r="R590" s="27">
        <f>IF($D590&gt;0,VLOOKUP($D590,Iscrizioni!$A$2:$M$2502,13,FALSE),"-")</f>
        <v>5000</v>
      </c>
      <c r="S590" s="112" t="e">
        <f t="shared" ca="1" si="55"/>
        <v>#NAME?</v>
      </c>
      <c r="T590" s="112" t="e">
        <f ca="1">IF($D590&gt;0,SUMIFS($S$3:$S590,$X$3:$X590,1,$J$3:$J590,$J590),"-")</f>
        <v>#NAME?</v>
      </c>
      <c r="U590" s="112" t="e">
        <f t="shared" ca="1" si="56"/>
        <v>#NAME?</v>
      </c>
      <c r="V590" s="112" t="e">
        <f t="shared" ca="1" si="59"/>
        <v>#NAME?</v>
      </c>
      <c r="W590" s="27">
        <f>IF(LEN($C590)=0,IF($D590&gt;0,COUNTIFS($A$3:$A590,$A590),"-"),"Escluso")</f>
        <v>107</v>
      </c>
      <c r="X590" s="2">
        <f>IF(LEN($C590)=0,IF($D590&gt;0,COUNTIFS($J$3:$J590,$J590,$C$3:$C590,""),"-"),"Escluso")</f>
        <v>24</v>
      </c>
      <c r="Y590" s="127" t="e">
        <f t="shared" ca="1" si="57"/>
        <v>#NAME?</v>
      </c>
      <c r="Z590" s="2">
        <f>IF($D590&gt;0,COUNTIFS($O$3:$O590,$O590,$L$3:$L590,$L590,$I$3:$I590,$I590),"-")</f>
        <v>6</v>
      </c>
      <c r="AA590" s="27">
        <f>IF($D590&gt;0,IF(OR($Z590 &gt;1,$L590&lt;&gt;"Adulti"),0,VLOOKUP($P590,Regione!$B$2:$C$22,2,FALSE)),"-")</f>
        <v>0</v>
      </c>
      <c r="AB590" s="27">
        <f>IF($D590&gt;0,IF(COUNTIFS($O$3:$O590,$O590,$L$3:$L590,$L590,$I$3:$I590,$I590) &gt;1,0,SUMIFS($Y$3:$Y$2503,$L$3:$L$2503,$L590,$O$3:$O$2503,$O590,$I$3:$I$2503,$I590)),"-")</f>
        <v>0</v>
      </c>
      <c r="AC590" s="27">
        <f t="shared" si="54"/>
        <v>0</v>
      </c>
    </row>
    <row r="591" spans="1:29" s="1" customFormat="1">
      <c r="A591" s="13" t="s">
        <v>184</v>
      </c>
      <c r="B591" s="107" t="str">
        <f>IF(COUNTA($A591)&gt;0,VLOOKUP($A591,Corsa!$A$1:$F$43,2,FALSE),"-")</f>
        <v>Corsa B03</v>
      </c>
      <c r="C591" s="11"/>
      <c r="D591" s="13">
        <v>221</v>
      </c>
      <c r="E591" s="13"/>
      <c r="F591" s="46" t="str">
        <f>IF(COUNTA($A591)&gt;0,VLOOKUP($A591,Corsa!$A$1:$F$43,3,FALSE),"-")</f>
        <v>M- Juniores + M-50 + M-55 + M-60 + M-65 + M-70 + M-75</v>
      </c>
      <c r="G591" s="28" t="str">
        <f>IF($D591&gt;0,VLOOKUP($D591,Iscrizioni!$A$2:$M$2502,9,FALSE),"-")</f>
        <v>BRUNETTI BATTISTA</v>
      </c>
      <c r="H591" s="28">
        <f>IF($D591&gt;0,VLOOKUP($D591,Iscrizioni!$A$2:$M$2502,4,FALSE),"-")</f>
        <v>1943</v>
      </c>
      <c r="I591" s="27" t="str">
        <f>IF($D591&gt;0,VLOOKUP($D591,Iscrizioni!$A$2:$M$2502,5,FALSE),"-")</f>
        <v>M</v>
      </c>
      <c r="J591" s="27" t="str">
        <f>IF($D591&gt;0,VLOOKUP($D591,Iscrizioni!$A$2:$M$2502,10,FALSE),"-")</f>
        <v>M-70</v>
      </c>
      <c r="K591" s="27" t="str">
        <f t="shared" si="58"/>
        <v>ok</v>
      </c>
      <c r="L591" s="46" t="str">
        <f>IF($D591&gt;0,VLOOKUP($D591,Iscrizioni!$A$2:$M$2502,11,FALSE),"-")</f>
        <v>Adulti</v>
      </c>
      <c r="M591" s="27">
        <f>IF($D591&gt;0,VLOOKUP($D591,Iscrizioni!$A$2:$N$2502,12,FALSE),"-")</f>
        <v>40</v>
      </c>
      <c r="N591" s="46" t="str">
        <f>IF($D591&gt;0,VLOOKUP($D591,Iscrizioni!$A$2:$M$2502,6,FALSE),"-")</f>
        <v>A050294</v>
      </c>
      <c r="O591" s="107" t="str">
        <f>IF($D591&gt;0,VLOOKUP($D591,Iscrizioni!$A$2:$M$2502,7,FALSE),"-")</f>
        <v>A.S.D. GIORDANA LOMBARDI</v>
      </c>
      <c r="P591" s="46" t="str">
        <f>IF($D591&gt;0,VLOOKUP(LEFT($N591,1),Regione!$A$2:$C$21,2,FALSE),"-")</f>
        <v xml:space="preserve">PIEMONTE </v>
      </c>
      <c r="Q591" s="112" t="e">
        <f ca="1">IF($D591&gt;0,NormalizzaTempo("D",CELL("tipo",$E591),$E591),"-")</f>
        <v>#NAME?</v>
      </c>
      <c r="R591" s="27">
        <f>IF($D591&gt;0,VLOOKUP($D591,Iscrizioni!$A$2:$M$2502,13,FALSE),"-")</f>
        <v>5000</v>
      </c>
      <c r="S591" s="112" t="e">
        <f t="shared" ca="1" si="55"/>
        <v>#NAME?</v>
      </c>
      <c r="T591" s="112" t="e">
        <f ca="1">IF($D591&gt;0,SUMIFS($S$3:$S591,$X$3:$X591,1,$J$3:$J591,$J591),"-")</f>
        <v>#NAME?</v>
      </c>
      <c r="U591" s="112" t="e">
        <f t="shared" ca="1" si="56"/>
        <v>#NAME?</v>
      </c>
      <c r="V591" s="112" t="e">
        <f t="shared" ca="1" si="59"/>
        <v>#NAME?</v>
      </c>
      <c r="W591" s="27">
        <f>IF(LEN($C591)=0,IF($D591&gt;0,COUNTIFS($A$3:$A591,$A591),"-"),"Escluso")</f>
        <v>108</v>
      </c>
      <c r="X591" s="2">
        <f>IF(LEN($C591)=0,IF($D591&gt;0,COUNTIFS($J$3:$J591,$J591,$C$3:$C591,""),"-"),"Escluso")</f>
        <v>5</v>
      </c>
      <c r="Y591" s="127" t="e">
        <f t="shared" ca="1" si="57"/>
        <v>#NAME?</v>
      </c>
      <c r="Z591" s="2">
        <f>IF($D591&gt;0,COUNTIFS($O$3:$O591,$O591,$L$3:$L591,$L591,$I$3:$I591,$I591),"-")</f>
        <v>4</v>
      </c>
      <c r="AA591" s="27">
        <f>IF($D591&gt;0,IF(OR($Z591 &gt;1,$L591&lt;&gt;"Adulti"),0,VLOOKUP($P591,Regione!$B$2:$C$22,2,FALSE)),"-")</f>
        <v>0</v>
      </c>
      <c r="AB591" s="27">
        <f>IF($D591&gt;0,IF(COUNTIFS($O$3:$O591,$O591,$L$3:$L591,$L591,$I$3:$I591,$I591) &gt;1,0,SUMIFS($Y$3:$Y$2503,$L$3:$L$2503,$L591,$O$3:$O$2503,$O591,$I$3:$I$2503,$I591)),"-")</f>
        <v>0</v>
      </c>
      <c r="AC591" s="27">
        <f t="shared" si="54"/>
        <v>0</v>
      </c>
    </row>
    <row r="592" spans="1:29" s="1" customFormat="1">
      <c r="A592" s="13" t="s">
        <v>184</v>
      </c>
      <c r="B592" s="107" t="str">
        <f>IF(COUNTA($A592)&gt;0,VLOOKUP($A592,Corsa!$A$1:$F$43,2,FALSE),"-")</f>
        <v>Corsa B03</v>
      </c>
      <c r="C592" s="11"/>
      <c r="D592" s="13">
        <v>309</v>
      </c>
      <c r="E592" s="13"/>
      <c r="F592" s="46" t="str">
        <f>IF(COUNTA($A592)&gt;0,VLOOKUP($A592,Corsa!$A$1:$F$43,3,FALSE),"-")</f>
        <v>M- Juniores + M-50 + M-55 + M-60 + M-65 + M-70 + M-75</v>
      </c>
      <c r="G592" s="28" t="str">
        <f>IF($D592&gt;0,VLOOKUP($D592,Iscrizioni!$A$2:$M$2502,9,FALSE),"-")</f>
        <v>SERRA SALVATORE</v>
      </c>
      <c r="H592" s="28">
        <f>IF($D592&gt;0,VLOOKUP($D592,Iscrizioni!$A$2:$M$2502,4,FALSE),"-")</f>
        <v>1958</v>
      </c>
      <c r="I592" s="27" t="str">
        <f>IF($D592&gt;0,VLOOKUP($D592,Iscrizioni!$A$2:$M$2502,5,FALSE),"-")</f>
        <v>M</v>
      </c>
      <c r="J592" s="27" t="str">
        <f>IF($D592&gt;0,VLOOKUP($D592,Iscrizioni!$A$2:$M$2502,10,FALSE),"-")</f>
        <v>M-55</v>
      </c>
      <c r="K592" s="27" t="str">
        <f t="shared" si="58"/>
        <v>ok</v>
      </c>
      <c r="L592" s="46" t="str">
        <f>IF($D592&gt;0,VLOOKUP($D592,Iscrizioni!$A$2:$M$2502,11,FALSE),"-")</f>
        <v>Adulti</v>
      </c>
      <c r="M592" s="27">
        <f>IF($D592&gt;0,VLOOKUP($D592,Iscrizioni!$A$2:$N$2502,12,FALSE),"-")</f>
        <v>34</v>
      </c>
      <c r="N592" s="46" t="str">
        <f>IF($D592&gt;0,VLOOKUP($D592,Iscrizioni!$A$2:$M$2502,6,FALSE),"-")</f>
        <v>A120653</v>
      </c>
      <c r="O592" s="107" t="str">
        <f>IF($D592&gt;0,VLOOKUP($D592,Iscrizioni!$A$2:$M$2502,7,FALSE),"-")</f>
        <v>A.S.D. OLIMPIATLETICA</v>
      </c>
      <c r="P592" s="46" t="str">
        <f>IF($D592&gt;0,VLOOKUP(LEFT($N592,1),Regione!$A$2:$C$21,2,FALSE),"-")</f>
        <v xml:space="preserve">PIEMONTE </v>
      </c>
      <c r="Q592" s="112" t="e">
        <f ca="1">IF($D592&gt;0,NormalizzaTempo("D",CELL("tipo",$E592),$E592),"-")</f>
        <v>#NAME?</v>
      </c>
      <c r="R592" s="27">
        <f>IF($D592&gt;0,VLOOKUP($D592,Iscrizioni!$A$2:$M$2502,13,FALSE),"-")</f>
        <v>5000</v>
      </c>
      <c r="S592" s="112" t="e">
        <f t="shared" ca="1" si="55"/>
        <v>#NAME?</v>
      </c>
      <c r="T592" s="112" t="e">
        <f ca="1">IF($D592&gt;0,SUMIFS($S$3:$S592,$X$3:$X592,1,$J$3:$J592,$J592),"-")</f>
        <v>#NAME?</v>
      </c>
      <c r="U592" s="112" t="e">
        <f t="shared" ca="1" si="56"/>
        <v>#NAME?</v>
      </c>
      <c r="V592" s="112" t="e">
        <f t="shared" ca="1" si="59"/>
        <v>#NAME?</v>
      </c>
      <c r="W592" s="27">
        <f>IF(LEN($C592)=0,IF($D592&gt;0,COUNTIFS($A$3:$A592,$A592),"-"),"Escluso")</f>
        <v>109</v>
      </c>
      <c r="X592" s="2">
        <f>IF(LEN($C592)=0,IF($D592&gt;0,COUNTIFS($J$3:$J592,$J592,$C$3:$C592,""),"-"),"Escluso")</f>
        <v>25</v>
      </c>
      <c r="Y592" s="127" t="e">
        <f t="shared" ca="1" si="57"/>
        <v>#NAME?</v>
      </c>
      <c r="Z592" s="2">
        <f>IF($D592&gt;0,COUNTIFS($O$3:$O592,$O592,$L$3:$L592,$L592,$I$3:$I592,$I592),"-")</f>
        <v>7</v>
      </c>
      <c r="AA592" s="27">
        <f>IF($D592&gt;0,IF(OR($Z592 &gt;1,$L592&lt;&gt;"Adulti"),0,VLOOKUP($P592,Regione!$B$2:$C$22,2,FALSE)),"-")</f>
        <v>0</v>
      </c>
      <c r="AB592" s="27">
        <f>IF($D592&gt;0,IF(COUNTIFS($O$3:$O592,$O592,$L$3:$L592,$L592,$I$3:$I592,$I592) &gt;1,0,SUMIFS($Y$3:$Y$2503,$L$3:$L$2503,$L592,$O$3:$O$2503,$O592,$I$3:$I$2503,$I592)),"-")</f>
        <v>0</v>
      </c>
      <c r="AC592" s="27">
        <f t="shared" ref="AC592:AC655" si="60">IF($D592&gt;0,AA592+AB592,"-")</f>
        <v>0</v>
      </c>
    </row>
    <row r="593" spans="1:29" s="1" customFormat="1">
      <c r="A593" s="13" t="s">
        <v>184</v>
      </c>
      <c r="B593" s="107" t="str">
        <f>IF(COUNTA($A593)&gt;0,VLOOKUP($A593,Corsa!$A$1:$F$43,2,FALSE),"-")</f>
        <v>Corsa B03</v>
      </c>
      <c r="C593" s="11"/>
      <c r="D593" s="13">
        <v>528</v>
      </c>
      <c r="E593" s="13"/>
      <c r="F593" s="46" t="str">
        <f>IF(COUNTA($A593)&gt;0,VLOOKUP($A593,Corsa!$A$1:$F$43,3,FALSE),"-")</f>
        <v>M- Juniores + M-50 + M-55 + M-60 + M-65 + M-70 + M-75</v>
      </c>
      <c r="G593" s="28" t="str">
        <f>IF($D593&gt;0,VLOOKUP($D593,Iscrizioni!$A$2:$M$2502,9,FALSE),"-")</f>
        <v>SPIRITO ADRIANO</v>
      </c>
      <c r="H593" s="28">
        <f>IF($D593&gt;0,VLOOKUP($D593,Iscrizioni!$A$2:$M$2502,4,FALSE),"-")</f>
        <v>1963</v>
      </c>
      <c r="I593" s="27" t="str">
        <f>IF($D593&gt;0,VLOOKUP($D593,Iscrizioni!$A$2:$M$2502,5,FALSE),"-")</f>
        <v>M</v>
      </c>
      <c r="J593" s="27" t="str">
        <f>IF($D593&gt;0,VLOOKUP($D593,Iscrizioni!$A$2:$M$2502,10,FALSE),"-")</f>
        <v>M-50</v>
      </c>
      <c r="K593" s="27" t="str">
        <f t="shared" si="58"/>
        <v>ok</v>
      </c>
      <c r="L593" s="46" t="str">
        <f>IF($D593&gt;0,VLOOKUP($D593,Iscrizioni!$A$2:$M$2502,11,FALSE),"-")</f>
        <v>Adulti</v>
      </c>
      <c r="M593" s="27">
        <f>IF($D593&gt;0,VLOOKUP($D593,Iscrizioni!$A$2:$N$2502,12,FALSE),"-")</f>
        <v>32</v>
      </c>
      <c r="N593" s="46" t="str">
        <f>IF($D593&gt;0,VLOOKUP($D593,Iscrizioni!$A$2:$M$2502,6,FALSE),"-")</f>
        <v>A050423</v>
      </c>
      <c r="O593" s="107" t="str">
        <f>IF($D593&gt;0,VLOOKUP($D593,Iscrizioni!$A$2:$M$2502,7,FALSE),"-")</f>
        <v>CRAL G.T.T.</v>
      </c>
      <c r="P593" s="46" t="str">
        <f>IF($D593&gt;0,VLOOKUP(LEFT($N593,1),Regione!$A$2:$C$21,2,FALSE),"-")</f>
        <v xml:space="preserve">PIEMONTE </v>
      </c>
      <c r="Q593" s="112" t="e">
        <f ca="1">IF($D593&gt;0,NormalizzaTempo("D",CELL("tipo",$E593),$E593),"-")</f>
        <v>#NAME?</v>
      </c>
      <c r="R593" s="27">
        <f>IF($D593&gt;0,VLOOKUP($D593,Iscrizioni!$A$2:$M$2502,13,FALSE),"-")</f>
        <v>5000</v>
      </c>
      <c r="S593" s="112" t="e">
        <f t="shared" ref="S593:S656" ca="1" si="61">IF($D593&gt;0,CalcolaVelocita(R593,Q593*86400),"-")</f>
        <v>#NAME?</v>
      </c>
      <c r="T593" s="112" t="e">
        <f ca="1">IF($D593&gt;0,SUMIFS($S$3:$S593,$X$3:$X593,1,$J$3:$J593,$J593),"-")</f>
        <v>#NAME?</v>
      </c>
      <c r="U593" s="112" t="e">
        <f t="shared" ref="U593:U656" ca="1" si="62">IF($D593&gt;0,S593-T593,"-")</f>
        <v>#NAME?</v>
      </c>
      <c r="V593" s="112" t="e">
        <f t="shared" ca="1" si="59"/>
        <v>#NAME?</v>
      </c>
      <c r="W593" s="27">
        <f>IF(LEN($C593)=0,IF($D593&gt;0,COUNTIFS($A$3:$A593,$A593),"-"),"Escluso")</f>
        <v>110</v>
      </c>
      <c r="X593" s="2">
        <f>IF(LEN($C593)=0,IF($D593&gt;0,COUNTIFS($J$3:$J593,$J593,$C$3:$C593,""),"-"),"Escluso")</f>
        <v>38</v>
      </c>
      <c r="Y593" s="127" t="e">
        <f t="shared" ca="1" si="57"/>
        <v>#NAME?</v>
      </c>
      <c r="Z593" s="2">
        <f>IF($D593&gt;0,COUNTIFS($O$3:$O593,$O593,$L$3:$L593,$L593,$I$3:$I593,$I593),"-")</f>
        <v>3</v>
      </c>
      <c r="AA593" s="27">
        <f>IF($D593&gt;0,IF(OR($Z593 &gt;1,$L593&lt;&gt;"Adulti"),0,VLOOKUP($P593,Regione!$B$2:$C$22,2,FALSE)),"-")</f>
        <v>0</v>
      </c>
      <c r="AB593" s="27">
        <f>IF($D593&gt;0,IF(COUNTIFS($O$3:$O593,$O593,$L$3:$L593,$L593,$I$3:$I593,$I593) &gt;1,0,SUMIFS($Y$3:$Y$2503,$L$3:$L$2503,$L593,$O$3:$O$2503,$O593,$I$3:$I$2503,$I593)),"-")</f>
        <v>0</v>
      </c>
      <c r="AC593" s="27">
        <f t="shared" si="60"/>
        <v>0</v>
      </c>
    </row>
    <row r="594" spans="1:29" s="1" customFormat="1">
      <c r="A594" s="13" t="s">
        <v>184</v>
      </c>
      <c r="B594" s="107" t="str">
        <f>IF(COUNTA($A594)&gt;0,VLOOKUP($A594,Corsa!$A$1:$F$43,2,FALSE),"-")</f>
        <v>Corsa B03</v>
      </c>
      <c r="C594" s="11"/>
      <c r="D594" s="13">
        <v>776</v>
      </c>
      <c r="E594" s="13"/>
      <c r="F594" s="46" t="str">
        <f>IF(COUNTA($A594)&gt;0,VLOOKUP($A594,Corsa!$A$1:$F$43,3,FALSE),"-")</f>
        <v>M- Juniores + M-50 + M-55 + M-60 + M-65 + M-70 + M-75</v>
      </c>
      <c r="G594" s="28" t="str">
        <f>IF($D594&gt;0,VLOOKUP($D594,Iscrizioni!$A$2:$M$2502,9,FALSE),"-")</f>
        <v>MADLENA FULVIO</v>
      </c>
      <c r="H594" s="28">
        <f>IF($D594&gt;0,VLOOKUP($D594,Iscrizioni!$A$2:$M$2502,4,FALSE),"-")</f>
        <v>1954</v>
      </c>
      <c r="I594" s="27" t="str">
        <f>IF($D594&gt;0,VLOOKUP($D594,Iscrizioni!$A$2:$M$2502,5,FALSE),"-")</f>
        <v>M</v>
      </c>
      <c r="J594" s="27" t="str">
        <f>IF($D594&gt;0,VLOOKUP($D594,Iscrizioni!$A$2:$M$2502,10,FALSE),"-")</f>
        <v>M-60</v>
      </c>
      <c r="K594" s="27" t="str">
        <f t="shared" si="58"/>
        <v>ok</v>
      </c>
      <c r="L594" s="46" t="str">
        <f>IF($D594&gt;0,VLOOKUP($D594,Iscrizioni!$A$2:$M$2502,11,FALSE),"-")</f>
        <v>Adulti</v>
      </c>
      <c r="M594" s="27">
        <f>IF($D594&gt;0,VLOOKUP($D594,Iscrizioni!$A$2:$N$2502,12,FALSE),"-")</f>
        <v>36</v>
      </c>
      <c r="N594" s="46" t="str">
        <f>IF($D594&gt;0,VLOOKUP($D594,Iscrizioni!$A$2:$M$2502,6,FALSE),"-")</f>
        <v>A140358</v>
      </c>
      <c r="O594" s="107" t="str">
        <f>IF($D594&gt;0,VLOOKUP($D594,Iscrizioni!$A$2:$M$2502,7,FALSE),"-")</f>
        <v>POL. DIL. BAIRESE</v>
      </c>
      <c r="P594" s="46" t="str">
        <f>IF($D594&gt;0,VLOOKUP(LEFT($N594,1),Regione!$A$2:$C$21,2,FALSE),"-")</f>
        <v xml:space="preserve">PIEMONTE </v>
      </c>
      <c r="Q594" s="112" t="e">
        <f ca="1">IF($D594&gt;0,NormalizzaTempo("D",CELL("tipo",$E594),$E594),"-")</f>
        <v>#NAME?</v>
      </c>
      <c r="R594" s="27">
        <f>IF($D594&gt;0,VLOOKUP($D594,Iscrizioni!$A$2:$M$2502,13,FALSE),"-")</f>
        <v>5000</v>
      </c>
      <c r="S594" s="112" t="e">
        <f t="shared" ca="1" si="61"/>
        <v>#NAME?</v>
      </c>
      <c r="T594" s="112" t="e">
        <f ca="1">IF($D594&gt;0,SUMIFS($S$3:$S594,$X$3:$X594,1,$J$3:$J594,$J594),"-")</f>
        <v>#NAME?</v>
      </c>
      <c r="U594" s="112" t="e">
        <f t="shared" ca="1" si="62"/>
        <v>#NAME?</v>
      </c>
      <c r="V594" s="112" t="e">
        <f t="shared" ca="1" si="59"/>
        <v>#NAME?</v>
      </c>
      <c r="W594" s="27">
        <f>IF(LEN($C594)=0,IF($D594&gt;0,COUNTIFS($A$3:$A594,$A594),"-"),"Escluso")</f>
        <v>111</v>
      </c>
      <c r="X594" s="2">
        <f>IF(LEN($C594)=0,IF($D594&gt;0,COUNTIFS($J$3:$J594,$J594,$C$3:$C594,""),"-"),"Escluso")</f>
        <v>19</v>
      </c>
      <c r="Y594" s="127" t="e">
        <f t="shared" ca="1" si="57"/>
        <v>#NAME?</v>
      </c>
      <c r="Z594" s="2">
        <f>IF($D594&gt;0,COUNTIFS($O$3:$O594,$O594,$L$3:$L594,$L594,$I$3:$I594,$I594),"-")</f>
        <v>2</v>
      </c>
      <c r="AA594" s="27">
        <f>IF($D594&gt;0,IF(OR($Z594 &gt;1,$L594&lt;&gt;"Adulti"),0,VLOOKUP($P594,Regione!$B$2:$C$22,2,FALSE)),"-")</f>
        <v>0</v>
      </c>
      <c r="AB594" s="27">
        <f>IF($D594&gt;0,IF(COUNTIFS($O$3:$O594,$O594,$L$3:$L594,$L594,$I$3:$I594,$I594) &gt;1,0,SUMIFS($Y$3:$Y$2503,$L$3:$L$2503,$L594,$O$3:$O$2503,$O594,$I$3:$I$2503,$I594)),"-")</f>
        <v>0</v>
      </c>
      <c r="AC594" s="27">
        <f t="shared" si="60"/>
        <v>0</v>
      </c>
    </row>
    <row r="595" spans="1:29" s="1" customFormat="1">
      <c r="A595" s="13" t="s">
        <v>184</v>
      </c>
      <c r="B595" s="107" t="str">
        <f>IF(COUNTA($A595)&gt;0,VLOOKUP($A595,Corsa!$A$1:$F$43,2,FALSE),"-")</f>
        <v>Corsa B03</v>
      </c>
      <c r="C595" s="11"/>
      <c r="D595" s="13">
        <v>271</v>
      </c>
      <c r="E595" s="13"/>
      <c r="F595" s="46" t="str">
        <f>IF(COUNTA($A595)&gt;0,VLOOKUP($A595,Corsa!$A$1:$F$43,3,FALSE),"-")</f>
        <v>M- Juniores + M-50 + M-55 + M-60 + M-65 + M-70 + M-75</v>
      </c>
      <c r="G595" s="28" t="str">
        <f>IF($D595&gt;0,VLOOKUP($D595,Iscrizioni!$A$2:$M$2502,9,FALSE),"-")</f>
        <v>MAZZOLI ANDREA</v>
      </c>
      <c r="H595" s="28">
        <f>IF($D595&gt;0,VLOOKUP($D595,Iscrizioni!$A$2:$M$2502,4,FALSE),"-")</f>
        <v>1955</v>
      </c>
      <c r="I595" s="27" t="str">
        <f>IF($D595&gt;0,VLOOKUP($D595,Iscrizioni!$A$2:$M$2502,5,FALSE),"-")</f>
        <v>M</v>
      </c>
      <c r="J595" s="27" t="str">
        <f>IF($D595&gt;0,VLOOKUP($D595,Iscrizioni!$A$2:$M$2502,10,FALSE),"-")</f>
        <v>M-60</v>
      </c>
      <c r="K595" s="27" t="str">
        <f t="shared" si="58"/>
        <v>ok</v>
      </c>
      <c r="L595" s="46" t="str">
        <f>IF($D595&gt;0,VLOOKUP($D595,Iscrizioni!$A$2:$M$2502,11,FALSE),"-")</f>
        <v>Adulti</v>
      </c>
      <c r="M595" s="27">
        <f>IF($D595&gt;0,VLOOKUP($D595,Iscrizioni!$A$2:$N$2502,12,FALSE),"-")</f>
        <v>36</v>
      </c>
      <c r="N595" s="46" t="str">
        <f>IF($D595&gt;0,VLOOKUP($D595,Iscrizioni!$A$2:$M$2502,6,FALSE),"-")</f>
        <v>H011305</v>
      </c>
      <c r="O595" s="107" t="str">
        <f>IF($D595&gt;0,VLOOKUP($D595,Iscrizioni!$A$2:$M$2502,7,FALSE),"-")</f>
        <v>A.S.D. LOLLI AUTO SPORT CLUB</v>
      </c>
      <c r="P595" s="46" t="str">
        <f>IF($D595&gt;0,VLOOKUP(LEFT($N595,1),Regione!$A$2:$C$21,2,FALSE),"-")</f>
        <v xml:space="preserve">EMILIA ROMAGNA </v>
      </c>
      <c r="Q595" s="112" t="e">
        <f ca="1">IF($D595&gt;0,NormalizzaTempo("D",CELL("tipo",$E595),$E595),"-")</f>
        <v>#NAME?</v>
      </c>
      <c r="R595" s="27">
        <f>IF($D595&gt;0,VLOOKUP($D595,Iscrizioni!$A$2:$M$2502,13,FALSE),"-")</f>
        <v>5000</v>
      </c>
      <c r="S595" s="112" t="e">
        <f t="shared" ca="1" si="61"/>
        <v>#NAME?</v>
      </c>
      <c r="T595" s="112" t="e">
        <f ca="1">IF($D595&gt;0,SUMIFS($S$3:$S595,$X$3:$X595,1,$J$3:$J595,$J595),"-")</f>
        <v>#NAME?</v>
      </c>
      <c r="U595" s="112" t="e">
        <f t="shared" ca="1" si="62"/>
        <v>#NAME?</v>
      </c>
      <c r="V595" s="112" t="e">
        <f t="shared" ca="1" si="59"/>
        <v>#NAME?</v>
      </c>
      <c r="W595" s="27">
        <f>IF(LEN($C595)=0,IF($D595&gt;0,COUNTIFS($A$3:$A595,$A595),"-"),"Escluso")</f>
        <v>112</v>
      </c>
      <c r="X595" s="2">
        <f>IF(LEN($C595)=0,IF($D595&gt;0,COUNTIFS($J$3:$J595,$J595,$C$3:$C595,""),"-"),"Escluso")</f>
        <v>20</v>
      </c>
      <c r="Y595" s="127" t="e">
        <f t="shared" ca="1" si="57"/>
        <v>#NAME?</v>
      </c>
      <c r="Z595" s="2">
        <f>IF($D595&gt;0,COUNTIFS($O$3:$O595,$O595,$L$3:$L595,$L595,$I$3:$I595,$I595),"-")</f>
        <v>1</v>
      </c>
      <c r="AA595" s="27">
        <f>IF($D595&gt;0,IF(OR($Z595 &gt;1,$L595&lt;&gt;"Adulti"),0,VLOOKUP($P595,Regione!$B$2:$C$22,2,FALSE)),"-")</f>
        <v>0</v>
      </c>
      <c r="AB595" s="27" t="e">
        <f ca="1">IF($D595&gt;0,IF(COUNTIFS($O$3:$O595,$O595,$L$3:$L595,$L595,$I$3:$I595,$I595) &gt;1,0,SUMIFS($Y$3:$Y$2503,$L$3:$L$2503,$L595,$O$3:$O$2503,$O595,$I$3:$I$2503,$I595)),"-")</f>
        <v>#NAME?</v>
      </c>
      <c r="AC595" s="27" t="e">
        <f t="shared" ca="1" si="60"/>
        <v>#NAME?</v>
      </c>
    </row>
    <row r="596" spans="1:29" s="1" customFormat="1">
      <c r="A596" s="13" t="s">
        <v>184</v>
      </c>
      <c r="B596" s="107" t="str">
        <f>IF(COUNTA($A596)&gt;0,VLOOKUP($A596,Corsa!$A$1:$F$43,2,FALSE),"-")</f>
        <v>Corsa B03</v>
      </c>
      <c r="C596" s="11"/>
      <c r="D596" s="13">
        <v>818</v>
      </c>
      <c r="E596" s="13"/>
      <c r="F596" s="46" t="str">
        <f>IF(COUNTA($A596)&gt;0,VLOOKUP($A596,Corsa!$A$1:$F$43,3,FALSE),"-")</f>
        <v>M- Juniores + M-50 + M-55 + M-60 + M-65 + M-70 + M-75</v>
      </c>
      <c r="G596" s="28" t="str">
        <f>IF($D596&gt;0,VLOOKUP($D596,Iscrizioni!$A$2:$M$2502,9,FALSE),"-")</f>
        <v>BERTANI PAOLO</v>
      </c>
      <c r="H596" s="28">
        <f>IF($D596&gt;0,VLOOKUP($D596,Iscrizioni!$A$2:$M$2502,4,FALSE),"-")</f>
        <v>1958</v>
      </c>
      <c r="I596" s="27" t="str">
        <f>IF($D596&gt;0,VLOOKUP($D596,Iscrizioni!$A$2:$M$2502,5,FALSE),"-")</f>
        <v>M</v>
      </c>
      <c r="J596" s="27" t="str">
        <f>IF($D596&gt;0,VLOOKUP($D596,Iscrizioni!$A$2:$M$2502,10,FALSE),"-")</f>
        <v>M-55</v>
      </c>
      <c r="K596" s="27" t="str">
        <f t="shared" si="58"/>
        <v>ok</v>
      </c>
      <c r="L596" s="46" t="str">
        <f>IF($D596&gt;0,VLOOKUP($D596,Iscrizioni!$A$2:$M$2502,11,FALSE),"-")</f>
        <v>Adulti</v>
      </c>
      <c r="M596" s="27">
        <f>IF($D596&gt;0,VLOOKUP($D596,Iscrizioni!$A$2:$N$2502,12,FALSE),"-")</f>
        <v>34</v>
      </c>
      <c r="N596" s="46" t="str">
        <f>IF($D596&gt;0,VLOOKUP($D596,Iscrizioni!$A$2:$M$2502,6,FALSE),"-")</f>
        <v>H080274</v>
      </c>
      <c r="O596" s="107" t="str">
        <f>IF($D596&gt;0,VLOOKUP($D596,Iscrizioni!$A$2:$M$2502,7,FALSE),"-")</f>
        <v>POL. SCANDIANESE</v>
      </c>
      <c r="P596" s="46" t="str">
        <f>IF($D596&gt;0,VLOOKUP(LEFT($N596,1),Regione!$A$2:$C$21,2,FALSE),"-")</f>
        <v xml:space="preserve">EMILIA ROMAGNA </v>
      </c>
      <c r="Q596" s="112" t="e">
        <f ca="1">IF($D596&gt;0,NormalizzaTempo("D",CELL("tipo",$E596),$E596),"-")</f>
        <v>#NAME?</v>
      </c>
      <c r="R596" s="27">
        <f>IF($D596&gt;0,VLOOKUP($D596,Iscrizioni!$A$2:$M$2502,13,FALSE),"-")</f>
        <v>5000</v>
      </c>
      <c r="S596" s="112" t="e">
        <f t="shared" ca="1" si="61"/>
        <v>#NAME?</v>
      </c>
      <c r="T596" s="112" t="e">
        <f ca="1">IF($D596&gt;0,SUMIFS($S$3:$S596,$X$3:$X596,1,$J$3:$J596,$J596),"-")</f>
        <v>#NAME?</v>
      </c>
      <c r="U596" s="112" t="e">
        <f t="shared" ca="1" si="62"/>
        <v>#NAME?</v>
      </c>
      <c r="V596" s="112" t="e">
        <f t="shared" ca="1" si="59"/>
        <v>#NAME?</v>
      </c>
      <c r="W596" s="27">
        <f>IF(LEN($C596)=0,IF($D596&gt;0,COUNTIFS($A$3:$A596,$A596),"-"),"Escluso")</f>
        <v>113</v>
      </c>
      <c r="X596" s="2">
        <f>IF(LEN($C596)=0,IF($D596&gt;0,COUNTIFS($J$3:$J596,$J596,$C$3:$C596,""),"-"),"Escluso")</f>
        <v>26</v>
      </c>
      <c r="Y596" s="127" t="e">
        <f t="shared" ca="1" si="57"/>
        <v>#NAME?</v>
      </c>
      <c r="Z596" s="2">
        <f>IF($D596&gt;0,COUNTIFS($O$3:$O596,$O596,$L$3:$L596,$L596,$I$3:$I596,$I596),"-")</f>
        <v>2</v>
      </c>
      <c r="AA596" s="27">
        <f>IF($D596&gt;0,IF(OR($Z596 &gt;1,$L596&lt;&gt;"Adulti"),0,VLOOKUP($P596,Regione!$B$2:$C$22,2,FALSE)),"-")</f>
        <v>0</v>
      </c>
      <c r="AB596" s="27">
        <f>IF($D596&gt;0,IF(COUNTIFS($O$3:$O596,$O596,$L$3:$L596,$L596,$I$3:$I596,$I596) &gt;1,0,SUMIFS($Y$3:$Y$2503,$L$3:$L$2503,$L596,$O$3:$O$2503,$O596,$I$3:$I$2503,$I596)),"-")</f>
        <v>0</v>
      </c>
      <c r="AC596" s="27">
        <f t="shared" si="60"/>
        <v>0</v>
      </c>
    </row>
    <row r="597" spans="1:29" s="1" customFormat="1">
      <c r="A597" s="13" t="s">
        <v>184</v>
      </c>
      <c r="B597" s="107" t="str">
        <f>IF(COUNTA($A597)&gt;0,VLOOKUP($A597,Corsa!$A$1:$F$43,2,FALSE),"-")</f>
        <v>Corsa B03</v>
      </c>
      <c r="C597" s="11"/>
      <c r="D597" s="13">
        <v>505</v>
      </c>
      <c r="E597" s="13"/>
      <c r="F597" s="46" t="str">
        <f>IF(COUNTA($A597)&gt;0,VLOOKUP($A597,Corsa!$A$1:$F$43,3,FALSE),"-")</f>
        <v>M- Juniores + M-50 + M-55 + M-60 + M-65 + M-70 + M-75</v>
      </c>
      <c r="G597" s="28" t="str">
        <f>IF($D597&gt;0,VLOOKUP($D597,Iscrizioni!$A$2:$M$2502,9,FALSE),"-")</f>
        <v>COMINATO SANDRO</v>
      </c>
      <c r="H597" s="28">
        <f>IF($D597&gt;0,VLOOKUP($D597,Iscrizioni!$A$2:$M$2502,4,FALSE),"-")</f>
        <v>1962</v>
      </c>
      <c r="I597" s="27" t="str">
        <f>IF($D597&gt;0,VLOOKUP($D597,Iscrizioni!$A$2:$M$2502,5,FALSE),"-")</f>
        <v>M</v>
      </c>
      <c r="J597" s="27" t="str">
        <f>IF($D597&gt;0,VLOOKUP($D597,Iscrizioni!$A$2:$M$2502,10,FALSE),"-")</f>
        <v>M-55</v>
      </c>
      <c r="K597" s="27" t="str">
        <f t="shared" si="58"/>
        <v>ok</v>
      </c>
      <c r="L597" s="46" t="str">
        <f>IF($D597&gt;0,VLOOKUP($D597,Iscrizioni!$A$2:$M$2502,11,FALSE),"-")</f>
        <v>Adulti</v>
      </c>
      <c r="M597" s="27">
        <f>IF($D597&gt;0,VLOOKUP($D597,Iscrizioni!$A$2:$N$2502,12,FALSE),"-")</f>
        <v>34</v>
      </c>
      <c r="N597" s="46" t="str">
        <f>IF($D597&gt;0,VLOOKUP($D597,Iscrizioni!$A$2:$M$2502,6,FALSE),"-")</f>
        <v>D070102</v>
      </c>
      <c r="O597" s="107" t="str">
        <f>IF($D597&gt;0,VLOOKUP($D597,Iscrizioni!$A$2:$M$2502,7,FALSE),"-")</f>
        <v>ATLETICA PAVESE</v>
      </c>
      <c r="P597" s="46" t="str">
        <f>IF($D597&gt;0,VLOOKUP(LEFT($N597,1),Regione!$A$2:$C$21,2,FALSE),"-")</f>
        <v xml:space="preserve">LOMBARDIA </v>
      </c>
      <c r="Q597" s="112" t="e">
        <f ca="1">IF($D597&gt;0,NormalizzaTempo("D",CELL("tipo",$E597),$E597),"-")</f>
        <v>#NAME?</v>
      </c>
      <c r="R597" s="27">
        <f>IF($D597&gt;0,VLOOKUP($D597,Iscrizioni!$A$2:$M$2502,13,FALSE),"-")</f>
        <v>5000</v>
      </c>
      <c r="S597" s="112" t="e">
        <f t="shared" ca="1" si="61"/>
        <v>#NAME?</v>
      </c>
      <c r="T597" s="112" t="e">
        <f ca="1">IF($D597&gt;0,SUMIFS($S$3:$S597,$X$3:$X597,1,$J$3:$J597,$J597),"-")</f>
        <v>#NAME?</v>
      </c>
      <c r="U597" s="112" t="e">
        <f t="shared" ca="1" si="62"/>
        <v>#NAME?</v>
      </c>
      <c r="V597" s="112" t="e">
        <f t="shared" ca="1" si="59"/>
        <v>#NAME?</v>
      </c>
      <c r="W597" s="27">
        <f>IF(LEN($C597)=0,IF($D597&gt;0,COUNTIFS($A$3:$A597,$A597),"-"),"Escluso")</f>
        <v>114</v>
      </c>
      <c r="X597" s="2">
        <f>IF(LEN($C597)=0,IF($D597&gt;0,COUNTIFS($J$3:$J597,$J597,$C$3:$C597,""),"-"),"Escluso")</f>
        <v>27</v>
      </c>
      <c r="Y597" s="127" t="e">
        <f t="shared" ca="1" si="57"/>
        <v>#NAME?</v>
      </c>
      <c r="Z597" s="2">
        <f>IF($D597&gt;0,COUNTIFS($O$3:$O597,$O597,$L$3:$L597,$L597,$I$3:$I597,$I597),"-")</f>
        <v>3</v>
      </c>
      <c r="AA597" s="27">
        <f>IF($D597&gt;0,IF(OR($Z597 &gt;1,$L597&lt;&gt;"Adulti"),0,VLOOKUP($P597,Regione!$B$2:$C$22,2,FALSE)),"-")</f>
        <v>0</v>
      </c>
      <c r="AB597" s="27">
        <f>IF($D597&gt;0,IF(COUNTIFS($O$3:$O597,$O597,$L$3:$L597,$L597,$I$3:$I597,$I597) &gt;1,0,SUMIFS($Y$3:$Y$2503,$L$3:$L$2503,$L597,$O$3:$O$2503,$O597,$I$3:$I$2503,$I597)),"-")</f>
        <v>0</v>
      </c>
      <c r="AC597" s="27">
        <f t="shared" si="60"/>
        <v>0</v>
      </c>
    </row>
    <row r="598" spans="1:29" s="1" customFormat="1">
      <c r="A598" s="13" t="s">
        <v>184</v>
      </c>
      <c r="B598" s="107" t="str">
        <f>IF(COUNTA($A598)&gt;0,VLOOKUP($A598,Corsa!$A$1:$F$43,2,FALSE),"-")</f>
        <v>Corsa B03</v>
      </c>
      <c r="C598" s="11"/>
      <c r="D598" s="13">
        <v>119</v>
      </c>
      <c r="E598" s="13"/>
      <c r="F598" s="46" t="str">
        <f>IF(COUNTA($A598)&gt;0,VLOOKUP($A598,Corsa!$A$1:$F$43,3,FALSE),"-")</f>
        <v>M- Juniores + M-50 + M-55 + M-60 + M-65 + M-70 + M-75</v>
      </c>
      <c r="G598" s="28" t="str">
        <f>IF($D598&gt;0,VLOOKUP($D598,Iscrizioni!$A$2:$M$2502,9,FALSE),"-")</f>
        <v>BARABUFFI ALIBERTO</v>
      </c>
      <c r="H598" s="28">
        <f>IF($D598&gt;0,VLOOKUP($D598,Iscrizioni!$A$2:$M$2502,4,FALSE),"-")</f>
        <v>1956</v>
      </c>
      <c r="I598" s="27" t="str">
        <f>IF($D598&gt;0,VLOOKUP($D598,Iscrizioni!$A$2:$M$2502,5,FALSE),"-")</f>
        <v>M</v>
      </c>
      <c r="J598" s="27" t="str">
        <f>IF($D598&gt;0,VLOOKUP($D598,Iscrizioni!$A$2:$M$2502,10,FALSE),"-")</f>
        <v>M-60</v>
      </c>
      <c r="K598" s="27" t="str">
        <f t="shared" si="58"/>
        <v>ok</v>
      </c>
      <c r="L598" s="46" t="str">
        <f>IF($D598&gt;0,VLOOKUP($D598,Iscrizioni!$A$2:$M$2502,11,FALSE),"-")</f>
        <v>Adulti</v>
      </c>
      <c r="M598" s="27">
        <f>IF($D598&gt;0,VLOOKUP($D598,Iscrizioni!$A$2:$N$2502,12,FALSE),"-")</f>
        <v>36</v>
      </c>
      <c r="N598" s="46" t="str">
        <f>IF($D598&gt;0,VLOOKUP($D598,Iscrizioni!$A$2:$M$2502,6,FALSE),"-")</f>
        <v>L090562</v>
      </c>
      <c r="O598" s="107" t="str">
        <f>IF($D598&gt;0,VLOOKUP($D598,Iscrizioni!$A$2:$M$2502,7,FALSE),"-")</f>
        <v>A.S.D. ATLETICA SINALUNGA</v>
      </c>
      <c r="P598" s="46" t="str">
        <f>IF($D598&gt;0,VLOOKUP(LEFT($N598,1),Regione!$A$2:$C$21,2,FALSE),"-")</f>
        <v xml:space="preserve">TOSCANA </v>
      </c>
      <c r="Q598" s="112" t="e">
        <f ca="1">IF($D598&gt;0,NormalizzaTempo("D",CELL("tipo",$E598),$E598),"-")</f>
        <v>#NAME?</v>
      </c>
      <c r="R598" s="27">
        <f>IF($D598&gt;0,VLOOKUP($D598,Iscrizioni!$A$2:$M$2502,13,FALSE),"-")</f>
        <v>5000</v>
      </c>
      <c r="S598" s="112" t="e">
        <f t="shared" ca="1" si="61"/>
        <v>#NAME?</v>
      </c>
      <c r="T598" s="112" t="e">
        <f ca="1">IF($D598&gt;0,SUMIFS($S$3:$S598,$X$3:$X598,1,$J$3:$J598,$J598),"-")</f>
        <v>#NAME?</v>
      </c>
      <c r="U598" s="112" t="e">
        <f t="shared" ca="1" si="62"/>
        <v>#NAME?</v>
      </c>
      <c r="V598" s="112" t="e">
        <f t="shared" ca="1" si="59"/>
        <v>#NAME?</v>
      </c>
      <c r="W598" s="27">
        <f>IF(LEN($C598)=0,IF($D598&gt;0,COUNTIFS($A$3:$A598,$A598),"-"),"Escluso")</f>
        <v>115</v>
      </c>
      <c r="X598" s="2">
        <f>IF(LEN($C598)=0,IF($D598&gt;0,COUNTIFS($J$3:$J598,$J598,$C$3:$C598,""),"-"),"Escluso")</f>
        <v>21</v>
      </c>
      <c r="Y598" s="127" t="e">
        <f t="shared" ca="1" si="57"/>
        <v>#NAME?</v>
      </c>
      <c r="Z598" s="2">
        <f>IF($D598&gt;0,COUNTIFS($O$3:$O598,$O598,$L$3:$L598,$L598,$I$3:$I598,$I598),"-")</f>
        <v>3</v>
      </c>
      <c r="AA598" s="27">
        <f>IF($D598&gt;0,IF(OR($Z598 &gt;1,$L598&lt;&gt;"Adulti"),0,VLOOKUP($P598,Regione!$B$2:$C$22,2,FALSE)),"-")</f>
        <v>0</v>
      </c>
      <c r="AB598" s="27">
        <f>IF($D598&gt;0,IF(COUNTIFS($O$3:$O598,$O598,$L$3:$L598,$L598,$I$3:$I598,$I598) &gt;1,0,SUMIFS($Y$3:$Y$2503,$L$3:$L$2503,$L598,$O$3:$O$2503,$O598,$I$3:$I$2503,$I598)),"-")</f>
        <v>0</v>
      </c>
      <c r="AC598" s="27">
        <f t="shared" si="60"/>
        <v>0</v>
      </c>
    </row>
    <row r="599" spans="1:29" s="1" customFormat="1">
      <c r="A599" s="13" t="s">
        <v>184</v>
      </c>
      <c r="B599" s="107" t="str">
        <f>IF(COUNTA($A599)&gt;0,VLOOKUP($A599,Corsa!$A$1:$F$43,2,FALSE),"-")</f>
        <v>Corsa B03</v>
      </c>
      <c r="C599" s="11"/>
      <c r="D599" s="13">
        <v>190</v>
      </c>
      <c r="E599" s="13"/>
      <c r="F599" s="46" t="str">
        <f>IF(COUNTA($A599)&gt;0,VLOOKUP($A599,Corsa!$A$1:$F$43,3,FALSE),"-")</f>
        <v>M- Juniores + M-50 + M-55 + M-60 + M-65 + M-70 + M-75</v>
      </c>
      <c r="G599" s="28" t="str">
        <f>IF($D599&gt;0,VLOOKUP($D599,Iscrizioni!$A$2:$M$2502,9,FALSE),"-")</f>
        <v>DRAGONE ROBERTO</v>
      </c>
      <c r="H599" s="28">
        <f>IF($D599&gt;0,VLOOKUP($D599,Iscrizioni!$A$2:$M$2502,4,FALSE),"-")</f>
        <v>1961</v>
      </c>
      <c r="I599" s="27" t="str">
        <f>IF($D599&gt;0,VLOOKUP($D599,Iscrizioni!$A$2:$M$2502,5,FALSE),"-")</f>
        <v>M</v>
      </c>
      <c r="J599" s="27" t="str">
        <f>IF($D599&gt;0,VLOOKUP($D599,Iscrizioni!$A$2:$M$2502,10,FALSE),"-")</f>
        <v>M-55</v>
      </c>
      <c r="K599" s="27" t="str">
        <f t="shared" si="58"/>
        <v>ok</v>
      </c>
      <c r="L599" s="46" t="str">
        <f>IF($D599&gt;0,VLOOKUP($D599,Iscrizioni!$A$2:$M$2502,11,FALSE),"-")</f>
        <v>Adulti</v>
      </c>
      <c r="M599" s="27">
        <f>IF($D599&gt;0,VLOOKUP($D599,Iscrizioni!$A$2:$N$2502,12,FALSE),"-")</f>
        <v>34</v>
      </c>
      <c r="N599" s="46" t="str">
        <f>IF($D599&gt;0,VLOOKUP($D599,Iscrizioni!$A$2:$M$2502,6,FALSE),"-")</f>
        <v>A130646</v>
      </c>
      <c r="O599" s="107" t="str">
        <f>IF($D599&gt;0,VLOOKUP($D599,Iscrizioni!$A$2:$M$2502,7,FALSE),"-")</f>
        <v>A.S.D. DORATLETICA</v>
      </c>
      <c r="P599" s="46" t="str">
        <f>IF($D599&gt;0,VLOOKUP(LEFT($N599,1),Regione!$A$2:$C$21,2,FALSE),"-")</f>
        <v xml:space="preserve">PIEMONTE </v>
      </c>
      <c r="Q599" s="112" t="e">
        <f ca="1">IF($D599&gt;0,NormalizzaTempo("D",CELL("tipo",$E599),$E599),"-")</f>
        <v>#NAME?</v>
      </c>
      <c r="R599" s="27">
        <f>IF($D599&gt;0,VLOOKUP($D599,Iscrizioni!$A$2:$M$2502,13,FALSE),"-")</f>
        <v>5000</v>
      </c>
      <c r="S599" s="112" t="e">
        <f t="shared" ca="1" si="61"/>
        <v>#NAME?</v>
      </c>
      <c r="T599" s="112" t="e">
        <f ca="1">IF($D599&gt;0,SUMIFS($S$3:$S599,$X$3:$X599,1,$J$3:$J599,$J599),"-")</f>
        <v>#NAME?</v>
      </c>
      <c r="U599" s="112" t="e">
        <f t="shared" ca="1" si="62"/>
        <v>#NAME?</v>
      </c>
      <c r="V599" s="112" t="e">
        <f t="shared" ca="1" si="59"/>
        <v>#NAME?</v>
      </c>
      <c r="W599" s="27">
        <f>IF(LEN($C599)=0,IF($D599&gt;0,COUNTIFS($A$3:$A599,$A599),"-"),"Escluso")</f>
        <v>116</v>
      </c>
      <c r="X599" s="2">
        <f>IF(LEN($C599)=0,IF($D599&gt;0,COUNTIFS($J$3:$J599,$J599,$C$3:$C599,""),"-"),"Escluso")</f>
        <v>28</v>
      </c>
      <c r="Y599" s="127" t="e">
        <f t="shared" ca="1" si="57"/>
        <v>#NAME?</v>
      </c>
      <c r="Z599" s="2">
        <f>IF($D599&gt;0,COUNTIFS($O$3:$O599,$O599,$L$3:$L599,$L599,$I$3:$I599,$I599),"-")</f>
        <v>8</v>
      </c>
      <c r="AA599" s="27">
        <f>IF($D599&gt;0,IF(OR($Z599 &gt;1,$L599&lt;&gt;"Adulti"),0,VLOOKUP($P599,Regione!$B$2:$C$22,2,FALSE)),"-")</f>
        <v>0</v>
      </c>
      <c r="AB599" s="27">
        <f>IF($D599&gt;0,IF(COUNTIFS($O$3:$O599,$O599,$L$3:$L599,$L599,$I$3:$I599,$I599) &gt;1,0,SUMIFS($Y$3:$Y$2503,$L$3:$L$2503,$L599,$O$3:$O$2503,$O599,$I$3:$I$2503,$I599)),"-")</f>
        <v>0</v>
      </c>
      <c r="AC599" s="27">
        <f t="shared" si="60"/>
        <v>0</v>
      </c>
    </row>
    <row r="600" spans="1:29" s="1" customFormat="1">
      <c r="A600" s="13" t="s">
        <v>184</v>
      </c>
      <c r="B600" s="107" t="str">
        <f>IF(COUNTA($A600)&gt;0,VLOOKUP($A600,Corsa!$A$1:$F$43,2,FALSE),"-")</f>
        <v>Corsa B03</v>
      </c>
      <c r="C600" s="11"/>
      <c r="D600" s="13">
        <v>608</v>
      </c>
      <c r="E600" s="13"/>
      <c r="F600" s="46" t="str">
        <f>IF(COUNTA($A600)&gt;0,VLOOKUP($A600,Corsa!$A$1:$F$43,3,FALSE),"-")</f>
        <v>M- Juniores + M-50 + M-55 + M-60 + M-65 + M-70 + M-75</v>
      </c>
      <c r="G600" s="28" t="str">
        <f>IF($D600&gt;0,VLOOKUP($D600,Iscrizioni!$A$2:$M$2502,9,FALSE),"-")</f>
        <v>CAMANZI MASSIMO</v>
      </c>
      <c r="H600" s="28">
        <f>IF($D600&gt;0,VLOOKUP($D600,Iscrizioni!$A$2:$M$2502,4,FALSE),"-")</f>
        <v>1966</v>
      </c>
      <c r="I600" s="27" t="str">
        <f>IF($D600&gt;0,VLOOKUP($D600,Iscrizioni!$A$2:$M$2502,5,FALSE),"-")</f>
        <v>M</v>
      </c>
      <c r="J600" s="27" t="str">
        <f>IF($D600&gt;0,VLOOKUP($D600,Iscrizioni!$A$2:$M$2502,10,FALSE),"-")</f>
        <v>M-50</v>
      </c>
      <c r="K600" s="27" t="str">
        <f t="shared" si="58"/>
        <v>ok</v>
      </c>
      <c r="L600" s="46" t="str">
        <f>IF($D600&gt;0,VLOOKUP($D600,Iscrizioni!$A$2:$M$2502,11,FALSE),"-")</f>
        <v>Adulti</v>
      </c>
      <c r="M600" s="27">
        <f>IF($D600&gt;0,VLOOKUP($D600,Iscrizioni!$A$2:$N$2502,12,FALSE),"-")</f>
        <v>32</v>
      </c>
      <c r="N600" s="46" t="str">
        <f>IF($D600&gt;0,VLOOKUP($D600,Iscrizioni!$A$2:$M$2502,6,FALSE),"-")</f>
        <v>H070205</v>
      </c>
      <c r="O600" s="107" t="str">
        <f>IF($D600&gt;0,VLOOKUP($D600,Iscrizioni!$A$2:$M$2502,7,FALSE),"-")</f>
        <v>G.S. LAMONE RUSSI ASD</v>
      </c>
      <c r="P600" s="46" t="str">
        <f>IF($D600&gt;0,VLOOKUP(LEFT($N600,1),Regione!$A$2:$C$21,2,FALSE),"-")</f>
        <v xml:space="preserve">EMILIA ROMAGNA </v>
      </c>
      <c r="Q600" s="112" t="e">
        <f ca="1">IF($D600&gt;0,NormalizzaTempo("D",CELL("tipo",$E600),$E600),"-")</f>
        <v>#NAME?</v>
      </c>
      <c r="R600" s="27">
        <f>IF($D600&gt;0,VLOOKUP($D600,Iscrizioni!$A$2:$M$2502,13,FALSE),"-")</f>
        <v>5000</v>
      </c>
      <c r="S600" s="112" t="e">
        <f t="shared" ca="1" si="61"/>
        <v>#NAME?</v>
      </c>
      <c r="T600" s="112" t="e">
        <f ca="1">IF($D600&gt;0,SUMIFS($S$3:$S600,$X$3:$X600,1,$J$3:$J600,$J600),"-")</f>
        <v>#NAME?</v>
      </c>
      <c r="U600" s="112" t="e">
        <f t="shared" ca="1" si="62"/>
        <v>#NAME?</v>
      </c>
      <c r="V600" s="112" t="e">
        <f t="shared" ca="1" si="59"/>
        <v>#NAME?</v>
      </c>
      <c r="W600" s="27">
        <f>IF(LEN($C600)=0,IF($D600&gt;0,COUNTIFS($A$3:$A600,$A600),"-"),"Escluso")</f>
        <v>117</v>
      </c>
      <c r="X600" s="2">
        <f>IF(LEN($C600)=0,IF($D600&gt;0,COUNTIFS($J$3:$J600,$J600,$C$3:$C600,""),"-"),"Escluso")</f>
        <v>39</v>
      </c>
      <c r="Y600" s="127" t="e">
        <f t="shared" ca="1" si="57"/>
        <v>#NAME?</v>
      </c>
      <c r="Z600" s="2">
        <f>IF($D600&gt;0,COUNTIFS($O$3:$O600,$O600,$L$3:$L600,$L600,$I$3:$I600,$I600),"-")</f>
        <v>2</v>
      </c>
      <c r="AA600" s="27">
        <f>IF($D600&gt;0,IF(OR($Z600 &gt;1,$L600&lt;&gt;"Adulti"),0,VLOOKUP($P600,Regione!$B$2:$C$22,2,FALSE)),"-")</f>
        <v>0</v>
      </c>
      <c r="AB600" s="27">
        <f>IF($D600&gt;0,IF(COUNTIFS($O$3:$O600,$O600,$L$3:$L600,$L600,$I$3:$I600,$I600) &gt;1,0,SUMIFS($Y$3:$Y$2503,$L$3:$L$2503,$L600,$O$3:$O$2503,$O600,$I$3:$I$2503,$I600)),"-")</f>
        <v>0</v>
      </c>
      <c r="AC600" s="27">
        <f t="shared" si="60"/>
        <v>0</v>
      </c>
    </row>
    <row r="601" spans="1:29" s="1" customFormat="1">
      <c r="A601" s="13" t="s">
        <v>184</v>
      </c>
      <c r="B601" s="107" t="str">
        <f>IF(COUNTA($A601)&gt;0,VLOOKUP($A601,Corsa!$A$1:$F$43,2,FALSE),"-")</f>
        <v>Corsa B03</v>
      </c>
      <c r="C601" s="11"/>
      <c r="D601" s="13">
        <v>202</v>
      </c>
      <c r="E601" s="13"/>
      <c r="F601" s="46" t="str">
        <f>IF(COUNTA($A601)&gt;0,VLOOKUP($A601,Corsa!$A$1:$F$43,3,FALSE),"-")</f>
        <v>M- Juniores + M-50 + M-55 + M-60 + M-65 + M-70 + M-75</v>
      </c>
      <c r="G601" s="28" t="str">
        <f>IF($D601&gt;0,VLOOKUP($D601,Iscrizioni!$A$2:$M$2502,9,FALSE),"-")</f>
        <v>MUSSINO BRUNO</v>
      </c>
      <c r="H601" s="28">
        <f>IF($D601&gt;0,VLOOKUP($D601,Iscrizioni!$A$2:$M$2502,4,FALSE),"-")</f>
        <v>1961</v>
      </c>
      <c r="I601" s="27" t="str">
        <f>IF($D601&gt;0,VLOOKUP($D601,Iscrizioni!$A$2:$M$2502,5,FALSE),"-")</f>
        <v>M</v>
      </c>
      <c r="J601" s="27" t="str">
        <f>IF($D601&gt;0,VLOOKUP($D601,Iscrizioni!$A$2:$M$2502,10,FALSE),"-")</f>
        <v>M-55</v>
      </c>
      <c r="K601" s="27" t="str">
        <f t="shared" si="58"/>
        <v>ok</v>
      </c>
      <c r="L601" s="46" t="str">
        <f>IF($D601&gt;0,VLOOKUP($D601,Iscrizioni!$A$2:$M$2502,11,FALSE),"-")</f>
        <v>Adulti</v>
      </c>
      <c r="M601" s="27">
        <f>IF($D601&gt;0,VLOOKUP($D601,Iscrizioni!$A$2:$N$2502,12,FALSE),"-")</f>
        <v>34</v>
      </c>
      <c r="N601" s="46" t="str">
        <f>IF($D601&gt;0,VLOOKUP($D601,Iscrizioni!$A$2:$M$2502,6,FALSE),"-")</f>
        <v>A130646</v>
      </c>
      <c r="O601" s="107" t="str">
        <f>IF($D601&gt;0,VLOOKUP($D601,Iscrizioni!$A$2:$M$2502,7,FALSE),"-")</f>
        <v>A.S.D. DORATLETICA</v>
      </c>
      <c r="P601" s="46" t="str">
        <f>IF($D601&gt;0,VLOOKUP(LEFT($N601,1),Regione!$A$2:$C$21,2,FALSE),"-")</f>
        <v xml:space="preserve">PIEMONTE </v>
      </c>
      <c r="Q601" s="112" t="e">
        <f ca="1">IF($D601&gt;0,NormalizzaTempo("D",CELL("tipo",$E601),$E601),"-")</f>
        <v>#NAME?</v>
      </c>
      <c r="R601" s="27">
        <f>IF($D601&gt;0,VLOOKUP($D601,Iscrizioni!$A$2:$M$2502,13,FALSE),"-")</f>
        <v>5000</v>
      </c>
      <c r="S601" s="112" t="e">
        <f t="shared" ca="1" si="61"/>
        <v>#NAME?</v>
      </c>
      <c r="T601" s="112" t="e">
        <f ca="1">IF($D601&gt;0,SUMIFS($S$3:$S601,$X$3:$X601,1,$J$3:$J601,$J601),"-")</f>
        <v>#NAME?</v>
      </c>
      <c r="U601" s="112" t="e">
        <f t="shared" ca="1" si="62"/>
        <v>#NAME?</v>
      </c>
      <c r="V601" s="112" t="e">
        <f t="shared" ca="1" si="59"/>
        <v>#NAME?</v>
      </c>
      <c r="W601" s="27">
        <f>IF(LEN($C601)=0,IF($D601&gt;0,COUNTIFS($A$3:$A601,$A601),"-"),"Escluso")</f>
        <v>118</v>
      </c>
      <c r="X601" s="2">
        <f>IF(LEN($C601)=0,IF($D601&gt;0,COUNTIFS($J$3:$J601,$J601,$C$3:$C601,""),"-"),"Escluso")</f>
        <v>29</v>
      </c>
      <c r="Y601" s="127" t="e">
        <f t="shared" ca="1" si="57"/>
        <v>#NAME?</v>
      </c>
      <c r="Z601" s="2">
        <f>IF($D601&gt;0,COUNTIFS($O$3:$O601,$O601,$L$3:$L601,$L601,$I$3:$I601,$I601),"-")</f>
        <v>9</v>
      </c>
      <c r="AA601" s="27">
        <f>IF($D601&gt;0,IF(OR($Z601 &gt;1,$L601&lt;&gt;"Adulti"),0,VLOOKUP($P601,Regione!$B$2:$C$22,2,FALSE)),"-")</f>
        <v>0</v>
      </c>
      <c r="AB601" s="27">
        <f>IF($D601&gt;0,IF(COUNTIFS($O$3:$O601,$O601,$L$3:$L601,$L601,$I$3:$I601,$I601) &gt;1,0,SUMIFS($Y$3:$Y$2503,$L$3:$L$2503,$L601,$O$3:$O$2503,$O601,$I$3:$I$2503,$I601)),"-")</f>
        <v>0</v>
      </c>
      <c r="AC601" s="27">
        <f t="shared" si="60"/>
        <v>0</v>
      </c>
    </row>
    <row r="602" spans="1:29" s="1" customFormat="1">
      <c r="A602" s="13" t="s">
        <v>184</v>
      </c>
      <c r="B602" s="107" t="str">
        <f>IF(COUNTA($A602)&gt;0,VLOOKUP($A602,Corsa!$A$1:$F$43,2,FALSE),"-")</f>
        <v>Corsa B03</v>
      </c>
      <c r="C602" s="11"/>
      <c r="D602" s="13">
        <v>782</v>
      </c>
      <c r="E602" s="13"/>
      <c r="F602" s="46" t="str">
        <f>IF(COUNTA($A602)&gt;0,VLOOKUP($A602,Corsa!$A$1:$F$43,3,FALSE),"-")</f>
        <v>M- Juniores + M-50 + M-55 + M-60 + M-65 + M-70 + M-75</v>
      </c>
      <c r="G602" s="28" t="str">
        <f>IF($D602&gt;0,VLOOKUP($D602,Iscrizioni!$A$2:$M$2502,9,FALSE),"-")</f>
        <v>VENTURA MAURIZIO</v>
      </c>
      <c r="H602" s="28">
        <f>IF($D602&gt;0,VLOOKUP($D602,Iscrizioni!$A$2:$M$2502,4,FALSE),"-")</f>
        <v>1951</v>
      </c>
      <c r="I602" s="27" t="str">
        <f>IF($D602&gt;0,VLOOKUP($D602,Iscrizioni!$A$2:$M$2502,5,FALSE),"-")</f>
        <v>M</v>
      </c>
      <c r="J602" s="27" t="str">
        <f>IF($D602&gt;0,VLOOKUP($D602,Iscrizioni!$A$2:$M$2502,10,FALSE),"-")</f>
        <v>M-65</v>
      </c>
      <c r="K602" s="27" t="str">
        <f t="shared" si="58"/>
        <v>ok</v>
      </c>
      <c r="L602" s="46" t="str">
        <f>IF($D602&gt;0,VLOOKUP($D602,Iscrizioni!$A$2:$M$2502,11,FALSE),"-")</f>
        <v>Adulti</v>
      </c>
      <c r="M602" s="27">
        <f>IF($D602&gt;0,VLOOKUP($D602,Iscrizioni!$A$2:$N$2502,12,FALSE),"-")</f>
        <v>38</v>
      </c>
      <c r="N602" s="46" t="str">
        <f>IF($D602&gt;0,VLOOKUP($D602,Iscrizioni!$A$2:$M$2502,6,FALSE),"-")</f>
        <v>H010224</v>
      </c>
      <c r="O602" s="107" t="str">
        <f>IF($D602&gt;0,VLOOKUP($D602,Iscrizioni!$A$2:$M$2502,7,FALSE),"-")</f>
        <v>POL. DIL. SAN RAFEL</v>
      </c>
      <c r="P602" s="46" t="str">
        <f>IF($D602&gt;0,VLOOKUP(LEFT($N602,1),Regione!$A$2:$C$21,2,FALSE),"-")</f>
        <v xml:space="preserve">EMILIA ROMAGNA </v>
      </c>
      <c r="Q602" s="112" t="e">
        <f ca="1">IF($D602&gt;0,NormalizzaTempo("D",CELL("tipo",$E602),$E602),"-")</f>
        <v>#NAME?</v>
      </c>
      <c r="R602" s="27">
        <f>IF($D602&gt;0,VLOOKUP($D602,Iscrizioni!$A$2:$M$2502,13,FALSE),"-")</f>
        <v>5000</v>
      </c>
      <c r="S602" s="112" t="e">
        <f t="shared" ca="1" si="61"/>
        <v>#NAME?</v>
      </c>
      <c r="T602" s="112" t="e">
        <f ca="1">IF($D602&gt;0,SUMIFS($S$3:$S602,$X$3:$X602,1,$J$3:$J602,$J602),"-")</f>
        <v>#NAME?</v>
      </c>
      <c r="U602" s="112" t="e">
        <f t="shared" ca="1" si="62"/>
        <v>#NAME?</v>
      </c>
      <c r="V602" s="112" t="e">
        <f t="shared" ca="1" si="59"/>
        <v>#NAME?</v>
      </c>
      <c r="W602" s="27">
        <f>IF(LEN($C602)=0,IF($D602&gt;0,COUNTIFS($A$3:$A602,$A602),"-"),"Escluso")</f>
        <v>119</v>
      </c>
      <c r="X602" s="2">
        <f>IF(LEN($C602)=0,IF($D602&gt;0,COUNTIFS($J$3:$J602,$J602,$C$3:$C602,""),"-"),"Escluso")</f>
        <v>10</v>
      </c>
      <c r="Y602" s="127" t="e">
        <f t="shared" ca="1" si="57"/>
        <v>#NAME?</v>
      </c>
      <c r="Z602" s="2">
        <f>IF($D602&gt;0,COUNTIFS($O$3:$O602,$O602,$L$3:$L602,$L602,$I$3:$I602,$I602),"-")</f>
        <v>3</v>
      </c>
      <c r="AA602" s="27">
        <f>IF($D602&gt;0,IF(OR($Z602 &gt;1,$L602&lt;&gt;"Adulti"),0,VLOOKUP($P602,Regione!$B$2:$C$22,2,FALSE)),"-")</f>
        <v>0</v>
      </c>
      <c r="AB602" s="27">
        <f>IF($D602&gt;0,IF(COUNTIFS($O$3:$O602,$O602,$L$3:$L602,$L602,$I$3:$I602,$I602) &gt;1,0,SUMIFS($Y$3:$Y$2503,$L$3:$L$2503,$L602,$O$3:$O$2503,$O602,$I$3:$I$2503,$I602)),"-")</f>
        <v>0</v>
      </c>
      <c r="AC602" s="27">
        <f t="shared" si="60"/>
        <v>0</v>
      </c>
    </row>
    <row r="603" spans="1:29" s="1" customFormat="1">
      <c r="A603" s="13" t="s">
        <v>184</v>
      </c>
      <c r="B603" s="107" t="str">
        <f>IF(COUNTA($A603)&gt;0,VLOOKUP($A603,Corsa!$A$1:$F$43,2,FALSE),"-")</f>
        <v>Corsa B03</v>
      </c>
      <c r="C603" s="11"/>
      <c r="D603" s="13">
        <v>81</v>
      </c>
      <c r="E603" s="13"/>
      <c r="F603" s="46" t="str">
        <f>IF(COUNTA($A603)&gt;0,VLOOKUP($A603,Corsa!$A$1:$F$43,3,FALSE),"-")</f>
        <v>M- Juniores + M-50 + M-55 + M-60 + M-65 + M-70 + M-75</v>
      </c>
      <c r="G603" s="28" t="str">
        <f>IF($D603&gt;0,VLOOKUP($D603,Iscrizioni!$A$2:$M$2502,9,FALSE),"-")</f>
        <v>MAGNI LUCA</v>
      </c>
      <c r="H603" s="28">
        <f>IF($D603&gt;0,VLOOKUP($D603,Iscrizioni!$A$2:$M$2502,4,FALSE),"-")</f>
        <v>1963</v>
      </c>
      <c r="I603" s="27" t="str">
        <f>IF($D603&gt;0,VLOOKUP($D603,Iscrizioni!$A$2:$M$2502,5,FALSE),"-")</f>
        <v>M</v>
      </c>
      <c r="J603" s="27" t="str">
        <f>IF($D603&gt;0,VLOOKUP($D603,Iscrizioni!$A$2:$M$2502,10,FALSE),"-")</f>
        <v>M-50</v>
      </c>
      <c r="K603" s="27" t="str">
        <f t="shared" si="58"/>
        <v>ok</v>
      </c>
      <c r="L603" s="46" t="str">
        <f>IF($D603&gt;0,VLOOKUP($D603,Iscrizioni!$A$2:$M$2502,11,FALSE),"-")</f>
        <v>Adulti</v>
      </c>
      <c r="M603" s="27">
        <f>IF($D603&gt;0,VLOOKUP($D603,Iscrizioni!$A$2:$N$2502,12,FALSE),"-")</f>
        <v>32</v>
      </c>
      <c r="N603" s="46" t="str">
        <f>IF($D603&gt;0,VLOOKUP($D603,Iscrizioni!$A$2:$M$2502,6,FALSE),"-")</f>
        <v>L021869</v>
      </c>
      <c r="O603" s="107" t="str">
        <f>IF($D603&gt;0,VLOOKUP($D603,Iscrizioni!$A$2:$M$2502,7,FALSE),"-")</f>
        <v>A.S.D. ATLETICA CALENZANO</v>
      </c>
      <c r="P603" s="46" t="str">
        <f>IF($D603&gt;0,VLOOKUP(LEFT($N603,1),Regione!$A$2:$C$21,2,FALSE),"-")</f>
        <v xml:space="preserve">TOSCANA </v>
      </c>
      <c r="Q603" s="112" t="e">
        <f ca="1">IF($D603&gt;0,NormalizzaTempo("D",CELL("tipo",$E603),$E603),"-")</f>
        <v>#NAME?</v>
      </c>
      <c r="R603" s="27">
        <f>IF($D603&gt;0,VLOOKUP($D603,Iscrizioni!$A$2:$M$2502,13,FALSE),"-")</f>
        <v>5000</v>
      </c>
      <c r="S603" s="112" t="e">
        <f t="shared" ca="1" si="61"/>
        <v>#NAME?</v>
      </c>
      <c r="T603" s="112" t="e">
        <f ca="1">IF($D603&gt;0,SUMIFS($S$3:$S603,$X$3:$X603,1,$J$3:$J603,$J603),"-")</f>
        <v>#NAME?</v>
      </c>
      <c r="U603" s="112" t="e">
        <f t="shared" ca="1" si="62"/>
        <v>#NAME?</v>
      </c>
      <c r="V603" s="112" t="e">
        <f t="shared" ca="1" si="59"/>
        <v>#NAME?</v>
      </c>
      <c r="W603" s="27">
        <f>IF(LEN($C603)=0,IF($D603&gt;0,COUNTIFS($A$3:$A603,$A603),"-"),"Escluso")</f>
        <v>120</v>
      </c>
      <c r="X603" s="2">
        <f>IF(LEN($C603)=0,IF($D603&gt;0,COUNTIFS($J$3:$J603,$J603,$C$3:$C603,""),"-"),"Escluso")</f>
        <v>40</v>
      </c>
      <c r="Y603" s="127" t="e">
        <f t="shared" ca="1" si="57"/>
        <v>#NAME?</v>
      </c>
      <c r="Z603" s="2">
        <f>IF($D603&gt;0,COUNTIFS($O$3:$O603,$O603,$L$3:$L603,$L603,$I$3:$I603,$I603),"-")</f>
        <v>4</v>
      </c>
      <c r="AA603" s="27">
        <f>IF($D603&gt;0,IF(OR($Z603 &gt;1,$L603&lt;&gt;"Adulti"),0,VLOOKUP($P603,Regione!$B$2:$C$22,2,FALSE)),"-")</f>
        <v>0</v>
      </c>
      <c r="AB603" s="27">
        <f>IF($D603&gt;0,IF(COUNTIFS($O$3:$O603,$O603,$L$3:$L603,$L603,$I$3:$I603,$I603) &gt;1,0,SUMIFS($Y$3:$Y$2503,$L$3:$L$2503,$L603,$O$3:$O$2503,$O603,$I$3:$I$2503,$I603)),"-")</f>
        <v>0</v>
      </c>
      <c r="AC603" s="27">
        <f t="shared" si="60"/>
        <v>0</v>
      </c>
    </row>
    <row r="604" spans="1:29" s="1" customFormat="1">
      <c r="A604" s="13" t="s">
        <v>184</v>
      </c>
      <c r="B604" s="107" t="str">
        <f>IF(COUNTA($A604)&gt;0,VLOOKUP($A604,Corsa!$A$1:$F$43,2,FALSE),"-")</f>
        <v>Corsa B03</v>
      </c>
      <c r="C604" s="11"/>
      <c r="D604" s="13">
        <v>180</v>
      </c>
      <c r="E604" s="13"/>
      <c r="F604" s="46" t="str">
        <f>IF(COUNTA($A604)&gt;0,VLOOKUP($A604,Corsa!$A$1:$F$43,3,FALSE),"-")</f>
        <v>M- Juniores + M-50 + M-55 + M-60 + M-65 + M-70 + M-75</v>
      </c>
      <c r="G604" s="28" t="str">
        <f>IF($D604&gt;0,VLOOKUP($D604,Iscrizioni!$A$2:$M$2502,9,FALSE),"-")</f>
        <v>ARCUDI FRANCESCO</v>
      </c>
      <c r="H604" s="28">
        <f>IF($D604&gt;0,VLOOKUP($D604,Iscrizioni!$A$2:$M$2502,4,FALSE),"-")</f>
        <v>1963</v>
      </c>
      <c r="I604" s="27" t="str">
        <f>IF($D604&gt;0,VLOOKUP($D604,Iscrizioni!$A$2:$M$2502,5,FALSE),"-")</f>
        <v>M</v>
      </c>
      <c r="J604" s="27" t="str">
        <f>IF($D604&gt;0,VLOOKUP($D604,Iscrizioni!$A$2:$M$2502,10,FALSE),"-")</f>
        <v>M-50</v>
      </c>
      <c r="K604" s="27" t="str">
        <f t="shared" si="58"/>
        <v>ok</v>
      </c>
      <c r="L604" s="46" t="str">
        <f>IF($D604&gt;0,VLOOKUP($D604,Iscrizioni!$A$2:$M$2502,11,FALSE),"-")</f>
        <v>Adulti</v>
      </c>
      <c r="M604" s="27">
        <f>IF($D604&gt;0,VLOOKUP($D604,Iscrizioni!$A$2:$N$2502,12,FALSE),"-")</f>
        <v>32</v>
      </c>
      <c r="N604" s="46" t="str">
        <f>IF($D604&gt;0,VLOOKUP($D604,Iscrizioni!$A$2:$M$2502,6,FALSE),"-")</f>
        <v>A130646</v>
      </c>
      <c r="O604" s="107" t="str">
        <f>IF($D604&gt;0,VLOOKUP($D604,Iscrizioni!$A$2:$M$2502,7,FALSE),"-")</f>
        <v>A.S.D. DORATLETICA</v>
      </c>
      <c r="P604" s="46" t="str">
        <f>IF($D604&gt;0,VLOOKUP(LEFT($N604,1),Regione!$A$2:$C$21,2,FALSE),"-")</f>
        <v xml:space="preserve">PIEMONTE </v>
      </c>
      <c r="Q604" s="112" t="e">
        <f ca="1">IF($D604&gt;0,NormalizzaTempo("D",CELL("tipo",$E604),$E604),"-")</f>
        <v>#NAME?</v>
      </c>
      <c r="R604" s="27">
        <f>IF($D604&gt;0,VLOOKUP($D604,Iscrizioni!$A$2:$M$2502,13,FALSE),"-")</f>
        <v>5000</v>
      </c>
      <c r="S604" s="112" t="e">
        <f t="shared" ca="1" si="61"/>
        <v>#NAME?</v>
      </c>
      <c r="T604" s="112" t="e">
        <f ca="1">IF($D604&gt;0,SUMIFS($S$3:$S604,$X$3:$X604,1,$J$3:$J604,$J604),"-")</f>
        <v>#NAME?</v>
      </c>
      <c r="U604" s="112" t="e">
        <f t="shared" ca="1" si="62"/>
        <v>#NAME?</v>
      </c>
      <c r="V604" s="112" t="e">
        <f t="shared" ca="1" si="59"/>
        <v>#NAME?</v>
      </c>
      <c r="W604" s="27">
        <f>IF(LEN($C604)=0,IF($D604&gt;0,COUNTIFS($A$3:$A604,$A604),"-"),"Escluso")</f>
        <v>121</v>
      </c>
      <c r="X604" s="2">
        <f>IF(LEN($C604)=0,IF($D604&gt;0,COUNTIFS($J$3:$J604,$J604,$C$3:$C604,""),"-"),"Escluso")</f>
        <v>41</v>
      </c>
      <c r="Y604" s="127" t="e">
        <f t="shared" ca="1" si="57"/>
        <v>#NAME?</v>
      </c>
      <c r="Z604" s="2">
        <f>IF($D604&gt;0,COUNTIFS($O$3:$O604,$O604,$L$3:$L604,$L604,$I$3:$I604,$I604),"-")</f>
        <v>10</v>
      </c>
      <c r="AA604" s="27">
        <f>IF($D604&gt;0,IF(OR($Z604 &gt;1,$L604&lt;&gt;"Adulti"),0,VLOOKUP($P604,Regione!$B$2:$C$22,2,FALSE)),"-")</f>
        <v>0</v>
      </c>
      <c r="AB604" s="27">
        <f>IF($D604&gt;0,IF(COUNTIFS($O$3:$O604,$O604,$L$3:$L604,$L604,$I$3:$I604,$I604) &gt;1,0,SUMIFS($Y$3:$Y$2503,$L$3:$L$2503,$L604,$O$3:$O$2503,$O604,$I$3:$I$2503,$I604)),"-")</f>
        <v>0</v>
      </c>
      <c r="AC604" s="27">
        <f t="shared" si="60"/>
        <v>0</v>
      </c>
    </row>
    <row r="605" spans="1:29" s="1" customFormat="1">
      <c r="A605" s="13" t="s">
        <v>184</v>
      </c>
      <c r="B605" s="107" t="str">
        <f>IF(COUNTA($A605)&gt;0,VLOOKUP($A605,Corsa!$A$1:$F$43,2,FALSE),"-")</f>
        <v>Corsa B03</v>
      </c>
      <c r="C605" s="11"/>
      <c r="D605" s="13">
        <v>517</v>
      </c>
      <c r="E605" s="13"/>
      <c r="F605" s="46" t="str">
        <f>IF(COUNTA($A605)&gt;0,VLOOKUP($A605,Corsa!$A$1:$F$43,3,FALSE),"-")</f>
        <v>M- Juniores + M-50 + M-55 + M-60 + M-65 + M-70 + M-75</v>
      </c>
      <c r="G605" s="28" t="str">
        <f>IF($D605&gt;0,VLOOKUP($D605,Iscrizioni!$A$2:$M$2502,9,FALSE),"-")</f>
        <v>CAPUZZO ENZO</v>
      </c>
      <c r="H605" s="28">
        <f>IF($D605&gt;0,VLOOKUP($D605,Iscrizioni!$A$2:$M$2502,4,FALSE),"-")</f>
        <v>1943</v>
      </c>
      <c r="I605" s="27" t="str">
        <f>IF($D605&gt;0,VLOOKUP($D605,Iscrizioni!$A$2:$M$2502,5,FALSE),"-")</f>
        <v>M</v>
      </c>
      <c r="J605" s="27" t="str">
        <f>IF($D605&gt;0,VLOOKUP($D605,Iscrizioni!$A$2:$M$2502,10,FALSE),"-")</f>
        <v>M-70</v>
      </c>
      <c r="K605" s="27" t="str">
        <f t="shared" si="58"/>
        <v>ok</v>
      </c>
      <c r="L605" s="46" t="str">
        <f>IF($D605&gt;0,VLOOKUP($D605,Iscrizioni!$A$2:$M$2502,11,FALSE),"-")</f>
        <v>Adulti</v>
      </c>
      <c r="M605" s="27">
        <f>IF($D605&gt;0,VLOOKUP($D605,Iscrizioni!$A$2:$N$2502,12,FALSE),"-")</f>
        <v>40</v>
      </c>
      <c r="N605" s="46" t="str">
        <f>IF($D605&gt;0,VLOOKUP($D605,Iscrizioni!$A$2:$M$2502,6,FALSE),"-")</f>
        <v>D070113</v>
      </c>
      <c r="O605" s="107" t="str">
        <f>IF($D605&gt;0,VLOOKUP($D605,Iscrizioni!$A$2:$M$2502,7,FALSE),"-")</f>
        <v>AVIS PAVIA</v>
      </c>
      <c r="P605" s="46" t="str">
        <f>IF($D605&gt;0,VLOOKUP(LEFT($N605,1),Regione!$A$2:$C$21,2,FALSE),"-")</f>
        <v xml:space="preserve">LOMBARDIA </v>
      </c>
      <c r="Q605" s="112" t="e">
        <f ca="1">IF($D605&gt;0,NormalizzaTempo("D",CELL("tipo",$E605),$E605),"-")</f>
        <v>#NAME?</v>
      </c>
      <c r="R605" s="27">
        <f>IF($D605&gt;0,VLOOKUP($D605,Iscrizioni!$A$2:$M$2502,13,FALSE),"-")</f>
        <v>5000</v>
      </c>
      <c r="S605" s="112" t="e">
        <f t="shared" ca="1" si="61"/>
        <v>#NAME?</v>
      </c>
      <c r="T605" s="112" t="e">
        <f ca="1">IF($D605&gt;0,SUMIFS($S$3:$S605,$X$3:$X605,1,$J$3:$J605,$J605),"-")</f>
        <v>#NAME?</v>
      </c>
      <c r="U605" s="112" t="e">
        <f t="shared" ca="1" si="62"/>
        <v>#NAME?</v>
      </c>
      <c r="V605" s="112" t="e">
        <f t="shared" ca="1" si="59"/>
        <v>#NAME?</v>
      </c>
      <c r="W605" s="27">
        <f>IF(LEN($C605)=0,IF($D605&gt;0,COUNTIFS($A$3:$A605,$A605),"-"),"Escluso")</f>
        <v>122</v>
      </c>
      <c r="X605" s="2">
        <f>IF(LEN($C605)=0,IF($D605&gt;0,COUNTIFS($J$3:$J605,$J605,$C$3:$C605,""),"-"),"Escluso")</f>
        <v>6</v>
      </c>
      <c r="Y605" s="127" t="e">
        <f t="shared" ca="1" si="57"/>
        <v>#NAME?</v>
      </c>
      <c r="Z605" s="2">
        <f>IF($D605&gt;0,COUNTIFS($O$3:$O605,$O605,$L$3:$L605,$L605,$I$3:$I605,$I605),"-")</f>
        <v>1</v>
      </c>
      <c r="AA605" s="27">
        <f>IF($D605&gt;0,IF(OR($Z605 &gt;1,$L605&lt;&gt;"Adulti"),0,VLOOKUP($P605,Regione!$B$2:$C$22,2,FALSE)),"-")</f>
        <v>15</v>
      </c>
      <c r="AB605" s="27" t="e">
        <f ca="1">IF($D605&gt;0,IF(COUNTIFS($O$3:$O605,$O605,$L$3:$L605,$L605,$I$3:$I605,$I605) &gt;1,0,SUMIFS($Y$3:$Y$2503,$L$3:$L$2503,$L605,$O$3:$O$2503,$O605,$I$3:$I$2503,$I605)),"-")</f>
        <v>#NAME?</v>
      </c>
      <c r="AC605" s="27" t="e">
        <f t="shared" ca="1" si="60"/>
        <v>#NAME?</v>
      </c>
    </row>
    <row r="606" spans="1:29" s="1" customFormat="1">
      <c r="A606" s="13" t="s">
        <v>184</v>
      </c>
      <c r="B606" s="107" t="str">
        <f>IF(COUNTA($A606)&gt;0,VLOOKUP($A606,Corsa!$A$1:$F$43,2,FALSE),"-")</f>
        <v>Corsa B03</v>
      </c>
      <c r="C606" s="11"/>
      <c r="D606" s="13">
        <v>744</v>
      </c>
      <c r="E606" s="13"/>
      <c r="F606" s="46" t="str">
        <f>IF(COUNTA($A606)&gt;0,VLOOKUP($A606,Corsa!$A$1:$F$43,3,FALSE),"-")</f>
        <v>M- Juniores + M-50 + M-55 + M-60 + M-65 + M-70 + M-75</v>
      </c>
      <c r="G606" s="28" t="str">
        <f>IF($D606&gt;0,VLOOKUP($D606,Iscrizioni!$A$2:$M$2502,9,FALSE),"-")</f>
        <v>RAMUNNI ANTONIO UBALDO</v>
      </c>
      <c r="H606" s="28">
        <f>IF($D606&gt;0,VLOOKUP($D606,Iscrizioni!$A$2:$M$2502,4,FALSE),"-")</f>
        <v>1953</v>
      </c>
      <c r="I606" s="27" t="str">
        <f>IF($D606&gt;0,VLOOKUP($D606,Iscrizioni!$A$2:$M$2502,5,FALSE),"-")</f>
        <v>M</v>
      </c>
      <c r="J606" s="27" t="str">
        <f>IF($D606&gt;0,VLOOKUP($D606,Iscrizioni!$A$2:$M$2502,10,FALSE),"-")</f>
        <v>M-60</v>
      </c>
      <c r="K606" s="27" t="str">
        <f t="shared" si="58"/>
        <v>ok</v>
      </c>
      <c r="L606" s="46" t="str">
        <f>IF($D606&gt;0,VLOOKUP($D606,Iscrizioni!$A$2:$M$2502,11,FALSE),"-")</f>
        <v>Adulti</v>
      </c>
      <c r="M606" s="27">
        <f>IF($D606&gt;0,VLOOKUP($D606,Iscrizioni!$A$2:$N$2502,12,FALSE),"-")</f>
        <v>36</v>
      </c>
      <c r="N606" s="46" t="str">
        <f>IF($D606&gt;0,VLOOKUP($D606,Iscrizioni!$A$2:$M$2502,6,FALSE),"-")</f>
        <v>H011729</v>
      </c>
      <c r="O606" s="107" t="str">
        <f>IF($D606&gt;0,VLOOKUP($D606,Iscrizioni!$A$2:$M$2502,7,FALSE),"-")</f>
        <v>PODISTICA LIPPO-CALDERARA A.S.D.</v>
      </c>
      <c r="P606" s="46" t="str">
        <f>IF($D606&gt;0,VLOOKUP(LEFT($N606,1),Regione!$A$2:$C$21,2,FALSE),"-")</f>
        <v xml:space="preserve">EMILIA ROMAGNA </v>
      </c>
      <c r="Q606" s="112" t="e">
        <f ca="1">IF($D606&gt;0,NormalizzaTempo("D",CELL("tipo",$E606),$E606),"-")</f>
        <v>#NAME?</v>
      </c>
      <c r="R606" s="27">
        <f>IF($D606&gt;0,VLOOKUP($D606,Iscrizioni!$A$2:$M$2502,13,FALSE),"-")</f>
        <v>5000</v>
      </c>
      <c r="S606" s="112" t="e">
        <f t="shared" ca="1" si="61"/>
        <v>#NAME?</v>
      </c>
      <c r="T606" s="112" t="e">
        <f ca="1">IF($D606&gt;0,SUMIFS($S$3:$S606,$X$3:$X606,1,$J$3:$J606,$J606),"-")</f>
        <v>#NAME?</v>
      </c>
      <c r="U606" s="112" t="e">
        <f t="shared" ca="1" si="62"/>
        <v>#NAME?</v>
      </c>
      <c r="V606" s="112" t="e">
        <f t="shared" ca="1" si="59"/>
        <v>#NAME?</v>
      </c>
      <c r="W606" s="27">
        <f>IF(LEN($C606)=0,IF($D606&gt;0,COUNTIFS($A$3:$A606,$A606),"-"),"Escluso")</f>
        <v>123</v>
      </c>
      <c r="X606" s="2">
        <f>IF(LEN($C606)=0,IF($D606&gt;0,COUNTIFS($J$3:$J606,$J606,$C$3:$C606,""),"-"),"Escluso")</f>
        <v>22</v>
      </c>
      <c r="Y606" s="127" t="e">
        <f t="shared" ca="1" si="57"/>
        <v>#NAME?</v>
      </c>
      <c r="Z606" s="2">
        <f>IF($D606&gt;0,COUNTIFS($O$3:$O606,$O606,$L$3:$L606,$L606,$I$3:$I606,$I606),"-")</f>
        <v>2</v>
      </c>
      <c r="AA606" s="27">
        <f>IF($D606&gt;0,IF(OR($Z606 &gt;1,$L606&lt;&gt;"Adulti"),0,VLOOKUP($P606,Regione!$B$2:$C$22,2,FALSE)),"-")</f>
        <v>0</v>
      </c>
      <c r="AB606" s="27">
        <f>IF($D606&gt;0,IF(COUNTIFS($O$3:$O606,$O606,$L$3:$L606,$L606,$I$3:$I606,$I606) &gt;1,0,SUMIFS($Y$3:$Y$2503,$L$3:$L$2503,$L606,$O$3:$O$2503,$O606,$I$3:$I$2503,$I606)),"-")</f>
        <v>0</v>
      </c>
      <c r="AC606" s="27">
        <f t="shared" si="60"/>
        <v>0</v>
      </c>
    </row>
    <row r="607" spans="1:29" s="1" customFormat="1">
      <c r="A607" s="13" t="s">
        <v>184</v>
      </c>
      <c r="B607" s="107" t="str">
        <f>IF(COUNTA($A607)&gt;0,VLOOKUP($A607,Corsa!$A$1:$F$43,2,FALSE),"-")</f>
        <v>Corsa B03</v>
      </c>
      <c r="C607" s="11"/>
      <c r="D607" s="13">
        <v>777</v>
      </c>
      <c r="E607" s="13"/>
      <c r="F607" s="46" t="str">
        <f>IF(COUNTA($A607)&gt;0,VLOOKUP($A607,Corsa!$A$1:$F$43,3,FALSE),"-")</f>
        <v>M- Juniores + M-50 + M-55 + M-60 + M-65 + M-70 + M-75</v>
      </c>
      <c r="G607" s="28" t="str">
        <f>IF($D607&gt;0,VLOOKUP($D607,Iscrizioni!$A$2:$M$2502,9,FALSE),"-")</f>
        <v>ZENGA SILVESTRO</v>
      </c>
      <c r="H607" s="28">
        <f>IF($D607&gt;0,VLOOKUP($D607,Iscrizioni!$A$2:$M$2502,4,FALSE),"-")</f>
        <v>1961</v>
      </c>
      <c r="I607" s="27" t="str">
        <f>IF($D607&gt;0,VLOOKUP($D607,Iscrizioni!$A$2:$M$2502,5,FALSE),"-")</f>
        <v>M</v>
      </c>
      <c r="J607" s="27" t="str">
        <f>IF($D607&gt;0,VLOOKUP($D607,Iscrizioni!$A$2:$M$2502,10,FALSE),"-")</f>
        <v>M-55</v>
      </c>
      <c r="K607" s="27" t="str">
        <f t="shared" si="58"/>
        <v>ok</v>
      </c>
      <c r="L607" s="46" t="str">
        <f>IF($D607&gt;0,VLOOKUP($D607,Iscrizioni!$A$2:$M$2502,11,FALSE),"-")</f>
        <v>Adulti</v>
      </c>
      <c r="M607" s="27">
        <f>IF($D607&gt;0,VLOOKUP($D607,Iscrizioni!$A$2:$N$2502,12,FALSE),"-")</f>
        <v>34</v>
      </c>
      <c r="N607" s="46" t="str">
        <f>IF($D607&gt;0,VLOOKUP($D607,Iscrizioni!$A$2:$M$2502,6,FALSE),"-")</f>
        <v>A140358</v>
      </c>
      <c r="O607" s="107" t="str">
        <f>IF($D607&gt;0,VLOOKUP($D607,Iscrizioni!$A$2:$M$2502,7,FALSE),"-")</f>
        <v>POL. DIL. BAIRESE</v>
      </c>
      <c r="P607" s="46" t="str">
        <f>IF($D607&gt;0,VLOOKUP(LEFT($N607,1),Regione!$A$2:$C$21,2,FALSE),"-")</f>
        <v xml:space="preserve">PIEMONTE </v>
      </c>
      <c r="Q607" s="112" t="e">
        <f ca="1">IF($D607&gt;0,NormalizzaTempo("D",CELL("tipo",$E607),$E607),"-")</f>
        <v>#NAME?</v>
      </c>
      <c r="R607" s="27">
        <f>IF($D607&gt;0,VLOOKUP($D607,Iscrizioni!$A$2:$M$2502,13,FALSE),"-")</f>
        <v>5000</v>
      </c>
      <c r="S607" s="112" t="e">
        <f t="shared" ca="1" si="61"/>
        <v>#NAME?</v>
      </c>
      <c r="T607" s="112" t="e">
        <f ca="1">IF($D607&gt;0,SUMIFS($S$3:$S607,$X$3:$X607,1,$J$3:$J607,$J607),"-")</f>
        <v>#NAME?</v>
      </c>
      <c r="U607" s="112" t="e">
        <f t="shared" ca="1" si="62"/>
        <v>#NAME?</v>
      </c>
      <c r="V607" s="112" t="e">
        <f t="shared" ca="1" si="59"/>
        <v>#NAME?</v>
      </c>
      <c r="W607" s="27">
        <f>IF(LEN($C607)=0,IF($D607&gt;0,COUNTIFS($A$3:$A607,$A607),"-"),"Escluso")</f>
        <v>124</v>
      </c>
      <c r="X607" s="2">
        <f>IF(LEN($C607)=0,IF($D607&gt;0,COUNTIFS($J$3:$J607,$J607,$C$3:$C607,""),"-"),"Escluso")</f>
        <v>30</v>
      </c>
      <c r="Y607" s="127" t="e">
        <f t="shared" ca="1" si="57"/>
        <v>#NAME?</v>
      </c>
      <c r="Z607" s="2">
        <f>IF($D607&gt;0,COUNTIFS($O$3:$O607,$O607,$L$3:$L607,$L607,$I$3:$I607,$I607),"-")</f>
        <v>3</v>
      </c>
      <c r="AA607" s="27">
        <f>IF($D607&gt;0,IF(OR($Z607 &gt;1,$L607&lt;&gt;"Adulti"),0,VLOOKUP($P607,Regione!$B$2:$C$22,2,FALSE)),"-")</f>
        <v>0</v>
      </c>
      <c r="AB607" s="27">
        <f>IF($D607&gt;0,IF(COUNTIFS($O$3:$O607,$O607,$L$3:$L607,$L607,$I$3:$I607,$I607) &gt;1,0,SUMIFS($Y$3:$Y$2503,$L$3:$L$2503,$L607,$O$3:$O$2503,$O607,$I$3:$I$2503,$I607)),"-")</f>
        <v>0</v>
      </c>
      <c r="AC607" s="27">
        <f t="shared" si="60"/>
        <v>0</v>
      </c>
    </row>
    <row r="608" spans="1:29" s="1" customFormat="1">
      <c r="A608" s="13" t="s">
        <v>184</v>
      </c>
      <c r="B608" s="107" t="str">
        <f>IF(COUNTA($A608)&gt;0,VLOOKUP($A608,Corsa!$A$1:$F$43,2,FALSE),"-")</f>
        <v>Corsa B03</v>
      </c>
      <c r="C608" s="11"/>
      <c r="D608" s="13">
        <v>576</v>
      </c>
      <c r="E608" s="13"/>
      <c r="F608" s="46" t="str">
        <f>IF(COUNTA($A608)&gt;0,VLOOKUP($A608,Corsa!$A$1:$F$43,3,FALSE),"-")</f>
        <v>M- Juniores + M-50 + M-55 + M-60 + M-65 + M-70 + M-75</v>
      </c>
      <c r="G608" s="28" t="str">
        <f>IF($D608&gt;0,VLOOKUP($D608,Iscrizioni!$A$2:$M$2502,9,FALSE),"-")</f>
        <v>MATTIOLO LUIGI</v>
      </c>
      <c r="H608" s="28">
        <f>IF($D608&gt;0,VLOOKUP($D608,Iscrizioni!$A$2:$M$2502,4,FALSE),"-")</f>
        <v>1948</v>
      </c>
      <c r="I608" s="27" t="str">
        <f>IF($D608&gt;0,VLOOKUP($D608,Iscrizioni!$A$2:$M$2502,5,FALSE),"-")</f>
        <v>M</v>
      </c>
      <c r="J608" s="27" t="str">
        <f>IF($D608&gt;0,VLOOKUP($D608,Iscrizioni!$A$2:$M$2502,10,FALSE),"-")</f>
        <v>M-65</v>
      </c>
      <c r="K608" s="27" t="str">
        <f t="shared" si="58"/>
        <v>ok</v>
      </c>
      <c r="L608" s="46" t="str">
        <f>IF($D608&gt;0,VLOOKUP($D608,Iscrizioni!$A$2:$M$2502,11,FALSE),"-")</f>
        <v>Adulti</v>
      </c>
      <c r="M608" s="27">
        <f>IF($D608&gt;0,VLOOKUP($D608,Iscrizioni!$A$2:$N$2502,12,FALSE),"-")</f>
        <v>38</v>
      </c>
      <c r="N608" s="46" t="str">
        <f>IF($D608&gt;0,VLOOKUP($D608,Iscrizioni!$A$2:$M$2502,6,FALSE),"-")</f>
        <v>H020398</v>
      </c>
      <c r="O608" s="107" t="str">
        <f>IF($D608&gt;0,VLOOKUP($D608,Iscrizioni!$A$2:$M$2502,7,FALSE),"-")</f>
        <v>G. P. SALCUS - A.S.D.</v>
      </c>
      <c r="P608" s="46" t="str">
        <f>IF($D608&gt;0,VLOOKUP(LEFT($N608,1),Regione!$A$2:$C$21,2,FALSE),"-")</f>
        <v xml:space="preserve">EMILIA ROMAGNA </v>
      </c>
      <c r="Q608" s="112" t="e">
        <f ca="1">IF($D608&gt;0,NormalizzaTempo("D",CELL("tipo",$E608),$E608),"-")</f>
        <v>#NAME?</v>
      </c>
      <c r="R608" s="27">
        <f>IF($D608&gt;0,VLOOKUP($D608,Iscrizioni!$A$2:$M$2502,13,FALSE),"-")</f>
        <v>5000</v>
      </c>
      <c r="S608" s="112" t="e">
        <f t="shared" ca="1" si="61"/>
        <v>#NAME?</v>
      </c>
      <c r="T608" s="112" t="e">
        <f ca="1">IF($D608&gt;0,SUMIFS($S$3:$S608,$X$3:$X608,1,$J$3:$J608,$J608),"-")</f>
        <v>#NAME?</v>
      </c>
      <c r="U608" s="112" t="e">
        <f t="shared" ca="1" si="62"/>
        <v>#NAME?</v>
      </c>
      <c r="V608" s="112" t="e">
        <f t="shared" ca="1" si="59"/>
        <v>#NAME?</v>
      </c>
      <c r="W608" s="27">
        <f>IF(LEN($C608)=0,IF($D608&gt;0,COUNTIFS($A$3:$A608,$A608),"-"),"Escluso")</f>
        <v>125</v>
      </c>
      <c r="X608" s="2">
        <f>IF(LEN($C608)=0,IF($D608&gt;0,COUNTIFS($J$3:$J608,$J608,$C$3:$C608,""),"-"),"Escluso")</f>
        <v>11</v>
      </c>
      <c r="Y608" s="127" t="e">
        <f t="shared" ca="1" si="57"/>
        <v>#NAME?</v>
      </c>
      <c r="Z608" s="2">
        <f>IF($D608&gt;0,COUNTIFS($O$3:$O608,$O608,$L$3:$L608,$L608,$I$3:$I608,$I608),"-")</f>
        <v>5</v>
      </c>
      <c r="AA608" s="27">
        <f>IF($D608&gt;0,IF(OR($Z608 &gt;1,$L608&lt;&gt;"Adulti"),0,VLOOKUP($P608,Regione!$B$2:$C$22,2,FALSE)),"-")</f>
        <v>0</v>
      </c>
      <c r="AB608" s="27">
        <f>IF($D608&gt;0,IF(COUNTIFS($O$3:$O608,$O608,$L$3:$L608,$L608,$I$3:$I608,$I608) &gt;1,0,SUMIFS($Y$3:$Y$2503,$L$3:$L$2503,$L608,$O$3:$O$2503,$O608,$I$3:$I$2503,$I608)),"-")</f>
        <v>0</v>
      </c>
      <c r="AC608" s="27">
        <f t="shared" si="60"/>
        <v>0</v>
      </c>
    </row>
    <row r="609" spans="1:29" s="1" customFormat="1">
      <c r="A609" s="13" t="s">
        <v>184</v>
      </c>
      <c r="B609" s="107" t="str">
        <f>IF(COUNTA($A609)&gt;0,VLOOKUP($A609,Corsa!$A$1:$F$43,2,FALSE),"-")</f>
        <v>Corsa B03</v>
      </c>
      <c r="C609" s="11"/>
      <c r="D609" s="13">
        <v>157</v>
      </c>
      <c r="E609" s="13"/>
      <c r="F609" s="46" t="str">
        <f>IF(COUNTA($A609)&gt;0,VLOOKUP($A609,Corsa!$A$1:$F$43,3,FALSE),"-")</f>
        <v>M- Juniores + M-50 + M-55 + M-60 + M-65 + M-70 + M-75</v>
      </c>
      <c r="G609" s="28" t="str">
        <f>IF($D609&gt;0,VLOOKUP($D609,Iscrizioni!$A$2:$M$2502,9,FALSE),"-")</f>
        <v>LESERRI TOMMASO</v>
      </c>
      <c r="H609" s="28">
        <f>IF($D609&gt;0,VLOOKUP($D609,Iscrizioni!$A$2:$M$2502,4,FALSE),"-")</f>
        <v>1965</v>
      </c>
      <c r="I609" s="27" t="str">
        <f>IF($D609&gt;0,VLOOKUP($D609,Iscrizioni!$A$2:$M$2502,5,FALSE),"-")</f>
        <v>M</v>
      </c>
      <c r="J609" s="27" t="str">
        <f>IF($D609&gt;0,VLOOKUP($D609,Iscrizioni!$A$2:$M$2502,10,FALSE),"-")</f>
        <v>M-50</v>
      </c>
      <c r="K609" s="27" t="str">
        <f t="shared" si="58"/>
        <v>ok</v>
      </c>
      <c r="L609" s="46" t="str">
        <f>IF($D609&gt;0,VLOOKUP($D609,Iscrizioni!$A$2:$M$2502,11,FALSE),"-")</f>
        <v>Adulti</v>
      </c>
      <c r="M609" s="27">
        <f>IF($D609&gt;0,VLOOKUP($D609,Iscrizioni!$A$2:$N$2502,12,FALSE),"-")</f>
        <v>32</v>
      </c>
      <c r="N609" s="46" t="str">
        <f>IF($D609&gt;0,VLOOKUP($D609,Iscrizioni!$A$2:$M$2502,6,FALSE),"-")</f>
        <v>A130534</v>
      </c>
      <c r="O609" s="107" t="str">
        <f>IF($D609&gt;0,VLOOKUP($D609,Iscrizioni!$A$2:$M$2502,7,FALSE),"-")</f>
        <v>A.S.D. ATLETICA VENARIA REALE</v>
      </c>
      <c r="P609" s="46" t="str">
        <f>IF($D609&gt;0,VLOOKUP(LEFT($N609,1),Regione!$A$2:$C$21,2,FALSE),"-")</f>
        <v xml:space="preserve">PIEMONTE </v>
      </c>
      <c r="Q609" s="112" t="e">
        <f ca="1">IF($D609&gt;0,NormalizzaTempo("D",CELL("tipo",$E609),$E609),"-")</f>
        <v>#NAME?</v>
      </c>
      <c r="R609" s="27">
        <f>IF($D609&gt;0,VLOOKUP($D609,Iscrizioni!$A$2:$M$2502,13,FALSE),"-")</f>
        <v>5000</v>
      </c>
      <c r="S609" s="112" t="e">
        <f t="shared" ca="1" si="61"/>
        <v>#NAME?</v>
      </c>
      <c r="T609" s="112" t="e">
        <f ca="1">IF($D609&gt;0,SUMIFS($S$3:$S609,$X$3:$X609,1,$J$3:$J609,$J609),"-")</f>
        <v>#NAME?</v>
      </c>
      <c r="U609" s="112" t="e">
        <f t="shared" ca="1" si="62"/>
        <v>#NAME?</v>
      </c>
      <c r="V609" s="112" t="e">
        <f t="shared" ca="1" si="59"/>
        <v>#NAME?</v>
      </c>
      <c r="W609" s="27">
        <f>IF(LEN($C609)=0,IF($D609&gt;0,COUNTIFS($A$3:$A609,$A609),"-"),"Escluso")</f>
        <v>126</v>
      </c>
      <c r="X609" s="2">
        <f>IF(LEN($C609)=0,IF($D609&gt;0,COUNTIFS($J$3:$J609,$J609,$C$3:$C609,""),"-"),"Escluso")</f>
        <v>42</v>
      </c>
      <c r="Y609" s="127" t="e">
        <f t="shared" ca="1" si="57"/>
        <v>#NAME?</v>
      </c>
      <c r="Z609" s="2">
        <f>IF($D609&gt;0,COUNTIFS($O$3:$O609,$O609,$L$3:$L609,$L609,$I$3:$I609,$I609),"-")</f>
        <v>4</v>
      </c>
      <c r="AA609" s="27">
        <f>IF($D609&gt;0,IF(OR($Z609 &gt;1,$L609&lt;&gt;"Adulti"),0,VLOOKUP($P609,Regione!$B$2:$C$22,2,FALSE)),"-")</f>
        <v>0</v>
      </c>
      <c r="AB609" s="27">
        <f>IF($D609&gt;0,IF(COUNTIFS($O$3:$O609,$O609,$L$3:$L609,$L609,$I$3:$I609,$I609) &gt;1,0,SUMIFS($Y$3:$Y$2503,$L$3:$L$2503,$L609,$O$3:$O$2503,$O609,$I$3:$I$2503,$I609)),"-")</f>
        <v>0</v>
      </c>
      <c r="AC609" s="27">
        <f t="shared" si="60"/>
        <v>0</v>
      </c>
    </row>
    <row r="610" spans="1:29" s="1" customFormat="1">
      <c r="A610" s="13" t="s">
        <v>184</v>
      </c>
      <c r="B610" s="107" t="str">
        <f>IF(COUNTA($A610)&gt;0,VLOOKUP($A610,Corsa!$A$1:$F$43,2,FALSE),"-")</f>
        <v>Corsa B03</v>
      </c>
      <c r="C610" s="11"/>
      <c r="D610" s="13">
        <v>978</v>
      </c>
      <c r="E610" s="13"/>
      <c r="F610" s="46" t="str">
        <f>IF(COUNTA($A610)&gt;0,VLOOKUP($A610,Corsa!$A$1:$F$43,3,FALSE),"-")</f>
        <v>M- Juniores + M-50 + M-55 + M-60 + M-65 + M-70 + M-75</v>
      </c>
      <c r="G610" s="28" t="str">
        <f>IF($D610&gt;0,VLOOKUP($D610,Iscrizioni!$A$2:$M$2502,9,FALSE),"-")</f>
        <v>PAGLIA FAUSTO</v>
      </c>
      <c r="H610" s="28">
        <f>IF($D610&gt;0,VLOOKUP($D610,Iscrizioni!$A$2:$M$2502,4,FALSE),"-")</f>
        <v>1966</v>
      </c>
      <c r="I610" s="27" t="str">
        <f>IF($D610&gt;0,VLOOKUP($D610,Iscrizioni!$A$2:$M$2502,5,FALSE),"-")</f>
        <v>M</v>
      </c>
      <c r="J610" s="27" t="str">
        <f>IF($D610&gt;0,VLOOKUP($D610,Iscrizioni!$A$2:$M$2502,10,FALSE),"-")</f>
        <v>M-50</v>
      </c>
      <c r="K610" s="27" t="str">
        <f t="shared" si="58"/>
        <v>ok</v>
      </c>
      <c r="L610" s="46" t="str">
        <f>IF($D610&gt;0,VLOOKUP($D610,Iscrizioni!$A$2:$M$2502,11,FALSE),"-")</f>
        <v>Adulti</v>
      </c>
      <c r="M610" s="27">
        <f>IF($D610&gt;0,VLOOKUP($D610,Iscrizioni!$A$2:$N$2502,12,FALSE),"-")</f>
        <v>32</v>
      </c>
      <c r="N610" s="46" t="str">
        <f>IF($D610&gt;0,VLOOKUP($D610,Iscrizioni!$A$2:$M$2502,6,FALSE),"-")</f>
        <v>H080682</v>
      </c>
      <c r="O610" s="107" t="str">
        <f>IF($D610&gt;0,VLOOKUP($D610,Iscrizioni!$A$2:$M$2502,7,FALSE),"-")</f>
        <v>ATLETICA CASTELNOVO MONTI</v>
      </c>
      <c r="P610" s="46" t="str">
        <f>IF($D610&gt;0,VLOOKUP(LEFT($N610,1),Regione!$A$2:$C$21,2,FALSE),"-")</f>
        <v xml:space="preserve">EMILIA ROMAGNA </v>
      </c>
      <c r="Q610" s="112" t="e">
        <f ca="1">IF($D610&gt;0,NormalizzaTempo("D",CELL("tipo",$E610),$E610),"-")</f>
        <v>#NAME?</v>
      </c>
      <c r="R610" s="27">
        <f>IF($D610&gt;0,VLOOKUP($D610,Iscrizioni!$A$2:$M$2502,13,FALSE),"-")</f>
        <v>5000</v>
      </c>
      <c r="S610" s="112" t="e">
        <f t="shared" ca="1" si="61"/>
        <v>#NAME?</v>
      </c>
      <c r="T610" s="112" t="e">
        <f ca="1">IF($D610&gt;0,SUMIFS($S$3:$S610,$X$3:$X610,1,$J$3:$J610,$J610),"-")</f>
        <v>#NAME?</v>
      </c>
      <c r="U610" s="112" t="e">
        <f t="shared" ca="1" si="62"/>
        <v>#NAME?</v>
      </c>
      <c r="V610" s="112" t="e">
        <f t="shared" ca="1" si="59"/>
        <v>#NAME?</v>
      </c>
      <c r="W610" s="27">
        <f>IF(LEN($C610)=0,IF($D610&gt;0,COUNTIFS($A$3:$A610,$A610),"-"),"Escluso")</f>
        <v>127</v>
      </c>
      <c r="X610" s="2">
        <f>IF(LEN($C610)=0,IF($D610&gt;0,COUNTIFS($J$3:$J610,$J610,$C$3:$C610,""),"-"),"Escluso")</f>
        <v>43</v>
      </c>
      <c r="Y610" s="127" t="e">
        <f t="shared" ca="1" si="57"/>
        <v>#NAME?</v>
      </c>
      <c r="Z610" s="2">
        <f>IF($D610&gt;0,COUNTIFS($O$3:$O610,$O610,$L$3:$L610,$L610,$I$3:$I610,$I610),"-")</f>
        <v>1</v>
      </c>
      <c r="AA610" s="27">
        <f>IF($D610&gt;0,IF(OR($Z610 &gt;1,$L610&lt;&gt;"Adulti"),0,VLOOKUP($P610,Regione!$B$2:$C$22,2,FALSE)),"-")</f>
        <v>0</v>
      </c>
      <c r="AB610" s="27" t="e">
        <f ca="1">IF($D610&gt;0,IF(COUNTIFS($O$3:$O610,$O610,$L$3:$L610,$L610,$I$3:$I610,$I610) &gt;1,0,SUMIFS($Y$3:$Y$2503,$L$3:$L$2503,$L610,$O$3:$O$2503,$O610,$I$3:$I$2503,$I610)),"-")</f>
        <v>#NAME?</v>
      </c>
      <c r="AC610" s="27" t="e">
        <f t="shared" ca="1" si="60"/>
        <v>#NAME?</v>
      </c>
    </row>
    <row r="611" spans="1:29" s="1" customFormat="1">
      <c r="A611" s="13" t="s">
        <v>184</v>
      </c>
      <c r="B611" s="107" t="str">
        <f>IF(COUNTA($A611)&gt;0,VLOOKUP($A611,Corsa!$A$1:$F$43,2,FALSE),"-")</f>
        <v>Corsa B03</v>
      </c>
      <c r="C611" s="11"/>
      <c r="D611" s="13">
        <v>383</v>
      </c>
      <c r="E611" s="13"/>
      <c r="F611" s="46" t="str">
        <f>IF(COUNTA($A611)&gt;0,VLOOKUP($A611,Corsa!$A$1:$F$43,3,FALSE),"-")</f>
        <v>M- Juniores + M-50 + M-55 + M-60 + M-65 + M-70 + M-75</v>
      </c>
      <c r="G611" s="28" t="str">
        <f>IF($D611&gt;0,VLOOKUP($D611,Iscrizioni!$A$2:$M$2502,9,FALSE),"-")</f>
        <v>D'ANGELO SALVATORE</v>
      </c>
      <c r="H611" s="28">
        <f>IF($D611&gt;0,VLOOKUP($D611,Iscrizioni!$A$2:$M$2502,4,FALSE),"-")</f>
        <v>1954</v>
      </c>
      <c r="I611" s="27" t="str">
        <f>IF($D611&gt;0,VLOOKUP($D611,Iscrizioni!$A$2:$M$2502,5,FALSE),"-")</f>
        <v>M</v>
      </c>
      <c r="J611" s="27" t="str">
        <f>IF($D611&gt;0,VLOOKUP($D611,Iscrizioni!$A$2:$M$2502,10,FALSE),"-")</f>
        <v>M-60</v>
      </c>
      <c r="K611" s="27" t="str">
        <f t="shared" si="58"/>
        <v>ok</v>
      </c>
      <c r="L611" s="46" t="str">
        <f>IF($D611&gt;0,VLOOKUP($D611,Iscrizioni!$A$2:$M$2502,11,FALSE),"-")</f>
        <v>Adulti</v>
      </c>
      <c r="M611" s="27">
        <f>IF($D611&gt;0,VLOOKUP($D611,Iscrizioni!$A$2:$N$2502,12,FALSE),"-")</f>
        <v>36</v>
      </c>
      <c r="N611" s="46" t="str">
        <f>IF($D611&gt;0,VLOOKUP($D611,Iscrizioni!$A$2:$M$2502,6,FALSE),"-")</f>
        <v>D060103</v>
      </c>
      <c r="O611" s="107" t="str">
        <f>IF($D611&gt;0,VLOOKUP($D611,Iscrizioni!$A$2:$M$2502,7,FALSE),"-")</f>
        <v>ASD ATHLETIC TEAM</v>
      </c>
      <c r="P611" s="46" t="str">
        <f>IF($D611&gt;0,VLOOKUP(LEFT($N611,1),Regione!$A$2:$C$21,2,FALSE),"-")</f>
        <v xml:space="preserve">LOMBARDIA </v>
      </c>
      <c r="Q611" s="112" t="e">
        <f ca="1">IF($D611&gt;0,NormalizzaTempo("D",CELL("tipo",$E611),$E611),"-")</f>
        <v>#NAME?</v>
      </c>
      <c r="R611" s="27">
        <f>IF($D611&gt;0,VLOOKUP($D611,Iscrizioni!$A$2:$M$2502,13,FALSE),"-")</f>
        <v>5000</v>
      </c>
      <c r="S611" s="112" t="e">
        <f t="shared" ca="1" si="61"/>
        <v>#NAME?</v>
      </c>
      <c r="T611" s="112" t="e">
        <f ca="1">IF($D611&gt;0,SUMIFS($S$3:$S611,$X$3:$X611,1,$J$3:$J611,$J611),"-")</f>
        <v>#NAME?</v>
      </c>
      <c r="U611" s="112" t="e">
        <f t="shared" ca="1" si="62"/>
        <v>#NAME?</v>
      </c>
      <c r="V611" s="112" t="e">
        <f t="shared" ca="1" si="59"/>
        <v>#NAME?</v>
      </c>
      <c r="W611" s="27">
        <f>IF(LEN($C611)=0,IF($D611&gt;0,COUNTIFS($A$3:$A611,$A611),"-"),"Escluso")</f>
        <v>128</v>
      </c>
      <c r="X611" s="2">
        <f>IF(LEN($C611)=0,IF($D611&gt;0,COUNTIFS($J$3:$J611,$J611,$C$3:$C611,""),"-"),"Escluso")</f>
        <v>23</v>
      </c>
      <c r="Y611" s="127" t="e">
        <f t="shared" ca="1" si="57"/>
        <v>#NAME?</v>
      </c>
      <c r="Z611" s="2">
        <f>IF($D611&gt;0,COUNTIFS($O$3:$O611,$O611,$L$3:$L611,$L611,$I$3:$I611,$I611),"-")</f>
        <v>5</v>
      </c>
      <c r="AA611" s="27">
        <f>IF($D611&gt;0,IF(OR($Z611 &gt;1,$L611&lt;&gt;"Adulti"),0,VLOOKUP($P611,Regione!$B$2:$C$22,2,FALSE)),"-")</f>
        <v>0</v>
      </c>
      <c r="AB611" s="27">
        <f>IF($D611&gt;0,IF(COUNTIFS($O$3:$O611,$O611,$L$3:$L611,$L611,$I$3:$I611,$I611) &gt;1,0,SUMIFS($Y$3:$Y$2503,$L$3:$L$2503,$L611,$O$3:$O$2503,$O611,$I$3:$I$2503,$I611)),"-")</f>
        <v>0</v>
      </c>
      <c r="AC611" s="27">
        <f t="shared" si="60"/>
        <v>0</v>
      </c>
    </row>
    <row r="612" spans="1:29" s="1" customFormat="1">
      <c r="A612" s="13" t="s">
        <v>184</v>
      </c>
      <c r="B612" s="107" t="str">
        <f>IF(COUNTA($A612)&gt;0,VLOOKUP($A612,Corsa!$A$1:$F$43,2,FALSE),"-")</f>
        <v>Corsa B03</v>
      </c>
      <c r="C612" s="11"/>
      <c r="D612" s="13">
        <v>5</v>
      </c>
      <c r="E612" s="13"/>
      <c r="F612" s="46" t="str">
        <f>IF(COUNTA($A612)&gt;0,VLOOKUP($A612,Corsa!$A$1:$F$43,3,FALSE),"-")</f>
        <v>M- Juniores + M-50 + M-55 + M-60 + M-65 + M-70 + M-75</v>
      </c>
      <c r="G612" s="28" t="str">
        <f>IF($D612&gt;0,VLOOKUP($D612,Iscrizioni!$A$2:$M$2502,9,FALSE),"-")</f>
        <v>ANOBILE PIETRO</v>
      </c>
      <c r="H612" s="28">
        <f>IF($D612&gt;0,VLOOKUP($D612,Iscrizioni!$A$2:$M$2502,4,FALSE),"-")</f>
        <v>1957</v>
      </c>
      <c r="I612" s="27" t="str">
        <f>IF($D612&gt;0,VLOOKUP($D612,Iscrizioni!$A$2:$M$2502,5,FALSE),"-")</f>
        <v>M</v>
      </c>
      <c r="J612" s="27" t="str">
        <f>IF($D612&gt;0,VLOOKUP($D612,Iscrizioni!$A$2:$M$2502,10,FALSE),"-")</f>
        <v>M-60</v>
      </c>
      <c r="K612" s="27" t="str">
        <f t="shared" si="58"/>
        <v>ok</v>
      </c>
      <c r="L612" s="46" t="str">
        <f>IF($D612&gt;0,VLOOKUP($D612,Iscrizioni!$A$2:$M$2502,11,FALSE),"-")</f>
        <v>Adulti</v>
      </c>
      <c r="M612" s="27">
        <f>IF($D612&gt;0,VLOOKUP($D612,Iscrizioni!$A$2:$N$2502,12,FALSE),"-")</f>
        <v>36</v>
      </c>
      <c r="N612" s="46" t="str">
        <f>IF($D612&gt;0,VLOOKUP($D612,Iscrizioni!$A$2:$M$2502,6,FALSE),"-")</f>
        <v>H011308</v>
      </c>
      <c r="O612" s="107" t="str">
        <f>IF($D612&gt;0,VLOOKUP($D612,Iscrizioni!$A$2:$M$2502,7,FALSE),"-")</f>
        <v>A.S.D. Atletica Blizzard</v>
      </c>
      <c r="P612" s="46" t="str">
        <f>IF($D612&gt;0,VLOOKUP(LEFT($N612,1),Regione!$A$2:$C$21,2,FALSE),"-")</f>
        <v xml:space="preserve">EMILIA ROMAGNA </v>
      </c>
      <c r="Q612" s="112" t="e">
        <f ca="1">IF($D612&gt;0,NormalizzaTempo("D",CELL("tipo",$E612),$E612),"-")</f>
        <v>#NAME?</v>
      </c>
      <c r="R612" s="27">
        <f>IF($D612&gt;0,VLOOKUP($D612,Iscrizioni!$A$2:$M$2502,13,FALSE),"-")</f>
        <v>5000</v>
      </c>
      <c r="S612" s="112" t="e">
        <f t="shared" ca="1" si="61"/>
        <v>#NAME?</v>
      </c>
      <c r="T612" s="112" t="e">
        <f ca="1">IF($D612&gt;0,SUMIFS($S$3:$S612,$X$3:$X612,1,$J$3:$J612,$J612),"-")</f>
        <v>#NAME?</v>
      </c>
      <c r="U612" s="112" t="e">
        <f t="shared" ca="1" si="62"/>
        <v>#NAME?</v>
      </c>
      <c r="V612" s="112" t="e">
        <f t="shared" ca="1" si="59"/>
        <v>#NAME?</v>
      </c>
      <c r="W612" s="27">
        <f>IF(LEN($C612)=0,IF($D612&gt;0,COUNTIFS($A$3:$A612,$A612),"-"),"Escluso")</f>
        <v>129</v>
      </c>
      <c r="X612" s="2">
        <f>IF(LEN($C612)=0,IF($D612&gt;0,COUNTIFS($J$3:$J612,$J612,$C$3:$C612,""),"-"),"Escluso")</f>
        <v>24</v>
      </c>
      <c r="Y612" s="127" t="e">
        <f t="shared" ca="1" si="57"/>
        <v>#NAME?</v>
      </c>
      <c r="Z612" s="2">
        <f>IF($D612&gt;0,COUNTIFS($O$3:$O612,$O612,$L$3:$L612,$L612,$I$3:$I612,$I612),"-")</f>
        <v>1</v>
      </c>
      <c r="AA612" s="27">
        <f>IF($D612&gt;0,IF(OR($Z612 &gt;1,$L612&lt;&gt;"Adulti"),0,VLOOKUP($P612,Regione!$B$2:$C$22,2,FALSE)),"-")</f>
        <v>0</v>
      </c>
      <c r="AB612" s="27" t="e">
        <f ca="1">IF($D612&gt;0,IF(COUNTIFS($O$3:$O612,$O612,$L$3:$L612,$L612,$I$3:$I612,$I612) &gt;1,0,SUMIFS($Y$3:$Y$2503,$L$3:$L$2503,$L612,$O$3:$O$2503,$O612,$I$3:$I$2503,$I612)),"-")</f>
        <v>#NAME?</v>
      </c>
      <c r="AC612" s="27" t="e">
        <f t="shared" ca="1" si="60"/>
        <v>#NAME?</v>
      </c>
    </row>
    <row r="613" spans="1:29" s="1" customFormat="1">
      <c r="A613" s="13" t="s">
        <v>184</v>
      </c>
      <c r="B613" s="107" t="str">
        <f>IF(COUNTA($A613)&gt;0,VLOOKUP($A613,Corsa!$A$1:$F$43,2,FALSE),"-")</f>
        <v>Corsa B03</v>
      </c>
      <c r="C613" s="11"/>
      <c r="D613" s="13">
        <v>511</v>
      </c>
      <c r="E613" s="13"/>
      <c r="F613" s="46" t="str">
        <f>IF(COUNTA($A613)&gt;0,VLOOKUP($A613,Corsa!$A$1:$F$43,3,FALSE),"-")</f>
        <v>M- Juniores + M-50 + M-55 + M-60 + M-65 + M-70 + M-75</v>
      </c>
      <c r="G613" s="28" t="str">
        <f>IF($D613&gt;0,VLOOKUP($D613,Iscrizioni!$A$2:$M$2502,9,FALSE),"-")</f>
        <v>TEMPESTA GIOVANNI</v>
      </c>
      <c r="H613" s="28">
        <f>IF($D613&gt;0,VLOOKUP($D613,Iscrizioni!$A$2:$M$2502,4,FALSE),"-")</f>
        <v>1960</v>
      </c>
      <c r="I613" s="27" t="str">
        <f>IF($D613&gt;0,VLOOKUP($D613,Iscrizioni!$A$2:$M$2502,5,FALSE),"-")</f>
        <v>M</v>
      </c>
      <c r="J613" s="27" t="str">
        <f>IF($D613&gt;0,VLOOKUP($D613,Iscrizioni!$A$2:$M$2502,10,FALSE),"-")</f>
        <v>M-55</v>
      </c>
      <c r="K613" s="27" t="str">
        <f t="shared" si="58"/>
        <v>ok</v>
      </c>
      <c r="L613" s="46" t="str">
        <f>IF($D613&gt;0,VLOOKUP($D613,Iscrizioni!$A$2:$M$2502,11,FALSE),"-")</f>
        <v>Adulti</v>
      </c>
      <c r="M613" s="27">
        <f>IF($D613&gt;0,VLOOKUP($D613,Iscrizioni!$A$2:$N$2502,12,FALSE),"-")</f>
        <v>34</v>
      </c>
      <c r="N613" s="46" t="str">
        <f>IF($D613&gt;0,VLOOKUP($D613,Iscrizioni!$A$2:$M$2502,6,FALSE),"-")</f>
        <v>D070102</v>
      </c>
      <c r="O613" s="107" t="str">
        <f>IF($D613&gt;0,VLOOKUP($D613,Iscrizioni!$A$2:$M$2502,7,FALSE),"-")</f>
        <v>ATLETICA PAVESE</v>
      </c>
      <c r="P613" s="46" t="str">
        <f>IF($D613&gt;0,VLOOKUP(LEFT($N613,1),Regione!$A$2:$C$21,2,FALSE),"-")</f>
        <v xml:space="preserve">LOMBARDIA </v>
      </c>
      <c r="Q613" s="112" t="e">
        <f ca="1">IF($D613&gt;0,NormalizzaTempo("D",CELL("tipo",$E613),$E613),"-")</f>
        <v>#NAME?</v>
      </c>
      <c r="R613" s="27">
        <f>IF($D613&gt;0,VLOOKUP($D613,Iscrizioni!$A$2:$M$2502,13,FALSE),"-")</f>
        <v>5000</v>
      </c>
      <c r="S613" s="112" t="e">
        <f t="shared" ca="1" si="61"/>
        <v>#NAME?</v>
      </c>
      <c r="T613" s="112" t="e">
        <f ca="1">IF($D613&gt;0,SUMIFS($S$3:$S613,$X$3:$X613,1,$J$3:$J613,$J613),"-")</f>
        <v>#NAME?</v>
      </c>
      <c r="U613" s="112" t="e">
        <f t="shared" ca="1" si="62"/>
        <v>#NAME?</v>
      </c>
      <c r="V613" s="112" t="e">
        <f t="shared" ca="1" si="59"/>
        <v>#NAME?</v>
      </c>
      <c r="W613" s="27">
        <f>IF(LEN($C613)=0,IF($D613&gt;0,COUNTIFS($A$3:$A613,$A613),"-"),"Escluso")</f>
        <v>130</v>
      </c>
      <c r="X613" s="2">
        <f>IF(LEN($C613)=0,IF($D613&gt;0,COUNTIFS($J$3:$J613,$J613,$C$3:$C613,""),"-"),"Escluso")</f>
        <v>31</v>
      </c>
      <c r="Y613" s="127" t="e">
        <f t="shared" ca="1" si="57"/>
        <v>#NAME?</v>
      </c>
      <c r="Z613" s="2">
        <f>IF($D613&gt;0,COUNTIFS($O$3:$O613,$O613,$L$3:$L613,$L613,$I$3:$I613,$I613),"-")</f>
        <v>4</v>
      </c>
      <c r="AA613" s="27">
        <f>IF($D613&gt;0,IF(OR($Z613 &gt;1,$L613&lt;&gt;"Adulti"),0,VLOOKUP($P613,Regione!$B$2:$C$22,2,FALSE)),"-")</f>
        <v>0</v>
      </c>
      <c r="AB613" s="27">
        <f>IF($D613&gt;0,IF(COUNTIFS($O$3:$O613,$O613,$L$3:$L613,$L613,$I$3:$I613,$I613) &gt;1,0,SUMIFS($Y$3:$Y$2503,$L$3:$L$2503,$L613,$O$3:$O$2503,$O613,$I$3:$I$2503,$I613)),"-")</f>
        <v>0</v>
      </c>
      <c r="AC613" s="27">
        <f t="shared" si="60"/>
        <v>0</v>
      </c>
    </row>
    <row r="614" spans="1:29" s="1" customFormat="1">
      <c r="A614" s="13" t="s">
        <v>184</v>
      </c>
      <c r="B614" s="107" t="str">
        <f>IF(COUNTA($A614)&gt;0,VLOOKUP($A614,Corsa!$A$1:$F$43,2,FALSE),"-")</f>
        <v>Corsa B03</v>
      </c>
      <c r="C614" s="11"/>
      <c r="D614" s="13">
        <v>562</v>
      </c>
      <c r="E614" s="13"/>
      <c r="F614" s="46" t="str">
        <f>IF(COUNTA($A614)&gt;0,VLOOKUP($A614,Corsa!$A$1:$F$43,3,FALSE),"-")</f>
        <v>M- Juniores + M-50 + M-55 + M-60 + M-65 + M-70 + M-75</v>
      </c>
      <c r="G614" s="28" t="str">
        <f>IF($D614&gt;0,VLOOKUP($D614,Iscrizioni!$A$2:$M$2502,9,FALSE),"-")</f>
        <v>BELLINELLO LUCIANO</v>
      </c>
      <c r="H614" s="28">
        <f>IF($D614&gt;0,VLOOKUP($D614,Iscrizioni!$A$2:$M$2502,4,FALSE),"-")</f>
        <v>1950</v>
      </c>
      <c r="I614" s="27" t="str">
        <f>IF($D614&gt;0,VLOOKUP($D614,Iscrizioni!$A$2:$M$2502,5,FALSE),"-")</f>
        <v>M</v>
      </c>
      <c r="J614" s="27" t="str">
        <f>IF($D614&gt;0,VLOOKUP($D614,Iscrizioni!$A$2:$M$2502,10,FALSE),"-")</f>
        <v>M-65</v>
      </c>
      <c r="K614" s="27" t="str">
        <f t="shared" si="58"/>
        <v>ok</v>
      </c>
      <c r="L614" s="46" t="str">
        <f>IF($D614&gt;0,VLOOKUP($D614,Iscrizioni!$A$2:$M$2502,11,FALSE),"-")</f>
        <v>Adulti</v>
      </c>
      <c r="M614" s="27">
        <f>IF($D614&gt;0,VLOOKUP($D614,Iscrizioni!$A$2:$N$2502,12,FALSE),"-")</f>
        <v>38</v>
      </c>
      <c r="N614" s="46" t="str">
        <f>IF($D614&gt;0,VLOOKUP($D614,Iscrizioni!$A$2:$M$2502,6,FALSE),"-")</f>
        <v>H020398</v>
      </c>
      <c r="O614" s="107" t="str">
        <f>IF($D614&gt;0,VLOOKUP($D614,Iscrizioni!$A$2:$M$2502,7,FALSE),"-")</f>
        <v>G. P. SALCUS - A.S.D.</v>
      </c>
      <c r="P614" s="46" t="str">
        <f>IF($D614&gt;0,VLOOKUP(LEFT($N614,1),Regione!$A$2:$C$21,2,FALSE),"-")</f>
        <v xml:space="preserve">EMILIA ROMAGNA </v>
      </c>
      <c r="Q614" s="112" t="e">
        <f ca="1">IF($D614&gt;0,NormalizzaTempo("D",CELL("tipo",$E614),$E614),"-")</f>
        <v>#NAME?</v>
      </c>
      <c r="R614" s="27">
        <f>IF($D614&gt;0,VLOOKUP($D614,Iscrizioni!$A$2:$M$2502,13,FALSE),"-")</f>
        <v>5000</v>
      </c>
      <c r="S614" s="112" t="e">
        <f t="shared" ca="1" si="61"/>
        <v>#NAME?</v>
      </c>
      <c r="T614" s="112" t="e">
        <f ca="1">IF($D614&gt;0,SUMIFS($S$3:$S614,$X$3:$X614,1,$J$3:$J614,$J614),"-")</f>
        <v>#NAME?</v>
      </c>
      <c r="U614" s="112" t="e">
        <f t="shared" ca="1" si="62"/>
        <v>#NAME?</v>
      </c>
      <c r="V614" s="112" t="e">
        <f t="shared" ca="1" si="59"/>
        <v>#NAME?</v>
      </c>
      <c r="W614" s="27">
        <f>IF(LEN($C614)=0,IF($D614&gt;0,COUNTIFS($A$3:$A614,$A614),"-"),"Escluso")</f>
        <v>131</v>
      </c>
      <c r="X614" s="2">
        <f>IF(LEN($C614)=0,IF($D614&gt;0,COUNTIFS($J$3:$J614,$J614,$C$3:$C614,""),"-"),"Escluso")</f>
        <v>12</v>
      </c>
      <c r="Y614" s="127" t="e">
        <f t="shared" ca="1" si="57"/>
        <v>#NAME?</v>
      </c>
      <c r="Z614" s="2">
        <f>IF($D614&gt;0,COUNTIFS($O$3:$O614,$O614,$L$3:$L614,$L614,$I$3:$I614,$I614),"-")</f>
        <v>6</v>
      </c>
      <c r="AA614" s="27">
        <f>IF($D614&gt;0,IF(OR($Z614 &gt;1,$L614&lt;&gt;"Adulti"),0,VLOOKUP($P614,Regione!$B$2:$C$22,2,FALSE)),"-")</f>
        <v>0</v>
      </c>
      <c r="AB614" s="27">
        <f>IF($D614&gt;0,IF(COUNTIFS($O$3:$O614,$O614,$L$3:$L614,$L614,$I$3:$I614,$I614) &gt;1,0,SUMIFS($Y$3:$Y$2503,$L$3:$L$2503,$L614,$O$3:$O$2503,$O614,$I$3:$I$2503,$I614)),"-")</f>
        <v>0</v>
      </c>
      <c r="AC614" s="27">
        <f t="shared" si="60"/>
        <v>0</v>
      </c>
    </row>
    <row r="615" spans="1:29" s="1" customFormat="1">
      <c r="A615" s="13" t="s">
        <v>184</v>
      </c>
      <c r="B615" s="107" t="str">
        <f>IF(COUNTA($A615)&gt;0,VLOOKUP($A615,Corsa!$A$1:$F$43,2,FALSE),"-")</f>
        <v>Corsa B03</v>
      </c>
      <c r="C615" s="11"/>
      <c r="D615" s="13">
        <v>807</v>
      </c>
      <c r="E615" s="13"/>
      <c r="F615" s="46" t="str">
        <f>IF(COUNTA($A615)&gt;0,VLOOKUP($A615,Corsa!$A$1:$F$43,3,FALSE),"-")</f>
        <v>M- Juniores + M-50 + M-55 + M-60 + M-65 + M-70 + M-75</v>
      </c>
      <c r="G615" s="28" t="str">
        <f>IF($D615&gt;0,VLOOKUP($D615,Iscrizioni!$A$2:$M$2502,9,FALSE),"-")</f>
        <v>PIAZZA FRANCO</v>
      </c>
      <c r="H615" s="28">
        <f>IF($D615&gt;0,VLOOKUP($D615,Iscrizioni!$A$2:$M$2502,4,FALSE),"-")</f>
        <v>1966</v>
      </c>
      <c r="I615" s="27" t="str">
        <f>IF($D615&gt;0,VLOOKUP($D615,Iscrizioni!$A$2:$M$2502,5,FALSE),"-")</f>
        <v>M</v>
      </c>
      <c r="J615" s="27" t="str">
        <f>IF($D615&gt;0,VLOOKUP($D615,Iscrizioni!$A$2:$M$2502,10,FALSE),"-")</f>
        <v>M-50</v>
      </c>
      <c r="K615" s="27" t="str">
        <f t="shared" si="58"/>
        <v>ok</v>
      </c>
      <c r="L615" s="46" t="str">
        <f>IF($D615&gt;0,VLOOKUP($D615,Iscrizioni!$A$2:$M$2502,11,FALSE),"-")</f>
        <v>Adulti</v>
      </c>
      <c r="M615" s="27">
        <f>IF($D615&gt;0,VLOOKUP($D615,Iscrizioni!$A$2:$N$2502,12,FALSE),"-")</f>
        <v>32</v>
      </c>
      <c r="N615" s="46" t="str">
        <f>IF($D615&gt;0,VLOOKUP($D615,Iscrizioni!$A$2:$M$2502,6,FALSE),"-")</f>
        <v>H070281</v>
      </c>
      <c r="O615" s="107" t="str">
        <f>IF($D615&gt;0,VLOOKUP($D615,Iscrizioni!$A$2:$M$2502,7,FALSE),"-")</f>
        <v>POL. PONTE NUOVO ASD</v>
      </c>
      <c r="P615" s="46" t="str">
        <f>IF($D615&gt;0,VLOOKUP(LEFT($N615,1),Regione!$A$2:$C$21,2,FALSE),"-")</f>
        <v xml:space="preserve">EMILIA ROMAGNA </v>
      </c>
      <c r="Q615" s="112" t="e">
        <f ca="1">IF($D615&gt;0,NormalizzaTempo("D",CELL("tipo",$E615),$E615),"-")</f>
        <v>#NAME?</v>
      </c>
      <c r="R615" s="27">
        <f>IF($D615&gt;0,VLOOKUP($D615,Iscrizioni!$A$2:$M$2502,13,FALSE),"-")</f>
        <v>5000</v>
      </c>
      <c r="S615" s="112" t="e">
        <f t="shared" ca="1" si="61"/>
        <v>#NAME?</v>
      </c>
      <c r="T615" s="112" t="e">
        <f ca="1">IF($D615&gt;0,SUMIFS($S$3:$S615,$X$3:$X615,1,$J$3:$J615,$J615),"-")</f>
        <v>#NAME?</v>
      </c>
      <c r="U615" s="112" t="e">
        <f t="shared" ca="1" si="62"/>
        <v>#NAME?</v>
      </c>
      <c r="V615" s="112" t="e">
        <f t="shared" ca="1" si="59"/>
        <v>#NAME?</v>
      </c>
      <c r="W615" s="27">
        <f>IF(LEN($C615)=0,IF($D615&gt;0,COUNTIFS($A$3:$A615,$A615),"-"),"Escluso")</f>
        <v>132</v>
      </c>
      <c r="X615" s="2">
        <f>IF(LEN($C615)=0,IF($D615&gt;0,COUNTIFS($J$3:$J615,$J615,$C$3:$C615,""),"-"),"Escluso")</f>
        <v>44</v>
      </c>
      <c r="Y615" s="127" t="e">
        <f t="shared" ca="1" si="57"/>
        <v>#NAME?</v>
      </c>
      <c r="Z615" s="2">
        <f>IF($D615&gt;0,COUNTIFS($O$3:$O615,$O615,$L$3:$L615,$L615,$I$3:$I615,$I615),"-")</f>
        <v>2</v>
      </c>
      <c r="AA615" s="27">
        <f>IF($D615&gt;0,IF(OR($Z615 &gt;1,$L615&lt;&gt;"Adulti"),0,VLOOKUP($P615,Regione!$B$2:$C$22,2,FALSE)),"-")</f>
        <v>0</v>
      </c>
      <c r="AB615" s="27">
        <f>IF($D615&gt;0,IF(COUNTIFS($O$3:$O615,$O615,$L$3:$L615,$L615,$I$3:$I615,$I615) &gt;1,0,SUMIFS($Y$3:$Y$2503,$L$3:$L$2503,$L615,$O$3:$O$2503,$O615,$I$3:$I$2503,$I615)),"-")</f>
        <v>0</v>
      </c>
      <c r="AC615" s="27">
        <f t="shared" si="60"/>
        <v>0</v>
      </c>
    </row>
    <row r="616" spans="1:29" s="1" customFormat="1">
      <c r="A616" s="13" t="s">
        <v>184</v>
      </c>
      <c r="B616" s="107" t="str">
        <f>IF(COUNTA($A616)&gt;0,VLOOKUP($A616,Corsa!$A$1:$F$43,2,FALSE),"-")</f>
        <v>Corsa B03</v>
      </c>
      <c r="C616" s="11"/>
      <c r="D616" s="13">
        <v>238</v>
      </c>
      <c r="E616" s="13"/>
      <c r="F616" s="46" t="str">
        <f>IF(COUNTA($A616)&gt;0,VLOOKUP($A616,Corsa!$A$1:$F$43,3,FALSE),"-")</f>
        <v>M- Juniores + M-50 + M-55 + M-60 + M-65 + M-70 + M-75</v>
      </c>
      <c r="G616" s="28" t="str">
        <f>IF($D616&gt;0,VLOOKUP($D616,Iscrizioni!$A$2:$M$2502,9,FALSE),"-")</f>
        <v>RUSSO DANTE</v>
      </c>
      <c r="H616" s="28">
        <f>IF($D616&gt;0,VLOOKUP($D616,Iscrizioni!$A$2:$M$2502,4,FALSE),"-")</f>
        <v>1952</v>
      </c>
      <c r="I616" s="27" t="str">
        <f>IF($D616&gt;0,VLOOKUP($D616,Iscrizioni!$A$2:$M$2502,5,FALSE),"-")</f>
        <v>M</v>
      </c>
      <c r="J616" s="27" t="str">
        <f>IF($D616&gt;0,VLOOKUP($D616,Iscrizioni!$A$2:$M$2502,10,FALSE),"-")</f>
        <v>M-65</v>
      </c>
      <c r="K616" s="27" t="str">
        <f t="shared" si="58"/>
        <v>ok</v>
      </c>
      <c r="L616" s="46" t="str">
        <f>IF($D616&gt;0,VLOOKUP($D616,Iscrizioni!$A$2:$M$2502,11,FALSE),"-")</f>
        <v>Adulti</v>
      </c>
      <c r="M616" s="27">
        <f>IF($D616&gt;0,VLOOKUP($D616,Iscrizioni!$A$2:$N$2502,12,FALSE),"-")</f>
        <v>38</v>
      </c>
      <c r="N616" s="46" t="str">
        <f>IF($D616&gt;0,VLOOKUP($D616,Iscrizioni!$A$2:$M$2502,6,FALSE),"-")</f>
        <v>A050294</v>
      </c>
      <c r="O616" s="107" t="str">
        <f>IF($D616&gt;0,VLOOKUP($D616,Iscrizioni!$A$2:$M$2502,7,FALSE),"-")</f>
        <v>A.S.D. GIORDANA LOMBARDI</v>
      </c>
      <c r="P616" s="46" t="str">
        <f>IF($D616&gt;0,VLOOKUP(LEFT($N616,1),Regione!$A$2:$C$21,2,FALSE),"-")</f>
        <v xml:space="preserve">PIEMONTE </v>
      </c>
      <c r="Q616" s="112" t="e">
        <f ca="1">IF($D616&gt;0,NormalizzaTempo("D",CELL("tipo",$E616),$E616),"-")</f>
        <v>#NAME?</v>
      </c>
      <c r="R616" s="27">
        <f>IF($D616&gt;0,VLOOKUP($D616,Iscrizioni!$A$2:$M$2502,13,FALSE),"-")</f>
        <v>5000</v>
      </c>
      <c r="S616" s="112" t="e">
        <f t="shared" ca="1" si="61"/>
        <v>#NAME?</v>
      </c>
      <c r="T616" s="112" t="e">
        <f ca="1">IF($D616&gt;0,SUMIFS($S$3:$S616,$X$3:$X616,1,$J$3:$J616,$J616),"-")</f>
        <v>#NAME?</v>
      </c>
      <c r="U616" s="112" t="e">
        <f t="shared" ca="1" si="62"/>
        <v>#NAME?</v>
      </c>
      <c r="V616" s="112" t="e">
        <f t="shared" ca="1" si="59"/>
        <v>#NAME?</v>
      </c>
      <c r="W616" s="27">
        <f>IF(LEN($C616)=0,IF($D616&gt;0,COUNTIFS($A$3:$A616,$A616),"-"),"Escluso")</f>
        <v>133</v>
      </c>
      <c r="X616" s="2">
        <f>IF(LEN($C616)=0,IF($D616&gt;0,COUNTIFS($J$3:$J616,$J616,$C$3:$C616,""),"-"),"Escluso")</f>
        <v>13</v>
      </c>
      <c r="Y616" s="127" t="e">
        <f t="shared" ca="1" si="57"/>
        <v>#NAME?</v>
      </c>
      <c r="Z616" s="2">
        <f>IF($D616&gt;0,COUNTIFS($O$3:$O616,$O616,$L$3:$L616,$L616,$I$3:$I616,$I616),"-")</f>
        <v>5</v>
      </c>
      <c r="AA616" s="27">
        <f>IF($D616&gt;0,IF(OR($Z616 &gt;1,$L616&lt;&gt;"Adulti"),0,VLOOKUP($P616,Regione!$B$2:$C$22,2,FALSE)),"-")</f>
        <v>0</v>
      </c>
      <c r="AB616" s="27">
        <f>IF($D616&gt;0,IF(COUNTIFS($O$3:$O616,$O616,$L$3:$L616,$L616,$I$3:$I616,$I616) &gt;1,0,SUMIFS($Y$3:$Y$2503,$L$3:$L$2503,$L616,$O$3:$O$2503,$O616,$I$3:$I$2503,$I616)),"-")</f>
        <v>0</v>
      </c>
      <c r="AC616" s="27">
        <f t="shared" si="60"/>
        <v>0</v>
      </c>
    </row>
    <row r="617" spans="1:29" s="1" customFormat="1">
      <c r="A617" s="13" t="s">
        <v>184</v>
      </c>
      <c r="B617" s="107" t="str">
        <f>IF(COUNTA($A617)&gt;0,VLOOKUP($A617,Corsa!$A$1:$F$43,2,FALSE),"-")</f>
        <v>Corsa B03</v>
      </c>
      <c r="C617" s="11"/>
      <c r="D617" s="13">
        <v>736</v>
      </c>
      <c r="E617" s="13"/>
      <c r="F617" s="46" t="str">
        <f>IF(COUNTA($A617)&gt;0,VLOOKUP($A617,Corsa!$A$1:$F$43,3,FALSE),"-")</f>
        <v>M- Juniores + M-50 + M-55 + M-60 + M-65 + M-70 + M-75</v>
      </c>
      <c r="G617" s="28" t="str">
        <f>IF($D617&gt;0,VLOOKUP($D617,Iscrizioni!$A$2:$M$2502,9,FALSE),"-")</f>
        <v>RAVAZZINI RUGGERO</v>
      </c>
      <c r="H617" s="28">
        <f>IF($D617&gt;0,VLOOKUP($D617,Iscrizioni!$A$2:$M$2502,4,FALSE),"-")</f>
        <v>1958</v>
      </c>
      <c r="I617" s="27" t="str">
        <f>IF($D617&gt;0,VLOOKUP($D617,Iscrizioni!$A$2:$M$2502,5,FALSE),"-")</f>
        <v>M</v>
      </c>
      <c r="J617" s="27" t="str">
        <f>IF($D617&gt;0,VLOOKUP($D617,Iscrizioni!$A$2:$M$2502,10,FALSE),"-")</f>
        <v>M-55</v>
      </c>
      <c r="K617" s="27" t="str">
        <f t="shared" si="58"/>
        <v>ok</v>
      </c>
      <c r="L617" s="46" t="str">
        <f>IF($D617&gt;0,VLOOKUP($D617,Iscrizioni!$A$2:$M$2502,11,FALSE),"-")</f>
        <v>Adulti</v>
      </c>
      <c r="M617" s="27">
        <f>IF($D617&gt;0,VLOOKUP($D617,Iscrizioni!$A$2:$N$2502,12,FALSE),"-")</f>
        <v>34</v>
      </c>
      <c r="N617" s="46" t="str">
        <f>IF($D617&gt;0,VLOOKUP($D617,Iscrizioni!$A$2:$M$2502,6,FALSE),"-")</f>
        <v>H080312</v>
      </c>
      <c r="O617" s="107" t="str">
        <f>IF($D617&gt;0,VLOOKUP($D617,Iscrizioni!$A$2:$M$2502,7,FALSE),"-")</f>
        <v>PODISTICA CORREGGIO A.S.D.</v>
      </c>
      <c r="P617" s="46" t="str">
        <f>IF($D617&gt;0,VLOOKUP(LEFT($N617,1),Regione!$A$2:$C$21,2,FALSE),"-")</f>
        <v xml:space="preserve">EMILIA ROMAGNA </v>
      </c>
      <c r="Q617" s="112" t="e">
        <f ca="1">IF($D617&gt;0,NormalizzaTempo("D",CELL("tipo",$E617),$E617),"-")</f>
        <v>#NAME?</v>
      </c>
      <c r="R617" s="27">
        <f>IF($D617&gt;0,VLOOKUP($D617,Iscrizioni!$A$2:$M$2502,13,FALSE),"-")</f>
        <v>5000</v>
      </c>
      <c r="S617" s="112" t="e">
        <f t="shared" ca="1" si="61"/>
        <v>#NAME?</v>
      </c>
      <c r="T617" s="112" t="e">
        <f ca="1">IF($D617&gt;0,SUMIFS($S$3:$S617,$X$3:$X617,1,$J$3:$J617,$J617),"-")</f>
        <v>#NAME?</v>
      </c>
      <c r="U617" s="112" t="e">
        <f t="shared" ca="1" si="62"/>
        <v>#NAME?</v>
      </c>
      <c r="V617" s="112" t="e">
        <f t="shared" ca="1" si="59"/>
        <v>#NAME?</v>
      </c>
      <c r="W617" s="27">
        <f>IF(LEN($C617)=0,IF($D617&gt;0,COUNTIFS($A$3:$A617,$A617),"-"),"Escluso")</f>
        <v>134</v>
      </c>
      <c r="X617" s="2">
        <f>IF(LEN($C617)=0,IF($D617&gt;0,COUNTIFS($J$3:$J617,$J617,$C$3:$C617,""),"-"),"Escluso")</f>
        <v>32</v>
      </c>
      <c r="Y617" s="127" t="e">
        <f t="shared" ca="1" si="57"/>
        <v>#NAME?</v>
      </c>
      <c r="Z617" s="2">
        <f>IF($D617&gt;0,COUNTIFS($O$3:$O617,$O617,$L$3:$L617,$L617,$I$3:$I617,$I617),"-")</f>
        <v>1</v>
      </c>
      <c r="AA617" s="27">
        <f>IF($D617&gt;0,IF(OR($Z617 &gt;1,$L617&lt;&gt;"Adulti"),0,VLOOKUP($P617,Regione!$B$2:$C$22,2,FALSE)),"-")</f>
        <v>0</v>
      </c>
      <c r="AB617" s="27" t="e">
        <f ca="1">IF($D617&gt;0,IF(COUNTIFS($O$3:$O617,$O617,$L$3:$L617,$L617,$I$3:$I617,$I617) &gt;1,0,SUMIFS($Y$3:$Y$2503,$L$3:$L$2503,$L617,$O$3:$O$2503,$O617,$I$3:$I$2503,$I617)),"-")</f>
        <v>#NAME?</v>
      </c>
      <c r="AC617" s="27" t="e">
        <f t="shared" ca="1" si="60"/>
        <v>#NAME?</v>
      </c>
    </row>
    <row r="618" spans="1:29" s="1" customFormat="1">
      <c r="A618" s="13" t="s">
        <v>184</v>
      </c>
      <c r="B618" s="107" t="str">
        <f>IF(COUNTA($A618)&gt;0,VLOOKUP($A618,Corsa!$A$1:$F$43,2,FALSE),"-")</f>
        <v>Corsa B03</v>
      </c>
      <c r="C618" s="11"/>
      <c r="D618" s="13">
        <v>659</v>
      </c>
      <c r="E618" s="13"/>
      <c r="F618" s="46" t="str">
        <f>IF(COUNTA($A618)&gt;0,VLOOKUP($A618,Corsa!$A$1:$F$43,3,FALSE),"-")</f>
        <v>M- Juniores + M-50 + M-55 + M-60 + M-65 + M-70 + M-75</v>
      </c>
      <c r="G618" s="28" t="str">
        <f>IF($D618&gt;0,VLOOKUP($D618,Iscrizioni!$A$2:$M$2502,9,FALSE),"-")</f>
        <v>SIDOLI GIULIANO</v>
      </c>
      <c r="H618" s="28">
        <f>IF($D618&gt;0,VLOOKUP($D618,Iscrizioni!$A$2:$M$2502,4,FALSE),"-")</f>
        <v>1944</v>
      </c>
      <c r="I618" s="27" t="str">
        <f>IF($D618&gt;0,VLOOKUP($D618,Iscrizioni!$A$2:$M$2502,5,FALSE),"-")</f>
        <v>M</v>
      </c>
      <c r="J618" s="27" t="str">
        <f>IF($D618&gt;0,VLOOKUP($D618,Iscrizioni!$A$2:$M$2502,10,FALSE),"-")</f>
        <v>M-70</v>
      </c>
      <c r="K618" s="27" t="str">
        <f t="shared" si="58"/>
        <v>ok</v>
      </c>
      <c r="L618" s="46" t="str">
        <f>IF($D618&gt;0,VLOOKUP($D618,Iscrizioni!$A$2:$M$2502,11,FALSE),"-")</f>
        <v>Adulti</v>
      </c>
      <c r="M618" s="27">
        <f>IF($D618&gt;0,VLOOKUP($D618,Iscrizioni!$A$2:$N$2502,12,FALSE),"-")</f>
        <v>40</v>
      </c>
      <c r="N618" s="46" t="str">
        <f>IF($D618&gt;0,VLOOKUP($D618,Iscrizioni!$A$2:$M$2502,6,FALSE),"-")</f>
        <v>H080731</v>
      </c>
      <c r="O618" s="107" t="str">
        <f>IF($D618&gt;0,VLOOKUP($D618,Iscrizioni!$A$2:$M$2502,7,FALSE),"-")</f>
        <v>LEGA DEL CUORE - AVIS COMUNALE A.S.D.</v>
      </c>
      <c r="P618" s="46" t="str">
        <f>IF($D618&gt;0,VLOOKUP(LEFT($N618,1),Regione!$A$2:$C$21,2,FALSE),"-")</f>
        <v xml:space="preserve">EMILIA ROMAGNA </v>
      </c>
      <c r="Q618" s="112" t="e">
        <f ca="1">IF($D618&gt;0,NormalizzaTempo("D",CELL("tipo",$E618),$E618),"-")</f>
        <v>#NAME?</v>
      </c>
      <c r="R618" s="27">
        <f>IF($D618&gt;0,VLOOKUP($D618,Iscrizioni!$A$2:$M$2502,13,FALSE),"-")</f>
        <v>5000</v>
      </c>
      <c r="S618" s="112" t="e">
        <f t="shared" ca="1" si="61"/>
        <v>#NAME?</v>
      </c>
      <c r="T618" s="112" t="e">
        <f ca="1">IF($D618&gt;0,SUMIFS($S$3:$S618,$X$3:$X618,1,$J$3:$J618,$J618),"-")</f>
        <v>#NAME?</v>
      </c>
      <c r="U618" s="112" t="e">
        <f t="shared" ca="1" si="62"/>
        <v>#NAME?</v>
      </c>
      <c r="V618" s="112" t="e">
        <f t="shared" ca="1" si="59"/>
        <v>#NAME?</v>
      </c>
      <c r="W618" s="27">
        <f>IF(LEN($C618)=0,IF($D618&gt;0,COUNTIFS($A$3:$A618,$A618),"-"),"Escluso")</f>
        <v>135</v>
      </c>
      <c r="X618" s="2">
        <f>IF(LEN($C618)=0,IF($D618&gt;0,COUNTIFS($J$3:$J618,$J618,$C$3:$C618,""),"-"),"Escluso")</f>
        <v>7</v>
      </c>
      <c r="Y618" s="127" t="e">
        <f t="shared" ca="1" si="57"/>
        <v>#NAME?</v>
      </c>
      <c r="Z618" s="2">
        <f>IF($D618&gt;0,COUNTIFS($O$3:$O618,$O618,$L$3:$L618,$L618,$I$3:$I618,$I618),"-")</f>
        <v>1</v>
      </c>
      <c r="AA618" s="27">
        <f>IF($D618&gt;0,IF(OR($Z618 &gt;1,$L618&lt;&gt;"Adulti"),0,VLOOKUP($P618,Regione!$B$2:$C$22,2,FALSE)),"-")</f>
        <v>0</v>
      </c>
      <c r="AB618" s="27" t="e">
        <f ca="1">IF($D618&gt;0,IF(COUNTIFS($O$3:$O618,$O618,$L$3:$L618,$L618,$I$3:$I618,$I618) &gt;1,0,SUMIFS($Y$3:$Y$2503,$L$3:$L$2503,$L618,$O$3:$O$2503,$O618,$I$3:$I$2503,$I618)),"-")</f>
        <v>#NAME?</v>
      </c>
      <c r="AC618" s="27" t="e">
        <f t="shared" ca="1" si="60"/>
        <v>#NAME?</v>
      </c>
    </row>
    <row r="619" spans="1:29" s="1" customFormat="1">
      <c r="A619" s="13" t="s">
        <v>184</v>
      </c>
      <c r="B619" s="107" t="str">
        <f>IF(COUNTA($A619)&gt;0,VLOOKUP($A619,Corsa!$A$1:$F$43,2,FALSE),"-")</f>
        <v>Corsa B03</v>
      </c>
      <c r="C619" s="11"/>
      <c r="D619" s="13">
        <v>781</v>
      </c>
      <c r="E619" s="13"/>
      <c r="F619" s="46" t="str">
        <f>IF(COUNTA($A619)&gt;0,VLOOKUP($A619,Corsa!$A$1:$F$43,3,FALSE),"-")</f>
        <v>M- Juniores + M-50 + M-55 + M-60 + M-65 + M-70 + M-75</v>
      </c>
      <c r="G619" s="28" t="str">
        <f>IF($D619&gt;0,VLOOKUP($D619,Iscrizioni!$A$2:$M$2502,9,FALSE),"-")</f>
        <v>PERRI FRANCESCO</v>
      </c>
      <c r="H619" s="28">
        <f>IF($D619&gt;0,VLOOKUP($D619,Iscrizioni!$A$2:$M$2502,4,FALSE),"-")</f>
        <v>1950</v>
      </c>
      <c r="I619" s="27" t="str">
        <f>IF($D619&gt;0,VLOOKUP($D619,Iscrizioni!$A$2:$M$2502,5,FALSE),"-")</f>
        <v>M</v>
      </c>
      <c r="J619" s="27" t="str">
        <f>IF($D619&gt;0,VLOOKUP($D619,Iscrizioni!$A$2:$M$2502,10,FALSE),"-")</f>
        <v>M-65</v>
      </c>
      <c r="K619" s="27" t="str">
        <f t="shared" si="58"/>
        <v>ok</v>
      </c>
      <c r="L619" s="46" t="str">
        <f>IF($D619&gt;0,VLOOKUP($D619,Iscrizioni!$A$2:$M$2502,11,FALSE),"-")</f>
        <v>Adulti</v>
      </c>
      <c r="M619" s="27">
        <f>IF($D619&gt;0,VLOOKUP($D619,Iscrizioni!$A$2:$N$2502,12,FALSE),"-")</f>
        <v>38</v>
      </c>
      <c r="N619" s="46" t="str">
        <f>IF($D619&gt;0,VLOOKUP($D619,Iscrizioni!$A$2:$M$2502,6,FALSE),"-")</f>
        <v>H010224</v>
      </c>
      <c r="O619" s="107" t="str">
        <f>IF($D619&gt;0,VLOOKUP($D619,Iscrizioni!$A$2:$M$2502,7,FALSE),"-")</f>
        <v>POL. DIL. SAN RAFEL</v>
      </c>
      <c r="P619" s="46" t="str">
        <f>IF($D619&gt;0,VLOOKUP(LEFT($N619,1),Regione!$A$2:$C$21,2,FALSE),"-")</f>
        <v xml:space="preserve">EMILIA ROMAGNA </v>
      </c>
      <c r="Q619" s="112" t="e">
        <f ca="1">IF($D619&gt;0,NormalizzaTempo("D",CELL("tipo",$E619),$E619),"-")</f>
        <v>#NAME?</v>
      </c>
      <c r="R619" s="27">
        <f>IF($D619&gt;0,VLOOKUP($D619,Iscrizioni!$A$2:$M$2502,13,FALSE),"-")</f>
        <v>5000</v>
      </c>
      <c r="S619" s="112" t="e">
        <f t="shared" ca="1" si="61"/>
        <v>#NAME?</v>
      </c>
      <c r="T619" s="112" t="e">
        <f ca="1">IF($D619&gt;0,SUMIFS($S$3:$S619,$X$3:$X619,1,$J$3:$J619,$J619),"-")</f>
        <v>#NAME?</v>
      </c>
      <c r="U619" s="112" t="e">
        <f t="shared" ca="1" si="62"/>
        <v>#NAME?</v>
      </c>
      <c r="V619" s="112" t="e">
        <f t="shared" ca="1" si="59"/>
        <v>#NAME?</v>
      </c>
      <c r="W619" s="27">
        <f>IF(LEN($C619)=0,IF($D619&gt;0,COUNTIFS($A$3:$A619,$A619),"-"),"Escluso")</f>
        <v>136</v>
      </c>
      <c r="X619" s="2">
        <f>IF(LEN($C619)=0,IF($D619&gt;0,COUNTIFS($J$3:$J619,$J619,$C$3:$C619,""),"-"),"Escluso")</f>
        <v>14</v>
      </c>
      <c r="Y619" s="127" t="e">
        <f t="shared" ca="1" si="57"/>
        <v>#NAME?</v>
      </c>
      <c r="Z619" s="2">
        <f>IF($D619&gt;0,COUNTIFS($O$3:$O619,$O619,$L$3:$L619,$L619,$I$3:$I619,$I619),"-")</f>
        <v>4</v>
      </c>
      <c r="AA619" s="27">
        <f>IF($D619&gt;0,IF(OR($Z619 &gt;1,$L619&lt;&gt;"Adulti"),0,VLOOKUP($P619,Regione!$B$2:$C$22,2,FALSE)),"-")</f>
        <v>0</v>
      </c>
      <c r="AB619" s="27">
        <f>IF($D619&gt;0,IF(COUNTIFS($O$3:$O619,$O619,$L$3:$L619,$L619,$I$3:$I619,$I619) &gt;1,0,SUMIFS($Y$3:$Y$2503,$L$3:$L$2503,$L619,$O$3:$O$2503,$O619,$I$3:$I$2503,$I619)),"-")</f>
        <v>0</v>
      </c>
      <c r="AC619" s="27">
        <f t="shared" si="60"/>
        <v>0</v>
      </c>
    </row>
    <row r="620" spans="1:29" s="1" customFormat="1">
      <c r="A620" s="13" t="s">
        <v>184</v>
      </c>
      <c r="B620" s="107" t="str">
        <f>IF(COUNTA($A620)&gt;0,VLOOKUP($A620,Corsa!$A$1:$F$43,2,FALSE),"-")</f>
        <v>Corsa B03</v>
      </c>
      <c r="C620" s="11"/>
      <c r="D620" s="13">
        <v>127</v>
      </c>
      <c r="E620" s="13"/>
      <c r="F620" s="46" t="str">
        <f>IF(COUNTA($A620)&gt;0,VLOOKUP($A620,Corsa!$A$1:$F$43,3,FALSE),"-")</f>
        <v>M- Juniores + M-50 + M-55 + M-60 + M-65 + M-70 + M-75</v>
      </c>
      <c r="G620" s="28" t="str">
        <f>IF($D620&gt;0,VLOOKUP($D620,Iscrizioni!$A$2:$M$2502,9,FALSE),"-")</f>
        <v>TIEZZI MASSIMO</v>
      </c>
      <c r="H620" s="28">
        <f>IF($D620&gt;0,VLOOKUP($D620,Iscrizioni!$A$2:$M$2502,4,FALSE),"-")</f>
        <v>1956</v>
      </c>
      <c r="I620" s="27" t="str">
        <f>IF($D620&gt;0,VLOOKUP($D620,Iscrizioni!$A$2:$M$2502,5,FALSE),"-")</f>
        <v>M</v>
      </c>
      <c r="J620" s="27" t="str">
        <f>IF($D620&gt;0,VLOOKUP($D620,Iscrizioni!$A$2:$M$2502,10,FALSE),"-")</f>
        <v>M-60</v>
      </c>
      <c r="K620" s="27" t="str">
        <f t="shared" si="58"/>
        <v>ok</v>
      </c>
      <c r="L620" s="46" t="str">
        <f>IF($D620&gt;0,VLOOKUP($D620,Iscrizioni!$A$2:$M$2502,11,FALSE),"-")</f>
        <v>Adulti</v>
      </c>
      <c r="M620" s="27">
        <f>IF($D620&gt;0,VLOOKUP($D620,Iscrizioni!$A$2:$N$2502,12,FALSE),"-")</f>
        <v>36</v>
      </c>
      <c r="N620" s="46" t="str">
        <f>IF($D620&gt;0,VLOOKUP($D620,Iscrizioni!$A$2:$M$2502,6,FALSE),"-")</f>
        <v>L090562</v>
      </c>
      <c r="O620" s="107" t="str">
        <f>IF($D620&gt;0,VLOOKUP($D620,Iscrizioni!$A$2:$M$2502,7,FALSE),"-")</f>
        <v>A.S.D. ATLETICA SINALUNGA</v>
      </c>
      <c r="P620" s="46" t="str">
        <f>IF($D620&gt;0,VLOOKUP(LEFT($N620,1),Regione!$A$2:$C$21,2,FALSE),"-")</f>
        <v xml:space="preserve">TOSCANA </v>
      </c>
      <c r="Q620" s="112" t="e">
        <f ca="1">IF($D620&gt;0,NormalizzaTempo("D",CELL("tipo",$E620),$E620),"-")</f>
        <v>#NAME?</v>
      </c>
      <c r="R620" s="27">
        <f>IF($D620&gt;0,VLOOKUP($D620,Iscrizioni!$A$2:$M$2502,13,FALSE),"-")</f>
        <v>5000</v>
      </c>
      <c r="S620" s="112" t="e">
        <f t="shared" ca="1" si="61"/>
        <v>#NAME?</v>
      </c>
      <c r="T620" s="112" t="e">
        <f ca="1">IF($D620&gt;0,SUMIFS($S$3:$S620,$X$3:$X620,1,$J$3:$J620,$J620),"-")</f>
        <v>#NAME?</v>
      </c>
      <c r="U620" s="112" t="e">
        <f t="shared" ca="1" si="62"/>
        <v>#NAME?</v>
      </c>
      <c r="V620" s="112" t="e">
        <f t="shared" ca="1" si="59"/>
        <v>#NAME?</v>
      </c>
      <c r="W620" s="27">
        <f>IF(LEN($C620)=0,IF($D620&gt;0,COUNTIFS($A$3:$A620,$A620),"-"),"Escluso")</f>
        <v>137</v>
      </c>
      <c r="X620" s="2">
        <f>IF(LEN($C620)=0,IF($D620&gt;0,COUNTIFS($J$3:$J620,$J620,$C$3:$C620,""),"-"),"Escluso")</f>
        <v>25</v>
      </c>
      <c r="Y620" s="127" t="e">
        <f t="shared" ca="1" si="57"/>
        <v>#NAME?</v>
      </c>
      <c r="Z620" s="2">
        <f>IF($D620&gt;0,COUNTIFS($O$3:$O620,$O620,$L$3:$L620,$L620,$I$3:$I620,$I620),"-")</f>
        <v>4</v>
      </c>
      <c r="AA620" s="27">
        <f>IF($D620&gt;0,IF(OR($Z620 &gt;1,$L620&lt;&gt;"Adulti"),0,VLOOKUP($P620,Regione!$B$2:$C$22,2,FALSE)),"-")</f>
        <v>0</v>
      </c>
      <c r="AB620" s="27">
        <f>IF($D620&gt;0,IF(COUNTIFS($O$3:$O620,$O620,$L$3:$L620,$L620,$I$3:$I620,$I620) &gt;1,0,SUMIFS($Y$3:$Y$2503,$L$3:$L$2503,$L620,$O$3:$O$2503,$O620,$I$3:$I$2503,$I620)),"-")</f>
        <v>0</v>
      </c>
      <c r="AC620" s="27">
        <f t="shared" si="60"/>
        <v>0</v>
      </c>
    </row>
    <row r="621" spans="1:29" s="1" customFormat="1">
      <c r="A621" s="13" t="s">
        <v>184</v>
      </c>
      <c r="B621" s="107" t="str">
        <f>IF(COUNTA($A621)&gt;0,VLOOKUP($A621,Corsa!$A$1:$F$43,2,FALSE),"-")</f>
        <v>Corsa B03</v>
      </c>
      <c r="C621" s="11"/>
      <c r="D621" s="13">
        <v>751</v>
      </c>
      <c r="E621" s="13"/>
      <c r="F621" s="46" t="str">
        <f>IF(COUNTA($A621)&gt;0,VLOOKUP($A621,Corsa!$A$1:$F$43,3,FALSE),"-")</f>
        <v>M- Juniores + M-50 + M-55 + M-60 + M-65 + M-70 + M-75</v>
      </c>
      <c r="G621" s="28" t="str">
        <f>IF($D621&gt;0,VLOOKUP($D621,Iscrizioni!$A$2:$M$2502,9,FALSE),"-")</f>
        <v>PIGLIACAMPO ALESSANDRO</v>
      </c>
      <c r="H621" s="28">
        <f>IF($D621&gt;0,VLOOKUP($D621,Iscrizioni!$A$2:$M$2502,4,FALSE),"-")</f>
        <v>1942</v>
      </c>
      <c r="I621" s="27" t="str">
        <f>IF($D621&gt;0,VLOOKUP($D621,Iscrizioni!$A$2:$M$2502,5,FALSE),"-")</f>
        <v>M</v>
      </c>
      <c r="J621" s="27" t="str">
        <f>IF($D621&gt;0,VLOOKUP($D621,Iscrizioni!$A$2:$M$2502,10,FALSE),"-")</f>
        <v>M-75</v>
      </c>
      <c r="K621" s="27" t="str">
        <f t="shared" si="58"/>
        <v>ok</v>
      </c>
      <c r="L621" s="46" t="str">
        <f>IF($D621&gt;0,VLOOKUP($D621,Iscrizioni!$A$2:$M$2502,11,FALSE),"-")</f>
        <v>Adulti</v>
      </c>
      <c r="M621" s="27">
        <f>IF($D621&gt;0,VLOOKUP($D621,Iscrizioni!$A$2:$N$2502,12,FALSE),"-")</f>
        <v>42</v>
      </c>
      <c r="N621" s="46" t="str">
        <f>IF($D621&gt;0,VLOOKUP($D621,Iscrizioni!$A$2:$M$2502,6,FALSE),"-")</f>
        <v>H011725</v>
      </c>
      <c r="O621" s="107" t="str">
        <f>IF($D621&gt;0,VLOOKUP($D621,Iscrizioni!$A$2:$M$2502,7,FALSE),"-")</f>
        <v>PODISTICA PONTELUNGO BOLOGNA A.S.D.</v>
      </c>
      <c r="P621" s="46" t="str">
        <f>IF($D621&gt;0,VLOOKUP(LEFT($N621,1),Regione!$A$2:$C$21,2,FALSE),"-")</f>
        <v xml:space="preserve">EMILIA ROMAGNA </v>
      </c>
      <c r="Q621" s="112" t="e">
        <f ca="1">IF($D621&gt;0,NormalizzaTempo("D",CELL("tipo",$E621),$E621),"-")</f>
        <v>#NAME?</v>
      </c>
      <c r="R621" s="27">
        <f>IF($D621&gt;0,VLOOKUP($D621,Iscrizioni!$A$2:$M$2502,13,FALSE),"-")</f>
        <v>5000</v>
      </c>
      <c r="S621" s="112" t="e">
        <f t="shared" ca="1" si="61"/>
        <v>#NAME?</v>
      </c>
      <c r="T621" s="112" t="e">
        <f ca="1">IF($D621&gt;0,SUMIFS($S$3:$S621,$X$3:$X621,1,$J$3:$J621,$J621),"-")</f>
        <v>#NAME?</v>
      </c>
      <c r="U621" s="112" t="e">
        <f t="shared" ca="1" si="62"/>
        <v>#NAME?</v>
      </c>
      <c r="V621" s="112" t="e">
        <f t="shared" ca="1" si="59"/>
        <v>#NAME?</v>
      </c>
      <c r="W621" s="27">
        <f>IF(LEN($C621)=0,IF($D621&gt;0,COUNTIFS($A$3:$A621,$A621),"-"),"Escluso")</f>
        <v>138</v>
      </c>
      <c r="X621" s="2">
        <f>IF(LEN($C621)=0,IF($D621&gt;0,COUNTIFS($J$3:$J621,$J621,$C$3:$C621,""),"-"),"Escluso")</f>
        <v>1</v>
      </c>
      <c r="Y621" s="127" t="e">
        <f t="shared" ca="1" si="57"/>
        <v>#NAME?</v>
      </c>
      <c r="Z621" s="2">
        <f>IF($D621&gt;0,COUNTIFS($O$3:$O621,$O621,$L$3:$L621,$L621,$I$3:$I621,$I621),"-")</f>
        <v>3</v>
      </c>
      <c r="AA621" s="27">
        <f>IF($D621&gt;0,IF(OR($Z621 &gt;1,$L621&lt;&gt;"Adulti"),0,VLOOKUP($P621,Regione!$B$2:$C$22,2,FALSE)),"-")</f>
        <v>0</v>
      </c>
      <c r="AB621" s="27">
        <f>IF($D621&gt;0,IF(COUNTIFS($O$3:$O621,$O621,$L$3:$L621,$L621,$I$3:$I621,$I621) &gt;1,0,SUMIFS($Y$3:$Y$2503,$L$3:$L$2503,$L621,$O$3:$O$2503,$O621,$I$3:$I$2503,$I621)),"-")</f>
        <v>0</v>
      </c>
      <c r="AC621" s="27">
        <f t="shared" si="60"/>
        <v>0</v>
      </c>
    </row>
    <row r="622" spans="1:29" s="1" customFormat="1">
      <c r="A622" s="13" t="s">
        <v>184</v>
      </c>
      <c r="B622" s="107" t="str">
        <f>IF(COUNTA($A622)&gt;0,VLOOKUP($A622,Corsa!$A$1:$F$43,2,FALSE),"-")</f>
        <v>Corsa B03</v>
      </c>
      <c r="C622" s="11"/>
      <c r="D622" s="13">
        <v>328</v>
      </c>
      <c r="E622" s="13"/>
      <c r="F622" s="46" t="str">
        <f>IF(COUNTA($A622)&gt;0,VLOOKUP($A622,Corsa!$A$1:$F$43,3,FALSE),"-")</f>
        <v>M- Juniores + M-50 + M-55 + M-60 + M-65 + M-70 + M-75</v>
      </c>
      <c r="G622" s="28" t="str">
        <f>IF($D622&gt;0,VLOOKUP($D622,Iscrizioni!$A$2:$M$2502,9,FALSE),"-")</f>
        <v>GIORDANO PIERO</v>
      </c>
      <c r="H622" s="28">
        <f>IF($D622&gt;0,VLOOKUP($D622,Iscrizioni!$A$2:$M$2502,4,FALSE),"-")</f>
        <v>1960</v>
      </c>
      <c r="I622" s="27" t="str">
        <f>IF($D622&gt;0,VLOOKUP($D622,Iscrizioni!$A$2:$M$2502,5,FALSE),"-")</f>
        <v>M</v>
      </c>
      <c r="J622" s="27" t="str">
        <f>IF($D622&gt;0,VLOOKUP($D622,Iscrizioni!$A$2:$M$2502,10,FALSE),"-")</f>
        <v>M-55</v>
      </c>
      <c r="K622" s="27" t="str">
        <f t="shared" si="58"/>
        <v>ok</v>
      </c>
      <c r="L622" s="46" t="str">
        <f>IF($D622&gt;0,VLOOKUP($D622,Iscrizioni!$A$2:$M$2502,11,FALSE),"-")</f>
        <v>Adulti</v>
      </c>
      <c r="M622" s="27">
        <f>IF($D622&gt;0,VLOOKUP($D622,Iscrizioni!$A$2:$N$2502,12,FALSE),"-")</f>
        <v>34</v>
      </c>
      <c r="N622" s="46" t="str">
        <f>IF($D622&gt;0,VLOOKUP($D622,Iscrizioni!$A$2:$M$2502,6,FALSE),"-")</f>
        <v>A050192</v>
      </c>
      <c r="O622" s="107" t="str">
        <f>IF($D622&gt;0,VLOOKUP($D622,Iscrizioni!$A$2:$M$2502,7,FALSE),"-")</f>
        <v>A.S.D. RUBATA' GROUP</v>
      </c>
      <c r="P622" s="46" t="str">
        <f>IF($D622&gt;0,VLOOKUP(LEFT($N622,1),Regione!$A$2:$C$21,2,FALSE),"-")</f>
        <v xml:space="preserve">PIEMONTE </v>
      </c>
      <c r="Q622" s="112" t="e">
        <f ca="1">IF($D622&gt;0,NormalizzaTempo("D",CELL("tipo",$E622),$E622),"-")</f>
        <v>#NAME?</v>
      </c>
      <c r="R622" s="27">
        <f>IF($D622&gt;0,VLOOKUP($D622,Iscrizioni!$A$2:$M$2502,13,FALSE),"-")</f>
        <v>5000</v>
      </c>
      <c r="S622" s="112" t="e">
        <f t="shared" ca="1" si="61"/>
        <v>#NAME?</v>
      </c>
      <c r="T622" s="112" t="e">
        <f ca="1">IF($D622&gt;0,SUMIFS($S$3:$S622,$X$3:$X622,1,$J$3:$J622,$J622),"-")</f>
        <v>#NAME?</v>
      </c>
      <c r="U622" s="112" t="e">
        <f t="shared" ca="1" si="62"/>
        <v>#NAME?</v>
      </c>
      <c r="V622" s="112" t="e">
        <f t="shared" ca="1" si="59"/>
        <v>#NAME?</v>
      </c>
      <c r="W622" s="27">
        <f>IF(LEN($C622)=0,IF($D622&gt;0,COUNTIFS($A$3:$A622,$A622),"-"),"Escluso")</f>
        <v>139</v>
      </c>
      <c r="X622" s="2">
        <f>IF(LEN($C622)=0,IF($D622&gt;0,COUNTIFS($J$3:$J622,$J622,$C$3:$C622,""),"-"),"Escluso")</f>
        <v>33</v>
      </c>
      <c r="Y622" s="127" t="e">
        <f t="shared" ca="1" si="57"/>
        <v>#NAME?</v>
      </c>
      <c r="Z622" s="2">
        <f>IF($D622&gt;0,COUNTIFS($O$3:$O622,$O622,$L$3:$L622,$L622,$I$3:$I622,$I622),"-")</f>
        <v>1</v>
      </c>
      <c r="AA622" s="27">
        <f>IF($D622&gt;0,IF(OR($Z622 &gt;1,$L622&lt;&gt;"Adulti"),0,VLOOKUP($P622,Regione!$B$2:$C$22,2,FALSE)),"-")</f>
        <v>15</v>
      </c>
      <c r="AB622" s="27" t="e">
        <f ca="1">IF($D622&gt;0,IF(COUNTIFS($O$3:$O622,$O622,$L$3:$L622,$L622,$I$3:$I622,$I622) &gt;1,0,SUMIFS($Y$3:$Y$2503,$L$3:$L$2503,$L622,$O$3:$O$2503,$O622,$I$3:$I$2503,$I622)),"-")</f>
        <v>#NAME?</v>
      </c>
      <c r="AC622" s="27" t="e">
        <f t="shared" ca="1" si="60"/>
        <v>#NAME?</v>
      </c>
    </row>
    <row r="623" spans="1:29" s="1" customFormat="1">
      <c r="A623" s="13" t="s">
        <v>184</v>
      </c>
      <c r="B623" s="107" t="str">
        <f>IF(COUNTA($A623)&gt;0,VLOOKUP($A623,Corsa!$A$1:$F$43,2,FALSE),"-")</f>
        <v>Corsa B03</v>
      </c>
      <c r="C623" s="11"/>
      <c r="D623" s="13">
        <v>314</v>
      </c>
      <c r="E623" s="13"/>
      <c r="F623" s="46" t="str">
        <f>IF(COUNTA($A623)&gt;0,VLOOKUP($A623,Corsa!$A$1:$F$43,3,FALSE),"-")</f>
        <v>M- Juniores + M-50 + M-55 + M-60 + M-65 + M-70 + M-75</v>
      </c>
      <c r="G623" s="28" t="str">
        <f>IF($D623&gt;0,VLOOKUP($D623,Iscrizioni!$A$2:$M$2502,9,FALSE),"-")</f>
        <v>DE VITA PASQUALE</v>
      </c>
      <c r="H623" s="28">
        <f>IF($D623&gt;0,VLOOKUP($D623,Iscrizioni!$A$2:$M$2502,4,FALSE),"-")</f>
        <v>1941</v>
      </c>
      <c r="I623" s="27" t="str">
        <f>IF($D623&gt;0,VLOOKUP($D623,Iscrizioni!$A$2:$M$2502,5,FALSE),"-")</f>
        <v>M</v>
      </c>
      <c r="J623" s="27" t="str">
        <f>IF($D623&gt;0,VLOOKUP($D623,Iscrizioni!$A$2:$M$2502,10,FALSE),"-")</f>
        <v>M-75</v>
      </c>
      <c r="K623" s="27" t="str">
        <f t="shared" si="58"/>
        <v>ok</v>
      </c>
      <c r="L623" s="46" t="str">
        <f>IF($D623&gt;0,VLOOKUP($D623,Iscrizioni!$A$2:$M$2502,11,FALSE),"-")</f>
        <v>Adulti</v>
      </c>
      <c r="M623" s="27">
        <f>IF($D623&gt;0,VLOOKUP($D623,Iscrizioni!$A$2:$N$2502,12,FALSE),"-")</f>
        <v>42</v>
      </c>
      <c r="N623" s="46" t="str">
        <f>IF($D623&gt;0,VLOOKUP($D623,Iscrizioni!$A$2:$M$2502,6,FALSE),"-")</f>
        <v>H075301</v>
      </c>
      <c r="O623" s="107" t="str">
        <f>IF($D623&gt;0,VLOOKUP($D623,Iscrizioni!$A$2:$M$2502,7,FALSE),"-")</f>
        <v>A.S.D. PODISTI COTIGNOLA</v>
      </c>
      <c r="P623" s="46" t="str">
        <f>IF($D623&gt;0,VLOOKUP(LEFT($N623,1),Regione!$A$2:$C$21,2,FALSE),"-")</f>
        <v xml:space="preserve">EMILIA ROMAGNA </v>
      </c>
      <c r="Q623" s="112" t="e">
        <f ca="1">IF($D623&gt;0,NormalizzaTempo("D",CELL("tipo",$E623),$E623),"-")</f>
        <v>#NAME?</v>
      </c>
      <c r="R623" s="27">
        <f>IF($D623&gt;0,VLOOKUP($D623,Iscrizioni!$A$2:$M$2502,13,FALSE),"-")</f>
        <v>5000</v>
      </c>
      <c r="S623" s="112" t="e">
        <f t="shared" ca="1" si="61"/>
        <v>#NAME?</v>
      </c>
      <c r="T623" s="112" t="e">
        <f ca="1">IF($D623&gt;0,SUMIFS($S$3:$S623,$X$3:$X623,1,$J$3:$J623,$J623),"-")</f>
        <v>#NAME?</v>
      </c>
      <c r="U623" s="112" t="e">
        <f t="shared" ca="1" si="62"/>
        <v>#NAME?</v>
      </c>
      <c r="V623" s="112" t="e">
        <f t="shared" ca="1" si="59"/>
        <v>#NAME?</v>
      </c>
      <c r="W623" s="27">
        <f>IF(LEN($C623)=0,IF($D623&gt;0,COUNTIFS($A$3:$A623,$A623),"-"),"Escluso")</f>
        <v>140</v>
      </c>
      <c r="X623" s="2">
        <f>IF(LEN($C623)=0,IF($D623&gt;0,COUNTIFS($J$3:$J623,$J623,$C$3:$C623,""),"-"),"Escluso")</f>
        <v>2</v>
      </c>
      <c r="Y623" s="127" t="e">
        <f t="shared" ca="1" si="57"/>
        <v>#NAME?</v>
      </c>
      <c r="Z623" s="2">
        <f>IF($D623&gt;0,COUNTIFS($O$3:$O623,$O623,$L$3:$L623,$L623,$I$3:$I623,$I623),"-")</f>
        <v>3</v>
      </c>
      <c r="AA623" s="27">
        <f>IF($D623&gt;0,IF(OR($Z623 &gt;1,$L623&lt;&gt;"Adulti"),0,VLOOKUP($P623,Regione!$B$2:$C$22,2,FALSE)),"-")</f>
        <v>0</v>
      </c>
      <c r="AB623" s="27">
        <f>IF($D623&gt;0,IF(COUNTIFS($O$3:$O623,$O623,$L$3:$L623,$L623,$I$3:$I623,$I623) &gt;1,0,SUMIFS($Y$3:$Y$2503,$L$3:$L$2503,$L623,$O$3:$O$2503,$O623,$I$3:$I$2503,$I623)),"-")</f>
        <v>0</v>
      </c>
      <c r="AC623" s="27">
        <f t="shared" si="60"/>
        <v>0</v>
      </c>
    </row>
    <row r="624" spans="1:29" s="1" customFormat="1">
      <c r="A624" s="13" t="s">
        <v>184</v>
      </c>
      <c r="B624" s="107" t="str">
        <f>IF(COUNTA($A624)&gt;0,VLOOKUP($A624,Corsa!$A$1:$F$43,2,FALSE),"-")</f>
        <v>Corsa B03</v>
      </c>
      <c r="C624" s="11"/>
      <c r="D624" s="13">
        <v>514</v>
      </c>
      <c r="E624" s="13"/>
      <c r="F624" s="46" t="str">
        <f>IF(COUNTA($A624)&gt;0,VLOOKUP($A624,Corsa!$A$1:$F$43,3,FALSE),"-")</f>
        <v>M- Juniores + M-50 + M-55 + M-60 + M-65 + M-70 + M-75</v>
      </c>
      <c r="G624" s="28" t="str">
        <f>IF($D624&gt;0,VLOOKUP($D624,Iscrizioni!$A$2:$M$2502,9,FALSE),"-")</f>
        <v>MANISCALCO IGNAZIO</v>
      </c>
      <c r="H624" s="28">
        <f>IF($D624&gt;0,VLOOKUP($D624,Iscrizioni!$A$2:$M$2502,4,FALSE),"-")</f>
        <v>1956</v>
      </c>
      <c r="I624" s="27" t="str">
        <f>IF($D624&gt;0,VLOOKUP($D624,Iscrizioni!$A$2:$M$2502,5,FALSE),"-")</f>
        <v>M</v>
      </c>
      <c r="J624" s="27" t="str">
        <f>IF($D624&gt;0,VLOOKUP($D624,Iscrizioni!$A$2:$M$2502,10,FALSE),"-")</f>
        <v>M-60</v>
      </c>
      <c r="K624" s="27" t="str">
        <f t="shared" si="58"/>
        <v>ok</v>
      </c>
      <c r="L624" s="46" t="str">
        <f>IF($D624&gt;0,VLOOKUP($D624,Iscrizioni!$A$2:$M$2502,11,FALSE),"-")</f>
        <v>Adulti</v>
      </c>
      <c r="M624" s="27">
        <f>IF($D624&gt;0,VLOOKUP($D624,Iscrizioni!$A$2:$N$2502,12,FALSE),"-")</f>
        <v>36</v>
      </c>
      <c r="N624" s="46" t="str">
        <f>IF($D624&gt;0,VLOOKUP($D624,Iscrizioni!$A$2:$M$2502,6,FALSE),"-")</f>
        <v>A120138</v>
      </c>
      <c r="O624" s="107" t="str">
        <f>IF($D624&gt;0,VLOOKUP($D624,Iscrizioni!$A$2:$M$2502,7,FALSE),"-")</f>
        <v>ATLETICA VENTUROLI</v>
      </c>
      <c r="P624" s="46" t="str">
        <f>IF($D624&gt;0,VLOOKUP(LEFT($N624,1),Regione!$A$2:$C$21,2,FALSE),"-")</f>
        <v xml:space="preserve">PIEMONTE </v>
      </c>
      <c r="Q624" s="112" t="e">
        <f ca="1">IF($D624&gt;0,NormalizzaTempo("D",CELL("tipo",$E624),$E624),"-")</f>
        <v>#NAME?</v>
      </c>
      <c r="R624" s="27">
        <f>IF($D624&gt;0,VLOOKUP($D624,Iscrizioni!$A$2:$M$2502,13,FALSE),"-")</f>
        <v>5000</v>
      </c>
      <c r="S624" s="112" t="e">
        <f t="shared" ca="1" si="61"/>
        <v>#NAME?</v>
      </c>
      <c r="T624" s="112" t="e">
        <f ca="1">IF($D624&gt;0,SUMIFS($S$3:$S624,$X$3:$X624,1,$J$3:$J624,$J624),"-")</f>
        <v>#NAME?</v>
      </c>
      <c r="U624" s="112" t="e">
        <f t="shared" ca="1" si="62"/>
        <v>#NAME?</v>
      </c>
      <c r="V624" s="112" t="e">
        <f t="shared" ca="1" si="59"/>
        <v>#NAME?</v>
      </c>
      <c r="W624" s="27">
        <f>IF(LEN($C624)=0,IF($D624&gt;0,COUNTIFS($A$3:$A624,$A624),"-"),"Escluso")</f>
        <v>141</v>
      </c>
      <c r="X624" s="2">
        <f>IF(LEN($C624)=0,IF($D624&gt;0,COUNTIFS($J$3:$J624,$J624,$C$3:$C624,""),"-"),"Escluso")</f>
        <v>26</v>
      </c>
      <c r="Y624" s="127" t="e">
        <f t="shared" ref="Y624:Y687" ca="1" si="63">IF(LEN($C624)=0,IF(AND($D624&gt;0,$V624="ok"),IF($X624&gt;20,1,21 -$X624),"-"),0)</f>
        <v>#NAME?</v>
      </c>
      <c r="Z624" s="2">
        <f>IF($D624&gt;0,COUNTIFS($O$3:$O624,$O624,$L$3:$L624,$L624,$I$3:$I624,$I624),"-")</f>
        <v>1</v>
      </c>
      <c r="AA624" s="27">
        <f>IF($D624&gt;0,IF(OR($Z624 &gt;1,$L624&lt;&gt;"Adulti"),0,VLOOKUP($P624,Regione!$B$2:$C$22,2,FALSE)),"-")</f>
        <v>15</v>
      </c>
      <c r="AB624" s="27" t="e">
        <f ca="1">IF($D624&gt;0,IF(COUNTIFS($O$3:$O624,$O624,$L$3:$L624,$L624,$I$3:$I624,$I624) &gt;1,0,SUMIFS($Y$3:$Y$2503,$L$3:$L$2503,$L624,$O$3:$O$2503,$O624,$I$3:$I$2503,$I624)),"-")</f>
        <v>#NAME?</v>
      </c>
      <c r="AC624" s="27" t="e">
        <f t="shared" ca="1" si="60"/>
        <v>#NAME?</v>
      </c>
    </row>
    <row r="625" spans="1:29" s="1" customFormat="1">
      <c r="A625" s="13" t="s">
        <v>184</v>
      </c>
      <c r="B625" s="107" t="str">
        <f>IF(COUNTA($A625)&gt;0,VLOOKUP($A625,Corsa!$A$1:$F$43,2,FALSE),"-")</f>
        <v>Corsa B03</v>
      </c>
      <c r="C625" s="11"/>
      <c r="D625" s="13">
        <v>362</v>
      </c>
      <c r="E625" s="13"/>
      <c r="F625" s="46" t="str">
        <f>IF(COUNTA($A625)&gt;0,VLOOKUP($A625,Corsa!$A$1:$F$43,3,FALSE),"-")</f>
        <v>M- Juniores + M-50 + M-55 + M-60 + M-65 + M-70 + M-75</v>
      </c>
      <c r="G625" s="28" t="str">
        <f>IF($D625&gt;0,VLOOKUP($D625,Iscrizioni!$A$2:$M$2502,9,FALSE),"-")</f>
        <v>RUBINI LUIGI</v>
      </c>
      <c r="H625" s="28">
        <f>IF($D625&gt;0,VLOOKUP($D625,Iscrizioni!$A$2:$M$2502,4,FALSE),"-")</f>
        <v>1951</v>
      </c>
      <c r="I625" s="27" t="str">
        <f>IF($D625&gt;0,VLOOKUP($D625,Iscrizioni!$A$2:$M$2502,5,FALSE),"-")</f>
        <v>M</v>
      </c>
      <c r="J625" s="27" t="str">
        <f>IF($D625&gt;0,VLOOKUP($D625,Iscrizioni!$A$2:$M$2502,10,FALSE),"-")</f>
        <v>M-65</v>
      </c>
      <c r="K625" s="27" t="str">
        <f t="shared" si="58"/>
        <v>ok</v>
      </c>
      <c r="L625" s="46" t="str">
        <f>IF($D625&gt;0,VLOOKUP($D625,Iscrizioni!$A$2:$M$2502,11,FALSE),"-")</f>
        <v>Adulti</v>
      </c>
      <c r="M625" s="27">
        <f>IF($D625&gt;0,VLOOKUP($D625,Iscrizioni!$A$2:$N$2502,12,FALSE),"-")</f>
        <v>38</v>
      </c>
      <c r="N625" s="46" t="str">
        <f>IF($D625&gt;0,VLOOKUP($D625,Iscrizioni!$A$2:$M$2502,6,FALSE),"-")</f>
        <v>H011219</v>
      </c>
      <c r="O625" s="107" t="str">
        <f>IF($D625&gt;0,VLOOKUP($D625,Iscrizioni!$A$2:$M$2502,7,FALSE),"-")</f>
        <v>A.S.D. SOCIETA' VICTORIA ATLETICA</v>
      </c>
      <c r="P625" s="46" t="str">
        <f>IF($D625&gt;0,VLOOKUP(LEFT($N625,1),Regione!$A$2:$C$21,2,FALSE),"-")</f>
        <v xml:space="preserve">EMILIA ROMAGNA </v>
      </c>
      <c r="Q625" s="112" t="e">
        <f ca="1">IF($D625&gt;0,NormalizzaTempo("D",CELL("tipo",$E625),$E625),"-")</f>
        <v>#NAME?</v>
      </c>
      <c r="R625" s="27">
        <f>IF($D625&gt;0,VLOOKUP($D625,Iscrizioni!$A$2:$M$2502,13,FALSE),"-")</f>
        <v>5000</v>
      </c>
      <c r="S625" s="112" t="e">
        <f t="shared" ca="1" si="61"/>
        <v>#NAME?</v>
      </c>
      <c r="T625" s="112" t="e">
        <f ca="1">IF($D625&gt;0,SUMIFS($S$3:$S625,$X$3:$X625,1,$J$3:$J625,$J625),"-")</f>
        <v>#NAME?</v>
      </c>
      <c r="U625" s="112" t="e">
        <f t="shared" ca="1" si="62"/>
        <v>#NAME?</v>
      </c>
      <c r="V625" s="112" t="e">
        <f t="shared" ca="1" si="59"/>
        <v>#NAME?</v>
      </c>
      <c r="W625" s="27">
        <f>IF(LEN($C625)=0,IF($D625&gt;0,COUNTIFS($A$3:$A625,$A625),"-"),"Escluso")</f>
        <v>142</v>
      </c>
      <c r="X625" s="2">
        <f>IF(LEN($C625)=0,IF($D625&gt;0,COUNTIFS($J$3:$J625,$J625,$C$3:$C625,""),"-"),"Escluso")</f>
        <v>15</v>
      </c>
      <c r="Y625" s="127" t="e">
        <f t="shared" ca="1" si="63"/>
        <v>#NAME?</v>
      </c>
      <c r="Z625" s="2">
        <f>IF($D625&gt;0,COUNTIFS($O$3:$O625,$O625,$L$3:$L625,$L625,$I$3:$I625,$I625),"-")</f>
        <v>5</v>
      </c>
      <c r="AA625" s="27">
        <f>IF($D625&gt;0,IF(OR($Z625 &gt;1,$L625&lt;&gt;"Adulti"),0,VLOOKUP($P625,Regione!$B$2:$C$22,2,FALSE)),"-")</f>
        <v>0</v>
      </c>
      <c r="AB625" s="27">
        <f>IF($D625&gt;0,IF(COUNTIFS($O$3:$O625,$O625,$L$3:$L625,$L625,$I$3:$I625,$I625) &gt;1,0,SUMIFS($Y$3:$Y$2503,$L$3:$L$2503,$L625,$O$3:$O$2503,$O625,$I$3:$I$2503,$I625)),"-")</f>
        <v>0</v>
      </c>
      <c r="AC625" s="27">
        <f t="shared" si="60"/>
        <v>0</v>
      </c>
    </row>
    <row r="626" spans="1:29" s="1" customFormat="1">
      <c r="A626" s="13" t="s">
        <v>184</v>
      </c>
      <c r="B626" s="107" t="str">
        <f>IF(COUNTA($A626)&gt;0,VLOOKUP($A626,Corsa!$A$1:$F$43,2,FALSE),"-")</f>
        <v>Corsa B03</v>
      </c>
      <c r="C626" s="11"/>
      <c r="D626" s="13">
        <v>325</v>
      </c>
      <c r="E626" s="13"/>
      <c r="F626" s="46" t="str">
        <f>IF(COUNTA($A626)&gt;0,VLOOKUP($A626,Corsa!$A$1:$F$43,3,FALSE),"-")</f>
        <v>M- Juniores + M-50 + M-55 + M-60 + M-65 + M-70 + M-75</v>
      </c>
      <c r="G626" s="28" t="str">
        <f>IF($D626&gt;0,VLOOKUP($D626,Iscrizioni!$A$2:$M$2502,9,FALSE),"-")</f>
        <v>CURTO PIETRO</v>
      </c>
      <c r="H626" s="28">
        <f>IF($D626&gt;0,VLOOKUP($D626,Iscrizioni!$A$2:$M$2502,4,FALSE),"-")</f>
        <v>1962</v>
      </c>
      <c r="I626" s="27" t="str">
        <f>IF($D626&gt;0,VLOOKUP($D626,Iscrizioni!$A$2:$M$2502,5,FALSE),"-")</f>
        <v>M</v>
      </c>
      <c r="J626" s="27" t="str">
        <f>IF($D626&gt;0,VLOOKUP($D626,Iscrizioni!$A$2:$M$2502,10,FALSE),"-")</f>
        <v>M-55</v>
      </c>
      <c r="K626" s="27" t="str">
        <f t="shared" si="58"/>
        <v>ok</v>
      </c>
      <c r="L626" s="46" t="str">
        <f>IF($D626&gt;0,VLOOKUP($D626,Iscrizioni!$A$2:$M$2502,11,FALSE),"-")</f>
        <v>Adulti</v>
      </c>
      <c r="M626" s="27">
        <f>IF($D626&gt;0,VLOOKUP($D626,Iscrizioni!$A$2:$N$2502,12,FALSE),"-")</f>
        <v>34</v>
      </c>
      <c r="N626" s="46" t="str">
        <f>IF($D626&gt;0,VLOOKUP($D626,Iscrizioni!$A$2:$M$2502,6,FALSE),"-")</f>
        <v>A050192</v>
      </c>
      <c r="O626" s="107" t="str">
        <f>IF($D626&gt;0,VLOOKUP($D626,Iscrizioni!$A$2:$M$2502,7,FALSE),"-")</f>
        <v>A.S.D. RUBATA' GROUP</v>
      </c>
      <c r="P626" s="46" t="str">
        <f>IF($D626&gt;0,VLOOKUP(LEFT($N626,1),Regione!$A$2:$C$21,2,FALSE),"-")</f>
        <v xml:space="preserve">PIEMONTE </v>
      </c>
      <c r="Q626" s="112" t="e">
        <f ca="1">IF($D626&gt;0,NormalizzaTempo("D",CELL("tipo",$E626),$E626),"-")</f>
        <v>#NAME?</v>
      </c>
      <c r="R626" s="27">
        <f>IF($D626&gt;0,VLOOKUP($D626,Iscrizioni!$A$2:$M$2502,13,FALSE),"-")</f>
        <v>5000</v>
      </c>
      <c r="S626" s="112" t="e">
        <f t="shared" ca="1" si="61"/>
        <v>#NAME?</v>
      </c>
      <c r="T626" s="112" t="e">
        <f ca="1">IF($D626&gt;0,SUMIFS($S$3:$S626,$X$3:$X626,1,$J$3:$J626,$J626),"-")</f>
        <v>#NAME?</v>
      </c>
      <c r="U626" s="112" t="e">
        <f t="shared" ca="1" si="62"/>
        <v>#NAME?</v>
      </c>
      <c r="V626" s="112" t="e">
        <f t="shared" ca="1" si="59"/>
        <v>#NAME?</v>
      </c>
      <c r="W626" s="27">
        <f>IF(LEN($C626)=0,IF($D626&gt;0,COUNTIFS($A$3:$A626,$A626),"-"),"Escluso")</f>
        <v>143</v>
      </c>
      <c r="X626" s="2">
        <f>IF(LEN($C626)=0,IF($D626&gt;0,COUNTIFS($J$3:$J626,$J626,$C$3:$C626,""),"-"),"Escluso")</f>
        <v>34</v>
      </c>
      <c r="Y626" s="127" t="e">
        <f t="shared" ca="1" si="63"/>
        <v>#NAME?</v>
      </c>
      <c r="Z626" s="2">
        <f>IF($D626&gt;0,COUNTIFS($O$3:$O626,$O626,$L$3:$L626,$L626,$I$3:$I626,$I626),"-")</f>
        <v>2</v>
      </c>
      <c r="AA626" s="27">
        <f>IF($D626&gt;0,IF(OR($Z626 &gt;1,$L626&lt;&gt;"Adulti"),0,VLOOKUP($P626,Regione!$B$2:$C$22,2,FALSE)),"-")</f>
        <v>0</v>
      </c>
      <c r="AB626" s="27">
        <f>IF($D626&gt;0,IF(COUNTIFS($O$3:$O626,$O626,$L$3:$L626,$L626,$I$3:$I626,$I626) &gt;1,0,SUMIFS($Y$3:$Y$2503,$L$3:$L$2503,$L626,$O$3:$O$2503,$O626,$I$3:$I$2503,$I626)),"-")</f>
        <v>0</v>
      </c>
      <c r="AC626" s="27">
        <f t="shared" si="60"/>
        <v>0</v>
      </c>
    </row>
    <row r="627" spans="1:29" s="1" customFormat="1">
      <c r="A627" s="13" t="s">
        <v>184</v>
      </c>
      <c r="B627" s="107" t="str">
        <f>IF(COUNTA($A627)&gt;0,VLOOKUP($A627,Corsa!$A$1:$F$43,2,FALSE),"-")</f>
        <v>Corsa B03</v>
      </c>
      <c r="C627" s="11"/>
      <c r="D627" s="13">
        <v>610</v>
      </c>
      <c r="E627" s="13"/>
      <c r="F627" s="46" t="str">
        <f>IF(COUNTA($A627)&gt;0,VLOOKUP($A627,Corsa!$A$1:$F$43,3,FALSE),"-")</f>
        <v>M- Juniores + M-50 + M-55 + M-60 + M-65 + M-70 + M-75</v>
      </c>
      <c r="G627" s="28" t="str">
        <f>IF($D627&gt;0,VLOOKUP($D627,Iscrizioni!$A$2:$M$2502,9,FALSE),"-")</f>
        <v>CUPANE FRANCESCO</v>
      </c>
      <c r="H627" s="28">
        <f>IF($D627&gt;0,VLOOKUP($D627,Iscrizioni!$A$2:$M$2502,4,FALSE),"-")</f>
        <v>1946</v>
      </c>
      <c r="I627" s="27" t="str">
        <f>IF($D627&gt;0,VLOOKUP($D627,Iscrizioni!$A$2:$M$2502,5,FALSE),"-")</f>
        <v>M</v>
      </c>
      <c r="J627" s="27" t="str">
        <f>IF($D627&gt;0,VLOOKUP($D627,Iscrizioni!$A$2:$M$2502,10,FALSE),"-")</f>
        <v>M-70</v>
      </c>
      <c r="K627" s="27" t="str">
        <f t="shared" si="58"/>
        <v>ok</v>
      </c>
      <c r="L627" s="46" t="str">
        <f>IF($D627&gt;0,VLOOKUP($D627,Iscrizioni!$A$2:$M$2502,11,FALSE),"-")</f>
        <v>Adulti</v>
      </c>
      <c r="M627" s="27">
        <f>IF($D627&gt;0,VLOOKUP($D627,Iscrizioni!$A$2:$N$2502,12,FALSE),"-")</f>
        <v>40</v>
      </c>
      <c r="N627" s="46" t="str">
        <f>IF($D627&gt;0,VLOOKUP($D627,Iscrizioni!$A$2:$M$2502,6,FALSE),"-")</f>
        <v>H070205</v>
      </c>
      <c r="O627" s="107" t="str">
        <f>IF($D627&gt;0,VLOOKUP($D627,Iscrizioni!$A$2:$M$2502,7,FALSE),"-")</f>
        <v>G.S. LAMONE RUSSI ASD</v>
      </c>
      <c r="P627" s="46" t="str">
        <f>IF($D627&gt;0,VLOOKUP(LEFT($N627,1),Regione!$A$2:$C$21,2,FALSE),"-")</f>
        <v xml:space="preserve">EMILIA ROMAGNA </v>
      </c>
      <c r="Q627" s="112" t="e">
        <f ca="1">IF($D627&gt;0,NormalizzaTempo("D",CELL("tipo",$E627),$E627),"-")</f>
        <v>#NAME?</v>
      </c>
      <c r="R627" s="27">
        <f>IF($D627&gt;0,VLOOKUP($D627,Iscrizioni!$A$2:$M$2502,13,FALSE),"-")</f>
        <v>5000</v>
      </c>
      <c r="S627" s="112" t="e">
        <f t="shared" ca="1" si="61"/>
        <v>#NAME?</v>
      </c>
      <c r="T627" s="112" t="e">
        <f ca="1">IF($D627&gt;0,SUMIFS($S$3:$S627,$X$3:$X627,1,$J$3:$J627,$J627),"-")</f>
        <v>#NAME?</v>
      </c>
      <c r="U627" s="112" t="e">
        <f t="shared" ca="1" si="62"/>
        <v>#NAME?</v>
      </c>
      <c r="V627" s="112" t="e">
        <f t="shared" ca="1" si="59"/>
        <v>#NAME?</v>
      </c>
      <c r="W627" s="27">
        <f>IF(LEN($C627)=0,IF($D627&gt;0,COUNTIFS($A$3:$A627,$A627),"-"),"Escluso")</f>
        <v>144</v>
      </c>
      <c r="X627" s="2">
        <f>IF(LEN($C627)=0,IF($D627&gt;0,COUNTIFS($J$3:$J627,$J627,$C$3:$C627,""),"-"),"Escluso")</f>
        <v>8</v>
      </c>
      <c r="Y627" s="127" t="e">
        <f t="shared" ca="1" si="63"/>
        <v>#NAME?</v>
      </c>
      <c r="Z627" s="2">
        <f>IF($D627&gt;0,COUNTIFS($O$3:$O627,$O627,$L$3:$L627,$L627,$I$3:$I627,$I627),"-")</f>
        <v>3</v>
      </c>
      <c r="AA627" s="27">
        <f>IF($D627&gt;0,IF(OR($Z627 &gt;1,$L627&lt;&gt;"Adulti"),0,VLOOKUP($P627,Regione!$B$2:$C$22,2,FALSE)),"-")</f>
        <v>0</v>
      </c>
      <c r="AB627" s="27">
        <f>IF($D627&gt;0,IF(COUNTIFS($O$3:$O627,$O627,$L$3:$L627,$L627,$I$3:$I627,$I627) &gt;1,0,SUMIFS($Y$3:$Y$2503,$L$3:$L$2503,$L627,$O$3:$O$2503,$O627,$I$3:$I$2503,$I627)),"-")</f>
        <v>0</v>
      </c>
      <c r="AC627" s="27">
        <f t="shared" si="60"/>
        <v>0</v>
      </c>
    </row>
    <row r="628" spans="1:29" s="1" customFormat="1">
      <c r="A628" s="13" t="s">
        <v>184</v>
      </c>
      <c r="B628" s="107" t="str">
        <f>IF(COUNTA($A628)&gt;0,VLOOKUP($A628,Corsa!$A$1:$F$43,2,FALSE),"-")</f>
        <v>Corsa B03</v>
      </c>
      <c r="C628" s="11"/>
      <c r="D628" s="13">
        <v>611</v>
      </c>
      <c r="E628" s="13"/>
      <c r="F628" s="46" t="str">
        <f>IF(COUNTA($A628)&gt;0,VLOOKUP($A628,Corsa!$A$1:$F$43,3,FALSE),"-")</f>
        <v>M- Juniores + M-50 + M-55 + M-60 + M-65 + M-70 + M-75</v>
      </c>
      <c r="G628" s="28" t="e">
        <f>IF($D628&gt;0,VLOOKUP($D628,Iscrizioni!$A$2:$M$2502,9,FALSE),"-")</f>
        <v>#N/A</v>
      </c>
      <c r="H628" s="28" t="e">
        <f>IF($D628&gt;0,VLOOKUP($D628,Iscrizioni!$A$2:$M$2502,4,FALSE),"-")</f>
        <v>#N/A</v>
      </c>
      <c r="I628" s="27" t="e">
        <f>IF($D628&gt;0,VLOOKUP($D628,Iscrizioni!$A$2:$M$2502,5,FALSE),"-")</f>
        <v>#N/A</v>
      </c>
      <c r="J628" s="27" t="e">
        <f>IF($D628&gt;0,VLOOKUP($D628,Iscrizioni!$A$2:$M$2502,10,FALSE),"-")</f>
        <v>#N/A</v>
      </c>
      <c r="K628" s="27" t="str">
        <f t="shared" si="58"/>
        <v>Verifica</v>
      </c>
      <c r="L628" s="46" t="e">
        <f>IF($D628&gt;0,VLOOKUP($D628,Iscrizioni!$A$2:$M$2502,11,FALSE),"-")</f>
        <v>#N/A</v>
      </c>
      <c r="M628" s="27" t="e">
        <f>IF($D628&gt;0,VLOOKUP($D628,Iscrizioni!$A$2:$N$2502,12,FALSE),"-")</f>
        <v>#N/A</v>
      </c>
      <c r="N628" s="46" t="e">
        <f>IF($D628&gt;0,VLOOKUP($D628,Iscrizioni!$A$2:$M$2502,6,FALSE),"-")</f>
        <v>#N/A</v>
      </c>
      <c r="O628" s="107" t="e">
        <f>IF($D628&gt;0,VLOOKUP($D628,Iscrizioni!$A$2:$M$2502,7,FALSE),"-")</f>
        <v>#N/A</v>
      </c>
      <c r="P628" s="46" t="e">
        <f>IF($D628&gt;0,VLOOKUP(LEFT($N628,1),Regione!$A$2:$C$21,2,FALSE),"-")</f>
        <v>#N/A</v>
      </c>
      <c r="Q628" s="112" t="e">
        <f ca="1">IF($D628&gt;0,NormalizzaTempo("D",CELL("tipo",$E628),$E628),"-")</f>
        <v>#NAME?</v>
      </c>
      <c r="R628" s="27" t="e">
        <f>IF($D628&gt;0,VLOOKUP($D628,Iscrizioni!$A$2:$M$2502,13,FALSE),"-")</f>
        <v>#N/A</v>
      </c>
      <c r="S628" s="112" t="e">
        <f t="shared" ca="1" si="61"/>
        <v>#NAME?</v>
      </c>
      <c r="T628" s="112" t="e">
        <f ca="1">IF($D628&gt;0,SUMIFS($S$3:$S628,$X$3:$X628,1,$J$3:$J628,$J628),"-")</f>
        <v>#NAME?</v>
      </c>
      <c r="U628" s="112" t="e">
        <f t="shared" ca="1" si="62"/>
        <v>#NAME?</v>
      </c>
      <c r="V628" s="112" t="e">
        <f t="shared" ca="1" si="59"/>
        <v>#N/A</v>
      </c>
      <c r="W628" s="27">
        <f>IF(LEN($C628)=0,IF($D628&gt;0,COUNTIFS($A$3:$A628,$A628),"-"),"Escluso")</f>
        <v>145</v>
      </c>
      <c r="X628" s="2">
        <f>IF(LEN($C628)=0,IF($D628&gt;0,COUNTIFS($J$3:$J628,$J628,$C$3:$C628,""),"-"),"Escluso")</f>
        <v>6</v>
      </c>
      <c r="Y628" s="127" t="e">
        <f t="shared" ca="1" si="63"/>
        <v>#N/A</v>
      </c>
      <c r="Z628" s="2">
        <f>IF($D628&gt;0,COUNTIFS($O$3:$O628,$O628,$L$3:$L628,$L628,$I$3:$I628,$I628),"-")</f>
        <v>7</v>
      </c>
      <c r="AA628" s="27" t="e">
        <f>IF($D628&gt;0,IF(OR($Z628 &gt;1,$L628&lt;&gt;"Adulti"),0,VLOOKUP($P628,Regione!$B$2:$C$22,2,FALSE)),"-")</f>
        <v>#N/A</v>
      </c>
      <c r="AB628" s="27">
        <f>IF($D628&gt;0,IF(COUNTIFS($O$3:$O628,$O628,$L$3:$L628,$L628,$I$3:$I628,$I628) &gt;1,0,SUMIFS($Y$3:$Y$2503,$L$3:$L$2503,$L628,$O$3:$O$2503,$O628,$I$3:$I$2503,$I628)),"-")</f>
        <v>0</v>
      </c>
      <c r="AC628" s="27" t="e">
        <f t="shared" si="60"/>
        <v>#N/A</v>
      </c>
    </row>
    <row r="629" spans="1:29" s="1" customFormat="1">
      <c r="A629" s="13" t="s">
        <v>184</v>
      </c>
      <c r="B629" s="107" t="str">
        <f>IF(COUNTA($A629)&gt;0,VLOOKUP($A629,Corsa!$A$1:$F$43,2,FALSE),"-")</f>
        <v>Corsa B03</v>
      </c>
      <c r="C629" s="11"/>
      <c r="D629" s="13">
        <v>122</v>
      </c>
      <c r="E629" s="13"/>
      <c r="F629" s="46" t="str">
        <f>IF(COUNTA($A629)&gt;0,VLOOKUP($A629,Corsa!$A$1:$F$43,3,FALSE),"-")</f>
        <v>M- Juniores + M-50 + M-55 + M-60 + M-65 + M-70 + M-75</v>
      </c>
      <c r="G629" s="28" t="str">
        <f>IF($D629&gt;0,VLOOKUP($D629,Iscrizioni!$A$2:$M$2502,9,FALSE),"-")</f>
        <v>FARNETANI LIVIO</v>
      </c>
      <c r="H629" s="28">
        <f>IF($D629&gt;0,VLOOKUP($D629,Iscrizioni!$A$2:$M$2502,4,FALSE),"-")</f>
        <v>1955</v>
      </c>
      <c r="I629" s="27" t="str">
        <f>IF($D629&gt;0,VLOOKUP($D629,Iscrizioni!$A$2:$M$2502,5,FALSE),"-")</f>
        <v>M</v>
      </c>
      <c r="J629" s="27" t="str">
        <f>IF($D629&gt;0,VLOOKUP($D629,Iscrizioni!$A$2:$M$2502,10,FALSE),"-")</f>
        <v>M-60</v>
      </c>
      <c r="K629" s="27" t="str">
        <f t="shared" si="58"/>
        <v>ok</v>
      </c>
      <c r="L629" s="46" t="str">
        <f>IF($D629&gt;0,VLOOKUP($D629,Iscrizioni!$A$2:$M$2502,11,FALSE),"-")</f>
        <v>Adulti</v>
      </c>
      <c r="M629" s="27">
        <f>IF($D629&gt;0,VLOOKUP($D629,Iscrizioni!$A$2:$N$2502,12,FALSE),"-")</f>
        <v>36</v>
      </c>
      <c r="N629" s="46" t="str">
        <f>IF($D629&gt;0,VLOOKUP($D629,Iscrizioni!$A$2:$M$2502,6,FALSE),"-")</f>
        <v>L090562</v>
      </c>
      <c r="O629" s="107" t="str">
        <f>IF($D629&gt;0,VLOOKUP($D629,Iscrizioni!$A$2:$M$2502,7,FALSE),"-")</f>
        <v>A.S.D. ATLETICA SINALUNGA</v>
      </c>
      <c r="P629" s="46" t="str">
        <f>IF($D629&gt;0,VLOOKUP(LEFT($N629,1),Regione!$A$2:$C$21,2,FALSE),"-")</f>
        <v xml:space="preserve">TOSCANA </v>
      </c>
      <c r="Q629" s="112" t="e">
        <f ca="1">IF($D629&gt;0,NormalizzaTempo("D",CELL("tipo",$E629),$E629),"-")</f>
        <v>#NAME?</v>
      </c>
      <c r="R629" s="27">
        <f>IF($D629&gt;0,VLOOKUP($D629,Iscrizioni!$A$2:$M$2502,13,FALSE),"-")</f>
        <v>5000</v>
      </c>
      <c r="S629" s="112" t="e">
        <f t="shared" ca="1" si="61"/>
        <v>#NAME?</v>
      </c>
      <c r="T629" s="112" t="e">
        <f ca="1">IF($D629&gt;0,SUMIFS($S$3:$S629,$X$3:$X629,1,$J$3:$J629,$J629),"-")</f>
        <v>#NAME?</v>
      </c>
      <c r="U629" s="112" t="e">
        <f t="shared" ca="1" si="62"/>
        <v>#NAME?</v>
      </c>
      <c r="V629" s="112" t="e">
        <f t="shared" ca="1" si="59"/>
        <v>#NAME?</v>
      </c>
      <c r="W629" s="27">
        <f>IF(LEN($C629)=0,IF($D629&gt;0,COUNTIFS($A$3:$A629,$A629),"-"),"Escluso")</f>
        <v>146</v>
      </c>
      <c r="X629" s="2">
        <f>IF(LEN($C629)=0,IF($D629&gt;0,COUNTIFS($J$3:$J629,$J629,$C$3:$C629,""),"-"),"Escluso")</f>
        <v>27</v>
      </c>
      <c r="Y629" s="127" t="e">
        <f t="shared" ca="1" si="63"/>
        <v>#NAME?</v>
      </c>
      <c r="Z629" s="2">
        <f>IF($D629&gt;0,COUNTIFS($O$3:$O629,$O629,$L$3:$L629,$L629,$I$3:$I629,$I629),"-")</f>
        <v>5</v>
      </c>
      <c r="AA629" s="27">
        <f>IF($D629&gt;0,IF(OR($Z629 &gt;1,$L629&lt;&gt;"Adulti"),0,VLOOKUP($P629,Regione!$B$2:$C$22,2,FALSE)),"-")</f>
        <v>0</v>
      </c>
      <c r="AB629" s="27">
        <f>IF($D629&gt;0,IF(COUNTIFS($O$3:$O629,$O629,$L$3:$L629,$L629,$I$3:$I629,$I629) &gt;1,0,SUMIFS($Y$3:$Y$2503,$L$3:$L$2503,$L629,$O$3:$O$2503,$O629,$I$3:$I$2503,$I629)),"-")</f>
        <v>0</v>
      </c>
      <c r="AC629" s="27">
        <f t="shared" si="60"/>
        <v>0</v>
      </c>
    </row>
    <row r="630" spans="1:29" s="1" customFormat="1">
      <c r="A630" s="13" t="s">
        <v>184</v>
      </c>
      <c r="B630" s="107" t="str">
        <f>IF(COUNTA($A630)&gt;0,VLOOKUP($A630,Corsa!$A$1:$F$43,2,FALSE),"-")</f>
        <v>Corsa B03</v>
      </c>
      <c r="C630" s="11"/>
      <c r="D630" s="13">
        <v>166</v>
      </c>
      <c r="E630" s="13"/>
      <c r="F630" s="46" t="str">
        <f>IF(COUNTA($A630)&gt;0,VLOOKUP($A630,Corsa!$A$1:$F$43,3,FALSE),"-")</f>
        <v>M- Juniores + M-50 + M-55 + M-60 + M-65 + M-70 + M-75</v>
      </c>
      <c r="G630" s="28" t="str">
        <f>IF($D630&gt;0,VLOOKUP($D630,Iscrizioni!$A$2:$M$2502,9,FALSE),"-")</f>
        <v>SALARO GABRIELE</v>
      </c>
      <c r="H630" s="28">
        <f>IF($D630&gt;0,VLOOKUP($D630,Iscrizioni!$A$2:$M$2502,4,FALSE),"-")</f>
        <v>1963</v>
      </c>
      <c r="I630" s="27" t="str">
        <f>IF($D630&gt;0,VLOOKUP($D630,Iscrizioni!$A$2:$M$2502,5,FALSE),"-")</f>
        <v>M</v>
      </c>
      <c r="J630" s="27" t="str">
        <f>IF($D630&gt;0,VLOOKUP($D630,Iscrizioni!$A$2:$M$2502,10,FALSE),"-")</f>
        <v>M-50</v>
      </c>
      <c r="K630" s="27" t="str">
        <f t="shared" si="58"/>
        <v>ok</v>
      </c>
      <c r="L630" s="46" t="str">
        <f>IF($D630&gt;0,VLOOKUP($D630,Iscrizioni!$A$2:$M$2502,11,FALSE),"-")</f>
        <v>Adulti</v>
      </c>
      <c r="M630" s="27">
        <f>IF($D630&gt;0,VLOOKUP($D630,Iscrizioni!$A$2:$N$2502,12,FALSE),"-")</f>
        <v>32</v>
      </c>
      <c r="N630" s="46" t="str">
        <f>IF($D630&gt;0,VLOOKUP($D630,Iscrizioni!$A$2:$M$2502,6,FALSE),"-")</f>
        <v>A130534</v>
      </c>
      <c r="O630" s="107" t="str">
        <f>IF($D630&gt;0,VLOOKUP($D630,Iscrizioni!$A$2:$M$2502,7,FALSE),"-")</f>
        <v>A.S.D. ATLETICA VENARIA REALE</v>
      </c>
      <c r="P630" s="46" t="str">
        <f>IF($D630&gt;0,VLOOKUP(LEFT($N630,1),Regione!$A$2:$C$21,2,FALSE),"-")</f>
        <v xml:space="preserve">PIEMONTE </v>
      </c>
      <c r="Q630" s="112" t="e">
        <f ca="1">IF($D630&gt;0,NormalizzaTempo("D",CELL("tipo",$E630),$E630),"-")</f>
        <v>#NAME?</v>
      </c>
      <c r="R630" s="27">
        <f>IF($D630&gt;0,VLOOKUP($D630,Iscrizioni!$A$2:$M$2502,13,FALSE),"-")</f>
        <v>5000</v>
      </c>
      <c r="S630" s="112" t="e">
        <f t="shared" ca="1" si="61"/>
        <v>#NAME?</v>
      </c>
      <c r="T630" s="112" t="e">
        <f ca="1">IF($D630&gt;0,SUMIFS($S$3:$S630,$X$3:$X630,1,$J$3:$J630,$J630),"-")</f>
        <v>#NAME?</v>
      </c>
      <c r="U630" s="112" t="e">
        <f t="shared" ca="1" si="62"/>
        <v>#NAME?</v>
      </c>
      <c r="V630" s="112" t="e">
        <f t="shared" ca="1" si="59"/>
        <v>#NAME?</v>
      </c>
      <c r="W630" s="27">
        <f>IF(LEN($C630)=0,IF($D630&gt;0,COUNTIFS($A$3:$A630,$A630),"-"),"Escluso")</f>
        <v>147</v>
      </c>
      <c r="X630" s="2">
        <f>IF(LEN($C630)=0,IF($D630&gt;0,COUNTIFS($J$3:$J630,$J630,$C$3:$C630,""),"-"),"Escluso")</f>
        <v>45</v>
      </c>
      <c r="Y630" s="127" t="e">
        <f t="shared" ca="1" si="63"/>
        <v>#NAME?</v>
      </c>
      <c r="Z630" s="2">
        <f>IF($D630&gt;0,COUNTIFS($O$3:$O630,$O630,$L$3:$L630,$L630,$I$3:$I630,$I630),"-")</f>
        <v>5</v>
      </c>
      <c r="AA630" s="27">
        <f>IF($D630&gt;0,IF(OR($Z630 &gt;1,$L630&lt;&gt;"Adulti"),0,VLOOKUP($P630,Regione!$B$2:$C$22,2,FALSE)),"-")</f>
        <v>0</v>
      </c>
      <c r="AB630" s="27">
        <f>IF($D630&gt;0,IF(COUNTIFS($O$3:$O630,$O630,$L$3:$L630,$L630,$I$3:$I630,$I630) &gt;1,0,SUMIFS($Y$3:$Y$2503,$L$3:$L$2503,$L630,$O$3:$O$2503,$O630,$I$3:$I$2503,$I630)),"-")</f>
        <v>0</v>
      </c>
      <c r="AC630" s="27">
        <f t="shared" si="60"/>
        <v>0</v>
      </c>
    </row>
    <row r="631" spans="1:29" s="1" customFormat="1">
      <c r="A631" s="13" t="s">
        <v>184</v>
      </c>
      <c r="B631" s="107" t="str">
        <f>IF(COUNTA($A631)&gt;0,VLOOKUP($A631,Corsa!$A$1:$F$43,2,FALSE),"-")</f>
        <v>Corsa B03</v>
      </c>
      <c r="C631" s="11"/>
      <c r="D631" s="13">
        <v>805</v>
      </c>
      <c r="E631" s="13"/>
      <c r="F631" s="46" t="str">
        <f>IF(COUNTA($A631)&gt;0,VLOOKUP($A631,Corsa!$A$1:$F$43,3,FALSE),"-")</f>
        <v>M- Juniores + M-50 + M-55 + M-60 + M-65 + M-70 + M-75</v>
      </c>
      <c r="G631" s="28" t="str">
        <f>IF($D631&gt;0,VLOOKUP($D631,Iscrizioni!$A$2:$M$2502,9,FALSE),"-")</f>
        <v>MONUTTI LUIGI</v>
      </c>
      <c r="H631" s="28">
        <f>IF($D631&gt;0,VLOOKUP($D631,Iscrizioni!$A$2:$M$2502,4,FALSE),"-")</f>
        <v>1954</v>
      </c>
      <c r="I631" s="27" t="str">
        <f>IF($D631&gt;0,VLOOKUP($D631,Iscrizioni!$A$2:$M$2502,5,FALSE),"-")</f>
        <v>M</v>
      </c>
      <c r="J631" s="27" t="str">
        <f>IF($D631&gt;0,VLOOKUP($D631,Iscrizioni!$A$2:$M$2502,10,FALSE),"-")</f>
        <v>M-60</v>
      </c>
      <c r="K631" s="27" t="str">
        <f t="shared" si="58"/>
        <v>ok</v>
      </c>
      <c r="L631" s="46" t="str">
        <f>IF($D631&gt;0,VLOOKUP($D631,Iscrizioni!$A$2:$M$2502,11,FALSE),"-")</f>
        <v>Adulti</v>
      </c>
      <c r="M631" s="27">
        <f>IF($D631&gt;0,VLOOKUP($D631,Iscrizioni!$A$2:$N$2502,12,FALSE),"-")</f>
        <v>36</v>
      </c>
      <c r="N631" s="46" t="str">
        <f>IF($D631&gt;0,VLOOKUP($D631,Iscrizioni!$A$2:$M$2502,6,FALSE),"-")</f>
        <v>H070281</v>
      </c>
      <c r="O631" s="107" t="str">
        <f>IF($D631&gt;0,VLOOKUP($D631,Iscrizioni!$A$2:$M$2502,7,FALSE),"-")</f>
        <v>POL. PONTE NUOVO ASD</v>
      </c>
      <c r="P631" s="46" t="str">
        <f>IF($D631&gt;0,VLOOKUP(LEFT($N631,1),Regione!$A$2:$C$21,2,FALSE),"-")</f>
        <v xml:space="preserve">EMILIA ROMAGNA </v>
      </c>
      <c r="Q631" s="112" t="e">
        <f ca="1">IF($D631&gt;0,NormalizzaTempo("D",CELL("tipo",$E631),$E631),"-")</f>
        <v>#NAME?</v>
      </c>
      <c r="R631" s="27">
        <f>IF($D631&gt;0,VLOOKUP($D631,Iscrizioni!$A$2:$M$2502,13,FALSE),"-")</f>
        <v>5000</v>
      </c>
      <c r="S631" s="112" t="e">
        <f t="shared" ca="1" si="61"/>
        <v>#NAME?</v>
      </c>
      <c r="T631" s="112" t="e">
        <f ca="1">IF($D631&gt;0,SUMIFS($S$3:$S631,$X$3:$X631,1,$J$3:$J631,$J631),"-")</f>
        <v>#NAME?</v>
      </c>
      <c r="U631" s="112" t="e">
        <f t="shared" ca="1" si="62"/>
        <v>#NAME?</v>
      </c>
      <c r="V631" s="112" t="e">
        <f t="shared" ca="1" si="59"/>
        <v>#NAME?</v>
      </c>
      <c r="W631" s="27">
        <f>IF(LEN($C631)=0,IF($D631&gt;0,COUNTIFS($A$3:$A631,$A631),"-"),"Escluso")</f>
        <v>148</v>
      </c>
      <c r="X631" s="2">
        <f>IF(LEN($C631)=0,IF($D631&gt;0,COUNTIFS($J$3:$J631,$J631,$C$3:$C631,""),"-"),"Escluso")</f>
        <v>28</v>
      </c>
      <c r="Y631" s="127" t="e">
        <f t="shared" ca="1" si="63"/>
        <v>#NAME?</v>
      </c>
      <c r="Z631" s="2">
        <f>IF($D631&gt;0,COUNTIFS($O$3:$O631,$O631,$L$3:$L631,$L631,$I$3:$I631,$I631),"-")</f>
        <v>3</v>
      </c>
      <c r="AA631" s="27">
        <f>IF($D631&gt;0,IF(OR($Z631 &gt;1,$L631&lt;&gt;"Adulti"),0,VLOOKUP($P631,Regione!$B$2:$C$22,2,FALSE)),"-")</f>
        <v>0</v>
      </c>
      <c r="AB631" s="27">
        <f>IF($D631&gt;0,IF(COUNTIFS($O$3:$O631,$O631,$L$3:$L631,$L631,$I$3:$I631,$I631) &gt;1,0,SUMIFS($Y$3:$Y$2503,$L$3:$L$2503,$L631,$O$3:$O$2503,$O631,$I$3:$I$2503,$I631)),"-")</f>
        <v>0</v>
      </c>
      <c r="AC631" s="27">
        <f t="shared" si="60"/>
        <v>0</v>
      </c>
    </row>
    <row r="632" spans="1:29" s="1" customFormat="1">
      <c r="A632" s="13" t="s">
        <v>184</v>
      </c>
      <c r="B632" s="107" t="str">
        <f>IF(COUNTA($A632)&gt;0,VLOOKUP($A632,Corsa!$A$1:$F$43,2,FALSE),"-")</f>
        <v>Corsa B03</v>
      </c>
      <c r="C632" s="11"/>
      <c r="D632" s="13">
        <v>153</v>
      </c>
      <c r="E632" s="13"/>
      <c r="F632" s="46" t="str">
        <f>IF(COUNTA($A632)&gt;0,VLOOKUP($A632,Corsa!$A$1:$F$43,3,FALSE),"-")</f>
        <v>M- Juniores + M-50 + M-55 + M-60 + M-65 + M-70 + M-75</v>
      </c>
      <c r="G632" s="28" t="str">
        <f>IF($D632&gt;0,VLOOKUP($D632,Iscrizioni!$A$2:$M$2502,9,FALSE),"-")</f>
        <v>DI DONA ANTONIO</v>
      </c>
      <c r="H632" s="28">
        <f>IF($D632&gt;0,VLOOKUP($D632,Iscrizioni!$A$2:$M$2502,4,FALSE),"-")</f>
        <v>1964</v>
      </c>
      <c r="I632" s="27" t="str">
        <f>IF($D632&gt;0,VLOOKUP($D632,Iscrizioni!$A$2:$M$2502,5,FALSE),"-")</f>
        <v>M</v>
      </c>
      <c r="J632" s="27" t="str">
        <f>IF($D632&gt;0,VLOOKUP($D632,Iscrizioni!$A$2:$M$2502,10,FALSE),"-")</f>
        <v>M-50</v>
      </c>
      <c r="K632" s="27" t="str">
        <f t="shared" si="58"/>
        <v>ok</v>
      </c>
      <c r="L632" s="46" t="str">
        <f>IF($D632&gt;0,VLOOKUP($D632,Iscrizioni!$A$2:$M$2502,11,FALSE),"-")</f>
        <v>Adulti</v>
      </c>
      <c r="M632" s="27">
        <f>IF($D632&gt;0,VLOOKUP($D632,Iscrizioni!$A$2:$N$2502,12,FALSE),"-")</f>
        <v>32</v>
      </c>
      <c r="N632" s="46" t="str">
        <f>IF($D632&gt;0,VLOOKUP($D632,Iscrizioni!$A$2:$M$2502,6,FALSE),"-")</f>
        <v>A130534</v>
      </c>
      <c r="O632" s="107" t="str">
        <f>IF($D632&gt;0,VLOOKUP($D632,Iscrizioni!$A$2:$M$2502,7,FALSE),"-")</f>
        <v>A.S.D. ATLETICA VENARIA REALE</v>
      </c>
      <c r="P632" s="46" t="str">
        <f>IF($D632&gt;0,VLOOKUP(LEFT($N632,1),Regione!$A$2:$C$21,2,FALSE),"-")</f>
        <v xml:space="preserve">PIEMONTE </v>
      </c>
      <c r="Q632" s="112" t="e">
        <f ca="1">IF($D632&gt;0,NormalizzaTempo("D",CELL("tipo",$E632),$E632),"-")</f>
        <v>#NAME?</v>
      </c>
      <c r="R632" s="27">
        <f>IF($D632&gt;0,VLOOKUP($D632,Iscrizioni!$A$2:$M$2502,13,FALSE),"-")</f>
        <v>5000</v>
      </c>
      <c r="S632" s="112" t="e">
        <f t="shared" ca="1" si="61"/>
        <v>#NAME?</v>
      </c>
      <c r="T632" s="112" t="e">
        <f ca="1">IF($D632&gt;0,SUMIFS($S$3:$S632,$X$3:$X632,1,$J$3:$J632,$J632),"-")</f>
        <v>#NAME?</v>
      </c>
      <c r="U632" s="112" t="e">
        <f t="shared" ca="1" si="62"/>
        <v>#NAME?</v>
      </c>
      <c r="V632" s="112" t="e">
        <f t="shared" ca="1" si="59"/>
        <v>#NAME?</v>
      </c>
      <c r="W632" s="27">
        <f>IF(LEN($C632)=0,IF($D632&gt;0,COUNTIFS($A$3:$A632,$A632),"-"),"Escluso")</f>
        <v>149</v>
      </c>
      <c r="X632" s="2">
        <f>IF(LEN($C632)=0,IF($D632&gt;0,COUNTIFS($J$3:$J632,$J632,$C$3:$C632,""),"-"),"Escluso")</f>
        <v>46</v>
      </c>
      <c r="Y632" s="127" t="e">
        <f t="shared" ca="1" si="63"/>
        <v>#NAME?</v>
      </c>
      <c r="Z632" s="2">
        <f>IF($D632&gt;0,COUNTIFS($O$3:$O632,$O632,$L$3:$L632,$L632,$I$3:$I632,$I632),"-")</f>
        <v>6</v>
      </c>
      <c r="AA632" s="27">
        <f>IF($D632&gt;0,IF(OR($Z632 &gt;1,$L632&lt;&gt;"Adulti"),0,VLOOKUP($P632,Regione!$B$2:$C$22,2,FALSE)),"-")</f>
        <v>0</v>
      </c>
      <c r="AB632" s="27">
        <f>IF($D632&gt;0,IF(COUNTIFS($O$3:$O632,$O632,$L$3:$L632,$L632,$I$3:$I632,$I632) &gt;1,0,SUMIFS($Y$3:$Y$2503,$L$3:$L$2503,$L632,$O$3:$O$2503,$O632,$I$3:$I$2503,$I632)),"-")</f>
        <v>0</v>
      </c>
      <c r="AC632" s="27">
        <f t="shared" si="60"/>
        <v>0</v>
      </c>
    </row>
    <row r="633" spans="1:29" s="1" customFormat="1">
      <c r="A633" s="13" t="s">
        <v>184</v>
      </c>
      <c r="B633" s="107" t="str">
        <f>IF(COUNTA($A633)&gt;0,VLOOKUP($A633,Corsa!$A$1:$F$43,2,FALSE),"-")</f>
        <v>Corsa B03</v>
      </c>
      <c r="C633" s="11"/>
      <c r="D633" s="13">
        <v>932</v>
      </c>
      <c r="E633" s="13"/>
      <c r="F633" s="46" t="str">
        <f>IF(COUNTA($A633)&gt;0,VLOOKUP($A633,Corsa!$A$1:$F$43,3,FALSE),"-")</f>
        <v>M- Juniores + M-50 + M-55 + M-60 + M-65 + M-70 + M-75</v>
      </c>
      <c r="G633" s="28" t="str">
        <f>IF($D633&gt;0,VLOOKUP($D633,Iscrizioni!$A$2:$M$2502,9,FALSE),"-")</f>
        <v>ZAFFINO GIAMPAOLO</v>
      </c>
      <c r="H633" s="28">
        <f>IF($D633&gt;0,VLOOKUP($D633,Iscrizioni!$A$2:$M$2502,4,FALSE),"-")</f>
        <v>1952</v>
      </c>
      <c r="I633" s="27" t="str">
        <f>IF($D633&gt;0,VLOOKUP($D633,Iscrizioni!$A$2:$M$2502,5,FALSE),"-")</f>
        <v>M</v>
      </c>
      <c r="J633" s="27" t="str">
        <f>IF($D633&gt;0,VLOOKUP($D633,Iscrizioni!$A$2:$M$2502,10,FALSE),"-")</f>
        <v>M-65</v>
      </c>
      <c r="K633" s="27" t="str">
        <f t="shared" si="58"/>
        <v>ok</v>
      </c>
      <c r="L633" s="46" t="str">
        <f>IF($D633&gt;0,VLOOKUP($D633,Iscrizioni!$A$2:$M$2502,11,FALSE),"-")</f>
        <v>Adulti</v>
      </c>
      <c r="M633" s="27">
        <f>IF($D633&gt;0,VLOOKUP($D633,Iscrizioni!$A$2:$N$2502,12,FALSE),"-")</f>
        <v>38</v>
      </c>
      <c r="N633" s="46" t="str">
        <f>IF($D633&gt;0,VLOOKUP($D633,Iscrizioni!$A$2:$M$2502,6,FALSE),"-")</f>
        <v>L022825</v>
      </c>
      <c r="O633" s="107" t="str">
        <f>IF($D633&gt;0,VLOOKUP($D633,Iscrizioni!$A$2:$M$2502,7,FALSE),"-")</f>
        <v>RUNNERS BARBERINO A.S.D.</v>
      </c>
      <c r="P633" s="46" t="str">
        <f>IF($D633&gt;0,VLOOKUP(LEFT($N633,1),Regione!$A$2:$C$21,2,FALSE),"-")</f>
        <v xml:space="preserve">TOSCANA </v>
      </c>
      <c r="Q633" s="112" t="e">
        <f ca="1">IF($D633&gt;0,NormalizzaTempo("D",CELL("tipo",$E633),$E633),"-")</f>
        <v>#NAME?</v>
      </c>
      <c r="R633" s="27">
        <f>IF($D633&gt;0,VLOOKUP($D633,Iscrizioni!$A$2:$M$2502,13,FALSE),"-")</f>
        <v>5000</v>
      </c>
      <c r="S633" s="112" t="e">
        <f t="shared" ca="1" si="61"/>
        <v>#NAME?</v>
      </c>
      <c r="T633" s="112" t="e">
        <f ca="1">IF($D633&gt;0,SUMIFS($S$3:$S633,$X$3:$X633,1,$J$3:$J633,$J633),"-")</f>
        <v>#NAME?</v>
      </c>
      <c r="U633" s="112" t="e">
        <f t="shared" ca="1" si="62"/>
        <v>#NAME?</v>
      </c>
      <c r="V633" s="112" t="e">
        <f t="shared" ca="1" si="59"/>
        <v>#NAME?</v>
      </c>
      <c r="W633" s="27">
        <f>IF(LEN($C633)=0,IF($D633&gt;0,COUNTIFS($A$3:$A633,$A633),"-"),"Escluso")</f>
        <v>150</v>
      </c>
      <c r="X633" s="2">
        <f>IF(LEN($C633)=0,IF($D633&gt;0,COUNTIFS($J$3:$J633,$J633,$C$3:$C633,""),"-"),"Escluso")</f>
        <v>16</v>
      </c>
      <c r="Y633" s="127" t="e">
        <f t="shared" ca="1" si="63"/>
        <v>#NAME?</v>
      </c>
      <c r="Z633" s="2">
        <f>IF($D633&gt;0,COUNTIFS($O$3:$O633,$O633,$L$3:$L633,$L633,$I$3:$I633,$I633),"-")</f>
        <v>2</v>
      </c>
      <c r="AA633" s="27">
        <f>IF($D633&gt;0,IF(OR($Z633 &gt;1,$L633&lt;&gt;"Adulti"),0,VLOOKUP($P633,Regione!$B$2:$C$22,2,FALSE)),"-")</f>
        <v>0</v>
      </c>
      <c r="AB633" s="27">
        <f>IF($D633&gt;0,IF(COUNTIFS($O$3:$O633,$O633,$L$3:$L633,$L633,$I$3:$I633,$I633) &gt;1,0,SUMIFS($Y$3:$Y$2503,$L$3:$L$2503,$L633,$O$3:$O$2503,$O633,$I$3:$I$2503,$I633)),"-")</f>
        <v>0</v>
      </c>
      <c r="AC633" s="27">
        <f t="shared" si="60"/>
        <v>0</v>
      </c>
    </row>
    <row r="634" spans="1:29" s="1" customFormat="1">
      <c r="A634" s="13" t="s">
        <v>184</v>
      </c>
      <c r="B634" s="107" t="str">
        <f>IF(COUNTA($A634)&gt;0,VLOOKUP($A634,Corsa!$A$1:$F$43,2,FALSE),"-")</f>
        <v>Corsa B03</v>
      </c>
      <c r="C634" s="11"/>
      <c r="D634" s="13">
        <v>909</v>
      </c>
      <c r="E634" s="13"/>
      <c r="F634" s="46" t="str">
        <f>IF(COUNTA($A634)&gt;0,VLOOKUP($A634,Corsa!$A$1:$F$43,3,FALSE),"-")</f>
        <v>M- Juniores + M-50 + M-55 + M-60 + M-65 + M-70 + M-75</v>
      </c>
      <c r="G634" s="28" t="str">
        <f>IF($D634&gt;0,VLOOKUP($D634,Iscrizioni!$A$2:$M$2502,9,FALSE),"-")</f>
        <v>BERTINI LUCA GIOTTO</v>
      </c>
      <c r="H634" s="28">
        <f>IF($D634&gt;0,VLOOKUP($D634,Iscrizioni!$A$2:$M$2502,4,FALSE),"-")</f>
        <v>1957</v>
      </c>
      <c r="I634" s="27" t="str">
        <f>IF($D634&gt;0,VLOOKUP($D634,Iscrizioni!$A$2:$M$2502,5,FALSE),"-")</f>
        <v>M</v>
      </c>
      <c r="J634" s="27" t="str">
        <f>IF($D634&gt;0,VLOOKUP($D634,Iscrizioni!$A$2:$M$2502,10,FALSE),"-")</f>
        <v>M-60</v>
      </c>
      <c r="K634" s="27" t="str">
        <f t="shared" si="58"/>
        <v>ok</v>
      </c>
      <c r="L634" s="46" t="str">
        <f>IF($D634&gt;0,VLOOKUP($D634,Iscrizioni!$A$2:$M$2502,11,FALSE),"-")</f>
        <v>Adulti</v>
      </c>
      <c r="M634" s="27">
        <f>IF($D634&gt;0,VLOOKUP($D634,Iscrizioni!$A$2:$N$2502,12,FALSE),"-")</f>
        <v>36</v>
      </c>
      <c r="N634" s="46" t="str">
        <f>IF($D634&gt;0,VLOOKUP($D634,Iscrizioni!$A$2:$M$2502,6,FALSE),"-")</f>
        <v>L022825</v>
      </c>
      <c r="O634" s="107" t="str">
        <f>IF($D634&gt;0,VLOOKUP($D634,Iscrizioni!$A$2:$M$2502,7,FALSE),"-")</f>
        <v>RUNNERS BARBERINO A.S.D.</v>
      </c>
      <c r="P634" s="46" t="str">
        <f>IF($D634&gt;0,VLOOKUP(LEFT($N634,1),Regione!$A$2:$C$21,2,FALSE),"-")</f>
        <v xml:space="preserve">TOSCANA </v>
      </c>
      <c r="Q634" s="112" t="e">
        <f ca="1">IF($D634&gt;0,NormalizzaTempo("D",CELL("tipo",$E634),$E634),"-")</f>
        <v>#NAME?</v>
      </c>
      <c r="R634" s="27">
        <f>IF($D634&gt;0,VLOOKUP($D634,Iscrizioni!$A$2:$M$2502,13,FALSE),"-")</f>
        <v>5000</v>
      </c>
      <c r="S634" s="112" t="e">
        <f t="shared" ca="1" si="61"/>
        <v>#NAME?</v>
      </c>
      <c r="T634" s="112" t="e">
        <f ca="1">IF($D634&gt;0,SUMIFS($S$3:$S634,$X$3:$X634,1,$J$3:$J634,$J634),"-")</f>
        <v>#NAME?</v>
      </c>
      <c r="U634" s="112" t="e">
        <f t="shared" ca="1" si="62"/>
        <v>#NAME?</v>
      </c>
      <c r="V634" s="112" t="e">
        <f t="shared" ca="1" si="59"/>
        <v>#NAME?</v>
      </c>
      <c r="W634" s="27">
        <f>IF(LEN($C634)=0,IF($D634&gt;0,COUNTIFS($A$3:$A634,$A634),"-"),"Escluso")</f>
        <v>151</v>
      </c>
      <c r="X634" s="2">
        <f>IF(LEN($C634)=0,IF($D634&gt;0,COUNTIFS($J$3:$J634,$J634,$C$3:$C634,""),"-"),"Escluso")</f>
        <v>29</v>
      </c>
      <c r="Y634" s="127" t="e">
        <f t="shared" ca="1" si="63"/>
        <v>#NAME?</v>
      </c>
      <c r="Z634" s="2">
        <f>IF($D634&gt;0,COUNTIFS($O$3:$O634,$O634,$L$3:$L634,$L634,$I$3:$I634,$I634),"-")</f>
        <v>3</v>
      </c>
      <c r="AA634" s="27">
        <f>IF($D634&gt;0,IF(OR($Z634 &gt;1,$L634&lt;&gt;"Adulti"),0,VLOOKUP($P634,Regione!$B$2:$C$22,2,FALSE)),"-")</f>
        <v>0</v>
      </c>
      <c r="AB634" s="27">
        <f>IF($D634&gt;0,IF(COUNTIFS($O$3:$O634,$O634,$L$3:$L634,$L634,$I$3:$I634,$I634) &gt;1,0,SUMIFS($Y$3:$Y$2503,$L$3:$L$2503,$L634,$O$3:$O$2503,$O634,$I$3:$I$2503,$I634)),"-")</f>
        <v>0</v>
      </c>
      <c r="AC634" s="27">
        <f t="shared" si="60"/>
        <v>0</v>
      </c>
    </row>
    <row r="635" spans="1:29" s="1" customFormat="1">
      <c r="A635" s="13" t="s">
        <v>184</v>
      </c>
      <c r="B635" s="107" t="str">
        <f>IF(COUNTA($A635)&gt;0,VLOOKUP($A635,Corsa!$A$1:$F$43,2,FALSE),"-")</f>
        <v>Corsa B03</v>
      </c>
      <c r="C635" s="11"/>
      <c r="D635" s="13">
        <v>421</v>
      </c>
      <c r="E635" s="13"/>
      <c r="F635" s="46" t="str">
        <f>IF(COUNTA($A635)&gt;0,VLOOKUP($A635,Corsa!$A$1:$F$43,3,FALSE),"-")</f>
        <v>M- Juniores + M-50 + M-55 + M-60 + M-65 + M-70 + M-75</v>
      </c>
      <c r="G635" s="28" t="str">
        <f>IF($D635&gt;0,VLOOKUP($D635,Iscrizioni!$A$2:$M$2502,9,FALSE),"-")</f>
        <v>CANCELLIERE DOMENICO</v>
      </c>
      <c r="H635" s="28">
        <f>IF($D635&gt;0,VLOOKUP($D635,Iscrizioni!$A$2:$M$2502,4,FALSE),"-")</f>
        <v>1949</v>
      </c>
      <c r="I635" s="27" t="str">
        <f>IF($D635&gt;0,VLOOKUP($D635,Iscrizioni!$A$2:$M$2502,5,FALSE),"-")</f>
        <v>M</v>
      </c>
      <c r="J635" s="27" t="str">
        <f>IF($D635&gt;0,VLOOKUP($D635,Iscrizioni!$A$2:$M$2502,10,FALSE),"-")</f>
        <v>M-65</v>
      </c>
      <c r="K635" s="27" t="str">
        <f t="shared" si="58"/>
        <v>ok</v>
      </c>
      <c r="L635" s="46" t="str">
        <f>IF($D635&gt;0,VLOOKUP($D635,Iscrizioni!$A$2:$M$2502,11,FALSE),"-")</f>
        <v>Adulti</v>
      </c>
      <c r="M635" s="27">
        <f>IF($D635&gt;0,VLOOKUP($D635,Iscrizioni!$A$2:$N$2502,12,FALSE),"-")</f>
        <v>38</v>
      </c>
      <c r="N635" s="46" t="str">
        <f>IF($D635&gt;0,VLOOKUP($D635,Iscrizioni!$A$2:$M$2502,6,FALSE),"-")</f>
        <v>H075225</v>
      </c>
      <c r="O635" s="107" t="str">
        <f>IF($D635&gt;0,VLOOKUP($D635,Iscrizioni!$A$2:$M$2502,7,FALSE),"-")</f>
        <v>ASD GPA LUGHESINA</v>
      </c>
      <c r="P635" s="46" t="str">
        <f>IF($D635&gt;0,VLOOKUP(LEFT($N635,1),Regione!$A$2:$C$21,2,FALSE),"-")</f>
        <v xml:space="preserve">EMILIA ROMAGNA </v>
      </c>
      <c r="Q635" s="112" t="e">
        <f ca="1">IF($D635&gt;0,NormalizzaTempo("D",CELL("tipo",$E635),$E635),"-")</f>
        <v>#NAME?</v>
      </c>
      <c r="R635" s="27">
        <f>IF($D635&gt;0,VLOOKUP($D635,Iscrizioni!$A$2:$M$2502,13,FALSE),"-")</f>
        <v>5000</v>
      </c>
      <c r="S635" s="112" t="e">
        <f t="shared" ca="1" si="61"/>
        <v>#NAME?</v>
      </c>
      <c r="T635" s="112" t="e">
        <f ca="1">IF($D635&gt;0,SUMIFS($S$3:$S635,$X$3:$X635,1,$J$3:$J635,$J635),"-")</f>
        <v>#NAME?</v>
      </c>
      <c r="U635" s="112" t="e">
        <f t="shared" ca="1" si="62"/>
        <v>#NAME?</v>
      </c>
      <c r="V635" s="112" t="e">
        <f t="shared" ca="1" si="59"/>
        <v>#NAME?</v>
      </c>
      <c r="W635" s="27">
        <f>IF(LEN($C635)=0,IF($D635&gt;0,COUNTIFS($A$3:$A635,$A635),"-"),"Escluso")</f>
        <v>152</v>
      </c>
      <c r="X635" s="2">
        <f>IF(LEN($C635)=0,IF($D635&gt;0,COUNTIFS($J$3:$J635,$J635,$C$3:$C635,""),"-"),"Escluso")</f>
        <v>17</v>
      </c>
      <c r="Y635" s="127" t="e">
        <f t="shared" ca="1" si="63"/>
        <v>#NAME?</v>
      </c>
      <c r="Z635" s="2">
        <f>IF($D635&gt;0,COUNTIFS($O$3:$O635,$O635,$L$3:$L635,$L635,$I$3:$I635,$I635),"-")</f>
        <v>3</v>
      </c>
      <c r="AA635" s="27">
        <f>IF($D635&gt;0,IF(OR($Z635 &gt;1,$L635&lt;&gt;"Adulti"),0,VLOOKUP($P635,Regione!$B$2:$C$22,2,FALSE)),"-")</f>
        <v>0</v>
      </c>
      <c r="AB635" s="27">
        <f>IF($D635&gt;0,IF(COUNTIFS($O$3:$O635,$O635,$L$3:$L635,$L635,$I$3:$I635,$I635) &gt;1,0,SUMIFS($Y$3:$Y$2503,$L$3:$L$2503,$L635,$O$3:$O$2503,$O635,$I$3:$I$2503,$I635)),"-")</f>
        <v>0</v>
      </c>
      <c r="AC635" s="27">
        <f t="shared" si="60"/>
        <v>0</v>
      </c>
    </row>
    <row r="636" spans="1:29" s="1" customFormat="1">
      <c r="A636" s="13" t="s">
        <v>184</v>
      </c>
      <c r="B636" s="107" t="str">
        <f>IF(COUNTA($A636)&gt;0,VLOOKUP($A636,Corsa!$A$1:$F$43,2,FALSE),"-")</f>
        <v>Corsa B03</v>
      </c>
      <c r="C636" s="11"/>
      <c r="D636" s="13">
        <v>804</v>
      </c>
      <c r="E636" s="13"/>
      <c r="F636" s="46" t="str">
        <f>IF(COUNTA($A636)&gt;0,VLOOKUP($A636,Corsa!$A$1:$F$43,3,FALSE),"-")</f>
        <v>M- Juniores + M-50 + M-55 + M-60 + M-65 + M-70 + M-75</v>
      </c>
      <c r="G636" s="28" t="str">
        <f>IF($D636&gt;0,VLOOKUP($D636,Iscrizioni!$A$2:$M$2502,9,FALSE),"-")</f>
        <v>MAESTRI PAOLO</v>
      </c>
      <c r="H636" s="28">
        <f>IF($D636&gt;0,VLOOKUP($D636,Iscrizioni!$A$2:$M$2502,4,FALSE),"-")</f>
        <v>1951</v>
      </c>
      <c r="I636" s="27" t="str">
        <f>IF($D636&gt;0,VLOOKUP($D636,Iscrizioni!$A$2:$M$2502,5,FALSE),"-")</f>
        <v>M</v>
      </c>
      <c r="J636" s="27" t="str">
        <f>IF($D636&gt;0,VLOOKUP($D636,Iscrizioni!$A$2:$M$2502,10,FALSE),"-")</f>
        <v>M-65</v>
      </c>
      <c r="K636" s="27" t="str">
        <f t="shared" si="58"/>
        <v>ok</v>
      </c>
      <c r="L636" s="46" t="str">
        <f>IF($D636&gt;0,VLOOKUP($D636,Iscrizioni!$A$2:$M$2502,11,FALSE),"-")</f>
        <v>Adulti</v>
      </c>
      <c r="M636" s="27">
        <f>IF($D636&gt;0,VLOOKUP($D636,Iscrizioni!$A$2:$N$2502,12,FALSE),"-")</f>
        <v>38</v>
      </c>
      <c r="N636" s="46" t="str">
        <f>IF($D636&gt;0,VLOOKUP($D636,Iscrizioni!$A$2:$M$2502,6,FALSE),"-")</f>
        <v>H070281</v>
      </c>
      <c r="O636" s="107" t="str">
        <f>IF($D636&gt;0,VLOOKUP($D636,Iscrizioni!$A$2:$M$2502,7,FALSE),"-")</f>
        <v>POL. PONTE NUOVO ASD</v>
      </c>
      <c r="P636" s="46" t="str">
        <f>IF($D636&gt;0,VLOOKUP(LEFT($N636,1),Regione!$A$2:$C$21,2,FALSE),"-")</f>
        <v xml:space="preserve">EMILIA ROMAGNA </v>
      </c>
      <c r="Q636" s="112" t="e">
        <f ca="1">IF($D636&gt;0,NormalizzaTempo("D",CELL("tipo",$E636),$E636),"-")</f>
        <v>#NAME?</v>
      </c>
      <c r="R636" s="27">
        <f>IF($D636&gt;0,VLOOKUP($D636,Iscrizioni!$A$2:$M$2502,13,FALSE),"-")</f>
        <v>5000</v>
      </c>
      <c r="S636" s="112" t="e">
        <f t="shared" ca="1" si="61"/>
        <v>#NAME?</v>
      </c>
      <c r="T636" s="112" t="e">
        <f ca="1">IF($D636&gt;0,SUMIFS($S$3:$S636,$X$3:$X636,1,$J$3:$J636,$J636),"-")</f>
        <v>#NAME?</v>
      </c>
      <c r="U636" s="112" t="e">
        <f t="shared" ca="1" si="62"/>
        <v>#NAME?</v>
      </c>
      <c r="V636" s="112" t="e">
        <f t="shared" ca="1" si="59"/>
        <v>#NAME?</v>
      </c>
      <c r="W636" s="27">
        <f>IF(LEN($C636)=0,IF($D636&gt;0,COUNTIFS($A$3:$A636,$A636),"-"),"Escluso")</f>
        <v>153</v>
      </c>
      <c r="X636" s="2">
        <f>IF(LEN($C636)=0,IF($D636&gt;0,COUNTIFS($J$3:$J636,$J636,$C$3:$C636,""),"-"),"Escluso")</f>
        <v>18</v>
      </c>
      <c r="Y636" s="127" t="e">
        <f t="shared" ca="1" si="63"/>
        <v>#NAME?</v>
      </c>
      <c r="Z636" s="2">
        <f>IF($D636&gt;0,COUNTIFS($O$3:$O636,$O636,$L$3:$L636,$L636,$I$3:$I636,$I636),"-")</f>
        <v>4</v>
      </c>
      <c r="AA636" s="27">
        <f>IF($D636&gt;0,IF(OR($Z636 &gt;1,$L636&lt;&gt;"Adulti"),0,VLOOKUP($P636,Regione!$B$2:$C$22,2,FALSE)),"-")</f>
        <v>0</v>
      </c>
      <c r="AB636" s="27">
        <f>IF($D636&gt;0,IF(COUNTIFS($O$3:$O636,$O636,$L$3:$L636,$L636,$I$3:$I636,$I636) &gt;1,0,SUMIFS($Y$3:$Y$2503,$L$3:$L$2503,$L636,$O$3:$O$2503,$O636,$I$3:$I$2503,$I636)),"-")</f>
        <v>0</v>
      </c>
      <c r="AC636" s="27">
        <f t="shared" si="60"/>
        <v>0</v>
      </c>
    </row>
    <row r="637" spans="1:29" s="1" customFormat="1">
      <c r="A637" s="13" t="s">
        <v>184</v>
      </c>
      <c r="B637" s="107" t="str">
        <f>IF(COUNTA($A637)&gt;0,VLOOKUP($A637,Corsa!$A$1:$F$43,2,FALSE),"-")</f>
        <v>Corsa B03</v>
      </c>
      <c r="C637" s="11"/>
      <c r="D637" s="13">
        <v>209</v>
      </c>
      <c r="E637" s="13"/>
      <c r="F637" s="46" t="str">
        <f>IF(COUNTA($A637)&gt;0,VLOOKUP($A637,Corsa!$A$1:$F$43,3,FALSE),"-")</f>
        <v>M- Juniores + M-50 + M-55 + M-60 + M-65 + M-70 + M-75</v>
      </c>
      <c r="G637" s="28" t="str">
        <f>IF($D637&gt;0,VLOOKUP($D637,Iscrizioni!$A$2:$M$2502,9,FALSE),"-")</f>
        <v>SERRATRICE ALBERTO</v>
      </c>
      <c r="H637" s="28">
        <f>IF($D637&gt;0,VLOOKUP($D637,Iscrizioni!$A$2:$M$2502,4,FALSE),"-")</f>
        <v>1967</v>
      </c>
      <c r="I637" s="27" t="str">
        <f>IF($D637&gt;0,VLOOKUP($D637,Iscrizioni!$A$2:$M$2502,5,FALSE),"-")</f>
        <v>M</v>
      </c>
      <c r="J637" s="27" t="str">
        <f>IF($D637&gt;0,VLOOKUP($D637,Iscrizioni!$A$2:$M$2502,10,FALSE),"-")</f>
        <v>M-50</v>
      </c>
      <c r="K637" s="27" t="str">
        <f t="shared" si="58"/>
        <v>ok</v>
      </c>
      <c r="L637" s="46" t="str">
        <f>IF($D637&gt;0,VLOOKUP($D637,Iscrizioni!$A$2:$M$2502,11,FALSE),"-")</f>
        <v>Adulti</v>
      </c>
      <c r="M637" s="27">
        <f>IF($D637&gt;0,VLOOKUP($D637,Iscrizioni!$A$2:$N$2502,12,FALSE),"-")</f>
        <v>32</v>
      </c>
      <c r="N637" s="46" t="str">
        <f>IF($D637&gt;0,VLOOKUP($D637,Iscrizioni!$A$2:$M$2502,6,FALSE),"-")</f>
        <v>A130646</v>
      </c>
      <c r="O637" s="107" t="str">
        <f>IF($D637&gt;0,VLOOKUP($D637,Iscrizioni!$A$2:$M$2502,7,FALSE),"-")</f>
        <v>A.S.D. DORATLETICA</v>
      </c>
      <c r="P637" s="46" t="str">
        <f>IF($D637&gt;0,VLOOKUP(LEFT($N637,1),Regione!$A$2:$C$21,2,FALSE),"-")</f>
        <v xml:space="preserve">PIEMONTE </v>
      </c>
      <c r="Q637" s="112" t="e">
        <f ca="1">IF($D637&gt;0,NormalizzaTempo("D",CELL("tipo",$E637),$E637),"-")</f>
        <v>#NAME?</v>
      </c>
      <c r="R637" s="27">
        <f>IF($D637&gt;0,VLOOKUP($D637,Iscrizioni!$A$2:$M$2502,13,FALSE),"-")</f>
        <v>5000</v>
      </c>
      <c r="S637" s="112" t="e">
        <f t="shared" ca="1" si="61"/>
        <v>#NAME?</v>
      </c>
      <c r="T637" s="112" t="e">
        <f ca="1">IF($D637&gt;0,SUMIFS($S$3:$S637,$X$3:$X637,1,$J$3:$J637,$J637),"-")</f>
        <v>#NAME?</v>
      </c>
      <c r="U637" s="112" t="e">
        <f t="shared" ca="1" si="62"/>
        <v>#NAME?</v>
      </c>
      <c r="V637" s="112" t="e">
        <f t="shared" ca="1" si="59"/>
        <v>#NAME?</v>
      </c>
      <c r="W637" s="27">
        <f>IF(LEN($C637)=0,IF($D637&gt;0,COUNTIFS($A$3:$A637,$A637),"-"),"Escluso")</f>
        <v>154</v>
      </c>
      <c r="X637" s="2">
        <f>IF(LEN($C637)=0,IF($D637&gt;0,COUNTIFS($J$3:$J637,$J637,$C$3:$C637,""),"-"),"Escluso")</f>
        <v>47</v>
      </c>
      <c r="Y637" s="127" t="e">
        <f t="shared" ca="1" si="63"/>
        <v>#NAME?</v>
      </c>
      <c r="Z637" s="2">
        <f>IF($D637&gt;0,COUNTIFS($O$3:$O637,$O637,$L$3:$L637,$L637,$I$3:$I637,$I637),"-")</f>
        <v>11</v>
      </c>
      <c r="AA637" s="27">
        <f>IF($D637&gt;0,IF(OR($Z637 &gt;1,$L637&lt;&gt;"Adulti"),0,VLOOKUP($P637,Regione!$B$2:$C$22,2,FALSE)),"-")</f>
        <v>0</v>
      </c>
      <c r="AB637" s="27">
        <f>IF($D637&gt;0,IF(COUNTIFS($O$3:$O637,$O637,$L$3:$L637,$L637,$I$3:$I637,$I637) &gt;1,0,SUMIFS($Y$3:$Y$2503,$L$3:$L$2503,$L637,$O$3:$O$2503,$O637,$I$3:$I$2503,$I637)),"-")</f>
        <v>0</v>
      </c>
      <c r="AC637" s="27">
        <f t="shared" si="60"/>
        <v>0</v>
      </c>
    </row>
    <row r="638" spans="1:29" s="1" customFormat="1">
      <c r="A638" s="13" t="s">
        <v>184</v>
      </c>
      <c r="B638" s="107" t="str">
        <f>IF(COUNTA($A638)&gt;0,VLOOKUP($A638,Corsa!$A$1:$F$43,2,FALSE),"-")</f>
        <v>Corsa B03</v>
      </c>
      <c r="C638" s="11"/>
      <c r="D638" s="13">
        <v>516</v>
      </c>
      <c r="E638" s="13"/>
      <c r="F638" s="46" t="str">
        <f>IF(COUNTA($A638)&gt;0,VLOOKUP($A638,Corsa!$A$1:$F$43,3,FALSE),"-")</f>
        <v>M- Juniores + M-50 + M-55 + M-60 + M-65 + M-70 + M-75</v>
      </c>
      <c r="G638" s="28" t="str">
        <f>IF($D638&gt;0,VLOOKUP($D638,Iscrizioni!$A$2:$M$2502,9,FALSE),"-")</f>
        <v>TORCHETTI ROCCO</v>
      </c>
      <c r="H638" s="28">
        <f>IF($D638&gt;0,VLOOKUP($D638,Iscrizioni!$A$2:$M$2502,4,FALSE),"-")</f>
        <v>1951</v>
      </c>
      <c r="I638" s="27" t="str">
        <f>IF($D638&gt;0,VLOOKUP($D638,Iscrizioni!$A$2:$M$2502,5,FALSE),"-")</f>
        <v>M</v>
      </c>
      <c r="J638" s="27" t="str">
        <f>IF($D638&gt;0,VLOOKUP($D638,Iscrizioni!$A$2:$M$2502,10,FALSE),"-")</f>
        <v>M-65</v>
      </c>
      <c r="K638" s="27" t="str">
        <f t="shared" si="58"/>
        <v>ok</v>
      </c>
      <c r="L638" s="46" t="str">
        <f>IF($D638&gt;0,VLOOKUP($D638,Iscrizioni!$A$2:$M$2502,11,FALSE),"-")</f>
        <v>Adulti</v>
      </c>
      <c r="M638" s="27">
        <f>IF($D638&gt;0,VLOOKUP($D638,Iscrizioni!$A$2:$N$2502,12,FALSE),"-")</f>
        <v>38</v>
      </c>
      <c r="N638" s="46" t="str">
        <f>IF($D638&gt;0,VLOOKUP($D638,Iscrizioni!$A$2:$M$2502,6,FALSE),"-")</f>
        <v>A120138</v>
      </c>
      <c r="O638" s="107" t="str">
        <f>IF($D638&gt;0,VLOOKUP($D638,Iscrizioni!$A$2:$M$2502,7,FALSE),"-")</f>
        <v>ATLETICA VENTUROLI</v>
      </c>
      <c r="P638" s="46" t="str">
        <f>IF($D638&gt;0,VLOOKUP(LEFT($N638,1),Regione!$A$2:$C$21,2,FALSE),"-")</f>
        <v xml:space="preserve">PIEMONTE </v>
      </c>
      <c r="Q638" s="112" t="e">
        <f ca="1">IF($D638&gt;0,NormalizzaTempo("D",CELL("tipo",$E638),$E638),"-")</f>
        <v>#NAME?</v>
      </c>
      <c r="R638" s="27">
        <f>IF($D638&gt;0,VLOOKUP($D638,Iscrizioni!$A$2:$M$2502,13,FALSE),"-")</f>
        <v>5000</v>
      </c>
      <c r="S638" s="112" t="e">
        <f t="shared" ca="1" si="61"/>
        <v>#NAME?</v>
      </c>
      <c r="T638" s="112" t="e">
        <f ca="1">IF($D638&gt;0,SUMIFS($S$3:$S638,$X$3:$X638,1,$J$3:$J638,$J638),"-")</f>
        <v>#NAME?</v>
      </c>
      <c r="U638" s="112" t="e">
        <f t="shared" ca="1" si="62"/>
        <v>#NAME?</v>
      </c>
      <c r="V638" s="112" t="e">
        <f t="shared" ca="1" si="59"/>
        <v>#NAME?</v>
      </c>
      <c r="W638" s="27">
        <f>IF(LEN($C638)=0,IF($D638&gt;0,COUNTIFS($A$3:$A638,$A638),"-"),"Escluso")</f>
        <v>155</v>
      </c>
      <c r="X638" s="2">
        <f>IF(LEN($C638)=0,IF($D638&gt;0,COUNTIFS($J$3:$J638,$J638,$C$3:$C638,""),"-"),"Escluso")</f>
        <v>19</v>
      </c>
      <c r="Y638" s="127" t="e">
        <f t="shared" ca="1" si="63"/>
        <v>#NAME?</v>
      </c>
      <c r="Z638" s="2">
        <f>IF($D638&gt;0,COUNTIFS($O$3:$O638,$O638,$L$3:$L638,$L638,$I$3:$I638,$I638),"-")</f>
        <v>2</v>
      </c>
      <c r="AA638" s="27">
        <f>IF($D638&gt;0,IF(OR($Z638 &gt;1,$L638&lt;&gt;"Adulti"),0,VLOOKUP($P638,Regione!$B$2:$C$22,2,FALSE)),"-")</f>
        <v>0</v>
      </c>
      <c r="AB638" s="27">
        <f>IF($D638&gt;0,IF(COUNTIFS($O$3:$O638,$O638,$L$3:$L638,$L638,$I$3:$I638,$I638) &gt;1,0,SUMIFS($Y$3:$Y$2503,$L$3:$L$2503,$L638,$O$3:$O$2503,$O638,$I$3:$I$2503,$I638)),"-")</f>
        <v>0</v>
      </c>
      <c r="AC638" s="27">
        <f t="shared" si="60"/>
        <v>0</v>
      </c>
    </row>
    <row r="639" spans="1:29" s="1" customFormat="1">
      <c r="A639" s="13" t="s">
        <v>184</v>
      </c>
      <c r="B639" s="107" t="str">
        <f>IF(COUNTA($A639)&gt;0,VLOOKUP($A639,Corsa!$A$1:$F$43,2,FALSE),"-")</f>
        <v>Corsa B03</v>
      </c>
      <c r="C639" s="11"/>
      <c r="D639" s="13">
        <v>733</v>
      </c>
      <c r="E639" s="13"/>
      <c r="F639" s="46" t="str">
        <f>IF(COUNTA($A639)&gt;0,VLOOKUP($A639,Corsa!$A$1:$F$43,3,FALSE),"-")</f>
        <v>M- Juniores + M-50 + M-55 + M-60 + M-65 + M-70 + M-75</v>
      </c>
      <c r="G639" s="28" t="str">
        <f>IF($D639&gt;0,VLOOKUP($D639,Iscrizioni!$A$2:$M$2502,9,FALSE),"-")</f>
        <v>MASONI GIANCARLO</v>
      </c>
      <c r="H639" s="28">
        <f>IF($D639&gt;0,VLOOKUP($D639,Iscrizioni!$A$2:$M$2502,4,FALSE),"-")</f>
        <v>1940</v>
      </c>
      <c r="I639" s="27" t="str">
        <f>IF($D639&gt;0,VLOOKUP($D639,Iscrizioni!$A$2:$M$2502,5,FALSE),"-")</f>
        <v>M</v>
      </c>
      <c r="J639" s="27" t="str">
        <f>IF($D639&gt;0,VLOOKUP($D639,Iscrizioni!$A$2:$M$2502,10,FALSE),"-")</f>
        <v>M-75</v>
      </c>
      <c r="K639" s="27" t="str">
        <f t="shared" si="58"/>
        <v>ok</v>
      </c>
      <c r="L639" s="46" t="str">
        <f>IF($D639&gt;0,VLOOKUP($D639,Iscrizioni!$A$2:$M$2502,11,FALSE),"-")</f>
        <v>Adulti</v>
      </c>
      <c r="M639" s="27">
        <f>IF($D639&gt;0,VLOOKUP($D639,Iscrizioni!$A$2:$N$2502,12,FALSE),"-")</f>
        <v>42</v>
      </c>
      <c r="N639" s="46" t="str">
        <f>IF($D639&gt;0,VLOOKUP($D639,Iscrizioni!$A$2:$M$2502,6,FALSE),"-")</f>
        <v>H080563</v>
      </c>
      <c r="O639" s="107" t="str">
        <f>IF($D639&gt;0,VLOOKUP($D639,Iscrizioni!$A$2:$M$2502,7,FALSE),"-")</f>
        <v>PODISTICA BIASOLA ASD</v>
      </c>
      <c r="P639" s="46" t="str">
        <f>IF($D639&gt;0,VLOOKUP(LEFT($N639,1),Regione!$A$2:$C$21,2,FALSE),"-")</f>
        <v xml:space="preserve">EMILIA ROMAGNA </v>
      </c>
      <c r="Q639" s="112" t="e">
        <f ca="1">IF($D639&gt;0,NormalizzaTempo("D",CELL("tipo",$E639),$E639),"-")</f>
        <v>#NAME?</v>
      </c>
      <c r="R639" s="27">
        <f>IF($D639&gt;0,VLOOKUP($D639,Iscrizioni!$A$2:$M$2502,13,FALSE),"-")</f>
        <v>5000</v>
      </c>
      <c r="S639" s="112" t="e">
        <f t="shared" ca="1" si="61"/>
        <v>#NAME?</v>
      </c>
      <c r="T639" s="112" t="e">
        <f ca="1">IF($D639&gt;0,SUMIFS($S$3:$S639,$X$3:$X639,1,$J$3:$J639,$J639),"-")</f>
        <v>#NAME?</v>
      </c>
      <c r="U639" s="112" t="e">
        <f t="shared" ca="1" si="62"/>
        <v>#NAME?</v>
      </c>
      <c r="V639" s="112" t="e">
        <f t="shared" ca="1" si="59"/>
        <v>#NAME?</v>
      </c>
      <c r="W639" s="27">
        <f>IF(LEN($C639)=0,IF($D639&gt;0,COUNTIFS($A$3:$A639,$A639),"-"),"Escluso")</f>
        <v>156</v>
      </c>
      <c r="X639" s="2">
        <f>IF(LEN($C639)=0,IF($D639&gt;0,COUNTIFS($J$3:$J639,$J639,$C$3:$C639,""),"-"),"Escluso")</f>
        <v>3</v>
      </c>
      <c r="Y639" s="127" t="e">
        <f t="shared" ca="1" si="63"/>
        <v>#NAME?</v>
      </c>
      <c r="Z639" s="2">
        <f>IF($D639&gt;0,COUNTIFS($O$3:$O639,$O639,$L$3:$L639,$L639,$I$3:$I639,$I639),"-")</f>
        <v>2</v>
      </c>
      <c r="AA639" s="27">
        <f>IF($D639&gt;0,IF(OR($Z639 &gt;1,$L639&lt;&gt;"Adulti"),0,VLOOKUP($P639,Regione!$B$2:$C$22,2,FALSE)),"-")</f>
        <v>0</v>
      </c>
      <c r="AB639" s="27">
        <f>IF($D639&gt;0,IF(COUNTIFS($O$3:$O639,$O639,$L$3:$L639,$L639,$I$3:$I639,$I639) &gt;1,0,SUMIFS($Y$3:$Y$2503,$L$3:$L$2503,$L639,$O$3:$O$2503,$O639,$I$3:$I$2503,$I639)),"-")</f>
        <v>0</v>
      </c>
      <c r="AC639" s="27">
        <f t="shared" si="60"/>
        <v>0</v>
      </c>
    </row>
    <row r="640" spans="1:29" s="1" customFormat="1">
      <c r="A640" s="13" t="s">
        <v>184</v>
      </c>
      <c r="B640" s="107" t="str">
        <f>IF(COUNTA($A640)&gt;0,VLOOKUP($A640,Corsa!$A$1:$F$43,2,FALSE),"-")</f>
        <v>Corsa B03</v>
      </c>
      <c r="C640" s="11"/>
      <c r="D640" s="13">
        <v>272</v>
      </c>
      <c r="E640" s="13"/>
      <c r="F640" s="46" t="str">
        <f>IF(COUNTA($A640)&gt;0,VLOOKUP($A640,Corsa!$A$1:$F$43,3,FALSE),"-")</f>
        <v>M- Juniores + M-50 + M-55 + M-60 + M-65 + M-70 + M-75</v>
      </c>
      <c r="G640" s="28" t="str">
        <f>IF($D640&gt;0,VLOOKUP($D640,Iscrizioni!$A$2:$M$2502,9,FALSE),"-")</f>
        <v>MENABUE GIOVANNI</v>
      </c>
      <c r="H640" s="28">
        <f>IF($D640&gt;0,VLOOKUP($D640,Iscrizioni!$A$2:$M$2502,4,FALSE),"-")</f>
        <v>1948</v>
      </c>
      <c r="I640" s="27" t="str">
        <f>IF($D640&gt;0,VLOOKUP($D640,Iscrizioni!$A$2:$M$2502,5,FALSE),"-")</f>
        <v>M</v>
      </c>
      <c r="J640" s="27" t="str">
        <f>IF($D640&gt;0,VLOOKUP($D640,Iscrizioni!$A$2:$M$2502,10,FALSE),"-")</f>
        <v>M-65</v>
      </c>
      <c r="K640" s="27" t="str">
        <f t="shared" si="58"/>
        <v>ok</v>
      </c>
      <c r="L640" s="46" t="str">
        <f>IF($D640&gt;0,VLOOKUP($D640,Iscrizioni!$A$2:$M$2502,11,FALSE),"-")</f>
        <v>Adulti</v>
      </c>
      <c r="M640" s="27">
        <f>IF($D640&gt;0,VLOOKUP($D640,Iscrizioni!$A$2:$N$2502,12,FALSE),"-")</f>
        <v>38</v>
      </c>
      <c r="N640" s="46" t="str">
        <f>IF($D640&gt;0,VLOOKUP($D640,Iscrizioni!$A$2:$M$2502,6,FALSE),"-")</f>
        <v>H011305</v>
      </c>
      <c r="O640" s="107" t="str">
        <f>IF($D640&gt;0,VLOOKUP($D640,Iscrizioni!$A$2:$M$2502,7,FALSE),"-")</f>
        <v>A.S.D. LOLLI AUTO SPORT CLUB</v>
      </c>
      <c r="P640" s="46" t="str">
        <f>IF($D640&gt;0,VLOOKUP(LEFT($N640,1),Regione!$A$2:$C$21,2,FALSE),"-")</f>
        <v xml:space="preserve">EMILIA ROMAGNA </v>
      </c>
      <c r="Q640" s="112" t="e">
        <f ca="1">IF($D640&gt;0,NormalizzaTempo("D",CELL("tipo",$E640),$E640),"-")</f>
        <v>#NAME?</v>
      </c>
      <c r="R640" s="27">
        <f>IF($D640&gt;0,VLOOKUP($D640,Iscrizioni!$A$2:$M$2502,13,FALSE),"-")</f>
        <v>5000</v>
      </c>
      <c r="S640" s="112" t="e">
        <f t="shared" ca="1" si="61"/>
        <v>#NAME?</v>
      </c>
      <c r="T640" s="112" t="e">
        <f ca="1">IF($D640&gt;0,SUMIFS($S$3:$S640,$X$3:$X640,1,$J$3:$J640,$J640),"-")</f>
        <v>#NAME?</v>
      </c>
      <c r="U640" s="112" t="e">
        <f t="shared" ca="1" si="62"/>
        <v>#NAME?</v>
      </c>
      <c r="V640" s="112" t="e">
        <f t="shared" ca="1" si="59"/>
        <v>#NAME?</v>
      </c>
      <c r="W640" s="27">
        <f>IF(LEN($C640)=0,IF($D640&gt;0,COUNTIFS($A$3:$A640,$A640),"-"),"Escluso")</f>
        <v>157</v>
      </c>
      <c r="X640" s="2">
        <f>IF(LEN($C640)=0,IF($D640&gt;0,COUNTIFS($J$3:$J640,$J640,$C$3:$C640,""),"-"),"Escluso")</f>
        <v>20</v>
      </c>
      <c r="Y640" s="127" t="e">
        <f t="shared" ca="1" si="63"/>
        <v>#NAME?</v>
      </c>
      <c r="Z640" s="2">
        <f>IF($D640&gt;0,COUNTIFS($O$3:$O640,$O640,$L$3:$L640,$L640,$I$3:$I640,$I640),"-")</f>
        <v>2</v>
      </c>
      <c r="AA640" s="27">
        <f>IF($D640&gt;0,IF(OR($Z640 &gt;1,$L640&lt;&gt;"Adulti"),0,VLOOKUP($P640,Regione!$B$2:$C$22,2,FALSE)),"-")</f>
        <v>0</v>
      </c>
      <c r="AB640" s="27">
        <f>IF($D640&gt;0,IF(COUNTIFS($O$3:$O640,$O640,$L$3:$L640,$L640,$I$3:$I640,$I640) &gt;1,0,SUMIFS($Y$3:$Y$2503,$L$3:$L$2503,$L640,$O$3:$O$2503,$O640,$I$3:$I$2503,$I640)),"-")</f>
        <v>0</v>
      </c>
      <c r="AC640" s="27">
        <f t="shared" si="60"/>
        <v>0</v>
      </c>
    </row>
    <row r="641" spans="1:29" s="1" customFormat="1">
      <c r="A641" s="13" t="s">
        <v>184</v>
      </c>
      <c r="B641" s="107" t="str">
        <f>IF(COUNTA($A641)&gt;0,VLOOKUP($A641,Corsa!$A$1:$F$43,2,FALSE),"-")</f>
        <v>Corsa B03</v>
      </c>
      <c r="C641" s="11"/>
      <c r="D641" s="13">
        <v>944</v>
      </c>
      <c r="E641" s="13"/>
      <c r="F641" s="46" t="str">
        <f>IF(COUNTA($A641)&gt;0,VLOOKUP($A641,Corsa!$A$1:$F$43,3,FALSE),"-")</f>
        <v>M- Juniores + M-50 + M-55 + M-60 + M-65 + M-70 + M-75</v>
      </c>
      <c r="G641" s="28" t="str">
        <f>IF($D641&gt;0,VLOOKUP($D641,Iscrizioni!$A$2:$M$2502,9,FALSE),"-")</f>
        <v>MARTELLI MAURO</v>
      </c>
      <c r="H641" s="28">
        <f>IF($D641&gt;0,VLOOKUP($D641,Iscrizioni!$A$2:$M$2502,4,FALSE),"-")</f>
        <v>1954</v>
      </c>
      <c r="I641" s="27" t="str">
        <f>IF($D641&gt;0,VLOOKUP($D641,Iscrizioni!$A$2:$M$2502,5,FALSE),"-")</f>
        <v>M</v>
      </c>
      <c r="J641" s="27" t="str">
        <f>IF($D641&gt;0,VLOOKUP($D641,Iscrizioni!$A$2:$M$2502,10,FALSE),"-")</f>
        <v>M-60</v>
      </c>
      <c r="K641" s="27" t="str">
        <f t="shared" si="58"/>
        <v>ok</v>
      </c>
      <c r="L641" s="46" t="str">
        <f>IF($D641&gt;0,VLOOKUP($D641,Iscrizioni!$A$2:$M$2502,11,FALSE),"-")</f>
        <v>Adulti</v>
      </c>
      <c r="M641" s="27">
        <f>IF($D641&gt;0,VLOOKUP($D641,Iscrizioni!$A$2:$N$2502,12,FALSE),"-")</f>
        <v>36</v>
      </c>
      <c r="N641" s="46" t="str">
        <f>IF($D641&gt;0,VLOOKUP($D641,Iscrizioni!$A$2:$M$2502,6,FALSE),"-")</f>
        <v>H075259</v>
      </c>
      <c r="O641" s="107" t="str">
        <f>IF($D641&gt;0,VLOOKUP($D641,Iscrizioni!$A$2:$M$2502,7,FALSE),"-")</f>
        <v>SAN PATRIZIO A.S.D.</v>
      </c>
      <c r="P641" s="46" t="str">
        <f>IF($D641&gt;0,VLOOKUP(LEFT($N641,1),Regione!$A$2:$C$21,2,FALSE),"-")</f>
        <v xml:space="preserve">EMILIA ROMAGNA </v>
      </c>
      <c r="Q641" s="112" t="e">
        <f ca="1">IF($D641&gt;0,NormalizzaTempo("D",CELL("tipo",$E641),$E641),"-")</f>
        <v>#NAME?</v>
      </c>
      <c r="R641" s="27">
        <f>IF($D641&gt;0,VLOOKUP($D641,Iscrizioni!$A$2:$M$2502,13,FALSE),"-")</f>
        <v>5000</v>
      </c>
      <c r="S641" s="112" t="e">
        <f t="shared" ca="1" si="61"/>
        <v>#NAME?</v>
      </c>
      <c r="T641" s="112" t="e">
        <f ca="1">IF($D641&gt;0,SUMIFS($S$3:$S641,$X$3:$X641,1,$J$3:$J641,$J641),"-")</f>
        <v>#NAME?</v>
      </c>
      <c r="U641" s="112" t="e">
        <f t="shared" ca="1" si="62"/>
        <v>#NAME?</v>
      </c>
      <c r="V641" s="112" t="e">
        <f t="shared" ca="1" si="59"/>
        <v>#NAME?</v>
      </c>
      <c r="W641" s="27">
        <f>IF(LEN($C641)=0,IF($D641&gt;0,COUNTIFS($A$3:$A641,$A641),"-"),"Escluso")</f>
        <v>158</v>
      </c>
      <c r="X641" s="2">
        <f>IF(LEN($C641)=0,IF($D641&gt;0,COUNTIFS($J$3:$J641,$J641,$C$3:$C641,""),"-"),"Escluso")</f>
        <v>30</v>
      </c>
      <c r="Y641" s="127" t="e">
        <f t="shared" ca="1" si="63"/>
        <v>#NAME?</v>
      </c>
      <c r="Z641" s="2">
        <f>IF($D641&gt;0,COUNTIFS($O$3:$O641,$O641,$L$3:$L641,$L641,$I$3:$I641,$I641),"-")</f>
        <v>3</v>
      </c>
      <c r="AA641" s="27">
        <f>IF($D641&gt;0,IF(OR($Z641 &gt;1,$L641&lt;&gt;"Adulti"),0,VLOOKUP($P641,Regione!$B$2:$C$22,2,FALSE)),"-")</f>
        <v>0</v>
      </c>
      <c r="AB641" s="27">
        <f>IF($D641&gt;0,IF(COUNTIFS($O$3:$O641,$O641,$L$3:$L641,$L641,$I$3:$I641,$I641) &gt;1,0,SUMIFS($Y$3:$Y$2503,$L$3:$L$2503,$L641,$O$3:$O$2503,$O641,$I$3:$I$2503,$I641)),"-")</f>
        <v>0</v>
      </c>
      <c r="AC641" s="27">
        <f t="shared" si="60"/>
        <v>0</v>
      </c>
    </row>
    <row r="642" spans="1:29" s="1" customFormat="1">
      <c r="A642" s="13" t="s">
        <v>184</v>
      </c>
      <c r="B642" s="107" t="str">
        <f>IF(COUNTA($A642)&gt;0,VLOOKUP($A642,Corsa!$A$1:$F$43,2,FALSE),"-")</f>
        <v>Corsa B03</v>
      </c>
      <c r="C642" s="11"/>
      <c r="D642" s="13">
        <v>523</v>
      </c>
      <c r="E642" s="13"/>
      <c r="F642" s="46" t="str">
        <f>IF(COUNTA($A642)&gt;0,VLOOKUP($A642,Corsa!$A$1:$F$43,3,FALSE),"-")</f>
        <v>M- Juniores + M-50 + M-55 + M-60 + M-65 + M-70 + M-75</v>
      </c>
      <c r="G642" s="28" t="str">
        <f>IF($D642&gt;0,VLOOKUP($D642,Iscrizioni!$A$2:$M$2502,9,FALSE),"-")</f>
        <v>GALATI SALVATORE</v>
      </c>
      <c r="H642" s="28">
        <f>IF($D642&gt;0,VLOOKUP($D642,Iscrizioni!$A$2:$M$2502,4,FALSE),"-")</f>
        <v>1952</v>
      </c>
      <c r="I642" s="27" t="str">
        <f>IF($D642&gt;0,VLOOKUP($D642,Iscrizioni!$A$2:$M$2502,5,FALSE),"-")</f>
        <v>M</v>
      </c>
      <c r="J642" s="27" t="str">
        <f>IF($D642&gt;0,VLOOKUP($D642,Iscrizioni!$A$2:$M$2502,10,FALSE),"-")</f>
        <v>M-65</v>
      </c>
      <c r="K642" s="27" t="str">
        <f t="shared" si="58"/>
        <v>ok</v>
      </c>
      <c r="L642" s="46" t="str">
        <f>IF($D642&gt;0,VLOOKUP($D642,Iscrizioni!$A$2:$M$2502,11,FALSE),"-")</f>
        <v>Adulti</v>
      </c>
      <c r="M642" s="27">
        <f>IF($D642&gt;0,VLOOKUP($D642,Iscrizioni!$A$2:$N$2502,12,FALSE),"-")</f>
        <v>38</v>
      </c>
      <c r="N642" s="46" t="str">
        <f>IF($D642&gt;0,VLOOKUP($D642,Iscrizioni!$A$2:$M$2502,6,FALSE),"-")</f>
        <v>A050423</v>
      </c>
      <c r="O642" s="107" t="str">
        <f>IF($D642&gt;0,VLOOKUP($D642,Iscrizioni!$A$2:$M$2502,7,FALSE),"-")</f>
        <v>CRAL G.T.T.</v>
      </c>
      <c r="P642" s="46" t="str">
        <f>IF($D642&gt;0,VLOOKUP(LEFT($N642,1),Regione!$A$2:$C$21,2,FALSE),"-")</f>
        <v xml:space="preserve">PIEMONTE </v>
      </c>
      <c r="Q642" s="112" t="e">
        <f ca="1">IF($D642&gt;0,NormalizzaTempo("D",CELL("tipo",$E642),$E642),"-")</f>
        <v>#NAME?</v>
      </c>
      <c r="R642" s="27">
        <f>IF($D642&gt;0,VLOOKUP($D642,Iscrizioni!$A$2:$M$2502,13,FALSE),"-")</f>
        <v>5000</v>
      </c>
      <c r="S642" s="112" t="e">
        <f t="shared" ca="1" si="61"/>
        <v>#NAME?</v>
      </c>
      <c r="T642" s="112" t="e">
        <f ca="1">IF($D642&gt;0,SUMIFS($S$3:$S642,$X$3:$X642,1,$J$3:$J642,$J642),"-")</f>
        <v>#NAME?</v>
      </c>
      <c r="U642" s="112" t="e">
        <f t="shared" ca="1" si="62"/>
        <v>#NAME?</v>
      </c>
      <c r="V642" s="112" t="e">
        <f t="shared" ca="1" si="59"/>
        <v>#NAME?</v>
      </c>
      <c r="W642" s="27">
        <f>IF(LEN($C642)=0,IF($D642&gt;0,COUNTIFS($A$3:$A642,$A642),"-"),"Escluso")</f>
        <v>159</v>
      </c>
      <c r="X642" s="2">
        <f>IF(LEN($C642)=0,IF($D642&gt;0,COUNTIFS($J$3:$J642,$J642,$C$3:$C642,""),"-"),"Escluso")</f>
        <v>21</v>
      </c>
      <c r="Y642" s="127" t="e">
        <f t="shared" ca="1" si="63"/>
        <v>#NAME?</v>
      </c>
      <c r="Z642" s="2">
        <f>IF($D642&gt;0,COUNTIFS($O$3:$O642,$O642,$L$3:$L642,$L642,$I$3:$I642,$I642),"-")</f>
        <v>4</v>
      </c>
      <c r="AA642" s="27">
        <f>IF($D642&gt;0,IF(OR($Z642 &gt;1,$L642&lt;&gt;"Adulti"),0,VLOOKUP($P642,Regione!$B$2:$C$22,2,FALSE)),"-")</f>
        <v>0</v>
      </c>
      <c r="AB642" s="27">
        <f>IF($D642&gt;0,IF(COUNTIFS($O$3:$O642,$O642,$L$3:$L642,$L642,$I$3:$I642,$I642) &gt;1,0,SUMIFS($Y$3:$Y$2503,$L$3:$L$2503,$L642,$O$3:$O$2503,$O642,$I$3:$I$2503,$I642)),"-")</f>
        <v>0</v>
      </c>
      <c r="AC642" s="27">
        <f t="shared" si="60"/>
        <v>0</v>
      </c>
    </row>
    <row r="643" spans="1:29" s="1" customFormat="1">
      <c r="A643" s="13" t="s">
        <v>184</v>
      </c>
      <c r="B643" s="107" t="str">
        <f>IF(COUNTA($A643)&gt;0,VLOOKUP($A643,Corsa!$A$1:$F$43,2,FALSE),"-")</f>
        <v>Corsa B03</v>
      </c>
      <c r="C643" s="11"/>
      <c r="D643" s="13">
        <v>635</v>
      </c>
      <c r="E643" s="13"/>
      <c r="F643" s="46" t="str">
        <f>IF(COUNTA($A643)&gt;0,VLOOKUP($A643,Corsa!$A$1:$F$43,3,FALSE),"-")</f>
        <v>M- Juniores + M-50 + M-55 + M-60 + M-65 + M-70 + M-75</v>
      </c>
      <c r="G643" s="28" t="str">
        <f>IF($D643&gt;0,VLOOKUP($D643,Iscrizioni!$A$2:$M$2502,9,FALSE),"-")</f>
        <v>NISTRI SANZIO</v>
      </c>
      <c r="H643" s="28">
        <f>IF($D643&gt;0,VLOOKUP($D643,Iscrizioni!$A$2:$M$2502,4,FALSE),"-")</f>
        <v>1943</v>
      </c>
      <c r="I643" s="27" t="str">
        <f>IF($D643&gt;0,VLOOKUP($D643,Iscrizioni!$A$2:$M$2502,5,FALSE),"-")</f>
        <v>M</v>
      </c>
      <c r="J643" s="27" t="str">
        <f>IF($D643&gt;0,VLOOKUP($D643,Iscrizioni!$A$2:$M$2502,10,FALSE),"-")</f>
        <v>M-70</v>
      </c>
      <c r="K643" s="27" t="str">
        <f t="shared" ref="K643:K706" si="64">IF(D643&gt;0,IF(IFERROR(SEARCH(J643,F643),0)=0,"Verifica","ok"),"-")</f>
        <v>ok</v>
      </c>
      <c r="L643" s="46" t="str">
        <f>IF($D643&gt;0,VLOOKUP($D643,Iscrizioni!$A$2:$M$2502,11,FALSE),"-")</f>
        <v>Adulti</v>
      </c>
      <c r="M643" s="27">
        <f>IF($D643&gt;0,VLOOKUP($D643,Iscrizioni!$A$2:$N$2502,12,FALSE),"-")</f>
        <v>40</v>
      </c>
      <c r="N643" s="46" t="str">
        <f>IF($D643&gt;0,VLOOKUP($D643,Iscrizioni!$A$2:$M$2502,6,FALSE),"-")</f>
        <v>L020281</v>
      </c>
      <c r="O643" s="107" t="str">
        <f>IF($D643&gt;0,VLOOKUP($D643,Iscrizioni!$A$2:$M$2502,7,FALSE),"-")</f>
        <v>GS LE PANCHE CASTELQUARTO A.s.d</v>
      </c>
      <c r="P643" s="46" t="str">
        <f>IF($D643&gt;0,VLOOKUP(LEFT($N643,1),Regione!$A$2:$C$21,2,FALSE),"-")</f>
        <v xml:space="preserve">TOSCANA </v>
      </c>
      <c r="Q643" s="112" t="e">
        <f ca="1">IF($D643&gt;0,NormalizzaTempo("D",CELL("tipo",$E643),$E643),"-")</f>
        <v>#NAME?</v>
      </c>
      <c r="R643" s="27">
        <f>IF($D643&gt;0,VLOOKUP($D643,Iscrizioni!$A$2:$M$2502,13,FALSE),"-")</f>
        <v>5000</v>
      </c>
      <c r="S643" s="112" t="e">
        <f t="shared" ca="1" si="61"/>
        <v>#NAME?</v>
      </c>
      <c r="T643" s="112" t="e">
        <f ca="1">IF($D643&gt;0,SUMIFS($S$3:$S643,$X$3:$X643,1,$J$3:$J643,$J643),"-")</f>
        <v>#NAME?</v>
      </c>
      <c r="U643" s="112" t="e">
        <f t="shared" ca="1" si="62"/>
        <v>#NAME?</v>
      </c>
      <c r="V643" s="112" t="e">
        <f t="shared" ca="1" si="59"/>
        <v>#NAME?</v>
      </c>
      <c r="W643" s="27">
        <f>IF(LEN($C643)=0,IF($D643&gt;0,COUNTIFS($A$3:$A643,$A643),"-"),"Escluso")</f>
        <v>160</v>
      </c>
      <c r="X643" s="2">
        <f>IF(LEN($C643)=0,IF($D643&gt;0,COUNTIFS($J$3:$J643,$J643,$C$3:$C643,""),"-"),"Escluso")</f>
        <v>9</v>
      </c>
      <c r="Y643" s="127" t="e">
        <f t="shared" ca="1" si="63"/>
        <v>#NAME?</v>
      </c>
      <c r="Z643" s="2">
        <f>IF($D643&gt;0,COUNTIFS($O$3:$O643,$O643,$L$3:$L643,$L643,$I$3:$I643,$I643),"-")</f>
        <v>1</v>
      </c>
      <c r="AA643" s="27">
        <f>IF($D643&gt;0,IF(OR($Z643 &gt;1,$L643&lt;&gt;"Adulti"),0,VLOOKUP($P643,Regione!$B$2:$C$22,2,FALSE)),"-")</f>
        <v>15</v>
      </c>
      <c r="AB643" s="27" t="e">
        <f ca="1">IF($D643&gt;0,IF(COUNTIFS($O$3:$O643,$O643,$L$3:$L643,$L643,$I$3:$I643,$I643) &gt;1,0,SUMIFS($Y$3:$Y$2503,$L$3:$L$2503,$L643,$O$3:$O$2503,$O643,$I$3:$I$2503,$I643)),"-")</f>
        <v>#NAME?</v>
      </c>
      <c r="AC643" s="27" t="e">
        <f t="shared" ca="1" si="60"/>
        <v>#NAME?</v>
      </c>
    </row>
    <row r="644" spans="1:29" s="1" customFormat="1">
      <c r="A644" s="13" t="s">
        <v>184</v>
      </c>
      <c r="B644" s="107" t="str">
        <f>IF(COUNTA($A644)&gt;0,VLOOKUP($A644,Corsa!$A$1:$F$43,2,FALSE),"-")</f>
        <v>Corsa B03</v>
      </c>
      <c r="C644" s="11"/>
      <c r="D644" s="13">
        <v>216</v>
      </c>
      <c r="E644" s="13"/>
      <c r="F644" s="46" t="str">
        <f>IF(COUNTA($A644)&gt;0,VLOOKUP($A644,Corsa!$A$1:$F$43,3,FALSE),"-")</f>
        <v>M- Juniores + M-50 + M-55 + M-60 + M-65 + M-70 + M-75</v>
      </c>
      <c r="G644" s="28" t="str">
        <f>IF($D644&gt;0,VLOOKUP($D644,Iscrizioni!$A$2:$M$2502,9,FALSE),"-")</f>
        <v>TROMBINI MARCO</v>
      </c>
      <c r="H644" s="28">
        <f>IF($D644&gt;0,VLOOKUP($D644,Iscrizioni!$A$2:$M$2502,4,FALSE),"-")</f>
        <v>1954</v>
      </c>
      <c r="I644" s="27" t="str">
        <f>IF($D644&gt;0,VLOOKUP($D644,Iscrizioni!$A$2:$M$2502,5,FALSE),"-")</f>
        <v>M</v>
      </c>
      <c r="J644" s="27" t="str">
        <f>IF($D644&gt;0,VLOOKUP($D644,Iscrizioni!$A$2:$M$2502,10,FALSE),"-")</f>
        <v>M-60</v>
      </c>
      <c r="K644" s="27" t="str">
        <f t="shared" si="64"/>
        <v>ok</v>
      </c>
      <c r="L644" s="46" t="str">
        <f>IF($D644&gt;0,VLOOKUP($D644,Iscrizioni!$A$2:$M$2502,11,FALSE),"-")</f>
        <v>Adulti</v>
      </c>
      <c r="M644" s="27">
        <f>IF($D644&gt;0,VLOOKUP($D644,Iscrizioni!$A$2:$N$2502,12,FALSE),"-")</f>
        <v>36</v>
      </c>
      <c r="N644" s="46" t="str">
        <f>IF($D644&gt;0,VLOOKUP($D644,Iscrizioni!$A$2:$M$2502,6,FALSE),"-")</f>
        <v>A130646</v>
      </c>
      <c r="O644" s="107" t="str">
        <f>IF($D644&gt;0,VLOOKUP($D644,Iscrizioni!$A$2:$M$2502,7,FALSE),"-")</f>
        <v>A.S.D. DORATLETICA</v>
      </c>
      <c r="P644" s="46" t="str">
        <f>IF($D644&gt;0,VLOOKUP(LEFT($N644,1),Regione!$A$2:$C$21,2,FALSE),"-")</f>
        <v xml:space="preserve">PIEMONTE </v>
      </c>
      <c r="Q644" s="112" t="e">
        <f ca="1">IF($D644&gt;0,NormalizzaTempo("D",CELL("tipo",$E644),$E644),"-")</f>
        <v>#NAME?</v>
      </c>
      <c r="R644" s="27">
        <f>IF($D644&gt;0,VLOOKUP($D644,Iscrizioni!$A$2:$M$2502,13,FALSE),"-")</f>
        <v>5000</v>
      </c>
      <c r="S644" s="112" t="e">
        <f t="shared" ca="1" si="61"/>
        <v>#NAME?</v>
      </c>
      <c r="T644" s="112" t="e">
        <f ca="1">IF($D644&gt;0,SUMIFS($S$3:$S644,$X$3:$X644,1,$J$3:$J644,$J644),"-")</f>
        <v>#NAME?</v>
      </c>
      <c r="U644" s="112" t="e">
        <f t="shared" ca="1" si="62"/>
        <v>#NAME?</v>
      </c>
      <c r="V644" s="112" t="e">
        <f t="shared" ref="V644:V707" ca="1" si="65">IF(OR(AND($L644="Adulti",LEN($C644)=0,$U644&lt;=$U$1), AND(OR($L644="Giovanile",$L644="Promozionale"),LEN($C644)=0) ), "ok","-")</f>
        <v>#NAME?</v>
      </c>
      <c r="W644" s="27">
        <f>IF(LEN($C644)=0,IF($D644&gt;0,COUNTIFS($A$3:$A644,$A644),"-"),"Escluso")</f>
        <v>161</v>
      </c>
      <c r="X644" s="2">
        <f>IF(LEN($C644)=0,IF($D644&gt;0,COUNTIFS($J$3:$J644,$J644,$C$3:$C644,""),"-"),"Escluso")</f>
        <v>31</v>
      </c>
      <c r="Y644" s="127" t="e">
        <f t="shared" ca="1" si="63"/>
        <v>#NAME?</v>
      </c>
      <c r="Z644" s="2">
        <f>IF($D644&gt;0,COUNTIFS($O$3:$O644,$O644,$L$3:$L644,$L644,$I$3:$I644,$I644),"-")</f>
        <v>12</v>
      </c>
      <c r="AA644" s="27">
        <f>IF($D644&gt;0,IF(OR($Z644 &gt;1,$L644&lt;&gt;"Adulti"),0,VLOOKUP($P644,Regione!$B$2:$C$22,2,FALSE)),"-")</f>
        <v>0</v>
      </c>
      <c r="AB644" s="27">
        <f>IF($D644&gt;0,IF(COUNTIFS($O$3:$O644,$O644,$L$3:$L644,$L644,$I$3:$I644,$I644) &gt;1,0,SUMIFS($Y$3:$Y$2503,$L$3:$L$2503,$L644,$O$3:$O$2503,$O644,$I$3:$I$2503,$I644)),"-")</f>
        <v>0</v>
      </c>
      <c r="AC644" s="27">
        <f t="shared" si="60"/>
        <v>0</v>
      </c>
    </row>
    <row r="645" spans="1:29" s="1" customFormat="1">
      <c r="A645" s="13" t="s">
        <v>184</v>
      </c>
      <c r="B645" s="107" t="str">
        <f>IF(COUNTA($A645)&gt;0,VLOOKUP($A645,Corsa!$A$1:$F$43,2,FALSE),"-")</f>
        <v>Corsa B03</v>
      </c>
      <c r="C645" s="11"/>
      <c r="D645" s="13">
        <v>565</v>
      </c>
      <c r="E645" s="13"/>
      <c r="F645" s="46" t="str">
        <f>IF(COUNTA($A645)&gt;0,VLOOKUP($A645,Corsa!$A$1:$F$43,3,FALSE),"-")</f>
        <v>M- Juniores + M-50 + M-55 + M-60 + M-65 + M-70 + M-75</v>
      </c>
      <c r="G645" s="28" t="str">
        <f>IF($D645&gt;0,VLOOKUP($D645,Iscrizioni!$A$2:$M$2502,9,FALSE),"-")</f>
        <v>DALLA VECCHIA ANGELO</v>
      </c>
      <c r="H645" s="28">
        <f>IF($D645&gt;0,VLOOKUP($D645,Iscrizioni!$A$2:$M$2502,4,FALSE),"-")</f>
        <v>1944</v>
      </c>
      <c r="I645" s="27" t="str">
        <f>IF($D645&gt;0,VLOOKUP($D645,Iscrizioni!$A$2:$M$2502,5,FALSE),"-")</f>
        <v>M</v>
      </c>
      <c r="J645" s="27" t="str">
        <f>IF($D645&gt;0,VLOOKUP($D645,Iscrizioni!$A$2:$M$2502,10,FALSE),"-")</f>
        <v>M-70</v>
      </c>
      <c r="K645" s="27" t="str">
        <f t="shared" si="64"/>
        <v>ok</v>
      </c>
      <c r="L645" s="46" t="str">
        <f>IF($D645&gt;0,VLOOKUP($D645,Iscrizioni!$A$2:$M$2502,11,FALSE),"-")</f>
        <v>Adulti</v>
      </c>
      <c r="M645" s="27">
        <f>IF($D645&gt;0,VLOOKUP($D645,Iscrizioni!$A$2:$N$2502,12,FALSE),"-")</f>
        <v>40</v>
      </c>
      <c r="N645" s="46" t="str">
        <f>IF($D645&gt;0,VLOOKUP($D645,Iscrizioni!$A$2:$M$2502,6,FALSE),"-")</f>
        <v>H020398</v>
      </c>
      <c r="O645" s="107" t="str">
        <f>IF($D645&gt;0,VLOOKUP($D645,Iscrizioni!$A$2:$M$2502,7,FALSE),"-")</f>
        <v>G. P. SALCUS - A.S.D.</v>
      </c>
      <c r="P645" s="46" t="str">
        <f>IF($D645&gt;0,VLOOKUP(LEFT($N645,1),Regione!$A$2:$C$21,2,FALSE),"-")</f>
        <v xml:space="preserve">EMILIA ROMAGNA </v>
      </c>
      <c r="Q645" s="112" t="e">
        <f ca="1">IF($D645&gt;0,NormalizzaTempo("D",CELL("tipo",$E645),$E645),"-")</f>
        <v>#NAME?</v>
      </c>
      <c r="R645" s="27">
        <f>IF($D645&gt;0,VLOOKUP($D645,Iscrizioni!$A$2:$M$2502,13,FALSE),"-")</f>
        <v>5000</v>
      </c>
      <c r="S645" s="112" t="e">
        <f t="shared" ca="1" si="61"/>
        <v>#NAME?</v>
      </c>
      <c r="T645" s="112" t="e">
        <f ca="1">IF($D645&gt;0,SUMIFS($S$3:$S645,$X$3:$X645,1,$J$3:$J645,$J645),"-")</f>
        <v>#NAME?</v>
      </c>
      <c r="U645" s="112" t="e">
        <f t="shared" ca="1" si="62"/>
        <v>#NAME?</v>
      </c>
      <c r="V645" s="112" t="e">
        <f t="shared" ca="1" si="65"/>
        <v>#NAME?</v>
      </c>
      <c r="W645" s="27">
        <f>IF(LEN($C645)=0,IF($D645&gt;0,COUNTIFS($A$3:$A645,$A645),"-"),"Escluso")</f>
        <v>162</v>
      </c>
      <c r="X645" s="2">
        <f>IF(LEN($C645)=0,IF($D645&gt;0,COUNTIFS($J$3:$J645,$J645,$C$3:$C645,""),"-"),"Escluso")</f>
        <v>10</v>
      </c>
      <c r="Y645" s="127" t="e">
        <f t="shared" ca="1" si="63"/>
        <v>#NAME?</v>
      </c>
      <c r="Z645" s="2">
        <f>IF($D645&gt;0,COUNTIFS($O$3:$O645,$O645,$L$3:$L645,$L645,$I$3:$I645,$I645),"-")</f>
        <v>7</v>
      </c>
      <c r="AA645" s="27">
        <f>IF($D645&gt;0,IF(OR($Z645 &gt;1,$L645&lt;&gt;"Adulti"),0,VLOOKUP($P645,Regione!$B$2:$C$22,2,FALSE)),"-")</f>
        <v>0</v>
      </c>
      <c r="AB645" s="27">
        <f>IF($D645&gt;0,IF(COUNTIFS($O$3:$O645,$O645,$L$3:$L645,$L645,$I$3:$I645,$I645) &gt;1,0,SUMIFS($Y$3:$Y$2503,$L$3:$L$2503,$L645,$O$3:$O$2503,$O645,$I$3:$I$2503,$I645)),"-")</f>
        <v>0</v>
      </c>
      <c r="AC645" s="27">
        <f t="shared" si="60"/>
        <v>0</v>
      </c>
    </row>
    <row r="646" spans="1:29" s="1" customFormat="1">
      <c r="A646" s="13" t="s">
        <v>184</v>
      </c>
      <c r="B646" s="107" t="str">
        <f>IF(COUNTA($A646)&gt;0,VLOOKUP($A646,Corsa!$A$1:$F$43,2,FALSE),"-")</f>
        <v>Corsa B03</v>
      </c>
      <c r="C646" s="11"/>
      <c r="D646" s="13">
        <v>116</v>
      </c>
      <c r="E646" s="13"/>
      <c r="F646" s="46" t="str">
        <f>IF(COUNTA($A646)&gt;0,VLOOKUP($A646,Corsa!$A$1:$F$43,3,FALSE),"-")</f>
        <v>M- Juniores + M-50 + M-55 + M-60 + M-65 + M-70 + M-75</v>
      </c>
      <c r="G646" s="28" t="str">
        <f>IF($D646&gt;0,VLOOKUP($D646,Iscrizioni!$A$2:$M$2502,9,FALSE),"-")</f>
        <v>BENEDETTO MARCO</v>
      </c>
      <c r="H646" s="28">
        <f>IF($D646&gt;0,VLOOKUP($D646,Iscrizioni!$A$2:$M$2502,4,FALSE),"-")</f>
        <v>1942</v>
      </c>
      <c r="I646" s="27" t="str">
        <f>IF($D646&gt;0,VLOOKUP($D646,Iscrizioni!$A$2:$M$2502,5,FALSE),"-")</f>
        <v>M</v>
      </c>
      <c r="J646" s="27" t="str">
        <f>IF($D646&gt;0,VLOOKUP($D646,Iscrizioni!$A$2:$M$2502,10,FALSE),"-")</f>
        <v>M-75</v>
      </c>
      <c r="K646" s="27" t="str">
        <f t="shared" si="64"/>
        <v>ok</v>
      </c>
      <c r="L646" s="46" t="str">
        <f>IF($D646&gt;0,VLOOKUP($D646,Iscrizioni!$A$2:$M$2502,11,FALSE),"-")</f>
        <v>Adulti</v>
      </c>
      <c r="M646" s="27">
        <f>IF($D646&gt;0,VLOOKUP($D646,Iscrizioni!$A$2:$N$2502,12,FALSE),"-")</f>
        <v>42</v>
      </c>
      <c r="N646" s="46" t="str">
        <f>IF($D646&gt;0,VLOOKUP($D646,Iscrizioni!$A$2:$M$2502,6,FALSE),"-")</f>
        <v>A120494</v>
      </c>
      <c r="O646" s="107" t="str">
        <f>IF($D646&gt;0,VLOOKUP($D646,Iscrizioni!$A$2:$M$2502,7,FALSE),"-")</f>
        <v>A.S.D. ATLETICA SETTIMESE</v>
      </c>
      <c r="P646" s="46" t="str">
        <f>IF($D646&gt;0,VLOOKUP(LEFT($N646,1),Regione!$A$2:$C$21,2,FALSE),"-")</f>
        <v xml:space="preserve">PIEMONTE </v>
      </c>
      <c r="Q646" s="112" t="e">
        <f ca="1">IF($D646&gt;0,NormalizzaTempo("D",CELL("tipo",$E646),$E646),"-")</f>
        <v>#NAME?</v>
      </c>
      <c r="R646" s="27">
        <f>IF($D646&gt;0,VLOOKUP($D646,Iscrizioni!$A$2:$M$2502,13,FALSE),"-")</f>
        <v>5000</v>
      </c>
      <c r="S646" s="112" t="e">
        <f t="shared" ca="1" si="61"/>
        <v>#NAME?</v>
      </c>
      <c r="T646" s="112" t="e">
        <f ca="1">IF($D646&gt;0,SUMIFS($S$3:$S646,$X$3:$X646,1,$J$3:$J646,$J646),"-")</f>
        <v>#NAME?</v>
      </c>
      <c r="U646" s="112" t="e">
        <f t="shared" ca="1" si="62"/>
        <v>#NAME?</v>
      </c>
      <c r="V646" s="112" t="e">
        <f t="shared" ca="1" si="65"/>
        <v>#NAME?</v>
      </c>
      <c r="W646" s="27">
        <f>IF(LEN($C646)=0,IF($D646&gt;0,COUNTIFS($A$3:$A646,$A646),"-"),"Escluso")</f>
        <v>163</v>
      </c>
      <c r="X646" s="2">
        <f>IF(LEN($C646)=0,IF($D646&gt;0,COUNTIFS($J$3:$J646,$J646,$C$3:$C646,""),"-"),"Escluso")</f>
        <v>4</v>
      </c>
      <c r="Y646" s="127" t="e">
        <f t="shared" ca="1" si="63"/>
        <v>#NAME?</v>
      </c>
      <c r="Z646" s="2">
        <f>IF($D646&gt;0,COUNTIFS($O$3:$O646,$O646,$L$3:$L646,$L646,$I$3:$I646,$I646),"-")</f>
        <v>1</v>
      </c>
      <c r="AA646" s="27">
        <f>IF($D646&gt;0,IF(OR($Z646 &gt;1,$L646&lt;&gt;"Adulti"),0,VLOOKUP($P646,Regione!$B$2:$C$22,2,FALSE)),"-")</f>
        <v>15</v>
      </c>
      <c r="AB646" s="27" t="e">
        <f ca="1">IF($D646&gt;0,IF(COUNTIFS($O$3:$O646,$O646,$L$3:$L646,$L646,$I$3:$I646,$I646) &gt;1,0,SUMIFS($Y$3:$Y$2503,$L$3:$L$2503,$L646,$O$3:$O$2503,$O646,$I$3:$I$2503,$I646)),"-")</f>
        <v>#NAME?</v>
      </c>
      <c r="AC646" s="27" t="e">
        <f t="shared" ca="1" si="60"/>
        <v>#NAME?</v>
      </c>
    </row>
    <row r="647" spans="1:29" s="1" customFormat="1">
      <c r="A647" s="13" t="s">
        <v>184</v>
      </c>
      <c r="B647" s="107" t="str">
        <f>IF(COUNTA($A647)&gt;0,VLOOKUP($A647,Corsa!$A$1:$F$43,2,FALSE),"-")</f>
        <v>Corsa B03</v>
      </c>
      <c r="C647" s="11"/>
      <c r="D647" s="13">
        <v>208</v>
      </c>
      <c r="E647" s="13"/>
      <c r="F647" s="46" t="str">
        <f>IF(COUNTA($A647)&gt;0,VLOOKUP($A647,Corsa!$A$1:$F$43,3,FALSE),"-")</f>
        <v>M- Juniores + M-50 + M-55 + M-60 + M-65 + M-70 + M-75</v>
      </c>
      <c r="G647" s="28" t="str">
        <f>IF($D647&gt;0,VLOOKUP($D647,Iscrizioni!$A$2:$M$2502,9,FALSE),"-")</f>
        <v>SCAVINO GIOVANNI</v>
      </c>
      <c r="H647" s="28">
        <f>IF($D647&gt;0,VLOOKUP($D647,Iscrizioni!$A$2:$M$2502,4,FALSE),"-")</f>
        <v>1951</v>
      </c>
      <c r="I647" s="27" t="str">
        <f>IF($D647&gt;0,VLOOKUP($D647,Iscrizioni!$A$2:$M$2502,5,FALSE),"-")</f>
        <v>M</v>
      </c>
      <c r="J647" s="27" t="str">
        <f>IF($D647&gt;0,VLOOKUP($D647,Iscrizioni!$A$2:$M$2502,10,FALSE),"-")</f>
        <v>M-65</v>
      </c>
      <c r="K647" s="27" t="str">
        <f t="shared" si="64"/>
        <v>ok</v>
      </c>
      <c r="L647" s="46" t="str">
        <f>IF($D647&gt;0,VLOOKUP($D647,Iscrizioni!$A$2:$M$2502,11,FALSE),"-")</f>
        <v>Adulti</v>
      </c>
      <c r="M647" s="27">
        <f>IF($D647&gt;0,VLOOKUP($D647,Iscrizioni!$A$2:$N$2502,12,FALSE),"-")</f>
        <v>38</v>
      </c>
      <c r="N647" s="46" t="str">
        <f>IF($D647&gt;0,VLOOKUP($D647,Iscrizioni!$A$2:$M$2502,6,FALSE),"-")</f>
        <v>A130646</v>
      </c>
      <c r="O647" s="107" t="str">
        <f>IF($D647&gt;0,VLOOKUP($D647,Iscrizioni!$A$2:$M$2502,7,FALSE),"-")</f>
        <v>A.S.D. DORATLETICA</v>
      </c>
      <c r="P647" s="46" t="str">
        <f>IF($D647&gt;0,VLOOKUP(LEFT($N647,1),Regione!$A$2:$C$21,2,FALSE),"-")</f>
        <v xml:space="preserve">PIEMONTE </v>
      </c>
      <c r="Q647" s="112" t="e">
        <f ca="1">IF($D647&gt;0,NormalizzaTempo("D",CELL("tipo",$E647),$E647),"-")</f>
        <v>#NAME?</v>
      </c>
      <c r="R647" s="27">
        <f>IF($D647&gt;0,VLOOKUP($D647,Iscrizioni!$A$2:$M$2502,13,FALSE),"-")</f>
        <v>5000</v>
      </c>
      <c r="S647" s="112" t="e">
        <f t="shared" ca="1" si="61"/>
        <v>#NAME?</v>
      </c>
      <c r="T647" s="112" t="e">
        <f ca="1">IF($D647&gt;0,SUMIFS($S$3:$S647,$X$3:$X647,1,$J$3:$J647,$J647),"-")</f>
        <v>#NAME?</v>
      </c>
      <c r="U647" s="112" t="e">
        <f t="shared" ca="1" si="62"/>
        <v>#NAME?</v>
      </c>
      <c r="V647" s="112" t="e">
        <f t="shared" ca="1" si="65"/>
        <v>#NAME?</v>
      </c>
      <c r="W647" s="27">
        <f>IF(LEN($C647)=0,IF($D647&gt;0,COUNTIFS($A$3:$A647,$A647),"-"),"Escluso")</f>
        <v>164</v>
      </c>
      <c r="X647" s="2">
        <f>IF(LEN($C647)=0,IF($D647&gt;0,COUNTIFS($J$3:$J647,$J647,$C$3:$C647,""),"-"),"Escluso")</f>
        <v>22</v>
      </c>
      <c r="Y647" s="127" t="e">
        <f t="shared" ca="1" si="63"/>
        <v>#NAME?</v>
      </c>
      <c r="Z647" s="2">
        <f>IF($D647&gt;0,COUNTIFS($O$3:$O647,$O647,$L$3:$L647,$L647,$I$3:$I647,$I647),"-")</f>
        <v>13</v>
      </c>
      <c r="AA647" s="27">
        <f>IF($D647&gt;0,IF(OR($Z647 &gt;1,$L647&lt;&gt;"Adulti"),0,VLOOKUP($P647,Regione!$B$2:$C$22,2,FALSE)),"-")</f>
        <v>0</v>
      </c>
      <c r="AB647" s="27">
        <f>IF($D647&gt;0,IF(COUNTIFS($O$3:$O647,$O647,$L$3:$L647,$L647,$I$3:$I647,$I647) &gt;1,0,SUMIFS($Y$3:$Y$2503,$L$3:$L$2503,$L647,$O$3:$O$2503,$O647,$I$3:$I$2503,$I647)),"-")</f>
        <v>0</v>
      </c>
      <c r="AC647" s="27">
        <f t="shared" si="60"/>
        <v>0</v>
      </c>
    </row>
    <row r="648" spans="1:29" s="1" customFormat="1">
      <c r="A648" s="13" t="s">
        <v>184</v>
      </c>
      <c r="B648" s="107" t="str">
        <f>IF(COUNTA($A648)&gt;0,VLOOKUP($A648,Corsa!$A$1:$F$43,2,FALSE),"-")</f>
        <v>Corsa B03</v>
      </c>
      <c r="C648" s="11"/>
      <c r="D648" s="13">
        <v>685</v>
      </c>
      <c r="E648" s="13"/>
      <c r="F648" s="46" t="str">
        <f>IF(COUNTA($A648)&gt;0,VLOOKUP($A648,Corsa!$A$1:$F$43,3,FALSE),"-")</f>
        <v>M- Juniores + M-50 + M-55 + M-60 + M-65 + M-70 + M-75</v>
      </c>
      <c r="G648" s="28" t="str">
        <f>IF($D648&gt;0,VLOOKUP($D648,Iscrizioni!$A$2:$M$2502,9,FALSE),"-")</f>
        <v>FRACCHETTA VALERIO</v>
      </c>
      <c r="H648" s="28">
        <f>IF($D648&gt;0,VLOOKUP($D648,Iscrizioni!$A$2:$M$2502,4,FALSE),"-")</f>
        <v>1961</v>
      </c>
      <c r="I648" s="27" t="str">
        <f>IF($D648&gt;0,VLOOKUP($D648,Iscrizioni!$A$2:$M$2502,5,FALSE),"-")</f>
        <v>M</v>
      </c>
      <c r="J648" s="27" t="str">
        <f>IF($D648&gt;0,VLOOKUP($D648,Iscrizioni!$A$2:$M$2502,10,FALSE),"-")</f>
        <v>M-55</v>
      </c>
      <c r="K648" s="27" t="str">
        <f t="shared" si="64"/>
        <v>ok</v>
      </c>
      <c r="L648" s="46" t="str">
        <f>IF($D648&gt;0,VLOOKUP($D648,Iscrizioni!$A$2:$M$2502,11,FALSE),"-")</f>
        <v>Adulti</v>
      </c>
      <c r="M648" s="27">
        <f>IF($D648&gt;0,VLOOKUP($D648,Iscrizioni!$A$2:$N$2502,12,FALSE),"-")</f>
        <v>34</v>
      </c>
      <c r="N648" s="46" t="str">
        <f>IF($D648&gt;0,VLOOKUP($D648,Iscrizioni!$A$2:$M$2502,6,FALSE),"-")</f>
        <v>H041354</v>
      </c>
      <c r="O648" s="107" t="str">
        <f>IF($D648&gt;0,VLOOKUP($D648,Iscrizioni!$A$2:$M$2502,7,FALSE),"-")</f>
        <v>MODENA RUNNERS CLUB ASD</v>
      </c>
      <c r="P648" s="46" t="str">
        <f>IF($D648&gt;0,VLOOKUP(LEFT($N648,1),Regione!$A$2:$C$21,2,FALSE),"-")</f>
        <v xml:space="preserve">EMILIA ROMAGNA </v>
      </c>
      <c r="Q648" s="112" t="e">
        <f ca="1">IF($D648&gt;0,NormalizzaTempo("D",CELL("tipo",$E648),$E648),"-")</f>
        <v>#NAME?</v>
      </c>
      <c r="R648" s="27">
        <f>IF($D648&gt;0,VLOOKUP($D648,Iscrizioni!$A$2:$M$2502,13,FALSE),"-")</f>
        <v>5000</v>
      </c>
      <c r="S648" s="112" t="e">
        <f t="shared" ca="1" si="61"/>
        <v>#NAME?</v>
      </c>
      <c r="T648" s="112" t="e">
        <f ca="1">IF($D648&gt;0,SUMIFS($S$3:$S648,$X$3:$X648,1,$J$3:$J648,$J648),"-")</f>
        <v>#NAME?</v>
      </c>
      <c r="U648" s="112" t="e">
        <f t="shared" ca="1" si="62"/>
        <v>#NAME?</v>
      </c>
      <c r="V648" s="112" t="e">
        <f t="shared" ca="1" si="65"/>
        <v>#NAME?</v>
      </c>
      <c r="W648" s="27">
        <f>IF(LEN($C648)=0,IF($D648&gt;0,COUNTIFS($A$3:$A648,$A648),"-"),"Escluso")</f>
        <v>165</v>
      </c>
      <c r="X648" s="2">
        <f>IF(LEN($C648)=0,IF($D648&gt;0,COUNTIFS($J$3:$J648,$J648,$C$3:$C648,""),"-"),"Escluso")</f>
        <v>35</v>
      </c>
      <c r="Y648" s="127" t="e">
        <f t="shared" ca="1" si="63"/>
        <v>#NAME?</v>
      </c>
      <c r="Z648" s="2">
        <f>IF($D648&gt;0,COUNTIFS($O$3:$O648,$O648,$L$3:$L648,$L648,$I$3:$I648,$I648),"-")</f>
        <v>12</v>
      </c>
      <c r="AA648" s="27">
        <f>IF($D648&gt;0,IF(OR($Z648 &gt;1,$L648&lt;&gt;"Adulti"),0,VLOOKUP($P648,Regione!$B$2:$C$22,2,FALSE)),"-")</f>
        <v>0</v>
      </c>
      <c r="AB648" s="27">
        <f>IF($D648&gt;0,IF(COUNTIFS($O$3:$O648,$O648,$L$3:$L648,$L648,$I$3:$I648,$I648) &gt;1,0,SUMIFS($Y$3:$Y$2503,$L$3:$L$2503,$L648,$O$3:$O$2503,$O648,$I$3:$I$2503,$I648)),"-")</f>
        <v>0</v>
      </c>
      <c r="AC648" s="27">
        <f t="shared" si="60"/>
        <v>0</v>
      </c>
    </row>
    <row r="649" spans="1:29" s="1" customFormat="1">
      <c r="A649" s="13" t="s">
        <v>184</v>
      </c>
      <c r="B649" s="107" t="str">
        <f>IF(COUNTA($A649)&gt;0,VLOOKUP($A649,Corsa!$A$1:$F$43,2,FALSE),"-")</f>
        <v>Corsa B03</v>
      </c>
      <c r="C649" s="11"/>
      <c r="D649" s="13">
        <v>427</v>
      </c>
      <c r="E649" s="13"/>
      <c r="F649" s="46" t="str">
        <f>IF(COUNTA($A649)&gt;0,VLOOKUP($A649,Corsa!$A$1:$F$43,3,FALSE),"-")</f>
        <v>M- Juniores + M-50 + M-55 + M-60 + M-65 + M-70 + M-75</v>
      </c>
      <c r="G649" s="28" t="str">
        <f>IF($D649&gt;0,VLOOKUP($D649,Iscrizioni!$A$2:$M$2502,9,FALSE),"-")</f>
        <v>ROSSI GIULIANO</v>
      </c>
      <c r="H649" s="28">
        <f>IF($D649&gt;0,VLOOKUP($D649,Iscrizioni!$A$2:$M$2502,4,FALSE),"-")</f>
        <v>1952</v>
      </c>
      <c r="I649" s="27" t="str">
        <f>IF($D649&gt;0,VLOOKUP($D649,Iscrizioni!$A$2:$M$2502,5,FALSE),"-")</f>
        <v>M</v>
      </c>
      <c r="J649" s="27" t="str">
        <f>IF($D649&gt;0,VLOOKUP($D649,Iscrizioni!$A$2:$M$2502,10,FALSE),"-")</f>
        <v>M-65</v>
      </c>
      <c r="K649" s="27" t="str">
        <f t="shared" si="64"/>
        <v>ok</v>
      </c>
      <c r="L649" s="46" t="str">
        <f>IF($D649&gt;0,VLOOKUP($D649,Iscrizioni!$A$2:$M$2502,11,FALSE),"-")</f>
        <v>Adulti</v>
      </c>
      <c r="M649" s="27">
        <f>IF($D649&gt;0,VLOOKUP($D649,Iscrizioni!$A$2:$N$2502,12,FALSE),"-")</f>
        <v>38</v>
      </c>
      <c r="N649" s="46" t="str">
        <f>IF($D649&gt;0,VLOOKUP($D649,Iscrizioni!$A$2:$M$2502,6,FALSE),"-")</f>
        <v>H075225</v>
      </c>
      <c r="O649" s="107" t="str">
        <f>IF($D649&gt;0,VLOOKUP($D649,Iscrizioni!$A$2:$M$2502,7,FALSE),"-")</f>
        <v>ASD GPA LUGHESINA</v>
      </c>
      <c r="P649" s="46" t="str">
        <f>IF($D649&gt;0,VLOOKUP(LEFT($N649,1),Regione!$A$2:$C$21,2,FALSE),"-")</f>
        <v xml:space="preserve">EMILIA ROMAGNA </v>
      </c>
      <c r="Q649" s="112" t="e">
        <f ca="1">IF($D649&gt;0,NormalizzaTempo("D",CELL("tipo",$E649),$E649),"-")</f>
        <v>#NAME?</v>
      </c>
      <c r="R649" s="27">
        <f>IF($D649&gt;0,VLOOKUP($D649,Iscrizioni!$A$2:$M$2502,13,FALSE),"-")</f>
        <v>5000</v>
      </c>
      <c r="S649" s="112" t="e">
        <f t="shared" ca="1" si="61"/>
        <v>#NAME?</v>
      </c>
      <c r="T649" s="112" t="e">
        <f ca="1">IF($D649&gt;0,SUMIFS($S$3:$S649,$X$3:$X649,1,$J$3:$J649,$J649),"-")</f>
        <v>#NAME?</v>
      </c>
      <c r="U649" s="112" t="e">
        <f t="shared" ca="1" si="62"/>
        <v>#NAME?</v>
      </c>
      <c r="V649" s="112" t="e">
        <f t="shared" ca="1" si="65"/>
        <v>#NAME?</v>
      </c>
      <c r="W649" s="27">
        <f>IF(LEN($C649)=0,IF($D649&gt;0,COUNTIFS($A$3:$A649,$A649),"-"),"Escluso")</f>
        <v>166</v>
      </c>
      <c r="X649" s="2">
        <f>IF(LEN($C649)=0,IF($D649&gt;0,COUNTIFS($J$3:$J649,$J649,$C$3:$C649,""),"-"),"Escluso")</f>
        <v>23</v>
      </c>
      <c r="Y649" s="127" t="e">
        <f t="shared" ca="1" si="63"/>
        <v>#NAME?</v>
      </c>
      <c r="Z649" s="2">
        <f>IF($D649&gt;0,COUNTIFS($O$3:$O649,$O649,$L$3:$L649,$L649,$I$3:$I649,$I649),"-")</f>
        <v>4</v>
      </c>
      <c r="AA649" s="27">
        <f>IF($D649&gt;0,IF(OR($Z649 &gt;1,$L649&lt;&gt;"Adulti"),0,VLOOKUP($P649,Regione!$B$2:$C$22,2,FALSE)),"-")</f>
        <v>0</v>
      </c>
      <c r="AB649" s="27">
        <f>IF($D649&gt;0,IF(COUNTIFS($O$3:$O649,$O649,$L$3:$L649,$L649,$I$3:$I649,$I649) &gt;1,0,SUMIFS($Y$3:$Y$2503,$L$3:$L$2503,$L649,$O$3:$O$2503,$O649,$I$3:$I$2503,$I649)),"-")</f>
        <v>0</v>
      </c>
      <c r="AC649" s="27">
        <f t="shared" si="60"/>
        <v>0</v>
      </c>
    </row>
    <row r="650" spans="1:29" s="1" customFormat="1">
      <c r="A650" s="13" t="s">
        <v>184</v>
      </c>
      <c r="B650" s="107" t="str">
        <f>IF(COUNTA($A650)&gt;0,VLOOKUP($A650,Corsa!$A$1:$F$43,2,FALSE),"-")</f>
        <v>Corsa B03</v>
      </c>
      <c r="C650" s="11"/>
      <c r="D650" s="13">
        <v>942</v>
      </c>
      <c r="E650" s="13"/>
      <c r="F650" s="46" t="str">
        <f>IF(COUNTA($A650)&gt;0,VLOOKUP($A650,Corsa!$A$1:$F$43,3,FALSE),"-")</f>
        <v>M- Juniores + M-50 + M-55 + M-60 + M-65 + M-70 + M-75</v>
      </c>
      <c r="G650" s="28" t="str">
        <f>IF($D650&gt;0,VLOOKUP($D650,Iscrizioni!$A$2:$M$2502,9,FALSE),"-")</f>
        <v>FERRONI DORIANO</v>
      </c>
      <c r="H650" s="28">
        <f>IF($D650&gt;0,VLOOKUP($D650,Iscrizioni!$A$2:$M$2502,4,FALSE),"-")</f>
        <v>1950</v>
      </c>
      <c r="I650" s="27" t="str">
        <f>IF($D650&gt;0,VLOOKUP($D650,Iscrizioni!$A$2:$M$2502,5,FALSE),"-")</f>
        <v>M</v>
      </c>
      <c r="J650" s="27" t="str">
        <f>IF($D650&gt;0,VLOOKUP($D650,Iscrizioni!$A$2:$M$2502,10,FALSE),"-")</f>
        <v>M-65</v>
      </c>
      <c r="K650" s="27" t="str">
        <f t="shared" si="64"/>
        <v>ok</v>
      </c>
      <c r="L650" s="46" t="str">
        <f>IF($D650&gt;0,VLOOKUP($D650,Iscrizioni!$A$2:$M$2502,11,FALSE),"-")</f>
        <v>Adulti</v>
      </c>
      <c r="M650" s="27">
        <f>IF($D650&gt;0,VLOOKUP($D650,Iscrizioni!$A$2:$N$2502,12,FALSE),"-")</f>
        <v>38</v>
      </c>
      <c r="N650" s="46" t="str">
        <f>IF($D650&gt;0,VLOOKUP($D650,Iscrizioni!$A$2:$M$2502,6,FALSE),"-")</f>
        <v>H075259</v>
      </c>
      <c r="O650" s="107" t="str">
        <f>IF($D650&gt;0,VLOOKUP($D650,Iscrizioni!$A$2:$M$2502,7,FALSE),"-")</f>
        <v>SAN PATRIZIO A.S.D.</v>
      </c>
      <c r="P650" s="46" t="str">
        <f>IF($D650&gt;0,VLOOKUP(LEFT($N650,1),Regione!$A$2:$C$21,2,FALSE),"-")</f>
        <v xml:space="preserve">EMILIA ROMAGNA </v>
      </c>
      <c r="Q650" s="112" t="e">
        <f ca="1">IF($D650&gt;0,NormalizzaTempo("D",CELL("tipo",$E650),$E650),"-")</f>
        <v>#NAME?</v>
      </c>
      <c r="R650" s="27">
        <f>IF($D650&gt;0,VLOOKUP($D650,Iscrizioni!$A$2:$M$2502,13,FALSE),"-")</f>
        <v>5000</v>
      </c>
      <c r="S650" s="112" t="e">
        <f t="shared" ca="1" si="61"/>
        <v>#NAME?</v>
      </c>
      <c r="T650" s="112" t="e">
        <f ca="1">IF($D650&gt;0,SUMIFS($S$3:$S650,$X$3:$X650,1,$J$3:$J650,$J650),"-")</f>
        <v>#NAME?</v>
      </c>
      <c r="U650" s="112" t="e">
        <f t="shared" ca="1" si="62"/>
        <v>#NAME?</v>
      </c>
      <c r="V650" s="112" t="e">
        <f t="shared" ca="1" si="65"/>
        <v>#NAME?</v>
      </c>
      <c r="W650" s="27">
        <f>IF(LEN($C650)=0,IF($D650&gt;0,COUNTIFS($A$3:$A650,$A650),"-"),"Escluso")</f>
        <v>167</v>
      </c>
      <c r="X650" s="2">
        <f>IF(LEN($C650)=0,IF($D650&gt;0,COUNTIFS($J$3:$J650,$J650,$C$3:$C650,""),"-"),"Escluso")</f>
        <v>24</v>
      </c>
      <c r="Y650" s="127" t="e">
        <f t="shared" ca="1" si="63"/>
        <v>#NAME?</v>
      </c>
      <c r="Z650" s="2">
        <f>IF($D650&gt;0,COUNTIFS($O$3:$O650,$O650,$L$3:$L650,$L650,$I$3:$I650,$I650),"-")</f>
        <v>4</v>
      </c>
      <c r="AA650" s="27">
        <f>IF($D650&gt;0,IF(OR($Z650 &gt;1,$L650&lt;&gt;"Adulti"),0,VLOOKUP($P650,Regione!$B$2:$C$22,2,FALSE)),"-")</f>
        <v>0</v>
      </c>
      <c r="AB650" s="27">
        <f>IF($D650&gt;0,IF(COUNTIFS($O$3:$O650,$O650,$L$3:$L650,$L650,$I$3:$I650,$I650) &gt;1,0,SUMIFS($Y$3:$Y$2503,$L$3:$L$2503,$L650,$O$3:$O$2503,$O650,$I$3:$I$2503,$I650)),"-")</f>
        <v>0</v>
      </c>
      <c r="AC650" s="27">
        <f t="shared" si="60"/>
        <v>0</v>
      </c>
    </row>
    <row r="651" spans="1:29" s="1" customFormat="1">
      <c r="A651" s="13" t="s">
        <v>184</v>
      </c>
      <c r="B651" s="107" t="str">
        <f>IF(COUNTA($A651)&gt;0,VLOOKUP($A651,Corsa!$A$1:$F$43,2,FALSE),"-")</f>
        <v>Corsa B03</v>
      </c>
      <c r="C651" s="11"/>
      <c r="D651" s="13">
        <v>696</v>
      </c>
      <c r="E651" s="13"/>
      <c r="F651" s="46" t="str">
        <f>IF(COUNTA($A651)&gt;0,VLOOKUP($A651,Corsa!$A$1:$F$43,3,FALSE),"-")</f>
        <v>M- Juniores + M-50 + M-55 + M-60 + M-65 + M-70 + M-75</v>
      </c>
      <c r="G651" s="28" t="str">
        <f>IF($D651&gt;0,VLOOKUP($D651,Iscrizioni!$A$2:$M$2502,9,FALSE),"-")</f>
        <v>LONGAGNANI GIOVANNI</v>
      </c>
      <c r="H651" s="28">
        <f>IF($D651&gt;0,VLOOKUP($D651,Iscrizioni!$A$2:$M$2502,4,FALSE),"-")</f>
        <v>1955</v>
      </c>
      <c r="I651" s="27" t="str">
        <f>IF($D651&gt;0,VLOOKUP($D651,Iscrizioni!$A$2:$M$2502,5,FALSE),"-")</f>
        <v>M</v>
      </c>
      <c r="J651" s="27" t="str">
        <f>IF($D651&gt;0,VLOOKUP($D651,Iscrizioni!$A$2:$M$2502,10,FALSE),"-")</f>
        <v>M-60</v>
      </c>
      <c r="K651" s="27" t="str">
        <f t="shared" si="64"/>
        <v>ok</v>
      </c>
      <c r="L651" s="46" t="str">
        <f>IF($D651&gt;0,VLOOKUP($D651,Iscrizioni!$A$2:$M$2502,11,FALSE),"-")</f>
        <v>Adulti</v>
      </c>
      <c r="M651" s="27">
        <f>IF($D651&gt;0,VLOOKUP($D651,Iscrizioni!$A$2:$N$2502,12,FALSE),"-")</f>
        <v>36</v>
      </c>
      <c r="N651" s="46" t="str">
        <f>IF($D651&gt;0,VLOOKUP($D651,Iscrizioni!$A$2:$M$2502,6,FALSE),"-")</f>
        <v>H041354</v>
      </c>
      <c r="O651" s="107" t="str">
        <f>IF($D651&gt;0,VLOOKUP($D651,Iscrizioni!$A$2:$M$2502,7,FALSE),"-")</f>
        <v>MODENA RUNNERS CLUB ASD</v>
      </c>
      <c r="P651" s="46" t="str">
        <f>IF($D651&gt;0,VLOOKUP(LEFT($N651,1),Regione!$A$2:$C$21,2,FALSE),"-")</f>
        <v xml:space="preserve">EMILIA ROMAGNA </v>
      </c>
      <c r="Q651" s="112" t="e">
        <f ca="1">IF($D651&gt;0,NormalizzaTempo("D",CELL("tipo",$E651),$E651),"-")</f>
        <v>#NAME?</v>
      </c>
      <c r="R651" s="27">
        <f>IF($D651&gt;0,VLOOKUP($D651,Iscrizioni!$A$2:$M$2502,13,FALSE),"-")</f>
        <v>5000</v>
      </c>
      <c r="S651" s="112" t="e">
        <f t="shared" ca="1" si="61"/>
        <v>#NAME?</v>
      </c>
      <c r="T651" s="112" t="e">
        <f ca="1">IF($D651&gt;0,SUMIFS($S$3:$S651,$X$3:$X651,1,$J$3:$J651,$J651),"-")</f>
        <v>#NAME?</v>
      </c>
      <c r="U651" s="112" t="e">
        <f t="shared" ca="1" si="62"/>
        <v>#NAME?</v>
      </c>
      <c r="V651" s="112" t="e">
        <f t="shared" ca="1" si="65"/>
        <v>#NAME?</v>
      </c>
      <c r="W651" s="27">
        <f>IF(LEN($C651)=0,IF($D651&gt;0,COUNTIFS($A$3:$A651,$A651),"-"),"Escluso")</f>
        <v>168</v>
      </c>
      <c r="X651" s="2">
        <f>IF(LEN($C651)=0,IF($D651&gt;0,COUNTIFS($J$3:$J651,$J651,$C$3:$C651,""),"-"),"Escluso")</f>
        <v>32</v>
      </c>
      <c r="Y651" s="127" t="e">
        <f t="shared" ca="1" si="63"/>
        <v>#NAME?</v>
      </c>
      <c r="Z651" s="2">
        <f>IF($D651&gt;0,COUNTIFS($O$3:$O651,$O651,$L$3:$L651,$L651,$I$3:$I651,$I651),"-")</f>
        <v>13</v>
      </c>
      <c r="AA651" s="27">
        <f>IF($D651&gt;0,IF(OR($Z651 &gt;1,$L651&lt;&gt;"Adulti"),0,VLOOKUP($P651,Regione!$B$2:$C$22,2,FALSE)),"-")</f>
        <v>0</v>
      </c>
      <c r="AB651" s="27">
        <f>IF($D651&gt;0,IF(COUNTIFS($O$3:$O651,$O651,$L$3:$L651,$L651,$I$3:$I651,$I651) &gt;1,0,SUMIFS($Y$3:$Y$2503,$L$3:$L$2503,$L651,$O$3:$O$2503,$O651,$I$3:$I$2503,$I651)),"-")</f>
        <v>0</v>
      </c>
      <c r="AC651" s="27">
        <f t="shared" si="60"/>
        <v>0</v>
      </c>
    </row>
    <row r="652" spans="1:29" s="1" customFormat="1">
      <c r="A652" s="13" t="s">
        <v>184</v>
      </c>
      <c r="B652" s="107" t="str">
        <f>IF(COUNTA($A652)&gt;0,VLOOKUP($A652,Corsa!$A$1:$F$43,2,FALSE),"-")</f>
        <v>Corsa B03</v>
      </c>
      <c r="C652" s="11"/>
      <c r="D652" s="13">
        <v>596</v>
      </c>
      <c r="E652" s="13"/>
      <c r="F652" s="46" t="str">
        <f>IF(COUNTA($A652)&gt;0,VLOOKUP($A652,Corsa!$A$1:$F$43,3,FALSE),"-")</f>
        <v>M- Juniores + M-50 + M-55 + M-60 + M-65 + M-70 + M-75</v>
      </c>
      <c r="G652" s="28" t="str">
        <f>IF($D652&gt;0,VLOOKUP($D652,Iscrizioni!$A$2:$M$2502,9,FALSE),"-")</f>
        <v>VASSALLI DARIO</v>
      </c>
      <c r="H652" s="28">
        <f>IF($D652&gt;0,VLOOKUP($D652,Iscrizioni!$A$2:$M$2502,4,FALSE),"-")</f>
        <v>1948</v>
      </c>
      <c r="I652" s="27" t="str">
        <f>IF($D652&gt;0,VLOOKUP($D652,Iscrizioni!$A$2:$M$2502,5,FALSE),"-")</f>
        <v>M</v>
      </c>
      <c r="J652" s="27" t="str">
        <f>IF($D652&gt;0,VLOOKUP($D652,Iscrizioni!$A$2:$M$2502,10,FALSE),"-")</f>
        <v>M-65</v>
      </c>
      <c r="K652" s="27" t="str">
        <f t="shared" si="64"/>
        <v>ok</v>
      </c>
      <c r="L652" s="46" t="str">
        <f>IF($D652&gt;0,VLOOKUP($D652,Iscrizioni!$A$2:$M$2502,11,FALSE),"-")</f>
        <v>Adulti</v>
      </c>
      <c r="M652" s="27">
        <f>IF($D652&gt;0,VLOOKUP($D652,Iscrizioni!$A$2:$N$2502,12,FALSE),"-")</f>
        <v>38</v>
      </c>
      <c r="N652" s="46" t="str">
        <f>IF($D652&gt;0,VLOOKUP($D652,Iscrizioni!$A$2:$M$2502,6,FALSE),"-")</f>
        <v>H020398</v>
      </c>
      <c r="O652" s="107" t="str">
        <f>IF($D652&gt;0,VLOOKUP($D652,Iscrizioni!$A$2:$M$2502,7,FALSE),"-")</f>
        <v>G. P. SALCUS - A.S.D.</v>
      </c>
      <c r="P652" s="46" t="str">
        <f>IF($D652&gt;0,VLOOKUP(LEFT($N652,1),Regione!$A$2:$C$21,2,FALSE),"-")</f>
        <v xml:space="preserve">EMILIA ROMAGNA </v>
      </c>
      <c r="Q652" s="112" t="e">
        <f ca="1">IF($D652&gt;0,NormalizzaTempo("D",CELL("tipo",$E652),$E652),"-")</f>
        <v>#NAME?</v>
      </c>
      <c r="R652" s="27">
        <f>IF($D652&gt;0,VLOOKUP($D652,Iscrizioni!$A$2:$M$2502,13,FALSE),"-")</f>
        <v>5000</v>
      </c>
      <c r="S652" s="112" t="e">
        <f t="shared" ca="1" si="61"/>
        <v>#NAME?</v>
      </c>
      <c r="T652" s="112" t="e">
        <f ca="1">IF($D652&gt;0,SUMIFS($S$3:$S652,$X$3:$X652,1,$J$3:$J652,$J652),"-")</f>
        <v>#NAME?</v>
      </c>
      <c r="U652" s="112" t="e">
        <f t="shared" ca="1" si="62"/>
        <v>#NAME?</v>
      </c>
      <c r="V652" s="112" t="e">
        <f t="shared" ca="1" si="65"/>
        <v>#NAME?</v>
      </c>
      <c r="W652" s="27">
        <f>IF(LEN($C652)=0,IF($D652&gt;0,COUNTIFS($A$3:$A652,$A652),"-"),"Escluso")</f>
        <v>169</v>
      </c>
      <c r="X652" s="2">
        <f>IF(LEN($C652)=0,IF($D652&gt;0,COUNTIFS($J$3:$J652,$J652,$C$3:$C652,""),"-"),"Escluso")</f>
        <v>25</v>
      </c>
      <c r="Y652" s="127" t="e">
        <f t="shared" ca="1" si="63"/>
        <v>#NAME?</v>
      </c>
      <c r="Z652" s="2">
        <f>IF($D652&gt;0,COUNTIFS($O$3:$O652,$O652,$L$3:$L652,$L652,$I$3:$I652,$I652),"-")</f>
        <v>8</v>
      </c>
      <c r="AA652" s="27">
        <f>IF($D652&gt;0,IF(OR($Z652 &gt;1,$L652&lt;&gt;"Adulti"),0,VLOOKUP($P652,Regione!$B$2:$C$22,2,FALSE)),"-")</f>
        <v>0</v>
      </c>
      <c r="AB652" s="27">
        <f>IF($D652&gt;0,IF(COUNTIFS($O$3:$O652,$O652,$L$3:$L652,$L652,$I$3:$I652,$I652) &gt;1,0,SUMIFS($Y$3:$Y$2503,$L$3:$L$2503,$L652,$O$3:$O$2503,$O652,$I$3:$I$2503,$I652)),"-")</f>
        <v>0</v>
      </c>
      <c r="AC652" s="27">
        <f t="shared" si="60"/>
        <v>0</v>
      </c>
    </row>
    <row r="653" spans="1:29" s="1" customFormat="1">
      <c r="A653" s="13" t="s">
        <v>184</v>
      </c>
      <c r="B653" s="107" t="str">
        <f>IF(COUNTA($A653)&gt;0,VLOOKUP($A653,Corsa!$A$1:$F$43,2,FALSE),"-")</f>
        <v>Corsa B03</v>
      </c>
      <c r="C653" s="11"/>
      <c r="D653" s="13">
        <v>732</v>
      </c>
      <c r="E653" s="13"/>
      <c r="F653" s="46" t="str">
        <f>IF(COUNTA($A653)&gt;0,VLOOKUP($A653,Corsa!$A$1:$F$43,3,FALSE),"-")</f>
        <v>M- Juniores + M-50 + M-55 + M-60 + M-65 + M-70 + M-75</v>
      </c>
      <c r="G653" s="28" t="str">
        <f>IF($D653&gt;0,VLOOKUP($D653,Iscrizioni!$A$2:$M$2502,9,FALSE),"-")</f>
        <v>MANINI ROBERTO</v>
      </c>
      <c r="H653" s="28">
        <f>IF($D653&gt;0,VLOOKUP($D653,Iscrizioni!$A$2:$M$2502,4,FALSE),"-")</f>
        <v>1959</v>
      </c>
      <c r="I653" s="27" t="str">
        <f>IF($D653&gt;0,VLOOKUP($D653,Iscrizioni!$A$2:$M$2502,5,FALSE),"-")</f>
        <v>M</v>
      </c>
      <c r="J653" s="27" t="str">
        <f>IF($D653&gt;0,VLOOKUP($D653,Iscrizioni!$A$2:$M$2502,10,FALSE),"-")</f>
        <v>M-55</v>
      </c>
      <c r="K653" s="27" t="str">
        <f t="shared" si="64"/>
        <v>ok</v>
      </c>
      <c r="L653" s="46" t="str">
        <f>IF($D653&gt;0,VLOOKUP($D653,Iscrizioni!$A$2:$M$2502,11,FALSE),"-")</f>
        <v>Adulti</v>
      </c>
      <c r="M653" s="27">
        <f>IF($D653&gt;0,VLOOKUP($D653,Iscrizioni!$A$2:$N$2502,12,FALSE),"-")</f>
        <v>34</v>
      </c>
      <c r="N653" s="46" t="str">
        <f>IF($D653&gt;0,VLOOKUP($D653,Iscrizioni!$A$2:$M$2502,6,FALSE),"-")</f>
        <v>H080563</v>
      </c>
      <c r="O653" s="107" t="str">
        <f>IF($D653&gt;0,VLOOKUP($D653,Iscrizioni!$A$2:$M$2502,7,FALSE),"-")</f>
        <v>PODISTICA BIASOLA ASD</v>
      </c>
      <c r="P653" s="46" t="str">
        <f>IF($D653&gt;0,VLOOKUP(LEFT($N653,1),Regione!$A$2:$C$21,2,FALSE),"-")</f>
        <v xml:space="preserve">EMILIA ROMAGNA </v>
      </c>
      <c r="Q653" s="112" t="e">
        <f ca="1">IF($D653&gt;0,NormalizzaTempo("D",CELL("tipo",$E653),$E653),"-")</f>
        <v>#NAME?</v>
      </c>
      <c r="R653" s="27">
        <f>IF($D653&gt;0,VLOOKUP($D653,Iscrizioni!$A$2:$M$2502,13,FALSE),"-")</f>
        <v>5000</v>
      </c>
      <c r="S653" s="112" t="e">
        <f t="shared" ca="1" si="61"/>
        <v>#NAME?</v>
      </c>
      <c r="T653" s="112" t="e">
        <f ca="1">IF($D653&gt;0,SUMIFS($S$3:$S653,$X$3:$X653,1,$J$3:$J653,$J653),"-")</f>
        <v>#NAME?</v>
      </c>
      <c r="U653" s="112" t="e">
        <f t="shared" ca="1" si="62"/>
        <v>#NAME?</v>
      </c>
      <c r="V653" s="112" t="e">
        <f t="shared" ca="1" si="65"/>
        <v>#NAME?</v>
      </c>
      <c r="W653" s="27">
        <f>IF(LEN($C653)=0,IF($D653&gt;0,COUNTIFS($A$3:$A653,$A653),"-"),"Escluso")</f>
        <v>170</v>
      </c>
      <c r="X653" s="2">
        <f>IF(LEN($C653)=0,IF($D653&gt;0,COUNTIFS($J$3:$J653,$J653,$C$3:$C653,""),"-"),"Escluso")</f>
        <v>36</v>
      </c>
      <c r="Y653" s="127" t="e">
        <f t="shared" ca="1" si="63"/>
        <v>#NAME?</v>
      </c>
      <c r="Z653" s="2">
        <f>IF($D653&gt;0,COUNTIFS($O$3:$O653,$O653,$L$3:$L653,$L653,$I$3:$I653,$I653),"-")</f>
        <v>3</v>
      </c>
      <c r="AA653" s="27">
        <f>IF($D653&gt;0,IF(OR($Z653 &gt;1,$L653&lt;&gt;"Adulti"),0,VLOOKUP($P653,Regione!$B$2:$C$22,2,FALSE)),"-")</f>
        <v>0</v>
      </c>
      <c r="AB653" s="27">
        <f>IF($D653&gt;0,IF(COUNTIFS($O$3:$O653,$O653,$L$3:$L653,$L653,$I$3:$I653,$I653) &gt;1,0,SUMIFS($Y$3:$Y$2503,$L$3:$L$2503,$L653,$O$3:$O$2503,$O653,$I$3:$I$2503,$I653)),"-")</f>
        <v>0</v>
      </c>
      <c r="AC653" s="27">
        <f t="shared" si="60"/>
        <v>0</v>
      </c>
    </row>
    <row r="654" spans="1:29" s="1" customFormat="1">
      <c r="A654" s="13" t="s">
        <v>184</v>
      </c>
      <c r="B654" s="107" t="str">
        <f>IF(COUNTA($A654)&gt;0,VLOOKUP($A654,Corsa!$A$1:$F$43,2,FALSE),"-")</f>
        <v>Corsa B03</v>
      </c>
      <c r="C654" s="11"/>
      <c r="D654" s="13">
        <v>800</v>
      </c>
      <c r="E654" s="13"/>
      <c r="F654" s="46" t="str">
        <f>IF(COUNTA($A654)&gt;0,VLOOKUP($A654,Corsa!$A$1:$F$43,3,FALSE),"-")</f>
        <v>M- Juniores + M-50 + M-55 + M-60 + M-65 + M-70 + M-75</v>
      </c>
      <c r="G654" s="28" t="str">
        <f>IF($D654&gt;0,VLOOKUP($D654,Iscrizioni!$A$2:$M$2502,9,FALSE),"-")</f>
        <v>GATTA ATTILIO</v>
      </c>
      <c r="H654" s="28">
        <f>IF($D654&gt;0,VLOOKUP($D654,Iscrizioni!$A$2:$M$2502,4,FALSE),"-")</f>
        <v>1946</v>
      </c>
      <c r="I654" s="27" t="str">
        <f>IF($D654&gt;0,VLOOKUP($D654,Iscrizioni!$A$2:$M$2502,5,FALSE),"-")</f>
        <v>M</v>
      </c>
      <c r="J654" s="27" t="str">
        <f>IF($D654&gt;0,VLOOKUP($D654,Iscrizioni!$A$2:$M$2502,10,FALSE),"-")</f>
        <v>M-70</v>
      </c>
      <c r="K654" s="27" t="str">
        <f t="shared" si="64"/>
        <v>ok</v>
      </c>
      <c r="L654" s="46" t="str">
        <f>IF($D654&gt;0,VLOOKUP($D654,Iscrizioni!$A$2:$M$2502,11,FALSE),"-")</f>
        <v>Adulti</v>
      </c>
      <c r="M654" s="27">
        <f>IF($D654&gt;0,VLOOKUP($D654,Iscrizioni!$A$2:$N$2502,12,FALSE),"-")</f>
        <v>40</v>
      </c>
      <c r="N654" s="46" t="str">
        <f>IF($D654&gt;0,VLOOKUP($D654,Iscrizioni!$A$2:$M$2502,6,FALSE),"-")</f>
        <v>H070281</v>
      </c>
      <c r="O654" s="107" t="str">
        <f>IF($D654&gt;0,VLOOKUP($D654,Iscrizioni!$A$2:$M$2502,7,FALSE),"-")</f>
        <v>POL. PONTE NUOVO ASD</v>
      </c>
      <c r="P654" s="46" t="str">
        <f>IF($D654&gt;0,VLOOKUP(LEFT($N654,1),Regione!$A$2:$C$21,2,FALSE),"-")</f>
        <v xml:space="preserve">EMILIA ROMAGNA </v>
      </c>
      <c r="Q654" s="112" t="e">
        <f ca="1">IF($D654&gt;0,NormalizzaTempo("D",CELL("tipo",$E654),$E654),"-")</f>
        <v>#NAME?</v>
      </c>
      <c r="R654" s="27">
        <f>IF($D654&gt;0,VLOOKUP($D654,Iscrizioni!$A$2:$M$2502,13,FALSE),"-")</f>
        <v>5000</v>
      </c>
      <c r="S654" s="112" t="e">
        <f t="shared" ca="1" si="61"/>
        <v>#NAME?</v>
      </c>
      <c r="T654" s="112" t="e">
        <f ca="1">IF($D654&gt;0,SUMIFS($S$3:$S654,$X$3:$X654,1,$J$3:$J654,$J654),"-")</f>
        <v>#NAME?</v>
      </c>
      <c r="U654" s="112" t="e">
        <f t="shared" ca="1" si="62"/>
        <v>#NAME?</v>
      </c>
      <c r="V654" s="112" t="e">
        <f t="shared" ca="1" si="65"/>
        <v>#NAME?</v>
      </c>
      <c r="W654" s="27">
        <f>IF(LEN($C654)=0,IF($D654&gt;0,COUNTIFS($A$3:$A654,$A654),"-"),"Escluso")</f>
        <v>171</v>
      </c>
      <c r="X654" s="2">
        <f>IF(LEN($C654)=0,IF($D654&gt;0,COUNTIFS($J$3:$J654,$J654,$C$3:$C654,""),"-"),"Escluso")</f>
        <v>11</v>
      </c>
      <c r="Y654" s="127" t="e">
        <f t="shared" ca="1" si="63"/>
        <v>#NAME?</v>
      </c>
      <c r="Z654" s="2">
        <f>IF($D654&gt;0,COUNTIFS($O$3:$O654,$O654,$L$3:$L654,$L654,$I$3:$I654,$I654),"-")</f>
        <v>5</v>
      </c>
      <c r="AA654" s="27">
        <f>IF($D654&gt;0,IF(OR($Z654 &gt;1,$L654&lt;&gt;"Adulti"),0,VLOOKUP($P654,Regione!$B$2:$C$22,2,FALSE)),"-")</f>
        <v>0</v>
      </c>
      <c r="AB654" s="27">
        <f>IF($D654&gt;0,IF(COUNTIFS($O$3:$O654,$O654,$L$3:$L654,$L654,$I$3:$I654,$I654) &gt;1,0,SUMIFS($Y$3:$Y$2503,$L$3:$L$2503,$L654,$O$3:$O$2503,$O654,$I$3:$I$2503,$I654)),"-")</f>
        <v>0</v>
      </c>
      <c r="AC654" s="27">
        <f t="shared" si="60"/>
        <v>0</v>
      </c>
    </row>
    <row r="655" spans="1:29" s="1" customFormat="1">
      <c r="A655" s="13" t="s">
        <v>184</v>
      </c>
      <c r="B655" s="107" t="str">
        <f>IF(COUNTA($A655)&gt;0,VLOOKUP($A655,Corsa!$A$1:$F$43,2,FALSE),"-")</f>
        <v>Corsa B03</v>
      </c>
      <c r="C655" s="11"/>
      <c r="D655" s="13">
        <v>425</v>
      </c>
      <c r="E655" s="13"/>
      <c r="F655" s="46" t="str">
        <f>IF(COUNTA($A655)&gt;0,VLOOKUP($A655,Corsa!$A$1:$F$43,3,FALSE),"-")</f>
        <v>M- Juniores + M-50 + M-55 + M-60 + M-65 + M-70 + M-75</v>
      </c>
      <c r="G655" s="28" t="str">
        <f>IF($D655&gt;0,VLOOKUP($D655,Iscrizioni!$A$2:$M$2502,9,FALSE),"-")</f>
        <v>PASOTTI NARDO</v>
      </c>
      <c r="H655" s="28">
        <f>IF($D655&gt;0,VLOOKUP($D655,Iscrizioni!$A$2:$M$2502,4,FALSE),"-")</f>
        <v>1948</v>
      </c>
      <c r="I655" s="27" t="str">
        <f>IF($D655&gt;0,VLOOKUP($D655,Iscrizioni!$A$2:$M$2502,5,FALSE),"-")</f>
        <v>M</v>
      </c>
      <c r="J655" s="27" t="str">
        <f>IF($D655&gt;0,VLOOKUP($D655,Iscrizioni!$A$2:$M$2502,10,FALSE),"-")</f>
        <v>M-65</v>
      </c>
      <c r="K655" s="27" t="str">
        <f t="shared" si="64"/>
        <v>ok</v>
      </c>
      <c r="L655" s="46" t="str">
        <f>IF($D655&gt;0,VLOOKUP($D655,Iscrizioni!$A$2:$M$2502,11,FALSE),"-")</f>
        <v>Adulti</v>
      </c>
      <c r="M655" s="27">
        <f>IF($D655&gt;0,VLOOKUP($D655,Iscrizioni!$A$2:$N$2502,12,FALSE),"-")</f>
        <v>38</v>
      </c>
      <c r="N655" s="46" t="str">
        <f>IF($D655&gt;0,VLOOKUP($D655,Iscrizioni!$A$2:$M$2502,6,FALSE),"-")</f>
        <v>H075225</v>
      </c>
      <c r="O655" s="107" t="str">
        <f>IF($D655&gt;0,VLOOKUP($D655,Iscrizioni!$A$2:$M$2502,7,FALSE),"-")</f>
        <v>ASD GPA LUGHESINA</v>
      </c>
      <c r="P655" s="46" t="str">
        <f>IF($D655&gt;0,VLOOKUP(LEFT($N655,1),Regione!$A$2:$C$21,2,FALSE),"-")</f>
        <v xml:space="preserve">EMILIA ROMAGNA </v>
      </c>
      <c r="Q655" s="112" t="e">
        <f ca="1">IF($D655&gt;0,NormalizzaTempo("D",CELL("tipo",$E655),$E655),"-")</f>
        <v>#NAME?</v>
      </c>
      <c r="R655" s="27">
        <f>IF($D655&gt;0,VLOOKUP($D655,Iscrizioni!$A$2:$M$2502,13,FALSE),"-")</f>
        <v>5000</v>
      </c>
      <c r="S655" s="112" t="e">
        <f t="shared" ca="1" si="61"/>
        <v>#NAME?</v>
      </c>
      <c r="T655" s="112" t="e">
        <f ca="1">IF($D655&gt;0,SUMIFS($S$3:$S655,$X$3:$X655,1,$J$3:$J655,$J655),"-")</f>
        <v>#NAME?</v>
      </c>
      <c r="U655" s="112" t="e">
        <f t="shared" ca="1" si="62"/>
        <v>#NAME?</v>
      </c>
      <c r="V655" s="112" t="e">
        <f t="shared" ca="1" si="65"/>
        <v>#NAME?</v>
      </c>
      <c r="W655" s="27">
        <f>IF(LEN($C655)=0,IF($D655&gt;0,COUNTIFS($A$3:$A655,$A655),"-"),"Escluso")</f>
        <v>172</v>
      </c>
      <c r="X655" s="2">
        <f>IF(LEN($C655)=0,IF($D655&gt;0,COUNTIFS($J$3:$J655,$J655,$C$3:$C655,""),"-"),"Escluso")</f>
        <v>26</v>
      </c>
      <c r="Y655" s="127" t="e">
        <f t="shared" ca="1" si="63"/>
        <v>#NAME?</v>
      </c>
      <c r="Z655" s="2">
        <f>IF($D655&gt;0,COUNTIFS($O$3:$O655,$O655,$L$3:$L655,$L655,$I$3:$I655,$I655),"-")</f>
        <v>5</v>
      </c>
      <c r="AA655" s="27">
        <f>IF($D655&gt;0,IF(OR($Z655 &gt;1,$L655&lt;&gt;"Adulti"),0,VLOOKUP($P655,Regione!$B$2:$C$22,2,FALSE)),"-")</f>
        <v>0</v>
      </c>
      <c r="AB655" s="27">
        <f>IF($D655&gt;0,IF(COUNTIFS($O$3:$O655,$O655,$L$3:$L655,$L655,$I$3:$I655,$I655) &gt;1,0,SUMIFS($Y$3:$Y$2503,$L$3:$L$2503,$L655,$O$3:$O$2503,$O655,$I$3:$I$2503,$I655)),"-")</f>
        <v>0</v>
      </c>
      <c r="AC655" s="27">
        <f t="shared" si="60"/>
        <v>0</v>
      </c>
    </row>
    <row r="656" spans="1:29" s="1" customFormat="1">
      <c r="A656" s="13" t="s">
        <v>184</v>
      </c>
      <c r="B656" s="107" t="str">
        <f>IF(COUNTA($A656)&gt;0,VLOOKUP($A656,Corsa!$A$1:$F$43,2,FALSE),"-")</f>
        <v>Corsa B03</v>
      </c>
      <c r="C656" s="11"/>
      <c r="D656" s="13">
        <v>327</v>
      </c>
      <c r="E656" s="13"/>
      <c r="F656" s="46" t="str">
        <f>IF(COUNTA($A656)&gt;0,VLOOKUP($A656,Corsa!$A$1:$F$43,3,FALSE),"-")</f>
        <v>M- Juniores + M-50 + M-55 + M-60 + M-65 + M-70 + M-75</v>
      </c>
      <c r="G656" s="28" t="str">
        <f>IF($D656&gt;0,VLOOKUP($D656,Iscrizioni!$A$2:$M$2502,9,FALSE),"-")</f>
        <v>FRANCONE PAOLO</v>
      </c>
      <c r="H656" s="28">
        <f>IF($D656&gt;0,VLOOKUP($D656,Iscrizioni!$A$2:$M$2502,4,FALSE),"-")</f>
        <v>1946</v>
      </c>
      <c r="I656" s="27" t="str">
        <f>IF($D656&gt;0,VLOOKUP($D656,Iscrizioni!$A$2:$M$2502,5,FALSE),"-")</f>
        <v>M</v>
      </c>
      <c r="J656" s="27" t="str">
        <f>IF($D656&gt;0,VLOOKUP($D656,Iscrizioni!$A$2:$M$2502,10,FALSE),"-")</f>
        <v>M-70</v>
      </c>
      <c r="K656" s="27" t="str">
        <f t="shared" si="64"/>
        <v>ok</v>
      </c>
      <c r="L656" s="46" t="str">
        <f>IF($D656&gt;0,VLOOKUP($D656,Iscrizioni!$A$2:$M$2502,11,FALSE),"-")</f>
        <v>Adulti</v>
      </c>
      <c r="M656" s="27">
        <f>IF($D656&gt;0,VLOOKUP($D656,Iscrizioni!$A$2:$N$2502,12,FALSE),"-")</f>
        <v>40</v>
      </c>
      <c r="N656" s="46" t="str">
        <f>IF($D656&gt;0,VLOOKUP($D656,Iscrizioni!$A$2:$M$2502,6,FALSE),"-")</f>
        <v>A050192</v>
      </c>
      <c r="O656" s="107" t="str">
        <f>IF($D656&gt;0,VLOOKUP($D656,Iscrizioni!$A$2:$M$2502,7,FALSE),"-")</f>
        <v>A.S.D. RUBATA' GROUP</v>
      </c>
      <c r="P656" s="46" t="str">
        <f>IF($D656&gt;0,VLOOKUP(LEFT($N656,1),Regione!$A$2:$C$21,2,FALSE),"-")</f>
        <v xml:space="preserve">PIEMONTE </v>
      </c>
      <c r="Q656" s="112" t="e">
        <f ca="1">IF($D656&gt;0,NormalizzaTempo("D",CELL("tipo",$E656),$E656),"-")</f>
        <v>#NAME?</v>
      </c>
      <c r="R656" s="27">
        <f>IF($D656&gt;0,VLOOKUP($D656,Iscrizioni!$A$2:$M$2502,13,FALSE),"-")</f>
        <v>5000</v>
      </c>
      <c r="S656" s="112" t="e">
        <f t="shared" ca="1" si="61"/>
        <v>#NAME?</v>
      </c>
      <c r="T656" s="112" t="e">
        <f ca="1">IF($D656&gt;0,SUMIFS($S$3:$S656,$X$3:$X656,1,$J$3:$J656,$J656),"-")</f>
        <v>#NAME?</v>
      </c>
      <c r="U656" s="112" t="e">
        <f t="shared" ca="1" si="62"/>
        <v>#NAME?</v>
      </c>
      <c r="V656" s="112" t="e">
        <f t="shared" ca="1" si="65"/>
        <v>#NAME?</v>
      </c>
      <c r="W656" s="27">
        <f>IF(LEN($C656)=0,IF($D656&gt;0,COUNTIFS($A$3:$A656,$A656),"-"),"Escluso")</f>
        <v>173</v>
      </c>
      <c r="X656" s="2">
        <f>IF(LEN($C656)=0,IF($D656&gt;0,COUNTIFS($J$3:$J656,$J656,$C$3:$C656,""),"-"),"Escluso")</f>
        <v>12</v>
      </c>
      <c r="Y656" s="127" t="e">
        <f t="shared" ca="1" si="63"/>
        <v>#NAME?</v>
      </c>
      <c r="Z656" s="2">
        <f>IF($D656&gt;0,COUNTIFS($O$3:$O656,$O656,$L$3:$L656,$L656,$I$3:$I656,$I656),"-")</f>
        <v>3</v>
      </c>
      <c r="AA656" s="27">
        <f>IF($D656&gt;0,IF(OR($Z656 &gt;1,$L656&lt;&gt;"Adulti"),0,VLOOKUP($P656,Regione!$B$2:$C$22,2,FALSE)),"-")</f>
        <v>0</v>
      </c>
      <c r="AB656" s="27">
        <f>IF($D656&gt;0,IF(COUNTIFS($O$3:$O656,$O656,$L$3:$L656,$L656,$I$3:$I656,$I656) &gt;1,0,SUMIFS($Y$3:$Y$2503,$L$3:$L$2503,$L656,$O$3:$O$2503,$O656,$I$3:$I$2503,$I656)),"-")</f>
        <v>0</v>
      </c>
      <c r="AC656" s="27">
        <f t="shared" ref="AC656:AC719" si="66">IF($D656&gt;0,AA656+AB656,"-")</f>
        <v>0</v>
      </c>
    </row>
    <row r="657" spans="1:29" s="1" customFormat="1">
      <c r="A657" s="13" t="s">
        <v>184</v>
      </c>
      <c r="B657" s="107" t="str">
        <f>IF(COUNTA($A657)&gt;0,VLOOKUP($A657,Corsa!$A$1:$F$43,2,FALSE),"-")</f>
        <v>Corsa B03</v>
      </c>
      <c r="C657" s="11"/>
      <c r="D657" s="13">
        <v>200</v>
      </c>
      <c r="E657" s="13"/>
      <c r="F657" s="46" t="str">
        <f>IF(COUNTA($A657)&gt;0,VLOOKUP($A657,Corsa!$A$1:$F$43,3,FALSE),"-")</f>
        <v>M- Juniores + M-50 + M-55 + M-60 + M-65 + M-70 + M-75</v>
      </c>
      <c r="G657" s="28" t="str">
        <f>IF($D657&gt;0,VLOOKUP($D657,Iscrizioni!$A$2:$M$2502,9,FALSE),"-")</f>
        <v>MASIERO LORETTO</v>
      </c>
      <c r="H657" s="28">
        <f>IF($D657&gt;0,VLOOKUP($D657,Iscrizioni!$A$2:$M$2502,4,FALSE),"-")</f>
        <v>1945</v>
      </c>
      <c r="I657" s="27" t="str">
        <f>IF($D657&gt;0,VLOOKUP($D657,Iscrizioni!$A$2:$M$2502,5,FALSE),"-")</f>
        <v>M</v>
      </c>
      <c r="J657" s="27" t="str">
        <f>IF($D657&gt;0,VLOOKUP($D657,Iscrizioni!$A$2:$M$2502,10,FALSE),"-")</f>
        <v>M-70</v>
      </c>
      <c r="K657" s="27" t="str">
        <f t="shared" si="64"/>
        <v>ok</v>
      </c>
      <c r="L657" s="46" t="str">
        <f>IF($D657&gt;0,VLOOKUP($D657,Iscrizioni!$A$2:$M$2502,11,FALSE),"-")</f>
        <v>Adulti</v>
      </c>
      <c r="M657" s="27">
        <f>IF($D657&gt;0,VLOOKUP($D657,Iscrizioni!$A$2:$N$2502,12,FALSE),"-")</f>
        <v>40</v>
      </c>
      <c r="N657" s="46" t="str">
        <f>IF($D657&gt;0,VLOOKUP($D657,Iscrizioni!$A$2:$M$2502,6,FALSE),"-")</f>
        <v>A130646</v>
      </c>
      <c r="O657" s="107" t="str">
        <f>IF($D657&gt;0,VLOOKUP($D657,Iscrizioni!$A$2:$M$2502,7,FALSE),"-")</f>
        <v>A.S.D. DORATLETICA</v>
      </c>
      <c r="P657" s="46" t="str">
        <f>IF($D657&gt;0,VLOOKUP(LEFT($N657,1),Regione!$A$2:$C$21,2,FALSE),"-")</f>
        <v xml:space="preserve">PIEMONTE </v>
      </c>
      <c r="Q657" s="112" t="e">
        <f ca="1">IF($D657&gt;0,NormalizzaTempo("D",CELL("tipo",$E657),$E657),"-")</f>
        <v>#NAME?</v>
      </c>
      <c r="R657" s="27">
        <f>IF($D657&gt;0,VLOOKUP($D657,Iscrizioni!$A$2:$M$2502,13,FALSE),"-")</f>
        <v>5000</v>
      </c>
      <c r="S657" s="112" t="e">
        <f t="shared" ref="S657:S720" ca="1" si="67">IF($D657&gt;0,CalcolaVelocita(R657,Q657*86400),"-")</f>
        <v>#NAME?</v>
      </c>
      <c r="T657" s="112" t="e">
        <f ca="1">IF($D657&gt;0,SUMIFS($S$3:$S657,$X$3:$X657,1,$J$3:$J657,$J657),"-")</f>
        <v>#NAME?</v>
      </c>
      <c r="U657" s="112" t="e">
        <f t="shared" ref="U657:U720" ca="1" si="68">IF($D657&gt;0,S657-T657,"-")</f>
        <v>#NAME?</v>
      </c>
      <c r="V657" s="112" t="e">
        <f t="shared" ca="1" si="65"/>
        <v>#NAME?</v>
      </c>
      <c r="W657" s="27">
        <f>IF(LEN($C657)=0,IF($D657&gt;0,COUNTIFS($A$3:$A657,$A657),"-"),"Escluso")</f>
        <v>174</v>
      </c>
      <c r="X657" s="2">
        <f>IF(LEN($C657)=0,IF($D657&gt;0,COUNTIFS($J$3:$J657,$J657,$C$3:$C657,""),"-"),"Escluso")</f>
        <v>13</v>
      </c>
      <c r="Y657" s="127" t="e">
        <f t="shared" ca="1" si="63"/>
        <v>#NAME?</v>
      </c>
      <c r="Z657" s="2">
        <f>IF($D657&gt;0,COUNTIFS($O$3:$O657,$O657,$L$3:$L657,$L657,$I$3:$I657,$I657),"-")</f>
        <v>14</v>
      </c>
      <c r="AA657" s="27">
        <f>IF($D657&gt;0,IF(OR($Z657 &gt;1,$L657&lt;&gt;"Adulti"),0,VLOOKUP($P657,Regione!$B$2:$C$22,2,FALSE)),"-")</f>
        <v>0</v>
      </c>
      <c r="AB657" s="27">
        <f>IF($D657&gt;0,IF(COUNTIFS($O$3:$O657,$O657,$L$3:$L657,$L657,$I$3:$I657,$I657) &gt;1,0,SUMIFS($Y$3:$Y$2503,$L$3:$L$2503,$L657,$O$3:$O$2503,$O657,$I$3:$I$2503,$I657)),"-")</f>
        <v>0</v>
      </c>
      <c r="AC657" s="27">
        <f t="shared" si="66"/>
        <v>0</v>
      </c>
    </row>
    <row r="658" spans="1:29" s="1" customFormat="1">
      <c r="A658" s="13" t="s">
        <v>184</v>
      </c>
      <c r="B658" s="107" t="str">
        <f>IF(COUNTA($A658)&gt;0,VLOOKUP($A658,Corsa!$A$1:$F$43,2,FALSE),"-")</f>
        <v>Corsa B03</v>
      </c>
      <c r="C658" s="11"/>
      <c r="D658" s="13">
        <v>292</v>
      </c>
      <c r="E658" s="13"/>
      <c r="F658" s="46" t="str">
        <f>IF(COUNTA($A658)&gt;0,VLOOKUP($A658,Corsa!$A$1:$F$43,3,FALSE),"-")</f>
        <v>M- Juniores + M-50 + M-55 + M-60 + M-65 + M-70 + M-75</v>
      </c>
      <c r="G658" s="28" t="str">
        <f>IF($D658&gt;0,VLOOKUP($D658,Iscrizioni!$A$2:$M$2502,9,FALSE),"-")</f>
        <v>GIORGI OSVALDO</v>
      </c>
      <c r="H658" s="28">
        <f>IF($D658&gt;0,VLOOKUP($D658,Iscrizioni!$A$2:$M$2502,4,FALSE),"-")</f>
        <v>1937</v>
      </c>
      <c r="I658" s="27" t="str">
        <f>IF($D658&gt;0,VLOOKUP($D658,Iscrizioni!$A$2:$M$2502,5,FALSE),"-")</f>
        <v>M</v>
      </c>
      <c r="J658" s="27" t="str">
        <f>IF($D658&gt;0,VLOOKUP($D658,Iscrizioni!$A$2:$M$2502,10,FALSE),"-")</f>
        <v>M-75</v>
      </c>
      <c r="K658" s="27" t="str">
        <f t="shared" si="64"/>
        <v>ok</v>
      </c>
      <c r="L658" s="46" t="str">
        <f>IF($D658&gt;0,VLOOKUP($D658,Iscrizioni!$A$2:$M$2502,11,FALSE),"-")</f>
        <v>Adulti</v>
      </c>
      <c r="M658" s="27">
        <f>IF($D658&gt;0,VLOOKUP($D658,Iscrizioni!$A$2:$N$2502,12,FALSE),"-")</f>
        <v>42</v>
      </c>
      <c r="N658" s="46" t="str">
        <f>IF($D658&gt;0,VLOOKUP($D658,Iscrizioni!$A$2:$M$2502,6,FALSE),"-")</f>
        <v>A120653</v>
      </c>
      <c r="O658" s="107" t="str">
        <f>IF($D658&gt;0,VLOOKUP($D658,Iscrizioni!$A$2:$M$2502,7,FALSE),"-")</f>
        <v>A.S.D. OLIMPIATLETICA</v>
      </c>
      <c r="P658" s="46" t="str">
        <f>IF($D658&gt;0,VLOOKUP(LEFT($N658,1),Regione!$A$2:$C$21,2,FALSE),"-")</f>
        <v xml:space="preserve">PIEMONTE </v>
      </c>
      <c r="Q658" s="112" t="e">
        <f ca="1">IF($D658&gt;0,NormalizzaTempo("D",CELL("tipo",$E658),$E658),"-")</f>
        <v>#NAME?</v>
      </c>
      <c r="R658" s="27">
        <f>IF($D658&gt;0,VLOOKUP($D658,Iscrizioni!$A$2:$M$2502,13,FALSE),"-")</f>
        <v>5000</v>
      </c>
      <c r="S658" s="112" t="e">
        <f t="shared" ca="1" si="67"/>
        <v>#NAME?</v>
      </c>
      <c r="T658" s="112" t="e">
        <f ca="1">IF($D658&gt;0,SUMIFS($S$3:$S658,$X$3:$X658,1,$J$3:$J658,$J658),"-")</f>
        <v>#NAME?</v>
      </c>
      <c r="U658" s="112" t="e">
        <f t="shared" ca="1" si="68"/>
        <v>#NAME?</v>
      </c>
      <c r="V658" s="112" t="e">
        <f t="shared" ca="1" si="65"/>
        <v>#NAME?</v>
      </c>
      <c r="W658" s="27">
        <f>IF(LEN($C658)=0,IF($D658&gt;0,COUNTIFS($A$3:$A658,$A658),"-"),"Escluso")</f>
        <v>175</v>
      </c>
      <c r="X658" s="2">
        <f>IF(LEN($C658)=0,IF($D658&gt;0,COUNTIFS($J$3:$J658,$J658,$C$3:$C658,""),"-"),"Escluso")</f>
        <v>5</v>
      </c>
      <c r="Y658" s="127" t="e">
        <f t="shared" ca="1" si="63"/>
        <v>#NAME?</v>
      </c>
      <c r="Z658" s="2">
        <f>IF($D658&gt;0,COUNTIFS($O$3:$O658,$O658,$L$3:$L658,$L658,$I$3:$I658,$I658),"-")</f>
        <v>8</v>
      </c>
      <c r="AA658" s="27">
        <f>IF($D658&gt;0,IF(OR($Z658 &gt;1,$L658&lt;&gt;"Adulti"),0,VLOOKUP($P658,Regione!$B$2:$C$22,2,FALSE)),"-")</f>
        <v>0</v>
      </c>
      <c r="AB658" s="27">
        <f>IF($D658&gt;0,IF(COUNTIFS($O$3:$O658,$O658,$L$3:$L658,$L658,$I$3:$I658,$I658) &gt;1,0,SUMIFS($Y$3:$Y$2503,$L$3:$L$2503,$L658,$O$3:$O$2503,$O658,$I$3:$I$2503,$I658)),"-")</f>
        <v>0</v>
      </c>
      <c r="AC658" s="27">
        <f t="shared" si="66"/>
        <v>0</v>
      </c>
    </row>
    <row r="659" spans="1:29" s="1" customFormat="1">
      <c r="A659" s="13" t="s">
        <v>184</v>
      </c>
      <c r="B659" s="107" t="str">
        <f>IF(COUNTA($A659)&gt;0,VLOOKUP($A659,Corsa!$A$1:$F$43,2,FALSE),"-")</f>
        <v>Corsa B03</v>
      </c>
      <c r="C659" s="11"/>
      <c r="D659" s="13">
        <v>330</v>
      </c>
      <c r="E659" s="13"/>
      <c r="F659" s="46" t="str">
        <f>IF(COUNTA($A659)&gt;0,VLOOKUP($A659,Corsa!$A$1:$F$43,3,FALSE),"-")</f>
        <v>M- Juniores + M-50 + M-55 + M-60 + M-65 + M-70 + M-75</v>
      </c>
      <c r="G659" s="28" t="str">
        <f>IF($D659&gt;0,VLOOKUP($D659,Iscrizioni!$A$2:$M$2502,9,FALSE),"-")</f>
        <v>VECCHIONE FRANCO</v>
      </c>
      <c r="H659" s="28">
        <f>IF($D659&gt;0,VLOOKUP($D659,Iscrizioni!$A$2:$M$2502,4,FALSE),"-")</f>
        <v>1949</v>
      </c>
      <c r="I659" s="27" t="str">
        <f>IF($D659&gt;0,VLOOKUP($D659,Iscrizioni!$A$2:$M$2502,5,FALSE),"-")</f>
        <v>M</v>
      </c>
      <c r="J659" s="27" t="str">
        <f>IF($D659&gt;0,VLOOKUP($D659,Iscrizioni!$A$2:$M$2502,10,FALSE),"-")</f>
        <v>M-65</v>
      </c>
      <c r="K659" s="27" t="str">
        <f t="shared" si="64"/>
        <v>ok</v>
      </c>
      <c r="L659" s="46" t="str">
        <f>IF($D659&gt;0,VLOOKUP($D659,Iscrizioni!$A$2:$M$2502,11,FALSE),"-")</f>
        <v>Adulti</v>
      </c>
      <c r="M659" s="27">
        <f>IF($D659&gt;0,VLOOKUP($D659,Iscrizioni!$A$2:$N$2502,12,FALSE),"-")</f>
        <v>38</v>
      </c>
      <c r="N659" s="46" t="str">
        <f>IF($D659&gt;0,VLOOKUP($D659,Iscrizioni!$A$2:$M$2502,6,FALSE),"-")</f>
        <v>A050192</v>
      </c>
      <c r="O659" s="107" t="str">
        <f>IF($D659&gt;0,VLOOKUP($D659,Iscrizioni!$A$2:$M$2502,7,FALSE),"-")</f>
        <v>A.S.D. RUBATA' GROUP</v>
      </c>
      <c r="P659" s="46" t="str">
        <f>IF($D659&gt;0,VLOOKUP(LEFT($N659,1),Regione!$A$2:$C$21,2,FALSE),"-")</f>
        <v xml:space="preserve">PIEMONTE </v>
      </c>
      <c r="Q659" s="112" t="e">
        <f ca="1">IF($D659&gt;0,NormalizzaTempo("D",CELL("tipo",$E659),$E659),"-")</f>
        <v>#NAME?</v>
      </c>
      <c r="R659" s="27">
        <f>IF($D659&gt;0,VLOOKUP($D659,Iscrizioni!$A$2:$M$2502,13,FALSE),"-")</f>
        <v>5000</v>
      </c>
      <c r="S659" s="112" t="e">
        <f t="shared" ca="1" si="67"/>
        <v>#NAME?</v>
      </c>
      <c r="T659" s="112" t="e">
        <f ca="1">IF($D659&gt;0,SUMIFS($S$3:$S659,$X$3:$X659,1,$J$3:$J659,$J659),"-")</f>
        <v>#NAME?</v>
      </c>
      <c r="U659" s="112" t="e">
        <f t="shared" ca="1" si="68"/>
        <v>#NAME?</v>
      </c>
      <c r="V659" s="112" t="e">
        <f t="shared" ca="1" si="65"/>
        <v>#NAME?</v>
      </c>
      <c r="W659" s="27">
        <f>IF(LEN($C659)=0,IF($D659&gt;0,COUNTIFS($A$3:$A659,$A659),"-"),"Escluso")</f>
        <v>176</v>
      </c>
      <c r="X659" s="2">
        <f>IF(LEN($C659)=0,IF($D659&gt;0,COUNTIFS($J$3:$J659,$J659,$C$3:$C659,""),"-"),"Escluso")</f>
        <v>27</v>
      </c>
      <c r="Y659" s="127" t="e">
        <f t="shared" ca="1" si="63"/>
        <v>#NAME?</v>
      </c>
      <c r="Z659" s="2">
        <f>IF($D659&gt;0,COUNTIFS($O$3:$O659,$O659,$L$3:$L659,$L659,$I$3:$I659,$I659),"-")</f>
        <v>4</v>
      </c>
      <c r="AA659" s="27">
        <f>IF($D659&gt;0,IF(OR($Z659 &gt;1,$L659&lt;&gt;"Adulti"),0,VLOOKUP($P659,Regione!$B$2:$C$22,2,FALSE)),"-")</f>
        <v>0</v>
      </c>
      <c r="AB659" s="27">
        <f>IF($D659&gt;0,IF(COUNTIFS($O$3:$O659,$O659,$L$3:$L659,$L659,$I$3:$I659,$I659) &gt;1,0,SUMIFS($Y$3:$Y$2503,$L$3:$L$2503,$L659,$O$3:$O$2503,$O659,$I$3:$I$2503,$I659)),"-")</f>
        <v>0</v>
      </c>
      <c r="AC659" s="27">
        <f t="shared" si="66"/>
        <v>0</v>
      </c>
    </row>
    <row r="660" spans="1:29" s="1" customFormat="1">
      <c r="A660" s="13" t="s">
        <v>184</v>
      </c>
      <c r="B660" s="107" t="str">
        <f>IF(COUNTA($A660)&gt;0,VLOOKUP($A660,Corsa!$A$1:$F$43,2,FALSE),"-")</f>
        <v>Corsa B03</v>
      </c>
      <c r="C660" s="11"/>
      <c r="D660" s="13">
        <v>236</v>
      </c>
      <c r="E660" s="13"/>
      <c r="F660" s="46" t="str">
        <f>IF(COUNTA($A660)&gt;0,VLOOKUP($A660,Corsa!$A$1:$F$43,3,FALSE),"-")</f>
        <v>M- Juniores + M-50 + M-55 + M-60 + M-65 + M-70 + M-75</v>
      </c>
      <c r="G660" s="28" t="str">
        <f>IF($D660&gt;0,VLOOKUP($D660,Iscrizioni!$A$2:$M$2502,9,FALSE),"-")</f>
        <v>PAVANELLI GIOVANNI</v>
      </c>
      <c r="H660" s="28">
        <f>IF($D660&gt;0,VLOOKUP($D660,Iscrizioni!$A$2:$M$2502,4,FALSE),"-")</f>
        <v>1945</v>
      </c>
      <c r="I660" s="27" t="str">
        <f>IF($D660&gt;0,VLOOKUP($D660,Iscrizioni!$A$2:$M$2502,5,FALSE),"-")</f>
        <v>M</v>
      </c>
      <c r="J660" s="27" t="str">
        <f>IF($D660&gt;0,VLOOKUP($D660,Iscrizioni!$A$2:$M$2502,10,FALSE),"-")</f>
        <v>M-70</v>
      </c>
      <c r="K660" s="27" t="str">
        <f t="shared" si="64"/>
        <v>ok</v>
      </c>
      <c r="L660" s="46" t="str">
        <f>IF($D660&gt;0,VLOOKUP($D660,Iscrizioni!$A$2:$M$2502,11,FALSE),"-")</f>
        <v>Adulti</v>
      </c>
      <c r="M660" s="27">
        <f>IF($D660&gt;0,VLOOKUP($D660,Iscrizioni!$A$2:$N$2502,12,FALSE),"-")</f>
        <v>40</v>
      </c>
      <c r="N660" s="46" t="str">
        <f>IF($D660&gt;0,VLOOKUP($D660,Iscrizioni!$A$2:$M$2502,6,FALSE),"-")</f>
        <v>A050294</v>
      </c>
      <c r="O660" s="107" t="str">
        <f>IF($D660&gt;0,VLOOKUP($D660,Iscrizioni!$A$2:$M$2502,7,FALSE),"-")</f>
        <v>A.S.D. GIORDANA LOMBARDI</v>
      </c>
      <c r="P660" s="46" t="str">
        <f>IF($D660&gt;0,VLOOKUP(LEFT($N660,1),Regione!$A$2:$C$21,2,FALSE),"-")</f>
        <v xml:space="preserve">PIEMONTE </v>
      </c>
      <c r="Q660" s="112" t="e">
        <f ca="1">IF($D660&gt;0,NormalizzaTempo("D",CELL("tipo",$E660),$E660),"-")</f>
        <v>#NAME?</v>
      </c>
      <c r="R660" s="27">
        <f>IF($D660&gt;0,VLOOKUP($D660,Iscrizioni!$A$2:$M$2502,13,FALSE),"-")</f>
        <v>5000</v>
      </c>
      <c r="S660" s="112" t="e">
        <f t="shared" ca="1" si="67"/>
        <v>#NAME?</v>
      </c>
      <c r="T660" s="112" t="e">
        <f ca="1">IF($D660&gt;0,SUMIFS($S$3:$S660,$X$3:$X660,1,$J$3:$J660,$J660),"-")</f>
        <v>#NAME?</v>
      </c>
      <c r="U660" s="112" t="e">
        <f t="shared" ca="1" si="68"/>
        <v>#NAME?</v>
      </c>
      <c r="V660" s="112" t="e">
        <f t="shared" ca="1" si="65"/>
        <v>#NAME?</v>
      </c>
      <c r="W660" s="27">
        <f>IF(LEN($C660)=0,IF($D660&gt;0,COUNTIFS($A$3:$A660,$A660),"-"),"Escluso")</f>
        <v>177</v>
      </c>
      <c r="X660" s="2">
        <f>IF(LEN($C660)=0,IF($D660&gt;0,COUNTIFS($J$3:$J660,$J660,$C$3:$C660,""),"-"),"Escluso")</f>
        <v>14</v>
      </c>
      <c r="Y660" s="127" t="e">
        <f t="shared" ca="1" si="63"/>
        <v>#NAME?</v>
      </c>
      <c r="Z660" s="2">
        <f>IF($D660&gt;0,COUNTIFS($O$3:$O660,$O660,$L$3:$L660,$L660,$I$3:$I660,$I660),"-")</f>
        <v>6</v>
      </c>
      <c r="AA660" s="27">
        <f>IF($D660&gt;0,IF(OR($Z660 &gt;1,$L660&lt;&gt;"Adulti"),0,VLOOKUP($P660,Regione!$B$2:$C$22,2,FALSE)),"-")</f>
        <v>0</v>
      </c>
      <c r="AB660" s="27">
        <f>IF($D660&gt;0,IF(COUNTIFS($O$3:$O660,$O660,$L$3:$L660,$L660,$I$3:$I660,$I660) &gt;1,0,SUMIFS($Y$3:$Y$2503,$L$3:$L$2503,$L660,$O$3:$O$2503,$O660,$I$3:$I$2503,$I660)),"-")</f>
        <v>0</v>
      </c>
      <c r="AC660" s="27">
        <f t="shared" si="66"/>
        <v>0</v>
      </c>
    </row>
    <row r="661" spans="1:29" s="1" customFormat="1">
      <c r="A661" s="13" t="s">
        <v>184</v>
      </c>
      <c r="B661" s="107" t="str">
        <f>IF(COUNTA($A661)&gt;0,VLOOKUP($A661,Corsa!$A$1:$F$43,2,FALSE),"-")</f>
        <v>Corsa B03</v>
      </c>
      <c r="C661" s="11"/>
      <c r="D661" s="13">
        <v>326</v>
      </c>
      <c r="E661" s="13"/>
      <c r="F661" s="46" t="str">
        <f>IF(COUNTA($A661)&gt;0,VLOOKUP($A661,Corsa!$A$1:$F$43,3,FALSE),"-")</f>
        <v>M- Juniores + M-50 + M-55 + M-60 + M-65 + M-70 + M-75</v>
      </c>
      <c r="G661" s="28" t="str">
        <f>IF($D661&gt;0,VLOOKUP($D661,Iscrizioni!$A$2:$M$2502,9,FALSE),"-")</f>
        <v>D'AMELIO SAVINO</v>
      </c>
      <c r="H661" s="28">
        <f>IF($D661&gt;0,VLOOKUP($D661,Iscrizioni!$A$2:$M$2502,4,FALSE),"-")</f>
        <v>1957</v>
      </c>
      <c r="I661" s="27" t="str">
        <f>IF($D661&gt;0,VLOOKUP($D661,Iscrizioni!$A$2:$M$2502,5,FALSE),"-")</f>
        <v>M</v>
      </c>
      <c r="J661" s="27" t="str">
        <f>IF($D661&gt;0,VLOOKUP($D661,Iscrizioni!$A$2:$M$2502,10,FALSE),"-")</f>
        <v>M-60</v>
      </c>
      <c r="K661" s="27" t="str">
        <f t="shared" si="64"/>
        <v>ok</v>
      </c>
      <c r="L661" s="46" t="str">
        <f>IF($D661&gt;0,VLOOKUP($D661,Iscrizioni!$A$2:$M$2502,11,FALSE),"-")</f>
        <v>Adulti</v>
      </c>
      <c r="M661" s="27">
        <f>IF($D661&gt;0,VLOOKUP($D661,Iscrizioni!$A$2:$N$2502,12,FALSE),"-")</f>
        <v>36</v>
      </c>
      <c r="N661" s="46" t="str">
        <f>IF($D661&gt;0,VLOOKUP($D661,Iscrizioni!$A$2:$M$2502,6,FALSE),"-")</f>
        <v>A050192</v>
      </c>
      <c r="O661" s="107" t="str">
        <f>IF($D661&gt;0,VLOOKUP($D661,Iscrizioni!$A$2:$M$2502,7,FALSE),"-")</f>
        <v>A.S.D. RUBATA' GROUP</v>
      </c>
      <c r="P661" s="46" t="str">
        <f>IF($D661&gt;0,VLOOKUP(LEFT($N661,1),Regione!$A$2:$C$21,2,FALSE),"-")</f>
        <v xml:space="preserve">PIEMONTE </v>
      </c>
      <c r="Q661" s="112" t="e">
        <f ca="1">IF($D661&gt;0,NormalizzaTempo("D",CELL("tipo",$E661),$E661),"-")</f>
        <v>#NAME?</v>
      </c>
      <c r="R661" s="27">
        <f>IF($D661&gt;0,VLOOKUP($D661,Iscrizioni!$A$2:$M$2502,13,FALSE),"-")</f>
        <v>5000</v>
      </c>
      <c r="S661" s="112" t="e">
        <f t="shared" ca="1" si="67"/>
        <v>#NAME?</v>
      </c>
      <c r="T661" s="112" t="e">
        <f ca="1">IF($D661&gt;0,SUMIFS($S$3:$S661,$X$3:$X661,1,$J$3:$J661,$J661),"-")</f>
        <v>#NAME?</v>
      </c>
      <c r="U661" s="112" t="e">
        <f t="shared" ca="1" si="68"/>
        <v>#NAME?</v>
      </c>
      <c r="V661" s="112" t="e">
        <f t="shared" ca="1" si="65"/>
        <v>#NAME?</v>
      </c>
      <c r="W661" s="27">
        <f>IF(LEN($C661)=0,IF($D661&gt;0,COUNTIFS($A$3:$A661,$A661),"-"),"Escluso")</f>
        <v>178</v>
      </c>
      <c r="X661" s="2">
        <f>IF(LEN($C661)=0,IF($D661&gt;0,COUNTIFS($J$3:$J661,$J661,$C$3:$C661,""),"-"),"Escluso")</f>
        <v>33</v>
      </c>
      <c r="Y661" s="127" t="e">
        <f t="shared" ca="1" si="63"/>
        <v>#NAME?</v>
      </c>
      <c r="Z661" s="2">
        <f>IF($D661&gt;0,COUNTIFS($O$3:$O661,$O661,$L$3:$L661,$L661,$I$3:$I661,$I661),"-")</f>
        <v>5</v>
      </c>
      <c r="AA661" s="27">
        <f>IF($D661&gt;0,IF(OR($Z661 &gt;1,$L661&lt;&gt;"Adulti"),0,VLOOKUP($P661,Regione!$B$2:$C$22,2,FALSE)),"-")</f>
        <v>0</v>
      </c>
      <c r="AB661" s="27">
        <f>IF($D661&gt;0,IF(COUNTIFS($O$3:$O661,$O661,$L$3:$L661,$L661,$I$3:$I661,$I661) &gt;1,0,SUMIFS($Y$3:$Y$2503,$L$3:$L$2503,$L661,$O$3:$O$2503,$O661,$I$3:$I$2503,$I661)),"-")</f>
        <v>0</v>
      </c>
      <c r="AC661" s="27">
        <f t="shared" si="66"/>
        <v>0</v>
      </c>
    </row>
    <row r="662" spans="1:29" s="1" customFormat="1">
      <c r="A662" s="13" t="s">
        <v>184</v>
      </c>
      <c r="B662" s="107" t="str">
        <f>IF(COUNTA($A662)&gt;0,VLOOKUP($A662,Corsa!$A$1:$F$43,2,FALSE),"-")</f>
        <v>Corsa B03</v>
      </c>
      <c r="C662" s="11"/>
      <c r="D662" s="13">
        <v>161</v>
      </c>
      <c r="E662" s="13"/>
      <c r="F662" s="46" t="str">
        <f>IF(COUNTA($A662)&gt;0,VLOOKUP($A662,Corsa!$A$1:$F$43,3,FALSE),"-")</f>
        <v>M- Juniores + M-50 + M-55 + M-60 + M-65 + M-70 + M-75</v>
      </c>
      <c r="G662" s="28" t="str">
        <f>IF($D662&gt;0,VLOOKUP($D662,Iscrizioni!$A$2:$M$2502,9,FALSE),"-")</f>
        <v>MAZZOTTA VINCENZO</v>
      </c>
      <c r="H662" s="28">
        <f>IF($D662&gt;0,VLOOKUP($D662,Iscrizioni!$A$2:$M$2502,4,FALSE),"-")</f>
        <v>1958</v>
      </c>
      <c r="I662" s="27" t="str">
        <f>IF($D662&gt;0,VLOOKUP($D662,Iscrizioni!$A$2:$M$2502,5,FALSE),"-")</f>
        <v>M</v>
      </c>
      <c r="J662" s="27" t="str">
        <f>IF($D662&gt;0,VLOOKUP($D662,Iscrizioni!$A$2:$M$2502,10,FALSE),"-")</f>
        <v>M-55</v>
      </c>
      <c r="K662" s="27" t="str">
        <f t="shared" si="64"/>
        <v>ok</v>
      </c>
      <c r="L662" s="46" t="str">
        <f>IF($D662&gt;0,VLOOKUP($D662,Iscrizioni!$A$2:$M$2502,11,FALSE),"-")</f>
        <v>Adulti</v>
      </c>
      <c r="M662" s="27">
        <f>IF($D662&gt;0,VLOOKUP($D662,Iscrizioni!$A$2:$N$2502,12,FALSE),"-")</f>
        <v>34</v>
      </c>
      <c r="N662" s="46" t="str">
        <f>IF($D662&gt;0,VLOOKUP($D662,Iscrizioni!$A$2:$M$2502,6,FALSE),"-")</f>
        <v>A130534</v>
      </c>
      <c r="O662" s="107" t="str">
        <f>IF($D662&gt;0,VLOOKUP($D662,Iscrizioni!$A$2:$M$2502,7,FALSE),"-")</f>
        <v>A.S.D. ATLETICA VENARIA REALE</v>
      </c>
      <c r="P662" s="46" t="str">
        <f>IF($D662&gt;0,VLOOKUP(LEFT($N662,1),Regione!$A$2:$C$21,2,FALSE),"-")</f>
        <v xml:space="preserve">PIEMONTE </v>
      </c>
      <c r="Q662" s="112" t="e">
        <f ca="1">IF($D662&gt;0,NormalizzaTempo("D",CELL("tipo",$E662),$E662),"-")</f>
        <v>#NAME?</v>
      </c>
      <c r="R662" s="27">
        <f>IF($D662&gt;0,VLOOKUP($D662,Iscrizioni!$A$2:$M$2502,13,FALSE),"-")</f>
        <v>5000</v>
      </c>
      <c r="S662" s="112" t="e">
        <f t="shared" ca="1" si="67"/>
        <v>#NAME?</v>
      </c>
      <c r="T662" s="112" t="e">
        <f ca="1">IF($D662&gt;0,SUMIFS($S$3:$S662,$X$3:$X662,1,$J$3:$J662,$J662),"-")</f>
        <v>#NAME?</v>
      </c>
      <c r="U662" s="112" t="e">
        <f t="shared" ca="1" si="68"/>
        <v>#NAME?</v>
      </c>
      <c r="V662" s="112" t="e">
        <f t="shared" ca="1" si="65"/>
        <v>#NAME?</v>
      </c>
      <c r="W662" s="27">
        <f>IF(LEN($C662)=0,IF($D662&gt;0,COUNTIFS($A$3:$A662,$A662),"-"),"Escluso")</f>
        <v>179</v>
      </c>
      <c r="X662" s="2">
        <f>IF(LEN($C662)=0,IF($D662&gt;0,COUNTIFS($J$3:$J662,$J662,$C$3:$C662,""),"-"),"Escluso")</f>
        <v>37</v>
      </c>
      <c r="Y662" s="127" t="e">
        <f t="shared" ca="1" si="63"/>
        <v>#NAME?</v>
      </c>
      <c r="Z662" s="2">
        <f>IF($D662&gt;0,COUNTIFS($O$3:$O662,$O662,$L$3:$L662,$L662,$I$3:$I662,$I662),"-")</f>
        <v>7</v>
      </c>
      <c r="AA662" s="27">
        <f>IF($D662&gt;0,IF(OR($Z662 &gt;1,$L662&lt;&gt;"Adulti"),0,VLOOKUP($P662,Regione!$B$2:$C$22,2,FALSE)),"-")</f>
        <v>0</v>
      </c>
      <c r="AB662" s="27">
        <f>IF($D662&gt;0,IF(COUNTIFS($O$3:$O662,$O662,$L$3:$L662,$L662,$I$3:$I662,$I662) &gt;1,0,SUMIFS($Y$3:$Y$2503,$L$3:$L$2503,$L662,$O$3:$O$2503,$O662,$I$3:$I$2503,$I662)),"-")</f>
        <v>0</v>
      </c>
      <c r="AC662" s="27">
        <f t="shared" si="66"/>
        <v>0</v>
      </c>
    </row>
    <row r="663" spans="1:29" s="1" customFormat="1">
      <c r="A663" s="13" t="s">
        <v>184</v>
      </c>
      <c r="B663" s="107" t="str">
        <f>IF(COUNTA($A663)&gt;0,VLOOKUP($A663,Corsa!$A$1:$F$43,2,FALSE),"-")</f>
        <v>Corsa B03</v>
      </c>
      <c r="C663" s="11"/>
      <c r="D663" s="13">
        <v>299</v>
      </c>
      <c r="E663" s="13"/>
      <c r="F663" s="46" t="str">
        <f>IF(COUNTA($A663)&gt;0,VLOOKUP($A663,Corsa!$A$1:$F$43,3,FALSE),"-")</f>
        <v>M- Juniores + M-50 + M-55 + M-60 + M-65 + M-70 + M-75</v>
      </c>
      <c r="G663" s="28" t="str">
        <f>IF($D663&gt;0,VLOOKUP($D663,Iscrizioni!$A$2:$M$2502,9,FALSE),"-")</f>
        <v>MERANDI FRANCESCO</v>
      </c>
      <c r="H663" s="28">
        <f>IF($D663&gt;0,VLOOKUP($D663,Iscrizioni!$A$2:$M$2502,4,FALSE),"-")</f>
        <v>1951</v>
      </c>
      <c r="I663" s="27" t="str">
        <f>IF($D663&gt;0,VLOOKUP($D663,Iscrizioni!$A$2:$M$2502,5,FALSE),"-")</f>
        <v>M</v>
      </c>
      <c r="J663" s="27" t="str">
        <f>IF($D663&gt;0,VLOOKUP($D663,Iscrizioni!$A$2:$M$2502,10,FALSE),"-")</f>
        <v>M-65</v>
      </c>
      <c r="K663" s="27" t="str">
        <f t="shared" si="64"/>
        <v>ok</v>
      </c>
      <c r="L663" s="46" t="str">
        <f>IF($D663&gt;0,VLOOKUP($D663,Iscrizioni!$A$2:$M$2502,11,FALSE),"-")</f>
        <v>Adulti</v>
      </c>
      <c r="M663" s="27">
        <f>IF($D663&gt;0,VLOOKUP($D663,Iscrizioni!$A$2:$N$2502,12,FALSE),"-")</f>
        <v>38</v>
      </c>
      <c r="N663" s="46" t="str">
        <f>IF($D663&gt;0,VLOOKUP($D663,Iscrizioni!$A$2:$M$2502,6,FALSE),"-")</f>
        <v>A120653</v>
      </c>
      <c r="O663" s="107" t="str">
        <f>IF($D663&gt;0,VLOOKUP($D663,Iscrizioni!$A$2:$M$2502,7,FALSE),"-")</f>
        <v>A.S.D. OLIMPIATLETICA</v>
      </c>
      <c r="P663" s="46" t="str">
        <f>IF($D663&gt;0,VLOOKUP(LEFT($N663,1),Regione!$A$2:$C$21,2,FALSE),"-")</f>
        <v xml:space="preserve">PIEMONTE </v>
      </c>
      <c r="Q663" s="112" t="e">
        <f ca="1">IF($D663&gt;0,NormalizzaTempo("D",CELL("tipo",$E663),$E663),"-")</f>
        <v>#NAME?</v>
      </c>
      <c r="R663" s="27">
        <f>IF($D663&gt;0,VLOOKUP($D663,Iscrizioni!$A$2:$M$2502,13,FALSE),"-")</f>
        <v>5000</v>
      </c>
      <c r="S663" s="112" t="e">
        <f t="shared" ca="1" si="67"/>
        <v>#NAME?</v>
      </c>
      <c r="T663" s="112" t="e">
        <f ca="1">IF($D663&gt;0,SUMIFS($S$3:$S663,$X$3:$X663,1,$J$3:$J663,$J663),"-")</f>
        <v>#NAME?</v>
      </c>
      <c r="U663" s="112" t="e">
        <f t="shared" ca="1" si="68"/>
        <v>#NAME?</v>
      </c>
      <c r="V663" s="112" t="e">
        <f t="shared" ca="1" si="65"/>
        <v>#NAME?</v>
      </c>
      <c r="W663" s="27">
        <f>IF(LEN($C663)=0,IF($D663&gt;0,COUNTIFS($A$3:$A663,$A663),"-"),"Escluso")</f>
        <v>180</v>
      </c>
      <c r="X663" s="2">
        <f>IF(LEN($C663)=0,IF($D663&gt;0,COUNTIFS($J$3:$J663,$J663,$C$3:$C663,""),"-"),"Escluso")</f>
        <v>28</v>
      </c>
      <c r="Y663" s="127" t="e">
        <f t="shared" ca="1" si="63"/>
        <v>#NAME?</v>
      </c>
      <c r="Z663" s="2">
        <f>IF($D663&gt;0,COUNTIFS($O$3:$O663,$O663,$L$3:$L663,$L663,$I$3:$I663,$I663),"-")</f>
        <v>9</v>
      </c>
      <c r="AA663" s="27">
        <f>IF($D663&gt;0,IF(OR($Z663 &gt;1,$L663&lt;&gt;"Adulti"),0,VLOOKUP($P663,Regione!$B$2:$C$22,2,FALSE)),"-")</f>
        <v>0</v>
      </c>
      <c r="AB663" s="27">
        <f>IF($D663&gt;0,IF(COUNTIFS($O$3:$O663,$O663,$L$3:$L663,$L663,$I$3:$I663,$I663) &gt;1,0,SUMIFS($Y$3:$Y$2503,$L$3:$L$2503,$L663,$O$3:$O$2503,$O663,$I$3:$I$2503,$I663)),"-")</f>
        <v>0</v>
      </c>
      <c r="AC663" s="27">
        <f t="shared" si="66"/>
        <v>0</v>
      </c>
    </row>
    <row r="664" spans="1:29" s="1" customFormat="1">
      <c r="A664" s="13" t="s">
        <v>184</v>
      </c>
      <c r="B664" s="107" t="str">
        <f>IF(COUNTA($A664)&gt;0,VLOOKUP($A664,Corsa!$A$1:$F$43,2,FALSE),"-")</f>
        <v>Corsa B03</v>
      </c>
      <c r="C664" s="11"/>
      <c r="D664" s="13">
        <v>235</v>
      </c>
      <c r="E664" s="13"/>
      <c r="F664" s="46" t="str">
        <f>IF(COUNTA($A664)&gt;0,VLOOKUP($A664,Corsa!$A$1:$F$43,3,FALSE),"-")</f>
        <v>M- Juniores + M-50 + M-55 + M-60 + M-65 + M-70 + M-75</v>
      </c>
      <c r="G664" s="28" t="str">
        <f>IF($D664&gt;0,VLOOKUP($D664,Iscrizioni!$A$2:$M$2502,9,FALSE),"-")</f>
        <v>PALLADINO GERARDO</v>
      </c>
      <c r="H664" s="28">
        <f>IF($D664&gt;0,VLOOKUP($D664,Iscrizioni!$A$2:$M$2502,4,FALSE),"-")</f>
        <v>1940</v>
      </c>
      <c r="I664" s="27" t="str">
        <f>IF($D664&gt;0,VLOOKUP($D664,Iscrizioni!$A$2:$M$2502,5,FALSE),"-")</f>
        <v>M</v>
      </c>
      <c r="J664" s="27" t="str">
        <f>IF($D664&gt;0,VLOOKUP($D664,Iscrizioni!$A$2:$M$2502,10,FALSE),"-")</f>
        <v>M-75</v>
      </c>
      <c r="K664" s="27" t="str">
        <f t="shared" si="64"/>
        <v>ok</v>
      </c>
      <c r="L664" s="46" t="str">
        <f>IF($D664&gt;0,VLOOKUP($D664,Iscrizioni!$A$2:$M$2502,11,FALSE),"-")</f>
        <v>Adulti</v>
      </c>
      <c r="M664" s="27">
        <f>IF($D664&gt;0,VLOOKUP($D664,Iscrizioni!$A$2:$N$2502,12,FALSE),"-")</f>
        <v>42</v>
      </c>
      <c r="N664" s="46" t="str">
        <f>IF($D664&gt;0,VLOOKUP($D664,Iscrizioni!$A$2:$M$2502,6,FALSE),"-")</f>
        <v>A050294</v>
      </c>
      <c r="O664" s="107" t="str">
        <f>IF($D664&gt;0,VLOOKUP($D664,Iscrizioni!$A$2:$M$2502,7,FALSE),"-")</f>
        <v>A.S.D. GIORDANA LOMBARDI</v>
      </c>
      <c r="P664" s="46" t="str">
        <f>IF($D664&gt;0,VLOOKUP(LEFT($N664,1),Regione!$A$2:$C$21,2,FALSE),"-")</f>
        <v xml:space="preserve">PIEMONTE </v>
      </c>
      <c r="Q664" s="112" t="e">
        <f ca="1">IF($D664&gt;0,NormalizzaTempo("D",CELL("tipo",$E664),$E664),"-")</f>
        <v>#NAME?</v>
      </c>
      <c r="R664" s="27">
        <f>IF($D664&gt;0,VLOOKUP($D664,Iscrizioni!$A$2:$M$2502,13,FALSE),"-")</f>
        <v>5000</v>
      </c>
      <c r="S664" s="112" t="e">
        <f t="shared" ca="1" si="67"/>
        <v>#NAME?</v>
      </c>
      <c r="T664" s="112" t="e">
        <f ca="1">IF($D664&gt;0,SUMIFS($S$3:$S664,$X$3:$X664,1,$J$3:$J664,$J664),"-")</f>
        <v>#NAME?</v>
      </c>
      <c r="U664" s="112" t="e">
        <f t="shared" ca="1" si="68"/>
        <v>#NAME?</v>
      </c>
      <c r="V664" s="112" t="e">
        <f t="shared" ca="1" si="65"/>
        <v>#NAME?</v>
      </c>
      <c r="W664" s="27">
        <f>IF(LEN($C664)=0,IF($D664&gt;0,COUNTIFS($A$3:$A664,$A664),"-"),"Escluso")</f>
        <v>181</v>
      </c>
      <c r="X664" s="2">
        <f>IF(LEN($C664)=0,IF($D664&gt;0,COUNTIFS($J$3:$J664,$J664,$C$3:$C664,""),"-"),"Escluso")</f>
        <v>6</v>
      </c>
      <c r="Y664" s="127" t="e">
        <f t="shared" ca="1" si="63"/>
        <v>#NAME?</v>
      </c>
      <c r="Z664" s="2">
        <f>IF($D664&gt;0,COUNTIFS($O$3:$O664,$O664,$L$3:$L664,$L664,$I$3:$I664,$I664),"-")</f>
        <v>7</v>
      </c>
      <c r="AA664" s="27">
        <f>IF($D664&gt;0,IF(OR($Z664 &gt;1,$L664&lt;&gt;"Adulti"),0,VLOOKUP($P664,Regione!$B$2:$C$22,2,FALSE)),"-")</f>
        <v>0</v>
      </c>
      <c r="AB664" s="27">
        <f>IF($D664&gt;0,IF(COUNTIFS($O$3:$O664,$O664,$L$3:$L664,$L664,$I$3:$I664,$I664) &gt;1,0,SUMIFS($Y$3:$Y$2503,$L$3:$L$2503,$L664,$O$3:$O$2503,$O664,$I$3:$I$2503,$I664)),"-")</f>
        <v>0</v>
      </c>
      <c r="AC664" s="27">
        <f t="shared" si="66"/>
        <v>0</v>
      </c>
    </row>
    <row r="665" spans="1:29" s="1" customFormat="1">
      <c r="A665" s="13" t="s">
        <v>184</v>
      </c>
      <c r="B665" s="107" t="str">
        <f>IF(COUNTA($A665)&gt;0,VLOOKUP($A665,Corsa!$A$1:$F$43,2,FALSE),"-")</f>
        <v>Corsa B03</v>
      </c>
      <c r="C665" s="11"/>
      <c r="D665" s="13">
        <v>184</v>
      </c>
      <c r="E665" s="13"/>
      <c r="F665" s="46" t="str">
        <f>IF(COUNTA($A665)&gt;0,VLOOKUP($A665,Corsa!$A$1:$F$43,3,FALSE),"-")</f>
        <v>M- Juniores + M-50 + M-55 + M-60 + M-65 + M-70 + M-75</v>
      </c>
      <c r="G665" s="28" t="str">
        <f>IF($D665&gt;0,VLOOKUP($D665,Iscrizioni!$A$2:$M$2502,9,FALSE),"-")</f>
        <v>CAPUANO ANTONIO</v>
      </c>
      <c r="H665" s="28">
        <f>IF($D665&gt;0,VLOOKUP($D665,Iscrizioni!$A$2:$M$2502,4,FALSE),"-")</f>
        <v>1949</v>
      </c>
      <c r="I665" s="27" t="str">
        <f>IF($D665&gt;0,VLOOKUP($D665,Iscrizioni!$A$2:$M$2502,5,FALSE),"-")</f>
        <v>M</v>
      </c>
      <c r="J665" s="27" t="str">
        <f>IF($D665&gt;0,VLOOKUP($D665,Iscrizioni!$A$2:$M$2502,10,FALSE),"-")</f>
        <v>M-65</v>
      </c>
      <c r="K665" s="27" t="str">
        <f t="shared" si="64"/>
        <v>ok</v>
      </c>
      <c r="L665" s="46" t="str">
        <f>IF($D665&gt;0,VLOOKUP($D665,Iscrizioni!$A$2:$M$2502,11,FALSE),"-")</f>
        <v>Adulti</v>
      </c>
      <c r="M665" s="27">
        <f>IF($D665&gt;0,VLOOKUP($D665,Iscrizioni!$A$2:$N$2502,12,FALSE),"-")</f>
        <v>38</v>
      </c>
      <c r="N665" s="46" t="str">
        <f>IF($D665&gt;0,VLOOKUP($D665,Iscrizioni!$A$2:$M$2502,6,FALSE),"-")</f>
        <v>A130646</v>
      </c>
      <c r="O665" s="107" t="str">
        <f>IF($D665&gt;0,VLOOKUP($D665,Iscrizioni!$A$2:$M$2502,7,FALSE),"-")</f>
        <v>A.S.D. DORATLETICA</v>
      </c>
      <c r="P665" s="46" t="str">
        <f>IF($D665&gt;0,VLOOKUP(LEFT($N665,1),Regione!$A$2:$C$21,2,FALSE),"-")</f>
        <v xml:space="preserve">PIEMONTE </v>
      </c>
      <c r="Q665" s="112" t="e">
        <f ca="1">IF($D665&gt;0,NormalizzaTempo("D",CELL("tipo",$E665),$E665),"-")</f>
        <v>#NAME?</v>
      </c>
      <c r="R665" s="27">
        <f>IF($D665&gt;0,VLOOKUP($D665,Iscrizioni!$A$2:$M$2502,13,FALSE),"-")</f>
        <v>5000</v>
      </c>
      <c r="S665" s="112" t="e">
        <f t="shared" ca="1" si="67"/>
        <v>#NAME?</v>
      </c>
      <c r="T665" s="112" t="e">
        <f ca="1">IF($D665&gt;0,SUMIFS($S$3:$S665,$X$3:$X665,1,$J$3:$J665,$J665),"-")</f>
        <v>#NAME?</v>
      </c>
      <c r="U665" s="112" t="e">
        <f t="shared" ca="1" si="68"/>
        <v>#NAME?</v>
      </c>
      <c r="V665" s="112" t="e">
        <f t="shared" ca="1" si="65"/>
        <v>#NAME?</v>
      </c>
      <c r="W665" s="27">
        <f>IF(LEN($C665)=0,IF($D665&gt;0,COUNTIFS($A$3:$A665,$A665),"-"),"Escluso")</f>
        <v>182</v>
      </c>
      <c r="X665" s="2">
        <f>IF(LEN($C665)=0,IF($D665&gt;0,COUNTIFS($J$3:$J665,$J665,$C$3:$C665,""),"-"),"Escluso")</f>
        <v>29</v>
      </c>
      <c r="Y665" s="127" t="e">
        <f t="shared" ca="1" si="63"/>
        <v>#NAME?</v>
      </c>
      <c r="Z665" s="2">
        <f>IF($D665&gt;0,COUNTIFS($O$3:$O665,$O665,$L$3:$L665,$L665,$I$3:$I665,$I665),"-")</f>
        <v>15</v>
      </c>
      <c r="AA665" s="27">
        <f>IF($D665&gt;0,IF(OR($Z665 &gt;1,$L665&lt;&gt;"Adulti"),0,VLOOKUP($P665,Regione!$B$2:$C$22,2,FALSE)),"-")</f>
        <v>0</v>
      </c>
      <c r="AB665" s="27">
        <f>IF($D665&gt;0,IF(COUNTIFS($O$3:$O665,$O665,$L$3:$L665,$L665,$I$3:$I665,$I665) &gt;1,0,SUMIFS($Y$3:$Y$2503,$L$3:$L$2503,$L665,$O$3:$O$2503,$O665,$I$3:$I$2503,$I665)),"-")</f>
        <v>0</v>
      </c>
      <c r="AC665" s="27">
        <f t="shared" si="66"/>
        <v>0</v>
      </c>
    </row>
    <row r="666" spans="1:29" s="1" customFormat="1">
      <c r="A666" s="13" t="s">
        <v>184</v>
      </c>
      <c r="B666" s="107" t="str">
        <f>IF(COUNTA($A666)&gt;0,VLOOKUP($A666,Corsa!$A$1:$F$43,2,FALSE),"-")</f>
        <v>Corsa B03</v>
      </c>
      <c r="C666" s="11"/>
      <c r="D666" s="13">
        <v>213</v>
      </c>
      <c r="E666" s="13"/>
      <c r="F666" s="46" t="str">
        <f>IF(COUNTA($A666)&gt;0,VLOOKUP($A666,Corsa!$A$1:$F$43,3,FALSE),"-")</f>
        <v>M- Juniores + M-50 + M-55 + M-60 + M-65 + M-70 + M-75</v>
      </c>
      <c r="G666" s="28" t="str">
        <f>IF($D666&gt;0,VLOOKUP($D666,Iscrizioni!$A$2:$M$2502,9,FALSE),"-")</f>
        <v>STURARO NEVIO</v>
      </c>
      <c r="H666" s="28">
        <f>IF($D666&gt;0,VLOOKUP($D666,Iscrizioni!$A$2:$M$2502,4,FALSE),"-")</f>
        <v>1944</v>
      </c>
      <c r="I666" s="27" t="str">
        <f>IF($D666&gt;0,VLOOKUP($D666,Iscrizioni!$A$2:$M$2502,5,FALSE),"-")</f>
        <v>M</v>
      </c>
      <c r="J666" s="27" t="str">
        <f>IF($D666&gt;0,VLOOKUP($D666,Iscrizioni!$A$2:$M$2502,10,FALSE),"-")</f>
        <v>M-70</v>
      </c>
      <c r="K666" s="27" t="str">
        <f t="shared" si="64"/>
        <v>ok</v>
      </c>
      <c r="L666" s="46" t="str">
        <f>IF($D666&gt;0,VLOOKUP($D666,Iscrizioni!$A$2:$M$2502,11,FALSE),"-")</f>
        <v>Adulti</v>
      </c>
      <c r="M666" s="27">
        <f>IF($D666&gt;0,VLOOKUP($D666,Iscrizioni!$A$2:$N$2502,12,FALSE),"-")</f>
        <v>40</v>
      </c>
      <c r="N666" s="46" t="str">
        <f>IF($D666&gt;0,VLOOKUP($D666,Iscrizioni!$A$2:$M$2502,6,FALSE),"-")</f>
        <v>A130646</v>
      </c>
      <c r="O666" s="107" t="str">
        <f>IF($D666&gt;0,VLOOKUP($D666,Iscrizioni!$A$2:$M$2502,7,FALSE),"-")</f>
        <v>A.S.D. DORATLETICA</v>
      </c>
      <c r="P666" s="46" t="str">
        <f>IF($D666&gt;0,VLOOKUP(LEFT($N666,1),Regione!$A$2:$C$21,2,FALSE),"-")</f>
        <v xml:space="preserve">PIEMONTE </v>
      </c>
      <c r="Q666" s="112" t="e">
        <f ca="1">IF($D666&gt;0,NormalizzaTempo("D",CELL("tipo",$E666),$E666),"-")</f>
        <v>#NAME?</v>
      </c>
      <c r="R666" s="27">
        <f>IF($D666&gt;0,VLOOKUP($D666,Iscrizioni!$A$2:$M$2502,13,FALSE),"-")</f>
        <v>5000</v>
      </c>
      <c r="S666" s="112" t="e">
        <f t="shared" ca="1" si="67"/>
        <v>#NAME?</v>
      </c>
      <c r="T666" s="112" t="e">
        <f ca="1">IF($D666&gt;0,SUMIFS($S$3:$S666,$X$3:$X666,1,$J$3:$J666,$J666),"-")</f>
        <v>#NAME?</v>
      </c>
      <c r="U666" s="112" t="e">
        <f t="shared" ca="1" si="68"/>
        <v>#NAME?</v>
      </c>
      <c r="V666" s="112" t="e">
        <f t="shared" ca="1" si="65"/>
        <v>#NAME?</v>
      </c>
      <c r="W666" s="27">
        <f>IF(LEN($C666)=0,IF($D666&gt;0,COUNTIFS($A$3:$A666,$A666),"-"),"Escluso")</f>
        <v>183</v>
      </c>
      <c r="X666" s="2">
        <f>IF(LEN($C666)=0,IF($D666&gt;0,COUNTIFS($J$3:$J666,$J666,$C$3:$C666,""),"-"),"Escluso")</f>
        <v>15</v>
      </c>
      <c r="Y666" s="157">
        <v>0</v>
      </c>
      <c r="Z666" s="2">
        <f>IF($D666&gt;0,COUNTIFS($O$3:$O666,$O666,$L$3:$L666,$L666,$I$3:$I666,$I666),"-")</f>
        <v>16</v>
      </c>
      <c r="AA666" s="27">
        <f>IF($D666&gt;0,IF(OR($Z666 &gt;1,$L666&lt;&gt;"Adulti"),0,VLOOKUP($P666,Regione!$B$2:$C$22,2,FALSE)),"-")</f>
        <v>0</v>
      </c>
      <c r="AB666" s="27">
        <f>IF($D666&gt;0,IF(COUNTIFS($O$3:$O666,$O666,$L$3:$L666,$L666,$I$3:$I666,$I666) &gt;1,0,SUMIFS($Y$3:$Y$2503,$L$3:$L$2503,$L666,$O$3:$O$2503,$O666,$I$3:$I$2503,$I666)),"-")</f>
        <v>0</v>
      </c>
      <c r="AC666" s="27">
        <f t="shared" si="66"/>
        <v>0</v>
      </c>
    </row>
    <row r="667" spans="1:29" s="1" customFormat="1">
      <c r="A667" s="13" t="s">
        <v>184</v>
      </c>
      <c r="B667" s="107" t="str">
        <f>IF(COUNTA($A667)&gt;0,VLOOKUP($A667,Corsa!$A$1:$F$43,2,FALSE),"-")</f>
        <v>Corsa B03</v>
      </c>
      <c r="C667" s="11"/>
      <c r="D667" s="13">
        <v>201</v>
      </c>
      <c r="E667" s="13"/>
      <c r="F667" s="46" t="str">
        <f>IF(COUNTA($A667)&gt;0,VLOOKUP($A667,Corsa!$A$1:$F$43,3,FALSE),"-")</f>
        <v>M- Juniores + M-50 + M-55 + M-60 + M-65 + M-70 + M-75</v>
      </c>
      <c r="G667" s="28" t="str">
        <f>IF($D667&gt;0,VLOOKUP($D667,Iscrizioni!$A$2:$M$2502,9,FALSE),"-")</f>
        <v>MAZZETTO GIULIO</v>
      </c>
      <c r="H667" s="28">
        <f>IF($D667&gt;0,VLOOKUP($D667,Iscrizioni!$A$2:$M$2502,4,FALSE),"-")</f>
        <v>1938</v>
      </c>
      <c r="I667" s="27" t="str">
        <f>IF($D667&gt;0,VLOOKUP($D667,Iscrizioni!$A$2:$M$2502,5,FALSE),"-")</f>
        <v>M</v>
      </c>
      <c r="J667" s="27" t="str">
        <f>IF($D667&gt;0,VLOOKUP($D667,Iscrizioni!$A$2:$M$2502,10,FALSE),"-")</f>
        <v>M-75</v>
      </c>
      <c r="K667" s="27" t="str">
        <f t="shared" si="64"/>
        <v>ok</v>
      </c>
      <c r="L667" s="46" t="str">
        <f>IF($D667&gt;0,VLOOKUP($D667,Iscrizioni!$A$2:$M$2502,11,FALSE),"-")</f>
        <v>Adulti</v>
      </c>
      <c r="M667" s="27">
        <f>IF($D667&gt;0,VLOOKUP($D667,Iscrizioni!$A$2:$N$2502,12,FALSE),"-")</f>
        <v>42</v>
      </c>
      <c r="N667" s="46" t="str">
        <f>IF($D667&gt;0,VLOOKUP($D667,Iscrizioni!$A$2:$M$2502,6,FALSE),"-")</f>
        <v>A130646</v>
      </c>
      <c r="O667" s="107" t="str">
        <f>IF($D667&gt;0,VLOOKUP($D667,Iscrizioni!$A$2:$M$2502,7,FALSE),"-")</f>
        <v>A.S.D. DORATLETICA</v>
      </c>
      <c r="P667" s="46" t="str">
        <f>IF($D667&gt;0,VLOOKUP(LEFT($N667,1),Regione!$A$2:$C$21,2,FALSE),"-")</f>
        <v xml:space="preserve">PIEMONTE </v>
      </c>
      <c r="Q667" s="112" t="e">
        <f ca="1">IF($D667&gt;0,NormalizzaTempo("D",CELL("tipo",$E667),$E667),"-")</f>
        <v>#NAME?</v>
      </c>
      <c r="R667" s="27">
        <f>IF($D667&gt;0,VLOOKUP($D667,Iscrizioni!$A$2:$M$2502,13,FALSE),"-")</f>
        <v>5000</v>
      </c>
      <c r="S667" s="112" t="e">
        <f t="shared" ca="1" si="67"/>
        <v>#NAME?</v>
      </c>
      <c r="T667" s="112" t="e">
        <f ca="1">IF($D667&gt;0,SUMIFS($S$3:$S667,$X$3:$X667,1,$J$3:$J667,$J667),"-")</f>
        <v>#NAME?</v>
      </c>
      <c r="U667" s="112" t="e">
        <f t="shared" ca="1" si="68"/>
        <v>#NAME?</v>
      </c>
      <c r="V667" s="112" t="e">
        <f t="shared" ca="1" si="65"/>
        <v>#NAME?</v>
      </c>
      <c r="W667" s="27">
        <f>IF(LEN($C667)=0,IF($D667&gt;0,COUNTIFS($A$3:$A667,$A667),"-"),"Escluso")</f>
        <v>184</v>
      </c>
      <c r="X667" s="2">
        <f>IF(LEN($C667)=0,IF($D667&gt;0,COUNTIFS($J$3:$J667,$J667,$C$3:$C667,""),"-"),"Escluso")</f>
        <v>7</v>
      </c>
      <c r="Y667" s="157">
        <v>0</v>
      </c>
      <c r="Z667" s="2">
        <f>IF($D667&gt;0,COUNTIFS($O$3:$O667,$O667,$L$3:$L667,$L667,$I$3:$I667,$I667),"-")</f>
        <v>17</v>
      </c>
      <c r="AA667" s="27">
        <f>IF($D667&gt;0,IF(OR($Z667 &gt;1,$L667&lt;&gt;"Adulti"),0,VLOOKUP($P667,Regione!$B$2:$C$22,2,FALSE)),"-")</f>
        <v>0</v>
      </c>
      <c r="AB667" s="27">
        <f>IF($D667&gt;0,IF(COUNTIFS($O$3:$O667,$O667,$L$3:$L667,$L667,$I$3:$I667,$I667) &gt;1,0,SUMIFS($Y$3:$Y$2503,$L$3:$L$2503,$L667,$O$3:$O$2503,$O667,$I$3:$I$2503,$I667)),"-")</f>
        <v>0</v>
      </c>
      <c r="AC667" s="27">
        <f t="shared" si="66"/>
        <v>0</v>
      </c>
    </row>
    <row r="668" spans="1:29" s="1" customFormat="1">
      <c r="A668" s="13" t="s">
        <v>178</v>
      </c>
      <c r="B668" s="107" t="str">
        <f>IF(COUNTA($A668)&gt;0,VLOOKUP($A668,Corsa!$A$1:$F$43,2,FALSE),"-")</f>
        <v>Corsa A10</v>
      </c>
      <c r="C668" s="11"/>
      <c r="D668" s="13">
        <v>351</v>
      </c>
      <c r="E668" s="13"/>
      <c r="F668" s="46" t="str">
        <f>IF(COUNTA($A668)&gt;0,VLOOKUP($A668,Corsa!$A$1:$F$43,3,FALSE),"-")</f>
        <v>F-Pulcini</v>
      </c>
      <c r="G668" s="28" t="str">
        <f>IF($D668&gt;0,VLOOKUP($D668,Iscrizioni!$A$2:$M$2502,9,FALSE),"-")</f>
        <v>MAHBOUB SARA</v>
      </c>
      <c r="H668" s="28">
        <f>IF($D668&gt;0,VLOOKUP($D668,Iscrizioni!$A$2:$M$2502,4,FALSE),"-")</f>
        <v>2008</v>
      </c>
      <c r="I668" s="27" t="str">
        <f>IF($D668&gt;0,VLOOKUP($D668,Iscrizioni!$A$2:$M$2502,5,FALSE),"-")</f>
        <v>F</v>
      </c>
      <c r="J668" s="27" t="str">
        <f>IF($D668&gt;0,VLOOKUP($D668,Iscrizioni!$A$2:$M$2502,10,FALSE),"-")</f>
        <v>F-Pulcini</v>
      </c>
      <c r="K668" s="27" t="str">
        <f t="shared" si="64"/>
        <v>ok</v>
      </c>
      <c r="L668" s="46" t="str">
        <f>IF($D668&gt;0,VLOOKUP($D668,Iscrizioni!$A$2:$M$2502,11,FALSE),"-")</f>
        <v>Giovanile</v>
      </c>
      <c r="M668" s="27">
        <f>IF($D668&gt;0,VLOOKUP($D668,Iscrizioni!$A$2:$N$2502,12,FALSE),"-")</f>
        <v>5</v>
      </c>
      <c r="N668" s="46" t="str">
        <f>IF($D668&gt;0,VLOOKUP($D668,Iscrizioni!$A$2:$M$2502,6,FALSE),"-")</f>
        <v>H011219</v>
      </c>
      <c r="O668" s="107" t="str">
        <f>IF($D668&gt;0,VLOOKUP($D668,Iscrizioni!$A$2:$M$2502,7,FALSE),"-")</f>
        <v>A.S.D. SOCIETA' VICTORIA ATLETICA</v>
      </c>
      <c r="P668" s="46" t="str">
        <f>IF($D668&gt;0,VLOOKUP(LEFT($N668,1),Regione!$A$2:$C$21,2,FALSE),"-")</f>
        <v xml:space="preserve">EMILIA ROMAGNA </v>
      </c>
      <c r="Q668" s="112" t="e">
        <f ca="1">IF($D668&gt;0,NormalizzaTempo("D",CELL("tipo",$E668),$E668),"-")</f>
        <v>#NAME?</v>
      </c>
      <c r="R668" s="27">
        <f>IF($D668&gt;0,VLOOKUP($D668,Iscrizioni!$A$2:$M$2502,13,FALSE),"-")</f>
        <v>400</v>
      </c>
      <c r="S668" s="112" t="e">
        <f t="shared" ca="1" si="67"/>
        <v>#NAME?</v>
      </c>
      <c r="T668" s="112" t="e">
        <f ca="1">IF($D668&gt;0,SUMIFS($S$3:$S668,$X$3:$X668,1,$J$3:$J668,$J668),"-")</f>
        <v>#NAME?</v>
      </c>
      <c r="U668" s="112" t="e">
        <f t="shared" ca="1" si="68"/>
        <v>#NAME?</v>
      </c>
      <c r="V668" s="112" t="e">
        <f t="shared" ca="1" si="65"/>
        <v>#NAME?</v>
      </c>
      <c r="W668" s="27">
        <f>IF(LEN($C668)=0,IF($D668&gt;0,COUNTIFS($A$3:$A668,$A668),"-"),"Escluso")</f>
        <v>1</v>
      </c>
      <c r="X668" s="2">
        <f>IF(LEN($C668)=0,IF($D668&gt;0,COUNTIFS($J$3:$J668,$J668,$C$3:$C668,""),"-"),"Escluso")</f>
        <v>1</v>
      </c>
      <c r="Y668" s="127" t="e">
        <f t="shared" ca="1" si="63"/>
        <v>#NAME?</v>
      </c>
      <c r="Z668" s="2">
        <f>IF($D668&gt;0,COUNTIFS($O$3:$O668,$O668,$L$3:$L668,$L668,$I$3:$I668,$I668),"-")</f>
        <v>6</v>
      </c>
      <c r="AA668" s="27">
        <f>IF($D668&gt;0,IF(OR($Z668 &gt;1,$L668&lt;&gt;"Adulti"),0,VLOOKUP($P668,Regione!$B$2:$C$22,2,FALSE)),"-")</f>
        <v>0</v>
      </c>
      <c r="AB668" s="27">
        <f>IF($D668&gt;0,IF(COUNTIFS($O$3:$O668,$O668,$L$3:$L668,$L668,$I$3:$I668,$I668) &gt;1,0,SUMIFS($Y$3:$Y$2503,$L$3:$L$2503,$L668,$O$3:$O$2503,$O668,$I$3:$I$2503,$I668)),"-")</f>
        <v>0</v>
      </c>
      <c r="AC668" s="27">
        <f t="shared" si="66"/>
        <v>0</v>
      </c>
    </row>
    <row r="669" spans="1:29" s="1" customFormat="1">
      <c r="A669" s="13" t="s">
        <v>178</v>
      </c>
      <c r="B669" s="107" t="str">
        <f>IF(COUNTA($A669)&gt;0,VLOOKUP($A669,Corsa!$A$1:$F$43,2,FALSE),"-")</f>
        <v>Corsa A10</v>
      </c>
      <c r="C669" s="11"/>
      <c r="D669" s="13">
        <v>876</v>
      </c>
      <c r="E669" s="13"/>
      <c r="F669" s="46" t="str">
        <f>IF(COUNTA($A669)&gt;0,VLOOKUP($A669,Corsa!$A$1:$F$43,3,FALSE),"-")</f>
        <v>F-Pulcini</v>
      </c>
      <c r="G669" s="28" t="str">
        <f>IF($D669&gt;0,VLOOKUP($D669,Iscrizioni!$A$2:$M$2502,9,FALSE),"-")</f>
        <v>GRANDI VITTORIA</v>
      </c>
      <c r="H669" s="28">
        <f>IF($D669&gt;0,VLOOKUP($D669,Iscrizioni!$A$2:$M$2502,4,FALSE),"-")</f>
        <v>2008</v>
      </c>
      <c r="I669" s="27" t="str">
        <f>IF($D669&gt;0,VLOOKUP($D669,Iscrizioni!$A$2:$M$2502,5,FALSE),"-")</f>
        <v>F</v>
      </c>
      <c r="J669" s="27" t="str">
        <f>IF($D669&gt;0,VLOOKUP($D669,Iscrizioni!$A$2:$M$2502,10,FALSE),"-")</f>
        <v>F-Pulcini</v>
      </c>
      <c r="K669" s="27" t="str">
        <f t="shared" si="64"/>
        <v>ok</v>
      </c>
      <c r="L669" s="46" t="str">
        <f>IF($D669&gt;0,VLOOKUP($D669,Iscrizioni!$A$2:$M$2502,11,FALSE),"-")</f>
        <v>Giovanile</v>
      </c>
      <c r="M669" s="27">
        <f>IF($D669&gt;0,VLOOKUP($D669,Iscrizioni!$A$2:$N$2502,12,FALSE),"-")</f>
        <v>5</v>
      </c>
      <c r="N669" s="46" t="str">
        <f>IF($D669&gt;0,VLOOKUP($D669,Iscrizioni!$A$2:$M$2502,6,FALSE),"-")</f>
        <v>H010289</v>
      </c>
      <c r="O669" s="107" t="str">
        <f>IF($D669&gt;0,VLOOKUP($D669,Iscrizioni!$A$2:$M$2502,7,FALSE),"-")</f>
        <v>POLISPORTIVA PROGRESSO A.S.D.</v>
      </c>
      <c r="P669" s="46" t="str">
        <f>IF($D669&gt;0,VLOOKUP(LEFT($N669,1),Regione!$A$2:$C$21,2,FALSE),"-")</f>
        <v xml:space="preserve">EMILIA ROMAGNA </v>
      </c>
      <c r="Q669" s="112" t="e">
        <f ca="1">IF($D669&gt;0,NormalizzaTempo("D",CELL("tipo",$E669),$E669),"-")</f>
        <v>#NAME?</v>
      </c>
      <c r="R669" s="27">
        <f>IF($D669&gt;0,VLOOKUP($D669,Iscrizioni!$A$2:$M$2502,13,FALSE),"-")</f>
        <v>400</v>
      </c>
      <c r="S669" s="112" t="e">
        <f t="shared" ca="1" si="67"/>
        <v>#NAME?</v>
      </c>
      <c r="T669" s="112" t="e">
        <f ca="1">IF($D669&gt;0,SUMIFS($S$3:$S669,$X$3:$X669,1,$J$3:$J669,$J669),"-")</f>
        <v>#NAME?</v>
      </c>
      <c r="U669" s="112" t="e">
        <f t="shared" ca="1" si="68"/>
        <v>#NAME?</v>
      </c>
      <c r="V669" s="112" t="e">
        <f t="shared" ca="1" si="65"/>
        <v>#NAME?</v>
      </c>
      <c r="W669" s="27">
        <f>IF(LEN($C669)=0,IF($D669&gt;0,COUNTIFS($A$3:$A669,$A669),"-"),"Escluso")</f>
        <v>2</v>
      </c>
      <c r="X669" s="2">
        <f>IF(LEN($C669)=0,IF($D669&gt;0,COUNTIFS($J$3:$J669,$J669,$C$3:$C669,""),"-"),"Escluso")</f>
        <v>2</v>
      </c>
      <c r="Y669" s="127" t="e">
        <f t="shared" ca="1" si="63"/>
        <v>#NAME?</v>
      </c>
      <c r="Z669" s="2">
        <f>IF($D669&gt;0,COUNTIFS($O$3:$O669,$O669,$L$3:$L669,$L669,$I$3:$I669,$I669),"-")</f>
        <v>6</v>
      </c>
      <c r="AA669" s="27">
        <f>IF($D669&gt;0,IF(OR($Z669 &gt;1,$L669&lt;&gt;"Adulti"),0,VLOOKUP($P669,Regione!$B$2:$C$22,2,FALSE)),"-")</f>
        <v>0</v>
      </c>
      <c r="AB669" s="27">
        <f>IF($D669&gt;0,IF(COUNTIFS($O$3:$O669,$O669,$L$3:$L669,$L669,$I$3:$I669,$I669) &gt;1,0,SUMIFS($Y$3:$Y$2503,$L$3:$L$2503,$L669,$O$3:$O$2503,$O669,$I$3:$I$2503,$I669)),"-")</f>
        <v>0</v>
      </c>
      <c r="AC669" s="27">
        <f t="shared" si="66"/>
        <v>0</v>
      </c>
    </row>
    <row r="670" spans="1:29" s="1" customFormat="1">
      <c r="A670" s="13" t="s">
        <v>178</v>
      </c>
      <c r="B670" s="107" t="str">
        <f>IF(COUNTA($A670)&gt;0,VLOOKUP($A670,Corsa!$A$1:$F$43,2,FALSE),"-")</f>
        <v>Corsa A10</v>
      </c>
      <c r="C670" s="11"/>
      <c r="D670" s="13">
        <v>368</v>
      </c>
      <c r="E670" s="13"/>
      <c r="F670" s="46" t="str">
        <f>IF(COUNTA($A670)&gt;0,VLOOKUP($A670,Corsa!$A$1:$F$43,3,FALSE),"-")</f>
        <v>F-Pulcini</v>
      </c>
      <c r="G670" s="28" t="str">
        <f>IF($D670&gt;0,VLOOKUP($D670,Iscrizioni!$A$2:$M$2502,9,FALSE),"-")</f>
        <v>VERONESE CRISTEL</v>
      </c>
      <c r="H670" s="28">
        <f>IF($D670&gt;0,VLOOKUP($D670,Iscrizioni!$A$2:$M$2502,4,FALSE),"-")</f>
        <v>2008</v>
      </c>
      <c r="I670" s="27" t="str">
        <f>IF($D670&gt;0,VLOOKUP($D670,Iscrizioni!$A$2:$M$2502,5,FALSE),"-")</f>
        <v>F</v>
      </c>
      <c r="J670" s="27" t="str">
        <f>IF($D670&gt;0,VLOOKUP($D670,Iscrizioni!$A$2:$M$2502,10,FALSE),"-")</f>
        <v>F-Pulcini</v>
      </c>
      <c r="K670" s="27" t="str">
        <f t="shared" si="64"/>
        <v>ok</v>
      </c>
      <c r="L670" s="46" t="str">
        <f>IF($D670&gt;0,VLOOKUP($D670,Iscrizioni!$A$2:$M$2502,11,FALSE),"-")</f>
        <v>Giovanile</v>
      </c>
      <c r="M670" s="27">
        <f>IF($D670&gt;0,VLOOKUP($D670,Iscrizioni!$A$2:$N$2502,12,FALSE),"-")</f>
        <v>5</v>
      </c>
      <c r="N670" s="46" t="str">
        <f>IF($D670&gt;0,VLOOKUP($D670,Iscrizioni!$A$2:$M$2502,6,FALSE),"-")</f>
        <v>H011219</v>
      </c>
      <c r="O670" s="107" t="str">
        <f>IF($D670&gt;0,VLOOKUP($D670,Iscrizioni!$A$2:$M$2502,7,FALSE),"-")</f>
        <v>A.S.D. SOCIETA' VICTORIA ATLETICA</v>
      </c>
      <c r="P670" s="46" t="str">
        <f>IF($D670&gt;0,VLOOKUP(LEFT($N670,1),Regione!$A$2:$C$21,2,FALSE),"-")</f>
        <v xml:space="preserve">EMILIA ROMAGNA </v>
      </c>
      <c r="Q670" s="112" t="e">
        <f ca="1">IF($D670&gt;0,NormalizzaTempo("D",CELL("tipo",$E670),$E670),"-")</f>
        <v>#NAME?</v>
      </c>
      <c r="R670" s="27">
        <f>IF($D670&gt;0,VLOOKUP($D670,Iscrizioni!$A$2:$M$2502,13,FALSE),"-")</f>
        <v>400</v>
      </c>
      <c r="S670" s="112" t="e">
        <f t="shared" ca="1" si="67"/>
        <v>#NAME?</v>
      </c>
      <c r="T670" s="112" t="e">
        <f ca="1">IF($D670&gt;0,SUMIFS($S$3:$S670,$X$3:$X670,1,$J$3:$J670,$J670),"-")</f>
        <v>#NAME?</v>
      </c>
      <c r="U670" s="112" t="e">
        <f t="shared" ca="1" si="68"/>
        <v>#NAME?</v>
      </c>
      <c r="V670" s="112" t="e">
        <f t="shared" ca="1" si="65"/>
        <v>#NAME?</v>
      </c>
      <c r="W670" s="27">
        <f>IF(LEN($C670)=0,IF($D670&gt;0,COUNTIFS($A$3:$A670,$A670),"-"),"Escluso")</f>
        <v>3</v>
      </c>
      <c r="X670" s="2">
        <f>IF(LEN($C670)=0,IF($D670&gt;0,COUNTIFS($J$3:$J670,$J670,$C$3:$C670,""),"-"),"Escluso")</f>
        <v>3</v>
      </c>
      <c r="Y670" s="127" t="e">
        <f t="shared" ca="1" si="63"/>
        <v>#NAME?</v>
      </c>
      <c r="Z670" s="2">
        <f>IF($D670&gt;0,COUNTIFS($O$3:$O670,$O670,$L$3:$L670,$L670,$I$3:$I670,$I670),"-")</f>
        <v>7</v>
      </c>
      <c r="AA670" s="27">
        <f>IF($D670&gt;0,IF(OR($Z670 &gt;1,$L670&lt;&gt;"Adulti"),0,VLOOKUP($P670,Regione!$B$2:$C$22,2,FALSE)),"-")</f>
        <v>0</v>
      </c>
      <c r="AB670" s="27">
        <f>IF($D670&gt;0,IF(COUNTIFS($O$3:$O670,$O670,$L$3:$L670,$L670,$I$3:$I670,$I670) &gt;1,0,SUMIFS($Y$3:$Y$2503,$L$3:$L$2503,$L670,$O$3:$O$2503,$O670,$I$3:$I$2503,$I670)),"-")</f>
        <v>0</v>
      </c>
      <c r="AC670" s="27">
        <f t="shared" si="66"/>
        <v>0</v>
      </c>
    </row>
    <row r="671" spans="1:29" s="1" customFormat="1">
      <c r="A671" s="13" t="s">
        <v>178</v>
      </c>
      <c r="B671" s="107" t="str">
        <f>IF(COUNTA($A671)&gt;0,VLOOKUP($A671,Corsa!$A$1:$F$43,2,FALSE),"-")</f>
        <v>Corsa A10</v>
      </c>
      <c r="C671" s="11"/>
      <c r="D671" s="13">
        <v>882</v>
      </c>
      <c r="E671" s="13"/>
      <c r="F671" s="46" t="str">
        <f>IF(COUNTA($A671)&gt;0,VLOOKUP($A671,Corsa!$A$1:$F$43,3,FALSE),"-")</f>
        <v>F-Pulcini</v>
      </c>
      <c r="G671" s="28" t="str">
        <f>IF($D671&gt;0,VLOOKUP($D671,Iscrizioni!$A$2:$M$2502,9,FALSE),"-")</f>
        <v>PRIMICERI TERESA</v>
      </c>
      <c r="H671" s="28">
        <f>IF($D671&gt;0,VLOOKUP($D671,Iscrizioni!$A$2:$M$2502,4,FALSE),"-")</f>
        <v>2008</v>
      </c>
      <c r="I671" s="27" t="str">
        <f>IF($D671&gt;0,VLOOKUP($D671,Iscrizioni!$A$2:$M$2502,5,FALSE),"-")</f>
        <v>F</v>
      </c>
      <c r="J671" s="27" t="str">
        <f>IF($D671&gt;0,VLOOKUP($D671,Iscrizioni!$A$2:$M$2502,10,FALSE),"-")</f>
        <v>F-Pulcini</v>
      </c>
      <c r="K671" s="27" t="str">
        <f t="shared" si="64"/>
        <v>ok</v>
      </c>
      <c r="L671" s="46" t="str">
        <f>IF($D671&gt;0,VLOOKUP($D671,Iscrizioni!$A$2:$M$2502,11,FALSE),"-")</f>
        <v>Giovanile</v>
      </c>
      <c r="M671" s="27">
        <f>IF($D671&gt;0,VLOOKUP($D671,Iscrizioni!$A$2:$N$2502,12,FALSE),"-")</f>
        <v>5</v>
      </c>
      <c r="N671" s="46" t="str">
        <f>IF($D671&gt;0,VLOOKUP($D671,Iscrizioni!$A$2:$M$2502,6,FALSE),"-")</f>
        <v>H010289</v>
      </c>
      <c r="O671" s="107" t="str">
        <f>IF($D671&gt;0,VLOOKUP($D671,Iscrizioni!$A$2:$M$2502,7,FALSE),"-")</f>
        <v>POLISPORTIVA PROGRESSO A.S.D.</v>
      </c>
      <c r="P671" s="46" t="str">
        <f>IF($D671&gt;0,VLOOKUP(LEFT($N671,1),Regione!$A$2:$C$21,2,FALSE),"-")</f>
        <v xml:space="preserve">EMILIA ROMAGNA </v>
      </c>
      <c r="Q671" s="112" t="e">
        <f ca="1">IF($D671&gt;0,NormalizzaTempo("D",CELL("tipo",$E671),$E671),"-")</f>
        <v>#NAME?</v>
      </c>
      <c r="R671" s="27">
        <f>IF($D671&gt;0,VLOOKUP($D671,Iscrizioni!$A$2:$M$2502,13,FALSE),"-")</f>
        <v>400</v>
      </c>
      <c r="S671" s="112" t="e">
        <f t="shared" ca="1" si="67"/>
        <v>#NAME?</v>
      </c>
      <c r="T671" s="112" t="e">
        <f ca="1">IF($D671&gt;0,SUMIFS($S$3:$S671,$X$3:$X671,1,$J$3:$J671,$J671),"-")</f>
        <v>#NAME?</v>
      </c>
      <c r="U671" s="112" t="e">
        <f t="shared" ca="1" si="68"/>
        <v>#NAME?</v>
      </c>
      <c r="V671" s="112" t="e">
        <f t="shared" ca="1" si="65"/>
        <v>#NAME?</v>
      </c>
      <c r="W671" s="27">
        <f>IF(LEN($C671)=0,IF($D671&gt;0,COUNTIFS($A$3:$A671,$A671),"-"),"Escluso")</f>
        <v>4</v>
      </c>
      <c r="X671" s="2">
        <f>IF(LEN($C671)=0,IF($D671&gt;0,COUNTIFS($J$3:$J671,$J671,$C$3:$C671,""),"-"),"Escluso")</f>
        <v>4</v>
      </c>
      <c r="Y671" s="127" t="e">
        <f t="shared" ca="1" si="63"/>
        <v>#NAME?</v>
      </c>
      <c r="Z671" s="2">
        <f>IF($D671&gt;0,COUNTIFS($O$3:$O671,$O671,$L$3:$L671,$L671,$I$3:$I671,$I671),"-")</f>
        <v>7</v>
      </c>
      <c r="AA671" s="27">
        <f>IF($D671&gt;0,IF(OR($Z671 &gt;1,$L671&lt;&gt;"Adulti"),0,VLOOKUP($P671,Regione!$B$2:$C$22,2,FALSE)),"-")</f>
        <v>0</v>
      </c>
      <c r="AB671" s="27">
        <f>IF($D671&gt;0,IF(COUNTIFS($O$3:$O671,$O671,$L$3:$L671,$L671,$I$3:$I671,$I671) &gt;1,0,SUMIFS($Y$3:$Y$2503,$L$3:$L$2503,$L671,$O$3:$O$2503,$O671,$I$3:$I$2503,$I671)),"-")</f>
        <v>0</v>
      </c>
      <c r="AC671" s="27">
        <f t="shared" si="66"/>
        <v>0</v>
      </c>
    </row>
    <row r="672" spans="1:29" s="1" customFormat="1">
      <c r="A672" s="13" t="s">
        <v>178</v>
      </c>
      <c r="B672" s="107" t="str">
        <f>IF(COUNTA($A672)&gt;0,VLOOKUP($A672,Corsa!$A$1:$F$43,2,FALSE),"-")</f>
        <v>Corsa A10</v>
      </c>
      <c r="C672" s="11"/>
      <c r="D672" s="13">
        <v>93</v>
      </c>
      <c r="E672" s="13"/>
      <c r="F672" s="46" t="str">
        <f>IF(COUNTA($A672)&gt;0,VLOOKUP($A672,Corsa!$A$1:$F$43,3,FALSE),"-")</f>
        <v>F-Pulcini</v>
      </c>
      <c r="G672" s="28" t="str">
        <f>IF($D672&gt;0,VLOOKUP($D672,Iscrizioni!$A$2:$M$2502,9,FALSE),"-")</f>
        <v>PINZAUTI IRENE</v>
      </c>
      <c r="H672" s="28">
        <f>IF($D672&gt;0,VLOOKUP($D672,Iscrizioni!$A$2:$M$2502,4,FALSE),"-")</f>
        <v>2008</v>
      </c>
      <c r="I672" s="27" t="str">
        <f>IF($D672&gt;0,VLOOKUP($D672,Iscrizioni!$A$2:$M$2502,5,FALSE),"-")</f>
        <v>F</v>
      </c>
      <c r="J672" s="27" t="str">
        <f>IF($D672&gt;0,VLOOKUP($D672,Iscrizioni!$A$2:$M$2502,10,FALSE),"-")</f>
        <v>F-Pulcini</v>
      </c>
      <c r="K672" s="27" t="str">
        <f t="shared" si="64"/>
        <v>ok</v>
      </c>
      <c r="L672" s="46" t="str">
        <f>IF($D672&gt;0,VLOOKUP($D672,Iscrizioni!$A$2:$M$2502,11,FALSE),"-")</f>
        <v>Giovanile</v>
      </c>
      <c r="M672" s="27">
        <f>IF($D672&gt;0,VLOOKUP($D672,Iscrizioni!$A$2:$N$2502,12,FALSE),"-")</f>
        <v>5</v>
      </c>
      <c r="N672" s="46" t="str">
        <f>IF($D672&gt;0,VLOOKUP($D672,Iscrizioni!$A$2:$M$2502,6,FALSE),"-")</f>
        <v>L021869</v>
      </c>
      <c r="O672" s="107" t="str">
        <f>IF($D672&gt;0,VLOOKUP($D672,Iscrizioni!$A$2:$M$2502,7,FALSE),"-")</f>
        <v>A.S.D. ATLETICA CALENZANO</v>
      </c>
      <c r="P672" s="46" t="str">
        <f>IF($D672&gt;0,VLOOKUP(LEFT($N672,1),Regione!$A$2:$C$21,2,FALSE),"-")</f>
        <v xml:space="preserve">TOSCANA </v>
      </c>
      <c r="Q672" s="112" t="e">
        <f ca="1">IF($D672&gt;0,NormalizzaTempo("D",CELL("tipo",$E672),$E672),"-")</f>
        <v>#NAME?</v>
      </c>
      <c r="R672" s="27">
        <f>IF($D672&gt;0,VLOOKUP($D672,Iscrizioni!$A$2:$M$2502,13,FALSE),"-")</f>
        <v>400</v>
      </c>
      <c r="S672" s="112" t="e">
        <f t="shared" ca="1" si="67"/>
        <v>#NAME?</v>
      </c>
      <c r="T672" s="112" t="e">
        <f ca="1">IF($D672&gt;0,SUMIFS($S$3:$S672,$X$3:$X672,1,$J$3:$J672,$J672),"-")</f>
        <v>#NAME?</v>
      </c>
      <c r="U672" s="112" t="e">
        <f t="shared" ca="1" si="68"/>
        <v>#NAME?</v>
      </c>
      <c r="V672" s="112" t="e">
        <f t="shared" ca="1" si="65"/>
        <v>#NAME?</v>
      </c>
      <c r="W672" s="27">
        <f>IF(LEN($C672)=0,IF($D672&gt;0,COUNTIFS($A$3:$A672,$A672),"-"),"Escluso")</f>
        <v>5</v>
      </c>
      <c r="X672" s="2">
        <f>IF(LEN($C672)=0,IF($D672&gt;0,COUNTIFS($J$3:$J672,$J672,$C$3:$C672,""),"-"),"Escluso")</f>
        <v>5</v>
      </c>
      <c r="Y672" s="127" t="e">
        <f t="shared" ca="1" si="63"/>
        <v>#NAME?</v>
      </c>
      <c r="Z672" s="2">
        <f>IF($D672&gt;0,COUNTIFS($O$3:$O672,$O672,$L$3:$L672,$L672,$I$3:$I672,$I672),"-")</f>
        <v>25</v>
      </c>
      <c r="AA672" s="27">
        <f>IF($D672&gt;0,IF(OR($Z672 &gt;1,$L672&lt;&gt;"Adulti"),0,VLOOKUP($P672,Regione!$B$2:$C$22,2,FALSE)),"-")</f>
        <v>0</v>
      </c>
      <c r="AB672" s="27">
        <f>IF($D672&gt;0,IF(COUNTIFS($O$3:$O672,$O672,$L$3:$L672,$L672,$I$3:$I672,$I672) &gt;1,0,SUMIFS($Y$3:$Y$2503,$L$3:$L$2503,$L672,$O$3:$O$2503,$O672,$I$3:$I$2503,$I672)),"-")</f>
        <v>0</v>
      </c>
      <c r="AC672" s="27">
        <f t="shared" si="66"/>
        <v>0</v>
      </c>
    </row>
    <row r="673" spans="1:29" s="1" customFormat="1">
      <c r="A673" s="13" t="s">
        <v>178</v>
      </c>
      <c r="B673" s="107" t="str">
        <f>IF(COUNTA($A673)&gt;0,VLOOKUP($A673,Corsa!$A$1:$F$43,2,FALSE),"-")</f>
        <v>Corsa A10</v>
      </c>
      <c r="C673" s="11"/>
      <c r="D673" s="13">
        <v>8</v>
      </c>
      <c r="E673" s="13"/>
      <c r="F673" s="46" t="str">
        <f>IF(COUNTA($A673)&gt;0,VLOOKUP($A673,Corsa!$A$1:$F$43,3,FALSE),"-")</f>
        <v>F-Pulcini</v>
      </c>
      <c r="G673" s="28" t="str">
        <f>IF($D673&gt;0,VLOOKUP($D673,Iscrizioni!$A$2:$M$2502,9,FALSE),"-")</f>
        <v>CAPOBIANCO CRISTINA</v>
      </c>
      <c r="H673" s="28">
        <f>IF($D673&gt;0,VLOOKUP($D673,Iscrizioni!$A$2:$M$2502,4,FALSE),"-")</f>
        <v>2008</v>
      </c>
      <c r="I673" s="27" t="str">
        <f>IF($D673&gt;0,VLOOKUP($D673,Iscrizioni!$A$2:$M$2502,5,FALSE),"-")</f>
        <v>F</v>
      </c>
      <c r="J673" s="27" t="str">
        <f>IF($D673&gt;0,VLOOKUP($D673,Iscrizioni!$A$2:$M$2502,10,FALSE),"-")</f>
        <v>F-Pulcini</v>
      </c>
      <c r="K673" s="27" t="str">
        <f t="shared" si="64"/>
        <v>ok</v>
      </c>
      <c r="L673" s="46" t="str">
        <f>IF($D673&gt;0,VLOOKUP($D673,Iscrizioni!$A$2:$M$2502,11,FALSE),"-")</f>
        <v>Giovanile</v>
      </c>
      <c r="M673" s="27">
        <f>IF($D673&gt;0,VLOOKUP($D673,Iscrizioni!$A$2:$N$2502,12,FALSE),"-")</f>
        <v>5</v>
      </c>
      <c r="N673" s="46" t="str">
        <f>IF($D673&gt;0,VLOOKUP($D673,Iscrizioni!$A$2:$M$2502,6,FALSE),"-")</f>
        <v>H011308</v>
      </c>
      <c r="O673" s="107" t="str">
        <f>IF($D673&gt;0,VLOOKUP($D673,Iscrizioni!$A$2:$M$2502,7,FALSE),"-")</f>
        <v>A.S.D. Atletica Blizzard</v>
      </c>
      <c r="P673" s="46" t="str">
        <f>IF($D673&gt;0,VLOOKUP(LEFT($N673,1),Regione!$A$2:$C$21,2,FALSE),"-")</f>
        <v xml:space="preserve">EMILIA ROMAGNA </v>
      </c>
      <c r="Q673" s="112" t="e">
        <f ca="1">IF($D673&gt;0,NormalizzaTempo("D",CELL("tipo",$E673),$E673),"-")</f>
        <v>#NAME?</v>
      </c>
      <c r="R673" s="27">
        <f>IF($D673&gt;0,VLOOKUP($D673,Iscrizioni!$A$2:$M$2502,13,FALSE),"-")</f>
        <v>400</v>
      </c>
      <c r="S673" s="112" t="e">
        <f t="shared" ca="1" si="67"/>
        <v>#NAME?</v>
      </c>
      <c r="T673" s="112" t="e">
        <f ca="1">IF($D673&gt;0,SUMIFS($S$3:$S673,$X$3:$X673,1,$J$3:$J673,$J673),"-")</f>
        <v>#NAME?</v>
      </c>
      <c r="U673" s="112" t="e">
        <f t="shared" ca="1" si="68"/>
        <v>#NAME?</v>
      </c>
      <c r="V673" s="112" t="e">
        <f t="shared" ca="1" si="65"/>
        <v>#NAME?</v>
      </c>
      <c r="W673" s="27">
        <f>IF(LEN($C673)=0,IF($D673&gt;0,COUNTIFS($A$3:$A673,$A673),"-"),"Escluso")</f>
        <v>6</v>
      </c>
      <c r="X673" s="2">
        <f>IF(LEN($C673)=0,IF($D673&gt;0,COUNTIFS($J$3:$J673,$J673,$C$3:$C673,""),"-"),"Escluso")</f>
        <v>6</v>
      </c>
      <c r="Y673" s="127" t="e">
        <f t="shared" ca="1" si="63"/>
        <v>#NAME?</v>
      </c>
      <c r="Z673" s="2">
        <f>IF($D673&gt;0,COUNTIFS($O$3:$O673,$O673,$L$3:$L673,$L673,$I$3:$I673,$I673),"-")</f>
        <v>7</v>
      </c>
      <c r="AA673" s="27">
        <f>IF($D673&gt;0,IF(OR($Z673 &gt;1,$L673&lt;&gt;"Adulti"),0,VLOOKUP($P673,Regione!$B$2:$C$22,2,FALSE)),"-")</f>
        <v>0</v>
      </c>
      <c r="AB673" s="27">
        <f>IF($D673&gt;0,IF(COUNTIFS($O$3:$O673,$O673,$L$3:$L673,$L673,$I$3:$I673,$I673) &gt;1,0,SUMIFS($Y$3:$Y$2503,$L$3:$L$2503,$L673,$O$3:$O$2503,$O673,$I$3:$I$2503,$I673)),"-")</f>
        <v>0</v>
      </c>
      <c r="AC673" s="27">
        <f t="shared" si="66"/>
        <v>0</v>
      </c>
    </row>
    <row r="674" spans="1:29" s="1" customFormat="1">
      <c r="A674" s="13" t="s">
        <v>178</v>
      </c>
      <c r="B674" s="107" t="str">
        <f>IF(COUNTA($A674)&gt;0,VLOOKUP($A674,Corsa!$A$1:$F$43,2,FALSE),"-")</f>
        <v>Corsa A10</v>
      </c>
      <c r="C674" s="11"/>
      <c r="D674" s="13">
        <v>403</v>
      </c>
      <c r="E674" s="13"/>
      <c r="F674" s="46" t="str">
        <f>IF(COUNTA($A674)&gt;0,VLOOKUP($A674,Corsa!$A$1:$F$43,3,FALSE),"-")</f>
        <v>F-Pulcini</v>
      </c>
      <c r="G674" s="28" t="str">
        <f>IF($D674&gt;0,VLOOKUP($D674,Iscrizioni!$A$2:$M$2502,9,FALSE),"-")</f>
        <v>CANOVI VIOLA</v>
      </c>
      <c r="H674" s="28">
        <f>IF($D674&gt;0,VLOOKUP($D674,Iscrizioni!$A$2:$M$2502,4,FALSE),"-")</f>
        <v>2008</v>
      </c>
      <c r="I674" s="27" t="str">
        <f>IF($D674&gt;0,VLOOKUP($D674,Iscrizioni!$A$2:$M$2502,5,FALSE),"-")</f>
        <v>F</v>
      </c>
      <c r="J674" s="27" t="str">
        <f>IF($D674&gt;0,VLOOKUP($D674,Iscrizioni!$A$2:$M$2502,10,FALSE),"-")</f>
        <v>F-Pulcini</v>
      </c>
      <c r="K674" s="27" t="str">
        <f t="shared" si="64"/>
        <v>ok</v>
      </c>
      <c r="L674" s="46" t="str">
        <f>IF($D674&gt;0,VLOOKUP($D674,Iscrizioni!$A$2:$M$2502,11,FALSE),"-")</f>
        <v>Giovanile</v>
      </c>
      <c r="M674" s="27">
        <f>IF($D674&gt;0,VLOOKUP($D674,Iscrizioni!$A$2:$N$2502,12,FALSE),"-")</f>
        <v>5</v>
      </c>
      <c r="N674" s="46" t="str">
        <f>IF($D674&gt;0,VLOOKUP($D674,Iscrizioni!$A$2:$M$2502,6,FALSE),"-")</f>
        <v>H080416</v>
      </c>
      <c r="O674" s="107" t="str">
        <f>IF($D674&gt;0,VLOOKUP($D674,Iscrizioni!$A$2:$M$2502,7,FALSE),"-")</f>
        <v>ASD ATLETICA REGGIO</v>
      </c>
      <c r="P674" s="46" t="str">
        <f>IF($D674&gt;0,VLOOKUP(LEFT($N674,1),Regione!$A$2:$C$21,2,FALSE),"-")</f>
        <v xml:space="preserve">EMILIA ROMAGNA </v>
      </c>
      <c r="Q674" s="112" t="e">
        <f ca="1">IF($D674&gt;0,NormalizzaTempo("D",CELL("tipo",$E674),$E674),"-")</f>
        <v>#NAME?</v>
      </c>
      <c r="R674" s="27">
        <f>IF($D674&gt;0,VLOOKUP($D674,Iscrizioni!$A$2:$M$2502,13,FALSE),"-")</f>
        <v>400</v>
      </c>
      <c r="S674" s="112" t="e">
        <f t="shared" ca="1" si="67"/>
        <v>#NAME?</v>
      </c>
      <c r="T674" s="112" t="e">
        <f ca="1">IF($D674&gt;0,SUMIFS($S$3:$S674,$X$3:$X674,1,$J$3:$J674,$J674),"-")</f>
        <v>#NAME?</v>
      </c>
      <c r="U674" s="112" t="e">
        <f t="shared" ca="1" si="68"/>
        <v>#NAME?</v>
      </c>
      <c r="V674" s="112" t="e">
        <f t="shared" ca="1" si="65"/>
        <v>#NAME?</v>
      </c>
      <c r="W674" s="27">
        <f>IF(LEN($C674)=0,IF($D674&gt;0,COUNTIFS($A$3:$A674,$A674),"-"),"Escluso")</f>
        <v>7</v>
      </c>
      <c r="X674" s="2">
        <f>IF(LEN($C674)=0,IF($D674&gt;0,COUNTIFS($J$3:$J674,$J674,$C$3:$C674,""),"-"),"Escluso")</f>
        <v>7</v>
      </c>
      <c r="Y674" s="127" t="e">
        <f t="shared" ca="1" si="63"/>
        <v>#NAME?</v>
      </c>
      <c r="Z674" s="2">
        <f>IF($D674&gt;0,COUNTIFS($O$3:$O674,$O674,$L$3:$L674,$L674,$I$3:$I674,$I674),"-")</f>
        <v>5</v>
      </c>
      <c r="AA674" s="27">
        <f>IF($D674&gt;0,IF(OR($Z674 &gt;1,$L674&lt;&gt;"Adulti"),0,VLOOKUP($P674,Regione!$B$2:$C$22,2,FALSE)),"-")</f>
        <v>0</v>
      </c>
      <c r="AB674" s="27">
        <f>IF($D674&gt;0,IF(COUNTIFS($O$3:$O674,$O674,$L$3:$L674,$L674,$I$3:$I674,$I674) &gt;1,0,SUMIFS($Y$3:$Y$2503,$L$3:$L$2503,$L674,$O$3:$O$2503,$O674,$I$3:$I$2503,$I674)),"-")</f>
        <v>0</v>
      </c>
      <c r="AC674" s="27">
        <f t="shared" si="66"/>
        <v>0</v>
      </c>
    </row>
    <row r="675" spans="1:29" s="1" customFormat="1">
      <c r="A675" s="13" t="s">
        <v>178</v>
      </c>
      <c r="B675" s="107" t="str">
        <f>IF(COUNTA($A675)&gt;0,VLOOKUP($A675,Corsa!$A$1:$F$43,2,FALSE),"-")</f>
        <v>Corsa A10</v>
      </c>
      <c r="C675" s="11"/>
      <c r="D675" s="13">
        <v>398</v>
      </c>
      <c r="E675" s="13"/>
      <c r="F675" s="46" t="str">
        <f>IF(COUNTA($A675)&gt;0,VLOOKUP($A675,Corsa!$A$1:$F$43,3,FALSE),"-")</f>
        <v>F-Pulcini</v>
      </c>
      <c r="G675" s="28" t="str">
        <f>IF($D675&gt;0,VLOOKUP($D675,Iscrizioni!$A$2:$M$2502,9,FALSE),"-")</f>
        <v>ARGENTO LIDIA</v>
      </c>
      <c r="H675" s="28">
        <f>IF($D675&gt;0,VLOOKUP($D675,Iscrizioni!$A$2:$M$2502,4,FALSE),"-")</f>
        <v>2009</v>
      </c>
      <c r="I675" s="27" t="str">
        <f>IF($D675&gt;0,VLOOKUP($D675,Iscrizioni!$A$2:$M$2502,5,FALSE),"-")</f>
        <v>F</v>
      </c>
      <c r="J675" s="27" t="str">
        <f>IF($D675&gt;0,VLOOKUP($D675,Iscrizioni!$A$2:$M$2502,10,FALSE),"-")</f>
        <v>F-Pulcini</v>
      </c>
      <c r="K675" s="27" t="str">
        <f t="shared" si="64"/>
        <v>ok</v>
      </c>
      <c r="L675" s="46" t="str">
        <f>IF($D675&gt;0,VLOOKUP($D675,Iscrizioni!$A$2:$M$2502,11,FALSE),"-")</f>
        <v>Giovanile</v>
      </c>
      <c r="M675" s="27">
        <f>IF($D675&gt;0,VLOOKUP($D675,Iscrizioni!$A$2:$N$2502,12,FALSE),"-")</f>
        <v>5</v>
      </c>
      <c r="N675" s="46" t="str">
        <f>IF($D675&gt;0,VLOOKUP($D675,Iscrizioni!$A$2:$M$2502,6,FALSE),"-")</f>
        <v>H080416</v>
      </c>
      <c r="O675" s="107" t="str">
        <f>IF($D675&gt;0,VLOOKUP($D675,Iscrizioni!$A$2:$M$2502,7,FALSE),"-")</f>
        <v>ASD ATLETICA REGGIO</v>
      </c>
      <c r="P675" s="46" t="str">
        <f>IF($D675&gt;0,VLOOKUP(LEFT($N675,1),Regione!$A$2:$C$21,2,FALSE),"-")</f>
        <v xml:space="preserve">EMILIA ROMAGNA </v>
      </c>
      <c r="Q675" s="112" t="e">
        <f ca="1">IF($D675&gt;0,NormalizzaTempo("D",CELL("tipo",$E675),$E675),"-")</f>
        <v>#NAME?</v>
      </c>
      <c r="R675" s="27">
        <f>IF($D675&gt;0,VLOOKUP($D675,Iscrizioni!$A$2:$M$2502,13,FALSE),"-")</f>
        <v>400</v>
      </c>
      <c r="S675" s="112" t="e">
        <f t="shared" ca="1" si="67"/>
        <v>#NAME?</v>
      </c>
      <c r="T675" s="112" t="e">
        <f ca="1">IF($D675&gt;0,SUMIFS($S$3:$S675,$X$3:$X675,1,$J$3:$J675,$J675),"-")</f>
        <v>#NAME?</v>
      </c>
      <c r="U675" s="112" t="e">
        <f t="shared" ca="1" si="68"/>
        <v>#NAME?</v>
      </c>
      <c r="V675" s="112" t="e">
        <f t="shared" ca="1" si="65"/>
        <v>#NAME?</v>
      </c>
      <c r="W675" s="27">
        <f>IF(LEN($C675)=0,IF($D675&gt;0,COUNTIFS($A$3:$A675,$A675),"-"),"Escluso")</f>
        <v>8</v>
      </c>
      <c r="X675" s="2">
        <f>IF(LEN($C675)=0,IF($D675&gt;0,COUNTIFS($J$3:$J675,$J675,$C$3:$C675,""),"-"),"Escluso")</f>
        <v>8</v>
      </c>
      <c r="Y675" s="127" t="e">
        <f t="shared" ca="1" si="63"/>
        <v>#NAME?</v>
      </c>
      <c r="Z675" s="2">
        <f>IF($D675&gt;0,COUNTIFS($O$3:$O675,$O675,$L$3:$L675,$L675,$I$3:$I675,$I675),"-")</f>
        <v>6</v>
      </c>
      <c r="AA675" s="27">
        <f>IF($D675&gt;0,IF(OR($Z675 &gt;1,$L675&lt;&gt;"Adulti"),0,VLOOKUP($P675,Regione!$B$2:$C$22,2,FALSE)),"-")</f>
        <v>0</v>
      </c>
      <c r="AB675" s="27">
        <f>IF($D675&gt;0,IF(COUNTIFS($O$3:$O675,$O675,$L$3:$L675,$L675,$I$3:$I675,$I675) &gt;1,0,SUMIFS($Y$3:$Y$2503,$L$3:$L$2503,$L675,$O$3:$O$2503,$O675,$I$3:$I$2503,$I675)),"-")</f>
        <v>0</v>
      </c>
      <c r="AC675" s="27">
        <f t="shared" si="66"/>
        <v>0</v>
      </c>
    </row>
    <row r="676" spans="1:29" s="1" customFormat="1">
      <c r="A676" s="13" t="s">
        <v>178</v>
      </c>
      <c r="B676" s="107" t="str">
        <f>IF(COUNTA($A676)&gt;0,VLOOKUP($A676,Corsa!$A$1:$F$43,2,FALSE),"-")</f>
        <v>Corsa A10</v>
      </c>
      <c r="C676" s="11"/>
      <c r="D676" s="13">
        <v>436</v>
      </c>
      <c r="E676" s="13"/>
      <c r="F676" s="46" t="str">
        <f>IF(COUNTA($A676)&gt;0,VLOOKUP($A676,Corsa!$A$1:$F$43,3,FALSE),"-")</f>
        <v>F-Pulcini</v>
      </c>
      <c r="G676" s="28" t="str">
        <f>IF($D676&gt;0,VLOOKUP($D676,Iscrizioni!$A$2:$M$2502,9,FALSE),"-")</f>
        <v>CASUBOLO GIULIA</v>
      </c>
      <c r="H676" s="28">
        <f>IF($D676&gt;0,VLOOKUP($D676,Iscrizioni!$A$2:$M$2502,4,FALSE),"-")</f>
        <v>2008</v>
      </c>
      <c r="I676" s="27" t="str">
        <f>IF($D676&gt;0,VLOOKUP($D676,Iscrizioni!$A$2:$M$2502,5,FALSE),"-")</f>
        <v>F</v>
      </c>
      <c r="J676" s="27" t="str">
        <f>IF($D676&gt;0,VLOOKUP($D676,Iscrizioni!$A$2:$M$2502,10,FALSE),"-")</f>
        <v>F-Pulcini</v>
      </c>
      <c r="K676" s="27" t="str">
        <f t="shared" si="64"/>
        <v>ok</v>
      </c>
      <c r="L676" s="46" t="str">
        <f>IF($D676&gt;0,VLOOKUP($D676,Iscrizioni!$A$2:$M$2502,11,FALSE),"-")</f>
        <v>Giovanile</v>
      </c>
      <c r="M676" s="27">
        <f>IF($D676&gt;0,VLOOKUP($D676,Iscrizioni!$A$2:$N$2502,12,FALSE),"-")</f>
        <v>5</v>
      </c>
      <c r="N676" s="46" t="str">
        <f>IF($D676&gt;0,VLOOKUP($D676,Iscrizioni!$A$2:$M$2502,6,FALSE),"-")</f>
        <v>H080382</v>
      </c>
      <c r="O676" s="107" t="str">
        <f>IF($D676&gt;0,VLOOKUP($D676,Iscrizioni!$A$2:$M$2502,7,FALSE),"-")</f>
        <v>ASD SAMPOLESE BASKET &amp; VOLLEY</v>
      </c>
      <c r="P676" s="46" t="str">
        <f>IF($D676&gt;0,VLOOKUP(LEFT($N676,1),Regione!$A$2:$C$21,2,FALSE),"-")</f>
        <v xml:space="preserve">EMILIA ROMAGNA </v>
      </c>
      <c r="Q676" s="112" t="e">
        <f ca="1">IF($D676&gt;0,NormalizzaTempo("D",CELL("tipo",$E676),$E676),"-")</f>
        <v>#NAME?</v>
      </c>
      <c r="R676" s="27">
        <f>IF($D676&gt;0,VLOOKUP($D676,Iscrizioni!$A$2:$M$2502,13,FALSE),"-")</f>
        <v>400</v>
      </c>
      <c r="S676" s="112" t="e">
        <f t="shared" ca="1" si="67"/>
        <v>#NAME?</v>
      </c>
      <c r="T676" s="112" t="e">
        <f ca="1">IF($D676&gt;0,SUMIFS($S$3:$S676,$X$3:$X676,1,$J$3:$J676,$J676),"-")</f>
        <v>#NAME?</v>
      </c>
      <c r="U676" s="112" t="e">
        <f t="shared" ca="1" si="68"/>
        <v>#NAME?</v>
      </c>
      <c r="V676" s="112" t="e">
        <f t="shared" ca="1" si="65"/>
        <v>#NAME?</v>
      </c>
      <c r="W676" s="27">
        <f>IF(LEN($C676)=0,IF($D676&gt;0,COUNTIFS($A$3:$A676,$A676),"-"),"Escluso")</f>
        <v>9</v>
      </c>
      <c r="X676" s="2">
        <f>IF(LEN($C676)=0,IF($D676&gt;0,COUNTIFS($J$3:$J676,$J676,$C$3:$C676,""),"-"),"Escluso")</f>
        <v>9</v>
      </c>
      <c r="Y676" s="127" t="e">
        <f t="shared" ca="1" si="63"/>
        <v>#NAME?</v>
      </c>
      <c r="Z676" s="2">
        <f>IF($D676&gt;0,COUNTIFS($O$3:$O676,$O676,$L$3:$L676,$L676,$I$3:$I676,$I676),"-")</f>
        <v>2</v>
      </c>
      <c r="AA676" s="27">
        <f>IF($D676&gt;0,IF(OR($Z676 &gt;1,$L676&lt;&gt;"Adulti"),0,VLOOKUP($P676,Regione!$B$2:$C$22,2,FALSE)),"-")</f>
        <v>0</v>
      </c>
      <c r="AB676" s="27">
        <f>IF($D676&gt;0,IF(COUNTIFS($O$3:$O676,$O676,$L$3:$L676,$L676,$I$3:$I676,$I676) &gt;1,0,SUMIFS($Y$3:$Y$2503,$L$3:$L$2503,$L676,$O$3:$O$2503,$O676,$I$3:$I$2503,$I676)),"-")</f>
        <v>0</v>
      </c>
      <c r="AC676" s="27">
        <f t="shared" si="66"/>
        <v>0</v>
      </c>
    </row>
    <row r="677" spans="1:29" s="1" customFormat="1">
      <c r="A677" s="13" t="s">
        <v>178</v>
      </c>
      <c r="B677" s="107" t="str">
        <f>IF(COUNTA($A677)&gt;0,VLOOKUP($A677,Corsa!$A$1:$F$43,2,FALSE),"-")</f>
        <v>Corsa A10</v>
      </c>
      <c r="C677" s="11"/>
      <c r="D677" s="13">
        <v>724</v>
      </c>
      <c r="E677" s="13"/>
      <c r="F677" s="46" t="str">
        <f>IF(COUNTA($A677)&gt;0,VLOOKUP($A677,Corsa!$A$1:$F$43,3,FALSE),"-")</f>
        <v>F-Pulcini</v>
      </c>
      <c r="G677" s="28" t="str">
        <f>IF($D677&gt;0,VLOOKUP($D677,Iscrizioni!$A$2:$M$2502,9,FALSE),"-")</f>
        <v>CARPENITO ELEONORA</v>
      </c>
      <c r="H677" s="28">
        <f>IF($D677&gt;0,VLOOKUP($D677,Iscrizioni!$A$2:$M$2502,4,FALSE),"-")</f>
        <v>2008</v>
      </c>
      <c r="I677" s="27" t="str">
        <f>IF($D677&gt;0,VLOOKUP($D677,Iscrizioni!$A$2:$M$2502,5,FALSE),"-")</f>
        <v>F</v>
      </c>
      <c r="J677" s="27" t="str">
        <f>IF($D677&gt;0,VLOOKUP($D677,Iscrizioni!$A$2:$M$2502,10,FALSE),"-")</f>
        <v>F-Pulcini</v>
      </c>
      <c r="K677" s="27" t="str">
        <f t="shared" si="64"/>
        <v>ok</v>
      </c>
      <c r="L677" s="46" t="str">
        <f>IF($D677&gt;0,VLOOKUP($D677,Iscrizioni!$A$2:$M$2502,11,FALSE),"-")</f>
        <v>Giovanile</v>
      </c>
      <c r="M677" s="27">
        <f>IF($D677&gt;0,VLOOKUP($D677,Iscrizioni!$A$2:$N$2502,12,FALSE),"-")</f>
        <v>5</v>
      </c>
      <c r="N677" s="46" t="str">
        <f>IF($D677&gt;0,VLOOKUP($D677,Iscrizioni!$A$2:$M$2502,6,FALSE),"-")</f>
        <v>H040237</v>
      </c>
      <c r="O677" s="107" t="str">
        <f>IF($D677&gt;0,VLOOKUP($D677,Iscrizioni!$A$2:$M$2502,7,FALSE),"-")</f>
        <v>NONANTOLA POL. A.D.</v>
      </c>
      <c r="P677" s="46" t="str">
        <f>IF($D677&gt;0,VLOOKUP(LEFT($N677,1),Regione!$A$2:$C$21,2,FALSE),"-")</f>
        <v xml:space="preserve">EMILIA ROMAGNA </v>
      </c>
      <c r="Q677" s="112" t="e">
        <f ca="1">IF($D677&gt;0,NormalizzaTempo("D",CELL("tipo",$E677),$E677),"-")</f>
        <v>#NAME?</v>
      </c>
      <c r="R677" s="27">
        <f>IF($D677&gt;0,VLOOKUP($D677,Iscrizioni!$A$2:$M$2502,13,FALSE),"-")</f>
        <v>400</v>
      </c>
      <c r="S677" s="112" t="e">
        <f t="shared" ca="1" si="67"/>
        <v>#NAME?</v>
      </c>
      <c r="T677" s="112" t="e">
        <f ca="1">IF($D677&gt;0,SUMIFS($S$3:$S677,$X$3:$X677,1,$J$3:$J677,$J677),"-")</f>
        <v>#NAME?</v>
      </c>
      <c r="U677" s="112" t="e">
        <f t="shared" ca="1" si="68"/>
        <v>#NAME?</v>
      </c>
      <c r="V677" s="112" t="e">
        <f t="shared" ca="1" si="65"/>
        <v>#NAME?</v>
      </c>
      <c r="W677" s="27">
        <f>IF(LEN($C677)=0,IF($D677&gt;0,COUNTIFS($A$3:$A677,$A677),"-"),"Escluso")</f>
        <v>10</v>
      </c>
      <c r="X677" s="2">
        <f>IF(LEN($C677)=0,IF($D677&gt;0,COUNTIFS($J$3:$J677,$J677,$C$3:$C677,""),"-"),"Escluso")</f>
        <v>10</v>
      </c>
      <c r="Y677" s="127" t="e">
        <f t="shared" ca="1" si="63"/>
        <v>#NAME?</v>
      </c>
      <c r="Z677" s="2">
        <f>IF($D677&gt;0,COUNTIFS($O$3:$O677,$O677,$L$3:$L677,$L677,$I$3:$I677,$I677),"-")</f>
        <v>2</v>
      </c>
      <c r="AA677" s="27">
        <f>IF($D677&gt;0,IF(OR($Z677 &gt;1,$L677&lt;&gt;"Adulti"),0,VLOOKUP($P677,Regione!$B$2:$C$22,2,FALSE)),"-")</f>
        <v>0</v>
      </c>
      <c r="AB677" s="27">
        <f>IF($D677&gt;0,IF(COUNTIFS($O$3:$O677,$O677,$L$3:$L677,$L677,$I$3:$I677,$I677) &gt;1,0,SUMIFS($Y$3:$Y$2503,$L$3:$L$2503,$L677,$O$3:$O$2503,$O677,$I$3:$I$2503,$I677)),"-")</f>
        <v>0</v>
      </c>
      <c r="AC677" s="27">
        <f t="shared" si="66"/>
        <v>0</v>
      </c>
    </row>
    <row r="678" spans="1:29" s="1" customFormat="1">
      <c r="A678" s="13" t="s">
        <v>178</v>
      </c>
      <c r="B678" s="107" t="str">
        <f>IF(COUNTA($A678)&gt;0,VLOOKUP($A678,Corsa!$A$1:$F$43,2,FALSE),"-")</f>
        <v>Corsa A10</v>
      </c>
      <c r="C678" s="11"/>
      <c r="D678" s="13">
        <v>762</v>
      </c>
      <c r="E678" s="13"/>
      <c r="F678" s="46" t="str">
        <f>IF(COUNTA($A678)&gt;0,VLOOKUP($A678,Corsa!$A$1:$F$43,3,FALSE),"-")</f>
        <v>F-Pulcini</v>
      </c>
      <c r="G678" s="28" t="str">
        <f>IF($D678&gt;0,VLOOKUP($D678,Iscrizioni!$A$2:$M$2502,9,FALSE),"-")</f>
        <v>FAVA VALENTINA</v>
      </c>
      <c r="H678" s="28">
        <f>IF($D678&gt;0,VLOOKUP($D678,Iscrizioni!$A$2:$M$2502,4,FALSE),"-")</f>
        <v>2009</v>
      </c>
      <c r="I678" s="27" t="str">
        <f>IF($D678&gt;0,VLOOKUP($D678,Iscrizioni!$A$2:$M$2502,5,FALSE),"-")</f>
        <v>F</v>
      </c>
      <c r="J678" s="27" t="str">
        <f>IF($D678&gt;0,VLOOKUP($D678,Iscrizioni!$A$2:$M$2502,10,FALSE),"-")</f>
        <v>F-Pulcini</v>
      </c>
      <c r="K678" s="27" t="str">
        <f t="shared" si="64"/>
        <v>ok</v>
      </c>
      <c r="L678" s="46" t="str">
        <f>IF($D678&gt;0,VLOOKUP($D678,Iscrizioni!$A$2:$M$2502,11,FALSE),"-")</f>
        <v>Giovanile</v>
      </c>
      <c r="M678" s="27">
        <f>IF($D678&gt;0,VLOOKUP($D678,Iscrizioni!$A$2:$N$2502,12,FALSE),"-")</f>
        <v>5</v>
      </c>
      <c r="N678" s="46" t="str">
        <f>IF($D678&gt;0,VLOOKUP($D678,Iscrizioni!$A$2:$M$2502,6,FALSE),"-")</f>
        <v>H010172</v>
      </c>
      <c r="O678" s="107" t="str">
        <f>IF($D678&gt;0,VLOOKUP($D678,Iscrizioni!$A$2:$M$2502,7,FALSE),"-")</f>
        <v>POL. ATLETICO BORGO PANIGALE A.S.D.</v>
      </c>
      <c r="P678" s="46" t="str">
        <f>IF($D678&gt;0,VLOOKUP(LEFT($N678,1),Regione!$A$2:$C$21,2,FALSE),"-")</f>
        <v xml:space="preserve">EMILIA ROMAGNA </v>
      </c>
      <c r="Q678" s="112" t="e">
        <f ca="1">IF($D678&gt;0,NormalizzaTempo("D",CELL("tipo",$E678),$E678),"-")</f>
        <v>#NAME?</v>
      </c>
      <c r="R678" s="27">
        <f>IF($D678&gt;0,VLOOKUP($D678,Iscrizioni!$A$2:$M$2502,13,FALSE),"-")</f>
        <v>400</v>
      </c>
      <c r="S678" s="112" t="e">
        <f t="shared" ca="1" si="67"/>
        <v>#NAME?</v>
      </c>
      <c r="T678" s="112" t="e">
        <f ca="1">IF($D678&gt;0,SUMIFS($S$3:$S678,$X$3:$X678,1,$J$3:$J678,$J678),"-")</f>
        <v>#NAME?</v>
      </c>
      <c r="U678" s="112" t="e">
        <f t="shared" ca="1" si="68"/>
        <v>#NAME?</v>
      </c>
      <c r="V678" s="112" t="e">
        <f t="shared" ca="1" si="65"/>
        <v>#NAME?</v>
      </c>
      <c r="W678" s="27">
        <f>IF(LEN($C678)=0,IF($D678&gt;0,COUNTIFS($A$3:$A678,$A678),"-"),"Escluso")</f>
        <v>11</v>
      </c>
      <c r="X678" s="2">
        <f>IF(LEN($C678)=0,IF($D678&gt;0,COUNTIFS($J$3:$J678,$J678,$C$3:$C678,""),"-"),"Escluso")</f>
        <v>11</v>
      </c>
      <c r="Y678" s="127" t="e">
        <f t="shared" ca="1" si="63"/>
        <v>#NAME?</v>
      </c>
      <c r="Z678" s="2">
        <f>IF($D678&gt;0,COUNTIFS($O$3:$O678,$O678,$L$3:$L678,$L678,$I$3:$I678,$I678),"-")</f>
        <v>6</v>
      </c>
      <c r="AA678" s="27">
        <f>IF($D678&gt;0,IF(OR($Z678 &gt;1,$L678&lt;&gt;"Adulti"),0,VLOOKUP($P678,Regione!$B$2:$C$22,2,FALSE)),"-")</f>
        <v>0</v>
      </c>
      <c r="AB678" s="27">
        <f>IF($D678&gt;0,IF(COUNTIFS($O$3:$O678,$O678,$L$3:$L678,$L678,$I$3:$I678,$I678) &gt;1,0,SUMIFS($Y$3:$Y$2503,$L$3:$L$2503,$L678,$O$3:$O$2503,$O678,$I$3:$I$2503,$I678)),"-")</f>
        <v>0</v>
      </c>
      <c r="AC678" s="27">
        <f t="shared" si="66"/>
        <v>0</v>
      </c>
    </row>
    <row r="679" spans="1:29" s="1" customFormat="1">
      <c r="A679" s="13" t="s">
        <v>178</v>
      </c>
      <c r="B679" s="107" t="str">
        <f>IF(COUNTA($A679)&gt;0,VLOOKUP($A679,Corsa!$A$1:$F$43,2,FALSE),"-")</f>
        <v>Corsa A10</v>
      </c>
      <c r="C679" s="11"/>
      <c r="D679" s="13">
        <v>539</v>
      </c>
      <c r="E679" s="13"/>
      <c r="F679" s="46" t="str">
        <f>IF(COUNTA($A679)&gt;0,VLOOKUP($A679,Corsa!$A$1:$F$43,3,FALSE),"-")</f>
        <v>F-Pulcini</v>
      </c>
      <c r="G679" s="28" t="str">
        <f>IF($D679&gt;0,VLOOKUP($D679,Iscrizioni!$A$2:$M$2502,9,FALSE),"-")</f>
        <v>MAESTRI LAURA</v>
      </c>
      <c r="H679" s="28">
        <f>IF($D679&gt;0,VLOOKUP($D679,Iscrizioni!$A$2:$M$2502,4,FALSE),"-")</f>
        <v>2008</v>
      </c>
      <c r="I679" s="27" t="str">
        <f>IF($D679&gt;0,VLOOKUP($D679,Iscrizioni!$A$2:$M$2502,5,FALSE),"-")</f>
        <v>F</v>
      </c>
      <c r="J679" s="27" t="str">
        <f>IF($D679&gt;0,VLOOKUP($D679,Iscrizioni!$A$2:$M$2502,10,FALSE),"-")</f>
        <v>F-Pulcini</v>
      </c>
      <c r="K679" s="27" t="str">
        <f t="shared" si="64"/>
        <v>ok</v>
      </c>
      <c r="L679" s="46" t="str">
        <f>IF($D679&gt;0,VLOOKUP($D679,Iscrizioni!$A$2:$M$2502,11,FALSE),"-")</f>
        <v>Giovanile</v>
      </c>
      <c r="M679" s="27">
        <f>IF($D679&gt;0,VLOOKUP($D679,Iscrizioni!$A$2:$N$2502,12,FALSE),"-")</f>
        <v>5</v>
      </c>
      <c r="N679" s="46" t="str">
        <f>IF($D679&gt;0,VLOOKUP($D679,Iscrizioni!$A$2:$M$2502,6,FALSE),"-")</f>
        <v>H041255</v>
      </c>
      <c r="O679" s="107" t="str">
        <f>IF($D679&gt;0,VLOOKUP($D679,Iscrizioni!$A$2:$M$2502,7,FALSE),"-")</f>
        <v>DELTA ATLETICA SASSUOLO A.S.D.</v>
      </c>
      <c r="P679" s="46" t="str">
        <f>IF($D679&gt;0,VLOOKUP(LEFT($N679,1),Regione!$A$2:$C$21,2,FALSE),"-")</f>
        <v xml:space="preserve">EMILIA ROMAGNA </v>
      </c>
      <c r="Q679" s="112" t="e">
        <f ca="1">IF($D679&gt;0,NormalizzaTempo("D",CELL("tipo",$E679),$E679),"-")</f>
        <v>#NAME?</v>
      </c>
      <c r="R679" s="27">
        <f>IF($D679&gt;0,VLOOKUP($D679,Iscrizioni!$A$2:$M$2502,13,FALSE),"-")</f>
        <v>400</v>
      </c>
      <c r="S679" s="112" t="e">
        <f t="shared" ca="1" si="67"/>
        <v>#NAME?</v>
      </c>
      <c r="T679" s="112" t="e">
        <f ca="1">IF($D679&gt;0,SUMIFS($S$3:$S679,$X$3:$X679,1,$J$3:$J679,$J679),"-")</f>
        <v>#NAME?</v>
      </c>
      <c r="U679" s="112" t="e">
        <f t="shared" ca="1" si="68"/>
        <v>#NAME?</v>
      </c>
      <c r="V679" s="112" t="e">
        <f t="shared" ca="1" si="65"/>
        <v>#NAME?</v>
      </c>
      <c r="W679" s="27">
        <f>IF(LEN($C679)=0,IF($D679&gt;0,COUNTIFS($A$3:$A679,$A679),"-"),"Escluso")</f>
        <v>12</v>
      </c>
      <c r="X679" s="2">
        <f>IF(LEN($C679)=0,IF($D679&gt;0,COUNTIFS($J$3:$J679,$J679,$C$3:$C679,""),"-"),"Escluso")</f>
        <v>12</v>
      </c>
      <c r="Y679" s="127" t="e">
        <f t="shared" ca="1" si="63"/>
        <v>#NAME?</v>
      </c>
      <c r="Z679" s="2">
        <f>IF($D679&gt;0,COUNTIFS($O$3:$O679,$O679,$L$3:$L679,$L679,$I$3:$I679,$I679),"-")</f>
        <v>3</v>
      </c>
      <c r="AA679" s="27">
        <f>IF($D679&gt;0,IF(OR($Z679 &gt;1,$L679&lt;&gt;"Adulti"),0,VLOOKUP($P679,Regione!$B$2:$C$22,2,FALSE)),"-")</f>
        <v>0</v>
      </c>
      <c r="AB679" s="27">
        <f>IF($D679&gt;0,IF(COUNTIFS($O$3:$O679,$O679,$L$3:$L679,$L679,$I$3:$I679,$I679) &gt;1,0,SUMIFS($Y$3:$Y$2503,$L$3:$L$2503,$L679,$O$3:$O$2503,$O679,$I$3:$I$2503,$I679)),"-")</f>
        <v>0</v>
      </c>
      <c r="AC679" s="27">
        <f t="shared" si="66"/>
        <v>0</v>
      </c>
    </row>
    <row r="680" spans="1:29" s="1" customFormat="1">
      <c r="A680" s="13" t="s">
        <v>178</v>
      </c>
      <c r="B680" s="107" t="str">
        <f>IF(COUNTA($A680)&gt;0,VLOOKUP($A680,Corsa!$A$1:$F$43,2,FALSE),"-")</f>
        <v>Corsa A10</v>
      </c>
      <c r="C680" s="11"/>
      <c r="D680" s="13">
        <v>74</v>
      </c>
      <c r="E680" s="13"/>
      <c r="F680" s="46" t="str">
        <f>IF(COUNTA($A680)&gt;0,VLOOKUP($A680,Corsa!$A$1:$F$43,3,FALSE),"-")</f>
        <v>F-Pulcini</v>
      </c>
      <c r="G680" s="28" t="str">
        <f>IF($D680&gt;0,VLOOKUP($D680,Iscrizioni!$A$2:$M$2502,9,FALSE),"-")</f>
        <v>GELLI BEATRICE</v>
      </c>
      <c r="H680" s="28">
        <f>IF($D680&gt;0,VLOOKUP($D680,Iscrizioni!$A$2:$M$2502,4,FALSE),"-")</f>
        <v>2008</v>
      </c>
      <c r="I680" s="27" t="str">
        <f>IF($D680&gt;0,VLOOKUP($D680,Iscrizioni!$A$2:$M$2502,5,FALSE),"-")</f>
        <v>F</v>
      </c>
      <c r="J680" s="27" t="str">
        <f>IF($D680&gt;0,VLOOKUP($D680,Iscrizioni!$A$2:$M$2502,10,FALSE),"-")</f>
        <v>F-Pulcini</v>
      </c>
      <c r="K680" s="27" t="str">
        <f t="shared" si="64"/>
        <v>ok</v>
      </c>
      <c r="L680" s="46" t="str">
        <f>IF($D680&gt;0,VLOOKUP($D680,Iscrizioni!$A$2:$M$2502,11,FALSE),"-")</f>
        <v>Giovanile</v>
      </c>
      <c r="M680" s="27">
        <f>IF($D680&gt;0,VLOOKUP($D680,Iscrizioni!$A$2:$N$2502,12,FALSE),"-")</f>
        <v>5</v>
      </c>
      <c r="N680" s="46" t="str">
        <f>IF($D680&gt;0,VLOOKUP($D680,Iscrizioni!$A$2:$M$2502,6,FALSE),"-")</f>
        <v>L021869</v>
      </c>
      <c r="O680" s="107" t="str">
        <f>IF($D680&gt;0,VLOOKUP($D680,Iscrizioni!$A$2:$M$2502,7,FALSE),"-")</f>
        <v>A.S.D. ATLETICA CALENZANO</v>
      </c>
      <c r="P680" s="46" t="str">
        <f>IF($D680&gt;0,VLOOKUP(LEFT($N680,1),Regione!$A$2:$C$21,2,FALSE),"-")</f>
        <v xml:space="preserve">TOSCANA </v>
      </c>
      <c r="Q680" s="112" t="e">
        <f ca="1">IF($D680&gt;0,NormalizzaTempo("D",CELL("tipo",$E680),$E680),"-")</f>
        <v>#NAME?</v>
      </c>
      <c r="R680" s="27">
        <f>IF($D680&gt;0,VLOOKUP($D680,Iscrizioni!$A$2:$M$2502,13,FALSE),"-")</f>
        <v>400</v>
      </c>
      <c r="S680" s="112" t="e">
        <f t="shared" ca="1" si="67"/>
        <v>#NAME?</v>
      </c>
      <c r="T680" s="112" t="e">
        <f ca="1">IF($D680&gt;0,SUMIFS($S$3:$S680,$X$3:$X680,1,$J$3:$J680,$J680),"-")</f>
        <v>#NAME?</v>
      </c>
      <c r="U680" s="112" t="e">
        <f t="shared" ca="1" si="68"/>
        <v>#NAME?</v>
      </c>
      <c r="V680" s="112" t="e">
        <f t="shared" ca="1" si="65"/>
        <v>#NAME?</v>
      </c>
      <c r="W680" s="27">
        <f>IF(LEN($C680)=0,IF($D680&gt;0,COUNTIFS($A$3:$A680,$A680),"-"),"Escluso")</f>
        <v>13</v>
      </c>
      <c r="X680" s="2">
        <f>IF(LEN($C680)=0,IF($D680&gt;0,COUNTIFS($J$3:$J680,$J680,$C$3:$C680,""),"-"),"Escluso")</f>
        <v>13</v>
      </c>
      <c r="Y680" s="127" t="e">
        <f t="shared" ca="1" si="63"/>
        <v>#NAME?</v>
      </c>
      <c r="Z680" s="2">
        <f>IF($D680&gt;0,COUNTIFS($O$3:$O680,$O680,$L$3:$L680,$L680,$I$3:$I680,$I680),"-")</f>
        <v>26</v>
      </c>
      <c r="AA680" s="27">
        <f>IF($D680&gt;0,IF(OR($Z680 &gt;1,$L680&lt;&gt;"Adulti"),0,VLOOKUP($P680,Regione!$B$2:$C$22,2,FALSE)),"-")</f>
        <v>0</v>
      </c>
      <c r="AB680" s="27">
        <f>IF($D680&gt;0,IF(COUNTIFS($O$3:$O680,$O680,$L$3:$L680,$L680,$I$3:$I680,$I680) &gt;1,0,SUMIFS($Y$3:$Y$2503,$L$3:$L$2503,$L680,$O$3:$O$2503,$O680,$I$3:$I$2503,$I680)),"-")</f>
        <v>0</v>
      </c>
      <c r="AC680" s="27">
        <f t="shared" si="66"/>
        <v>0</v>
      </c>
    </row>
    <row r="681" spans="1:29" s="1" customFormat="1">
      <c r="A681" s="13" t="s">
        <v>178</v>
      </c>
      <c r="B681" s="107" t="str">
        <f>IF(COUNTA($A681)&gt;0,VLOOKUP($A681,Corsa!$A$1:$F$43,2,FALSE),"-")</f>
        <v>Corsa A10</v>
      </c>
      <c r="C681" s="11"/>
      <c r="D681" s="13">
        <v>439</v>
      </c>
      <c r="E681" s="13"/>
      <c r="F681" s="46" t="str">
        <f>IF(COUNTA($A681)&gt;0,VLOOKUP($A681,Corsa!$A$1:$F$43,3,FALSE),"-")</f>
        <v>F-Pulcini</v>
      </c>
      <c r="G681" s="28" t="str">
        <f>IF($D681&gt;0,VLOOKUP($D681,Iscrizioni!$A$2:$M$2502,9,FALSE),"-")</f>
        <v>DIARRA THI WAN CLAIRE</v>
      </c>
      <c r="H681" s="28">
        <f>IF($D681&gt;0,VLOOKUP($D681,Iscrizioni!$A$2:$M$2502,4,FALSE),"-")</f>
        <v>2009</v>
      </c>
      <c r="I681" s="27" t="str">
        <f>IF($D681&gt;0,VLOOKUP($D681,Iscrizioni!$A$2:$M$2502,5,FALSE),"-")</f>
        <v>F</v>
      </c>
      <c r="J681" s="27" t="str">
        <f>IF($D681&gt;0,VLOOKUP($D681,Iscrizioni!$A$2:$M$2502,10,FALSE),"-")</f>
        <v>F-Pulcini</v>
      </c>
      <c r="K681" s="27" t="str">
        <f t="shared" si="64"/>
        <v>ok</v>
      </c>
      <c r="L681" s="46" t="str">
        <f>IF($D681&gt;0,VLOOKUP($D681,Iscrizioni!$A$2:$M$2502,11,FALSE),"-")</f>
        <v>Giovanile</v>
      </c>
      <c r="M681" s="27">
        <f>IF($D681&gt;0,VLOOKUP($D681,Iscrizioni!$A$2:$N$2502,12,FALSE),"-")</f>
        <v>5</v>
      </c>
      <c r="N681" s="46" t="str">
        <f>IF($D681&gt;0,VLOOKUP($D681,Iscrizioni!$A$2:$M$2502,6,FALSE),"-")</f>
        <v>H080382</v>
      </c>
      <c r="O681" s="107" t="str">
        <f>IF($D681&gt;0,VLOOKUP($D681,Iscrizioni!$A$2:$M$2502,7,FALSE),"-")</f>
        <v>ASD SAMPOLESE BASKET &amp; VOLLEY</v>
      </c>
      <c r="P681" s="46" t="str">
        <f>IF($D681&gt;0,VLOOKUP(LEFT($N681,1),Regione!$A$2:$C$21,2,FALSE),"-")</f>
        <v xml:space="preserve">EMILIA ROMAGNA </v>
      </c>
      <c r="Q681" s="112" t="e">
        <f ca="1">IF($D681&gt;0,NormalizzaTempo("D",CELL("tipo",$E681),$E681),"-")</f>
        <v>#NAME?</v>
      </c>
      <c r="R681" s="27">
        <f>IF($D681&gt;0,VLOOKUP($D681,Iscrizioni!$A$2:$M$2502,13,FALSE),"-")</f>
        <v>400</v>
      </c>
      <c r="S681" s="112" t="e">
        <f t="shared" ca="1" si="67"/>
        <v>#NAME?</v>
      </c>
      <c r="T681" s="112" t="e">
        <f ca="1">IF($D681&gt;0,SUMIFS($S$3:$S681,$X$3:$X681,1,$J$3:$J681,$J681),"-")</f>
        <v>#NAME?</v>
      </c>
      <c r="U681" s="112" t="e">
        <f t="shared" ca="1" si="68"/>
        <v>#NAME?</v>
      </c>
      <c r="V681" s="112" t="e">
        <f t="shared" ca="1" si="65"/>
        <v>#NAME?</v>
      </c>
      <c r="W681" s="27">
        <f>IF(LEN($C681)=0,IF($D681&gt;0,COUNTIFS($A$3:$A681,$A681),"-"),"Escluso")</f>
        <v>14</v>
      </c>
      <c r="X681" s="2">
        <f>IF(LEN($C681)=0,IF($D681&gt;0,COUNTIFS($J$3:$J681,$J681,$C$3:$C681,""),"-"),"Escluso")</f>
        <v>14</v>
      </c>
      <c r="Y681" s="127" t="e">
        <f t="shared" ca="1" si="63"/>
        <v>#NAME?</v>
      </c>
      <c r="Z681" s="2">
        <f>IF($D681&gt;0,COUNTIFS($O$3:$O681,$O681,$L$3:$L681,$L681,$I$3:$I681,$I681),"-")</f>
        <v>3</v>
      </c>
      <c r="AA681" s="27">
        <f>IF($D681&gt;0,IF(OR($Z681 &gt;1,$L681&lt;&gt;"Adulti"),0,VLOOKUP($P681,Regione!$B$2:$C$22,2,FALSE)),"-")</f>
        <v>0</v>
      </c>
      <c r="AB681" s="27">
        <f>IF($D681&gt;0,IF(COUNTIFS($O$3:$O681,$O681,$L$3:$L681,$L681,$I$3:$I681,$I681) &gt;1,0,SUMIFS($Y$3:$Y$2503,$L$3:$L$2503,$L681,$O$3:$O$2503,$O681,$I$3:$I$2503,$I681)),"-")</f>
        <v>0</v>
      </c>
      <c r="AC681" s="27">
        <f t="shared" si="66"/>
        <v>0</v>
      </c>
    </row>
    <row r="682" spans="1:29" s="1" customFormat="1">
      <c r="A682" s="13" t="s">
        <v>178</v>
      </c>
      <c r="B682" s="107" t="str">
        <f>IF(COUNTA($A682)&gt;0,VLOOKUP($A682,Corsa!$A$1:$F$43,2,FALSE),"-")</f>
        <v>Corsa A10</v>
      </c>
      <c r="C682" s="11"/>
      <c r="D682" s="13">
        <v>443</v>
      </c>
      <c r="E682" s="13"/>
      <c r="F682" s="46" t="str">
        <f>IF(COUNTA($A682)&gt;0,VLOOKUP($A682,Corsa!$A$1:$F$43,3,FALSE),"-")</f>
        <v>F-Pulcini</v>
      </c>
      <c r="G682" s="28" t="str">
        <f>IF($D682&gt;0,VLOOKUP($D682,Iscrizioni!$A$2:$M$2502,9,FALSE),"-")</f>
        <v>ROMDHANI CHIRAZ</v>
      </c>
      <c r="H682" s="28">
        <f>IF($D682&gt;0,VLOOKUP($D682,Iscrizioni!$A$2:$M$2502,4,FALSE),"-")</f>
        <v>2009</v>
      </c>
      <c r="I682" s="27" t="str">
        <f>IF($D682&gt;0,VLOOKUP($D682,Iscrizioni!$A$2:$M$2502,5,FALSE),"-")</f>
        <v>F</v>
      </c>
      <c r="J682" s="27" t="str">
        <f>IF($D682&gt;0,VLOOKUP($D682,Iscrizioni!$A$2:$M$2502,10,FALSE),"-")</f>
        <v>F-Pulcini</v>
      </c>
      <c r="K682" s="27" t="str">
        <f t="shared" si="64"/>
        <v>ok</v>
      </c>
      <c r="L682" s="46" t="str">
        <f>IF($D682&gt;0,VLOOKUP($D682,Iscrizioni!$A$2:$M$2502,11,FALSE),"-")</f>
        <v>Giovanile</v>
      </c>
      <c r="M682" s="27">
        <f>IF($D682&gt;0,VLOOKUP($D682,Iscrizioni!$A$2:$N$2502,12,FALSE),"-")</f>
        <v>5</v>
      </c>
      <c r="N682" s="46" t="str">
        <f>IF($D682&gt;0,VLOOKUP($D682,Iscrizioni!$A$2:$M$2502,6,FALSE),"-")</f>
        <v>H080382</v>
      </c>
      <c r="O682" s="107" t="str">
        <f>IF($D682&gt;0,VLOOKUP($D682,Iscrizioni!$A$2:$M$2502,7,FALSE),"-")</f>
        <v>ASD SAMPOLESE BASKET &amp; VOLLEY</v>
      </c>
      <c r="P682" s="46" t="str">
        <f>IF($D682&gt;0,VLOOKUP(LEFT($N682,1),Regione!$A$2:$C$21,2,FALSE),"-")</f>
        <v xml:space="preserve">EMILIA ROMAGNA </v>
      </c>
      <c r="Q682" s="112" t="e">
        <f ca="1">IF($D682&gt;0,NormalizzaTempo("D",CELL("tipo",$E682),$E682),"-")</f>
        <v>#NAME?</v>
      </c>
      <c r="R682" s="27">
        <f>IF($D682&gt;0,VLOOKUP($D682,Iscrizioni!$A$2:$M$2502,13,FALSE),"-")</f>
        <v>400</v>
      </c>
      <c r="S682" s="112" t="e">
        <f t="shared" ca="1" si="67"/>
        <v>#NAME?</v>
      </c>
      <c r="T682" s="112" t="e">
        <f ca="1">IF($D682&gt;0,SUMIFS($S$3:$S682,$X$3:$X682,1,$J$3:$J682,$J682),"-")</f>
        <v>#NAME?</v>
      </c>
      <c r="U682" s="112" t="e">
        <f t="shared" ca="1" si="68"/>
        <v>#NAME?</v>
      </c>
      <c r="V682" s="112" t="e">
        <f t="shared" ca="1" si="65"/>
        <v>#NAME?</v>
      </c>
      <c r="W682" s="27">
        <f>IF(LEN($C682)=0,IF($D682&gt;0,COUNTIFS($A$3:$A682,$A682),"-"),"Escluso")</f>
        <v>15</v>
      </c>
      <c r="X682" s="2">
        <f>IF(LEN($C682)=0,IF($D682&gt;0,COUNTIFS($J$3:$J682,$J682,$C$3:$C682,""),"-"),"Escluso")</f>
        <v>15</v>
      </c>
      <c r="Y682" s="127" t="e">
        <f t="shared" ca="1" si="63"/>
        <v>#NAME?</v>
      </c>
      <c r="Z682" s="2">
        <f>IF($D682&gt;0,COUNTIFS($O$3:$O682,$O682,$L$3:$L682,$L682,$I$3:$I682,$I682),"-")</f>
        <v>4</v>
      </c>
      <c r="AA682" s="27">
        <f>IF($D682&gt;0,IF(OR($Z682 &gt;1,$L682&lt;&gt;"Adulti"),0,VLOOKUP($P682,Regione!$B$2:$C$22,2,FALSE)),"-")</f>
        <v>0</v>
      </c>
      <c r="AB682" s="27">
        <f>IF($D682&gt;0,IF(COUNTIFS($O$3:$O682,$O682,$L$3:$L682,$L682,$I$3:$I682,$I682) &gt;1,0,SUMIFS($Y$3:$Y$2503,$L$3:$L$2503,$L682,$O$3:$O$2503,$O682,$I$3:$I$2503,$I682)),"-")</f>
        <v>0</v>
      </c>
      <c r="AC682" s="27">
        <f t="shared" si="66"/>
        <v>0</v>
      </c>
    </row>
    <row r="683" spans="1:29" s="1" customFormat="1">
      <c r="A683" s="13" t="s">
        <v>178</v>
      </c>
      <c r="B683" s="107" t="str">
        <f>IF(COUNTA($A683)&gt;0,VLOOKUP($A683,Corsa!$A$1:$F$43,2,FALSE),"-")</f>
        <v>Corsa A10</v>
      </c>
      <c r="C683" s="11"/>
      <c r="D683" s="13">
        <v>33</v>
      </c>
      <c r="E683" s="13"/>
      <c r="F683" s="46" t="str">
        <f>IF(COUNTA($A683)&gt;0,VLOOKUP($A683,Corsa!$A$1:$F$43,3,FALSE),"-")</f>
        <v>F-Pulcini</v>
      </c>
      <c r="G683" s="28" t="str">
        <f>IF($D683&gt;0,VLOOKUP($D683,Iscrizioni!$A$2:$M$2502,9,FALSE),"-")</f>
        <v>BERTI EMMA</v>
      </c>
      <c r="H683" s="28">
        <f>IF($D683&gt;0,VLOOKUP($D683,Iscrizioni!$A$2:$M$2502,4,FALSE),"-")</f>
        <v>2008</v>
      </c>
      <c r="I683" s="27" t="str">
        <f>IF($D683&gt;0,VLOOKUP($D683,Iscrizioni!$A$2:$M$2502,5,FALSE),"-")</f>
        <v>F</v>
      </c>
      <c r="J683" s="27" t="str">
        <f>IF($D683&gt;0,VLOOKUP($D683,Iscrizioni!$A$2:$M$2502,10,FALSE),"-")</f>
        <v>F-Pulcini</v>
      </c>
      <c r="K683" s="27" t="str">
        <f t="shared" si="64"/>
        <v>ok</v>
      </c>
      <c r="L683" s="46" t="str">
        <f>IF($D683&gt;0,VLOOKUP($D683,Iscrizioni!$A$2:$M$2502,11,FALSE),"-")</f>
        <v>Giovanile</v>
      </c>
      <c r="M683" s="27">
        <f>IF($D683&gt;0,VLOOKUP($D683,Iscrizioni!$A$2:$N$2502,12,FALSE),"-")</f>
        <v>5</v>
      </c>
      <c r="N683" s="46" t="str">
        <f>IF($D683&gt;0,VLOOKUP($D683,Iscrizioni!$A$2:$M$2502,6,FALSE),"-")</f>
        <v>L021869</v>
      </c>
      <c r="O683" s="107" t="str">
        <f>IF($D683&gt;0,VLOOKUP($D683,Iscrizioni!$A$2:$M$2502,7,FALSE),"-")</f>
        <v>A.S.D. ATLETICA CALENZANO</v>
      </c>
      <c r="P683" s="46" t="str">
        <f>IF($D683&gt;0,VLOOKUP(LEFT($N683,1),Regione!$A$2:$C$21,2,FALSE),"-")</f>
        <v xml:space="preserve">TOSCANA </v>
      </c>
      <c r="Q683" s="112" t="e">
        <f ca="1">IF($D683&gt;0,NormalizzaTempo("D",CELL("tipo",$E683),$E683),"-")</f>
        <v>#NAME?</v>
      </c>
      <c r="R683" s="27">
        <f>IF($D683&gt;0,VLOOKUP($D683,Iscrizioni!$A$2:$M$2502,13,FALSE),"-")</f>
        <v>400</v>
      </c>
      <c r="S683" s="112" t="e">
        <f t="shared" ca="1" si="67"/>
        <v>#NAME?</v>
      </c>
      <c r="T683" s="112" t="e">
        <f ca="1">IF($D683&gt;0,SUMIFS($S$3:$S683,$X$3:$X683,1,$J$3:$J683,$J683),"-")</f>
        <v>#NAME?</v>
      </c>
      <c r="U683" s="112" t="e">
        <f t="shared" ca="1" si="68"/>
        <v>#NAME?</v>
      </c>
      <c r="V683" s="112" t="e">
        <f t="shared" ca="1" si="65"/>
        <v>#NAME?</v>
      </c>
      <c r="W683" s="27">
        <f>IF(LEN($C683)=0,IF($D683&gt;0,COUNTIFS($A$3:$A683,$A683),"-"),"Escluso")</f>
        <v>16</v>
      </c>
      <c r="X683" s="2">
        <f>IF(LEN($C683)=0,IF($D683&gt;0,COUNTIFS($J$3:$J683,$J683,$C$3:$C683,""),"-"),"Escluso")</f>
        <v>16</v>
      </c>
      <c r="Y683" s="127" t="e">
        <f t="shared" ca="1" si="63"/>
        <v>#NAME?</v>
      </c>
      <c r="Z683" s="2">
        <f>IF($D683&gt;0,COUNTIFS($O$3:$O683,$O683,$L$3:$L683,$L683,$I$3:$I683,$I683),"-")</f>
        <v>27</v>
      </c>
      <c r="AA683" s="27">
        <f>IF($D683&gt;0,IF(OR($Z683 &gt;1,$L683&lt;&gt;"Adulti"),0,VLOOKUP($P683,Regione!$B$2:$C$22,2,FALSE)),"-")</f>
        <v>0</v>
      </c>
      <c r="AB683" s="27">
        <f>IF($D683&gt;0,IF(COUNTIFS($O$3:$O683,$O683,$L$3:$L683,$L683,$I$3:$I683,$I683) &gt;1,0,SUMIFS($Y$3:$Y$2503,$L$3:$L$2503,$L683,$O$3:$O$2503,$O683,$I$3:$I$2503,$I683)),"-")</f>
        <v>0</v>
      </c>
      <c r="AC683" s="27">
        <f t="shared" si="66"/>
        <v>0</v>
      </c>
    </row>
    <row r="684" spans="1:29" s="1" customFormat="1">
      <c r="A684" s="13" t="s">
        <v>178</v>
      </c>
      <c r="B684" s="107" t="str">
        <f>IF(COUNTA($A684)&gt;0,VLOOKUP($A684,Corsa!$A$1:$F$43,2,FALSE),"-")</f>
        <v>Corsa A10</v>
      </c>
      <c r="C684" s="11"/>
      <c r="D684" s="13">
        <v>843</v>
      </c>
      <c r="E684" s="13"/>
      <c r="F684" s="46" t="str">
        <f>IF(COUNTA($A684)&gt;0,VLOOKUP($A684,Corsa!$A$1:$F$43,3,FALSE),"-")</f>
        <v>F-Pulcini</v>
      </c>
      <c r="G684" s="28" t="str">
        <f>IF($D684&gt;0,VLOOKUP($D684,Iscrizioni!$A$2:$M$2502,9,FALSE),"-")</f>
        <v>MEGLIOLI MARTINA</v>
      </c>
      <c r="H684" s="28">
        <f>IF($D684&gt;0,VLOOKUP($D684,Iscrizioni!$A$2:$M$2502,4,FALSE),"-")</f>
        <v>2008</v>
      </c>
      <c r="I684" s="27" t="str">
        <f>IF($D684&gt;0,VLOOKUP($D684,Iscrizioni!$A$2:$M$2502,5,FALSE),"-")</f>
        <v>F</v>
      </c>
      <c r="J684" s="27" t="str">
        <f>IF($D684&gt;0,VLOOKUP($D684,Iscrizioni!$A$2:$M$2502,10,FALSE),"-")</f>
        <v>F-Pulcini</v>
      </c>
      <c r="K684" s="27" t="str">
        <f t="shared" si="64"/>
        <v>ok</v>
      </c>
      <c r="L684" s="46" t="str">
        <f>IF($D684&gt;0,VLOOKUP($D684,Iscrizioni!$A$2:$M$2502,11,FALSE),"-")</f>
        <v>Giovanile</v>
      </c>
      <c r="M684" s="27">
        <f>IF($D684&gt;0,VLOOKUP($D684,Iscrizioni!$A$2:$N$2502,12,FALSE),"-")</f>
        <v>5</v>
      </c>
      <c r="N684" s="46" t="str">
        <f>IF($D684&gt;0,VLOOKUP($D684,Iscrizioni!$A$2:$M$2502,6,FALSE),"-")</f>
        <v>H080274</v>
      </c>
      <c r="O684" s="107" t="str">
        <f>IF($D684&gt;0,VLOOKUP($D684,Iscrizioni!$A$2:$M$2502,7,FALSE),"-")</f>
        <v>POL. SCANDIANESE</v>
      </c>
      <c r="P684" s="46" t="str">
        <f>IF($D684&gt;0,VLOOKUP(LEFT($N684,1),Regione!$A$2:$C$21,2,FALSE),"-")</f>
        <v xml:space="preserve">EMILIA ROMAGNA </v>
      </c>
      <c r="Q684" s="112" t="e">
        <f ca="1">IF($D684&gt;0,NormalizzaTempo("D",CELL("tipo",$E684),$E684),"-")</f>
        <v>#NAME?</v>
      </c>
      <c r="R684" s="27">
        <f>IF($D684&gt;0,VLOOKUP($D684,Iscrizioni!$A$2:$M$2502,13,FALSE),"-")</f>
        <v>400</v>
      </c>
      <c r="S684" s="112" t="e">
        <f t="shared" ca="1" si="67"/>
        <v>#NAME?</v>
      </c>
      <c r="T684" s="112" t="e">
        <f ca="1">IF($D684&gt;0,SUMIFS($S$3:$S684,$X$3:$X684,1,$J$3:$J684,$J684),"-")</f>
        <v>#NAME?</v>
      </c>
      <c r="U684" s="112" t="e">
        <f t="shared" ca="1" si="68"/>
        <v>#NAME?</v>
      </c>
      <c r="V684" s="112" t="e">
        <f t="shared" ca="1" si="65"/>
        <v>#NAME?</v>
      </c>
      <c r="W684" s="27">
        <f>IF(LEN($C684)=0,IF($D684&gt;0,COUNTIFS($A$3:$A684,$A684),"-"),"Escluso")</f>
        <v>17</v>
      </c>
      <c r="X684" s="2">
        <f>IF(LEN($C684)=0,IF($D684&gt;0,COUNTIFS($J$3:$J684,$J684,$C$3:$C684,""),"-"),"Escluso")</f>
        <v>17</v>
      </c>
      <c r="Y684" s="127" t="e">
        <f t="shared" ca="1" si="63"/>
        <v>#NAME?</v>
      </c>
      <c r="Z684" s="2">
        <f>IF($D684&gt;0,COUNTIFS($O$3:$O684,$O684,$L$3:$L684,$L684,$I$3:$I684,$I684),"-")</f>
        <v>12</v>
      </c>
      <c r="AA684" s="27">
        <f>IF($D684&gt;0,IF(OR($Z684 &gt;1,$L684&lt;&gt;"Adulti"),0,VLOOKUP($P684,Regione!$B$2:$C$22,2,FALSE)),"-")</f>
        <v>0</v>
      </c>
      <c r="AB684" s="27">
        <f>IF($D684&gt;0,IF(COUNTIFS($O$3:$O684,$O684,$L$3:$L684,$L684,$I$3:$I684,$I684) &gt;1,0,SUMIFS($Y$3:$Y$2503,$L$3:$L$2503,$L684,$O$3:$O$2503,$O684,$I$3:$I$2503,$I684)),"-")</f>
        <v>0</v>
      </c>
      <c r="AC684" s="27">
        <f t="shared" si="66"/>
        <v>0</v>
      </c>
    </row>
    <row r="685" spans="1:29" s="1" customFormat="1">
      <c r="A685" s="13" t="s">
        <v>178</v>
      </c>
      <c r="B685" s="107" t="str">
        <f>IF(COUNTA($A685)&gt;0,VLOOKUP($A685,Corsa!$A$1:$F$43,2,FALSE),"-")</f>
        <v>Corsa A10</v>
      </c>
      <c r="C685" s="11"/>
      <c r="D685" s="13">
        <v>401</v>
      </c>
      <c r="E685" s="13"/>
      <c r="F685" s="46" t="str">
        <f>IF(COUNTA($A685)&gt;0,VLOOKUP($A685,Corsa!$A$1:$F$43,3,FALSE),"-")</f>
        <v>F-Pulcini</v>
      </c>
      <c r="G685" s="28" t="str">
        <f>IF($D685&gt;0,VLOOKUP($D685,Iscrizioni!$A$2:$M$2502,9,FALSE),"-")</f>
        <v>BRINTAZZOLI GRETA</v>
      </c>
      <c r="H685" s="28">
        <f>IF($D685&gt;0,VLOOKUP($D685,Iscrizioni!$A$2:$M$2502,4,FALSE),"-")</f>
        <v>2008</v>
      </c>
      <c r="I685" s="27" t="str">
        <f>IF($D685&gt;0,VLOOKUP($D685,Iscrizioni!$A$2:$M$2502,5,FALSE),"-")</f>
        <v>F</v>
      </c>
      <c r="J685" s="27" t="str">
        <f>IF($D685&gt;0,VLOOKUP($D685,Iscrizioni!$A$2:$M$2502,10,FALSE),"-")</f>
        <v>F-Pulcini</v>
      </c>
      <c r="K685" s="27" t="str">
        <f t="shared" si="64"/>
        <v>ok</v>
      </c>
      <c r="L685" s="46" t="str">
        <f>IF($D685&gt;0,VLOOKUP($D685,Iscrizioni!$A$2:$M$2502,11,FALSE),"-")</f>
        <v>Giovanile</v>
      </c>
      <c r="M685" s="27">
        <f>IF($D685&gt;0,VLOOKUP($D685,Iscrizioni!$A$2:$N$2502,12,FALSE),"-")</f>
        <v>5</v>
      </c>
      <c r="N685" s="46" t="str">
        <f>IF($D685&gt;0,VLOOKUP($D685,Iscrizioni!$A$2:$M$2502,6,FALSE),"-")</f>
        <v>H080416</v>
      </c>
      <c r="O685" s="107" t="str">
        <f>IF($D685&gt;0,VLOOKUP($D685,Iscrizioni!$A$2:$M$2502,7,FALSE),"-")</f>
        <v>ASD ATLETICA REGGIO</v>
      </c>
      <c r="P685" s="46" t="str">
        <f>IF($D685&gt;0,VLOOKUP(LEFT($N685,1),Regione!$A$2:$C$21,2,FALSE),"-")</f>
        <v xml:space="preserve">EMILIA ROMAGNA </v>
      </c>
      <c r="Q685" s="112" t="e">
        <f ca="1">IF($D685&gt;0,NormalizzaTempo("D",CELL("tipo",$E685),$E685),"-")</f>
        <v>#NAME?</v>
      </c>
      <c r="R685" s="27">
        <f>IF($D685&gt;0,VLOOKUP($D685,Iscrizioni!$A$2:$M$2502,13,FALSE),"-")</f>
        <v>400</v>
      </c>
      <c r="S685" s="112" t="e">
        <f t="shared" ca="1" si="67"/>
        <v>#NAME?</v>
      </c>
      <c r="T685" s="112" t="e">
        <f ca="1">IF($D685&gt;0,SUMIFS($S$3:$S685,$X$3:$X685,1,$J$3:$J685,$J685),"-")</f>
        <v>#NAME?</v>
      </c>
      <c r="U685" s="112" t="e">
        <f t="shared" ca="1" si="68"/>
        <v>#NAME?</v>
      </c>
      <c r="V685" s="112" t="e">
        <f t="shared" ca="1" si="65"/>
        <v>#NAME?</v>
      </c>
      <c r="W685" s="27">
        <f>IF(LEN($C685)=0,IF($D685&gt;0,COUNTIFS($A$3:$A685,$A685),"-"),"Escluso")</f>
        <v>18</v>
      </c>
      <c r="X685" s="2">
        <f>IF(LEN($C685)=0,IF($D685&gt;0,COUNTIFS($J$3:$J685,$J685,$C$3:$C685,""),"-"),"Escluso")</f>
        <v>18</v>
      </c>
      <c r="Y685" s="127" t="e">
        <f t="shared" ca="1" si="63"/>
        <v>#NAME?</v>
      </c>
      <c r="Z685" s="2">
        <f>IF($D685&gt;0,COUNTIFS($O$3:$O685,$O685,$L$3:$L685,$L685,$I$3:$I685,$I685),"-")</f>
        <v>7</v>
      </c>
      <c r="AA685" s="27">
        <f>IF($D685&gt;0,IF(OR($Z685 &gt;1,$L685&lt;&gt;"Adulti"),0,VLOOKUP($P685,Regione!$B$2:$C$22,2,FALSE)),"-")</f>
        <v>0</v>
      </c>
      <c r="AB685" s="27">
        <f>IF($D685&gt;0,IF(COUNTIFS($O$3:$O685,$O685,$L$3:$L685,$L685,$I$3:$I685,$I685) &gt;1,0,SUMIFS($Y$3:$Y$2503,$L$3:$L$2503,$L685,$O$3:$O$2503,$O685,$I$3:$I$2503,$I685)),"-")</f>
        <v>0</v>
      </c>
      <c r="AC685" s="27">
        <f t="shared" si="66"/>
        <v>0</v>
      </c>
    </row>
    <row r="686" spans="1:29" s="1" customFormat="1">
      <c r="A686" s="13" t="s">
        <v>178</v>
      </c>
      <c r="B686" s="107" t="str">
        <f>IF(COUNTA($A686)&gt;0,VLOOKUP($A686,Corsa!$A$1:$F$43,2,FALSE),"-")</f>
        <v>Corsa A10</v>
      </c>
      <c r="C686" s="11"/>
      <c r="D686" s="13">
        <v>94</v>
      </c>
      <c r="E686" s="13"/>
      <c r="F686" s="46" t="str">
        <f>IF(COUNTA($A686)&gt;0,VLOOKUP($A686,Corsa!$A$1:$F$43,3,FALSE),"-")</f>
        <v>F-Pulcini</v>
      </c>
      <c r="G686" s="28" t="str">
        <f>IF($D686&gt;0,VLOOKUP($D686,Iscrizioni!$A$2:$M$2502,9,FALSE),"-")</f>
        <v>RICCHIUTI ALICE</v>
      </c>
      <c r="H686" s="28">
        <f>IF($D686&gt;0,VLOOKUP($D686,Iscrizioni!$A$2:$M$2502,4,FALSE),"-")</f>
        <v>2009</v>
      </c>
      <c r="I686" s="27" t="str">
        <f>IF($D686&gt;0,VLOOKUP($D686,Iscrizioni!$A$2:$M$2502,5,FALSE),"-")</f>
        <v>F</v>
      </c>
      <c r="J686" s="27" t="str">
        <f>IF($D686&gt;0,VLOOKUP($D686,Iscrizioni!$A$2:$M$2502,10,FALSE),"-")</f>
        <v>F-Pulcini</v>
      </c>
      <c r="K686" s="27" t="str">
        <f t="shared" si="64"/>
        <v>ok</v>
      </c>
      <c r="L686" s="46" t="str">
        <f>IF($D686&gt;0,VLOOKUP($D686,Iscrizioni!$A$2:$M$2502,11,FALSE),"-")</f>
        <v>Giovanile</v>
      </c>
      <c r="M686" s="27">
        <f>IF($D686&gt;0,VLOOKUP($D686,Iscrizioni!$A$2:$N$2502,12,FALSE),"-")</f>
        <v>5</v>
      </c>
      <c r="N686" s="46" t="str">
        <f>IF($D686&gt;0,VLOOKUP($D686,Iscrizioni!$A$2:$M$2502,6,FALSE),"-")</f>
        <v>L021869</v>
      </c>
      <c r="O686" s="107" t="str">
        <f>IF($D686&gt;0,VLOOKUP($D686,Iscrizioni!$A$2:$M$2502,7,FALSE),"-")</f>
        <v>A.S.D. ATLETICA CALENZANO</v>
      </c>
      <c r="P686" s="46" t="str">
        <f>IF($D686&gt;0,VLOOKUP(LEFT($N686,1),Regione!$A$2:$C$21,2,FALSE),"-")</f>
        <v xml:space="preserve">TOSCANA </v>
      </c>
      <c r="Q686" s="112" t="e">
        <f ca="1">IF($D686&gt;0,NormalizzaTempo("D",CELL("tipo",$E686),$E686),"-")</f>
        <v>#NAME?</v>
      </c>
      <c r="R686" s="27">
        <f>IF($D686&gt;0,VLOOKUP($D686,Iscrizioni!$A$2:$M$2502,13,FALSE),"-")</f>
        <v>400</v>
      </c>
      <c r="S686" s="112" t="e">
        <f t="shared" ca="1" si="67"/>
        <v>#NAME?</v>
      </c>
      <c r="T686" s="112" t="e">
        <f ca="1">IF($D686&gt;0,SUMIFS($S$3:$S686,$X$3:$X686,1,$J$3:$J686,$J686),"-")</f>
        <v>#NAME?</v>
      </c>
      <c r="U686" s="112" t="e">
        <f t="shared" ca="1" si="68"/>
        <v>#NAME?</v>
      </c>
      <c r="V686" s="112" t="e">
        <f t="shared" ca="1" si="65"/>
        <v>#NAME?</v>
      </c>
      <c r="W686" s="27">
        <f>IF(LEN($C686)=0,IF($D686&gt;0,COUNTIFS($A$3:$A686,$A686),"-"),"Escluso")</f>
        <v>19</v>
      </c>
      <c r="X686" s="2">
        <f>IF(LEN($C686)=0,IF($D686&gt;0,COUNTIFS($J$3:$J686,$J686,$C$3:$C686,""),"-"),"Escluso")</f>
        <v>19</v>
      </c>
      <c r="Y686" s="127" t="e">
        <f t="shared" ca="1" si="63"/>
        <v>#NAME?</v>
      </c>
      <c r="Z686" s="2">
        <f>IF($D686&gt;0,COUNTIFS($O$3:$O686,$O686,$L$3:$L686,$L686,$I$3:$I686,$I686),"-")</f>
        <v>28</v>
      </c>
      <c r="AA686" s="27">
        <f>IF($D686&gt;0,IF(OR($Z686 &gt;1,$L686&lt;&gt;"Adulti"),0,VLOOKUP($P686,Regione!$B$2:$C$22,2,FALSE)),"-")</f>
        <v>0</v>
      </c>
      <c r="AB686" s="27">
        <f>IF($D686&gt;0,IF(COUNTIFS($O$3:$O686,$O686,$L$3:$L686,$L686,$I$3:$I686,$I686) &gt;1,0,SUMIFS($Y$3:$Y$2503,$L$3:$L$2503,$L686,$O$3:$O$2503,$O686,$I$3:$I$2503,$I686)),"-")</f>
        <v>0</v>
      </c>
      <c r="AC686" s="27">
        <f t="shared" si="66"/>
        <v>0</v>
      </c>
    </row>
    <row r="687" spans="1:29" s="1" customFormat="1">
      <c r="A687" s="13" t="s">
        <v>178</v>
      </c>
      <c r="B687" s="107" t="str">
        <f>IF(COUNTA($A687)&gt;0,VLOOKUP($A687,Corsa!$A$1:$F$43,2,FALSE),"-")</f>
        <v>Corsa A10</v>
      </c>
      <c r="C687" s="11"/>
      <c r="D687" s="13">
        <v>56</v>
      </c>
      <c r="E687" s="13"/>
      <c r="F687" s="46" t="str">
        <f>IF(COUNTA($A687)&gt;0,VLOOKUP($A687,Corsa!$A$1:$F$43,3,FALSE),"-")</f>
        <v>F-Pulcini</v>
      </c>
      <c r="G687" s="28" t="str">
        <f>IF($D687&gt;0,VLOOKUP($D687,Iscrizioni!$A$2:$M$2502,9,FALSE),"-")</f>
        <v>CHIRICI OLIVIA</v>
      </c>
      <c r="H687" s="28">
        <f>IF($D687&gt;0,VLOOKUP($D687,Iscrizioni!$A$2:$M$2502,4,FALSE),"-")</f>
        <v>2008</v>
      </c>
      <c r="I687" s="27" t="str">
        <f>IF($D687&gt;0,VLOOKUP($D687,Iscrizioni!$A$2:$M$2502,5,FALSE),"-")</f>
        <v>F</v>
      </c>
      <c r="J687" s="27" t="str">
        <f>IF($D687&gt;0,VLOOKUP($D687,Iscrizioni!$A$2:$M$2502,10,FALSE),"-")</f>
        <v>F-Pulcini</v>
      </c>
      <c r="K687" s="27" t="str">
        <f t="shared" si="64"/>
        <v>ok</v>
      </c>
      <c r="L687" s="46" t="str">
        <f>IF($D687&gt;0,VLOOKUP($D687,Iscrizioni!$A$2:$M$2502,11,FALSE),"-")</f>
        <v>Giovanile</v>
      </c>
      <c r="M687" s="27">
        <f>IF($D687&gt;0,VLOOKUP($D687,Iscrizioni!$A$2:$N$2502,12,FALSE),"-")</f>
        <v>5</v>
      </c>
      <c r="N687" s="46" t="str">
        <f>IF($D687&gt;0,VLOOKUP($D687,Iscrizioni!$A$2:$M$2502,6,FALSE),"-")</f>
        <v>L021869</v>
      </c>
      <c r="O687" s="107" t="str">
        <f>IF($D687&gt;0,VLOOKUP($D687,Iscrizioni!$A$2:$M$2502,7,FALSE),"-")</f>
        <v>A.S.D. ATLETICA CALENZANO</v>
      </c>
      <c r="P687" s="46" t="str">
        <f>IF($D687&gt;0,VLOOKUP(LEFT($N687,1),Regione!$A$2:$C$21,2,FALSE),"-")</f>
        <v xml:space="preserve">TOSCANA </v>
      </c>
      <c r="Q687" s="112" t="e">
        <f ca="1">IF($D687&gt;0,NormalizzaTempo("D",CELL("tipo",$E687),$E687),"-")</f>
        <v>#NAME?</v>
      </c>
      <c r="R687" s="27">
        <f>IF($D687&gt;0,VLOOKUP($D687,Iscrizioni!$A$2:$M$2502,13,FALSE),"-")</f>
        <v>400</v>
      </c>
      <c r="S687" s="112" t="e">
        <f t="shared" ca="1" si="67"/>
        <v>#NAME?</v>
      </c>
      <c r="T687" s="112" t="e">
        <f ca="1">IF($D687&gt;0,SUMIFS($S$3:$S687,$X$3:$X687,1,$J$3:$J687,$J687),"-")</f>
        <v>#NAME?</v>
      </c>
      <c r="U687" s="112" t="e">
        <f t="shared" ca="1" si="68"/>
        <v>#NAME?</v>
      </c>
      <c r="V687" s="112" t="e">
        <f t="shared" ca="1" si="65"/>
        <v>#NAME?</v>
      </c>
      <c r="W687" s="27">
        <f>IF(LEN($C687)=0,IF($D687&gt;0,COUNTIFS($A$3:$A687,$A687),"-"),"Escluso")</f>
        <v>20</v>
      </c>
      <c r="X687" s="2">
        <f>IF(LEN($C687)=0,IF($D687&gt;0,COUNTIFS($J$3:$J687,$J687,$C$3:$C687,""),"-"),"Escluso")</f>
        <v>20</v>
      </c>
      <c r="Y687" s="127" t="e">
        <f t="shared" ca="1" si="63"/>
        <v>#NAME?</v>
      </c>
      <c r="Z687" s="2">
        <f>IF($D687&gt;0,COUNTIFS($O$3:$O687,$O687,$L$3:$L687,$L687,$I$3:$I687,$I687),"-")</f>
        <v>29</v>
      </c>
      <c r="AA687" s="27">
        <f>IF($D687&gt;0,IF(OR($Z687 &gt;1,$L687&lt;&gt;"Adulti"),0,VLOOKUP($P687,Regione!$B$2:$C$22,2,FALSE)),"-")</f>
        <v>0</v>
      </c>
      <c r="AB687" s="27">
        <f>IF($D687&gt;0,IF(COUNTIFS($O$3:$O687,$O687,$L$3:$L687,$L687,$I$3:$I687,$I687) &gt;1,0,SUMIFS($Y$3:$Y$2503,$L$3:$L$2503,$L687,$O$3:$O$2503,$O687,$I$3:$I$2503,$I687)),"-")</f>
        <v>0</v>
      </c>
      <c r="AC687" s="27">
        <f t="shared" si="66"/>
        <v>0</v>
      </c>
    </row>
    <row r="688" spans="1:29" s="1" customFormat="1">
      <c r="A688" s="13" t="s">
        <v>178</v>
      </c>
      <c r="B688" s="107" t="str">
        <f>IF(COUNTA($A688)&gt;0,VLOOKUP($A688,Corsa!$A$1:$F$43,2,FALSE),"-")</f>
        <v>Corsa A10</v>
      </c>
      <c r="C688" s="11"/>
      <c r="D688" s="13">
        <v>452</v>
      </c>
      <c r="E688" s="13"/>
      <c r="F688" s="46" t="str">
        <f>IF(COUNTA($A688)&gt;0,VLOOKUP($A688,Corsa!$A$1:$F$43,3,FALSE),"-")</f>
        <v>F-Pulcini</v>
      </c>
      <c r="G688" s="28" t="str">
        <f>IF($D688&gt;0,VLOOKUP($D688,Iscrizioni!$A$2:$M$2502,9,FALSE),"-")</f>
        <v>COCCONI GIORGIA</v>
      </c>
      <c r="H688" s="28">
        <f>IF($D688&gt;0,VLOOKUP($D688,Iscrizioni!$A$2:$M$2502,4,FALSE),"-")</f>
        <v>2008</v>
      </c>
      <c r="I688" s="27" t="str">
        <f>IF($D688&gt;0,VLOOKUP($D688,Iscrizioni!$A$2:$M$2502,5,FALSE),"-")</f>
        <v>F</v>
      </c>
      <c r="J688" s="27" t="str">
        <f>IF($D688&gt;0,VLOOKUP($D688,Iscrizioni!$A$2:$M$2502,10,FALSE),"-")</f>
        <v>F-Pulcini</v>
      </c>
      <c r="K688" s="27" t="str">
        <f t="shared" si="64"/>
        <v>ok</v>
      </c>
      <c r="L688" s="46" t="str">
        <f>IF($D688&gt;0,VLOOKUP($D688,Iscrizioni!$A$2:$M$2502,11,FALSE),"-")</f>
        <v>Giovanile</v>
      </c>
      <c r="M688" s="27">
        <f>IF($D688&gt;0,VLOOKUP($D688,Iscrizioni!$A$2:$N$2502,12,FALSE),"-")</f>
        <v>5</v>
      </c>
      <c r="N688" s="46" t="str">
        <f>IF($D688&gt;0,VLOOKUP($D688,Iscrizioni!$A$2:$M$2502,6,FALSE),"-")</f>
        <v>H080682</v>
      </c>
      <c r="O688" s="107" t="str">
        <f>IF($D688&gt;0,VLOOKUP($D688,Iscrizioni!$A$2:$M$2502,7,FALSE),"-")</f>
        <v>ATLETICA CASTELNOVO MONTI</v>
      </c>
      <c r="P688" s="46" t="str">
        <f>IF($D688&gt;0,VLOOKUP(LEFT($N688,1),Regione!$A$2:$C$21,2,FALSE),"-")</f>
        <v xml:space="preserve">EMILIA ROMAGNA </v>
      </c>
      <c r="Q688" s="112" t="e">
        <f ca="1">IF($D688&gt;0,NormalizzaTempo("D",CELL("tipo",$E688),$E688),"-")</f>
        <v>#NAME?</v>
      </c>
      <c r="R688" s="27">
        <f>IF($D688&gt;0,VLOOKUP($D688,Iscrizioni!$A$2:$M$2502,13,FALSE),"-")</f>
        <v>400</v>
      </c>
      <c r="S688" s="112" t="e">
        <f t="shared" ca="1" si="67"/>
        <v>#NAME?</v>
      </c>
      <c r="T688" s="112" t="e">
        <f ca="1">IF($D688&gt;0,SUMIFS($S$3:$S688,$X$3:$X688,1,$J$3:$J688,$J688),"-")</f>
        <v>#NAME?</v>
      </c>
      <c r="U688" s="112" t="e">
        <f t="shared" ca="1" si="68"/>
        <v>#NAME?</v>
      </c>
      <c r="V688" s="112" t="e">
        <f t="shared" ca="1" si="65"/>
        <v>#NAME?</v>
      </c>
      <c r="W688" s="27">
        <f>IF(LEN($C688)=0,IF($D688&gt;0,COUNTIFS($A$3:$A688,$A688),"-"),"Escluso")</f>
        <v>21</v>
      </c>
      <c r="X688" s="2">
        <f>IF(LEN($C688)=0,IF($D688&gt;0,COUNTIFS($J$3:$J688,$J688,$C$3:$C688,""),"-"),"Escluso")</f>
        <v>21</v>
      </c>
      <c r="Y688" s="127" t="e">
        <f t="shared" ref="Y688:Y751" ca="1" si="69">IF(LEN($C688)=0,IF(AND($D688&gt;0,$V688="ok"),IF($X688&gt;20,1,21 -$X688),"-"),0)</f>
        <v>#NAME?</v>
      </c>
      <c r="Z688" s="2">
        <f>IF($D688&gt;0,COUNTIFS($O$3:$O688,$O688,$L$3:$L688,$L688,$I$3:$I688,$I688),"-")</f>
        <v>9</v>
      </c>
      <c r="AA688" s="27">
        <f>IF($D688&gt;0,IF(OR($Z688 &gt;1,$L688&lt;&gt;"Adulti"),0,VLOOKUP($P688,Regione!$B$2:$C$22,2,FALSE)),"-")</f>
        <v>0</v>
      </c>
      <c r="AB688" s="27">
        <f>IF($D688&gt;0,IF(COUNTIFS($O$3:$O688,$O688,$L$3:$L688,$L688,$I$3:$I688,$I688) &gt;1,0,SUMIFS($Y$3:$Y$2503,$L$3:$L$2503,$L688,$O$3:$O$2503,$O688,$I$3:$I$2503,$I688)),"-")</f>
        <v>0</v>
      </c>
      <c r="AC688" s="27">
        <f t="shared" si="66"/>
        <v>0</v>
      </c>
    </row>
    <row r="689" spans="1:29" s="1" customFormat="1">
      <c r="A689" s="13" t="s">
        <v>178</v>
      </c>
      <c r="B689" s="107" t="str">
        <f>IF(COUNTA($A689)&gt;0,VLOOKUP($A689,Corsa!$A$1:$F$43,2,FALSE),"-")</f>
        <v>Corsa A10</v>
      </c>
      <c r="C689" s="11"/>
      <c r="D689" s="13">
        <v>919</v>
      </c>
      <c r="E689" s="13"/>
      <c r="F689" s="46" t="str">
        <f>IF(COUNTA($A689)&gt;0,VLOOKUP($A689,Corsa!$A$1:$F$43,3,FALSE),"-")</f>
        <v>F-Pulcini</v>
      </c>
      <c r="G689" s="28" t="str">
        <f>IF($D689&gt;0,VLOOKUP($D689,Iscrizioni!$A$2:$M$2502,9,FALSE),"-")</f>
        <v>GOUANTOUO TERESA</v>
      </c>
      <c r="H689" s="28">
        <f>IF($D689&gt;0,VLOOKUP($D689,Iscrizioni!$A$2:$M$2502,4,FALSE),"-")</f>
        <v>2009</v>
      </c>
      <c r="I689" s="27" t="str">
        <f>IF($D689&gt;0,VLOOKUP($D689,Iscrizioni!$A$2:$M$2502,5,FALSE),"-")</f>
        <v>F</v>
      </c>
      <c r="J689" s="27" t="str">
        <f>IF($D689&gt;0,VLOOKUP($D689,Iscrizioni!$A$2:$M$2502,10,FALSE),"-")</f>
        <v>F-Pulcini</v>
      </c>
      <c r="K689" s="27" t="str">
        <f t="shared" si="64"/>
        <v>ok</v>
      </c>
      <c r="L689" s="46" t="str">
        <f>IF($D689&gt;0,VLOOKUP($D689,Iscrizioni!$A$2:$M$2502,11,FALSE),"-")</f>
        <v>Giovanile</v>
      </c>
      <c r="M689" s="27">
        <f>IF($D689&gt;0,VLOOKUP($D689,Iscrizioni!$A$2:$N$2502,12,FALSE),"-")</f>
        <v>5</v>
      </c>
      <c r="N689" s="46" t="str">
        <f>IF($D689&gt;0,VLOOKUP($D689,Iscrizioni!$A$2:$M$2502,6,FALSE),"-")</f>
        <v>L022825</v>
      </c>
      <c r="O689" s="107" t="str">
        <f>IF($D689&gt;0,VLOOKUP($D689,Iscrizioni!$A$2:$M$2502,7,FALSE),"-")</f>
        <v>RUNNERS BARBERINO A.S.D.</v>
      </c>
      <c r="P689" s="46" t="str">
        <f>IF($D689&gt;0,VLOOKUP(LEFT($N689,1),Regione!$A$2:$C$21,2,FALSE),"-")</f>
        <v xml:space="preserve">TOSCANA </v>
      </c>
      <c r="Q689" s="112" t="e">
        <f ca="1">IF($D689&gt;0,NormalizzaTempo("D",CELL("tipo",$E689),$E689),"-")</f>
        <v>#NAME?</v>
      </c>
      <c r="R689" s="27">
        <f>IF($D689&gt;0,VLOOKUP($D689,Iscrizioni!$A$2:$M$2502,13,FALSE),"-")</f>
        <v>400</v>
      </c>
      <c r="S689" s="112" t="e">
        <f t="shared" ca="1" si="67"/>
        <v>#NAME?</v>
      </c>
      <c r="T689" s="112" t="e">
        <f ca="1">IF($D689&gt;0,SUMIFS($S$3:$S689,$X$3:$X689,1,$J$3:$J689,$J689),"-")</f>
        <v>#NAME?</v>
      </c>
      <c r="U689" s="112" t="e">
        <f t="shared" ca="1" si="68"/>
        <v>#NAME?</v>
      </c>
      <c r="V689" s="112" t="e">
        <f t="shared" ca="1" si="65"/>
        <v>#NAME?</v>
      </c>
      <c r="W689" s="27">
        <f>IF(LEN($C689)=0,IF($D689&gt;0,COUNTIFS($A$3:$A689,$A689),"-"),"Escluso")</f>
        <v>22</v>
      </c>
      <c r="X689" s="2">
        <f>IF(LEN($C689)=0,IF($D689&gt;0,COUNTIFS($J$3:$J689,$J689,$C$3:$C689,""),"-"),"Escluso")</f>
        <v>22</v>
      </c>
      <c r="Y689" s="127" t="e">
        <f t="shared" ca="1" si="69"/>
        <v>#NAME?</v>
      </c>
      <c r="Z689" s="2">
        <f>IF($D689&gt;0,COUNTIFS($O$3:$O689,$O689,$L$3:$L689,$L689,$I$3:$I689,$I689),"-")</f>
        <v>4</v>
      </c>
      <c r="AA689" s="27">
        <f>IF($D689&gt;0,IF(OR($Z689 &gt;1,$L689&lt;&gt;"Adulti"),0,VLOOKUP($P689,Regione!$B$2:$C$22,2,FALSE)),"-")</f>
        <v>0</v>
      </c>
      <c r="AB689" s="27">
        <f>IF($D689&gt;0,IF(COUNTIFS($O$3:$O689,$O689,$L$3:$L689,$L689,$I$3:$I689,$I689) &gt;1,0,SUMIFS($Y$3:$Y$2503,$L$3:$L$2503,$L689,$O$3:$O$2503,$O689,$I$3:$I$2503,$I689)),"-")</f>
        <v>0</v>
      </c>
      <c r="AC689" s="27">
        <f t="shared" si="66"/>
        <v>0</v>
      </c>
    </row>
    <row r="690" spans="1:29" s="1" customFormat="1">
      <c r="A690" s="13" t="s">
        <v>178</v>
      </c>
      <c r="B690" s="107" t="str">
        <f>IF(COUNTA($A690)&gt;0,VLOOKUP($A690,Corsa!$A$1:$F$43,2,FALSE),"-")</f>
        <v>Corsa A10</v>
      </c>
      <c r="C690" s="11"/>
      <c r="D690" s="13">
        <v>460</v>
      </c>
      <c r="E690" s="13"/>
      <c r="F690" s="46" t="str">
        <f>IF(COUNTA($A690)&gt;0,VLOOKUP($A690,Corsa!$A$1:$F$43,3,FALSE),"-")</f>
        <v>F-Pulcini</v>
      </c>
      <c r="G690" s="28" t="str">
        <f>IF($D690&gt;0,VLOOKUP($D690,Iscrizioni!$A$2:$M$2502,9,FALSE),"-")</f>
        <v>PAGLIA ALESSANDRA</v>
      </c>
      <c r="H690" s="28">
        <f>IF($D690&gt;0,VLOOKUP($D690,Iscrizioni!$A$2:$M$2502,4,FALSE),"-")</f>
        <v>2009</v>
      </c>
      <c r="I690" s="27" t="str">
        <f>IF($D690&gt;0,VLOOKUP($D690,Iscrizioni!$A$2:$M$2502,5,FALSE),"-")</f>
        <v>F</v>
      </c>
      <c r="J690" s="27" t="str">
        <f>IF($D690&gt;0,VLOOKUP($D690,Iscrizioni!$A$2:$M$2502,10,FALSE),"-")</f>
        <v>F-Pulcini</v>
      </c>
      <c r="K690" s="27" t="str">
        <f t="shared" si="64"/>
        <v>ok</v>
      </c>
      <c r="L690" s="46" t="str">
        <f>IF($D690&gt;0,VLOOKUP($D690,Iscrizioni!$A$2:$M$2502,11,FALSE),"-")</f>
        <v>Giovanile</v>
      </c>
      <c r="M690" s="27">
        <f>IF($D690&gt;0,VLOOKUP($D690,Iscrizioni!$A$2:$N$2502,12,FALSE),"-")</f>
        <v>5</v>
      </c>
      <c r="N690" s="46" t="str">
        <f>IF($D690&gt;0,VLOOKUP($D690,Iscrizioni!$A$2:$M$2502,6,FALSE),"-")</f>
        <v>H080682</v>
      </c>
      <c r="O690" s="107" t="str">
        <f>IF($D690&gt;0,VLOOKUP($D690,Iscrizioni!$A$2:$M$2502,7,FALSE),"-")</f>
        <v>ATLETICA CASTELNOVO MONTI</v>
      </c>
      <c r="P690" s="46" t="str">
        <f>IF($D690&gt;0,VLOOKUP(LEFT($N690,1),Regione!$A$2:$C$21,2,FALSE),"-")</f>
        <v xml:space="preserve">EMILIA ROMAGNA </v>
      </c>
      <c r="Q690" s="112" t="e">
        <f ca="1">IF($D690&gt;0,NormalizzaTempo("D",CELL("tipo",$E690),$E690),"-")</f>
        <v>#NAME?</v>
      </c>
      <c r="R690" s="27">
        <f>IF($D690&gt;0,VLOOKUP($D690,Iscrizioni!$A$2:$M$2502,13,FALSE),"-")</f>
        <v>400</v>
      </c>
      <c r="S690" s="112" t="e">
        <f t="shared" ca="1" si="67"/>
        <v>#NAME?</v>
      </c>
      <c r="T690" s="112" t="e">
        <f ca="1">IF($D690&gt;0,SUMIFS($S$3:$S690,$X$3:$X690,1,$J$3:$J690,$J690),"-")</f>
        <v>#NAME?</v>
      </c>
      <c r="U690" s="112" t="e">
        <f t="shared" ca="1" si="68"/>
        <v>#NAME?</v>
      </c>
      <c r="V690" s="112" t="e">
        <f t="shared" ca="1" si="65"/>
        <v>#NAME?</v>
      </c>
      <c r="W690" s="27">
        <f>IF(LEN($C690)=0,IF($D690&gt;0,COUNTIFS($A$3:$A690,$A690),"-"),"Escluso")</f>
        <v>23</v>
      </c>
      <c r="X690" s="2">
        <f>IF(LEN($C690)=0,IF($D690&gt;0,COUNTIFS($J$3:$J690,$J690,$C$3:$C690,""),"-"),"Escluso")</f>
        <v>23</v>
      </c>
      <c r="Y690" s="127" t="e">
        <f t="shared" ca="1" si="69"/>
        <v>#NAME?</v>
      </c>
      <c r="Z690" s="2">
        <f>IF($D690&gt;0,COUNTIFS($O$3:$O690,$O690,$L$3:$L690,$L690,$I$3:$I690,$I690),"-")</f>
        <v>10</v>
      </c>
      <c r="AA690" s="27">
        <f>IF($D690&gt;0,IF(OR($Z690 &gt;1,$L690&lt;&gt;"Adulti"),0,VLOOKUP($P690,Regione!$B$2:$C$22,2,FALSE)),"-")</f>
        <v>0</v>
      </c>
      <c r="AB690" s="27">
        <f>IF($D690&gt;0,IF(COUNTIFS($O$3:$O690,$O690,$L$3:$L690,$L690,$I$3:$I690,$I690) &gt;1,0,SUMIFS($Y$3:$Y$2503,$L$3:$L$2503,$L690,$O$3:$O$2503,$O690,$I$3:$I$2503,$I690)),"-")</f>
        <v>0</v>
      </c>
      <c r="AC690" s="27">
        <f t="shared" si="66"/>
        <v>0</v>
      </c>
    </row>
    <row r="691" spans="1:29" s="1" customFormat="1">
      <c r="A691" s="13" t="s">
        <v>178</v>
      </c>
      <c r="B691" s="107" t="str">
        <f>IF(COUNTA($A691)&gt;0,VLOOKUP($A691,Corsa!$A$1:$F$43,2,FALSE),"-")</f>
        <v>Corsa A10</v>
      </c>
      <c r="C691" s="11"/>
      <c r="D691" s="13">
        <v>923</v>
      </c>
      <c r="E691" s="13"/>
      <c r="F691" s="46" t="str">
        <f>IF(COUNTA($A691)&gt;0,VLOOKUP($A691,Corsa!$A$1:$F$43,3,FALSE),"-")</f>
        <v>F-Pulcini</v>
      </c>
      <c r="G691" s="28" t="str">
        <f>IF($D691&gt;0,VLOOKUP($D691,Iscrizioni!$A$2:$M$2502,9,FALSE),"-")</f>
        <v>LA ROSA ADELE</v>
      </c>
      <c r="H691" s="28">
        <f>IF($D691&gt;0,VLOOKUP($D691,Iscrizioni!$A$2:$M$2502,4,FALSE),"-")</f>
        <v>2008</v>
      </c>
      <c r="I691" s="27" t="str">
        <f>IF($D691&gt;0,VLOOKUP($D691,Iscrizioni!$A$2:$M$2502,5,FALSE),"-")</f>
        <v>F</v>
      </c>
      <c r="J691" s="27" t="str">
        <f>IF($D691&gt;0,VLOOKUP($D691,Iscrizioni!$A$2:$M$2502,10,FALSE),"-")</f>
        <v>F-Pulcini</v>
      </c>
      <c r="K691" s="27" t="str">
        <f t="shared" si="64"/>
        <v>ok</v>
      </c>
      <c r="L691" s="46" t="str">
        <f>IF($D691&gt;0,VLOOKUP($D691,Iscrizioni!$A$2:$M$2502,11,FALSE),"-")</f>
        <v>Giovanile</v>
      </c>
      <c r="M691" s="27">
        <f>IF($D691&gt;0,VLOOKUP($D691,Iscrizioni!$A$2:$N$2502,12,FALSE),"-")</f>
        <v>5</v>
      </c>
      <c r="N691" s="46" t="str">
        <f>IF($D691&gt;0,VLOOKUP($D691,Iscrizioni!$A$2:$M$2502,6,FALSE),"-")</f>
        <v>L022825</v>
      </c>
      <c r="O691" s="107" t="str">
        <f>IF($D691&gt;0,VLOOKUP($D691,Iscrizioni!$A$2:$M$2502,7,FALSE),"-")</f>
        <v>RUNNERS BARBERINO A.S.D.</v>
      </c>
      <c r="P691" s="46" t="str">
        <f>IF($D691&gt;0,VLOOKUP(LEFT($N691,1),Regione!$A$2:$C$21,2,FALSE),"-")</f>
        <v xml:space="preserve">TOSCANA </v>
      </c>
      <c r="Q691" s="112" t="e">
        <f ca="1">IF($D691&gt;0,NormalizzaTempo("D",CELL("tipo",$E691),$E691),"-")</f>
        <v>#NAME?</v>
      </c>
      <c r="R691" s="27">
        <f>IF($D691&gt;0,VLOOKUP($D691,Iscrizioni!$A$2:$M$2502,13,FALSE),"-")</f>
        <v>400</v>
      </c>
      <c r="S691" s="112" t="e">
        <f t="shared" ca="1" si="67"/>
        <v>#NAME?</v>
      </c>
      <c r="T691" s="112" t="e">
        <f ca="1">IF($D691&gt;0,SUMIFS($S$3:$S691,$X$3:$X691,1,$J$3:$J691,$J691),"-")</f>
        <v>#NAME?</v>
      </c>
      <c r="U691" s="112" t="e">
        <f t="shared" ca="1" si="68"/>
        <v>#NAME?</v>
      </c>
      <c r="V691" s="112" t="e">
        <f t="shared" ca="1" si="65"/>
        <v>#NAME?</v>
      </c>
      <c r="W691" s="27">
        <f>IF(LEN($C691)=0,IF($D691&gt;0,COUNTIFS($A$3:$A691,$A691),"-"),"Escluso")</f>
        <v>24</v>
      </c>
      <c r="X691" s="2">
        <f>IF(LEN($C691)=0,IF($D691&gt;0,COUNTIFS($J$3:$J691,$J691,$C$3:$C691,""),"-"),"Escluso")</f>
        <v>24</v>
      </c>
      <c r="Y691" s="127" t="e">
        <f t="shared" ca="1" si="69"/>
        <v>#NAME?</v>
      </c>
      <c r="Z691" s="2">
        <f>IF($D691&gt;0,COUNTIFS($O$3:$O691,$O691,$L$3:$L691,$L691,$I$3:$I691,$I691),"-")</f>
        <v>5</v>
      </c>
      <c r="AA691" s="27">
        <f>IF($D691&gt;0,IF(OR($Z691 &gt;1,$L691&lt;&gt;"Adulti"),0,VLOOKUP($P691,Regione!$B$2:$C$22,2,FALSE)),"-")</f>
        <v>0</v>
      </c>
      <c r="AB691" s="27">
        <f>IF($D691&gt;0,IF(COUNTIFS($O$3:$O691,$O691,$L$3:$L691,$L691,$I$3:$I691,$I691) &gt;1,0,SUMIFS($Y$3:$Y$2503,$L$3:$L$2503,$L691,$O$3:$O$2503,$O691,$I$3:$I$2503,$I691)),"-")</f>
        <v>0</v>
      </c>
      <c r="AC691" s="27">
        <f t="shared" si="66"/>
        <v>0</v>
      </c>
    </row>
    <row r="692" spans="1:29" s="1" customFormat="1">
      <c r="A692" s="13" t="s">
        <v>178</v>
      </c>
      <c r="B692" s="107" t="str">
        <f>IF(COUNTA($A692)&gt;0,VLOOKUP($A692,Corsa!$A$1:$F$43,2,FALSE),"-")</f>
        <v>Corsa A10</v>
      </c>
      <c r="C692" s="11"/>
      <c r="D692" s="13">
        <v>873</v>
      </c>
      <c r="E692" s="13"/>
      <c r="F692" s="46" t="str">
        <f>IF(COUNTA($A692)&gt;0,VLOOKUP($A692,Corsa!$A$1:$F$43,3,FALSE),"-")</f>
        <v>F-Pulcini</v>
      </c>
      <c r="G692" s="28" t="str">
        <f>IF($D692&gt;0,VLOOKUP($D692,Iscrizioni!$A$2:$M$2502,9,FALSE),"-")</f>
        <v>GAROFALO NOEMI</v>
      </c>
      <c r="H692" s="28">
        <f>IF($D692&gt;0,VLOOKUP($D692,Iscrizioni!$A$2:$M$2502,4,FALSE),"-")</f>
        <v>2009</v>
      </c>
      <c r="I692" s="27" t="str">
        <f>IF($D692&gt;0,VLOOKUP($D692,Iscrizioni!$A$2:$M$2502,5,FALSE),"-")</f>
        <v>F</v>
      </c>
      <c r="J692" s="27" t="str">
        <f>IF($D692&gt;0,VLOOKUP($D692,Iscrizioni!$A$2:$M$2502,10,FALSE),"-")</f>
        <v>F-Pulcini</v>
      </c>
      <c r="K692" s="27" t="str">
        <f t="shared" si="64"/>
        <v>ok</v>
      </c>
      <c r="L692" s="46" t="str">
        <f>IF($D692&gt;0,VLOOKUP($D692,Iscrizioni!$A$2:$M$2502,11,FALSE),"-")</f>
        <v>Giovanile</v>
      </c>
      <c r="M692" s="27">
        <f>IF($D692&gt;0,VLOOKUP($D692,Iscrizioni!$A$2:$N$2502,12,FALSE),"-")</f>
        <v>5</v>
      </c>
      <c r="N692" s="46" t="str">
        <f>IF($D692&gt;0,VLOOKUP($D692,Iscrizioni!$A$2:$M$2502,6,FALSE),"-")</f>
        <v>H010289</v>
      </c>
      <c r="O692" s="107" t="str">
        <f>IF($D692&gt;0,VLOOKUP($D692,Iscrizioni!$A$2:$M$2502,7,FALSE),"-")</f>
        <v>POLISPORTIVA PROGRESSO A.S.D.</v>
      </c>
      <c r="P692" s="46" t="str">
        <f>IF($D692&gt;0,VLOOKUP(LEFT($N692,1),Regione!$A$2:$C$21,2,FALSE),"-")</f>
        <v xml:space="preserve">EMILIA ROMAGNA </v>
      </c>
      <c r="Q692" s="112" t="e">
        <f ca="1">IF($D692&gt;0,NormalizzaTempo("D",CELL("tipo",$E692),$E692),"-")</f>
        <v>#NAME?</v>
      </c>
      <c r="R692" s="27">
        <f>IF($D692&gt;0,VLOOKUP($D692,Iscrizioni!$A$2:$M$2502,13,FALSE),"-")</f>
        <v>400</v>
      </c>
      <c r="S692" s="112" t="e">
        <f t="shared" ca="1" si="67"/>
        <v>#NAME?</v>
      </c>
      <c r="T692" s="112" t="e">
        <f ca="1">IF($D692&gt;0,SUMIFS($S$3:$S692,$X$3:$X692,1,$J$3:$J692,$J692),"-")</f>
        <v>#NAME?</v>
      </c>
      <c r="U692" s="112" t="e">
        <f t="shared" ca="1" si="68"/>
        <v>#NAME?</v>
      </c>
      <c r="V692" s="112" t="e">
        <f t="shared" ca="1" si="65"/>
        <v>#NAME?</v>
      </c>
      <c r="W692" s="27">
        <f>IF(LEN($C692)=0,IF($D692&gt;0,COUNTIFS($A$3:$A692,$A692),"-"),"Escluso")</f>
        <v>25</v>
      </c>
      <c r="X692" s="2">
        <f>IF(LEN($C692)=0,IF($D692&gt;0,COUNTIFS($J$3:$J692,$J692,$C$3:$C692,""),"-"),"Escluso")</f>
        <v>25</v>
      </c>
      <c r="Y692" s="127" t="e">
        <f t="shared" ca="1" si="69"/>
        <v>#NAME?</v>
      </c>
      <c r="Z692" s="2">
        <f>IF($D692&gt;0,COUNTIFS($O$3:$O692,$O692,$L$3:$L692,$L692,$I$3:$I692,$I692),"-")</f>
        <v>8</v>
      </c>
      <c r="AA692" s="27">
        <f>IF($D692&gt;0,IF(OR($Z692 &gt;1,$L692&lt;&gt;"Adulti"),0,VLOOKUP($P692,Regione!$B$2:$C$22,2,FALSE)),"-")</f>
        <v>0</v>
      </c>
      <c r="AB692" s="27">
        <f>IF($D692&gt;0,IF(COUNTIFS($O$3:$O692,$O692,$L$3:$L692,$L692,$I$3:$I692,$I692) &gt;1,0,SUMIFS($Y$3:$Y$2503,$L$3:$L$2503,$L692,$O$3:$O$2503,$O692,$I$3:$I$2503,$I692)),"-")</f>
        <v>0</v>
      </c>
      <c r="AC692" s="27">
        <f t="shared" si="66"/>
        <v>0</v>
      </c>
    </row>
    <row r="693" spans="1:29" s="1" customFormat="1">
      <c r="A693" s="13" t="s">
        <v>178</v>
      </c>
      <c r="B693" s="107" t="str">
        <f>IF(COUNTA($A693)&gt;0,VLOOKUP($A693,Corsa!$A$1:$F$43,2,FALSE),"-")</f>
        <v>Corsa A10</v>
      </c>
      <c r="C693" s="11"/>
      <c r="D693" s="13">
        <v>851</v>
      </c>
      <c r="E693" s="13"/>
      <c r="F693" s="46" t="str">
        <f>IF(COUNTA($A693)&gt;0,VLOOKUP($A693,Corsa!$A$1:$F$43,3,FALSE),"-")</f>
        <v>F-Pulcini</v>
      </c>
      <c r="G693" s="28" t="str">
        <f>IF($D693&gt;0,VLOOKUP($D693,Iscrizioni!$A$2:$M$2502,9,FALSE),"-")</f>
        <v>SACCANI VEZZANI SARA</v>
      </c>
      <c r="H693" s="28">
        <f>IF($D693&gt;0,VLOOKUP($D693,Iscrizioni!$A$2:$M$2502,4,FALSE),"-")</f>
        <v>2008</v>
      </c>
      <c r="I693" s="27" t="str">
        <f>IF($D693&gt;0,VLOOKUP($D693,Iscrizioni!$A$2:$M$2502,5,FALSE),"-")</f>
        <v>F</v>
      </c>
      <c r="J693" s="27" t="str">
        <f>IF($D693&gt;0,VLOOKUP($D693,Iscrizioni!$A$2:$M$2502,10,FALSE),"-")</f>
        <v>F-Pulcini</v>
      </c>
      <c r="K693" s="27" t="str">
        <f t="shared" si="64"/>
        <v>ok</v>
      </c>
      <c r="L693" s="46" t="str">
        <f>IF($D693&gt;0,VLOOKUP($D693,Iscrizioni!$A$2:$M$2502,11,FALSE),"-")</f>
        <v>Giovanile</v>
      </c>
      <c r="M693" s="27">
        <f>IF($D693&gt;0,VLOOKUP($D693,Iscrizioni!$A$2:$N$2502,12,FALSE),"-")</f>
        <v>5</v>
      </c>
      <c r="N693" s="46" t="str">
        <f>IF($D693&gt;0,VLOOKUP($D693,Iscrizioni!$A$2:$M$2502,6,FALSE),"-")</f>
        <v>H080274</v>
      </c>
      <c r="O693" s="107" t="str">
        <f>IF($D693&gt;0,VLOOKUP($D693,Iscrizioni!$A$2:$M$2502,7,FALSE),"-")</f>
        <v>POL. SCANDIANESE</v>
      </c>
      <c r="P693" s="46" t="str">
        <f>IF($D693&gt;0,VLOOKUP(LEFT($N693,1),Regione!$A$2:$C$21,2,FALSE),"-")</f>
        <v xml:space="preserve">EMILIA ROMAGNA </v>
      </c>
      <c r="Q693" s="112" t="e">
        <f ca="1">IF($D693&gt;0,NormalizzaTempo("D",CELL("tipo",$E693),$E693),"-")</f>
        <v>#NAME?</v>
      </c>
      <c r="R693" s="27">
        <f>IF($D693&gt;0,VLOOKUP($D693,Iscrizioni!$A$2:$M$2502,13,FALSE),"-")</f>
        <v>400</v>
      </c>
      <c r="S693" s="112" t="e">
        <f t="shared" ca="1" si="67"/>
        <v>#NAME?</v>
      </c>
      <c r="T693" s="112" t="e">
        <f ca="1">IF($D693&gt;0,SUMIFS($S$3:$S693,$X$3:$X693,1,$J$3:$J693,$J693),"-")</f>
        <v>#NAME?</v>
      </c>
      <c r="U693" s="112" t="e">
        <f t="shared" ca="1" si="68"/>
        <v>#NAME?</v>
      </c>
      <c r="V693" s="112" t="e">
        <f t="shared" ca="1" si="65"/>
        <v>#NAME?</v>
      </c>
      <c r="W693" s="27">
        <f>IF(LEN($C693)=0,IF($D693&gt;0,COUNTIFS($A$3:$A693,$A693),"-"),"Escluso")</f>
        <v>26</v>
      </c>
      <c r="X693" s="2">
        <f>IF(LEN($C693)=0,IF($D693&gt;0,COUNTIFS($J$3:$J693,$J693,$C$3:$C693,""),"-"),"Escluso")</f>
        <v>26</v>
      </c>
      <c r="Y693" s="127" t="e">
        <f t="shared" ca="1" si="69"/>
        <v>#NAME?</v>
      </c>
      <c r="Z693" s="2">
        <f>IF($D693&gt;0,COUNTIFS($O$3:$O693,$O693,$L$3:$L693,$L693,$I$3:$I693,$I693),"-")</f>
        <v>13</v>
      </c>
      <c r="AA693" s="27">
        <f>IF($D693&gt;0,IF(OR($Z693 &gt;1,$L693&lt;&gt;"Adulti"),0,VLOOKUP($P693,Regione!$B$2:$C$22,2,FALSE)),"-")</f>
        <v>0</v>
      </c>
      <c r="AB693" s="27">
        <f>IF($D693&gt;0,IF(COUNTIFS($O$3:$O693,$O693,$L$3:$L693,$L693,$I$3:$I693,$I693) &gt;1,0,SUMIFS($Y$3:$Y$2503,$L$3:$L$2503,$L693,$O$3:$O$2503,$O693,$I$3:$I$2503,$I693)),"-")</f>
        <v>0</v>
      </c>
      <c r="AC693" s="27">
        <f t="shared" si="66"/>
        <v>0</v>
      </c>
    </row>
    <row r="694" spans="1:29" s="1" customFormat="1">
      <c r="A694" s="13" t="s">
        <v>178</v>
      </c>
      <c r="B694" s="107" t="str">
        <f>IF(COUNTA($A694)&gt;0,VLOOKUP($A694,Corsa!$A$1:$F$43,2,FALSE),"-")</f>
        <v>Corsa A10</v>
      </c>
      <c r="C694" s="11"/>
      <c r="D694" s="13">
        <v>865</v>
      </c>
      <c r="E694" s="13"/>
      <c r="F694" s="46" t="str">
        <f>IF(COUNTA($A694)&gt;0,VLOOKUP($A694,Corsa!$A$1:$F$43,3,FALSE),"-")</f>
        <v>F-Pulcini</v>
      </c>
      <c r="G694" s="28" t="str">
        <f>IF($D694&gt;0,VLOOKUP($D694,Iscrizioni!$A$2:$M$2502,9,FALSE),"-")</f>
        <v>CINELLI ELENA</v>
      </c>
      <c r="H694" s="28">
        <f>IF($D694&gt;0,VLOOKUP($D694,Iscrizioni!$A$2:$M$2502,4,FALSE),"-")</f>
        <v>2008</v>
      </c>
      <c r="I694" s="27" t="str">
        <f>IF($D694&gt;0,VLOOKUP($D694,Iscrizioni!$A$2:$M$2502,5,FALSE),"-")</f>
        <v>F</v>
      </c>
      <c r="J694" s="27" t="str">
        <f>IF($D694&gt;0,VLOOKUP($D694,Iscrizioni!$A$2:$M$2502,10,FALSE),"-")</f>
        <v>F-Pulcini</v>
      </c>
      <c r="K694" s="27" t="str">
        <f t="shared" si="64"/>
        <v>ok</v>
      </c>
      <c r="L694" s="46" t="str">
        <f>IF($D694&gt;0,VLOOKUP($D694,Iscrizioni!$A$2:$M$2502,11,FALSE),"-")</f>
        <v>Giovanile</v>
      </c>
      <c r="M694" s="27">
        <f>IF($D694&gt;0,VLOOKUP($D694,Iscrizioni!$A$2:$N$2502,12,FALSE),"-")</f>
        <v>5</v>
      </c>
      <c r="N694" s="46" t="str">
        <f>IF($D694&gt;0,VLOOKUP($D694,Iscrizioni!$A$2:$M$2502,6,FALSE),"-")</f>
        <v>H010289</v>
      </c>
      <c r="O694" s="107" t="str">
        <f>IF($D694&gt;0,VLOOKUP($D694,Iscrizioni!$A$2:$M$2502,7,FALSE),"-")</f>
        <v>POLISPORTIVA PROGRESSO A.S.D.</v>
      </c>
      <c r="P694" s="46" t="str">
        <f>IF($D694&gt;0,VLOOKUP(LEFT($N694,1),Regione!$A$2:$C$21,2,FALSE),"-")</f>
        <v xml:space="preserve">EMILIA ROMAGNA </v>
      </c>
      <c r="Q694" s="112" t="e">
        <f ca="1">IF($D694&gt;0,NormalizzaTempo("D",CELL("tipo",$E694),$E694),"-")</f>
        <v>#NAME?</v>
      </c>
      <c r="R694" s="27">
        <f>IF($D694&gt;0,VLOOKUP($D694,Iscrizioni!$A$2:$M$2502,13,FALSE),"-")</f>
        <v>400</v>
      </c>
      <c r="S694" s="112" t="e">
        <f t="shared" ca="1" si="67"/>
        <v>#NAME?</v>
      </c>
      <c r="T694" s="112" t="e">
        <f ca="1">IF($D694&gt;0,SUMIFS($S$3:$S694,$X$3:$X694,1,$J$3:$J694,$J694),"-")</f>
        <v>#NAME?</v>
      </c>
      <c r="U694" s="112" t="e">
        <f t="shared" ca="1" si="68"/>
        <v>#NAME?</v>
      </c>
      <c r="V694" s="112" t="e">
        <f t="shared" ca="1" si="65"/>
        <v>#NAME?</v>
      </c>
      <c r="W694" s="27">
        <f>IF(LEN($C694)=0,IF($D694&gt;0,COUNTIFS($A$3:$A694,$A694),"-"),"Escluso")</f>
        <v>27</v>
      </c>
      <c r="X694" s="2">
        <f>IF(LEN($C694)=0,IF($D694&gt;0,COUNTIFS($J$3:$J694,$J694,$C$3:$C694,""),"-"),"Escluso")</f>
        <v>27</v>
      </c>
      <c r="Y694" s="127" t="e">
        <f t="shared" ca="1" si="69"/>
        <v>#NAME?</v>
      </c>
      <c r="Z694" s="2">
        <f>IF($D694&gt;0,COUNTIFS($O$3:$O694,$O694,$L$3:$L694,$L694,$I$3:$I694,$I694),"-")</f>
        <v>9</v>
      </c>
      <c r="AA694" s="27">
        <f>IF($D694&gt;0,IF(OR($Z694 &gt;1,$L694&lt;&gt;"Adulti"),0,VLOOKUP($P694,Regione!$B$2:$C$22,2,FALSE)),"-")</f>
        <v>0</v>
      </c>
      <c r="AB694" s="27">
        <f>IF($D694&gt;0,IF(COUNTIFS($O$3:$O694,$O694,$L$3:$L694,$L694,$I$3:$I694,$I694) &gt;1,0,SUMIFS($Y$3:$Y$2503,$L$3:$L$2503,$L694,$O$3:$O$2503,$O694,$I$3:$I$2503,$I694)),"-")</f>
        <v>0</v>
      </c>
      <c r="AC694" s="27">
        <f t="shared" si="66"/>
        <v>0</v>
      </c>
    </row>
    <row r="695" spans="1:29" s="1" customFormat="1">
      <c r="A695" s="13" t="s">
        <v>178</v>
      </c>
      <c r="B695" s="107" t="str">
        <f>IF(COUNTA($A695)&gt;0,VLOOKUP($A695,Corsa!$A$1:$F$43,2,FALSE),"-")</f>
        <v>Corsa A10</v>
      </c>
      <c r="C695" s="11"/>
      <c r="D695" s="13">
        <v>657</v>
      </c>
      <c r="E695" s="13"/>
      <c r="F695" s="46" t="str">
        <f>IF(COUNTA($A695)&gt;0,VLOOKUP($A695,Corsa!$A$1:$F$43,3,FALSE),"-")</f>
        <v>F-Pulcini</v>
      </c>
      <c r="G695" s="28" t="str">
        <f>IF($D695&gt;0,VLOOKUP($D695,Iscrizioni!$A$2:$M$2502,9,FALSE),"-")</f>
        <v>PECCHI ALICE</v>
      </c>
      <c r="H695" s="28">
        <f>IF($D695&gt;0,VLOOKUP($D695,Iscrizioni!$A$2:$M$2502,4,FALSE),"-")</f>
        <v>2008</v>
      </c>
      <c r="I695" s="27" t="str">
        <f>IF($D695&gt;0,VLOOKUP($D695,Iscrizioni!$A$2:$M$2502,5,FALSE),"-")</f>
        <v>F</v>
      </c>
      <c r="J695" s="27" t="str">
        <f>IF($D695&gt;0,VLOOKUP($D695,Iscrizioni!$A$2:$M$2502,10,FALSE),"-")</f>
        <v>F-Pulcini</v>
      </c>
      <c r="K695" s="27" t="str">
        <f t="shared" si="64"/>
        <v>ok</v>
      </c>
      <c r="L695" s="46" t="str">
        <f>IF($D695&gt;0,VLOOKUP($D695,Iscrizioni!$A$2:$M$2502,11,FALSE),"-")</f>
        <v>Giovanile</v>
      </c>
      <c r="M695" s="27">
        <f>IF($D695&gt;0,VLOOKUP($D695,Iscrizioni!$A$2:$N$2502,12,FALSE),"-")</f>
        <v>5</v>
      </c>
      <c r="N695" s="46" t="str">
        <f>IF($D695&gt;0,VLOOKUP($D695,Iscrizioni!$A$2:$M$2502,6,FALSE),"-")</f>
        <v>H041109</v>
      </c>
      <c r="O695" s="107" t="str">
        <f>IF($D695&gt;0,VLOOKUP($D695,Iscrizioni!$A$2:$M$2502,7,FALSE),"-")</f>
        <v>LA PRIMAVERA ATLETICA</v>
      </c>
      <c r="P695" s="46" t="str">
        <f>IF($D695&gt;0,VLOOKUP(LEFT($N695,1),Regione!$A$2:$C$21,2,FALSE),"-")</f>
        <v xml:space="preserve">EMILIA ROMAGNA </v>
      </c>
      <c r="Q695" s="112" t="e">
        <f ca="1">IF($D695&gt;0,NormalizzaTempo("D",CELL("tipo",$E695),$E695),"-")</f>
        <v>#NAME?</v>
      </c>
      <c r="R695" s="27">
        <f>IF($D695&gt;0,VLOOKUP($D695,Iscrizioni!$A$2:$M$2502,13,FALSE),"-")</f>
        <v>400</v>
      </c>
      <c r="S695" s="112" t="e">
        <f t="shared" ca="1" si="67"/>
        <v>#NAME?</v>
      </c>
      <c r="T695" s="112" t="e">
        <f ca="1">IF($D695&gt;0,SUMIFS($S$3:$S695,$X$3:$X695,1,$J$3:$J695,$J695),"-")</f>
        <v>#NAME?</v>
      </c>
      <c r="U695" s="112" t="e">
        <f t="shared" ca="1" si="68"/>
        <v>#NAME?</v>
      </c>
      <c r="V695" s="112" t="e">
        <f t="shared" ca="1" si="65"/>
        <v>#NAME?</v>
      </c>
      <c r="W695" s="27">
        <f>IF(LEN($C695)=0,IF($D695&gt;0,COUNTIFS($A$3:$A695,$A695),"-"),"Escluso")</f>
        <v>28</v>
      </c>
      <c r="X695" s="2">
        <f>IF(LEN($C695)=0,IF($D695&gt;0,COUNTIFS($J$3:$J695,$J695,$C$3:$C695,""),"-"),"Escluso")</f>
        <v>28</v>
      </c>
      <c r="Y695" s="127" t="e">
        <f t="shared" ca="1" si="69"/>
        <v>#NAME?</v>
      </c>
      <c r="Z695" s="2">
        <f>IF($D695&gt;0,COUNTIFS($O$3:$O695,$O695,$L$3:$L695,$L695,$I$3:$I695,$I695),"-")</f>
        <v>2</v>
      </c>
      <c r="AA695" s="27">
        <f>IF($D695&gt;0,IF(OR($Z695 &gt;1,$L695&lt;&gt;"Adulti"),0,VLOOKUP($P695,Regione!$B$2:$C$22,2,FALSE)),"-")</f>
        <v>0</v>
      </c>
      <c r="AB695" s="27">
        <f>IF($D695&gt;0,IF(COUNTIFS($O$3:$O695,$O695,$L$3:$L695,$L695,$I$3:$I695,$I695) &gt;1,0,SUMIFS($Y$3:$Y$2503,$L$3:$L$2503,$L695,$O$3:$O$2503,$O695,$I$3:$I$2503,$I695)),"-")</f>
        <v>0</v>
      </c>
      <c r="AC695" s="27">
        <f t="shared" si="66"/>
        <v>0</v>
      </c>
    </row>
    <row r="696" spans="1:29" s="1" customFormat="1">
      <c r="A696" s="13" t="s">
        <v>178</v>
      </c>
      <c r="B696" s="107" t="str">
        <f>IF(COUNTA($A696)&gt;0,VLOOKUP($A696,Corsa!$A$1:$F$43,2,FALSE),"-")</f>
        <v>Corsa A10</v>
      </c>
      <c r="C696" s="11"/>
      <c r="D696" s="13">
        <v>812</v>
      </c>
      <c r="E696" s="13"/>
      <c r="F696" s="46" t="str">
        <f>IF(COUNTA($A696)&gt;0,VLOOKUP($A696,Corsa!$A$1:$F$43,3,FALSE),"-")</f>
        <v>F-Pulcini</v>
      </c>
      <c r="G696" s="28" t="str">
        <f>IF($D696&gt;0,VLOOKUP($D696,Iscrizioni!$A$2:$M$2502,9,FALSE),"-")</f>
        <v>BACCARI SOFIA</v>
      </c>
      <c r="H696" s="28">
        <f>IF($D696&gt;0,VLOOKUP($D696,Iscrizioni!$A$2:$M$2502,4,FALSE),"-")</f>
        <v>2009</v>
      </c>
      <c r="I696" s="27" t="str">
        <f>IF($D696&gt;0,VLOOKUP($D696,Iscrizioni!$A$2:$M$2502,5,FALSE),"-")</f>
        <v>F</v>
      </c>
      <c r="J696" s="27" t="str">
        <f>IF($D696&gt;0,VLOOKUP($D696,Iscrizioni!$A$2:$M$2502,10,FALSE),"-")</f>
        <v>F-Pulcini</v>
      </c>
      <c r="K696" s="27" t="str">
        <f t="shared" si="64"/>
        <v>ok</v>
      </c>
      <c r="L696" s="46" t="str">
        <f>IF($D696&gt;0,VLOOKUP($D696,Iscrizioni!$A$2:$M$2502,11,FALSE),"-")</f>
        <v>Giovanile</v>
      </c>
      <c r="M696" s="27">
        <f>IF($D696&gt;0,VLOOKUP($D696,Iscrizioni!$A$2:$N$2502,12,FALSE),"-")</f>
        <v>5</v>
      </c>
      <c r="N696" s="46" t="str">
        <f>IF($D696&gt;0,VLOOKUP($D696,Iscrizioni!$A$2:$M$2502,6,FALSE),"-")</f>
        <v>H080274</v>
      </c>
      <c r="O696" s="107" t="str">
        <f>IF($D696&gt;0,VLOOKUP($D696,Iscrizioni!$A$2:$M$2502,7,FALSE),"-")</f>
        <v>POL. SCANDIANESE</v>
      </c>
      <c r="P696" s="46" t="str">
        <f>IF($D696&gt;0,VLOOKUP(LEFT($N696,1),Regione!$A$2:$C$21,2,FALSE),"-")</f>
        <v xml:space="preserve">EMILIA ROMAGNA </v>
      </c>
      <c r="Q696" s="112" t="e">
        <f ca="1">IF($D696&gt;0,NormalizzaTempo("D",CELL("tipo",$E696),$E696),"-")</f>
        <v>#NAME?</v>
      </c>
      <c r="R696" s="27">
        <f>IF($D696&gt;0,VLOOKUP($D696,Iscrizioni!$A$2:$M$2502,13,FALSE),"-")</f>
        <v>400</v>
      </c>
      <c r="S696" s="112" t="e">
        <f t="shared" ca="1" si="67"/>
        <v>#NAME?</v>
      </c>
      <c r="T696" s="112" t="e">
        <f ca="1">IF($D696&gt;0,SUMIFS($S$3:$S696,$X$3:$X696,1,$J$3:$J696,$J696),"-")</f>
        <v>#NAME?</v>
      </c>
      <c r="U696" s="112" t="e">
        <f t="shared" ca="1" si="68"/>
        <v>#NAME?</v>
      </c>
      <c r="V696" s="112" t="e">
        <f t="shared" ca="1" si="65"/>
        <v>#NAME?</v>
      </c>
      <c r="W696" s="27">
        <f>IF(LEN($C696)=0,IF($D696&gt;0,COUNTIFS($A$3:$A696,$A696),"-"),"Escluso")</f>
        <v>29</v>
      </c>
      <c r="X696" s="2">
        <f>IF(LEN($C696)=0,IF($D696&gt;0,COUNTIFS($J$3:$J696,$J696,$C$3:$C696,""),"-"),"Escluso")</f>
        <v>29</v>
      </c>
      <c r="Y696" s="127" t="e">
        <f t="shared" ca="1" si="69"/>
        <v>#NAME?</v>
      </c>
      <c r="Z696" s="2">
        <f>IF($D696&gt;0,COUNTIFS($O$3:$O696,$O696,$L$3:$L696,$L696,$I$3:$I696,$I696),"-")</f>
        <v>14</v>
      </c>
      <c r="AA696" s="27">
        <f>IF($D696&gt;0,IF(OR($Z696 &gt;1,$L696&lt;&gt;"Adulti"),0,VLOOKUP($P696,Regione!$B$2:$C$22,2,FALSE)),"-")</f>
        <v>0</v>
      </c>
      <c r="AB696" s="27">
        <f>IF($D696&gt;0,IF(COUNTIFS($O$3:$O696,$O696,$L$3:$L696,$L696,$I$3:$I696,$I696) &gt;1,0,SUMIFS($Y$3:$Y$2503,$L$3:$L$2503,$L696,$O$3:$O$2503,$O696,$I$3:$I$2503,$I696)),"-")</f>
        <v>0</v>
      </c>
      <c r="AC696" s="27">
        <f t="shared" si="66"/>
        <v>0</v>
      </c>
    </row>
    <row r="697" spans="1:29" s="1" customFormat="1">
      <c r="A697" s="13" t="s">
        <v>178</v>
      </c>
      <c r="B697" s="107" t="str">
        <f>IF(COUNTA($A697)&gt;0,VLOOKUP($A697,Corsa!$A$1:$F$43,2,FALSE),"-")</f>
        <v>Corsa A10</v>
      </c>
      <c r="C697" s="11"/>
      <c r="D697" s="13">
        <v>65</v>
      </c>
      <c r="E697" s="13"/>
      <c r="F697" s="46" t="str">
        <f>IF(COUNTA($A697)&gt;0,VLOOKUP($A697,Corsa!$A$1:$F$43,3,FALSE),"-")</f>
        <v>F-Pulcini</v>
      </c>
      <c r="G697" s="28" t="str">
        <f>IF($D697&gt;0,VLOOKUP($D697,Iscrizioni!$A$2:$M$2502,9,FALSE),"-")</f>
        <v>FIESOLI BIANCA</v>
      </c>
      <c r="H697" s="28">
        <f>IF($D697&gt;0,VLOOKUP($D697,Iscrizioni!$A$2:$M$2502,4,FALSE),"-")</f>
        <v>2009</v>
      </c>
      <c r="I697" s="27" t="str">
        <f>IF($D697&gt;0,VLOOKUP($D697,Iscrizioni!$A$2:$M$2502,5,FALSE),"-")</f>
        <v>F</v>
      </c>
      <c r="J697" s="27" t="str">
        <f>IF($D697&gt;0,VLOOKUP($D697,Iscrizioni!$A$2:$M$2502,10,FALSE),"-")</f>
        <v>F-Pulcini</v>
      </c>
      <c r="K697" s="27" t="str">
        <f t="shared" si="64"/>
        <v>ok</v>
      </c>
      <c r="L697" s="46" t="str">
        <f>IF($D697&gt;0,VLOOKUP($D697,Iscrizioni!$A$2:$M$2502,11,FALSE),"-")</f>
        <v>Giovanile</v>
      </c>
      <c r="M697" s="27">
        <f>IF($D697&gt;0,VLOOKUP($D697,Iscrizioni!$A$2:$N$2502,12,FALSE),"-")</f>
        <v>5</v>
      </c>
      <c r="N697" s="46" t="str">
        <f>IF($D697&gt;0,VLOOKUP($D697,Iscrizioni!$A$2:$M$2502,6,FALSE),"-")</f>
        <v>L021869</v>
      </c>
      <c r="O697" s="107" t="str">
        <f>IF($D697&gt;0,VLOOKUP($D697,Iscrizioni!$A$2:$M$2502,7,FALSE),"-")</f>
        <v>A.S.D. ATLETICA CALENZANO</v>
      </c>
      <c r="P697" s="46" t="str">
        <f>IF($D697&gt;0,VLOOKUP(LEFT($N697,1),Regione!$A$2:$C$21,2,FALSE),"-")</f>
        <v xml:space="preserve">TOSCANA </v>
      </c>
      <c r="Q697" s="112" t="e">
        <f ca="1">IF($D697&gt;0,NormalizzaTempo("D",CELL("tipo",$E697),$E697),"-")</f>
        <v>#NAME?</v>
      </c>
      <c r="R697" s="27">
        <f>IF($D697&gt;0,VLOOKUP($D697,Iscrizioni!$A$2:$M$2502,13,FALSE),"-")</f>
        <v>400</v>
      </c>
      <c r="S697" s="112" t="e">
        <f t="shared" ca="1" si="67"/>
        <v>#NAME?</v>
      </c>
      <c r="T697" s="112" t="e">
        <f ca="1">IF($D697&gt;0,SUMIFS($S$3:$S697,$X$3:$X697,1,$J$3:$J697,$J697),"-")</f>
        <v>#NAME?</v>
      </c>
      <c r="U697" s="112" t="e">
        <f t="shared" ca="1" si="68"/>
        <v>#NAME?</v>
      </c>
      <c r="V697" s="112" t="e">
        <f t="shared" ca="1" si="65"/>
        <v>#NAME?</v>
      </c>
      <c r="W697" s="27">
        <f>IF(LEN($C697)=0,IF($D697&gt;0,COUNTIFS($A$3:$A697,$A697),"-"),"Escluso")</f>
        <v>30</v>
      </c>
      <c r="X697" s="2">
        <f>IF(LEN($C697)=0,IF($D697&gt;0,COUNTIFS($J$3:$J697,$J697,$C$3:$C697,""),"-"),"Escluso")</f>
        <v>30</v>
      </c>
      <c r="Y697" s="127" t="e">
        <f t="shared" ca="1" si="69"/>
        <v>#NAME?</v>
      </c>
      <c r="Z697" s="2">
        <f>IF($D697&gt;0,COUNTIFS($O$3:$O697,$O697,$L$3:$L697,$L697,$I$3:$I697,$I697),"-")</f>
        <v>30</v>
      </c>
      <c r="AA697" s="27">
        <f>IF($D697&gt;0,IF(OR($Z697 &gt;1,$L697&lt;&gt;"Adulti"),0,VLOOKUP($P697,Regione!$B$2:$C$22,2,FALSE)),"-")</f>
        <v>0</v>
      </c>
      <c r="AB697" s="27">
        <f>IF($D697&gt;0,IF(COUNTIFS($O$3:$O697,$O697,$L$3:$L697,$L697,$I$3:$I697,$I697) &gt;1,0,SUMIFS($Y$3:$Y$2503,$L$3:$L$2503,$L697,$O$3:$O$2503,$O697,$I$3:$I$2503,$I697)),"-")</f>
        <v>0</v>
      </c>
      <c r="AC697" s="27">
        <f t="shared" si="66"/>
        <v>0</v>
      </c>
    </row>
    <row r="698" spans="1:29" s="1" customFormat="1">
      <c r="A698" s="13" t="s">
        <v>178</v>
      </c>
      <c r="B698" s="107" t="str">
        <f>IF(COUNTA($A698)&gt;0,VLOOKUP($A698,Corsa!$A$1:$F$43,2,FALSE),"-")</f>
        <v>Corsa A10</v>
      </c>
      <c r="C698" s="11"/>
      <c r="D698" s="13">
        <v>802</v>
      </c>
      <c r="E698" s="13"/>
      <c r="F698" s="46" t="str">
        <f>IF(COUNTA($A698)&gt;0,VLOOKUP($A698,Corsa!$A$1:$F$43,3,FALSE),"-")</f>
        <v>F-Pulcini</v>
      </c>
      <c r="G698" s="28" t="str">
        <f>IF($D698&gt;0,VLOOKUP($D698,Iscrizioni!$A$2:$M$2502,9,FALSE),"-")</f>
        <v>GUERRINI BEATRICE</v>
      </c>
      <c r="H698" s="28">
        <f>IF($D698&gt;0,VLOOKUP($D698,Iscrizioni!$A$2:$M$2502,4,FALSE),"-")</f>
        <v>2009</v>
      </c>
      <c r="I698" s="27" t="str">
        <f>IF($D698&gt;0,VLOOKUP($D698,Iscrizioni!$A$2:$M$2502,5,FALSE),"-")</f>
        <v>F</v>
      </c>
      <c r="J698" s="27" t="str">
        <f>IF($D698&gt;0,VLOOKUP($D698,Iscrizioni!$A$2:$M$2502,10,FALSE),"-")</f>
        <v>F-Pulcini</v>
      </c>
      <c r="K698" s="27" t="str">
        <f t="shared" si="64"/>
        <v>ok</v>
      </c>
      <c r="L698" s="46" t="str">
        <f>IF($D698&gt;0,VLOOKUP($D698,Iscrizioni!$A$2:$M$2502,11,FALSE),"-")</f>
        <v>Giovanile</v>
      </c>
      <c r="M698" s="27">
        <f>IF($D698&gt;0,VLOOKUP($D698,Iscrizioni!$A$2:$N$2502,12,FALSE),"-")</f>
        <v>5</v>
      </c>
      <c r="N698" s="46" t="str">
        <f>IF($D698&gt;0,VLOOKUP($D698,Iscrizioni!$A$2:$M$2502,6,FALSE),"-")</f>
        <v>H070281</v>
      </c>
      <c r="O698" s="107" t="str">
        <f>IF($D698&gt;0,VLOOKUP($D698,Iscrizioni!$A$2:$M$2502,7,FALSE),"-")</f>
        <v>POL. PONTE NUOVO ASD</v>
      </c>
      <c r="P698" s="46" t="str">
        <f>IF($D698&gt;0,VLOOKUP(LEFT($N698,1),Regione!$A$2:$C$21,2,FALSE),"-")</f>
        <v xml:space="preserve">EMILIA ROMAGNA </v>
      </c>
      <c r="Q698" s="112" t="e">
        <f ca="1">IF($D698&gt;0,NormalizzaTempo("D",CELL("tipo",$E698),$E698),"-")</f>
        <v>#NAME?</v>
      </c>
      <c r="R698" s="27">
        <f>IF($D698&gt;0,VLOOKUP($D698,Iscrizioni!$A$2:$M$2502,13,FALSE),"-")</f>
        <v>400</v>
      </c>
      <c r="S698" s="112" t="e">
        <f t="shared" ca="1" si="67"/>
        <v>#NAME?</v>
      </c>
      <c r="T698" s="112" t="e">
        <f ca="1">IF($D698&gt;0,SUMIFS($S$3:$S698,$X$3:$X698,1,$J$3:$J698,$J698),"-")</f>
        <v>#NAME?</v>
      </c>
      <c r="U698" s="112" t="e">
        <f t="shared" ca="1" si="68"/>
        <v>#NAME?</v>
      </c>
      <c r="V698" s="112" t="e">
        <f t="shared" ca="1" si="65"/>
        <v>#NAME?</v>
      </c>
      <c r="W698" s="27">
        <f>IF(LEN($C698)=0,IF($D698&gt;0,COUNTIFS($A$3:$A698,$A698),"-"),"Escluso")</f>
        <v>31</v>
      </c>
      <c r="X698" s="2">
        <f>IF(LEN($C698)=0,IF($D698&gt;0,COUNTIFS($J$3:$J698,$J698,$C$3:$C698,""),"-"),"Escluso")</f>
        <v>31</v>
      </c>
      <c r="Y698" s="127" t="e">
        <f t="shared" ca="1" si="69"/>
        <v>#NAME?</v>
      </c>
      <c r="Z698" s="2">
        <f>IF($D698&gt;0,COUNTIFS($O$3:$O698,$O698,$L$3:$L698,$L698,$I$3:$I698,$I698),"-")</f>
        <v>2</v>
      </c>
      <c r="AA698" s="27">
        <f>IF($D698&gt;0,IF(OR($Z698 &gt;1,$L698&lt;&gt;"Adulti"),0,VLOOKUP($P698,Regione!$B$2:$C$22,2,FALSE)),"-")</f>
        <v>0</v>
      </c>
      <c r="AB698" s="27">
        <f>IF($D698&gt;0,IF(COUNTIFS($O$3:$O698,$O698,$L$3:$L698,$L698,$I$3:$I698,$I698) &gt;1,0,SUMIFS($Y$3:$Y$2503,$L$3:$L$2503,$L698,$O$3:$O$2503,$O698,$I$3:$I$2503,$I698)),"-")</f>
        <v>0</v>
      </c>
      <c r="AC698" s="27">
        <f t="shared" si="66"/>
        <v>0</v>
      </c>
    </row>
    <row r="699" spans="1:29" s="1" customFormat="1">
      <c r="A699" s="13" t="s">
        <v>179</v>
      </c>
      <c r="B699" s="107" t="str">
        <f>IF(COUNTA($A699)&gt;0,VLOOKUP($A699,Corsa!$A$1:$F$43,2,FALSE),"-")</f>
        <v>Corsa A11</v>
      </c>
      <c r="C699" s="11"/>
      <c r="D699" s="13">
        <v>756</v>
      </c>
      <c r="E699" s="13"/>
      <c r="F699" s="46" t="str">
        <f>IF(COUNTA($A699)&gt;0,VLOOKUP($A699,Corsa!$A$1:$F$43,3,FALSE),"-")</f>
        <v>M-Primi Passi</v>
      </c>
      <c r="G699" s="28" t="str">
        <f>IF($D699&gt;0,VLOOKUP($D699,Iscrizioni!$A$2:$M$2502,9,FALSE),"-")</f>
        <v>ABEJE HABTEMARIAM THEOPHILUS</v>
      </c>
      <c r="H699" s="28">
        <f>IF($D699&gt;0,VLOOKUP($D699,Iscrizioni!$A$2:$M$2502,4,FALSE),"-")</f>
        <v>2010</v>
      </c>
      <c r="I699" s="27" t="str">
        <f>IF($D699&gt;0,VLOOKUP($D699,Iscrizioni!$A$2:$M$2502,5,FALSE),"-")</f>
        <v>M</v>
      </c>
      <c r="J699" s="27" t="str">
        <f>IF($D699&gt;0,VLOOKUP($D699,Iscrizioni!$A$2:$M$2502,10,FALSE),"-")</f>
        <v>M-Primi Passi</v>
      </c>
      <c r="K699" s="27" t="str">
        <f t="shared" si="64"/>
        <v>ok</v>
      </c>
      <c r="L699" s="46" t="str">
        <f>IF($D699&gt;0,VLOOKUP($D699,Iscrizioni!$A$2:$M$2502,11,FALSE),"-")</f>
        <v>Giovanile</v>
      </c>
      <c r="M699" s="27">
        <f>IF($D699&gt;0,VLOOKUP($D699,Iscrizioni!$A$2:$N$2502,12,FALSE),"-")</f>
        <v>4</v>
      </c>
      <c r="N699" s="46" t="str">
        <f>IF($D699&gt;0,VLOOKUP($D699,Iscrizioni!$A$2:$M$2502,6,FALSE),"-")</f>
        <v>H010172</v>
      </c>
      <c r="O699" s="107" t="str">
        <f>IF($D699&gt;0,VLOOKUP($D699,Iscrizioni!$A$2:$M$2502,7,FALSE),"-")</f>
        <v>POL. ATLETICO BORGO PANIGALE A.S.D.</v>
      </c>
      <c r="P699" s="46" t="str">
        <f>IF($D699&gt;0,VLOOKUP(LEFT($N699,1),Regione!$A$2:$C$21,2,FALSE),"-")</f>
        <v xml:space="preserve">EMILIA ROMAGNA </v>
      </c>
      <c r="Q699" s="112" t="e">
        <f ca="1">IF($D699&gt;0,NormalizzaTempo("D",CELL("tipo",$E699),$E699),"-")</f>
        <v>#NAME?</v>
      </c>
      <c r="R699" s="27">
        <f>IF($D699&gt;0,VLOOKUP($D699,Iscrizioni!$A$2:$M$2502,13,FALSE),"-")</f>
        <v>400</v>
      </c>
      <c r="S699" s="112" t="e">
        <f t="shared" ca="1" si="67"/>
        <v>#NAME?</v>
      </c>
      <c r="T699" s="112" t="e">
        <f ca="1">IF($D699&gt;0,SUMIFS($S$3:$S699,$X$3:$X699,1,$J$3:$J699,$J699),"-")</f>
        <v>#NAME?</v>
      </c>
      <c r="U699" s="112" t="e">
        <f t="shared" ca="1" si="68"/>
        <v>#NAME?</v>
      </c>
      <c r="V699" s="112" t="e">
        <f t="shared" ca="1" si="65"/>
        <v>#NAME?</v>
      </c>
      <c r="W699" s="27">
        <f>IF(LEN($C699)=0,IF($D699&gt;0,COUNTIFS($A$3:$A699,$A699),"-"),"Escluso")</f>
        <v>1</v>
      </c>
      <c r="X699" s="2">
        <f>IF(LEN($C699)=0,IF($D699&gt;0,COUNTIFS($J$3:$J699,$J699,$C$3:$C699,""),"-"),"Escluso")</f>
        <v>1</v>
      </c>
      <c r="Y699" s="127" t="e">
        <f t="shared" ca="1" si="69"/>
        <v>#NAME?</v>
      </c>
      <c r="Z699" s="2">
        <f>IF($D699&gt;0,COUNTIFS($O$3:$O699,$O699,$L$3:$L699,$L699,$I$3:$I699,$I699),"-")</f>
        <v>6</v>
      </c>
      <c r="AA699" s="27">
        <f>IF($D699&gt;0,IF(OR($Z699 &gt;1,$L699&lt;&gt;"Adulti"),0,VLOOKUP($P699,Regione!$B$2:$C$22,2,FALSE)),"-")</f>
        <v>0</v>
      </c>
      <c r="AB699" s="27">
        <f>IF($D699&gt;0,IF(COUNTIFS($O$3:$O699,$O699,$L$3:$L699,$L699,$I$3:$I699,$I699) &gt;1,0,SUMIFS($Y$3:$Y$2503,$L$3:$L$2503,$L699,$O$3:$O$2503,$O699,$I$3:$I$2503,$I699)),"-")</f>
        <v>0</v>
      </c>
      <c r="AC699" s="27">
        <f t="shared" si="66"/>
        <v>0</v>
      </c>
    </row>
    <row r="700" spans="1:29" s="1" customFormat="1">
      <c r="A700" s="13" t="s">
        <v>179</v>
      </c>
      <c r="B700" s="107" t="str">
        <f>IF(COUNTA($A700)&gt;0,VLOOKUP($A700,Corsa!$A$1:$F$43,2,FALSE),"-")</f>
        <v>Corsa A11</v>
      </c>
      <c r="C700" s="11"/>
      <c r="D700" s="13">
        <v>763</v>
      </c>
      <c r="E700" s="13"/>
      <c r="F700" s="46" t="str">
        <f>IF(COUNTA($A700)&gt;0,VLOOKUP($A700,Corsa!$A$1:$F$43,3,FALSE),"-")</f>
        <v>M-Primi Passi</v>
      </c>
      <c r="G700" s="28" t="str">
        <f>IF($D700&gt;0,VLOOKUP($D700,Iscrizioni!$A$2:$M$2502,9,FALSE),"-")</f>
        <v>FICARRA DIEGO</v>
      </c>
      <c r="H700" s="28">
        <f>IF($D700&gt;0,VLOOKUP($D700,Iscrizioni!$A$2:$M$2502,4,FALSE),"-")</f>
        <v>2010</v>
      </c>
      <c r="I700" s="27" t="str">
        <f>IF($D700&gt;0,VLOOKUP($D700,Iscrizioni!$A$2:$M$2502,5,FALSE),"-")</f>
        <v>M</v>
      </c>
      <c r="J700" s="27" t="str">
        <f>IF($D700&gt;0,VLOOKUP($D700,Iscrizioni!$A$2:$M$2502,10,FALSE),"-")</f>
        <v>M-Primi Passi</v>
      </c>
      <c r="K700" s="27" t="str">
        <f t="shared" si="64"/>
        <v>ok</v>
      </c>
      <c r="L700" s="46" t="str">
        <f>IF($D700&gt;0,VLOOKUP($D700,Iscrizioni!$A$2:$M$2502,11,FALSE),"-")</f>
        <v>Giovanile</v>
      </c>
      <c r="M700" s="27">
        <f>IF($D700&gt;0,VLOOKUP($D700,Iscrizioni!$A$2:$N$2502,12,FALSE),"-")</f>
        <v>4</v>
      </c>
      <c r="N700" s="46" t="str">
        <f>IF($D700&gt;0,VLOOKUP($D700,Iscrizioni!$A$2:$M$2502,6,FALSE),"-")</f>
        <v>H010172</v>
      </c>
      <c r="O700" s="107" t="str">
        <f>IF($D700&gt;0,VLOOKUP($D700,Iscrizioni!$A$2:$M$2502,7,FALSE),"-")</f>
        <v>POL. ATLETICO BORGO PANIGALE A.S.D.</v>
      </c>
      <c r="P700" s="46" t="str">
        <f>IF($D700&gt;0,VLOOKUP(LEFT($N700,1),Regione!$A$2:$C$21,2,FALSE),"-")</f>
        <v xml:space="preserve">EMILIA ROMAGNA </v>
      </c>
      <c r="Q700" s="112" t="e">
        <f ca="1">IF($D700&gt;0,NormalizzaTempo("D",CELL("tipo",$E700),$E700),"-")</f>
        <v>#NAME?</v>
      </c>
      <c r="R700" s="27">
        <f>IF($D700&gt;0,VLOOKUP($D700,Iscrizioni!$A$2:$M$2502,13,FALSE),"-")</f>
        <v>400</v>
      </c>
      <c r="S700" s="112" t="e">
        <f t="shared" ca="1" si="67"/>
        <v>#NAME?</v>
      </c>
      <c r="T700" s="112" t="e">
        <f ca="1">IF($D700&gt;0,SUMIFS($S$3:$S700,$X$3:$X700,1,$J$3:$J700,$J700),"-")</f>
        <v>#NAME?</v>
      </c>
      <c r="U700" s="112" t="e">
        <f t="shared" ca="1" si="68"/>
        <v>#NAME?</v>
      </c>
      <c r="V700" s="112" t="e">
        <f t="shared" ca="1" si="65"/>
        <v>#NAME?</v>
      </c>
      <c r="W700" s="27">
        <f>IF(LEN($C700)=0,IF($D700&gt;0,COUNTIFS($A$3:$A700,$A700),"-"),"Escluso")</f>
        <v>2</v>
      </c>
      <c r="X700" s="2">
        <f>IF(LEN($C700)=0,IF($D700&gt;0,COUNTIFS($J$3:$J700,$J700,$C$3:$C700,""),"-"),"Escluso")</f>
        <v>2</v>
      </c>
      <c r="Y700" s="127" t="e">
        <f t="shared" ca="1" si="69"/>
        <v>#NAME?</v>
      </c>
      <c r="Z700" s="2">
        <f>IF($D700&gt;0,COUNTIFS($O$3:$O700,$O700,$L$3:$L700,$L700,$I$3:$I700,$I700),"-")</f>
        <v>7</v>
      </c>
      <c r="AA700" s="27">
        <f>IF($D700&gt;0,IF(OR($Z700 &gt;1,$L700&lt;&gt;"Adulti"),0,VLOOKUP($P700,Regione!$B$2:$C$22,2,FALSE)),"-")</f>
        <v>0</v>
      </c>
      <c r="AB700" s="27">
        <f>IF($D700&gt;0,IF(COUNTIFS($O$3:$O700,$O700,$L$3:$L700,$L700,$I$3:$I700,$I700) &gt;1,0,SUMIFS($Y$3:$Y$2503,$L$3:$L$2503,$L700,$O$3:$O$2503,$O700,$I$3:$I$2503,$I700)),"-")</f>
        <v>0</v>
      </c>
      <c r="AC700" s="27">
        <f t="shared" si="66"/>
        <v>0</v>
      </c>
    </row>
    <row r="701" spans="1:29" s="1" customFormat="1">
      <c r="A701" s="13" t="s">
        <v>179</v>
      </c>
      <c r="B701" s="107" t="str">
        <f>IF(COUNTA($A701)&gt;0,VLOOKUP($A701,Corsa!$A$1:$F$43,2,FALSE),"-")</f>
        <v>Corsa A11</v>
      </c>
      <c r="C701" s="11"/>
      <c r="D701" s="13">
        <v>75</v>
      </c>
      <c r="E701" s="13"/>
      <c r="F701" s="46" t="str">
        <f>IF(COUNTA($A701)&gt;0,VLOOKUP($A701,Corsa!$A$1:$F$43,3,FALSE),"-")</f>
        <v>M-Primi Passi</v>
      </c>
      <c r="G701" s="28" t="str">
        <f>IF($D701&gt;0,VLOOKUP($D701,Iscrizioni!$A$2:$M$2502,9,FALSE),"-")</f>
        <v>GELLI LEONARDO</v>
      </c>
      <c r="H701" s="28">
        <f>IF($D701&gt;0,VLOOKUP($D701,Iscrizioni!$A$2:$M$2502,4,FALSE),"-")</f>
        <v>2010</v>
      </c>
      <c r="I701" s="27" t="str">
        <f>IF($D701&gt;0,VLOOKUP($D701,Iscrizioni!$A$2:$M$2502,5,FALSE),"-")</f>
        <v>M</v>
      </c>
      <c r="J701" s="27" t="str">
        <f>IF($D701&gt;0,VLOOKUP($D701,Iscrizioni!$A$2:$M$2502,10,FALSE),"-")</f>
        <v>M-Primi Passi</v>
      </c>
      <c r="K701" s="27" t="str">
        <f t="shared" si="64"/>
        <v>ok</v>
      </c>
      <c r="L701" s="46" t="str">
        <f>IF($D701&gt;0,VLOOKUP($D701,Iscrizioni!$A$2:$M$2502,11,FALSE),"-")</f>
        <v>Giovanile</v>
      </c>
      <c r="M701" s="27">
        <f>IF($D701&gt;0,VLOOKUP($D701,Iscrizioni!$A$2:$N$2502,12,FALSE),"-")</f>
        <v>4</v>
      </c>
      <c r="N701" s="46" t="str">
        <f>IF($D701&gt;0,VLOOKUP($D701,Iscrizioni!$A$2:$M$2502,6,FALSE),"-")</f>
        <v>L021869</v>
      </c>
      <c r="O701" s="107" t="str">
        <f>IF($D701&gt;0,VLOOKUP($D701,Iscrizioni!$A$2:$M$2502,7,FALSE),"-")</f>
        <v>A.S.D. ATLETICA CALENZANO</v>
      </c>
      <c r="P701" s="46" t="str">
        <f>IF($D701&gt;0,VLOOKUP(LEFT($N701,1),Regione!$A$2:$C$21,2,FALSE),"-")</f>
        <v xml:space="preserve">TOSCANA </v>
      </c>
      <c r="Q701" s="112" t="e">
        <f ca="1">IF($D701&gt;0,NormalizzaTempo("D",CELL("tipo",$E701),$E701),"-")</f>
        <v>#NAME?</v>
      </c>
      <c r="R701" s="27">
        <f>IF($D701&gt;0,VLOOKUP($D701,Iscrizioni!$A$2:$M$2502,13,FALSE),"-")</f>
        <v>400</v>
      </c>
      <c r="S701" s="112" t="e">
        <f t="shared" ca="1" si="67"/>
        <v>#NAME?</v>
      </c>
      <c r="T701" s="112" t="e">
        <f ca="1">IF($D701&gt;0,SUMIFS($S$3:$S701,$X$3:$X701,1,$J$3:$J701,$J701),"-")</f>
        <v>#NAME?</v>
      </c>
      <c r="U701" s="112" t="e">
        <f t="shared" ca="1" si="68"/>
        <v>#NAME?</v>
      </c>
      <c r="V701" s="112" t="e">
        <f t="shared" ca="1" si="65"/>
        <v>#NAME?</v>
      </c>
      <c r="W701" s="27">
        <f>IF(LEN($C701)=0,IF($D701&gt;0,COUNTIFS($A$3:$A701,$A701),"-"),"Escluso")</f>
        <v>3</v>
      </c>
      <c r="X701" s="2">
        <f>IF(LEN($C701)=0,IF($D701&gt;0,COUNTIFS($J$3:$J701,$J701,$C$3:$C701,""),"-"),"Escluso")</f>
        <v>3</v>
      </c>
      <c r="Y701" s="127" t="e">
        <f t="shared" ca="1" si="69"/>
        <v>#NAME?</v>
      </c>
      <c r="Z701" s="2">
        <f>IF($D701&gt;0,COUNTIFS($O$3:$O701,$O701,$L$3:$L701,$L701,$I$3:$I701,$I701),"-")</f>
        <v>22</v>
      </c>
      <c r="AA701" s="27">
        <f>IF($D701&gt;0,IF(OR($Z701 &gt;1,$L701&lt;&gt;"Adulti"),0,VLOOKUP($P701,Regione!$B$2:$C$22,2,FALSE)),"-")</f>
        <v>0</v>
      </c>
      <c r="AB701" s="27">
        <f>IF($D701&gt;0,IF(COUNTIFS($O$3:$O701,$O701,$L$3:$L701,$L701,$I$3:$I701,$I701) &gt;1,0,SUMIFS($Y$3:$Y$2503,$L$3:$L$2503,$L701,$O$3:$O$2503,$O701,$I$3:$I$2503,$I701)),"-")</f>
        <v>0</v>
      </c>
      <c r="AC701" s="27">
        <f t="shared" si="66"/>
        <v>0</v>
      </c>
    </row>
    <row r="702" spans="1:29" s="1" customFormat="1">
      <c r="A702" s="13" t="s">
        <v>179</v>
      </c>
      <c r="B702" s="107" t="str">
        <f>IF(COUNTA($A702)&gt;0,VLOOKUP($A702,Corsa!$A$1:$F$43,2,FALSE),"-")</f>
        <v>Corsa A11</v>
      </c>
      <c r="C702" s="11"/>
      <c r="D702" s="13">
        <v>658</v>
      </c>
      <c r="E702" s="13"/>
      <c r="F702" s="46" t="str">
        <f>IF(COUNTA($A702)&gt;0,VLOOKUP($A702,Corsa!$A$1:$F$43,3,FALSE),"-")</f>
        <v>M-Primi Passi</v>
      </c>
      <c r="G702" s="28" t="str">
        <f>IF($D702&gt;0,VLOOKUP($D702,Iscrizioni!$A$2:$M$2502,9,FALSE),"-")</f>
        <v>ZAMBELLI FABIO</v>
      </c>
      <c r="H702" s="28">
        <f>IF($D702&gt;0,VLOOKUP($D702,Iscrizioni!$A$2:$M$2502,4,FALSE),"-")</f>
        <v>2010</v>
      </c>
      <c r="I702" s="27" t="str">
        <f>IF($D702&gt;0,VLOOKUP($D702,Iscrizioni!$A$2:$M$2502,5,FALSE),"-")</f>
        <v>M</v>
      </c>
      <c r="J702" s="27" t="str">
        <f>IF($D702&gt;0,VLOOKUP($D702,Iscrizioni!$A$2:$M$2502,10,FALSE),"-")</f>
        <v>M-Primi Passi</v>
      </c>
      <c r="K702" s="27" t="str">
        <f t="shared" si="64"/>
        <v>ok</v>
      </c>
      <c r="L702" s="46" t="str">
        <f>IF($D702&gt;0,VLOOKUP($D702,Iscrizioni!$A$2:$M$2502,11,FALSE),"-")</f>
        <v>Giovanile</v>
      </c>
      <c r="M702" s="27">
        <f>IF($D702&gt;0,VLOOKUP($D702,Iscrizioni!$A$2:$N$2502,12,FALSE),"-")</f>
        <v>4</v>
      </c>
      <c r="N702" s="46" t="str">
        <f>IF($D702&gt;0,VLOOKUP($D702,Iscrizioni!$A$2:$M$2502,6,FALSE),"-")</f>
        <v>H041109</v>
      </c>
      <c r="O702" s="107" t="str">
        <f>IF($D702&gt;0,VLOOKUP($D702,Iscrizioni!$A$2:$M$2502,7,FALSE),"-")</f>
        <v>LA PRIMAVERA ATLETICA</v>
      </c>
      <c r="P702" s="46" t="str">
        <f>IF($D702&gt;0,VLOOKUP(LEFT($N702,1),Regione!$A$2:$C$21,2,FALSE),"-")</f>
        <v xml:space="preserve">EMILIA ROMAGNA </v>
      </c>
      <c r="Q702" s="112" t="e">
        <f ca="1">IF($D702&gt;0,NormalizzaTempo("D",CELL("tipo",$E702),$E702),"-")</f>
        <v>#NAME?</v>
      </c>
      <c r="R702" s="27">
        <f>IF($D702&gt;0,VLOOKUP($D702,Iscrizioni!$A$2:$M$2502,13,FALSE),"-")</f>
        <v>400</v>
      </c>
      <c r="S702" s="112" t="e">
        <f t="shared" ca="1" si="67"/>
        <v>#NAME?</v>
      </c>
      <c r="T702" s="112" t="e">
        <f ca="1">IF($D702&gt;0,SUMIFS($S$3:$S702,$X$3:$X702,1,$J$3:$J702,$J702),"-")</f>
        <v>#NAME?</v>
      </c>
      <c r="U702" s="112" t="e">
        <f t="shared" ca="1" si="68"/>
        <v>#NAME?</v>
      </c>
      <c r="V702" s="112" t="e">
        <f t="shared" ca="1" si="65"/>
        <v>#NAME?</v>
      </c>
      <c r="W702" s="27">
        <f>IF(LEN($C702)=0,IF($D702&gt;0,COUNTIFS($A$3:$A702,$A702),"-"),"Escluso")</f>
        <v>4</v>
      </c>
      <c r="X702" s="2">
        <f>IF(LEN($C702)=0,IF($D702&gt;0,COUNTIFS($J$3:$J702,$J702,$C$3:$C702,""),"-"),"Escluso")</f>
        <v>4</v>
      </c>
      <c r="Y702" s="127" t="e">
        <f t="shared" ca="1" si="69"/>
        <v>#NAME?</v>
      </c>
      <c r="Z702" s="2">
        <f>IF($D702&gt;0,COUNTIFS($O$3:$O702,$O702,$L$3:$L702,$L702,$I$3:$I702,$I702),"-")</f>
        <v>1</v>
      </c>
      <c r="AA702" s="27">
        <f>IF($D702&gt;0,IF(OR($Z702 &gt;1,$L702&lt;&gt;"Adulti"),0,VLOOKUP($P702,Regione!$B$2:$C$22,2,FALSE)),"-")</f>
        <v>0</v>
      </c>
      <c r="AB702" s="27" t="e">
        <f ca="1">IF($D702&gt;0,IF(COUNTIFS($O$3:$O702,$O702,$L$3:$L702,$L702,$I$3:$I702,$I702) &gt;1,0,SUMIFS($Y$3:$Y$2503,$L$3:$L$2503,$L702,$O$3:$O$2503,$O702,$I$3:$I$2503,$I702)),"-")</f>
        <v>#NAME?</v>
      </c>
      <c r="AC702" s="27" t="e">
        <f t="shared" ca="1" si="66"/>
        <v>#NAME?</v>
      </c>
    </row>
    <row r="703" spans="1:29" s="1" customFormat="1">
      <c r="A703" s="13" t="s">
        <v>179</v>
      </c>
      <c r="B703" s="107" t="str">
        <f>IF(COUNTA($A703)&gt;0,VLOOKUP($A703,Corsa!$A$1:$F$43,2,FALSE),"-")</f>
        <v>Corsa A11</v>
      </c>
      <c r="C703" s="11"/>
      <c r="D703" s="13">
        <v>814</v>
      </c>
      <c r="E703" s="13"/>
      <c r="F703" s="46" t="str">
        <f>IF(COUNTA($A703)&gt;0,VLOOKUP($A703,Corsa!$A$1:$F$43,3,FALSE),"-")</f>
        <v>M-Primi Passi</v>
      </c>
      <c r="G703" s="28" t="str">
        <f>IF($D703&gt;0,VLOOKUP($D703,Iscrizioni!$A$2:$M$2502,9,FALSE),"-")</f>
        <v>BARILLI NICK</v>
      </c>
      <c r="H703" s="28">
        <f>IF($D703&gt;0,VLOOKUP($D703,Iscrizioni!$A$2:$M$2502,4,FALSE),"-")</f>
        <v>2010</v>
      </c>
      <c r="I703" s="27" t="str">
        <f>IF($D703&gt;0,VLOOKUP($D703,Iscrizioni!$A$2:$M$2502,5,FALSE),"-")</f>
        <v>M</v>
      </c>
      <c r="J703" s="27" t="str">
        <f>IF($D703&gt;0,VLOOKUP($D703,Iscrizioni!$A$2:$M$2502,10,FALSE),"-")</f>
        <v>M-Primi Passi</v>
      </c>
      <c r="K703" s="27" t="str">
        <f t="shared" si="64"/>
        <v>ok</v>
      </c>
      <c r="L703" s="46" t="str">
        <f>IF($D703&gt;0,VLOOKUP($D703,Iscrizioni!$A$2:$M$2502,11,FALSE),"-")</f>
        <v>Giovanile</v>
      </c>
      <c r="M703" s="27">
        <f>IF($D703&gt;0,VLOOKUP($D703,Iscrizioni!$A$2:$N$2502,12,FALSE),"-")</f>
        <v>4</v>
      </c>
      <c r="N703" s="46" t="str">
        <f>IF($D703&gt;0,VLOOKUP($D703,Iscrizioni!$A$2:$M$2502,6,FALSE),"-")</f>
        <v>H080274</v>
      </c>
      <c r="O703" s="107" t="str">
        <f>IF($D703&gt;0,VLOOKUP($D703,Iscrizioni!$A$2:$M$2502,7,FALSE),"-")</f>
        <v>POL. SCANDIANESE</v>
      </c>
      <c r="P703" s="46" t="str">
        <f>IF($D703&gt;0,VLOOKUP(LEFT($N703,1),Regione!$A$2:$C$21,2,FALSE),"-")</f>
        <v xml:space="preserve">EMILIA ROMAGNA </v>
      </c>
      <c r="Q703" s="112" t="e">
        <f ca="1">IF($D703&gt;0,NormalizzaTempo("D",CELL("tipo",$E703),$E703),"-")</f>
        <v>#NAME?</v>
      </c>
      <c r="R703" s="27">
        <f>IF($D703&gt;0,VLOOKUP($D703,Iscrizioni!$A$2:$M$2502,13,FALSE),"-")</f>
        <v>400</v>
      </c>
      <c r="S703" s="112" t="e">
        <f t="shared" ca="1" si="67"/>
        <v>#NAME?</v>
      </c>
      <c r="T703" s="112" t="e">
        <f ca="1">IF($D703&gt;0,SUMIFS($S$3:$S703,$X$3:$X703,1,$J$3:$J703,$J703),"-")</f>
        <v>#NAME?</v>
      </c>
      <c r="U703" s="112" t="e">
        <f t="shared" ca="1" si="68"/>
        <v>#NAME?</v>
      </c>
      <c r="V703" s="112" t="e">
        <f t="shared" ca="1" si="65"/>
        <v>#NAME?</v>
      </c>
      <c r="W703" s="27">
        <f>IF(LEN($C703)=0,IF($D703&gt;0,COUNTIFS($A$3:$A703,$A703),"-"),"Escluso")</f>
        <v>5</v>
      </c>
      <c r="X703" s="2">
        <f>IF(LEN($C703)=0,IF($D703&gt;0,COUNTIFS($J$3:$J703,$J703,$C$3:$C703,""),"-"),"Escluso")</f>
        <v>5</v>
      </c>
      <c r="Y703" s="127" t="e">
        <f t="shared" ca="1" si="69"/>
        <v>#NAME?</v>
      </c>
      <c r="Z703" s="2">
        <f>IF($D703&gt;0,COUNTIFS($O$3:$O703,$O703,$L$3:$L703,$L703,$I$3:$I703,$I703),"-")</f>
        <v>21</v>
      </c>
      <c r="AA703" s="27">
        <f>IF($D703&gt;0,IF(OR($Z703 &gt;1,$L703&lt;&gt;"Adulti"),0,VLOOKUP($P703,Regione!$B$2:$C$22,2,FALSE)),"-")</f>
        <v>0</v>
      </c>
      <c r="AB703" s="27">
        <f>IF($D703&gt;0,IF(COUNTIFS($O$3:$O703,$O703,$L$3:$L703,$L703,$I$3:$I703,$I703) &gt;1,0,SUMIFS($Y$3:$Y$2503,$L$3:$L$2503,$L703,$O$3:$O$2503,$O703,$I$3:$I$2503,$I703)),"-")</f>
        <v>0</v>
      </c>
      <c r="AC703" s="27">
        <f t="shared" si="66"/>
        <v>0</v>
      </c>
    </row>
    <row r="704" spans="1:29" s="1" customFormat="1">
      <c r="A704" s="13" t="s">
        <v>179</v>
      </c>
      <c r="B704" s="107" t="str">
        <f>IF(COUNTA($A704)&gt;0,VLOOKUP($A704,Corsa!$A$1:$F$43,2,FALSE),"-")</f>
        <v>Corsa A11</v>
      </c>
      <c r="C704" s="11"/>
      <c r="D704" s="13">
        <v>405</v>
      </c>
      <c r="E704" s="13"/>
      <c r="F704" s="46" t="str">
        <f>IF(COUNTA($A704)&gt;0,VLOOKUP($A704,Corsa!$A$1:$F$43,3,FALSE),"-")</f>
        <v>M-Primi Passi</v>
      </c>
      <c r="G704" s="28" t="str">
        <f>IF($D704&gt;0,VLOOKUP($D704,Iscrizioni!$A$2:$M$2502,9,FALSE),"-")</f>
        <v>CASONI ROBERTO</v>
      </c>
      <c r="H704" s="28">
        <f>IF($D704&gt;0,VLOOKUP($D704,Iscrizioni!$A$2:$M$2502,4,FALSE),"-")</f>
        <v>2010</v>
      </c>
      <c r="I704" s="27" t="str">
        <f>IF($D704&gt;0,VLOOKUP($D704,Iscrizioni!$A$2:$M$2502,5,FALSE),"-")</f>
        <v>M</v>
      </c>
      <c r="J704" s="27" t="str">
        <f>IF($D704&gt;0,VLOOKUP($D704,Iscrizioni!$A$2:$M$2502,10,FALSE),"-")</f>
        <v>M-Primi Passi</v>
      </c>
      <c r="K704" s="27" t="str">
        <f t="shared" si="64"/>
        <v>ok</v>
      </c>
      <c r="L704" s="46" t="str">
        <f>IF($D704&gt;0,VLOOKUP($D704,Iscrizioni!$A$2:$M$2502,11,FALSE),"-")</f>
        <v>Giovanile</v>
      </c>
      <c r="M704" s="27">
        <f>IF($D704&gt;0,VLOOKUP($D704,Iscrizioni!$A$2:$N$2502,12,FALSE),"-")</f>
        <v>4</v>
      </c>
      <c r="N704" s="46" t="str">
        <f>IF($D704&gt;0,VLOOKUP($D704,Iscrizioni!$A$2:$M$2502,6,FALSE),"-")</f>
        <v>H080416</v>
      </c>
      <c r="O704" s="107" t="str">
        <f>IF($D704&gt;0,VLOOKUP($D704,Iscrizioni!$A$2:$M$2502,7,FALSE),"-")</f>
        <v>ASD ATLETICA REGGIO</v>
      </c>
      <c r="P704" s="46" t="str">
        <f>IF($D704&gt;0,VLOOKUP(LEFT($N704,1),Regione!$A$2:$C$21,2,FALSE),"-")</f>
        <v xml:space="preserve">EMILIA ROMAGNA </v>
      </c>
      <c r="Q704" s="112" t="e">
        <f ca="1">IF($D704&gt;0,NormalizzaTempo("D",CELL("tipo",$E704),$E704),"-")</f>
        <v>#NAME?</v>
      </c>
      <c r="R704" s="27">
        <f>IF($D704&gt;0,VLOOKUP($D704,Iscrizioni!$A$2:$M$2502,13,FALSE),"-")</f>
        <v>400</v>
      </c>
      <c r="S704" s="112" t="e">
        <f t="shared" ca="1" si="67"/>
        <v>#NAME?</v>
      </c>
      <c r="T704" s="112" t="e">
        <f ca="1">IF($D704&gt;0,SUMIFS($S$3:$S704,$X$3:$X704,1,$J$3:$J704,$J704),"-")</f>
        <v>#NAME?</v>
      </c>
      <c r="U704" s="112" t="e">
        <f t="shared" ca="1" si="68"/>
        <v>#NAME?</v>
      </c>
      <c r="V704" s="112" t="e">
        <f t="shared" ca="1" si="65"/>
        <v>#NAME?</v>
      </c>
      <c r="W704" s="27">
        <f>IF(LEN($C704)=0,IF($D704&gt;0,COUNTIFS($A$3:$A704,$A704),"-"),"Escluso")</f>
        <v>6</v>
      </c>
      <c r="X704" s="2">
        <f>IF(LEN($C704)=0,IF($D704&gt;0,COUNTIFS($J$3:$J704,$J704,$C$3:$C704,""),"-"),"Escluso")</f>
        <v>6</v>
      </c>
      <c r="Y704" s="127" t="e">
        <f t="shared" ca="1" si="69"/>
        <v>#NAME?</v>
      </c>
      <c r="Z704" s="2">
        <f>IF($D704&gt;0,COUNTIFS($O$3:$O704,$O704,$L$3:$L704,$L704,$I$3:$I704,$I704),"-")</f>
        <v>8</v>
      </c>
      <c r="AA704" s="27">
        <f>IF($D704&gt;0,IF(OR($Z704 &gt;1,$L704&lt;&gt;"Adulti"),0,VLOOKUP($P704,Regione!$B$2:$C$22,2,FALSE)),"-")</f>
        <v>0</v>
      </c>
      <c r="AB704" s="27">
        <f>IF($D704&gt;0,IF(COUNTIFS($O$3:$O704,$O704,$L$3:$L704,$L704,$I$3:$I704,$I704) &gt;1,0,SUMIFS($Y$3:$Y$2503,$L$3:$L$2503,$L704,$O$3:$O$2503,$O704,$I$3:$I$2503,$I704)),"-")</f>
        <v>0</v>
      </c>
      <c r="AC704" s="27">
        <f t="shared" si="66"/>
        <v>0</v>
      </c>
    </row>
    <row r="705" spans="1:29" s="1" customFormat="1">
      <c r="A705" s="13" t="s">
        <v>179</v>
      </c>
      <c r="B705" s="107" t="str">
        <f>IF(COUNTA($A705)&gt;0,VLOOKUP($A705,Corsa!$A$1:$F$43,2,FALSE),"-")</f>
        <v>Corsa A11</v>
      </c>
      <c r="C705" s="11"/>
      <c r="D705" s="13">
        <v>96</v>
      </c>
      <c r="E705" s="13"/>
      <c r="F705" s="46" t="str">
        <f>IF(COUNTA($A705)&gt;0,VLOOKUP($A705,Corsa!$A$1:$F$43,3,FALSE),"-")</f>
        <v>M-Primi Passi</v>
      </c>
      <c r="G705" s="28" t="str">
        <f>IF($D705&gt;0,VLOOKUP($D705,Iscrizioni!$A$2:$M$2502,9,FALSE),"-")</f>
        <v>RIDOLFI FILIPPO</v>
      </c>
      <c r="H705" s="28">
        <f>IF($D705&gt;0,VLOOKUP($D705,Iscrizioni!$A$2:$M$2502,4,FALSE),"-")</f>
        <v>2010</v>
      </c>
      <c r="I705" s="27" t="str">
        <f>IF($D705&gt;0,VLOOKUP($D705,Iscrizioni!$A$2:$M$2502,5,FALSE),"-")</f>
        <v>M</v>
      </c>
      <c r="J705" s="27" t="str">
        <f>IF($D705&gt;0,VLOOKUP($D705,Iscrizioni!$A$2:$M$2502,10,FALSE),"-")</f>
        <v>M-Primi Passi</v>
      </c>
      <c r="K705" s="27" t="str">
        <f t="shared" si="64"/>
        <v>ok</v>
      </c>
      <c r="L705" s="46" t="str">
        <f>IF($D705&gt;0,VLOOKUP($D705,Iscrizioni!$A$2:$M$2502,11,FALSE),"-")</f>
        <v>Giovanile</v>
      </c>
      <c r="M705" s="27">
        <f>IF($D705&gt;0,VLOOKUP($D705,Iscrizioni!$A$2:$N$2502,12,FALSE),"-")</f>
        <v>4</v>
      </c>
      <c r="N705" s="46" t="str">
        <f>IF($D705&gt;0,VLOOKUP($D705,Iscrizioni!$A$2:$M$2502,6,FALSE),"-")</f>
        <v>L021869</v>
      </c>
      <c r="O705" s="107" t="str">
        <f>IF($D705&gt;0,VLOOKUP($D705,Iscrizioni!$A$2:$M$2502,7,FALSE),"-")</f>
        <v>A.S.D. ATLETICA CALENZANO</v>
      </c>
      <c r="P705" s="46" t="str">
        <f>IF($D705&gt;0,VLOOKUP(LEFT($N705,1),Regione!$A$2:$C$21,2,FALSE),"-")</f>
        <v xml:space="preserve">TOSCANA </v>
      </c>
      <c r="Q705" s="112" t="e">
        <f ca="1">IF($D705&gt;0,NormalizzaTempo("D",CELL("tipo",$E705),$E705),"-")</f>
        <v>#NAME?</v>
      </c>
      <c r="R705" s="27">
        <f>IF($D705&gt;0,VLOOKUP($D705,Iscrizioni!$A$2:$M$2502,13,FALSE),"-")</f>
        <v>400</v>
      </c>
      <c r="S705" s="112" t="e">
        <f t="shared" ca="1" si="67"/>
        <v>#NAME?</v>
      </c>
      <c r="T705" s="112" t="e">
        <f ca="1">IF($D705&gt;0,SUMIFS($S$3:$S705,$X$3:$X705,1,$J$3:$J705,$J705),"-")</f>
        <v>#NAME?</v>
      </c>
      <c r="U705" s="112" t="e">
        <f t="shared" ca="1" si="68"/>
        <v>#NAME?</v>
      </c>
      <c r="V705" s="112" t="e">
        <f t="shared" ca="1" si="65"/>
        <v>#NAME?</v>
      </c>
      <c r="W705" s="27">
        <f>IF(LEN($C705)=0,IF($D705&gt;0,COUNTIFS($A$3:$A705,$A705),"-"),"Escluso")</f>
        <v>7</v>
      </c>
      <c r="X705" s="2">
        <f>IF(LEN($C705)=0,IF($D705&gt;0,COUNTIFS($J$3:$J705,$J705,$C$3:$C705,""),"-"),"Escluso")</f>
        <v>7</v>
      </c>
      <c r="Y705" s="127" t="e">
        <f t="shared" ca="1" si="69"/>
        <v>#NAME?</v>
      </c>
      <c r="Z705" s="2">
        <f>IF($D705&gt;0,COUNTIFS($O$3:$O705,$O705,$L$3:$L705,$L705,$I$3:$I705,$I705),"-")</f>
        <v>23</v>
      </c>
      <c r="AA705" s="27">
        <f>IF($D705&gt;0,IF(OR($Z705 &gt;1,$L705&lt;&gt;"Adulti"),0,VLOOKUP($P705,Regione!$B$2:$C$22,2,FALSE)),"-")</f>
        <v>0</v>
      </c>
      <c r="AB705" s="27">
        <f>IF($D705&gt;0,IF(COUNTIFS($O$3:$O705,$O705,$L$3:$L705,$L705,$I$3:$I705,$I705) &gt;1,0,SUMIFS($Y$3:$Y$2503,$L$3:$L$2503,$L705,$O$3:$O$2503,$O705,$I$3:$I$2503,$I705)),"-")</f>
        <v>0</v>
      </c>
      <c r="AC705" s="27">
        <f t="shared" si="66"/>
        <v>0</v>
      </c>
    </row>
    <row r="706" spans="1:29" s="1" customFormat="1">
      <c r="A706" s="13" t="s">
        <v>179</v>
      </c>
      <c r="B706" s="107" t="str">
        <f>IF(COUNTA($A706)&gt;0,VLOOKUP($A706,Corsa!$A$1:$F$43,2,FALSE),"-")</f>
        <v>Corsa A11</v>
      </c>
      <c r="C706" s="11"/>
      <c r="D706" s="13">
        <v>451</v>
      </c>
      <c r="E706" s="13"/>
      <c r="F706" s="46" t="str">
        <f>IF(COUNTA($A706)&gt;0,VLOOKUP($A706,Corsa!$A$1:$F$43,3,FALSE),"-")</f>
        <v>M-Primi Passi</v>
      </c>
      <c r="G706" s="28" t="str">
        <f>IF($D706&gt;0,VLOOKUP($D706,Iscrizioni!$A$2:$M$2502,9,FALSE),"-")</f>
        <v>CILLONI PIETRO</v>
      </c>
      <c r="H706" s="28">
        <f>IF($D706&gt;0,VLOOKUP($D706,Iscrizioni!$A$2:$M$2502,4,FALSE),"-")</f>
        <v>2010</v>
      </c>
      <c r="I706" s="27" t="str">
        <f>IF($D706&gt;0,VLOOKUP($D706,Iscrizioni!$A$2:$M$2502,5,FALSE),"-")</f>
        <v>M</v>
      </c>
      <c r="J706" s="27" t="str">
        <f>IF($D706&gt;0,VLOOKUP($D706,Iscrizioni!$A$2:$M$2502,10,FALSE),"-")</f>
        <v>M-Primi Passi</v>
      </c>
      <c r="K706" s="27" t="str">
        <f t="shared" si="64"/>
        <v>ok</v>
      </c>
      <c r="L706" s="46" t="str">
        <f>IF($D706&gt;0,VLOOKUP($D706,Iscrizioni!$A$2:$M$2502,11,FALSE),"-")</f>
        <v>Giovanile</v>
      </c>
      <c r="M706" s="27">
        <f>IF($D706&gt;0,VLOOKUP($D706,Iscrizioni!$A$2:$N$2502,12,FALSE),"-")</f>
        <v>4</v>
      </c>
      <c r="N706" s="46" t="str">
        <f>IF($D706&gt;0,VLOOKUP($D706,Iscrizioni!$A$2:$M$2502,6,FALSE),"-")</f>
        <v>H080682</v>
      </c>
      <c r="O706" s="107" t="str">
        <f>IF($D706&gt;0,VLOOKUP($D706,Iscrizioni!$A$2:$M$2502,7,FALSE),"-")</f>
        <v>ATLETICA CASTELNOVO MONTI</v>
      </c>
      <c r="P706" s="46" t="str">
        <f>IF($D706&gt;0,VLOOKUP(LEFT($N706,1),Regione!$A$2:$C$21,2,FALSE),"-")</f>
        <v xml:space="preserve">EMILIA ROMAGNA </v>
      </c>
      <c r="Q706" s="112" t="e">
        <f ca="1">IF($D706&gt;0,NormalizzaTempo("D",CELL("tipo",$E706),$E706),"-")</f>
        <v>#NAME?</v>
      </c>
      <c r="R706" s="27">
        <f>IF($D706&gt;0,VLOOKUP($D706,Iscrizioni!$A$2:$M$2502,13,FALSE),"-")</f>
        <v>400</v>
      </c>
      <c r="S706" s="112" t="e">
        <f t="shared" ca="1" si="67"/>
        <v>#NAME?</v>
      </c>
      <c r="T706" s="112" t="e">
        <f ca="1">IF($D706&gt;0,SUMIFS($S$3:$S706,$X$3:$X706,1,$J$3:$J706,$J706),"-")</f>
        <v>#NAME?</v>
      </c>
      <c r="U706" s="112" t="e">
        <f t="shared" ca="1" si="68"/>
        <v>#NAME?</v>
      </c>
      <c r="V706" s="112" t="e">
        <f t="shared" ca="1" si="65"/>
        <v>#NAME?</v>
      </c>
      <c r="W706" s="27">
        <f>IF(LEN($C706)=0,IF($D706&gt;0,COUNTIFS($A$3:$A706,$A706),"-"),"Escluso")</f>
        <v>8</v>
      </c>
      <c r="X706" s="2">
        <f>IF(LEN($C706)=0,IF($D706&gt;0,COUNTIFS($J$3:$J706,$J706,$C$3:$C706,""),"-"),"Escluso")</f>
        <v>8</v>
      </c>
      <c r="Y706" s="127" t="e">
        <f t="shared" ca="1" si="69"/>
        <v>#NAME?</v>
      </c>
      <c r="Z706" s="2">
        <f>IF($D706&gt;0,COUNTIFS($O$3:$O706,$O706,$L$3:$L706,$L706,$I$3:$I706,$I706),"-")</f>
        <v>13</v>
      </c>
      <c r="AA706" s="27">
        <f>IF($D706&gt;0,IF(OR($Z706 &gt;1,$L706&lt;&gt;"Adulti"),0,VLOOKUP($P706,Regione!$B$2:$C$22,2,FALSE)),"-")</f>
        <v>0</v>
      </c>
      <c r="AB706" s="27">
        <f>IF($D706&gt;0,IF(COUNTIFS($O$3:$O706,$O706,$L$3:$L706,$L706,$I$3:$I706,$I706) &gt;1,0,SUMIFS($Y$3:$Y$2503,$L$3:$L$2503,$L706,$O$3:$O$2503,$O706,$I$3:$I$2503,$I706)),"-")</f>
        <v>0</v>
      </c>
      <c r="AC706" s="27">
        <f t="shared" si="66"/>
        <v>0</v>
      </c>
    </row>
    <row r="707" spans="1:29" s="1" customFormat="1">
      <c r="A707" s="13" t="s">
        <v>179</v>
      </c>
      <c r="B707" s="107" t="str">
        <f>IF(COUNTA($A707)&gt;0,VLOOKUP($A707,Corsa!$A$1:$F$43,2,FALSE),"-")</f>
        <v>Corsa A11</v>
      </c>
      <c r="C707" s="11"/>
      <c r="D707" s="13">
        <v>969</v>
      </c>
      <c r="E707" s="13"/>
      <c r="F707" s="46" t="str">
        <f>IF(COUNTA($A707)&gt;0,VLOOKUP($A707,Corsa!$A$1:$F$43,3,FALSE),"-")</f>
        <v>M-Primi Passi</v>
      </c>
      <c r="G707" s="28" t="str">
        <f>IF($D707&gt;0,VLOOKUP($D707,Iscrizioni!$A$2:$M$2502,9,FALSE),"-")</f>
        <v>DE NARDI RICCARDO</v>
      </c>
      <c r="H707" s="28">
        <f>IF($D707&gt;0,VLOOKUP($D707,Iscrizioni!$A$2:$M$2502,4,FALSE),"-")</f>
        <v>2010</v>
      </c>
      <c r="I707" s="27" t="str">
        <f>IF($D707&gt;0,VLOOKUP($D707,Iscrizioni!$A$2:$M$2502,5,FALSE),"-")</f>
        <v>M</v>
      </c>
      <c r="J707" s="27" t="str">
        <f>IF($D707&gt;0,VLOOKUP($D707,Iscrizioni!$A$2:$M$2502,10,FALSE),"-")</f>
        <v>M-Primi Passi</v>
      </c>
      <c r="K707" s="27" t="str">
        <f t="shared" ref="K707:K770" si="70">IF(D707&gt;0,IF(IFERROR(SEARCH(J707,F707),0)=0,"Verifica","ok"),"-")</f>
        <v>ok</v>
      </c>
      <c r="L707" s="46" t="str">
        <f>IF($D707&gt;0,VLOOKUP($D707,Iscrizioni!$A$2:$M$2502,11,FALSE),"-")</f>
        <v>Giovanile</v>
      </c>
      <c r="M707" s="27">
        <f>IF($D707&gt;0,VLOOKUP($D707,Iscrizioni!$A$2:$N$2502,12,FALSE),"-")</f>
        <v>4</v>
      </c>
      <c r="N707" s="46" t="str">
        <f>IF($D707&gt;0,VLOOKUP($D707,Iscrizioni!$A$2:$M$2502,6,FALSE),"-")</f>
        <v>H080682</v>
      </c>
      <c r="O707" s="107" t="str">
        <f>IF($D707&gt;0,VLOOKUP($D707,Iscrizioni!$A$2:$M$2502,7,FALSE),"-")</f>
        <v>ATLETICA CASTELNOVO MONTI</v>
      </c>
      <c r="P707" s="46" t="str">
        <f>IF($D707&gt;0,VLOOKUP(LEFT($N707,1),Regione!$A$2:$C$21,2,FALSE),"-")</f>
        <v xml:space="preserve">EMILIA ROMAGNA </v>
      </c>
      <c r="Q707" s="112" t="e">
        <f ca="1">IF($D707&gt;0,NormalizzaTempo("D",CELL("tipo",$E707),$E707),"-")</f>
        <v>#NAME?</v>
      </c>
      <c r="R707" s="27">
        <f>IF($D707&gt;0,VLOOKUP($D707,Iscrizioni!$A$2:$M$2502,13,FALSE),"-")</f>
        <v>400</v>
      </c>
      <c r="S707" s="112" t="e">
        <f t="shared" ca="1" si="67"/>
        <v>#NAME?</v>
      </c>
      <c r="T707" s="112" t="e">
        <f ca="1">IF($D707&gt;0,SUMIFS($S$3:$S707,$X$3:$X707,1,$J$3:$J707,$J707),"-")</f>
        <v>#NAME?</v>
      </c>
      <c r="U707" s="112" t="e">
        <f t="shared" ca="1" si="68"/>
        <v>#NAME?</v>
      </c>
      <c r="V707" s="112" t="e">
        <f t="shared" ca="1" si="65"/>
        <v>#NAME?</v>
      </c>
      <c r="W707" s="27">
        <f>IF(LEN($C707)=0,IF($D707&gt;0,COUNTIFS($A$3:$A707,$A707),"-"),"Escluso")</f>
        <v>9</v>
      </c>
      <c r="X707" s="2">
        <f>IF(LEN($C707)=0,IF($D707&gt;0,COUNTIFS($J$3:$J707,$J707,$C$3:$C707,""),"-"),"Escluso")</f>
        <v>9</v>
      </c>
      <c r="Y707" s="127" t="e">
        <f t="shared" ca="1" si="69"/>
        <v>#NAME?</v>
      </c>
      <c r="Z707" s="2">
        <f>IF($D707&gt;0,COUNTIFS($O$3:$O707,$O707,$L$3:$L707,$L707,$I$3:$I707,$I707),"-")</f>
        <v>14</v>
      </c>
      <c r="AA707" s="27">
        <f>IF($D707&gt;0,IF(OR($Z707 &gt;1,$L707&lt;&gt;"Adulti"),0,VLOOKUP($P707,Regione!$B$2:$C$22,2,FALSE)),"-")</f>
        <v>0</v>
      </c>
      <c r="AB707" s="27">
        <f>IF($D707&gt;0,IF(COUNTIFS($O$3:$O707,$O707,$L$3:$L707,$L707,$I$3:$I707,$I707) &gt;1,0,SUMIFS($Y$3:$Y$2503,$L$3:$L$2503,$L707,$O$3:$O$2503,$O707,$I$3:$I$2503,$I707)),"-")</f>
        <v>0</v>
      </c>
      <c r="AC707" s="27">
        <f t="shared" si="66"/>
        <v>0</v>
      </c>
    </row>
    <row r="708" spans="1:29" s="1" customFormat="1">
      <c r="A708" s="13" t="s">
        <v>179</v>
      </c>
      <c r="B708" s="107" t="str">
        <f>IF(COUNTA($A708)&gt;0,VLOOKUP($A708,Corsa!$A$1:$F$43,2,FALSE),"-")</f>
        <v>Corsa A11</v>
      </c>
      <c r="C708" s="11"/>
      <c r="D708" s="13">
        <v>940</v>
      </c>
      <c r="E708" s="13"/>
      <c r="F708" s="46" t="str">
        <f>IF(COUNTA($A708)&gt;0,VLOOKUP($A708,Corsa!$A$1:$F$43,3,FALSE),"-")</f>
        <v>M-Primi Passi</v>
      </c>
      <c r="G708" s="28" t="str">
        <f>IF($D708&gt;0,VLOOKUP($D708,Iscrizioni!$A$2:$M$2502,9,FALSE),"-")</f>
        <v>GUZZON MATTEO</v>
      </c>
      <c r="H708" s="28">
        <f>IF($D708&gt;0,VLOOKUP($D708,Iscrizioni!$A$2:$M$2502,4,FALSE),"-")</f>
        <v>2010</v>
      </c>
      <c r="I708" s="27" t="str">
        <f>IF($D708&gt;0,VLOOKUP($D708,Iscrizioni!$A$2:$M$2502,5,FALSE),"-")</f>
        <v>M</v>
      </c>
      <c r="J708" s="27" t="str">
        <f>IF($D708&gt;0,VLOOKUP($D708,Iscrizioni!$A$2:$M$2502,10,FALSE),"-")</f>
        <v>M-Primi Passi</v>
      </c>
      <c r="K708" s="27" t="str">
        <f t="shared" si="70"/>
        <v>ok</v>
      </c>
      <c r="L708" s="46" t="str">
        <f>IF($D708&gt;0,VLOOKUP($D708,Iscrizioni!$A$2:$M$2502,11,FALSE),"-")</f>
        <v>Giovanile</v>
      </c>
      <c r="M708" s="27">
        <f>IF($D708&gt;0,VLOOKUP($D708,Iscrizioni!$A$2:$N$2502,12,FALSE),"-")</f>
        <v>4</v>
      </c>
      <c r="N708" s="46" t="str">
        <f>IF($D708&gt;0,VLOOKUP($D708,Iscrizioni!$A$2:$M$2502,6,FALSE),"-")</f>
        <v>H080590</v>
      </c>
      <c r="O708" s="107" t="str">
        <f>IF($D708&gt;0,VLOOKUP($D708,Iscrizioni!$A$2:$M$2502,7,FALSE),"-")</f>
        <v>SAN DONNINO DI LIGURIA</v>
      </c>
      <c r="P708" s="46" t="str">
        <f>IF($D708&gt;0,VLOOKUP(LEFT($N708,1),Regione!$A$2:$C$21,2,FALSE),"-")</f>
        <v xml:space="preserve">EMILIA ROMAGNA </v>
      </c>
      <c r="Q708" s="112" t="e">
        <f ca="1">IF($D708&gt;0,NormalizzaTempo("D",CELL("tipo",$E708),$E708),"-")</f>
        <v>#NAME?</v>
      </c>
      <c r="R708" s="27">
        <f>IF($D708&gt;0,VLOOKUP($D708,Iscrizioni!$A$2:$M$2502,13,FALSE),"-")</f>
        <v>400</v>
      </c>
      <c r="S708" s="112" t="e">
        <f t="shared" ca="1" si="67"/>
        <v>#NAME?</v>
      </c>
      <c r="T708" s="112" t="e">
        <f ca="1">IF($D708&gt;0,SUMIFS($S$3:$S708,$X$3:$X708,1,$J$3:$J708,$J708),"-")</f>
        <v>#NAME?</v>
      </c>
      <c r="U708" s="112" t="e">
        <f t="shared" ca="1" si="68"/>
        <v>#NAME?</v>
      </c>
      <c r="V708" s="112" t="e">
        <f t="shared" ref="V708:V771" ca="1" si="71">IF(OR(AND($L708="Adulti",LEN($C708)=0,$U708&lt;=$U$1), AND(OR($L708="Giovanile",$L708="Promozionale"),LEN($C708)=0) ), "ok","-")</f>
        <v>#NAME?</v>
      </c>
      <c r="W708" s="27">
        <f>IF(LEN($C708)=0,IF($D708&gt;0,COUNTIFS($A$3:$A708,$A708),"-"),"Escluso")</f>
        <v>10</v>
      </c>
      <c r="X708" s="2">
        <f>IF(LEN($C708)=0,IF($D708&gt;0,COUNTIFS($J$3:$J708,$J708,$C$3:$C708,""),"-"),"Escluso")</f>
        <v>10</v>
      </c>
      <c r="Y708" s="127" t="e">
        <f t="shared" ca="1" si="69"/>
        <v>#NAME?</v>
      </c>
      <c r="Z708" s="2">
        <f>IF($D708&gt;0,COUNTIFS($O$3:$O708,$O708,$L$3:$L708,$L708,$I$3:$I708,$I708),"-")</f>
        <v>2</v>
      </c>
      <c r="AA708" s="27">
        <f>IF($D708&gt;0,IF(OR($Z708 &gt;1,$L708&lt;&gt;"Adulti"),0,VLOOKUP($P708,Regione!$B$2:$C$22,2,FALSE)),"-")</f>
        <v>0</v>
      </c>
      <c r="AB708" s="27">
        <f>IF($D708&gt;0,IF(COUNTIFS($O$3:$O708,$O708,$L$3:$L708,$L708,$I$3:$I708,$I708) &gt;1,0,SUMIFS($Y$3:$Y$2503,$L$3:$L$2503,$L708,$O$3:$O$2503,$O708,$I$3:$I$2503,$I708)),"-")</f>
        <v>0</v>
      </c>
      <c r="AC708" s="27">
        <f t="shared" si="66"/>
        <v>0</v>
      </c>
    </row>
    <row r="709" spans="1:29" s="1" customFormat="1">
      <c r="A709" s="13" t="s">
        <v>179</v>
      </c>
      <c r="B709" s="107" t="str">
        <f>IF(COUNTA($A709)&gt;0,VLOOKUP($A709,Corsa!$A$1:$F$43,2,FALSE),"-")</f>
        <v>Corsa A11</v>
      </c>
      <c r="C709" s="11"/>
      <c r="D709" s="13">
        <v>654</v>
      </c>
      <c r="E709" s="13"/>
      <c r="F709" s="46" t="str">
        <f>IF(COUNTA($A709)&gt;0,VLOOKUP($A709,Corsa!$A$1:$F$43,3,FALSE),"-")</f>
        <v>M-Primi Passi</v>
      </c>
      <c r="G709" s="28" t="str">
        <f>IF($D709&gt;0,VLOOKUP($D709,Iscrizioni!$A$2:$M$2502,9,FALSE),"-")</f>
        <v>CASINI GIOVANNI</v>
      </c>
      <c r="H709" s="28">
        <f>IF($D709&gt;0,VLOOKUP($D709,Iscrizioni!$A$2:$M$2502,4,FALSE),"-")</f>
        <v>2010</v>
      </c>
      <c r="I709" s="27" t="str">
        <f>IF($D709&gt;0,VLOOKUP($D709,Iscrizioni!$A$2:$M$2502,5,FALSE),"-")</f>
        <v>M</v>
      </c>
      <c r="J709" s="27" t="str">
        <f>IF($D709&gt;0,VLOOKUP($D709,Iscrizioni!$A$2:$M$2502,10,FALSE),"-")</f>
        <v>M-Primi Passi</v>
      </c>
      <c r="K709" s="27" t="str">
        <f t="shared" si="70"/>
        <v>ok</v>
      </c>
      <c r="L709" s="46" t="str">
        <f>IF($D709&gt;0,VLOOKUP($D709,Iscrizioni!$A$2:$M$2502,11,FALSE),"-")</f>
        <v>Giovanile</v>
      </c>
      <c r="M709" s="27">
        <f>IF($D709&gt;0,VLOOKUP($D709,Iscrizioni!$A$2:$N$2502,12,FALSE),"-")</f>
        <v>4</v>
      </c>
      <c r="N709" s="46" t="str">
        <f>IF($D709&gt;0,VLOOKUP($D709,Iscrizioni!$A$2:$M$2502,6,FALSE),"-")</f>
        <v>H041109</v>
      </c>
      <c r="O709" s="107" t="str">
        <f>IF($D709&gt;0,VLOOKUP($D709,Iscrizioni!$A$2:$M$2502,7,FALSE),"-")</f>
        <v>LA PRIMAVERA ATLETICA</v>
      </c>
      <c r="P709" s="46" t="str">
        <f>IF($D709&gt;0,VLOOKUP(LEFT($N709,1),Regione!$A$2:$C$21,2,FALSE),"-")</f>
        <v xml:space="preserve">EMILIA ROMAGNA </v>
      </c>
      <c r="Q709" s="112" t="e">
        <f ca="1">IF($D709&gt;0,NormalizzaTempo("D",CELL("tipo",$E709),$E709),"-")</f>
        <v>#NAME?</v>
      </c>
      <c r="R709" s="27">
        <f>IF($D709&gt;0,VLOOKUP($D709,Iscrizioni!$A$2:$M$2502,13,FALSE),"-")</f>
        <v>400</v>
      </c>
      <c r="S709" s="112" t="e">
        <f t="shared" ca="1" si="67"/>
        <v>#NAME?</v>
      </c>
      <c r="T709" s="112" t="e">
        <f ca="1">IF($D709&gt;0,SUMIFS($S$3:$S709,$X$3:$X709,1,$J$3:$J709,$J709),"-")</f>
        <v>#NAME?</v>
      </c>
      <c r="U709" s="112" t="e">
        <f t="shared" ca="1" si="68"/>
        <v>#NAME?</v>
      </c>
      <c r="V709" s="112" t="e">
        <f t="shared" ca="1" si="71"/>
        <v>#NAME?</v>
      </c>
      <c r="W709" s="27">
        <f>IF(LEN($C709)=0,IF($D709&gt;0,COUNTIFS($A$3:$A709,$A709),"-"),"Escluso")</f>
        <v>11</v>
      </c>
      <c r="X709" s="2">
        <f>IF(LEN($C709)=0,IF($D709&gt;0,COUNTIFS($J$3:$J709,$J709,$C$3:$C709,""),"-"),"Escluso")</f>
        <v>11</v>
      </c>
      <c r="Y709" s="127" t="e">
        <f t="shared" ca="1" si="69"/>
        <v>#NAME?</v>
      </c>
      <c r="Z709" s="2">
        <f>IF($D709&gt;0,COUNTIFS($O$3:$O709,$O709,$L$3:$L709,$L709,$I$3:$I709,$I709),"-")</f>
        <v>2</v>
      </c>
      <c r="AA709" s="27">
        <f>IF($D709&gt;0,IF(OR($Z709 &gt;1,$L709&lt;&gt;"Adulti"),0,VLOOKUP($P709,Regione!$B$2:$C$22,2,FALSE)),"-")</f>
        <v>0</v>
      </c>
      <c r="AB709" s="27">
        <f>IF($D709&gt;0,IF(COUNTIFS($O$3:$O709,$O709,$L$3:$L709,$L709,$I$3:$I709,$I709) &gt;1,0,SUMIFS($Y$3:$Y$2503,$L$3:$L$2503,$L709,$O$3:$O$2503,$O709,$I$3:$I$2503,$I709)),"-")</f>
        <v>0</v>
      </c>
      <c r="AC709" s="27">
        <f t="shared" si="66"/>
        <v>0</v>
      </c>
    </row>
    <row r="710" spans="1:29" s="1" customFormat="1">
      <c r="A710" s="13" t="s">
        <v>179</v>
      </c>
      <c r="B710" s="107" t="str">
        <f>IF(COUNTA($A710)&gt;0,VLOOKUP($A710,Corsa!$A$1:$F$43,2,FALSE),"-")</f>
        <v>Corsa A11</v>
      </c>
      <c r="C710" s="11"/>
      <c r="D710" s="13">
        <v>348</v>
      </c>
      <c r="E710" s="13"/>
      <c r="F710" s="46" t="str">
        <f>IF(COUNTA($A710)&gt;0,VLOOKUP($A710,Corsa!$A$1:$F$43,3,FALSE),"-")</f>
        <v>M-Primi Passi</v>
      </c>
      <c r="G710" s="28" t="str">
        <f>IF($D710&gt;0,VLOOKUP($D710,Iscrizioni!$A$2:$M$2502,9,FALSE),"-")</f>
        <v>LAMBERTI JACOPO</v>
      </c>
      <c r="H710" s="28">
        <f>IF($D710&gt;0,VLOOKUP($D710,Iscrizioni!$A$2:$M$2502,4,FALSE),"-")</f>
        <v>2010</v>
      </c>
      <c r="I710" s="27" t="str">
        <f>IF($D710&gt;0,VLOOKUP($D710,Iscrizioni!$A$2:$M$2502,5,FALSE),"-")</f>
        <v>M</v>
      </c>
      <c r="J710" s="27" t="str">
        <f>IF($D710&gt;0,VLOOKUP($D710,Iscrizioni!$A$2:$M$2502,10,FALSE),"-")</f>
        <v>M-Primi Passi</v>
      </c>
      <c r="K710" s="27" t="str">
        <f t="shared" si="70"/>
        <v>ok</v>
      </c>
      <c r="L710" s="46" t="str">
        <f>IF($D710&gt;0,VLOOKUP($D710,Iscrizioni!$A$2:$M$2502,11,FALSE),"-")</f>
        <v>Giovanile</v>
      </c>
      <c r="M710" s="27">
        <f>IF($D710&gt;0,VLOOKUP($D710,Iscrizioni!$A$2:$N$2502,12,FALSE),"-")</f>
        <v>4</v>
      </c>
      <c r="N710" s="46" t="str">
        <f>IF($D710&gt;0,VLOOKUP($D710,Iscrizioni!$A$2:$M$2502,6,FALSE),"-")</f>
        <v>H011219</v>
      </c>
      <c r="O710" s="107" t="str">
        <f>IF($D710&gt;0,VLOOKUP($D710,Iscrizioni!$A$2:$M$2502,7,FALSE),"-")</f>
        <v>A.S.D. SOCIETA' VICTORIA ATLETICA</v>
      </c>
      <c r="P710" s="46" t="str">
        <f>IF($D710&gt;0,VLOOKUP(LEFT($N710,1),Regione!$A$2:$C$21,2,FALSE),"-")</f>
        <v xml:space="preserve">EMILIA ROMAGNA </v>
      </c>
      <c r="Q710" s="112" t="e">
        <f ca="1">IF($D710&gt;0,NormalizzaTempo("D",CELL("tipo",$E710),$E710),"-")</f>
        <v>#NAME?</v>
      </c>
      <c r="R710" s="27">
        <f>IF($D710&gt;0,VLOOKUP($D710,Iscrizioni!$A$2:$M$2502,13,FALSE),"-")</f>
        <v>400</v>
      </c>
      <c r="S710" s="112" t="e">
        <f t="shared" ca="1" si="67"/>
        <v>#NAME?</v>
      </c>
      <c r="T710" s="112" t="e">
        <f ca="1">IF($D710&gt;0,SUMIFS($S$3:$S710,$X$3:$X710,1,$J$3:$J710,$J710),"-")</f>
        <v>#NAME?</v>
      </c>
      <c r="U710" s="112" t="e">
        <f t="shared" ca="1" si="68"/>
        <v>#NAME?</v>
      </c>
      <c r="V710" s="112" t="e">
        <f t="shared" ca="1" si="71"/>
        <v>#NAME?</v>
      </c>
      <c r="W710" s="27">
        <f>IF(LEN($C710)=0,IF($D710&gt;0,COUNTIFS($A$3:$A710,$A710),"-"),"Escluso")</f>
        <v>12</v>
      </c>
      <c r="X710" s="2">
        <f>IF(LEN($C710)=0,IF($D710&gt;0,COUNTIFS($J$3:$J710,$J710,$C$3:$C710,""),"-"),"Escluso")</f>
        <v>12</v>
      </c>
      <c r="Y710" s="127" t="e">
        <f t="shared" ca="1" si="69"/>
        <v>#NAME?</v>
      </c>
      <c r="Z710" s="2">
        <f>IF($D710&gt;0,COUNTIFS($O$3:$O710,$O710,$L$3:$L710,$L710,$I$3:$I710,$I710),"-")</f>
        <v>7</v>
      </c>
      <c r="AA710" s="27">
        <f>IF($D710&gt;0,IF(OR($Z710 &gt;1,$L710&lt;&gt;"Adulti"),0,VLOOKUP($P710,Regione!$B$2:$C$22,2,FALSE)),"-")</f>
        <v>0</v>
      </c>
      <c r="AB710" s="27">
        <f>IF($D710&gt;0,IF(COUNTIFS($O$3:$O710,$O710,$L$3:$L710,$L710,$I$3:$I710,$I710) &gt;1,0,SUMIFS($Y$3:$Y$2503,$L$3:$L$2503,$L710,$O$3:$O$2503,$O710,$I$3:$I$2503,$I710)),"-")</f>
        <v>0</v>
      </c>
      <c r="AC710" s="27">
        <f t="shared" si="66"/>
        <v>0</v>
      </c>
    </row>
    <row r="711" spans="1:29" s="1" customFormat="1">
      <c r="A711" s="13" t="s">
        <v>179</v>
      </c>
      <c r="B711" s="107" t="str">
        <f>IF(COUNTA($A711)&gt;0,VLOOKUP($A711,Corsa!$A$1:$F$43,2,FALSE),"-")</f>
        <v>Corsa A11</v>
      </c>
      <c r="C711" s="11"/>
      <c r="D711" s="13">
        <v>58</v>
      </c>
      <c r="E711" s="13"/>
      <c r="F711" s="46" t="str">
        <f>IF(COUNTA($A711)&gt;0,VLOOKUP($A711,Corsa!$A$1:$F$43,3,FALSE),"-")</f>
        <v>M-Primi Passi</v>
      </c>
      <c r="G711" s="28" t="str">
        <f>IF($D711&gt;0,VLOOKUP($D711,Iscrizioni!$A$2:$M$2502,9,FALSE),"-")</f>
        <v>COLLINI SIMONE</v>
      </c>
      <c r="H711" s="28">
        <f>IF($D711&gt;0,VLOOKUP($D711,Iscrizioni!$A$2:$M$2502,4,FALSE),"-")</f>
        <v>2010</v>
      </c>
      <c r="I711" s="27" t="str">
        <f>IF($D711&gt;0,VLOOKUP($D711,Iscrizioni!$A$2:$M$2502,5,FALSE),"-")</f>
        <v>M</v>
      </c>
      <c r="J711" s="27" t="str">
        <f>IF($D711&gt;0,VLOOKUP($D711,Iscrizioni!$A$2:$M$2502,10,FALSE),"-")</f>
        <v>M-Primi Passi</v>
      </c>
      <c r="K711" s="27" t="str">
        <f t="shared" si="70"/>
        <v>ok</v>
      </c>
      <c r="L711" s="46" t="str">
        <f>IF($D711&gt;0,VLOOKUP($D711,Iscrizioni!$A$2:$M$2502,11,FALSE),"-")</f>
        <v>Giovanile</v>
      </c>
      <c r="M711" s="27">
        <f>IF($D711&gt;0,VLOOKUP($D711,Iscrizioni!$A$2:$N$2502,12,FALSE),"-")</f>
        <v>4</v>
      </c>
      <c r="N711" s="46" t="str">
        <f>IF($D711&gt;0,VLOOKUP($D711,Iscrizioni!$A$2:$M$2502,6,FALSE),"-")</f>
        <v>L021869</v>
      </c>
      <c r="O711" s="107" t="str">
        <f>IF($D711&gt;0,VLOOKUP($D711,Iscrizioni!$A$2:$M$2502,7,FALSE),"-")</f>
        <v>A.S.D. ATLETICA CALENZANO</v>
      </c>
      <c r="P711" s="46" t="str">
        <f>IF($D711&gt;0,VLOOKUP(LEFT($N711,1),Regione!$A$2:$C$21,2,FALSE),"-")</f>
        <v xml:space="preserve">TOSCANA </v>
      </c>
      <c r="Q711" s="112" t="e">
        <f ca="1">IF($D711&gt;0,NormalizzaTempo("D",CELL("tipo",$E711),$E711),"-")</f>
        <v>#NAME?</v>
      </c>
      <c r="R711" s="27">
        <f>IF($D711&gt;0,VLOOKUP($D711,Iscrizioni!$A$2:$M$2502,13,FALSE),"-")</f>
        <v>400</v>
      </c>
      <c r="S711" s="112" t="e">
        <f t="shared" ca="1" si="67"/>
        <v>#NAME?</v>
      </c>
      <c r="T711" s="112" t="e">
        <f ca="1">IF($D711&gt;0,SUMIFS($S$3:$S711,$X$3:$X711,1,$J$3:$J711,$J711),"-")</f>
        <v>#NAME?</v>
      </c>
      <c r="U711" s="112" t="e">
        <f t="shared" ca="1" si="68"/>
        <v>#NAME?</v>
      </c>
      <c r="V711" s="112" t="e">
        <f t="shared" ca="1" si="71"/>
        <v>#NAME?</v>
      </c>
      <c r="W711" s="27">
        <f>IF(LEN($C711)=0,IF($D711&gt;0,COUNTIFS($A$3:$A711,$A711),"-"),"Escluso")</f>
        <v>13</v>
      </c>
      <c r="X711" s="2">
        <f>IF(LEN($C711)=0,IF($D711&gt;0,COUNTIFS($J$3:$J711,$J711,$C$3:$C711,""),"-"),"Escluso")</f>
        <v>13</v>
      </c>
      <c r="Y711" s="127" t="e">
        <f t="shared" ca="1" si="69"/>
        <v>#NAME?</v>
      </c>
      <c r="Z711" s="2">
        <f>IF($D711&gt;0,COUNTIFS($O$3:$O711,$O711,$L$3:$L711,$L711,$I$3:$I711,$I711),"-")</f>
        <v>24</v>
      </c>
      <c r="AA711" s="27">
        <f>IF($D711&gt;0,IF(OR($Z711 &gt;1,$L711&lt;&gt;"Adulti"),0,VLOOKUP($P711,Regione!$B$2:$C$22,2,FALSE)),"-")</f>
        <v>0</v>
      </c>
      <c r="AB711" s="27">
        <f>IF($D711&gt;0,IF(COUNTIFS($O$3:$O711,$O711,$L$3:$L711,$L711,$I$3:$I711,$I711) &gt;1,0,SUMIFS($Y$3:$Y$2503,$L$3:$L$2503,$L711,$O$3:$O$2503,$O711,$I$3:$I$2503,$I711)),"-")</f>
        <v>0</v>
      </c>
      <c r="AC711" s="27">
        <f t="shared" si="66"/>
        <v>0</v>
      </c>
    </row>
    <row r="712" spans="1:29" s="1" customFormat="1">
      <c r="A712" s="13" t="s">
        <v>179</v>
      </c>
      <c r="B712" s="107" t="str">
        <f>IF(COUNTA($A712)&gt;0,VLOOKUP($A712,Corsa!$A$1:$F$43,2,FALSE),"-")</f>
        <v>Corsa A11</v>
      </c>
      <c r="C712" s="11"/>
      <c r="D712" s="13">
        <v>408</v>
      </c>
      <c r="E712" s="13"/>
      <c r="F712" s="46" t="str">
        <f>IF(COUNTA($A712)&gt;0,VLOOKUP($A712,Corsa!$A$1:$F$43,3,FALSE),"-")</f>
        <v>M-Primi Passi</v>
      </c>
      <c r="G712" s="28" t="str">
        <f>IF($D712&gt;0,VLOOKUP($D712,Iscrizioni!$A$2:$M$2502,9,FALSE),"-")</f>
        <v>FINOCCHIO SIMONE</v>
      </c>
      <c r="H712" s="28">
        <f>IF($D712&gt;0,VLOOKUP($D712,Iscrizioni!$A$2:$M$2502,4,FALSE),"-")</f>
        <v>2011</v>
      </c>
      <c r="I712" s="27" t="str">
        <f>IF($D712&gt;0,VLOOKUP($D712,Iscrizioni!$A$2:$M$2502,5,FALSE),"-")</f>
        <v>M</v>
      </c>
      <c r="J712" s="27" t="str">
        <f>IF($D712&gt;0,VLOOKUP($D712,Iscrizioni!$A$2:$M$2502,10,FALSE),"-")</f>
        <v>M-Primi Passi</v>
      </c>
      <c r="K712" s="27" t="str">
        <f t="shared" si="70"/>
        <v>ok</v>
      </c>
      <c r="L712" s="46" t="str">
        <f>IF($D712&gt;0,VLOOKUP($D712,Iscrizioni!$A$2:$M$2502,11,FALSE),"-")</f>
        <v>Giovanile</v>
      </c>
      <c r="M712" s="27">
        <f>IF($D712&gt;0,VLOOKUP($D712,Iscrizioni!$A$2:$N$2502,12,FALSE),"-")</f>
        <v>4</v>
      </c>
      <c r="N712" s="46" t="str">
        <f>IF($D712&gt;0,VLOOKUP($D712,Iscrizioni!$A$2:$M$2502,6,FALSE),"-")</f>
        <v>H080416</v>
      </c>
      <c r="O712" s="107" t="str">
        <f>IF($D712&gt;0,VLOOKUP($D712,Iscrizioni!$A$2:$M$2502,7,FALSE),"-")</f>
        <v>ASD ATLETICA REGGIO</v>
      </c>
      <c r="P712" s="46" t="str">
        <f>IF($D712&gt;0,VLOOKUP(LEFT($N712,1),Regione!$A$2:$C$21,2,FALSE),"-")</f>
        <v xml:space="preserve">EMILIA ROMAGNA </v>
      </c>
      <c r="Q712" s="112" t="e">
        <f ca="1">IF($D712&gt;0,NormalizzaTempo("D",CELL("tipo",$E712),$E712),"-")</f>
        <v>#NAME?</v>
      </c>
      <c r="R712" s="27">
        <f>IF($D712&gt;0,VLOOKUP($D712,Iscrizioni!$A$2:$M$2502,13,FALSE),"-")</f>
        <v>400</v>
      </c>
      <c r="S712" s="112" t="e">
        <f t="shared" ca="1" si="67"/>
        <v>#NAME?</v>
      </c>
      <c r="T712" s="112" t="e">
        <f ca="1">IF($D712&gt;0,SUMIFS($S$3:$S712,$X$3:$X712,1,$J$3:$J712,$J712),"-")</f>
        <v>#NAME?</v>
      </c>
      <c r="U712" s="112" t="e">
        <f t="shared" ca="1" si="68"/>
        <v>#NAME?</v>
      </c>
      <c r="V712" s="112" t="e">
        <f t="shared" ca="1" si="71"/>
        <v>#NAME?</v>
      </c>
      <c r="W712" s="27">
        <f>IF(LEN($C712)=0,IF($D712&gt;0,COUNTIFS($A$3:$A712,$A712),"-"),"Escluso")</f>
        <v>14</v>
      </c>
      <c r="X712" s="2">
        <f>IF(LEN($C712)=0,IF($D712&gt;0,COUNTIFS($J$3:$J712,$J712,$C$3:$C712,""),"-"),"Escluso")</f>
        <v>14</v>
      </c>
      <c r="Y712" s="127" t="e">
        <f t="shared" ca="1" si="69"/>
        <v>#NAME?</v>
      </c>
      <c r="Z712" s="2">
        <f>IF($D712&gt;0,COUNTIFS($O$3:$O712,$O712,$L$3:$L712,$L712,$I$3:$I712,$I712),"-")</f>
        <v>9</v>
      </c>
      <c r="AA712" s="27">
        <f>IF($D712&gt;0,IF(OR($Z712 &gt;1,$L712&lt;&gt;"Adulti"),0,VLOOKUP($P712,Regione!$B$2:$C$22,2,FALSE)),"-")</f>
        <v>0</v>
      </c>
      <c r="AB712" s="27">
        <f>IF($D712&gt;0,IF(COUNTIFS($O$3:$O712,$O712,$L$3:$L712,$L712,$I$3:$I712,$I712) &gt;1,0,SUMIFS($Y$3:$Y$2503,$L$3:$L$2503,$L712,$O$3:$O$2503,$O712,$I$3:$I$2503,$I712)),"-")</f>
        <v>0</v>
      </c>
      <c r="AC712" s="27">
        <f t="shared" si="66"/>
        <v>0</v>
      </c>
    </row>
    <row r="713" spans="1:29" s="1" customFormat="1">
      <c r="A713" s="13" t="s">
        <v>179</v>
      </c>
      <c r="B713" s="107" t="str">
        <f>IF(COUNTA($A713)&gt;0,VLOOKUP($A713,Corsa!$A$1:$F$43,2,FALSE),"-")</f>
        <v>Corsa A11</v>
      </c>
      <c r="C713" s="11"/>
      <c r="D713" s="13">
        <v>975</v>
      </c>
      <c r="E713" s="13"/>
      <c r="F713" s="46" t="str">
        <f>IF(COUNTA($A713)&gt;0,VLOOKUP($A713,Corsa!$A$1:$F$43,3,FALSE),"-")</f>
        <v>M-Primi Passi</v>
      </c>
      <c r="G713" s="28" t="str">
        <f>IF($D713&gt;0,VLOOKUP($D713,Iscrizioni!$A$2:$M$2502,9,FALSE),"-")</f>
        <v>HASSEN ADBELRAHMEN</v>
      </c>
      <c r="H713" s="28">
        <f>IF($D713&gt;0,VLOOKUP($D713,Iscrizioni!$A$2:$M$2502,4,FALSE),"-")</f>
        <v>2010</v>
      </c>
      <c r="I713" s="27" t="str">
        <f>IF($D713&gt;0,VLOOKUP($D713,Iscrizioni!$A$2:$M$2502,5,FALSE),"-")</f>
        <v>M</v>
      </c>
      <c r="J713" s="27" t="str">
        <f>IF($D713&gt;0,VLOOKUP($D713,Iscrizioni!$A$2:$M$2502,10,FALSE),"-")</f>
        <v>M-Primi Passi</v>
      </c>
      <c r="K713" s="27" t="str">
        <f t="shared" si="70"/>
        <v>ok</v>
      </c>
      <c r="L713" s="46" t="str">
        <f>IF($D713&gt;0,VLOOKUP($D713,Iscrizioni!$A$2:$M$2502,11,FALSE),"-")</f>
        <v>Giovanile</v>
      </c>
      <c r="M713" s="27">
        <f>IF($D713&gt;0,VLOOKUP($D713,Iscrizioni!$A$2:$N$2502,12,FALSE),"-")</f>
        <v>4</v>
      </c>
      <c r="N713" s="46" t="str">
        <f>IF($D713&gt;0,VLOOKUP($D713,Iscrizioni!$A$2:$M$2502,6,FALSE),"-")</f>
        <v>H080682</v>
      </c>
      <c r="O713" s="107" t="str">
        <f>IF($D713&gt;0,VLOOKUP($D713,Iscrizioni!$A$2:$M$2502,7,FALSE),"-")</f>
        <v>ATLETICA CASTELNOVO MONTI</v>
      </c>
      <c r="P713" s="46" t="str">
        <f>IF($D713&gt;0,VLOOKUP(LEFT($N713,1),Regione!$A$2:$C$21,2,FALSE),"-")</f>
        <v xml:space="preserve">EMILIA ROMAGNA </v>
      </c>
      <c r="Q713" s="112" t="e">
        <f ca="1">IF($D713&gt;0,NormalizzaTempo("D",CELL("tipo",$E713),$E713),"-")</f>
        <v>#NAME?</v>
      </c>
      <c r="R713" s="27">
        <f>IF($D713&gt;0,VLOOKUP($D713,Iscrizioni!$A$2:$M$2502,13,FALSE),"-")</f>
        <v>400</v>
      </c>
      <c r="S713" s="112" t="e">
        <f t="shared" ca="1" si="67"/>
        <v>#NAME?</v>
      </c>
      <c r="T713" s="112" t="e">
        <f ca="1">IF($D713&gt;0,SUMIFS($S$3:$S713,$X$3:$X713,1,$J$3:$J713,$J713),"-")</f>
        <v>#NAME?</v>
      </c>
      <c r="U713" s="112" t="e">
        <f t="shared" ca="1" si="68"/>
        <v>#NAME?</v>
      </c>
      <c r="V713" s="112" t="e">
        <f t="shared" ca="1" si="71"/>
        <v>#NAME?</v>
      </c>
      <c r="W713" s="27">
        <f>IF(LEN($C713)=0,IF($D713&gt;0,COUNTIFS($A$3:$A713,$A713),"-"),"Escluso")</f>
        <v>15</v>
      </c>
      <c r="X713" s="2">
        <f>IF(LEN($C713)=0,IF($D713&gt;0,COUNTIFS($J$3:$J713,$J713,$C$3:$C713,""),"-"),"Escluso")</f>
        <v>15</v>
      </c>
      <c r="Y713" s="127" t="e">
        <f t="shared" ca="1" si="69"/>
        <v>#NAME?</v>
      </c>
      <c r="Z713" s="2">
        <f>IF($D713&gt;0,COUNTIFS($O$3:$O713,$O713,$L$3:$L713,$L713,$I$3:$I713,$I713),"-")</f>
        <v>15</v>
      </c>
      <c r="AA713" s="27">
        <f>IF($D713&gt;0,IF(OR($Z713 &gt;1,$L713&lt;&gt;"Adulti"),0,VLOOKUP($P713,Regione!$B$2:$C$22,2,FALSE)),"-")</f>
        <v>0</v>
      </c>
      <c r="AB713" s="27">
        <f>IF($D713&gt;0,IF(COUNTIFS($O$3:$O713,$O713,$L$3:$L713,$L713,$I$3:$I713,$I713) &gt;1,0,SUMIFS($Y$3:$Y$2503,$L$3:$L$2503,$L713,$O$3:$O$2503,$O713,$I$3:$I$2503,$I713)),"-")</f>
        <v>0</v>
      </c>
      <c r="AC713" s="27">
        <f t="shared" si="66"/>
        <v>0</v>
      </c>
    </row>
    <row r="714" spans="1:29" s="1" customFormat="1">
      <c r="A714" s="13" t="s">
        <v>179</v>
      </c>
      <c r="B714" s="107" t="str">
        <f>IF(COUNTA($A714)&gt;0,VLOOKUP($A714,Corsa!$A$1:$F$43,2,FALSE),"-")</f>
        <v>Corsa A11</v>
      </c>
      <c r="C714" s="11"/>
      <c r="D714" s="13">
        <v>955</v>
      </c>
      <c r="E714" s="13"/>
      <c r="F714" s="46" t="str">
        <f>IF(COUNTA($A714)&gt;0,VLOOKUP($A714,Corsa!$A$1:$F$43,3,FALSE),"-")</f>
        <v>M-Primi Passi</v>
      </c>
      <c r="G714" s="28" t="str">
        <f>IF($D714&gt;0,VLOOKUP($D714,Iscrizioni!$A$2:$M$2502,9,FALSE),"-")</f>
        <v>SCOTTO DI CICCARIELLO DIEGO</v>
      </c>
      <c r="H714" s="28">
        <f>IF($D714&gt;0,VLOOKUP($D714,Iscrizioni!$A$2:$M$2502,4,FALSE),"-")</f>
        <v>2011</v>
      </c>
      <c r="I714" s="27" t="str">
        <f>IF($D714&gt;0,VLOOKUP($D714,Iscrizioni!$A$2:$M$2502,5,FALSE),"-")</f>
        <v>M</v>
      </c>
      <c r="J714" s="27" t="str">
        <f>IF($D714&gt;0,VLOOKUP($D714,Iscrizioni!$A$2:$M$2502,10,FALSE),"-")</f>
        <v>M-Primi Passi</v>
      </c>
      <c r="K714" s="27" t="str">
        <f t="shared" si="70"/>
        <v>ok</v>
      </c>
      <c r="L714" s="46" t="str">
        <f>IF($D714&gt;0,VLOOKUP($D714,Iscrizioni!$A$2:$M$2502,11,FALSE),"-")</f>
        <v>Giovanile</v>
      </c>
      <c r="M714" s="27">
        <f>IF($D714&gt;0,VLOOKUP($D714,Iscrizioni!$A$2:$N$2502,12,FALSE),"-")</f>
        <v>4</v>
      </c>
      <c r="N714" s="46" t="str">
        <f>IF($D714&gt;0,VLOOKUP($D714,Iscrizioni!$A$2:$M$2502,6,FALSE),"-")</f>
        <v>H040447</v>
      </c>
      <c r="O714" s="107" t="str">
        <f>IF($D714&gt;0,VLOOKUP($D714,Iscrizioni!$A$2:$M$2502,7,FALSE),"-")</f>
        <v>SPILAMBERTESE POL.VA CIR. ARCI</v>
      </c>
      <c r="P714" s="46" t="str">
        <f>IF($D714&gt;0,VLOOKUP(LEFT($N714,1),Regione!$A$2:$C$21,2,FALSE),"-")</f>
        <v xml:space="preserve">EMILIA ROMAGNA </v>
      </c>
      <c r="Q714" s="112" t="e">
        <f ca="1">IF($D714&gt;0,NormalizzaTempo("D",CELL("tipo",$E714),$E714),"-")</f>
        <v>#NAME?</v>
      </c>
      <c r="R714" s="27">
        <f>IF($D714&gt;0,VLOOKUP($D714,Iscrizioni!$A$2:$M$2502,13,FALSE),"-")</f>
        <v>400</v>
      </c>
      <c r="S714" s="112" t="e">
        <f t="shared" ca="1" si="67"/>
        <v>#NAME?</v>
      </c>
      <c r="T714" s="112" t="e">
        <f ca="1">IF($D714&gt;0,SUMIFS($S$3:$S714,$X$3:$X714,1,$J$3:$J714,$J714),"-")</f>
        <v>#NAME?</v>
      </c>
      <c r="U714" s="112" t="e">
        <f t="shared" ca="1" si="68"/>
        <v>#NAME?</v>
      </c>
      <c r="V714" s="112" t="e">
        <f t="shared" ca="1" si="71"/>
        <v>#NAME?</v>
      </c>
      <c r="W714" s="27">
        <f>IF(LEN($C714)=0,IF($D714&gt;0,COUNTIFS($A$3:$A714,$A714),"-"),"Escluso")</f>
        <v>16</v>
      </c>
      <c r="X714" s="2">
        <f>IF(LEN($C714)=0,IF($D714&gt;0,COUNTIFS($J$3:$J714,$J714,$C$3:$C714,""),"-"),"Escluso")</f>
        <v>16</v>
      </c>
      <c r="Y714" s="127" t="e">
        <f t="shared" ca="1" si="69"/>
        <v>#NAME?</v>
      </c>
      <c r="Z714" s="2">
        <f>IF($D714&gt;0,COUNTIFS($O$3:$O714,$O714,$L$3:$L714,$L714,$I$3:$I714,$I714),"-")</f>
        <v>10</v>
      </c>
      <c r="AA714" s="27">
        <f>IF($D714&gt;0,IF(OR($Z714 &gt;1,$L714&lt;&gt;"Adulti"),0,VLOOKUP($P714,Regione!$B$2:$C$22,2,FALSE)),"-")</f>
        <v>0</v>
      </c>
      <c r="AB714" s="27">
        <f>IF($D714&gt;0,IF(COUNTIFS($O$3:$O714,$O714,$L$3:$L714,$L714,$I$3:$I714,$I714) &gt;1,0,SUMIFS($Y$3:$Y$2503,$L$3:$L$2503,$L714,$O$3:$O$2503,$O714,$I$3:$I$2503,$I714)),"-")</f>
        <v>0</v>
      </c>
      <c r="AC714" s="27">
        <f t="shared" si="66"/>
        <v>0</v>
      </c>
    </row>
    <row r="715" spans="1:29" s="1" customFormat="1">
      <c r="A715" s="13" t="s">
        <v>179</v>
      </c>
      <c r="B715" s="107" t="str">
        <f>IF(COUNTA($A715)&gt;0,VLOOKUP($A715,Corsa!$A$1:$F$43,2,FALSE),"-")</f>
        <v>Corsa A11</v>
      </c>
      <c r="C715" s="11"/>
      <c r="D715" s="13">
        <v>51</v>
      </c>
      <c r="E715" s="13"/>
      <c r="F715" s="46" t="str">
        <f>IF(COUNTA($A715)&gt;0,VLOOKUP($A715,Corsa!$A$1:$F$43,3,FALSE),"-")</f>
        <v>M-Primi Passi</v>
      </c>
      <c r="G715" s="28" t="str">
        <f>IF($D715&gt;0,VLOOKUP($D715,Iscrizioni!$A$2:$M$2502,9,FALSE),"-")</f>
        <v>CASINI EDOARDO</v>
      </c>
      <c r="H715" s="28">
        <f>IF($D715&gt;0,VLOOKUP($D715,Iscrizioni!$A$2:$M$2502,4,FALSE),"-")</f>
        <v>2011</v>
      </c>
      <c r="I715" s="27" t="str">
        <f>IF($D715&gt;0,VLOOKUP($D715,Iscrizioni!$A$2:$M$2502,5,FALSE),"-")</f>
        <v>M</v>
      </c>
      <c r="J715" s="27" t="str">
        <f>IF($D715&gt;0,VLOOKUP($D715,Iscrizioni!$A$2:$M$2502,10,FALSE),"-")</f>
        <v>M-Primi Passi</v>
      </c>
      <c r="K715" s="27" t="str">
        <f t="shared" si="70"/>
        <v>ok</v>
      </c>
      <c r="L715" s="46" t="str">
        <f>IF($D715&gt;0,VLOOKUP($D715,Iscrizioni!$A$2:$M$2502,11,FALSE),"-")</f>
        <v>Giovanile</v>
      </c>
      <c r="M715" s="27">
        <f>IF($D715&gt;0,VLOOKUP($D715,Iscrizioni!$A$2:$N$2502,12,FALSE),"-")</f>
        <v>4</v>
      </c>
      <c r="N715" s="46" t="str">
        <f>IF($D715&gt;0,VLOOKUP($D715,Iscrizioni!$A$2:$M$2502,6,FALSE),"-")</f>
        <v>L021869</v>
      </c>
      <c r="O715" s="107" t="str">
        <f>IF($D715&gt;0,VLOOKUP($D715,Iscrizioni!$A$2:$M$2502,7,FALSE),"-")</f>
        <v>A.S.D. ATLETICA CALENZANO</v>
      </c>
      <c r="P715" s="46" t="str">
        <f>IF($D715&gt;0,VLOOKUP(LEFT($N715,1),Regione!$A$2:$C$21,2,FALSE),"-")</f>
        <v xml:space="preserve">TOSCANA </v>
      </c>
      <c r="Q715" s="112" t="e">
        <f ca="1">IF($D715&gt;0,NormalizzaTempo("D",CELL("tipo",$E715),$E715),"-")</f>
        <v>#NAME?</v>
      </c>
      <c r="R715" s="27">
        <f>IF($D715&gt;0,VLOOKUP($D715,Iscrizioni!$A$2:$M$2502,13,FALSE),"-")</f>
        <v>400</v>
      </c>
      <c r="S715" s="112" t="e">
        <f t="shared" ca="1" si="67"/>
        <v>#NAME?</v>
      </c>
      <c r="T715" s="112" t="e">
        <f ca="1">IF($D715&gt;0,SUMIFS($S$3:$S715,$X$3:$X715,1,$J$3:$J715,$J715),"-")</f>
        <v>#NAME?</v>
      </c>
      <c r="U715" s="112" t="e">
        <f t="shared" ca="1" si="68"/>
        <v>#NAME?</v>
      </c>
      <c r="V715" s="112" t="e">
        <f t="shared" ca="1" si="71"/>
        <v>#NAME?</v>
      </c>
      <c r="W715" s="27">
        <f>IF(LEN($C715)=0,IF($D715&gt;0,COUNTIFS($A$3:$A715,$A715),"-"),"Escluso")</f>
        <v>17</v>
      </c>
      <c r="X715" s="2">
        <f>IF(LEN($C715)=0,IF($D715&gt;0,COUNTIFS($J$3:$J715,$J715,$C$3:$C715,""),"-"),"Escluso")</f>
        <v>17</v>
      </c>
      <c r="Y715" s="127" t="e">
        <f t="shared" ca="1" si="69"/>
        <v>#NAME?</v>
      </c>
      <c r="Z715" s="2">
        <f>IF($D715&gt;0,COUNTIFS($O$3:$O715,$O715,$L$3:$L715,$L715,$I$3:$I715,$I715),"-")</f>
        <v>25</v>
      </c>
      <c r="AA715" s="27">
        <f>IF($D715&gt;0,IF(OR($Z715 &gt;1,$L715&lt;&gt;"Adulti"),0,VLOOKUP($P715,Regione!$B$2:$C$22,2,FALSE)),"-")</f>
        <v>0</v>
      </c>
      <c r="AB715" s="27">
        <f>IF($D715&gt;0,IF(COUNTIFS($O$3:$O715,$O715,$L$3:$L715,$L715,$I$3:$I715,$I715) &gt;1,0,SUMIFS($Y$3:$Y$2503,$L$3:$L$2503,$L715,$O$3:$O$2503,$O715,$I$3:$I$2503,$I715)),"-")</f>
        <v>0</v>
      </c>
      <c r="AC715" s="27">
        <f t="shared" si="66"/>
        <v>0</v>
      </c>
    </row>
    <row r="716" spans="1:29" s="1" customFormat="1">
      <c r="A716" s="13" t="s">
        <v>179</v>
      </c>
      <c r="B716" s="107" t="str">
        <f>IF(COUNTA($A716)&gt;0,VLOOKUP($A716,Corsa!$A$1:$F$43,2,FALSE),"-")</f>
        <v>Corsa A11</v>
      </c>
      <c r="C716" s="11"/>
      <c r="D716" s="13">
        <v>967</v>
      </c>
      <c r="E716" s="13"/>
      <c r="F716" s="46" t="str">
        <f>IF(COUNTA($A716)&gt;0,VLOOKUP($A716,Corsa!$A$1:$F$43,3,FALSE),"-")</f>
        <v>M-Primi Passi</v>
      </c>
      <c r="G716" s="28" t="str">
        <f>IF($D716&gt;0,VLOOKUP($D716,Iscrizioni!$A$2:$M$2502,9,FALSE),"-")</f>
        <v>VERONA ALESSANDRO</v>
      </c>
      <c r="H716" s="28">
        <f>IF($D716&gt;0,VLOOKUP($D716,Iscrizioni!$A$2:$M$2502,4,FALSE),"-")</f>
        <v>2011</v>
      </c>
      <c r="I716" s="27" t="str">
        <f>IF($D716&gt;0,VLOOKUP($D716,Iscrizioni!$A$2:$M$2502,5,FALSE),"-")</f>
        <v>M</v>
      </c>
      <c r="J716" s="27" t="str">
        <f>IF($D716&gt;0,VLOOKUP($D716,Iscrizioni!$A$2:$M$2502,10,FALSE),"-")</f>
        <v>M-Primi Passi</v>
      </c>
      <c r="K716" s="27" t="str">
        <f t="shared" si="70"/>
        <v>ok</v>
      </c>
      <c r="L716" s="46" t="str">
        <f>IF($D716&gt;0,VLOOKUP($D716,Iscrizioni!$A$2:$M$2502,11,FALSE),"-")</f>
        <v>Giovanile</v>
      </c>
      <c r="M716" s="27">
        <f>IF($D716&gt;0,VLOOKUP($D716,Iscrizioni!$A$2:$N$2502,12,FALSE),"-")</f>
        <v>4</v>
      </c>
      <c r="N716" s="46" t="str">
        <f>IF($D716&gt;0,VLOOKUP($D716,Iscrizioni!$A$2:$M$2502,6,FALSE),"-")</f>
        <v>H080019</v>
      </c>
      <c r="O716" s="107" t="str">
        <f>IF($D716&gt;0,VLOOKUP($D716,Iscrizioni!$A$2:$M$2502,7,FALSE),"-")</f>
        <v>UISP COMITATO TERR.LE REGGIO EMILIA</v>
      </c>
      <c r="P716" s="46" t="str">
        <f>IF($D716&gt;0,VLOOKUP(LEFT($N716,1),Regione!$A$2:$C$21,2,FALSE),"-")</f>
        <v xml:space="preserve">EMILIA ROMAGNA </v>
      </c>
      <c r="Q716" s="112" t="e">
        <f ca="1">IF($D716&gt;0,NormalizzaTempo("D",CELL("tipo",$E716),$E716),"-")</f>
        <v>#NAME?</v>
      </c>
      <c r="R716" s="27">
        <f>IF($D716&gt;0,VLOOKUP($D716,Iscrizioni!$A$2:$M$2502,13,FALSE),"-")</f>
        <v>400</v>
      </c>
      <c r="S716" s="112" t="e">
        <f t="shared" ca="1" si="67"/>
        <v>#NAME?</v>
      </c>
      <c r="T716" s="112" t="e">
        <f ca="1">IF($D716&gt;0,SUMIFS($S$3:$S716,$X$3:$X716,1,$J$3:$J716,$J716),"-")</f>
        <v>#NAME?</v>
      </c>
      <c r="U716" s="112" t="e">
        <f t="shared" ca="1" si="68"/>
        <v>#NAME?</v>
      </c>
      <c r="V716" s="112" t="e">
        <f t="shared" ca="1" si="71"/>
        <v>#NAME?</v>
      </c>
      <c r="W716" s="27">
        <f>IF(LEN($C716)=0,IF($D716&gt;0,COUNTIFS($A$3:$A716,$A716),"-"),"Escluso")</f>
        <v>18</v>
      </c>
      <c r="X716" s="2">
        <f>IF(LEN($C716)=0,IF($D716&gt;0,COUNTIFS($J$3:$J716,$J716,$C$3:$C716,""),"-"),"Escluso")</f>
        <v>18</v>
      </c>
      <c r="Y716" s="127" t="e">
        <f t="shared" ca="1" si="69"/>
        <v>#NAME?</v>
      </c>
      <c r="Z716" s="2">
        <f>IF($D716&gt;0,COUNTIFS($O$3:$O716,$O716,$L$3:$L716,$L716,$I$3:$I716,$I716),"-")</f>
        <v>1</v>
      </c>
      <c r="AA716" s="27">
        <f>IF($D716&gt;0,IF(OR($Z716 &gt;1,$L716&lt;&gt;"Adulti"),0,VLOOKUP($P716,Regione!$B$2:$C$22,2,FALSE)),"-")</f>
        <v>0</v>
      </c>
      <c r="AB716" s="27" t="e">
        <f ca="1">IF($D716&gt;0,IF(COUNTIFS($O$3:$O716,$O716,$L$3:$L716,$L716,$I$3:$I716,$I716) &gt;1,0,SUMIFS($Y$3:$Y$2503,$L$3:$L$2503,$L716,$O$3:$O$2503,$O716,$I$3:$I$2503,$I716)),"-")</f>
        <v>#NAME?</v>
      </c>
      <c r="AC716" s="27" t="e">
        <f t="shared" ca="1" si="66"/>
        <v>#NAME?</v>
      </c>
    </row>
    <row r="717" spans="1:29" s="1" customFormat="1">
      <c r="A717" s="13" t="s">
        <v>179</v>
      </c>
      <c r="B717" s="107" t="str">
        <f>IF(COUNTA($A717)&gt;0,VLOOKUP($A717,Corsa!$A$1:$F$43,2,FALSE),"-")</f>
        <v>Corsa A11</v>
      </c>
      <c r="C717" s="11"/>
      <c r="D717" s="13">
        <v>916</v>
      </c>
      <c r="E717" s="13"/>
      <c r="F717" s="46" t="str">
        <f>IF(COUNTA($A717)&gt;0,VLOOKUP($A717,Corsa!$A$1:$F$43,3,FALSE),"-")</f>
        <v>M-Primi Passi</v>
      </c>
      <c r="G717" s="28" t="str">
        <f>IF($D717&gt;0,VLOOKUP($D717,Iscrizioni!$A$2:$M$2502,9,FALSE),"-")</f>
        <v>GHINI EMANUELE</v>
      </c>
      <c r="H717" s="28">
        <f>IF($D717&gt;0,VLOOKUP($D717,Iscrizioni!$A$2:$M$2502,4,FALSE),"-")</f>
        <v>2010</v>
      </c>
      <c r="I717" s="27" t="str">
        <f>IF($D717&gt;0,VLOOKUP($D717,Iscrizioni!$A$2:$M$2502,5,FALSE),"-")</f>
        <v>M</v>
      </c>
      <c r="J717" s="27" t="str">
        <f>IF($D717&gt;0,VLOOKUP($D717,Iscrizioni!$A$2:$M$2502,10,FALSE),"-")</f>
        <v>M-Primi Passi</v>
      </c>
      <c r="K717" s="27" t="str">
        <f t="shared" si="70"/>
        <v>ok</v>
      </c>
      <c r="L717" s="46" t="str">
        <f>IF($D717&gt;0,VLOOKUP($D717,Iscrizioni!$A$2:$M$2502,11,FALSE),"-")</f>
        <v>Giovanile</v>
      </c>
      <c r="M717" s="27">
        <f>IF($D717&gt;0,VLOOKUP($D717,Iscrizioni!$A$2:$N$2502,12,FALSE),"-")</f>
        <v>4</v>
      </c>
      <c r="N717" s="46" t="str">
        <f>IF($D717&gt;0,VLOOKUP($D717,Iscrizioni!$A$2:$M$2502,6,FALSE),"-")</f>
        <v>L022825</v>
      </c>
      <c r="O717" s="107" t="str">
        <f>IF($D717&gt;0,VLOOKUP($D717,Iscrizioni!$A$2:$M$2502,7,FALSE),"-")</f>
        <v>RUNNERS BARBERINO A.S.D.</v>
      </c>
      <c r="P717" s="46" t="str">
        <f>IF($D717&gt;0,VLOOKUP(LEFT($N717,1),Regione!$A$2:$C$21,2,FALSE),"-")</f>
        <v xml:space="preserve">TOSCANA </v>
      </c>
      <c r="Q717" s="112" t="e">
        <f ca="1">IF($D717&gt;0,NormalizzaTempo("D",CELL("tipo",$E717),$E717),"-")</f>
        <v>#NAME?</v>
      </c>
      <c r="R717" s="27">
        <f>IF($D717&gt;0,VLOOKUP($D717,Iscrizioni!$A$2:$M$2502,13,FALSE),"-")</f>
        <v>400</v>
      </c>
      <c r="S717" s="112" t="e">
        <f t="shared" ca="1" si="67"/>
        <v>#NAME?</v>
      </c>
      <c r="T717" s="112" t="e">
        <f ca="1">IF($D717&gt;0,SUMIFS($S$3:$S717,$X$3:$X717,1,$J$3:$J717,$J717),"-")</f>
        <v>#NAME?</v>
      </c>
      <c r="U717" s="112" t="e">
        <f t="shared" ca="1" si="68"/>
        <v>#NAME?</v>
      </c>
      <c r="V717" s="112" t="e">
        <f t="shared" ca="1" si="71"/>
        <v>#NAME?</v>
      </c>
      <c r="W717" s="27">
        <f>IF(LEN($C717)=0,IF($D717&gt;0,COUNTIFS($A$3:$A717,$A717),"-"),"Escluso")</f>
        <v>19</v>
      </c>
      <c r="X717" s="2">
        <f>IF(LEN($C717)=0,IF($D717&gt;0,COUNTIFS($J$3:$J717,$J717,$C$3:$C717,""),"-"),"Escluso")</f>
        <v>19</v>
      </c>
      <c r="Y717" s="127" t="e">
        <f t="shared" ca="1" si="69"/>
        <v>#NAME?</v>
      </c>
      <c r="Z717" s="2">
        <f>IF($D717&gt;0,COUNTIFS($O$3:$O717,$O717,$L$3:$L717,$L717,$I$3:$I717,$I717),"-")</f>
        <v>13</v>
      </c>
      <c r="AA717" s="27">
        <f>IF($D717&gt;0,IF(OR($Z717 &gt;1,$L717&lt;&gt;"Adulti"),0,VLOOKUP($P717,Regione!$B$2:$C$22,2,FALSE)),"-")</f>
        <v>0</v>
      </c>
      <c r="AB717" s="27">
        <f>IF($D717&gt;0,IF(COUNTIFS($O$3:$O717,$O717,$L$3:$L717,$L717,$I$3:$I717,$I717) &gt;1,0,SUMIFS($Y$3:$Y$2503,$L$3:$L$2503,$L717,$O$3:$O$2503,$O717,$I$3:$I$2503,$I717)),"-")</f>
        <v>0</v>
      </c>
      <c r="AC717" s="27">
        <f t="shared" si="66"/>
        <v>0</v>
      </c>
    </row>
    <row r="718" spans="1:29" s="1" customFormat="1">
      <c r="A718" s="13" t="s">
        <v>179</v>
      </c>
      <c r="B718" s="107" t="str">
        <f>IF(COUNTA($A718)&gt;0,VLOOKUP($A718,Corsa!$A$1:$F$43,2,FALSE),"-")</f>
        <v>Corsa A11</v>
      </c>
      <c r="C718" s="11"/>
      <c r="D718" s="13">
        <v>57</v>
      </c>
      <c r="E718" s="13"/>
      <c r="F718" s="46" t="str">
        <f>IF(COUNTA($A718)&gt;0,VLOOKUP($A718,Corsa!$A$1:$F$43,3,FALSE),"-")</f>
        <v>M-Primi Passi</v>
      </c>
      <c r="G718" s="28" t="str">
        <f>IF($D718&gt;0,VLOOKUP($D718,Iscrizioni!$A$2:$M$2502,9,FALSE),"-")</f>
        <v>CIABATTI SAMUELE</v>
      </c>
      <c r="H718" s="28">
        <f>IF($D718&gt;0,VLOOKUP($D718,Iscrizioni!$A$2:$M$2502,4,FALSE),"-")</f>
        <v>2010</v>
      </c>
      <c r="I718" s="27" t="str">
        <f>IF($D718&gt;0,VLOOKUP($D718,Iscrizioni!$A$2:$M$2502,5,FALSE),"-")</f>
        <v>M</v>
      </c>
      <c r="J718" s="27" t="str">
        <f>IF($D718&gt;0,VLOOKUP($D718,Iscrizioni!$A$2:$M$2502,10,FALSE),"-")</f>
        <v>M-Primi Passi</v>
      </c>
      <c r="K718" s="27" t="str">
        <f t="shared" si="70"/>
        <v>ok</v>
      </c>
      <c r="L718" s="46" t="str">
        <f>IF($D718&gt;0,VLOOKUP($D718,Iscrizioni!$A$2:$M$2502,11,FALSE),"-")</f>
        <v>Giovanile</v>
      </c>
      <c r="M718" s="27">
        <f>IF($D718&gt;0,VLOOKUP($D718,Iscrizioni!$A$2:$N$2502,12,FALSE),"-")</f>
        <v>4</v>
      </c>
      <c r="N718" s="46" t="str">
        <f>IF($D718&gt;0,VLOOKUP($D718,Iscrizioni!$A$2:$M$2502,6,FALSE),"-")</f>
        <v>L021869</v>
      </c>
      <c r="O718" s="107" t="str">
        <f>IF($D718&gt;0,VLOOKUP($D718,Iscrizioni!$A$2:$M$2502,7,FALSE),"-")</f>
        <v>A.S.D. ATLETICA CALENZANO</v>
      </c>
      <c r="P718" s="46" t="str">
        <f>IF($D718&gt;0,VLOOKUP(LEFT($N718,1),Regione!$A$2:$C$21,2,FALSE),"-")</f>
        <v xml:space="preserve">TOSCANA </v>
      </c>
      <c r="Q718" s="112" t="e">
        <f ca="1">IF($D718&gt;0,NormalizzaTempo("D",CELL("tipo",$E718),$E718),"-")</f>
        <v>#NAME?</v>
      </c>
      <c r="R718" s="27">
        <f>IF($D718&gt;0,VLOOKUP($D718,Iscrizioni!$A$2:$M$2502,13,FALSE),"-")</f>
        <v>400</v>
      </c>
      <c r="S718" s="112" t="e">
        <f t="shared" ca="1" si="67"/>
        <v>#NAME?</v>
      </c>
      <c r="T718" s="112" t="e">
        <f ca="1">IF($D718&gt;0,SUMIFS($S$3:$S718,$X$3:$X718,1,$J$3:$J718,$J718),"-")</f>
        <v>#NAME?</v>
      </c>
      <c r="U718" s="112" t="e">
        <f t="shared" ca="1" si="68"/>
        <v>#NAME?</v>
      </c>
      <c r="V718" s="112" t="e">
        <f t="shared" ca="1" si="71"/>
        <v>#NAME?</v>
      </c>
      <c r="W718" s="27">
        <f>IF(LEN($C718)=0,IF($D718&gt;0,COUNTIFS($A$3:$A718,$A718),"-"),"Escluso")</f>
        <v>20</v>
      </c>
      <c r="X718" s="2">
        <f>IF(LEN($C718)=0,IF($D718&gt;0,COUNTIFS($J$3:$J718,$J718,$C$3:$C718,""),"-"),"Escluso")</f>
        <v>20</v>
      </c>
      <c r="Y718" s="127" t="e">
        <f t="shared" ca="1" si="69"/>
        <v>#NAME?</v>
      </c>
      <c r="Z718" s="2">
        <f>IF($D718&gt;0,COUNTIFS($O$3:$O718,$O718,$L$3:$L718,$L718,$I$3:$I718,$I718),"-")</f>
        <v>26</v>
      </c>
      <c r="AA718" s="27">
        <f>IF($D718&gt;0,IF(OR($Z718 &gt;1,$L718&lt;&gt;"Adulti"),0,VLOOKUP($P718,Regione!$B$2:$C$22,2,FALSE)),"-")</f>
        <v>0</v>
      </c>
      <c r="AB718" s="27">
        <f>IF($D718&gt;0,IF(COUNTIFS($O$3:$O718,$O718,$L$3:$L718,$L718,$I$3:$I718,$I718) &gt;1,0,SUMIFS($Y$3:$Y$2503,$L$3:$L$2503,$L718,$O$3:$O$2503,$O718,$I$3:$I$2503,$I718)),"-")</f>
        <v>0</v>
      </c>
      <c r="AC718" s="27">
        <f t="shared" si="66"/>
        <v>0</v>
      </c>
    </row>
    <row r="719" spans="1:29" s="1" customFormat="1">
      <c r="A719" s="13" t="s">
        <v>179</v>
      </c>
      <c r="B719" s="107" t="str">
        <f>IF(COUNTA($A719)&gt;0,VLOOKUP($A719,Corsa!$A$1:$F$43,2,FALSE),"-")</f>
        <v>Corsa A11</v>
      </c>
      <c r="C719" s="11"/>
      <c r="D719" s="13">
        <v>43</v>
      </c>
      <c r="E719" s="13"/>
      <c r="F719" s="46" t="str">
        <f>IF(COUNTA($A719)&gt;0,VLOOKUP($A719,Corsa!$A$1:$F$43,3,FALSE),"-")</f>
        <v>M-Primi Passi</v>
      </c>
      <c r="G719" s="28" t="str">
        <f>IF($D719&gt;0,VLOOKUP($D719,Iscrizioni!$A$2:$M$2502,9,FALSE),"-")</f>
        <v>CALAMIA SAMUELE</v>
      </c>
      <c r="H719" s="28">
        <f>IF($D719&gt;0,VLOOKUP($D719,Iscrizioni!$A$2:$M$2502,4,FALSE),"-")</f>
        <v>2011</v>
      </c>
      <c r="I719" s="27" t="str">
        <f>IF($D719&gt;0,VLOOKUP($D719,Iscrizioni!$A$2:$M$2502,5,FALSE),"-")</f>
        <v>M</v>
      </c>
      <c r="J719" s="27" t="str">
        <f>IF($D719&gt;0,VLOOKUP($D719,Iscrizioni!$A$2:$M$2502,10,FALSE),"-")</f>
        <v>M-Primi Passi</v>
      </c>
      <c r="K719" s="27" t="str">
        <f t="shared" si="70"/>
        <v>ok</v>
      </c>
      <c r="L719" s="46" t="str">
        <f>IF($D719&gt;0,VLOOKUP($D719,Iscrizioni!$A$2:$M$2502,11,FALSE),"-")</f>
        <v>Giovanile</v>
      </c>
      <c r="M719" s="27">
        <f>IF($D719&gt;0,VLOOKUP($D719,Iscrizioni!$A$2:$N$2502,12,FALSE),"-")</f>
        <v>4</v>
      </c>
      <c r="N719" s="46" t="str">
        <f>IF($D719&gt;0,VLOOKUP($D719,Iscrizioni!$A$2:$M$2502,6,FALSE),"-")</f>
        <v>L021869</v>
      </c>
      <c r="O719" s="107" t="str">
        <f>IF($D719&gt;0,VLOOKUP($D719,Iscrizioni!$A$2:$M$2502,7,FALSE),"-")</f>
        <v>A.S.D. ATLETICA CALENZANO</v>
      </c>
      <c r="P719" s="46" t="str">
        <f>IF($D719&gt;0,VLOOKUP(LEFT($N719,1),Regione!$A$2:$C$21,2,FALSE),"-")</f>
        <v xml:space="preserve">TOSCANA </v>
      </c>
      <c r="Q719" s="112" t="e">
        <f ca="1">IF($D719&gt;0,NormalizzaTempo("D",CELL("tipo",$E719),$E719),"-")</f>
        <v>#NAME?</v>
      </c>
      <c r="R719" s="27">
        <f>IF($D719&gt;0,VLOOKUP($D719,Iscrizioni!$A$2:$M$2502,13,FALSE),"-")</f>
        <v>400</v>
      </c>
      <c r="S719" s="112" t="e">
        <f t="shared" ca="1" si="67"/>
        <v>#NAME?</v>
      </c>
      <c r="T719" s="112" t="e">
        <f ca="1">IF($D719&gt;0,SUMIFS($S$3:$S719,$X$3:$X719,1,$J$3:$J719,$J719),"-")</f>
        <v>#NAME?</v>
      </c>
      <c r="U719" s="112" t="e">
        <f t="shared" ca="1" si="68"/>
        <v>#NAME?</v>
      </c>
      <c r="V719" s="112" t="e">
        <f t="shared" ca="1" si="71"/>
        <v>#NAME?</v>
      </c>
      <c r="W719" s="27">
        <f>IF(LEN($C719)=0,IF($D719&gt;0,COUNTIFS($A$3:$A719,$A719),"-"),"Escluso")</f>
        <v>21</v>
      </c>
      <c r="X719" s="2">
        <f>IF(LEN($C719)=0,IF($D719&gt;0,COUNTIFS($J$3:$J719,$J719,$C$3:$C719,""),"-"),"Escluso")</f>
        <v>21</v>
      </c>
      <c r="Y719" s="127" t="e">
        <f t="shared" ca="1" si="69"/>
        <v>#NAME?</v>
      </c>
      <c r="Z719" s="2">
        <f>IF($D719&gt;0,COUNTIFS($O$3:$O719,$O719,$L$3:$L719,$L719,$I$3:$I719,$I719),"-")</f>
        <v>27</v>
      </c>
      <c r="AA719" s="27">
        <f>IF($D719&gt;0,IF(OR($Z719 &gt;1,$L719&lt;&gt;"Adulti"),0,VLOOKUP($P719,Regione!$B$2:$C$22,2,FALSE)),"-")</f>
        <v>0</v>
      </c>
      <c r="AB719" s="27">
        <f>IF($D719&gt;0,IF(COUNTIFS($O$3:$O719,$O719,$L$3:$L719,$L719,$I$3:$I719,$I719) &gt;1,0,SUMIFS($Y$3:$Y$2503,$L$3:$L$2503,$L719,$O$3:$O$2503,$O719,$I$3:$I$2503,$I719)),"-")</f>
        <v>0</v>
      </c>
      <c r="AC719" s="27">
        <f t="shared" si="66"/>
        <v>0</v>
      </c>
    </row>
    <row r="720" spans="1:29" s="1" customFormat="1">
      <c r="A720" s="13" t="s">
        <v>179</v>
      </c>
      <c r="B720" s="107" t="str">
        <f>IF(COUNTA($A720)&gt;0,VLOOKUP($A720,Corsa!$A$1:$F$43,2,FALSE),"-")</f>
        <v>Corsa A11</v>
      </c>
      <c r="C720" s="11"/>
      <c r="D720" s="13">
        <v>930</v>
      </c>
      <c r="E720" s="13"/>
      <c r="F720" s="46" t="str">
        <f>IF(COUNTA($A720)&gt;0,VLOOKUP($A720,Corsa!$A$1:$F$43,3,FALSE),"-")</f>
        <v>M-Primi Passi</v>
      </c>
      <c r="G720" s="28" t="str">
        <f>IF($D720&gt;0,VLOOKUP($D720,Iscrizioni!$A$2:$M$2502,9,FALSE),"-")</f>
        <v>SANTONI DAMIANO</v>
      </c>
      <c r="H720" s="28">
        <f>IF($D720&gt;0,VLOOKUP($D720,Iscrizioni!$A$2:$M$2502,4,FALSE),"-")</f>
        <v>2011</v>
      </c>
      <c r="I720" s="27" t="str">
        <f>IF($D720&gt;0,VLOOKUP($D720,Iscrizioni!$A$2:$M$2502,5,FALSE),"-")</f>
        <v>M</v>
      </c>
      <c r="J720" s="27" t="str">
        <f>IF($D720&gt;0,VLOOKUP($D720,Iscrizioni!$A$2:$M$2502,10,FALSE),"-")</f>
        <v>M-Primi Passi</v>
      </c>
      <c r="K720" s="27" t="str">
        <f t="shared" si="70"/>
        <v>ok</v>
      </c>
      <c r="L720" s="46" t="str">
        <f>IF($D720&gt;0,VLOOKUP($D720,Iscrizioni!$A$2:$M$2502,11,FALSE),"-")</f>
        <v>Giovanile</v>
      </c>
      <c r="M720" s="27">
        <f>IF($D720&gt;0,VLOOKUP($D720,Iscrizioni!$A$2:$N$2502,12,FALSE),"-")</f>
        <v>4</v>
      </c>
      <c r="N720" s="46" t="str">
        <f>IF($D720&gt;0,VLOOKUP($D720,Iscrizioni!$A$2:$M$2502,6,FALSE),"-")</f>
        <v>L022825</v>
      </c>
      <c r="O720" s="107" t="str">
        <f>IF($D720&gt;0,VLOOKUP($D720,Iscrizioni!$A$2:$M$2502,7,FALSE),"-")</f>
        <v>RUNNERS BARBERINO A.S.D.</v>
      </c>
      <c r="P720" s="46" t="str">
        <f>IF($D720&gt;0,VLOOKUP(LEFT($N720,1),Regione!$A$2:$C$21,2,FALSE),"-")</f>
        <v xml:space="preserve">TOSCANA </v>
      </c>
      <c r="Q720" s="112" t="e">
        <f ca="1">IF($D720&gt;0,NormalizzaTempo("D",CELL("tipo",$E720),$E720),"-")</f>
        <v>#NAME?</v>
      </c>
      <c r="R720" s="27">
        <f>IF($D720&gt;0,VLOOKUP($D720,Iscrizioni!$A$2:$M$2502,13,FALSE),"-")</f>
        <v>400</v>
      </c>
      <c r="S720" s="112" t="e">
        <f t="shared" ca="1" si="67"/>
        <v>#NAME?</v>
      </c>
      <c r="T720" s="112" t="e">
        <f ca="1">IF($D720&gt;0,SUMIFS($S$3:$S720,$X$3:$X720,1,$J$3:$J720,$J720),"-")</f>
        <v>#NAME?</v>
      </c>
      <c r="U720" s="112" t="e">
        <f t="shared" ca="1" si="68"/>
        <v>#NAME?</v>
      </c>
      <c r="V720" s="112" t="e">
        <f t="shared" ca="1" si="71"/>
        <v>#NAME?</v>
      </c>
      <c r="W720" s="27">
        <f>IF(LEN($C720)=0,IF($D720&gt;0,COUNTIFS($A$3:$A720,$A720),"-"),"Escluso")</f>
        <v>22</v>
      </c>
      <c r="X720" s="2">
        <f>IF(LEN($C720)=0,IF($D720&gt;0,COUNTIFS($J$3:$J720,$J720,$C$3:$C720,""),"-"),"Escluso")</f>
        <v>22</v>
      </c>
      <c r="Y720" s="127" t="e">
        <f t="shared" ca="1" si="69"/>
        <v>#NAME?</v>
      </c>
      <c r="Z720" s="2">
        <f>IF($D720&gt;0,COUNTIFS($O$3:$O720,$O720,$L$3:$L720,$L720,$I$3:$I720,$I720),"-")</f>
        <v>14</v>
      </c>
      <c r="AA720" s="27">
        <f>IF($D720&gt;0,IF(OR($Z720 &gt;1,$L720&lt;&gt;"Adulti"),0,VLOOKUP($P720,Regione!$B$2:$C$22,2,FALSE)),"-")</f>
        <v>0</v>
      </c>
      <c r="AB720" s="27">
        <f>IF($D720&gt;0,IF(COUNTIFS($O$3:$O720,$O720,$L$3:$L720,$L720,$I$3:$I720,$I720) &gt;1,0,SUMIFS($Y$3:$Y$2503,$L$3:$L$2503,$L720,$O$3:$O$2503,$O720,$I$3:$I$2503,$I720)),"-")</f>
        <v>0</v>
      </c>
      <c r="AC720" s="27">
        <f t="shared" ref="AC720:AC783" si="72">IF($D720&gt;0,AA720+AB720,"-")</f>
        <v>0</v>
      </c>
    </row>
    <row r="721" spans="1:29" s="1" customFormat="1">
      <c r="A721" s="13" t="s">
        <v>180</v>
      </c>
      <c r="B721" s="107" t="str">
        <f>IF(COUNTA($A721)&gt;0,VLOOKUP($A721,Corsa!$A$1:$F$43,2,FALSE),"-")</f>
        <v>Corsa A12</v>
      </c>
      <c r="C721" s="11"/>
      <c r="D721" s="13">
        <v>15</v>
      </c>
      <c r="E721" s="13"/>
      <c r="F721" s="46" t="str">
        <f>IF(COUNTA($A721)&gt;0,VLOOKUP($A721,Corsa!$A$1:$F$43,3,FALSE),"-")</f>
        <v>F-Primi Passi</v>
      </c>
      <c r="G721" s="28" t="str">
        <f>IF($D721&gt;0,VLOOKUP($D721,Iscrizioni!$A$2:$M$2502,9,FALSE),"-")</f>
        <v>EYOME MARY FRANCESCA IRENE</v>
      </c>
      <c r="H721" s="28">
        <f>IF($D721&gt;0,VLOOKUP($D721,Iscrizioni!$A$2:$M$2502,4,FALSE),"-")</f>
        <v>2010</v>
      </c>
      <c r="I721" s="27" t="str">
        <f>IF($D721&gt;0,VLOOKUP($D721,Iscrizioni!$A$2:$M$2502,5,FALSE),"-")</f>
        <v>F</v>
      </c>
      <c r="J721" s="27" t="str">
        <f>IF($D721&gt;0,VLOOKUP($D721,Iscrizioni!$A$2:$M$2502,10,FALSE),"-")</f>
        <v>F-Primi Passi</v>
      </c>
      <c r="K721" s="27" t="str">
        <f t="shared" si="70"/>
        <v>ok</v>
      </c>
      <c r="L721" s="46" t="str">
        <f>IF($D721&gt;0,VLOOKUP($D721,Iscrizioni!$A$2:$M$2502,11,FALSE),"-")</f>
        <v>Giovanile</v>
      </c>
      <c r="M721" s="27">
        <f>IF($D721&gt;0,VLOOKUP($D721,Iscrizioni!$A$2:$N$2502,12,FALSE),"-")</f>
        <v>3</v>
      </c>
      <c r="N721" s="46" t="str">
        <f>IF($D721&gt;0,VLOOKUP($D721,Iscrizioni!$A$2:$M$2502,6,FALSE),"-")</f>
        <v>H011308</v>
      </c>
      <c r="O721" s="107" t="str">
        <f>IF($D721&gt;0,VLOOKUP($D721,Iscrizioni!$A$2:$M$2502,7,FALSE),"-")</f>
        <v>A.S.D. Atletica Blizzard</v>
      </c>
      <c r="P721" s="46" t="str">
        <f>IF($D721&gt;0,VLOOKUP(LEFT($N721,1),Regione!$A$2:$C$21,2,FALSE),"-")</f>
        <v xml:space="preserve">EMILIA ROMAGNA </v>
      </c>
      <c r="Q721" s="112" t="e">
        <f ca="1">IF($D721&gt;0,NormalizzaTempo("D",CELL("tipo",$E721),$E721),"-")</f>
        <v>#NAME?</v>
      </c>
      <c r="R721" s="27">
        <f>IF($D721&gt;0,VLOOKUP($D721,Iscrizioni!$A$2:$M$2502,13,FALSE),"-")</f>
        <v>400</v>
      </c>
      <c r="S721" s="112" t="e">
        <f t="shared" ref="S721:S784" ca="1" si="73">IF($D721&gt;0,CalcolaVelocita(R721,Q721*86400),"-")</f>
        <v>#NAME?</v>
      </c>
      <c r="T721" s="112" t="e">
        <f ca="1">IF($D721&gt;0,SUMIFS($S$3:$S721,$X$3:$X721,1,$J$3:$J721,$J721),"-")</f>
        <v>#NAME?</v>
      </c>
      <c r="U721" s="112" t="e">
        <f t="shared" ref="U721:U784" ca="1" si="74">IF($D721&gt;0,S721-T721,"-")</f>
        <v>#NAME?</v>
      </c>
      <c r="V721" s="112" t="e">
        <f t="shared" ca="1" si="71"/>
        <v>#NAME?</v>
      </c>
      <c r="W721" s="27">
        <f>IF(LEN($C721)=0,IF($D721&gt;0,COUNTIFS($A$3:$A721,$A721),"-"),"Escluso")</f>
        <v>1</v>
      </c>
      <c r="X721" s="2">
        <f>IF(LEN($C721)=0,IF($D721&gt;0,COUNTIFS($J$3:$J721,$J721,$C$3:$C721,""),"-"),"Escluso")</f>
        <v>1</v>
      </c>
      <c r="Y721" s="127" t="e">
        <f t="shared" ca="1" si="69"/>
        <v>#NAME?</v>
      </c>
      <c r="Z721" s="2">
        <f>IF($D721&gt;0,COUNTIFS($O$3:$O721,$O721,$L$3:$L721,$L721,$I$3:$I721,$I721),"-")</f>
        <v>8</v>
      </c>
      <c r="AA721" s="27">
        <f>IF($D721&gt;0,IF(OR($Z721 &gt;1,$L721&lt;&gt;"Adulti"),0,VLOOKUP($P721,Regione!$B$2:$C$22,2,FALSE)),"-")</f>
        <v>0</v>
      </c>
      <c r="AB721" s="27">
        <f>IF($D721&gt;0,IF(COUNTIFS($O$3:$O721,$O721,$L$3:$L721,$L721,$I$3:$I721,$I721) &gt;1,0,SUMIFS($Y$3:$Y$2503,$L$3:$L$2503,$L721,$O$3:$O$2503,$O721,$I$3:$I$2503,$I721)),"-")</f>
        <v>0</v>
      </c>
      <c r="AC721" s="27">
        <f t="shared" si="72"/>
        <v>0</v>
      </c>
    </row>
    <row r="722" spans="1:29" s="1" customFormat="1">
      <c r="A722" s="13" t="s">
        <v>180</v>
      </c>
      <c r="B722" s="107" t="str">
        <f>IF(COUNTA($A722)&gt;0,VLOOKUP($A722,Corsa!$A$1:$F$43,2,FALSE),"-")</f>
        <v>Corsa A12</v>
      </c>
      <c r="C722" s="11"/>
      <c r="D722" s="13">
        <v>416</v>
      </c>
      <c r="E722" s="13"/>
      <c r="F722" s="46" t="str">
        <f>IF(COUNTA($A722)&gt;0,VLOOKUP($A722,Corsa!$A$1:$F$43,3,FALSE),"-")</f>
        <v>F-Primi Passi</v>
      </c>
      <c r="G722" s="28" t="str">
        <f>IF($D722&gt;0,VLOOKUP($D722,Iscrizioni!$A$2:$M$2502,9,FALSE),"-")</f>
        <v>REVERBERI VANESSA</v>
      </c>
      <c r="H722" s="28">
        <f>IF($D722&gt;0,VLOOKUP($D722,Iscrizioni!$A$2:$M$2502,4,FALSE),"-")</f>
        <v>2010</v>
      </c>
      <c r="I722" s="27" t="str">
        <f>IF($D722&gt;0,VLOOKUP($D722,Iscrizioni!$A$2:$M$2502,5,FALSE),"-")</f>
        <v>F</v>
      </c>
      <c r="J722" s="27" t="str">
        <f>IF($D722&gt;0,VLOOKUP($D722,Iscrizioni!$A$2:$M$2502,10,FALSE),"-")</f>
        <v>F-Primi Passi</v>
      </c>
      <c r="K722" s="27" t="str">
        <f t="shared" si="70"/>
        <v>ok</v>
      </c>
      <c r="L722" s="46" t="str">
        <f>IF($D722&gt;0,VLOOKUP($D722,Iscrizioni!$A$2:$M$2502,11,FALSE),"-")</f>
        <v>Giovanile</v>
      </c>
      <c r="M722" s="27">
        <f>IF($D722&gt;0,VLOOKUP($D722,Iscrizioni!$A$2:$N$2502,12,FALSE),"-")</f>
        <v>3</v>
      </c>
      <c r="N722" s="46" t="str">
        <f>IF($D722&gt;0,VLOOKUP($D722,Iscrizioni!$A$2:$M$2502,6,FALSE),"-")</f>
        <v>H080416</v>
      </c>
      <c r="O722" s="107" t="str">
        <f>IF($D722&gt;0,VLOOKUP($D722,Iscrizioni!$A$2:$M$2502,7,FALSE),"-")</f>
        <v>ASD ATLETICA REGGIO</v>
      </c>
      <c r="P722" s="46" t="str">
        <f>IF($D722&gt;0,VLOOKUP(LEFT($N722,1),Regione!$A$2:$C$21,2,FALSE),"-")</f>
        <v xml:space="preserve">EMILIA ROMAGNA </v>
      </c>
      <c r="Q722" s="112" t="e">
        <f ca="1">IF($D722&gt;0,NormalizzaTempo("D",CELL("tipo",$E722),$E722),"-")</f>
        <v>#NAME?</v>
      </c>
      <c r="R722" s="27">
        <f>IF($D722&gt;0,VLOOKUP($D722,Iscrizioni!$A$2:$M$2502,13,FALSE),"-")</f>
        <v>400</v>
      </c>
      <c r="S722" s="112" t="e">
        <f t="shared" ca="1" si="73"/>
        <v>#NAME?</v>
      </c>
      <c r="T722" s="112" t="e">
        <f ca="1">IF($D722&gt;0,SUMIFS($S$3:$S722,$X$3:$X722,1,$J$3:$J722,$J722),"-")</f>
        <v>#NAME?</v>
      </c>
      <c r="U722" s="112" t="e">
        <f t="shared" ca="1" si="74"/>
        <v>#NAME?</v>
      </c>
      <c r="V722" s="112" t="e">
        <f t="shared" ca="1" si="71"/>
        <v>#NAME?</v>
      </c>
      <c r="W722" s="27">
        <f>IF(LEN($C722)=0,IF($D722&gt;0,COUNTIFS($A$3:$A722,$A722),"-"),"Escluso")</f>
        <v>2</v>
      </c>
      <c r="X722" s="2">
        <f>IF(LEN($C722)=0,IF($D722&gt;0,COUNTIFS($J$3:$J722,$J722,$C$3:$C722,""),"-"),"Escluso")</f>
        <v>2</v>
      </c>
      <c r="Y722" s="127" t="e">
        <f t="shared" ca="1" si="69"/>
        <v>#NAME?</v>
      </c>
      <c r="Z722" s="2">
        <f>IF($D722&gt;0,COUNTIFS($O$3:$O722,$O722,$L$3:$L722,$L722,$I$3:$I722,$I722),"-")</f>
        <v>8</v>
      </c>
      <c r="AA722" s="27">
        <f>IF($D722&gt;0,IF(OR($Z722 &gt;1,$L722&lt;&gt;"Adulti"),0,VLOOKUP($P722,Regione!$B$2:$C$22,2,FALSE)),"-")</f>
        <v>0</v>
      </c>
      <c r="AB722" s="27">
        <f>IF($D722&gt;0,IF(COUNTIFS($O$3:$O722,$O722,$L$3:$L722,$L722,$I$3:$I722,$I722) &gt;1,0,SUMIFS($Y$3:$Y$2503,$L$3:$L$2503,$L722,$O$3:$O$2503,$O722,$I$3:$I$2503,$I722)),"-")</f>
        <v>0</v>
      </c>
      <c r="AC722" s="27">
        <f t="shared" si="72"/>
        <v>0</v>
      </c>
    </row>
    <row r="723" spans="1:29" s="1" customFormat="1">
      <c r="A723" s="13" t="s">
        <v>180</v>
      </c>
      <c r="B723" s="107" t="str">
        <f>IF(COUNTA($A723)&gt;0,VLOOKUP($A723,Corsa!$A$1:$F$43,2,FALSE),"-")</f>
        <v>Corsa A12</v>
      </c>
      <c r="C723" s="11"/>
      <c r="D723" s="13">
        <v>440</v>
      </c>
      <c r="E723" s="13"/>
      <c r="F723" s="46" t="str">
        <f>IF(COUNTA($A723)&gt;0,VLOOKUP($A723,Corsa!$A$1:$F$43,3,FALSE),"-")</f>
        <v>F-Primi Passi</v>
      </c>
      <c r="G723" s="28" t="str">
        <f>IF($D723&gt;0,VLOOKUP($D723,Iscrizioni!$A$2:$M$2502,9,FALSE),"-")</f>
        <v>LAMANDA MILENA</v>
      </c>
      <c r="H723" s="28">
        <f>IF($D723&gt;0,VLOOKUP($D723,Iscrizioni!$A$2:$M$2502,4,FALSE),"-")</f>
        <v>2010</v>
      </c>
      <c r="I723" s="27" t="str">
        <f>IF($D723&gt;0,VLOOKUP($D723,Iscrizioni!$A$2:$M$2502,5,FALSE),"-")</f>
        <v>F</v>
      </c>
      <c r="J723" s="27" t="str">
        <f>IF($D723&gt;0,VLOOKUP($D723,Iscrizioni!$A$2:$M$2502,10,FALSE),"-")</f>
        <v>F-Primi Passi</v>
      </c>
      <c r="K723" s="27" t="str">
        <f t="shared" si="70"/>
        <v>ok</v>
      </c>
      <c r="L723" s="46" t="str">
        <f>IF($D723&gt;0,VLOOKUP($D723,Iscrizioni!$A$2:$M$2502,11,FALSE),"-")</f>
        <v>Giovanile</v>
      </c>
      <c r="M723" s="27">
        <f>IF($D723&gt;0,VLOOKUP($D723,Iscrizioni!$A$2:$N$2502,12,FALSE),"-")</f>
        <v>3</v>
      </c>
      <c r="N723" s="46" t="str">
        <f>IF($D723&gt;0,VLOOKUP($D723,Iscrizioni!$A$2:$M$2502,6,FALSE),"-")</f>
        <v>H080382</v>
      </c>
      <c r="O723" s="107" t="str">
        <f>IF($D723&gt;0,VLOOKUP($D723,Iscrizioni!$A$2:$M$2502,7,FALSE),"-")</f>
        <v>ASD SAMPOLESE BASKET &amp; VOLLEY</v>
      </c>
      <c r="P723" s="46" t="str">
        <f>IF($D723&gt;0,VLOOKUP(LEFT($N723,1),Regione!$A$2:$C$21,2,FALSE),"-")</f>
        <v xml:space="preserve">EMILIA ROMAGNA </v>
      </c>
      <c r="Q723" s="112" t="e">
        <f ca="1">IF($D723&gt;0,NormalizzaTempo("D",CELL("tipo",$E723),$E723),"-")</f>
        <v>#NAME?</v>
      </c>
      <c r="R723" s="27">
        <f>IF($D723&gt;0,VLOOKUP($D723,Iscrizioni!$A$2:$M$2502,13,FALSE),"-")</f>
        <v>400</v>
      </c>
      <c r="S723" s="112" t="e">
        <f t="shared" ca="1" si="73"/>
        <v>#NAME?</v>
      </c>
      <c r="T723" s="112" t="e">
        <f ca="1">IF($D723&gt;0,SUMIFS($S$3:$S723,$X$3:$X723,1,$J$3:$J723,$J723),"-")</f>
        <v>#NAME?</v>
      </c>
      <c r="U723" s="112" t="e">
        <f t="shared" ca="1" si="74"/>
        <v>#NAME?</v>
      </c>
      <c r="V723" s="112" t="e">
        <f t="shared" ca="1" si="71"/>
        <v>#NAME?</v>
      </c>
      <c r="W723" s="27">
        <f>IF(LEN($C723)=0,IF($D723&gt;0,COUNTIFS($A$3:$A723,$A723),"-"),"Escluso")</f>
        <v>3</v>
      </c>
      <c r="X723" s="2">
        <f>IF(LEN($C723)=0,IF($D723&gt;0,COUNTIFS($J$3:$J723,$J723,$C$3:$C723,""),"-"),"Escluso")</f>
        <v>3</v>
      </c>
      <c r="Y723" s="127" t="e">
        <f t="shared" ca="1" si="69"/>
        <v>#NAME?</v>
      </c>
      <c r="Z723" s="2">
        <f>IF($D723&gt;0,COUNTIFS($O$3:$O723,$O723,$L$3:$L723,$L723,$I$3:$I723,$I723),"-")</f>
        <v>5</v>
      </c>
      <c r="AA723" s="27">
        <f>IF($D723&gt;0,IF(OR($Z723 &gt;1,$L723&lt;&gt;"Adulti"),0,VLOOKUP($P723,Regione!$B$2:$C$22,2,FALSE)),"-")</f>
        <v>0</v>
      </c>
      <c r="AB723" s="27">
        <f>IF($D723&gt;0,IF(COUNTIFS($O$3:$O723,$O723,$L$3:$L723,$L723,$I$3:$I723,$I723) &gt;1,0,SUMIFS($Y$3:$Y$2503,$L$3:$L$2503,$L723,$O$3:$O$2503,$O723,$I$3:$I$2503,$I723)),"-")</f>
        <v>0</v>
      </c>
      <c r="AC723" s="27">
        <f t="shared" si="72"/>
        <v>0</v>
      </c>
    </row>
    <row r="724" spans="1:29" s="1" customFormat="1">
      <c r="A724" s="13" t="s">
        <v>180</v>
      </c>
      <c r="B724" s="107" t="str">
        <f>IF(COUNTA($A724)&gt;0,VLOOKUP($A724,Corsa!$A$1:$F$43,2,FALSE),"-")</f>
        <v>Corsa A12</v>
      </c>
      <c r="C724" s="11"/>
      <c r="D724" s="13">
        <v>302</v>
      </c>
      <c r="E724" s="13"/>
      <c r="F724" s="46" t="str">
        <f>IF(COUNTA($A724)&gt;0,VLOOKUP($A724,Corsa!$A$1:$F$43,3,FALSE),"-")</f>
        <v>F-Primi Passi</v>
      </c>
      <c r="G724" s="28" t="str">
        <f>IF($D724&gt;0,VLOOKUP($D724,Iscrizioni!$A$2:$M$2502,9,FALSE),"-")</f>
        <v>MONTANARI MARTINA</v>
      </c>
      <c r="H724" s="28">
        <f>IF($D724&gt;0,VLOOKUP($D724,Iscrizioni!$A$2:$M$2502,4,FALSE),"-")</f>
        <v>2010</v>
      </c>
      <c r="I724" s="27" t="str">
        <f>IF($D724&gt;0,VLOOKUP($D724,Iscrizioni!$A$2:$M$2502,5,FALSE),"-")</f>
        <v>F</v>
      </c>
      <c r="J724" s="27" t="str">
        <f>IF($D724&gt;0,VLOOKUP($D724,Iscrizioni!$A$2:$M$2502,10,FALSE),"-")</f>
        <v>F-Primi Passi</v>
      </c>
      <c r="K724" s="27" t="str">
        <f t="shared" si="70"/>
        <v>ok</v>
      </c>
      <c r="L724" s="46" t="str">
        <f>IF($D724&gt;0,VLOOKUP($D724,Iscrizioni!$A$2:$M$2502,11,FALSE),"-")</f>
        <v>Giovanile</v>
      </c>
      <c r="M724" s="27">
        <f>IF($D724&gt;0,VLOOKUP($D724,Iscrizioni!$A$2:$N$2502,12,FALSE),"-")</f>
        <v>3</v>
      </c>
      <c r="N724" s="46" t="str">
        <f>IF($D724&gt;0,VLOOKUP($D724,Iscrizioni!$A$2:$M$2502,6,FALSE),"-")</f>
        <v>A120653</v>
      </c>
      <c r="O724" s="107" t="str">
        <f>IF($D724&gt;0,VLOOKUP($D724,Iscrizioni!$A$2:$M$2502,7,FALSE),"-")</f>
        <v>A.S.D. OLIMPIATLETICA</v>
      </c>
      <c r="P724" s="46" t="str">
        <f>IF($D724&gt;0,VLOOKUP(LEFT($N724,1),Regione!$A$2:$C$21,2,FALSE),"-")</f>
        <v xml:space="preserve">PIEMONTE </v>
      </c>
      <c r="Q724" s="112" t="e">
        <f ca="1">IF($D724&gt;0,NormalizzaTempo("D",CELL("tipo",$E724),$E724),"-")</f>
        <v>#NAME?</v>
      </c>
      <c r="R724" s="27">
        <f>IF($D724&gt;0,VLOOKUP($D724,Iscrizioni!$A$2:$M$2502,13,FALSE),"-")</f>
        <v>400</v>
      </c>
      <c r="S724" s="112" t="e">
        <f t="shared" ca="1" si="73"/>
        <v>#NAME?</v>
      </c>
      <c r="T724" s="112" t="e">
        <f ca="1">IF($D724&gt;0,SUMIFS($S$3:$S724,$X$3:$X724,1,$J$3:$J724,$J724),"-")</f>
        <v>#NAME?</v>
      </c>
      <c r="U724" s="112" t="e">
        <f t="shared" ca="1" si="74"/>
        <v>#NAME?</v>
      </c>
      <c r="V724" s="112" t="e">
        <f t="shared" ca="1" si="71"/>
        <v>#NAME?</v>
      </c>
      <c r="W724" s="27">
        <f>IF(LEN($C724)=0,IF($D724&gt;0,COUNTIFS($A$3:$A724,$A724),"-"),"Escluso")</f>
        <v>4</v>
      </c>
      <c r="X724" s="2">
        <f>IF(LEN($C724)=0,IF($D724&gt;0,COUNTIFS($J$3:$J724,$J724,$C$3:$C724,""),"-"),"Escluso")</f>
        <v>4</v>
      </c>
      <c r="Y724" s="127" t="e">
        <f t="shared" ca="1" si="69"/>
        <v>#NAME?</v>
      </c>
      <c r="Z724" s="2">
        <f>IF($D724&gt;0,COUNTIFS($O$3:$O724,$O724,$L$3:$L724,$L724,$I$3:$I724,$I724),"-")</f>
        <v>1</v>
      </c>
      <c r="AA724" s="27">
        <f>IF($D724&gt;0,IF(OR($Z724 &gt;1,$L724&lt;&gt;"Adulti"),0,VLOOKUP($P724,Regione!$B$2:$C$22,2,FALSE)),"-")</f>
        <v>0</v>
      </c>
      <c r="AB724" s="27" t="e">
        <f ca="1">IF($D724&gt;0,IF(COUNTIFS($O$3:$O724,$O724,$L$3:$L724,$L724,$I$3:$I724,$I724) &gt;1,0,SUMIFS($Y$3:$Y$2503,$L$3:$L$2503,$L724,$O$3:$O$2503,$O724,$I$3:$I$2503,$I724)),"-")</f>
        <v>#NAME?</v>
      </c>
      <c r="AC724" s="27" t="e">
        <f t="shared" ca="1" si="72"/>
        <v>#NAME?</v>
      </c>
    </row>
    <row r="725" spans="1:29" s="1" customFormat="1">
      <c r="A725" s="13" t="s">
        <v>180</v>
      </c>
      <c r="B725" s="107" t="str">
        <f>IF(COUNTA($A725)&gt;0,VLOOKUP($A725,Corsa!$A$1:$F$43,2,FALSE),"-")</f>
        <v>Corsa A12</v>
      </c>
      <c r="C725" s="11"/>
      <c r="D725" s="13">
        <v>364</v>
      </c>
      <c r="E725" s="13"/>
      <c r="F725" s="46" t="str">
        <f>IF(COUNTA($A725)&gt;0,VLOOKUP($A725,Corsa!$A$1:$F$43,3,FALSE),"-")</f>
        <v>F-Primi Passi</v>
      </c>
      <c r="G725" s="28" t="str">
        <f>IF($D725&gt;0,VLOOKUP($D725,Iscrizioni!$A$2:$M$2502,9,FALSE),"-")</f>
        <v>TIPALDI GAIA</v>
      </c>
      <c r="H725" s="28">
        <f>IF($D725&gt;0,VLOOKUP($D725,Iscrizioni!$A$2:$M$2502,4,FALSE),"-")</f>
        <v>2010</v>
      </c>
      <c r="I725" s="27" t="str">
        <f>IF($D725&gt;0,VLOOKUP($D725,Iscrizioni!$A$2:$M$2502,5,FALSE),"-")</f>
        <v>F</v>
      </c>
      <c r="J725" s="27" t="str">
        <f>IF($D725&gt;0,VLOOKUP($D725,Iscrizioni!$A$2:$M$2502,10,FALSE),"-")</f>
        <v>F-Primi Passi</v>
      </c>
      <c r="K725" s="27" t="str">
        <f t="shared" si="70"/>
        <v>ok</v>
      </c>
      <c r="L725" s="46" t="str">
        <f>IF($D725&gt;0,VLOOKUP($D725,Iscrizioni!$A$2:$M$2502,11,FALSE),"-")</f>
        <v>Giovanile</v>
      </c>
      <c r="M725" s="27">
        <f>IF($D725&gt;0,VLOOKUP($D725,Iscrizioni!$A$2:$N$2502,12,FALSE),"-")</f>
        <v>3</v>
      </c>
      <c r="N725" s="46" t="str">
        <f>IF($D725&gt;0,VLOOKUP($D725,Iscrizioni!$A$2:$M$2502,6,FALSE),"-")</f>
        <v>H011219</v>
      </c>
      <c r="O725" s="107" t="str">
        <f>IF($D725&gt;0,VLOOKUP($D725,Iscrizioni!$A$2:$M$2502,7,FALSE),"-")</f>
        <v>A.S.D. SOCIETA' VICTORIA ATLETICA</v>
      </c>
      <c r="P725" s="46" t="str">
        <f>IF($D725&gt;0,VLOOKUP(LEFT($N725,1),Regione!$A$2:$C$21,2,FALSE),"-")</f>
        <v xml:space="preserve">EMILIA ROMAGNA </v>
      </c>
      <c r="Q725" s="112" t="e">
        <f ca="1">IF($D725&gt;0,NormalizzaTempo("D",CELL("tipo",$E725),$E725),"-")</f>
        <v>#NAME?</v>
      </c>
      <c r="R725" s="27">
        <f>IF($D725&gt;0,VLOOKUP($D725,Iscrizioni!$A$2:$M$2502,13,FALSE),"-")</f>
        <v>400</v>
      </c>
      <c r="S725" s="112" t="e">
        <f t="shared" ca="1" si="73"/>
        <v>#NAME?</v>
      </c>
      <c r="T725" s="112" t="e">
        <f ca="1">IF($D725&gt;0,SUMIFS($S$3:$S725,$X$3:$X725,1,$J$3:$J725,$J725),"-")</f>
        <v>#NAME?</v>
      </c>
      <c r="U725" s="112" t="e">
        <f t="shared" ca="1" si="74"/>
        <v>#NAME?</v>
      </c>
      <c r="V725" s="112" t="e">
        <f t="shared" ca="1" si="71"/>
        <v>#NAME?</v>
      </c>
      <c r="W725" s="27">
        <f>IF(LEN($C725)=0,IF($D725&gt;0,COUNTIFS($A$3:$A725,$A725),"-"),"Escluso")</f>
        <v>5</v>
      </c>
      <c r="X725" s="2">
        <f>IF(LEN($C725)=0,IF($D725&gt;0,COUNTIFS($J$3:$J725,$J725,$C$3:$C725,""),"-"),"Escluso")</f>
        <v>5</v>
      </c>
      <c r="Y725" s="127" t="e">
        <f t="shared" ca="1" si="69"/>
        <v>#NAME?</v>
      </c>
      <c r="Z725" s="2">
        <f>IF($D725&gt;0,COUNTIFS($O$3:$O725,$O725,$L$3:$L725,$L725,$I$3:$I725,$I725),"-")</f>
        <v>8</v>
      </c>
      <c r="AA725" s="27">
        <f>IF($D725&gt;0,IF(OR($Z725 &gt;1,$L725&lt;&gt;"Adulti"),0,VLOOKUP($P725,Regione!$B$2:$C$22,2,FALSE)),"-")</f>
        <v>0</v>
      </c>
      <c r="AB725" s="27">
        <f>IF($D725&gt;0,IF(COUNTIFS($O$3:$O725,$O725,$L$3:$L725,$L725,$I$3:$I725,$I725) &gt;1,0,SUMIFS($Y$3:$Y$2503,$L$3:$L$2503,$L725,$O$3:$O$2503,$O725,$I$3:$I$2503,$I725)),"-")</f>
        <v>0</v>
      </c>
      <c r="AC725" s="27">
        <f t="shared" si="72"/>
        <v>0</v>
      </c>
    </row>
    <row r="726" spans="1:29" s="1" customFormat="1">
      <c r="A726" s="13" t="s">
        <v>180</v>
      </c>
      <c r="B726" s="107" t="str">
        <f>IF(COUNTA($A726)&gt;0,VLOOKUP($A726,Corsa!$A$1:$F$43,2,FALSE),"-")</f>
        <v>Corsa A12</v>
      </c>
      <c r="C726" s="11"/>
      <c r="D726" s="13">
        <v>301</v>
      </c>
      <c r="E726" s="13"/>
      <c r="F726" s="46" t="str">
        <f>IF(COUNTA($A726)&gt;0,VLOOKUP($A726,Corsa!$A$1:$F$43,3,FALSE),"-")</f>
        <v>F-Primi Passi</v>
      </c>
      <c r="G726" s="28" t="str">
        <f>IF($D726&gt;0,VLOOKUP($D726,Iscrizioni!$A$2:$M$2502,9,FALSE),"-")</f>
        <v>MONTANARI CHIARA</v>
      </c>
      <c r="H726" s="28">
        <f>IF($D726&gt;0,VLOOKUP($D726,Iscrizioni!$A$2:$M$2502,4,FALSE),"-")</f>
        <v>2010</v>
      </c>
      <c r="I726" s="27" t="str">
        <f>IF($D726&gt;0,VLOOKUP($D726,Iscrizioni!$A$2:$M$2502,5,FALSE),"-")</f>
        <v>F</v>
      </c>
      <c r="J726" s="27" t="str">
        <f>IF($D726&gt;0,VLOOKUP($D726,Iscrizioni!$A$2:$M$2502,10,FALSE),"-")</f>
        <v>F-Primi Passi</v>
      </c>
      <c r="K726" s="27" t="str">
        <f t="shared" si="70"/>
        <v>ok</v>
      </c>
      <c r="L726" s="46" t="str">
        <f>IF($D726&gt;0,VLOOKUP($D726,Iscrizioni!$A$2:$M$2502,11,FALSE),"-")</f>
        <v>Giovanile</v>
      </c>
      <c r="M726" s="27">
        <f>IF($D726&gt;0,VLOOKUP($D726,Iscrizioni!$A$2:$N$2502,12,FALSE),"-")</f>
        <v>3</v>
      </c>
      <c r="N726" s="46" t="str">
        <f>IF($D726&gt;0,VLOOKUP($D726,Iscrizioni!$A$2:$M$2502,6,FALSE),"-")</f>
        <v>A120653</v>
      </c>
      <c r="O726" s="107" t="str">
        <f>IF($D726&gt;0,VLOOKUP($D726,Iscrizioni!$A$2:$M$2502,7,FALSE),"-")</f>
        <v>A.S.D. OLIMPIATLETICA</v>
      </c>
      <c r="P726" s="46" t="str">
        <f>IF($D726&gt;0,VLOOKUP(LEFT($N726,1),Regione!$A$2:$C$21,2,FALSE),"-")</f>
        <v xml:space="preserve">PIEMONTE </v>
      </c>
      <c r="Q726" s="112" t="e">
        <f ca="1">IF($D726&gt;0,NormalizzaTempo("D",CELL("tipo",$E726),$E726),"-")</f>
        <v>#NAME?</v>
      </c>
      <c r="R726" s="27">
        <f>IF($D726&gt;0,VLOOKUP($D726,Iscrizioni!$A$2:$M$2502,13,FALSE),"-")</f>
        <v>400</v>
      </c>
      <c r="S726" s="112" t="e">
        <f t="shared" ca="1" si="73"/>
        <v>#NAME?</v>
      </c>
      <c r="T726" s="112" t="e">
        <f ca="1">IF($D726&gt;0,SUMIFS($S$3:$S726,$X$3:$X726,1,$J$3:$J726,$J726),"-")</f>
        <v>#NAME?</v>
      </c>
      <c r="U726" s="112" t="e">
        <f t="shared" ca="1" si="74"/>
        <v>#NAME?</v>
      </c>
      <c r="V726" s="112" t="e">
        <f t="shared" ca="1" si="71"/>
        <v>#NAME?</v>
      </c>
      <c r="W726" s="27">
        <f>IF(LEN($C726)=0,IF($D726&gt;0,COUNTIFS($A$3:$A726,$A726),"-"),"Escluso")</f>
        <v>6</v>
      </c>
      <c r="X726" s="2">
        <f>IF(LEN($C726)=0,IF($D726&gt;0,COUNTIFS($J$3:$J726,$J726,$C$3:$C726,""),"-"),"Escluso")</f>
        <v>6</v>
      </c>
      <c r="Y726" s="127" t="e">
        <f t="shared" ca="1" si="69"/>
        <v>#NAME?</v>
      </c>
      <c r="Z726" s="2">
        <f>IF($D726&gt;0,COUNTIFS($O$3:$O726,$O726,$L$3:$L726,$L726,$I$3:$I726,$I726),"-")</f>
        <v>2</v>
      </c>
      <c r="AA726" s="27">
        <f>IF($D726&gt;0,IF(OR($Z726 &gt;1,$L726&lt;&gt;"Adulti"),0,VLOOKUP($P726,Regione!$B$2:$C$22,2,FALSE)),"-")</f>
        <v>0</v>
      </c>
      <c r="AB726" s="27">
        <f>IF($D726&gt;0,IF(COUNTIFS($O$3:$O726,$O726,$L$3:$L726,$L726,$I$3:$I726,$I726) &gt;1,0,SUMIFS($Y$3:$Y$2503,$L$3:$L$2503,$L726,$O$3:$O$2503,$O726,$I$3:$I$2503,$I726)),"-")</f>
        <v>0</v>
      </c>
      <c r="AC726" s="27">
        <f t="shared" si="72"/>
        <v>0</v>
      </c>
    </row>
    <row r="727" spans="1:29" s="1" customFormat="1">
      <c r="A727" s="13" t="s">
        <v>180</v>
      </c>
      <c r="B727" s="107" t="str">
        <f>IF(COUNTA($A727)&gt;0,VLOOKUP($A727,Corsa!$A$1:$F$43,2,FALSE),"-")</f>
        <v>Corsa A12</v>
      </c>
      <c r="C727" s="11"/>
      <c r="D727" s="13">
        <v>437</v>
      </c>
      <c r="E727" s="13"/>
      <c r="F727" s="46" t="str">
        <f>IF(COUNTA($A727)&gt;0,VLOOKUP($A727,Corsa!$A$1:$F$43,3,FALSE),"-")</f>
        <v>F-Primi Passi</v>
      </c>
      <c r="G727" s="28" t="str">
        <f>IF($D727&gt;0,VLOOKUP($D727,Iscrizioni!$A$2:$M$2502,9,FALSE),"-")</f>
        <v>COMASTRI NICOLE</v>
      </c>
      <c r="H727" s="28">
        <f>IF($D727&gt;0,VLOOKUP($D727,Iscrizioni!$A$2:$M$2502,4,FALSE),"-")</f>
        <v>2010</v>
      </c>
      <c r="I727" s="27" t="str">
        <f>IF($D727&gt;0,VLOOKUP($D727,Iscrizioni!$A$2:$M$2502,5,FALSE),"-")</f>
        <v>F</v>
      </c>
      <c r="J727" s="27" t="str">
        <f>IF($D727&gt;0,VLOOKUP($D727,Iscrizioni!$A$2:$M$2502,10,FALSE),"-")</f>
        <v>F-Primi Passi</v>
      </c>
      <c r="K727" s="27" t="str">
        <f t="shared" si="70"/>
        <v>ok</v>
      </c>
      <c r="L727" s="46" t="str">
        <f>IF($D727&gt;0,VLOOKUP($D727,Iscrizioni!$A$2:$M$2502,11,FALSE),"-")</f>
        <v>Giovanile</v>
      </c>
      <c r="M727" s="27">
        <f>IF($D727&gt;0,VLOOKUP($D727,Iscrizioni!$A$2:$N$2502,12,FALSE),"-")</f>
        <v>3</v>
      </c>
      <c r="N727" s="46" t="str">
        <f>IF($D727&gt;0,VLOOKUP($D727,Iscrizioni!$A$2:$M$2502,6,FALSE),"-")</f>
        <v>H080382</v>
      </c>
      <c r="O727" s="107" t="str">
        <f>IF($D727&gt;0,VLOOKUP($D727,Iscrizioni!$A$2:$M$2502,7,FALSE),"-")</f>
        <v>ASD SAMPOLESE BASKET &amp; VOLLEY</v>
      </c>
      <c r="P727" s="46" t="str">
        <f>IF($D727&gt;0,VLOOKUP(LEFT($N727,1),Regione!$A$2:$C$21,2,FALSE),"-")</f>
        <v xml:space="preserve">EMILIA ROMAGNA </v>
      </c>
      <c r="Q727" s="112" t="e">
        <f ca="1">IF($D727&gt;0,NormalizzaTempo("D",CELL("tipo",$E727),$E727),"-")</f>
        <v>#NAME?</v>
      </c>
      <c r="R727" s="27">
        <f>IF($D727&gt;0,VLOOKUP($D727,Iscrizioni!$A$2:$M$2502,13,FALSE),"-")</f>
        <v>400</v>
      </c>
      <c r="S727" s="112" t="e">
        <f t="shared" ca="1" si="73"/>
        <v>#NAME?</v>
      </c>
      <c r="T727" s="112" t="e">
        <f ca="1">IF($D727&gt;0,SUMIFS($S$3:$S727,$X$3:$X727,1,$J$3:$J727,$J727),"-")</f>
        <v>#NAME?</v>
      </c>
      <c r="U727" s="112" t="e">
        <f t="shared" ca="1" si="74"/>
        <v>#NAME?</v>
      </c>
      <c r="V727" s="112" t="e">
        <f t="shared" ca="1" si="71"/>
        <v>#NAME?</v>
      </c>
      <c r="W727" s="27">
        <f>IF(LEN($C727)=0,IF($D727&gt;0,COUNTIFS($A$3:$A727,$A727),"-"),"Escluso")</f>
        <v>7</v>
      </c>
      <c r="X727" s="2">
        <f>IF(LEN($C727)=0,IF($D727&gt;0,COUNTIFS($J$3:$J727,$J727,$C$3:$C727,""),"-"),"Escluso")</f>
        <v>7</v>
      </c>
      <c r="Y727" s="127" t="e">
        <f t="shared" ca="1" si="69"/>
        <v>#NAME?</v>
      </c>
      <c r="Z727" s="2">
        <f>IF($D727&gt;0,COUNTIFS($O$3:$O727,$O727,$L$3:$L727,$L727,$I$3:$I727,$I727),"-")</f>
        <v>6</v>
      </c>
      <c r="AA727" s="27">
        <f>IF($D727&gt;0,IF(OR($Z727 &gt;1,$L727&lt;&gt;"Adulti"),0,VLOOKUP($P727,Regione!$B$2:$C$22,2,FALSE)),"-")</f>
        <v>0</v>
      </c>
      <c r="AB727" s="27">
        <f>IF($D727&gt;0,IF(COUNTIFS($O$3:$O727,$O727,$L$3:$L727,$L727,$I$3:$I727,$I727) &gt;1,0,SUMIFS($Y$3:$Y$2503,$L$3:$L$2503,$L727,$O$3:$O$2503,$O727,$I$3:$I$2503,$I727)),"-")</f>
        <v>0</v>
      </c>
      <c r="AC727" s="27">
        <f t="shared" si="72"/>
        <v>0</v>
      </c>
    </row>
    <row r="728" spans="1:29" s="1" customFormat="1">
      <c r="A728" s="13" t="s">
        <v>180</v>
      </c>
      <c r="B728" s="107" t="str">
        <f>IF(COUNTA($A728)&gt;0,VLOOKUP($A728,Corsa!$A$1:$F$43,2,FALSE),"-")</f>
        <v>Corsa A12</v>
      </c>
      <c r="C728" s="11"/>
      <c r="D728" s="13">
        <v>489</v>
      </c>
      <c r="E728" s="13"/>
      <c r="F728" s="46" t="str">
        <f>IF(COUNTA($A728)&gt;0,VLOOKUP($A728,Corsa!$A$1:$F$43,3,FALSE),"-")</f>
        <v>F-Primi Passi</v>
      </c>
      <c r="G728" s="28" t="str">
        <f>IF($D728&gt;0,VLOOKUP($D728,Iscrizioni!$A$2:$M$2502,9,FALSE),"-")</f>
        <v>SCARAMUCCIA ELENA</v>
      </c>
      <c r="H728" s="28">
        <f>IF($D728&gt;0,VLOOKUP($D728,Iscrizioni!$A$2:$M$2502,4,FALSE),"-")</f>
        <v>2010</v>
      </c>
      <c r="I728" s="27" t="str">
        <f>IF($D728&gt;0,VLOOKUP($D728,Iscrizioni!$A$2:$M$2502,5,FALSE),"-")</f>
        <v>F</v>
      </c>
      <c r="J728" s="27" t="str">
        <f>IF($D728&gt;0,VLOOKUP($D728,Iscrizioni!$A$2:$M$2502,10,FALSE),"-")</f>
        <v>F-Primi Passi</v>
      </c>
      <c r="K728" s="27" t="str">
        <f t="shared" si="70"/>
        <v>ok</v>
      </c>
      <c r="L728" s="46" t="str">
        <f>IF($D728&gt;0,VLOOKUP($D728,Iscrizioni!$A$2:$M$2502,11,FALSE),"-")</f>
        <v>Giovanile</v>
      </c>
      <c r="M728" s="27">
        <f>IF($D728&gt;0,VLOOKUP($D728,Iscrizioni!$A$2:$N$2502,12,FALSE),"-")</f>
        <v>3</v>
      </c>
      <c r="N728" s="46" t="str">
        <f>IF($D728&gt;0,VLOOKUP($D728,Iscrizioni!$A$2:$M$2502,6,FALSE),"-")</f>
        <v>C011298</v>
      </c>
      <c r="O728" s="107" t="str">
        <f>IF($D728&gt;0,VLOOKUP($D728,Iscrizioni!$A$2:$M$2502,7,FALSE),"-")</f>
        <v>ATLETICA DON BOSCO UNIVERSALE ASD</v>
      </c>
      <c r="P728" s="46" t="str">
        <f>IF($D728&gt;0,VLOOKUP(LEFT($N728,1),Regione!$A$2:$C$21,2,FALSE),"-")</f>
        <v>LIGURIA</v>
      </c>
      <c r="Q728" s="112" t="e">
        <f ca="1">IF($D728&gt;0,NormalizzaTempo("D",CELL("tipo",$E728),$E728),"-")</f>
        <v>#NAME?</v>
      </c>
      <c r="R728" s="27">
        <f>IF($D728&gt;0,VLOOKUP($D728,Iscrizioni!$A$2:$M$2502,13,FALSE),"-")</f>
        <v>400</v>
      </c>
      <c r="S728" s="112" t="e">
        <f t="shared" ca="1" si="73"/>
        <v>#NAME?</v>
      </c>
      <c r="T728" s="112" t="e">
        <f ca="1">IF($D728&gt;0,SUMIFS($S$3:$S728,$X$3:$X728,1,$J$3:$J728,$J728),"-")</f>
        <v>#NAME?</v>
      </c>
      <c r="U728" s="112" t="e">
        <f t="shared" ca="1" si="74"/>
        <v>#NAME?</v>
      </c>
      <c r="V728" s="112" t="e">
        <f t="shared" ca="1" si="71"/>
        <v>#NAME?</v>
      </c>
      <c r="W728" s="27">
        <f>IF(LEN($C728)=0,IF($D728&gt;0,COUNTIFS($A$3:$A728,$A728),"-"),"Escluso")</f>
        <v>8</v>
      </c>
      <c r="X728" s="2">
        <f>IF(LEN($C728)=0,IF($D728&gt;0,COUNTIFS($J$3:$J728,$J728,$C$3:$C728,""),"-"),"Escluso")</f>
        <v>8</v>
      </c>
      <c r="Y728" s="127" t="e">
        <f t="shared" ca="1" si="69"/>
        <v>#NAME?</v>
      </c>
      <c r="Z728" s="2">
        <f>IF($D728&gt;0,COUNTIFS($O$3:$O728,$O728,$L$3:$L728,$L728,$I$3:$I728,$I728),"-")</f>
        <v>1</v>
      </c>
      <c r="AA728" s="27">
        <f>IF($D728&gt;0,IF(OR($Z728 &gt;1,$L728&lt;&gt;"Adulti"),0,VLOOKUP($P728,Regione!$B$2:$C$22,2,FALSE)),"-")</f>
        <v>0</v>
      </c>
      <c r="AB728" s="27" t="e">
        <f ca="1">IF($D728&gt;0,IF(COUNTIFS($O$3:$O728,$O728,$L$3:$L728,$L728,$I$3:$I728,$I728) &gt;1,0,SUMIFS($Y$3:$Y$2503,$L$3:$L$2503,$L728,$O$3:$O$2503,$O728,$I$3:$I$2503,$I728)),"-")</f>
        <v>#NAME?</v>
      </c>
      <c r="AC728" s="27" t="e">
        <f t="shared" ca="1" si="72"/>
        <v>#NAME?</v>
      </c>
    </row>
    <row r="729" spans="1:29" s="1" customFormat="1">
      <c r="A729" s="13" t="s">
        <v>180</v>
      </c>
      <c r="B729" s="107" t="str">
        <f>IF(COUNTA($A729)&gt;0,VLOOKUP($A729,Corsa!$A$1:$F$43,2,FALSE),"-")</f>
        <v>Corsa A12</v>
      </c>
      <c r="C729" s="11"/>
      <c r="D729" s="13">
        <v>50</v>
      </c>
      <c r="E729" s="13"/>
      <c r="F729" s="46" t="str">
        <f>IF(COUNTA($A729)&gt;0,VLOOKUP($A729,Corsa!$A$1:$F$43,3,FALSE),"-")</f>
        <v>F-Primi Passi</v>
      </c>
      <c r="G729" s="28" t="str">
        <f>IF($D729&gt;0,VLOOKUP($D729,Iscrizioni!$A$2:$M$2502,9,FALSE),"-")</f>
        <v>CASINI DIAMANTE</v>
      </c>
      <c r="H729" s="28">
        <f>IF($D729&gt;0,VLOOKUP($D729,Iscrizioni!$A$2:$M$2502,4,FALSE),"-")</f>
        <v>2010</v>
      </c>
      <c r="I729" s="27" t="str">
        <f>IF($D729&gt;0,VLOOKUP($D729,Iscrizioni!$A$2:$M$2502,5,FALSE),"-")</f>
        <v>F</v>
      </c>
      <c r="J729" s="27" t="str">
        <f>IF($D729&gt;0,VLOOKUP($D729,Iscrizioni!$A$2:$M$2502,10,FALSE),"-")</f>
        <v>F-Primi Passi</v>
      </c>
      <c r="K729" s="27" t="str">
        <f t="shared" si="70"/>
        <v>ok</v>
      </c>
      <c r="L729" s="46" t="str">
        <f>IF($D729&gt;0,VLOOKUP($D729,Iscrizioni!$A$2:$M$2502,11,FALSE),"-")</f>
        <v>Giovanile</v>
      </c>
      <c r="M729" s="27">
        <f>IF($D729&gt;0,VLOOKUP($D729,Iscrizioni!$A$2:$N$2502,12,FALSE),"-")</f>
        <v>3</v>
      </c>
      <c r="N729" s="46" t="str">
        <f>IF($D729&gt;0,VLOOKUP($D729,Iscrizioni!$A$2:$M$2502,6,FALSE),"-")</f>
        <v>L021869</v>
      </c>
      <c r="O729" s="107" t="str">
        <f>IF($D729&gt;0,VLOOKUP($D729,Iscrizioni!$A$2:$M$2502,7,FALSE),"-")</f>
        <v>A.S.D. ATLETICA CALENZANO</v>
      </c>
      <c r="P729" s="46" t="str">
        <f>IF($D729&gt;0,VLOOKUP(LEFT($N729,1),Regione!$A$2:$C$21,2,FALSE),"-")</f>
        <v xml:space="preserve">TOSCANA </v>
      </c>
      <c r="Q729" s="112" t="e">
        <f ca="1">IF($D729&gt;0,NormalizzaTempo("D",CELL("tipo",$E729),$E729),"-")</f>
        <v>#NAME?</v>
      </c>
      <c r="R729" s="27">
        <f>IF($D729&gt;0,VLOOKUP($D729,Iscrizioni!$A$2:$M$2502,13,FALSE),"-")</f>
        <v>400</v>
      </c>
      <c r="S729" s="112" t="e">
        <f t="shared" ca="1" si="73"/>
        <v>#NAME?</v>
      </c>
      <c r="T729" s="112" t="e">
        <f ca="1">IF($D729&gt;0,SUMIFS($S$3:$S729,$X$3:$X729,1,$J$3:$J729,$J729),"-")</f>
        <v>#NAME?</v>
      </c>
      <c r="U729" s="112" t="e">
        <f t="shared" ca="1" si="74"/>
        <v>#NAME?</v>
      </c>
      <c r="V729" s="112" t="e">
        <f t="shared" ca="1" si="71"/>
        <v>#NAME?</v>
      </c>
      <c r="W729" s="27">
        <f>IF(LEN($C729)=0,IF($D729&gt;0,COUNTIFS($A$3:$A729,$A729),"-"),"Escluso")</f>
        <v>9</v>
      </c>
      <c r="X729" s="2">
        <f>IF(LEN($C729)=0,IF($D729&gt;0,COUNTIFS($J$3:$J729,$J729,$C$3:$C729,""),"-"),"Escluso")</f>
        <v>9</v>
      </c>
      <c r="Y729" s="127" t="e">
        <f t="shared" ca="1" si="69"/>
        <v>#NAME?</v>
      </c>
      <c r="Z729" s="2">
        <f>IF($D729&gt;0,COUNTIFS($O$3:$O729,$O729,$L$3:$L729,$L729,$I$3:$I729,$I729),"-")</f>
        <v>31</v>
      </c>
      <c r="AA729" s="27">
        <f>IF($D729&gt;0,IF(OR($Z729 &gt;1,$L729&lt;&gt;"Adulti"),0,VLOOKUP($P729,Regione!$B$2:$C$22,2,FALSE)),"-")</f>
        <v>0</v>
      </c>
      <c r="AB729" s="27">
        <f>IF($D729&gt;0,IF(COUNTIFS($O$3:$O729,$O729,$L$3:$L729,$L729,$I$3:$I729,$I729) &gt;1,0,SUMIFS($Y$3:$Y$2503,$L$3:$L$2503,$L729,$O$3:$O$2503,$O729,$I$3:$I$2503,$I729)),"-")</f>
        <v>0</v>
      </c>
      <c r="AC729" s="27">
        <f t="shared" si="72"/>
        <v>0</v>
      </c>
    </row>
    <row r="730" spans="1:29" s="1" customFormat="1">
      <c r="A730" s="13" t="s">
        <v>180</v>
      </c>
      <c r="B730" s="107" t="str">
        <f>IF(COUNTA($A730)&gt;0,VLOOKUP($A730,Corsa!$A$1:$F$43,2,FALSE),"-")</f>
        <v>Corsa A12</v>
      </c>
      <c r="C730" s="11"/>
      <c r="D730" s="13">
        <v>760</v>
      </c>
      <c r="E730" s="13"/>
      <c r="F730" s="46" t="str">
        <f>IF(COUNTA($A730)&gt;0,VLOOKUP($A730,Corsa!$A$1:$F$43,3,FALSE),"-")</f>
        <v>F-Primi Passi</v>
      </c>
      <c r="G730" s="28" t="str">
        <f>IF($D730&gt;0,VLOOKUP($D730,Iscrizioni!$A$2:$M$2502,9,FALSE),"-")</f>
        <v>DENOTTI NAYRA</v>
      </c>
      <c r="H730" s="28">
        <f>IF($D730&gt;0,VLOOKUP($D730,Iscrizioni!$A$2:$M$2502,4,FALSE),"-")</f>
        <v>2010</v>
      </c>
      <c r="I730" s="27" t="str">
        <f>IF($D730&gt;0,VLOOKUP($D730,Iscrizioni!$A$2:$M$2502,5,FALSE),"-")</f>
        <v>F</v>
      </c>
      <c r="J730" s="27" t="str">
        <f>IF($D730&gt;0,VLOOKUP($D730,Iscrizioni!$A$2:$M$2502,10,FALSE),"-")</f>
        <v>F-Primi Passi</v>
      </c>
      <c r="K730" s="27" t="str">
        <f t="shared" si="70"/>
        <v>ok</v>
      </c>
      <c r="L730" s="46" t="str">
        <f>IF($D730&gt;0,VLOOKUP($D730,Iscrizioni!$A$2:$M$2502,11,FALSE),"-")</f>
        <v>Giovanile</v>
      </c>
      <c r="M730" s="27">
        <f>IF($D730&gt;0,VLOOKUP($D730,Iscrizioni!$A$2:$N$2502,12,FALSE),"-")</f>
        <v>3</v>
      </c>
      <c r="N730" s="46" t="str">
        <f>IF($D730&gt;0,VLOOKUP($D730,Iscrizioni!$A$2:$M$2502,6,FALSE),"-")</f>
        <v>H010172</v>
      </c>
      <c r="O730" s="107" t="str">
        <f>IF($D730&gt;0,VLOOKUP($D730,Iscrizioni!$A$2:$M$2502,7,FALSE),"-")</f>
        <v>POL. ATLETICO BORGO PANIGALE A.S.D.</v>
      </c>
      <c r="P730" s="46" t="str">
        <f>IF($D730&gt;0,VLOOKUP(LEFT($N730,1),Regione!$A$2:$C$21,2,FALSE),"-")</f>
        <v xml:space="preserve">EMILIA ROMAGNA </v>
      </c>
      <c r="Q730" s="112" t="e">
        <f ca="1">IF($D730&gt;0,NormalizzaTempo("D",CELL("tipo",$E730),$E730),"-")</f>
        <v>#NAME?</v>
      </c>
      <c r="R730" s="27">
        <f>IF($D730&gt;0,VLOOKUP($D730,Iscrizioni!$A$2:$M$2502,13,FALSE),"-")</f>
        <v>400</v>
      </c>
      <c r="S730" s="112" t="e">
        <f t="shared" ca="1" si="73"/>
        <v>#NAME?</v>
      </c>
      <c r="T730" s="112" t="e">
        <f ca="1">IF($D730&gt;0,SUMIFS($S$3:$S730,$X$3:$X730,1,$J$3:$J730,$J730),"-")</f>
        <v>#NAME?</v>
      </c>
      <c r="U730" s="112" t="e">
        <f t="shared" ca="1" si="74"/>
        <v>#NAME?</v>
      </c>
      <c r="V730" s="112" t="e">
        <f t="shared" ca="1" si="71"/>
        <v>#NAME?</v>
      </c>
      <c r="W730" s="27">
        <f>IF(LEN($C730)=0,IF($D730&gt;0,COUNTIFS($A$3:$A730,$A730),"-"),"Escluso")</f>
        <v>10</v>
      </c>
      <c r="X730" s="2">
        <f>IF(LEN($C730)=0,IF($D730&gt;0,COUNTIFS($J$3:$J730,$J730,$C$3:$C730,""),"-"),"Escluso")</f>
        <v>10</v>
      </c>
      <c r="Y730" s="127" t="e">
        <f t="shared" ca="1" si="69"/>
        <v>#NAME?</v>
      </c>
      <c r="Z730" s="2">
        <f>IF($D730&gt;0,COUNTIFS($O$3:$O730,$O730,$L$3:$L730,$L730,$I$3:$I730,$I730),"-")</f>
        <v>7</v>
      </c>
      <c r="AA730" s="27">
        <f>IF($D730&gt;0,IF(OR($Z730 &gt;1,$L730&lt;&gt;"Adulti"),0,VLOOKUP($P730,Regione!$B$2:$C$22,2,FALSE)),"-")</f>
        <v>0</v>
      </c>
      <c r="AB730" s="27">
        <f>IF($D730&gt;0,IF(COUNTIFS($O$3:$O730,$O730,$L$3:$L730,$L730,$I$3:$I730,$I730) &gt;1,0,SUMIFS($Y$3:$Y$2503,$L$3:$L$2503,$L730,$O$3:$O$2503,$O730,$I$3:$I$2503,$I730)),"-")</f>
        <v>0</v>
      </c>
      <c r="AC730" s="27">
        <f t="shared" si="72"/>
        <v>0</v>
      </c>
    </row>
    <row r="731" spans="1:29" s="1" customFormat="1">
      <c r="A731" s="13" t="s">
        <v>180</v>
      </c>
      <c r="B731" s="107" t="str">
        <f>IF(COUNTA($A731)&gt;0,VLOOKUP($A731,Corsa!$A$1:$F$43,2,FALSE),"-")</f>
        <v>Corsa A12</v>
      </c>
      <c r="C731" s="11"/>
      <c r="D731" s="13">
        <v>869</v>
      </c>
      <c r="E731" s="13"/>
      <c r="F731" s="46" t="str">
        <f>IF(COUNTA($A731)&gt;0,VLOOKUP($A731,Corsa!$A$1:$F$43,3,FALSE),"-")</f>
        <v>F-Primi Passi</v>
      </c>
      <c r="G731" s="28" t="str">
        <f>IF($D731&gt;0,VLOOKUP($D731,Iscrizioni!$A$2:$M$2502,9,FALSE),"-")</f>
        <v>CUTAIA GRETA</v>
      </c>
      <c r="H731" s="28">
        <f>IF($D731&gt;0,VLOOKUP($D731,Iscrizioni!$A$2:$M$2502,4,FALSE),"-")</f>
        <v>2010</v>
      </c>
      <c r="I731" s="27" t="str">
        <f>IF($D731&gt;0,VLOOKUP($D731,Iscrizioni!$A$2:$M$2502,5,FALSE),"-")</f>
        <v>F</v>
      </c>
      <c r="J731" s="27" t="str">
        <f>IF($D731&gt;0,VLOOKUP($D731,Iscrizioni!$A$2:$M$2502,10,FALSE),"-")</f>
        <v>F-Primi Passi</v>
      </c>
      <c r="K731" s="27" t="str">
        <f t="shared" si="70"/>
        <v>ok</v>
      </c>
      <c r="L731" s="46" t="str">
        <f>IF($D731&gt;0,VLOOKUP($D731,Iscrizioni!$A$2:$M$2502,11,FALSE),"-")</f>
        <v>Giovanile</v>
      </c>
      <c r="M731" s="27">
        <f>IF($D731&gt;0,VLOOKUP($D731,Iscrizioni!$A$2:$N$2502,12,FALSE),"-")</f>
        <v>3</v>
      </c>
      <c r="N731" s="46" t="str">
        <f>IF($D731&gt;0,VLOOKUP($D731,Iscrizioni!$A$2:$M$2502,6,FALSE),"-")</f>
        <v>H010289</v>
      </c>
      <c r="O731" s="107" t="str">
        <f>IF($D731&gt;0,VLOOKUP($D731,Iscrizioni!$A$2:$M$2502,7,FALSE),"-")</f>
        <v>POLISPORTIVA PROGRESSO A.S.D.</v>
      </c>
      <c r="P731" s="46" t="str">
        <f>IF($D731&gt;0,VLOOKUP(LEFT($N731,1),Regione!$A$2:$C$21,2,FALSE),"-")</f>
        <v xml:space="preserve">EMILIA ROMAGNA </v>
      </c>
      <c r="Q731" s="112" t="e">
        <f ca="1">IF($D731&gt;0,NormalizzaTempo("D",CELL("tipo",$E731),$E731),"-")</f>
        <v>#NAME?</v>
      </c>
      <c r="R731" s="27">
        <f>IF($D731&gt;0,VLOOKUP($D731,Iscrizioni!$A$2:$M$2502,13,FALSE),"-")</f>
        <v>400</v>
      </c>
      <c r="S731" s="112" t="e">
        <f t="shared" ca="1" si="73"/>
        <v>#NAME?</v>
      </c>
      <c r="T731" s="112" t="e">
        <f ca="1">IF($D731&gt;0,SUMIFS($S$3:$S731,$X$3:$X731,1,$J$3:$J731,$J731),"-")</f>
        <v>#NAME?</v>
      </c>
      <c r="U731" s="112" t="e">
        <f t="shared" ca="1" si="74"/>
        <v>#NAME?</v>
      </c>
      <c r="V731" s="112" t="e">
        <f t="shared" ca="1" si="71"/>
        <v>#NAME?</v>
      </c>
      <c r="W731" s="27">
        <f>IF(LEN($C731)=0,IF($D731&gt;0,COUNTIFS($A$3:$A731,$A731),"-"),"Escluso")</f>
        <v>11</v>
      </c>
      <c r="X731" s="2">
        <f>IF(LEN($C731)=0,IF($D731&gt;0,COUNTIFS($J$3:$J731,$J731,$C$3:$C731,""),"-"),"Escluso")</f>
        <v>11</v>
      </c>
      <c r="Y731" s="127" t="e">
        <f t="shared" ca="1" si="69"/>
        <v>#NAME?</v>
      </c>
      <c r="Z731" s="2">
        <f>IF($D731&gt;0,COUNTIFS($O$3:$O731,$O731,$L$3:$L731,$L731,$I$3:$I731,$I731),"-")</f>
        <v>10</v>
      </c>
      <c r="AA731" s="27">
        <f>IF($D731&gt;0,IF(OR($Z731 &gt;1,$L731&lt;&gt;"Adulti"),0,VLOOKUP($P731,Regione!$B$2:$C$22,2,FALSE)),"-")</f>
        <v>0</v>
      </c>
      <c r="AB731" s="27">
        <f>IF($D731&gt;0,IF(COUNTIFS($O$3:$O731,$O731,$L$3:$L731,$L731,$I$3:$I731,$I731) &gt;1,0,SUMIFS($Y$3:$Y$2503,$L$3:$L$2503,$L731,$O$3:$O$2503,$O731,$I$3:$I$2503,$I731)),"-")</f>
        <v>0</v>
      </c>
      <c r="AC731" s="27">
        <f t="shared" si="72"/>
        <v>0</v>
      </c>
    </row>
    <row r="732" spans="1:29" s="1" customFormat="1">
      <c r="A732" s="13" t="s">
        <v>180</v>
      </c>
      <c r="B732" s="107" t="str">
        <f>IF(COUNTA($A732)&gt;0,VLOOKUP($A732,Corsa!$A$1:$F$43,2,FALSE),"-")</f>
        <v>Corsa A12</v>
      </c>
      <c r="C732" s="11"/>
      <c r="D732" s="13">
        <v>937</v>
      </c>
      <c r="E732" s="13"/>
      <c r="F732" s="46" t="str">
        <f>IF(COUNTA($A732)&gt;0,VLOOKUP($A732,Corsa!$A$1:$F$43,3,FALSE),"-")</f>
        <v>F-Primi Passi</v>
      </c>
      <c r="G732" s="28" t="str">
        <f>IF($D732&gt;0,VLOOKUP($D732,Iscrizioni!$A$2:$M$2502,9,FALSE),"-")</f>
        <v>GUALANDRI EMMA</v>
      </c>
      <c r="H732" s="28">
        <f>IF($D732&gt;0,VLOOKUP($D732,Iscrizioni!$A$2:$M$2502,4,FALSE),"-")</f>
        <v>2011</v>
      </c>
      <c r="I732" s="27" t="str">
        <f>IF($D732&gt;0,VLOOKUP($D732,Iscrizioni!$A$2:$M$2502,5,FALSE),"-")</f>
        <v>F</v>
      </c>
      <c r="J732" s="27" t="str">
        <f>IF($D732&gt;0,VLOOKUP($D732,Iscrizioni!$A$2:$M$2502,10,FALSE),"-")</f>
        <v>F-Primi Passi</v>
      </c>
      <c r="K732" s="27" t="str">
        <f t="shared" si="70"/>
        <v>ok</v>
      </c>
      <c r="L732" s="46" t="str">
        <f>IF($D732&gt;0,VLOOKUP($D732,Iscrizioni!$A$2:$M$2502,11,FALSE),"-")</f>
        <v>Giovanile</v>
      </c>
      <c r="M732" s="27">
        <f>IF($D732&gt;0,VLOOKUP($D732,Iscrizioni!$A$2:$N$2502,12,FALSE),"-")</f>
        <v>3</v>
      </c>
      <c r="N732" s="46" t="str">
        <f>IF($D732&gt;0,VLOOKUP($D732,Iscrizioni!$A$2:$M$2502,6,FALSE),"-")</f>
        <v>H080590</v>
      </c>
      <c r="O732" s="107" t="str">
        <f>IF($D732&gt;0,VLOOKUP($D732,Iscrizioni!$A$2:$M$2502,7,FALSE),"-")</f>
        <v>SAN DONNINO DI LIGURIA</v>
      </c>
      <c r="P732" s="46" t="str">
        <f>IF($D732&gt;0,VLOOKUP(LEFT($N732,1),Regione!$A$2:$C$21,2,FALSE),"-")</f>
        <v xml:space="preserve">EMILIA ROMAGNA </v>
      </c>
      <c r="Q732" s="112" t="e">
        <f ca="1">IF($D732&gt;0,NormalizzaTempo("D",CELL("tipo",$E732),$E732),"-")</f>
        <v>#NAME?</v>
      </c>
      <c r="R732" s="27">
        <f>IF($D732&gt;0,VLOOKUP($D732,Iscrizioni!$A$2:$M$2502,13,FALSE),"-")</f>
        <v>400</v>
      </c>
      <c r="S732" s="112" t="e">
        <f t="shared" ca="1" si="73"/>
        <v>#NAME?</v>
      </c>
      <c r="T732" s="112" t="e">
        <f ca="1">IF($D732&gt;0,SUMIFS($S$3:$S732,$X$3:$X732,1,$J$3:$J732,$J732),"-")</f>
        <v>#NAME?</v>
      </c>
      <c r="U732" s="112" t="e">
        <f t="shared" ca="1" si="74"/>
        <v>#NAME?</v>
      </c>
      <c r="V732" s="112" t="e">
        <f t="shared" ca="1" si="71"/>
        <v>#NAME?</v>
      </c>
      <c r="W732" s="27">
        <f>IF(LEN($C732)=0,IF($D732&gt;0,COUNTIFS($A$3:$A732,$A732),"-"),"Escluso")</f>
        <v>12</v>
      </c>
      <c r="X732" s="2">
        <f>IF(LEN($C732)=0,IF($D732&gt;0,COUNTIFS($J$3:$J732,$J732,$C$3:$C732,""),"-"),"Escluso")</f>
        <v>12</v>
      </c>
      <c r="Y732" s="127" t="e">
        <f t="shared" ca="1" si="69"/>
        <v>#NAME?</v>
      </c>
      <c r="Z732" s="2">
        <f>IF($D732&gt;0,COUNTIFS($O$3:$O732,$O732,$L$3:$L732,$L732,$I$3:$I732,$I732),"-")</f>
        <v>1</v>
      </c>
      <c r="AA732" s="27">
        <f>IF($D732&gt;0,IF(OR($Z732 &gt;1,$L732&lt;&gt;"Adulti"),0,VLOOKUP($P732,Regione!$B$2:$C$22,2,FALSE)),"-")</f>
        <v>0</v>
      </c>
      <c r="AB732" s="27" t="e">
        <f ca="1">IF($D732&gt;0,IF(COUNTIFS($O$3:$O732,$O732,$L$3:$L732,$L732,$I$3:$I732,$I732) &gt;1,0,SUMIFS($Y$3:$Y$2503,$L$3:$L$2503,$L732,$O$3:$O$2503,$O732,$I$3:$I$2503,$I732)),"-")</f>
        <v>#NAME?</v>
      </c>
      <c r="AC732" s="27" t="e">
        <f t="shared" ca="1" si="72"/>
        <v>#NAME?</v>
      </c>
    </row>
    <row r="733" spans="1:29" s="1" customFormat="1">
      <c r="A733" s="13" t="s">
        <v>180</v>
      </c>
      <c r="B733" s="107" t="str">
        <f>IF(COUNTA($A733)&gt;0,VLOOKUP($A733,Corsa!$A$1:$F$43,2,FALSE),"-")</f>
        <v>Corsa A12</v>
      </c>
      <c r="C733" s="11"/>
      <c r="D733" s="13">
        <v>251</v>
      </c>
      <c r="E733" s="13"/>
      <c r="F733" s="46" t="str">
        <f>IF(COUNTA($A733)&gt;0,VLOOKUP($A733,Corsa!$A$1:$F$43,3,FALSE),"-")</f>
        <v>F-Primi Passi</v>
      </c>
      <c r="G733" s="28" t="str">
        <f>IF($D733&gt;0,VLOOKUP($D733,Iscrizioni!$A$2:$M$2502,9,FALSE),"-")</f>
        <v>LEPRI CHIARA</v>
      </c>
      <c r="H733" s="28">
        <f>IF($D733&gt;0,VLOOKUP($D733,Iscrizioni!$A$2:$M$2502,4,FALSE),"-")</f>
        <v>2010</v>
      </c>
      <c r="I733" s="27" t="str">
        <f>IF($D733&gt;0,VLOOKUP($D733,Iscrizioni!$A$2:$M$2502,5,FALSE),"-")</f>
        <v>F</v>
      </c>
      <c r="J733" s="27" t="str">
        <f>IF($D733&gt;0,VLOOKUP($D733,Iscrizioni!$A$2:$M$2502,10,FALSE),"-")</f>
        <v>F-Primi Passi</v>
      </c>
      <c r="K733" s="27" t="str">
        <f t="shared" si="70"/>
        <v>ok</v>
      </c>
      <c r="L733" s="46" t="str">
        <f>IF($D733&gt;0,VLOOKUP($D733,Iscrizioni!$A$2:$M$2502,11,FALSE),"-")</f>
        <v>Giovanile</v>
      </c>
      <c r="M733" s="27">
        <f>IF($D733&gt;0,VLOOKUP($D733,Iscrizioni!$A$2:$N$2502,12,FALSE),"-")</f>
        <v>3</v>
      </c>
      <c r="N733" s="46" t="str">
        <f>IF($D733&gt;0,VLOOKUP($D733,Iscrizioni!$A$2:$M$2502,6,FALSE),"-")</f>
        <v>H110754</v>
      </c>
      <c r="O733" s="107" t="str">
        <f>IF($D733&gt;0,VLOOKUP($D733,Iscrizioni!$A$2:$M$2502,7,FALSE),"-")</f>
        <v>A.S.D. GOLDEN CLUB RIMINI INTERNATIONAL</v>
      </c>
      <c r="P733" s="46" t="str">
        <f>IF($D733&gt;0,VLOOKUP(LEFT($N733,1),Regione!$A$2:$C$21,2,FALSE),"-")</f>
        <v xml:space="preserve">EMILIA ROMAGNA </v>
      </c>
      <c r="Q733" s="112" t="e">
        <f ca="1">IF($D733&gt;0,NormalizzaTempo("D",CELL("tipo",$E733),$E733),"-")</f>
        <v>#NAME?</v>
      </c>
      <c r="R733" s="27">
        <f>IF($D733&gt;0,VLOOKUP($D733,Iscrizioni!$A$2:$M$2502,13,FALSE),"-")</f>
        <v>400</v>
      </c>
      <c r="S733" s="112" t="e">
        <f t="shared" ca="1" si="73"/>
        <v>#NAME?</v>
      </c>
      <c r="T733" s="112" t="e">
        <f ca="1">IF($D733&gt;0,SUMIFS($S$3:$S733,$X$3:$X733,1,$J$3:$J733,$J733),"-")</f>
        <v>#NAME?</v>
      </c>
      <c r="U733" s="112" t="e">
        <f t="shared" ca="1" si="74"/>
        <v>#NAME?</v>
      </c>
      <c r="V733" s="112" t="e">
        <f t="shared" ca="1" si="71"/>
        <v>#NAME?</v>
      </c>
      <c r="W733" s="27">
        <f>IF(LEN($C733)=0,IF($D733&gt;0,COUNTIFS($A$3:$A733,$A733),"-"),"Escluso")</f>
        <v>13</v>
      </c>
      <c r="X733" s="2">
        <f>IF(LEN($C733)=0,IF($D733&gt;0,COUNTIFS($J$3:$J733,$J733,$C$3:$C733,""),"-"),"Escluso")</f>
        <v>13</v>
      </c>
      <c r="Y733" s="127" t="e">
        <f t="shared" ca="1" si="69"/>
        <v>#NAME?</v>
      </c>
      <c r="Z733" s="2">
        <f>IF($D733&gt;0,COUNTIFS($O$3:$O733,$O733,$L$3:$L733,$L733,$I$3:$I733,$I733),"-")</f>
        <v>10</v>
      </c>
      <c r="AA733" s="27">
        <f>IF($D733&gt;0,IF(OR($Z733 &gt;1,$L733&lt;&gt;"Adulti"),0,VLOOKUP($P733,Regione!$B$2:$C$22,2,FALSE)),"-")</f>
        <v>0</v>
      </c>
      <c r="AB733" s="27">
        <f>IF($D733&gt;0,IF(COUNTIFS($O$3:$O733,$O733,$L$3:$L733,$L733,$I$3:$I733,$I733) &gt;1,0,SUMIFS($Y$3:$Y$2503,$L$3:$L$2503,$L733,$O$3:$O$2503,$O733,$I$3:$I$2503,$I733)),"-")</f>
        <v>0</v>
      </c>
      <c r="AC733" s="27">
        <f t="shared" si="72"/>
        <v>0</v>
      </c>
    </row>
    <row r="734" spans="1:29" s="1" customFormat="1">
      <c r="A734" s="13" t="s">
        <v>180</v>
      </c>
      <c r="B734" s="107" t="str">
        <f>IF(COUNTA($A734)&gt;0,VLOOKUP($A734,Corsa!$A$1:$F$43,2,FALSE),"-")</f>
        <v>Corsa A12</v>
      </c>
      <c r="C734" s="11"/>
      <c r="D734" s="13">
        <v>338</v>
      </c>
      <c r="E734" s="13"/>
      <c r="F734" s="46" t="str">
        <f>IF(COUNTA($A734)&gt;0,VLOOKUP($A734,Corsa!$A$1:$F$43,3,FALSE),"-")</f>
        <v>F-Primi Passi</v>
      </c>
      <c r="G734" s="28" t="str">
        <f>IF($D734&gt;0,VLOOKUP($D734,Iscrizioni!$A$2:$M$2502,9,FALSE),"-")</f>
        <v>BERERA ANNA</v>
      </c>
      <c r="H734" s="28">
        <f>IF($D734&gt;0,VLOOKUP($D734,Iscrizioni!$A$2:$M$2502,4,FALSE),"-")</f>
        <v>2011</v>
      </c>
      <c r="I734" s="27" t="str">
        <f>IF($D734&gt;0,VLOOKUP($D734,Iscrizioni!$A$2:$M$2502,5,FALSE),"-")</f>
        <v>F</v>
      </c>
      <c r="J734" s="27" t="str">
        <f>IF($D734&gt;0,VLOOKUP($D734,Iscrizioni!$A$2:$M$2502,10,FALSE),"-")</f>
        <v>F-Primi Passi</v>
      </c>
      <c r="K734" s="27" t="str">
        <f t="shared" si="70"/>
        <v>ok</v>
      </c>
      <c r="L734" s="46" t="str">
        <f>IF($D734&gt;0,VLOOKUP($D734,Iscrizioni!$A$2:$M$2502,11,FALSE),"-")</f>
        <v>Giovanile</v>
      </c>
      <c r="M734" s="27">
        <f>IF($D734&gt;0,VLOOKUP($D734,Iscrizioni!$A$2:$N$2502,12,FALSE),"-")</f>
        <v>3</v>
      </c>
      <c r="N734" s="46" t="str">
        <f>IF($D734&gt;0,VLOOKUP($D734,Iscrizioni!$A$2:$M$2502,6,FALSE),"-")</f>
        <v>H011219</v>
      </c>
      <c r="O734" s="107" t="str">
        <f>IF($D734&gt;0,VLOOKUP($D734,Iscrizioni!$A$2:$M$2502,7,FALSE),"-")</f>
        <v>A.S.D. SOCIETA' VICTORIA ATLETICA</v>
      </c>
      <c r="P734" s="46" t="str">
        <f>IF($D734&gt;0,VLOOKUP(LEFT($N734,1),Regione!$A$2:$C$21,2,FALSE),"-")</f>
        <v xml:space="preserve">EMILIA ROMAGNA </v>
      </c>
      <c r="Q734" s="112" t="e">
        <f ca="1">IF($D734&gt;0,NormalizzaTempo("D",CELL("tipo",$E734),$E734),"-")</f>
        <v>#NAME?</v>
      </c>
      <c r="R734" s="27">
        <f>IF($D734&gt;0,VLOOKUP($D734,Iscrizioni!$A$2:$M$2502,13,FALSE),"-")</f>
        <v>400</v>
      </c>
      <c r="S734" s="112" t="e">
        <f t="shared" ca="1" si="73"/>
        <v>#NAME?</v>
      </c>
      <c r="T734" s="112" t="e">
        <f ca="1">IF($D734&gt;0,SUMIFS($S$3:$S734,$X$3:$X734,1,$J$3:$J734,$J734),"-")</f>
        <v>#NAME?</v>
      </c>
      <c r="U734" s="112" t="e">
        <f t="shared" ca="1" si="74"/>
        <v>#NAME?</v>
      </c>
      <c r="V734" s="112" t="e">
        <f t="shared" ca="1" si="71"/>
        <v>#NAME?</v>
      </c>
      <c r="W734" s="27">
        <f>IF(LEN($C734)=0,IF($D734&gt;0,COUNTIFS($A$3:$A734,$A734),"-"),"Escluso")</f>
        <v>14</v>
      </c>
      <c r="X734" s="2">
        <f>IF(LEN($C734)=0,IF($D734&gt;0,COUNTIFS($J$3:$J734,$J734,$C$3:$C734,""),"-"),"Escluso")</f>
        <v>14</v>
      </c>
      <c r="Y734" s="127" t="e">
        <f t="shared" ca="1" si="69"/>
        <v>#NAME?</v>
      </c>
      <c r="Z734" s="2">
        <f>IF($D734&gt;0,COUNTIFS($O$3:$O734,$O734,$L$3:$L734,$L734,$I$3:$I734,$I734),"-")</f>
        <v>9</v>
      </c>
      <c r="AA734" s="27">
        <f>IF($D734&gt;0,IF(OR($Z734 &gt;1,$L734&lt;&gt;"Adulti"),0,VLOOKUP($P734,Regione!$B$2:$C$22,2,FALSE)),"-")</f>
        <v>0</v>
      </c>
      <c r="AB734" s="27">
        <f>IF($D734&gt;0,IF(COUNTIFS($O$3:$O734,$O734,$L$3:$L734,$L734,$I$3:$I734,$I734) &gt;1,0,SUMIFS($Y$3:$Y$2503,$L$3:$L$2503,$L734,$O$3:$O$2503,$O734,$I$3:$I$2503,$I734)),"-")</f>
        <v>0</v>
      </c>
      <c r="AC734" s="27">
        <f t="shared" si="72"/>
        <v>0</v>
      </c>
    </row>
    <row r="735" spans="1:29" s="1" customFormat="1">
      <c r="A735" s="13" t="s">
        <v>180</v>
      </c>
      <c r="B735" s="107" t="str">
        <f>IF(COUNTA($A735)&gt;0,VLOOKUP($A735,Corsa!$A$1:$F$43,2,FALSE),"-")</f>
        <v>Corsa A12</v>
      </c>
      <c r="C735" s="11"/>
      <c r="D735" s="13">
        <v>913</v>
      </c>
      <c r="E735" s="13"/>
      <c r="F735" s="46" t="str">
        <f>IF(COUNTA($A735)&gt;0,VLOOKUP($A735,Corsa!$A$1:$F$43,3,FALSE),"-")</f>
        <v>F-Primi Passi</v>
      </c>
      <c r="G735" s="28" t="str">
        <f>IF($D735&gt;0,VLOOKUP($D735,Iscrizioni!$A$2:$M$2502,9,FALSE),"-")</f>
        <v>FIASCHI LORENZA</v>
      </c>
      <c r="H735" s="28">
        <f>IF($D735&gt;0,VLOOKUP($D735,Iscrizioni!$A$2:$M$2502,4,FALSE),"-")</f>
        <v>2011</v>
      </c>
      <c r="I735" s="27" t="str">
        <f>IF($D735&gt;0,VLOOKUP($D735,Iscrizioni!$A$2:$M$2502,5,FALSE),"-")</f>
        <v>F</v>
      </c>
      <c r="J735" s="27" t="str">
        <f>IF($D735&gt;0,VLOOKUP($D735,Iscrizioni!$A$2:$M$2502,10,FALSE),"-")</f>
        <v>F-Primi Passi</v>
      </c>
      <c r="K735" s="27" t="str">
        <f t="shared" si="70"/>
        <v>ok</v>
      </c>
      <c r="L735" s="46" t="str">
        <f>IF($D735&gt;0,VLOOKUP($D735,Iscrizioni!$A$2:$M$2502,11,FALSE),"-")</f>
        <v>Giovanile</v>
      </c>
      <c r="M735" s="27">
        <f>IF($D735&gt;0,VLOOKUP($D735,Iscrizioni!$A$2:$N$2502,12,FALSE),"-")</f>
        <v>3</v>
      </c>
      <c r="N735" s="46" t="str">
        <f>IF($D735&gt;0,VLOOKUP($D735,Iscrizioni!$A$2:$M$2502,6,FALSE),"-")</f>
        <v>L022825</v>
      </c>
      <c r="O735" s="107" t="str">
        <f>IF($D735&gt;0,VLOOKUP($D735,Iscrizioni!$A$2:$M$2502,7,FALSE),"-")</f>
        <v>RUNNERS BARBERINO A.S.D.</v>
      </c>
      <c r="P735" s="46" t="str">
        <f>IF($D735&gt;0,VLOOKUP(LEFT($N735,1),Regione!$A$2:$C$21,2,FALSE),"-")</f>
        <v xml:space="preserve">TOSCANA </v>
      </c>
      <c r="Q735" s="112" t="e">
        <f ca="1">IF($D735&gt;0,NormalizzaTempo("D",CELL("tipo",$E735),$E735),"-")</f>
        <v>#NAME?</v>
      </c>
      <c r="R735" s="27">
        <f>IF($D735&gt;0,VLOOKUP($D735,Iscrizioni!$A$2:$M$2502,13,FALSE),"-")</f>
        <v>400</v>
      </c>
      <c r="S735" s="112" t="e">
        <f t="shared" ca="1" si="73"/>
        <v>#NAME?</v>
      </c>
      <c r="T735" s="112" t="e">
        <f ca="1">IF($D735&gt;0,SUMIFS($S$3:$S735,$X$3:$X735,1,$J$3:$J735,$J735),"-")</f>
        <v>#NAME?</v>
      </c>
      <c r="U735" s="112" t="e">
        <f t="shared" ca="1" si="74"/>
        <v>#NAME?</v>
      </c>
      <c r="V735" s="112" t="e">
        <f t="shared" ca="1" si="71"/>
        <v>#NAME?</v>
      </c>
      <c r="W735" s="27">
        <f>IF(LEN($C735)=0,IF($D735&gt;0,COUNTIFS($A$3:$A735,$A735),"-"),"Escluso")</f>
        <v>15</v>
      </c>
      <c r="X735" s="2">
        <f>IF(LEN($C735)=0,IF($D735&gt;0,COUNTIFS($J$3:$J735,$J735,$C$3:$C735,""),"-"),"Escluso")</f>
        <v>15</v>
      </c>
      <c r="Y735" s="127" t="e">
        <f t="shared" ca="1" si="69"/>
        <v>#NAME?</v>
      </c>
      <c r="Z735" s="2">
        <f>IF($D735&gt;0,COUNTIFS($O$3:$O735,$O735,$L$3:$L735,$L735,$I$3:$I735,$I735),"-")</f>
        <v>6</v>
      </c>
      <c r="AA735" s="27">
        <f>IF($D735&gt;0,IF(OR($Z735 &gt;1,$L735&lt;&gt;"Adulti"),0,VLOOKUP($P735,Regione!$B$2:$C$22,2,FALSE)),"-")</f>
        <v>0</v>
      </c>
      <c r="AB735" s="27">
        <f>IF($D735&gt;0,IF(COUNTIFS($O$3:$O735,$O735,$L$3:$L735,$L735,$I$3:$I735,$I735) &gt;1,0,SUMIFS($Y$3:$Y$2503,$L$3:$L$2503,$L735,$O$3:$O$2503,$O735,$I$3:$I$2503,$I735)),"-")</f>
        <v>0</v>
      </c>
      <c r="AC735" s="27">
        <f t="shared" si="72"/>
        <v>0</v>
      </c>
    </row>
    <row r="736" spans="1:29" s="1" customFormat="1">
      <c r="A736" s="13" t="s">
        <v>185</v>
      </c>
      <c r="B736" s="107" t="str">
        <f>IF(COUNTA($A736)&gt;0,VLOOKUP($A736,Corsa!$A$1:$F$43,2,FALSE),"-")</f>
        <v>Corsa B04</v>
      </c>
      <c r="C736" s="11"/>
      <c r="D736" s="13">
        <v>574</v>
      </c>
      <c r="E736" s="13"/>
      <c r="F736" s="46" t="str">
        <f>IF(COUNTA($A736)&gt;0,VLOOKUP($A736,Corsa!$A$1:$F$43,3,FALSE),"-")</f>
        <v>M-20 + M-25 + M-30 + M-35 + M-40 + M-45</v>
      </c>
      <c r="G736" s="28" t="str">
        <f>IF($D736&gt;0,VLOOKUP($D736,Iscrizioni!$A$2:$M$2502,9,FALSE),"-")</f>
        <v>MARCHETTA ANGELO</v>
      </c>
      <c r="H736" s="28">
        <f>IF($D736&gt;0,VLOOKUP($D736,Iscrizioni!$A$2:$M$2502,4,FALSE),"-")</f>
        <v>1986</v>
      </c>
      <c r="I736" s="27" t="str">
        <f>IF($D736&gt;0,VLOOKUP($D736,Iscrizioni!$A$2:$M$2502,5,FALSE),"-")</f>
        <v>M</v>
      </c>
      <c r="J736" s="27" t="str">
        <f>IF($D736&gt;0,VLOOKUP($D736,Iscrizioni!$A$2:$M$2502,10,FALSE),"-")</f>
        <v>M-30</v>
      </c>
      <c r="K736" s="27" t="str">
        <f t="shared" si="70"/>
        <v>ok</v>
      </c>
      <c r="L736" s="46" t="str">
        <f>IF($D736&gt;0,VLOOKUP($D736,Iscrizioni!$A$2:$M$2502,11,FALSE),"-")</f>
        <v>Adulti</v>
      </c>
      <c r="M736" s="27">
        <f>IF($D736&gt;0,VLOOKUP($D736,Iscrizioni!$A$2:$N$2502,12,FALSE),"-")</f>
        <v>24</v>
      </c>
      <c r="N736" s="46" t="str">
        <f>IF($D736&gt;0,VLOOKUP($D736,Iscrizioni!$A$2:$M$2502,6,FALSE),"-")</f>
        <v>H020398</v>
      </c>
      <c r="O736" s="107" t="str">
        <f>IF($D736&gt;0,VLOOKUP($D736,Iscrizioni!$A$2:$M$2502,7,FALSE),"-")</f>
        <v>G. P. SALCUS - A.S.D.</v>
      </c>
      <c r="P736" s="46" t="str">
        <f>IF($D736&gt;0,VLOOKUP(LEFT($N736,1),Regione!$A$2:$C$21,2,FALSE),"-")</f>
        <v xml:space="preserve">EMILIA ROMAGNA </v>
      </c>
      <c r="Q736" s="112" t="e">
        <f ca="1">IF($D736&gt;0,NormalizzaTempo("D",CELL("tipo",$E736),$E736),"-")</f>
        <v>#NAME?</v>
      </c>
      <c r="R736" s="27">
        <f>IF($D736&gt;0,VLOOKUP($D736,Iscrizioni!$A$2:$M$2502,13,FALSE),"-")</f>
        <v>6500</v>
      </c>
      <c r="S736" s="112" t="e">
        <f t="shared" ca="1" si="73"/>
        <v>#NAME?</v>
      </c>
      <c r="T736" s="112" t="e">
        <f ca="1">IF($D736&gt;0,SUMIFS($S$3:$S736,$X$3:$X736,1,$J$3:$J736,$J736),"-")</f>
        <v>#NAME?</v>
      </c>
      <c r="U736" s="112" t="e">
        <f t="shared" ca="1" si="74"/>
        <v>#NAME?</v>
      </c>
      <c r="V736" s="112" t="e">
        <f t="shared" ca="1" si="71"/>
        <v>#NAME?</v>
      </c>
      <c r="W736" s="27">
        <f>IF(LEN($C736)=0,IF($D736&gt;0,COUNTIFS($A$3:$A736,$A736),"-"),"Escluso")</f>
        <v>1</v>
      </c>
      <c r="X736" s="2">
        <f>IF(LEN($C736)=0,IF($D736&gt;0,COUNTIFS($J$3:$J736,$J736,$C$3:$C736,""),"-"),"Escluso")</f>
        <v>1</v>
      </c>
      <c r="Y736" s="127" t="e">
        <f t="shared" ca="1" si="69"/>
        <v>#NAME?</v>
      </c>
      <c r="Z736" s="2">
        <f>IF($D736&gt;0,COUNTIFS($O$3:$O736,$O736,$L$3:$L736,$L736,$I$3:$I736,$I736),"-")</f>
        <v>9</v>
      </c>
      <c r="AA736" s="27">
        <f>IF($D736&gt;0,IF(OR($Z736 &gt;1,$L736&lt;&gt;"Adulti"),0,VLOOKUP($P736,Regione!$B$2:$C$22,2,FALSE)),"-")</f>
        <v>0</v>
      </c>
      <c r="AB736" s="27">
        <f>IF($D736&gt;0,IF(COUNTIFS($O$3:$O736,$O736,$L$3:$L736,$L736,$I$3:$I736,$I736) &gt;1,0,SUMIFS($Y$3:$Y$2503,$L$3:$L$2503,$L736,$O$3:$O$2503,$O736,$I$3:$I$2503,$I736)),"-")</f>
        <v>0</v>
      </c>
      <c r="AC736" s="27">
        <f t="shared" si="72"/>
        <v>0</v>
      </c>
    </row>
    <row r="737" spans="1:29" s="1" customFormat="1">
      <c r="A737" s="13" t="s">
        <v>185</v>
      </c>
      <c r="B737" s="107" t="str">
        <f>IF(COUNTA($A737)&gt;0,VLOOKUP($A737,Corsa!$A$1:$F$43,2,FALSE),"-")</f>
        <v>Corsa B04</v>
      </c>
      <c r="C737" s="11"/>
      <c r="D737" s="13">
        <v>524</v>
      </c>
      <c r="E737" s="13"/>
      <c r="F737" s="46" t="str">
        <f>IF(COUNTA($A737)&gt;0,VLOOKUP($A737,Corsa!$A$1:$F$43,3,FALSE),"-")</f>
        <v>M-20 + M-25 + M-30 + M-35 + M-40 + M-45</v>
      </c>
      <c r="G737" s="28" t="str">
        <f>IF($D737&gt;0,VLOOKUP($D737,Iscrizioni!$A$2:$M$2502,9,FALSE),"-")</f>
        <v>GIARDIELLO ANTONIO</v>
      </c>
      <c r="H737" s="28">
        <f>IF($D737&gt;0,VLOOKUP($D737,Iscrizioni!$A$2:$M$2502,4,FALSE),"-")</f>
        <v>1982</v>
      </c>
      <c r="I737" s="27" t="str">
        <f>IF($D737&gt;0,VLOOKUP($D737,Iscrizioni!$A$2:$M$2502,5,FALSE),"-")</f>
        <v>M</v>
      </c>
      <c r="J737" s="27" t="str">
        <f>IF($D737&gt;0,VLOOKUP($D737,Iscrizioni!$A$2:$M$2502,10,FALSE),"-")</f>
        <v>M-35</v>
      </c>
      <c r="K737" s="27" t="str">
        <f t="shared" si="70"/>
        <v>ok</v>
      </c>
      <c r="L737" s="46" t="str">
        <f>IF($D737&gt;0,VLOOKUP($D737,Iscrizioni!$A$2:$M$2502,11,FALSE),"-")</f>
        <v>Adulti</v>
      </c>
      <c r="M737" s="27">
        <f>IF($D737&gt;0,VLOOKUP($D737,Iscrizioni!$A$2:$N$2502,12,FALSE),"-")</f>
        <v>26</v>
      </c>
      <c r="N737" s="46" t="str">
        <f>IF($D737&gt;0,VLOOKUP($D737,Iscrizioni!$A$2:$M$2502,6,FALSE),"-")</f>
        <v>A050423</v>
      </c>
      <c r="O737" s="107" t="str">
        <f>IF($D737&gt;0,VLOOKUP($D737,Iscrizioni!$A$2:$M$2502,7,FALSE),"-")</f>
        <v>CRAL G.T.T.</v>
      </c>
      <c r="P737" s="46" t="str">
        <f>IF($D737&gt;0,VLOOKUP(LEFT($N737,1),Regione!$A$2:$C$21,2,FALSE),"-")</f>
        <v xml:space="preserve">PIEMONTE </v>
      </c>
      <c r="Q737" s="112" t="e">
        <f ca="1">IF($D737&gt;0,NormalizzaTempo("D",CELL("tipo",$E737),$E737),"-")</f>
        <v>#NAME?</v>
      </c>
      <c r="R737" s="27">
        <f>IF($D737&gt;0,VLOOKUP($D737,Iscrizioni!$A$2:$M$2502,13,FALSE),"-")</f>
        <v>6500</v>
      </c>
      <c r="S737" s="112" t="e">
        <f t="shared" ca="1" si="73"/>
        <v>#NAME?</v>
      </c>
      <c r="T737" s="112" t="e">
        <f ca="1">IF($D737&gt;0,SUMIFS($S$3:$S737,$X$3:$X737,1,$J$3:$J737,$J737),"-")</f>
        <v>#NAME?</v>
      </c>
      <c r="U737" s="112" t="e">
        <f t="shared" ca="1" si="74"/>
        <v>#NAME?</v>
      </c>
      <c r="V737" s="112" t="e">
        <f t="shared" ca="1" si="71"/>
        <v>#NAME?</v>
      </c>
      <c r="W737" s="27">
        <f>IF(LEN($C737)=0,IF($D737&gt;0,COUNTIFS($A$3:$A737,$A737),"-"),"Escluso")</f>
        <v>2</v>
      </c>
      <c r="X737" s="2">
        <f>IF(LEN($C737)=0,IF($D737&gt;0,COUNTIFS($J$3:$J737,$J737,$C$3:$C737,""),"-"),"Escluso")</f>
        <v>1</v>
      </c>
      <c r="Y737" s="127" t="e">
        <f t="shared" ca="1" si="69"/>
        <v>#NAME?</v>
      </c>
      <c r="Z737" s="2">
        <f>IF($D737&gt;0,COUNTIFS($O$3:$O737,$O737,$L$3:$L737,$L737,$I$3:$I737,$I737),"-")</f>
        <v>5</v>
      </c>
      <c r="AA737" s="27">
        <f>IF($D737&gt;0,IF(OR($Z737 &gt;1,$L737&lt;&gt;"Adulti"),0,VLOOKUP($P737,Regione!$B$2:$C$22,2,FALSE)),"-")</f>
        <v>0</v>
      </c>
      <c r="AB737" s="27">
        <f>IF($D737&gt;0,IF(COUNTIFS($O$3:$O737,$O737,$L$3:$L737,$L737,$I$3:$I737,$I737) &gt;1,0,SUMIFS($Y$3:$Y$2503,$L$3:$L$2503,$L737,$O$3:$O$2503,$O737,$I$3:$I$2503,$I737)),"-")</f>
        <v>0</v>
      </c>
      <c r="AC737" s="27">
        <f t="shared" si="72"/>
        <v>0</v>
      </c>
    </row>
    <row r="738" spans="1:29" s="1" customFormat="1">
      <c r="A738" s="13" t="s">
        <v>185</v>
      </c>
      <c r="B738" s="107" t="str">
        <f>IF(COUNTA($A738)&gt;0,VLOOKUP($A738,Corsa!$A$1:$F$43,2,FALSE),"-")</f>
        <v>Corsa B04</v>
      </c>
      <c r="C738" s="11"/>
      <c r="D738" s="13">
        <v>561</v>
      </c>
      <c r="E738" s="13"/>
      <c r="F738" s="46" t="str">
        <f>IF(COUNTA($A738)&gt;0,VLOOKUP($A738,Corsa!$A$1:$F$43,3,FALSE),"-")</f>
        <v>M-20 + M-25 + M-30 + M-35 + M-40 + M-45</v>
      </c>
      <c r="G738" s="28" t="str">
        <f>IF($D738&gt;0,VLOOKUP($D738,Iscrizioni!$A$2:$M$2502,9,FALSE),"-")</f>
        <v>BEDIN MICHELE</v>
      </c>
      <c r="H738" s="28">
        <f>IF($D738&gt;0,VLOOKUP($D738,Iscrizioni!$A$2:$M$2502,4,FALSE),"-")</f>
        <v>1972</v>
      </c>
      <c r="I738" s="27" t="str">
        <f>IF($D738&gt;0,VLOOKUP($D738,Iscrizioni!$A$2:$M$2502,5,FALSE),"-")</f>
        <v>M</v>
      </c>
      <c r="J738" s="27" t="str">
        <f>IF($D738&gt;0,VLOOKUP($D738,Iscrizioni!$A$2:$M$2502,10,FALSE),"-")</f>
        <v>M-45</v>
      </c>
      <c r="K738" s="27" t="str">
        <f t="shared" si="70"/>
        <v>ok</v>
      </c>
      <c r="L738" s="46" t="str">
        <f>IF($D738&gt;0,VLOOKUP($D738,Iscrizioni!$A$2:$M$2502,11,FALSE),"-")</f>
        <v>Adulti</v>
      </c>
      <c r="M738" s="27">
        <f>IF($D738&gt;0,VLOOKUP($D738,Iscrizioni!$A$2:$N$2502,12,FALSE),"-")</f>
        <v>30</v>
      </c>
      <c r="N738" s="46" t="str">
        <f>IF($D738&gt;0,VLOOKUP($D738,Iscrizioni!$A$2:$M$2502,6,FALSE),"-")</f>
        <v>H020398</v>
      </c>
      <c r="O738" s="107" t="str">
        <f>IF($D738&gt;0,VLOOKUP($D738,Iscrizioni!$A$2:$M$2502,7,FALSE),"-")</f>
        <v>G. P. SALCUS - A.S.D.</v>
      </c>
      <c r="P738" s="46" t="str">
        <f>IF($D738&gt;0,VLOOKUP(LEFT($N738,1),Regione!$A$2:$C$21,2,FALSE),"-")</f>
        <v xml:space="preserve">EMILIA ROMAGNA </v>
      </c>
      <c r="Q738" s="112" t="e">
        <f ca="1">IF($D738&gt;0,NormalizzaTempo("D",CELL("tipo",$E738),$E738),"-")</f>
        <v>#NAME?</v>
      </c>
      <c r="R738" s="27">
        <f>IF($D738&gt;0,VLOOKUP($D738,Iscrizioni!$A$2:$M$2502,13,FALSE),"-")</f>
        <v>6500</v>
      </c>
      <c r="S738" s="112" t="e">
        <f t="shared" ca="1" si="73"/>
        <v>#NAME?</v>
      </c>
      <c r="T738" s="112" t="e">
        <f ca="1">IF($D738&gt;0,SUMIFS($S$3:$S738,$X$3:$X738,1,$J$3:$J738,$J738),"-")</f>
        <v>#NAME?</v>
      </c>
      <c r="U738" s="112" t="e">
        <f t="shared" ca="1" si="74"/>
        <v>#NAME?</v>
      </c>
      <c r="V738" s="112" t="e">
        <f t="shared" ca="1" si="71"/>
        <v>#NAME?</v>
      </c>
      <c r="W738" s="27">
        <f>IF(LEN($C738)=0,IF($D738&gt;0,COUNTIFS($A$3:$A738,$A738),"-"),"Escluso")</f>
        <v>3</v>
      </c>
      <c r="X738" s="2">
        <f>IF(LEN($C738)=0,IF($D738&gt;0,COUNTIFS($J$3:$J738,$J738,$C$3:$C738,""),"-"),"Escluso")</f>
        <v>1</v>
      </c>
      <c r="Y738" s="127" t="e">
        <f t="shared" ca="1" si="69"/>
        <v>#NAME?</v>
      </c>
      <c r="Z738" s="2">
        <f>IF($D738&gt;0,COUNTIFS($O$3:$O738,$O738,$L$3:$L738,$L738,$I$3:$I738,$I738),"-")</f>
        <v>10</v>
      </c>
      <c r="AA738" s="27">
        <f>IF($D738&gt;0,IF(OR($Z738 &gt;1,$L738&lt;&gt;"Adulti"),0,VLOOKUP($P738,Regione!$B$2:$C$22,2,FALSE)),"-")</f>
        <v>0</v>
      </c>
      <c r="AB738" s="27">
        <f>IF($D738&gt;0,IF(COUNTIFS($O$3:$O738,$O738,$L$3:$L738,$L738,$I$3:$I738,$I738) &gt;1,0,SUMIFS($Y$3:$Y$2503,$L$3:$L$2503,$L738,$O$3:$O$2503,$O738,$I$3:$I$2503,$I738)),"-")</f>
        <v>0</v>
      </c>
      <c r="AC738" s="27">
        <f t="shared" si="72"/>
        <v>0</v>
      </c>
    </row>
    <row r="739" spans="1:29" s="1" customFormat="1">
      <c r="A739" s="13" t="s">
        <v>185</v>
      </c>
      <c r="B739" s="107" t="str">
        <f>IF(COUNTA($A739)&gt;0,VLOOKUP($A739,Corsa!$A$1:$F$43,2,FALSE),"-")</f>
        <v>Corsa B04</v>
      </c>
      <c r="C739" s="11"/>
      <c r="D739" s="13">
        <v>446</v>
      </c>
      <c r="E739" s="13"/>
      <c r="F739" s="46" t="str">
        <f>IF(COUNTA($A739)&gt;0,VLOOKUP($A739,Corsa!$A$1:$F$43,3,FALSE),"-")</f>
        <v>M-20 + M-25 + M-30 + M-35 + M-40 + M-45</v>
      </c>
      <c r="G739" s="28" t="str">
        <f>IF($D739&gt;0,VLOOKUP($D739,Iscrizioni!$A$2:$M$2502,9,FALSE),"-")</f>
        <v>PALOMBO SATURNINO</v>
      </c>
      <c r="H739" s="28">
        <f>IF($D739&gt;0,VLOOKUP($D739,Iscrizioni!$A$2:$M$2502,4,FALSE),"-")</f>
        <v>1980</v>
      </c>
      <c r="I739" s="27" t="str">
        <f>IF($D739&gt;0,VLOOKUP($D739,Iscrizioni!$A$2:$M$2502,5,FALSE),"-")</f>
        <v>M</v>
      </c>
      <c r="J739" s="27" t="str">
        <f>IF($D739&gt;0,VLOOKUP($D739,Iscrizioni!$A$2:$M$2502,10,FALSE),"-")</f>
        <v>M-35</v>
      </c>
      <c r="K739" s="27" t="str">
        <f t="shared" si="70"/>
        <v>ok</v>
      </c>
      <c r="L739" s="46" t="str">
        <f>IF($D739&gt;0,VLOOKUP($D739,Iscrizioni!$A$2:$M$2502,11,FALSE),"-")</f>
        <v>Adulti</v>
      </c>
      <c r="M739" s="27">
        <f>IF($D739&gt;0,VLOOKUP($D739,Iscrizioni!$A$2:$N$2502,12,FALSE),"-")</f>
        <v>26</v>
      </c>
      <c r="N739" s="46" t="str">
        <f>IF($D739&gt;0,VLOOKUP($D739,Iscrizioni!$A$2:$M$2502,6,FALSE),"-")</f>
        <v>H100338</v>
      </c>
      <c r="O739" s="107" t="str">
        <f>IF($D739&gt;0,VLOOKUP($D739,Iscrizioni!$A$2:$M$2502,7,FALSE),"-")</f>
        <v>ATLETICA AVIS CASTEL SAN PIETRO A.S.D.</v>
      </c>
      <c r="P739" s="46" t="str">
        <f>IF($D739&gt;0,VLOOKUP(LEFT($N739,1),Regione!$A$2:$C$21,2,FALSE),"-")</f>
        <v xml:space="preserve">EMILIA ROMAGNA </v>
      </c>
      <c r="Q739" s="112" t="e">
        <f ca="1">IF($D739&gt;0,NormalizzaTempo("D",CELL("tipo",$E739),$E739),"-")</f>
        <v>#NAME?</v>
      </c>
      <c r="R739" s="27">
        <f>IF($D739&gt;0,VLOOKUP($D739,Iscrizioni!$A$2:$M$2502,13,FALSE),"-")</f>
        <v>6500</v>
      </c>
      <c r="S739" s="112" t="e">
        <f t="shared" ca="1" si="73"/>
        <v>#NAME?</v>
      </c>
      <c r="T739" s="112" t="e">
        <f ca="1">IF($D739&gt;0,SUMIFS($S$3:$S739,$X$3:$X739,1,$J$3:$J739,$J739),"-")</f>
        <v>#NAME?</v>
      </c>
      <c r="U739" s="112" t="e">
        <f t="shared" ca="1" si="74"/>
        <v>#NAME?</v>
      </c>
      <c r="V739" s="112" t="e">
        <f t="shared" ca="1" si="71"/>
        <v>#NAME?</v>
      </c>
      <c r="W739" s="27">
        <f>IF(LEN($C739)=0,IF($D739&gt;0,COUNTIFS($A$3:$A739,$A739),"-"),"Escluso")</f>
        <v>4</v>
      </c>
      <c r="X739" s="2">
        <f>IF(LEN($C739)=0,IF($D739&gt;0,COUNTIFS($J$3:$J739,$J739,$C$3:$C739,""),"-"),"Escluso")</f>
        <v>2</v>
      </c>
      <c r="Y739" s="127" t="e">
        <f t="shared" ca="1" si="69"/>
        <v>#NAME?</v>
      </c>
      <c r="Z739" s="2">
        <f>IF($D739&gt;0,COUNTIFS($O$3:$O739,$O739,$L$3:$L739,$L739,$I$3:$I739,$I739),"-")</f>
        <v>1</v>
      </c>
      <c r="AA739" s="27">
        <f>IF($D739&gt;0,IF(OR($Z739 &gt;1,$L739&lt;&gt;"Adulti"),0,VLOOKUP($P739,Regione!$B$2:$C$22,2,FALSE)),"-")</f>
        <v>0</v>
      </c>
      <c r="AB739" s="27" t="e">
        <f ca="1">IF($D739&gt;0,IF(COUNTIFS($O$3:$O739,$O739,$L$3:$L739,$L739,$I$3:$I739,$I739) &gt;1,0,SUMIFS($Y$3:$Y$2503,$L$3:$L$2503,$L739,$O$3:$O$2503,$O739,$I$3:$I$2503,$I739)),"-")</f>
        <v>#NAME?</v>
      </c>
      <c r="AC739" s="27" t="e">
        <f t="shared" ca="1" si="72"/>
        <v>#NAME?</v>
      </c>
    </row>
    <row r="740" spans="1:29" s="1" customFormat="1">
      <c r="A740" s="13" t="s">
        <v>185</v>
      </c>
      <c r="B740" s="107" t="str">
        <f>IF(COUNTA($A740)&gt;0,VLOOKUP($A740,Corsa!$A$1:$F$43,2,FALSE),"-")</f>
        <v>Corsa B04</v>
      </c>
      <c r="C740" s="11"/>
      <c r="D740" s="13">
        <v>279</v>
      </c>
      <c r="E740" s="13"/>
      <c r="F740" s="46" t="str">
        <f>IF(COUNTA($A740)&gt;0,VLOOKUP($A740,Corsa!$A$1:$F$43,3,FALSE),"-")</f>
        <v>M-20 + M-25 + M-30 + M-35 + M-40 + M-45</v>
      </c>
      <c r="G740" s="28" t="str">
        <f>IF($D740&gt;0,VLOOKUP($D740,Iscrizioni!$A$2:$M$2502,9,FALSE),"-")</f>
        <v>CATTANEO MAURO</v>
      </c>
      <c r="H740" s="28">
        <f>IF($D740&gt;0,VLOOKUP($D740,Iscrizioni!$A$2:$M$2502,4,FALSE),"-")</f>
        <v>1976</v>
      </c>
      <c r="I740" s="27" t="str">
        <f>IF($D740&gt;0,VLOOKUP($D740,Iscrizioni!$A$2:$M$2502,5,FALSE),"-")</f>
        <v>M</v>
      </c>
      <c r="J740" s="27" t="str">
        <f>IF($D740&gt;0,VLOOKUP($D740,Iscrizioni!$A$2:$M$2502,10,FALSE),"-")</f>
        <v>M-40</v>
      </c>
      <c r="K740" s="27" t="str">
        <f t="shared" si="70"/>
        <v>ok</v>
      </c>
      <c r="L740" s="46" t="str">
        <f>IF($D740&gt;0,VLOOKUP($D740,Iscrizioni!$A$2:$M$2502,11,FALSE),"-")</f>
        <v>Adulti</v>
      </c>
      <c r="M740" s="27">
        <f>IF($D740&gt;0,VLOOKUP($D740,Iscrizioni!$A$2:$N$2502,12,FALSE),"-")</f>
        <v>28</v>
      </c>
      <c r="N740" s="46" t="str">
        <f>IF($D740&gt;0,VLOOKUP($D740,Iscrizioni!$A$2:$M$2502,6,FALSE),"-")</f>
        <v>D040326</v>
      </c>
      <c r="O740" s="107" t="str">
        <f>IF($D740&gt;0,VLOOKUP($D740,Iscrizioni!$A$2:$M$2502,7,FALSE),"-")</f>
        <v>A.S.D. MARATHON CREMONA</v>
      </c>
      <c r="P740" s="46" t="str">
        <f>IF($D740&gt;0,VLOOKUP(LEFT($N740,1),Regione!$A$2:$C$21,2,FALSE),"-")</f>
        <v xml:space="preserve">LOMBARDIA </v>
      </c>
      <c r="Q740" s="112" t="e">
        <f ca="1">IF($D740&gt;0,NormalizzaTempo("D",CELL("tipo",$E740),$E740),"-")</f>
        <v>#NAME?</v>
      </c>
      <c r="R740" s="27">
        <f>IF($D740&gt;0,VLOOKUP($D740,Iscrizioni!$A$2:$M$2502,13,FALSE),"-")</f>
        <v>6500</v>
      </c>
      <c r="S740" s="112" t="e">
        <f t="shared" ca="1" si="73"/>
        <v>#NAME?</v>
      </c>
      <c r="T740" s="112" t="e">
        <f ca="1">IF($D740&gt;0,SUMIFS($S$3:$S740,$X$3:$X740,1,$J$3:$J740,$J740),"-")</f>
        <v>#NAME?</v>
      </c>
      <c r="U740" s="112" t="e">
        <f t="shared" ca="1" si="74"/>
        <v>#NAME?</v>
      </c>
      <c r="V740" s="112" t="e">
        <f t="shared" ca="1" si="71"/>
        <v>#NAME?</v>
      </c>
      <c r="W740" s="27">
        <f>IF(LEN($C740)=0,IF($D740&gt;0,COUNTIFS($A$3:$A740,$A740),"-"),"Escluso")</f>
        <v>5</v>
      </c>
      <c r="X740" s="2">
        <f>IF(LEN($C740)=0,IF($D740&gt;0,COUNTIFS($J$3:$J740,$J740,$C$3:$C740,""),"-"),"Escluso")</f>
        <v>1</v>
      </c>
      <c r="Y740" s="127" t="e">
        <f t="shared" ca="1" si="69"/>
        <v>#NAME?</v>
      </c>
      <c r="Z740" s="2">
        <f>IF($D740&gt;0,COUNTIFS($O$3:$O740,$O740,$L$3:$L740,$L740,$I$3:$I740,$I740),"-")</f>
        <v>1</v>
      </c>
      <c r="AA740" s="27">
        <f>IF($D740&gt;0,IF(OR($Z740 &gt;1,$L740&lt;&gt;"Adulti"),0,VLOOKUP($P740,Regione!$B$2:$C$22,2,FALSE)),"-")</f>
        <v>15</v>
      </c>
      <c r="AB740" s="27" t="e">
        <f ca="1">IF($D740&gt;0,IF(COUNTIFS($O$3:$O740,$O740,$L$3:$L740,$L740,$I$3:$I740,$I740) &gt;1,0,SUMIFS($Y$3:$Y$2503,$L$3:$L$2503,$L740,$O$3:$O$2503,$O740,$I$3:$I$2503,$I740)),"-")</f>
        <v>#NAME?</v>
      </c>
      <c r="AC740" s="27" t="e">
        <f t="shared" ca="1" si="72"/>
        <v>#NAME?</v>
      </c>
    </row>
    <row r="741" spans="1:29" s="1" customFormat="1">
      <c r="A741" s="13" t="s">
        <v>185</v>
      </c>
      <c r="B741" s="107" t="str">
        <f>IF(COUNTA($A741)&gt;0,VLOOKUP($A741,Corsa!$A$1:$F$43,2,FALSE),"-")</f>
        <v>Corsa B04</v>
      </c>
      <c r="C741" s="11"/>
      <c r="D741" s="13">
        <v>257</v>
      </c>
      <c r="E741" s="13"/>
      <c r="F741" s="46" t="str">
        <f>IF(COUNTA($A741)&gt;0,VLOOKUP($A741,Corsa!$A$1:$F$43,3,FALSE),"-")</f>
        <v>M-20 + M-25 + M-30 + M-35 + M-40 + M-45</v>
      </c>
      <c r="G741" s="28" t="str">
        <f>IF($D741&gt;0,VLOOKUP($D741,Iscrizioni!$A$2:$M$2502,9,FALSE),"-")</f>
        <v>OPPIOLI MARCO</v>
      </c>
      <c r="H741" s="28">
        <f>IF($D741&gt;0,VLOOKUP($D741,Iscrizioni!$A$2:$M$2502,4,FALSE),"-")</f>
        <v>1977</v>
      </c>
      <c r="I741" s="27" t="str">
        <f>IF($D741&gt;0,VLOOKUP($D741,Iscrizioni!$A$2:$M$2502,5,FALSE),"-")</f>
        <v>M</v>
      </c>
      <c r="J741" s="27" t="str">
        <f>IF($D741&gt;0,VLOOKUP($D741,Iscrizioni!$A$2:$M$2502,10,FALSE),"-")</f>
        <v>M-40</v>
      </c>
      <c r="K741" s="27" t="str">
        <f t="shared" si="70"/>
        <v>ok</v>
      </c>
      <c r="L741" s="46" t="str">
        <f>IF($D741&gt;0,VLOOKUP($D741,Iscrizioni!$A$2:$M$2502,11,FALSE),"-")</f>
        <v>Adulti</v>
      </c>
      <c r="M741" s="27">
        <f>IF($D741&gt;0,VLOOKUP($D741,Iscrizioni!$A$2:$N$2502,12,FALSE),"-")</f>
        <v>28</v>
      </c>
      <c r="N741" s="46" t="str">
        <f>IF($D741&gt;0,VLOOKUP($D741,Iscrizioni!$A$2:$M$2502,6,FALSE),"-")</f>
        <v>H110754</v>
      </c>
      <c r="O741" s="107" t="str">
        <f>IF($D741&gt;0,VLOOKUP($D741,Iscrizioni!$A$2:$M$2502,7,FALSE),"-")</f>
        <v>A.S.D. GOLDEN CLUB RIMINI INTERNATIONAL</v>
      </c>
      <c r="P741" s="46" t="str">
        <f>IF($D741&gt;0,VLOOKUP(LEFT($N741,1),Regione!$A$2:$C$21,2,FALSE),"-")</f>
        <v xml:space="preserve">EMILIA ROMAGNA </v>
      </c>
      <c r="Q741" s="112" t="e">
        <f ca="1">IF($D741&gt;0,NormalizzaTempo("D",CELL("tipo",$E741),$E741),"-")</f>
        <v>#NAME?</v>
      </c>
      <c r="R741" s="27">
        <f>IF($D741&gt;0,VLOOKUP($D741,Iscrizioni!$A$2:$M$2502,13,FALSE),"-")</f>
        <v>6500</v>
      </c>
      <c r="S741" s="112" t="e">
        <f t="shared" ca="1" si="73"/>
        <v>#NAME?</v>
      </c>
      <c r="T741" s="112" t="e">
        <f ca="1">IF($D741&gt;0,SUMIFS($S$3:$S741,$X$3:$X741,1,$J$3:$J741,$J741),"-")</f>
        <v>#NAME?</v>
      </c>
      <c r="U741" s="112" t="e">
        <f t="shared" ca="1" si="74"/>
        <v>#NAME?</v>
      </c>
      <c r="V741" s="112" t="e">
        <f t="shared" ca="1" si="71"/>
        <v>#NAME?</v>
      </c>
      <c r="W741" s="27">
        <f>IF(LEN($C741)=0,IF($D741&gt;0,COUNTIFS($A$3:$A741,$A741),"-"),"Escluso")</f>
        <v>6</v>
      </c>
      <c r="X741" s="2">
        <f>IF(LEN($C741)=0,IF($D741&gt;0,COUNTIFS($J$3:$J741,$J741,$C$3:$C741,""),"-"),"Escluso")</f>
        <v>2</v>
      </c>
      <c r="Y741" s="127" t="e">
        <f t="shared" ca="1" si="69"/>
        <v>#NAME?</v>
      </c>
      <c r="Z741" s="2">
        <f>IF($D741&gt;0,COUNTIFS($O$3:$O741,$O741,$L$3:$L741,$L741,$I$3:$I741,$I741),"-")</f>
        <v>1</v>
      </c>
      <c r="AA741" s="27">
        <f>IF($D741&gt;0,IF(OR($Z741 &gt;1,$L741&lt;&gt;"Adulti"),0,VLOOKUP($P741,Regione!$B$2:$C$22,2,FALSE)),"-")</f>
        <v>0</v>
      </c>
      <c r="AB741" s="27" t="e">
        <f ca="1">IF($D741&gt;0,IF(COUNTIFS($O$3:$O741,$O741,$L$3:$L741,$L741,$I$3:$I741,$I741) &gt;1,0,SUMIFS($Y$3:$Y$2503,$L$3:$L$2503,$L741,$O$3:$O$2503,$O741,$I$3:$I$2503,$I741)),"-")</f>
        <v>#NAME?</v>
      </c>
      <c r="AC741" s="27" t="e">
        <f t="shared" ca="1" si="72"/>
        <v>#NAME?</v>
      </c>
    </row>
    <row r="742" spans="1:29" s="1" customFormat="1">
      <c r="A742" s="13" t="s">
        <v>185</v>
      </c>
      <c r="B742" s="107" t="str">
        <f>IF(COUNTA($A742)&gt;0,VLOOKUP($A742,Corsa!$A$1:$F$43,2,FALSE),"-")</f>
        <v>Corsa B04</v>
      </c>
      <c r="C742" s="11"/>
      <c r="D742" s="13">
        <v>894</v>
      </c>
      <c r="E742" s="13"/>
      <c r="F742" s="46" t="str">
        <f>IF(COUNTA($A742)&gt;0,VLOOKUP($A742,Corsa!$A$1:$F$43,3,FALSE),"-")</f>
        <v>M-20 + M-25 + M-30 + M-35 + M-40 + M-45</v>
      </c>
      <c r="G742" s="28" t="str">
        <f>IF($D742&gt;0,VLOOKUP($D742,Iscrizioni!$A$2:$M$2502,9,FALSE),"-")</f>
        <v>FAVARON FULVIO</v>
      </c>
      <c r="H742" s="28">
        <f>IF($D742&gt;0,VLOOKUP($D742,Iscrizioni!$A$2:$M$2502,4,FALSE),"-")</f>
        <v>1992</v>
      </c>
      <c r="I742" s="27" t="str">
        <f>IF($D742&gt;0,VLOOKUP($D742,Iscrizioni!$A$2:$M$2502,5,FALSE),"-")</f>
        <v>M</v>
      </c>
      <c r="J742" s="27" t="str">
        <f>IF($D742&gt;0,VLOOKUP($D742,Iscrizioni!$A$2:$M$2502,10,FALSE),"-")</f>
        <v>M-25</v>
      </c>
      <c r="K742" s="27" t="str">
        <f t="shared" si="70"/>
        <v>ok</v>
      </c>
      <c r="L742" s="46" t="str">
        <f>IF($D742&gt;0,VLOOKUP($D742,Iscrizioni!$A$2:$M$2502,11,FALSE),"-")</f>
        <v>Adulti</v>
      </c>
      <c r="M742" s="27">
        <f>IF($D742&gt;0,VLOOKUP($D742,Iscrizioni!$A$2:$N$2502,12,FALSE),"-")</f>
        <v>22</v>
      </c>
      <c r="N742" s="46" t="str">
        <f>IF($D742&gt;0,VLOOKUP($D742,Iscrizioni!$A$2:$M$2502,6,FALSE),"-")</f>
        <v>H010105</v>
      </c>
      <c r="O742" s="107" t="str">
        <f>IF($D742&gt;0,VLOOKUP($D742,Iscrizioni!$A$2:$M$2502,7,FALSE),"-")</f>
        <v>Polisportiva ZOLA A.S.D.</v>
      </c>
      <c r="P742" s="46" t="str">
        <f>IF($D742&gt;0,VLOOKUP(LEFT($N742,1),Regione!$A$2:$C$21,2,FALSE),"-")</f>
        <v xml:space="preserve">EMILIA ROMAGNA </v>
      </c>
      <c r="Q742" s="112" t="e">
        <f ca="1">IF($D742&gt;0,NormalizzaTempo("D",CELL("tipo",$E742),$E742),"-")</f>
        <v>#NAME?</v>
      </c>
      <c r="R742" s="27">
        <f>IF($D742&gt;0,VLOOKUP($D742,Iscrizioni!$A$2:$M$2502,13,FALSE),"-")</f>
        <v>6500</v>
      </c>
      <c r="S742" s="112" t="e">
        <f t="shared" ca="1" si="73"/>
        <v>#NAME?</v>
      </c>
      <c r="T742" s="112" t="e">
        <f ca="1">IF($D742&gt;0,SUMIFS($S$3:$S742,$X$3:$X742,1,$J$3:$J742,$J742),"-")</f>
        <v>#NAME?</v>
      </c>
      <c r="U742" s="112" t="e">
        <f t="shared" ca="1" si="74"/>
        <v>#NAME?</v>
      </c>
      <c r="V742" s="112" t="e">
        <f t="shared" ca="1" si="71"/>
        <v>#NAME?</v>
      </c>
      <c r="W742" s="27">
        <f>IF(LEN($C742)=0,IF($D742&gt;0,COUNTIFS($A$3:$A742,$A742),"-"),"Escluso")</f>
        <v>7</v>
      </c>
      <c r="X742" s="2">
        <f>IF(LEN($C742)=0,IF($D742&gt;0,COUNTIFS($J$3:$J742,$J742,$C$3:$C742,""),"-"),"Escluso")</f>
        <v>1</v>
      </c>
      <c r="Y742" s="127" t="e">
        <f t="shared" ca="1" si="69"/>
        <v>#NAME?</v>
      </c>
      <c r="Z742" s="2">
        <f>IF($D742&gt;0,COUNTIFS($O$3:$O742,$O742,$L$3:$L742,$L742,$I$3:$I742,$I742),"-")</f>
        <v>2</v>
      </c>
      <c r="AA742" s="27">
        <f>IF($D742&gt;0,IF(OR($Z742 &gt;1,$L742&lt;&gt;"Adulti"),0,VLOOKUP($P742,Regione!$B$2:$C$22,2,FALSE)),"-")</f>
        <v>0</v>
      </c>
      <c r="AB742" s="27">
        <f>IF($D742&gt;0,IF(COUNTIFS($O$3:$O742,$O742,$L$3:$L742,$L742,$I$3:$I742,$I742) &gt;1,0,SUMIFS($Y$3:$Y$2503,$L$3:$L$2503,$L742,$O$3:$O$2503,$O742,$I$3:$I$2503,$I742)),"-")</f>
        <v>0</v>
      </c>
      <c r="AC742" s="27">
        <f t="shared" si="72"/>
        <v>0</v>
      </c>
    </row>
    <row r="743" spans="1:29" s="1" customFormat="1">
      <c r="A743" s="13" t="s">
        <v>185</v>
      </c>
      <c r="B743" s="107" t="str">
        <f>IF(COUNTA($A743)&gt;0,VLOOKUP($A743,Corsa!$A$1:$F$43,2,FALSE),"-")</f>
        <v>Corsa B04</v>
      </c>
      <c r="C743" s="11"/>
      <c r="D743" s="13">
        <v>445</v>
      </c>
      <c r="E743" s="13"/>
      <c r="F743" s="46" t="str">
        <f>IF(COUNTA($A743)&gt;0,VLOOKUP($A743,Corsa!$A$1:$F$43,3,FALSE),"-")</f>
        <v>M-20 + M-25 + M-30 + M-35 + M-40 + M-45</v>
      </c>
      <c r="G743" s="28" t="str">
        <f>IF($D743&gt;0,VLOOKUP($D743,Iscrizioni!$A$2:$M$2502,9,FALSE),"-")</f>
        <v>MONTERUCCIOLI FLAVIO</v>
      </c>
      <c r="H743" s="28">
        <f>IF($D743&gt;0,VLOOKUP($D743,Iscrizioni!$A$2:$M$2502,4,FALSE),"-")</f>
        <v>1972</v>
      </c>
      <c r="I743" s="27" t="str">
        <f>IF($D743&gt;0,VLOOKUP($D743,Iscrizioni!$A$2:$M$2502,5,FALSE),"-")</f>
        <v>M</v>
      </c>
      <c r="J743" s="27" t="str">
        <f>IF($D743&gt;0,VLOOKUP($D743,Iscrizioni!$A$2:$M$2502,10,FALSE),"-")</f>
        <v>M-45</v>
      </c>
      <c r="K743" s="27" t="str">
        <f t="shared" si="70"/>
        <v>ok</v>
      </c>
      <c r="L743" s="46" t="str">
        <f>IF($D743&gt;0,VLOOKUP($D743,Iscrizioni!$A$2:$M$2502,11,FALSE),"-")</f>
        <v>Adulti</v>
      </c>
      <c r="M743" s="27">
        <f>IF($D743&gt;0,VLOOKUP($D743,Iscrizioni!$A$2:$N$2502,12,FALSE),"-")</f>
        <v>30</v>
      </c>
      <c r="N743" s="46" t="str">
        <f>IF($D743&gt;0,VLOOKUP($D743,Iscrizioni!$A$2:$M$2502,6,FALSE),"-")</f>
        <v>H100338</v>
      </c>
      <c r="O743" s="107" t="str">
        <f>IF($D743&gt;0,VLOOKUP($D743,Iscrizioni!$A$2:$M$2502,7,FALSE),"-")</f>
        <v>ATLETICA AVIS CASTEL SAN PIETRO A.S.D.</v>
      </c>
      <c r="P743" s="46" t="str">
        <f>IF($D743&gt;0,VLOOKUP(LEFT($N743,1),Regione!$A$2:$C$21,2,FALSE),"-")</f>
        <v xml:space="preserve">EMILIA ROMAGNA </v>
      </c>
      <c r="Q743" s="112" t="e">
        <f ca="1">IF($D743&gt;0,NormalizzaTempo("D",CELL("tipo",$E743),$E743),"-")</f>
        <v>#NAME?</v>
      </c>
      <c r="R743" s="27">
        <f>IF($D743&gt;0,VLOOKUP($D743,Iscrizioni!$A$2:$M$2502,13,FALSE),"-")</f>
        <v>6500</v>
      </c>
      <c r="S743" s="112" t="e">
        <f t="shared" ca="1" si="73"/>
        <v>#NAME?</v>
      </c>
      <c r="T743" s="112" t="e">
        <f ca="1">IF($D743&gt;0,SUMIFS($S$3:$S743,$X$3:$X743,1,$J$3:$J743,$J743),"-")</f>
        <v>#NAME?</v>
      </c>
      <c r="U743" s="112" t="e">
        <f t="shared" ca="1" si="74"/>
        <v>#NAME?</v>
      </c>
      <c r="V743" s="112" t="e">
        <f t="shared" ca="1" si="71"/>
        <v>#NAME?</v>
      </c>
      <c r="W743" s="27">
        <f>IF(LEN($C743)=0,IF($D743&gt;0,COUNTIFS($A$3:$A743,$A743),"-"),"Escluso")</f>
        <v>8</v>
      </c>
      <c r="X743" s="2">
        <f>IF(LEN($C743)=0,IF($D743&gt;0,COUNTIFS($J$3:$J743,$J743,$C$3:$C743,""),"-"),"Escluso")</f>
        <v>2</v>
      </c>
      <c r="Y743" s="127" t="e">
        <f t="shared" ca="1" si="69"/>
        <v>#NAME?</v>
      </c>
      <c r="Z743" s="2">
        <f>IF($D743&gt;0,COUNTIFS($O$3:$O743,$O743,$L$3:$L743,$L743,$I$3:$I743,$I743),"-")</f>
        <v>2</v>
      </c>
      <c r="AA743" s="27">
        <f>IF($D743&gt;0,IF(OR($Z743 &gt;1,$L743&lt;&gt;"Adulti"),0,VLOOKUP($P743,Regione!$B$2:$C$22,2,FALSE)),"-")</f>
        <v>0</v>
      </c>
      <c r="AB743" s="27">
        <f>IF($D743&gt;0,IF(COUNTIFS($O$3:$O743,$O743,$L$3:$L743,$L743,$I$3:$I743,$I743) &gt;1,0,SUMIFS($Y$3:$Y$2503,$L$3:$L$2503,$L743,$O$3:$O$2503,$O743,$I$3:$I$2503,$I743)),"-")</f>
        <v>0</v>
      </c>
      <c r="AC743" s="27">
        <f t="shared" si="72"/>
        <v>0</v>
      </c>
    </row>
    <row r="744" spans="1:29" s="1" customFormat="1">
      <c r="A744" s="13" t="s">
        <v>185</v>
      </c>
      <c r="B744" s="107" t="str">
        <f>IF(COUNTA($A744)&gt;0,VLOOKUP($A744,Corsa!$A$1:$F$43,2,FALSE),"-")</f>
        <v>Corsa B04</v>
      </c>
      <c r="C744" s="11"/>
      <c r="D744" s="13">
        <v>288</v>
      </c>
      <c r="E744" s="13"/>
      <c r="F744" s="46" t="str">
        <f>IF(COUNTA($A744)&gt;0,VLOOKUP($A744,Corsa!$A$1:$F$43,3,FALSE),"-")</f>
        <v>M-20 + M-25 + M-30 + M-35 + M-40 + M-45</v>
      </c>
      <c r="G744" s="28" t="str">
        <f>IF($D744&gt;0,VLOOKUP($D744,Iscrizioni!$A$2:$M$2502,9,FALSE),"-")</f>
        <v>GELATTI MARCO</v>
      </c>
      <c r="H744" s="28">
        <f>IF($D744&gt;0,VLOOKUP($D744,Iscrizioni!$A$2:$M$2502,4,FALSE),"-")</f>
        <v>1997</v>
      </c>
      <c r="I744" s="27" t="str">
        <f>IF($D744&gt;0,VLOOKUP($D744,Iscrizioni!$A$2:$M$2502,5,FALSE),"-")</f>
        <v>M</v>
      </c>
      <c r="J744" s="27" t="str">
        <f>IF($D744&gt;0,VLOOKUP($D744,Iscrizioni!$A$2:$M$2502,10,FALSE),"-")</f>
        <v>M-20</v>
      </c>
      <c r="K744" s="27" t="str">
        <f t="shared" si="70"/>
        <v>ok</v>
      </c>
      <c r="L744" s="46" t="str">
        <f>IF($D744&gt;0,VLOOKUP($D744,Iscrizioni!$A$2:$M$2502,11,FALSE),"-")</f>
        <v>Adulti</v>
      </c>
      <c r="M744" s="27">
        <f>IF($D744&gt;0,VLOOKUP($D744,Iscrizioni!$A$2:$N$2502,12,FALSE),"-")</f>
        <v>20</v>
      </c>
      <c r="N744" s="46" t="str">
        <f>IF($D744&gt;0,VLOOKUP($D744,Iscrizioni!$A$2:$M$2502,6,FALSE),"-")</f>
        <v>A120653</v>
      </c>
      <c r="O744" s="107" t="str">
        <f>IF($D744&gt;0,VLOOKUP($D744,Iscrizioni!$A$2:$M$2502,7,FALSE),"-")</f>
        <v>A.S.D. OLIMPIATLETICA</v>
      </c>
      <c r="P744" s="46" t="str">
        <f>IF($D744&gt;0,VLOOKUP(LEFT($N744,1),Regione!$A$2:$C$21,2,FALSE),"-")</f>
        <v xml:space="preserve">PIEMONTE </v>
      </c>
      <c r="Q744" s="112" t="e">
        <f ca="1">IF($D744&gt;0,NormalizzaTempo("D",CELL("tipo",$E744),$E744),"-")</f>
        <v>#NAME?</v>
      </c>
      <c r="R744" s="27">
        <f>IF($D744&gt;0,VLOOKUP($D744,Iscrizioni!$A$2:$M$2502,13,FALSE),"-")</f>
        <v>6500</v>
      </c>
      <c r="S744" s="112" t="e">
        <f t="shared" ca="1" si="73"/>
        <v>#NAME?</v>
      </c>
      <c r="T744" s="112" t="e">
        <f ca="1">IF($D744&gt;0,SUMIFS($S$3:$S744,$X$3:$X744,1,$J$3:$J744,$J744),"-")</f>
        <v>#NAME?</v>
      </c>
      <c r="U744" s="112" t="e">
        <f t="shared" ca="1" si="74"/>
        <v>#NAME?</v>
      </c>
      <c r="V744" s="112" t="e">
        <f t="shared" ca="1" si="71"/>
        <v>#NAME?</v>
      </c>
      <c r="W744" s="27">
        <f>IF(LEN($C744)=0,IF($D744&gt;0,COUNTIFS($A$3:$A744,$A744),"-"),"Escluso")</f>
        <v>9</v>
      </c>
      <c r="X744" s="2">
        <f>IF(LEN($C744)=0,IF($D744&gt;0,COUNTIFS($J$3:$J744,$J744,$C$3:$C744,""),"-"),"Escluso")</f>
        <v>1</v>
      </c>
      <c r="Y744" s="127" t="e">
        <f t="shared" ca="1" si="69"/>
        <v>#NAME?</v>
      </c>
      <c r="Z744" s="2">
        <f>IF($D744&gt;0,COUNTIFS($O$3:$O744,$O744,$L$3:$L744,$L744,$I$3:$I744,$I744),"-")</f>
        <v>10</v>
      </c>
      <c r="AA744" s="27">
        <f>IF($D744&gt;0,IF(OR($Z744 &gt;1,$L744&lt;&gt;"Adulti"),0,VLOOKUP($P744,Regione!$B$2:$C$22,2,FALSE)),"-")</f>
        <v>0</v>
      </c>
      <c r="AB744" s="27">
        <f>IF($D744&gt;0,IF(COUNTIFS($O$3:$O744,$O744,$L$3:$L744,$L744,$I$3:$I744,$I744) &gt;1,0,SUMIFS($Y$3:$Y$2503,$L$3:$L$2503,$L744,$O$3:$O$2503,$O744,$I$3:$I$2503,$I744)),"-")</f>
        <v>0</v>
      </c>
      <c r="AC744" s="27">
        <f t="shared" si="72"/>
        <v>0</v>
      </c>
    </row>
    <row r="745" spans="1:29" s="1" customFormat="1">
      <c r="A745" s="13" t="s">
        <v>185</v>
      </c>
      <c r="B745" s="107" t="str">
        <f>IF(COUNTA($A745)&gt;0,VLOOKUP($A745,Corsa!$A$1:$F$43,2,FALSE),"-")</f>
        <v>Corsa B04</v>
      </c>
      <c r="C745" s="11"/>
      <c r="D745" s="13">
        <v>708</v>
      </c>
      <c r="E745" s="13"/>
      <c r="F745" s="46" t="str">
        <f>IF(COUNTA($A745)&gt;0,VLOOKUP($A745,Corsa!$A$1:$F$43,3,FALSE),"-")</f>
        <v>M-20 + M-25 + M-30 + M-35 + M-40 + M-45</v>
      </c>
      <c r="G745" s="28" t="str">
        <f>IF($D745&gt;0,VLOOKUP($D745,Iscrizioni!$A$2:$M$2502,9,FALSE),"-")</f>
        <v>MORO MOHAMED</v>
      </c>
      <c r="H745" s="28">
        <f>IF($D745&gt;0,VLOOKUP($D745,Iscrizioni!$A$2:$M$2502,4,FALSE),"-")</f>
        <v>1984</v>
      </c>
      <c r="I745" s="27" t="str">
        <f>IF($D745&gt;0,VLOOKUP($D745,Iscrizioni!$A$2:$M$2502,5,FALSE),"-")</f>
        <v>M</v>
      </c>
      <c r="J745" s="27" t="str">
        <f>IF($D745&gt;0,VLOOKUP($D745,Iscrizioni!$A$2:$M$2502,10,FALSE),"-")</f>
        <v>M-30</v>
      </c>
      <c r="K745" s="27" t="str">
        <f t="shared" si="70"/>
        <v>ok</v>
      </c>
      <c r="L745" s="46" t="str">
        <f>IF($D745&gt;0,VLOOKUP($D745,Iscrizioni!$A$2:$M$2502,11,FALSE),"-")</f>
        <v>Adulti</v>
      </c>
      <c r="M745" s="27">
        <f>IF($D745&gt;0,VLOOKUP($D745,Iscrizioni!$A$2:$N$2502,12,FALSE),"-")</f>
        <v>24</v>
      </c>
      <c r="N745" s="46" t="str">
        <f>IF($D745&gt;0,VLOOKUP($D745,Iscrizioni!$A$2:$M$2502,6,FALSE),"-")</f>
        <v>H041354</v>
      </c>
      <c r="O745" s="107" t="str">
        <f>IF($D745&gt;0,VLOOKUP($D745,Iscrizioni!$A$2:$M$2502,7,FALSE),"-")</f>
        <v>MODENA RUNNERS CLUB ASD</v>
      </c>
      <c r="P745" s="46" t="str">
        <f>IF($D745&gt;0,VLOOKUP(LEFT($N745,1),Regione!$A$2:$C$21,2,FALSE),"-")</f>
        <v xml:space="preserve">EMILIA ROMAGNA </v>
      </c>
      <c r="Q745" s="112" t="e">
        <f ca="1">IF($D745&gt;0,NormalizzaTempo("D",CELL("tipo",$E745),$E745),"-")</f>
        <v>#NAME?</v>
      </c>
      <c r="R745" s="27">
        <f>IF($D745&gt;0,VLOOKUP($D745,Iscrizioni!$A$2:$M$2502,13,FALSE),"-")</f>
        <v>6500</v>
      </c>
      <c r="S745" s="112" t="e">
        <f t="shared" ca="1" si="73"/>
        <v>#NAME?</v>
      </c>
      <c r="T745" s="112" t="e">
        <f ca="1">IF($D745&gt;0,SUMIFS($S$3:$S745,$X$3:$X745,1,$J$3:$J745,$J745),"-")</f>
        <v>#NAME?</v>
      </c>
      <c r="U745" s="112" t="e">
        <f t="shared" ca="1" si="74"/>
        <v>#NAME?</v>
      </c>
      <c r="V745" s="112" t="e">
        <f t="shared" ca="1" si="71"/>
        <v>#NAME?</v>
      </c>
      <c r="W745" s="27">
        <f>IF(LEN($C745)=0,IF($D745&gt;0,COUNTIFS($A$3:$A745,$A745),"-"),"Escluso")</f>
        <v>10</v>
      </c>
      <c r="X745" s="2">
        <f>IF(LEN($C745)=0,IF($D745&gt;0,COUNTIFS($J$3:$J745,$J745,$C$3:$C745,""),"-"),"Escluso")</f>
        <v>2</v>
      </c>
      <c r="Y745" s="127" t="e">
        <f t="shared" ca="1" si="69"/>
        <v>#NAME?</v>
      </c>
      <c r="Z745" s="2">
        <f>IF($D745&gt;0,COUNTIFS($O$3:$O745,$O745,$L$3:$L745,$L745,$I$3:$I745,$I745),"-")</f>
        <v>14</v>
      </c>
      <c r="AA745" s="27">
        <f>IF($D745&gt;0,IF(OR($Z745 &gt;1,$L745&lt;&gt;"Adulti"),0,VLOOKUP($P745,Regione!$B$2:$C$22,2,FALSE)),"-")</f>
        <v>0</v>
      </c>
      <c r="AB745" s="27">
        <f>IF($D745&gt;0,IF(COUNTIFS($O$3:$O745,$O745,$L$3:$L745,$L745,$I$3:$I745,$I745) &gt;1,0,SUMIFS($Y$3:$Y$2503,$L$3:$L$2503,$L745,$O$3:$O$2503,$O745,$I$3:$I$2503,$I745)),"-")</f>
        <v>0</v>
      </c>
      <c r="AC745" s="27">
        <f t="shared" si="72"/>
        <v>0</v>
      </c>
    </row>
    <row r="746" spans="1:29" s="1" customFormat="1">
      <c r="A746" s="13" t="s">
        <v>185</v>
      </c>
      <c r="B746" s="107" t="str">
        <f>IF(COUNTA($A746)&gt;0,VLOOKUP($A746,Corsa!$A$1:$F$43,2,FALSE),"-")</f>
        <v>Corsa B04</v>
      </c>
      <c r="C746" s="11"/>
      <c r="D746" s="13">
        <v>503</v>
      </c>
      <c r="E746" s="13"/>
      <c r="F746" s="46" t="str">
        <f>IF(COUNTA($A746)&gt;0,VLOOKUP($A746,Corsa!$A$1:$F$43,3,FALSE),"-")</f>
        <v>M-20 + M-25 + M-30 + M-35 + M-40 + M-45</v>
      </c>
      <c r="G746" s="28" t="str">
        <f>IF($D746&gt;0,VLOOKUP($D746,Iscrizioni!$A$2:$M$2502,9,FALSE),"-")</f>
        <v>BENKACEM MOHAMED</v>
      </c>
      <c r="H746" s="28">
        <f>IF($D746&gt;0,VLOOKUP($D746,Iscrizioni!$A$2:$M$2502,4,FALSE),"-")</f>
        <v>1983</v>
      </c>
      <c r="I746" s="27" t="str">
        <f>IF($D746&gt;0,VLOOKUP($D746,Iscrizioni!$A$2:$M$2502,5,FALSE),"-")</f>
        <v>M</v>
      </c>
      <c r="J746" s="27" t="str">
        <f>IF($D746&gt;0,VLOOKUP($D746,Iscrizioni!$A$2:$M$2502,10,FALSE),"-")</f>
        <v>M-30</v>
      </c>
      <c r="K746" s="27" t="str">
        <f t="shared" si="70"/>
        <v>ok</v>
      </c>
      <c r="L746" s="46" t="str">
        <f>IF($D746&gt;0,VLOOKUP($D746,Iscrizioni!$A$2:$M$2502,11,FALSE),"-")</f>
        <v>Adulti</v>
      </c>
      <c r="M746" s="27">
        <f>IF($D746&gt;0,VLOOKUP($D746,Iscrizioni!$A$2:$N$2502,12,FALSE),"-")</f>
        <v>24</v>
      </c>
      <c r="N746" s="46" t="str">
        <f>IF($D746&gt;0,VLOOKUP($D746,Iscrizioni!$A$2:$M$2502,6,FALSE),"-")</f>
        <v>D070102</v>
      </c>
      <c r="O746" s="107" t="str">
        <f>IF($D746&gt;0,VLOOKUP($D746,Iscrizioni!$A$2:$M$2502,7,FALSE),"-")</f>
        <v>ATLETICA PAVESE</v>
      </c>
      <c r="P746" s="46" t="str">
        <f>IF($D746&gt;0,VLOOKUP(LEFT($N746,1),Regione!$A$2:$C$21,2,FALSE),"-")</f>
        <v xml:space="preserve">LOMBARDIA </v>
      </c>
      <c r="Q746" s="112" t="e">
        <f ca="1">IF($D746&gt;0,NormalizzaTempo("D",CELL("tipo",$E746),$E746),"-")</f>
        <v>#NAME?</v>
      </c>
      <c r="R746" s="27">
        <f>IF($D746&gt;0,VLOOKUP($D746,Iscrizioni!$A$2:$M$2502,13,FALSE),"-")</f>
        <v>6500</v>
      </c>
      <c r="S746" s="112" t="e">
        <f t="shared" ca="1" si="73"/>
        <v>#NAME?</v>
      </c>
      <c r="T746" s="112" t="e">
        <f ca="1">IF($D746&gt;0,SUMIFS($S$3:$S746,$X$3:$X746,1,$J$3:$J746,$J746),"-")</f>
        <v>#NAME?</v>
      </c>
      <c r="U746" s="112" t="e">
        <f t="shared" ca="1" si="74"/>
        <v>#NAME?</v>
      </c>
      <c r="V746" s="112" t="e">
        <f t="shared" ca="1" si="71"/>
        <v>#NAME?</v>
      </c>
      <c r="W746" s="27">
        <f>IF(LEN($C746)=0,IF($D746&gt;0,COUNTIFS($A$3:$A746,$A746),"-"),"Escluso")</f>
        <v>11</v>
      </c>
      <c r="X746" s="2">
        <f>IF(LEN($C746)=0,IF($D746&gt;0,COUNTIFS($J$3:$J746,$J746,$C$3:$C746,""),"-"),"Escluso")</f>
        <v>3</v>
      </c>
      <c r="Y746" s="127" t="e">
        <f t="shared" ca="1" si="69"/>
        <v>#NAME?</v>
      </c>
      <c r="Z746" s="2">
        <f>IF($D746&gt;0,COUNTIFS($O$3:$O746,$O746,$L$3:$L746,$L746,$I$3:$I746,$I746),"-")</f>
        <v>5</v>
      </c>
      <c r="AA746" s="27">
        <f>IF($D746&gt;0,IF(OR($Z746 &gt;1,$L746&lt;&gt;"Adulti"),0,VLOOKUP($P746,Regione!$B$2:$C$22,2,FALSE)),"-")</f>
        <v>0</v>
      </c>
      <c r="AB746" s="27">
        <f>IF($D746&gt;0,IF(COUNTIFS($O$3:$O746,$O746,$L$3:$L746,$L746,$I$3:$I746,$I746) &gt;1,0,SUMIFS($Y$3:$Y$2503,$L$3:$L$2503,$L746,$O$3:$O$2503,$O746,$I$3:$I$2503,$I746)),"-")</f>
        <v>0</v>
      </c>
      <c r="AC746" s="27">
        <f t="shared" si="72"/>
        <v>0</v>
      </c>
    </row>
    <row r="747" spans="1:29" s="1" customFormat="1">
      <c r="A747" s="13" t="s">
        <v>185</v>
      </c>
      <c r="B747" s="107" t="str">
        <f>IF(COUNTA($A747)&gt;0,VLOOKUP($A747,Corsa!$A$1:$F$43,2,FALSE),"-")</f>
        <v>Corsa B04</v>
      </c>
      <c r="C747" s="11"/>
      <c r="D747" s="13">
        <v>165</v>
      </c>
      <c r="E747" s="13"/>
      <c r="F747" s="46" t="str">
        <f>IF(COUNTA($A747)&gt;0,VLOOKUP($A747,Corsa!$A$1:$F$43,3,FALSE),"-")</f>
        <v>M-20 + M-25 + M-30 + M-35 + M-40 + M-45</v>
      </c>
      <c r="G747" s="28" t="str">
        <f>IF($D747&gt;0,VLOOKUP($D747,Iscrizioni!$A$2:$M$2502,9,FALSE),"-")</f>
        <v>SALARO FABIO</v>
      </c>
      <c r="H747" s="28">
        <f>IF($D747&gt;0,VLOOKUP($D747,Iscrizioni!$A$2:$M$2502,4,FALSE),"-")</f>
        <v>1991</v>
      </c>
      <c r="I747" s="27" t="str">
        <f>IF($D747&gt;0,VLOOKUP($D747,Iscrizioni!$A$2:$M$2502,5,FALSE),"-")</f>
        <v>M</v>
      </c>
      <c r="J747" s="27" t="str">
        <f>IF($D747&gt;0,VLOOKUP($D747,Iscrizioni!$A$2:$M$2502,10,FALSE),"-")</f>
        <v>M-25</v>
      </c>
      <c r="K747" s="27" t="str">
        <f t="shared" si="70"/>
        <v>ok</v>
      </c>
      <c r="L747" s="46" t="str">
        <f>IF($D747&gt;0,VLOOKUP($D747,Iscrizioni!$A$2:$M$2502,11,FALSE),"-")</f>
        <v>Adulti</v>
      </c>
      <c r="M747" s="27">
        <f>IF($D747&gt;0,VLOOKUP($D747,Iscrizioni!$A$2:$N$2502,12,FALSE),"-")</f>
        <v>22</v>
      </c>
      <c r="N747" s="46" t="str">
        <f>IF($D747&gt;0,VLOOKUP($D747,Iscrizioni!$A$2:$M$2502,6,FALSE),"-")</f>
        <v>A130534</v>
      </c>
      <c r="O747" s="107" t="str">
        <f>IF($D747&gt;0,VLOOKUP($D747,Iscrizioni!$A$2:$M$2502,7,FALSE),"-")</f>
        <v>A.S.D. ATLETICA VENARIA REALE</v>
      </c>
      <c r="P747" s="46" t="str">
        <f>IF($D747&gt;0,VLOOKUP(LEFT($N747,1),Regione!$A$2:$C$21,2,FALSE),"-")</f>
        <v xml:space="preserve">PIEMONTE </v>
      </c>
      <c r="Q747" s="112" t="e">
        <f ca="1">IF($D747&gt;0,NormalizzaTempo("D",CELL("tipo",$E747),$E747),"-")</f>
        <v>#NAME?</v>
      </c>
      <c r="R747" s="27">
        <f>IF($D747&gt;0,VLOOKUP($D747,Iscrizioni!$A$2:$M$2502,13,FALSE),"-")</f>
        <v>6500</v>
      </c>
      <c r="S747" s="112" t="e">
        <f t="shared" ca="1" si="73"/>
        <v>#NAME?</v>
      </c>
      <c r="T747" s="112" t="e">
        <f ca="1">IF($D747&gt;0,SUMIFS($S$3:$S747,$X$3:$X747,1,$J$3:$J747,$J747),"-")</f>
        <v>#NAME?</v>
      </c>
      <c r="U747" s="112" t="e">
        <f t="shared" ca="1" si="74"/>
        <v>#NAME?</v>
      </c>
      <c r="V747" s="112" t="e">
        <f t="shared" ca="1" si="71"/>
        <v>#NAME?</v>
      </c>
      <c r="W747" s="27">
        <f>IF(LEN($C747)=0,IF($D747&gt;0,COUNTIFS($A$3:$A747,$A747),"-"),"Escluso")</f>
        <v>12</v>
      </c>
      <c r="X747" s="2">
        <f>IF(LEN($C747)=0,IF($D747&gt;0,COUNTIFS($J$3:$J747,$J747,$C$3:$C747,""),"-"),"Escluso")</f>
        <v>2</v>
      </c>
      <c r="Y747" s="127" t="e">
        <f t="shared" ca="1" si="69"/>
        <v>#NAME?</v>
      </c>
      <c r="Z747" s="2">
        <f>IF($D747&gt;0,COUNTIFS($O$3:$O747,$O747,$L$3:$L747,$L747,$I$3:$I747,$I747),"-")</f>
        <v>8</v>
      </c>
      <c r="AA747" s="27">
        <f>IF($D747&gt;0,IF(OR($Z747 &gt;1,$L747&lt;&gt;"Adulti"),0,VLOOKUP($P747,Regione!$B$2:$C$22,2,FALSE)),"-")</f>
        <v>0</v>
      </c>
      <c r="AB747" s="27">
        <f>IF($D747&gt;0,IF(COUNTIFS($O$3:$O747,$O747,$L$3:$L747,$L747,$I$3:$I747,$I747) &gt;1,0,SUMIFS($Y$3:$Y$2503,$L$3:$L$2503,$L747,$O$3:$O$2503,$O747,$I$3:$I$2503,$I747)),"-")</f>
        <v>0</v>
      </c>
      <c r="AC747" s="27">
        <f t="shared" si="72"/>
        <v>0</v>
      </c>
    </row>
    <row r="748" spans="1:29" s="1" customFormat="1">
      <c r="A748" s="13" t="s">
        <v>185</v>
      </c>
      <c r="B748" s="107" t="str">
        <f>IF(COUNTA($A748)&gt;0,VLOOKUP($A748,Corsa!$A$1:$F$43,2,FALSE),"-")</f>
        <v>Corsa B04</v>
      </c>
      <c r="C748" s="11"/>
      <c r="D748" s="13">
        <v>549</v>
      </c>
      <c r="E748" s="13"/>
      <c r="F748" s="46" t="str">
        <f>IF(COUNTA($A748)&gt;0,VLOOKUP($A748,Corsa!$A$1:$F$43,3,FALSE),"-")</f>
        <v>M-20 + M-25 + M-30 + M-35 + M-40 + M-45</v>
      </c>
      <c r="G748" s="28" t="str">
        <f>IF($D748&gt;0,VLOOKUP($D748,Iscrizioni!$A$2:$M$2502,9,FALSE),"-")</f>
        <v>BOGGIO PAOLO</v>
      </c>
      <c r="H748" s="28">
        <f>IF($D748&gt;0,VLOOKUP($D748,Iscrizioni!$A$2:$M$2502,4,FALSE),"-")</f>
        <v>1989</v>
      </c>
      <c r="I748" s="27" t="str">
        <f>IF($D748&gt;0,VLOOKUP($D748,Iscrizioni!$A$2:$M$2502,5,FALSE),"-")</f>
        <v>M</v>
      </c>
      <c r="J748" s="27" t="str">
        <f>IF($D748&gt;0,VLOOKUP($D748,Iscrizioni!$A$2:$M$2502,10,FALSE),"-")</f>
        <v>M-25</v>
      </c>
      <c r="K748" s="27" t="str">
        <f t="shared" si="70"/>
        <v>ok</v>
      </c>
      <c r="L748" s="46" t="str">
        <f>IF($D748&gt;0,VLOOKUP($D748,Iscrizioni!$A$2:$M$2502,11,FALSE),"-")</f>
        <v>Adulti</v>
      </c>
      <c r="M748" s="27">
        <f>IF($D748&gt;0,VLOOKUP($D748,Iscrizioni!$A$2:$N$2502,12,FALSE),"-")</f>
        <v>22</v>
      </c>
      <c r="N748" s="46" t="str">
        <f>IF($D748&gt;0,VLOOKUP($D748,Iscrizioni!$A$2:$M$2502,6,FALSE),"-")</f>
        <v>A140541</v>
      </c>
      <c r="O748" s="107" t="str">
        <f>IF($D748&gt;0,VLOOKUP($D748,Iscrizioni!$A$2:$M$2502,7,FALSE),"-")</f>
        <v>DURBANO GAS ENERGY RIVAROLO 77</v>
      </c>
      <c r="P748" s="46" t="str">
        <f>IF($D748&gt;0,VLOOKUP(LEFT($N748,1),Regione!$A$2:$C$21,2,FALSE),"-")</f>
        <v xml:space="preserve">PIEMONTE </v>
      </c>
      <c r="Q748" s="112" t="e">
        <f ca="1">IF($D748&gt;0,NormalizzaTempo("D",CELL("tipo",$E748),$E748),"-")</f>
        <v>#NAME?</v>
      </c>
      <c r="R748" s="27">
        <f>IF($D748&gt;0,VLOOKUP($D748,Iscrizioni!$A$2:$M$2502,13,FALSE),"-")</f>
        <v>6500</v>
      </c>
      <c r="S748" s="112" t="e">
        <f t="shared" ca="1" si="73"/>
        <v>#NAME?</v>
      </c>
      <c r="T748" s="112" t="e">
        <f ca="1">IF($D748&gt;0,SUMIFS($S$3:$S748,$X$3:$X748,1,$J$3:$J748,$J748),"-")</f>
        <v>#NAME?</v>
      </c>
      <c r="U748" s="112" t="e">
        <f t="shared" ca="1" si="74"/>
        <v>#NAME?</v>
      </c>
      <c r="V748" s="112" t="e">
        <f t="shared" ca="1" si="71"/>
        <v>#NAME?</v>
      </c>
      <c r="W748" s="27">
        <f>IF(LEN($C748)=0,IF($D748&gt;0,COUNTIFS($A$3:$A748,$A748),"-"),"Escluso")</f>
        <v>13</v>
      </c>
      <c r="X748" s="2">
        <f>IF(LEN($C748)=0,IF($D748&gt;0,COUNTIFS($J$3:$J748,$J748,$C$3:$C748,""),"-"),"Escluso")</f>
        <v>3</v>
      </c>
      <c r="Y748" s="127" t="e">
        <f t="shared" ca="1" si="69"/>
        <v>#NAME?</v>
      </c>
      <c r="Z748" s="2">
        <f>IF($D748&gt;0,COUNTIFS($O$3:$O748,$O748,$L$3:$L748,$L748,$I$3:$I748,$I748),"-")</f>
        <v>3</v>
      </c>
      <c r="AA748" s="27">
        <f>IF($D748&gt;0,IF(OR($Z748 &gt;1,$L748&lt;&gt;"Adulti"),0,VLOOKUP($P748,Regione!$B$2:$C$22,2,FALSE)),"-")</f>
        <v>0</v>
      </c>
      <c r="AB748" s="27">
        <f>IF($D748&gt;0,IF(COUNTIFS($O$3:$O748,$O748,$L$3:$L748,$L748,$I$3:$I748,$I748) &gt;1,0,SUMIFS($Y$3:$Y$2503,$L$3:$L$2503,$L748,$O$3:$O$2503,$O748,$I$3:$I$2503,$I748)),"-")</f>
        <v>0</v>
      </c>
      <c r="AC748" s="27">
        <f t="shared" si="72"/>
        <v>0</v>
      </c>
    </row>
    <row r="749" spans="1:29" s="1" customFormat="1">
      <c r="A749" s="13" t="s">
        <v>185</v>
      </c>
      <c r="B749" s="107" t="str">
        <f>IF(COUNTA($A749)&gt;0,VLOOKUP($A749,Corsa!$A$1:$F$43,2,FALSE),"-")</f>
        <v>Corsa B04</v>
      </c>
      <c r="C749" s="11"/>
      <c r="D749" s="13">
        <v>496</v>
      </c>
      <c r="E749" s="13"/>
      <c r="F749" s="46" t="str">
        <f>IF(COUNTA($A749)&gt;0,VLOOKUP($A749,Corsa!$A$1:$F$43,3,FALSE),"-")</f>
        <v>M-20 + M-25 + M-30 + M-35 + M-40 + M-45</v>
      </c>
      <c r="G749" s="28" t="str">
        <f>IF($D749&gt;0,VLOOKUP($D749,Iscrizioni!$A$2:$M$2502,9,FALSE),"-")</f>
        <v>EL MAHFOUDI OSAMA</v>
      </c>
      <c r="H749" s="28">
        <f>IF($D749&gt;0,VLOOKUP($D749,Iscrizioni!$A$2:$M$2502,4,FALSE),"-")</f>
        <v>1997</v>
      </c>
      <c r="I749" s="27" t="str">
        <f>IF($D749&gt;0,VLOOKUP($D749,Iscrizioni!$A$2:$M$2502,5,FALSE),"-")</f>
        <v>M</v>
      </c>
      <c r="J749" s="27" t="str">
        <f>IF($D749&gt;0,VLOOKUP($D749,Iscrizioni!$A$2:$M$2502,10,FALSE),"-")</f>
        <v>M-20</v>
      </c>
      <c r="K749" s="27" t="str">
        <f t="shared" si="70"/>
        <v>ok</v>
      </c>
      <c r="L749" s="46" t="str">
        <f>IF($D749&gt;0,VLOOKUP($D749,Iscrizioni!$A$2:$M$2502,11,FALSE),"-")</f>
        <v>Adulti</v>
      </c>
      <c r="M749" s="27">
        <f>IF($D749&gt;0,VLOOKUP($D749,Iscrizioni!$A$2:$N$2502,12,FALSE),"-")</f>
        <v>20</v>
      </c>
      <c r="N749" s="46" t="str">
        <f>IF($D749&gt;0,VLOOKUP($D749,Iscrizioni!$A$2:$M$2502,6,FALSE),"-")</f>
        <v>H080979</v>
      </c>
      <c r="O749" s="107" t="str">
        <f>IF($D749&gt;0,VLOOKUP($D749,Iscrizioni!$A$2:$M$2502,7,FALSE),"-")</f>
        <v>ATLETICA IMPRESA PO A.S.D.</v>
      </c>
      <c r="P749" s="46" t="str">
        <f>IF($D749&gt;0,VLOOKUP(LEFT($N749,1),Regione!$A$2:$C$21,2,FALSE),"-")</f>
        <v xml:space="preserve">EMILIA ROMAGNA </v>
      </c>
      <c r="Q749" s="112" t="e">
        <f ca="1">IF($D749&gt;0,NormalizzaTempo("D",CELL("tipo",$E749),$E749),"-")</f>
        <v>#NAME?</v>
      </c>
      <c r="R749" s="27">
        <f>IF($D749&gt;0,VLOOKUP($D749,Iscrizioni!$A$2:$M$2502,13,FALSE),"-")</f>
        <v>6500</v>
      </c>
      <c r="S749" s="112" t="e">
        <f t="shared" ca="1" si="73"/>
        <v>#NAME?</v>
      </c>
      <c r="T749" s="112" t="e">
        <f ca="1">IF($D749&gt;0,SUMIFS($S$3:$S749,$X$3:$X749,1,$J$3:$J749,$J749),"-")</f>
        <v>#NAME?</v>
      </c>
      <c r="U749" s="112" t="e">
        <f t="shared" ca="1" si="74"/>
        <v>#NAME?</v>
      </c>
      <c r="V749" s="112" t="e">
        <f t="shared" ca="1" si="71"/>
        <v>#NAME?</v>
      </c>
      <c r="W749" s="27">
        <f>IF(LEN($C749)=0,IF($D749&gt;0,COUNTIFS($A$3:$A749,$A749),"-"),"Escluso")</f>
        <v>14</v>
      </c>
      <c r="X749" s="2">
        <f>IF(LEN($C749)=0,IF($D749&gt;0,COUNTIFS($J$3:$J749,$J749,$C$3:$C749,""),"-"),"Escluso")</f>
        <v>2</v>
      </c>
      <c r="Y749" s="127" t="e">
        <f t="shared" ca="1" si="69"/>
        <v>#NAME?</v>
      </c>
      <c r="Z749" s="2">
        <f>IF($D749&gt;0,COUNTIFS($O$3:$O749,$O749,$L$3:$L749,$L749,$I$3:$I749,$I749),"-")</f>
        <v>2</v>
      </c>
      <c r="AA749" s="27">
        <f>IF($D749&gt;0,IF(OR($Z749 &gt;1,$L749&lt;&gt;"Adulti"),0,VLOOKUP($P749,Regione!$B$2:$C$22,2,FALSE)),"-")</f>
        <v>0</v>
      </c>
      <c r="AB749" s="27">
        <f>IF($D749&gt;0,IF(COUNTIFS($O$3:$O749,$O749,$L$3:$L749,$L749,$I$3:$I749,$I749) &gt;1,0,SUMIFS($Y$3:$Y$2503,$L$3:$L$2503,$L749,$O$3:$O$2503,$O749,$I$3:$I$2503,$I749)),"-")</f>
        <v>0</v>
      </c>
      <c r="AC749" s="27">
        <f t="shared" si="72"/>
        <v>0</v>
      </c>
    </row>
    <row r="750" spans="1:29" s="1" customFormat="1">
      <c r="A750" s="13" t="s">
        <v>185</v>
      </c>
      <c r="B750" s="107" t="str">
        <f>IF(COUNTA($A750)&gt;0,VLOOKUP($A750,Corsa!$A$1:$F$43,2,FALSE),"-")</f>
        <v>Corsa B04</v>
      </c>
      <c r="C750" s="11"/>
      <c r="D750" s="13">
        <v>61</v>
      </c>
      <c r="E750" s="13"/>
      <c r="F750" s="46" t="str">
        <f>IF(COUNTA($A750)&gt;0,VLOOKUP($A750,Corsa!$A$1:$F$43,3,FALSE),"-")</f>
        <v>M-20 + M-25 + M-30 + M-35 + M-40 + M-45</v>
      </c>
      <c r="G750" s="28" t="str">
        <f>IF($D750&gt;0,VLOOKUP($D750,Iscrizioni!$A$2:$M$2502,9,FALSE),"-")</f>
        <v>CRAPARO ATANAS</v>
      </c>
      <c r="H750" s="28">
        <f>IF($D750&gt;0,VLOOKUP($D750,Iscrizioni!$A$2:$M$2502,4,FALSE),"-")</f>
        <v>1992</v>
      </c>
      <c r="I750" s="27" t="str">
        <f>IF($D750&gt;0,VLOOKUP($D750,Iscrizioni!$A$2:$M$2502,5,FALSE),"-")</f>
        <v>M</v>
      </c>
      <c r="J750" s="27" t="str">
        <f>IF($D750&gt;0,VLOOKUP($D750,Iscrizioni!$A$2:$M$2502,10,FALSE),"-")</f>
        <v>M-25</v>
      </c>
      <c r="K750" s="27" t="str">
        <f t="shared" si="70"/>
        <v>ok</v>
      </c>
      <c r="L750" s="46" t="str">
        <f>IF($D750&gt;0,VLOOKUP($D750,Iscrizioni!$A$2:$M$2502,11,FALSE),"-")</f>
        <v>Adulti</v>
      </c>
      <c r="M750" s="27">
        <f>IF($D750&gt;0,VLOOKUP($D750,Iscrizioni!$A$2:$N$2502,12,FALSE),"-")</f>
        <v>22</v>
      </c>
      <c r="N750" s="46" t="str">
        <f>IF($D750&gt;0,VLOOKUP($D750,Iscrizioni!$A$2:$M$2502,6,FALSE),"-")</f>
        <v>L021869</v>
      </c>
      <c r="O750" s="107" t="str">
        <f>IF($D750&gt;0,VLOOKUP($D750,Iscrizioni!$A$2:$M$2502,7,FALSE),"-")</f>
        <v>A.S.D. ATLETICA CALENZANO</v>
      </c>
      <c r="P750" s="46" t="str">
        <f>IF($D750&gt;0,VLOOKUP(LEFT($N750,1),Regione!$A$2:$C$21,2,FALSE),"-")</f>
        <v xml:space="preserve">TOSCANA </v>
      </c>
      <c r="Q750" s="112" t="e">
        <f ca="1">IF($D750&gt;0,NormalizzaTempo("D",CELL("tipo",$E750),$E750),"-")</f>
        <v>#NAME?</v>
      </c>
      <c r="R750" s="27">
        <f>IF($D750&gt;0,VLOOKUP($D750,Iscrizioni!$A$2:$M$2502,13,FALSE),"-")</f>
        <v>6500</v>
      </c>
      <c r="S750" s="112" t="e">
        <f t="shared" ca="1" si="73"/>
        <v>#NAME?</v>
      </c>
      <c r="T750" s="112" t="e">
        <f ca="1">IF($D750&gt;0,SUMIFS($S$3:$S750,$X$3:$X750,1,$J$3:$J750,$J750),"-")</f>
        <v>#NAME?</v>
      </c>
      <c r="U750" s="112" t="e">
        <f t="shared" ca="1" si="74"/>
        <v>#NAME?</v>
      </c>
      <c r="V750" s="112" t="e">
        <f t="shared" ca="1" si="71"/>
        <v>#NAME?</v>
      </c>
      <c r="W750" s="27">
        <f>IF(LEN($C750)=0,IF($D750&gt;0,COUNTIFS($A$3:$A750,$A750),"-"),"Escluso")</f>
        <v>15</v>
      </c>
      <c r="X750" s="2">
        <f>IF(LEN($C750)=0,IF($D750&gt;0,COUNTIFS($J$3:$J750,$J750,$C$3:$C750,""),"-"),"Escluso")</f>
        <v>4</v>
      </c>
      <c r="Y750" s="127" t="e">
        <f t="shared" ca="1" si="69"/>
        <v>#NAME?</v>
      </c>
      <c r="Z750" s="2">
        <f>IF($D750&gt;0,COUNTIFS($O$3:$O750,$O750,$L$3:$L750,$L750,$I$3:$I750,$I750),"-")</f>
        <v>5</v>
      </c>
      <c r="AA750" s="27">
        <f>IF($D750&gt;0,IF(OR($Z750 &gt;1,$L750&lt;&gt;"Adulti"),0,VLOOKUP($P750,Regione!$B$2:$C$22,2,FALSE)),"-")</f>
        <v>0</v>
      </c>
      <c r="AB750" s="27">
        <f>IF($D750&gt;0,IF(COUNTIFS($O$3:$O750,$O750,$L$3:$L750,$L750,$I$3:$I750,$I750) &gt;1,0,SUMIFS($Y$3:$Y$2503,$L$3:$L$2503,$L750,$O$3:$O$2503,$O750,$I$3:$I$2503,$I750)),"-")</f>
        <v>0</v>
      </c>
      <c r="AC750" s="27">
        <f t="shared" si="72"/>
        <v>0</v>
      </c>
    </row>
    <row r="751" spans="1:29" s="1" customFormat="1">
      <c r="A751" s="13" t="s">
        <v>185</v>
      </c>
      <c r="B751" s="107" t="str">
        <f>IF(COUNTA($A751)&gt;0,VLOOKUP($A751,Corsa!$A$1:$F$43,2,FALSE),"-")</f>
        <v>Corsa B04</v>
      </c>
      <c r="C751" s="11"/>
      <c r="D751" s="13">
        <v>637</v>
      </c>
      <c r="E751" s="13"/>
      <c r="F751" s="46" t="str">
        <f>IF(COUNTA($A751)&gt;0,VLOOKUP($A751,Corsa!$A$1:$F$43,3,FALSE),"-")</f>
        <v>M-20 + M-25 + M-30 + M-35 + M-40 + M-45</v>
      </c>
      <c r="G751" s="28" t="str">
        <f>IF($D751&gt;0,VLOOKUP($D751,Iscrizioni!$A$2:$M$2502,9,FALSE),"-")</f>
        <v>TREVE MATTIA</v>
      </c>
      <c r="H751" s="28">
        <f>IF($D751&gt;0,VLOOKUP($D751,Iscrizioni!$A$2:$M$2502,4,FALSE),"-")</f>
        <v>1970</v>
      </c>
      <c r="I751" s="27" t="str">
        <f>IF($D751&gt;0,VLOOKUP($D751,Iscrizioni!$A$2:$M$2502,5,FALSE),"-")</f>
        <v>M</v>
      </c>
      <c r="J751" s="27" t="str">
        <f>IF($D751&gt;0,VLOOKUP($D751,Iscrizioni!$A$2:$M$2502,10,FALSE),"-")</f>
        <v>M-45</v>
      </c>
      <c r="K751" s="27" t="str">
        <f t="shared" si="70"/>
        <v>ok</v>
      </c>
      <c r="L751" s="46" t="str">
        <f>IF($D751&gt;0,VLOOKUP($D751,Iscrizioni!$A$2:$M$2502,11,FALSE),"-")</f>
        <v>Adulti</v>
      </c>
      <c r="M751" s="27">
        <f>IF($D751&gt;0,VLOOKUP($D751,Iscrizioni!$A$2:$N$2502,12,FALSE),"-")</f>
        <v>30</v>
      </c>
      <c r="N751" s="46" t="str">
        <f>IF($D751&gt;0,VLOOKUP($D751,Iscrizioni!$A$2:$M$2502,6,FALSE),"-")</f>
        <v>L020281</v>
      </c>
      <c r="O751" s="107" t="str">
        <f>IF($D751&gt;0,VLOOKUP($D751,Iscrizioni!$A$2:$M$2502,7,FALSE),"-")</f>
        <v>GS LE PANCHE CASTELQUARTO A.s.d</v>
      </c>
      <c r="P751" s="46" t="str">
        <f>IF($D751&gt;0,VLOOKUP(LEFT($N751,1),Regione!$A$2:$C$21,2,FALSE),"-")</f>
        <v xml:space="preserve">TOSCANA </v>
      </c>
      <c r="Q751" s="112" t="e">
        <f ca="1">IF($D751&gt;0,NormalizzaTempo("D",CELL("tipo",$E751),$E751),"-")</f>
        <v>#NAME?</v>
      </c>
      <c r="R751" s="27">
        <f>IF($D751&gt;0,VLOOKUP($D751,Iscrizioni!$A$2:$M$2502,13,FALSE),"-")</f>
        <v>6500</v>
      </c>
      <c r="S751" s="112" t="e">
        <f t="shared" ca="1" si="73"/>
        <v>#NAME?</v>
      </c>
      <c r="T751" s="112" t="e">
        <f ca="1">IF($D751&gt;0,SUMIFS($S$3:$S751,$X$3:$X751,1,$J$3:$J751,$J751),"-")</f>
        <v>#NAME?</v>
      </c>
      <c r="U751" s="112" t="e">
        <f t="shared" ca="1" si="74"/>
        <v>#NAME?</v>
      </c>
      <c r="V751" s="112" t="e">
        <f t="shared" ca="1" si="71"/>
        <v>#NAME?</v>
      </c>
      <c r="W751" s="27">
        <f>IF(LEN($C751)=0,IF($D751&gt;0,COUNTIFS($A$3:$A751,$A751),"-"),"Escluso")</f>
        <v>16</v>
      </c>
      <c r="X751" s="2">
        <f>IF(LEN($C751)=0,IF($D751&gt;0,COUNTIFS($J$3:$J751,$J751,$C$3:$C751,""),"-"),"Escluso")</f>
        <v>3</v>
      </c>
      <c r="Y751" s="127" t="e">
        <f t="shared" ca="1" si="69"/>
        <v>#NAME?</v>
      </c>
      <c r="Z751" s="2">
        <f>IF($D751&gt;0,COUNTIFS($O$3:$O751,$O751,$L$3:$L751,$L751,$I$3:$I751,$I751),"-")</f>
        <v>2</v>
      </c>
      <c r="AA751" s="27">
        <f>IF($D751&gt;0,IF(OR($Z751 &gt;1,$L751&lt;&gt;"Adulti"),0,VLOOKUP($P751,Regione!$B$2:$C$22,2,FALSE)),"-")</f>
        <v>0</v>
      </c>
      <c r="AB751" s="27">
        <f>IF($D751&gt;0,IF(COUNTIFS($O$3:$O751,$O751,$L$3:$L751,$L751,$I$3:$I751,$I751) &gt;1,0,SUMIFS($Y$3:$Y$2503,$L$3:$L$2503,$L751,$O$3:$O$2503,$O751,$I$3:$I$2503,$I751)),"-")</f>
        <v>0</v>
      </c>
      <c r="AC751" s="27">
        <f t="shared" si="72"/>
        <v>0</v>
      </c>
    </row>
    <row r="752" spans="1:29" s="1" customFormat="1">
      <c r="A752" s="13" t="s">
        <v>185</v>
      </c>
      <c r="B752" s="107" t="str">
        <f>IF(COUNTA($A752)&gt;0,VLOOKUP($A752,Corsa!$A$1:$F$43,2,FALSE),"-")</f>
        <v>Corsa B04</v>
      </c>
      <c r="C752" s="11"/>
      <c r="D752" s="13">
        <v>671</v>
      </c>
      <c r="E752" s="13"/>
      <c r="F752" s="46" t="str">
        <f>IF(COUNTA($A752)&gt;0,VLOOKUP($A752,Corsa!$A$1:$F$43,3,FALSE),"-")</f>
        <v>M-20 + M-25 + M-30 + M-35 + M-40 + M-45</v>
      </c>
      <c r="G752" s="28" t="str">
        <f>IF($D752&gt;0,VLOOKUP($D752,Iscrizioni!$A$2:$M$2502,9,FALSE),"-")</f>
        <v>CAPITANI FILIPPO</v>
      </c>
      <c r="H752" s="28">
        <f>IF($D752&gt;0,VLOOKUP($D752,Iscrizioni!$A$2:$M$2502,4,FALSE),"-")</f>
        <v>1985</v>
      </c>
      <c r="I752" s="27" t="str">
        <f>IF($D752&gt;0,VLOOKUP($D752,Iscrizioni!$A$2:$M$2502,5,FALSE),"-")</f>
        <v>M</v>
      </c>
      <c r="J752" s="27" t="str">
        <f>IF($D752&gt;0,VLOOKUP($D752,Iscrizioni!$A$2:$M$2502,10,FALSE),"-")</f>
        <v>M-30</v>
      </c>
      <c r="K752" s="27" t="str">
        <f t="shared" si="70"/>
        <v>ok</v>
      </c>
      <c r="L752" s="46" t="str">
        <f>IF($D752&gt;0,VLOOKUP($D752,Iscrizioni!$A$2:$M$2502,11,FALSE),"-")</f>
        <v>Adulti</v>
      </c>
      <c r="M752" s="27">
        <f>IF($D752&gt;0,VLOOKUP($D752,Iscrizioni!$A$2:$N$2502,12,FALSE),"-")</f>
        <v>24</v>
      </c>
      <c r="N752" s="46" t="str">
        <f>IF($D752&gt;0,VLOOKUP($D752,Iscrizioni!$A$2:$M$2502,6,FALSE),"-")</f>
        <v>H041354</v>
      </c>
      <c r="O752" s="107" t="str">
        <f>IF($D752&gt;0,VLOOKUP($D752,Iscrizioni!$A$2:$M$2502,7,FALSE),"-")</f>
        <v>MODENA RUNNERS CLUB ASD</v>
      </c>
      <c r="P752" s="46" t="str">
        <f>IF($D752&gt;0,VLOOKUP(LEFT($N752,1),Regione!$A$2:$C$21,2,FALSE),"-")</f>
        <v xml:space="preserve">EMILIA ROMAGNA </v>
      </c>
      <c r="Q752" s="112" t="e">
        <f ca="1">IF($D752&gt;0,NormalizzaTempo("D",CELL("tipo",$E752),$E752),"-")</f>
        <v>#NAME?</v>
      </c>
      <c r="R752" s="27">
        <f>IF($D752&gt;0,VLOOKUP($D752,Iscrizioni!$A$2:$M$2502,13,FALSE),"-")</f>
        <v>6500</v>
      </c>
      <c r="S752" s="112" t="e">
        <f t="shared" ca="1" si="73"/>
        <v>#NAME?</v>
      </c>
      <c r="T752" s="112" t="e">
        <f ca="1">IF($D752&gt;0,SUMIFS($S$3:$S752,$X$3:$X752,1,$J$3:$J752,$J752),"-")</f>
        <v>#NAME?</v>
      </c>
      <c r="U752" s="112" t="e">
        <f t="shared" ca="1" si="74"/>
        <v>#NAME?</v>
      </c>
      <c r="V752" s="112" t="e">
        <f t="shared" ca="1" si="71"/>
        <v>#NAME?</v>
      </c>
      <c r="W752" s="27">
        <f>IF(LEN($C752)=0,IF($D752&gt;0,COUNTIFS($A$3:$A752,$A752),"-"),"Escluso")</f>
        <v>17</v>
      </c>
      <c r="X752" s="2">
        <f>IF(LEN($C752)=0,IF($D752&gt;0,COUNTIFS($J$3:$J752,$J752,$C$3:$C752,""),"-"),"Escluso")</f>
        <v>4</v>
      </c>
      <c r="Y752" s="127" t="e">
        <f t="shared" ref="Y752:Y815" ca="1" si="75">IF(LEN($C752)=0,IF(AND($D752&gt;0,$V752="ok"),IF($X752&gt;20,1,21 -$X752),"-"),0)</f>
        <v>#NAME?</v>
      </c>
      <c r="Z752" s="2">
        <f>IF($D752&gt;0,COUNTIFS($O$3:$O752,$O752,$L$3:$L752,$L752,$I$3:$I752,$I752),"-")</f>
        <v>15</v>
      </c>
      <c r="AA752" s="27">
        <f>IF($D752&gt;0,IF(OR($Z752 &gt;1,$L752&lt;&gt;"Adulti"),0,VLOOKUP($P752,Regione!$B$2:$C$22,2,FALSE)),"-")</f>
        <v>0</v>
      </c>
      <c r="AB752" s="27">
        <f>IF($D752&gt;0,IF(COUNTIFS($O$3:$O752,$O752,$L$3:$L752,$L752,$I$3:$I752,$I752) &gt;1,0,SUMIFS($Y$3:$Y$2503,$L$3:$L$2503,$L752,$O$3:$O$2503,$O752,$I$3:$I$2503,$I752)),"-")</f>
        <v>0</v>
      </c>
      <c r="AC752" s="27">
        <f t="shared" si="72"/>
        <v>0</v>
      </c>
    </row>
    <row r="753" spans="1:29" s="1" customFormat="1">
      <c r="A753" s="13" t="s">
        <v>185</v>
      </c>
      <c r="B753" s="107" t="str">
        <f>IF(COUNTA($A753)&gt;0,VLOOKUP($A753,Corsa!$A$1:$F$43,2,FALSE),"-")</f>
        <v>Corsa B04</v>
      </c>
      <c r="C753" s="11"/>
      <c r="D753" s="13">
        <v>771</v>
      </c>
      <c r="E753" s="13"/>
      <c r="F753" s="46" t="str">
        <f>IF(COUNTA($A753)&gt;0,VLOOKUP($A753,Corsa!$A$1:$F$43,3,FALSE),"-")</f>
        <v>M-20 + M-25 + M-30 + M-35 + M-40 + M-45</v>
      </c>
      <c r="G753" s="28" t="str">
        <f>IF($D753&gt;0,VLOOKUP($D753,Iscrizioni!$A$2:$M$2502,9,FALSE),"-")</f>
        <v>LOCONTE VITO</v>
      </c>
      <c r="H753" s="28">
        <f>IF($D753&gt;0,VLOOKUP($D753,Iscrizioni!$A$2:$M$2502,4,FALSE),"-")</f>
        <v>1982</v>
      </c>
      <c r="I753" s="27" t="str">
        <f>IF($D753&gt;0,VLOOKUP($D753,Iscrizioni!$A$2:$M$2502,5,FALSE),"-")</f>
        <v>M</v>
      </c>
      <c r="J753" s="27" t="str">
        <f>IF($D753&gt;0,VLOOKUP($D753,Iscrizioni!$A$2:$M$2502,10,FALSE),"-")</f>
        <v>M-35</v>
      </c>
      <c r="K753" s="27" t="str">
        <f t="shared" si="70"/>
        <v>ok</v>
      </c>
      <c r="L753" s="46" t="str">
        <f>IF($D753&gt;0,VLOOKUP($D753,Iscrizioni!$A$2:$M$2502,11,FALSE),"-")</f>
        <v>Adulti</v>
      </c>
      <c r="M753" s="27">
        <f>IF($D753&gt;0,VLOOKUP($D753,Iscrizioni!$A$2:$N$2502,12,FALSE),"-")</f>
        <v>26</v>
      </c>
      <c r="N753" s="46" t="str">
        <f>IF($D753&gt;0,VLOOKUP($D753,Iscrizioni!$A$2:$M$2502,6,FALSE),"-")</f>
        <v>C030517</v>
      </c>
      <c r="O753" s="107" t="str">
        <f>IF($D753&gt;0,VLOOKUP($D753,Iscrizioni!$A$2:$M$2502,7,FALSE),"-")</f>
        <v>POL. DIL. ARCI FAVARO</v>
      </c>
      <c r="P753" s="46" t="str">
        <f>IF($D753&gt;0,VLOOKUP(LEFT($N753,1),Regione!$A$2:$C$21,2,FALSE),"-")</f>
        <v>LIGURIA</v>
      </c>
      <c r="Q753" s="112" t="e">
        <f ca="1">IF($D753&gt;0,NormalizzaTempo("D",CELL("tipo",$E753),$E753),"-")</f>
        <v>#NAME?</v>
      </c>
      <c r="R753" s="27">
        <f>IF($D753&gt;0,VLOOKUP($D753,Iscrizioni!$A$2:$M$2502,13,FALSE),"-")</f>
        <v>6500</v>
      </c>
      <c r="S753" s="112" t="e">
        <f t="shared" ca="1" si="73"/>
        <v>#NAME?</v>
      </c>
      <c r="T753" s="112" t="e">
        <f ca="1">IF($D753&gt;0,SUMIFS($S$3:$S753,$X$3:$X753,1,$J$3:$J753,$J753),"-")</f>
        <v>#NAME?</v>
      </c>
      <c r="U753" s="112" t="e">
        <f t="shared" ca="1" si="74"/>
        <v>#NAME?</v>
      </c>
      <c r="V753" s="112" t="e">
        <f t="shared" ca="1" si="71"/>
        <v>#NAME?</v>
      </c>
      <c r="W753" s="27">
        <f>IF(LEN($C753)=0,IF($D753&gt;0,COUNTIFS($A$3:$A753,$A753),"-"),"Escluso")</f>
        <v>18</v>
      </c>
      <c r="X753" s="2">
        <f>IF(LEN($C753)=0,IF($D753&gt;0,COUNTIFS($J$3:$J753,$J753,$C$3:$C753,""),"-"),"Escluso")</f>
        <v>3</v>
      </c>
      <c r="Y753" s="127" t="e">
        <f t="shared" ca="1" si="75"/>
        <v>#NAME?</v>
      </c>
      <c r="Z753" s="2">
        <f>IF($D753&gt;0,COUNTIFS($O$3:$O753,$O753,$L$3:$L753,$L753,$I$3:$I753,$I753),"-")</f>
        <v>1</v>
      </c>
      <c r="AA753" s="27">
        <f>IF($D753&gt;0,IF(OR($Z753 &gt;1,$L753&lt;&gt;"Adulti"),0,VLOOKUP($P753,Regione!$B$2:$C$22,2,FALSE)),"-")</f>
        <v>15</v>
      </c>
      <c r="AB753" s="27" t="e">
        <f ca="1">IF($D753&gt;0,IF(COUNTIFS($O$3:$O753,$O753,$L$3:$L753,$L753,$I$3:$I753,$I753) &gt;1,0,SUMIFS($Y$3:$Y$2503,$L$3:$L$2503,$L753,$O$3:$O$2503,$O753,$I$3:$I$2503,$I753)),"-")</f>
        <v>#NAME?</v>
      </c>
      <c r="AC753" s="27" t="e">
        <f t="shared" ca="1" si="72"/>
        <v>#NAME?</v>
      </c>
    </row>
    <row r="754" spans="1:29" s="1" customFormat="1">
      <c r="A754" s="13" t="s">
        <v>185</v>
      </c>
      <c r="B754" s="107" t="str">
        <f>IF(COUNTA($A754)&gt;0,VLOOKUP($A754,Corsa!$A$1:$F$43,2,FALSE),"-")</f>
        <v>Corsa B04</v>
      </c>
      <c r="C754" s="11"/>
      <c r="D754" s="13">
        <v>498</v>
      </c>
      <c r="E754" s="13"/>
      <c r="F754" s="46" t="str">
        <f>IF(COUNTA($A754)&gt;0,VLOOKUP($A754,Corsa!$A$1:$F$43,3,FALSE),"-")</f>
        <v>M-20 + M-25 + M-30 + M-35 + M-40 + M-45</v>
      </c>
      <c r="G754" s="28" t="str">
        <f>IF($D754&gt;0,VLOOKUP($D754,Iscrizioni!$A$2:$M$2502,9,FALSE),"-")</f>
        <v>GALLINARI LUCA</v>
      </c>
      <c r="H754" s="28">
        <f>IF($D754&gt;0,VLOOKUP($D754,Iscrizioni!$A$2:$M$2502,4,FALSE),"-")</f>
        <v>1991</v>
      </c>
      <c r="I754" s="27" t="str">
        <f>IF($D754&gt;0,VLOOKUP($D754,Iscrizioni!$A$2:$M$2502,5,FALSE),"-")</f>
        <v>M</v>
      </c>
      <c r="J754" s="27" t="str">
        <f>IF($D754&gt;0,VLOOKUP($D754,Iscrizioni!$A$2:$M$2502,10,FALSE),"-")</f>
        <v>M-25</v>
      </c>
      <c r="K754" s="27" t="str">
        <f t="shared" si="70"/>
        <v>ok</v>
      </c>
      <c r="L754" s="46" t="str">
        <f>IF($D754&gt;0,VLOOKUP($D754,Iscrizioni!$A$2:$M$2502,11,FALSE),"-")</f>
        <v>Adulti</v>
      </c>
      <c r="M754" s="27">
        <f>IF($D754&gt;0,VLOOKUP($D754,Iscrizioni!$A$2:$N$2502,12,FALSE),"-")</f>
        <v>22</v>
      </c>
      <c r="N754" s="46" t="str">
        <f>IF($D754&gt;0,VLOOKUP($D754,Iscrizioni!$A$2:$M$2502,6,FALSE),"-")</f>
        <v>H080979</v>
      </c>
      <c r="O754" s="107" t="str">
        <f>IF($D754&gt;0,VLOOKUP($D754,Iscrizioni!$A$2:$M$2502,7,FALSE),"-")</f>
        <v>ATLETICA IMPRESA PO A.S.D.</v>
      </c>
      <c r="P754" s="46" t="str">
        <f>IF($D754&gt;0,VLOOKUP(LEFT($N754,1),Regione!$A$2:$C$21,2,FALSE),"-")</f>
        <v xml:space="preserve">EMILIA ROMAGNA </v>
      </c>
      <c r="Q754" s="112" t="e">
        <f ca="1">IF($D754&gt;0,NormalizzaTempo("D",CELL("tipo",$E754),$E754),"-")</f>
        <v>#NAME?</v>
      </c>
      <c r="R754" s="27">
        <f>IF($D754&gt;0,VLOOKUP($D754,Iscrizioni!$A$2:$M$2502,13,FALSE),"-")</f>
        <v>6500</v>
      </c>
      <c r="S754" s="112" t="e">
        <f t="shared" ca="1" si="73"/>
        <v>#NAME?</v>
      </c>
      <c r="T754" s="112" t="e">
        <f ca="1">IF($D754&gt;0,SUMIFS($S$3:$S754,$X$3:$X754,1,$J$3:$J754,$J754),"-")</f>
        <v>#NAME?</v>
      </c>
      <c r="U754" s="112" t="e">
        <f t="shared" ca="1" si="74"/>
        <v>#NAME?</v>
      </c>
      <c r="V754" s="112" t="e">
        <f t="shared" ca="1" si="71"/>
        <v>#NAME?</v>
      </c>
      <c r="W754" s="27">
        <f>IF(LEN($C754)=0,IF($D754&gt;0,COUNTIFS($A$3:$A754,$A754),"-"),"Escluso")</f>
        <v>19</v>
      </c>
      <c r="X754" s="2">
        <f>IF(LEN($C754)=0,IF($D754&gt;0,COUNTIFS($J$3:$J754,$J754,$C$3:$C754,""),"-"),"Escluso")</f>
        <v>5</v>
      </c>
      <c r="Y754" s="127" t="e">
        <f t="shared" ca="1" si="75"/>
        <v>#NAME?</v>
      </c>
      <c r="Z754" s="2">
        <f>IF($D754&gt;0,COUNTIFS($O$3:$O754,$O754,$L$3:$L754,$L754,$I$3:$I754,$I754),"-")</f>
        <v>3</v>
      </c>
      <c r="AA754" s="27">
        <f>IF($D754&gt;0,IF(OR($Z754 &gt;1,$L754&lt;&gt;"Adulti"),0,VLOOKUP($P754,Regione!$B$2:$C$22,2,FALSE)),"-")</f>
        <v>0</v>
      </c>
      <c r="AB754" s="27">
        <f>IF($D754&gt;0,IF(COUNTIFS($O$3:$O754,$O754,$L$3:$L754,$L754,$I$3:$I754,$I754) &gt;1,0,SUMIFS($Y$3:$Y$2503,$L$3:$L$2503,$L754,$O$3:$O$2503,$O754,$I$3:$I$2503,$I754)),"-")</f>
        <v>0</v>
      </c>
      <c r="AC754" s="27">
        <f t="shared" si="72"/>
        <v>0</v>
      </c>
    </row>
    <row r="755" spans="1:29" s="1" customFormat="1">
      <c r="A755" s="13" t="s">
        <v>185</v>
      </c>
      <c r="B755" s="107" t="str">
        <f>IF(COUNTA($A755)&gt;0,VLOOKUP($A755,Corsa!$A$1:$F$43,2,FALSE),"-")</f>
        <v>Corsa B04</v>
      </c>
      <c r="C755" s="11"/>
      <c r="D755" s="13">
        <v>680</v>
      </c>
      <c r="E755" s="13"/>
      <c r="F755" s="46" t="str">
        <f>IF(COUNTA($A755)&gt;0,VLOOKUP($A755,Corsa!$A$1:$F$43,3,FALSE),"-")</f>
        <v>M-20 + M-25 + M-30 + M-35 + M-40 + M-45</v>
      </c>
      <c r="G755" s="28" t="str">
        <f>IF($D755&gt;0,VLOOKUP($D755,Iscrizioni!$A$2:$M$2502,9,FALSE),"-")</f>
        <v>COTALI IVAN</v>
      </c>
      <c r="H755" s="28">
        <f>IF($D755&gt;0,VLOOKUP($D755,Iscrizioni!$A$2:$M$2502,4,FALSE),"-")</f>
        <v>1976</v>
      </c>
      <c r="I755" s="27" t="str">
        <f>IF($D755&gt;0,VLOOKUP($D755,Iscrizioni!$A$2:$M$2502,5,FALSE),"-")</f>
        <v>M</v>
      </c>
      <c r="J755" s="27" t="str">
        <f>IF($D755&gt;0,VLOOKUP($D755,Iscrizioni!$A$2:$M$2502,10,FALSE),"-")</f>
        <v>M-40</v>
      </c>
      <c r="K755" s="27" t="str">
        <f t="shared" si="70"/>
        <v>ok</v>
      </c>
      <c r="L755" s="46" t="str">
        <f>IF($D755&gt;0,VLOOKUP($D755,Iscrizioni!$A$2:$M$2502,11,FALSE),"-")</f>
        <v>Adulti</v>
      </c>
      <c r="M755" s="27">
        <f>IF($D755&gt;0,VLOOKUP($D755,Iscrizioni!$A$2:$N$2502,12,FALSE),"-")</f>
        <v>28</v>
      </c>
      <c r="N755" s="46" t="str">
        <f>IF($D755&gt;0,VLOOKUP($D755,Iscrizioni!$A$2:$M$2502,6,FALSE),"-")</f>
        <v>H041354</v>
      </c>
      <c r="O755" s="107" t="str">
        <f>IF($D755&gt;0,VLOOKUP($D755,Iscrizioni!$A$2:$M$2502,7,FALSE),"-")</f>
        <v>MODENA RUNNERS CLUB ASD</v>
      </c>
      <c r="P755" s="46" t="str">
        <f>IF($D755&gt;0,VLOOKUP(LEFT($N755,1),Regione!$A$2:$C$21,2,FALSE),"-")</f>
        <v xml:space="preserve">EMILIA ROMAGNA </v>
      </c>
      <c r="Q755" s="112" t="e">
        <f ca="1">IF($D755&gt;0,NormalizzaTempo("D",CELL("tipo",$E755),$E755),"-")</f>
        <v>#NAME?</v>
      </c>
      <c r="R755" s="27">
        <f>IF($D755&gt;0,VLOOKUP($D755,Iscrizioni!$A$2:$M$2502,13,FALSE),"-")</f>
        <v>6500</v>
      </c>
      <c r="S755" s="112" t="e">
        <f t="shared" ca="1" si="73"/>
        <v>#NAME?</v>
      </c>
      <c r="T755" s="112" t="e">
        <f ca="1">IF($D755&gt;0,SUMIFS($S$3:$S755,$X$3:$X755,1,$J$3:$J755,$J755),"-")</f>
        <v>#NAME?</v>
      </c>
      <c r="U755" s="112" t="e">
        <f t="shared" ca="1" si="74"/>
        <v>#NAME?</v>
      </c>
      <c r="V755" s="112" t="e">
        <f t="shared" ca="1" si="71"/>
        <v>#NAME?</v>
      </c>
      <c r="W755" s="27">
        <f>IF(LEN($C755)=0,IF($D755&gt;0,COUNTIFS($A$3:$A755,$A755),"-"),"Escluso")</f>
        <v>20</v>
      </c>
      <c r="X755" s="2">
        <f>IF(LEN($C755)=0,IF($D755&gt;0,COUNTIFS($J$3:$J755,$J755,$C$3:$C755,""),"-"),"Escluso")</f>
        <v>3</v>
      </c>
      <c r="Y755" s="127" t="e">
        <f t="shared" ca="1" si="75"/>
        <v>#NAME?</v>
      </c>
      <c r="Z755" s="2">
        <f>IF($D755&gt;0,COUNTIFS($O$3:$O755,$O755,$L$3:$L755,$L755,$I$3:$I755,$I755),"-")</f>
        <v>16</v>
      </c>
      <c r="AA755" s="27">
        <f>IF($D755&gt;0,IF(OR($Z755 &gt;1,$L755&lt;&gt;"Adulti"),0,VLOOKUP($P755,Regione!$B$2:$C$22,2,FALSE)),"-")</f>
        <v>0</v>
      </c>
      <c r="AB755" s="27">
        <f>IF($D755&gt;0,IF(COUNTIFS($O$3:$O755,$O755,$L$3:$L755,$L755,$I$3:$I755,$I755) &gt;1,0,SUMIFS($Y$3:$Y$2503,$L$3:$L$2503,$L755,$O$3:$O$2503,$O755,$I$3:$I$2503,$I755)),"-")</f>
        <v>0</v>
      </c>
      <c r="AC755" s="27">
        <f t="shared" si="72"/>
        <v>0</v>
      </c>
    </row>
    <row r="756" spans="1:29" s="1" customFormat="1">
      <c r="A756" s="13" t="s">
        <v>185</v>
      </c>
      <c r="B756" s="107" t="str">
        <f>IF(COUNTA($A756)&gt;0,VLOOKUP($A756,Corsa!$A$1:$F$43,2,FALSE),"-")</f>
        <v>Corsa B04</v>
      </c>
      <c r="C756" s="11"/>
      <c r="D756" s="13">
        <v>552</v>
      </c>
      <c r="E756" s="13"/>
      <c r="F756" s="46" t="str">
        <f>IF(COUNTA($A756)&gt;0,VLOOKUP($A756,Corsa!$A$1:$F$43,3,FALSE),"-")</f>
        <v>M-20 + M-25 + M-30 + M-35 + M-40 + M-45</v>
      </c>
      <c r="G756" s="28" t="str">
        <f>IF($D756&gt;0,VLOOKUP($D756,Iscrizioni!$A$2:$M$2502,9,FALSE),"-")</f>
        <v>CARESIO GIULIANO FRANCO</v>
      </c>
      <c r="H756" s="28">
        <f>IF($D756&gt;0,VLOOKUP($D756,Iscrizioni!$A$2:$M$2502,4,FALSE),"-")</f>
        <v>1983</v>
      </c>
      <c r="I756" s="27" t="str">
        <f>IF($D756&gt;0,VLOOKUP($D756,Iscrizioni!$A$2:$M$2502,5,FALSE),"-")</f>
        <v>M</v>
      </c>
      <c r="J756" s="27" t="str">
        <f>IF($D756&gt;0,VLOOKUP($D756,Iscrizioni!$A$2:$M$2502,10,FALSE),"-")</f>
        <v>M-30</v>
      </c>
      <c r="K756" s="27" t="str">
        <f t="shared" si="70"/>
        <v>ok</v>
      </c>
      <c r="L756" s="46" t="str">
        <f>IF($D756&gt;0,VLOOKUP($D756,Iscrizioni!$A$2:$M$2502,11,FALSE),"-")</f>
        <v>Adulti</v>
      </c>
      <c r="M756" s="27">
        <f>IF($D756&gt;0,VLOOKUP($D756,Iscrizioni!$A$2:$N$2502,12,FALSE),"-")</f>
        <v>24</v>
      </c>
      <c r="N756" s="46" t="str">
        <f>IF($D756&gt;0,VLOOKUP($D756,Iscrizioni!$A$2:$M$2502,6,FALSE),"-")</f>
        <v>A140541</v>
      </c>
      <c r="O756" s="107" t="str">
        <f>IF($D756&gt;0,VLOOKUP($D756,Iscrizioni!$A$2:$M$2502,7,FALSE),"-")</f>
        <v>DURBANO GAS ENERGY RIVAROLO 77</v>
      </c>
      <c r="P756" s="46" t="str">
        <f>IF($D756&gt;0,VLOOKUP(LEFT($N756,1),Regione!$A$2:$C$21,2,FALSE),"-")</f>
        <v xml:space="preserve">PIEMONTE </v>
      </c>
      <c r="Q756" s="112" t="e">
        <f ca="1">IF($D756&gt;0,NormalizzaTempo("D",CELL("tipo",$E756),$E756),"-")</f>
        <v>#NAME?</v>
      </c>
      <c r="R756" s="27">
        <f>IF($D756&gt;0,VLOOKUP($D756,Iscrizioni!$A$2:$M$2502,13,FALSE),"-")</f>
        <v>6500</v>
      </c>
      <c r="S756" s="112" t="e">
        <f t="shared" ca="1" si="73"/>
        <v>#NAME?</v>
      </c>
      <c r="T756" s="112" t="e">
        <f ca="1">IF($D756&gt;0,SUMIFS($S$3:$S756,$X$3:$X756,1,$J$3:$J756,$J756),"-")</f>
        <v>#NAME?</v>
      </c>
      <c r="U756" s="112" t="e">
        <f t="shared" ca="1" si="74"/>
        <v>#NAME?</v>
      </c>
      <c r="V756" s="112" t="e">
        <f t="shared" ca="1" si="71"/>
        <v>#NAME?</v>
      </c>
      <c r="W756" s="27">
        <f>IF(LEN($C756)=0,IF($D756&gt;0,COUNTIFS($A$3:$A756,$A756),"-"),"Escluso")</f>
        <v>21</v>
      </c>
      <c r="X756" s="2">
        <f>IF(LEN($C756)=0,IF($D756&gt;0,COUNTIFS($J$3:$J756,$J756,$C$3:$C756,""),"-"),"Escluso")</f>
        <v>5</v>
      </c>
      <c r="Y756" s="127" t="e">
        <f t="shared" ca="1" si="75"/>
        <v>#NAME?</v>
      </c>
      <c r="Z756" s="2">
        <f>IF($D756&gt;0,COUNTIFS($O$3:$O756,$O756,$L$3:$L756,$L756,$I$3:$I756,$I756),"-")</f>
        <v>4</v>
      </c>
      <c r="AA756" s="27">
        <f>IF($D756&gt;0,IF(OR($Z756 &gt;1,$L756&lt;&gt;"Adulti"),0,VLOOKUP($P756,Regione!$B$2:$C$22,2,FALSE)),"-")</f>
        <v>0</v>
      </c>
      <c r="AB756" s="27">
        <f>IF($D756&gt;0,IF(COUNTIFS($O$3:$O756,$O756,$L$3:$L756,$L756,$I$3:$I756,$I756) &gt;1,0,SUMIFS($Y$3:$Y$2503,$L$3:$L$2503,$L756,$O$3:$O$2503,$O756,$I$3:$I$2503,$I756)),"-")</f>
        <v>0</v>
      </c>
      <c r="AC756" s="27">
        <f t="shared" si="72"/>
        <v>0</v>
      </c>
    </row>
    <row r="757" spans="1:29" s="1" customFormat="1">
      <c r="A757" s="13" t="s">
        <v>185</v>
      </c>
      <c r="B757" s="107" t="str">
        <f>IF(COUNTA($A757)&gt;0,VLOOKUP($A757,Corsa!$A$1:$F$43,2,FALSE),"-")</f>
        <v>Corsa B04</v>
      </c>
      <c r="C757" s="11"/>
      <c r="D757" s="13">
        <v>631</v>
      </c>
      <c r="E757" s="13"/>
      <c r="F757" s="46" t="str">
        <f>IF(COUNTA($A757)&gt;0,VLOOKUP($A757,Corsa!$A$1:$F$43,3,FALSE),"-")</f>
        <v>M-20 + M-25 + M-30 + M-35 + M-40 + M-45</v>
      </c>
      <c r="G757" s="28" t="str">
        <f>IF($D757&gt;0,VLOOKUP($D757,Iscrizioni!$A$2:$M$2502,9,FALSE),"-")</f>
        <v>GIANNI ROBERTO</v>
      </c>
      <c r="H757" s="28">
        <f>IF($D757&gt;0,VLOOKUP($D757,Iscrizioni!$A$2:$M$2502,4,FALSE),"-")</f>
        <v>1978</v>
      </c>
      <c r="I757" s="27" t="str">
        <f>IF($D757&gt;0,VLOOKUP($D757,Iscrizioni!$A$2:$M$2502,5,FALSE),"-")</f>
        <v>M</v>
      </c>
      <c r="J757" s="27" t="str">
        <f>IF($D757&gt;0,VLOOKUP($D757,Iscrizioni!$A$2:$M$2502,10,FALSE),"-")</f>
        <v>M-35</v>
      </c>
      <c r="K757" s="27" t="str">
        <f t="shared" si="70"/>
        <v>ok</v>
      </c>
      <c r="L757" s="46" t="str">
        <f>IF($D757&gt;0,VLOOKUP($D757,Iscrizioni!$A$2:$M$2502,11,FALSE),"-")</f>
        <v>Adulti</v>
      </c>
      <c r="M757" s="27">
        <f>IF($D757&gt;0,VLOOKUP($D757,Iscrizioni!$A$2:$N$2502,12,FALSE),"-")</f>
        <v>26</v>
      </c>
      <c r="N757" s="46" t="str">
        <f>IF($D757&gt;0,VLOOKUP($D757,Iscrizioni!$A$2:$M$2502,6,FALSE),"-")</f>
        <v>L120491</v>
      </c>
      <c r="O757" s="107" t="str">
        <f>IF($D757&gt;0,VLOOKUP($D757,Iscrizioni!$A$2:$M$2502,7,FALSE),"-")</f>
        <v>GRUPPO PODISTICO PARCO ALPI APUANE</v>
      </c>
      <c r="P757" s="46" t="str">
        <f>IF($D757&gt;0,VLOOKUP(LEFT($N757,1),Regione!$A$2:$C$21,2,FALSE),"-")</f>
        <v xml:space="preserve">TOSCANA </v>
      </c>
      <c r="Q757" s="112" t="e">
        <f ca="1">IF($D757&gt;0,NormalizzaTempo("D",CELL("tipo",$E757),$E757),"-")</f>
        <v>#NAME?</v>
      </c>
      <c r="R757" s="27">
        <f>IF($D757&gt;0,VLOOKUP($D757,Iscrizioni!$A$2:$M$2502,13,FALSE),"-")</f>
        <v>6500</v>
      </c>
      <c r="S757" s="112" t="e">
        <f t="shared" ca="1" si="73"/>
        <v>#NAME?</v>
      </c>
      <c r="T757" s="112" t="e">
        <f ca="1">IF($D757&gt;0,SUMIFS($S$3:$S757,$X$3:$X757,1,$J$3:$J757,$J757),"-")</f>
        <v>#NAME?</v>
      </c>
      <c r="U757" s="112" t="e">
        <f t="shared" ca="1" si="74"/>
        <v>#NAME?</v>
      </c>
      <c r="V757" s="112" t="e">
        <f t="shared" ca="1" si="71"/>
        <v>#NAME?</v>
      </c>
      <c r="W757" s="27">
        <f>IF(LEN($C757)=0,IF($D757&gt;0,COUNTIFS($A$3:$A757,$A757),"-"),"Escluso")</f>
        <v>22</v>
      </c>
      <c r="X757" s="2">
        <f>IF(LEN($C757)=0,IF($D757&gt;0,COUNTIFS($J$3:$J757,$J757,$C$3:$C757,""),"-"),"Escluso")</f>
        <v>4</v>
      </c>
      <c r="Y757" s="127" t="e">
        <f t="shared" ca="1" si="75"/>
        <v>#NAME?</v>
      </c>
      <c r="Z757" s="2">
        <f>IF($D757&gt;0,COUNTIFS($O$3:$O757,$O757,$L$3:$L757,$L757,$I$3:$I757,$I757),"-")</f>
        <v>1</v>
      </c>
      <c r="AA757" s="27">
        <f>IF($D757&gt;0,IF(OR($Z757 &gt;1,$L757&lt;&gt;"Adulti"),0,VLOOKUP($P757,Regione!$B$2:$C$22,2,FALSE)),"-")</f>
        <v>15</v>
      </c>
      <c r="AB757" s="27" t="e">
        <f ca="1">IF($D757&gt;0,IF(COUNTIFS($O$3:$O757,$O757,$L$3:$L757,$L757,$I$3:$I757,$I757) &gt;1,0,SUMIFS($Y$3:$Y$2503,$L$3:$L$2503,$L757,$O$3:$O$2503,$O757,$I$3:$I$2503,$I757)),"-")</f>
        <v>#NAME?</v>
      </c>
      <c r="AC757" s="27" t="e">
        <f t="shared" ca="1" si="72"/>
        <v>#NAME?</v>
      </c>
    </row>
    <row r="758" spans="1:29" s="1" customFormat="1">
      <c r="A758" s="13" t="s">
        <v>185</v>
      </c>
      <c r="B758" s="107" t="str">
        <f>IF(COUNTA($A758)&gt;0,VLOOKUP($A758,Corsa!$A$1:$F$43,2,FALSE),"-")</f>
        <v>Corsa B04</v>
      </c>
      <c r="C758" s="11"/>
      <c r="D758" s="13">
        <v>700</v>
      </c>
      <c r="E758" s="13"/>
      <c r="F758" s="46" t="str">
        <f>IF(COUNTA($A758)&gt;0,VLOOKUP($A758,Corsa!$A$1:$F$43,3,FALSE),"-")</f>
        <v>M-20 + M-25 + M-30 + M-35 + M-40 + M-45</v>
      </c>
      <c r="G758" s="28" t="str">
        <f>IF($D758&gt;0,VLOOKUP($D758,Iscrizioni!$A$2:$M$2502,9,FALSE),"-")</f>
        <v>MANNI NICOLO'</v>
      </c>
      <c r="H758" s="28">
        <f>IF($D758&gt;0,VLOOKUP($D758,Iscrizioni!$A$2:$M$2502,4,FALSE),"-")</f>
        <v>1988</v>
      </c>
      <c r="I758" s="27" t="str">
        <f>IF($D758&gt;0,VLOOKUP($D758,Iscrizioni!$A$2:$M$2502,5,FALSE),"-")</f>
        <v>M</v>
      </c>
      <c r="J758" s="27" t="str">
        <f>IF($D758&gt;0,VLOOKUP($D758,Iscrizioni!$A$2:$M$2502,10,FALSE),"-")</f>
        <v>M-25</v>
      </c>
      <c r="K758" s="27" t="str">
        <f t="shared" si="70"/>
        <v>ok</v>
      </c>
      <c r="L758" s="46" t="str">
        <f>IF($D758&gt;0,VLOOKUP($D758,Iscrizioni!$A$2:$M$2502,11,FALSE),"-")</f>
        <v>Adulti</v>
      </c>
      <c r="M758" s="27">
        <f>IF($D758&gt;0,VLOOKUP($D758,Iscrizioni!$A$2:$N$2502,12,FALSE),"-")</f>
        <v>22</v>
      </c>
      <c r="N758" s="46" t="str">
        <f>IF($D758&gt;0,VLOOKUP($D758,Iscrizioni!$A$2:$M$2502,6,FALSE),"-")</f>
        <v>H041354</v>
      </c>
      <c r="O758" s="107" t="str">
        <f>IF($D758&gt;0,VLOOKUP($D758,Iscrizioni!$A$2:$M$2502,7,FALSE),"-")</f>
        <v>MODENA RUNNERS CLUB ASD</v>
      </c>
      <c r="P758" s="46" t="str">
        <f>IF($D758&gt;0,VLOOKUP(LEFT($N758,1),Regione!$A$2:$C$21,2,FALSE),"-")</f>
        <v xml:space="preserve">EMILIA ROMAGNA </v>
      </c>
      <c r="Q758" s="112" t="e">
        <f ca="1">IF($D758&gt;0,NormalizzaTempo("D",CELL("tipo",$E758),$E758),"-")</f>
        <v>#NAME?</v>
      </c>
      <c r="R758" s="27">
        <f>IF($D758&gt;0,VLOOKUP($D758,Iscrizioni!$A$2:$M$2502,13,FALSE),"-")</f>
        <v>6500</v>
      </c>
      <c r="S758" s="112" t="e">
        <f t="shared" ca="1" si="73"/>
        <v>#NAME?</v>
      </c>
      <c r="T758" s="112" t="e">
        <f ca="1">IF($D758&gt;0,SUMIFS($S$3:$S758,$X$3:$X758,1,$J$3:$J758,$J758),"-")</f>
        <v>#NAME?</v>
      </c>
      <c r="U758" s="112" t="e">
        <f t="shared" ca="1" si="74"/>
        <v>#NAME?</v>
      </c>
      <c r="V758" s="112" t="e">
        <f t="shared" ca="1" si="71"/>
        <v>#NAME?</v>
      </c>
      <c r="W758" s="27">
        <f>IF(LEN($C758)=0,IF($D758&gt;0,COUNTIFS($A$3:$A758,$A758),"-"),"Escluso")</f>
        <v>23</v>
      </c>
      <c r="X758" s="2">
        <f>IF(LEN($C758)=0,IF($D758&gt;0,COUNTIFS($J$3:$J758,$J758,$C$3:$C758,""),"-"),"Escluso")</f>
        <v>6</v>
      </c>
      <c r="Y758" s="127" t="e">
        <f t="shared" ca="1" si="75"/>
        <v>#NAME?</v>
      </c>
      <c r="Z758" s="2">
        <f>IF($D758&gt;0,COUNTIFS($O$3:$O758,$O758,$L$3:$L758,$L758,$I$3:$I758,$I758),"-")</f>
        <v>17</v>
      </c>
      <c r="AA758" s="27">
        <f>IF($D758&gt;0,IF(OR($Z758 &gt;1,$L758&lt;&gt;"Adulti"),0,VLOOKUP($P758,Regione!$B$2:$C$22,2,FALSE)),"-")</f>
        <v>0</v>
      </c>
      <c r="AB758" s="27">
        <f>IF($D758&gt;0,IF(COUNTIFS($O$3:$O758,$O758,$L$3:$L758,$L758,$I$3:$I758,$I758) &gt;1,0,SUMIFS($Y$3:$Y$2503,$L$3:$L$2503,$L758,$O$3:$O$2503,$O758,$I$3:$I$2503,$I758)),"-")</f>
        <v>0</v>
      </c>
      <c r="AC758" s="27">
        <f t="shared" si="72"/>
        <v>0</v>
      </c>
    </row>
    <row r="759" spans="1:29" s="1" customFormat="1">
      <c r="A759" s="13" t="s">
        <v>185</v>
      </c>
      <c r="B759" s="107" t="str">
        <f>IF(COUNTA($A759)&gt;0,VLOOKUP($A759,Corsa!$A$1:$F$43,2,FALSE),"-")</f>
        <v>Corsa B04</v>
      </c>
      <c r="C759" s="11"/>
      <c r="D759" s="13">
        <v>648</v>
      </c>
      <c r="E759" s="13"/>
      <c r="F759" s="46" t="str">
        <f>IF(COUNTA($A759)&gt;0,VLOOKUP($A759,Corsa!$A$1:$F$43,3,FALSE),"-")</f>
        <v>M-20 + M-25 + M-30 + M-35 + M-40 + M-45</v>
      </c>
      <c r="G759" s="28" t="str">
        <f>IF($D759&gt;0,VLOOKUP($D759,Iscrizioni!$A$2:$M$2502,9,FALSE),"-")</f>
        <v>MAZZI GIANLUCA</v>
      </c>
      <c r="H759" s="28">
        <f>IF($D759&gt;0,VLOOKUP($D759,Iscrizioni!$A$2:$M$2502,4,FALSE),"-")</f>
        <v>1970</v>
      </c>
      <c r="I759" s="27" t="str">
        <f>IF($D759&gt;0,VLOOKUP($D759,Iscrizioni!$A$2:$M$2502,5,FALSE),"-")</f>
        <v>M</v>
      </c>
      <c r="J759" s="27" t="str">
        <f>IF($D759&gt;0,VLOOKUP($D759,Iscrizioni!$A$2:$M$2502,10,FALSE),"-")</f>
        <v>M-45</v>
      </c>
      <c r="K759" s="27" t="str">
        <f t="shared" si="70"/>
        <v>ok</v>
      </c>
      <c r="L759" s="46" t="str">
        <f>IF($D759&gt;0,VLOOKUP($D759,Iscrizioni!$A$2:$M$2502,11,FALSE),"-")</f>
        <v>Adulti</v>
      </c>
      <c r="M759" s="27">
        <f>IF($D759&gt;0,VLOOKUP($D759,Iscrizioni!$A$2:$N$2502,12,FALSE),"-")</f>
        <v>30</v>
      </c>
      <c r="N759" s="46" t="str">
        <f>IF($D759&gt;0,VLOOKUP($D759,Iscrizioni!$A$2:$M$2502,6,FALSE),"-")</f>
        <v>H040383</v>
      </c>
      <c r="O759" s="107" t="str">
        <f>IF($D759&gt;0,VLOOKUP($D759,Iscrizioni!$A$2:$M$2502,7,FALSE),"-")</f>
        <v>LA PATRIA S.G. 1879 ASD</v>
      </c>
      <c r="P759" s="46" t="str">
        <f>IF($D759&gt;0,VLOOKUP(LEFT($N759,1),Regione!$A$2:$C$21,2,FALSE),"-")</f>
        <v xml:space="preserve">EMILIA ROMAGNA </v>
      </c>
      <c r="Q759" s="112" t="e">
        <f ca="1">IF($D759&gt;0,NormalizzaTempo("D",CELL("tipo",$E759),$E759),"-")</f>
        <v>#NAME?</v>
      </c>
      <c r="R759" s="27">
        <f>IF($D759&gt;0,VLOOKUP($D759,Iscrizioni!$A$2:$M$2502,13,FALSE),"-")</f>
        <v>6500</v>
      </c>
      <c r="S759" s="112" t="e">
        <f t="shared" ca="1" si="73"/>
        <v>#NAME?</v>
      </c>
      <c r="T759" s="112" t="e">
        <f ca="1">IF($D759&gt;0,SUMIFS($S$3:$S759,$X$3:$X759,1,$J$3:$J759,$J759),"-")</f>
        <v>#NAME?</v>
      </c>
      <c r="U759" s="112" t="e">
        <f t="shared" ca="1" si="74"/>
        <v>#NAME?</v>
      </c>
      <c r="V759" s="112" t="e">
        <f t="shared" ca="1" si="71"/>
        <v>#NAME?</v>
      </c>
      <c r="W759" s="27">
        <f>IF(LEN($C759)=0,IF($D759&gt;0,COUNTIFS($A$3:$A759,$A759),"-"),"Escluso")</f>
        <v>24</v>
      </c>
      <c r="X759" s="2">
        <f>IF(LEN($C759)=0,IF($D759&gt;0,COUNTIFS($J$3:$J759,$J759,$C$3:$C759,""),"-"),"Escluso")</f>
        <v>4</v>
      </c>
      <c r="Y759" s="127" t="e">
        <f t="shared" ca="1" si="75"/>
        <v>#NAME?</v>
      </c>
      <c r="Z759" s="2">
        <f>IF($D759&gt;0,COUNTIFS($O$3:$O759,$O759,$L$3:$L759,$L759,$I$3:$I759,$I759),"-")</f>
        <v>4</v>
      </c>
      <c r="AA759" s="27">
        <f>IF($D759&gt;0,IF(OR($Z759 &gt;1,$L759&lt;&gt;"Adulti"),0,VLOOKUP($P759,Regione!$B$2:$C$22,2,FALSE)),"-")</f>
        <v>0</v>
      </c>
      <c r="AB759" s="27">
        <f>IF($D759&gt;0,IF(COUNTIFS($O$3:$O759,$O759,$L$3:$L759,$L759,$I$3:$I759,$I759) &gt;1,0,SUMIFS($Y$3:$Y$2503,$L$3:$L$2503,$L759,$O$3:$O$2503,$O759,$I$3:$I$2503,$I759)),"-")</f>
        <v>0</v>
      </c>
      <c r="AC759" s="27">
        <f t="shared" si="72"/>
        <v>0</v>
      </c>
    </row>
    <row r="760" spans="1:29" s="1" customFormat="1">
      <c r="A760" s="13" t="s">
        <v>185</v>
      </c>
      <c r="B760" s="107" t="str">
        <f>IF(COUNTA($A760)&gt;0,VLOOKUP($A760,Corsa!$A$1:$F$43,2,FALSE),"-")</f>
        <v>Corsa B04</v>
      </c>
      <c r="C760" s="11"/>
      <c r="D760" s="13">
        <v>602</v>
      </c>
      <c r="E760" s="13"/>
      <c r="F760" s="46" t="str">
        <f>IF(COUNTA($A760)&gt;0,VLOOKUP($A760,Corsa!$A$1:$F$43,3,FALSE),"-")</f>
        <v>M-20 + M-25 + M-30 + M-35 + M-40 + M-45</v>
      </c>
      <c r="G760" s="28" t="str">
        <f>IF($D760&gt;0,VLOOKUP($D760,Iscrizioni!$A$2:$M$2502,9,FALSE),"-")</f>
        <v>CASARI GIULIANO</v>
      </c>
      <c r="H760" s="28">
        <f>IF($D760&gt;0,VLOOKUP($D760,Iscrizioni!$A$2:$M$2502,4,FALSE),"-")</f>
        <v>1974</v>
      </c>
      <c r="I760" s="27" t="str">
        <f>IF($D760&gt;0,VLOOKUP($D760,Iscrizioni!$A$2:$M$2502,5,FALSE),"-")</f>
        <v>M</v>
      </c>
      <c r="J760" s="27" t="str">
        <f>IF($D760&gt;0,VLOOKUP($D760,Iscrizioni!$A$2:$M$2502,10,FALSE),"-")</f>
        <v>M-40</v>
      </c>
      <c r="K760" s="27" t="str">
        <f t="shared" si="70"/>
        <v>ok</v>
      </c>
      <c r="L760" s="46" t="str">
        <f>IF($D760&gt;0,VLOOKUP($D760,Iscrizioni!$A$2:$M$2502,11,FALSE),"-")</f>
        <v>Adulti</v>
      </c>
      <c r="M760" s="27">
        <f>IF($D760&gt;0,VLOOKUP($D760,Iscrizioni!$A$2:$N$2502,12,FALSE),"-")</f>
        <v>28</v>
      </c>
      <c r="N760" s="46" t="str">
        <f>IF($D760&gt;0,VLOOKUP($D760,Iscrizioni!$A$2:$M$2502,6,FALSE),"-")</f>
        <v>H010498</v>
      </c>
      <c r="O760" s="107" t="str">
        <f>IF($D760&gt;0,VLOOKUP($D760,Iscrizioni!$A$2:$M$2502,7,FALSE),"-")</f>
        <v>G.S. GABBI A.S.D.</v>
      </c>
      <c r="P760" s="46" t="str">
        <f>IF($D760&gt;0,VLOOKUP(LEFT($N760,1),Regione!$A$2:$C$21,2,FALSE),"-")</f>
        <v xml:space="preserve">EMILIA ROMAGNA </v>
      </c>
      <c r="Q760" s="112" t="e">
        <f ca="1">IF($D760&gt;0,NormalizzaTempo("D",CELL("tipo",$E760),$E760),"-")</f>
        <v>#NAME?</v>
      </c>
      <c r="R760" s="27">
        <f>IF($D760&gt;0,VLOOKUP($D760,Iscrizioni!$A$2:$M$2502,13,FALSE),"-")</f>
        <v>6500</v>
      </c>
      <c r="S760" s="112" t="e">
        <f t="shared" ca="1" si="73"/>
        <v>#NAME?</v>
      </c>
      <c r="T760" s="112" t="e">
        <f ca="1">IF($D760&gt;0,SUMIFS($S$3:$S760,$X$3:$X760,1,$J$3:$J760,$J760),"-")</f>
        <v>#NAME?</v>
      </c>
      <c r="U760" s="112" t="e">
        <f t="shared" ca="1" si="74"/>
        <v>#NAME?</v>
      </c>
      <c r="V760" s="112" t="e">
        <f t="shared" ca="1" si="71"/>
        <v>#NAME?</v>
      </c>
      <c r="W760" s="27">
        <f>IF(LEN($C760)=0,IF($D760&gt;0,COUNTIFS($A$3:$A760,$A760),"-"),"Escluso")</f>
        <v>25</v>
      </c>
      <c r="X760" s="2">
        <f>IF(LEN($C760)=0,IF($D760&gt;0,COUNTIFS($J$3:$J760,$J760,$C$3:$C760,""),"-"),"Escluso")</f>
        <v>4</v>
      </c>
      <c r="Y760" s="127" t="e">
        <f t="shared" ca="1" si="75"/>
        <v>#NAME?</v>
      </c>
      <c r="Z760" s="2">
        <f>IF($D760&gt;0,COUNTIFS($O$3:$O760,$O760,$L$3:$L760,$L760,$I$3:$I760,$I760),"-")</f>
        <v>1</v>
      </c>
      <c r="AA760" s="27">
        <f>IF($D760&gt;0,IF(OR($Z760 &gt;1,$L760&lt;&gt;"Adulti"),0,VLOOKUP($P760,Regione!$B$2:$C$22,2,FALSE)),"-")</f>
        <v>0</v>
      </c>
      <c r="AB760" s="27" t="e">
        <f ca="1">IF($D760&gt;0,IF(COUNTIFS($O$3:$O760,$O760,$L$3:$L760,$L760,$I$3:$I760,$I760) &gt;1,0,SUMIFS($Y$3:$Y$2503,$L$3:$L$2503,$L760,$O$3:$O$2503,$O760,$I$3:$I$2503,$I760)),"-")</f>
        <v>#NAME?</v>
      </c>
      <c r="AC760" s="27" t="e">
        <f t="shared" ca="1" si="72"/>
        <v>#NAME?</v>
      </c>
    </row>
    <row r="761" spans="1:29" s="1" customFormat="1">
      <c r="A761" s="13" t="s">
        <v>185</v>
      </c>
      <c r="B761" s="107" t="str">
        <f>IF(COUNTA($A761)&gt;0,VLOOKUP($A761,Corsa!$A$1:$F$43,2,FALSE),"-")</f>
        <v>Corsa B04</v>
      </c>
      <c r="C761" s="11"/>
      <c r="D761" s="13">
        <v>550</v>
      </c>
      <c r="E761" s="13"/>
      <c r="F761" s="46" t="str">
        <f>IF(COUNTA($A761)&gt;0,VLOOKUP($A761,Corsa!$A$1:$F$43,3,FALSE),"-")</f>
        <v>M-20 + M-25 + M-30 + M-35 + M-40 + M-45</v>
      </c>
      <c r="G761" s="28" t="str">
        <f>IF($D761&gt;0,VLOOKUP($D761,Iscrizioni!$A$2:$M$2502,9,FALSE),"-")</f>
        <v>BRACCO ALFONSO</v>
      </c>
      <c r="H761" s="28">
        <f>IF($D761&gt;0,VLOOKUP($D761,Iscrizioni!$A$2:$M$2502,4,FALSE),"-")</f>
        <v>1978</v>
      </c>
      <c r="I761" s="27" t="str">
        <f>IF($D761&gt;0,VLOOKUP($D761,Iscrizioni!$A$2:$M$2502,5,FALSE),"-")</f>
        <v>M</v>
      </c>
      <c r="J761" s="27" t="str">
        <f>IF($D761&gt;0,VLOOKUP($D761,Iscrizioni!$A$2:$M$2502,10,FALSE),"-")</f>
        <v>M-35</v>
      </c>
      <c r="K761" s="27" t="str">
        <f t="shared" si="70"/>
        <v>ok</v>
      </c>
      <c r="L761" s="46" t="str">
        <f>IF($D761&gt;0,VLOOKUP($D761,Iscrizioni!$A$2:$M$2502,11,FALSE),"-")</f>
        <v>Adulti</v>
      </c>
      <c r="M761" s="27">
        <f>IF($D761&gt;0,VLOOKUP($D761,Iscrizioni!$A$2:$N$2502,12,FALSE),"-")</f>
        <v>26</v>
      </c>
      <c r="N761" s="46" t="str">
        <f>IF($D761&gt;0,VLOOKUP($D761,Iscrizioni!$A$2:$M$2502,6,FALSE),"-")</f>
        <v>A140541</v>
      </c>
      <c r="O761" s="107" t="str">
        <f>IF($D761&gt;0,VLOOKUP($D761,Iscrizioni!$A$2:$M$2502,7,FALSE),"-")</f>
        <v>DURBANO GAS ENERGY RIVAROLO 77</v>
      </c>
      <c r="P761" s="46" t="str">
        <f>IF($D761&gt;0,VLOOKUP(LEFT($N761,1),Regione!$A$2:$C$21,2,FALSE),"-")</f>
        <v xml:space="preserve">PIEMONTE </v>
      </c>
      <c r="Q761" s="112" t="e">
        <f ca="1">IF($D761&gt;0,NormalizzaTempo("D",CELL("tipo",$E761),$E761),"-")</f>
        <v>#NAME?</v>
      </c>
      <c r="R761" s="27">
        <f>IF($D761&gt;0,VLOOKUP($D761,Iscrizioni!$A$2:$M$2502,13,FALSE),"-")</f>
        <v>6500</v>
      </c>
      <c r="S761" s="112" t="e">
        <f t="shared" ca="1" si="73"/>
        <v>#NAME?</v>
      </c>
      <c r="T761" s="112" t="e">
        <f ca="1">IF($D761&gt;0,SUMIFS($S$3:$S761,$X$3:$X761,1,$J$3:$J761,$J761),"-")</f>
        <v>#NAME?</v>
      </c>
      <c r="U761" s="112" t="e">
        <f t="shared" ca="1" si="74"/>
        <v>#NAME?</v>
      </c>
      <c r="V761" s="112" t="e">
        <f t="shared" ca="1" si="71"/>
        <v>#NAME?</v>
      </c>
      <c r="W761" s="27">
        <f>IF(LEN($C761)=0,IF($D761&gt;0,COUNTIFS($A$3:$A761,$A761),"-"),"Escluso")</f>
        <v>26</v>
      </c>
      <c r="X761" s="2">
        <f>IF(LEN($C761)=0,IF($D761&gt;0,COUNTIFS($J$3:$J761,$J761,$C$3:$C761,""),"-"),"Escluso")</f>
        <v>5</v>
      </c>
      <c r="Y761" s="127" t="e">
        <f t="shared" ca="1" si="75"/>
        <v>#NAME?</v>
      </c>
      <c r="Z761" s="2">
        <f>IF($D761&gt;0,COUNTIFS($O$3:$O761,$O761,$L$3:$L761,$L761,$I$3:$I761,$I761),"-")</f>
        <v>5</v>
      </c>
      <c r="AA761" s="27">
        <f>IF($D761&gt;0,IF(OR($Z761 &gt;1,$L761&lt;&gt;"Adulti"),0,VLOOKUP($P761,Regione!$B$2:$C$22,2,FALSE)),"-")</f>
        <v>0</v>
      </c>
      <c r="AB761" s="27">
        <f>IF($D761&gt;0,IF(COUNTIFS($O$3:$O761,$O761,$L$3:$L761,$L761,$I$3:$I761,$I761) &gt;1,0,SUMIFS($Y$3:$Y$2503,$L$3:$L$2503,$L761,$O$3:$O$2503,$O761,$I$3:$I$2503,$I761)),"-")</f>
        <v>0</v>
      </c>
      <c r="AC761" s="27">
        <f t="shared" si="72"/>
        <v>0</v>
      </c>
    </row>
    <row r="762" spans="1:29" s="1" customFormat="1">
      <c r="A762" s="13" t="s">
        <v>185</v>
      </c>
      <c r="B762" s="107" t="str">
        <f>IF(COUNTA($A762)&gt;0,VLOOKUP($A762,Corsa!$A$1:$F$43,2,FALSE),"-")</f>
        <v>Corsa B04</v>
      </c>
      <c r="C762" s="11"/>
      <c r="D762" s="13">
        <v>320</v>
      </c>
      <c r="E762" s="13"/>
      <c r="F762" s="46" t="str">
        <f>IF(COUNTA($A762)&gt;0,VLOOKUP($A762,Corsa!$A$1:$F$43,3,FALSE),"-")</f>
        <v>M-20 + M-25 + M-30 + M-35 + M-40 + M-45</v>
      </c>
      <c r="G762" s="28" t="str">
        <f>IF($D762&gt;0,VLOOKUP($D762,Iscrizioni!$A$2:$M$2502,9,FALSE),"-")</f>
        <v>CASCONE ROBERTO</v>
      </c>
      <c r="H762" s="28">
        <f>IF($D762&gt;0,VLOOKUP($D762,Iscrizioni!$A$2:$M$2502,4,FALSE),"-")</f>
        <v>1974</v>
      </c>
      <c r="I762" s="27" t="str">
        <f>IF($D762&gt;0,VLOOKUP($D762,Iscrizioni!$A$2:$M$2502,5,FALSE),"-")</f>
        <v>M</v>
      </c>
      <c r="J762" s="27" t="str">
        <f>IF($D762&gt;0,VLOOKUP($D762,Iscrizioni!$A$2:$M$2502,10,FALSE),"-")</f>
        <v>M-40</v>
      </c>
      <c r="K762" s="27" t="str">
        <f t="shared" si="70"/>
        <v>ok</v>
      </c>
      <c r="L762" s="46" t="str">
        <f>IF($D762&gt;0,VLOOKUP($D762,Iscrizioni!$A$2:$M$2502,11,FALSE),"-")</f>
        <v>Adulti</v>
      </c>
      <c r="M762" s="27">
        <f>IF($D762&gt;0,VLOOKUP($D762,Iscrizioni!$A$2:$N$2502,12,FALSE),"-")</f>
        <v>28</v>
      </c>
      <c r="N762" s="46" t="str">
        <f>IF($D762&gt;0,VLOOKUP($D762,Iscrizioni!$A$2:$M$2502,6,FALSE),"-")</f>
        <v>A160160</v>
      </c>
      <c r="O762" s="107" t="str">
        <f>IF($D762&gt;0,VLOOKUP($D762,Iscrizioni!$A$2:$M$2502,7,FALSE),"-")</f>
        <v>A.S.D. PODISTICA NONE</v>
      </c>
      <c r="P762" s="46" t="str">
        <f>IF($D762&gt;0,VLOOKUP(LEFT($N762,1),Regione!$A$2:$C$21,2,FALSE),"-")</f>
        <v xml:space="preserve">PIEMONTE </v>
      </c>
      <c r="Q762" s="112" t="e">
        <f ca="1">IF($D762&gt;0,NormalizzaTempo("D",CELL("tipo",$E762),$E762),"-")</f>
        <v>#NAME?</v>
      </c>
      <c r="R762" s="27">
        <f>IF($D762&gt;0,VLOOKUP($D762,Iscrizioni!$A$2:$M$2502,13,FALSE),"-")</f>
        <v>6500</v>
      </c>
      <c r="S762" s="112" t="e">
        <f t="shared" ca="1" si="73"/>
        <v>#NAME?</v>
      </c>
      <c r="T762" s="112" t="e">
        <f ca="1">IF($D762&gt;0,SUMIFS($S$3:$S762,$X$3:$X762,1,$J$3:$J762,$J762),"-")</f>
        <v>#NAME?</v>
      </c>
      <c r="U762" s="112" t="e">
        <f t="shared" ca="1" si="74"/>
        <v>#NAME?</v>
      </c>
      <c r="V762" s="112" t="e">
        <f t="shared" ca="1" si="71"/>
        <v>#NAME?</v>
      </c>
      <c r="W762" s="27">
        <f>IF(LEN($C762)=0,IF($D762&gt;0,COUNTIFS($A$3:$A762,$A762),"-"),"Escluso")</f>
        <v>27</v>
      </c>
      <c r="X762" s="2">
        <f>IF(LEN($C762)=0,IF($D762&gt;0,COUNTIFS($J$3:$J762,$J762,$C$3:$C762,""),"-"),"Escluso")</f>
        <v>5</v>
      </c>
      <c r="Y762" s="127" t="e">
        <f t="shared" ca="1" si="75"/>
        <v>#NAME?</v>
      </c>
      <c r="Z762" s="2">
        <f>IF($D762&gt;0,COUNTIFS($O$3:$O762,$O762,$L$3:$L762,$L762,$I$3:$I762,$I762),"-")</f>
        <v>2</v>
      </c>
      <c r="AA762" s="27">
        <f>IF($D762&gt;0,IF(OR($Z762 &gt;1,$L762&lt;&gt;"Adulti"),0,VLOOKUP($P762,Regione!$B$2:$C$22,2,FALSE)),"-")</f>
        <v>0</v>
      </c>
      <c r="AB762" s="27">
        <f>IF($D762&gt;0,IF(COUNTIFS($O$3:$O762,$O762,$L$3:$L762,$L762,$I$3:$I762,$I762) &gt;1,0,SUMIFS($Y$3:$Y$2503,$L$3:$L$2503,$L762,$O$3:$O$2503,$O762,$I$3:$I$2503,$I762)),"-")</f>
        <v>0</v>
      </c>
      <c r="AC762" s="27">
        <f t="shared" si="72"/>
        <v>0</v>
      </c>
    </row>
    <row r="763" spans="1:29" s="1" customFormat="1">
      <c r="A763" s="13" t="s">
        <v>185</v>
      </c>
      <c r="B763" s="107" t="str">
        <f>IF(COUNTA($A763)&gt;0,VLOOKUP($A763,Corsa!$A$1:$F$43,2,FALSE),"-")</f>
        <v>Corsa B04</v>
      </c>
      <c r="C763" s="11"/>
      <c r="D763" s="13">
        <v>699</v>
      </c>
      <c r="E763" s="13"/>
      <c r="F763" s="46" t="str">
        <f>IF(COUNTA($A763)&gt;0,VLOOKUP($A763,Corsa!$A$1:$F$43,3,FALSE),"-")</f>
        <v>M-20 + M-25 + M-30 + M-35 + M-40 + M-45</v>
      </c>
      <c r="G763" s="28" t="str">
        <f>IF($D763&gt;0,VLOOKUP($D763,Iscrizioni!$A$2:$M$2502,9,FALSE),"-")</f>
        <v>MANNI FABRIZIO</v>
      </c>
      <c r="H763" s="28">
        <f>IF($D763&gt;0,VLOOKUP($D763,Iscrizioni!$A$2:$M$2502,4,FALSE),"-")</f>
        <v>1981</v>
      </c>
      <c r="I763" s="27" t="str">
        <f>IF($D763&gt;0,VLOOKUP($D763,Iscrizioni!$A$2:$M$2502,5,FALSE),"-")</f>
        <v>M</v>
      </c>
      <c r="J763" s="27" t="str">
        <f>IF($D763&gt;0,VLOOKUP($D763,Iscrizioni!$A$2:$M$2502,10,FALSE),"-")</f>
        <v>M-35</v>
      </c>
      <c r="K763" s="27" t="str">
        <f t="shared" si="70"/>
        <v>ok</v>
      </c>
      <c r="L763" s="46" t="str">
        <f>IF($D763&gt;0,VLOOKUP($D763,Iscrizioni!$A$2:$M$2502,11,FALSE),"-")</f>
        <v>Adulti</v>
      </c>
      <c r="M763" s="27">
        <f>IF($D763&gt;0,VLOOKUP($D763,Iscrizioni!$A$2:$N$2502,12,FALSE),"-")</f>
        <v>26</v>
      </c>
      <c r="N763" s="46" t="str">
        <f>IF($D763&gt;0,VLOOKUP($D763,Iscrizioni!$A$2:$M$2502,6,FALSE),"-")</f>
        <v>H041354</v>
      </c>
      <c r="O763" s="107" t="str">
        <f>IF($D763&gt;0,VLOOKUP($D763,Iscrizioni!$A$2:$M$2502,7,FALSE),"-")</f>
        <v>MODENA RUNNERS CLUB ASD</v>
      </c>
      <c r="P763" s="46" t="str">
        <f>IF($D763&gt;0,VLOOKUP(LEFT($N763,1),Regione!$A$2:$C$21,2,FALSE),"-")</f>
        <v xml:space="preserve">EMILIA ROMAGNA </v>
      </c>
      <c r="Q763" s="112" t="e">
        <f ca="1">IF($D763&gt;0,NormalizzaTempo("D",CELL("tipo",$E763),$E763),"-")</f>
        <v>#NAME?</v>
      </c>
      <c r="R763" s="27">
        <f>IF($D763&gt;0,VLOOKUP($D763,Iscrizioni!$A$2:$M$2502,13,FALSE),"-")</f>
        <v>6500</v>
      </c>
      <c r="S763" s="112" t="e">
        <f t="shared" ca="1" si="73"/>
        <v>#NAME?</v>
      </c>
      <c r="T763" s="112" t="e">
        <f ca="1">IF($D763&gt;0,SUMIFS($S$3:$S763,$X$3:$X763,1,$J$3:$J763,$J763),"-")</f>
        <v>#NAME?</v>
      </c>
      <c r="U763" s="112" t="e">
        <f t="shared" ca="1" si="74"/>
        <v>#NAME?</v>
      </c>
      <c r="V763" s="112" t="e">
        <f t="shared" ca="1" si="71"/>
        <v>#NAME?</v>
      </c>
      <c r="W763" s="27">
        <f>IF(LEN($C763)=0,IF($D763&gt;0,COUNTIFS($A$3:$A763,$A763),"-"),"Escluso")</f>
        <v>28</v>
      </c>
      <c r="X763" s="2">
        <f>IF(LEN($C763)=0,IF($D763&gt;0,COUNTIFS($J$3:$J763,$J763,$C$3:$C763,""),"-"),"Escluso")</f>
        <v>6</v>
      </c>
      <c r="Y763" s="127" t="e">
        <f t="shared" ca="1" si="75"/>
        <v>#NAME?</v>
      </c>
      <c r="Z763" s="2">
        <f>IF($D763&gt;0,COUNTIFS($O$3:$O763,$O763,$L$3:$L763,$L763,$I$3:$I763,$I763),"-")</f>
        <v>18</v>
      </c>
      <c r="AA763" s="27">
        <f>IF($D763&gt;0,IF(OR($Z763 &gt;1,$L763&lt;&gt;"Adulti"),0,VLOOKUP($P763,Regione!$B$2:$C$22,2,FALSE)),"-")</f>
        <v>0</v>
      </c>
      <c r="AB763" s="27">
        <f>IF($D763&gt;0,IF(COUNTIFS($O$3:$O763,$O763,$L$3:$L763,$L763,$I$3:$I763,$I763) &gt;1,0,SUMIFS($Y$3:$Y$2503,$L$3:$L$2503,$L763,$O$3:$O$2503,$O763,$I$3:$I$2503,$I763)),"-")</f>
        <v>0</v>
      </c>
      <c r="AC763" s="27">
        <f t="shared" si="72"/>
        <v>0</v>
      </c>
    </row>
    <row r="764" spans="1:29" s="1" customFormat="1">
      <c r="A764" s="13" t="s">
        <v>185</v>
      </c>
      <c r="B764" s="107" t="str">
        <f>IF(COUNTA($A764)&gt;0,VLOOKUP($A764,Corsa!$A$1:$F$43,2,FALSE),"-")</f>
        <v>Corsa B04</v>
      </c>
      <c r="C764" s="11"/>
      <c r="D764" s="13">
        <v>13</v>
      </c>
      <c r="E764" s="13"/>
      <c r="F764" s="46" t="str">
        <f>IF(COUNTA($A764)&gt;0,VLOOKUP($A764,Corsa!$A$1:$F$43,3,FALSE),"-")</f>
        <v>M-20 + M-25 + M-30 + M-35 + M-40 + M-45</v>
      </c>
      <c r="G764" s="28" t="str">
        <f>IF($D764&gt;0,VLOOKUP($D764,Iscrizioni!$A$2:$M$2502,9,FALSE),"-")</f>
        <v>D'ORO ANTONIO</v>
      </c>
      <c r="H764" s="28">
        <f>IF($D764&gt;0,VLOOKUP($D764,Iscrizioni!$A$2:$M$2502,4,FALSE),"-")</f>
        <v>1977</v>
      </c>
      <c r="I764" s="27" t="str">
        <f>IF($D764&gt;0,VLOOKUP($D764,Iscrizioni!$A$2:$M$2502,5,FALSE),"-")</f>
        <v>M</v>
      </c>
      <c r="J764" s="27" t="str">
        <f>IF($D764&gt;0,VLOOKUP($D764,Iscrizioni!$A$2:$M$2502,10,FALSE),"-")</f>
        <v>M-40</v>
      </c>
      <c r="K764" s="27" t="str">
        <f t="shared" si="70"/>
        <v>ok</v>
      </c>
      <c r="L764" s="46" t="str">
        <f>IF($D764&gt;0,VLOOKUP($D764,Iscrizioni!$A$2:$M$2502,11,FALSE),"-")</f>
        <v>Adulti</v>
      </c>
      <c r="M764" s="27">
        <f>IF($D764&gt;0,VLOOKUP($D764,Iscrizioni!$A$2:$N$2502,12,FALSE),"-")</f>
        <v>28</v>
      </c>
      <c r="N764" s="46" t="str">
        <f>IF($D764&gt;0,VLOOKUP($D764,Iscrizioni!$A$2:$M$2502,6,FALSE),"-")</f>
        <v>H011308</v>
      </c>
      <c r="O764" s="107" t="str">
        <f>IF($D764&gt;0,VLOOKUP($D764,Iscrizioni!$A$2:$M$2502,7,FALSE),"-")</f>
        <v>A.S.D. Atletica Blizzard</v>
      </c>
      <c r="P764" s="46" t="str">
        <f>IF($D764&gt;0,VLOOKUP(LEFT($N764,1),Regione!$A$2:$C$21,2,FALSE),"-")</f>
        <v xml:space="preserve">EMILIA ROMAGNA </v>
      </c>
      <c r="Q764" s="112" t="e">
        <f ca="1">IF($D764&gt;0,NormalizzaTempo("D",CELL("tipo",$E764),$E764),"-")</f>
        <v>#NAME?</v>
      </c>
      <c r="R764" s="27">
        <f>IF($D764&gt;0,VLOOKUP($D764,Iscrizioni!$A$2:$M$2502,13,FALSE),"-")</f>
        <v>6500</v>
      </c>
      <c r="S764" s="112" t="e">
        <f t="shared" ca="1" si="73"/>
        <v>#NAME?</v>
      </c>
      <c r="T764" s="112" t="e">
        <f ca="1">IF($D764&gt;0,SUMIFS($S$3:$S764,$X$3:$X764,1,$J$3:$J764,$J764),"-")</f>
        <v>#NAME?</v>
      </c>
      <c r="U764" s="112" t="e">
        <f t="shared" ca="1" si="74"/>
        <v>#NAME?</v>
      </c>
      <c r="V764" s="112" t="e">
        <f t="shared" ca="1" si="71"/>
        <v>#NAME?</v>
      </c>
      <c r="W764" s="27">
        <f>IF(LEN($C764)=0,IF($D764&gt;0,COUNTIFS($A$3:$A764,$A764),"-"),"Escluso")</f>
        <v>29</v>
      </c>
      <c r="X764" s="2">
        <f>IF(LEN($C764)=0,IF($D764&gt;0,COUNTIFS($J$3:$J764,$J764,$C$3:$C764,""),"-"),"Escluso")</f>
        <v>6</v>
      </c>
      <c r="Y764" s="127" t="e">
        <f t="shared" ca="1" si="75"/>
        <v>#NAME?</v>
      </c>
      <c r="Z764" s="2">
        <f>IF($D764&gt;0,COUNTIFS($O$3:$O764,$O764,$L$3:$L764,$L764,$I$3:$I764,$I764),"-")</f>
        <v>2</v>
      </c>
      <c r="AA764" s="27">
        <f>IF($D764&gt;0,IF(OR($Z764 &gt;1,$L764&lt;&gt;"Adulti"),0,VLOOKUP($P764,Regione!$B$2:$C$22,2,FALSE)),"-")</f>
        <v>0</v>
      </c>
      <c r="AB764" s="27">
        <f>IF($D764&gt;0,IF(COUNTIFS($O$3:$O764,$O764,$L$3:$L764,$L764,$I$3:$I764,$I764) &gt;1,0,SUMIFS($Y$3:$Y$2503,$L$3:$L$2503,$L764,$O$3:$O$2503,$O764,$I$3:$I$2503,$I764)),"-")</f>
        <v>0</v>
      </c>
      <c r="AC764" s="27">
        <f t="shared" si="72"/>
        <v>0</v>
      </c>
    </row>
    <row r="765" spans="1:29" s="1" customFormat="1">
      <c r="A765" s="13" t="s">
        <v>185</v>
      </c>
      <c r="B765" s="107" t="str">
        <f>IF(COUNTA($A765)&gt;0,VLOOKUP($A765,Corsa!$A$1:$F$43,2,FALSE),"-")</f>
        <v>Corsa B04</v>
      </c>
      <c r="C765" s="11"/>
      <c r="D765" s="13">
        <v>494</v>
      </c>
      <c r="E765" s="13"/>
      <c r="F765" s="46" t="str">
        <f>IF(COUNTA($A765)&gt;0,VLOOKUP($A765,Corsa!$A$1:$F$43,3,FALSE),"-")</f>
        <v>M-20 + M-25 + M-30 + M-35 + M-40 + M-45</v>
      </c>
      <c r="G765" s="28" t="str">
        <f>IF($D765&gt;0,VLOOKUP($D765,Iscrizioni!$A$2:$M$2502,9,FALSE),"-")</f>
        <v>CAVICCHINI STEFANO</v>
      </c>
      <c r="H765" s="28">
        <f>IF($D765&gt;0,VLOOKUP($D765,Iscrizioni!$A$2:$M$2502,4,FALSE),"-")</f>
        <v>1970</v>
      </c>
      <c r="I765" s="27" t="str">
        <f>IF($D765&gt;0,VLOOKUP($D765,Iscrizioni!$A$2:$M$2502,5,FALSE),"-")</f>
        <v>M</v>
      </c>
      <c r="J765" s="27" t="str">
        <f>IF($D765&gt;0,VLOOKUP($D765,Iscrizioni!$A$2:$M$2502,10,FALSE),"-")</f>
        <v>M-45</v>
      </c>
      <c r="K765" s="27" t="str">
        <f t="shared" si="70"/>
        <v>ok</v>
      </c>
      <c r="L765" s="46" t="str">
        <f>IF($D765&gt;0,VLOOKUP($D765,Iscrizioni!$A$2:$M$2502,11,FALSE),"-")</f>
        <v>Adulti</v>
      </c>
      <c r="M765" s="27">
        <f>IF($D765&gt;0,VLOOKUP($D765,Iscrizioni!$A$2:$N$2502,12,FALSE),"-")</f>
        <v>30</v>
      </c>
      <c r="N765" s="46" t="str">
        <f>IF($D765&gt;0,VLOOKUP($D765,Iscrizioni!$A$2:$M$2502,6,FALSE),"-")</f>
        <v>H080979</v>
      </c>
      <c r="O765" s="107" t="str">
        <f>IF($D765&gt;0,VLOOKUP($D765,Iscrizioni!$A$2:$M$2502,7,FALSE),"-")</f>
        <v>ATLETICA IMPRESA PO A.S.D.</v>
      </c>
      <c r="P765" s="46" t="str">
        <f>IF($D765&gt;0,VLOOKUP(LEFT($N765,1),Regione!$A$2:$C$21,2,FALSE),"-")</f>
        <v xml:space="preserve">EMILIA ROMAGNA </v>
      </c>
      <c r="Q765" s="112" t="e">
        <f ca="1">IF($D765&gt;0,NormalizzaTempo("D",CELL("tipo",$E765),$E765),"-")</f>
        <v>#NAME?</v>
      </c>
      <c r="R765" s="27">
        <f>IF($D765&gt;0,VLOOKUP($D765,Iscrizioni!$A$2:$M$2502,13,FALSE),"-")</f>
        <v>6500</v>
      </c>
      <c r="S765" s="112" t="e">
        <f t="shared" ca="1" si="73"/>
        <v>#NAME?</v>
      </c>
      <c r="T765" s="112" t="e">
        <f ca="1">IF($D765&gt;0,SUMIFS($S$3:$S765,$X$3:$X765,1,$J$3:$J765,$J765),"-")</f>
        <v>#NAME?</v>
      </c>
      <c r="U765" s="112" t="e">
        <f t="shared" ca="1" si="74"/>
        <v>#NAME?</v>
      </c>
      <c r="V765" s="112" t="e">
        <f t="shared" ca="1" si="71"/>
        <v>#NAME?</v>
      </c>
      <c r="W765" s="27">
        <f>IF(LEN($C765)=0,IF($D765&gt;0,COUNTIFS($A$3:$A765,$A765),"-"),"Escluso")</f>
        <v>30</v>
      </c>
      <c r="X765" s="2">
        <f>IF(LEN($C765)=0,IF($D765&gt;0,COUNTIFS($J$3:$J765,$J765,$C$3:$C765,""),"-"),"Escluso")</f>
        <v>5</v>
      </c>
      <c r="Y765" s="127" t="e">
        <f t="shared" ca="1" si="75"/>
        <v>#NAME?</v>
      </c>
      <c r="Z765" s="2">
        <f>IF($D765&gt;0,COUNTIFS($O$3:$O765,$O765,$L$3:$L765,$L765,$I$3:$I765,$I765),"-")</f>
        <v>4</v>
      </c>
      <c r="AA765" s="27">
        <f>IF($D765&gt;0,IF(OR($Z765 &gt;1,$L765&lt;&gt;"Adulti"),0,VLOOKUP($P765,Regione!$B$2:$C$22,2,FALSE)),"-")</f>
        <v>0</v>
      </c>
      <c r="AB765" s="27">
        <f>IF($D765&gt;0,IF(COUNTIFS($O$3:$O765,$O765,$L$3:$L765,$L765,$I$3:$I765,$I765) &gt;1,0,SUMIFS($Y$3:$Y$2503,$L$3:$L$2503,$L765,$O$3:$O$2503,$O765,$I$3:$I$2503,$I765)),"-")</f>
        <v>0</v>
      </c>
      <c r="AC765" s="27">
        <f t="shared" si="72"/>
        <v>0</v>
      </c>
    </row>
    <row r="766" spans="1:29" s="1" customFormat="1">
      <c r="A766" s="13" t="s">
        <v>185</v>
      </c>
      <c r="B766" s="107" t="str">
        <f>IF(COUNTA($A766)&gt;0,VLOOKUP($A766,Corsa!$A$1:$F$43,2,FALSE),"-")</f>
        <v>Corsa B04</v>
      </c>
      <c r="C766" s="11"/>
      <c r="D766" s="13">
        <v>600</v>
      </c>
      <c r="E766" s="13"/>
      <c r="F766" s="46" t="str">
        <f>IF(COUNTA($A766)&gt;0,VLOOKUP($A766,Corsa!$A$1:$F$43,3,FALSE),"-")</f>
        <v>M-20 + M-25 + M-30 + M-35 + M-40 + M-45</v>
      </c>
      <c r="G766" s="28" t="str">
        <f>IF($D766&gt;0,VLOOKUP($D766,Iscrizioni!$A$2:$M$2502,9,FALSE),"-")</f>
        <v>ZANELLA MARCO</v>
      </c>
      <c r="H766" s="28">
        <f>IF($D766&gt;0,VLOOKUP($D766,Iscrizioni!$A$2:$M$2502,4,FALSE),"-")</f>
        <v>1989</v>
      </c>
      <c r="I766" s="27" t="str">
        <f>IF($D766&gt;0,VLOOKUP($D766,Iscrizioni!$A$2:$M$2502,5,FALSE),"-")</f>
        <v>M</v>
      </c>
      <c r="J766" s="27" t="str">
        <f>IF($D766&gt;0,VLOOKUP($D766,Iscrizioni!$A$2:$M$2502,10,FALSE),"-")</f>
        <v>M-25</v>
      </c>
      <c r="K766" s="27" t="str">
        <f t="shared" si="70"/>
        <v>ok</v>
      </c>
      <c r="L766" s="46" t="str">
        <f>IF($D766&gt;0,VLOOKUP($D766,Iscrizioni!$A$2:$M$2502,11,FALSE),"-")</f>
        <v>Adulti</v>
      </c>
      <c r="M766" s="27">
        <f>IF($D766&gt;0,VLOOKUP($D766,Iscrizioni!$A$2:$N$2502,12,FALSE),"-")</f>
        <v>22</v>
      </c>
      <c r="N766" s="46" t="str">
        <f>IF($D766&gt;0,VLOOKUP($D766,Iscrizioni!$A$2:$M$2502,6,FALSE),"-")</f>
        <v>H020398</v>
      </c>
      <c r="O766" s="107" t="str">
        <f>IF($D766&gt;0,VLOOKUP($D766,Iscrizioni!$A$2:$M$2502,7,FALSE),"-")</f>
        <v>G. P. SALCUS - A.S.D.</v>
      </c>
      <c r="P766" s="46" t="str">
        <f>IF($D766&gt;0,VLOOKUP(LEFT($N766,1),Regione!$A$2:$C$21,2,FALSE),"-")</f>
        <v xml:space="preserve">EMILIA ROMAGNA </v>
      </c>
      <c r="Q766" s="112" t="e">
        <f ca="1">IF($D766&gt;0,NormalizzaTempo("D",CELL("tipo",$E766),$E766),"-")</f>
        <v>#NAME?</v>
      </c>
      <c r="R766" s="27">
        <f>IF($D766&gt;0,VLOOKUP($D766,Iscrizioni!$A$2:$M$2502,13,FALSE),"-")</f>
        <v>6500</v>
      </c>
      <c r="S766" s="112" t="e">
        <f t="shared" ca="1" si="73"/>
        <v>#NAME?</v>
      </c>
      <c r="T766" s="112" t="e">
        <f ca="1">IF($D766&gt;0,SUMIFS($S$3:$S766,$X$3:$X766,1,$J$3:$J766,$J766),"-")</f>
        <v>#NAME?</v>
      </c>
      <c r="U766" s="112" t="e">
        <f t="shared" ca="1" si="74"/>
        <v>#NAME?</v>
      </c>
      <c r="V766" s="112" t="e">
        <f t="shared" ca="1" si="71"/>
        <v>#NAME?</v>
      </c>
      <c r="W766" s="27">
        <f>IF(LEN($C766)=0,IF($D766&gt;0,COUNTIFS($A$3:$A766,$A766),"-"),"Escluso")</f>
        <v>31</v>
      </c>
      <c r="X766" s="2">
        <f>IF(LEN($C766)=0,IF($D766&gt;0,COUNTIFS($J$3:$J766,$J766,$C$3:$C766,""),"-"),"Escluso")</f>
        <v>7</v>
      </c>
      <c r="Y766" s="127" t="e">
        <f t="shared" ca="1" si="75"/>
        <v>#NAME?</v>
      </c>
      <c r="Z766" s="2">
        <f>IF($D766&gt;0,COUNTIFS($O$3:$O766,$O766,$L$3:$L766,$L766,$I$3:$I766,$I766),"-")</f>
        <v>11</v>
      </c>
      <c r="AA766" s="27">
        <f>IF($D766&gt;0,IF(OR($Z766 &gt;1,$L766&lt;&gt;"Adulti"),0,VLOOKUP($P766,Regione!$B$2:$C$22,2,FALSE)),"-")</f>
        <v>0</v>
      </c>
      <c r="AB766" s="27">
        <f>IF($D766&gt;0,IF(COUNTIFS($O$3:$O766,$O766,$L$3:$L766,$L766,$I$3:$I766,$I766) &gt;1,0,SUMIFS($Y$3:$Y$2503,$L$3:$L$2503,$L766,$O$3:$O$2503,$O766,$I$3:$I$2503,$I766)),"-")</f>
        <v>0</v>
      </c>
      <c r="AC766" s="27">
        <f t="shared" si="72"/>
        <v>0</v>
      </c>
    </row>
    <row r="767" spans="1:29" s="1" customFormat="1">
      <c r="A767" s="13" t="s">
        <v>185</v>
      </c>
      <c r="B767" s="107" t="str">
        <f>IF(COUNTA($A767)&gt;0,VLOOKUP($A767,Corsa!$A$1:$F$43,2,FALSE),"-")</f>
        <v>Corsa B04</v>
      </c>
      <c r="C767" s="11"/>
      <c r="D767" s="13">
        <v>1</v>
      </c>
      <c r="E767" s="13"/>
      <c r="F767" s="46" t="str">
        <f>IF(COUNTA($A767)&gt;0,VLOOKUP($A767,Corsa!$A$1:$F$43,3,FALSE),"-")</f>
        <v>M-20 + M-25 + M-30 + M-35 + M-40 + M-45</v>
      </c>
      <c r="G767" s="28" t="str">
        <f>IF($D767&gt;0,VLOOKUP($D767,Iscrizioni!$A$2:$M$2502,9,FALSE),"-")</f>
        <v>ASTOLFI ANDREA</v>
      </c>
      <c r="H767" s="28">
        <f>IF($D767&gt;0,VLOOKUP($D767,Iscrizioni!$A$2:$M$2502,4,FALSE),"-")</f>
        <v>1985</v>
      </c>
      <c r="I767" s="27" t="str">
        <f>IF($D767&gt;0,VLOOKUP($D767,Iscrizioni!$A$2:$M$2502,5,FALSE),"-")</f>
        <v>M</v>
      </c>
      <c r="J767" s="27" t="str">
        <f>IF($D767&gt;0,VLOOKUP($D767,Iscrizioni!$A$2:$M$2502,10,FALSE),"-")</f>
        <v>M-30</v>
      </c>
      <c r="K767" s="27" t="str">
        <f t="shared" si="70"/>
        <v>ok</v>
      </c>
      <c r="L767" s="46" t="str">
        <f>IF($D767&gt;0,VLOOKUP($D767,Iscrizioni!$A$2:$M$2502,11,FALSE),"-")</f>
        <v>Adulti</v>
      </c>
      <c r="M767" s="27">
        <f>IF($D767&gt;0,VLOOKUP($D767,Iscrizioni!$A$2:$N$2502,12,FALSE),"-")</f>
        <v>24</v>
      </c>
      <c r="N767" s="46" t="str">
        <f>IF($D767&gt;0,VLOOKUP($D767,Iscrizioni!$A$2:$M$2502,6,FALSE),"-")</f>
        <v>H041213</v>
      </c>
      <c r="O767" s="107" t="str">
        <f>IF($D767&gt;0,VLOOKUP($D767,Iscrizioni!$A$2:$M$2502,7,FALSE),"-")</f>
        <v>3'30 /KM ROAD &amp; TRAIL RUNNING TEAM A.S.D</v>
      </c>
      <c r="P767" s="46" t="str">
        <f>IF($D767&gt;0,VLOOKUP(LEFT($N767,1),Regione!$A$2:$C$21,2,FALSE),"-")</f>
        <v xml:space="preserve">EMILIA ROMAGNA </v>
      </c>
      <c r="Q767" s="112" t="e">
        <f ca="1">IF($D767&gt;0,NormalizzaTempo("D",CELL("tipo",$E767),$E767),"-")</f>
        <v>#NAME?</v>
      </c>
      <c r="R767" s="27">
        <f>IF($D767&gt;0,VLOOKUP($D767,Iscrizioni!$A$2:$M$2502,13,FALSE),"-")</f>
        <v>6500</v>
      </c>
      <c r="S767" s="112" t="e">
        <f t="shared" ca="1" si="73"/>
        <v>#NAME?</v>
      </c>
      <c r="T767" s="112" t="e">
        <f ca="1">IF($D767&gt;0,SUMIFS($S$3:$S767,$X$3:$X767,1,$J$3:$J767,$J767),"-")</f>
        <v>#NAME?</v>
      </c>
      <c r="U767" s="112" t="e">
        <f t="shared" ca="1" si="74"/>
        <v>#NAME?</v>
      </c>
      <c r="V767" s="112" t="e">
        <f t="shared" ca="1" si="71"/>
        <v>#NAME?</v>
      </c>
      <c r="W767" s="27">
        <f>IF(LEN($C767)=0,IF($D767&gt;0,COUNTIFS($A$3:$A767,$A767),"-"),"Escluso")</f>
        <v>32</v>
      </c>
      <c r="X767" s="2">
        <f>IF(LEN($C767)=0,IF($D767&gt;0,COUNTIFS($J$3:$J767,$J767,$C$3:$C767,""),"-"),"Escluso")</f>
        <v>6</v>
      </c>
      <c r="Y767" s="127" t="e">
        <f t="shared" ca="1" si="75"/>
        <v>#NAME?</v>
      </c>
      <c r="Z767" s="2">
        <f>IF($D767&gt;0,COUNTIFS($O$3:$O767,$O767,$L$3:$L767,$L767,$I$3:$I767,$I767),"-")</f>
        <v>1</v>
      </c>
      <c r="AA767" s="27">
        <f>IF($D767&gt;0,IF(OR($Z767 &gt;1,$L767&lt;&gt;"Adulti"),0,VLOOKUP($P767,Regione!$B$2:$C$22,2,FALSE)),"-")</f>
        <v>0</v>
      </c>
      <c r="AB767" s="27" t="e">
        <f ca="1">IF($D767&gt;0,IF(COUNTIFS($O$3:$O767,$O767,$L$3:$L767,$L767,$I$3:$I767,$I767) &gt;1,0,SUMIFS($Y$3:$Y$2503,$L$3:$L$2503,$L767,$O$3:$O$2503,$O767,$I$3:$I$2503,$I767)),"-")</f>
        <v>#NAME?</v>
      </c>
      <c r="AC767" s="27" t="e">
        <f t="shared" ca="1" si="72"/>
        <v>#NAME?</v>
      </c>
    </row>
    <row r="768" spans="1:29" s="1" customFormat="1">
      <c r="A768" s="13" t="s">
        <v>185</v>
      </c>
      <c r="B768" s="107" t="str">
        <f>IF(COUNTA($A768)&gt;0,VLOOKUP($A768,Corsa!$A$1:$F$43,2,FALSE),"-")</f>
        <v>Corsa B04</v>
      </c>
      <c r="C768" s="11"/>
      <c r="D768" s="13">
        <v>667</v>
      </c>
      <c r="E768" s="13"/>
      <c r="F768" s="46" t="str">
        <f>IF(COUNTA($A768)&gt;0,VLOOKUP($A768,Corsa!$A$1:$F$43,3,FALSE),"-")</f>
        <v>M-20 + M-25 + M-30 + M-35 + M-40 + M-45</v>
      </c>
      <c r="G768" s="28" t="str">
        <f>IF($D768&gt;0,VLOOKUP($D768,Iscrizioni!$A$2:$M$2502,9,FALSE),"-")</f>
        <v>BIGI PATRICK</v>
      </c>
      <c r="H768" s="28">
        <f>IF($D768&gt;0,VLOOKUP($D768,Iscrizioni!$A$2:$M$2502,4,FALSE),"-")</f>
        <v>1980</v>
      </c>
      <c r="I768" s="27" t="str">
        <f>IF($D768&gt;0,VLOOKUP($D768,Iscrizioni!$A$2:$M$2502,5,FALSE),"-")</f>
        <v>M</v>
      </c>
      <c r="J768" s="27" t="str">
        <f>IF($D768&gt;0,VLOOKUP($D768,Iscrizioni!$A$2:$M$2502,10,FALSE),"-")</f>
        <v>M-35</v>
      </c>
      <c r="K768" s="27" t="str">
        <f t="shared" si="70"/>
        <v>ok</v>
      </c>
      <c r="L768" s="46" t="str">
        <f>IF($D768&gt;0,VLOOKUP($D768,Iscrizioni!$A$2:$M$2502,11,FALSE),"-")</f>
        <v>Adulti</v>
      </c>
      <c r="M768" s="27">
        <f>IF($D768&gt;0,VLOOKUP($D768,Iscrizioni!$A$2:$N$2502,12,FALSE),"-")</f>
        <v>26</v>
      </c>
      <c r="N768" s="46" t="str">
        <f>IF($D768&gt;0,VLOOKUP($D768,Iscrizioni!$A$2:$M$2502,6,FALSE),"-")</f>
        <v>H041354</v>
      </c>
      <c r="O768" s="107" t="str">
        <f>IF($D768&gt;0,VLOOKUP($D768,Iscrizioni!$A$2:$M$2502,7,FALSE),"-")</f>
        <v>MODENA RUNNERS CLUB ASD</v>
      </c>
      <c r="P768" s="46" t="str">
        <f>IF($D768&gt;0,VLOOKUP(LEFT($N768,1),Regione!$A$2:$C$21,2,FALSE),"-")</f>
        <v xml:space="preserve">EMILIA ROMAGNA </v>
      </c>
      <c r="Q768" s="112" t="e">
        <f ca="1">IF($D768&gt;0,NormalizzaTempo("D",CELL("tipo",$E768),$E768),"-")</f>
        <v>#NAME?</v>
      </c>
      <c r="R768" s="27">
        <f>IF($D768&gt;0,VLOOKUP($D768,Iscrizioni!$A$2:$M$2502,13,FALSE),"-")</f>
        <v>6500</v>
      </c>
      <c r="S768" s="112" t="e">
        <f t="shared" ca="1" si="73"/>
        <v>#NAME?</v>
      </c>
      <c r="T768" s="112" t="e">
        <f ca="1">IF($D768&gt;0,SUMIFS($S$3:$S768,$X$3:$X768,1,$J$3:$J768,$J768),"-")</f>
        <v>#NAME?</v>
      </c>
      <c r="U768" s="112" t="e">
        <f t="shared" ca="1" si="74"/>
        <v>#NAME?</v>
      </c>
      <c r="V768" s="112" t="e">
        <f t="shared" ca="1" si="71"/>
        <v>#NAME?</v>
      </c>
      <c r="W768" s="27">
        <f>IF(LEN($C768)=0,IF($D768&gt;0,COUNTIFS($A$3:$A768,$A768),"-"),"Escluso")</f>
        <v>33</v>
      </c>
      <c r="X768" s="2">
        <f>IF(LEN($C768)=0,IF($D768&gt;0,COUNTIFS($J$3:$J768,$J768,$C$3:$C768,""),"-"),"Escluso")</f>
        <v>7</v>
      </c>
      <c r="Y768" s="127" t="e">
        <f t="shared" ca="1" si="75"/>
        <v>#NAME?</v>
      </c>
      <c r="Z768" s="2">
        <f>IF($D768&gt;0,COUNTIFS($O$3:$O768,$O768,$L$3:$L768,$L768,$I$3:$I768,$I768),"-")</f>
        <v>19</v>
      </c>
      <c r="AA768" s="27">
        <f>IF($D768&gt;0,IF(OR($Z768 &gt;1,$L768&lt;&gt;"Adulti"),0,VLOOKUP($P768,Regione!$B$2:$C$22,2,FALSE)),"-")</f>
        <v>0</v>
      </c>
      <c r="AB768" s="27">
        <f>IF($D768&gt;0,IF(COUNTIFS($O$3:$O768,$O768,$L$3:$L768,$L768,$I$3:$I768,$I768) &gt;1,0,SUMIFS($Y$3:$Y$2503,$L$3:$L$2503,$L768,$O$3:$O$2503,$O768,$I$3:$I$2503,$I768)),"-")</f>
        <v>0</v>
      </c>
      <c r="AC768" s="27">
        <f t="shared" si="72"/>
        <v>0</v>
      </c>
    </row>
    <row r="769" spans="1:29" s="1" customFormat="1">
      <c r="A769" s="13" t="s">
        <v>185</v>
      </c>
      <c r="B769" s="107" t="str">
        <f>IF(COUNTA($A769)&gt;0,VLOOKUP($A769,Corsa!$A$1:$F$43,2,FALSE),"-")</f>
        <v>Corsa B04</v>
      </c>
      <c r="C769" s="11"/>
      <c r="D769" s="13">
        <v>167</v>
      </c>
      <c r="E769" s="13"/>
      <c r="F769" s="46" t="str">
        <f>IF(COUNTA($A769)&gt;0,VLOOKUP($A769,Corsa!$A$1:$F$43,3,FALSE),"-")</f>
        <v>M-20 + M-25 + M-30 + M-35 + M-40 + M-45</v>
      </c>
      <c r="G769" s="28" t="str">
        <f>IF($D769&gt;0,VLOOKUP($D769,Iscrizioni!$A$2:$M$2502,9,FALSE),"-")</f>
        <v>SAVARESE LUCA</v>
      </c>
      <c r="H769" s="28">
        <f>IF($D769&gt;0,VLOOKUP($D769,Iscrizioni!$A$2:$M$2502,4,FALSE),"-")</f>
        <v>1997</v>
      </c>
      <c r="I769" s="27" t="str">
        <f>IF($D769&gt;0,VLOOKUP($D769,Iscrizioni!$A$2:$M$2502,5,FALSE),"-")</f>
        <v>M</v>
      </c>
      <c r="J769" s="27" t="str">
        <f>IF($D769&gt;0,VLOOKUP($D769,Iscrizioni!$A$2:$M$2502,10,FALSE),"-")</f>
        <v>M-20</v>
      </c>
      <c r="K769" s="27" t="str">
        <f t="shared" si="70"/>
        <v>ok</v>
      </c>
      <c r="L769" s="46" t="str">
        <f>IF($D769&gt;0,VLOOKUP($D769,Iscrizioni!$A$2:$M$2502,11,FALSE),"-")</f>
        <v>Adulti</v>
      </c>
      <c r="M769" s="27">
        <f>IF($D769&gt;0,VLOOKUP($D769,Iscrizioni!$A$2:$N$2502,12,FALSE),"-")</f>
        <v>20</v>
      </c>
      <c r="N769" s="46" t="str">
        <f>IF($D769&gt;0,VLOOKUP($D769,Iscrizioni!$A$2:$M$2502,6,FALSE),"-")</f>
        <v>A130534</v>
      </c>
      <c r="O769" s="107" t="str">
        <f>IF($D769&gt;0,VLOOKUP($D769,Iscrizioni!$A$2:$M$2502,7,FALSE),"-")</f>
        <v>A.S.D. ATLETICA VENARIA REALE</v>
      </c>
      <c r="P769" s="46" t="str">
        <f>IF($D769&gt;0,VLOOKUP(LEFT($N769,1),Regione!$A$2:$C$21,2,FALSE),"-")</f>
        <v xml:space="preserve">PIEMONTE </v>
      </c>
      <c r="Q769" s="112" t="e">
        <f ca="1">IF($D769&gt;0,NormalizzaTempo("D",CELL("tipo",$E769),$E769),"-")</f>
        <v>#NAME?</v>
      </c>
      <c r="R769" s="27">
        <f>IF($D769&gt;0,VLOOKUP($D769,Iscrizioni!$A$2:$M$2502,13,FALSE),"-")</f>
        <v>6500</v>
      </c>
      <c r="S769" s="112" t="e">
        <f t="shared" ca="1" si="73"/>
        <v>#NAME?</v>
      </c>
      <c r="T769" s="112" t="e">
        <f ca="1">IF($D769&gt;0,SUMIFS($S$3:$S769,$X$3:$X769,1,$J$3:$J769,$J769),"-")</f>
        <v>#NAME?</v>
      </c>
      <c r="U769" s="112" t="e">
        <f t="shared" ca="1" si="74"/>
        <v>#NAME?</v>
      </c>
      <c r="V769" s="112" t="e">
        <f t="shared" ca="1" si="71"/>
        <v>#NAME?</v>
      </c>
      <c r="W769" s="27">
        <f>IF(LEN($C769)=0,IF($D769&gt;0,COUNTIFS($A$3:$A769,$A769),"-"),"Escluso")</f>
        <v>34</v>
      </c>
      <c r="X769" s="2">
        <f>IF(LEN($C769)=0,IF($D769&gt;0,COUNTIFS($J$3:$J769,$J769,$C$3:$C769,""),"-"),"Escluso")</f>
        <v>3</v>
      </c>
      <c r="Y769" s="127" t="e">
        <f t="shared" ca="1" si="75"/>
        <v>#NAME?</v>
      </c>
      <c r="Z769" s="2">
        <f>IF($D769&gt;0,COUNTIFS($O$3:$O769,$O769,$L$3:$L769,$L769,$I$3:$I769,$I769),"-")</f>
        <v>9</v>
      </c>
      <c r="AA769" s="27">
        <f>IF($D769&gt;0,IF(OR($Z769 &gt;1,$L769&lt;&gt;"Adulti"),0,VLOOKUP($P769,Regione!$B$2:$C$22,2,FALSE)),"-")</f>
        <v>0</v>
      </c>
      <c r="AB769" s="27">
        <f>IF($D769&gt;0,IF(COUNTIFS($O$3:$O769,$O769,$L$3:$L769,$L769,$I$3:$I769,$I769) &gt;1,0,SUMIFS($Y$3:$Y$2503,$L$3:$L$2503,$L769,$O$3:$O$2503,$O769,$I$3:$I$2503,$I769)),"-")</f>
        <v>0</v>
      </c>
      <c r="AC769" s="27">
        <f t="shared" si="72"/>
        <v>0</v>
      </c>
    </row>
    <row r="770" spans="1:29" s="1" customFormat="1">
      <c r="A770" s="13" t="s">
        <v>185</v>
      </c>
      <c r="B770" s="107" t="str">
        <f>IF(COUNTA($A770)&gt;0,VLOOKUP($A770,Corsa!$A$1:$F$43,2,FALSE),"-")</f>
        <v>Corsa B04</v>
      </c>
      <c r="C770" s="11"/>
      <c r="D770" s="13">
        <v>484</v>
      </c>
      <c r="E770" s="13"/>
      <c r="F770" s="46" t="str">
        <f>IF(COUNTA($A770)&gt;0,VLOOKUP($A770,Corsa!$A$1:$F$43,3,FALSE),"-")</f>
        <v>M-20 + M-25 + M-30 + M-35 + M-40 + M-45</v>
      </c>
      <c r="G770" s="28" t="str">
        <f>IF($D770&gt;0,VLOOKUP($D770,Iscrizioni!$A$2:$M$2502,9,FALSE),"-")</f>
        <v>ROSSI CHRISTIAN</v>
      </c>
      <c r="H770" s="28">
        <f>IF($D770&gt;0,VLOOKUP($D770,Iscrizioni!$A$2:$M$2502,4,FALSE),"-")</f>
        <v>1995</v>
      </c>
      <c r="I770" s="27" t="str">
        <f>IF($D770&gt;0,VLOOKUP($D770,Iscrizioni!$A$2:$M$2502,5,FALSE),"-")</f>
        <v>M</v>
      </c>
      <c r="J770" s="27" t="str">
        <f>IF($D770&gt;0,VLOOKUP($D770,Iscrizioni!$A$2:$M$2502,10,FALSE),"-")</f>
        <v>M-20</v>
      </c>
      <c r="K770" s="27" t="str">
        <f t="shared" si="70"/>
        <v>ok</v>
      </c>
      <c r="L770" s="46" t="str">
        <f>IF($D770&gt;0,VLOOKUP($D770,Iscrizioni!$A$2:$M$2502,11,FALSE),"-")</f>
        <v>Adulti</v>
      </c>
      <c r="M770" s="27">
        <f>IF($D770&gt;0,VLOOKUP($D770,Iscrizioni!$A$2:$N$2502,12,FALSE),"-")</f>
        <v>20</v>
      </c>
      <c r="N770" s="46" t="str">
        <f>IF($D770&gt;0,VLOOKUP($D770,Iscrizioni!$A$2:$M$2502,6,FALSE),"-")</f>
        <v>C010535</v>
      </c>
      <c r="O770" s="107" t="str">
        <f>IF($D770&gt;0,VLOOKUP($D770,Iscrizioni!$A$2:$M$2502,7,FALSE),"-")</f>
        <v>ATLETICA CFFSD COGOLETO</v>
      </c>
      <c r="P770" s="46" t="str">
        <f>IF($D770&gt;0,VLOOKUP(LEFT($N770,1),Regione!$A$2:$C$21,2,FALSE),"-")</f>
        <v>LIGURIA</v>
      </c>
      <c r="Q770" s="112" t="e">
        <f ca="1">IF($D770&gt;0,NormalizzaTempo("D",CELL("tipo",$E770),$E770),"-")</f>
        <v>#NAME?</v>
      </c>
      <c r="R770" s="27">
        <f>IF($D770&gt;0,VLOOKUP($D770,Iscrizioni!$A$2:$M$2502,13,FALSE),"-")</f>
        <v>6500</v>
      </c>
      <c r="S770" s="112" t="e">
        <f t="shared" ca="1" si="73"/>
        <v>#NAME?</v>
      </c>
      <c r="T770" s="112" t="e">
        <f ca="1">IF($D770&gt;0,SUMIFS($S$3:$S770,$X$3:$X770,1,$J$3:$J770,$J770),"-")</f>
        <v>#NAME?</v>
      </c>
      <c r="U770" s="112" t="e">
        <f t="shared" ca="1" si="74"/>
        <v>#NAME?</v>
      </c>
      <c r="V770" s="112" t="e">
        <f t="shared" ca="1" si="71"/>
        <v>#NAME?</v>
      </c>
      <c r="W770" s="27">
        <f>IF(LEN($C770)=0,IF($D770&gt;0,COUNTIFS($A$3:$A770,$A770),"-"),"Escluso")</f>
        <v>35</v>
      </c>
      <c r="X770" s="2">
        <f>IF(LEN($C770)=0,IF($D770&gt;0,COUNTIFS($J$3:$J770,$J770,$C$3:$C770,""),"-"),"Escluso")</f>
        <v>4</v>
      </c>
      <c r="Y770" s="127" t="e">
        <f t="shared" ca="1" si="75"/>
        <v>#NAME?</v>
      </c>
      <c r="Z770" s="2">
        <f>IF($D770&gt;0,COUNTIFS($O$3:$O770,$O770,$L$3:$L770,$L770,$I$3:$I770,$I770),"-")</f>
        <v>2</v>
      </c>
      <c r="AA770" s="27">
        <f>IF($D770&gt;0,IF(OR($Z770 &gt;1,$L770&lt;&gt;"Adulti"),0,VLOOKUP($P770,Regione!$B$2:$C$22,2,FALSE)),"-")</f>
        <v>0</v>
      </c>
      <c r="AB770" s="27">
        <f>IF($D770&gt;0,IF(COUNTIFS($O$3:$O770,$O770,$L$3:$L770,$L770,$I$3:$I770,$I770) &gt;1,0,SUMIFS($Y$3:$Y$2503,$L$3:$L$2503,$L770,$O$3:$O$2503,$O770,$I$3:$I$2503,$I770)),"-")</f>
        <v>0</v>
      </c>
      <c r="AC770" s="27">
        <f t="shared" si="72"/>
        <v>0</v>
      </c>
    </row>
    <row r="771" spans="1:29" s="1" customFormat="1">
      <c r="A771" s="13" t="s">
        <v>185</v>
      </c>
      <c r="B771" s="107" t="str">
        <f>IF(COUNTA($A771)&gt;0,VLOOKUP($A771,Corsa!$A$1:$F$43,2,FALSE),"-")</f>
        <v>Corsa B04</v>
      </c>
      <c r="C771" s="11"/>
      <c r="D771" s="13">
        <v>63</v>
      </c>
      <c r="E771" s="13"/>
      <c r="F771" s="46" t="str">
        <f>IF(COUNTA($A771)&gt;0,VLOOKUP($A771,Corsa!$A$1:$F$43,3,FALSE),"-")</f>
        <v>M-20 + M-25 + M-30 + M-35 + M-40 + M-45</v>
      </c>
      <c r="G771" s="28" t="str">
        <f>IF($D771&gt;0,VLOOKUP($D771,Iscrizioni!$A$2:$M$2502,9,FALSE),"-")</f>
        <v>DREONI MARCO</v>
      </c>
      <c r="H771" s="28">
        <f>IF($D771&gt;0,VLOOKUP($D771,Iscrizioni!$A$2:$M$2502,4,FALSE),"-")</f>
        <v>1995</v>
      </c>
      <c r="I771" s="27" t="str">
        <f>IF($D771&gt;0,VLOOKUP($D771,Iscrizioni!$A$2:$M$2502,5,FALSE),"-")</f>
        <v>M</v>
      </c>
      <c r="J771" s="27" t="str">
        <f>IF($D771&gt;0,VLOOKUP($D771,Iscrizioni!$A$2:$M$2502,10,FALSE),"-")</f>
        <v>M-20</v>
      </c>
      <c r="K771" s="27" t="str">
        <f t="shared" ref="K771:K834" si="76">IF(D771&gt;0,IF(IFERROR(SEARCH(J771,F771),0)=0,"Verifica","ok"),"-")</f>
        <v>ok</v>
      </c>
      <c r="L771" s="46" t="str">
        <f>IF($D771&gt;0,VLOOKUP($D771,Iscrizioni!$A$2:$M$2502,11,FALSE),"-")</f>
        <v>Adulti</v>
      </c>
      <c r="M771" s="27">
        <f>IF($D771&gt;0,VLOOKUP($D771,Iscrizioni!$A$2:$N$2502,12,FALSE),"-")</f>
        <v>20</v>
      </c>
      <c r="N771" s="46" t="str">
        <f>IF($D771&gt;0,VLOOKUP($D771,Iscrizioni!$A$2:$M$2502,6,FALSE),"-")</f>
        <v>L021869</v>
      </c>
      <c r="O771" s="107" t="str">
        <f>IF($D771&gt;0,VLOOKUP($D771,Iscrizioni!$A$2:$M$2502,7,FALSE),"-")</f>
        <v>A.S.D. ATLETICA CALENZANO</v>
      </c>
      <c r="P771" s="46" t="str">
        <f>IF($D771&gt;0,VLOOKUP(LEFT($N771,1),Regione!$A$2:$C$21,2,FALSE),"-")</f>
        <v xml:space="preserve">TOSCANA </v>
      </c>
      <c r="Q771" s="112" t="e">
        <f ca="1">IF($D771&gt;0,NormalizzaTempo("D",CELL("tipo",$E771),$E771),"-")</f>
        <v>#NAME?</v>
      </c>
      <c r="R771" s="27">
        <f>IF($D771&gt;0,VLOOKUP($D771,Iscrizioni!$A$2:$M$2502,13,FALSE),"-")</f>
        <v>6500</v>
      </c>
      <c r="S771" s="112" t="e">
        <f t="shared" ca="1" si="73"/>
        <v>#NAME?</v>
      </c>
      <c r="T771" s="112" t="e">
        <f ca="1">IF($D771&gt;0,SUMIFS($S$3:$S771,$X$3:$X771,1,$J$3:$J771,$J771),"-")</f>
        <v>#NAME?</v>
      </c>
      <c r="U771" s="112" t="e">
        <f t="shared" ca="1" si="74"/>
        <v>#NAME?</v>
      </c>
      <c r="V771" s="112" t="e">
        <f t="shared" ca="1" si="71"/>
        <v>#NAME?</v>
      </c>
      <c r="W771" s="27">
        <f>IF(LEN($C771)=0,IF($D771&gt;0,COUNTIFS($A$3:$A771,$A771),"-"),"Escluso")</f>
        <v>36</v>
      </c>
      <c r="X771" s="2">
        <f>IF(LEN($C771)=0,IF($D771&gt;0,COUNTIFS($J$3:$J771,$J771,$C$3:$C771,""),"-"),"Escluso")</f>
        <v>5</v>
      </c>
      <c r="Y771" s="127" t="e">
        <f t="shared" ca="1" si="75"/>
        <v>#NAME?</v>
      </c>
      <c r="Z771" s="2">
        <f>IF($D771&gt;0,COUNTIFS($O$3:$O771,$O771,$L$3:$L771,$L771,$I$3:$I771,$I771),"-")</f>
        <v>6</v>
      </c>
      <c r="AA771" s="27">
        <f>IF($D771&gt;0,IF(OR($Z771 &gt;1,$L771&lt;&gt;"Adulti"),0,VLOOKUP($P771,Regione!$B$2:$C$22,2,FALSE)),"-")</f>
        <v>0</v>
      </c>
      <c r="AB771" s="27">
        <f>IF($D771&gt;0,IF(COUNTIFS($O$3:$O771,$O771,$L$3:$L771,$L771,$I$3:$I771,$I771) &gt;1,0,SUMIFS($Y$3:$Y$2503,$L$3:$L$2503,$L771,$O$3:$O$2503,$O771,$I$3:$I$2503,$I771)),"-")</f>
        <v>0</v>
      </c>
      <c r="AC771" s="27">
        <f t="shared" si="72"/>
        <v>0</v>
      </c>
    </row>
    <row r="772" spans="1:29" s="1" customFormat="1">
      <c r="A772" s="13" t="s">
        <v>185</v>
      </c>
      <c r="B772" s="107" t="str">
        <f>IF(COUNTA($A772)&gt;0,VLOOKUP($A772,Corsa!$A$1:$F$43,2,FALSE),"-")</f>
        <v>Corsa B04</v>
      </c>
      <c r="C772" s="11"/>
      <c r="D772" s="13">
        <v>709</v>
      </c>
      <c r="E772" s="13"/>
      <c r="F772" s="46" t="str">
        <f>IF(COUNTA($A772)&gt;0,VLOOKUP($A772,Corsa!$A$1:$F$43,3,FALSE),"-")</f>
        <v>M-20 + M-25 + M-30 + M-35 + M-40 + M-45</v>
      </c>
      <c r="G772" s="28" t="str">
        <f>IF($D772&gt;0,VLOOKUP($D772,Iscrizioni!$A$2:$M$2502,9,FALSE),"-")</f>
        <v>NEGRINI ALBERTO</v>
      </c>
      <c r="H772" s="28">
        <f>IF($D772&gt;0,VLOOKUP($D772,Iscrizioni!$A$2:$M$2502,4,FALSE),"-")</f>
        <v>1971</v>
      </c>
      <c r="I772" s="27" t="str">
        <f>IF($D772&gt;0,VLOOKUP($D772,Iscrizioni!$A$2:$M$2502,5,FALSE),"-")</f>
        <v>M</v>
      </c>
      <c r="J772" s="27" t="str">
        <f>IF($D772&gt;0,VLOOKUP($D772,Iscrizioni!$A$2:$M$2502,10,FALSE),"-")</f>
        <v>M-45</v>
      </c>
      <c r="K772" s="27" t="str">
        <f t="shared" si="76"/>
        <v>ok</v>
      </c>
      <c r="L772" s="46" t="str">
        <f>IF($D772&gt;0,VLOOKUP($D772,Iscrizioni!$A$2:$M$2502,11,FALSE),"-")</f>
        <v>Adulti</v>
      </c>
      <c r="M772" s="27">
        <f>IF($D772&gt;0,VLOOKUP($D772,Iscrizioni!$A$2:$N$2502,12,FALSE),"-")</f>
        <v>30</v>
      </c>
      <c r="N772" s="46" t="str">
        <f>IF($D772&gt;0,VLOOKUP($D772,Iscrizioni!$A$2:$M$2502,6,FALSE),"-")</f>
        <v>H041354</v>
      </c>
      <c r="O772" s="107" t="str">
        <f>IF($D772&gt;0,VLOOKUP($D772,Iscrizioni!$A$2:$M$2502,7,FALSE),"-")</f>
        <v>MODENA RUNNERS CLUB ASD</v>
      </c>
      <c r="P772" s="46" t="str">
        <f>IF($D772&gt;0,VLOOKUP(LEFT($N772,1),Regione!$A$2:$C$21,2,FALSE),"-")</f>
        <v xml:space="preserve">EMILIA ROMAGNA </v>
      </c>
      <c r="Q772" s="112" t="e">
        <f ca="1">IF($D772&gt;0,NormalizzaTempo("D",CELL("tipo",$E772),$E772),"-")</f>
        <v>#NAME?</v>
      </c>
      <c r="R772" s="27">
        <f>IF($D772&gt;0,VLOOKUP($D772,Iscrizioni!$A$2:$M$2502,13,FALSE),"-")</f>
        <v>6500</v>
      </c>
      <c r="S772" s="112" t="e">
        <f t="shared" ca="1" si="73"/>
        <v>#NAME?</v>
      </c>
      <c r="T772" s="112" t="e">
        <f ca="1">IF($D772&gt;0,SUMIFS($S$3:$S772,$X$3:$X772,1,$J$3:$J772,$J772),"-")</f>
        <v>#NAME?</v>
      </c>
      <c r="U772" s="112" t="e">
        <f t="shared" ca="1" si="74"/>
        <v>#NAME?</v>
      </c>
      <c r="V772" s="112" t="e">
        <f t="shared" ref="V772:V835" ca="1" si="77">IF(OR(AND($L772="Adulti",LEN($C772)=0,$U772&lt;=$U$1), AND(OR($L772="Giovanile",$L772="Promozionale"),LEN($C772)=0) ), "ok","-")</f>
        <v>#NAME?</v>
      </c>
      <c r="W772" s="27">
        <f>IF(LEN($C772)=0,IF($D772&gt;0,COUNTIFS($A$3:$A772,$A772),"-"),"Escluso")</f>
        <v>37</v>
      </c>
      <c r="X772" s="2">
        <f>IF(LEN($C772)=0,IF($D772&gt;0,COUNTIFS($J$3:$J772,$J772,$C$3:$C772,""),"-"),"Escluso")</f>
        <v>6</v>
      </c>
      <c r="Y772" s="127" t="e">
        <f t="shared" ca="1" si="75"/>
        <v>#NAME?</v>
      </c>
      <c r="Z772" s="2">
        <f>IF($D772&gt;0,COUNTIFS($O$3:$O772,$O772,$L$3:$L772,$L772,$I$3:$I772,$I772),"-")</f>
        <v>20</v>
      </c>
      <c r="AA772" s="27">
        <f>IF($D772&gt;0,IF(OR($Z772 &gt;1,$L772&lt;&gt;"Adulti"),0,VLOOKUP($P772,Regione!$B$2:$C$22,2,FALSE)),"-")</f>
        <v>0</v>
      </c>
      <c r="AB772" s="27">
        <f>IF($D772&gt;0,IF(COUNTIFS($O$3:$O772,$O772,$L$3:$L772,$L772,$I$3:$I772,$I772) &gt;1,0,SUMIFS($Y$3:$Y$2503,$L$3:$L$2503,$L772,$O$3:$O$2503,$O772,$I$3:$I$2503,$I772)),"-")</f>
        <v>0</v>
      </c>
      <c r="AC772" s="27">
        <f t="shared" si="72"/>
        <v>0</v>
      </c>
    </row>
    <row r="773" spans="1:29" s="1" customFormat="1">
      <c r="A773" s="13" t="s">
        <v>185</v>
      </c>
      <c r="B773" s="107" t="str">
        <f>IF(COUNTA($A773)&gt;0,VLOOKUP($A773,Corsa!$A$1:$F$43,2,FALSE),"-")</f>
        <v>Corsa B04</v>
      </c>
      <c r="C773" s="11"/>
      <c r="D773" s="13">
        <v>630</v>
      </c>
      <c r="E773" s="13"/>
      <c r="F773" s="46" t="str">
        <f>IF(COUNTA($A773)&gt;0,VLOOKUP($A773,Corsa!$A$1:$F$43,3,FALSE),"-")</f>
        <v>M-20 + M-25 + M-30 + M-35 + M-40 + M-45</v>
      </c>
      <c r="G773" s="28" t="str">
        <f>IF($D773&gt;0,VLOOKUP($D773,Iscrizioni!$A$2:$M$2502,9,FALSE),"-")</f>
        <v>CAVALLINI ANDREA</v>
      </c>
      <c r="H773" s="28">
        <f>IF($D773&gt;0,VLOOKUP($D773,Iscrizioni!$A$2:$M$2502,4,FALSE),"-")</f>
        <v>1987</v>
      </c>
      <c r="I773" s="27" t="str">
        <f>IF($D773&gt;0,VLOOKUP($D773,Iscrizioni!$A$2:$M$2502,5,FALSE),"-")</f>
        <v>M</v>
      </c>
      <c r="J773" s="27" t="str">
        <f>IF($D773&gt;0,VLOOKUP($D773,Iscrizioni!$A$2:$M$2502,10,FALSE),"-")</f>
        <v>M-30</v>
      </c>
      <c r="K773" s="27" t="str">
        <f t="shared" si="76"/>
        <v>ok</v>
      </c>
      <c r="L773" s="46" t="str">
        <f>IF($D773&gt;0,VLOOKUP($D773,Iscrizioni!$A$2:$M$2502,11,FALSE),"-")</f>
        <v>Adulti</v>
      </c>
      <c r="M773" s="27">
        <f>IF($D773&gt;0,VLOOKUP($D773,Iscrizioni!$A$2:$N$2502,12,FALSE),"-")</f>
        <v>24</v>
      </c>
      <c r="N773" s="46" t="str">
        <f>IF($D773&gt;0,VLOOKUP($D773,Iscrizioni!$A$2:$M$2502,6,FALSE),"-")</f>
        <v>L120491</v>
      </c>
      <c r="O773" s="107" t="str">
        <f>IF($D773&gt;0,VLOOKUP($D773,Iscrizioni!$A$2:$M$2502,7,FALSE),"-")</f>
        <v>GRUPPO PODISTICO PARCO ALPI APUANE</v>
      </c>
      <c r="P773" s="46" t="str">
        <f>IF($D773&gt;0,VLOOKUP(LEFT($N773,1),Regione!$A$2:$C$21,2,FALSE),"-")</f>
        <v xml:space="preserve">TOSCANA </v>
      </c>
      <c r="Q773" s="112" t="e">
        <f ca="1">IF($D773&gt;0,NormalizzaTempo("D",CELL("tipo",$E773),$E773),"-")</f>
        <v>#NAME?</v>
      </c>
      <c r="R773" s="27">
        <f>IF($D773&gt;0,VLOOKUP($D773,Iscrizioni!$A$2:$M$2502,13,FALSE),"-")</f>
        <v>6500</v>
      </c>
      <c r="S773" s="112" t="e">
        <f t="shared" ca="1" si="73"/>
        <v>#NAME?</v>
      </c>
      <c r="T773" s="112" t="e">
        <f ca="1">IF($D773&gt;0,SUMIFS($S$3:$S773,$X$3:$X773,1,$J$3:$J773,$J773),"-")</f>
        <v>#NAME?</v>
      </c>
      <c r="U773" s="112" t="e">
        <f t="shared" ca="1" si="74"/>
        <v>#NAME?</v>
      </c>
      <c r="V773" s="112" t="e">
        <f t="shared" ca="1" si="77"/>
        <v>#NAME?</v>
      </c>
      <c r="W773" s="27">
        <f>IF(LEN($C773)=0,IF($D773&gt;0,COUNTIFS($A$3:$A773,$A773),"-"),"Escluso")</f>
        <v>38</v>
      </c>
      <c r="X773" s="2">
        <f>IF(LEN($C773)=0,IF($D773&gt;0,COUNTIFS($J$3:$J773,$J773,$C$3:$C773,""),"-"),"Escluso")</f>
        <v>7</v>
      </c>
      <c r="Y773" s="127" t="e">
        <f t="shared" ca="1" si="75"/>
        <v>#NAME?</v>
      </c>
      <c r="Z773" s="2">
        <f>IF($D773&gt;0,COUNTIFS($O$3:$O773,$O773,$L$3:$L773,$L773,$I$3:$I773,$I773),"-")</f>
        <v>2</v>
      </c>
      <c r="AA773" s="27">
        <f>IF($D773&gt;0,IF(OR($Z773 &gt;1,$L773&lt;&gt;"Adulti"),0,VLOOKUP($P773,Regione!$B$2:$C$22,2,FALSE)),"-")</f>
        <v>0</v>
      </c>
      <c r="AB773" s="27">
        <f>IF($D773&gt;0,IF(COUNTIFS($O$3:$O773,$O773,$L$3:$L773,$L773,$I$3:$I773,$I773) &gt;1,0,SUMIFS($Y$3:$Y$2503,$L$3:$L$2503,$L773,$O$3:$O$2503,$O773,$I$3:$I$2503,$I773)),"-")</f>
        <v>0</v>
      </c>
      <c r="AC773" s="27">
        <f t="shared" si="72"/>
        <v>0</v>
      </c>
    </row>
    <row r="774" spans="1:29" s="1" customFormat="1">
      <c r="A774" s="13" t="s">
        <v>185</v>
      </c>
      <c r="B774" s="107" t="str">
        <f>IF(COUNTA($A774)&gt;0,VLOOKUP($A774,Corsa!$A$1:$F$43,2,FALSE),"-")</f>
        <v>Corsa B04</v>
      </c>
      <c r="C774" s="11"/>
      <c r="D774" s="13">
        <v>379</v>
      </c>
      <c r="E774" s="13"/>
      <c r="F774" s="46" t="str">
        <f>IF(COUNTA($A774)&gt;0,VLOOKUP($A774,Corsa!$A$1:$F$43,3,FALSE),"-")</f>
        <v>M-20 + M-25 + M-30 + M-35 + M-40 + M-45</v>
      </c>
      <c r="G774" s="28" t="str">
        <f>IF($D774&gt;0,VLOOKUP($D774,Iscrizioni!$A$2:$M$2502,9,FALSE),"-")</f>
        <v>CANDELA SAMUELE</v>
      </c>
      <c r="H774" s="28">
        <f>IF($D774&gt;0,VLOOKUP($D774,Iscrizioni!$A$2:$M$2502,4,FALSE),"-")</f>
        <v>1993</v>
      </c>
      <c r="I774" s="27" t="str">
        <f>IF($D774&gt;0,VLOOKUP($D774,Iscrizioni!$A$2:$M$2502,5,FALSE),"-")</f>
        <v>M</v>
      </c>
      <c r="J774" s="27" t="str">
        <f>IF($D774&gt;0,VLOOKUP($D774,Iscrizioni!$A$2:$M$2502,10,FALSE),"-")</f>
        <v>M-20</v>
      </c>
      <c r="K774" s="27" t="str">
        <f t="shared" si="76"/>
        <v>ok</v>
      </c>
      <c r="L774" s="46" t="str">
        <f>IF($D774&gt;0,VLOOKUP($D774,Iscrizioni!$A$2:$M$2502,11,FALSE),"-")</f>
        <v>Adulti</v>
      </c>
      <c r="M774" s="27">
        <f>IF($D774&gt;0,VLOOKUP($D774,Iscrizioni!$A$2:$N$2502,12,FALSE),"-")</f>
        <v>20</v>
      </c>
      <c r="N774" s="46" t="str">
        <f>IF($D774&gt;0,VLOOKUP($D774,Iscrizioni!$A$2:$M$2502,6,FALSE),"-")</f>
        <v>D060103</v>
      </c>
      <c r="O774" s="107" t="str">
        <f>IF($D774&gt;0,VLOOKUP($D774,Iscrizioni!$A$2:$M$2502,7,FALSE),"-")</f>
        <v>ASD ATHLETIC TEAM</v>
      </c>
      <c r="P774" s="46" t="str">
        <f>IF($D774&gt;0,VLOOKUP(LEFT($N774,1),Regione!$A$2:$C$21,2,FALSE),"-")</f>
        <v xml:space="preserve">LOMBARDIA </v>
      </c>
      <c r="Q774" s="112" t="e">
        <f ca="1">IF($D774&gt;0,NormalizzaTempo("D",CELL("tipo",$E774),$E774),"-")</f>
        <v>#NAME?</v>
      </c>
      <c r="R774" s="27">
        <f>IF($D774&gt;0,VLOOKUP($D774,Iscrizioni!$A$2:$M$2502,13,FALSE),"-")</f>
        <v>6500</v>
      </c>
      <c r="S774" s="112" t="e">
        <f t="shared" ca="1" si="73"/>
        <v>#NAME?</v>
      </c>
      <c r="T774" s="112" t="e">
        <f ca="1">IF($D774&gt;0,SUMIFS($S$3:$S774,$X$3:$X774,1,$J$3:$J774,$J774),"-")</f>
        <v>#NAME?</v>
      </c>
      <c r="U774" s="112" t="e">
        <f t="shared" ca="1" si="74"/>
        <v>#NAME?</v>
      </c>
      <c r="V774" s="112" t="e">
        <f t="shared" ca="1" si="77"/>
        <v>#NAME?</v>
      </c>
      <c r="W774" s="27">
        <f>IF(LEN($C774)=0,IF($D774&gt;0,COUNTIFS($A$3:$A774,$A774),"-"),"Escluso")</f>
        <v>39</v>
      </c>
      <c r="X774" s="2">
        <f>IF(LEN($C774)=0,IF($D774&gt;0,COUNTIFS($J$3:$J774,$J774,$C$3:$C774,""),"-"),"Escluso")</f>
        <v>6</v>
      </c>
      <c r="Y774" s="127" t="e">
        <f t="shared" ca="1" si="75"/>
        <v>#NAME?</v>
      </c>
      <c r="Z774" s="2">
        <f>IF($D774&gt;0,COUNTIFS($O$3:$O774,$O774,$L$3:$L774,$L774,$I$3:$I774,$I774),"-")</f>
        <v>6</v>
      </c>
      <c r="AA774" s="27">
        <f>IF($D774&gt;0,IF(OR($Z774 &gt;1,$L774&lt;&gt;"Adulti"),0,VLOOKUP($P774,Regione!$B$2:$C$22,2,FALSE)),"-")</f>
        <v>0</v>
      </c>
      <c r="AB774" s="27">
        <f>IF($D774&gt;0,IF(COUNTIFS($O$3:$O774,$O774,$L$3:$L774,$L774,$I$3:$I774,$I774) &gt;1,0,SUMIFS($Y$3:$Y$2503,$L$3:$L$2503,$L774,$O$3:$O$2503,$O774,$I$3:$I$2503,$I774)),"-")</f>
        <v>0</v>
      </c>
      <c r="AC774" s="27">
        <f t="shared" si="72"/>
        <v>0</v>
      </c>
    </row>
    <row r="775" spans="1:29" s="1" customFormat="1">
      <c r="A775" s="13" t="s">
        <v>185</v>
      </c>
      <c r="B775" s="107" t="str">
        <f>IF(COUNTA($A775)&gt;0,VLOOKUP($A775,Corsa!$A$1:$F$43,2,FALSE),"-")</f>
        <v>Corsa B04</v>
      </c>
      <c r="C775" s="11"/>
      <c r="D775" s="13">
        <v>28</v>
      </c>
      <c r="E775" s="13"/>
      <c r="F775" s="46" t="str">
        <f>IF(COUNTA($A775)&gt;0,VLOOKUP($A775,Corsa!$A$1:$F$43,3,FALSE),"-")</f>
        <v>M-20 + M-25 + M-30 + M-35 + M-40 + M-45</v>
      </c>
      <c r="G775" s="28" t="str">
        <f>IF($D775&gt;0,VLOOKUP($D775,Iscrizioni!$A$2:$M$2502,9,FALSE),"-")</f>
        <v>ZANETTI FRANCESCO</v>
      </c>
      <c r="H775" s="28">
        <f>IF($D775&gt;0,VLOOKUP($D775,Iscrizioni!$A$2:$M$2502,4,FALSE),"-")</f>
        <v>1991</v>
      </c>
      <c r="I775" s="27" t="str">
        <f>IF($D775&gt;0,VLOOKUP($D775,Iscrizioni!$A$2:$M$2502,5,FALSE),"-")</f>
        <v>M</v>
      </c>
      <c r="J775" s="27" t="str">
        <f>IF($D775&gt;0,VLOOKUP($D775,Iscrizioni!$A$2:$M$2502,10,FALSE),"-")</f>
        <v>M-25</v>
      </c>
      <c r="K775" s="27" t="str">
        <f t="shared" si="76"/>
        <v>ok</v>
      </c>
      <c r="L775" s="46" t="str">
        <f>IF($D775&gt;0,VLOOKUP($D775,Iscrizioni!$A$2:$M$2502,11,FALSE),"-")</f>
        <v>Adulti</v>
      </c>
      <c r="M775" s="27">
        <f>IF($D775&gt;0,VLOOKUP($D775,Iscrizioni!$A$2:$N$2502,12,FALSE),"-")</f>
        <v>22</v>
      </c>
      <c r="N775" s="46" t="str">
        <f>IF($D775&gt;0,VLOOKUP($D775,Iscrizioni!$A$2:$M$2502,6,FALSE),"-")</f>
        <v>H011308</v>
      </c>
      <c r="O775" s="107" t="str">
        <f>IF($D775&gt;0,VLOOKUP($D775,Iscrizioni!$A$2:$M$2502,7,FALSE),"-")</f>
        <v>A.S.D. Atletica Blizzard</v>
      </c>
      <c r="P775" s="46" t="str">
        <f>IF($D775&gt;0,VLOOKUP(LEFT($N775,1),Regione!$A$2:$C$21,2,FALSE),"-")</f>
        <v xml:space="preserve">EMILIA ROMAGNA </v>
      </c>
      <c r="Q775" s="112" t="e">
        <f ca="1">IF($D775&gt;0,NormalizzaTempo("D",CELL("tipo",$E775),$E775),"-")</f>
        <v>#NAME?</v>
      </c>
      <c r="R775" s="27">
        <f>IF($D775&gt;0,VLOOKUP($D775,Iscrizioni!$A$2:$M$2502,13,FALSE),"-")</f>
        <v>6500</v>
      </c>
      <c r="S775" s="112" t="e">
        <f t="shared" ca="1" si="73"/>
        <v>#NAME?</v>
      </c>
      <c r="T775" s="112" t="e">
        <f ca="1">IF($D775&gt;0,SUMIFS($S$3:$S775,$X$3:$X775,1,$J$3:$J775,$J775),"-")</f>
        <v>#NAME?</v>
      </c>
      <c r="U775" s="112" t="e">
        <f t="shared" ca="1" si="74"/>
        <v>#NAME?</v>
      </c>
      <c r="V775" s="112" t="e">
        <f t="shared" ca="1" si="77"/>
        <v>#NAME?</v>
      </c>
      <c r="W775" s="27">
        <f>IF(LEN($C775)=0,IF($D775&gt;0,COUNTIFS($A$3:$A775,$A775),"-"),"Escluso")</f>
        <v>40</v>
      </c>
      <c r="X775" s="2">
        <f>IF(LEN($C775)=0,IF($D775&gt;0,COUNTIFS($J$3:$J775,$J775,$C$3:$C775,""),"-"),"Escluso")</f>
        <v>8</v>
      </c>
      <c r="Y775" s="127" t="e">
        <f t="shared" ca="1" si="75"/>
        <v>#NAME?</v>
      </c>
      <c r="Z775" s="2">
        <f>IF($D775&gt;0,COUNTIFS($O$3:$O775,$O775,$L$3:$L775,$L775,$I$3:$I775,$I775),"-")</f>
        <v>3</v>
      </c>
      <c r="AA775" s="27">
        <f>IF($D775&gt;0,IF(OR($Z775 &gt;1,$L775&lt;&gt;"Adulti"),0,VLOOKUP($P775,Regione!$B$2:$C$22,2,FALSE)),"-")</f>
        <v>0</v>
      </c>
      <c r="AB775" s="27">
        <f>IF($D775&gt;0,IF(COUNTIFS($O$3:$O775,$O775,$L$3:$L775,$L775,$I$3:$I775,$I775) &gt;1,0,SUMIFS($Y$3:$Y$2503,$L$3:$L$2503,$L775,$O$3:$O$2503,$O775,$I$3:$I$2503,$I775)),"-")</f>
        <v>0</v>
      </c>
      <c r="AC775" s="27">
        <f t="shared" si="72"/>
        <v>0</v>
      </c>
    </row>
    <row r="776" spans="1:29" s="1" customFormat="1">
      <c r="A776" s="13" t="s">
        <v>185</v>
      </c>
      <c r="B776" s="107" t="str">
        <f>IF(COUNTA($A776)&gt;0,VLOOKUP($A776,Corsa!$A$1:$F$43,2,FALSE),"-")</f>
        <v>Corsa B04</v>
      </c>
      <c r="C776" s="11"/>
      <c r="D776" s="13">
        <v>559</v>
      </c>
      <c r="E776" s="13"/>
      <c r="F776" s="46" t="str">
        <f>IF(COUNTA($A776)&gt;0,VLOOKUP($A776,Corsa!$A$1:$F$43,3,FALSE),"-")</f>
        <v>M-20 + M-25 + M-30 + M-35 + M-40 + M-45</v>
      </c>
      <c r="G776" s="28" t="str">
        <f>IF($D776&gt;0,VLOOKUP($D776,Iscrizioni!$A$2:$M$2502,9,FALSE),"-")</f>
        <v>AVIGNI NICOLA</v>
      </c>
      <c r="H776" s="28">
        <f>IF($D776&gt;0,VLOOKUP($D776,Iscrizioni!$A$2:$M$2502,4,FALSE),"-")</f>
        <v>1974</v>
      </c>
      <c r="I776" s="27" t="str">
        <f>IF($D776&gt;0,VLOOKUP($D776,Iscrizioni!$A$2:$M$2502,5,FALSE),"-")</f>
        <v>M</v>
      </c>
      <c r="J776" s="27" t="str">
        <f>IF($D776&gt;0,VLOOKUP($D776,Iscrizioni!$A$2:$M$2502,10,FALSE),"-")</f>
        <v>M-40</v>
      </c>
      <c r="K776" s="27" t="str">
        <f t="shared" si="76"/>
        <v>ok</v>
      </c>
      <c r="L776" s="46" t="str">
        <f>IF($D776&gt;0,VLOOKUP($D776,Iscrizioni!$A$2:$M$2502,11,FALSE),"-")</f>
        <v>Adulti</v>
      </c>
      <c r="M776" s="27">
        <f>IF($D776&gt;0,VLOOKUP($D776,Iscrizioni!$A$2:$N$2502,12,FALSE),"-")</f>
        <v>28</v>
      </c>
      <c r="N776" s="46" t="str">
        <f>IF($D776&gt;0,VLOOKUP($D776,Iscrizioni!$A$2:$M$2502,6,FALSE),"-")</f>
        <v>H020398</v>
      </c>
      <c r="O776" s="107" t="str">
        <f>IF($D776&gt;0,VLOOKUP($D776,Iscrizioni!$A$2:$M$2502,7,FALSE),"-")</f>
        <v>G. P. SALCUS - A.S.D.</v>
      </c>
      <c r="P776" s="46" t="str">
        <f>IF($D776&gt;0,VLOOKUP(LEFT($N776,1),Regione!$A$2:$C$21,2,FALSE),"-")</f>
        <v xml:space="preserve">EMILIA ROMAGNA </v>
      </c>
      <c r="Q776" s="112" t="e">
        <f ca="1">IF($D776&gt;0,NormalizzaTempo("D",CELL("tipo",$E776),$E776),"-")</f>
        <v>#NAME?</v>
      </c>
      <c r="R776" s="27">
        <f>IF($D776&gt;0,VLOOKUP($D776,Iscrizioni!$A$2:$M$2502,13,FALSE),"-")</f>
        <v>6500</v>
      </c>
      <c r="S776" s="112" t="e">
        <f t="shared" ca="1" si="73"/>
        <v>#NAME?</v>
      </c>
      <c r="T776" s="112" t="e">
        <f ca="1">IF($D776&gt;0,SUMIFS($S$3:$S776,$X$3:$X776,1,$J$3:$J776,$J776),"-")</f>
        <v>#NAME?</v>
      </c>
      <c r="U776" s="112" t="e">
        <f t="shared" ca="1" si="74"/>
        <v>#NAME?</v>
      </c>
      <c r="V776" s="112" t="e">
        <f t="shared" ca="1" si="77"/>
        <v>#NAME?</v>
      </c>
      <c r="W776" s="27">
        <f>IF(LEN($C776)=0,IF($D776&gt;0,COUNTIFS($A$3:$A776,$A776),"-"),"Escluso")</f>
        <v>41</v>
      </c>
      <c r="X776" s="2">
        <f>IF(LEN($C776)=0,IF($D776&gt;0,COUNTIFS($J$3:$J776,$J776,$C$3:$C776,""),"-"),"Escluso")</f>
        <v>7</v>
      </c>
      <c r="Y776" s="127" t="e">
        <f t="shared" ca="1" si="75"/>
        <v>#NAME?</v>
      </c>
      <c r="Z776" s="2">
        <f>IF($D776&gt;0,COUNTIFS($O$3:$O776,$O776,$L$3:$L776,$L776,$I$3:$I776,$I776),"-")</f>
        <v>12</v>
      </c>
      <c r="AA776" s="27">
        <f>IF($D776&gt;0,IF(OR($Z776 &gt;1,$L776&lt;&gt;"Adulti"),0,VLOOKUP($P776,Regione!$B$2:$C$22,2,FALSE)),"-")</f>
        <v>0</v>
      </c>
      <c r="AB776" s="27">
        <f>IF($D776&gt;0,IF(COUNTIFS($O$3:$O776,$O776,$L$3:$L776,$L776,$I$3:$I776,$I776) &gt;1,0,SUMIFS($Y$3:$Y$2503,$L$3:$L$2503,$L776,$O$3:$O$2503,$O776,$I$3:$I$2503,$I776)),"-")</f>
        <v>0</v>
      </c>
      <c r="AC776" s="27">
        <f t="shared" si="72"/>
        <v>0</v>
      </c>
    </row>
    <row r="777" spans="1:29" s="1" customFormat="1">
      <c r="A777" s="13" t="s">
        <v>185</v>
      </c>
      <c r="B777" s="107" t="str">
        <f>IF(COUNTA($A777)&gt;0,VLOOKUP($A777,Corsa!$A$1:$F$43,2,FALSE),"-")</f>
        <v>Corsa B04</v>
      </c>
      <c r="C777" s="11"/>
      <c r="D777" s="13">
        <v>581</v>
      </c>
      <c r="E777" s="13"/>
      <c r="F777" s="46" t="str">
        <f>IF(COUNTA($A777)&gt;0,VLOOKUP($A777,Corsa!$A$1:$F$43,3,FALSE),"-")</f>
        <v>M-20 + M-25 + M-30 + M-35 + M-40 + M-45</v>
      </c>
      <c r="G777" s="28" t="str">
        <f>IF($D777&gt;0,VLOOKUP($D777,Iscrizioni!$A$2:$M$2502,9,FALSE),"-")</f>
        <v>PIASENTINI MARCO</v>
      </c>
      <c r="H777" s="28">
        <f>IF($D777&gt;0,VLOOKUP($D777,Iscrizioni!$A$2:$M$2502,4,FALSE),"-")</f>
        <v>1989</v>
      </c>
      <c r="I777" s="27" t="str">
        <f>IF($D777&gt;0,VLOOKUP($D777,Iscrizioni!$A$2:$M$2502,5,FALSE),"-")</f>
        <v>M</v>
      </c>
      <c r="J777" s="27" t="str">
        <f>IF($D777&gt;0,VLOOKUP($D777,Iscrizioni!$A$2:$M$2502,10,FALSE),"-")</f>
        <v>M-25</v>
      </c>
      <c r="K777" s="27" t="str">
        <f t="shared" si="76"/>
        <v>ok</v>
      </c>
      <c r="L777" s="46" t="str">
        <f>IF($D777&gt;0,VLOOKUP($D777,Iscrizioni!$A$2:$M$2502,11,FALSE),"-")</f>
        <v>Adulti</v>
      </c>
      <c r="M777" s="27">
        <f>IF($D777&gt;0,VLOOKUP($D777,Iscrizioni!$A$2:$N$2502,12,FALSE),"-")</f>
        <v>22</v>
      </c>
      <c r="N777" s="46" t="str">
        <f>IF($D777&gt;0,VLOOKUP($D777,Iscrizioni!$A$2:$M$2502,6,FALSE),"-")</f>
        <v>H020398</v>
      </c>
      <c r="O777" s="107" t="str">
        <f>IF($D777&gt;0,VLOOKUP($D777,Iscrizioni!$A$2:$M$2502,7,FALSE),"-")</f>
        <v>G. P. SALCUS - A.S.D.</v>
      </c>
      <c r="P777" s="46" t="str">
        <f>IF($D777&gt;0,VLOOKUP(LEFT($N777,1),Regione!$A$2:$C$21,2,FALSE),"-")</f>
        <v xml:space="preserve">EMILIA ROMAGNA </v>
      </c>
      <c r="Q777" s="112" t="e">
        <f ca="1">IF($D777&gt;0,NormalizzaTempo("D",CELL("tipo",$E777),$E777),"-")</f>
        <v>#NAME?</v>
      </c>
      <c r="R777" s="27">
        <f>IF($D777&gt;0,VLOOKUP($D777,Iscrizioni!$A$2:$M$2502,13,FALSE),"-")</f>
        <v>6500</v>
      </c>
      <c r="S777" s="112" t="e">
        <f t="shared" ca="1" si="73"/>
        <v>#NAME?</v>
      </c>
      <c r="T777" s="112" t="e">
        <f ca="1">IF($D777&gt;0,SUMIFS($S$3:$S777,$X$3:$X777,1,$J$3:$J777,$J777),"-")</f>
        <v>#NAME?</v>
      </c>
      <c r="U777" s="112" t="e">
        <f t="shared" ca="1" si="74"/>
        <v>#NAME?</v>
      </c>
      <c r="V777" s="112" t="e">
        <f t="shared" ca="1" si="77"/>
        <v>#NAME?</v>
      </c>
      <c r="W777" s="27">
        <f>IF(LEN($C777)=0,IF($D777&gt;0,COUNTIFS($A$3:$A777,$A777),"-"),"Escluso")</f>
        <v>42</v>
      </c>
      <c r="X777" s="2">
        <f>IF(LEN($C777)=0,IF($D777&gt;0,COUNTIFS($J$3:$J777,$J777,$C$3:$C777,""),"-"),"Escluso")</f>
        <v>9</v>
      </c>
      <c r="Y777" s="127" t="e">
        <f t="shared" ca="1" si="75"/>
        <v>#NAME?</v>
      </c>
      <c r="Z777" s="2">
        <f>IF($D777&gt;0,COUNTIFS($O$3:$O777,$O777,$L$3:$L777,$L777,$I$3:$I777,$I777),"-")</f>
        <v>13</v>
      </c>
      <c r="AA777" s="27">
        <f>IF($D777&gt;0,IF(OR($Z777 &gt;1,$L777&lt;&gt;"Adulti"),0,VLOOKUP($P777,Regione!$B$2:$C$22,2,FALSE)),"-")</f>
        <v>0</v>
      </c>
      <c r="AB777" s="27">
        <f>IF($D777&gt;0,IF(COUNTIFS($O$3:$O777,$O777,$L$3:$L777,$L777,$I$3:$I777,$I777) &gt;1,0,SUMIFS($Y$3:$Y$2503,$L$3:$L$2503,$L777,$O$3:$O$2503,$O777,$I$3:$I$2503,$I777)),"-")</f>
        <v>0</v>
      </c>
      <c r="AC777" s="27">
        <f t="shared" si="72"/>
        <v>0</v>
      </c>
    </row>
    <row r="778" spans="1:29" s="1" customFormat="1">
      <c r="A778" s="13" t="s">
        <v>185</v>
      </c>
      <c r="B778" s="107" t="str">
        <f>IF(COUNTA($A778)&gt;0,VLOOKUP($A778,Corsa!$A$1:$F$43,2,FALSE),"-")</f>
        <v>Corsa B04</v>
      </c>
      <c r="C778" s="11"/>
      <c r="D778" s="13">
        <v>558</v>
      </c>
      <c r="E778" s="13"/>
      <c r="F778" s="46" t="str">
        <f>IF(COUNTA($A778)&gt;0,VLOOKUP($A778,Corsa!$A$1:$F$43,3,FALSE),"-")</f>
        <v>M-20 + M-25 + M-30 + M-35 + M-40 + M-45</v>
      </c>
      <c r="G778" s="28" t="str">
        <f>IF($D778&gt;0,VLOOKUP($D778,Iscrizioni!$A$2:$M$2502,9,FALSE),"-")</f>
        <v>ASTOLFI ANDREA</v>
      </c>
      <c r="H778" s="28">
        <f>IF($D778&gt;0,VLOOKUP($D778,Iscrizioni!$A$2:$M$2502,4,FALSE),"-")</f>
        <v>1981</v>
      </c>
      <c r="I778" s="27" t="str">
        <f>IF($D778&gt;0,VLOOKUP($D778,Iscrizioni!$A$2:$M$2502,5,FALSE),"-")</f>
        <v>M</v>
      </c>
      <c r="J778" s="27" t="str">
        <f>IF($D778&gt;0,VLOOKUP($D778,Iscrizioni!$A$2:$M$2502,10,FALSE),"-")</f>
        <v>M-35</v>
      </c>
      <c r="K778" s="27" t="str">
        <f t="shared" si="76"/>
        <v>ok</v>
      </c>
      <c r="L778" s="46" t="str">
        <f>IF($D778&gt;0,VLOOKUP($D778,Iscrizioni!$A$2:$M$2502,11,FALSE),"-")</f>
        <v>Adulti</v>
      </c>
      <c r="M778" s="27">
        <f>IF($D778&gt;0,VLOOKUP($D778,Iscrizioni!$A$2:$N$2502,12,FALSE),"-")</f>
        <v>26</v>
      </c>
      <c r="N778" s="46" t="str">
        <f>IF($D778&gt;0,VLOOKUP($D778,Iscrizioni!$A$2:$M$2502,6,FALSE),"-")</f>
        <v>H020398</v>
      </c>
      <c r="O778" s="107" t="str">
        <f>IF($D778&gt;0,VLOOKUP($D778,Iscrizioni!$A$2:$M$2502,7,FALSE),"-")</f>
        <v>G. P. SALCUS - A.S.D.</v>
      </c>
      <c r="P778" s="46" t="str">
        <f>IF($D778&gt;0,VLOOKUP(LEFT($N778,1),Regione!$A$2:$C$21,2,FALSE),"-")</f>
        <v xml:space="preserve">EMILIA ROMAGNA </v>
      </c>
      <c r="Q778" s="112" t="e">
        <f ca="1">IF($D778&gt;0,NormalizzaTempo("D",CELL("tipo",$E778),$E778),"-")</f>
        <v>#NAME?</v>
      </c>
      <c r="R778" s="27">
        <f>IF($D778&gt;0,VLOOKUP($D778,Iscrizioni!$A$2:$M$2502,13,FALSE),"-")</f>
        <v>6500</v>
      </c>
      <c r="S778" s="112" t="e">
        <f t="shared" ca="1" si="73"/>
        <v>#NAME?</v>
      </c>
      <c r="T778" s="112" t="e">
        <f ca="1">IF($D778&gt;0,SUMIFS($S$3:$S778,$X$3:$X778,1,$J$3:$J778,$J778),"-")</f>
        <v>#NAME?</v>
      </c>
      <c r="U778" s="112" t="e">
        <f t="shared" ca="1" si="74"/>
        <v>#NAME?</v>
      </c>
      <c r="V778" s="112" t="e">
        <f t="shared" ca="1" si="77"/>
        <v>#NAME?</v>
      </c>
      <c r="W778" s="27">
        <f>IF(LEN($C778)=0,IF($D778&gt;0,COUNTIFS($A$3:$A778,$A778),"-"),"Escluso")</f>
        <v>43</v>
      </c>
      <c r="X778" s="2">
        <f>IF(LEN($C778)=0,IF($D778&gt;0,COUNTIFS($J$3:$J778,$J778,$C$3:$C778,""),"-"),"Escluso")</f>
        <v>8</v>
      </c>
      <c r="Y778" s="127" t="e">
        <f t="shared" ca="1" si="75"/>
        <v>#NAME?</v>
      </c>
      <c r="Z778" s="2">
        <f>IF($D778&gt;0,COUNTIFS($O$3:$O778,$O778,$L$3:$L778,$L778,$I$3:$I778,$I778),"-")</f>
        <v>14</v>
      </c>
      <c r="AA778" s="27">
        <f>IF($D778&gt;0,IF(OR($Z778 &gt;1,$L778&lt;&gt;"Adulti"),0,VLOOKUP($P778,Regione!$B$2:$C$22,2,FALSE)),"-")</f>
        <v>0</v>
      </c>
      <c r="AB778" s="27">
        <f>IF($D778&gt;0,IF(COUNTIFS($O$3:$O778,$O778,$L$3:$L778,$L778,$I$3:$I778,$I778) &gt;1,0,SUMIFS($Y$3:$Y$2503,$L$3:$L$2503,$L778,$O$3:$O$2503,$O778,$I$3:$I$2503,$I778)),"-")</f>
        <v>0</v>
      </c>
      <c r="AC778" s="27">
        <f t="shared" si="72"/>
        <v>0</v>
      </c>
    </row>
    <row r="779" spans="1:29" s="1" customFormat="1">
      <c r="A779" s="13" t="s">
        <v>185</v>
      </c>
      <c r="B779" s="107" t="str">
        <f>IF(COUNTA($A779)&gt;0,VLOOKUP($A779,Corsa!$A$1:$F$43,2,FALSE),"-")</f>
        <v>Corsa B04</v>
      </c>
      <c r="C779" s="11"/>
      <c r="D779" s="13">
        <v>148</v>
      </c>
      <c r="E779" s="13"/>
      <c r="F779" s="46" t="str">
        <f>IF(COUNTA($A779)&gt;0,VLOOKUP($A779,Corsa!$A$1:$F$43,3,FALSE),"-")</f>
        <v>M-20 + M-25 + M-30 + M-35 + M-40 + M-45</v>
      </c>
      <c r="G779" s="28" t="str">
        <f>IF($D779&gt;0,VLOOKUP($D779,Iscrizioni!$A$2:$M$2502,9,FALSE),"-")</f>
        <v>BAUCHIERO MARCO</v>
      </c>
      <c r="H779" s="28">
        <f>IF($D779&gt;0,VLOOKUP($D779,Iscrizioni!$A$2:$M$2502,4,FALSE),"-")</f>
        <v>1997</v>
      </c>
      <c r="I779" s="27" t="str">
        <f>IF($D779&gt;0,VLOOKUP($D779,Iscrizioni!$A$2:$M$2502,5,FALSE),"-")</f>
        <v>M</v>
      </c>
      <c r="J779" s="27" t="str">
        <f>IF($D779&gt;0,VLOOKUP($D779,Iscrizioni!$A$2:$M$2502,10,FALSE),"-")</f>
        <v>M-20</v>
      </c>
      <c r="K779" s="27" t="str">
        <f t="shared" si="76"/>
        <v>ok</v>
      </c>
      <c r="L779" s="46" t="str">
        <f>IF($D779&gt;0,VLOOKUP($D779,Iscrizioni!$A$2:$M$2502,11,FALSE),"-")</f>
        <v>Adulti</v>
      </c>
      <c r="M779" s="27">
        <f>IF($D779&gt;0,VLOOKUP($D779,Iscrizioni!$A$2:$N$2502,12,FALSE),"-")</f>
        <v>20</v>
      </c>
      <c r="N779" s="46" t="str">
        <f>IF($D779&gt;0,VLOOKUP($D779,Iscrizioni!$A$2:$M$2502,6,FALSE),"-")</f>
        <v>A130534</v>
      </c>
      <c r="O779" s="107" t="str">
        <f>IF($D779&gt;0,VLOOKUP($D779,Iscrizioni!$A$2:$M$2502,7,FALSE),"-")</f>
        <v>A.S.D. ATLETICA VENARIA REALE</v>
      </c>
      <c r="P779" s="46" t="str">
        <f>IF($D779&gt;0,VLOOKUP(LEFT($N779,1),Regione!$A$2:$C$21,2,FALSE),"-")</f>
        <v xml:space="preserve">PIEMONTE </v>
      </c>
      <c r="Q779" s="112" t="e">
        <f ca="1">IF($D779&gt;0,NormalizzaTempo("D",CELL("tipo",$E779),$E779),"-")</f>
        <v>#NAME?</v>
      </c>
      <c r="R779" s="27">
        <f>IF($D779&gt;0,VLOOKUP($D779,Iscrizioni!$A$2:$M$2502,13,FALSE),"-")</f>
        <v>6500</v>
      </c>
      <c r="S779" s="112" t="e">
        <f t="shared" ca="1" si="73"/>
        <v>#NAME?</v>
      </c>
      <c r="T779" s="112" t="e">
        <f ca="1">IF($D779&gt;0,SUMIFS($S$3:$S779,$X$3:$X779,1,$J$3:$J779,$J779),"-")</f>
        <v>#NAME?</v>
      </c>
      <c r="U779" s="112" t="e">
        <f t="shared" ca="1" si="74"/>
        <v>#NAME?</v>
      </c>
      <c r="V779" s="112" t="e">
        <f t="shared" ca="1" si="77"/>
        <v>#NAME?</v>
      </c>
      <c r="W779" s="27">
        <f>IF(LEN($C779)=0,IF($D779&gt;0,COUNTIFS($A$3:$A779,$A779),"-"),"Escluso")</f>
        <v>44</v>
      </c>
      <c r="X779" s="2">
        <f>IF(LEN($C779)=0,IF($D779&gt;0,COUNTIFS($J$3:$J779,$J779,$C$3:$C779,""),"-"),"Escluso")</f>
        <v>7</v>
      </c>
      <c r="Y779" s="127" t="e">
        <f t="shared" ca="1" si="75"/>
        <v>#NAME?</v>
      </c>
      <c r="Z779" s="2">
        <f>IF($D779&gt;0,COUNTIFS($O$3:$O779,$O779,$L$3:$L779,$L779,$I$3:$I779,$I779),"-")</f>
        <v>10</v>
      </c>
      <c r="AA779" s="27">
        <f>IF($D779&gt;0,IF(OR($Z779 &gt;1,$L779&lt;&gt;"Adulti"),0,VLOOKUP($P779,Regione!$B$2:$C$22,2,FALSE)),"-")</f>
        <v>0</v>
      </c>
      <c r="AB779" s="27">
        <f>IF($D779&gt;0,IF(COUNTIFS($O$3:$O779,$O779,$L$3:$L779,$L779,$I$3:$I779,$I779) &gt;1,0,SUMIFS($Y$3:$Y$2503,$L$3:$L$2503,$L779,$O$3:$O$2503,$O779,$I$3:$I$2503,$I779)),"-")</f>
        <v>0</v>
      </c>
      <c r="AC779" s="27">
        <f t="shared" si="72"/>
        <v>0</v>
      </c>
    </row>
    <row r="780" spans="1:29" s="1" customFormat="1">
      <c r="A780" s="13" t="s">
        <v>185</v>
      </c>
      <c r="B780" s="107" t="str">
        <f>IF(COUNTA($A780)&gt;0,VLOOKUP($A780,Corsa!$A$1:$F$43,2,FALSE),"-")</f>
        <v>Corsa B04</v>
      </c>
      <c r="C780" s="11"/>
      <c r="D780" s="13">
        <v>510</v>
      </c>
      <c r="E780" s="13"/>
      <c r="F780" s="46" t="str">
        <f>IF(COUNTA($A780)&gt;0,VLOOKUP($A780,Corsa!$A$1:$F$43,3,FALSE),"-")</f>
        <v>M-20 + M-25 + M-30 + M-35 + M-40 + M-45</v>
      </c>
      <c r="G780" s="28" t="str">
        <f>IF($D780&gt;0,VLOOKUP($D780,Iscrizioni!$A$2:$M$2502,9,FALSE),"-")</f>
        <v>QEPURI EDUARD</v>
      </c>
      <c r="H780" s="28">
        <f>IF($D780&gt;0,VLOOKUP($D780,Iscrizioni!$A$2:$M$2502,4,FALSE),"-")</f>
        <v>1976</v>
      </c>
      <c r="I780" s="27" t="str">
        <f>IF($D780&gt;0,VLOOKUP($D780,Iscrizioni!$A$2:$M$2502,5,FALSE),"-")</f>
        <v>M</v>
      </c>
      <c r="J780" s="27" t="str">
        <f>IF($D780&gt;0,VLOOKUP($D780,Iscrizioni!$A$2:$M$2502,10,FALSE),"-")</f>
        <v>M-40</v>
      </c>
      <c r="K780" s="27" t="str">
        <f t="shared" si="76"/>
        <v>ok</v>
      </c>
      <c r="L780" s="46" t="str">
        <f>IF($D780&gt;0,VLOOKUP($D780,Iscrizioni!$A$2:$M$2502,11,FALSE),"-")</f>
        <v>Adulti</v>
      </c>
      <c r="M780" s="27">
        <f>IF($D780&gt;0,VLOOKUP($D780,Iscrizioni!$A$2:$N$2502,12,FALSE),"-")</f>
        <v>28</v>
      </c>
      <c r="N780" s="46" t="str">
        <f>IF($D780&gt;0,VLOOKUP($D780,Iscrizioni!$A$2:$M$2502,6,FALSE),"-")</f>
        <v>D070102</v>
      </c>
      <c r="O780" s="107" t="str">
        <f>IF($D780&gt;0,VLOOKUP($D780,Iscrizioni!$A$2:$M$2502,7,FALSE),"-")</f>
        <v>ATLETICA PAVESE</v>
      </c>
      <c r="P780" s="46" t="str">
        <f>IF($D780&gt;0,VLOOKUP(LEFT($N780,1),Regione!$A$2:$C$21,2,FALSE),"-")</f>
        <v xml:space="preserve">LOMBARDIA </v>
      </c>
      <c r="Q780" s="112" t="e">
        <f ca="1">IF($D780&gt;0,NormalizzaTempo("D",CELL("tipo",$E780),$E780),"-")</f>
        <v>#NAME?</v>
      </c>
      <c r="R780" s="27">
        <f>IF($D780&gt;0,VLOOKUP($D780,Iscrizioni!$A$2:$M$2502,13,FALSE),"-")</f>
        <v>6500</v>
      </c>
      <c r="S780" s="112" t="e">
        <f t="shared" ca="1" si="73"/>
        <v>#NAME?</v>
      </c>
      <c r="T780" s="112" t="e">
        <f ca="1">IF($D780&gt;0,SUMIFS($S$3:$S780,$X$3:$X780,1,$J$3:$J780,$J780),"-")</f>
        <v>#NAME?</v>
      </c>
      <c r="U780" s="112" t="e">
        <f t="shared" ca="1" si="74"/>
        <v>#NAME?</v>
      </c>
      <c r="V780" s="112" t="e">
        <f t="shared" ca="1" si="77"/>
        <v>#NAME?</v>
      </c>
      <c r="W780" s="27">
        <f>IF(LEN($C780)=0,IF($D780&gt;0,COUNTIFS($A$3:$A780,$A780),"-"),"Escluso")</f>
        <v>45</v>
      </c>
      <c r="X780" s="2">
        <f>IF(LEN($C780)=0,IF($D780&gt;0,COUNTIFS($J$3:$J780,$J780,$C$3:$C780,""),"-"),"Escluso")</f>
        <v>8</v>
      </c>
      <c r="Y780" s="127" t="e">
        <f t="shared" ca="1" si="75"/>
        <v>#NAME?</v>
      </c>
      <c r="Z780" s="2">
        <f>IF($D780&gt;0,COUNTIFS($O$3:$O780,$O780,$L$3:$L780,$L780,$I$3:$I780,$I780),"-")</f>
        <v>6</v>
      </c>
      <c r="AA780" s="27">
        <f>IF($D780&gt;0,IF(OR($Z780 &gt;1,$L780&lt;&gt;"Adulti"),0,VLOOKUP($P780,Regione!$B$2:$C$22,2,FALSE)),"-")</f>
        <v>0</v>
      </c>
      <c r="AB780" s="27">
        <f>IF($D780&gt;0,IF(COUNTIFS($O$3:$O780,$O780,$L$3:$L780,$L780,$I$3:$I780,$I780) &gt;1,0,SUMIFS($Y$3:$Y$2503,$L$3:$L$2503,$L780,$O$3:$O$2503,$O780,$I$3:$I$2503,$I780)),"-")</f>
        <v>0</v>
      </c>
      <c r="AC780" s="27">
        <f t="shared" si="72"/>
        <v>0</v>
      </c>
    </row>
    <row r="781" spans="1:29" s="1" customFormat="1">
      <c r="A781" s="13" t="s">
        <v>185</v>
      </c>
      <c r="B781" s="107" t="str">
        <f>IF(COUNTA($A781)&gt;0,VLOOKUP($A781,Corsa!$A$1:$F$43,2,FALSE),"-")</f>
        <v>Corsa B04</v>
      </c>
      <c r="C781" s="11"/>
      <c r="D781" s="13">
        <v>690</v>
      </c>
      <c r="E781" s="13"/>
      <c r="F781" s="46" t="str">
        <f>IF(COUNTA($A781)&gt;0,VLOOKUP($A781,Corsa!$A$1:$F$43,3,FALSE),"-")</f>
        <v>M-20 + M-25 + M-30 + M-35 + M-40 + M-45</v>
      </c>
      <c r="G781" s="28" t="str">
        <f>IF($D781&gt;0,VLOOKUP($D781,Iscrizioni!$A$2:$M$2502,9,FALSE),"-")</f>
        <v>GENTILE FABRIZIO</v>
      </c>
      <c r="H781" s="28">
        <f>IF($D781&gt;0,VLOOKUP($D781,Iscrizioni!$A$2:$M$2502,4,FALSE),"-")</f>
        <v>1972</v>
      </c>
      <c r="I781" s="27" t="str">
        <f>IF($D781&gt;0,VLOOKUP($D781,Iscrizioni!$A$2:$M$2502,5,FALSE),"-")</f>
        <v>M</v>
      </c>
      <c r="J781" s="27" t="str">
        <f>IF($D781&gt;0,VLOOKUP($D781,Iscrizioni!$A$2:$M$2502,10,FALSE),"-")</f>
        <v>M-45</v>
      </c>
      <c r="K781" s="27" t="str">
        <f t="shared" si="76"/>
        <v>ok</v>
      </c>
      <c r="L781" s="46" t="str">
        <f>IF($D781&gt;0,VLOOKUP($D781,Iscrizioni!$A$2:$M$2502,11,FALSE),"-")</f>
        <v>Adulti</v>
      </c>
      <c r="M781" s="27">
        <f>IF($D781&gt;0,VLOOKUP($D781,Iscrizioni!$A$2:$N$2502,12,FALSE),"-")</f>
        <v>30</v>
      </c>
      <c r="N781" s="46" t="str">
        <f>IF($D781&gt;0,VLOOKUP($D781,Iscrizioni!$A$2:$M$2502,6,FALSE),"-")</f>
        <v>H041354</v>
      </c>
      <c r="O781" s="107" t="str">
        <f>IF($D781&gt;0,VLOOKUP($D781,Iscrizioni!$A$2:$M$2502,7,FALSE),"-")</f>
        <v>MODENA RUNNERS CLUB ASD</v>
      </c>
      <c r="P781" s="46" t="str">
        <f>IF($D781&gt;0,VLOOKUP(LEFT($N781,1),Regione!$A$2:$C$21,2,FALSE),"-")</f>
        <v xml:space="preserve">EMILIA ROMAGNA </v>
      </c>
      <c r="Q781" s="112" t="e">
        <f ca="1">IF($D781&gt;0,NormalizzaTempo("D",CELL("tipo",$E781),$E781),"-")</f>
        <v>#NAME?</v>
      </c>
      <c r="R781" s="27">
        <f>IF($D781&gt;0,VLOOKUP($D781,Iscrizioni!$A$2:$M$2502,13,FALSE),"-")</f>
        <v>6500</v>
      </c>
      <c r="S781" s="112" t="e">
        <f t="shared" ca="1" si="73"/>
        <v>#NAME?</v>
      </c>
      <c r="T781" s="112" t="e">
        <f ca="1">IF($D781&gt;0,SUMIFS($S$3:$S781,$X$3:$X781,1,$J$3:$J781,$J781),"-")</f>
        <v>#NAME?</v>
      </c>
      <c r="U781" s="112" t="e">
        <f t="shared" ca="1" si="74"/>
        <v>#NAME?</v>
      </c>
      <c r="V781" s="112" t="e">
        <f t="shared" ca="1" si="77"/>
        <v>#NAME?</v>
      </c>
      <c r="W781" s="27">
        <f>IF(LEN($C781)=0,IF($D781&gt;0,COUNTIFS($A$3:$A781,$A781),"-"),"Escluso")</f>
        <v>46</v>
      </c>
      <c r="X781" s="2">
        <f>IF(LEN($C781)=0,IF($D781&gt;0,COUNTIFS($J$3:$J781,$J781,$C$3:$C781,""),"-"),"Escluso")</f>
        <v>7</v>
      </c>
      <c r="Y781" s="127" t="e">
        <f t="shared" ca="1" si="75"/>
        <v>#NAME?</v>
      </c>
      <c r="Z781" s="2">
        <f>IF($D781&gt;0,COUNTIFS($O$3:$O781,$O781,$L$3:$L781,$L781,$I$3:$I781,$I781),"-")</f>
        <v>21</v>
      </c>
      <c r="AA781" s="27">
        <f>IF($D781&gt;0,IF(OR($Z781 &gt;1,$L781&lt;&gt;"Adulti"),0,VLOOKUP($P781,Regione!$B$2:$C$22,2,FALSE)),"-")</f>
        <v>0</v>
      </c>
      <c r="AB781" s="27">
        <f>IF($D781&gt;0,IF(COUNTIFS($O$3:$O781,$O781,$L$3:$L781,$L781,$I$3:$I781,$I781) &gt;1,0,SUMIFS($Y$3:$Y$2503,$L$3:$L$2503,$L781,$O$3:$O$2503,$O781,$I$3:$I$2503,$I781)),"-")</f>
        <v>0</v>
      </c>
      <c r="AC781" s="27">
        <f t="shared" si="72"/>
        <v>0</v>
      </c>
    </row>
    <row r="782" spans="1:29" s="1" customFormat="1">
      <c r="A782" s="13" t="s">
        <v>185</v>
      </c>
      <c r="B782" s="107" t="str">
        <f>IF(COUNTA($A782)&gt;0,VLOOKUP($A782,Corsa!$A$1:$F$43,2,FALSE),"-")</f>
        <v>Corsa B04</v>
      </c>
      <c r="C782" s="11"/>
      <c r="D782" s="13">
        <v>566</v>
      </c>
      <c r="E782" s="13"/>
      <c r="F782" s="46" t="str">
        <f>IF(COUNTA($A782)&gt;0,VLOOKUP($A782,Corsa!$A$1:$F$43,3,FALSE),"-")</f>
        <v>M-20 + M-25 + M-30 + M-35 + M-40 + M-45</v>
      </c>
      <c r="G782" s="28" t="str">
        <f>IF($D782&gt;0,VLOOKUP($D782,Iscrizioni!$A$2:$M$2502,9,FALSE),"-")</f>
        <v>DELL' AERA GIUSEPPE</v>
      </c>
      <c r="H782" s="28">
        <f>IF($D782&gt;0,VLOOKUP($D782,Iscrizioni!$A$2:$M$2502,4,FALSE),"-")</f>
        <v>1982</v>
      </c>
      <c r="I782" s="27" t="str">
        <f>IF($D782&gt;0,VLOOKUP($D782,Iscrizioni!$A$2:$M$2502,5,FALSE),"-")</f>
        <v>M</v>
      </c>
      <c r="J782" s="27" t="str">
        <f>IF($D782&gt;0,VLOOKUP($D782,Iscrizioni!$A$2:$M$2502,10,FALSE),"-")</f>
        <v>M-35</v>
      </c>
      <c r="K782" s="27" t="str">
        <f t="shared" si="76"/>
        <v>ok</v>
      </c>
      <c r="L782" s="46" t="str">
        <f>IF($D782&gt;0,VLOOKUP($D782,Iscrizioni!$A$2:$M$2502,11,FALSE),"-")</f>
        <v>Adulti</v>
      </c>
      <c r="M782" s="27">
        <f>IF($D782&gt;0,VLOOKUP($D782,Iscrizioni!$A$2:$N$2502,12,FALSE),"-")</f>
        <v>26</v>
      </c>
      <c r="N782" s="46" t="str">
        <f>IF($D782&gt;0,VLOOKUP($D782,Iscrizioni!$A$2:$M$2502,6,FALSE),"-")</f>
        <v>H020398</v>
      </c>
      <c r="O782" s="107" t="str">
        <f>IF($D782&gt;0,VLOOKUP($D782,Iscrizioni!$A$2:$M$2502,7,FALSE),"-")</f>
        <v>G. P. SALCUS - A.S.D.</v>
      </c>
      <c r="P782" s="46" t="str">
        <f>IF($D782&gt;0,VLOOKUP(LEFT($N782,1),Regione!$A$2:$C$21,2,FALSE),"-")</f>
        <v xml:space="preserve">EMILIA ROMAGNA </v>
      </c>
      <c r="Q782" s="112" t="e">
        <f ca="1">IF($D782&gt;0,NormalizzaTempo("D",CELL("tipo",$E782),$E782),"-")</f>
        <v>#NAME?</v>
      </c>
      <c r="R782" s="27">
        <f>IF($D782&gt;0,VLOOKUP($D782,Iscrizioni!$A$2:$M$2502,13,FALSE),"-")</f>
        <v>6500</v>
      </c>
      <c r="S782" s="112" t="e">
        <f t="shared" ca="1" si="73"/>
        <v>#NAME?</v>
      </c>
      <c r="T782" s="112" t="e">
        <f ca="1">IF($D782&gt;0,SUMIFS($S$3:$S782,$X$3:$X782,1,$J$3:$J782,$J782),"-")</f>
        <v>#NAME?</v>
      </c>
      <c r="U782" s="112" t="e">
        <f t="shared" ca="1" si="74"/>
        <v>#NAME?</v>
      </c>
      <c r="V782" s="112" t="e">
        <f t="shared" ca="1" si="77"/>
        <v>#NAME?</v>
      </c>
      <c r="W782" s="27">
        <f>IF(LEN($C782)=0,IF($D782&gt;0,COUNTIFS($A$3:$A782,$A782),"-"),"Escluso")</f>
        <v>47</v>
      </c>
      <c r="X782" s="2">
        <f>IF(LEN($C782)=0,IF($D782&gt;0,COUNTIFS($J$3:$J782,$J782,$C$3:$C782,""),"-"),"Escluso")</f>
        <v>9</v>
      </c>
      <c r="Y782" s="127" t="e">
        <f t="shared" ca="1" si="75"/>
        <v>#NAME?</v>
      </c>
      <c r="Z782" s="2">
        <f>IF($D782&gt;0,COUNTIFS($O$3:$O782,$O782,$L$3:$L782,$L782,$I$3:$I782,$I782),"-")</f>
        <v>15</v>
      </c>
      <c r="AA782" s="27">
        <f>IF($D782&gt;0,IF(OR($Z782 &gt;1,$L782&lt;&gt;"Adulti"),0,VLOOKUP($P782,Regione!$B$2:$C$22,2,FALSE)),"-")</f>
        <v>0</v>
      </c>
      <c r="AB782" s="27">
        <f>IF($D782&gt;0,IF(COUNTIFS($O$3:$O782,$O782,$L$3:$L782,$L782,$I$3:$I782,$I782) &gt;1,0,SUMIFS($Y$3:$Y$2503,$L$3:$L$2503,$L782,$O$3:$O$2503,$O782,$I$3:$I$2503,$I782)),"-")</f>
        <v>0</v>
      </c>
      <c r="AC782" s="27">
        <f t="shared" si="72"/>
        <v>0</v>
      </c>
    </row>
    <row r="783" spans="1:29" s="1" customFormat="1">
      <c r="A783" s="13" t="s">
        <v>185</v>
      </c>
      <c r="B783" s="107" t="str">
        <f>IF(COUNTA($A783)&gt;0,VLOOKUP($A783,Corsa!$A$1:$F$43,2,FALSE),"-")</f>
        <v>Corsa B04</v>
      </c>
      <c r="C783" s="11"/>
      <c r="D783" s="13">
        <v>230</v>
      </c>
      <c r="E783" s="13"/>
      <c r="F783" s="46" t="str">
        <f>IF(COUNTA($A783)&gt;0,VLOOKUP($A783,Corsa!$A$1:$F$43,3,FALSE),"-")</f>
        <v>M-20 + M-25 + M-30 + M-35 + M-40 + M-45</v>
      </c>
      <c r="G783" s="28" t="str">
        <f>IF($D783&gt;0,VLOOKUP($D783,Iscrizioni!$A$2:$M$2502,9,FALSE),"-")</f>
        <v>LAINO STEFANO</v>
      </c>
      <c r="H783" s="28">
        <f>IF($D783&gt;0,VLOOKUP($D783,Iscrizioni!$A$2:$M$2502,4,FALSE),"-")</f>
        <v>1997</v>
      </c>
      <c r="I783" s="27" t="str">
        <f>IF($D783&gt;0,VLOOKUP($D783,Iscrizioni!$A$2:$M$2502,5,FALSE),"-")</f>
        <v>M</v>
      </c>
      <c r="J783" s="27" t="str">
        <f>IF($D783&gt;0,VLOOKUP($D783,Iscrizioni!$A$2:$M$2502,10,FALSE),"-")</f>
        <v>M-20</v>
      </c>
      <c r="K783" s="27" t="str">
        <f t="shared" si="76"/>
        <v>ok</v>
      </c>
      <c r="L783" s="46" t="str">
        <f>IF($D783&gt;0,VLOOKUP($D783,Iscrizioni!$A$2:$M$2502,11,FALSE),"-")</f>
        <v>Adulti</v>
      </c>
      <c r="M783" s="27">
        <f>IF($D783&gt;0,VLOOKUP($D783,Iscrizioni!$A$2:$N$2502,12,FALSE),"-")</f>
        <v>20</v>
      </c>
      <c r="N783" s="46" t="str">
        <f>IF($D783&gt;0,VLOOKUP($D783,Iscrizioni!$A$2:$M$2502,6,FALSE),"-")</f>
        <v>A050294</v>
      </c>
      <c r="O783" s="107" t="str">
        <f>IF($D783&gt;0,VLOOKUP($D783,Iscrizioni!$A$2:$M$2502,7,FALSE),"-")</f>
        <v>A.S.D. GIORDANA LOMBARDI</v>
      </c>
      <c r="P783" s="46" t="str">
        <f>IF($D783&gt;0,VLOOKUP(LEFT($N783,1),Regione!$A$2:$C$21,2,FALSE),"-")</f>
        <v xml:space="preserve">PIEMONTE </v>
      </c>
      <c r="Q783" s="112" t="e">
        <f ca="1">IF($D783&gt;0,NormalizzaTempo("D",CELL("tipo",$E783),$E783),"-")</f>
        <v>#NAME?</v>
      </c>
      <c r="R783" s="27">
        <f>IF($D783&gt;0,VLOOKUP($D783,Iscrizioni!$A$2:$M$2502,13,FALSE),"-")</f>
        <v>6500</v>
      </c>
      <c r="S783" s="112" t="e">
        <f t="shared" ca="1" si="73"/>
        <v>#NAME?</v>
      </c>
      <c r="T783" s="112" t="e">
        <f ca="1">IF($D783&gt;0,SUMIFS($S$3:$S783,$X$3:$X783,1,$J$3:$J783,$J783),"-")</f>
        <v>#NAME?</v>
      </c>
      <c r="U783" s="112" t="e">
        <f t="shared" ca="1" si="74"/>
        <v>#NAME?</v>
      </c>
      <c r="V783" s="112" t="e">
        <f t="shared" ca="1" si="77"/>
        <v>#NAME?</v>
      </c>
      <c r="W783" s="27">
        <f>IF(LEN($C783)=0,IF($D783&gt;0,COUNTIFS($A$3:$A783,$A783),"-"),"Escluso")</f>
        <v>48</v>
      </c>
      <c r="X783" s="2">
        <f>IF(LEN($C783)=0,IF($D783&gt;0,COUNTIFS($J$3:$J783,$J783,$C$3:$C783,""),"-"),"Escluso")</f>
        <v>8</v>
      </c>
      <c r="Y783" s="127" t="e">
        <f t="shared" ca="1" si="75"/>
        <v>#NAME?</v>
      </c>
      <c r="Z783" s="2">
        <f>IF($D783&gt;0,COUNTIFS($O$3:$O783,$O783,$L$3:$L783,$L783,$I$3:$I783,$I783),"-")</f>
        <v>8</v>
      </c>
      <c r="AA783" s="27">
        <f>IF($D783&gt;0,IF(OR($Z783 &gt;1,$L783&lt;&gt;"Adulti"),0,VLOOKUP($P783,Regione!$B$2:$C$22,2,FALSE)),"-")</f>
        <v>0</v>
      </c>
      <c r="AB783" s="27">
        <f>IF($D783&gt;0,IF(COUNTIFS($O$3:$O783,$O783,$L$3:$L783,$L783,$I$3:$I783,$I783) &gt;1,0,SUMIFS($Y$3:$Y$2503,$L$3:$L$2503,$L783,$O$3:$O$2503,$O783,$I$3:$I$2503,$I783)),"-")</f>
        <v>0</v>
      </c>
      <c r="AC783" s="27">
        <f t="shared" si="72"/>
        <v>0</v>
      </c>
    </row>
    <row r="784" spans="1:29" s="1" customFormat="1">
      <c r="A784" s="13" t="s">
        <v>185</v>
      </c>
      <c r="B784" s="107" t="str">
        <f>IF(COUNTA($A784)&gt;0,VLOOKUP($A784,Corsa!$A$1:$F$43,2,FALSE),"-")</f>
        <v>Corsa B04</v>
      </c>
      <c r="C784" s="11"/>
      <c r="D784" s="13">
        <v>410</v>
      </c>
      <c r="E784" s="13"/>
      <c r="F784" s="46" t="str">
        <f>IF(COUNTA($A784)&gt;0,VLOOKUP($A784,Corsa!$A$1:$F$43,3,FALSE),"-")</f>
        <v>M-20 + M-25 + M-30 + M-35 + M-40 + M-45</v>
      </c>
      <c r="G784" s="28" t="str">
        <f>IF($D784&gt;0,VLOOKUP($D784,Iscrizioni!$A$2:$M$2502,9,FALSE),"-")</f>
        <v>GHELFI MATTEO</v>
      </c>
      <c r="H784" s="28">
        <f>IF($D784&gt;0,VLOOKUP($D784,Iscrizioni!$A$2:$M$2502,4,FALSE),"-")</f>
        <v>1981</v>
      </c>
      <c r="I784" s="27" t="str">
        <f>IF($D784&gt;0,VLOOKUP($D784,Iscrizioni!$A$2:$M$2502,5,FALSE),"-")</f>
        <v>M</v>
      </c>
      <c r="J784" s="27" t="str">
        <f>IF($D784&gt;0,VLOOKUP($D784,Iscrizioni!$A$2:$M$2502,10,FALSE),"-")</f>
        <v>M-35</v>
      </c>
      <c r="K784" s="27" t="str">
        <f t="shared" si="76"/>
        <v>ok</v>
      </c>
      <c r="L784" s="46" t="str">
        <f>IF($D784&gt;0,VLOOKUP($D784,Iscrizioni!$A$2:$M$2502,11,FALSE),"-")</f>
        <v>Adulti</v>
      </c>
      <c r="M784" s="27">
        <f>IF($D784&gt;0,VLOOKUP($D784,Iscrizioni!$A$2:$N$2502,12,FALSE),"-")</f>
        <v>26</v>
      </c>
      <c r="N784" s="46" t="str">
        <f>IF($D784&gt;0,VLOOKUP($D784,Iscrizioni!$A$2:$M$2502,6,FALSE),"-")</f>
        <v>H080416</v>
      </c>
      <c r="O784" s="107" t="str">
        <f>IF($D784&gt;0,VLOOKUP($D784,Iscrizioni!$A$2:$M$2502,7,FALSE),"-")</f>
        <v>ASD ATLETICA REGGIO</v>
      </c>
      <c r="P784" s="46" t="str">
        <f>IF($D784&gt;0,VLOOKUP(LEFT($N784,1),Regione!$A$2:$C$21,2,FALSE),"-")</f>
        <v xml:space="preserve">EMILIA ROMAGNA </v>
      </c>
      <c r="Q784" s="112" t="e">
        <f ca="1">IF($D784&gt;0,NormalizzaTempo("D",CELL("tipo",$E784),$E784),"-")</f>
        <v>#NAME?</v>
      </c>
      <c r="R784" s="27">
        <f>IF($D784&gt;0,VLOOKUP($D784,Iscrizioni!$A$2:$M$2502,13,FALSE),"-")</f>
        <v>6500</v>
      </c>
      <c r="S784" s="112" t="e">
        <f t="shared" ca="1" si="73"/>
        <v>#NAME?</v>
      </c>
      <c r="T784" s="112" t="e">
        <f ca="1">IF($D784&gt;0,SUMIFS($S$3:$S784,$X$3:$X784,1,$J$3:$J784,$J784),"-")</f>
        <v>#NAME?</v>
      </c>
      <c r="U784" s="112" t="e">
        <f t="shared" ca="1" si="74"/>
        <v>#NAME?</v>
      </c>
      <c r="V784" s="112" t="e">
        <f t="shared" ca="1" si="77"/>
        <v>#NAME?</v>
      </c>
      <c r="W784" s="27">
        <f>IF(LEN($C784)=0,IF($D784&gt;0,COUNTIFS($A$3:$A784,$A784),"-"),"Escluso")</f>
        <v>49</v>
      </c>
      <c r="X784" s="2">
        <f>IF(LEN($C784)=0,IF($D784&gt;0,COUNTIFS($J$3:$J784,$J784,$C$3:$C784,""),"-"),"Escluso")</f>
        <v>10</v>
      </c>
      <c r="Y784" s="127" t="e">
        <f t="shared" ca="1" si="75"/>
        <v>#NAME?</v>
      </c>
      <c r="Z784" s="2">
        <f>IF($D784&gt;0,COUNTIFS($O$3:$O784,$O784,$L$3:$L784,$L784,$I$3:$I784,$I784),"-")</f>
        <v>1</v>
      </c>
      <c r="AA784" s="27">
        <f>IF($D784&gt;0,IF(OR($Z784 &gt;1,$L784&lt;&gt;"Adulti"),0,VLOOKUP($P784,Regione!$B$2:$C$22,2,FALSE)),"-")</f>
        <v>0</v>
      </c>
      <c r="AB784" s="27" t="e">
        <f ca="1">IF($D784&gt;0,IF(COUNTIFS($O$3:$O784,$O784,$L$3:$L784,$L784,$I$3:$I784,$I784) &gt;1,0,SUMIFS($Y$3:$Y$2503,$L$3:$L$2503,$L784,$O$3:$O$2503,$O784,$I$3:$I$2503,$I784)),"-")</f>
        <v>#NAME?</v>
      </c>
      <c r="AC784" s="27" t="e">
        <f t="shared" ref="AC784:AC847" ca="1" si="78">IF($D784&gt;0,AA784+AB784,"-")</f>
        <v>#NAME?</v>
      </c>
    </row>
    <row r="785" spans="1:29" s="1" customFormat="1">
      <c r="A785" s="13" t="s">
        <v>185</v>
      </c>
      <c r="B785" s="107" t="str">
        <f>IF(COUNTA($A785)&gt;0,VLOOKUP($A785,Corsa!$A$1:$F$43,2,FALSE),"-")</f>
        <v>Corsa B04</v>
      </c>
      <c r="C785" s="11"/>
      <c r="D785" s="13">
        <v>315</v>
      </c>
      <c r="E785" s="13"/>
      <c r="F785" s="46" t="str">
        <f>IF(COUNTA($A785)&gt;0,VLOOKUP($A785,Corsa!$A$1:$F$43,3,FALSE),"-")</f>
        <v>M-20 + M-25 + M-30 + M-35 + M-40 + M-45</v>
      </c>
      <c r="G785" s="28" t="str">
        <f>IF($D785&gt;0,VLOOKUP($D785,Iscrizioni!$A$2:$M$2502,9,FALSE),"-")</f>
        <v>MARANGONI MATTEO</v>
      </c>
      <c r="H785" s="28">
        <f>IF($D785&gt;0,VLOOKUP($D785,Iscrizioni!$A$2:$M$2502,4,FALSE),"-")</f>
        <v>1980</v>
      </c>
      <c r="I785" s="27" t="str">
        <f>IF($D785&gt;0,VLOOKUP($D785,Iscrizioni!$A$2:$M$2502,5,FALSE),"-")</f>
        <v>M</v>
      </c>
      <c r="J785" s="27" t="str">
        <f>IF($D785&gt;0,VLOOKUP($D785,Iscrizioni!$A$2:$M$2502,10,FALSE),"-")</f>
        <v>M-35</v>
      </c>
      <c r="K785" s="27" t="str">
        <f t="shared" si="76"/>
        <v>ok</v>
      </c>
      <c r="L785" s="46" t="str">
        <f>IF($D785&gt;0,VLOOKUP($D785,Iscrizioni!$A$2:$M$2502,11,FALSE),"-")</f>
        <v>Adulti</v>
      </c>
      <c r="M785" s="27">
        <f>IF($D785&gt;0,VLOOKUP($D785,Iscrizioni!$A$2:$N$2502,12,FALSE),"-")</f>
        <v>26</v>
      </c>
      <c r="N785" s="46" t="str">
        <f>IF($D785&gt;0,VLOOKUP($D785,Iscrizioni!$A$2:$M$2502,6,FALSE),"-")</f>
        <v>H075301</v>
      </c>
      <c r="O785" s="107" t="str">
        <f>IF($D785&gt;0,VLOOKUP($D785,Iscrizioni!$A$2:$M$2502,7,FALSE),"-")</f>
        <v>A.S.D. PODISTI COTIGNOLA</v>
      </c>
      <c r="P785" s="46" t="str">
        <f>IF($D785&gt;0,VLOOKUP(LEFT($N785,1),Regione!$A$2:$C$21,2,FALSE),"-")</f>
        <v xml:space="preserve">EMILIA ROMAGNA </v>
      </c>
      <c r="Q785" s="112" t="e">
        <f ca="1">IF($D785&gt;0,NormalizzaTempo("D",CELL("tipo",$E785),$E785),"-")</f>
        <v>#NAME?</v>
      </c>
      <c r="R785" s="27">
        <f>IF($D785&gt;0,VLOOKUP($D785,Iscrizioni!$A$2:$M$2502,13,FALSE),"-")</f>
        <v>6500</v>
      </c>
      <c r="S785" s="112" t="e">
        <f t="shared" ref="S785:S848" ca="1" si="79">IF($D785&gt;0,CalcolaVelocita(R785,Q785*86400),"-")</f>
        <v>#NAME?</v>
      </c>
      <c r="T785" s="112" t="e">
        <f ca="1">IF($D785&gt;0,SUMIFS($S$3:$S785,$X$3:$X785,1,$J$3:$J785,$J785),"-")</f>
        <v>#NAME?</v>
      </c>
      <c r="U785" s="112" t="e">
        <f t="shared" ref="U785:U848" ca="1" si="80">IF($D785&gt;0,S785-T785,"-")</f>
        <v>#NAME?</v>
      </c>
      <c r="V785" s="112" t="e">
        <f t="shared" ca="1" si="77"/>
        <v>#NAME?</v>
      </c>
      <c r="W785" s="27">
        <f>IF(LEN($C785)=0,IF($D785&gt;0,COUNTIFS($A$3:$A785,$A785),"-"),"Escluso")</f>
        <v>50</v>
      </c>
      <c r="X785" s="2">
        <f>IF(LEN($C785)=0,IF($D785&gt;0,COUNTIFS($J$3:$J785,$J785,$C$3:$C785,""),"-"),"Escluso")</f>
        <v>11</v>
      </c>
      <c r="Y785" s="127" t="e">
        <f t="shared" ca="1" si="75"/>
        <v>#NAME?</v>
      </c>
      <c r="Z785" s="2">
        <f>IF($D785&gt;0,COUNTIFS($O$3:$O785,$O785,$L$3:$L785,$L785,$I$3:$I785,$I785),"-")</f>
        <v>4</v>
      </c>
      <c r="AA785" s="27">
        <f>IF($D785&gt;0,IF(OR($Z785 &gt;1,$L785&lt;&gt;"Adulti"),0,VLOOKUP($P785,Regione!$B$2:$C$22,2,FALSE)),"-")</f>
        <v>0</v>
      </c>
      <c r="AB785" s="27">
        <f>IF($D785&gt;0,IF(COUNTIFS($O$3:$O785,$O785,$L$3:$L785,$L785,$I$3:$I785,$I785) &gt;1,0,SUMIFS($Y$3:$Y$2503,$L$3:$L$2503,$L785,$O$3:$O$2503,$O785,$I$3:$I$2503,$I785)),"-")</f>
        <v>0</v>
      </c>
      <c r="AC785" s="27">
        <f t="shared" si="78"/>
        <v>0</v>
      </c>
    </row>
    <row r="786" spans="1:29" s="1" customFormat="1">
      <c r="A786" s="13" t="s">
        <v>185</v>
      </c>
      <c r="B786" s="107" t="str">
        <f>IF(COUNTA($A786)&gt;0,VLOOKUP($A786,Corsa!$A$1:$F$43,2,FALSE),"-")</f>
        <v>Corsa B04</v>
      </c>
      <c r="C786" s="11"/>
      <c r="D786" s="13">
        <v>232</v>
      </c>
      <c r="E786" s="13"/>
      <c r="F786" s="46" t="str">
        <f>IF(COUNTA($A786)&gt;0,VLOOKUP($A786,Corsa!$A$1:$F$43,3,FALSE),"-")</f>
        <v>M-20 + M-25 + M-30 + M-35 + M-40 + M-45</v>
      </c>
      <c r="G786" s="28" t="str">
        <f>IF($D786&gt;0,VLOOKUP($D786,Iscrizioni!$A$2:$M$2502,9,FALSE),"-")</f>
        <v>MARCO SULEMAN</v>
      </c>
      <c r="H786" s="28">
        <f>IF($D786&gt;0,VLOOKUP($D786,Iscrizioni!$A$2:$M$2502,4,FALSE),"-")</f>
        <v>1994</v>
      </c>
      <c r="I786" s="27" t="str">
        <f>IF($D786&gt;0,VLOOKUP($D786,Iscrizioni!$A$2:$M$2502,5,FALSE),"-")</f>
        <v>M</v>
      </c>
      <c r="J786" s="27" t="str">
        <f>IF($D786&gt;0,VLOOKUP($D786,Iscrizioni!$A$2:$M$2502,10,FALSE),"-")</f>
        <v>M-20</v>
      </c>
      <c r="K786" s="27" t="str">
        <f t="shared" si="76"/>
        <v>ok</v>
      </c>
      <c r="L786" s="46" t="str">
        <f>IF($D786&gt;0,VLOOKUP($D786,Iscrizioni!$A$2:$M$2502,11,FALSE),"-")</f>
        <v>Adulti</v>
      </c>
      <c r="M786" s="27">
        <f>IF($D786&gt;0,VLOOKUP($D786,Iscrizioni!$A$2:$N$2502,12,FALSE),"-")</f>
        <v>20</v>
      </c>
      <c r="N786" s="46" t="str">
        <f>IF($D786&gt;0,VLOOKUP($D786,Iscrizioni!$A$2:$M$2502,6,FALSE),"-")</f>
        <v>A050294</v>
      </c>
      <c r="O786" s="107" t="str">
        <f>IF($D786&gt;0,VLOOKUP($D786,Iscrizioni!$A$2:$M$2502,7,FALSE),"-")</f>
        <v>A.S.D. GIORDANA LOMBARDI</v>
      </c>
      <c r="P786" s="46" t="str">
        <f>IF($D786&gt;0,VLOOKUP(LEFT($N786,1),Regione!$A$2:$C$21,2,FALSE),"-")</f>
        <v xml:space="preserve">PIEMONTE </v>
      </c>
      <c r="Q786" s="112" t="e">
        <f ca="1">IF($D786&gt;0,NormalizzaTempo("D",CELL("tipo",$E786),$E786),"-")</f>
        <v>#NAME?</v>
      </c>
      <c r="R786" s="27">
        <f>IF($D786&gt;0,VLOOKUP($D786,Iscrizioni!$A$2:$M$2502,13,FALSE),"-")</f>
        <v>6500</v>
      </c>
      <c r="S786" s="112" t="e">
        <f t="shared" ca="1" si="79"/>
        <v>#NAME?</v>
      </c>
      <c r="T786" s="112" t="e">
        <f ca="1">IF($D786&gt;0,SUMIFS($S$3:$S786,$X$3:$X786,1,$J$3:$J786,$J786),"-")</f>
        <v>#NAME?</v>
      </c>
      <c r="U786" s="112" t="e">
        <f t="shared" ca="1" si="80"/>
        <v>#NAME?</v>
      </c>
      <c r="V786" s="112" t="e">
        <f t="shared" ca="1" si="77"/>
        <v>#NAME?</v>
      </c>
      <c r="W786" s="27">
        <f>IF(LEN($C786)=0,IF($D786&gt;0,COUNTIFS($A$3:$A786,$A786),"-"),"Escluso")</f>
        <v>51</v>
      </c>
      <c r="X786" s="2">
        <f>IF(LEN($C786)=0,IF($D786&gt;0,COUNTIFS($J$3:$J786,$J786,$C$3:$C786,""),"-"),"Escluso")</f>
        <v>9</v>
      </c>
      <c r="Y786" s="127" t="e">
        <f t="shared" ca="1" si="75"/>
        <v>#NAME?</v>
      </c>
      <c r="Z786" s="2">
        <f>IF($D786&gt;0,COUNTIFS($O$3:$O786,$O786,$L$3:$L786,$L786,$I$3:$I786,$I786),"-")</f>
        <v>9</v>
      </c>
      <c r="AA786" s="27">
        <f>IF($D786&gt;0,IF(OR($Z786 &gt;1,$L786&lt;&gt;"Adulti"),0,VLOOKUP($P786,Regione!$B$2:$C$22,2,FALSE)),"-")</f>
        <v>0</v>
      </c>
      <c r="AB786" s="27">
        <f>IF($D786&gt;0,IF(COUNTIFS($O$3:$O786,$O786,$L$3:$L786,$L786,$I$3:$I786,$I786) &gt;1,0,SUMIFS($Y$3:$Y$2503,$L$3:$L$2503,$L786,$O$3:$O$2503,$O786,$I$3:$I$2503,$I786)),"-")</f>
        <v>0</v>
      </c>
      <c r="AC786" s="27">
        <f t="shared" si="78"/>
        <v>0</v>
      </c>
    </row>
    <row r="787" spans="1:29" s="1" customFormat="1">
      <c r="A787" s="13" t="s">
        <v>185</v>
      </c>
      <c r="B787" s="107" t="str">
        <f>IF(COUNTA($A787)&gt;0,VLOOKUP($A787,Corsa!$A$1:$F$43,2,FALSE),"-")</f>
        <v>Corsa B04</v>
      </c>
      <c r="C787" s="11"/>
      <c r="D787" s="13">
        <v>551</v>
      </c>
      <c r="E787" s="13"/>
      <c r="F787" s="46" t="str">
        <f>IF(COUNTA($A787)&gt;0,VLOOKUP($A787,Corsa!$A$1:$F$43,3,FALSE),"-")</f>
        <v>M-20 + M-25 + M-30 + M-35 + M-40 + M-45</v>
      </c>
      <c r="G787" s="28" t="str">
        <f>IF($D787&gt;0,VLOOKUP($D787,Iscrizioni!$A$2:$M$2502,9,FALSE),"-")</f>
        <v>BUSSETTO ANDREA</v>
      </c>
      <c r="H787" s="28">
        <f>IF($D787&gt;0,VLOOKUP($D787,Iscrizioni!$A$2:$M$2502,4,FALSE),"-")</f>
        <v>1993</v>
      </c>
      <c r="I787" s="27" t="str">
        <f>IF($D787&gt;0,VLOOKUP($D787,Iscrizioni!$A$2:$M$2502,5,FALSE),"-")</f>
        <v>M</v>
      </c>
      <c r="J787" s="27" t="str">
        <f>IF($D787&gt;0,VLOOKUP($D787,Iscrizioni!$A$2:$M$2502,10,FALSE),"-")</f>
        <v>M-20</v>
      </c>
      <c r="K787" s="27" t="str">
        <f t="shared" si="76"/>
        <v>ok</v>
      </c>
      <c r="L787" s="46" t="str">
        <f>IF($D787&gt;0,VLOOKUP($D787,Iscrizioni!$A$2:$M$2502,11,FALSE),"-")</f>
        <v>Adulti</v>
      </c>
      <c r="M787" s="27">
        <f>IF($D787&gt;0,VLOOKUP($D787,Iscrizioni!$A$2:$N$2502,12,FALSE),"-")</f>
        <v>20</v>
      </c>
      <c r="N787" s="46" t="str">
        <f>IF($D787&gt;0,VLOOKUP($D787,Iscrizioni!$A$2:$M$2502,6,FALSE),"-")</f>
        <v>A140541</v>
      </c>
      <c r="O787" s="107" t="str">
        <f>IF($D787&gt;0,VLOOKUP($D787,Iscrizioni!$A$2:$M$2502,7,FALSE),"-")</f>
        <v>DURBANO GAS ENERGY RIVAROLO 77</v>
      </c>
      <c r="P787" s="46" t="str">
        <f>IF($D787&gt;0,VLOOKUP(LEFT($N787,1),Regione!$A$2:$C$21,2,FALSE),"-")</f>
        <v xml:space="preserve">PIEMONTE </v>
      </c>
      <c r="Q787" s="112" t="e">
        <f ca="1">IF($D787&gt;0,NormalizzaTempo("D",CELL("tipo",$E787),$E787),"-")</f>
        <v>#NAME?</v>
      </c>
      <c r="R787" s="27">
        <f>IF($D787&gt;0,VLOOKUP($D787,Iscrizioni!$A$2:$M$2502,13,FALSE),"-")</f>
        <v>6500</v>
      </c>
      <c r="S787" s="112" t="e">
        <f t="shared" ca="1" si="79"/>
        <v>#NAME?</v>
      </c>
      <c r="T787" s="112" t="e">
        <f ca="1">IF($D787&gt;0,SUMIFS($S$3:$S787,$X$3:$X787,1,$J$3:$J787,$J787),"-")</f>
        <v>#NAME?</v>
      </c>
      <c r="U787" s="112" t="e">
        <f t="shared" ca="1" si="80"/>
        <v>#NAME?</v>
      </c>
      <c r="V787" s="112" t="e">
        <f t="shared" ca="1" si="77"/>
        <v>#NAME?</v>
      </c>
      <c r="W787" s="27">
        <f>IF(LEN($C787)=0,IF($D787&gt;0,COUNTIFS($A$3:$A787,$A787),"-"),"Escluso")</f>
        <v>52</v>
      </c>
      <c r="X787" s="2">
        <f>IF(LEN($C787)=0,IF($D787&gt;0,COUNTIFS($J$3:$J787,$J787,$C$3:$C787,""),"-"),"Escluso")</f>
        <v>10</v>
      </c>
      <c r="Y787" s="127" t="e">
        <f t="shared" ca="1" si="75"/>
        <v>#NAME?</v>
      </c>
      <c r="Z787" s="2">
        <f>IF($D787&gt;0,COUNTIFS($O$3:$O787,$O787,$L$3:$L787,$L787,$I$3:$I787,$I787),"-")</f>
        <v>6</v>
      </c>
      <c r="AA787" s="27">
        <f>IF($D787&gt;0,IF(OR($Z787 &gt;1,$L787&lt;&gt;"Adulti"),0,VLOOKUP($P787,Regione!$B$2:$C$22,2,FALSE)),"-")</f>
        <v>0</v>
      </c>
      <c r="AB787" s="27">
        <f>IF($D787&gt;0,IF(COUNTIFS($O$3:$O787,$O787,$L$3:$L787,$L787,$I$3:$I787,$I787) &gt;1,0,SUMIFS($Y$3:$Y$2503,$L$3:$L$2503,$L787,$O$3:$O$2503,$O787,$I$3:$I$2503,$I787)),"-")</f>
        <v>0</v>
      </c>
      <c r="AC787" s="27">
        <f t="shared" si="78"/>
        <v>0</v>
      </c>
    </row>
    <row r="788" spans="1:29" s="1" customFormat="1">
      <c r="A788" s="13" t="s">
        <v>185</v>
      </c>
      <c r="B788" s="107" t="str">
        <f>IF(COUNTA($A788)&gt;0,VLOOKUP($A788,Corsa!$A$1:$F$43,2,FALSE),"-")</f>
        <v>Corsa B04</v>
      </c>
      <c r="C788" s="11"/>
      <c r="D788" s="13">
        <v>653</v>
      </c>
      <c r="E788" s="13"/>
      <c r="F788" s="46" t="str">
        <f>IF(COUNTA($A788)&gt;0,VLOOKUP($A788,Corsa!$A$1:$F$43,3,FALSE),"-")</f>
        <v>M-20 + M-25 + M-30 + M-35 + M-40 + M-45</v>
      </c>
      <c r="G788" s="28" t="str">
        <f>IF($D788&gt;0,VLOOKUP($D788,Iscrizioni!$A$2:$M$2502,9,FALSE),"-")</f>
        <v>TURRICELLI ERIK</v>
      </c>
      <c r="H788" s="28">
        <f>IF($D788&gt;0,VLOOKUP($D788,Iscrizioni!$A$2:$M$2502,4,FALSE),"-")</f>
        <v>1997</v>
      </c>
      <c r="I788" s="27" t="str">
        <f>IF($D788&gt;0,VLOOKUP($D788,Iscrizioni!$A$2:$M$2502,5,FALSE),"-")</f>
        <v>M</v>
      </c>
      <c r="J788" s="27" t="str">
        <f>IF($D788&gt;0,VLOOKUP($D788,Iscrizioni!$A$2:$M$2502,10,FALSE),"-")</f>
        <v>M-20</v>
      </c>
      <c r="K788" s="27" t="str">
        <f t="shared" si="76"/>
        <v>ok</v>
      </c>
      <c r="L788" s="46" t="str">
        <f>IF($D788&gt;0,VLOOKUP($D788,Iscrizioni!$A$2:$M$2502,11,FALSE),"-")</f>
        <v>Adulti</v>
      </c>
      <c r="M788" s="27">
        <f>IF($D788&gt;0,VLOOKUP($D788,Iscrizioni!$A$2:$N$2502,12,FALSE),"-")</f>
        <v>20</v>
      </c>
      <c r="N788" s="46" t="str">
        <f>IF($D788&gt;0,VLOOKUP($D788,Iscrizioni!$A$2:$M$2502,6,FALSE),"-")</f>
        <v>H040383</v>
      </c>
      <c r="O788" s="107" t="str">
        <f>IF($D788&gt;0,VLOOKUP($D788,Iscrizioni!$A$2:$M$2502,7,FALSE),"-")</f>
        <v>LA PATRIA S.G. 1879 ASD</v>
      </c>
      <c r="P788" s="46" t="str">
        <f>IF($D788&gt;0,VLOOKUP(LEFT($N788,1),Regione!$A$2:$C$21,2,FALSE),"-")</f>
        <v xml:space="preserve">EMILIA ROMAGNA </v>
      </c>
      <c r="Q788" s="112" t="e">
        <f ca="1">IF($D788&gt;0,NormalizzaTempo("D",CELL("tipo",$E788),$E788),"-")</f>
        <v>#NAME?</v>
      </c>
      <c r="R788" s="27">
        <f>IF($D788&gt;0,VLOOKUP($D788,Iscrizioni!$A$2:$M$2502,13,FALSE),"-")</f>
        <v>6500</v>
      </c>
      <c r="S788" s="112" t="e">
        <f t="shared" ca="1" si="79"/>
        <v>#NAME?</v>
      </c>
      <c r="T788" s="112" t="e">
        <f ca="1">IF($D788&gt;0,SUMIFS($S$3:$S788,$X$3:$X788,1,$J$3:$J788,$J788),"-")</f>
        <v>#NAME?</v>
      </c>
      <c r="U788" s="112" t="e">
        <f t="shared" ca="1" si="80"/>
        <v>#NAME?</v>
      </c>
      <c r="V788" s="112" t="e">
        <f t="shared" ca="1" si="77"/>
        <v>#NAME?</v>
      </c>
      <c r="W788" s="27">
        <f>IF(LEN($C788)=0,IF($D788&gt;0,COUNTIFS($A$3:$A788,$A788),"-"),"Escluso")</f>
        <v>53</v>
      </c>
      <c r="X788" s="2">
        <f>IF(LEN($C788)=0,IF($D788&gt;0,COUNTIFS($J$3:$J788,$J788,$C$3:$C788,""),"-"),"Escluso")</f>
        <v>11</v>
      </c>
      <c r="Y788" s="127" t="e">
        <f t="shared" ca="1" si="75"/>
        <v>#NAME?</v>
      </c>
      <c r="Z788" s="2">
        <f>IF($D788&gt;0,COUNTIFS($O$3:$O788,$O788,$L$3:$L788,$L788,$I$3:$I788,$I788),"-")</f>
        <v>5</v>
      </c>
      <c r="AA788" s="27">
        <f>IF($D788&gt;0,IF(OR($Z788 &gt;1,$L788&lt;&gt;"Adulti"),0,VLOOKUP($P788,Regione!$B$2:$C$22,2,FALSE)),"-")</f>
        <v>0</v>
      </c>
      <c r="AB788" s="27">
        <f>IF($D788&gt;0,IF(COUNTIFS($O$3:$O788,$O788,$L$3:$L788,$L788,$I$3:$I788,$I788) &gt;1,0,SUMIFS($Y$3:$Y$2503,$L$3:$L$2503,$L788,$O$3:$O$2503,$O788,$I$3:$I$2503,$I788)),"-")</f>
        <v>0</v>
      </c>
      <c r="AC788" s="27">
        <f t="shared" si="78"/>
        <v>0</v>
      </c>
    </row>
    <row r="789" spans="1:29" s="1" customFormat="1">
      <c r="A789" s="13" t="s">
        <v>185</v>
      </c>
      <c r="B789" s="107" t="str">
        <f>IF(COUNTA($A789)&gt;0,VLOOKUP($A789,Corsa!$A$1:$F$43,2,FALSE),"-")</f>
        <v>Corsa B04</v>
      </c>
      <c r="C789" s="11"/>
      <c r="D789" s="13">
        <v>672</v>
      </c>
      <c r="E789" s="13"/>
      <c r="F789" s="46" t="str">
        <f>IF(COUNTA($A789)&gt;0,VLOOKUP($A789,Corsa!$A$1:$F$43,3,FALSE),"-")</f>
        <v>M-20 + M-25 + M-30 + M-35 + M-40 + M-45</v>
      </c>
      <c r="G789" s="28" t="str">
        <f>IF($D789&gt;0,VLOOKUP($D789,Iscrizioni!$A$2:$M$2502,9,FALSE),"-")</f>
        <v>CARPENITO GIACOMO</v>
      </c>
      <c r="H789" s="28">
        <f>IF($D789&gt;0,VLOOKUP($D789,Iscrizioni!$A$2:$M$2502,4,FALSE),"-")</f>
        <v>1973</v>
      </c>
      <c r="I789" s="27" t="str">
        <f>IF($D789&gt;0,VLOOKUP($D789,Iscrizioni!$A$2:$M$2502,5,FALSE),"-")</f>
        <v>M</v>
      </c>
      <c r="J789" s="27" t="str">
        <f>IF($D789&gt;0,VLOOKUP($D789,Iscrizioni!$A$2:$M$2502,10,FALSE),"-")</f>
        <v>M-40</v>
      </c>
      <c r="K789" s="27" t="str">
        <f t="shared" si="76"/>
        <v>ok</v>
      </c>
      <c r="L789" s="46" t="str">
        <f>IF($D789&gt;0,VLOOKUP($D789,Iscrizioni!$A$2:$M$2502,11,FALSE),"-")</f>
        <v>Adulti</v>
      </c>
      <c r="M789" s="27">
        <f>IF($D789&gt;0,VLOOKUP($D789,Iscrizioni!$A$2:$N$2502,12,FALSE),"-")</f>
        <v>28</v>
      </c>
      <c r="N789" s="46" t="str">
        <f>IF($D789&gt;0,VLOOKUP($D789,Iscrizioni!$A$2:$M$2502,6,FALSE),"-")</f>
        <v>H041354</v>
      </c>
      <c r="O789" s="107" t="str">
        <f>IF($D789&gt;0,VLOOKUP($D789,Iscrizioni!$A$2:$M$2502,7,FALSE),"-")</f>
        <v>MODENA RUNNERS CLUB ASD</v>
      </c>
      <c r="P789" s="46" t="str">
        <f>IF($D789&gt;0,VLOOKUP(LEFT($N789,1),Regione!$A$2:$C$21,2,FALSE),"-")</f>
        <v xml:space="preserve">EMILIA ROMAGNA </v>
      </c>
      <c r="Q789" s="112" t="e">
        <f ca="1">IF($D789&gt;0,NormalizzaTempo("D",CELL("tipo",$E789),$E789),"-")</f>
        <v>#NAME?</v>
      </c>
      <c r="R789" s="27">
        <f>IF($D789&gt;0,VLOOKUP($D789,Iscrizioni!$A$2:$M$2502,13,FALSE),"-")</f>
        <v>6500</v>
      </c>
      <c r="S789" s="112" t="e">
        <f t="shared" ca="1" si="79"/>
        <v>#NAME?</v>
      </c>
      <c r="T789" s="112" t="e">
        <f ca="1">IF($D789&gt;0,SUMIFS($S$3:$S789,$X$3:$X789,1,$J$3:$J789,$J789),"-")</f>
        <v>#NAME?</v>
      </c>
      <c r="U789" s="112" t="e">
        <f t="shared" ca="1" si="80"/>
        <v>#NAME?</v>
      </c>
      <c r="V789" s="112" t="e">
        <f t="shared" ca="1" si="77"/>
        <v>#NAME?</v>
      </c>
      <c r="W789" s="27">
        <f>IF(LEN($C789)=0,IF($D789&gt;0,COUNTIFS($A$3:$A789,$A789),"-"),"Escluso")</f>
        <v>54</v>
      </c>
      <c r="X789" s="2">
        <f>IF(LEN($C789)=0,IF($D789&gt;0,COUNTIFS($J$3:$J789,$J789,$C$3:$C789,""),"-"),"Escluso")</f>
        <v>9</v>
      </c>
      <c r="Y789" s="127" t="e">
        <f t="shared" ca="1" si="75"/>
        <v>#NAME?</v>
      </c>
      <c r="Z789" s="2">
        <f>IF($D789&gt;0,COUNTIFS($O$3:$O789,$O789,$L$3:$L789,$L789,$I$3:$I789,$I789),"-")</f>
        <v>22</v>
      </c>
      <c r="AA789" s="27">
        <f>IF($D789&gt;0,IF(OR($Z789 &gt;1,$L789&lt;&gt;"Adulti"),0,VLOOKUP($P789,Regione!$B$2:$C$22,2,FALSE)),"-")</f>
        <v>0</v>
      </c>
      <c r="AB789" s="27">
        <f>IF($D789&gt;0,IF(COUNTIFS($O$3:$O789,$O789,$L$3:$L789,$L789,$I$3:$I789,$I789) &gt;1,0,SUMIFS($Y$3:$Y$2503,$L$3:$L$2503,$L789,$O$3:$O$2503,$O789,$I$3:$I$2503,$I789)),"-")</f>
        <v>0</v>
      </c>
      <c r="AC789" s="27">
        <f t="shared" si="78"/>
        <v>0</v>
      </c>
    </row>
    <row r="790" spans="1:29" s="1" customFormat="1">
      <c r="A790" s="13" t="s">
        <v>185</v>
      </c>
      <c r="B790" s="107" t="str">
        <f>IF(COUNTA($A790)&gt;0,VLOOKUP($A790,Corsa!$A$1:$F$43,2,FALSE),"-")</f>
        <v>Corsa B04</v>
      </c>
      <c r="C790" s="11"/>
      <c r="D790" s="13">
        <v>52</v>
      </c>
      <c r="E790" s="13"/>
      <c r="F790" s="46" t="str">
        <f>IF(COUNTA($A790)&gt;0,VLOOKUP($A790,Corsa!$A$1:$F$43,3,FALSE),"-")</f>
        <v>M-20 + M-25 + M-30 + M-35 + M-40 + M-45</v>
      </c>
      <c r="G790" s="28" t="str">
        <f>IF($D790&gt;0,VLOOKUP($D790,Iscrizioni!$A$2:$M$2502,9,FALSE),"-")</f>
        <v>CASSI SAMUELE OSKAR</v>
      </c>
      <c r="H790" s="28">
        <f>IF($D790&gt;0,VLOOKUP($D790,Iscrizioni!$A$2:$M$2502,4,FALSE),"-")</f>
        <v>1997</v>
      </c>
      <c r="I790" s="27" t="str">
        <f>IF($D790&gt;0,VLOOKUP($D790,Iscrizioni!$A$2:$M$2502,5,FALSE),"-")</f>
        <v>M</v>
      </c>
      <c r="J790" s="27" t="str">
        <f>IF($D790&gt;0,VLOOKUP($D790,Iscrizioni!$A$2:$M$2502,10,FALSE),"-")</f>
        <v>M-20</v>
      </c>
      <c r="K790" s="27" t="str">
        <f t="shared" si="76"/>
        <v>ok</v>
      </c>
      <c r="L790" s="46" t="str">
        <f>IF($D790&gt;0,VLOOKUP($D790,Iscrizioni!$A$2:$M$2502,11,FALSE),"-")</f>
        <v>Adulti</v>
      </c>
      <c r="M790" s="27">
        <f>IF($D790&gt;0,VLOOKUP($D790,Iscrizioni!$A$2:$N$2502,12,FALSE),"-")</f>
        <v>20</v>
      </c>
      <c r="N790" s="46" t="str">
        <f>IF($D790&gt;0,VLOOKUP($D790,Iscrizioni!$A$2:$M$2502,6,FALSE),"-")</f>
        <v>L021869</v>
      </c>
      <c r="O790" s="107" t="str">
        <f>IF($D790&gt;0,VLOOKUP($D790,Iscrizioni!$A$2:$M$2502,7,FALSE),"-")</f>
        <v>A.S.D. ATLETICA CALENZANO</v>
      </c>
      <c r="P790" s="46" t="str">
        <f>IF($D790&gt;0,VLOOKUP(LEFT($N790,1),Regione!$A$2:$C$21,2,FALSE),"-")</f>
        <v xml:space="preserve">TOSCANA </v>
      </c>
      <c r="Q790" s="112" t="e">
        <f ca="1">IF($D790&gt;0,NormalizzaTempo("D",CELL("tipo",$E790),$E790),"-")</f>
        <v>#NAME?</v>
      </c>
      <c r="R790" s="27">
        <f>IF($D790&gt;0,VLOOKUP($D790,Iscrizioni!$A$2:$M$2502,13,FALSE),"-")</f>
        <v>6500</v>
      </c>
      <c r="S790" s="112" t="e">
        <f t="shared" ca="1" si="79"/>
        <v>#NAME?</v>
      </c>
      <c r="T790" s="112" t="e">
        <f ca="1">IF($D790&gt;0,SUMIFS($S$3:$S790,$X$3:$X790,1,$J$3:$J790,$J790),"-")</f>
        <v>#NAME?</v>
      </c>
      <c r="U790" s="112" t="e">
        <f t="shared" ca="1" si="80"/>
        <v>#NAME?</v>
      </c>
      <c r="V790" s="112" t="e">
        <f t="shared" ca="1" si="77"/>
        <v>#NAME?</v>
      </c>
      <c r="W790" s="27">
        <f>IF(LEN($C790)=0,IF($D790&gt;0,COUNTIFS($A$3:$A790,$A790),"-"),"Escluso")</f>
        <v>55</v>
      </c>
      <c r="X790" s="2">
        <f>IF(LEN($C790)=0,IF($D790&gt;0,COUNTIFS($J$3:$J790,$J790,$C$3:$C790,""),"-"),"Escluso")</f>
        <v>12</v>
      </c>
      <c r="Y790" s="127" t="e">
        <f t="shared" ca="1" si="75"/>
        <v>#NAME?</v>
      </c>
      <c r="Z790" s="2">
        <f>IF($D790&gt;0,COUNTIFS($O$3:$O790,$O790,$L$3:$L790,$L790,$I$3:$I790,$I790),"-")</f>
        <v>7</v>
      </c>
      <c r="AA790" s="27">
        <f>IF($D790&gt;0,IF(OR($Z790 &gt;1,$L790&lt;&gt;"Adulti"),0,VLOOKUP($P790,Regione!$B$2:$C$22,2,FALSE)),"-")</f>
        <v>0</v>
      </c>
      <c r="AB790" s="27">
        <f>IF($D790&gt;0,IF(COUNTIFS($O$3:$O790,$O790,$L$3:$L790,$L790,$I$3:$I790,$I790) &gt;1,0,SUMIFS($Y$3:$Y$2503,$L$3:$L$2503,$L790,$O$3:$O$2503,$O790,$I$3:$I$2503,$I790)),"-")</f>
        <v>0</v>
      </c>
      <c r="AC790" s="27">
        <f t="shared" si="78"/>
        <v>0</v>
      </c>
    </row>
    <row r="791" spans="1:29" s="1" customFormat="1">
      <c r="A791" s="13" t="s">
        <v>185</v>
      </c>
      <c r="B791" s="107" t="str">
        <f>IF(COUNTA($A791)&gt;0,VLOOKUP($A791,Corsa!$A$1:$F$43,2,FALSE),"-")</f>
        <v>Corsa B04</v>
      </c>
      <c r="C791" s="11"/>
      <c r="D791" s="13">
        <v>594</v>
      </c>
      <c r="E791" s="13"/>
      <c r="F791" s="46" t="str">
        <f>IF(COUNTA($A791)&gt;0,VLOOKUP($A791,Corsa!$A$1:$F$43,3,FALSE),"-")</f>
        <v>M-20 + M-25 + M-30 + M-35 + M-40 + M-45</v>
      </c>
      <c r="G791" s="28" t="str">
        <f>IF($D791&gt;0,VLOOKUP($D791,Iscrizioni!$A$2:$M$2502,9,FALSE),"-")</f>
        <v>TROVO' PAOLO</v>
      </c>
      <c r="H791" s="28">
        <f>IF($D791&gt;0,VLOOKUP($D791,Iscrizioni!$A$2:$M$2502,4,FALSE),"-")</f>
        <v>1968</v>
      </c>
      <c r="I791" s="27" t="str">
        <f>IF($D791&gt;0,VLOOKUP($D791,Iscrizioni!$A$2:$M$2502,5,FALSE),"-")</f>
        <v>M</v>
      </c>
      <c r="J791" s="27" t="str">
        <f>IF($D791&gt;0,VLOOKUP($D791,Iscrizioni!$A$2:$M$2502,10,FALSE),"-")</f>
        <v>M-45</v>
      </c>
      <c r="K791" s="27" t="str">
        <f t="shared" si="76"/>
        <v>ok</v>
      </c>
      <c r="L791" s="46" t="str">
        <f>IF($D791&gt;0,VLOOKUP($D791,Iscrizioni!$A$2:$M$2502,11,FALSE),"-")</f>
        <v>Adulti</v>
      </c>
      <c r="M791" s="27">
        <f>IF($D791&gt;0,VLOOKUP($D791,Iscrizioni!$A$2:$N$2502,12,FALSE),"-")</f>
        <v>30</v>
      </c>
      <c r="N791" s="46" t="str">
        <f>IF($D791&gt;0,VLOOKUP($D791,Iscrizioni!$A$2:$M$2502,6,FALSE),"-")</f>
        <v>H020398</v>
      </c>
      <c r="O791" s="107" t="str">
        <f>IF($D791&gt;0,VLOOKUP($D791,Iscrizioni!$A$2:$M$2502,7,FALSE),"-")</f>
        <v>G. P. SALCUS - A.S.D.</v>
      </c>
      <c r="P791" s="46" t="str">
        <f>IF($D791&gt;0,VLOOKUP(LEFT($N791,1),Regione!$A$2:$C$21,2,FALSE),"-")</f>
        <v xml:space="preserve">EMILIA ROMAGNA </v>
      </c>
      <c r="Q791" s="112" t="e">
        <f ca="1">IF($D791&gt;0,NormalizzaTempo("D",CELL("tipo",$E791),$E791),"-")</f>
        <v>#NAME?</v>
      </c>
      <c r="R791" s="27">
        <f>IF($D791&gt;0,VLOOKUP($D791,Iscrizioni!$A$2:$M$2502,13,FALSE),"-")</f>
        <v>6500</v>
      </c>
      <c r="S791" s="112" t="e">
        <f t="shared" ca="1" si="79"/>
        <v>#NAME?</v>
      </c>
      <c r="T791" s="112" t="e">
        <f ca="1">IF($D791&gt;0,SUMIFS($S$3:$S791,$X$3:$X791,1,$J$3:$J791,$J791),"-")</f>
        <v>#NAME?</v>
      </c>
      <c r="U791" s="112" t="e">
        <f t="shared" ca="1" si="80"/>
        <v>#NAME?</v>
      </c>
      <c r="V791" s="112" t="e">
        <f t="shared" ca="1" si="77"/>
        <v>#NAME?</v>
      </c>
      <c r="W791" s="27">
        <f>IF(LEN($C791)=0,IF($D791&gt;0,COUNTIFS($A$3:$A791,$A791),"-"),"Escluso")</f>
        <v>56</v>
      </c>
      <c r="X791" s="2">
        <f>IF(LEN($C791)=0,IF($D791&gt;0,COUNTIFS($J$3:$J791,$J791,$C$3:$C791,""),"-"),"Escluso")</f>
        <v>8</v>
      </c>
      <c r="Y791" s="127" t="e">
        <f t="shared" ca="1" si="75"/>
        <v>#NAME?</v>
      </c>
      <c r="Z791" s="2">
        <f>IF($D791&gt;0,COUNTIFS($O$3:$O791,$O791,$L$3:$L791,$L791,$I$3:$I791,$I791),"-")</f>
        <v>16</v>
      </c>
      <c r="AA791" s="27">
        <f>IF($D791&gt;0,IF(OR($Z791 &gt;1,$L791&lt;&gt;"Adulti"),0,VLOOKUP($P791,Regione!$B$2:$C$22,2,FALSE)),"-")</f>
        <v>0</v>
      </c>
      <c r="AB791" s="27">
        <f>IF($D791&gt;0,IF(COUNTIFS($O$3:$O791,$O791,$L$3:$L791,$L791,$I$3:$I791,$I791) &gt;1,0,SUMIFS($Y$3:$Y$2503,$L$3:$L$2503,$L791,$O$3:$O$2503,$O791,$I$3:$I$2503,$I791)),"-")</f>
        <v>0</v>
      </c>
      <c r="AC791" s="27">
        <f t="shared" si="78"/>
        <v>0</v>
      </c>
    </row>
    <row r="792" spans="1:29" s="1" customFormat="1">
      <c r="A792" s="13" t="s">
        <v>185</v>
      </c>
      <c r="B792" s="107" t="str">
        <f>IF(COUNTA($A792)&gt;0,VLOOKUP($A792,Corsa!$A$1:$F$43,2,FALSE),"-")</f>
        <v>Corsa B04</v>
      </c>
      <c r="C792" s="11"/>
      <c r="D792" s="13">
        <v>399</v>
      </c>
      <c r="E792" s="13"/>
      <c r="F792" s="46" t="str">
        <f>IF(COUNTA($A792)&gt;0,VLOOKUP($A792,Corsa!$A$1:$F$43,3,FALSE),"-")</f>
        <v>M-20 + M-25 + M-30 + M-35 + M-40 + M-45</v>
      </c>
      <c r="G792" s="28" t="str">
        <f>IF($D792&gt;0,VLOOKUP($D792,Iscrizioni!$A$2:$M$2502,9,FALSE),"-")</f>
        <v>BIANCHINI ELIA</v>
      </c>
      <c r="H792" s="28">
        <f>IF($D792&gt;0,VLOOKUP($D792,Iscrizioni!$A$2:$M$2502,4,FALSE),"-")</f>
        <v>1970</v>
      </c>
      <c r="I792" s="27" t="str">
        <f>IF($D792&gt;0,VLOOKUP($D792,Iscrizioni!$A$2:$M$2502,5,FALSE),"-")</f>
        <v>M</v>
      </c>
      <c r="J792" s="27" t="str">
        <f>IF($D792&gt;0,VLOOKUP($D792,Iscrizioni!$A$2:$M$2502,10,FALSE),"-")</f>
        <v>M-45</v>
      </c>
      <c r="K792" s="27" t="str">
        <f t="shared" si="76"/>
        <v>ok</v>
      </c>
      <c r="L792" s="46" t="str">
        <f>IF($D792&gt;0,VLOOKUP($D792,Iscrizioni!$A$2:$M$2502,11,FALSE),"-")</f>
        <v>Adulti</v>
      </c>
      <c r="M792" s="27">
        <f>IF($D792&gt;0,VLOOKUP($D792,Iscrizioni!$A$2:$N$2502,12,FALSE),"-")</f>
        <v>30</v>
      </c>
      <c r="N792" s="46" t="str">
        <f>IF($D792&gt;0,VLOOKUP($D792,Iscrizioni!$A$2:$M$2502,6,FALSE),"-")</f>
        <v>H080416</v>
      </c>
      <c r="O792" s="107" t="str">
        <f>IF($D792&gt;0,VLOOKUP($D792,Iscrizioni!$A$2:$M$2502,7,FALSE),"-")</f>
        <v>ASD ATLETICA REGGIO</v>
      </c>
      <c r="P792" s="46" t="str">
        <f>IF($D792&gt;0,VLOOKUP(LEFT($N792,1),Regione!$A$2:$C$21,2,FALSE),"-")</f>
        <v xml:space="preserve">EMILIA ROMAGNA </v>
      </c>
      <c r="Q792" s="112" t="e">
        <f ca="1">IF($D792&gt;0,NormalizzaTempo("D",CELL("tipo",$E792),$E792),"-")</f>
        <v>#NAME?</v>
      </c>
      <c r="R792" s="27">
        <f>IF($D792&gt;0,VLOOKUP($D792,Iscrizioni!$A$2:$M$2502,13,FALSE),"-")</f>
        <v>6500</v>
      </c>
      <c r="S792" s="112" t="e">
        <f t="shared" ca="1" si="79"/>
        <v>#NAME?</v>
      </c>
      <c r="T792" s="112" t="e">
        <f ca="1">IF($D792&gt;0,SUMIFS($S$3:$S792,$X$3:$X792,1,$J$3:$J792,$J792),"-")</f>
        <v>#NAME?</v>
      </c>
      <c r="U792" s="112" t="e">
        <f t="shared" ca="1" si="80"/>
        <v>#NAME?</v>
      </c>
      <c r="V792" s="112" t="e">
        <f t="shared" ca="1" si="77"/>
        <v>#NAME?</v>
      </c>
      <c r="W792" s="27">
        <f>IF(LEN($C792)=0,IF($D792&gt;0,COUNTIFS($A$3:$A792,$A792),"-"),"Escluso")</f>
        <v>57</v>
      </c>
      <c r="X792" s="2">
        <f>IF(LEN($C792)=0,IF($D792&gt;0,COUNTIFS($J$3:$J792,$J792,$C$3:$C792,""),"-"),"Escluso")</f>
        <v>9</v>
      </c>
      <c r="Y792" s="127" t="e">
        <f t="shared" ca="1" si="75"/>
        <v>#NAME?</v>
      </c>
      <c r="Z792" s="2">
        <f>IF($D792&gt;0,COUNTIFS($O$3:$O792,$O792,$L$3:$L792,$L792,$I$3:$I792,$I792),"-")</f>
        <v>2</v>
      </c>
      <c r="AA792" s="27">
        <f>IF($D792&gt;0,IF(OR($Z792 &gt;1,$L792&lt;&gt;"Adulti"),0,VLOOKUP($P792,Regione!$B$2:$C$22,2,FALSE)),"-")</f>
        <v>0</v>
      </c>
      <c r="AB792" s="27">
        <f>IF($D792&gt;0,IF(COUNTIFS($O$3:$O792,$O792,$L$3:$L792,$L792,$I$3:$I792,$I792) &gt;1,0,SUMIFS($Y$3:$Y$2503,$L$3:$L$2503,$L792,$O$3:$O$2503,$O792,$I$3:$I$2503,$I792)),"-")</f>
        <v>0</v>
      </c>
      <c r="AC792" s="27">
        <f t="shared" si="78"/>
        <v>0</v>
      </c>
    </row>
    <row r="793" spans="1:29" s="1" customFormat="1">
      <c r="A793" s="13" t="s">
        <v>185</v>
      </c>
      <c r="B793" s="107" t="str">
        <f>IF(COUNTA($A793)&gt;0,VLOOKUP($A793,Corsa!$A$1:$F$43,2,FALSE),"-")</f>
        <v>Corsa B04</v>
      </c>
      <c r="C793" s="11"/>
      <c r="D793" s="13">
        <v>684</v>
      </c>
      <c r="E793" s="13"/>
      <c r="F793" s="46" t="str">
        <f>IF(COUNTA($A793)&gt;0,VLOOKUP($A793,Corsa!$A$1:$F$43,3,FALSE),"-")</f>
        <v>M-20 + M-25 + M-30 + M-35 + M-40 + M-45</v>
      </c>
      <c r="G793" s="28" t="str">
        <f>IF($D793&gt;0,VLOOKUP($D793,Iscrizioni!$A$2:$M$2502,9,FALSE),"-")</f>
        <v>FILIPPINI MASSIMO</v>
      </c>
      <c r="H793" s="28">
        <f>IF($D793&gt;0,VLOOKUP($D793,Iscrizioni!$A$2:$M$2502,4,FALSE),"-")</f>
        <v>1968</v>
      </c>
      <c r="I793" s="27" t="str">
        <f>IF($D793&gt;0,VLOOKUP($D793,Iscrizioni!$A$2:$M$2502,5,FALSE),"-")</f>
        <v>M</v>
      </c>
      <c r="J793" s="27" t="str">
        <f>IF($D793&gt;0,VLOOKUP($D793,Iscrizioni!$A$2:$M$2502,10,FALSE),"-")</f>
        <v>M-45</v>
      </c>
      <c r="K793" s="27" t="str">
        <f t="shared" si="76"/>
        <v>ok</v>
      </c>
      <c r="L793" s="46" t="str">
        <f>IF($D793&gt;0,VLOOKUP($D793,Iscrizioni!$A$2:$M$2502,11,FALSE),"-")</f>
        <v>Adulti</v>
      </c>
      <c r="M793" s="27">
        <f>IF($D793&gt;0,VLOOKUP($D793,Iscrizioni!$A$2:$N$2502,12,FALSE),"-")</f>
        <v>30</v>
      </c>
      <c r="N793" s="46" t="str">
        <f>IF($D793&gt;0,VLOOKUP($D793,Iscrizioni!$A$2:$M$2502,6,FALSE),"-")</f>
        <v>H041354</v>
      </c>
      <c r="O793" s="107" t="str">
        <f>IF($D793&gt;0,VLOOKUP($D793,Iscrizioni!$A$2:$M$2502,7,FALSE),"-")</f>
        <v>MODENA RUNNERS CLUB ASD</v>
      </c>
      <c r="P793" s="46" t="str">
        <f>IF($D793&gt;0,VLOOKUP(LEFT($N793,1),Regione!$A$2:$C$21,2,FALSE),"-")</f>
        <v xml:space="preserve">EMILIA ROMAGNA </v>
      </c>
      <c r="Q793" s="112" t="e">
        <f ca="1">IF($D793&gt;0,NormalizzaTempo("D",CELL("tipo",$E793),$E793),"-")</f>
        <v>#NAME?</v>
      </c>
      <c r="R793" s="27">
        <f>IF($D793&gt;0,VLOOKUP($D793,Iscrizioni!$A$2:$M$2502,13,FALSE),"-")</f>
        <v>6500</v>
      </c>
      <c r="S793" s="112" t="e">
        <f t="shared" ca="1" si="79"/>
        <v>#NAME?</v>
      </c>
      <c r="T793" s="112" t="e">
        <f ca="1">IF($D793&gt;0,SUMIFS($S$3:$S793,$X$3:$X793,1,$J$3:$J793,$J793),"-")</f>
        <v>#NAME?</v>
      </c>
      <c r="U793" s="112" t="e">
        <f t="shared" ca="1" si="80"/>
        <v>#NAME?</v>
      </c>
      <c r="V793" s="112" t="e">
        <f t="shared" ca="1" si="77"/>
        <v>#NAME?</v>
      </c>
      <c r="W793" s="27">
        <f>IF(LEN($C793)=0,IF($D793&gt;0,COUNTIFS($A$3:$A793,$A793),"-"),"Escluso")</f>
        <v>58</v>
      </c>
      <c r="X793" s="2">
        <f>IF(LEN($C793)=0,IF($D793&gt;0,COUNTIFS($J$3:$J793,$J793,$C$3:$C793,""),"-"),"Escluso")</f>
        <v>10</v>
      </c>
      <c r="Y793" s="127" t="e">
        <f t="shared" ca="1" si="75"/>
        <v>#NAME?</v>
      </c>
      <c r="Z793" s="2">
        <f>IF($D793&gt;0,COUNTIFS($O$3:$O793,$O793,$L$3:$L793,$L793,$I$3:$I793,$I793),"-")</f>
        <v>23</v>
      </c>
      <c r="AA793" s="27">
        <f>IF($D793&gt;0,IF(OR($Z793 &gt;1,$L793&lt;&gt;"Adulti"),0,VLOOKUP($P793,Regione!$B$2:$C$22,2,FALSE)),"-")</f>
        <v>0</v>
      </c>
      <c r="AB793" s="27">
        <f>IF($D793&gt;0,IF(COUNTIFS($O$3:$O793,$O793,$L$3:$L793,$L793,$I$3:$I793,$I793) &gt;1,0,SUMIFS($Y$3:$Y$2503,$L$3:$L$2503,$L793,$O$3:$O$2503,$O793,$I$3:$I$2503,$I793)),"-")</f>
        <v>0</v>
      </c>
      <c r="AC793" s="27">
        <f t="shared" si="78"/>
        <v>0</v>
      </c>
    </row>
    <row r="794" spans="1:29" s="1" customFormat="1">
      <c r="A794" s="13" t="s">
        <v>185</v>
      </c>
      <c r="B794" s="107" t="str">
        <f>IF(COUNTA($A794)&gt;0,VLOOKUP($A794,Corsa!$A$1:$F$43,2,FALSE),"-")</f>
        <v>Corsa B04</v>
      </c>
      <c r="C794" s="11"/>
      <c r="D794" s="13">
        <v>402</v>
      </c>
      <c r="E794" s="13"/>
      <c r="F794" s="46" t="str">
        <f>IF(COUNTA($A794)&gt;0,VLOOKUP($A794,Corsa!$A$1:$F$43,3,FALSE),"-")</f>
        <v>M-20 + M-25 + M-30 + M-35 + M-40 + M-45</v>
      </c>
      <c r="G794" s="28" t="str">
        <f>IF($D794&gt;0,VLOOKUP($D794,Iscrizioni!$A$2:$M$2502,9,FALSE),"-")</f>
        <v>CAGLIARI MANUEL</v>
      </c>
      <c r="H794" s="28">
        <f>IF($D794&gt;0,VLOOKUP($D794,Iscrizioni!$A$2:$M$2502,4,FALSE),"-")</f>
        <v>1990</v>
      </c>
      <c r="I794" s="27" t="str">
        <f>IF($D794&gt;0,VLOOKUP($D794,Iscrizioni!$A$2:$M$2502,5,FALSE),"-")</f>
        <v>M</v>
      </c>
      <c r="J794" s="27" t="str">
        <f>IF($D794&gt;0,VLOOKUP($D794,Iscrizioni!$A$2:$M$2502,10,FALSE),"-")</f>
        <v>M-25</v>
      </c>
      <c r="K794" s="27" t="str">
        <f t="shared" si="76"/>
        <v>ok</v>
      </c>
      <c r="L794" s="46" t="str">
        <f>IF($D794&gt;0,VLOOKUP($D794,Iscrizioni!$A$2:$M$2502,11,FALSE),"-")</f>
        <v>Adulti</v>
      </c>
      <c r="M794" s="27">
        <f>IF($D794&gt;0,VLOOKUP($D794,Iscrizioni!$A$2:$N$2502,12,FALSE),"-")</f>
        <v>22</v>
      </c>
      <c r="N794" s="46" t="str">
        <f>IF($D794&gt;0,VLOOKUP($D794,Iscrizioni!$A$2:$M$2502,6,FALSE),"-")</f>
        <v>H080416</v>
      </c>
      <c r="O794" s="107" t="str">
        <f>IF($D794&gt;0,VLOOKUP($D794,Iscrizioni!$A$2:$M$2502,7,FALSE),"-")</f>
        <v>ASD ATLETICA REGGIO</v>
      </c>
      <c r="P794" s="46" t="str">
        <f>IF($D794&gt;0,VLOOKUP(LEFT($N794,1),Regione!$A$2:$C$21,2,FALSE),"-")</f>
        <v xml:space="preserve">EMILIA ROMAGNA </v>
      </c>
      <c r="Q794" s="112" t="e">
        <f ca="1">IF($D794&gt;0,NormalizzaTempo("D",CELL("tipo",$E794),$E794),"-")</f>
        <v>#NAME?</v>
      </c>
      <c r="R794" s="27">
        <f>IF($D794&gt;0,VLOOKUP($D794,Iscrizioni!$A$2:$M$2502,13,FALSE),"-")</f>
        <v>6500</v>
      </c>
      <c r="S794" s="112" t="e">
        <f t="shared" ca="1" si="79"/>
        <v>#NAME?</v>
      </c>
      <c r="T794" s="112" t="e">
        <f ca="1">IF($D794&gt;0,SUMIFS($S$3:$S794,$X$3:$X794,1,$J$3:$J794,$J794),"-")</f>
        <v>#NAME?</v>
      </c>
      <c r="U794" s="112" t="e">
        <f t="shared" ca="1" si="80"/>
        <v>#NAME?</v>
      </c>
      <c r="V794" s="112" t="e">
        <f t="shared" ca="1" si="77"/>
        <v>#NAME?</v>
      </c>
      <c r="W794" s="27">
        <f>IF(LEN($C794)=0,IF($D794&gt;0,COUNTIFS($A$3:$A794,$A794),"-"),"Escluso")</f>
        <v>59</v>
      </c>
      <c r="X794" s="2">
        <f>IF(LEN($C794)=0,IF($D794&gt;0,COUNTIFS($J$3:$J794,$J794,$C$3:$C794,""),"-"),"Escluso")</f>
        <v>10</v>
      </c>
      <c r="Y794" s="127" t="e">
        <f t="shared" ca="1" si="75"/>
        <v>#NAME?</v>
      </c>
      <c r="Z794" s="2">
        <f>IF($D794&gt;0,COUNTIFS($O$3:$O794,$O794,$L$3:$L794,$L794,$I$3:$I794,$I794),"-")</f>
        <v>3</v>
      </c>
      <c r="AA794" s="27">
        <f>IF($D794&gt;0,IF(OR($Z794 &gt;1,$L794&lt;&gt;"Adulti"),0,VLOOKUP($P794,Regione!$B$2:$C$22,2,FALSE)),"-")</f>
        <v>0</v>
      </c>
      <c r="AB794" s="27">
        <f>IF($D794&gt;0,IF(COUNTIFS($O$3:$O794,$O794,$L$3:$L794,$L794,$I$3:$I794,$I794) &gt;1,0,SUMIFS($Y$3:$Y$2503,$L$3:$L$2503,$L794,$O$3:$O$2503,$O794,$I$3:$I$2503,$I794)),"-")</f>
        <v>0</v>
      </c>
      <c r="AC794" s="27">
        <f t="shared" si="78"/>
        <v>0</v>
      </c>
    </row>
    <row r="795" spans="1:29" s="1" customFormat="1">
      <c r="A795" s="13" t="s">
        <v>185</v>
      </c>
      <c r="B795" s="107" t="str">
        <f>IF(COUNTA($A795)&gt;0,VLOOKUP($A795,Corsa!$A$1:$F$43,2,FALSE),"-")</f>
        <v>Corsa B04</v>
      </c>
      <c r="C795" s="11"/>
      <c r="D795" s="13">
        <v>42</v>
      </c>
      <c r="E795" s="13"/>
      <c r="F795" s="46" t="str">
        <f>IF(COUNTA($A795)&gt;0,VLOOKUP($A795,Corsa!$A$1:$F$43,3,FALSE),"-")</f>
        <v>M-20 + M-25 + M-30 + M-35 + M-40 + M-45</v>
      </c>
      <c r="G795" s="28" t="str">
        <f>IF($D795&gt;0,VLOOKUP($D795,Iscrizioni!$A$2:$M$2502,9,FALSE),"-")</f>
        <v>CALAMAI SIMONE</v>
      </c>
      <c r="H795" s="28">
        <f>IF($D795&gt;0,VLOOKUP($D795,Iscrizioni!$A$2:$M$2502,4,FALSE),"-")</f>
        <v>1975</v>
      </c>
      <c r="I795" s="27" t="str">
        <f>IF($D795&gt;0,VLOOKUP($D795,Iscrizioni!$A$2:$M$2502,5,FALSE),"-")</f>
        <v>M</v>
      </c>
      <c r="J795" s="27" t="str">
        <f>IF($D795&gt;0,VLOOKUP($D795,Iscrizioni!$A$2:$M$2502,10,FALSE),"-")</f>
        <v>M-40</v>
      </c>
      <c r="K795" s="27" t="str">
        <f t="shared" si="76"/>
        <v>ok</v>
      </c>
      <c r="L795" s="46" t="str">
        <f>IF($D795&gt;0,VLOOKUP($D795,Iscrizioni!$A$2:$M$2502,11,FALSE),"-")</f>
        <v>Adulti</v>
      </c>
      <c r="M795" s="27">
        <f>IF($D795&gt;0,VLOOKUP($D795,Iscrizioni!$A$2:$N$2502,12,FALSE),"-")</f>
        <v>28</v>
      </c>
      <c r="N795" s="46" t="str">
        <f>IF($D795&gt;0,VLOOKUP($D795,Iscrizioni!$A$2:$M$2502,6,FALSE),"-")</f>
        <v>L021869</v>
      </c>
      <c r="O795" s="107" t="str">
        <f>IF($D795&gt;0,VLOOKUP($D795,Iscrizioni!$A$2:$M$2502,7,FALSE),"-")</f>
        <v>A.S.D. ATLETICA CALENZANO</v>
      </c>
      <c r="P795" s="46" t="str">
        <f>IF($D795&gt;0,VLOOKUP(LEFT($N795,1),Regione!$A$2:$C$21,2,FALSE),"-")</f>
        <v xml:space="preserve">TOSCANA </v>
      </c>
      <c r="Q795" s="112" t="e">
        <f ca="1">IF($D795&gt;0,NormalizzaTempo("D",CELL("tipo",$E795),$E795),"-")</f>
        <v>#NAME?</v>
      </c>
      <c r="R795" s="27">
        <f>IF($D795&gt;0,VLOOKUP($D795,Iscrizioni!$A$2:$M$2502,13,FALSE),"-")</f>
        <v>6500</v>
      </c>
      <c r="S795" s="112" t="e">
        <f t="shared" ca="1" si="79"/>
        <v>#NAME?</v>
      </c>
      <c r="T795" s="112" t="e">
        <f ca="1">IF($D795&gt;0,SUMIFS($S$3:$S795,$X$3:$X795,1,$J$3:$J795,$J795),"-")</f>
        <v>#NAME?</v>
      </c>
      <c r="U795" s="112" t="e">
        <f t="shared" ca="1" si="80"/>
        <v>#NAME?</v>
      </c>
      <c r="V795" s="112" t="e">
        <f t="shared" ca="1" si="77"/>
        <v>#NAME?</v>
      </c>
      <c r="W795" s="27">
        <f>IF(LEN($C795)=0,IF($D795&gt;0,COUNTIFS($A$3:$A795,$A795),"-"),"Escluso")</f>
        <v>60</v>
      </c>
      <c r="X795" s="2">
        <f>IF(LEN($C795)=0,IF($D795&gt;0,COUNTIFS($J$3:$J795,$J795,$C$3:$C795,""),"-"),"Escluso")</f>
        <v>10</v>
      </c>
      <c r="Y795" s="127" t="e">
        <f t="shared" ca="1" si="75"/>
        <v>#NAME?</v>
      </c>
      <c r="Z795" s="2">
        <f>IF($D795&gt;0,COUNTIFS($O$3:$O795,$O795,$L$3:$L795,$L795,$I$3:$I795,$I795),"-")</f>
        <v>8</v>
      </c>
      <c r="AA795" s="27">
        <f>IF($D795&gt;0,IF(OR($Z795 &gt;1,$L795&lt;&gt;"Adulti"),0,VLOOKUP($P795,Regione!$B$2:$C$22,2,FALSE)),"-")</f>
        <v>0</v>
      </c>
      <c r="AB795" s="27">
        <f>IF($D795&gt;0,IF(COUNTIFS($O$3:$O795,$O795,$L$3:$L795,$L795,$I$3:$I795,$I795) &gt;1,0,SUMIFS($Y$3:$Y$2503,$L$3:$L$2503,$L795,$O$3:$O$2503,$O795,$I$3:$I$2503,$I795)),"-")</f>
        <v>0</v>
      </c>
      <c r="AC795" s="27">
        <f t="shared" si="78"/>
        <v>0</v>
      </c>
    </row>
    <row r="796" spans="1:29" s="1" customFormat="1">
      <c r="A796" s="13" t="s">
        <v>185</v>
      </c>
      <c r="B796" s="107" t="str">
        <f>IF(COUNTA($A796)&gt;0,VLOOKUP($A796,Corsa!$A$1:$F$43,2,FALSE),"-")</f>
        <v>Corsa B04</v>
      </c>
      <c r="C796" s="11"/>
      <c r="D796" s="13">
        <v>752</v>
      </c>
      <c r="E796" s="13"/>
      <c r="F796" s="46" t="str">
        <f>IF(COUNTA($A796)&gt;0,VLOOKUP($A796,Corsa!$A$1:$F$43,3,FALSE),"-")</f>
        <v>M-20 + M-25 + M-30 + M-35 + M-40 + M-45</v>
      </c>
      <c r="G796" s="28" t="str">
        <f>IF($D796&gt;0,VLOOKUP($D796,Iscrizioni!$A$2:$M$2502,9,FALSE),"-")</f>
        <v>STANGHELLINI MATTEO</v>
      </c>
      <c r="H796" s="28">
        <f>IF($D796&gt;0,VLOOKUP($D796,Iscrizioni!$A$2:$M$2502,4,FALSE),"-")</f>
        <v>1977</v>
      </c>
      <c r="I796" s="27" t="str">
        <f>IF($D796&gt;0,VLOOKUP($D796,Iscrizioni!$A$2:$M$2502,5,FALSE),"-")</f>
        <v>M</v>
      </c>
      <c r="J796" s="27" t="str">
        <f>IF($D796&gt;0,VLOOKUP($D796,Iscrizioni!$A$2:$M$2502,10,FALSE),"-")</f>
        <v>M-40</v>
      </c>
      <c r="K796" s="27" t="str">
        <f t="shared" si="76"/>
        <v>ok</v>
      </c>
      <c r="L796" s="46" t="str">
        <f>IF($D796&gt;0,VLOOKUP($D796,Iscrizioni!$A$2:$M$2502,11,FALSE),"-")</f>
        <v>Adulti</v>
      </c>
      <c r="M796" s="27">
        <f>IF($D796&gt;0,VLOOKUP($D796,Iscrizioni!$A$2:$N$2502,12,FALSE),"-")</f>
        <v>28</v>
      </c>
      <c r="N796" s="46" t="str">
        <f>IF($D796&gt;0,VLOOKUP($D796,Iscrizioni!$A$2:$M$2502,6,FALSE),"-")</f>
        <v>H011725</v>
      </c>
      <c r="O796" s="107" t="str">
        <f>IF($D796&gt;0,VLOOKUP($D796,Iscrizioni!$A$2:$M$2502,7,FALSE),"-")</f>
        <v>PODISTICA PONTELUNGO BOLOGNA A.S.D.</v>
      </c>
      <c r="P796" s="46" t="str">
        <f>IF($D796&gt;0,VLOOKUP(LEFT($N796,1),Regione!$A$2:$C$21,2,FALSE),"-")</f>
        <v xml:space="preserve">EMILIA ROMAGNA </v>
      </c>
      <c r="Q796" s="112" t="e">
        <f ca="1">IF($D796&gt;0,NormalizzaTempo("D",CELL("tipo",$E796),$E796),"-")</f>
        <v>#NAME?</v>
      </c>
      <c r="R796" s="27">
        <f>IF($D796&gt;0,VLOOKUP($D796,Iscrizioni!$A$2:$M$2502,13,FALSE),"-")</f>
        <v>6500</v>
      </c>
      <c r="S796" s="112" t="e">
        <f t="shared" ca="1" si="79"/>
        <v>#NAME?</v>
      </c>
      <c r="T796" s="112" t="e">
        <f ca="1">IF($D796&gt;0,SUMIFS($S$3:$S796,$X$3:$X796,1,$J$3:$J796,$J796),"-")</f>
        <v>#NAME?</v>
      </c>
      <c r="U796" s="112" t="e">
        <f t="shared" ca="1" si="80"/>
        <v>#NAME?</v>
      </c>
      <c r="V796" s="112" t="e">
        <f t="shared" ca="1" si="77"/>
        <v>#NAME?</v>
      </c>
      <c r="W796" s="27">
        <f>IF(LEN($C796)=0,IF($D796&gt;0,COUNTIFS($A$3:$A796,$A796),"-"),"Escluso")</f>
        <v>61</v>
      </c>
      <c r="X796" s="2">
        <f>IF(LEN($C796)=0,IF($D796&gt;0,COUNTIFS($J$3:$J796,$J796,$C$3:$C796,""),"-"),"Escluso")</f>
        <v>11</v>
      </c>
      <c r="Y796" s="127" t="e">
        <f t="shared" ca="1" si="75"/>
        <v>#NAME?</v>
      </c>
      <c r="Z796" s="2">
        <f>IF($D796&gt;0,COUNTIFS($O$3:$O796,$O796,$L$3:$L796,$L796,$I$3:$I796,$I796),"-")</f>
        <v>4</v>
      </c>
      <c r="AA796" s="27">
        <f>IF($D796&gt;0,IF(OR($Z796 &gt;1,$L796&lt;&gt;"Adulti"),0,VLOOKUP($P796,Regione!$B$2:$C$22,2,FALSE)),"-")</f>
        <v>0</v>
      </c>
      <c r="AB796" s="27">
        <f>IF($D796&gt;0,IF(COUNTIFS($O$3:$O796,$O796,$L$3:$L796,$L796,$I$3:$I796,$I796) &gt;1,0,SUMIFS($Y$3:$Y$2503,$L$3:$L$2503,$L796,$O$3:$O$2503,$O796,$I$3:$I$2503,$I796)),"-")</f>
        <v>0</v>
      </c>
      <c r="AC796" s="27">
        <f t="shared" si="78"/>
        <v>0</v>
      </c>
    </row>
    <row r="797" spans="1:29" s="1" customFormat="1">
      <c r="A797" s="13" t="s">
        <v>185</v>
      </c>
      <c r="B797" s="107" t="str">
        <f>IF(COUNTA($A797)&gt;0,VLOOKUP($A797,Corsa!$A$1:$F$43,2,FALSE),"-")</f>
        <v>Corsa B04</v>
      </c>
      <c r="C797" s="11"/>
      <c r="D797" s="13">
        <v>852</v>
      </c>
      <c r="E797" s="13"/>
      <c r="F797" s="46" t="str">
        <f>IF(COUNTA($A797)&gt;0,VLOOKUP($A797,Corsa!$A$1:$F$43,3,FALSE),"-")</f>
        <v>M-20 + M-25 + M-30 + M-35 + M-40 + M-45</v>
      </c>
      <c r="G797" s="28" t="str">
        <f>IF($D797&gt;0,VLOOKUP($D797,Iscrizioni!$A$2:$M$2502,9,FALSE),"-")</f>
        <v>SEVERI RICCARDO</v>
      </c>
      <c r="H797" s="28">
        <f>IF($D797&gt;0,VLOOKUP($D797,Iscrizioni!$A$2:$M$2502,4,FALSE),"-")</f>
        <v>1993</v>
      </c>
      <c r="I797" s="27" t="str">
        <f>IF($D797&gt;0,VLOOKUP($D797,Iscrizioni!$A$2:$M$2502,5,FALSE),"-")</f>
        <v>M</v>
      </c>
      <c r="J797" s="27" t="str">
        <f>IF($D797&gt;0,VLOOKUP($D797,Iscrizioni!$A$2:$M$2502,10,FALSE),"-")</f>
        <v>M-20</v>
      </c>
      <c r="K797" s="27" t="str">
        <f t="shared" si="76"/>
        <v>ok</v>
      </c>
      <c r="L797" s="46" t="str">
        <f>IF($D797&gt;0,VLOOKUP($D797,Iscrizioni!$A$2:$M$2502,11,FALSE),"-")</f>
        <v>Adulti</v>
      </c>
      <c r="M797" s="27">
        <f>IF($D797&gt;0,VLOOKUP($D797,Iscrizioni!$A$2:$N$2502,12,FALSE),"-")</f>
        <v>20</v>
      </c>
      <c r="N797" s="46" t="str">
        <f>IF($D797&gt;0,VLOOKUP($D797,Iscrizioni!$A$2:$M$2502,6,FALSE),"-")</f>
        <v>H080274</v>
      </c>
      <c r="O797" s="107" t="str">
        <f>IF($D797&gt;0,VLOOKUP($D797,Iscrizioni!$A$2:$M$2502,7,FALSE),"-")</f>
        <v>POL. SCANDIANESE</v>
      </c>
      <c r="P797" s="46" t="str">
        <f>IF($D797&gt;0,VLOOKUP(LEFT($N797,1),Regione!$A$2:$C$21,2,FALSE),"-")</f>
        <v xml:space="preserve">EMILIA ROMAGNA </v>
      </c>
      <c r="Q797" s="112" t="e">
        <f ca="1">IF($D797&gt;0,NormalizzaTempo("D",CELL("tipo",$E797),$E797),"-")</f>
        <v>#NAME?</v>
      </c>
      <c r="R797" s="27">
        <f>IF($D797&gt;0,VLOOKUP($D797,Iscrizioni!$A$2:$M$2502,13,FALSE),"-")</f>
        <v>6500</v>
      </c>
      <c r="S797" s="112" t="e">
        <f t="shared" ca="1" si="79"/>
        <v>#NAME?</v>
      </c>
      <c r="T797" s="112" t="e">
        <f ca="1">IF($D797&gt;0,SUMIFS($S$3:$S797,$X$3:$X797,1,$J$3:$J797,$J797),"-")</f>
        <v>#NAME?</v>
      </c>
      <c r="U797" s="112" t="e">
        <f t="shared" ca="1" si="80"/>
        <v>#NAME?</v>
      </c>
      <c r="V797" s="112" t="e">
        <f t="shared" ca="1" si="77"/>
        <v>#NAME?</v>
      </c>
      <c r="W797" s="27">
        <f>IF(LEN($C797)=0,IF($D797&gt;0,COUNTIFS($A$3:$A797,$A797),"-"),"Escluso")</f>
        <v>62</v>
      </c>
      <c r="X797" s="2">
        <f>IF(LEN($C797)=0,IF($D797&gt;0,COUNTIFS($J$3:$J797,$J797,$C$3:$C797,""),"-"),"Escluso")</f>
        <v>13</v>
      </c>
      <c r="Y797" s="127" t="e">
        <f t="shared" ca="1" si="75"/>
        <v>#NAME?</v>
      </c>
      <c r="Z797" s="2">
        <f>IF($D797&gt;0,COUNTIFS($O$3:$O797,$O797,$L$3:$L797,$L797,$I$3:$I797,$I797),"-")</f>
        <v>3</v>
      </c>
      <c r="AA797" s="27">
        <f>IF($D797&gt;0,IF(OR($Z797 &gt;1,$L797&lt;&gt;"Adulti"),0,VLOOKUP($P797,Regione!$B$2:$C$22,2,FALSE)),"-")</f>
        <v>0</v>
      </c>
      <c r="AB797" s="27">
        <f>IF($D797&gt;0,IF(COUNTIFS($O$3:$O797,$O797,$L$3:$L797,$L797,$I$3:$I797,$I797) &gt;1,0,SUMIFS($Y$3:$Y$2503,$L$3:$L$2503,$L797,$O$3:$O$2503,$O797,$I$3:$I$2503,$I797)),"-")</f>
        <v>0</v>
      </c>
      <c r="AC797" s="27">
        <f t="shared" si="78"/>
        <v>0</v>
      </c>
    </row>
    <row r="798" spans="1:29" s="1" customFormat="1">
      <c r="A798" s="13" t="s">
        <v>185</v>
      </c>
      <c r="B798" s="107" t="str">
        <f>IF(COUNTA($A798)&gt;0,VLOOKUP($A798,Corsa!$A$1:$F$43,2,FALSE),"-")</f>
        <v>Corsa B04</v>
      </c>
      <c r="C798" s="11"/>
      <c r="D798" s="13">
        <v>972</v>
      </c>
      <c r="E798" s="13"/>
      <c r="F798" s="46" t="str">
        <f>IF(COUNTA($A798)&gt;0,VLOOKUP($A798,Corsa!$A$1:$F$43,3,FALSE),"-")</f>
        <v>M-20 + M-25 + M-30 + M-35 + M-40 + M-45</v>
      </c>
      <c r="G798" s="28" t="str">
        <f>IF($D798&gt;0,VLOOKUP($D798,Iscrizioni!$A$2:$M$2502,9,FALSE),"-")</f>
        <v>FRANCHI CLAUDIO</v>
      </c>
      <c r="H798" s="28">
        <f>IF($D798&gt;0,VLOOKUP($D798,Iscrizioni!$A$2:$M$2502,4,FALSE),"-")</f>
        <v>1977</v>
      </c>
      <c r="I798" s="27" t="str">
        <f>IF($D798&gt;0,VLOOKUP($D798,Iscrizioni!$A$2:$M$2502,5,FALSE),"-")</f>
        <v>M</v>
      </c>
      <c r="J798" s="27" t="str">
        <f>IF($D798&gt;0,VLOOKUP($D798,Iscrizioni!$A$2:$M$2502,10,FALSE),"-")</f>
        <v>M-40</v>
      </c>
      <c r="K798" s="27" t="str">
        <f t="shared" si="76"/>
        <v>ok</v>
      </c>
      <c r="L798" s="46" t="str">
        <f>IF($D798&gt;0,VLOOKUP($D798,Iscrizioni!$A$2:$M$2502,11,FALSE),"-")</f>
        <v>Adulti</v>
      </c>
      <c r="M798" s="27">
        <f>IF($D798&gt;0,VLOOKUP($D798,Iscrizioni!$A$2:$N$2502,12,FALSE),"-")</f>
        <v>28</v>
      </c>
      <c r="N798" s="46" t="str">
        <f>IF($D798&gt;0,VLOOKUP($D798,Iscrizioni!$A$2:$M$2502,6,FALSE),"-")</f>
        <v>H080682</v>
      </c>
      <c r="O798" s="107" t="str">
        <f>IF($D798&gt;0,VLOOKUP($D798,Iscrizioni!$A$2:$M$2502,7,FALSE),"-")</f>
        <v>ATLETICA CASTELNOVO MONTI</v>
      </c>
      <c r="P798" s="46" t="str">
        <f>IF($D798&gt;0,VLOOKUP(LEFT($N798,1),Regione!$A$2:$C$21,2,FALSE),"-")</f>
        <v xml:space="preserve">EMILIA ROMAGNA </v>
      </c>
      <c r="Q798" s="112" t="e">
        <f ca="1">IF($D798&gt;0,NormalizzaTempo("D",CELL("tipo",$E798),$E798),"-")</f>
        <v>#NAME?</v>
      </c>
      <c r="R798" s="27">
        <f>IF($D798&gt;0,VLOOKUP($D798,Iscrizioni!$A$2:$M$2502,13,FALSE),"-")</f>
        <v>6500</v>
      </c>
      <c r="S798" s="112" t="e">
        <f t="shared" ca="1" si="79"/>
        <v>#NAME?</v>
      </c>
      <c r="T798" s="112" t="e">
        <f ca="1">IF($D798&gt;0,SUMIFS($S$3:$S798,$X$3:$X798,1,$J$3:$J798,$J798),"-")</f>
        <v>#NAME?</v>
      </c>
      <c r="U798" s="112" t="e">
        <f t="shared" ca="1" si="80"/>
        <v>#NAME?</v>
      </c>
      <c r="V798" s="112" t="e">
        <f t="shared" ca="1" si="77"/>
        <v>#NAME?</v>
      </c>
      <c r="W798" s="27">
        <f>IF(LEN($C798)=0,IF($D798&gt;0,COUNTIFS($A$3:$A798,$A798),"-"),"Escluso")</f>
        <v>63</v>
      </c>
      <c r="X798" s="2">
        <f>IF(LEN($C798)=0,IF($D798&gt;0,COUNTIFS($J$3:$J798,$J798,$C$3:$C798,""),"-"),"Escluso")</f>
        <v>12</v>
      </c>
      <c r="Y798" s="127" t="e">
        <f t="shared" ca="1" si="75"/>
        <v>#NAME?</v>
      </c>
      <c r="Z798" s="2">
        <f>IF($D798&gt;0,COUNTIFS($O$3:$O798,$O798,$L$3:$L798,$L798,$I$3:$I798,$I798),"-")</f>
        <v>2</v>
      </c>
      <c r="AA798" s="27">
        <f>IF($D798&gt;0,IF(OR($Z798 &gt;1,$L798&lt;&gt;"Adulti"),0,VLOOKUP($P798,Regione!$B$2:$C$22,2,FALSE)),"-")</f>
        <v>0</v>
      </c>
      <c r="AB798" s="27">
        <f>IF($D798&gt;0,IF(COUNTIFS($O$3:$O798,$O798,$L$3:$L798,$L798,$I$3:$I798,$I798) &gt;1,0,SUMIFS($Y$3:$Y$2503,$L$3:$L$2503,$L798,$O$3:$O$2503,$O798,$I$3:$I$2503,$I798)),"-")</f>
        <v>0</v>
      </c>
      <c r="AC798" s="27">
        <f t="shared" si="78"/>
        <v>0</v>
      </c>
    </row>
    <row r="799" spans="1:29" s="1" customFormat="1">
      <c r="A799" s="13" t="s">
        <v>185</v>
      </c>
      <c r="B799" s="107" t="str">
        <f>IF(COUNTA($A799)&gt;0,VLOOKUP($A799,Corsa!$A$1:$F$43,2,FALSE),"-")</f>
        <v>Corsa B04</v>
      </c>
      <c r="C799" s="11"/>
      <c r="D799" s="13">
        <v>897</v>
      </c>
      <c r="E799" s="13"/>
      <c r="F799" s="46" t="str">
        <f>IF(COUNTA($A799)&gt;0,VLOOKUP($A799,Corsa!$A$1:$F$43,3,FALSE),"-")</f>
        <v>M-20 + M-25 + M-30 + M-35 + M-40 + M-45</v>
      </c>
      <c r="G799" s="28" t="str">
        <f>IF($D799&gt;0,VLOOKUP($D799,Iscrizioni!$A$2:$M$2502,9,FALSE),"-")</f>
        <v>CORRADINI MARCO</v>
      </c>
      <c r="H799" s="28">
        <f>IF($D799&gt;0,VLOOKUP($D799,Iscrizioni!$A$2:$M$2502,4,FALSE),"-")</f>
        <v>1992</v>
      </c>
      <c r="I799" s="27" t="str">
        <f>IF($D799&gt;0,VLOOKUP($D799,Iscrizioni!$A$2:$M$2502,5,FALSE),"-")</f>
        <v>M</v>
      </c>
      <c r="J799" s="27" t="str">
        <f>IF($D799&gt;0,VLOOKUP($D799,Iscrizioni!$A$2:$M$2502,10,FALSE),"-")</f>
        <v>M-25</v>
      </c>
      <c r="K799" s="27" t="str">
        <f t="shared" si="76"/>
        <v>ok</v>
      </c>
      <c r="L799" s="46" t="str">
        <f>IF($D799&gt;0,VLOOKUP($D799,Iscrizioni!$A$2:$M$2502,11,FALSE),"-")</f>
        <v>Adulti</v>
      </c>
      <c r="M799" s="27">
        <f>IF($D799&gt;0,VLOOKUP($D799,Iscrizioni!$A$2:$N$2502,12,FALSE),"-")</f>
        <v>22</v>
      </c>
      <c r="N799" s="46" t="str">
        <f>IF($D799&gt;0,VLOOKUP($D799,Iscrizioni!$A$2:$M$2502,6,FALSE),"-")</f>
        <v>H041040</v>
      </c>
      <c r="O799" s="107" t="str">
        <f>IF($D799&gt;0,VLOOKUP($D799,Iscrizioni!$A$2:$M$2502,7,FALSE),"-")</f>
        <v>R.C.M ATLETICA CASINALBO ASD</v>
      </c>
      <c r="P799" s="46" t="str">
        <f>IF($D799&gt;0,VLOOKUP(LEFT($N799,1),Regione!$A$2:$C$21,2,FALSE),"-")</f>
        <v xml:space="preserve">EMILIA ROMAGNA </v>
      </c>
      <c r="Q799" s="112" t="e">
        <f ca="1">IF($D799&gt;0,NormalizzaTempo("D",CELL("tipo",$E799),$E799),"-")</f>
        <v>#NAME?</v>
      </c>
      <c r="R799" s="27">
        <f>IF($D799&gt;0,VLOOKUP($D799,Iscrizioni!$A$2:$M$2502,13,FALSE),"-")</f>
        <v>6500</v>
      </c>
      <c r="S799" s="112" t="e">
        <f t="shared" ca="1" si="79"/>
        <v>#NAME?</v>
      </c>
      <c r="T799" s="112" t="e">
        <f ca="1">IF($D799&gt;0,SUMIFS($S$3:$S799,$X$3:$X799,1,$J$3:$J799,$J799),"-")</f>
        <v>#NAME?</v>
      </c>
      <c r="U799" s="112" t="e">
        <f t="shared" ca="1" si="80"/>
        <v>#NAME?</v>
      </c>
      <c r="V799" s="112" t="e">
        <f t="shared" ca="1" si="77"/>
        <v>#NAME?</v>
      </c>
      <c r="W799" s="27">
        <f>IF(LEN($C799)=0,IF($D799&gt;0,COUNTIFS($A$3:$A799,$A799),"-"),"Escluso")</f>
        <v>64</v>
      </c>
      <c r="X799" s="2">
        <f>IF(LEN($C799)=0,IF($D799&gt;0,COUNTIFS($J$3:$J799,$J799,$C$3:$C799,""),"-"),"Escluso")</f>
        <v>11</v>
      </c>
      <c r="Y799" s="127" t="e">
        <f t="shared" ca="1" si="75"/>
        <v>#NAME?</v>
      </c>
      <c r="Z799" s="2">
        <f>IF($D799&gt;0,COUNTIFS($O$3:$O799,$O799,$L$3:$L799,$L799,$I$3:$I799,$I799),"-")</f>
        <v>2</v>
      </c>
      <c r="AA799" s="27">
        <f>IF($D799&gt;0,IF(OR($Z799 &gt;1,$L799&lt;&gt;"Adulti"),0,VLOOKUP($P799,Regione!$B$2:$C$22,2,FALSE)),"-")</f>
        <v>0</v>
      </c>
      <c r="AB799" s="27">
        <f>IF($D799&gt;0,IF(COUNTIFS($O$3:$O799,$O799,$L$3:$L799,$L799,$I$3:$I799,$I799) &gt;1,0,SUMIFS($Y$3:$Y$2503,$L$3:$L$2503,$L799,$O$3:$O$2503,$O799,$I$3:$I$2503,$I799)),"-")</f>
        <v>0</v>
      </c>
      <c r="AC799" s="27">
        <f t="shared" si="78"/>
        <v>0</v>
      </c>
    </row>
    <row r="800" spans="1:29" s="1" customFormat="1">
      <c r="A800" s="13" t="s">
        <v>185</v>
      </c>
      <c r="B800" s="107" t="str">
        <f>IF(COUNTA($A800)&gt;0,VLOOKUP($A800,Corsa!$A$1:$F$43,2,FALSE),"-")</f>
        <v>Corsa B04</v>
      </c>
      <c r="C800" s="11"/>
      <c r="D800" s="13">
        <v>670</v>
      </c>
      <c r="E800" s="13"/>
      <c r="F800" s="46" t="str">
        <f>IF(COUNTA($A800)&gt;0,VLOOKUP($A800,Corsa!$A$1:$F$43,3,FALSE),"-")</f>
        <v>M-20 + M-25 + M-30 + M-35 + M-40 + M-45</v>
      </c>
      <c r="G800" s="28" t="str">
        <f>IF($D800&gt;0,VLOOKUP($D800,Iscrizioni!$A$2:$M$2502,9,FALSE),"-")</f>
        <v>CAMPADELLI VALERIO</v>
      </c>
      <c r="H800" s="28">
        <f>IF($D800&gt;0,VLOOKUP($D800,Iscrizioni!$A$2:$M$2502,4,FALSE),"-")</f>
        <v>1977</v>
      </c>
      <c r="I800" s="27" t="str">
        <f>IF($D800&gt;0,VLOOKUP($D800,Iscrizioni!$A$2:$M$2502,5,FALSE),"-")</f>
        <v>M</v>
      </c>
      <c r="J800" s="27" t="str">
        <f>IF($D800&gt;0,VLOOKUP($D800,Iscrizioni!$A$2:$M$2502,10,FALSE),"-")</f>
        <v>M-40</v>
      </c>
      <c r="K800" s="27" t="str">
        <f t="shared" si="76"/>
        <v>ok</v>
      </c>
      <c r="L800" s="46" t="str">
        <f>IF($D800&gt;0,VLOOKUP($D800,Iscrizioni!$A$2:$M$2502,11,FALSE),"-")</f>
        <v>Adulti</v>
      </c>
      <c r="M800" s="27">
        <f>IF($D800&gt;0,VLOOKUP($D800,Iscrizioni!$A$2:$N$2502,12,FALSE),"-")</f>
        <v>28</v>
      </c>
      <c r="N800" s="46" t="str">
        <f>IF($D800&gt;0,VLOOKUP($D800,Iscrizioni!$A$2:$M$2502,6,FALSE),"-")</f>
        <v>H041354</v>
      </c>
      <c r="O800" s="107" t="str">
        <f>IF($D800&gt;0,VLOOKUP($D800,Iscrizioni!$A$2:$M$2502,7,FALSE),"-")</f>
        <v>MODENA RUNNERS CLUB ASD</v>
      </c>
      <c r="P800" s="46" t="str">
        <f>IF($D800&gt;0,VLOOKUP(LEFT($N800,1),Regione!$A$2:$C$21,2,FALSE),"-")</f>
        <v xml:space="preserve">EMILIA ROMAGNA </v>
      </c>
      <c r="Q800" s="112" t="e">
        <f ca="1">IF($D800&gt;0,NormalizzaTempo("D",CELL("tipo",$E800),$E800),"-")</f>
        <v>#NAME?</v>
      </c>
      <c r="R800" s="27">
        <f>IF($D800&gt;0,VLOOKUP($D800,Iscrizioni!$A$2:$M$2502,13,FALSE),"-")</f>
        <v>6500</v>
      </c>
      <c r="S800" s="112" t="e">
        <f t="shared" ca="1" si="79"/>
        <v>#NAME?</v>
      </c>
      <c r="T800" s="112" t="e">
        <f ca="1">IF($D800&gt;0,SUMIFS($S$3:$S800,$X$3:$X800,1,$J$3:$J800,$J800),"-")</f>
        <v>#NAME?</v>
      </c>
      <c r="U800" s="112" t="e">
        <f t="shared" ca="1" si="80"/>
        <v>#NAME?</v>
      </c>
      <c r="V800" s="112" t="e">
        <f t="shared" ca="1" si="77"/>
        <v>#NAME?</v>
      </c>
      <c r="W800" s="27">
        <f>IF(LEN($C800)=0,IF($D800&gt;0,COUNTIFS($A$3:$A800,$A800),"-"),"Escluso")</f>
        <v>65</v>
      </c>
      <c r="X800" s="2">
        <f>IF(LEN($C800)=0,IF($D800&gt;0,COUNTIFS($J$3:$J800,$J800,$C$3:$C800,""),"-"),"Escluso")</f>
        <v>13</v>
      </c>
      <c r="Y800" s="127" t="e">
        <f t="shared" ca="1" si="75"/>
        <v>#NAME?</v>
      </c>
      <c r="Z800" s="2">
        <f>IF($D800&gt;0,COUNTIFS($O$3:$O800,$O800,$L$3:$L800,$L800,$I$3:$I800,$I800),"-")</f>
        <v>24</v>
      </c>
      <c r="AA800" s="27">
        <f>IF($D800&gt;0,IF(OR($Z800 &gt;1,$L800&lt;&gt;"Adulti"),0,VLOOKUP($P800,Regione!$B$2:$C$22,2,FALSE)),"-")</f>
        <v>0</v>
      </c>
      <c r="AB800" s="27">
        <f>IF($D800&gt;0,IF(COUNTIFS($O$3:$O800,$O800,$L$3:$L800,$L800,$I$3:$I800,$I800) &gt;1,0,SUMIFS($Y$3:$Y$2503,$L$3:$L$2503,$L800,$O$3:$O$2503,$O800,$I$3:$I$2503,$I800)),"-")</f>
        <v>0</v>
      </c>
      <c r="AC800" s="27">
        <f t="shared" si="78"/>
        <v>0</v>
      </c>
    </row>
    <row r="801" spans="1:29" s="1" customFormat="1">
      <c r="A801" s="13" t="s">
        <v>185</v>
      </c>
      <c r="B801" s="107" t="str">
        <f>IF(COUNTA($A801)&gt;0,VLOOKUP($A801,Corsa!$A$1:$F$43,2,FALSE),"-")</f>
        <v>Corsa B04</v>
      </c>
      <c r="C801" s="11"/>
      <c r="D801" s="13">
        <v>563</v>
      </c>
      <c r="E801" s="13"/>
      <c r="F801" s="46" t="str">
        <f>IF(COUNTA($A801)&gt;0,VLOOKUP($A801,Corsa!$A$1:$F$43,3,FALSE),"-")</f>
        <v>M-20 + M-25 + M-30 + M-35 + M-40 + M-45</v>
      </c>
      <c r="G801" s="28" t="str">
        <f>IF($D801&gt;0,VLOOKUP($D801,Iscrizioni!$A$2:$M$2502,9,FALSE),"-")</f>
        <v>BOCCARDO STEFANO</v>
      </c>
      <c r="H801" s="28">
        <f>IF($D801&gt;0,VLOOKUP($D801,Iscrizioni!$A$2:$M$2502,4,FALSE),"-")</f>
        <v>1972</v>
      </c>
      <c r="I801" s="27" t="str">
        <f>IF($D801&gt;0,VLOOKUP($D801,Iscrizioni!$A$2:$M$2502,5,FALSE),"-")</f>
        <v>M</v>
      </c>
      <c r="J801" s="27" t="str">
        <f>IF($D801&gt;0,VLOOKUP($D801,Iscrizioni!$A$2:$M$2502,10,FALSE),"-")</f>
        <v>M-45</v>
      </c>
      <c r="K801" s="27" t="str">
        <f t="shared" si="76"/>
        <v>ok</v>
      </c>
      <c r="L801" s="46" t="str">
        <f>IF($D801&gt;0,VLOOKUP($D801,Iscrizioni!$A$2:$M$2502,11,FALSE),"-")</f>
        <v>Adulti</v>
      </c>
      <c r="M801" s="27">
        <f>IF($D801&gt;0,VLOOKUP($D801,Iscrizioni!$A$2:$N$2502,12,FALSE),"-")</f>
        <v>30</v>
      </c>
      <c r="N801" s="46" t="str">
        <f>IF($D801&gt;0,VLOOKUP($D801,Iscrizioni!$A$2:$M$2502,6,FALSE),"-")</f>
        <v>H020398</v>
      </c>
      <c r="O801" s="107" t="str">
        <f>IF($D801&gt;0,VLOOKUP($D801,Iscrizioni!$A$2:$M$2502,7,FALSE),"-")</f>
        <v>G. P. SALCUS - A.S.D.</v>
      </c>
      <c r="P801" s="46" t="str">
        <f>IF($D801&gt;0,VLOOKUP(LEFT($N801,1),Regione!$A$2:$C$21,2,FALSE),"-")</f>
        <v xml:space="preserve">EMILIA ROMAGNA </v>
      </c>
      <c r="Q801" s="112" t="e">
        <f ca="1">IF($D801&gt;0,NormalizzaTempo("D",CELL("tipo",$E801),$E801),"-")</f>
        <v>#NAME?</v>
      </c>
      <c r="R801" s="27">
        <f>IF($D801&gt;0,VLOOKUP($D801,Iscrizioni!$A$2:$M$2502,13,FALSE),"-")</f>
        <v>6500</v>
      </c>
      <c r="S801" s="112" t="e">
        <f t="shared" ca="1" si="79"/>
        <v>#NAME?</v>
      </c>
      <c r="T801" s="112" t="e">
        <f ca="1">IF($D801&gt;0,SUMIFS($S$3:$S801,$X$3:$X801,1,$J$3:$J801,$J801),"-")</f>
        <v>#NAME?</v>
      </c>
      <c r="U801" s="112" t="e">
        <f t="shared" ca="1" si="80"/>
        <v>#NAME?</v>
      </c>
      <c r="V801" s="112" t="e">
        <f t="shared" ca="1" si="77"/>
        <v>#NAME?</v>
      </c>
      <c r="W801" s="27">
        <f>IF(LEN($C801)=0,IF($D801&gt;0,COUNTIFS($A$3:$A801,$A801),"-"),"Escluso")</f>
        <v>66</v>
      </c>
      <c r="X801" s="2">
        <f>IF(LEN($C801)=0,IF($D801&gt;0,COUNTIFS($J$3:$J801,$J801,$C$3:$C801,""),"-"),"Escluso")</f>
        <v>11</v>
      </c>
      <c r="Y801" s="127" t="e">
        <f t="shared" ca="1" si="75"/>
        <v>#NAME?</v>
      </c>
      <c r="Z801" s="2">
        <f>IF($D801&gt;0,COUNTIFS($O$3:$O801,$O801,$L$3:$L801,$L801,$I$3:$I801,$I801),"-")</f>
        <v>17</v>
      </c>
      <c r="AA801" s="27">
        <f>IF($D801&gt;0,IF(OR($Z801 &gt;1,$L801&lt;&gt;"Adulti"),0,VLOOKUP($P801,Regione!$B$2:$C$22,2,FALSE)),"-")</f>
        <v>0</v>
      </c>
      <c r="AB801" s="27">
        <f>IF($D801&gt;0,IF(COUNTIFS($O$3:$O801,$O801,$L$3:$L801,$L801,$I$3:$I801,$I801) &gt;1,0,SUMIFS($Y$3:$Y$2503,$L$3:$L$2503,$L801,$O$3:$O$2503,$O801,$I$3:$I$2503,$I801)),"-")</f>
        <v>0</v>
      </c>
      <c r="AC801" s="27">
        <f t="shared" si="78"/>
        <v>0</v>
      </c>
    </row>
    <row r="802" spans="1:29" s="1" customFormat="1">
      <c r="A802" s="13" t="s">
        <v>185</v>
      </c>
      <c r="B802" s="107" t="str">
        <f>IF(COUNTA($A802)&gt;0,VLOOKUP($A802,Corsa!$A$1:$F$43,2,FALSE),"-")</f>
        <v>Corsa B04</v>
      </c>
      <c r="C802" s="11"/>
      <c r="D802" s="13">
        <v>859</v>
      </c>
      <c r="E802" s="13"/>
      <c r="F802" s="46" t="str">
        <f>IF(COUNTA($A802)&gt;0,VLOOKUP($A802,Corsa!$A$1:$F$43,3,FALSE),"-")</f>
        <v>M-20 + M-25 + M-30 + M-35 + M-40 + M-45</v>
      </c>
      <c r="G802" s="28" t="str">
        <f>IF($D802&gt;0,VLOOKUP($D802,Iscrizioni!$A$2:$M$2502,9,FALSE),"-")</f>
        <v>ROSI PAOLO</v>
      </c>
      <c r="H802" s="28">
        <f>IF($D802&gt;0,VLOOKUP($D802,Iscrizioni!$A$2:$M$2502,4,FALSE),"-")</f>
        <v>1973</v>
      </c>
      <c r="I802" s="27" t="str">
        <f>IF($D802&gt;0,VLOOKUP($D802,Iscrizioni!$A$2:$M$2502,5,FALSE),"-")</f>
        <v>M</v>
      </c>
      <c r="J802" s="27" t="str">
        <f>IF($D802&gt;0,VLOOKUP($D802,Iscrizioni!$A$2:$M$2502,10,FALSE),"-")</f>
        <v>M-40</v>
      </c>
      <c r="K802" s="27" t="str">
        <f t="shared" si="76"/>
        <v>ok</v>
      </c>
      <c r="L802" s="46" t="str">
        <f>IF($D802&gt;0,VLOOKUP($D802,Iscrizioni!$A$2:$M$2502,11,FALSE),"-")</f>
        <v>Adulti</v>
      </c>
      <c r="M802" s="27">
        <f>IF($D802&gt;0,VLOOKUP($D802,Iscrizioni!$A$2:$N$2502,12,FALSE),"-")</f>
        <v>28</v>
      </c>
      <c r="N802" s="46" t="str">
        <f>IF($D802&gt;0,VLOOKUP($D802,Iscrizioni!$A$2:$M$2502,6,FALSE),"-")</f>
        <v>H041304</v>
      </c>
      <c r="O802" s="107" t="str">
        <f>IF($D802&gt;0,VLOOKUP($D802,Iscrizioni!$A$2:$M$2502,7,FALSE),"-")</f>
        <v>POLISPORTIVA PAVULLESE ASD</v>
      </c>
      <c r="P802" s="46" t="str">
        <f>IF($D802&gt;0,VLOOKUP(LEFT($N802,1),Regione!$A$2:$C$21,2,FALSE),"-")</f>
        <v xml:space="preserve">EMILIA ROMAGNA </v>
      </c>
      <c r="Q802" s="112" t="e">
        <f ca="1">IF($D802&gt;0,NormalizzaTempo("D",CELL("tipo",$E802),$E802),"-")</f>
        <v>#NAME?</v>
      </c>
      <c r="R802" s="27">
        <f>IF($D802&gt;0,VLOOKUP($D802,Iscrizioni!$A$2:$M$2502,13,FALSE),"-")</f>
        <v>6500</v>
      </c>
      <c r="S802" s="112" t="e">
        <f t="shared" ca="1" si="79"/>
        <v>#NAME?</v>
      </c>
      <c r="T802" s="112" t="e">
        <f ca="1">IF($D802&gt;0,SUMIFS($S$3:$S802,$X$3:$X802,1,$J$3:$J802,$J802),"-")</f>
        <v>#NAME?</v>
      </c>
      <c r="U802" s="112" t="e">
        <f t="shared" ca="1" si="80"/>
        <v>#NAME?</v>
      </c>
      <c r="V802" s="112" t="e">
        <f t="shared" ca="1" si="77"/>
        <v>#NAME?</v>
      </c>
      <c r="W802" s="27">
        <f>IF(LEN($C802)=0,IF($D802&gt;0,COUNTIFS($A$3:$A802,$A802),"-"),"Escluso")</f>
        <v>67</v>
      </c>
      <c r="X802" s="2">
        <f>IF(LEN($C802)=0,IF($D802&gt;0,COUNTIFS($J$3:$J802,$J802,$C$3:$C802,""),"-"),"Escluso")</f>
        <v>14</v>
      </c>
      <c r="Y802" s="127" t="e">
        <f t="shared" ca="1" si="75"/>
        <v>#NAME?</v>
      </c>
      <c r="Z802" s="2">
        <f>IF($D802&gt;0,COUNTIFS($O$3:$O802,$O802,$L$3:$L802,$L802,$I$3:$I802,$I802),"-")</f>
        <v>3</v>
      </c>
      <c r="AA802" s="27">
        <f>IF($D802&gt;0,IF(OR($Z802 &gt;1,$L802&lt;&gt;"Adulti"),0,VLOOKUP($P802,Regione!$B$2:$C$22,2,FALSE)),"-")</f>
        <v>0</v>
      </c>
      <c r="AB802" s="27">
        <f>IF($D802&gt;0,IF(COUNTIFS($O$3:$O802,$O802,$L$3:$L802,$L802,$I$3:$I802,$I802) &gt;1,0,SUMIFS($Y$3:$Y$2503,$L$3:$L$2503,$L802,$O$3:$O$2503,$O802,$I$3:$I$2503,$I802)),"-")</f>
        <v>0</v>
      </c>
      <c r="AC802" s="27">
        <f t="shared" si="78"/>
        <v>0</v>
      </c>
    </row>
    <row r="803" spans="1:29" s="1" customFormat="1">
      <c r="A803" s="13" t="s">
        <v>185</v>
      </c>
      <c r="B803" s="107" t="str">
        <f>IF(COUNTA($A803)&gt;0,VLOOKUP($A803,Corsa!$A$1:$F$43,2,FALSE),"-")</f>
        <v>Corsa B04</v>
      </c>
      <c r="C803" s="11"/>
      <c r="D803" s="13">
        <v>899</v>
      </c>
      <c r="E803" s="13"/>
      <c r="F803" s="46" t="str">
        <f>IF(COUNTA($A803)&gt;0,VLOOKUP($A803,Corsa!$A$1:$F$43,3,FALSE),"-")</f>
        <v>M-20 + M-25 + M-30 + M-35 + M-40 + M-45</v>
      </c>
      <c r="G803" s="28" t="str">
        <f>IF($D803&gt;0,VLOOKUP($D803,Iscrizioni!$A$2:$M$2502,9,FALSE),"-")</f>
        <v>LORUSSO LEONARDO</v>
      </c>
      <c r="H803" s="28">
        <f>IF($D803&gt;0,VLOOKUP($D803,Iscrizioni!$A$2:$M$2502,4,FALSE),"-")</f>
        <v>1989</v>
      </c>
      <c r="I803" s="27" t="str">
        <f>IF($D803&gt;0,VLOOKUP($D803,Iscrizioni!$A$2:$M$2502,5,FALSE),"-")</f>
        <v>M</v>
      </c>
      <c r="J803" s="27" t="str">
        <f>IF($D803&gt;0,VLOOKUP($D803,Iscrizioni!$A$2:$M$2502,10,FALSE),"-")</f>
        <v>M-25</v>
      </c>
      <c r="K803" s="27" t="str">
        <f t="shared" si="76"/>
        <v>ok</v>
      </c>
      <c r="L803" s="46" t="str">
        <f>IF($D803&gt;0,VLOOKUP($D803,Iscrizioni!$A$2:$M$2502,11,FALSE),"-")</f>
        <v>Adulti</v>
      </c>
      <c r="M803" s="27">
        <f>IF($D803&gt;0,VLOOKUP($D803,Iscrizioni!$A$2:$N$2502,12,FALSE),"-")</f>
        <v>22</v>
      </c>
      <c r="N803" s="46" t="str">
        <f>IF($D803&gt;0,VLOOKUP($D803,Iscrizioni!$A$2:$M$2502,6,FALSE),"-")</f>
        <v>H041040</v>
      </c>
      <c r="O803" s="107" t="str">
        <f>IF($D803&gt;0,VLOOKUP($D803,Iscrizioni!$A$2:$M$2502,7,FALSE),"-")</f>
        <v>R.C.M ATLETICA CASINALBO ASD</v>
      </c>
      <c r="P803" s="46" t="str">
        <f>IF($D803&gt;0,VLOOKUP(LEFT($N803,1),Regione!$A$2:$C$21,2,FALSE),"-")</f>
        <v xml:space="preserve">EMILIA ROMAGNA </v>
      </c>
      <c r="Q803" s="112" t="e">
        <f ca="1">IF($D803&gt;0,NormalizzaTempo("D",CELL("tipo",$E803),$E803),"-")</f>
        <v>#NAME?</v>
      </c>
      <c r="R803" s="27">
        <f>IF($D803&gt;0,VLOOKUP($D803,Iscrizioni!$A$2:$M$2502,13,FALSE),"-")</f>
        <v>6500</v>
      </c>
      <c r="S803" s="112" t="e">
        <f t="shared" ca="1" si="79"/>
        <v>#NAME?</v>
      </c>
      <c r="T803" s="112" t="e">
        <f ca="1">IF($D803&gt;0,SUMIFS($S$3:$S803,$X$3:$X803,1,$J$3:$J803,$J803),"-")</f>
        <v>#NAME?</v>
      </c>
      <c r="U803" s="112" t="e">
        <f t="shared" ca="1" si="80"/>
        <v>#NAME?</v>
      </c>
      <c r="V803" s="112" t="e">
        <f t="shared" ca="1" si="77"/>
        <v>#NAME?</v>
      </c>
      <c r="W803" s="27">
        <f>IF(LEN($C803)=0,IF($D803&gt;0,COUNTIFS($A$3:$A803,$A803),"-"),"Escluso")</f>
        <v>68</v>
      </c>
      <c r="X803" s="2">
        <f>IF(LEN($C803)=0,IF($D803&gt;0,COUNTIFS($J$3:$J803,$J803,$C$3:$C803,""),"-"),"Escluso")</f>
        <v>12</v>
      </c>
      <c r="Y803" s="127" t="e">
        <f t="shared" ca="1" si="75"/>
        <v>#NAME?</v>
      </c>
      <c r="Z803" s="2">
        <f>IF($D803&gt;0,COUNTIFS($O$3:$O803,$O803,$L$3:$L803,$L803,$I$3:$I803,$I803),"-")</f>
        <v>3</v>
      </c>
      <c r="AA803" s="27">
        <f>IF($D803&gt;0,IF(OR($Z803 &gt;1,$L803&lt;&gt;"Adulti"),0,VLOOKUP($P803,Regione!$B$2:$C$22,2,FALSE)),"-")</f>
        <v>0</v>
      </c>
      <c r="AB803" s="27">
        <f>IF($D803&gt;0,IF(COUNTIFS($O$3:$O803,$O803,$L$3:$L803,$L803,$I$3:$I803,$I803) &gt;1,0,SUMIFS($Y$3:$Y$2503,$L$3:$L$2503,$L803,$O$3:$O$2503,$O803,$I$3:$I$2503,$I803)),"-")</f>
        <v>0</v>
      </c>
      <c r="AC803" s="27">
        <f t="shared" si="78"/>
        <v>0</v>
      </c>
    </row>
    <row r="804" spans="1:29" s="1" customFormat="1">
      <c r="A804" s="13" t="s">
        <v>185</v>
      </c>
      <c r="B804" s="107" t="str">
        <f>IF(COUNTA($A804)&gt;0,VLOOKUP($A804,Corsa!$A$1:$F$43,2,FALSE),"-")</f>
        <v>Corsa B04</v>
      </c>
      <c r="C804" s="11"/>
      <c r="D804" s="13">
        <v>686</v>
      </c>
      <c r="E804" s="13"/>
      <c r="F804" s="46" t="str">
        <f>IF(COUNTA($A804)&gt;0,VLOOKUP($A804,Corsa!$A$1:$F$43,3,FALSE),"-")</f>
        <v>M-20 + M-25 + M-30 + M-35 + M-40 + M-45</v>
      </c>
      <c r="G804" s="28" t="str">
        <f>IF($D804&gt;0,VLOOKUP($D804,Iscrizioni!$A$2:$M$2502,9,FALSE),"-")</f>
        <v>FRANCIOSI JONATHAN</v>
      </c>
      <c r="H804" s="28">
        <f>IF($D804&gt;0,VLOOKUP($D804,Iscrizioni!$A$2:$M$2502,4,FALSE),"-")</f>
        <v>1977</v>
      </c>
      <c r="I804" s="27" t="str">
        <f>IF($D804&gt;0,VLOOKUP($D804,Iscrizioni!$A$2:$M$2502,5,FALSE),"-")</f>
        <v>M</v>
      </c>
      <c r="J804" s="27" t="str">
        <f>IF($D804&gt;0,VLOOKUP($D804,Iscrizioni!$A$2:$M$2502,10,FALSE),"-")</f>
        <v>M-40</v>
      </c>
      <c r="K804" s="27" t="str">
        <f t="shared" si="76"/>
        <v>ok</v>
      </c>
      <c r="L804" s="46" t="str">
        <f>IF($D804&gt;0,VLOOKUP($D804,Iscrizioni!$A$2:$M$2502,11,FALSE),"-")</f>
        <v>Adulti</v>
      </c>
      <c r="M804" s="27">
        <f>IF($D804&gt;0,VLOOKUP($D804,Iscrizioni!$A$2:$N$2502,12,FALSE),"-")</f>
        <v>28</v>
      </c>
      <c r="N804" s="46" t="str">
        <f>IF($D804&gt;0,VLOOKUP($D804,Iscrizioni!$A$2:$M$2502,6,FALSE),"-")</f>
        <v>H041354</v>
      </c>
      <c r="O804" s="107" t="str">
        <f>IF($D804&gt;0,VLOOKUP($D804,Iscrizioni!$A$2:$M$2502,7,FALSE),"-")</f>
        <v>MODENA RUNNERS CLUB ASD</v>
      </c>
      <c r="P804" s="46" t="str">
        <f>IF($D804&gt;0,VLOOKUP(LEFT($N804,1),Regione!$A$2:$C$21,2,FALSE),"-")</f>
        <v xml:space="preserve">EMILIA ROMAGNA </v>
      </c>
      <c r="Q804" s="112" t="e">
        <f ca="1">IF($D804&gt;0,NormalizzaTempo("D",CELL("tipo",$E804),$E804),"-")</f>
        <v>#NAME?</v>
      </c>
      <c r="R804" s="27">
        <f>IF($D804&gt;0,VLOOKUP($D804,Iscrizioni!$A$2:$M$2502,13,FALSE),"-")</f>
        <v>6500</v>
      </c>
      <c r="S804" s="112" t="e">
        <f t="shared" ca="1" si="79"/>
        <v>#NAME?</v>
      </c>
      <c r="T804" s="112" t="e">
        <f ca="1">IF($D804&gt;0,SUMIFS($S$3:$S804,$X$3:$X804,1,$J$3:$J804,$J804),"-")</f>
        <v>#NAME?</v>
      </c>
      <c r="U804" s="112" t="e">
        <f t="shared" ca="1" si="80"/>
        <v>#NAME?</v>
      </c>
      <c r="V804" s="112" t="e">
        <f t="shared" ca="1" si="77"/>
        <v>#NAME?</v>
      </c>
      <c r="W804" s="27">
        <f>IF(LEN($C804)=0,IF($D804&gt;0,COUNTIFS($A$3:$A804,$A804),"-"),"Escluso")</f>
        <v>69</v>
      </c>
      <c r="X804" s="2">
        <f>IF(LEN($C804)=0,IF($D804&gt;0,COUNTIFS($J$3:$J804,$J804,$C$3:$C804,""),"-"),"Escluso")</f>
        <v>15</v>
      </c>
      <c r="Y804" s="127" t="e">
        <f t="shared" ca="1" si="75"/>
        <v>#NAME?</v>
      </c>
      <c r="Z804" s="2">
        <f>IF($D804&gt;0,COUNTIFS($O$3:$O804,$O804,$L$3:$L804,$L804,$I$3:$I804,$I804),"-")</f>
        <v>25</v>
      </c>
      <c r="AA804" s="27">
        <f>IF($D804&gt;0,IF(OR($Z804 &gt;1,$L804&lt;&gt;"Adulti"),0,VLOOKUP($P804,Regione!$B$2:$C$22,2,FALSE)),"-")</f>
        <v>0</v>
      </c>
      <c r="AB804" s="27">
        <f>IF($D804&gt;0,IF(COUNTIFS($O$3:$O804,$O804,$L$3:$L804,$L804,$I$3:$I804,$I804) &gt;1,0,SUMIFS($Y$3:$Y$2503,$L$3:$L$2503,$L804,$O$3:$O$2503,$O804,$I$3:$I$2503,$I804)),"-")</f>
        <v>0</v>
      </c>
      <c r="AC804" s="27">
        <f t="shared" si="78"/>
        <v>0</v>
      </c>
    </row>
    <row r="805" spans="1:29" s="1" customFormat="1">
      <c r="A805" s="13" t="s">
        <v>185</v>
      </c>
      <c r="B805" s="107" t="str">
        <f>IF(COUNTA($A805)&gt;0,VLOOKUP($A805,Corsa!$A$1:$F$43,2,FALSE),"-")</f>
        <v>Corsa B04</v>
      </c>
      <c r="C805" s="11"/>
      <c r="D805" s="13">
        <v>346</v>
      </c>
      <c r="E805" s="13"/>
      <c r="F805" s="46" t="str">
        <f>IF(COUNTA($A805)&gt;0,VLOOKUP($A805,Corsa!$A$1:$F$43,3,FALSE),"-")</f>
        <v>M-20 + M-25 + M-30 + M-35 + M-40 + M-45</v>
      </c>
      <c r="G805" s="28" t="str">
        <f>IF($D805&gt;0,VLOOKUP($D805,Iscrizioni!$A$2:$M$2502,9,FALSE),"-")</f>
        <v>GUICCIARDI MICHELE</v>
      </c>
      <c r="H805" s="28">
        <f>IF($D805&gt;0,VLOOKUP($D805,Iscrizioni!$A$2:$M$2502,4,FALSE),"-")</f>
        <v>1969</v>
      </c>
      <c r="I805" s="27" t="str">
        <f>IF($D805&gt;0,VLOOKUP($D805,Iscrizioni!$A$2:$M$2502,5,FALSE),"-")</f>
        <v>M</v>
      </c>
      <c r="J805" s="27" t="str">
        <f>IF($D805&gt;0,VLOOKUP($D805,Iscrizioni!$A$2:$M$2502,10,FALSE),"-")</f>
        <v>M-45</v>
      </c>
      <c r="K805" s="27" t="str">
        <f t="shared" si="76"/>
        <v>ok</v>
      </c>
      <c r="L805" s="46" t="str">
        <f>IF($D805&gt;0,VLOOKUP($D805,Iscrizioni!$A$2:$M$2502,11,FALSE),"-")</f>
        <v>Adulti</v>
      </c>
      <c r="M805" s="27">
        <f>IF($D805&gt;0,VLOOKUP($D805,Iscrizioni!$A$2:$N$2502,12,FALSE),"-")</f>
        <v>30</v>
      </c>
      <c r="N805" s="46" t="str">
        <f>IF($D805&gt;0,VLOOKUP($D805,Iscrizioni!$A$2:$M$2502,6,FALSE),"-")</f>
        <v>H011219</v>
      </c>
      <c r="O805" s="107" t="str">
        <f>IF($D805&gt;0,VLOOKUP($D805,Iscrizioni!$A$2:$M$2502,7,FALSE),"-")</f>
        <v>A.S.D. SOCIETA' VICTORIA ATLETICA</v>
      </c>
      <c r="P805" s="46" t="str">
        <f>IF($D805&gt;0,VLOOKUP(LEFT($N805,1),Regione!$A$2:$C$21,2,FALSE),"-")</f>
        <v xml:space="preserve">EMILIA ROMAGNA </v>
      </c>
      <c r="Q805" s="112" t="e">
        <f ca="1">IF($D805&gt;0,NormalizzaTempo("D",CELL("tipo",$E805),$E805),"-")</f>
        <v>#NAME?</v>
      </c>
      <c r="R805" s="27">
        <f>IF($D805&gt;0,VLOOKUP($D805,Iscrizioni!$A$2:$M$2502,13,FALSE),"-")</f>
        <v>6500</v>
      </c>
      <c r="S805" s="112" t="e">
        <f t="shared" ca="1" si="79"/>
        <v>#NAME?</v>
      </c>
      <c r="T805" s="112" t="e">
        <f ca="1">IF($D805&gt;0,SUMIFS($S$3:$S805,$X$3:$X805,1,$J$3:$J805,$J805),"-")</f>
        <v>#NAME?</v>
      </c>
      <c r="U805" s="112" t="e">
        <f t="shared" ca="1" si="80"/>
        <v>#NAME?</v>
      </c>
      <c r="V805" s="112" t="e">
        <f t="shared" ca="1" si="77"/>
        <v>#NAME?</v>
      </c>
      <c r="W805" s="27">
        <f>IF(LEN($C805)=0,IF($D805&gt;0,COUNTIFS($A$3:$A805,$A805),"-"),"Escluso")</f>
        <v>70</v>
      </c>
      <c r="X805" s="2">
        <f>IF(LEN($C805)=0,IF($D805&gt;0,COUNTIFS($J$3:$J805,$J805,$C$3:$C805,""),"-"),"Escluso")</f>
        <v>12</v>
      </c>
      <c r="Y805" s="127" t="e">
        <f t="shared" ca="1" si="75"/>
        <v>#NAME?</v>
      </c>
      <c r="Z805" s="2">
        <f>IF($D805&gt;0,COUNTIFS($O$3:$O805,$O805,$L$3:$L805,$L805,$I$3:$I805,$I805),"-")</f>
        <v>6</v>
      </c>
      <c r="AA805" s="27">
        <f>IF($D805&gt;0,IF(OR($Z805 &gt;1,$L805&lt;&gt;"Adulti"),0,VLOOKUP($P805,Regione!$B$2:$C$22,2,FALSE)),"-")</f>
        <v>0</v>
      </c>
      <c r="AB805" s="27">
        <f>IF($D805&gt;0,IF(COUNTIFS($O$3:$O805,$O805,$L$3:$L805,$L805,$I$3:$I805,$I805) &gt;1,0,SUMIFS($Y$3:$Y$2503,$L$3:$L$2503,$L805,$O$3:$O$2503,$O805,$I$3:$I$2503,$I805)),"-")</f>
        <v>0</v>
      </c>
      <c r="AC805" s="27">
        <f t="shared" si="78"/>
        <v>0</v>
      </c>
    </row>
    <row r="806" spans="1:29" s="1" customFormat="1">
      <c r="A806" s="13" t="s">
        <v>185</v>
      </c>
      <c r="B806" s="107" t="str">
        <f>IF(COUNTA($A806)&gt;0,VLOOKUP($A806,Corsa!$A$1:$F$43,2,FALSE),"-")</f>
        <v>Corsa B04</v>
      </c>
      <c r="C806" s="11"/>
      <c r="D806" s="13">
        <v>283</v>
      </c>
      <c r="E806" s="13"/>
      <c r="F806" s="46" t="str">
        <f>IF(COUNTA($A806)&gt;0,VLOOKUP($A806,Corsa!$A$1:$F$43,3,FALSE),"-")</f>
        <v>M-20 + M-25 + M-30 + M-35 + M-40 + M-45</v>
      </c>
      <c r="G806" s="28" t="str">
        <f>IF($D806&gt;0,VLOOKUP($D806,Iscrizioni!$A$2:$M$2502,9,FALSE),"-")</f>
        <v>CANARELLI SIMONE</v>
      </c>
      <c r="H806" s="28">
        <f>IF($D806&gt;0,VLOOKUP($D806,Iscrizioni!$A$2:$M$2502,4,FALSE),"-")</f>
        <v>1996</v>
      </c>
      <c r="I806" s="27" t="str">
        <f>IF($D806&gt;0,VLOOKUP($D806,Iscrizioni!$A$2:$M$2502,5,FALSE),"-")</f>
        <v>M</v>
      </c>
      <c r="J806" s="27" t="str">
        <f>IF($D806&gt;0,VLOOKUP($D806,Iscrizioni!$A$2:$M$2502,10,FALSE),"-")</f>
        <v>M-20</v>
      </c>
      <c r="K806" s="27" t="str">
        <f t="shared" si="76"/>
        <v>ok</v>
      </c>
      <c r="L806" s="46" t="str">
        <f>IF($D806&gt;0,VLOOKUP($D806,Iscrizioni!$A$2:$M$2502,11,FALSE),"-")</f>
        <v>Adulti</v>
      </c>
      <c r="M806" s="27">
        <f>IF($D806&gt;0,VLOOKUP($D806,Iscrizioni!$A$2:$N$2502,12,FALSE),"-")</f>
        <v>20</v>
      </c>
      <c r="N806" s="46" t="str">
        <f>IF($D806&gt;0,VLOOKUP($D806,Iscrizioni!$A$2:$M$2502,6,FALSE),"-")</f>
        <v>A120653</v>
      </c>
      <c r="O806" s="107" t="str">
        <f>IF($D806&gt;0,VLOOKUP($D806,Iscrizioni!$A$2:$M$2502,7,FALSE),"-")</f>
        <v>A.S.D. OLIMPIATLETICA</v>
      </c>
      <c r="P806" s="46" t="str">
        <f>IF($D806&gt;0,VLOOKUP(LEFT($N806,1),Regione!$A$2:$C$21,2,FALSE),"-")</f>
        <v xml:space="preserve">PIEMONTE </v>
      </c>
      <c r="Q806" s="112" t="e">
        <f ca="1">IF($D806&gt;0,NormalizzaTempo("D",CELL("tipo",$E806),$E806),"-")</f>
        <v>#NAME?</v>
      </c>
      <c r="R806" s="27">
        <f>IF($D806&gt;0,VLOOKUP($D806,Iscrizioni!$A$2:$M$2502,13,FALSE),"-")</f>
        <v>6500</v>
      </c>
      <c r="S806" s="112" t="e">
        <f t="shared" ca="1" si="79"/>
        <v>#NAME?</v>
      </c>
      <c r="T806" s="112" t="e">
        <f ca="1">IF($D806&gt;0,SUMIFS($S$3:$S806,$X$3:$X806,1,$J$3:$J806,$J806),"-")</f>
        <v>#NAME?</v>
      </c>
      <c r="U806" s="112" t="e">
        <f t="shared" ca="1" si="80"/>
        <v>#NAME?</v>
      </c>
      <c r="V806" s="112" t="e">
        <f t="shared" ca="1" si="77"/>
        <v>#NAME?</v>
      </c>
      <c r="W806" s="27">
        <f>IF(LEN($C806)=0,IF($D806&gt;0,COUNTIFS($A$3:$A806,$A806),"-"),"Escluso")</f>
        <v>71</v>
      </c>
      <c r="X806" s="2">
        <f>IF(LEN($C806)=0,IF($D806&gt;0,COUNTIFS($J$3:$J806,$J806,$C$3:$C806,""),"-"),"Escluso")</f>
        <v>14</v>
      </c>
      <c r="Y806" s="127" t="e">
        <f t="shared" ca="1" si="75"/>
        <v>#NAME?</v>
      </c>
      <c r="Z806" s="2">
        <f>IF($D806&gt;0,COUNTIFS($O$3:$O806,$O806,$L$3:$L806,$L806,$I$3:$I806,$I806),"-")</f>
        <v>11</v>
      </c>
      <c r="AA806" s="27">
        <f>IF($D806&gt;0,IF(OR($Z806 &gt;1,$L806&lt;&gt;"Adulti"),0,VLOOKUP($P806,Regione!$B$2:$C$22,2,FALSE)),"-")</f>
        <v>0</v>
      </c>
      <c r="AB806" s="27">
        <f>IF($D806&gt;0,IF(COUNTIFS($O$3:$O806,$O806,$L$3:$L806,$L806,$I$3:$I806,$I806) &gt;1,0,SUMIFS($Y$3:$Y$2503,$L$3:$L$2503,$L806,$O$3:$O$2503,$O806,$I$3:$I$2503,$I806)),"-")</f>
        <v>0</v>
      </c>
      <c r="AC806" s="27">
        <f t="shared" si="78"/>
        <v>0</v>
      </c>
    </row>
    <row r="807" spans="1:29" s="1" customFormat="1">
      <c r="A807" s="13" t="s">
        <v>185</v>
      </c>
      <c r="B807" s="107" t="str">
        <f>IF(COUNTA($A807)&gt;0,VLOOKUP($A807,Corsa!$A$1:$F$43,2,FALSE),"-")</f>
        <v>Corsa B04</v>
      </c>
      <c r="C807" s="11"/>
      <c r="D807" s="13">
        <v>674</v>
      </c>
      <c r="E807" s="13"/>
      <c r="F807" s="46" t="str">
        <f>IF(COUNTA($A807)&gt;0,VLOOKUP($A807,Corsa!$A$1:$F$43,3,FALSE),"-")</f>
        <v>M-20 + M-25 + M-30 + M-35 + M-40 + M-45</v>
      </c>
      <c r="G807" s="28" t="str">
        <f>IF($D807&gt;0,VLOOKUP($D807,Iscrizioni!$A$2:$M$2502,9,FALSE),"-")</f>
        <v>CATTINI ALBERTO</v>
      </c>
      <c r="H807" s="28">
        <f>IF($D807&gt;0,VLOOKUP($D807,Iscrizioni!$A$2:$M$2502,4,FALSE),"-")</f>
        <v>1977</v>
      </c>
      <c r="I807" s="27" t="str">
        <f>IF($D807&gt;0,VLOOKUP($D807,Iscrizioni!$A$2:$M$2502,5,FALSE),"-")</f>
        <v>M</v>
      </c>
      <c r="J807" s="27" t="str">
        <f>IF($D807&gt;0,VLOOKUP($D807,Iscrizioni!$A$2:$M$2502,10,FALSE),"-")</f>
        <v>M-40</v>
      </c>
      <c r="K807" s="27" t="str">
        <f t="shared" si="76"/>
        <v>ok</v>
      </c>
      <c r="L807" s="46" t="str">
        <f>IF($D807&gt;0,VLOOKUP($D807,Iscrizioni!$A$2:$M$2502,11,FALSE),"-")</f>
        <v>Adulti</v>
      </c>
      <c r="M807" s="27">
        <f>IF($D807&gt;0,VLOOKUP($D807,Iscrizioni!$A$2:$N$2502,12,FALSE),"-")</f>
        <v>28</v>
      </c>
      <c r="N807" s="46" t="str">
        <f>IF($D807&gt;0,VLOOKUP($D807,Iscrizioni!$A$2:$M$2502,6,FALSE),"-")</f>
        <v>H041354</v>
      </c>
      <c r="O807" s="107" t="str">
        <f>IF($D807&gt;0,VLOOKUP($D807,Iscrizioni!$A$2:$M$2502,7,FALSE),"-")</f>
        <v>MODENA RUNNERS CLUB ASD</v>
      </c>
      <c r="P807" s="46" t="str">
        <f>IF($D807&gt;0,VLOOKUP(LEFT($N807,1),Regione!$A$2:$C$21,2,FALSE),"-")</f>
        <v xml:space="preserve">EMILIA ROMAGNA </v>
      </c>
      <c r="Q807" s="112" t="e">
        <f ca="1">IF($D807&gt;0,NormalizzaTempo("D",CELL("tipo",$E807),$E807),"-")</f>
        <v>#NAME?</v>
      </c>
      <c r="R807" s="27">
        <f>IF($D807&gt;0,VLOOKUP($D807,Iscrizioni!$A$2:$M$2502,13,FALSE),"-")</f>
        <v>6500</v>
      </c>
      <c r="S807" s="112" t="e">
        <f t="shared" ca="1" si="79"/>
        <v>#NAME?</v>
      </c>
      <c r="T807" s="112" t="e">
        <f ca="1">IF($D807&gt;0,SUMIFS($S$3:$S807,$X$3:$X807,1,$J$3:$J807,$J807),"-")</f>
        <v>#NAME?</v>
      </c>
      <c r="U807" s="112" t="e">
        <f t="shared" ca="1" si="80"/>
        <v>#NAME?</v>
      </c>
      <c r="V807" s="112" t="e">
        <f t="shared" ca="1" si="77"/>
        <v>#NAME?</v>
      </c>
      <c r="W807" s="27">
        <f>IF(LEN($C807)=0,IF($D807&gt;0,COUNTIFS($A$3:$A807,$A807),"-"),"Escluso")</f>
        <v>72</v>
      </c>
      <c r="X807" s="2">
        <f>IF(LEN($C807)=0,IF($D807&gt;0,COUNTIFS($J$3:$J807,$J807,$C$3:$C807,""),"-"),"Escluso")</f>
        <v>16</v>
      </c>
      <c r="Y807" s="127" t="e">
        <f t="shared" ca="1" si="75"/>
        <v>#NAME?</v>
      </c>
      <c r="Z807" s="2">
        <f>IF($D807&gt;0,COUNTIFS($O$3:$O807,$O807,$L$3:$L807,$L807,$I$3:$I807,$I807),"-")</f>
        <v>26</v>
      </c>
      <c r="AA807" s="27">
        <f>IF($D807&gt;0,IF(OR($Z807 &gt;1,$L807&lt;&gt;"Adulti"),0,VLOOKUP($P807,Regione!$B$2:$C$22,2,FALSE)),"-")</f>
        <v>0</v>
      </c>
      <c r="AB807" s="27">
        <f>IF($D807&gt;0,IF(COUNTIFS($O$3:$O807,$O807,$L$3:$L807,$L807,$I$3:$I807,$I807) &gt;1,0,SUMIFS($Y$3:$Y$2503,$L$3:$L$2503,$L807,$O$3:$O$2503,$O807,$I$3:$I$2503,$I807)),"-")</f>
        <v>0</v>
      </c>
      <c r="AC807" s="27">
        <f t="shared" si="78"/>
        <v>0</v>
      </c>
    </row>
    <row r="808" spans="1:29" s="1" customFormat="1">
      <c r="A808" s="13" t="s">
        <v>185</v>
      </c>
      <c r="B808" s="107" t="str">
        <f>IF(COUNTA($A808)&gt;0,VLOOKUP($A808,Corsa!$A$1:$F$43,2,FALSE),"-")</f>
        <v>Corsa B04</v>
      </c>
      <c r="C808" s="11"/>
      <c r="D808" s="13">
        <v>390</v>
      </c>
      <c r="E808" s="13"/>
      <c r="F808" s="46" t="str">
        <f>IF(COUNTA($A808)&gt;0,VLOOKUP($A808,Corsa!$A$1:$F$43,3,FALSE),"-")</f>
        <v>M-20 + M-25 + M-30 + M-35 + M-40 + M-45</v>
      </c>
      <c r="G808" s="28" t="str">
        <f>IF($D808&gt;0,VLOOKUP($D808,Iscrizioni!$A$2:$M$2502,9,FALSE),"-")</f>
        <v>PISCIONERI RAFFAELE</v>
      </c>
      <c r="H808" s="28">
        <f>IF($D808&gt;0,VLOOKUP($D808,Iscrizioni!$A$2:$M$2502,4,FALSE),"-")</f>
        <v>1983</v>
      </c>
      <c r="I808" s="27" t="str">
        <f>IF($D808&gt;0,VLOOKUP($D808,Iscrizioni!$A$2:$M$2502,5,FALSE),"-")</f>
        <v>M</v>
      </c>
      <c r="J808" s="27" t="str">
        <f>IF($D808&gt;0,VLOOKUP($D808,Iscrizioni!$A$2:$M$2502,10,FALSE),"-")</f>
        <v>M-30</v>
      </c>
      <c r="K808" s="27" t="str">
        <f t="shared" si="76"/>
        <v>ok</v>
      </c>
      <c r="L808" s="46" t="str">
        <f>IF($D808&gt;0,VLOOKUP($D808,Iscrizioni!$A$2:$M$2502,11,FALSE),"-")</f>
        <v>Adulti</v>
      </c>
      <c r="M808" s="27">
        <f>IF($D808&gt;0,VLOOKUP($D808,Iscrizioni!$A$2:$N$2502,12,FALSE),"-")</f>
        <v>24</v>
      </c>
      <c r="N808" s="46" t="str">
        <f>IF($D808&gt;0,VLOOKUP($D808,Iscrizioni!$A$2:$M$2502,6,FALSE),"-")</f>
        <v>D060103</v>
      </c>
      <c r="O808" s="107" t="str">
        <f>IF($D808&gt;0,VLOOKUP($D808,Iscrizioni!$A$2:$M$2502,7,FALSE),"-")</f>
        <v>ASD ATHLETIC TEAM</v>
      </c>
      <c r="P808" s="46" t="str">
        <f>IF($D808&gt;0,VLOOKUP(LEFT($N808,1),Regione!$A$2:$C$21,2,FALSE),"-")</f>
        <v xml:space="preserve">LOMBARDIA </v>
      </c>
      <c r="Q808" s="112" t="e">
        <f ca="1">IF($D808&gt;0,NormalizzaTempo("D",CELL("tipo",$E808),$E808),"-")</f>
        <v>#NAME?</v>
      </c>
      <c r="R808" s="27">
        <f>IF($D808&gt;0,VLOOKUP($D808,Iscrizioni!$A$2:$M$2502,13,FALSE),"-")</f>
        <v>6500</v>
      </c>
      <c r="S808" s="112" t="e">
        <f t="shared" ca="1" si="79"/>
        <v>#NAME?</v>
      </c>
      <c r="T808" s="112" t="e">
        <f ca="1">IF($D808&gt;0,SUMIFS($S$3:$S808,$X$3:$X808,1,$J$3:$J808,$J808),"-")</f>
        <v>#NAME?</v>
      </c>
      <c r="U808" s="112" t="e">
        <f t="shared" ca="1" si="80"/>
        <v>#NAME?</v>
      </c>
      <c r="V808" s="112" t="e">
        <f t="shared" ca="1" si="77"/>
        <v>#NAME?</v>
      </c>
      <c r="W808" s="27">
        <f>IF(LEN($C808)=0,IF($D808&gt;0,COUNTIFS($A$3:$A808,$A808),"-"),"Escluso")</f>
        <v>73</v>
      </c>
      <c r="X808" s="2">
        <f>IF(LEN($C808)=0,IF($D808&gt;0,COUNTIFS($J$3:$J808,$J808,$C$3:$C808,""),"-"),"Escluso")</f>
        <v>8</v>
      </c>
      <c r="Y808" s="127" t="e">
        <f t="shared" ca="1" si="75"/>
        <v>#NAME?</v>
      </c>
      <c r="Z808" s="2">
        <f>IF($D808&gt;0,COUNTIFS($O$3:$O808,$O808,$L$3:$L808,$L808,$I$3:$I808,$I808),"-")</f>
        <v>7</v>
      </c>
      <c r="AA808" s="27">
        <f>IF($D808&gt;0,IF(OR($Z808 &gt;1,$L808&lt;&gt;"Adulti"),0,VLOOKUP($P808,Regione!$B$2:$C$22,2,FALSE)),"-")</f>
        <v>0</v>
      </c>
      <c r="AB808" s="27">
        <f>IF($D808&gt;0,IF(COUNTIFS($O$3:$O808,$O808,$L$3:$L808,$L808,$I$3:$I808,$I808) &gt;1,0,SUMIFS($Y$3:$Y$2503,$L$3:$L$2503,$L808,$O$3:$O$2503,$O808,$I$3:$I$2503,$I808)),"-")</f>
        <v>0</v>
      </c>
      <c r="AC808" s="27">
        <f t="shared" si="78"/>
        <v>0</v>
      </c>
    </row>
    <row r="809" spans="1:29" s="1" customFormat="1">
      <c r="A809" s="13" t="s">
        <v>185</v>
      </c>
      <c r="B809" s="107" t="str">
        <f>IF(COUNTA($A809)&gt;0,VLOOKUP($A809,Corsa!$A$1:$F$43,2,FALSE),"-")</f>
        <v>Corsa B04</v>
      </c>
      <c r="C809" s="11"/>
      <c r="D809" s="13">
        <v>646</v>
      </c>
      <c r="E809" s="13"/>
      <c r="F809" s="46" t="str">
        <f>IF(COUNTA($A809)&gt;0,VLOOKUP($A809,Corsa!$A$1:$F$43,3,FALSE),"-")</f>
        <v>M-20 + M-25 + M-30 + M-35 + M-40 + M-45</v>
      </c>
      <c r="G809" s="28" t="str">
        <f>IF($D809&gt;0,VLOOKUP($D809,Iscrizioni!$A$2:$M$2502,9,FALSE),"-")</f>
        <v>NERI FABIO</v>
      </c>
      <c r="H809" s="28">
        <f>IF($D809&gt;0,VLOOKUP($D809,Iscrizioni!$A$2:$M$2502,4,FALSE),"-")</f>
        <v>1970</v>
      </c>
      <c r="I809" s="27" t="str">
        <f>IF($D809&gt;0,VLOOKUP($D809,Iscrizioni!$A$2:$M$2502,5,FALSE),"-")</f>
        <v>M</v>
      </c>
      <c r="J809" s="27" t="str">
        <f>IF($D809&gt;0,VLOOKUP($D809,Iscrizioni!$A$2:$M$2502,10,FALSE),"-")</f>
        <v>M-45</v>
      </c>
      <c r="K809" s="27" t="str">
        <f t="shared" si="76"/>
        <v>ok</v>
      </c>
      <c r="L809" s="46" t="str">
        <f>IF($D809&gt;0,VLOOKUP($D809,Iscrizioni!$A$2:$M$2502,11,FALSE),"-")</f>
        <v>Adulti</v>
      </c>
      <c r="M809" s="27">
        <f>IF($D809&gt;0,VLOOKUP($D809,Iscrizioni!$A$2:$N$2502,12,FALSE),"-")</f>
        <v>30</v>
      </c>
      <c r="N809" s="46" t="str">
        <f>IF($D809&gt;0,VLOOKUP($D809,Iscrizioni!$A$2:$M$2502,6,FALSE),"-")</f>
        <v>H041426</v>
      </c>
      <c r="O809" s="107" t="str">
        <f>IF($D809&gt;0,VLOOKUP($D809,Iscrizioni!$A$2:$M$2502,7,FALSE),"-")</f>
        <v>JOY RUNNER ASD</v>
      </c>
      <c r="P809" s="46" t="str">
        <f>IF($D809&gt;0,VLOOKUP(LEFT($N809,1),Regione!$A$2:$C$21,2,FALSE),"-")</f>
        <v xml:space="preserve">EMILIA ROMAGNA </v>
      </c>
      <c r="Q809" s="112" t="e">
        <f ca="1">IF($D809&gt;0,NormalizzaTempo("D",CELL("tipo",$E809),$E809),"-")</f>
        <v>#NAME?</v>
      </c>
      <c r="R809" s="27">
        <f>IF($D809&gt;0,VLOOKUP($D809,Iscrizioni!$A$2:$M$2502,13,FALSE),"-")</f>
        <v>6500</v>
      </c>
      <c r="S809" s="112" t="e">
        <f t="shared" ca="1" si="79"/>
        <v>#NAME?</v>
      </c>
      <c r="T809" s="112" t="e">
        <f ca="1">IF($D809&gt;0,SUMIFS($S$3:$S809,$X$3:$X809,1,$J$3:$J809,$J809),"-")</f>
        <v>#NAME?</v>
      </c>
      <c r="U809" s="112" t="e">
        <f t="shared" ca="1" si="80"/>
        <v>#NAME?</v>
      </c>
      <c r="V809" s="112" t="e">
        <f t="shared" ca="1" si="77"/>
        <v>#NAME?</v>
      </c>
      <c r="W809" s="27">
        <f>IF(LEN($C809)=0,IF($D809&gt;0,COUNTIFS($A$3:$A809,$A809),"-"),"Escluso")</f>
        <v>74</v>
      </c>
      <c r="X809" s="2">
        <f>IF(LEN($C809)=0,IF($D809&gt;0,COUNTIFS($J$3:$J809,$J809,$C$3:$C809,""),"-"),"Escluso")</f>
        <v>13</v>
      </c>
      <c r="Y809" s="127" t="e">
        <f t="shared" ca="1" si="75"/>
        <v>#NAME?</v>
      </c>
      <c r="Z809" s="2">
        <f>IF($D809&gt;0,COUNTIFS($O$3:$O809,$O809,$L$3:$L809,$L809,$I$3:$I809,$I809),"-")</f>
        <v>1</v>
      </c>
      <c r="AA809" s="27">
        <f>IF($D809&gt;0,IF(OR($Z809 &gt;1,$L809&lt;&gt;"Adulti"),0,VLOOKUP($P809,Regione!$B$2:$C$22,2,FALSE)),"-")</f>
        <v>0</v>
      </c>
      <c r="AB809" s="27" t="e">
        <f ca="1">IF($D809&gt;0,IF(COUNTIFS($O$3:$O809,$O809,$L$3:$L809,$L809,$I$3:$I809,$I809) &gt;1,0,SUMIFS($Y$3:$Y$2503,$L$3:$L$2503,$L809,$O$3:$O$2503,$O809,$I$3:$I$2503,$I809)),"-")</f>
        <v>#NAME?</v>
      </c>
      <c r="AC809" s="27" t="e">
        <f t="shared" ca="1" si="78"/>
        <v>#NAME?</v>
      </c>
    </row>
    <row r="810" spans="1:29" s="1" customFormat="1">
      <c r="A810" s="13" t="s">
        <v>185</v>
      </c>
      <c r="B810" s="107" t="str">
        <f>IF(COUNTA($A810)&gt;0,VLOOKUP($A810,Corsa!$A$1:$F$43,2,FALSE),"-")</f>
        <v>Corsa B04</v>
      </c>
      <c r="C810" s="11"/>
      <c r="D810" s="13">
        <v>704</v>
      </c>
      <c r="E810" s="13"/>
      <c r="F810" s="46" t="str">
        <f>IF(COUNTA($A810)&gt;0,VLOOKUP($A810,Corsa!$A$1:$F$43,3,FALSE),"-")</f>
        <v>M-20 + M-25 + M-30 + M-35 + M-40 + M-45</v>
      </c>
      <c r="G810" s="28" t="str">
        <f>IF($D810&gt;0,VLOOKUP($D810,Iscrizioni!$A$2:$M$2502,9,FALSE),"-")</f>
        <v>MELETTI LUIGI</v>
      </c>
      <c r="H810" s="28">
        <f>IF($D810&gt;0,VLOOKUP($D810,Iscrizioni!$A$2:$M$2502,4,FALSE),"-")</f>
        <v>1968</v>
      </c>
      <c r="I810" s="27" t="str">
        <f>IF($D810&gt;0,VLOOKUP($D810,Iscrizioni!$A$2:$M$2502,5,FALSE),"-")</f>
        <v>M</v>
      </c>
      <c r="J810" s="27" t="str">
        <f>IF($D810&gt;0,VLOOKUP($D810,Iscrizioni!$A$2:$M$2502,10,FALSE),"-")</f>
        <v>M-45</v>
      </c>
      <c r="K810" s="27" t="str">
        <f t="shared" si="76"/>
        <v>ok</v>
      </c>
      <c r="L810" s="46" t="str">
        <f>IF($D810&gt;0,VLOOKUP($D810,Iscrizioni!$A$2:$M$2502,11,FALSE),"-")</f>
        <v>Adulti</v>
      </c>
      <c r="M810" s="27">
        <f>IF($D810&gt;0,VLOOKUP($D810,Iscrizioni!$A$2:$N$2502,12,FALSE),"-")</f>
        <v>30</v>
      </c>
      <c r="N810" s="46" t="str">
        <f>IF($D810&gt;0,VLOOKUP($D810,Iscrizioni!$A$2:$M$2502,6,FALSE),"-")</f>
        <v>H041354</v>
      </c>
      <c r="O810" s="107" t="str">
        <f>IF($D810&gt;0,VLOOKUP($D810,Iscrizioni!$A$2:$M$2502,7,FALSE),"-")</f>
        <v>MODENA RUNNERS CLUB ASD</v>
      </c>
      <c r="P810" s="46" t="str">
        <f>IF($D810&gt;0,VLOOKUP(LEFT($N810,1),Regione!$A$2:$C$21,2,FALSE),"-")</f>
        <v xml:space="preserve">EMILIA ROMAGNA </v>
      </c>
      <c r="Q810" s="112" t="e">
        <f ca="1">IF($D810&gt;0,NormalizzaTempo("D",CELL("tipo",$E810),$E810),"-")</f>
        <v>#NAME?</v>
      </c>
      <c r="R810" s="27">
        <f>IF($D810&gt;0,VLOOKUP($D810,Iscrizioni!$A$2:$M$2502,13,FALSE),"-")</f>
        <v>6500</v>
      </c>
      <c r="S810" s="112" t="e">
        <f t="shared" ca="1" si="79"/>
        <v>#NAME?</v>
      </c>
      <c r="T810" s="112" t="e">
        <f ca="1">IF($D810&gt;0,SUMIFS($S$3:$S810,$X$3:$X810,1,$J$3:$J810,$J810),"-")</f>
        <v>#NAME?</v>
      </c>
      <c r="U810" s="112" t="e">
        <f t="shared" ca="1" si="80"/>
        <v>#NAME?</v>
      </c>
      <c r="V810" s="112" t="e">
        <f t="shared" ca="1" si="77"/>
        <v>#NAME?</v>
      </c>
      <c r="W810" s="27">
        <f>IF(LEN($C810)=0,IF($D810&gt;0,COUNTIFS($A$3:$A810,$A810),"-"),"Escluso")</f>
        <v>75</v>
      </c>
      <c r="X810" s="2">
        <f>IF(LEN($C810)=0,IF($D810&gt;0,COUNTIFS($J$3:$J810,$J810,$C$3:$C810,""),"-"),"Escluso")</f>
        <v>14</v>
      </c>
      <c r="Y810" s="127" t="e">
        <f t="shared" ca="1" si="75"/>
        <v>#NAME?</v>
      </c>
      <c r="Z810" s="2">
        <f>IF($D810&gt;0,COUNTIFS($O$3:$O810,$O810,$L$3:$L810,$L810,$I$3:$I810,$I810),"-")</f>
        <v>27</v>
      </c>
      <c r="AA810" s="27">
        <f>IF($D810&gt;0,IF(OR($Z810 &gt;1,$L810&lt;&gt;"Adulti"),0,VLOOKUP($P810,Regione!$B$2:$C$22,2,FALSE)),"-")</f>
        <v>0</v>
      </c>
      <c r="AB810" s="27">
        <f>IF($D810&gt;0,IF(COUNTIFS($O$3:$O810,$O810,$L$3:$L810,$L810,$I$3:$I810,$I810) &gt;1,0,SUMIFS($Y$3:$Y$2503,$L$3:$L$2503,$L810,$O$3:$O$2503,$O810,$I$3:$I$2503,$I810)),"-")</f>
        <v>0</v>
      </c>
      <c r="AC810" s="27">
        <f t="shared" si="78"/>
        <v>0</v>
      </c>
    </row>
    <row r="811" spans="1:29" s="1" customFormat="1">
      <c r="A811" s="13" t="s">
        <v>185</v>
      </c>
      <c r="B811" s="107" t="str">
        <f>IF(COUNTA($A811)&gt;0,VLOOKUP($A811,Corsa!$A$1:$F$43,2,FALSE),"-")</f>
        <v>Corsa B04</v>
      </c>
      <c r="C811" s="11"/>
      <c r="D811" s="13">
        <v>241</v>
      </c>
      <c r="E811" s="13"/>
      <c r="F811" s="46" t="str">
        <f>IF(COUNTA($A811)&gt;0,VLOOKUP($A811,Corsa!$A$1:$F$43,3,FALSE),"-")</f>
        <v>M-20 + M-25 + M-30 + M-35 + M-40 + M-45</v>
      </c>
      <c r="G811" s="28" t="str">
        <f>IF($D811&gt;0,VLOOKUP($D811,Iscrizioni!$A$2:$M$2502,9,FALSE),"-")</f>
        <v>VALLINO DANIELE</v>
      </c>
      <c r="H811" s="28">
        <f>IF($D811&gt;0,VLOOKUP($D811,Iscrizioni!$A$2:$M$2502,4,FALSE),"-")</f>
        <v>1971</v>
      </c>
      <c r="I811" s="27" t="str">
        <f>IF($D811&gt;0,VLOOKUP($D811,Iscrizioni!$A$2:$M$2502,5,FALSE),"-")</f>
        <v>M</v>
      </c>
      <c r="J811" s="27" t="str">
        <f>IF($D811&gt;0,VLOOKUP($D811,Iscrizioni!$A$2:$M$2502,10,FALSE),"-")</f>
        <v>M-45</v>
      </c>
      <c r="K811" s="27" t="str">
        <f t="shared" si="76"/>
        <v>ok</v>
      </c>
      <c r="L811" s="46" t="str">
        <f>IF($D811&gt;0,VLOOKUP($D811,Iscrizioni!$A$2:$M$2502,11,FALSE),"-")</f>
        <v>Adulti</v>
      </c>
      <c r="M811" s="27">
        <f>IF($D811&gt;0,VLOOKUP($D811,Iscrizioni!$A$2:$N$2502,12,FALSE),"-")</f>
        <v>30</v>
      </c>
      <c r="N811" s="46" t="str">
        <f>IF($D811&gt;0,VLOOKUP($D811,Iscrizioni!$A$2:$M$2502,6,FALSE),"-")</f>
        <v>A050294</v>
      </c>
      <c r="O811" s="107" t="str">
        <f>IF($D811&gt;0,VLOOKUP($D811,Iscrizioni!$A$2:$M$2502,7,FALSE),"-")</f>
        <v>A.S.D. GIORDANA LOMBARDI</v>
      </c>
      <c r="P811" s="46" t="str">
        <f>IF($D811&gt;0,VLOOKUP(LEFT($N811,1),Regione!$A$2:$C$21,2,FALSE),"-")</f>
        <v xml:space="preserve">PIEMONTE </v>
      </c>
      <c r="Q811" s="112" t="e">
        <f ca="1">IF($D811&gt;0,NormalizzaTempo("D",CELL("tipo",$E811),$E811),"-")</f>
        <v>#NAME?</v>
      </c>
      <c r="R811" s="27">
        <f>IF($D811&gt;0,VLOOKUP($D811,Iscrizioni!$A$2:$M$2502,13,FALSE),"-")</f>
        <v>6500</v>
      </c>
      <c r="S811" s="112" t="e">
        <f t="shared" ca="1" si="79"/>
        <v>#NAME?</v>
      </c>
      <c r="T811" s="112" t="e">
        <f ca="1">IF($D811&gt;0,SUMIFS($S$3:$S811,$X$3:$X811,1,$J$3:$J811,$J811),"-")</f>
        <v>#NAME?</v>
      </c>
      <c r="U811" s="112" t="e">
        <f t="shared" ca="1" si="80"/>
        <v>#NAME?</v>
      </c>
      <c r="V811" s="112" t="e">
        <f t="shared" ca="1" si="77"/>
        <v>#NAME?</v>
      </c>
      <c r="W811" s="27">
        <f>IF(LEN($C811)=0,IF($D811&gt;0,COUNTIFS($A$3:$A811,$A811),"-"),"Escluso")</f>
        <v>76</v>
      </c>
      <c r="X811" s="2">
        <f>IF(LEN($C811)=0,IF($D811&gt;0,COUNTIFS($J$3:$J811,$J811,$C$3:$C811,""),"-"),"Escluso")</f>
        <v>15</v>
      </c>
      <c r="Y811" s="127" t="e">
        <f t="shared" ca="1" si="75"/>
        <v>#NAME?</v>
      </c>
      <c r="Z811" s="2">
        <f>IF($D811&gt;0,COUNTIFS($O$3:$O811,$O811,$L$3:$L811,$L811,$I$3:$I811,$I811),"-")</f>
        <v>10</v>
      </c>
      <c r="AA811" s="27">
        <f>IF($D811&gt;0,IF(OR($Z811 &gt;1,$L811&lt;&gt;"Adulti"),0,VLOOKUP($P811,Regione!$B$2:$C$22,2,FALSE)),"-")</f>
        <v>0</v>
      </c>
      <c r="AB811" s="27">
        <f>IF($D811&gt;0,IF(COUNTIFS($O$3:$O811,$O811,$L$3:$L811,$L811,$I$3:$I811,$I811) &gt;1,0,SUMIFS($Y$3:$Y$2503,$L$3:$L$2503,$L811,$O$3:$O$2503,$O811,$I$3:$I$2503,$I811)),"-")</f>
        <v>0</v>
      </c>
      <c r="AC811" s="27">
        <f t="shared" si="78"/>
        <v>0</v>
      </c>
    </row>
    <row r="812" spans="1:29" s="1" customFormat="1">
      <c r="A812" s="13" t="s">
        <v>185</v>
      </c>
      <c r="B812" s="107" t="str">
        <f>IF(COUNTA($A812)&gt;0,VLOOKUP($A812,Corsa!$A$1:$F$43,2,FALSE),"-")</f>
        <v>Corsa B04</v>
      </c>
      <c r="C812" s="11"/>
      <c r="D812" s="13">
        <v>707</v>
      </c>
      <c r="E812" s="13"/>
      <c r="F812" s="46" t="str">
        <f>IF(COUNTA($A812)&gt;0,VLOOKUP($A812,Corsa!$A$1:$F$43,3,FALSE),"-")</f>
        <v>M-20 + M-25 + M-30 + M-35 + M-40 + M-45</v>
      </c>
      <c r="G812" s="28" t="str">
        <f>IF($D812&gt;0,VLOOKUP($D812,Iscrizioni!$A$2:$M$2502,9,FALSE),"-")</f>
        <v>MORI ALESSIO</v>
      </c>
      <c r="H812" s="28">
        <f>IF($D812&gt;0,VLOOKUP($D812,Iscrizioni!$A$2:$M$2502,4,FALSE),"-")</f>
        <v>1985</v>
      </c>
      <c r="I812" s="27" t="str">
        <f>IF($D812&gt;0,VLOOKUP($D812,Iscrizioni!$A$2:$M$2502,5,FALSE),"-")</f>
        <v>M</v>
      </c>
      <c r="J812" s="27" t="str">
        <f>IF($D812&gt;0,VLOOKUP($D812,Iscrizioni!$A$2:$M$2502,10,FALSE),"-")</f>
        <v>M-30</v>
      </c>
      <c r="K812" s="27" t="str">
        <f t="shared" si="76"/>
        <v>ok</v>
      </c>
      <c r="L812" s="46" t="str">
        <f>IF($D812&gt;0,VLOOKUP($D812,Iscrizioni!$A$2:$M$2502,11,FALSE),"-")</f>
        <v>Adulti</v>
      </c>
      <c r="M812" s="27">
        <f>IF($D812&gt;0,VLOOKUP($D812,Iscrizioni!$A$2:$N$2502,12,FALSE),"-")</f>
        <v>24</v>
      </c>
      <c r="N812" s="46" t="str">
        <f>IF($D812&gt;0,VLOOKUP($D812,Iscrizioni!$A$2:$M$2502,6,FALSE),"-")</f>
        <v>H041354</v>
      </c>
      <c r="O812" s="107" t="str">
        <f>IF($D812&gt;0,VLOOKUP($D812,Iscrizioni!$A$2:$M$2502,7,FALSE),"-")</f>
        <v>MODENA RUNNERS CLUB ASD</v>
      </c>
      <c r="P812" s="46" t="str">
        <f>IF($D812&gt;0,VLOOKUP(LEFT($N812,1),Regione!$A$2:$C$21,2,FALSE),"-")</f>
        <v xml:space="preserve">EMILIA ROMAGNA </v>
      </c>
      <c r="Q812" s="112" t="e">
        <f ca="1">IF($D812&gt;0,NormalizzaTempo("D",CELL("tipo",$E812),$E812),"-")</f>
        <v>#NAME?</v>
      </c>
      <c r="R812" s="27">
        <f>IF($D812&gt;0,VLOOKUP($D812,Iscrizioni!$A$2:$M$2502,13,FALSE),"-")</f>
        <v>6500</v>
      </c>
      <c r="S812" s="112" t="e">
        <f t="shared" ca="1" si="79"/>
        <v>#NAME?</v>
      </c>
      <c r="T812" s="112" t="e">
        <f ca="1">IF($D812&gt;0,SUMIFS($S$3:$S812,$X$3:$X812,1,$J$3:$J812,$J812),"-")</f>
        <v>#NAME?</v>
      </c>
      <c r="U812" s="112" t="e">
        <f t="shared" ca="1" si="80"/>
        <v>#NAME?</v>
      </c>
      <c r="V812" s="112" t="e">
        <f t="shared" ca="1" si="77"/>
        <v>#NAME?</v>
      </c>
      <c r="W812" s="27">
        <f>IF(LEN($C812)=0,IF($D812&gt;0,COUNTIFS($A$3:$A812,$A812),"-"),"Escluso")</f>
        <v>77</v>
      </c>
      <c r="X812" s="2">
        <f>IF(LEN($C812)=0,IF($D812&gt;0,COUNTIFS($J$3:$J812,$J812,$C$3:$C812,""),"-"),"Escluso")</f>
        <v>9</v>
      </c>
      <c r="Y812" s="127" t="e">
        <f t="shared" ca="1" si="75"/>
        <v>#NAME?</v>
      </c>
      <c r="Z812" s="2">
        <f>IF($D812&gt;0,COUNTIFS($O$3:$O812,$O812,$L$3:$L812,$L812,$I$3:$I812,$I812),"-")</f>
        <v>28</v>
      </c>
      <c r="AA812" s="27">
        <f>IF($D812&gt;0,IF(OR($Z812 &gt;1,$L812&lt;&gt;"Adulti"),0,VLOOKUP($P812,Regione!$B$2:$C$22,2,FALSE)),"-")</f>
        <v>0</v>
      </c>
      <c r="AB812" s="27">
        <f>IF($D812&gt;0,IF(COUNTIFS($O$3:$O812,$O812,$L$3:$L812,$L812,$I$3:$I812,$I812) &gt;1,0,SUMIFS($Y$3:$Y$2503,$L$3:$L$2503,$L812,$O$3:$O$2503,$O812,$I$3:$I$2503,$I812)),"-")</f>
        <v>0</v>
      </c>
      <c r="AC812" s="27">
        <f t="shared" si="78"/>
        <v>0</v>
      </c>
    </row>
    <row r="813" spans="1:29" s="1" customFormat="1">
      <c r="A813" s="13" t="s">
        <v>185</v>
      </c>
      <c r="B813" s="107" t="str">
        <f>IF(COUNTA($A813)&gt;0,VLOOKUP($A813,Corsa!$A$1:$F$43,2,FALSE),"-")</f>
        <v>Corsa B04</v>
      </c>
      <c r="C813" s="11"/>
      <c r="D813" s="13">
        <v>617</v>
      </c>
      <c r="E813" s="13"/>
      <c r="F813" s="46" t="str">
        <f>IF(COUNTA($A813)&gt;0,VLOOKUP($A813,Corsa!$A$1:$F$43,3,FALSE),"-")</f>
        <v>M-20 + M-25 + M-30 + M-35 + M-40 + M-45</v>
      </c>
      <c r="G813" s="28" t="str">
        <f>IF($D813&gt;0,VLOOKUP($D813,Iscrizioni!$A$2:$M$2502,9,FALSE),"-")</f>
        <v>PESCE MARIO VITO</v>
      </c>
      <c r="H813" s="28">
        <f>IF($D813&gt;0,VLOOKUP($D813,Iscrizioni!$A$2:$M$2502,4,FALSE),"-")</f>
        <v>1975</v>
      </c>
      <c r="I813" s="27" t="str">
        <f>IF($D813&gt;0,VLOOKUP($D813,Iscrizioni!$A$2:$M$2502,5,FALSE),"-")</f>
        <v>M</v>
      </c>
      <c r="J813" s="27" t="str">
        <f>IF($D813&gt;0,VLOOKUP($D813,Iscrizioni!$A$2:$M$2502,10,FALSE),"-")</f>
        <v>M-40</v>
      </c>
      <c r="K813" s="27" t="str">
        <f t="shared" si="76"/>
        <v>ok</v>
      </c>
      <c r="L813" s="46" t="str">
        <f>IF($D813&gt;0,VLOOKUP($D813,Iscrizioni!$A$2:$M$2502,11,FALSE),"-")</f>
        <v>Adulti</v>
      </c>
      <c r="M813" s="27">
        <f>IF($D813&gt;0,VLOOKUP($D813,Iscrizioni!$A$2:$N$2502,12,FALSE),"-")</f>
        <v>28</v>
      </c>
      <c r="N813" s="46" t="str">
        <f>IF($D813&gt;0,VLOOKUP($D813,Iscrizioni!$A$2:$M$2502,6,FALSE),"-")</f>
        <v>H070205</v>
      </c>
      <c r="O813" s="107" t="str">
        <f>IF($D813&gt;0,VLOOKUP($D813,Iscrizioni!$A$2:$M$2502,7,FALSE),"-")</f>
        <v>G.S. LAMONE RUSSI ASD</v>
      </c>
      <c r="P813" s="46" t="str">
        <f>IF($D813&gt;0,VLOOKUP(LEFT($N813,1),Regione!$A$2:$C$21,2,FALSE),"-")</f>
        <v xml:space="preserve">EMILIA ROMAGNA </v>
      </c>
      <c r="Q813" s="112" t="e">
        <f ca="1">IF($D813&gt;0,NormalizzaTempo("D",CELL("tipo",$E813),$E813),"-")</f>
        <v>#NAME?</v>
      </c>
      <c r="R813" s="27">
        <f>IF($D813&gt;0,VLOOKUP($D813,Iscrizioni!$A$2:$M$2502,13,FALSE),"-")</f>
        <v>6500</v>
      </c>
      <c r="S813" s="112" t="e">
        <f t="shared" ca="1" si="79"/>
        <v>#NAME?</v>
      </c>
      <c r="T813" s="112" t="e">
        <f ca="1">IF($D813&gt;0,SUMIFS($S$3:$S813,$X$3:$X813,1,$J$3:$J813,$J813),"-")</f>
        <v>#NAME?</v>
      </c>
      <c r="U813" s="112" t="e">
        <f t="shared" ca="1" si="80"/>
        <v>#NAME?</v>
      </c>
      <c r="V813" s="112" t="e">
        <f t="shared" ca="1" si="77"/>
        <v>#NAME?</v>
      </c>
      <c r="W813" s="27">
        <f>IF(LEN($C813)=0,IF($D813&gt;0,COUNTIFS($A$3:$A813,$A813),"-"),"Escluso")</f>
        <v>78</v>
      </c>
      <c r="X813" s="2">
        <f>IF(LEN($C813)=0,IF($D813&gt;0,COUNTIFS($J$3:$J813,$J813,$C$3:$C813,""),"-"),"Escluso")</f>
        <v>17</v>
      </c>
      <c r="Y813" s="127" t="e">
        <f t="shared" ca="1" si="75"/>
        <v>#NAME?</v>
      </c>
      <c r="Z813" s="2">
        <f>IF($D813&gt;0,COUNTIFS($O$3:$O813,$O813,$L$3:$L813,$L813,$I$3:$I813,$I813),"-")</f>
        <v>4</v>
      </c>
      <c r="AA813" s="27">
        <f>IF($D813&gt;0,IF(OR($Z813 &gt;1,$L813&lt;&gt;"Adulti"),0,VLOOKUP($P813,Regione!$B$2:$C$22,2,FALSE)),"-")</f>
        <v>0</v>
      </c>
      <c r="AB813" s="27">
        <f>IF($D813&gt;0,IF(COUNTIFS($O$3:$O813,$O813,$L$3:$L813,$L813,$I$3:$I813,$I813) &gt;1,0,SUMIFS($Y$3:$Y$2503,$L$3:$L$2503,$L813,$O$3:$O$2503,$O813,$I$3:$I$2503,$I813)),"-")</f>
        <v>0</v>
      </c>
      <c r="AC813" s="27">
        <f t="shared" si="78"/>
        <v>0</v>
      </c>
    </row>
    <row r="814" spans="1:29" s="1" customFormat="1">
      <c r="A814" s="13" t="s">
        <v>185</v>
      </c>
      <c r="B814" s="107" t="str">
        <f>IF(COUNTA($A814)&gt;0,VLOOKUP($A814,Corsa!$A$1:$F$43,2,FALSE),"-")</f>
        <v>Corsa B04</v>
      </c>
      <c r="C814" s="11"/>
      <c r="D814" s="13">
        <v>640</v>
      </c>
      <c r="E814" s="13"/>
      <c r="F814" s="46" t="str">
        <f>IF(COUNTA($A814)&gt;0,VLOOKUP($A814,Corsa!$A$1:$F$43,3,FALSE),"-")</f>
        <v>M-20 + M-25 + M-30 + M-35 + M-40 + M-45</v>
      </c>
      <c r="G814" s="28" t="str">
        <f>IF($D814&gt;0,VLOOKUP($D814,Iscrizioni!$A$2:$M$2502,9,FALSE),"-")</f>
        <v>GALIMBERTI FAUSTO</v>
      </c>
      <c r="H814" s="28">
        <f>IF($D814&gt;0,VLOOKUP($D814,Iscrizioni!$A$2:$M$2502,4,FALSE),"-")</f>
        <v>1971</v>
      </c>
      <c r="I814" s="27" t="str">
        <f>IF($D814&gt;0,VLOOKUP($D814,Iscrizioni!$A$2:$M$2502,5,FALSE),"-")</f>
        <v>M</v>
      </c>
      <c r="J814" s="27" t="str">
        <f>IF($D814&gt;0,VLOOKUP($D814,Iscrizioni!$A$2:$M$2502,10,FALSE),"-")</f>
        <v>M-45</v>
      </c>
      <c r="K814" s="27" t="str">
        <f t="shared" si="76"/>
        <v>ok</v>
      </c>
      <c r="L814" s="46" t="str">
        <f>IF($D814&gt;0,VLOOKUP($D814,Iscrizioni!$A$2:$M$2502,11,FALSE),"-")</f>
        <v>Adulti</v>
      </c>
      <c r="M814" s="27">
        <f>IF($D814&gt;0,VLOOKUP($D814,Iscrizioni!$A$2:$N$2502,12,FALSE),"-")</f>
        <v>30</v>
      </c>
      <c r="N814" s="46" t="str">
        <f>IF($D814&gt;0,VLOOKUP($D814,Iscrizioni!$A$2:$M$2502,6,FALSE),"-")</f>
        <v>H080300</v>
      </c>
      <c r="O814" s="107" t="str">
        <f>IF($D814&gt;0,VLOOKUP($D814,Iscrizioni!$A$2:$M$2502,7,FALSE),"-")</f>
        <v>JOGGING TEAM PATERLINI</v>
      </c>
      <c r="P814" s="46" t="str">
        <f>IF($D814&gt;0,VLOOKUP(LEFT($N814,1),Regione!$A$2:$C$21,2,FALSE),"-")</f>
        <v xml:space="preserve">EMILIA ROMAGNA </v>
      </c>
      <c r="Q814" s="112" t="e">
        <f ca="1">IF($D814&gt;0,NormalizzaTempo("D",CELL("tipo",$E814),$E814),"-")</f>
        <v>#NAME?</v>
      </c>
      <c r="R814" s="27">
        <f>IF($D814&gt;0,VLOOKUP($D814,Iscrizioni!$A$2:$M$2502,13,FALSE),"-")</f>
        <v>6500</v>
      </c>
      <c r="S814" s="112" t="e">
        <f t="shared" ca="1" si="79"/>
        <v>#NAME?</v>
      </c>
      <c r="T814" s="112" t="e">
        <f ca="1">IF($D814&gt;0,SUMIFS($S$3:$S814,$X$3:$X814,1,$J$3:$J814,$J814),"-")</f>
        <v>#NAME?</v>
      </c>
      <c r="U814" s="112" t="e">
        <f t="shared" ca="1" si="80"/>
        <v>#NAME?</v>
      </c>
      <c r="V814" s="112" t="e">
        <f t="shared" ca="1" si="77"/>
        <v>#NAME?</v>
      </c>
      <c r="W814" s="27">
        <f>IF(LEN($C814)=0,IF($D814&gt;0,COUNTIFS($A$3:$A814,$A814),"-"),"Escluso")</f>
        <v>79</v>
      </c>
      <c r="X814" s="2">
        <f>IF(LEN($C814)=0,IF($D814&gt;0,COUNTIFS($J$3:$J814,$J814,$C$3:$C814,""),"-"),"Escluso")</f>
        <v>16</v>
      </c>
      <c r="Y814" s="127" t="e">
        <f t="shared" ca="1" si="75"/>
        <v>#NAME?</v>
      </c>
      <c r="Z814" s="2">
        <f>IF($D814&gt;0,COUNTIFS($O$3:$O814,$O814,$L$3:$L814,$L814,$I$3:$I814,$I814),"-")</f>
        <v>2</v>
      </c>
      <c r="AA814" s="27">
        <f>IF($D814&gt;0,IF(OR($Z814 &gt;1,$L814&lt;&gt;"Adulti"),0,VLOOKUP($P814,Regione!$B$2:$C$22,2,FALSE)),"-")</f>
        <v>0</v>
      </c>
      <c r="AB814" s="27">
        <f>IF($D814&gt;0,IF(COUNTIFS($O$3:$O814,$O814,$L$3:$L814,$L814,$I$3:$I814,$I814) &gt;1,0,SUMIFS($Y$3:$Y$2503,$L$3:$L$2503,$L814,$O$3:$O$2503,$O814,$I$3:$I$2503,$I814)),"-")</f>
        <v>0</v>
      </c>
      <c r="AC814" s="27">
        <f t="shared" si="78"/>
        <v>0</v>
      </c>
    </row>
    <row r="815" spans="1:29" s="1" customFormat="1">
      <c r="A815" s="13" t="s">
        <v>185</v>
      </c>
      <c r="B815" s="107" t="str">
        <f>IF(COUNTA($A815)&gt;0,VLOOKUP($A815,Corsa!$A$1:$F$43,2,FALSE),"-")</f>
        <v>Corsa B04</v>
      </c>
      <c r="C815" s="11"/>
      <c r="D815" s="13">
        <v>577</v>
      </c>
      <c r="E815" s="13"/>
      <c r="F815" s="46" t="str">
        <f>IF(COUNTA($A815)&gt;0,VLOOKUP($A815,Corsa!$A$1:$F$43,3,FALSE),"-")</f>
        <v>M-20 + M-25 + M-30 + M-35 + M-40 + M-45</v>
      </c>
      <c r="G815" s="28" t="str">
        <f>IF($D815&gt;0,VLOOKUP($D815,Iscrizioni!$A$2:$M$2502,9,FALSE),"-")</f>
        <v>MATTIOLO MASSIMO</v>
      </c>
      <c r="H815" s="28">
        <f>IF($D815&gt;0,VLOOKUP($D815,Iscrizioni!$A$2:$M$2502,4,FALSE),"-")</f>
        <v>1979</v>
      </c>
      <c r="I815" s="27" t="str">
        <f>IF($D815&gt;0,VLOOKUP($D815,Iscrizioni!$A$2:$M$2502,5,FALSE),"-")</f>
        <v>M</v>
      </c>
      <c r="J815" s="27" t="str">
        <f>IF($D815&gt;0,VLOOKUP($D815,Iscrizioni!$A$2:$M$2502,10,FALSE),"-")</f>
        <v>M-35</v>
      </c>
      <c r="K815" s="27" t="str">
        <f t="shared" si="76"/>
        <v>ok</v>
      </c>
      <c r="L815" s="46" t="str">
        <f>IF($D815&gt;0,VLOOKUP($D815,Iscrizioni!$A$2:$M$2502,11,FALSE),"-")</f>
        <v>Adulti</v>
      </c>
      <c r="M815" s="27">
        <f>IF($D815&gt;0,VLOOKUP($D815,Iscrizioni!$A$2:$N$2502,12,FALSE),"-")</f>
        <v>26</v>
      </c>
      <c r="N815" s="46" t="str">
        <f>IF($D815&gt;0,VLOOKUP($D815,Iscrizioni!$A$2:$M$2502,6,FALSE),"-")</f>
        <v>H020398</v>
      </c>
      <c r="O815" s="107" t="str">
        <f>IF($D815&gt;0,VLOOKUP($D815,Iscrizioni!$A$2:$M$2502,7,FALSE),"-")</f>
        <v>G. P. SALCUS - A.S.D.</v>
      </c>
      <c r="P815" s="46" t="str">
        <f>IF($D815&gt;0,VLOOKUP(LEFT($N815,1),Regione!$A$2:$C$21,2,FALSE),"-")</f>
        <v xml:space="preserve">EMILIA ROMAGNA </v>
      </c>
      <c r="Q815" s="112" t="e">
        <f ca="1">IF($D815&gt;0,NormalizzaTempo("D",CELL("tipo",$E815),$E815),"-")</f>
        <v>#NAME?</v>
      </c>
      <c r="R815" s="27">
        <f>IF($D815&gt;0,VLOOKUP($D815,Iscrizioni!$A$2:$M$2502,13,FALSE),"-")</f>
        <v>6500</v>
      </c>
      <c r="S815" s="112" t="e">
        <f t="shared" ca="1" si="79"/>
        <v>#NAME?</v>
      </c>
      <c r="T815" s="112" t="e">
        <f ca="1">IF($D815&gt;0,SUMIFS($S$3:$S815,$X$3:$X815,1,$J$3:$J815,$J815),"-")</f>
        <v>#NAME?</v>
      </c>
      <c r="U815" s="112" t="e">
        <f t="shared" ca="1" si="80"/>
        <v>#NAME?</v>
      </c>
      <c r="V815" s="112" t="e">
        <f t="shared" ca="1" si="77"/>
        <v>#NAME?</v>
      </c>
      <c r="W815" s="27">
        <f>IF(LEN($C815)=0,IF($D815&gt;0,COUNTIFS($A$3:$A815,$A815),"-"),"Escluso")</f>
        <v>80</v>
      </c>
      <c r="X815" s="2">
        <f>IF(LEN($C815)=0,IF($D815&gt;0,COUNTIFS($J$3:$J815,$J815,$C$3:$C815,""),"-"),"Escluso")</f>
        <v>12</v>
      </c>
      <c r="Y815" s="127" t="e">
        <f t="shared" ca="1" si="75"/>
        <v>#NAME?</v>
      </c>
      <c r="Z815" s="2">
        <f>IF($D815&gt;0,COUNTIFS($O$3:$O815,$O815,$L$3:$L815,$L815,$I$3:$I815,$I815),"-")</f>
        <v>18</v>
      </c>
      <c r="AA815" s="27">
        <f>IF($D815&gt;0,IF(OR($Z815 &gt;1,$L815&lt;&gt;"Adulti"),0,VLOOKUP($P815,Regione!$B$2:$C$22,2,FALSE)),"-")</f>
        <v>0</v>
      </c>
      <c r="AB815" s="27">
        <f>IF($D815&gt;0,IF(COUNTIFS($O$3:$O815,$O815,$L$3:$L815,$L815,$I$3:$I815,$I815) &gt;1,0,SUMIFS($Y$3:$Y$2503,$L$3:$L$2503,$L815,$O$3:$O$2503,$O815,$I$3:$I$2503,$I815)),"-")</f>
        <v>0</v>
      </c>
      <c r="AC815" s="27">
        <f t="shared" si="78"/>
        <v>0</v>
      </c>
    </row>
    <row r="816" spans="1:29" s="1" customFormat="1">
      <c r="A816" s="13" t="s">
        <v>185</v>
      </c>
      <c r="B816" s="107" t="str">
        <f>IF(COUNTA($A816)&gt;0,VLOOKUP($A816,Corsa!$A$1:$F$43,2,FALSE),"-")</f>
        <v>Corsa B04</v>
      </c>
      <c r="C816" s="11"/>
      <c r="D816" s="13">
        <v>269</v>
      </c>
      <c r="E816" s="13"/>
      <c r="F816" s="46" t="str">
        <f>IF(COUNTA($A816)&gt;0,VLOOKUP($A816,Corsa!$A$1:$F$43,3,FALSE),"-")</f>
        <v>M-20 + M-25 + M-30 + M-35 + M-40 + M-45</v>
      </c>
      <c r="G816" s="28" t="str">
        <f>IF($D816&gt;0,VLOOKUP($D816,Iscrizioni!$A$2:$M$2502,9,FALSE),"-")</f>
        <v>PULCINELLI MARCO</v>
      </c>
      <c r="H816" s="28">
        <f>IF($D816&gt;0,VLOOKUP($D816,Iscrizioni!$A$2:$M$2502,4,FALSE),"-")</f>
        <v>1976</v>
      </c>
      <c r="I816" s="27" t="str">
        <f>IF($D816&gt;0,VLOOKUP($D816,Iscrizioni!$A$2:$M$2502,5,FALSE),"-")</f>
        <v>M</v>
      </c>
      <c r="J816" s="27" t="str">
        <f>IF($D816&gt;0,VLOOKUP($D816,Iscrizioni!$A$2:$M$2502,10,FALSE),"-")</f>
        <v>M-40</v>
      </c>
      <c r="K816" s="27" t="str">
        <f t="shared" si="76"/>
        <v>ok</v>
      </c>
      <c r="L816" s="46" t="str">
        <f>IF($D816&gt;0,VLOOKUP($D816,Iscrizioni!$A$2:$M$2502,11,FALSE),"-")</f>
        <v>Adulti</v>
      </c>
      <c r="M816" s="27">
        <f>IF($D816&gt;0,VLOOKUP($D816,Iscrizioni!$A$2:$N$2502,12,FALSE),"-")</f>
        <v>28</v>
      </c>
      <c r="N816" s="46" t="str">
        <f>IF($D816&gt;0,VLOOKUP($D816,Iscrizioni!$A$2:$M$2502,6,FALSE),"-")</f>
        <v>L090197</v>
      </c>
      <c r="O816" s="107" t="str">
        <f>IF($D816&gt;0,VLOOKUP($D816,Iscrizioni!$A$2:$M$2502,7,FALSE),"-")</f>
        <v>A.S.D. IL GREGGE RIBELLE</v>
      </c>
      <c r="P816" s="46" t="str">
        <f>IF($D816&gt;0,VLOOKUP(LEFT($N816,1),Regione!$A$2:$C$21,2,FALSE),"-")</f>
        <v xml:space="preserve">TOSCANA </v>
      </c>
      <c r="Q816" s="112" t="e">
        <f ca="1">IF($D816&gt;0,NormalizzaTempo("D",CELL("tipo",$E816),$E816),"-")</f>
        <v>#NAME?</v>
      </c>
      <c r="R816" s="27">
        <f>IF($D816&gt;0,VLOOKUP($D816,Iscrizioni!$A$2:$M$2502,13,FALSE),"-")</f>
        <v>6500</v>
      </c>
      <c r="S816" s="112" t="e">
        <f t="shared" ca="1" si="79"/>
        <v>#NAME?</v>
      </c>
      <c r="T816" s="112" t="e">
        <f ca="1">IF($D816&gt;0,SUMIFS($S$3:$S816,$X$3:$X816,1,$J$3:$J816,$J816),"-")</f>
        <v>#NAME?</v>
      </c>
      <c r="U816" s="112" t="e">
        <f t="shared" ca="1" si="80"/>
        <v>#NAME?</v>
      </c>
      <c r="V816" s="112" t="e">
        <f t="shared" ca="1" si="77"/>
        <v>#NAME?</v>
      </c>
      <c r="W816" s="27">
        <f>IF(LEN($C816)=0,IF($D816&gt;0,COUNTIFS($A$3:$A816,$A816),"-"),"Escluso")</f>
        <v>81</v>
      </c>
      <c r="X816" s="2">
        <f>IF(LEN($C816)=0,IF($D816&gt;0,COUNTIFS($J$3:$J816,$J816,$C$3:$C816,""),"-"),"Escluso")</f>
        <v>18</v>
      </c>
      <c r="Y816" s="127" t="e">
        <f t="shared" ref="Y816:Y879" ca="1" si="81">IF(LEN($C816)=0,IF(AND($D816&gt;0,$V816="ok"),IF($X816&gt;20,1,21 -$X816),"-"),0)</f>
        <v>#NAME?</v>
      </c>
      <c r="Z816" s="2">
        <f>IF($D816&gt;0,COUNTIFS($O$3:$O816,$O816,$L$3:$L816,$L816,$I$3:$I816,$I816),"-")</f>
        <v>1</v>
      </c>
      <c r="AA816" s="27">
        <f>IF($D816&gt;0,IF(OR($Z816 &gt;1,$L816&lt;&gt;"Adulti"),0,VLOOKUP($P816,Regione!$B$2:$C$22,2,FALSE)),"-")</f>
        <v>15</v>
      </c>
      <c r="AB816" s="27" t="e">
        <f ca="1">IF($D816&gt;0,IF(COUNTIFS($O$3:$O816,$O816,$L$3:$L816,$L816,$I$3:$I816,$I816) &gt;1,0,SUMIFS($Y$3:$Y$2503,$L$3:$L$2503,$L816,$O$3:$O$2503,$O816,$I$3:$I$2503,$I816)),"-")</f>
        <v>#NAME?</v>
      </c>
      <c r="AC816" s="27" t="e">
        <f t="shared" ca="1" si="78"/>
        <v>#NAME?</v>
      </c>
    </row>
    <row r="817" spans="1:29" s="1" customFormat="1">
      <c r="A817" s="13" t="s">
        <v>185</v>
      </c>
      <c r="B817" s="107" t="str">
        <f>IF(COUNTA($A817)&gt;0,VLOOKUP($A817,Corsa!$A$1:$F$43,2,FALSE),"-")</f>
        <v>Corsa B04</v>
      </c>
      <c r="C817" s="11"/>
      <c r="D817" s="13">
        <v>300</v>
      </c>
      <c r="E817" s="13"/>
      <c r="F817" s="46" t="str">
        <f>IF(COUNTA($A817)&gt;0,VLOOKUP($A817,Corsa!$A$1:$F$43,3,FALSE),"-")</f>
        <v>M-20 + M-25 + M-30 + M-35 + M-40 + M-45</v>
      </c>
      <c r="G817" s="28" t="str">
        <f>IF($D817&gt;0,VLOOKUP($D817,Iscrizioni!$A$2:$M$2502,9,FALSE),"-")</f>
        <v>MONTANARI CESARE</v>
      </c>
      <c r="H817" s="28">
        <f>IF($D817&gt;0,VLOOKUP($D817,Iscrizioni!$A$2:$M$2502,4,FALSE),"-")</f>
        <v>1971</v>
      </c>
      <c r="I817" s="27" t="str">
        <f>IF($D817&gt;0,VLOOKUP($D817,Iscrizioni!$A$2:$M$2502,5,FALSE),"-")</f>
        <v>M</v>
      </c>
      <c r="J817" s="27" t="str">
        <f>IF($D817&gt;0,VLOOKUP($D817,Iscrizioni!$A$2:$M$2502,10,FALSE),"-")</f>
        <v>M-45</v>
      </c>
      <c r="K817" s="27" t="str">
        <f t="shared" si="76"/>
        <v>ok</v>
      </c>
      <c r="L817" s="46" t="str">
        <f>IF($D817&gt;0,VLOOKUP($D817,Iscrizioni!$A$2:$M$2502,11,FALSE),"-")</f>
        <v>Adulti</v>
      </c>
      <c r="M817" s="27">
        <f>IF($D817&gt;0,VLOOKUP($D817,Iscrizioni!$A$2:$N$2502,12,FALSE),"-")</f>
        <v>30</v>
      </c>
      <c r="N817" s="46" t="str">
        <f>IF($D817&gt;0,VLOOKUP($D817,Iscrizioni!$A$2:$M$2502,6,FALSE),"-")</f>
        <v>A120653</v>
      </c>
      <c r="O817" s="107" t="str">
        <f>IF($D817&gt;0,VLOOKUP($D817,Iscrizioni!$A$2:$M$2502,7,FALSE),"-")</f>
        <v>A.S.D. OLIMPIATLETICA</v>
      </c>
      <c r="P817" s="46" t="str">
        <f>IF($D817&gt;0,VLOOKUP(LEFT($N817,1),Regione!$A$2:$C$21,2,FALSE),"-")</f>
        <v xml:space="preserve">PIEMONTE </v>
      </c>
      <c r="Q817" s="112" t="e">
        <f ca="1">IF($D817&gt;0,NormalizzaTempo("D",CELL("tipo",$E817),$E817),"-")</f>
        <v>#NAME?</v>
      </c>
      <c r="R817" s="27">
        <f>IF($D817&gt;0,VLOOKUP($D817,Iscrizioni!$A$2:$M$2502,13,FALSE),"-")</f>
        <v>6500</v>
      </c>
      <c r="S817" s="112" t="e">
        <f t="shared" ca="1" si="79"/>
        <v>#NAME?</v>
      </c>
      <c r="T817" s="112" t="e">
        <f ca="1">IF($D817&gt;0,SUMIFS($S$3:$S817,$X$3:$X817,1,$J$3:$J817,$J817),"-")</f>
        <v>#NAME?</v>
      </c>
      <c r="U817" s="112" t="e">
        <f t="shared" ca="1" si="80"/>
        <v>#NAME?</v>
      </c>
      <c r="V817" s="112" t="e">
        <f t="shared" ca="1" si="77"/>
        <v>#NAME?</v>
      </c>
      <c r="W817" s="27">
        <f>IF(LEN($C817)=0,IF($D817&gt;0,COUNTIFS($A$3:$A817,$A817),"-"),"Escluso")</f>
        <v>82</v>
      </c>
      <c r="X817" s="2">
        <f>IF(LEN($C817)=0,IF($D817&gt;0,COUNTIFS($J$3:$J817,$J817,$C$3:$C817,""),"-"),"Escluso")</f>
        <v>17</v>
      </c>
      <c r="Y817" s="127" t="e">
        <f t="shared" ca="1" si="81"/>
        <v>#NAME?</v>
      </c>
      <c r="Z817" s="2">
        <f>IF($D817&gt;0,COUNTIFS($O$3:$O817,$O817,$L$3:$L817,$L817,$I$3:$I817,$I817),"-")</f>
        <v>12</v>
      </c>
      <c r="AA817" s="27">
        <f>IF($D817&gt;0,IF(OR($Z817 &gt;1,$L817&lt;&gt;"Adulti"),0,VLOOKUP($P817,Regione!$B$2:$C$22,2,FALSE)),"-")</f>
        <v>0</v>
      </c>
      <c r="AB817" s="27">
        <f>IF($D817&gt;0,IF(COUNTIFS($O$3:$O817,$O817,$L$3:$L817,$L817,$I$3:$I817,$I817) &gt;1,0,SUMIFS($Y$3:$Y$2503,$L$3:$L$2503,$L817,$O$3:$O$2503,$O817,$I$3:$I$2503,$I817)),"-")</f>
        <v>0</v>
      </c>
      <c r="AC817" s="27">
        <f t="shared" si="78"/>
        <v>0</v>
      </c>
    </row>
    <row r="818" spans="1:29" s="1" customFormat="1">
      <c r="A818" s="13" t="s">
        <v>185</v>
      </c>
      <c r="B818" s="107" t="str">
        <f>IF(COUNTA($A818)&gt;0,VLOOKUP($A818,Corsa!$A$1:$F$43,2,FALSE),"-")</f>
        <v>Corsa B04</v>
      </c>
      <c r="C818" s="11"/>
      <c r="D818" s="13">
        <v>679</v>
      </c>
      <c r="E818" s="13"/>
      <c r="F818" s="46" t="str">
        <f>IF(COUNTA($A818)&gt;0,VLOOKUP($A818,Corsa!$A$1:$F$43,3,FALSE),"-")</f>
        <v>M-20 + M-25 + M-30 + M-35 + M-40 + M-45</v>
      </c>
      <c r="G818" s="28" t="str">
        <f>IF($D818&gt;0,VLOOKUP($D818,Iscrizioni!$A$2:$M$2502,9,FALSE),"-")</f>
        <v>CORSINI FABRIZIO</v>
      </c>
      <c r="H818" s="28">
        <f>IF($D818&gt;0,VLOOKUP($D818,Iscrizioni!$A$2:$M$2502,4,FALSE),"-")</f>
        <v>1977</v>
      </c>
      <c r="I818" s="27" t="str">
        <f>IF($D818&gt;0,VLOOKUP($D818,Iscrizioni!$A$2:$M$2502,5,FALSE),"-")</f>
        <v>M</v>
      </c>
      <c r="J818" s="27" t="str">
        <f>IF($D818&gt;0,VLOOKUP($D818,Iscrizioni!$A$2:$M$2502,10,FALSE),"-")</f>
        <v>M-40</v>
      </c>
      <c r="K818" s="27" t="str">
        <f t="shared" si="76"/>
        <v>ok</v>
      </c>
      <c r="L818" s="46" t="str">
        <f>IF($D818&gt;0,VLOOKUP($D818,Iscrizioni!$A$2:$M$2502,11,FALSE),"-")</f>
        <v>Adulti</v>
      </c>
      <c r="M818" s="27">
        <f>IF($D818&gt;0,VLOOKUP($D818,Iscrizioni!$A$2:$N$2502,12,FALSE),"-")</f>
        <v>28</v>
      </c>
      <c r="N818" s="46" t="str">
        <f>IF($D818&gt;0,VLOOKUP($D818,Iscrizioni!$A$2:$M$2502,6,FALSE),"-")</f>
        <v>H041354</v>
      </c>
      <c r="O818" s="107" t="str">
        <f>IF($D818&gt;0,VLOOKUP($D818,Iscrizioni!$A$2:$M$2502,7,FALSE),"-")</f>
        <v>MODENA RUNNERS CLUB ASD</v>
      </c>
      <c r="P818" s="46" t="str">
        <f>IF($D818&gt;0,VLOOKUP(LEFT($N818,1),Regione!$A$2:$C$21,2,FALSE),"-")</f>
        <v xml:space="preserve">EMILIA ROMAGNA </v>
      </c>
      <c r="Q818" s="112" t="e">
        <f ca="1">IF($D818&gt;0,NormalizzaTempo("D",CELL("tipo",$E818),$E818),"-")</f>
        <v>#NAME?</v>
      </c>
      <c r="R818" s="27">
        <f>IF($D818&gt;0,VLOOKUP($D818,Iscrizioni!$A$2:$M$2502,13,FALSE),"-")</f>
        <v>6500</v>
      </c>
      <c r="S818" s="112" t="e">
        <f t="shared" ca="1" si="79"/>
        <v>#NAME?</v>
      </c>
      <c r="T818" s="112" t="e">
        <f ca="1">IF($D818&gt;0,SUMIFS($S$3:$S818,$X$3:$X818,1,$J$3:$J818,$J818),"-")</f>
        <v>#NAME?</v>
      </c>
      <c r="U818" s="112" t="e">
        <f t="shared" ca="1" si="80"/>
        <v>#NAME?</v>
      </c>
      <c r="V818" s="112" t="e">
        <f t="shared" ca="1" si="77"/>
        <v>#NAME?</v>
      </c>
      <c r="W818" s="27">
        <f>IF(LEN($C818)=0,IF($D818&gt;0,COUNTIFS($A$3:$A818,$A818),"-"),"Escluso")</f>
        <v>83</v>
      </c>
      <c r="X818" s="2">
        <f>IF(LEN($C818)=0,IF($D818&gt;0,COUNTIFS($J$3:$J818,$J818,$C$3:$C818,""),"-"),"Escluso")</f>
        <v>19</v>
      </c>
      <c r="Y818" s="127" t="e">
        <f t="shared" ca="1" si="81"/>
        <v>#NAME?</v>
      </c>
      <c r="Z818" s="2">
        <f>IF($D818&gt;0,COUNTIFS($O$3:$O818,$O818,$L$3:$L818,$L818,$I$3:$I818,$I818),"-")</f>
        <v>29</v>
      </c>
      <c r="AA818" s="27">
        <f>IF($D818&gt;0,IF(OR($Z818 &gt;1,$L818&lt;&gt;"Adulti"),0,VLOOKUP($P818,Regione!$B$2:$C$22,2,FALSE)),"-")</f>
        <v>0</v>
      </c>
      <c r="AB818" s="27">
        <f>IF($D818&gt;0,IF(COUNTIFS($O$3:$O818,$O818,$L$3:$L818,$L818,$I$3:$I818,$I818) &gt;1,0,SUMIFS($Y$3:$Y$2503,$L$3:$L$2503,$L818,$O$3:$O$2503,$O818,$I$3:$I$2503,$I818)),"-")</f>
        <v>0</v>
      </c>
      <c r="AC818" s="27">
        <f t="shared" si="78"/>
        <v>0</v>
      </c>
    </row>
    <row r="819" spans="1:29" s="1" customFormat="1">
      <c r="A819" s="13" t="s">
        <v>185</v>
      </c>
      <c r="B819" s="107" t="str">
        <f>IF(COUNTA($A819)&gt;0,VLOOKUP($A819,Corsa!$A$1:$F$43,2,FALSE),"-")</f>
        <v>Corsa B04</v>
      </c>
      <c r="C819" s="11"/>
      <c r="D819" s="13">
        <v>749</v>
      </c>
      <c r="E819" s="13"/>
      <c r="F819" s="46" t="str">
        <f>IF(COUNTA($A819)&gt;0,VLOOKUP($A819,Corsa!$A$1:$F$43,3,FALSE),"-")</f>
        <v>M-20 + M-25 + M-30 + M-35 + M-40 + M-45</v>
      </c>
      <c r="G819" s="28" t="str">
        <f>IF($D819&gt;0,VLOOKUP($D819,Iscrizioni!$A$2:$M$2502,9,FALSE),"-")</f>
        <v>NADALINI STEFANO</v>
      </c>
      <c r="H819" s="28">
        <f>IF($D819&gt;0,VLOOKUP($D819,Iscrizioni!$A$2:$M$2502,4,FALSE),"-")</f>
        <v>1969</v>
      </c>
      <c r="I819" s="27" t="str">
        <f>IF($D819&gt;0,VLOOKUP($D819,Iscrizioni!$A$2:$M$2502,5,FALSE),"-")</f>
        <v>M</v>
      </c>
      <c r="J819" s="27" t="str">
        <f>IF($D819&gt;0,VLOOKUP($D819,Iscrizioni!$A$2:$M$2502,10,FALSE),"-")</f>
        <v>M-45</v>
      </c>
      <c r="K819" s="27" t="str">
        <f t="shared" si="76"/>
        <v>ok</v>
      </c>
      <c r="L819" s="46" t="str">
        <f>IF($D819&gt;0,VLOOKUP($D819,Iscrizioni!$A$2:$M$2502,11,FALSE),"-")</f>
        <v>Adulti</v>
      </c>
      <c r="M819" s="27">
        <f>IF($D819&gt;0,VLOOKUP($D819,Iscrizioni!$A$2:$N$2502,12,FALSE),"-")</f>
        <v>30</v>
      </c>
      <c r="N819" s="46" t="str">
        <f>IF($D819&gt;0,VLOOKUP($D819,Iscrizioni!$A$2:$M$2502,6,FALSE),"-")</f>
        <v>H011725</v>
      </c>
      <c r="O819" s="107" t="str">
        <f>IF($D819&gt;0,VLOOKUP($D819,Iscrizioni!$A$2:$M$2502,7,FALSE),"-")</f>
        <v>PODISTICA PONTELUNGO BOLOGNA A.S.D.</v>
      </c>
      <c r="P819" s="46" t="str">
        <f>IF($D819&gt;0,VLOOKUP(LEFT($N819,1),Regione!$A$2:$C$21,2,FALSE),"-")</f>
        <v xml:space="preserve">EMILIA ROMAGNA </v>
      </c>
      <c r="Q819" s="112" t="e">
        <f ca="1">IF($D819&gt;0,NormalizzaTempo("D",CELL("tipo",$E819),$E819),"-")</f>
        <v>#NAME?</v>
      </c>
      <c r="R819" s="27">
        <f>IF($D819&gt;0,VLOOKUP($D819,Iscrizioni!$A$2:$M$2502,13,FALSE),"-")</f>
        <v>6500</v>
      </c>
      <c r="S819" s="112" t="e">
        <f t="shared" ca="1" si="79"/>
        <v>#NAME?</v>
      </c>
      <c r="T819" s="112" t="e">
        <f ca="1">IF($D819&gt;0,SUMIFS($S$3:$S819,$X$3:$X819,1,$J$3:$J819,$J819),"-")</f>
        <v>#NAME?</v>
      </c>
      <c r="U819" s="112" t="e">
        <f t="shared" ca="1" si="80"/>
        <v>#NAME?</v>
      </c>
      <c r="V819" s="112" t="e">
        <f t="shared" ca="1" si="77"/>
        <v>#NAME?</v>
      </c>
      <c r="W819" s="27">
        <f>IF(LEN($C819)=0,IF($D819&gt;0,COUNTIFS($A$3:$A819,$A819),"-"),"Escluso")</f>
        <v>84</v>
      </c>
      <c r="X819" s="2">
        <f>IF(LEN($C819)=0,IF($D819&gt;0,COUNTIFS($J$3:$J819,$J819,$C$3:$C819,""),"-"),"Escluso")</f>
        <v>18</v>
      </c>
      <c r="Y819" s="127" t="e">
        <f t="shared" ca="1" si="81"/>
        <v>#NAME?</v>
      </c>
      <c r="Z819" s="2">
        <f>IF($D819&gt;0,COUNTIFS($O$3:$O819,$O819,$L$3:$L819,$L819,$I$3:$I819,$I819),"-")</f>
        <v>5</v>
      </c>
      <c r="AA819" s="27">
        <f>IF($D819&gt;0,IF(OR($Z819 &gt;1,$L819&lt;&gt;"Adulti"),0,VLOOKUP($P819,Regione!$B$2:$C$22,2,FALSE)),"-")</f>
        <v>0</v>
      </c>
      <c r="AB819" s="27">
        <f>IF($D819&gt;0,IF(COUNTIFS($O$3:$O819,$O819,$L$3:$L819,$L819,$I$3:$I819,$I819) &gt;1,0,SUMIFS($Y$3:$Y$2503,$L$3:$L$2503,$L819,$O$3:$O$2503,$O819,$I$3:$I$2503,$I819)),"-")</f>
        <v>0</v>
      </c>
      <c r="AC819" s="27">
        <f t="shared" si="78"/>
        <v>0</v>
      </c>
    </row>
    <row r="820" spans="1:29" s="1" customFormat="1">
      <c r="A820" s="13" t="s">
        <v>185</v>
      </c>
      <c r="B820" s="107" t="str">
        <f>IF(COUNTA($A820)&gt;0,VLOOKUP($A820,Corsa!$A$1:$F$43,2,FALSE),"-")</f>
        <v>Corsa B04</v>
      </c>
      <c r="C820" s="11"/>
      <c r="D820" s="13">
        <v>360</v>
      </c>
      <c r="E820" s="13"/>
      <c r="F820" s="46" t="str">
        <f>IF(COUNTA($A820)&gt;0,VLOOKUP($A820,Corsa!$A$1:$F$43,3,FALSE),"-")</f>
        <v>M-20 + M-25 + M-30 + M-35 + M-40 + M-45</v>
      </c>
      <c r="G820" s="28" t="str">
        <f>IF($D820&gt;0,VLOOKUP($D820,Iscrizioni!$A$2:$M$2502,9,FALSE),"-")</f>
        <v>QUAGLIERI DAVIDE</v>
      </c>
      <c r="H820" s="28">
        <f>IF($D820&gt;0,VLOOKUP($D820,Iscrizioni!$A$2:$M$2502,4,FALSE),"-")</f>
        <v>1988</v>
      </c>
      <c r="I820" s="27" t="str">
        <f>IF($D820&gt;0,VLOOKUP($D820,Iscrizioni!$A$2:$M$2502,5,FALSE),"-")</f>
        <v>M</v>
      </c>
      <c r="J820" s="27" t="str">
        <f>IF($D820&gt;0,VLOOKUP($D820,Iscrizioni!$A$2:$M$2502,10,FALSE),"-")</f>
        <v>M-25</v>
      </c>
      <c r="K820" s="27" t="str">
        <f t="shared" si="76"/>
        <v>ok</v>
      </c>
      <c r="L820" s="46" t="str">
        <f>IF($D820&gt;0,VLOOKUP($D820,Iscrizioni!$A$2:$M$2502,11,FALSE),"-")</f>
        <v>Adulti</v>
      </c>
      <c r="M820" s="27">
        <f>IF($D820&gt;0,VLOOKUP($D820,Iscrizioni!$A$2:$N$2502,12,FALSE),"-")</f>
        <v>22</v>
      </c>
      <c r="N820" s="46" t="str">
        <f>IF($D820&gt;0,VLOOKUP($D820,Iscrizioni!$A$2:$M$2502,6,FALSE),"-")</f>
        <v>H011219</v>
      </c>
      <c r="O820" s="107" t="str">
        <f>IF($D820&gt;0,VLOOKUP($D820,Iscrizioni!$A$2:$M$2502,7,FALSE),"-")</f>
        <v>A.S.D. SOCIETA' VICTORIA ATLETICA</v>
      </c>
      <c r="P820" s="46" t="str">
        <f>IF($D820&gt;0,VLOOKUP(LEFT($N820,1),Regione!$A$2:$C$21,2,FALSE),"-")</f>
        <v xml:space="preserve">EMILIA ROMAGNA </v>
      </c>
      <c r="Q820" s="112" t="e">
        <f ca="1">IF($D820&gt;0,NormalizzaTempo("D",CELL("tipo",$E820),$E820),"-")</f>
        <v>#NAME?</v>
      </c>
      <c r="R820" s="27">
        <f>IF($D820&gt;0,VLOOKUP($D820,Iscrizioni!$A$2:$M$2502,13,FALSE),"-")</f>
        <v>6500</v>
      </c>
      <c r="S820" s="112" t="e">
        <f t="shared" ca="1" si="79"/>
        <v>#NAME?</v>
      </c>
      <c r="T820" s="112" t="e">
        <f ca="1">IF($D820&gt;0,SUMIFS($S$3:$S820,$X$3:$X820,1,$J$3:$J820,$J820),"-")</f>
        <v>#NAME?</v>
      </c>
      <c r="U820" s="112" t="e">
        <f t="shared" ca="1" si="80"/>
        <v>#NAME?</v>
      </c>
      <c r="V820" s="112" t="e">
        <f t="shared" ca="1" si="77"/>
        <v>#NAME?</v>
      </c>
      <c r="W820" s="27">
        <f>IF(LEN($C820)=0,IF($D820&gt;0,COUNTIFS($A$3:$A820,$A820),"-"),"Escluso")</f>
        <v>85</v>
      </c>
      <c r="X820" s="2">
        <f>IF(LEN($C820)=0,IF($D820&gt;0,COUNTIFS($J$3:$J820,$J820,$C$3:$C820,""),"-"),"Escluso")</f>
        <v>13</v>
      </c>
      <c r="Y820" s="127" t="e">
        <f t="shared" ca="1" si="81"/>
        <v>#NAME?</v>
      </c>
      <c r="Z820" s="2">
        <f>IF($D820&gt;0,COUNTIFS($O$3:$O820,$O820,$L$3:$L820,$L820,$I$3:$I820,$I820),"-")</f>
        <v>7</v>
      </c>
      <c r="AA820" s="27">
        <f>IF($D820&gt;0,IF(OR($Z820 &gt;1,$L820&lt;&gt;"Adulti"),0,VLOOKUP($P820,Regione!$B$2:$C$22,2,FALSE)),"-")</f>
        <v>0</v>
      </c>
      <c r="AB820" s="27">
        <f>IF($D820&gt;0,IF(COUNTIFS($O$3:$O820,$O820,$L$3:$L820,$L820,$I$3:$I820,$I820) &gt;1,0,SUMIFS($Y$3:$Y$2503,$L$3:$L$2503,$L820,$O$3:$O$2503,$O820,$I$3:$I$2503,$I820)),"-")</f>
        <v>0</v>
      </c>
      <c r="AC820" s="27">
        <f t="shared" si="78"/>
        <v>0</v>
      </c>
    </row>
    <row r="821" spans="1:29" s="1" customFormat="1">
      <c r="A821" s="13" t="s">
        <v>185</v>
      </c>
      <c r="B821" s="107" t="str">
        <f>IF(COUNTA($A821)&gt;0,VLOOKUP($A821,Corsa!$A$1:$F$43,2,FALSE),"-")</f>
        <v>Corsa B04</v>
      </c>
      <c r="C821" s="11"/>
      <c r="D821" s="13">
        <v>691</v>
      </c>
      <c r="E821" s="13"/>
      <c r="F821" s="46" t="str">
        <f>IF(COUNTA($A821)&gt;0,VLOOKUP($A821,Corsa!$A$1:$F$43,3,FALSE),"-")</f>
        <v>M-20 + M-25 + M-30 + M-35 + M-40 + M-45</v>
      </c>
      <c r="G821" s="28" t="str">
        <f>IF($D821&gt;0,VLOOKUP($D821,Iscrizioni!$A$2:$M$2502,9,FALSE),"-")</f>
        <v>GIUTTARI GIANLUCA</v>
      </c>
      <c r="H821" s="28">
        <f>IF($D821&gt;0,VLOOKUP($D821,Iscrizioni!$A$2:$M$2502,4,FALSE),"-")</f>
        <v>1971</v>
      </c>
      <c r="I821" s="27" t="str">
        <f>IF($D821&gt;0,VLOOKUP($D821,Iscrizioni!$A$2:$M$2502,5,FALSE),"-")</f>
        <v>M</v>
      </c>
      <c r="J821" s="27" t="str">
        <f>IF($D821&gt;0,VLOOKUP($D821,Iscrizioni!$A$2:$M$2502,10,FALSE),"-")</f>
        <v>M-45</v>
      </c>
      <c r="K821" s="27" t="str">
        <f t="shared" si="76"/>
        <v>ok</v>
      </c>
      <c r="L821" s="46" t="str">
        <f>IF($D821&gt;0,VLOOKUP($D821,Iscrizioni!$A$2:$M$2502,11,FALSE),"-")</f>
        <v>Adulti</v>
      </c>
      <c r="M821" s="27">
        <f>IF($D821&gt;0,VLOOKUP($D821,Iscrizioni!$A$2:$N$2502,12,FALSE),"-")</f>
        <v>30</v>
      </c>
      <c r="N821" s="46" t="str">
        <f>IF($D821&gt;0,VLOOKUP($D821,Iscrizioni!$A$2:$M$2502,6,FALSE),"-")</f>
        <v>H041354</v>
      </c>
      <c r="O821" s="107" t="str">
        <f>IF($D821&gt;0,VLOOKUP($D821,Iscrizioni!$A$2:$M$2502,7,FALSE),"-")</f>
        <v>MODENA RUNNERS CLUB ASD</v>
      </c>
      <c r="P821" s="46" t="str">
        <f>IF($D821&gt;0,VLOOKUP(LEFT($N821,1),Regione!$A$2:$C$21,2,FALSE),"-")</f>
        <v xml:space="preserve">EMILIA ROMAGNA </v>
      </c>
      <c r="Q821" s="112" t="e">
        <f ca="1">IF($D821&gt;0,NormalizzaTempo("D",CELL("tipo",$E821),$E821),"-")</f>
        <v>#NAME?</v>
      </c>
      <c r="R821" s="27">
        <f>IF($D821&gt;0,VLOOKUP($D821,Iscrizioni!$A$2:$M$2502,13,FALSE),"-")</f>
        <v>6500</v>
      </c>
      <c r="S821" s="112" t="e">
        <f t="shared" ca="1" si="79"/>
        <v>#NAME?</v>
      </c>
      <c r="T821" s="112" t="e">
        <f ca="1">IF($D821&gt;0,SUMIFS($S$3:$S821,$X$3:$X821,1,$J$3:$J821,$J821),"-")</f>
        <v>#NAME?</v>
      </c>
      <c r="U821" s="112" t="e">
        <f t="shared" ca="1" si="80"/>
        <v>#NAME?</v>
      </c>
      <c r="V821" s="112" t="e">
        <f t="shared" ca="1" si="77"/>
        <v>#NAME?</v>
      </c>
      <c r="W821" s="27">
        <f>IF(LEN($C821)=0,IF($D821&gt;0,COUNTIFS($A$3:$A821,$A821),"-"),"Escluso")</f>
        <v>86</v>
      </c>
      <c r="X821" s="2">
        <f>IF(LEN($C821)=0,IF($D821&gt;0,COUNTIFS($J$3:$J821,$J821,$C$3:$C821,""),"-"),"Escluso")</f>
        <v>19</v>
      </c>
      <c r="Y821" s="127" t="e">
        <f t="shared" ca="1" si="81"/>
        <v>#NAME?</v>
      </c>
      <c r="Z821" s="2">
        <f>IF($D821&gt;0,COUNTIFS($O$3:$O821,$O821,$L$3:$L821,$L821,$I$3:$I821,$I821),"-")</f>
        <v>30</v>
      </c>
      <c r="AA821" s="27">
        <f>IF($D821&gt;0,IF(OR($Z821 &gt;1,$L821&lt;&gt;"Adulti"),0,VLOOKUP($P821,Regione!$B$2:$C$22,2,FALSE)),"-")</f>
        <v>0</v>
      </c>
      <c r="AB821" s="27">
        <f>IF($D821&gt;0,IF(COUNTIFS($O$3:$O821,$O821,$L$3:$L821,$L821,$I$3:$I821,$I821) &gt;1,0,SUMIFS($Y$3:$Y$2503,$L$3:$L$2503,$L821,$O$3:$O$2503,$O821,$I$3:$I$2503,$I821)),"-")</f>
        <v>0</v>
      </c>
      <c r="AC821" s="27">
        <f t="shared" si="78"/>
        <v>0</v>
      </c>
    </row>
    <row r="822" spans="1:29" s="1" customFormat="1">
      <c r="A822" s="13" t="s">
        <v>185</v>
      </c>
      <c r="B822" s="107" t="str">
        <f>IF(COUNTA($A822)&gt;0,VLOOKUP($A822,Corsa!$A$1:$F$43,2,FALSE),"-")</f>
        <v>Corsa B04</v>
      </c>
      <c r="C822" s="11"/>
      <c r="D822" s="13">
        <v>697</v>
      </c>
      <c r="E822" s="13"/>
      <c r="F822" s="46" t="str">
        <f>IF(COUNTA($A822)&gt;0,VLOOKUP($A822,Corsa!$A$1:$F$43,3,FALSE),"-")</f>
        <v>M-20 + M-25 + M-30 + M-35 + M-40 + M-45</v>
      </c>
      <c r="G822" s="28" t="str">
        <f>IF($D822&gt;0,VLOOKUP($D822,Iscrizioni!$A$2:$M$2502,9,FALSE),"-")</f>
        <v>LONGAGNANI MARCO</v>
      </c>
      <c r="H822" s="28">
        <f>IF($D822&gt;0,VLOOKUP($D822,Iscrizioni!$A$2:$M$2502,4,FALSE),"-")</f>
        <v>1978</v>
      </c>
      <c r="I822" s="27" t="str">
        <f>IF($D822&gt;0,VLOOKUP($D822,Iscrizioni!$A$2:$M$2502,5,FALSE),"-")</f>
        <v>M</v>
      </c>
      <c r="J822" s="27" t="str">
        <f>IF($D822&gt;0,VLOOKUP($D822,Iscrizioni!$A$2:$M$2502,10,FALSE),"-")</f>
        <v>M-35</v>
      </c>
      <c r="K822" s="27" t="str">
        <f t="shared" si="76"/>
        <v>ok</v>
      </c>
      <c r="L822" s="46" t="str">
        <f>IF($D822&gt;0,VLOOKUP($D822,Iscrizioni!$A$2:$M$2502,11,FALSE),"-")</f>
        <v>Adulti</v>
      </c>
      <c r="M822" s="27">
        <f>IF($D822&gt;0,VLOOKUP($D822,Iscrizioni!$A$2:$N$2502,12,FALSE),"-")</f>
        <v>26</v>
      </c>
      <c r="N822" s="46" t="str">
        <f>IF($D822&gt;0,VLOOKUP($D822,Iscrizioni!$A$2:$M$2502,6,FALSE),"-")</f>
        <v>H041354</v>
      </c>
      <c r="O822" s="107" t="str">
        <f>IF($D822&gt;0,VLOOKUP($D822,Iscrizioni!$A$2:$M$2502,7,FALSE),"-")</f>
        <v>MODENA RUNNERS CLUB ASD</v>
      </c>
      <c r="P822" s="46" t="str">
        <f>IF($D822&gt;0,VLOOKUP(LEFT($N822,1),Regione!$A$2:$C$21,2,FALSE),"-")</f>
        <v xml:space="preserve">EMILIA ROMAGNA </v>
      </c>
      <c r="Q822" s="112" t="e">
        <f ca="1">IF($D822&gt;0,NormalizzaTempo("D",CELL("tipo",$E822),$E822),"-")</f>
        <v>#NAME?</v>
      </c>
      <c r="R822" s="27">
        <f>IF($D822&gt;0,VLOOKUP($D822,Iscrizioni!$A$2:$M$2502,13,FALSE),"-")</f>
        <v>6500</v>
      </c>
      <c r="S822" s="112" t="e">
        <f t="shared" ca="1" si="79"/>
        <v>#NAME?</v>
      </c>
      <c r="T822" s="112" t="e">
        <f ca="1">IF($D822&gt;0,SUMIFS($S$3:$S822,$X$3:$X822,1,$J$3:$J822,$J822),"-")</f>
        <v>#NAME?</v>
      </c>
      <c r="U822" s="112" t="e">
        <f t="shared" ca="1" si="80"/>
        <v>#NAME?</v>
      </c>
      <c r="V822" s="112" t="e">
        <f t="shared" ca="1" si="77"/>
        <v>#NAME?</v>
      </c>
      <c r="W822" s="27">
        <f>IF(LEN($C822)=0,IF($D822&gt;0,COUNTIFS($A$3:$A822,$A822),"-"),"Escluso")</f>
        <v>87</v>
      </c>
      <c r="X822" s="2">
        <f>IF(LEN($C822)=0,IF($D822&gt;0,COUNTIFS($J$3:$J822,$J822,$C$3:$C822,""),"-"),"Escluso")</f>
        <v>13</v>
      </c>
      <c r="Y822" s="127" t="e">
        <f t="shared" ca="1" si="81"/>
        <v>#NAME?</v>
      </c>
      <c r="Z822" s="2">
        <f>IF($D822&gt;0,COUNTIFS($O$3:$O822,$O822,$L$3:$L822,$L822,$I$3:$I822,$I822),"-")</f>
        <v>31</v>
      </c>
      <c r="AA822" s="27">
        <f>IF($D822&gt;0,IF(OR($Z822 &gt;1,$L822&lt;&gt;"Adulti"),0,VLOOKUP($P822,Regione!$B$2:$C$22,2,FALSE)),"-")</f>
        <v>0</v>
      </c>
      <c r="AB822" s="27">
        <f>IF($D822&gt;0,IF(COUNTIFS($O$3:$O822,$O822,$L$3:$L822,$L822,$I$3:$I822,$I822) &gt;1,0,SUMIFS($Y$3:$Y$2503,$L$3:$L$2503,$L822,$O$3:$O$2503,$O822,$I$3:$I$2503,$I822)),"-")</f>
        <v>0</v>
      </c>
      <c r="AC822" s="27">
        <f t="shared" si="78"/>
        <v>0</v>
      </c>
    </row>
    <row r="823" spans="1:29" s="1" customFormat="1">
      <c r="A823" s="13" t="s">
        <v>185</v>
      </c>
      <c r="B823" s="107" t="str">
        <f>IF(COUNTA($A823)&gt;0,VLOOKUP($A823,Corsa!$A$1:$F$43,2,FALSE),"-")</f>
        <v>Corsa B04</v>
      </c>
      <c r="C823" s="11"/>
      <c r="D823" s="13">
        <v>900</v>
      </c>
      <c r="E823" s="13"/>
      <c r="F823" s="46" t="str">
        <f>IF(COUNTA($A823)&gt;0,VLOOKUP($A823,Corsa!$A$1:$F$43,3,FALSE),"-")</f>
        <v>M-20 + M-25 + M-30 + M-35 + M-40 + M-45</v>
      </c>
      <c r="G823" s="28" t="str">
        <f>IF($D823&gt;0,VLOOKUP($D823,Iscrizioni!$A$2:$M$2502,9,FALSE),"-")</f>
        <v>TIEZZI PAOLO</v>
      </c>
      <c r="H823" s="28">
        <f>IF($D823&gt;0,VLOOKUP($D823,Iscrizioni!$A$2:$M$2502,4,FALSE),"-")</f>
        <v>1987</v>
      </c>
      <c r="I823" s="27" t="str">
        <f>IF($D823&gt;0,VLOOKUP($D823,Iscrizioni!$A$2:$M$2502,5,FALSE),"-")</f>
        <v>M</v>
      </c>
      <c r="J823" s="27" t="str">
        <f>IF($D823&gt;0,VLOOKUP($D823,Iscrizioni!$A$2:$M$2502,10,FALSE),"-")</f>
        <v>M-30</v>
      </c>
      <c r="K823" s="27" t="str">
        <f t="shared" si="76"/>
        <v>ok</v>
      </c>
      <c r="L823" s="46" t="str">
        <f>IF($D823&gt;0,VLOOKUP($D823,Iscrizioni!$A$2:$M$2502,11,FALSE),"-")</f>
        <v>Adulti</v>
      </c>
      <c r="M823" s="27">
        <f>IF($D823&gt;0,VLOOKUP($D823,Iscrizioni!$A$2:$N$2502,12,FALSE),"-")</f>
        <v>24</v>
      </c>
      <c r="N823" s="46" t="str">
        <f>IF($D823&gt;0,VLOOKUP($D823,Iscrizioni!$A$2:$M$2502,6,FALSE),"-")</f>
        <v>H041040</v>
      </c>
      <c r="O823" s="107" t="str">
        <f>IF($D823&gt;0,VLOOKUP($D823,Iscrizioni!$A$2:$M$2502,7,FALSE),"-")</f>
        <v>R.C.M ATLETICA CASINALBO ASD</v>
      </c>
      <c r="P823" s="46" t="str">
        <f>IF($D823&gt;0,VLOOKUP(LEFT($N823,1),Regione!$A$2:$C$21,2,FALSE),"-")</f>
        <v xml:space="preserve">EMILIA ROMAGNA </v>
      </c>
      <c r="Q823" s="112" t="e">
        <f ca="1">IF($D823&gt;0,NormalizzaTempo("D",CELL("tipo",$E823),$E823),"-")</f>
        <v>#NAME?</v>
      </c>
      <c r="R823" s="27">
        <f>IF($D823&gt;0,VLOOKUP($D823,Iscrizioni!$A$2:$M$2502,13,FALSE),"-")</f>
        <v>6500</v>
      </c>
      <c r="S823" s="112" t="e">
        <f t="shared" ca="1" si="79"/>
        <v>#NAME?</v>
      </c>
      <c r="T823" s="112" t="e">
        <f ca="1">IF($D823&gt;0,SUMIFS($S$3:$S823,$X$3:$X823,1,$J$3:$J823,$J823),"-")</f>
        <v>#NAME?</v>
      </c>
      <c r="U823" s="112" t="e">
        <f t="shared" ca="1" si="80"/>
        <v>#NAME?</v>
      </c>
      <c r="V823" s="112" t="e">
        <f t="shared" ca="1" si="77"/>
        <v>#NAME?</v>
      </c>
      <c r="W823" s="27">
        <f>IF(LEN($C823)=0,IF($D823&gt;0,COUNTIFS($A$3:$A823,$A823),"-"),"Escluso")</f>
        <v>88</v>
      </c>
      <c r="X823" s="2">
        <f>IF(LEN($C823)=0,IF($D823&gt;0,COUNTIFS($J$3:$J823,$J823,$C$3:$C823,""),"-"),"Escluso")</f>
        <v>10</v>
      </c>
      <c r="Y823" s="127" t="e">
        <f t="shared" ca="1" si="81"/>
        <v>#NAME?</v>
      </c>
      <c r="Z823" s="2">
        <f>IF($D823&gt;0,COUNTIFS($O$3:$O823,$O823,$L$3:$L823,$L823,$I$3:$I823,$I823),"-")</f>
        <v>4</v>
      </c>
      <c r="AA823" s="27">
        <f>IF($D823&gt;0,IF(OR($Z823 &gt;1,$L823&lt;&gt;"Adulti"),0,VLOOKUP($P823,Regione!$B$2:$C$22,2,FALSE)),"-")</f>
        <v>0</v>
      </c>
      <c r="AB823" s="27">
        <f>IF($D823&gt;0,IF(COUNTIFS($O$3:$O823,$O823,$L$3:$L823,$L823,$I$3:$I823,$I823) &gt;1,0,SUMIFS($Y$3:$Y$2503,$L$3:$L$2503,$L823,$O$3:$O$2503,$O823,$I$3:$I$2503,$I823)),"-")</f>
        <v>0</v>
      </c>
      <c r="AC823" s="27">
        <f t="shared" si="78"/>
        <v>0</v>
      </c>
    </row>
    <row r="824" spans="1:29" s="1" customFormat="1">
      <c r="A824" s="13" t="s">
        <v>185</v>
      </c>
      <c r="B824" s="107" t="str">
        <f>IF(COUNTA($A824)&gt;0,VLOOKUP($A824,Corsa!$A$1:$F$43,2,FALSE),"-")</f>
        <v>Corsa B04</v>
      </c>
      <c r="C824" s="11"/>
      <c r="D824" s="13">
        <v>331</v>
      </c>
      <c r="E824" s="13"/>
      <c r="F824" s="46" t="str">
        <f>IF(COUNTA($A824)&gt;0,VLOOKUP($A824,Corsa!$A$1:$F$43,3,FALSE),"-")</f>
        <v>M-20 + M-25 + M-30 + M-35 + M-40 + M-45</v>
      </c>
      <c r="G824" s="28" t="str">
        <f>IF($D824&gt;0,VLOOKUP($D824,Iscrizioni!$A$2:$M$2502,9,FALSE),"-")</f>
        <v>AHMAD ADAM</v>
      </c>
      <c r="H824" s="28">
        <f>IF($D824&gt;0,VLOOKUP($D824,Iscrizioni!$A$2:$M$2502,4,FALSE),"-")</f>
        <v>1992</v>
      </c>
      <c r="I824" s="27" t="str">
        <f>IF($D824&gt;0,VLOOKUP($D824,Iscrizioni!$A$2:$M$2502,5,FALSE),"-")</f>
        <v>M</v>
      </c>
      <c r="J824" s="27" t="str">
        <f>IF($D824&gt;0,VLOOKUP($D824,Iscrizioni!$A$2:$M$2502,10,FALSE),"-")</f>
        <v>M-25</v>
      </c>
      <c r="K824" s="27" t="str">
        <f t="shared" si="76"/>
        <v>ok</v>
      </c>
      <c r="L824" s="46" t="str">
        <f>IF($D824&gt;0,VLOOKUP($D824,Iscrizioni!$A$2:$M$2502,11,FALSE),"-")</f>
        <v>Adulti</v>
      </c>
      <c r="M824" s="27">
        <f>IF($D824&gt;0,VLOOKUP($D824,Iscrizioni!$A$2:$N$2502,12,FALSE),"-")</f>
        <v>22</v>
      </c>
      <c r="N824" s="46" t="str">
        <f>IF($D824&gt;0,VLOOKUP($D824,Iscrizioni!$A$2:$M$2502,6,FALSE),"-")</f>
        <v>D070312</v>
      </c>
      <c r="O824" s="107" t="str">
        <f>IF($D824&gt;0,VLOOKUP($D824,Iscrizioni!$A$2:$M$2502,7,FALSE),"-")</f>
        <v>A.S.D. RUN8 TEAM</v>
      </c>
      <c r="P824" s="46" t="str">
        <f>IF($D824&gt;0,VLOOKUP(LEFT($N824,1),Regione!$A$2:$C$21,2,FALSE),"-")</f>
        <v xml:space="preserve">LOMBARDIA </v>
      </c>
      <c r="Q824" s="112" t="e">
        <f ca="1">IF($D824&gt;0,NormalizzaTempo("D",CELL("tipo",$E824),$E824),"-")</f>
        <v>#NAME?</v>
      </c>
      <c r="R824" s="27">
        <f>IF($D824&gt;0,VLOOKUP($D824,Iscrizioni!$A$2:$M$2502,13,FALSE),"-")</f>
        <v>6500</v>
      </c>
      <c r="S824" s="112" t="e">
        <f t="shared" ca="1" si="79"/>
        <v>#NAME?</v>
      </c>
      <c r="T824" s="112" t="e">
        <f ca="1">IF($D824&gt;0,SUMIFS($S$3:$S824,$X$3:$X824,1,$J$3:$J824,$J824),"-")</f>
        <v>#NAME?</v>
      </c>
      <c r="U824" s="112" t="e">
        <f t="shared" ca="1" si="80"/>
        <v>#NAME?</v>
      </c>
      <c r="V824" s="112" t="e">
        <f t="shared" ca="1" si="77"/>
        <v>#NAME?</v>
      </c>
      <c r="W824" s="27">
        <f>IF(LEN($C824)=0,IF($D824&gt;0,COUNTIFS($A$3:$A824,$A824),"-"),"Escluso")</f>
        <v>89</v>
      </c>
      <c r="X824" s="2">
        <f>IF(LEN($C824)=0,IF($D824&gt;0,COUNTIFS($J$3:$J824,$J824,$C$3:$C824,""),"-"),"Escluso")</f>
        <v>14</v>
      </c>
      <c r="Y824" s="127" t="e">
        <f t="shared" ca="1" si="81"/>
        <v>#NAME?</v>
      </c>
      <c r="Z824" s="2">
        <f>IF($D824&gt;0,COUNTIFS($O$3:$O824,$O824,$L$3:$L824,$L824,$I$3:$I824,$I824),"-")</f>
        <v>1</v>
      </c>
      <c r="AA824" s="27">
        <f>IF($D824&gt;0,IF(OR($Z824 &gt;1,$L824&lt;&gt;"Adulti"),0,VLOOKUP($P824,Regione!$B$2:$C$22,2,FALSE)),"-")</f>
        <v>15</v>
      </c>
      <c r="AB824" s="27" t="e">
        <f ca="1">IF($D824&gt;0,IF(COUNTIFS($O$3:$O824,$O824,$L$3:$L824,$L824,$I$3:$I824,$I824) &gt;1,0,SUMIFS($Y$3:$Y$2503,$L$3:$L$2503,$L824,$O$3:$O$2503,$O824,$I$3:$I$2503,$I824)),"-")</f>
        <v>#NAME?</v>
      </c>
      <c r="AC824" s="27" t="e">
        <f t="shared" ca="1" si="78"/>
        <v>#NAME?</v>
      </c>
    </row>
    <row r="825" spans="1:29" s="1" customFormat="1">
      <c r="A825" s="13" t="s">
        <v>185</v>
      </c>
      <c r="B825" s="107" t="str">
        <f>IF(COUNTA($A825)&gt;0,VLOOKUP($A825,Corsa!$A$1:$F$43,2,FALSE),"-")</f>
        <v>Corsa B04</v>
      </c>
      <c r="C825" s="11"/>
      <c r="D825" s="13">
        <v>598</v>
      </c>
      <c r="E825" s="13"/>
      <c r="F825" s="46" t="str">
        <f>IF(COUNTA($A825)&gt;0,VLOOKUP($A825,Corsa!$A$1:$F$43,3,FALSE),"-")</f>
        <v>M-20 + M-25 + M-30 + M-35 + M-40 + M-45</v>
      </c>
      <c r="G825" s="28" t="str">
        <f>IF($D825&gt;0,VLOOKUP($D825,Iscrizioni!$A$2:$M$2502,9,FALSE),"-")</f>
        <v>VISENTIN GIMMY</v>
      </c>
      <c r="H825" s="28">
        <f>IF($D825&gt;0,VLOOKUP($D825,Iscrizioni!$A$2:$M$2502,4,FALSE),"-")</f>
        <v>1979</v>
      </c>
      <c r="I825" s="27" t="str">
        <f>IF($D825&gt;0,VLOOKUP($D825,Iscrizioni!$A$2:$M$2502,5,FALSE),"-")</f>
        <v>M</v>
      </c>
      <c r="J825" s="27" t="str">
        <f>IF($D825&gt;0,VLOOKUP($D825,Iscrizioni!$A$2:$M$2502,10,FALSE),"-")</f>
        <v>M-35</v>
      </c>
      <c r="K825" s="27" t="str">
        <f t="shared" si="76"/>
        <v>ok</v>
      </c>
      <c r="L825" s="46" t="str">
        <f>IF($D825&gt;0,VLOOKUP($D825,Iscrizioni!$A$2:$M$2502,11,FALSE),"-")</f>
        <v>Adulti</v>
      </c>
      <c r="M825" s="27">
        <f>IF($D825&gt;0,VLOOKUP($D825,Iscrizioni!$A$2:$N$2502,12,FALSE),"-")</f>
        <v>26</v>
      </c>
      <c r="N825" s="46" t="str">
        <f>IF($D825&gt;0,VLOOKUP($D825,Iscrizioni!$A$2:$M$2502,6,FALSE),"-")</f>
        <v>H020398</v>
      </c>
      <c r="O825" s="107" t="str">
        <f>IF($D825&gt;0,VLOOKUP($D825,Iscrizioni!$A$2:$M$2502,7,FALSE),"-")</f>
        <v>G. P. SALCUS - A.S.D.</v>
      </c>
      <c r="P825" s="46" t="str">
        <f>IF($D825&gt;0,VLOOKUP(LEFT($N825,1),Regione!$A$2:$C$21,2,FALSE),"-")</f>
        <v xml:space="preserve">EMILIA ROMAGNA </v>
      </c>
      <c r="Q825" s="112" t="e">
        <f ca="1">IF($D825&gt;0,NormalizzaTempo("D",CELL("tipo",$E825),$E825),"-")</f>
        <v>#NAME?</v>
      </c>
      <c r="R825" s="27">
        <f>IF($D825&gt;0,VLOOKUP($D825,Iscrizioni!$A$2:$M$2502,13,FALSE),"-")</f>
        <v>6500</v>
      </c>
      <c r="S825" s="112" t="e">
        <f t="shared" ca="1" si="79"/>
        <v>#NAME?</v>
      </c>
      <c r="T825" s="112" t="e">
        <f ca="1">IF($D825&gt;0,SUMIFS($S$3:$S825,$X$3:$X825,1,$J$3:$J825,$J825),"-")</f>
        <v>#NAME?</v>
      </c>
      <c r="U825" s="112" t="e">
        <f t="shared" ca="1" si="80"/>
        <v>#NAME?</v>
      </c>
      <c r="V825" s="112" t="e">
        <f t="shared" ca="1" si="77"/>
        <v>#NAME?</v>
      </c>
      <c r="W825" s="27">
        <f>IF(LEN($C825)=0,IF($D825&gt;0,COUNTIFS($A$3:$A825,$A825),"-"),"Escluso")</f>
        <v>90</v>
      </c>
      <c r="X825" s="2">
        <f>IF(LEN($C825)=0,IF($D825&gt;0,COUNTIFS($J$3:$J825,$J825,$C$3:$C825,""),"-"),"Escluso")</f>
        <v>14</v>
      </c>
      <c r="Y825" s="127" t="e">
        <f t="shared" ca="1" si="81"/>
        <v>#NAME?</v>
      </c>
      <c r="Z825" s="2">
        <f>IF($D825&gt;0,COUNTIFS($O$3:$O825,$O825,$L$3:$L825,$L825,$I$3:$I825,$I825),"-")</f>
        <v>19</v>
      </c>
      <c r="AA825" s="27">
        <f>IF($D825&gt;0,IF(OR($Z825 &gt;1,$L825&lt;&gt;"Adulti"),0,VLOOKUP($P825,Regione!$B$2:$C$22,2,FALSE)),"-")</f>
        <v>0</v>
      </c>
      <c r="AB825" s="27">
        <f>IF($D825&gt;0,IF(COUNTIFS($O$3:$O825,$O825,$L$3:$L825,$L825,$I$3:$I825,$I825) &gt;1,0,SUMIFS($Y$3:$Y$2503,$L$3:$L$2503,$L825,$O$3:$O$2503,$O825,$I$3:$I$2503,$I825)),"-")</f>
        <v>0</v>
      </c>
      <c r="AC825" s="27">
        <f t="shared" si="78"/>
        <v>0</v>
      </c>
    </row>
    <row r="826" spans="1:29" s="1" customFormat="1">
      <c r="A826" s="13" t="s">
        <v>185</v>
      </c>
      <c r="B826" s="107" t="str">
        <f>IF(COUNTA($A826)&gt;0,VLOOKUP($A826,Corsa!$A$1:$F$43,2,FALSE),"-")</f>
        <v>Corsa B04</v>
      </c>
      <c r="C826" s="11"/>
      <c r="D826" s="13">
        <v>220</v>
      </c>
      <c r="E826" s="13"/>
      <c r="F826" s="46" t="str">
        <f>IF(COUNTA($A826)&gt;0,VLOOKUP($A826,Corsa!$A$1:$F$43,3,FALSE),"-")</f>
        <v>M-20 + M-25 + M-30 + M-35 + M-40 + M-45</v>
      </c>
      <c r="G826" s="28" t="str">
        <f>IF($D826&gt;0,VLOOKUP($D826,Iscrizioni!$A$2:$M$2502,9,FALSE),"-")</f>
        <v>BRUNA SAMUELE</v>
      </c>
      <c r="H826" s="28">
        <f>IF($D826&gt;0,VLOOKUP($D826,Iscrizioni!$A$2:$M$2502,4,FALSE),"-")</f>
        <v>1997</v>
      </c>
      <c r="I826" s="27" t="str">
        <f>IF($D826&gt;0,VLOOKUP($D826,Iscrizioni!$A$2:$M$2502,5,FALSE),"-")</f>
        <v>M</v>
      </c>
      <c r="J826" s="27" t="str">
        <f>IF($D826&gt;0,VLOOKUP($D826,Iscrizioni!$A$2:$M$2502,10,FALSE),"-")</f>
        <v>M-20</v>
      </c>
      <c r="K826" s="27" t="str">
        <f t="shared" si="76"/>
        <v>ok</v>
      </c>
      <c r="L826" s="46" t="str">
        <f>IF($D826&gt;0,VLOOKUP($D826,Iscrizioni!$A$2:$M$2502,11,FALSE),"-")</f>
        <v>Adulti</v>
      </c>
      <c r="M826" s="27">
        <f>IF($D826&gt;0,VLOOKUP($D826,Iscrizioni!$A$2:$N$2502,12,FALSE),"-")</f>
        <v>20</v>
      </c>
      <c r="N826" s="46" t="str">
        <f>IF($D826&gt;0,VLOOKUP($D826,Iscrizioni!$A$2:$M$2502,6,FALSE),"-")</f>
        <v>A050294</v>
      </c>
      <c r="O826" s="107" t="str">
        <f>IF($D826&gt;0,VLOOKUP($D826,Iscrizioni!$A$2:$M$2502,7,FALSE),"-")</f>
        <v>A.S.D. GIORDANA LOMBARDI</v>
      </c>
      <c r="P826" s="46" t="str">
        <f>IF($D826&gt;0,VLOOKUP(LEFT($N826,1),Regione!$A$2:$C$21,2,FALSE),"-")</f>
        <v xml:space="preserve">PIEMONTE </v>
      </c>
      <c r="Q826" s="112" t="e">
        <f ca="1">IF($D826&gt;0,NormalizzaTempo("D",CELL("tipo",$E826),$E826),"-")</f>
        <v>#NAME?</v>
      </c>
      <c r="R826" s="27">
        <f>IF($D826&gt;0,VLOOKUP($D826,Iscrizioni!$A$2:$M$2502,13,FALSE),"-")</f>
        <v>6500</v>
      </c>
      <c r="S826" s="112" t="e">
        <f t="shared" ca="1" si="79"/>
        <v>#NAME?</v>
      </c>
      <c r="T826" s="112" t="e">
        <f ca="1">IF($D826&gt;0,SUMIFS($S$3:$S826,$X$3:$X826,1,$J$3:$J826,$J826),"-")</f>
        <v>#NAME?</v>
      </c>
      <c r="U826" s="112" t="e">
        <f t="shared" ca="1" si="80"/>
        <v>#NAME?</v>
      </c>
      <c r="V826" s="112" t="e">
        <f t="shared" ca="1" si="77"/>
        <v>#NAME?</v>
      </c>
      <c r="W826" s="27">
        <f>IF(LEN($C826)=0,IF($D826&gt;0,COUNTIFS($A$3:$A826,$A826),"-"),"Escluso")</f>
        <v>91</v>
      </c>
      <c r="X826" s="2">
        <f>IF(LEN($C826)=0,IF($D826&gt;0,COUNTIFS($J$3:$J826,$J826,$C$3:$C826,""),"-"),"Escluso")</f>
        <v>15</v>
      </c>
      <c r="Y826" s="127" t="e">
        <f t="shared" ca="1" si="81"/>
        <v>#NAME?</v>
      </c>
      <c r="Z826" s="2">
        <f>IF($D826&gt;0,COUNTIFS($O$3:$O826,$O826,$L$3:$L826,$L826,$I$3:$I826,$I826),"-")</f>
        <v>11</v>
      </c>
      <c r="AA826" s="27">
        <f>IF($D826&gt;0,IF(OR($Z826 &gt;1,$L826&lt;&gt;"Adulti"),0,VLOOKUP($P826,Regione!$B$2:$C$22,2,FALSE)),"-")</f>
        <v>0</v>
      </c>
      <c r="AB826" s="27">
        <f>IF($D826&gt;0,IF(COUNTIFS($O$3:$O826,$O826,$L$3:$L826,$L826,$I$3:$I826,$I826) &gt;1,0,SUMIFS($Y$3:$Y$2503,$L$3:$L$2503,$L826,$O$3:$O$2503,$O826,$I$3:$I$2503,$I826)),"-")</f>
        <v>0</v>
      </c>
      <c r="AC826" s="27">
        <f t="shared" si="78"/>
        <v>0</v>
      </c>
    </row>
    <row r="827" spans="1:29" s="1" customFormat="1">
      <c r="A827" s="13" t="s">
        <v>185</v>
      </c>
      <c r="B827" s="107" t="str">
        <f>IF(COUNTA($A827)&gt;0,VLOOKUP($A827,Corsa!$A$1:$F$43,2,FALSE),"-")</f>
        <v>Corsa B04</v>
      </c>
      <c r="C827" s="11"/>
      <c r="D827" s="13">
        <v>395</v>
      </c>
      <c r="E827" s="13"/>
      <c r="F827" s="46" t="str">
        <f>IF(COUNTA($A827)&gt;0,VLOOKUP($A827,Corsa!$A$1:$F$43,3,FALSE),"-")</f>
        <v>M-20 + M-25 + M-30 + M-35 + M-40 + M-45</v>
      </c>
      <c r="G827" s="28" t="str">
        <f>IF($D827&gt;0,VLOOKUP($D827,Iscrizioni!$A$2:$M$2502,9,FALSE),"-")</f>
        <v>TERRANEO CLAUDIO</v>
      </c>
      <c r="H827" s="28">
        <f>IF($D827&gt;0,VLOOKUP($D827,Iscrizioni!$A$2:$M$2502,4,FALSE),"-")</f>
        <v>1973</v>
      </c>
      <c r="I827" s="27" t="str">
        <f>IF($D827&gt;0,VLOOKUP($D827,Iscrizioni!$A$2:$M$2502,5,FALSE),"-")</f>
        <v>M</v>
      </c>
      <c r="J827" s="27" t="str">
        <f>IF($D827&gt;0,VLOOKUP($D827,Iscrizioni!$A$2:$M$2502,10,FALSE),"-")</f>
        <v>M-40</v>
      </c>
      <c r="K827" s="27" t="str">
        <f t="shared" si="76"/>
        <v>ok</v>
      </c>
      <c r="L827" s="46" t="str">
        <f>IF($D827&gt;0,VLOOKUP($D827,Iscrizioni!$A$2:$M$2502,11,FALSE),"-")</f>
        <v>Adulti</v>
      </c>
      <c r="M827" s="27">
        <f>IF($D827&gt;0,VLOOKUP($D827,Iscrizioni!$A$2:$N$2502,12,FALSE),"-")</f>
        <v>28</v>
      </c>
      <c r="N827" s="46" t="str">
        <f>IF($D827&gt;0,VLOOKUP($D827,Iscrizioni!$A$2:$M$2502,6,FALSE),"-")</f>
        <v>D060103</v>
      </c>
      <c r="O827" s="107" t="str">
        <f>IF($D827&gt;0,VLOOKUP($D827,Iscrizioni!$A$2:$M$2502,7,FALSE),"-")</f>
        <v>ASD ATHLETIC TEAM</v>
      </c>
      <c r="P827" s="46" t="str">
        <f>IF($D827&gt;0,VLOOKUP(LEFT($N827,1),Regione!$A$2:$C$21,2,FALSE),"-")</f>
        <v xml:space="preserve">LOMBARDIA </v>
      </c>
      <c r="Q827" s="112" t="e">
        <f ca="1">IF($D827&gt;0,NormalizzaTempo("D",CELL("tipo",$E827),$E827),"-")</f>
        <v>#NAME?</v>
      </c>
      <c r="R827" s="27">
        <f>IF($D827&gt;0,VLOOKUP($D827,Iscrizioni!$A$2:$M$2502,13,FALSE),"-")</f>
        <v>6500</v>
      </c>
      <c r="S827" s="112" t="e">
        <f t="shared" ca="1" si="79"/>
        <v>#NAME?</v>
      </c>
      <c r="T827" s="112" t="e">
        <f ca="1">IF($D827&gt;0,SUMIFS($S$3:$S827,$X$3:$X827,1,$J$3:$J827,$J827),"-")</f>
        <v>#NAME?</v>
      </c>
      <c r="U827" s="112" t="e">
        <f t="shared" ca="1" si="80"/>
        <v>#NAME?</v>
      </c>
      <c r="V827" s="112" t="e">
        <f t="shared" ca="1" si="77"/>
        <v>#NAME?</v>
      </c>
      <c r="W827" s="27">
        <f>IF(LEN($C827)=0,IF($D827&gt;0,COUNTIFS($A$3:$A827,$A827),"-"),"Escluso")</f>
        <v>92</v>
      </c>
      <c r="X827" s="2">
        <f>IF(LEN($C827)=0,IF($D827&gt;0,COUNTIFS($J$3:$J827,$J827,$C$3:$C827,""),"-"),"Escluso")</f>
        <v>20</v>
      </c>
      <c r="Y827" s="127" t="e">
        <f t="shared" ca="1" si="81"/>
        <v>#NAME?</v>
      </c>
      <c r="Z827" s="2">
        <f>IF($D827&gt;0,COUNTIFS($O$3:$O827,$O827,$L$3:$L827,$L827,$I$3:$I827,$I827),"-")</f>
        <v>8</v>
      </c>
      <c r="AA827" s="27">
        <f>IF($D827&gt;0,IF(OR($Z827 &gt;1,$L827&lt;&gt;"Adulti"),0,VLOOKUP($P827,Regione!$B$2:$C$22,2,FALSE)),"-")</f>
        <v>0</v>
      </c>
      <c r="AB827" s="27">
        <f>IF($D827&gt;0,IF(COUNTIFS($O$3:$O827,$O827,$L$3:$L827,$L827,$I$3:$I827,$I827) &gt;1,0,SUMIFS($Y$3:$Y$2503,$L$3:$L$2503,$L827,$O$3:$O$2503,$O827,$I$3:$I$2503,$I827)),"-")</f>
        <v>0</v>
      </c>
      <c r="AC827" s="27">
        <f t="shared" si="78"/>
        <v>0</v>
      </c>
    </row>
    <row r="828" spans="1:29" s="1" customFormat="1">
      <c r="A828" s="13" t="s">
        <v>185</v>
      </c>
      <c r="B828" s="107" t="str">
        <f>IF(COUNTA($A828)&gt;0,VLOOKUP($A828,Corsa!$A$1:$F$43,2,FALSE),"-")</f>
        <v>Corsa B04</v>
      </c>
      <c r="C828" s="11"/>
      <c r="D828" s="13">
        <v>226</v>
      </c>
      <c r="E828" s="13"/>
      <c r="F828" s="46" t="str">
        <f>IF(COUNTA($A828)&gt;0,VLOOKUP($A828,Corsa!$A$1:$F$43,3,FALSE),"-")</f>
        <v>M-20 + M-25 + M-30 + M-35 + M-40 + M-45</v>
      </c>
      <c r="G828" s="28" t="str">
        <f>IF($D828&gt;0,VLOOKUP($D828,Iscrizioni!$A$2:$M$2502,9,FALSE),"-")</f>
        <v>CHIEREGATO MAURO</v>
      </c>
      <c r="H828" s="28">
        <f>IF($D828&gt;0,VLOOKUP($D828,Iscrizioni!$A$2:$M$2502,4,FALSE),"-")</f>
        <v>1976</v>
      </c>
      <c r="I828" s="27" t="str">
        <f>IF($D828&gt;0,VLOOKUP($D828,Iscrizioni!$A$2:$M$2502,5,FALSE),"-")</f>
        <v>M</v>
      </c>
      <c r="J828" s="27" t="str">
        <f>IF($D828&gt;0,VLOOKUP($D828,Iscrizioni!$A$2:$M$2502,10,FALSE),"-")</f>
        <v>M-40</v>
      </c>
      <c r="K828" s="27" t="str">
        <f t="shared" si="76"/>
        <v>ok</v>
      </c>
      <c r="L828" s="46" t="str">
        <f>IF($D828&gt;0,VLOOKUP($D828,Iscrizioni!$A$2:$M$2502,11,FALSE),"-")</f>
        <v>Adulti</v>
      </c>
      <c r="M828" s="27">
        <f>IF($D828&gt;0,VLOOKUP($D828,Iscrizioni!$A$2:$N$2502,12,FALSE),"-")</f>
        <v>28</v>
      </c>
      <c r="N828" s="46" t="str">
        <f>IF($D828&gt;0,VLOOKUP($D828,Iscrizioni!$A$2:$M$2502,6,FALSE),"-")</f>
        <v>A050294</v>
      </c>
      <c r="O828" s="107" t="str">
        <f>IF($D828&gt;0,VLOOKUP($D828,Iscrizioni!$A$2:$M$2502,7,FALSE),"-")</f>
        <v>A.S.D. GIORDANA LOMBARDI</v>
      </c>
      <c r="P828" s="46" t="str">
        <f>IF($D828&gt;0,VLOOKUP(LEFT($N828,1),Regione!$A$2:$C$21,2,FALSE),"-")</f>
        <v xml:space="preserve">PIEMONTE </v>
      </c>
      <c r="Q828" s="112" t="e">
        <f ca="1">IF($D828&gt;0,NormalizzaTempo("D",CELL("tipo",$E828),$E828),"-")</f>
        <v>#NAME?</v>
      </c>
      <c r="R828" s="27">
        <f>IF($D828&gt;0,VLOOKUP($D828,Iscrizioni!$A$2:$M$2502,13,FALSE),"-")</f>
        <v>6500</v>
      </c>
      <c r="S828" s="112" t="e">
        <f t="shared" ca="1" si="79"/>
        <v>#NAME?</v>
      </c>
      <c r="T828" s="112" t="e">
        <f ca="1">IF($D828&gt;0,SUMIFS($S$3:$S828,$X$3:$X828,1,$J$3:$J828,$J828),"-")</f>
        <v>#NAME?</v>
      </c>
      <c r="U828" s="112" t="e">
        <f t="shared" ca="1" si="80"/>
        <v>#NAME?</v>
      </c>
      <c r="V828" s="112" t="e">
        <f t="shared" ca="1" si="77"/>
        <v>#NAME?</v>
      </c>
      <c r="W828" s="27">
        <f>IF(LEN($C828)=0,IF($D828&gt;0,COUNTIFS($A$3:$A828,$A828),"-"),"Escluso")</f>
        <v>93</v>
      </c>
      <c r="X828" s="2">
        <f>IF(LEN($C828)=0,IF($D828&gt;0,COUNTIFS($J$3:$J828,$J828,$C$3:$C828,""),"-"),"Escluso")</f>
        <v>21</v>
      </c>
      <c r="Y828" s="127" t="e">
        <f t="shared" ca="1" si="81"/>
        <v>#NAME?</v>
      </c>
      <c r="Z828" s="2">
        <f>IF($D828&gt;0,COUNTIFS($O$3:$O828,$O828,$L$3:$L828,$L828,$I$3:$I828,$I828),"-")</f>
        <v>12</v>
      </c>
      <c r="AA828" s="27">
        <f>IF($D828&gt;0,IF(OR($Z828 &gt;1,$L828&lt;&gt;"Adulti"),0,VLOOKUP($P828,Regione!$B$2:$C$22,2,FALSE)),"-")</f>
        <v>0</v>
      </c>
      <c r="AB828" s="27">
        <f>IF($D828&gt;0,IF(COUNTIFS($O$3:$O828,$O828,$L$3:$L828,$L828,$I$3:$I828,$I828) &gt;1,0,SUMIFS($Y$3:$Y$2503,$L$3:$L$2503,$L828,$O$3:$O$2503,$O828,$I$3:$I$2503,$I828)),"-")</f>
        <v>0</v>
      </c>
      <c r="AC828" s="27">
        <f t="shared" si="78"/>
        <v>0</v>
      </c>
    </row>
    <row r="829" spans="1:29" s="1" customFormat="1">
      <c r="A829" s="13" t="s">
        <v>185</v>
      </c>
      <c r="B829" s="107" t="str">
        <f>IF(COUNTA($A829)&gt;0,VLOOKUP($A829,Corsa!$A$1:$F$43,2,FALSE),"-")</f>
        <v>Corsa B04</v>
      </c>
      <c r="C829" s="11"/>
      <c r="D829" s="13">
        <v>712</v>
      </c>
      <c r="E829" s="13"/>
      <c r="F829" s="46" t="str">
        <f>IF(COUNTA($A829)&gt;0,VLOOKUP($A829,Corsa!$A$1:$F$43,3,FALSE),"-")</f>
        <v>M-20 + M-25 + M-30 + M-35 + M-40 + M-45</v>
      </c>
      <c r="G829" s="28" t="str">
        <f>IF($D829&gt;0,VLOOKUP($D829,Iscrizioni!$A$2:$M$2502,9,FALSE),"-")</f>
        <v>POLLASTRI ENRICO</v>
      </c>
      <c r="H829" s="28">
        <f>IF($D829&gt;0,VLOOKUP($D829,Iscrizioni!$A$2:$M$2502,4,FALSE),"-")</f>
        <v>1972</v>
      </c>
      <c r="I829" s="27" t="str">
        <f>IF($D829&gt;0,VLOOKUP($D829,Iscrizioni!$A$2:$M$2502,5,FALSE),"-")</f>
        <v>M</v>
      </c>
      <c r="J829" s="27" t="str">
        <f>IF($D829&gt;0,VLOOKUP($D829,Iscrizioni!$A$2:$M$2502,10,FALSE),"-")</f>
        <v>M-45</v>
      </c>
      <c r="K829" s="27" t="str">
        <f t="shared" si="76"/>
        <v>ok</v>
      </c>
      <c r="L829" s="46" t="str">
        <f>IF($D829&gt;0,VLOOKUP($D829,Iscrizioni!$A$2:$M$2502,11,FALSE),"-")</f>
        <v>Adulti</v>
      </c>
      <c r="M829" s="27">
        <f>IF($D829&gt;0,VLOOKUP($D829,Iscrizioni!$A$2:$N$2502,12,FALSE),"-")</f>
        <v>30</v>
      </c>
      <c r="N829" s="46" t="str">
        <f>IF($D829&gt;0,VLOOKUP($D829,Iscrizioni!$A$2:$M$2502,6,FALSE),"-")</f>
        <v>H041354</v>
      </c>
      <c r="O829" s="107" t="str">
        <f>IF($D829&gt;0,VLOOKUP($D829,Iscrizioni!$A$2:$M$2502,7,FALSE),"-")</f>
        <v>MODENA RUNNERS CLUB ASD</v>
      </c>
      <c r="P829" s="46" t="str">
        <f>IF($D829&gt;0,VLOOKUP(LEFT($N829,1),Regione!$A$2:$C$21,2,FALSE),"-")</f>
        <v xml:space="preserve">EMILIA ROMAGNA </v>
      </c>
      <c r="Q829" s="112" t="e">
        <f ca="1">IF($D829&gt;0,NormalizzaTempo("D",CELL("tipo",$E829),$E829),"-")</f>
        <v>#NAME?</v>
      </c>
      <c r="R829" s="27">
        <f>IF($D829&gt;0,VLOOKUP($D829,Iscrizioni!$A$2:$M$2502,13,FALSE),"-")</f>
        <v>6500</v>
      </c>
      <c r="S829" s="112" t="e">
        <f t="shared" ca="1" si="79"/>
        <v>#NAME?</v>
      </c>
      <c r="T829" s="112" t="e">
        <f ca="1">IF($D829&gt;0,SUMIFS($S$3:$S829,$X$3:$X829,1,$J$3:$J829,$J829),"-")</f>
        <v>#NAME?</v>
      </c>
      <c r="U829" s="112" t="e">
        <f t="shared" ca="1" si="80"/>
        <v>#NAME?</v>
      </c>
      <c r="V829" s="112" t="e">
        <f t="shared" ca="1" si="77"/>
        <v>#NAME?</v>
      </c>
      <c r="W829" s="27">
        <f>IF(LEN($C829)=0,IF($D829&gt;0,COUNTIFS($A$3:$A829,$A829),"-"),"Escluso")</f>
        <v>94</v>
      </c>
      <c r="X829" s="2">
        <f>IF(LEN($C829)=0,IF($D829&gt;0,COUNTIFS($J$3:$J829,$J829,$C$3:$C829,""),"-"),"Escluso")</f>
        <v>20</v>
      </c>
      <c r="Y829" s="127" t="e">
        <f t="shared" ca="1" si="81"/>
        <v>#NAME?</v>
      </c>
      <c r="Z829" s="2">
        <f>IF($D829&gt;0,COUNTIFS($O$3:$O829,$O829,$L$3:$L829,$L829,$I$3:$I829,$I829),"-")</f>
        <v>32</v>
      </c>
      <c r="AA829" s="27">
        <f>IF($D829&gt;0,IF(OR($Z829 &gt;1,$L829&lt;&gt;"Adulti"),0,VLOOKUP($P829,Regione!$B$2:$C$22,2,FALSE)),"-")</f>
        <v>0</v>
      </c>
      <c r="AB829" s="27">
        <f>IF($D829&gt;0,IF(COUNTIFS($O$3:$O829,$O829,$L$3:$L829,$L829,$I$3:$I829,$I829) &gt;1,0,SUMIFS($Y$3:$Y$2503,$L$3:$L$2503,$L829,$O$3:$O$2503,$O829,$I$3:$I$2503,$I829)),"-")</f>
        <v>0</v>
      </c>
      <c r="AC829" s="27">
        <f t="shared" si="78"/>
        <v>0</v>
      </c>
    </row>
    <row r="830" spans="1:29" s="1" customFormat="1">
      <c r="A830" s="13" t="s">
        <v>185</v>
      </c>
      <c r="B830" s="107" t="str">
        <f>IF(COUNTA($A830)&gt;0,VLOOKUP($A830,Corsa!$A$1:$F$43,2,FALSE),"-")</f>
        <v>Corsa B04</v>
      </c>
      <c r="C830" s="11"/>
      <c r="D830" s="13">
        <v>643</v>
      </c>
      <c r="E830" s="13"/>
      <c r="F830" s="46" t="str">
        <f>IF(COUNTA($A830)&gt;0,VLOOKUP($A830,Corsa!$A$1:$F$43,3,FALSE),"-")</f>
        <v>M-20 + M-25 + M-30 + M-35 + M-40 + M-45</v>
      </c>
      <c r="G830" s="28" t="str">
        <f>IF($D830&gt;0,VLOOKUP($D830,Iscrizioni!$A$2:$M$2502,9,FALSE),"-")</f>
        <v>VERONESI ANDREA</v>
      </c>
      <c r="H830" s="28">
        <f>IF($D830&gt;0,VLOOKUP($D830,Iscrizioni!$A$2:$M$2502,4,FALSE),"-")</f>
        <v>1972</v>
      </c>
      <c r="I830" s="27" t="str">
        <f>IF($D830&gt;0,VLOOKUP($D830,Iscrizioni!$A$2:$M$2502,5,FALSE),"-")</f>
        <v>M</v>
      </c>
      <c r="J830" s="27" t="str">
        <f>IF($D830&gt;0,VLOOKUP($D830,Iscrizioni!$A$2:$M$2502,10,FALSE),"-")</f>
        <v>M-45</v>
      </c>
      <c r="K830" s="27" t="str">
        <f t="shared" si="76"/>
        <v>ok</v>
      </c>
      <c r="L830" s="46" t="str">
        <f>IF($D830&gt;0,VLOOKUP($D830,Iscrizioni!$A$2:$M$2502,11,FALSE),"-")</f>
        <v>Adulti</v>
      </c>
      <c r="M830" s="27">
        <f>IF($D830&gt;0,VLOOKUP($D830,Iscrizioni!$A$2:$N$2502,12,FALSE),"-")</f>
        <v>30</v>
      </c>
      <c r="N830" s="46" t="str">
        <f>IF($D830&gt;0,VLOOKUP($D830,Iscrizioni!$A$2:$M$2502,6,FALSE),"-")</f>
        <v>H080300</v>
      </c>
      <c r="O830" s="107" t="str">
        <f>IF($D830&gt;0,VLOOKUP($D830,Iscrizioni!$A$2:$M$2502,7,FALSE),"-")</f>
        <v>JOGGING TEAM PATERLINI</v>
      </c>
      <c r="P830" s="46" t="str">
        <f>IF($D830&gt;0,VLOOKUP(LEFT($N830,1),Regione!$A$2:$C$21,2,FALSE),"-")</f>
        <v xml:space="preserve">EMILIA ROMAGNA </v>
      </c>
      <c r="Q830" s="112" t="e">
        <f ca="1">IF($D830&gt;0,NormalizzaTempo("D",CELL("tipo",$E830),$E830),"-")</f>
        <v>#NAME?</v>
      </c>
      <c r="R830" s="27">
        <f>IF($D830&gt;0,VLOOKUP($D830,Iscrizioni!$A$2:$M$2502,13,FALSE),"-")</f>
        <v>6500</v>
      </c>
      <c r="S830" s="112" t="e">
        <f t="shared" ca="1" si="79"/>
        <v>#NAME?</v>
      </c>
      <c r="T830" s="112" t="e">
        <f ca="1">IF($D830&gt;0,SUMIFS($S$3:$S830,$X$3:$X830,1,$J$3:$J830,$J830),"-")</f>
        <v>#NAME?</v>
      </c>
      <c r="U830" s="112" t="e">
        <f t="shared" ca="1" si="80"/>
        <v>#NAME?</v>
      </c>
      <c r="V830" s="112" t="e">
        <f t="shared" ca="1" si="77"/>
        <v>#NAME?</v>
      </c>
      <c r="W830" s="27">
        <f>IF(LEN($C830)=0,IF($D830&gt;0,COUNTIFS($A$3:$A830,$A830),"-"),"Escluso")</f>
        <v>95</v>
      </c>
      <c r="X830" s="2">
        <f>IF(LEN($C830)=0,IF($D830&gt;0,COUNTIFS($J$3:$J830,$J830,$C$3:$C830,""),"-"),"Escluso")</f>
        <v>21</v>
      </c>
      <c r="Y830" s="127" t="e">
        <f t="shared" ca="1" si="81"/>
        <v>#NAME?</v>
      </c>
      <c r="Z830" s="2">
        <f>IF($D830&gt;0,COUNTIFS($O$3:$O830,$O830,$L$3:$L830,$L830,$I$3:$I830,$I830),"-")</f>
        <v>3</v>
      </c>
      <c r="AA830" s="27">
        <f>IF($D830&gt;0,IF(OR($Z830 &gt;1,$L830&lt;&gt;"Adulti"),0,VLOOKUP($P830,Regione!$B$2:$C$22,2,FALSE)),"-")</f>
        <v>0</v>
      </c>
      <c r="AB830" s="27">
        <f>IF($D830&gt;0,IF(COUNTIFS($O$3:$O830,$O830,$L$3:$L830,$L830,$I$3:$I830,$I830) &gt;1,0,SUMIFS($Y$3:$Y$2503,$L$3:$L$2503,$L830,$O$3:$O$2503,$O830,$I$3:$I$2503,$I830)),"-")</f>
        <v>0</v>
      </c>
      <c r="AC830" s="27">
        <f t="shared" si="78"/>
        <v>0</v>
      </c>
    </row>
    <row r="831" spans="1:29" s="1" customFormat="1">
      <c r="A831" s="13" t="s">
        <v>185</v>
      </c>
      <c r="B831" s="107" t="str">
        <f>IF(COUNTA($A831)&gt;0,VLOOKUP($A831,Corsa!$A$1:$F$43,2,FALSE),"-")</f>
        <v>Corsa B04</v>
      </c>
      <c r="C831" s="11"/>
      <c r="D831" s="13">
        <v>361</v>
      </c>
      <c r="E831" s="13"/>
      <c r="F831" s="46" t="str">
        <f>IF(COUNTA($A831)&gt;0,VLOOKUP($A831,Corsa!$A$1:$F$43,3,FALSE),"-")</f>
        <v>M-20 + M-25 + M-30 + M-35 + M-40 + M-45</v>
      </c>
      <c r="G831" s="28" t="str">
        <f>IF($D831&gt;0,VLOOKUP($D831,Iscrizioni!$A$2:$M$2502,9,FALSE),"-")</f>
        <v>RUBINI GREGORIO</v>
      </c>
      <c r="H831" s="28">
        <f>IF($D831&gt;0,VLOOKUP($D831,Iscrizioni!$A$2:$M$2502,4,FALSE),"-")</f>
        <v>1994</v>
      </c>
      <c r="I831" s="27" t="str">
        <f>IF($D831&gt;0,VLOOKUP($D831,Iscrizioni!$A$2:$M$2502,5,FALSE),"-")</f>
        <v>M</v>
      </c>
      <c r="J831" s="27" t="str">
        <f>IF($D831&gt;0,VLOOKUP($D831,Iscrizioni!$A$2:$M$2502,10,FALSE),"-")</f>
        <v>M-20</v>
      </c>
      <c r="K831" s="27" t="str">
        <f t="shared" si="76"/>
        <v>ok</v>
      </c>
      <c r="L831" s="46" t="str">
        <f>IF($D831&gt;0,VLOOKUP($D831,Iscrizioni!$A$2:$M$2502,11,FALSE),"-")</f>
        <v>Adulti</v>
      </c>
      <c r="M831" s="27">
        <f>IF($D831&gt;0,VLOOKUP($D831,Iscrizioni!$A$2:$N$2502,12,FALSE),"-")</f>
        <v>20</v>
      </c>
      <c r="N831" s="46" t="str">
        <f>IF($D831&gt;0,VLOOKUP($D831,Iscrizioni!$A$2:$M$2502,6,FALSE),"-")</f>
        <v>H011219</v>
      </c>
      <c r="O831" s="107" t="str">
        <f>IF($D831&gt;0,VLOOKUP($D831,Iscrizioni!$A$2:$M$2502,7,FALSE),"-")</f>
        <v>A.S.D. SOCIETA' VICTORIA ATLETICA</v>
      </c>
      <c r="P831" s="46" t="str">
        <f>IF($D831&gt;0,VLOOKUP(LEFT($N831,1),Regione!$A$2:$C$21,2,FALSE),"-")</f>
        <v xml:space="preserve">EMILIA ROMAGNA </v>
      </c>
      <c r="Q831" s="112" t="e">
        <f ca="1">IF($D831&gt;0,NormalizzaTempo("D",CELL("tipo",$E831),$E831),"-")</f>
        <v>#NAME?</v>
      </c>
      <c r="R831" s="27">
        <f>IF($D831&gt;0,VLOOKUP($D831,Iscrizioni!$A$2:$M$2502,13,FALSE),"-")</f>
        <v>6500</v>
      </c>
      <c r="S831" s="112" t="e">
        <f t="shared" ca="1" si="79"/>
        <v>#NAME?</v>
      </c>
      <c r="T831" s="112" t="e">
        <f ca="1">IF($D831&gt;0,SUMIFS($S$3:$S831,$X$3:$X831,1,$J$3:$J831,$J831),"-")</f>
        <v>#NAME?</v>
      </c>
      <c r="U831" s="112" t="e">
        <f t="shared" ca="1" si="80"/>
        <v>#NAME?</v>
      </c>
      <c r="V831" s="112" t="e">
        <f t="shared" ca="1" si="77"/>
        <v>#NAME?</v>
      </c>
      <c r="W831" s="27">
        <f>IF(LEN($C831)=0,IF($D831&gt;0,COUNTIFS($A$3:$A831,$A831),"-"),"Escluso")</f>
        <v>96</v>
      </c>
      <c r="X831" s="2">
        <f>IF(LEN($C831)=0,IF($D831&gt;0,COUNTIFS($J$3:$J831,$J831,$C$3:$C831,""),"-"),"Escluso")</f>
        <v>16</v>
      </c>
      <c r="Y831" s="127" t="e">
        <f t="shared" ca="1" si="81"/>
        <v>#NAME?</v>
      </c>
      <c r="Z831" s="2">
        <f>IF($D831&gt;0,COUNTIFS($O$3:$O831,$O831,$L$3:$L831,$L831,$I$3:$I831,$I831),"-")</f>
        <v>8</v>
      </c>
      <c r="AA831" s="27">
        <f>IF($D831&gt;0,IF(OR($Z831 &gt;1,$L831&lt;&gt;"Adulti"),0,VLOOKUP($P831,Regione!$B$2:$C$22,2,FALSE)),"-")</f>
        <v>0</v>
      </c>
      <c r="AB831" s="27">
        <f>IF($D831&gt;0,IF(COUNTIFS($O$3:$O831,$O831,$L$3:$L831,$L831,$I$3:$I831,$I831) &gt;1,0,SUMIFS($Y$3:$Y$2503,$L$3:$L$2503,$L831,$O$3:$O$2503,$O831,$I$3:$I$2503,$I831)),"-")</f>
        <v>0</v>
      </c>
      <c r="AC831" s="27">
        <f t="shared" si="78"/>
        <v>0</v>
      </c>
    </row>
    <row r="832" spans="1:29" s="1" customFormat="1">
      <c r="A832" s="13" t="s">
        <v>185</v>
      </c>
      <c r="B832" s="107" t="str">
        <f>IF(COUNTA($A832)&gt;0,VLOOKUP($A832,Corsa!$A$1:$F$43,2,FALSE),"-")</f>
        <v>Corsa B04</v>
      </c>
      <c r="C832" s="11"/>
      <c r="D832" s="13">
        <v>960</v>
      </c>
      <c r="E832" s="13"/>
      <c r="F832" s="46" t="str">
        <f>IF(COUNTA($A832)&gt;0,VLOOKUP($A832,Corsa!$A$1:$F$43,3,FALSE),"-")</f>
        <v>M-20 + M-25 + M-30 + M-35 + M-40 + M-45</v>
      </c>
      <c r="G832" s="28" t="str">
        <f>IF($D832&gt;0,VLOOKUP($D832,Iscrizioni!$A$2:$M$2502,9,FALSE),"-")</f>
        <v>STORNELLO DENIS</v>
      </c>
      <c r="H832" s="28">
        <f>IF($D832&gt;0,VLOOKUP($D832,Iscrizioni!$A$2:$M$2502,4,FALSE),"-")</f>
        <v>1982</v>
      </c>
      <c r="I832" s="27" t="str">
        <f>IF($D832&gt;0,VLOOKUP($D832,Iscrizioni!$A$2:$M$2502,5,FALSE),"-")</f>
        <v>M</v>
      </c>
      <c r="J832" s="27" t="str">
        <f>IF($D832&gt;0,VLOOKUP($D832,Iscrizioni!$A$2:$M$2502,10,FALSE),"-")</f>
        <v>M-35</v>
      </c>
      <c r="K832" s="27" t="str">
        <f t="shared" si="76"/>
        <v>ok</v>
      </c>
      <c r="L832" s="46" t="str">
        <f>IF($D832&gt;0,VLOOKUP($D832,Iscrizioni!$A$2:$M$2502,11,FALSE),"-")</f>
        <v>Adulti</v>
      </c>
      <c r="M832" s="27">
        <f>IF($D832&gt;0,VLOOKUP($D832,Iscrizioni!$A$2:$N$2502,12,FALSE),"-")</f>
        <v>26</v>
      </c>
      <c r="N832" s="46" t="str">
        <f>IF($D832&gt;0,VLOOKUP($D832,Iscrizioni!$A$2:$M$2502,6,FALSE),"-")</f>
        <v>A130798</v>
      </c>
      <c r="O832" s="107" t="str">
        <f>IF($D832&gt;0,VLOOKUP($D832,Iscrizioni!$A$2:$M$2502,7,FALSE),"-")</f>
        <v>TIGER SPORT RUNNING TEAM ASD</v>
      </c>
      <c r="P832" s="46" t="str">
        <f>IF($D832&gt;0,VLOOKUP(LEFT($N832,1),Regione!$A$2:$C$21,2,FALSE),"-")</f>
        <v xml:space="preserve">PIEMONTE </v>
      </c>
      <c r="Q832" s="112" t="e">
        <f ca="1">IF($D832&gt;0,NormalizzaTempo("D",CELL("tipo",$E832),$E832),"-")</f>
        <v>#NAME?</v>
      </c>
      <c r="R832" s="27">
        <f>IF($D832&gt;0,VLOOKUP($D832,Iscrizioni!$A$2:$M$2502,13,FALSE),"-")</f>
        <v>6500</v>
      </c>
      <c r="S832" s="112" t="e">
        <f t="shared" ca="1" si="79"/>
        <v>#NAME?</v>
      </c>
      <c r="T832" s="112" t="e">
        <f ca="1">IF($D832&gt;0,SUMIFS($S$3:$S832,$X$3:$X832,1,$J$3:$J832,$J832),"-")</f>
        <v>#NAME?</v>
      </c>
      <c r="U832" s="112" t="e">
        <f t="shared" ca="1" si="80"/>
        <v>#NAME?</v>
      </c>
      <c r="V832" s="112" t="e">
        <f t="shared" ca="1" si="77"/>
        <v>#NAME?</v>
      </c>
      <c r="W832" s="27">
        <f>IF(LEN($C832)=0,IF($D832&gt;0,COUNTIFS($A$3:$A832,$A832),"-"),"Escluso")</f>
        <v>97</v>
      </c>
      <c r="X832" s="2">
        <f>IF(LEN($C832)=0,IF($D832&gt;0,COUNTIFS($J$3:$J832,$J832,$C$3:$C832,""),"-"),"Escluso")</f>
        <v>15</v>
      </c>
      <c r="Y832" s="127" t="e">
        <f t="shared" ca="1" si="81"/>
        <v>#NAME?</v>
      </c>
      <c r="Z832" s="2">
        <f>IF($D832&gt;0,COUNTIFS($O$3:$O832,$O832,$L$3:$L832,$L832,$I$3:$I832,$I832),"-")</f>
        <v>2</v>
      </c>
      <c r="AA832" s="27">
        <f>IF($D832&gt;0,IF(OR($Z832 &gt;1,$L832&lt;&gt;"Adulti"),0,VLOOKUP($P832,Regione!$B$2:$C$22,2,FALSE)),"-")</f>
        <v>0</v>
      </c>
      <c r="AB832" s="27">
        <f>IF($D832&gt;0,IF(COUNTIFS($O$3:$O832,$O832,$L$3:$L832,$L832,$I$3:$I832,$I832) &gt;1,0,SUMIFS($Y$3:$Y$2503,$L$3:$L$2503,$L832,$O$3:$O$2503,$O832,$I$3:$I$2503,$I832)),"-")</f>
        <v>0</v>
      </c>
      <c r="AC832" s="27">
        <f t="shared" si="78"/>
        <v>0</v>
      </c>
    </row>
    <row r="833" spans="1:29" s="1" customFormat="1">
      <c r="A833" s="13" t="s">
        <v>185</v>
      </c>
      <c r="B833" s="107" t="str">
        <f>IF(COUNTA($A833)&gt;0,VLOOKUP($A833,Corsa!$A$1:$F$43,2,FALSE),"-")</f>
        <v>Corsa B04</v>
      </c>
      <c r="C833" s="11"/>
      <c r="D833" s="13">
        <v>666</v>
      </c>
      <c r="E833" s="13"/>
      <c r="F833" s="46" t="str">
        <f>IF(COUNTA($A833)&gt;0,VLOOKUP($A833,Corsa!$A$1:$F$43,3,FALSE),"-")</f>
        <v>M-20 + M-25 + M-30 + M-35 + M-40 + M-45</v>
      </c>
      <c r="G833" s="28" t="str">
        <f>IF($D833&gt;0,VLOOKUP($D833,Iscrizioni!$A$2:$M$2502,9,FALSE),"-")</f>
        <v>BERGONZINI SIMONE</v>
      </c>
      <c r="H833" s="28">
        <f>IF($D833&gt;0,VLOOKUP($D833,Iscrizioni!$A$2:$M$2502,4,FALSE),"-")</f>
        <v>1976</v>
      </c>
      <c r="I833" s="27" t="str">
        <f>IF($D833&gt;0,VLOOKUP($D833,Iscrizioni!$A$2:$M$2502,5,FALSE),"-")</f>
        <v>M</v>
      </c>
      <c r="J833" s="27" t="str">
        <f>IF($D833&gt;0,VLOOKUP($D833,Iscrizioni!$A$2:$M$2502,10,FALSE),"-")</f>
        <v>M-40</v>
      </c>
      <c r="K833" s="27" t="str">
        <f t="shared" si="76"/>
        <v>ok</v>
      </c>
      <c r="L833" s="46" t="str">
        <f>IF($D833&gt;0,VLOOKUP($D833,Iscrizioni!$A$2:$M$2502,11,FALSE),"-")</f>
        <v>Adulti</v>
      </c>
      <c r="M833" s="27">
        <f>IF($D833&gt;0,VLOOKUP($D833,Iscrizioni!$A$2:$N$2502,12,FALSE),"-")</f>
        <v>28</v>
      </c>
      <c r="N833" s="46" t="str">
        <f>IF($D833&gt;0,VLOOKUP($D833,Iscrizioni!$A$2:$M$2502,6,FALSE),"-")</f>
        <v>H041354</v>
      </c>
      <c r="O833" s="107" t="str">
        <f>IF($D833&gt;0,VLOOKUP($D833,Iscrizioni!$A$2:$M$2502,7,FALSE),"-")</f>
        <v>MODENA RUNNERS CLUB ASD</v>
      </c>
      <c r="P833" s="46" t="str">
        <f>IF($D833&gt;0,VLOOKUP(LEFT($N833,1),Regione!$A$2:$C$21,2,FALSE),"-")</f>
        <v xml:space="preserve">EMILIA ROMAGNA </v>
      </c>
      <c r="Q833" s="112" t="e">
        <f ca="1">IF($D833&gt;0,NormalizzaTempo("D",CELL("tipo",$E833),$E833),"-")</f>
        <v>#NAME?</v>
      </c>
      <c r="R833" s="27">
        <f>IF($D833&gt;0,VLOOKUP($D833,Iscrizioni!$A$2:$M$2502,13,FALSE),"-")</f>
        <v>6500</v>
      </c>
      <c r="S833" s="112" t="e">
        <f t="shared" ca="1" si="79"/>
        <v>#NAME?</v>
      </c>
      <c r="T833" s="112" t="e">
        <f ca="1">IF($D833&gt;0,SUMIFS($S$3:$S833,$X$3:$X833,1,$J$3:$J833,$J833),"-")</f>
        <v>#NAME?</v>
      </c>
      <c r="U833" s="112" t="e">
        <f t="shared" ca="1" si="80"/>
        <v>#NAME?</v>
      </c>
      <c r="V833" s="112" t="e">
        <f t="shared" ca="1" si="77"/>
        <v>#NAME?</v>
      </c>
      <c r="W833" s="27">
        <f>IF(LEN($C833)=0,IF($D833&gt;0,COUNTIFS($A$3:$A833,$A833),"-"),"Escluso")</f>
        <v>98</v>
      </c>
      <c r="X833" s="2">
        <f>IF(LEN($C833)=0,IF($D833&gt;0,COUNTIFS($J$3:$J833,$J833,$C$3:$C833,""),"-"),"Escluso")</f>
        <v>22</v>
      </c>
      <c r="Y833" s="127" t="e">
        <f t="shared" ca="1" si="81"/>
        <v>#NAME?</v>
      </c>
      <c r="Z833" s="2">
        <f>IF($D833&gt;0,COUNTIFS($O$3:$O833,$O833,$L$3:$L833,$L833,$I$3:$I833,$I833),"-")</f>
        <v>33</v>
      </c>
      <c r="AA833" s="27">
        <f>IF($D833&gt;0,IF(OR($Z833 &gt;1,$L833&lt;&gt;"Adulti"),0,VLOOKUP($P833,Regione!$B$2:$C$22,2,FALSE)),"-")</f>
        <v>0</v>
      </c>
      <c r="AB833" s="27">
        <f>IF($D833&gt;0,IF(COUNTIFS($O$3:$O833,$O833,$L$3:$L833,$L833,$I$3:$I833,$I833) &gt;1,0,SUMIFS($Y$3:$Y$2503,$L$3:$L$2503,$L833,$O$3:$O$2503,$O833,$I$3:$I$2503,$I833)),"-")</f>
        <v>0</v>
      </c>
      <c r="AC833" s="27">
        <f t="shared" si="78"/>
        <v>0</v>
      </c>
    </row>
    <row r="834" spans="1:29" s="1" customFormat="1">
      <c r="A834" s="13" t="s">
        <v>185</v>
      </c>
      <c r="B834" s="107" t="str">
        <f>IF(COUNTA($A834)&gt;0,VLOOKUP($A834,Corsa!$A$1:$F$43,2,FALSE),"-")</f>
        <v>Corsa B04</v>
      </c>
      <c r="C834" s="11"/>
      <c r="D834" s="13">
        <v>391</v>
      </c>
      <c r="E834" s="13"/>
      <c r="F834" s="46" t="str">
        <f>IF(COUNTA($A834)&gt;0,VLOOKUP($A834,Corsa!$A$1:$F$43,3,FALSE),"-")</f>
        <v>M-20 + M-25 + M-30 + M-35 + M-40 + M-45</v>
      </c>
      <c r="G834" s="28" t="str">
        <f>IF($D834&gt;0,VLOOKUP($D834,Iscrizioni!$A$2:$M$2502,9,FALSE),"-")</f>
        <v>PORRITIELLO LUIGI</v>
      </c>
      <c r="H834" s="28">
        <f>IF($D834&gt;0,VLOOKUP($D834,Iscrizioni!$A$2:$M$2502,4,FALSE),"-")</f>
        <v>1985</v>
      </c>
      <c r="I834" s="27" t="str">
        <f>IF($D834&gt;0,VLOOKUP($D834,Iscrizioni!$A$2:$M$2502,5,FALSE),"-")</f>
        <v>M</v>
      </c>
      <c r="J834" s="27" t="str">
        <f>IF($D834&gt;0,VLOOKUP($D834,Iscrizioni!$A$2:$M$2502,10,FALSE),"-")</f>
        <v>M-30</v>
      </c>
      <c r="K834" s="27" t="str">
        <f t="shared" si="76"/>
        <v>ok</v>
      </c>
      <c r="L834" s="46" t="str">
        <f>IF($D834&gt;0,VLOOKUP($D834,Iscrizioni!$A$2:$M$2502,11,FALSE),"-")</f>
        <v>Adulti</v>
      </c>
      <c r="M834" s="27">
        <f>IF($D834&gt;0,VLOOKUP($D834,Iscrizioni!$A$2:$N$2502,12,FALSE),"-")</f>
        <v>24</v>
      </c>
      <c r="N834" s="46" t="str">
        <f>IF($D834&gt;0,VLOOKUP($D834,Iscrizioni!$A$2:$M$2502,6,FALSE),"-")</f>
        <v>D060103</v>
      </c>
      <c r="O834" s="107" t="str">
        <f>IF($D834&gt;0,VLOOKUP($D834,Iscrizioni!$A$2:$M$2502,7,FALSE),"-")</f>
        <v>ASD ATHLETIC TEAM</v>
      </c>
      <c r="P834" s="46" t="str">
        <f>IF($D834&gt;0,VLOOKUP(LEFT($N834,1),Regione!$A$2:$C$21,2,FALSE),"-")</f>
        <v xml:space="preserve">LOMBARDIA </v>
      </c>
      <c r="Q834" s="112" t="e">
        <f ca="1">IF($D834&gt;0,NormalizzaTempo("D",CELL("tipo",$E834),$E834),"-")</f>
        <v>#NAME?</v>
      </c>
      <c r="R834" s="27">
        <f>IF($D834&gt;0,VLOOKUP($D834,Iscrizioni!$A$2:$M$2502,13,FALSE),"-")</f>
        <v>6500</v>
      </c>
      <c r="S834" s="112" t="e">
        <f t="shared" ca="1" si="79"/>
        <v>#NAME?</v>
      </c>
      <c r="T834" s="112" t="e">
        <f ca="1">IF($D834&gt;0,SUMIFS($S$3:$S834,$X$3:$X834,1,$J$3:$J834,$J834),"-")</f>
        <v>#NAME?</v>
      </c>
      <c r="U834" s="112" t="e">
        <f t="shared" ca="1" si="80"/>
        <v>#NAME?</v>
      </c>
      <c r="V834" s="112" t="e">
        <f t="shared" ca="1" si="77"/>
        <v>#NAME?</v>
      </c>
      <c r="W834" s="27">
        <f>IF(LEN($C834)=0,IF($D834&gt;0,COUNTIFS($A$3:$A834,$A834),"-"),"Escluso")</f>
        <v>99</v>
      </c>
      <c r="X834" s="2">
        <f>IF(LEN($C834)=0,IF($D834&gt;0,COUNTIFS($J$3:$J834,$J834,$C$3:$C834,""),"-"),"Escluso")</f>
        <v>11</v>
      </c>
      <c r="Y834" s="127" t="e">
        <f t="shared" ca="1" si="81"/>
        <v>#NAME?</v>
      </c>
      <c r="Z834" s="2">
        <f>IF($D834&gt;0,COUNTIFS($O$3:$O834,$O834,$L$3:$L834,$L834,$I$3:$I834,$I834),"-")</f>
        <v>9</v>
      </c>
      <c r="AA834" s="27">
        <f>IF($D834&gt;0,IF(OR($Z834 &gt;1,$L834&lt;&gt;"Adulti"),0,VLOOKUP($P834,Regione!$B$2:$C$22,2,FALSE)),"-")</f>
        <v>0</v>
      </c>
      <c r="AB834" s="27">
        <f>IF($D834&gt;0,IF(COUNTIFS($O$3:$O834,$O834,$L$3:$L834,$L834,$I$3:$I834,$I834) &gt;1,0,SUMIFS($Y$3:$Y$2503,$L$3:$L$2503,$L834,$O$3:$O$2503,$O834,$I$3:$I$2503,$I834)),"-")</f>
        <v>0</v>
      </c>
      <c r="AC834" s="27">
        <f t="shared" si="78"/>
        <v>0</v>
      </c>
    </row>
    <row r="835" spans="1:29" s="1" customFormat="1">
      <c r="A835" s="13" t="s">
        <v>185</v>
      </c>
      <c r="B835" s="107" t="str">
        <f>IF(COUNTA($A835)&gt;0,VLOOKUP($A835,Corsa!$A$1:$F$43,2,FALSE),"-")</f>
        <v>Corsa B04</v>
      </c>
      <c r="C835" s="11"/>
      <c r="D835" s="13">
        <v>333</v>
      </c>
      <c r="E835" s="13"/>
      <c r="F835" s="46" t="str">
        <f>IF(COUNTA($A835)&gt;0,VLOOKUP($A835,Corsa!$A$1:$F$43,3,FALSE),"-")</f>
        <v>M-20 + M-25 + M-30 + M-35 + M-40 + M-45</v>
      </c>
      <c r="G835" s="28" t="str">
        <f>IF($D835&gt;0,VLOOKUP($D835,Iscrizioni!$A$2:$M$2502,9,FALSE),"-")</f>
        <v>GALLINARI CHRISTIAN</v>
      </c>
      <c r="H835" s="28">
        <f>IF($D835&gt;0,VLOOKUP($D835,Iscrizioni!$A$2:$M$2502,4,FALSE),"-")</f>
        <v>1981</v>
      </c>
      <c r="I835" s="27" t="str">
        <f>IF($D835&gt;0,VLOOKUP($D835,Iscrizioni!$A$2:$M$2502,5,FALSE),"-")</f>
        <v>M</v>
      </c>
      <c r="J835" s="27" t="str">
        <f>IF($D835&gt;0,VLOOKUP($D835,Iscrizioni!$A$2:$M$2502,10,FALSE),"-")</f>
        <v>M-35</v>
      </c>
      <c r="K835" s="27" t="str">
        <f t="shared" ref="K835:K898" si="82">IF(D835&gt;0,IF(IFERROR(SEARCH(J835,F835),0)=0,"Verifica","ok"),"-")</f>
        <v>ok</v>
      </c>
      <c r="L835" s="46" t="str">
        <f>IF($D835&gt;0,VLOOKUP($D835,Iscrizioni!$A$2:$M$2502,11,FALSE),"-")</f>
        <v>Adulti</v>
      </c>
      <c r="M835" s="27">
        <f>IF($D835&gt;0,VLOOKUP($D835,Iscrizioni!$A$2:$N$2502,12,FALSE),"-")</f>
        <v>26</v>
      </c>
      <c r="N835" s="46" t="str">
        <f>IF($D835&gt;0,VLOOKUP($D835,Iscrizioni!$A$2:$M$2502,6,FALSE),"-")</f>
        <v>D070312</v>
      </c>
      <c r="O835" s="107" t="str">
        <f>IF($D835&gt;0,VLOOKUP($D835,Iscrizioni!$A$2:$M$2502,7,FALSE),"-")</f>
        <v>A.S.D. RUN8 TEAM</v>
      </c>
      <c r="P835" s="46" t="str">
        <f>IF($D835&gt;0,VLOOKUP(LEFT($N835,1),Regione!$A$2:$C$21,2,FALSE),"-")</f>
        <v xml:space="preserve">LOMBARDIA </v>
      </c>
      <c r="Q835" s="112" t="e">
        <f ca="1">IF($D835&gt;0,NormalizzaTempo("D",CELL("tipo",$E835),$E835),"-")</f>
        <v>#NAME?</v>
      </c>
      <c r="R835" s="27">
        <f>IF($D835&gt;0,VLOOKUP($D835,Iscrizioni!$A$2:$M$2502,13,FALSE),"-")</f>
        <v>6500</v>
      </c>
      <c r="S835" s="112" t="e">
        <f t="shared" ca="1" si="79"/>
        <v>#NAME?</v>
      </c>
      <c r="T835" s="112" t="e">
        <f ca="1">IF($D835&gt;0,SUMIFS($S$3:$S835,$X$3:$X835,1,$J$3:$J835,$J835),"-")</f>
        <v>#NAME?</v>
      </c>
      <c r="U835" s="112" t="e">
        <f t="shared" ca="1" si="80"/>
        <v>#NAME?</v>
      </c>
      <c r="V835" s="112" t="e">
        <f t="shared" ca="1" si="77"/>
        <v>#NAME?</v>
      </c>
      <c r="W835" s="27">
        <f>IF(LEN($C835)=0,IF($D835&gt;0,COUNTIFS($A$3:$A835,$A835),"-"),"Escluso")</f>
        <v>100</v>
      </c>
      <c r="X835" s="2">
        <f>IF(LEN($C835)=0,IF($D835&gt;0,COUNTIFS($J$3:$J835,$J835,$C$3:$C835,""),"-"),"Escluso")</f>
        <v>16</v>
      </c>
      <c r="Y835" s="127" t="e">
        <f t="shared" ca="1" si="81"/>
        <v>#NAME?</v>
      </c>
      <c r="Z835" s="2">
        <f>IF($D835&gt;0,COUNTIFS($O$3:$O835,$O835,$L$3:$L835,$L835,$I$3:$I835,$I835),"-")</f>
        <v>2</v>
      </c>
      <c r="AA835" s="27">
        <f>IF($D835&gt;0,IF(OR($Z835 &gt;1,$L835&lt;&gt;"Adulti"),0,VLOOKUP($P835,Regione!$B$2:$C$22,2,FALSE)),"-")</f>
        <v>0</v>
      </c>
      <c r="AB835" s="27">
        <f>IF($D835&gt;0,IF(COUNTIFS($O$3:$O835,$O835,$L$3:$L835,$L835,$I$3:$I835,$I835) &gt;1,0,SUMIFS($Y$3:$Y$2503,$L$3:$L$2503,$L835,$O$3:$O$2503,$O835,$I$3:$I$2503,$I835)),"-")</f>
        <v>0</v>
      </c>
      <c r="AC835" s="27">
        <f t="shared" si="78"/>
        <v>0</v>
      </c>
    </row>
    <row r="836" spans="1:29" s="1" customFormat="1">
      <c r="A836" s="13" t="s">
        <v>185</v>
      </c>
      <c r="B836" s="107" t="str">
        <f>IF(COUNTA($A836)&gt;0,VLOOKUP($A836,Corsa!$A$1:$F$43,2,FALSE),"-")</f>
        <v>Corsa B04</v>
      </c>
      <c r="C836" s="11"/>
      <c r="D836" s="13">
        <v>649</v>
      </c>
      <c r="E836" s="13"/>
      <c r="F836" s="46" t="str">
        <f>IF(COUNTA($A836)&gt;0,VLOOKUP($A836,Corsa!$A$1:$F$43,3,FALSE),"-")</f>
        <v>M-20 + M-25 + M-30 + M-35 + M-40 + M-45</v>
      </c>
      <c r="G836" s="28" t="str">
        <f>IF($D836&gt;0,VLOOKUP($D836,Iscrizioni!$A$2:$M$2502,9,FALSE),"-")</f>
        <v>MEDICI MARCO</v>
      </c>
      <c r="H836" s="28">
        <f>IF($D836&gt;0,VLOOKUP($D836,Iscrizioni!$A$2:$M$2502,4,FALSE),"-")</f>
        <v>1977</v>
      </c>
      <c r="I836" s="27" t="str">
        <f>IF($D836&gt;0,VLOOKUP($D836,Iscrizioni!$A$2:$M$2502,5,FALSE),"-")</f>
        <v>M</v>
      </c>
      <c r="J836" s="27" t="str">
        <f>IF($D836&gt;0,VLOOKUP($D836,Iscrizioni!$A$2:$M$2502,10,FALSE),"-")</f>
        <v>M-40</v>
      </c>
      <c r="K836" s="27" t="str">
        <f t="shared" si="82"/>
        <v>ok</v>
      </c>
      <c r="L836" s="46" t="str">
        <f>IF($D836&gt;0,VLOOKUP($D836,Iscrizioni!$A$2:$M$2502,11,FALSE),"-")</f>
        <v>Adulti</v>
      </c>
      <c r="M836" s="27">
        <f>IF($D836&gt;0,VLOOKUP($D836,Iscrizioni!$A$2:$N$2502,12,FALSE),"-")</f>
        <v>28</v>
      </c>
      <c r="N836" s="46" t="str">
        <f>IF($D836&gt;0,VLOOKUP($D836,Iscrizioni!$A$2:$M$2502,6,FALSE),"-")</f>
        <v>H040383</v>
      </c>
      <c r="O836" s="107" t="str">
        <f>IF($D836&gt;0,VLOOKUP($D836,Iscrizioni!$A$2:$M$2502,7,FALSE),"-")</f>
        <v>LA PATRIA S.G. 1879 ASD</v>
      </c>
      <c r="P836" s="46" t="str">
        <f>IF($D836&gt;0,VLOOKUP(LEFT($N836,1),Regione!$A$2:$C$21,2,FALSE),"-")</f>
        <v xml:space="preserve">EMILIA ROMAGNA </v>
      </c>
      <c r="Q836" s="112" t="e">
        <f ca="1">IF($D836&gt;0,NormalizzaTempo("D",CELL("tipo",$E836),$E836),"-")</f>
        <v>#NAME?</v>
      </c>
      <c r="R836" s="27">
        <f>IF($D836&gt;0,VLOOKUP($D836,Iscrizioni!$A$2:$M$2502,13,FALSE),"-")</f>
        <v>6500</v>
      </c>
      <c r="S836" s="112" t="e">
        <f t="shared" ca="1" si="79"/>
        <v>#NAME?</v>
      </c>
      <c r="T836" s="112" t="e">
        <f ca="1">IF($D836&gt;0,SUMIFS($S$3:$S836,$X$3:$X836,1,$J$3:$J836,$J836),"-")</f>
        <v>#NAME?</v>
      </c>
      <c r="U836" s="112" t="e">
        <f t="shared" ca="1" si="80"/>
        <v>#NAME?</v>
      </c>
      <c r="V836" s="112" t="e">
        <f t="shared" ref="V836:V899" ca="1" si="83">IF(OR(AND($L836="Adulti",LEN($C836)=0,$U836&lt;=$U$1), AND(OR($L836="Giovanile",$L836="Promozionale"),LEN($C836)=0) ), "ok","-")</f>
        <v>#NAME?</v>
      </c>
      <c r="W836" s="27">
        <f>IF(LEN($C836)=0,IF($D836&gt;0,COUNTIFS($A$3:$A836,$A836),"-"),"Escluso")</f>
        <v>101</v>
      </c>
      <c r="X836" s="2">
        <f>IF(LEN($C836)=0,IF($D836&gt;0,COUNTIFS($J$3:$J836,$J836,$C$3:$C836,""),"-"),"Escluso")</f>
        <v>23</v>
      </c>
      <c r="Y836" s="127" t="e">
        <f t="shared" ca="1" si="81"/>
        <v>#NAME?</v>
      </c>
      <c r="Z836" s="2">
        <f>IF($D836&gt;0,COUNTIFS($O$3:$O836,$O836,$L$3:$L836,$L836,$I$3:$I836,$I836),"-")</f>
        <v>6</v>
      </c>
      <c r="AA836" s="27">
        <f>IF($D836&gt;0,IF(OR($Z836 &gt;1,$L836&lt;&gt;"Adulti"),0,VLOOKUP($P836,Regione!$B$2:$C$22,2,FALSE)),"-")</f>
        <v>0</v>
      </c>
      <c r="AB836" s="27">
        <f>IF($D836&gt;0,IF(COUNTIFS($O$3:$O836,$O836,$L$3:$L836,$L836,$I$3:$I836,$I836) &gt;1,0,SUMIFS($Y$3:$Y$2503,$L$3:$L$2503,$L836,$O$3:$O$2503,$O836,$I$3:$I$2503,$I836)),"-")</f>
        <v>0</v>
      </c>
      <c r="AC836" s="27">
        <f t="shared" si="78"/>
        <v>0</v>
      </c>
    </row>
    <row r="837" spans="1:29" s="1" customFormat="1">
      <c r="A837" s="13" t="s">
        <v>185</v>
      </c>
      <c r="B837" s="107" t="str">
        <f>IF(COUNTA($A837)&gt;0,VLOOKUP($A837,Corsa!$A$1:$F$43,2,FALSE),"-")</f>
        <v>Corsa B04</v>
      </c>
      <c r="C837" s="11"/>
      <c r="D837" s="13">
        <v>393</v>
      </c>
      <c r="E837" s="13"/>
      <c r="F837" s="46" t="str">
        <f>IF(COUNTA($A837)&gt;0,VLOOKUP($A837,Corsa!$A$1:$F$43,3,FALSE),"-")</f>
        <v>M-20 + M-25 + M-30 + M-35 + M-40 + M-45</v>
      </c>
      <c r="G837" s="28" t="str">
        <f>IF($D837&gt;0,VLOOKUP($D837,Iscrizioni!$A$2:$M$2502,9,FALSE),"-")</f>
        <v>ROGGEBAND JONATHAN</v>
      </c>
      <c r="H837" s="28">
        <f>IF($D837&gt;0,VLOOKUP($D837,Iscrizioni!$A$2:$M$2502,4,FALSE),"-")</f>
        <v>1991</v>
      </c>
      <c r="I837" s="27" t="str">
        <f>IF($D837&gt;0,VLOOKUP($D837,Iscrizioni!$A$2:$M$2502,5,FALSE),"-")</f>
        <v>M</v>
      </c>
      <c r="J837" s="27" t="str">
        <f>IF($D837&gt;0,VLOOKUP($D837,Iscrizioni!$A$2:$M$2502,10,FALSE),"-")</f>
        <v>M-25</v>
      </c>
      <c r="K837" s="27" t="str">
        <f t="shared" si="82"/>
        <v>ok</v>
      </c>
      <c r="L837" s="46" t="str">
        <f>IF($D837&gt;0,VLOOKUP($D837,Iscrizioni!$A$2:$M$2502,11,FALSE),"-")</f>
        <v>Adulti</v>
      </c>
      <c r="M837" s="27">
        <f>IF($D837&gt;0,VLOOKUP($D837,Iscrizioni!$A$2:$N$2502,12,FALSE),"-")</f>
        <v>22</v>
      </c>
      <c r="N837" s="46" t="str">
        <f>IF($D837&gt;0,VLOOKUP($D837,Iscrizioni!$A$2:$M$2502,6,FALSE),"-")</f>
        <v>D060103</v>
      </c>
      <c r="O837" s="107" t="str">
        <f>IF($D837&gt;0,VLOOKUP($D837,Iscrizioni!$A$2:$M$2502,7,FALSE),"-")</f>
        <v>ASD ATHLETIC TEAM</v>
      </c>
      <c r="P837" s="46" t="str">
        <f>IF($D837&gt;0,VLOOKUP(LEFT($N837,1),Regione!$A$2:$C$21,2,FALSE),"-")</f>
        <v xml:space="preserve">LOMBARDIA </v>
      </c>
      <c r="Q837" s="112" t="e">
        <f ca="1">IF($D837&gt;0,NormalizzaTempo("D",CELL("tipo",$E837),$E837),"-")</f>
        <v>#NAME?</v>
      </c>
      <c r="R837" s="27">
        <f>IF($D837&gt;0,VLOOKUP($D837,Iscrizioni!$A$2:$M$2502,13,FALSE),"-")</f>
        <v>6500</v>
      </c>
      <c r="S837" s="112" t="e">
        <f t="shared" ca="1" si="79"/>
        <v>#NAME?</v>
      </c>
      <c r="T837" s="112" t="e">
        <f ca="1">IF($D837&gt;0,SUMIFS($S$3:$S837,$X$3:$X837,1,$J$3:$J837,$J837),"-")</f>
        <v>#NAME?</v>
      </c>
      <c r="U837" s="112" t="e">
        <f t="shared" ca="1" si="80"/>
        <v>#NAME?</v>
      </c>
      <c r="V837" s="112" t="e">
        <f t="shared" ca="1" si="83"/>
        <v>#NAME?</v>
      </c>
      <c r="W837" s="27">
        <f>IF(LEN($C837)=0,IF($D837&gt;0,COUNTIFS($A$3:$A837,$A837),"-"),"Escluso")</f>
        <v>102</v>
      </c>
      <c r="X837" s="2">
        <f>IF(LEN($C837)=0,IF($D837&gt;0,COUNTIFS($J$3:$J837,$J837,$C$3:$C837,""),"-"),"Escluso")</f>
        <v>15</v>
      </c>
      <c r="Y837" s="127" t="e">
        <f t="shared" ca="1" si="81"/>
        <v>#NAME?</v>
      </c>
      <c r="Z837" s="2">
        <f>IF($D837&gt;0,COUNTIFS($O$3:$O837,$O837,$L$3:$L837,$L837,$I$3:$I837,$I837),"-")</f>
        <v>10</v>
      </c>
      <c r="AA837" s="27">
        <f>IF($D837&gt;0,IF(OR($Z837 &gt;1,$L837&lt;&gt;"Adulti"),0,VLOOKUP($P837,Regione!$B$2:$C$22,2,FALSE)),"-")</f>
        <v>0</v>
      </c>
      <c r="AB837" s="27">
        <f>IF($D837&gt;0,IF(COUNTIFS($O$3:$O837,$O837,$L$3:$L837,$L837,$I$3:$I837,$I837) &gt;1,0,SUMIFS($Y$3:$Y$2503,$L$3:$L$2503,$L837,$O$3:$O$2503,$O837,$I$3:$I$2503,$I837)),"-")</f>
        <v>0</v>
      </c>
      <c r="AC837" s="27">
        <f t="shared" si="78"/>
        <v>0</v>
      </c>
    </row>
    <row r="838" spans="1:29" s="1" customFormat="1">
      <c r="A838" s="13" t="s">
        <v>185</v>
      </c>
      <c r="B838" s="107" t="str">
        <f>IF(COUNTA($A838)&gt;0,VLOOKUP($A838,Corsa!$A$1:$F$43,2,FALSE),"-")</f>
        <v>Corsa B04</v>
      </c>
      <c r="C838" s="11"/>
      <c r="D838" s="13">
        <v>892</v>
      </c>
      <c r="E838" s="13"/>
      <c r="F838" s="46" t="str">
        <f>IF(COUNTA($A838)&gt;0,VLOOKUP($A838,Corsa!$A$1:$F$43,3,FALSE),"-")</f>
        <v>M-20 + M-25 + M-30 + M-35 + M-40 + M-45</v>
      </c>
      <c r="G838" s="28" t="str">
        <f>IF($D838&gt;0,VLOOKUP($D838,Iscrizioni!$A$2:$M$2502,9,FALSE),"-")</f>
        <v>ARMAROLI PAOLO</v>
      </c>
      <c r="H838" s="28">
        <f>IF($D838&gt;0,VLOOKUP($D838,Iscrizioni!$A$2:$M$2502,4,FALSE),"-")</f>
        <v>1978</v>
      </c>
      <c r="I838" s="27" t="str">
        <f>IF($D838&gt;0,VLOOKUP($D838,Iscrizioni!$A$2:$M$2502,5,FALSE),"-")</f>
        <v>M</v>
      </c>
      <c r="J838" s="27" t="str">
        <f>IF($D838&gt;0,VLOOKUP($D838,Iscrizioni!$A$2:$M$2502,10,FALSE),"-")</f>
        <v>M-35</v>
      </c>
      <c r="K838" s="27" t="str">
        <f t="shared" si="82"/>
        <v>ok</v>
      </c>
      <c r="L838" s="46" t="str">
        <f>IF($D838&gt;0,VLOOKUP($D838,Iscrizioni!$A$2:$M$2502,11,FALSE),"-")</f>
        <v>Adulti</v>
      </c>
      <c r="M838" s="27">
        <f>IF($D838&gt;0,VLOOKUP($D838,Iscrizioni!$A$2:$N$2502,12,FALSE),"-")</f>
        <v>26</v>
      </c>
      <c r="N838" s="46" t="str">
        <f>IF($D838&gt;0,VLOOKUP($D838,Iscrizioni!$A$2:$M$2502,6,FALSE),"-")</f>
        <v>H010105</v>
      </c>
      <c r="O838" s="107" t="str">
        <f>IF($D838&gt;0,VLOOKUP($D838,Iscrizioni!$A$2:$M$2502,7,FALSE),"-")</f>
        <v>Polisportiva ZOLA A.S.D.</v>
      </c>
      <c r="P838" s="46" t="str">
        <f>IF($D838&gt;0,VLOOKUP(LEFT($N838,1),Regione!$A$2:$C$21,2,FALSE),"-")</f>
        <v xml:space="preserve">EMILIA ROMAGNA </v>
      </c>
      <c r="Q838" s="112" t="e">
        <f ca="1">IF($D838&gt;0,NormalizzaTempo("D",CELL("tipo",$E838),$E838),"-")</f>
        <v>#NAME?</v>
      </c>
      <c r="R838" s="27">
        <f>IF($D838&gt;0,VLOOKUP($D838,Iscrizioni!$A$2:$M$2502,13,FALSE),"-")</f>
        <v>6500</v>
      </c>
      <c r="S838" s="112" t="e">
        <f t="shared" ca="1" si="79"/>
        <v>#NAME?</v>
      </c>
      <c r="T838" s="112" t="e">
        <f ca="1">IF($D838&gt;0,SUMIFS($S$3:$S838,$X$3:$X838,1,$J$3:$J838,$J838),"-")</f>
        <v>#NAME?</v>
      </c>
      <c r="U838" s="112" t="e">
        <f t="shared" ca="1" si="80"/>
        <v>#NAME?</v>
      </c>
      <c r="V838" s="112" t="e">
        <f t="shared" ca="1" si="83"/>
        <v>#NAME?</v>
      </c>
      <c r="W838" s="27">
        <f>IF(LEN($C838)=0,IF($D838&gt;0,COUNTIFS($A$3:$A838,$A838),"-"),"Escluso")</f>
        <v>103</v>
      </c>
      <c r="X838" s="2">
        <f>IF(LEN($C838)=0,IF($D838&gt;0,COUNTIFS($J$3:$J838,$J838,$C$3:$C838,""),"-"),"Escluso")</f>
        <v>17</v>
      </c>
      <c r="Y838" s="127" t="e">
        <f t="shared" ca="1" si="81"/>
        <v>#NAME?</v>
      </c>
      <c r="Z838" s="2">
        <f>IF($D838&gt;0,COUNTIFS($O$3:$O838,$O838,$L$3:$L838,$L838,$I$3:$I838,$I838),"-")</f>
        <v>3</v>
      </c>
      <c r="AA838" s="27">
        <f>IF($D838&gt;0,IF(OR($Z838 &gt;1,$L838&lt;&gt;"Adulti"),0,VLOOKUP($P838,Regione!$B$2:$C$22,2,FALSE)),"-")</f>
        <v>0</v>
      </c>
      <c r="AB838" s="27">
        <f>IF($D838&gt;0,IF(COUNTIFS($O$3:$O838,$O838,$L$3:$L838,$L838,$I$3:$I838,$I838) &gt;1,0,SUMIFS($Y$3:$Y$2503,$L$3:$L$2503,$L838,$O$3:$O$2503,$O838,$I$3:$I$2503,$I838)),"-")</f>
        <v>0</v>
      </c>
      <c r="AC838" s="27">
        <f t="shared" si="78"/>
        <v>0</v>
      </c>
    </row>
    <row r="839" spans="1:29" s="1" customFormat="1">
      <c r="A839" s="13" t="s">
        <v>185</v>
      </c>
      <c r="B839" s="107" t="str">
        <f>IF(COUNTA($A839)&gt;0,VLOOKUP($A839,Corsa!$A$1:$F$43,2,FALSE),"-")</f>
        <v>Corsa B04</v>
      </c>
      <c r="C839" s="11"/>
      <c r="D839" s="13">
        <v>125</v>
      </c>
      <c r="E839" s="13"/>
      <c r="F839" s="46" t="str">
        <f>IF(COUNTA($A839)&gt;0,VLOOKUP($A839,Corsa!$A$1:$F$43,3,FALSE),"-")</f>
        <v>M-20 + M-25 + M-30 + M-35 + M-40 + M-45</v>
      </c>
      <c r="G839" s="28" t="str">
        <f>IF($D839&gt;0,VLOOKUP($D839,Iscrizioni!$A$2:$M$2502,9,FALSE),"-")</f>
        <v>MASSAI FABIO</v>
      </c>
      <c r="H839" s="28">
        <f>IF($D839&gt;0,VLOOKUP($D839,Iscrizioni!$A$2:$M$2502,4,FALSE),"-")</f>
        <v>1971</v>
      </c>
      <c r="I839" s="27" t="str">
        <f>IF($D839&gt;0,VLOOKUP($D839,Iscrizioni!$A$2:$M$2502,5,FALSE),"-")</f>
        <v>M</v>
      </c>
      <c r="J839" s="27" t="str">
        <f>IF($D839&gt;0,VLOOKUP($D839,Iscrizioni!$A$2:$M$2502,10,FALSE),"-")</f>
        <v>M-45</v>
      </c>
      <c r="K839" s="27" t="str">
        <f t="shared" si="82"/>
        <v>ok</v>
      </c>
      <c r="L839" s="46" t="str">
        <f>IF($D839&gt;0,VLOOKUP($D839,Iscrizioni!$A$2:$M$2502,11,FALSE),"-")</f>
        <v>Adulti</v>
      </c>
      <c r="M839" s="27">
        <f>IF($D839&gt;0,VLOOKUP($D839,Iscrizioni!$A$2:$N$2502,12,FALSE),"-")</f>
        <v>30</v>
      </c>
      <c r="N839" s="46" t="str">
        <f>IF($D839&gt;0,VLOOKUP($D839,Iscrizioni!$A$2:$M$2502,6,FALSE),"-")</f>
        <v>L090562</v>
      </c>
      <c r="O839" s="107" t="str">
        <f>IF($D839&gt;0,VLOOKUP($D839,Iscrizioni!$A$2:$M$2502,7,FALSE),"-")</f>
        <v>A.S.D. ATLETICA SINALUNGA</v>
      </c>
      <c r="P839" s="46" t="str">
        <f>IF($D839&gt;0,VLOOKUP(LEFT($N839,1),Regione!$A$2:$C$21,2,FALSE),"-")</f>
        <v xml:space="preserve">TOSCANA </v>
      </c>
      <c r="Q839" s="112" t="e">
        <f ca="1">IF($D839&gt;0,NormalizzaTempo("D",CELL("tipo",$E839),$E839),"-")</f>
        <v>#NAME?</v>
      </c>
      <c r="R839" s="27">
        <f>IF($D839&gt;0,VLOOKUP($D839,Iscrizioni!$A$2:$M$2502,13,FALSE),"-")</f>
        <v>6500</v>
      </c>
      <c r="S839" s="112" t="e">
        <f t="shared" ca="1" si="79"/>
        <v>#NAME?</v>
      </c>
      <c r="T839" s="112" t="e">
        <f ca="1">IF($D839&gt;0,SUMIFS($S$3:$S839,$X$3:$X839,1,$J$3:$J839,$J839),"-")</f>
        <v>#NAME?</v>
      </c>
      <c r="U839" s="112" t="e">
        <f t="shared" ca="1" si="80"/>
        <v>#NAME?</v>
      </c>
      <c r="V839" s="112" t="e">
        <f t="shared" ca="1" si="83"/>
        <v>#NAME?</v>
      </c>
      <c r="W839" s="27">
        <f>IF(LEN($C839)=0,IF($D839&gt;0,COUNTIFS($A$3:$A839,$A839),"-"),"Escluso")</f>
        <v>104</v>
      </c>
      <c r="X839" s="2">
        <f>IF(LEN($C839)=0,IF($D839&gt;0,COUNTIFS($J$3:$J839,$J839,$C$3:$C839,""),"-"),"Escluso")</f>
        <v>22</v>
      </c>
      <c r="Y839" s="127" t="e">
        <f t="shared" ca="1" si="81"/>
        <v>#NAME?</v>
      </c>
      <c r="Z839" s="2">
        <f>IF($D839&gt;0,COUNTIFS($O$3:$O839,$O839,$L$3:$L839,$L839,$I$3:$I839,$I839),"-")</f>
        <v>6</v>
      </c>
      <c r="AA839" s="27">
        <f>IF($D839&gt;0,IF(OR($Z839 &gt;1,$L839&lt;&gt;"Adulti"),0,VLOOKUP($P839,Regione!$B$2:$C$22,2,FALSE)),"-")</f>
        <v>0</v>
      </c>
      <c r="AB839" s="27">
        <f>IF($D839&gt;0,IF(COUNTIFS($O$3:$O839,$O839,$L$3:$L839,$L839,$I$3:$I839,$I839) &gt;1,0,SUMIFS($Y$3:$Y$2503,$L$3:$L$2503,$L839,$O$3:$O$2503,$O839,$I$3:$I$2503,$I839)),"-")</f>
        <v>0</v>
      </c>
      <c r="AC839" s="27">
        <f t="shared" si="78"/>
        <v>0</v>
      </c>
    </row>
    <row r="840" spans="1:29" s="1" customFormat="1">
      <c r="A840" s="13" t="s">
        <v>185</v>
      </c>
      <c r="B840" s="107" t="str">
        <f>IF(COUNTA($A840)&gt;0,VLOOKUP($A840,Corsa!$A$1:$F$43,2,FALSE),"-")</f>
        <v>Corsa B04</v>
      </c>
      <c r="C840" s="11"/>
      <c r="D840" s="13">
        <v>639</v>
      </c>
      <c r="E840" s="13"/>
      <c r="F840" s="46" t="str">
        <f>IF(COUNTA($A840)&gt;0,VLOOKUP($A840,Corsa!$A$1:$F$43,3,FALSE),"-")</f>
        <v>M-20 + M-25 + M-30 + M-35 + M-40 + M-45</v>
      </c>
      <c r="G840" s="28" t="str">
        <f>IF($D840&gt;0,VLOOKUP($D840,Iscrizioni!$A$2:$M$2502,9,FALSE),"-")</f>
        <v>CROTTI MASSIMO</v>
      </c>
      <c r="H840" s="28">
        <f>IF($D840&gt;0,VLOOKUP($D840,Iscrizioni!$A$2:$M$2502,4,FALSE),"-")</f>
        <v>1972</v>
      </c>
      <c r="I840" s="27" t="str">
        <f>IF($D840&gt;0,VLOOKUP($D840,Iscrizioni!$A$2:$M$2502,5,FALSE),"-")</f>
        <v>M</v>
      </c>
      <c r="J840" s="27" t="str">
        <f>IF($D840&gt;0,VLOOKUP($D840,Iscrizioni!$A$2:$M$2502,10,FALSE),"-")</f>
        <v>M-45</v>
      </c>
      <c r="K840" s="27" t="str">
        <f t="shared" si="82"/>
        <v>ok</v>
      </c>
      <c r="L840" s="46" t="str">
        <f>IF($D840&gt;0,VLOOKUP($D840,Iscrizioni!$A$2:$M$2502,11,FALSE),"-")</f>
        <v>Adulti</v>
      </c>
      <c r="M840" s="27">
        <f>IF($D840&gt;0,VLOOKUP($D840,Iscrizioni!$A$2:$N$2502,12,FALSE),"-")</f>
        <v>30</v>
      </c>
      <c r="N840" s="46" t="str">
        <f>IF($D840&gt;0,VLOOKUP($D840,Iscrizioni!$A$2:$M$2502,6,FALSE),"-")</f>
        <v>H080300</v>
      </c>
      <c r="O840" s="107" t="str">
        <f>IF($D840&gt;0,VLOOKUP($D840,Iscrizioni!$A$2:$M$2502,7,FALSE),"-")</f>
        <v>JOGGING TEAM PATERLINI</v>
      </c>
      <c r="P840" s="46" t="str">
        <f>IF($D840&gt;0,VLOOKUP(LEFT($N840,1),Regione!$A$2:$C$21,2,FALSE),"-")</f>
        <v xml:space="preserve">EMILIA ROMAGNA </v>
      </c>
      <c r="Q840" s="112" t="e">
        <f ca="1">IF($D840&gt;0,NormalizzaTempo("D",CELL("tipo",$E840),$E840),"-")</f>
        <v>#NAME?</v>
      </c>
      <c r="R840" s="27">
        <f>IF($D840&gt;0,VLOOKUP($D840,Iscrizioni!$A$2:$M$2502,13,FALSE),"-")</f>
        <v>6500</v>
      </c>
      <c r="S840" s="112" t="e">
        <f t="shared" ca="1" si="79"/>
        <v>#NAME?</v>
      </c>
      <c r="T840" s="112" t="e">
        <f ca="1">IF($D840&gt;0,SUMIFS($S$3:$S840,$X$3:$X840,1,$J$3:$J840,$J840),"-")</f>
        <v>#NAME?</v>
      </c>
      <c r="U840" s="112" t="e">
        <f t="shared" ca="1" si="80"/>
        <v>#NAME?</v>
      </c>
      <c r="V840" s="112" t="e">
        <f t="shared" ca="1" si="83"/>
        <v>#NAME?</v>
      </c>
      <c r="W840" s="27">
        <f>IF(LEN($C840)=0,IF($D840&gt;0,COUNTIFS($A$3:$A840,$A840),"-"),"Escluso")</f>
        <v>105</v>
      </c>
      <c r="X840" s="2">
        <f>IF(LEN($C840)=0,IF($D840&gt;0,COUNTIFS($J$3:$J840,$J840,$C$3:$C840,""),"-"),"Escluso")</f>
        <v>23</v>
      </c>
      <c r="Y840" s="127" t="e">
        <f t="shared" ca="1" si="81"/>
        <v>#NAME?</v>
      </c>
      <c r="Z840" s="2">
        <f>IF($D840&gt;0,COUNTIFS($O$3:$O840,$O840,$L$3:$L840,$L840,$I$3:$I840,$I840),"-")</f>
        <v>4</v>
      </c>
      <c r="AA840" s="27">
        <f>IF($D840&gt;0,IF(OR($Z840 &gt;1,$L840&lt;&gt;"Adulti"),0,VLOOKUP($P840,Regione!$B$2:$C$22,2,FALSE)),"-")</f>
        <v>0</v>
      </c>
      <c r="AB840" s="27">
        <f>IF($D840&gt;0,IF(COUNTIFS($O$3:$O840,$O840,$L$3:$L840,$L840,$I$3:$I840,$I840) &gt;1,0,SUMIFS($Y$3:$Y$2503,$L$3:$L$2503,$L840,$O$3:$O$2503,$O840,$I$3:$I$2503,$I840)),"-")</f>
        <v>0</v>
      </c>
      <c r="AC840" s="27">
        <f t="shared" si="78"/>
        <v>0</v>
      </c>
    </row>
    <row r="841" spans="1:29" s="1" customFormat="1">
      <c r="A841" s="13" t="s">
        <v>185</v>
      </c>
      <c r="B841" s="107" t="str">
        <f>IF(COUNTA($A841)&gt;0,VLOOKUP($A841,Corsa!$A$1:$F$43,2,FALSE),"-")</f>
        <v>Corsa B04</v>
      </c>
      <c r="C841" s="11"/>
      <c r="D841" s="13">
        <v>681</v>
      </c>
      <c r="E841" s="13"/>
      <c r="F841" s="46" t="str">
        <f>IF(COUNTA($A841)&gt;0,VLOOKUP($A841,Corsa!$A$1:$F$43,3,FALSE),"-")</f>
        <v>M-20 + M-25 + M-30 + M-35 + M-40 + M-45</v>
      </c>
      <c r="G841" s="28" t="str">
        <f>IF($D841&gt;0,VLOOKUP($D841,Iscrizioni!$A$2:$M$2502,9,FALSE),"-")</f>
        <v>CUCCHI STEFANO</v>
      </c>
      <c r="H841" s="28">
        <f>IF($D841&gt;0,VLOOKUP($D841,Iscrizioni!$A$2:$M$2502,4,FALSE),"-")</f>
        <v>1968</v>
      </c>
      <c r="I841" s="27" t="str">
        <f>IF($D841&gt;0,VLOOKUP($D841,Iscrizioni!$A$2:$M$2502,5,FALSE),"-")</f>
        <v>M</v>
      </c>
      <c r="J841" s="27" t="str">
        <f>IF($D841&gt;0,VLOOKUP($D841,Iscrizioni!$A$2:$M$2502,10,FALSE),"-")</f>
        <v>M-45</v>
      </c>
      <c r="K841" s="27" t="str">
        <f t="shared" si="82"/>
        <v>ok</v>
      </c>
      <c r="L841" s="46" t="str">
        <f>IF($D841&gt;0,VLOOKUP($D841,Iscrizioni!$A$2:$M$2502,11,FALSE),"-")</f>
        <v>Adulti</v>
      </c>
      <c r="M841" s="27">
        <f>IF($D841&gt;0,VLOOKUP($D841,Iscrizioni!$A$2:$N$2502,12,FALSE),"-")</f>
        <v>30</v>
      </c>
      <c r="N841" s="46" t="str">
        <f>IF($D841&gt;0,VLOOKUP($D841,Iscrizioni!$A$2:$M$2502,6,FALSE),"-")</f>
        <v>H041354</v>
      </c>
      <c r="O841" s="107" t="str">
        <f>IF($D841&gt;0,VLOOKUP($D841,Iscrizioni!$A$2:$M$2502,7,FALSE),"-")</f>
        <v>MODENA RUNNERS CLUB ASD</v>
      </c>
      <c r="P841" s="46" t="str">
        <f>IF($D841&gt;0,VLOOKUP(LEFT($N841,1),Regione!$A$2:$C$21,2,FALSE),"-")</f>
        <v xml:space="preserve">EMILIA ROMAGNA </v>
      </c>
      <c r="Q841" s="112" t="e">
        <f ca="1">IF($D841&gt;0,NormalizzaTempo("D",CELL("tipo",$E841),$E841),"-")</f>
        <v>#NAME?</v>
      </c>
      <c r="R841" s="27">
        <f>IF($D841&gt;0,VLOOKUP($D841,Iscrizioni!$A$2:$M$2502,13,FALSE),"-")</f>
        <v>6500</v>
      </c>
      <c r="S841" s="112" t="e">
        <f t="shared" ca="1" si="79"/>
        <v>#NAME?</v>
      </c>
      <c r="T841" s="112" t="e">
        <f ca="1">IF($D841&gt;0,SUMIFS($S$3:$S841,$X$3:$X841,1,$J$3:$J841,$J841),"-")</f>
        <v>#NAME?</v>
      </c>
      <c r="U841" s="112" t="e">
        <f t="shared" ca="1" si="80"/>
        <v>#NAME?</v>
      </c>
      <c r="V841" s="112" t="e">
        <f t="shared" ca="1" si="83"/>
        <v>#NAME?</v>
      </c>
      <c r="W841" s="27">
        <f>IF(LEN($C841)=0,IF($D841&gt;0,COUNTIFS($A$3:$A841,$A841),"-"),"Escluso")</f>
        <v>106</v>
      </c>
      <c r="X841" s="2">
        <f>IF(LEN($C841)=0,IF($D841&gt;0,COUNTIFS($J$3:$J841,$J841,$C$3:$C841,""),"-"),"Escluso")</f>
        <v>24</v>
      </c>
      <c r="Y841" s="127" t="e">
        <f t="shared" ca="1" si="81"/>
        <v>#NAME?</v>
      </c>
      <c r="Z841" s="2">
        <f>IF($D841&gt;0,COUNTIFS($O$3:$O841,$O841,$L$3:$L841,$L841,$I$3:$I841,$I841),"-")</f>
        <v>34</v>
      </c>
      <c r="AA841" s="27">
        <f>IF($D841&gt;0,IF(OR($Z841 &gt;1,$L841&lt;&gt;"Adulti"),0,VLOOKUP($P841,Regione!$B$2:$C$22,2,FALSE)),"-")</f>
        <v>0</v>
      </c>
      <c r="AB841" s="27">
        <f>IF($D841&gt;0,IF(COUNTIFS($O$3:$O841,$O841,$L$3:$L841,$L841,$I$3:$I841,$I841) &gt;1,0,SUMIFS($Y$3:$Y$2503,$L$3:$L$2503,$L841,$O$3:$O$2503,$O841,$I$3:$I$2503,$I841)),"-")</f>
        <v>0</v>
      </c>
      <c r="AC841" s="27">
        <f t="shared" si="78"/>
        <v>0</v>
      </c>
    </row>
    <row r="842" spans="1:29" s="1" customFormat="1">
      <c r="A842" s="13" t="s">
        <v>185</v>
      </c>
      <c r="B842" s="107" t="str">
        <f>IF(COUNTA($A842)&gt;0,VLOOKUP($A842,Corsa!$A$1:$F$43,2,FALSE),"-")</f>
        <v>Corsa B04</v>
      </c>
      <c r="C842" s="11"/>
      <c r="D842" s="13">
        <v>2</v>
      </c>
      <c r="E842" s="13"/>
      <c r="F842" s="46" t="str">
        <f>IF(COUNTA($A842)&gt;0,VLOOKUP($A842,Corsa!$A$1:$F$43,3,FALSE),"-")</f>
        <v>M-20 + M-25 + M-30 + M-35 + M-40 + M-45</v>
      </c>
      <c r="G842" s="28" t="e">
        <f>IF($D842&gt;0,VLOOKUP($D842,Iscrizioni!$A$2:$M$2502,9,FALSE),"-")</f>
        <v>#N/A</v>
      </c>
      <c r="H842" s="28" t="e">
        <f>IF($D842&gt;0,VLOOKUP($D842,Iscrizioni!$A$2:$M$2502,4,FALSE),"-")</f>
        <v>#N/A</v>
      </c>
      <c r="I842" s="27" t="e">
        <f>IF($D842&gt;0,VLOOKUP($D842,Iscrizioni!$A$2:$M$2502,5,FALSE),"-")</f>
        <v>#N/A</v>
      </c>
      <c r="J842" s="27" t="e">
        <f>IF($D842&gt;0,VLOOKUP($D842,Iscrizioni!$A$2:$M$2502,10,FALSE),"-")</f>
        <v>#N/A</v>
      </c>
      <c r="K842" s="27" t="str">
        <f t="shared" si="82"/>
        <v>Verifica</v>
      </c>
      <c r="L842" s="46" t="e">
        <f>IF($D842&gt;0,VLOOKUP($D842,Iscrizioni!$A$2:$M$2502,11,FALSE),"-")</f>
        <v>#N/A</v>
      </c>
      <c r="M842" s="27" t="e">
        <f>IF($D842&gt;0,VLOOKUP($D842,Iscrizioni!$A$2:$N$2502,12,FALSE),"-")</f>
        <v>#N/A</v>
      </c>
      <c r="N842" s="46" t="e">
        <f>IF($D842&gt;0,VLOOKUP($D842,Iscrizioni!$A$2:$M$2502,6,FALSE),"-")</f>
        <v>#N/A</v>
      </c>
      <c r="O842" s="107" t="e">
        <f>IF($D842&gt;0,VLOOKUP($D842,Iscrizioni!$A$2:$M$2502,7,FALSE),"-")</f>
        <v>#N/A</v>
      </c>
      <c r="P842" s="46" t="e">
        <f>IF($D842&gt;0,VLOOKUP(LEFT($N842,1),Regione!$A$2:$C$21,2,FALSE),"-")</f>
        <v>#N/A</v>
      </c>
      <c r="Q842" s="112" t="e">
        <f ca="1">IF($D842&gt;0,NormalizzaTempo("D",CELL("tipo",$E842),$E842),"-")</f>
        <v>#NAME?</v>
      </c>
      <c r="R842" s="27" t="e">
        <f>IF($D842&gt;0,VLOOKUP($D842,Iscrizioni!$A$2:$M$2502,13,FALSE),"-")</f>
        <v>#N/A</v>
      </c>
      <c r="S842" s="112" t="e">
        <f t="shared" ca="1" si="79"/>
        <v>#NAME?</v>
      </c>
      <c r="T842" s="112" t="e">
        <f ca="1">IF($D842&gt;0,SUMIFS($S$3:$S842,$X$3:$X842,1,$J$3:$J842,$J842),"-")</f>
        <v>#NAME?</v>
      </c>
      <c r="U842" s="112" t="e">
        <f t="shared" ca="1" si="80"/>
        <v>#NAME?</v>
      </c>
      <c r="V842" s="112" t="e">
        <f t="shared" ca="1" si="83"/>
        <v>#N/A</v>
      </c>
      <c r="W842" s="27">
        <f>IF(LEN($C842)=0,IF($D842&gt;0,COUNTIFS($A$3:$A842,$A842),"-"),"Escluso")</f>
        <v>107</v>
      </c>
      <c r="X842" s="2">
        <f>IF(LEN($C842)=0,IF($D842&gt;0,COUNTIFS($J$3:$J842,$J842,$C$3:$C842,""),"-"),"Escluso")</f>
        <v>7</v>
      </c>
      <c r="Y842" s="127" t="e">
        <f t="shared" ca="1" si="81"/>
        <v>#N/A</v>
      </c>
      <c r="Z842" s="2">
        <f>IF($D842&gt;0,COUNTIFS($O$3:$O842,$O842,$L$3:$L842,$L842,$I$3:$I842,$I842),"-")</f>
        <v>8</v>
      </c>
      <c r="AA842" s="27" t="e">
        <f>IF($D842&gt;0,IF(OR($Z842 &gt;1,$L842&lt;&gt;"Adulti"),0,VLOOKUP($P842,Regione!$B$2:$C$22,2,FALSE)),"-")</f>
        <v>#N/A</v>
      </c>
      <c r="AB842" s="27">
        <f>IF($D842&gt;0,IF(COUNTIFS($O$3:$O842,$O842,$L$3:$L842,$L842,$I$3:$I842,$I842) &gt;1,0,SUMIFS($Y$3:$Y$2503,$L$3:$L$2503,$L842,$O$3:$O$2503,$O842,$I$3:$I$2503,$I842)),"-")</f>
        <v>0</v>
      </c>
      <c r="AC842" s="27" t="e">
        <f t="shared" si="78"/>
        <v>#N/A</v>
      </c>
    </row>
    <row r="843" spans="1:29" s="1" customFormat="1">
      <c r="A843" s="13" t="s">
        <v>185</v>
      </c>
      <c r="B843" s="107" t="str">
        <f>IF(COUNTA($A843)&gt;0,VLOOKUP($A843,Corsa!$A$1:$F$43,2,FALSE),"-")</f>
        <v>Corsa B04</v>
      </c>
      <c r="C843" s="11"/>
      <c r="D843" s="13">
        <v>554</v>
      </c>
      <c r="E843" s="13"/>
      <c r="F843" s="46" t="str">
        <f>IF(COUNTA($A843)&gt;0,VLOOKUP($A843,Corsa!$A$1:$F$43,3,FALSE),"-")</f>
        <v>M-20 + M-25 + M-30 + M-35 + M-40 + M-45</v>
      </c>
      <c r="G843" s="28" t="str">
        <f>IF($D843&gt;0,VLOOKUP($D843,Iscrizioni!$A$2:$M$2502,9,FALSE),"-")</f>
        <v>CAVUOTI LUIGI</v>
      </c>
      <c r="H843" s="28">
        <f>IF($D843&gt;0,VLOOKUP($D843,Iscrizioni!$A$2:$M$2502,4,FALSE),"-")</f>
        <v>1972</v>
      </c>
      <c r="I843" s="27" t="str">
        <f>IF($D843&gt;0,VLOOKUP($D843,Iscrizioni!$A$2:$M$2502,5,FALSE),"-")</f>
        <v>M</v>
      </c>
      <c r="J843" s="27" t="str">
        <f>IF($D843&gt;0,VLOOKUP($D843,Iscrizioni!$A$2:$M$2502,10,FALSE),"-")</f>
        <v>M-45</v>
      </c>
      <c r="K843" s="27" t="str">
        <f t="shared" si="82"/>
        <v>ok</v>
      </c>
      <c r="L843" s="46" t="str">
        <f>IF($D843&gt;0,VLOOKUP($D843,Iscrizioni!$A$2:$M$2502,11,FALSE),"-")</f>
        <v>Adulti</v>
      </c>
      <c r="M843" s="27">
        <f>IF($D843&gt;0,VLOOKUP($D843,Iscrizioni!$A$2:$N$2502,12,FALSE),"-")</f>
        <v>30</v>
      </c>
      <c r="N843" s="46" t="str">
        <f>IF($D843&gt;0,VLOOKUP($D843,Iscrizioni!$A$2:$M$2502,6,FALSE),"-")</f>
        <v>A140541</v>
      </c>
      <c r="O843" s="107" t="str">
        <f>IF($D843&gt;0,VLOOKUP($D843,Iscrizioni!$A$2:$M$2502,7,FALSE),"-")</f>
        <v>DURBANO GAS ENERGY RIVAROLO 77</v>
      </c>
      <c r="P843" s="46" t="str">
        <f>IF($D843&gt;0,VLOOKUP(LEFT($N843,1),Regione!$A$2:$C$21,2,FALSE),"-")</f>
        <v xml:space="preserve">PIEMONTE </v>
      </c>
      <c r="Q843" s="112" t="e">
        <f ca="1">IF($D843&gt;0,NormalizzaTempo("D",CELL("tipo",$E843),$E843),"-")</f>
        <v>#NAME?</v>
      </c>
      <c r="R843" s="27">
        <f>IF($D843&gt;0,VLOOKUP($D843,Iscrizioni!$A$2:$M$2502,13,FALSE),"-")</f>
        <v>6500</v>
      </c>
      <c r="S843" s="112" t="e">
        <f t="shared" ca="1" si="79"/>
        <v>#NAME?</v>
      </c>
      <c r="T843" s="112" t="e">
        <f ca="1">IF($D843&gt;0,SUMIFS($S$3:$S843,$X$3:$X843,1,$J$3:$J843,$J843),"-")</f>
        <v>#NAME?</v>
      </c>
      <c r="U843" s="112" t="e">
        <f t="shared" ca="1" si="80"/>
        <v>#NAME?</v>
      </c>
      <c r="V843" s="112" t="e">
        <f t="shared" ca="1" si="83"/>
        <v>#NAME?</v>
      </c>
      <c r="W843" s="27">
        <f>IF(LEN($C843)=0,IF($D843&gt;0,COUNTIFS($A$3:$A843,$A843),"-"),"Escluso")</f>
        <v>108</v>
      </c>
      <c r="X843" s="2">
        <f>IF(LEN($C843)=0,IF($D843&gt;0,COUNTIFS($J$3:$J843,$J843,$C$3:$C843,""),"-"),"Escluso")</f>
        <v>25</v>
      </c>
      <c r="Y843" s="127" t="e">
        <f t="shared" ca="1" si="81"/>
        <v>#NAME?</v>
      </c>
      <c r="Z843" s="2">
        <f>IF($D843&gt;0,COUNTIFS($O$3:$O843,$O843,$L$3:$L843,$L843,$I$3:$I843,$I843),"-")</f>
        <v>7</v>
      </c>
      <c r="AA843" s="27">
        <f>IF($D843&gt;0,IF(OR($Z843 &gt;1,$L843&lt;&gt;"Adulti"),0,VLOOKUP($P843,Regione!$B$2:$C$22,2,FALSE)),"-")</f>
        <v>0</v>
      </c>
      <c r="AB843" s="27">
        <f>IF($D843&gt;0,IF(COUNTIFS($O$3:$O843,$O843,$L$3:$L843,$L843,$I$3:$I843,$I843) &gt;1,0,SUMIFS($Y$3:$Y$2503,$L$3:$L$2503,$L843,$O$3:$O$2503,$O843,$I$3:$I$2503,$I843)),"-")</f>
        <v>0</v>
      </c>
      <c r="AC843" s="27">
        <f t="shared" si="78"/>
        <v>0</v>
      </c>
    </row>
    <row r="844" spans="1:29" s="1" customFormat="1">
      <c r="A844" s="13" t="s">
        <v>185</v>
      </c>
      <c r="B844" s="107" t="str">
        <f>IF(COUNTA($A844)&gt;0,VLOOKUP($A844,Corsa!$A$1:$F$43,2,FALSE),"-")</f>
        <v>Corsa B04</v>
      </c>
      <c r="C844" s="11"/>
      <c r="D844" s="13">
        <v>662</v>
      </c>
      <c r="E844" s="13"/>
      <c r="F844" s="46" t="str">
        <f>IF(COUNTA($A844)&gt;0,VLOOKUP($A844,Corsa!$A$1:$F$43,3,FALSE),"-")</f>
        <v>M-20 + M-25 + M-30 + M-35 + M-40 + M-45</v>
      </c>
      <c r="G844" s="28" t="str">
        <f>IF($D844&gt;0,VLOOKUP($D844,Iscrizioni!$A$2:$M$2502,9,FALSE),"-")</f>
        <v>ACCORSI ENRICO</v>
      </c>
      <c r="H844" s="28">
        <f>IF($D844&gt;0,VLOOKUP($D844,Iscrizioni!$A$2:$M$2502,4,FALSE),"-")</f>
        <v>1977</v>
      </c>
      <c r="I844" s="27" t="str">
        <f>IF($D844&gt;0,VLOOKUP($D844,Iscrizioni!$A$2:$M$2502,5,FALSE),"-")</f>
        <v>M</v>
      </c>
      <c r="J844" s="27" t="str">
        <f>IF($D844&gt;0,VLOOKUP($D844,Iscrizioni!$A$2:$M$2502,10,FALSE),"-")</f>
        <v>M-40</v>
      </c>
      <c r="K844" s="27" t="str">
        <f t="shared" si="82"/>
        <v>ok</v>
      </c>
      <c r="L844" s="46" t="str">
        <f>IF($D844&gt;0,VLOOKUP($D844,Iscrizioni!$A$2:$M$2502,11,FALSE),"-")</f>
        <v>Adulti</v>
      </c>
      <c r="M844" s="27">
        <f>IF($D844&gt;0,VLOOKUP($D844,Iscrizioni!$A$2:$N$2502,12,FALSE),"-")</f>
        <v>28</v>
      </c>
      <c r="N844" s="46" t="str">
        <f>IF($D844&gt;0,VLOOKUP($D844,Iscrizioni!$A$2:$M$2502,6,FALSE),"-")</f>
        <v>H041354</v>
      </c>
      <c r="O844" s="107" t="str">
        <f>IF($D844&gt;0,VLOOKUP($D844,Iscrizioni!$A$2:$M$2502,7,FALSE),"-")</f>
        <v>MODENA RUNNERS CLUB ASD</v>
      </c>
      <c r="P844" s="46" t="str">
        <f>IF($D844&gt;0,VLOOKUP(LEFT($N844,1),Regione!$A$2:$C$21,2,FALSE),"-")</f>
        <v xml:space="preserve">EMILIA ROMAGNA </v>
      </c>
      <c r="Q844" s="112" t="e">
        <f ca="1">IF($D844&gt;0,NormalizzaTempo("D",CELL("tipo",$E844),$E844),"-")</f>
        <v>#NAME?</v>
      </c>
      <c r="R844" s="27">
        <f>IF($D844&gt;0,VLOOKUP($D844,Iscrizioni!$A$2:$M$2502,13,FALSE),"-")</f>
        <v>6500</v>
      </c>
      <c r="S844" s="112" t="e">
        <f t="shared" ca="1" si="79"/>
        <v>#NAME?</v>
      </c>
      <c r="T844" s="112" t="e">
        <f ca="1">IF($D844&gt;0,SUMIFS($S$3:$S844,$X$3:$X844,1,$J$3:$J844,$J844),"-")</f>
        <v>#NAME?</v>
      </c>
      <c r="U844" s="112" t="e">
        <f t="shared" ca="1" si="80"/>
        <v>#NAME?</v>
      </c>
      <c r="V844" s="112" t="e">
        <f t="shared" ca="1" si="83"/>
        <v>#NAME?</v>
      </c>
      <c r="W844" s="27">
        <f>IF(LEN($C844)=0,IF($D844&gt;0,COUNTIFS($A$3:$A844,$A844),"-"),"Escluso")</f>
        <v>109</v>
      </c>
      <c r="X844" s="2">
        <f>IF(LEN($C844)=0,IF($D844&gt;0,COUNTIFS($J$3:$J844,$J844,$C$3:$C844,""),"-"),"Escluso")</f>
        <v>24</v>
      </c>
      <c r="Y844" s="127" t="e">
        <f t="shared" ca="1" si="81"/>
        <v>#NAME?</v>
      </c>
      <c r="Z844" s="2">
        <f>IF($D844&gt;0,COUNTIFS($O$3:$O844,$O844,$L$3:$L844,$L844,$I$3:$I844,$I844),"-")</f>
        <v>35</v>
      </c>
      <c r="AA844" s="27">
        <f>IF($D844&gt;0,IF(OR($Z844 &gt;1,$L844&lt;&gt;"Adulti"),0,VLOOKUP($P844,Regione!$B$2:$C$22,2,FALSE)),"-")</f>
        <v>0</v>
      </c>
      <c r="AB844" s="27">
        <f>IF($D844&gt;0,IF(COUNTIFS($O$3:$O844,$O844,$L$3:$L844,$L844,$I$3:$I844,$I844) &gt;1,0,SUMIFS($Y$3:$Y$2503,$L$3:$L$2503,$L844,$O$3:$O$2503,$O844,$I$3:$I$2503,$I844)),"-")</f>
        <v>0</v>
      </c>
      <c r="AC844" s="27">
        <f t="shared" si="78"/>
        <v>0</v>
      </c>
    </row>
    <row r="845" spans="1:29" s="1" customFormat="1">
      <c r="A845" s="13" t="s">
        <v>185</v>
      </c>
      <c r="B845" s="107" t="str">
        <f>IF(COUNTA($A845)&gt;0,VLOOKUP($A845,Corsa!$A$1:$F$43,2,FALSE),"-")</f>
        <v>Corsa B04</v>
      </c>
      <c r="C845" s="11"/>
      <c r="D845" s="13">
        <v>298</v>
      </c>
      <c r="E845" s="13"/>
      <c r="F845" s="46" t="str">
        <f>IF(COUNTA($A845)&gt;0,VLOOKUP($A845,Corsa!$A$1:$F$43,3,FALSE),"-")</f>
        <v>M-20 + M-25 + M-30 + M-35 + M-40 + M-45</v>
      </c>
      <c r="G845" s="28" t="str">
        <f>IF($D845&gt;0,VLOOKUP($D845,Iscrizioni!$A$2:$M$2502,9,FALSE),"-")</f>
        <v>LONGO FABIO</v>
      </c>
      <c r="H845" s="28">
        <f>IF($D845&gt;0,VLOOKUP($D845,Iscrizioni!$A$2:$M$2502,4,FALSE),"-")</f>
        <v>1976</v>
      </c>
      <c r="I845" s="27" t="str">
        <f>IF($D845&gt;0,VLOOKUP($D845,Iscrizioni!$A$2:$M$2502,5,FALSE),"-")</f>
        <v>M</v>
      </c>
      <c r="J845" s="27" t="str">
        <f>IF($D845&gt;0,VLOOKUP($D845,Iscrizioni!$A$2:$M$2502,10,FALSE),"-")</f>
        <v>M-40</v>
      </c>
      <c r="K845" s="27" t="str">
        <f t="shared" si="82"/>
        <v>ok</v>
      </c>
      <c r="L845" s="46" t="str">
        <f>IF($D845&gt;0,VLOOKUP($D845,Iscrizioni!$A$2:$M$2502,11,FALSE),"-")</f>
        <v>Adulti</v>
      </c>
      <c r="M845" s="27">
        <f>IF($D845&gt;0,VLOOKUP($D845,Iscrizioni!$A$2:$N$2502,12,FALSE),"-")</f>
        <v>28</v>
      </c>
      <c r="N845" s="46" t="str">
        <f>IF($D845&gt;0,VLOOKUP($D845,Iscrizioni!$A$2:$M$2502,6,FALSE),"-")</f>
        <v>A120653</v>
      </c>
      <c r="O845" s="107" t="str">
        <f>IF($D845&gt;0,VLOOKUP($D845,Iscrizioni!$A$2:$M$2502,7,FALSE),"-")</f>
        <v>A.S.D. OLIMPIATLETICA</v>
      </c>
      <c r="P845" s="46" t="str">
        <f>IF($D845&gt;0,VLOOKUP(LEFT($N845,1),Regione!$A$2:$C$21,2,FALSE),"-")</f>
        <v xml:space="preserve">PIEMONTE </v>
      </c>
      <c r="Q845" s="112" t="e">
        <f ca="1">IF($D845&gt;0,NormalizzaTempo("D",CELL("tipo",$E845),$E845),"-")</f>
        <v>#NAME?</v>
      </c>
      <c r="R845" s="27">
        <f>IF($D845&gt;0,VLOOKUP($D845,Iscrizioni!$A$2:$M$2502,13,FALSE),"-")</f>
        <v>6500</v>
      </c>
      <c r="S845" s="112" t="e">
        <f t="shared" ca="1" si="79"/>
        <v>#NAME?</v>
      </c>
      <c r="T845" s="112" t="e">
        <f ca="1">IF($D845&gt;0,SUMIFS($S$3:$S845,$X$3:$X845,1,$J$3:$J845,$J845),"-")</f>
        <v>#NAME?</v>
      </c>
      <c r="U845" s="112" t="e">
        <f t="shared" ca="1" si="80"/>
        <v>#NAME?</v>
      </c>
      <c r="V845" s="112" t="e">
        <f t="shared" ca="1" si="83"/>
        <v>#NAME?</v>
      </c>
      <c r="W845" s="27">
        <f>IF(LEN($C845)=0,IF($D845&gt;0,COUNTIFS($A$3:$A845,$A845),"-"),"Escluso")</f>
        <v>110</v>
      </c>
      <c r="X845" s="2">
        <f>IF(LEN($C845)=0,IF($D845&gt;0,COUNTIFS($J$3:$J845,$J845,$C$3:$C845,""),"-"),"Escluso")</f>
        <v>25</v>
      </c>
      <c r="Y845" s="127" t="e">
        <f t="shared" ca="1" si="81"/>
        <v>#NAME?</v>
      </c>
      <c r="Z845" s="2">
        <f>IF($D845&gt;0,COUNTIFS($O$3:$O845,$O845,$L$3:$L845,$L845,$I$3:$I845,$I845),"-")</f>
        <v>13</v>
      </c>
      <c r="AA845" s="27">
        <f>IF($D845&gt;0,IF(OR($Z845 &gt;1,$L845&lt;&gt;"Adulti"),0,VLOOKUP($P845,Regione!$B$2:$C$22,2,FALSE)),"-")</f>
        <v>0</v>
      </c>
      <c r="AB845" s="27">
        <f>IF($D845&gt;0,IF(COUNTIFS($O$3:$O845,$O845,$L$3:$L845,$L845,$I$3:$I845,$I845) &gt;1,0,SUMIFS($Y$3:$Y$2503,$L$3:$L$2503,$L845,$O$3:$O$2503,$O845,$I$3:$I$2503,$I845)),"-")</f>
        <v>0</v>
      </c>
      <c r="AC845" s="27">
        <f t="shared" si="78"/>
        <v>0</v>
      </c>
    </row>
    <row r="846" spans="1:29" s="1" customFormat="1">
      <c r="A846" s="13" t="s">
        <v>185</v>
      </c>
      <c r="B846" s="107" t="str">
        <f>IF(COUNTA($A846)&gt;0,VLOOKUP($A846,Corsa!$A$1:$F$43,2,FALSE),"-")</f>
        <v>Corsa B04</v>
      </c>
      <c r="C846" s="11"/>
      <c r="D846" s="13">
        <v>682</v>
      </c>
      <c r="E846" s="13"/>
      <c r="F846" s="46" t="str">
        <f>IF(COUNTA($A846)&gt;0,VLOOKUP($A846,Corsa!$A$1:$F$43,3,FALSE),"-")</f>
        <v>M-20 + M-25 + M-30 + M-35 + M-40 + M-45</v>
      </c>
      <c r="G846" s="28" t="str">
        <f>IF($D846&gt;0,VLOOKUP($D846,Iscrizioni!$A$2:$M$2502,9,FALSE),"-")</f>
        <v>FAGGIOLI LORENZO</v>
      </c>
      <c r="H846" s="28">
        <f>IF($D846&gt;0,VLOOKUP($D846,Iscrizioni!$A$2:$M$2502,4,FALSE),"-")</f>
        <v>1972</v>
      </c>
      <c r="I846" s="27" t="str">
        <f>IF($D846&gt;0,VLOOKUP($D846,Iscrizioni!$A$2:$M$2502,5,FALSE),"-")</f>
        <v>M</v>
      </c>
      <c r="J846" s="27" t="str">
        <f>IF($D846&gt;0,VLOOKUP($D846,Iscrizioni!$A$2:$M$2502,10,FALSE),"-")</f>
        <v>M-45</v>
      </c>
      <c r="K846" s="27" t="str">
        <f t="shared" si="82"/>
        <v>ok</v>
      </c>
      <c r="L846" s="46" t="str">
        <f>IF($D846&gt;0,VLOOKUP($D846,Iscrizioni!$A$2:$M$2502,11,FALSE),"-")</f>
        <v>Adulti</v>
      </c>
      <c r="M846" s="27">
        <f>IF($D846&gt;0,VLOOKUP($D846,Iscrizioni!$A$2:$N$2502,12,FALSE),"-")</f>
        <v>30</v>
      </c>
      <c r="N846" s="46" t="str">
        <f>IF($D846&gt;0,VLOOKUP($D846,Iscrizioni!$A$2:$M$2502,6,FALSE),"-")</f>
        <v>H041354</v>
      </c>
      <c r="O846" s="107" t="str">
        <f>IF($D846&gt;0,VLOOKUP($D846,Iscrizioni!$A$2:$M$2502,7,FALSE),"-")</f>
        <v>MODENA RUNNERS CLUB ASD</v>
      </c>
      <c r="P846" s="46" t="str">
        <f>IF($D846&gt;0,VLOOKUP(LEFT($N846,1),Regione!$A$2:$C$21,2,FALSE),"-")</f>
        <v xml:space="preserve">EMILIA ROMAGNA </v>
      </c>
      <c r="Q846" s="112" t="e">
        <f ca="1">IF($D846&gt;0,NormalizzaTempo("D",CELL("tipo",$E846),$E846),"-")</f>
        <v>#NAME?</v>
      </c>
      <c r="R846" s="27">
        <f>IF($D846&gt;0,VLOOKUP($D846,Iscrizioni!$A$2:$M$2502,13,FALSE),"-")</f>
        <v>6500</v>
      </c>
      <c r="S846" s="112" t="e">
        <f t="shared" ca="1" si="79"/>
        <v>#NAME?</v>
      </c>
      <c r="T846" s="112" t="e">
        <f ca="1">IF($D846&gt;0,SUMIFS($S$3:$S846,$X$3:$X846,1,$J$3:$J846,$J846),"-")</f>
        <v>#NAME?</v>
      </c>
      <c r="U846" s="112" t="e">
        <f t="shared" ca="1" si="80"/>
        <v>#NAME?</v>
      </c>
      <c r="V846" s="112" t="e">
        <f t="shared" ca="1" si="83"/>
        <v>#NAME?</v>
      </c>
      <c r="W846" s="27">
        <f>IF(LEN($C846)=0,IF($D846&gt;0,COUNTIFS($A$3:$A846,$A846),"-"),"Escluso")</f>
        <v>111</v>
      </c>
      <c r="X846" s="2">
        <f>IF(LEN($C846)=0,IF($D846&gt;0,COUNTIFS($J$3:$J846,$J846,$C$3:$C846,""),"-"),"Escluso")</f>
        <v>26</v>
      </c>
      <c r="Y846" s="127" t="e">
        <f t="shared" ca="1" si="81"/>
        <v>#NAME?</v>
      </c>
      <c r="Z846" s="2">
        <f>IF($D846&gt;0,COUNTIFS($O$3:$O846,$O846,$L$3:$L846,$L846,$I$3:$I846,$I846),"-")</f>
        <v>36</v>
      </c>
      <c r="AA846" s="27">
        <f>IF($D846&gt;0,IF(OR($Z846 &gt;1,$L846&lt;&gt;"Adulti"),0,VLOOKUP($P846,Regione!$B$2:$C$22,2,FALSE)),"-")</f>
        <v>0</v>
      </c>
      <c r="AB846" s="27">
        <f>IF($D846&gt;0,IF(COUNTIFS($O$3:$O846,$O846,$L$3:$L846,$L846,$I$3:$I846,$I846) &gt;1,0,SUMIFS($Y$3:$Y$2503,$L$3:$L$2503,$L846,$O$3:$O$2503,$O846,$I$3:$I$2503,$I846)),"-")</f>
        <v>0</v>
      </c>
      <c r="AC846" s="27">
        <f t="shared" si="78"/>
        <v>0</v>
      </c>
    </row>
    <row r="847" spans="1:29" s="1" customFormat="1">
      <c r="A847" s="13" t="s">
        <v>185</v>
      </c>
      <c r="B847" s="107" t="str">
        <f>IF(COUNTA($A847)&gt;0,VLOOKUP($A847,Corsa!$A$1:$F$43,2,FALSE),"-")</f>
        <v>Corsa B04</v>
      </c>
      <c r="C847" s="11"/>
      <c r="D847" s="13">
        <v>47</v>
      </c>
      <c r="E847" s="13"/>
      <c r="F847" s="46" t="str">
        <f>IF(COUNTA($A847)&gt;0,VLOOKUP($A847,Corsa!$A$1:$F$43,3,FALSE),"-")</f>
        <v>M-20 + M-25 + M-30 + M-35 + M-40 + M-45</v>
      </c>
      <c r="G847" s="28" t="str">
        <f>IF($D847&gt;0,VLOOKUP($D847,Iscrizioni!$A$2:$M$2502,9,FALSE),"-")</f>
        <v>CAPIZZI FILIPPO</v>
      </c>
      <c r="H847" s="28">
        <f>IF($D847&gt;0,VLOOKUP($D847,Iscrizioni!$A$2:$M$2502,4,FALSE),"-")</f>
        <v>1972</v>
      </c>
      <c r="I847" s="27" t="str">
        <f>IF($D847&gt;0,VLOOKUP($D847,Iscrizioni!$A$2:$M$2502,5,FALSE),"-")</f>
        <v>M</v>
      </c>
      <c r="J847" s="27" t="str">
        <f>IF($D847&gt;0,VLOOKUP($D847,Iscrizioni!$A$2:$M$2502,10,FALSE),"-")</f>
        <v>M-45</v>
      </c>
      <c r="K847" s="27" t="str">
        <f t="shared" si="82"/>
        <v>ok</v>
      </c>
      <c r="L847" s="46" t="str">
        <f>IF($D847&gt;0,VLOOKUP($D847,Iscrizioni!$A$2:$M$2502,11,FALSE),"-")</f>
        <v>Adulti</v>
      </c>
      <c r="M847" s="27">
        <f>IF($D847&gt;0,VLOOKUP($D847,Iscrizioni!$A$2:$N$2502,12,FALSE),"-")</f>
        <v>30</v>
      </c>
      <c r="N847" s="46" t="str">
        <f>IF($D847&gt;0,VLOOKUP($D847,Iscrizioni!$A$2:$M$2502,6,FALSE),"-")</f>
        <v>L021869</v>
      </c>
      <c r="O847" s="107" t="str">
        <f>IF($D847&gt;0,VLOOKUP($D847,Iscrizioni!$A$2:$M$2502,7,FALSE),"-")</f>
        <v>A.S.D. ATLETICA CALENZANO</v>
      </c>
      <c r="P847" s="46" t="str">
        <f>IF($D847&gt;0,VLOOKUP(LEFT($N847,1),Regione!$A$2:$C$21,2,FALSE),"-")</f>
        <v xml:space="preserve">TOSCANA </v>
      </c>
      <c r="Q847" s="112" t="e">
        <f ca="1">IF($D847&gt;0,NormalizzaTempo("D",CELL("tipo",$E847),$E847),"-")</f>
        <v>#NAME?</v>
      </c>
      <c r="R847" s="27">
        <f>IF($D847&gt;0,VLOOKUP($D847,Iscrizioni!$A$2:$M$2502,13,FALSE),"-")</f>
        <v>6500</v>
      </c>
      <c r="S847" s="112" t="e">
        <f t="shared" ca="1" si="79"/>
        <v>#NAME?</v>
      </c>
      <c r="T847" s="112" t="e">
        <f ca="1">IF($D847&gt;0,SUMIFS($S$3:$S847,$X$3:$X847,1,$J$3:$J847,$J847),"-")</f>
        <v>#NAME?</v>
      </c>
      <c r="U847" s="112" t="e">
        <f t="shared" ca="1" si="80"/>
        <v>#NAME?</v>
      </c>
      <c r="V847" s="112" t="e">
        <f t="shared" ca="1" si="83"/>
        <v>#NAME?</v>
      </c>
      <c r="W847" s="27">
        <f>IF(LEN($C847)=0,IF($D847&gt;0,COUNTIFS($A$3:$A847,$A847),"-"),"Escluso")</f>
        <v>112</v>
      </c>
      <c r="X847" s="2">
        <f>IF(LEN($C847)=0,IF($D847&gt;0,COUNTIFS($J$3:$J847,$J847,$C$3:$C847,""),"-"),"Escluso")</f>
        <v>27</v>
      </c>
      <c r="Y847" s="127" t="e">
        <f t="shared" ca="1" si="81"/>
        <v>#NAME?</v>
      </c>
      <c r="Z847" s="2">
        <f>IF($D847&gt;0,COUNTIFS($O$3:$O847,$O847,$L$3:$L847,$L847,$I$3:$I847,$I847),"-")</f>
        <v>9</v>
      </c>
      <c r="AA847" s="27">
        <f>IF($D847&gt;0,IF(OR($Z847 &gt;1,$L847&lt;&gt;"Adulti"),0,VLOOKUP($P847,Regione!$B$2:$C$22,2,FALSE)),"-")</f>
        <v>0</v>
      </c>
      <c r="AB847" s="27">
        <f>IF($D847&gt;0,IF(COUNTIFS($O$3:$O847,$O847,$L$3:$L847,$L847,$I$3:$I847,$I847) &gt;1,0,SUMIFS($Y$3:$Y$2503,$L$3:$L$2503,$L847,$O$3:$O$2503,$O847,$I$3:$I$2503,$I847)),"-")</f>
        <v>0</v>
      </c>
      <c r="AC847" s="27">
        <f t="shared" si="78"/>
        <v>0</v>
      </c>
    </row>
    <row r="848" spans="1:29" s="1" customFormat="1">
      <c r="A848" s="13" t="s">
        <v>185</v>
      </c>
      <c r="B848" s="107" t="str">
        <f>IF(COUNTA($A848)&gt;0,VLOOKUP($A848,Corsa!$A$1:$F$43,2,FALSE),"-")</f>
        <v>Corsa B04</v>
      </c>
      <c r="C848" s="11"/>
      <c r="D848" s="13">
        <v>313</v>
      </c>
      <c r="E848" s="13"/>
      <c r="F848" s="46" t="str">
        <f>IF(COUNTA($A848)&gt;0,VLOOKUP($A848,Corsa!$A$1:$F$43,3,FALSE),"-")</f>
        <v>M-20 + M-25 + M-30 + M-35 + M-40 + M-45</v>
      </c>
      <c r="G848" s="28" t="str">
        <f>IF($D848&gt;0,VLOOKUP($D848,Iscrizioni!$A$2:$M$2502,9,FALSE),"-")</f>
        <v>VOLPATTO SIMONE</v>
      </c>
      <c r="H848" s="28">
        <f>IF($D848&gt;0,VLOOKUP($D848,Iscrizioni!$A$2:$M$2502,4,FALSE),"-")</f>
        <v>1968</v>
      </c>
      <c r="I848" s="27" t="str">
        <f>IF($D848&gt;0,VLOOKUP($D848,Iscrizioni!$A$2:$M$2502,5,FALSE),"-")</f>
        <v>M</v>
      </c>
      <c r="J848" s="27" t="str">
        <f>IF($D848&gt;0,VLOOKUP($D848,Iscrizioni!$A$2:$M$2502,10,FALSE),"-")</f>
        <v>M-45</v>
      </c>
      <c r="K848" s="27" t="str">
        <f t="shared" si="82"/>
        <v>ok</v>
      </c>
      <c r="L848" s="46" t="str">
        <f>IF($D848&gt;0,VLOOKUP($D848,Iscrizioni!$A$2:$M$2502,11,FALSE),"-")</f>
        <v>Adulti</v>
      </c>
      <c r="M848" s="27">
        <f>IF($D848&gt;0,VLOOKUP($D848,Iscrizioni!$A$2:$N$2502,12,FALSE),"-")</f>
        <v>30</v>
      </c>
      <c r="N848" s="46" t="str">
        <f>IF($D848&gt;0,VLOOKUP($D848,Iscrizioni!$A$2:$M$2502,6,FALSE),"-")</f>
        <v>A120653</v>
      </c>
      <c r="O848" s="107" t="str">
        <f>IF($D848&gt;0,VLOOKUP($D848,Iscrizioni!$A$2:$M$2502,7,FALSE),"-")</f>
        <v>A.S.D. OLIMPIATLETICA</v>
      </c>
      <c r="P848" s="46" t="str">
        <f>IF($D848&gt;0,VLOOKUP(LEFT($N848,1),Regione!$A$2:$C$21,2,FALSE),"-")</f>
        <v xml:space="preserve">PIEMONTE </v>
      </c>
      <c r="Q848" s="112" t="e">
        <f ca="1">IF($D848&gt;0,NormalizzaTempo("D",CELL("tipo",$E848),$E848),"-")</f>
        <v>#NAME?</v>
      </c>
      <c r="R848" s="27">
        <f>IF($D848&gt;0,VLOOKUP($D848,Iscrizioni!$A$2:$M$2502,13,FALSE),"-")</f>
        <v>6500</v>
      </c>
      <c r="S848" s="112" t="e">
        <f t="shared" ca="1" si="79"/>
        <v>#NAME?</v>
      </c>
      <c r="T848" s="112" t="e">
        <f ca="1">IF($D848&gt;0,SUMIFS($S$3:$S848,$X$3:$X848,1,$J$3:$J848,$J848),"-")</f>
        <v>#NAME?</v>
      </c>
      <c r="U848" s="112" t="e">
        <f t="shared" ca="1" si="80"/>
        <v>#NAME?</v>
      </c>
      <c r="V848" s="112" t="e">
        <f t="shared" ca="1" si="83"/>
        <v>#NAME?</v>
      </c>
      <c r="W848" s="27">
        <f>IF(LEN($C848)=0,IF($D848&gt;0,COUNTIFS($A$3:$A848,$A848),"-"),"Escluso")</f>
        <v>113</v>
      </c>
      <c r="X848" s="2">
        <f>IF(LEN($C848)=0,IF($D848&gt;0,COUNTIFS($J$3:$J848,$J848,$C$3:$C848,""),"-"),"Escluso")</f>
        <v>28</v>
      </c>
      <c r="Y848" s="127" t="e">
        <f t="shared" ca="1" si="81"/>
        <v>#NAME?</v>
      </c>
      <c r="Z848" s="2">
        <f>IF($D848&gt;0,COUNTIFS($O$3:$O848,$O848,$L$3:$L848,$L848,$I$3:$I848,$I848),"-")</f>
        <v>14</v>
      </c>
      <c r="AA848" s="27">
        <f>IF($D848&gt;0,IF(OR($Z848 &gt;1,$L848&lt;&gt;"Adulti"),0,VLOOKUP($P848,Regione!$B$2:$C$22,2,FALSE)),"-")</f>
        <v>0</v>
      </c>
      <c r="AB848" s="27">
        <f>IF($D848&gt;0,IF(COUNTIFS($O$3:$O848,$O848,$L$3:$L848,$L848,$I$3:$I848,$I848) &gt;1,0,SUMIFS($Y$3:$Y$2503,$L$3:$L$2503,$L848,$O$3:$O$2503,$O848,$I$3:$I$2503,$I848)),"-")</f>
        <v>0</v>
      </c>
      <c r="AC848" s="27">
        <f t="shared" ref="AC848:AC911" si="84">IF($D848&gt;0,AA848+AB848,"-")</f>
        <v>0</v>
      </c>
    </row>
    <row r="849" spans="1:29" s="1" customFormat="1">
      <c r="A849" s="13" t="s">
        <v>185</v>
      </c>
      <c r="B849" s="107" t="str">
        <f>IF(COUNTA($A849)&gt;0,VLOOKUP($A849,Corsa!$A$1:$F$43,2,FALSE),"-")</f>
        <v>Corsa B04</v>
      </c>
      <c r="C849" s="11"/>
      <c r="D849" s="13">
        <v>126</v>
      </c>
      <c r="E849" s="13"/>
      <c r="F849" s="46" t="str">
        <f>IF(COUNTA($A849)&gt;0,VLOOKUP($A849,Corsa!$A$1:$F$43,3,FALSE),"-")</f>
        <v>M-20 + M-25 + M-30 + M-35 + M-40 + M-45</v>
      </c>
      <c r="G849" s="28" t="str">
        <f>IF($D849&gt;0,VLOOKUP($D849,Iscrizioni!$A$2:$M$2502,9,FALSE),"-")</f>
        <v>TIEZZI ALESSANDRO</v>
      </c>
      <c r="H849" s="28">
        <f>IF($D849&gt;0,VLOOKUP($D849,Iscrizioni!$A$2:$M$2502,4,FALSE),"-")</f>
        <v>1985</v>
      </c>
      <c r="I849" s="27" t="str">
        <f>IF($D849&gt;0,VLOOKUP($D849,Iscrizioni!$A$2:$M$2502,5,FALSE),"-")</f>
        <v>M</v>
      </c>
      <c r="J849" s="27" t="str">
        <f>IF($D849&gt;0,VLOOKUP($D849,Iscrizioni!$A$2:$M$2502,10,FALSE),"-")</f>
        <v>M-30</v>
      </c>
      <c r="K849" s="27" t="str">
        <f t="shared" si="82"/>
        <v>ok</v>
      </c>
      <c r="L849" s="46" t="str">
        <f>IF($D849&gt;0,VLOOKUP($D849,Iscrizioni!$A$2:$M$2502,11,FALSE),"-")</f>
        <v>Adulti</v>
      </c>
      <c r="M849" s="27">
        <f>IF($D849&gt;0,VLOOKUP($D849,Iscrizioni!$A$2:$N$2502,12,FALSE),"-")</f>
        <v>24</v>
      </c>
      <c r="N849" s="46" t="str">
        <f>IF($D849&gt;0,VLOOKUP($D849,Iscrizioni!$A$2:$M$2502,6,FALSE),"-")</f>
        <v>L090562</v>
      </c>
      <c r="O849" s="107" t="str">
        <f>IF($D849&gt;0,VLOOKUP($D849,Iscrizioni!$A$2:$M$2502,7,FALSE),"-")</f>
        <v>A.S.D. ATLETICA SINALUNGA</v>
      </c>
      <c r="P849" s="46" t="str">
        <f>IF($D849&gt;0,VLOOKUP(LEFT($N849,1),Regione!$A$2:$C$21,2,FALSE),"-")</f>
        <v xml:space="preserve">TOSCANA </v>
      </c>
      <c r="Q849" s="112" t="e">
        <f ca="1">IF($D849&gt;0,NormalizzaTempo("D",CELL("tipo",$E849),$E849),"-")</f>
        <v>#NAME?</v>
      </c>
      <c r="R849" s="27">
        <f>IF($D849&gt;0,VLOOKUP($D849,Iscrizioni!$A$2:$M$2502,13,FALSE),"-")</f>
        <v>6500</v>
      </c>
      <c r="S849" s="112" t="e">
        <f t="shared" ref="S849:S912" ca="1" si="85">IF($D849&gt;0,CalcolaVelocita(R849,Q849*86400),"-")</f>
        <v>#NAME?</v>
      </c>
      <c r="T849" s="112" t="e">
        <f ca="1">IF($D849&gt;0,SUMIFS($S$3:$S849,$X$3:$X849,1,$J$3:$J849,$J849),"-")</f>
        <v>#NAME?</v>
      </c>
      <c r="U849" s="112" t="e">
        <f t="shared" ref="U849:U912" ca="1" si="86">IF($D849&gt;0,S849-T849,"-")</f>
        <v>#NAME?</v>
      </c>
      <c r="V849" s="112" t="e">
        <f t="shared" ca="1" si="83"/>
        <v>#NAME?</v>
      </c>
      <c r="W849" s="27">
        <f>IF(LEN($C849)=0,IF($D849&gt;0,COUNTIFS($A$3:$A849,$A849),"-"),"Escluso")</f>
        <v>114</v>
      </c>
      <c r="X849" s="2">
        <f>IF(LEN($C849)=0,IF($D849&gt;0,COUNTIFS($J$3:$J849,$J849,$C$3:$C849,""),"-"),"Escluso")</f>
        <v>12</v>
      </c>
      <c r="Y849" s="127" t="e">
        <f t="shared" ca="1" si="81"/>
        <v>#NAME?</v>
      </c>
      <c r="Z849" s="2">
        <f>IF($D849&gt;0,COUNTIFS($O$3:$O849,$O849,$L$3:$L849,$L849,$I$3:$I849,$I849),"-")</f>
        <v>7</v>
      </c>
      <c r="AA849" s="27">
        <f>IF($D849&gt;0,IF(OR($Z849 &gt;1,$L849&lt;&gt;"Adulti"),0,VLOOKUP($P849,Regione!$B$2:$C$22,2,FALSE)),"-")</f>
        <v>0</v>
      </c>
      <c r="AB849" s="27">
        <f>IF($D849&gt;0,IF(COUNTIFS($O$3:$O849,$O849,$L$3:$L849,$L849,$I$3:$I849,$I849) &gt;1,0,SUMIFS($Y$3:$Y$2503,$L$3:$L$2503,$L849,$O$3:$O$2503,$O849,$I$3:$I$2503,$I849)),"-")</f>
        <v>0</v>
      </c>
      <c r="AC849" s="27">
        <f t="shared" si="84"/>
        <v>0</v>
      </c>
    </row>
    <row r="850" spans="1:29" s="1" customFormat="1">
      <c r="A850" s="13" t="s">
        <v>185</v>
      </c>
      <c r="B850" s="107" t="str">
        <f>IF(COUNTA($A850)&gt;0,VLOOKUP($A850,Corsa!$A$1:$F$43,2,FALSE),"-")</f>
        <v>Corsa B04</v>
      </c>
      <c r="C850" s="11"/>
      <c r="D850" s="13">
        <v>669</v>
      </c>
      <c r="E850" s="13"/>
      <c r="F850" s="46" t="str">
        <f>IF(COUNTA($A850)&gt;0,VLOOKUP($A850,Corsa!$A$1:$F$43,3,FALSE),"-")</f>
        <v>M-20 + M-25 + M-30 + M-35 + M-40 + M-45</v>
      </c>
      <c r="G850" s="28" t="e">
        <f>IF($D850&gt;0,VLOOKUP($D850,Iscrizioni!$A$2:$M$2502,9,FALSE),"-")</f>
        <v>#N/A</v>
      </c>
      <c r="H850" s="28" t="e">
        <f>IF($D850&gt;0,VLOOKUP($D850,Iscrizioni!$A$2:$M$2502,4,FALSE),"-")</f>
        <v>#N/A</v>
      </c>
      <c r="I850" s="27" t="e">
        <f>IF($D850&gt;0,VLOOKUP($D850,Iscrizioni!$A$2:$M$2502,5,FALSE),"-")</f>
        <v>#N/A</v>
      </c>
      <c r="J850" s="27" t="e">
        <f>IF($D850&gt;0,VLOOKUP($D850,Iscrizioni!$A$2:$M$2502,10,FALSE),"-")</f>
        <v>#N/A</v>
      </c>
      <c r="K850" s="27" t="str">
        <f t="shared" si="82"/>
        <v>Verifica</v>
      </c>
      <c r="L850" s="46" t="e">
        <f>IF($D850&gt;0,VLOOKUP($D850,Iscrizioni!$A$2:$M$2502,11,FALSE),"-")</f>
        <v>#N/A</v>
      </c>
      <c r="M850" s="27" t="e">
        <f>IF($D850&gt;0,VLOOKUP($D850,Iscrizioni!$A$2:$N$2502,12,FALSE),"-")</f>
        <v>#N/A</v>
      </c>
      <c r="N850" s="46" t="e">
        <f>IF($D850&gt;0,VLOOKUP($D850,Iscrizioni!$A$2:$M$2502,6,FALSE),"-")</f>
        <v>#N/A</v>
      </c>
      <c r="O850" s="107" t="e">
        <f>IF($D850&gt;0,VLOOKUP($D850,Iscrizioni!$A$2:$M$2502,7,FALSE),"-")</f>
        <v>#N/A</v>
      </c>
      <c r="P850" s="46" t="e">
        <f>IF($D850&gt;0,VLOOKUP(LEFT($N850,1),Regione!$A$2:$C$21,2,FALSE),"-")</f>
        <v>#N/A</v>
      </c>
      <c r="Q850" s="112" t="e">
        <f ca="1">IF($D850&gt;0,NormalizzaTempo("D",CELL("tipo",$E850),$E850),"-")</f>
        <v>#NAME?</v>
      </c>
      <c r="R850" s="27" t="e">
        <f>IF($D850&gt;0,VLOOKUP($D850,Iscrizioni!$A$2:$M$2502,13,FALSE),"-")</f>
        <v>#N/A</v>
      </c>
      <c r="S850" s="112" t="e">
        <f t="shared" ca="1" si="85"/>
        <v>#NAME?</v>
      </c>
      <c r="T850" s="112" t="e">
        <f ca="1">IF($D850&gt;0,SUMIFS($S$3:$S850,$X$3:$X850,1,$J$3:$J850,$J850),"-")</f>
        <v>#NAME?</v>
      </c>
      <c r="U850" s="112" t="e">
        <f t="shared" ca="1" si="86"/>
        <v>#NAME?</v>
      </c>
      <c r="V850" s="112" t="e">
        <f t="shared" ca="1" si="83"/>
        <v>#N/A</v>
      </c>
      <c r="W850" s="27">
        <f>IF(LEN($C850)=0,IF($D850&gt;0,COUNTIFS($A$3:$A850,$A850),"-"),"Escluso")</f>
        <v>115</v>
      </c>
      <c r="X850" s="2">
        <f>IF(LEN($C850)=0,IF($D850&gt;0,COUNTIFS($J$3:$J850,$J850,$C$3:$C850,""),"-"),"Escluso")</f>
        <v>8</v>
      </c>
      <c r="Y850" s="127" t="e">
        <f t="shared" ca="1" si="81"/>
        <v>#N/A</v>
      </c>
      <c r="Z850" s="2">
        <f>IF($D850&gt;0,COUNTIFS($O$3:$O850,$O850,$L$3:$L850,$L850,$I$3:$I850,$I850),"-")</f>
        <v>9</v>
      </c>
      <c r="AA850" s="27" t="e">
        <f>IF($D850&gt;0,IF(OR($Z850 &gt;1,$L850&lt;&gt;"Adulti"),0,VLOOKUP($P850,Regione!$B$2:$C$22,2,FALSE)),"-")</f>
        <v>#N/A</v>
      </c>
      <c r="AB850" s="27">
        <f>IF($D850&gt;0,IF(COUNTIFS($O$3:$O850,$O850,$L$3:$L850,$L850,$I$3:$I850,$I850) &gt;1,0,SUMIFS($Y$3:$Y$2503,$L$3:$L$2503,$L850,$O$3:$O$2503,$O850,$I$3:$I$2503,$I850)),"-")</f>
        <v>0</v>
      </c>
      <c r="AC850" s="27" t="e">
        <f t="shared" si="84"/>
        <v>#N/A</v>
      </c>
    </row>
    <row r="851" spans="1:29" s="1" customFormat="1">
      <c r="A851" s="13" t="s">
        <v>185</v>
      </c>
      <c r="B851" s="107" t="str">
        <f>IF(COUNTA($A851)&gt;0,VLOOKUP($A851,Corsa!$A$1:$F$43,2,FALSE),"-")</f>
        <v>Corsa B04</v>
      </c>
      <c r="C851" s="11"/>
      <c r="D851" s="13">
        <v>979</v>
      </c>
      <c r="E851" s="13"/>
      <c r="F851" s="46" t="str">
        <f>IF(COUNTA($A851)&gt;0,VLOOKUP($A851,Corsa!$A$1:$F$43,3,FALSE),"-")</f>
        <v>M-20 + M-25 + M-30 + M-35 + M-40 + M-45</v>
      </c>
      <c r="G851" s="28" t="str">
        <f>IF($D851&gt;0,VLOOKUP($D851,Iscrizioni!$A$2:$M$2502,9,FALSE),"-")</f>
        <v>TINCANI SANDRO</v>
      </c>
      <c r="H851" s="28">
        <f>IF($D851&gt;0,VLOOKUP($D851,Iscrizioni!$A$2:$M$2502,4,FALSE),"-")</f>
        <v>1968</v>
      </c>
      <c r="I851" s="27" t="str">
        <f>IF($D851&gt;0,VLOOKUP($D851,Iscrizioni!$A$2:$M$2502,5,FALSE),"-")</f>
        <v>M</v>
      </c>
      <c r="J851" s="27" t="str">
        <f>IF($D851&gt;0,VLOOKUP($D851,Iscrizioni!$A$2:$M$2502,10,FALSE),"-")</f>
        <v>M-45</v>
      </c>
      <c r="K851" s="27" t="str">
        <f t="shared" si="82"/>
        <v>ok</v>
      </c>
      <c r="L851" s="46" t="str">
        <f>IF($D851&gt;0,VLOOKUP($D851,Iscrizioni!$A$2:$M$2502,11,FALSE),"-")</f>
        <v>Adulti</v>
      </c>
      <c r="M851" s="27">
        <f>IF($D851&gt;0,VLOOKUP($D851,Iscrizioni!$A$2:$N$2502,12,FALSE),"-")</f>
        <v>30</v>
      </c>
      <c r="N851" s="46" t="str">
        <f>IF($D851&gt;0,VLOOKUP($D851,Iscrizioni!$A$2:$M$2502,6,FALSE),"-")</f>
        <v>H080682</v>
      </c>
      <c r="O851" s="107" t="str">
        <f>IF($D851&gt;0,VLOOKUP($D851,Iscrizioni!$A$2:$M$2502,7,FALSE),"-")</f>
        <v>ATLETICA CASTELNOVO MONTI</v>
      </c>
      <c r="P851" s="46" t="str">
        <f>IF($D851&gt;0,VLOOKUP(LEFT($N851,1),Regione!$A$2:$C$21,2,FALSE),"-")</f>
        <v xml:space="preserve">EMILIA ROMAGNA </v>
      </c>
      <c r="Q851" s="112" t="e">
        <f ca="1">IF($D851&gt;0,NormalizzaTempo("D",CELL("tipo",$E851),$E851),"-")</f>
        <v>#NAME?</v>
      </c>
      <c r="R851" s="27">
        <f>IF($D851&gt;0,VLOOKUP($D851,Iscrizioni!$A$2:$M$2502,13,FALSE),"-")</f>
        <v>6500</v>
      </c>
      <c r="S851" s="112" t="e">
        <f t="shared" ca="1" si="85"/>
        <v>#NAME?</v>
      </c>
      <c r="T851" s="112" t="e">
        <f ca="1">IF($D851&gt;0,SUMIFS($S$3:$S851,$X$3:$X851,1,$J$3:$J851,$J851),"-")</f>
        <v>#NAME?</v>
      </c>
      <c r="U851" s="112" t="e">
        <f t="shared" ca="1" si="86"/>
        <v>#NAME?</v>
      </c>
      <c r="V851" s="112" t="e">
        <f t="shared" ca="1" si="83"/>
        <v>#NAME?</v>
      </c>
      <c r="W851" s="27">
        <f>IF(LEN($C851)=0,IF($D851&gt;0,COUNTIFS($A$3:$A851,$A851),"-"),"Escluso")</f>
        <v>116</v>
      </c>
      <c r="X851" s="2">
        <f>IF(LEN($C851)=0,IF($D851&gt;0,COUNTIFS($J$3:$J851,$J851,$C$3:$C851,""),"-"),"Escluso")</f>
        <v>29</v>
      </c>
      <c r="Y851" s="127" t="e">
        <f t="shared" ca="1" si="81"/>
        <v>#NAME?</v>
      </c>
      <c r="Z851" s="2">
        <f>IF($D851&gt;0,COUNTIFS($O$3:$O851,$O851,$L$3:$L851,$L851,$I$3:$I851,$I851),"-")</f>
        <v>3</v>
      </c>
      <c r="AA851" s="27">
        <f>IF($D851&gt;0,IF(OR($Z851 &gt;1,$L851&lt;&gt;"Adulti"),0,VLOOKUP($P851,Regione!$B$2:$C$22,2,FALSE)),"-")</f>
        <v>0</v>
      </c>
      <c r="AB851" s="27">
        <f>IF($D851&gt;0,IF(COUNTIFS($O$3:$O851,$O851,$L$3:$L851,$L851,$I$3:$I851,$I851) &gt;1,0,SUMIFS($Y$3:$Y$2503,$L$3:$L$2503,$L851,$O$3:$O$2503,$O851,$I$3:$I$2503,$I851)),"-")</f>
        <v>0</v>
      </c>
      <c r="AC851" s="27">
        <f t="shared" si="84"/>
        <v>0</v>
      </c>
    </row>
    <row r="852" spans="1:29" s="1" customFormat="1">
      <c r="A852" s="13" t="s">
        <v>185</v>
      </c>
      <c r="B852" s="107" t="str">
        <f>IF(COUNTA($A852)&gt;0,VLOOKUP($A852,Corsa!$A$1:$F$43,2,FALSE),"-")</f>
        <v>Corsa B04</v>
      </c>
      <c r="C852" s="11"/>
      <c r="D852" s="13">
        <v>665</v>
      </c>
      <c r="E852" s="13"/>
      <c r="F852" s="46" t="str">
        <f>IF(COUNTA($A852)&gt;0,VLOOKUP($A852,Corsa!$A$1:$F$43,3,FALSE),"-")</f>
        <v>M-20 + M-25 + M-30 + M-35 + M-40 + M-45</v>
      </c>
      <c r="G852" s="28" t="str">
        <f>IF($D852&gt;0,VLOOKUP($D852,Iscrizioni!$A$2:$M$2502,9,FALSE),"-")</f>
        <v>BELMONTE NICOLA</v>
      </c>
      <c r="H852" s="28">
        <f>IF($D852&gt;0,VLOOKUP($D852,Iscrizioni!$A$2:$M$2502,4,FALSE),"-")</f>
        <v>1979</v>
      </c>
      <c r="I852" s="27" t="str">
        <f>IF($D852&gt;0,VLOOKUP($D852,Iscrizioni!$A$2:$M$2502,5,FALSE),"-")</f>
        <v>M</v>
      </c>
      <c r="J852" s="27" t="str">
        <f>IF($D852&gt;0,VLOOKUP($D852,Iscrizioni!$A$2:$M$2502,10,FALSE),"-")</f>
        <v>M-35</v>
      </c>
      <c r="K852" s="27" t="str">
        <f t="shared" si="82"/>
        <v>ok</v>
      </c>
      <c r="L852" s="46" t="str">
        <f>IF($D852&gt;0,VLOOKUP($D852,Iscrizioni!$A$2:$M$2502,11,FALSE),"-")</f>
        <v>Adulti</v>
      </c>
      <c r="M852" s="27">
        <f>IF($D852&gt;0,VLOOKUP($D852,Iscrizioni!$A$2:$N$2502,12,FALSE),"-")</f>
        <v>26</v>
      </c>
      <c r="N852" s="46" t="str">
        <f>IF($D852&gt;0,VLOOKUP($D852,Iscrizioni!$A$2:$M$2502,6,FALSE),"-")</f>
        <v>H041354</v>
      </c>
      <c r="O852" s="107" t="str">
        <f>IF($D852&gt;0,VLOOKUP($D852,Iscrizioni!$A$2:$M$2502,7,FALSE),"-")</f>
        <v>MODENA RUNNERS CLUB ASD</v>
      </c>
      <c r="P852" s="46" t="str">
        <f>IF($D852&gt;0,VLOOKUP(LEFT($N852,1),Regione!$A$2:$C$21,2,FALSE),"-")</f>
        <v xml:space="preserve">EMILIA ROMAGNA </v>
      </c>
      <c r="Q852" s="112" t="e">
        <f ca="1">IF($D852&gt;0,NormalizzaTempo("D",CELL("tipo",$E852),$E852),"-")</f>
        <v>#NAME?</v>
      </c>
      <c r="R852" s="27">
        <f>IF($D852&gt;0,VLOOKUP($D852,Iscrizioni!$A$2:$M$2502,13,FALSE),"-")</f>
        <v>6500</v>
      </c>
      <c r="S852" s="112" t="e">
        <f t="shared" ca="1" si="85"/>
        <v>#NAME?</v>
      </c>
      <c r="T852" s="112" t="e">
        <f ca="1">IF($D852&gt;0,SUMIFS($S$3:$S852,$X$3:$X852,1,$J$3:$J852,$J852),"-")</f>
        <v>#NAME?</v>
      </c>
      <c r="U852" s="112" t="e">
        <f t="shared" ca="1" si="86"/>
        <v>#NAME?</v>
      </c>
      <c r="V852" s="112" t="e">
        <f t="shared" ca="1" si="83"/>
        <v>#NAME?</v>
      </c>
      <c r="W852" s="27">
        <f>IF(LEN($C852)=0,IF($D852&gt;0,COUNTIFS($A$3:$A852,$A852),"-"),"Escluso")</f>
        <v>117</v>
      </c>
      <c r="X852" s="2">
        <f>IF(LEN($C852)=0,IF($D852&gt;0,COUNTIFS($J$3:$J852,$J852,$C$3:$C852,""),"-"),"Escluso")</f>
        <v>18</v>
      </c>
      <c r="Y852" s="127" t="e">
        <f t="shared" ca="1" si="81"/>
        <v>#NAME?</v>
      </c>
      <c r="Z852" s="2">
        <f>IF($D852&gt;0,COUNTIFS($O$3:$O852,$O852,$L$3:$L852,$L852,$I$3:$I852,$I852),"-")</f>
        <v>37</v>
      </c>
      <c r="AA852" s="27">
        <f>IF($D852&gt;0,IF(OR($Z852 &gt;1,$L852&lt;&gt;"Adulti"),0,VLOOKUP($P852,Regione!$B$2:$C$22,2,FALSE)),"-")</f>
        <v>0</v>
      </c>
      <c r="AB852" s="27">
        <f>IF($D852&gt;0,IF(COUNTIFS($O$3:$O852,$O852,$L$3:$L852,$L852,$I$3:$I852,$I852) &gt;1,0,SUMIFS($Y$3:$Y$2503,$L$3:$L$2503,$L852,$O$3:$O$2503,$O852,$I$3:$I$2503,$I852)),"-")</f>
        <v>0</v>
      </c>
      <c r="AC852" s="27">
        <f t="shared" si="84"/>
        <v>0</v>
      </c>
    </row>
    <row r="853" spans="1:29" s="1" customFormat="1">
      <c r="A853" s="13" t="s">
        <v>185</v>
      </c>
      <c r="B853" s="107" t="str">
        <f>IF(COUNTA($A853)&gt;0,VLOOKUP($A853,Corsa!$A$1:$F$43,2,FALSE),"-")</f>
        <v>Corsa B04</v>
      </c>
      <c r="C853" s="11"/>
      <c r="D853" s="13">
        <v>515</v>
      </c>
      <c r="E853" s="13"/>
      <c r="F853" s="46" t="str">
        <f>IF(COUNTA($A853)&gt;0,VLOOKUP($A853,Corsa!$A$1:$F$43,3,FALSE),"-")</f>
        <v>M-20 + M-25 + M-30 + M-35 + M-40 + M-45</v>
      </c>
      <c r="G853" s="28" t="str">
        <f>IF($D853&gt;0,VLOOKUP($D853,Iscrizioni!$A$2:$M$2502,9,FALSE),"-")</f>
        <v>MASSONE DAVIDE</v>
      </c>
      <c r="H853" s="28">
        <f>IF($D853&gt;0,VLOOKUP($D853,Iscrizioni!$A$2:$M$2502,4,FALSE),"-")</f>
        <v>1970</v>
      </c>
      <c r="I853" s="27" t="str">
        <f>IF($D853&gt;0,VLOOKUP($D853,Iscrizioni!$A$2:$M$2502,5,FALSE),"-")</f>
        <v>M</v>
      </c>
      <c r="J853" s="27" t="str">
        <f>IF($D853&gt;0,VLOOKUP($D853,Iscrizioni!$A$2:$M$2502,10,FALSE),"-")</f>
        <v>M-45</v>
      </c>
      <c r="K853" s="27" t="str">
        <f t="shared" si="82"/>
        <v>ok</v>
      </c>
      <c r="L853" s="46" t="str">
        <f>IF($D853&gt;0,VLOOKUP($D853,Iscrizioni!$A$2:$M$2502,11,FALSE),"-")</f>
        <v>Adulti</v>
      </c>
      <c r="M853" s="27">
        <f>IF($D853&gt;0,VLOOKUP($D853,Iscrizioni!$A$2:$N$2502,12,FALSE),"-")</f>
        <v>30</v>
      </c>
      <c r="N853" s="46" t="str">
        <f>IF($D853&gt;0,VLOOKUP($D853,Iscrizioni!$A$2:$M$2502,6,FALSE),"-")</f>
        <v>A120138</v>
      </c>
      <c r="O853" s="107" t="str">
        <f>IF($D853&gt;0,VLOOKUP($D853,Iscrizioni!$A$2:$M$2502,7,FALSE),"-")</f>
        <v>ATLETICA VENTUROLI</v>
      </c>
      <c r="P853" s="46" t="str">
        <f>IF($D853&gt;0,VLOOKUP(LEFT($N853,1),Regione!$A$2:$C$21,2,FALSE),"-")</f>
        <v xml:space="preserve">PIEMONTE </v>
      </c>
      <c r="Q853" s="112" t="e">
        <f ca="1">IF($D853&gt;0,NormalizzaTempo("D",CELL("tipo",$E853),$E853),"-")</f>
        <v>#NAME?</v>
      </c>
      <c r="R853" s="27">
        <f>IF($D853&gt;0,VLOOKUP($D853,Iscrizioni!$A$2:$M$2502,13,FALSE),"-")</f>
        <v>6500</v>
      </c>
      <c r="S853" s="112" t="e">
        <f t="shared" ca="1" si="85"/>
        <v>#NAME?</v>
      </c>
      <c r="T853" s="112" t="e">
        <f ca="1">IF($D853&gt;0,SUMIFS($S$3:$S853,$X$3:$X853,1,$J$3:$J853,$J853),"-")</f>
        <v>#NAME?</v>
      </c>
      <c r="U853" s="112" t="e">
        <f t="shared" ca="1" si="86"/>
        <v>#NAME?</v>
      </c>
      <c r="V853" s="112" t="e">
        <f t="shared" ca="1" si="83"/>
        <v>#NAME?</v>
      </c>
      <c r="W853" s="27">
        <f>IF(LEN($C853)=0,IF($D853&gt;0,COUNTIFS($A$3:$A853,$A853),"-"),"Escluso")</f>
        <v>118</v>
      </c>
      <c r="X853" s="2">
        <f>IF(LEN($C853)=0,IF($D853&gt;0,COUNTIFS($J$3:$J853,$J853,$C$3:$C853,""),"-"),"Escluso")</f>
        <v>30</v>
      </c>
      <c r="Y853" s="127" t="e">
        <f t="shared" ca="1" si="81"/>
        <v>#NAME?</v>
      </c>
      <c r="Z853" s="2">
        <f>IF($D853&gt;0,COUNTIFS($O$3:$O853,$O853,$L$3:$L853,$L853,$I$3:$I853,$I853),"-")</f>
        <v>3</v>
      </c>
      <c r="AA853" s="27">
        <f>IF($D853&gt;0,IF(OR($Z853 &gt;1,$L853&lt;&gt;"Adulti"),0,VLOOKUP($P853,Regione!$B$2:$C$22,2,FALSE)),"-")</f>
        <v>0</v>
      </c>
      <c r="AB853" s="27">
        <f>IF($D853&gt;0,IF(COUNTIFS($O$3:$O853,$O853,$L$3:$L853,$L853,$I$3:$I853,$I853) &gt;1,0,SUMIFS($Y$3:$Y$2503,$L$3:$L$2503,$L853,$O$3:$O$2503,$O853,$I$3:$I$2503,$I853)),"-")</f>
        <v>0</v>
      </c>
      <c r="AC853" s="27">
        <f t="shared" si="84"/>
        <v>0</v>
      </c>
    </row>
    <row r="854" spans="1:29" s="1" customFormat="1">
      <c r="A854" s="13" t="s">
        <v>185</v>
      </c>
      <c r="B854" s="107" t="str">
        <f>IF(COUNTA($A854)&gt;0,VLOOKUP($A854,Corsa!$A$1:$F$43,2,FALSE),"-")</f>
        <v>Corsa B04</v>
      </c>
      <c r="C854" s="11"/>
      <c r="D854" s="13">
        <v>816</v>
      </c>
      <c r="E854" s="13"/>
      <c r="F854" s="46" t="str">
        <f>IF(COUNTA($A854)&gt;0,VLOOKUP($A854,Corsa!$A$1:$F$43,3,FALSE),"-")</f>
        <v>M-20 + M-25 + M-30 + M-35 + M-40 + M-45</v>
      </c>
      <c r="G854" s="28" t="str">
        <f>IF($D854&gt;0,VLOOKUP($D854,Iscrizioni!$A$2:$M$2502,9,FALSE),"-")</f>
        <v>BERGIANTI JHONNY</v>
      </c>
      <c r="H854" s="28">
        <f>IF($D854&gt;0,VLOOKUP($D854,Iscrizioni!$A$2:$M$2502,4,FALSE),"-")</f>
        <v>1995</v>
      </c>
      <c r="I854" s="27" t="str">
        <f>IF($D854&gt;0,VLOOKUP($D854,Iscrizioni!$A$2:$M$2502,5,FALSE),"-")</f>
        <v>M</v>
      </c>
      <c r="J854" s="27" t="str">
        <f>IF($D854&gt;0,VLOOKUP($D854,Iscrizioni!$A$2:$M$2502,10,FALSE),"-")</f>
        <v>M-20</v>
      </c>
      <c r="K854" s="27" t="str">
        <f t="shared" si="82"/>
        <v>ok</v>
      </c>
      <c r="L854" s="46" t="str">
        <f>IF($D854&gt;0,VLOOKUP($D854,Iscrizioni!$A$2:$M$2502,11,FALSE),"-")</f>
        <v>Adulti</v>
      </c>
      <c r="M854" s="27">
        <f>IF($D854&gt;0,VLOOKUP($D854,Iscrizioni!$A$2:$N$2502,12,FALSE),"-")</f>
        <v>20</v>
      </c>
      <c r="N854" s="46" t="str">
        <f>IF($D854&gt;0,VLOOKUP($D854,Iscrizioni!$A$2:$M$2502,6,FALSE),"-")</f>
        <v>H080274</v>
      </c>
      <c r="O854" s="107" t="str">
        <f>IF($D854&gt;0,VLOOKUP($D854,Iscrizioni!$A$2:$M$2502,7,FALSE),"-")</f>
        <v>POL. SCANDIANESE</v>
      </c>
      <c r="P854" s="46" t="str">
        <f>IF($D854&gt;0,VLOOKUP(LEFT($N854,1),Regione!$A$2:$C$21,2,FALSE),"-")</f>
        <v xml:space="preserve">EMILIA ROMAGNA </v>
      </c>
      <c r="Q854" s="112" t="e">
        <f ca="1">IF($D854&gt;0,NormalizzaTempo("D",CELL("tipo",$E854),$E854),"-")</f>
        <v>#NAME?</v>
      </c>
      <c r="R854" s="27">
        <f>IF($D854&gt;0,VLOOKUP($D854,Iscrizioni!$A$2:$M$2502,13,FALSE),"-")</f>
        <v>6500</v>
      </c>
      <c r="S854" s="112" t="e">
        <f t="shared" ca="1" si="85"/>
        <v>#NAME?</v>
      </c>
      <c r="T854" s="112" t="e">
        <f ca="1">IF($D854&gt;0,SUMIFS($S$3:$S854,$X$3:$X854,1,$J$3:$J854,$J854),"-")</f>
        <v>#NAME?</v>
      </c>
      <c r="U854" s="112" t="e">
        <f t="shared" ca="1" si="86"/>
        <v>#NAME?</v>
      </c>
      <c r="V854" s="112" t="e">
        <f t="shared" ca="1" si="83"/>
        <v>#NAME?</v>
      </c>
      <c r="W854" s="27">
        <f>IF(LEN($C854)=0,IF($D854&gt;0,COUNTIFS($A$3:$A854,$A854),"-"),"Escluso")</f>
        <v>119</v>
      </c>
      <c r="X854" s="2">
        <f>IF(LEN($C854)=0,IF($D854&gt;0,COUNTIFS($J$3:$J854,$J854,$C$3:$C854,""),"-"),"Escluso")</f>
        <v>17</v>
      </c>
      <c r="Y854" s="127" t="e">
        <f t="shared" ca="1" si="81"/>
        <v>#NAME?</v>
      </c>
      <c r="Z854" s="2">
        <f>IF($D854&gt;0,COUNTIFS($O$3:$O854,$O854,$L$3:$L854,$L854,$I$3:$I854,$I854),"-")</f>
        <v>4</v>
      </c>
      <c r="AA854" s="27">
        <f>IF($D854&gt;0,IF(OR($Z854 &gt;1,$L854&lt;&gt;"Adulti"),0,VLOOKUP($P854,Regione!$B$2:$C$22,2,FALSE)),"-")</f>
        <v>0</v>
      </c>
      <c r="AB854" s="27">
        <f>IF($D854&gt;0,IF(COUNTIFS($O$3:$O854,$O854,$L$3:$L854,$L854,$I$3:$I854,$I854) &gt;1,0,SUMIFS($Y$3:$Y$2503,$L$3:$L$2503,$L854,$O$3:$O$2503,$O854,$I$3:$I$2503,$I854)),"-")</f>
        <v>0</v>
      </c>
      <c r="AC854" s="27">
        <f t="shared" si="84"/>
        <v>0</v>
      </c>
    </row>
    <row r="855" spans="1:29" s="1" customFormat="1">
      <c r="A855" s="13" t="s">
        <v>185</v>
      </c>
      <c r="B855" s="107" t="str">
        <f>IF(COUNTA($A855)&gt;0,VLOOKUP($A855,Corsa!$A$1:$F$43,2,FALSE),"-")</f>
        <v>Corsa B04</v>
      </c>
      <c r="C855" s="11"/>
      <c r="D855" s="13">
        <v>584</v>
      </c>
      <c r="E855" s="13"/>
      <c r="F855" s="46" t="str">
        <f>IF(COUNTA($A855)&gt;0,VLOOKUP($A855,Corsa!$A$1:$F$43,3,FALSE),"-")</f>
        <v>M-20 + M-25 + M-30 + M-35 + M-40 + M-45</v>
      </c>
      <c r="G855" s="28" t="str">
        <f>IF($D855&gt;0,VLOOKUP($D855,Iscrizioni!$A$2:$M$2502,9,FALSE),"-")</f>
        <v>PRENDIN PAOLO</v>
      </c>
      <c r="H855" s="28">
        <f>IF($D855&gt;0,VLOOKUP($D855,Iscrizioni!$A$2:$M$2502,4,FALSE),"-")</f>
        <v>1968</v>
      </c>
      <c r="I855" s="27" t="str">
        <f>IF($D855&gt;0,VLOOKUP($D855,Iscrizioni!$A$2:$M$2502,5,FALSE),"-")</f>
        <v>M</v>
      </c>
      <c r="J855" s="27" t="str">
        <f>IF($D855&gt;0,VLOOKUP($D855,Iscrizioni!$A$2:$M$2502,10,FALSE),"-")</f>
        <v>M-45</v>
      </c>
      <c r="K855" s="27" t="str">
        <f t="shared" si="82"/>
        <v>ok</v>
      </c>
      <c r="L855" s="46" t="str">
        <f>IF($D855&gt;0,VLOOKUP($D855,Iscrizioni!$A$2:$M$2502,11,FALSE),"-")</f>
        <v>Adulti</v>
      </c>
      <c r="M855" s="27">
        <f>IF($D855&gt;0,VLOOKUP($D855,Iscrizioni!$A$2:$N$2502,12,FALSE),"-")</f>
        <v>30</v>
      </c>
      <c r="N855" s="46" t="str">
        <f>IF($D855&gt;0,VLOOKUP($D855,Iscrizioni!$A$2:$M$2502,6,FALSE),"-")</f>
        <v>H020398</v>
      </c>
      <c r="O855" s="107" t="str">
        <f>IF($D855&gt;0,VLOOKUP($D855,Iscrizioni!$A$2:$M$2502,7,FALSE),"-")</f>
        <v>G. P. SALCUS - A.S.D.</v>
      </c>
      <c r="P855" s="46" t="str">
        <f>IF($D855&gt;0,VLOOKUP(LEFT($N855,1),Regione!$A$2:$C$21,2,FALSE),"-")</f>
        <v xml:space="preserve">EMILIA ROMAGNA </v>
      </c>
      <c r="Q855" s="112" t="e">
        <f ca="1">IF($D855&gt;0,NormalizzaTempo("D",CELL("tipo",$E855),$E855),"-")</f>
        <v>#NAME?</v>
      </c>
      <c r="R855" s="27">
        <f>IF($D855&gt;0,VLOOKUP($D855,Iscrizioni!$A$2:$M$2502,13,FALSE),"-")</f>
        <v>6500</v>
      </c>
      <c r="S855" s="112" t="e">
        <f t="shared" ca="1" si="85"/>
        <v>#NAME?</v>
      </c>
      <c r="T855" s="112" t="e">
        <f ca="1">IF($D855&gt;0,SUMIFS($S$3:$S855,$X$3:$X855,1,$J$3:$J855,$J855),"-")</f>
        <v>#NAME?</v>
      </c>
      <c r="U855" s="112" t="e">
        <f t="shared" ca="1" si="86"/>
        <v>#NAME?</v>
      </c>
      <c r="V855" s="112" t="e">
        <f t="shared" ca="1" si="83"/>
        <v>#NAME?</v>
      </c>
      <c r="W855" s="27">
        <f>IF(LEN($C855)=0,IF($D855&gt;0,COUNTIFS($A$3:$A855,$A855),"-"),"Escluso")</f>
        <v>120</v>
      </c>
      <c r="X855" s="2">
        <f>IF(LEN($C855)=0,IF($D855&gt;0,COUNTIFS($J$3:$J855,$J855,$C$3:$C855,""),"-"),"Escluso")</f>
        <v>31</v>
      </c>
      <c r="Y855" s="127" t="e">
        <f t="shared" ca="1" si="81"/>
        <v>#NAME?</v>
      </c>
      <c r="Z855" s="2">
        <f>IF($D855&gt;0,COUNTIFS($O$3:$O855,$O855,$L$3:$L855,$L855,$I$3:$I855,$I855),"-")</f>
        <v>20</v>
      </c>
      <c r="AA855" s="27">
        <f>IF($D855&gt;0,IF(OR($Z855 &gt;1,$L855&lt;&gt;"Adulti"),0,VLOOKUP($P855,Regione!$B$2:$C$22,2,FALSE)),"-")</f>
        <v>0</v>
      </c>
      <c r="AB855" s="27">
        <f>IF($D855&gt;0,IF(COUNTIFS($O$3:$O855,$O855,$L$3:$L855,$L855,$I$3:$I855,$I855) &gt;1,0,SUMIFS($Y$3:$Y$2503,$L$3:$L$2503,$L855,$O$3:$O$2503,$O855,$I$3:$I$2503,$I855)),"-")</f>
        <v>0</v>
      </c>
      <c r="AC855" s="27">
        <f t="shared" si="84"/>
        <v>0</v>
      </c>
    </row>
    <row r="856" spans="1:29" s="1" customFormat="1">
      <c r="A856" s="13" t="s">
        <v>185</v>
      </c>
      <c r="B856" s="107" t="str">
        <f>IF(COUNTA($A856)&gt;0,VLOOKUP($A856,Corsa!$A$1:$F$43,2,FALSE),"-")</f>
        <v>Corsa B04</v>
      </c>
      <c r="C856" s="11"/>
      <c r="D856" s="13">
        <v>862</v>
      </c>
      <c r="E856" s="13"/>
      <c r="F856" s="46" t="str">
        <f>IF(COUNTA($A856)&gt;0,VLOOKUP($A856,Corsa!$A$1:$F$43,3,FALSE),"-")</f>
        <v>M-20 + M-25 + M-30 + M-35 + M-40 + M-45</v>
      </c>
      <c r="G856" s="28" t="str">
        <f>IF($D856&gt;0,VLOOKUP($D856,Iscrizioni!$A$2:$M$2502,9,FALSE),"-")</f>
        <v>BRAMBILLA MASSIMILIANO</v>
      </c>
      <c r="H856" s="28">
        <f>IF($D856&gt;0,VLOOKUP($D856,Iscrizioni!$A$2:$M$2502,4,FALSE),"-")</f>
        <v>1974</v>
      </c>
      <c r="I856" s="27" t="str">
        <f>IF($D856&gt;0,VLOOKUP($D856,Iscrizioni!$A$2:$M$2502,5,FALSE),"-")</f>
        <v>M</v>
      </c>
      <c r="J856" s="27" t="str">
        <f>IF($D856&gt;0,VLOOKUP($D856,Iscrizioni!$A$2:$M$2502,10,FALSE),"-")</f>
        <v>M-40</v>
      </c>
      <c r="K856" s="27" t="str">
        <f t="shared" si="82"/>
        <v>ok</v>
      </c>
      <c r="L856" s="46" t="str">
        <f>IF($D856&gt;0,VLOOKUP($D856,Iscrizioni!$A$2:$M$2502,11,FALSE),"-")</f>
        <v>Adulti</v>
      </c>
      <c r="M856" s="27">
        <f>IF($D856&gt;0,VLOOKUP($D856,Iscrizioni!$A$2:$N$2502,12,FALSE),"-")</f>
        <v>28</v>
      </c>
      <c r="N856" s="46" t="str">
        <f>IF($D856&gt;0,VLOOKUP($D856,Iscrizioni!$A$2:$M$2502,6,FALSE),"-")</f>
        <v>H010289</v>
      </c>
      <c r="O856" s="107" t="str">
        <f>IF($D856&gt;0,VLOOKUP($D856,Iscrizioni!$A$2:$M$2502,7,FALSE),"-")</f>
        <v>POLISPORTIVA PROGRESSO A.S.D.</v>
      </c>
      <c r="P856" s="46" t="str">
        <f>IF($D856&gt;0,VLOOKUP(LEFT($N856,1),Regione!$A$2:$C$21,2,FALSE),"-")</f>
        <v xml:space="preserve">EMILIA ROMAGNA </v>
      </c>
      <c r="Q856" s="112" t="e">
        <f ca="1">IF($D856&gt;0,NormalizzaTempo("D",CELL("tipo",$E856),$E856),"-")</f>
        <v>#NAME?</v>
      </c>
      <c r="R856" s="27">
        <f>IF($D856&gt;0,VLOOKUP($D856,Iscrizioni!$A$2:$M$2502,13,FALSE),"-")</f>
        <v>6500</v>
      </c>
      <c r="S856" s="112" t="e">
        <f t="shared" ca="1" si="85"/>
        <v>#NAME?</v>
      </c>
      <c r="T856" s="112" t="e">
        <f ca="1">IF($D856&gt;0,SUMIFS($S$3:$S856,$X$3:$X856,1,$J$3:$J856,$J856),"-")</f>
        <v>#NAME?</v>
      </c>
      <c r="U856" s="112" t="e">
        <f t="shared" ca="1" si="86"/>
        <v>#NAME?</v>
      </c>
      <c r="V856" s="112" t="e">
        <f t="shared" ca="1" si="83"/>
        <v>#NAME?</v>
      </c>
      <c r="W856" s="27">
        <f>IF(LEN($C856)=0,IF($D856&gt;0,COUNTIFS($A$3:$A856,$A856),"-"),"Escluso")</f>
        <v>121</v>
      </c>
      <c r="X856" s="2">
        <f>IF(LEN($C856)=0,IF($D856&gt;0,COUNTIFS($J$3:$J856,$J856,$C$3:$C856,""),"-"),"Escluso")</f>
        <v>26</v>
      </c>
      <c r="Y856" s="127" t="e">
        <f t="shared" ca="1" si="81"/>
        <v>#NAME?</v>
      </c>
      <c r="Z856" s="2">
        <f>IF($D856&gt;0,COUNTIFS($O$3:$O856,$O856,$L$3:$L856,$L856,$I$3:$I856,$I856),"-")</f>
        <v>1</v>
      </c>
      <c r="AA856" s="27">
        <f>IF($D856&gt;0,IF(OR($Z856 &gt;1,$L856&lt;&gt;"Adulti"),0,VLOOKUP($P856,Regione!$B$2:$C$22,2,FALSE)),"-")</f>
        <v>0</v>
      </c>
      <c r="AB856" s="27" t="e">
        <f ca="1">IF($D856&gt;0,IF(COUNTIFS($O$3:$O856,$O856,$L$3:$L856,$L856,$I$3:$I856,$I856) &gt;1,0,SUMIFS($Y$3:$Y$2503,$L$3:$L$2503,$L856,$O$3:$O$2503,$O856,$I$3:$I$2503,$I856)),"-")</f>
        <v>#NAME?</v>
      </c>
      <c r="AC856" s="27" t="e">
        <f t="shared" ca="1" si="84"/>
        <v>#NAME?</v>
      </c>
    </row>
    <row r="857" spans="1:29" s="1" customFormat="1">
      <c r="A857" s="13" t="s">
        <v>185</v>
      </c>
      <c r="B857" s="107" t="str">
        <f>IF(COUNTA($A857)&gt;0,VLOOKUP($A857,Corsa!$A$1:$F$43,2,FALSE),"-")</f>
        <v>Corsa B04</v>
      </c>
      <c r="C857" s="11"/>
      <c r="D857" s="13">
        <v>560</v>
      </c>
      <c r="E857" s="13"/>
      <c r="F857" s="46" t="str">
        <f>IF(COUNTA($A857)&gt;0,VLOOKUP($A857,Corsa!$A$1:$F$43,3,FALSE),"-")</f>
        <v>M-20 + M-25 + M-30 + M-35 + M-40 + M-45</v>
      </c>
      <c r="G857" s="28" t="str">
        <f>IF($D857&gt;0,VLOOKUP($D857,Iscrizioni!$A$2:$M$2502,9,FALSE),"-")</f>
        <v>BARI MASSIMILIANO</v>
      </c>
      <c r="H857" s="28">
        <f>IF($D857&gt;0,VLOOKUP($D857,Iscrizioni!$A$2:$M$2502,4,FALSE),"-")</f>
        <v>1972</v>
      </c>
      <c r="I857" s="27" t="str">
        <f>IF($D857&gt;0,VLOOKUP($D857,Iscrizioni!$A$2:$M$2502,5,FALSE),"-")</f>
        <v>M</v>
      </c>
      <c r="J857" s="27" t="str">
        <f>IF($D857&gt;0,VLOOKUP($D857,Iscrizioni!$A$2:$M$2502,10,FALSE),"-")</f>
        <v>M-45</v>
      </c>
      <c r="K857" s="27" t="str">
        <f t="shared" si="82"/>
        <v>ok</v>
      </c>
      <c r="L857" s="46" t="str">
        <f>IF($D857&gt;0,VLOOKUP($D857,Iscrizioni!$A$2:$M$2502,11,FALSE),"-")</f>
        <v>Adulti</v>
      </c>
      <c r="M857" s="27">
        <f>IF($D857&gt;0,VLOOKUP($D857,Iscrizioni!$A$2:$N$2502,12,FALSE),"-")</f>
        <v>30</v>
      </c>
      <c r="N857" s="46" t="str">
        <f>IF($D857&gt;0,VLOOKUP($D857,Iscrizioni!$A$2:$M$2502,6,FALSE),"-")</f>
        <v>H020398</v>
      </c>
      <c r="O857" s="107" t="str">
        <f>IF($D857&gt;0,VLOOKUP($D857,Iscrizioni!$A$2:$M$2502,7,FALSE),"-")</f>
        <v>G. P. SALCUS - A.S.D.</v>
      </c>
      <c r="P857" s="46" t="str">
        <f>IF($D857&gt;0,VLOOKUP(LEFT($N857,1),Regione!$A$2:$C$21,2,FALSE),"-")</f>
        <v xml:space="preserve">EMILIA ROMAGNA </v>
      </c>
      <c r="Q857" s="112" t="e">
        <f ca="1">IF($D857&gt;0,NormalizzaTempo("D",CELL("tipo",$E857),$E857),"-")</f>
        <v>#NAME?</v>
      </c>
      <c r="R857" s="27">
        <f>IF($D857&gt;0,VLOOKUP($D857,Iscrizioni!$A$2:$M$2502,13,FALSE),"-")</f>
        <v>6500</v>
      </c>
      <c r="S857" s="112" t="e">
        <f t="shared" ca="1" si="85"/>
        <v>#NAME?</v>
      </c>
      <c r="T857" s="112" t="e">
        <f ca="1">IF($D857&gt;0,SUMIFS($S$3:$S857,$X$3:$X857,1,$J$3:$J857,$J857),"-")</f>
        <v>#NAME?</v>
      </c>
      <c r="U857" s="112" t="e">
        <f t="shared" ca="1" si="86"/>
        <v>#NAME?</v>
      </c>
      <c r="V857" s="112" t="e">
        <f t="shared" ca="1" si="83"/>
        <v>#NAME?</v>
      </c>
      <c r="W857" s="27">
        <f>IF(LEN($C857)=0,IF($D857&gt;0,COUNTIFS($A$3:$A857,$A857),"-"),"Escluso")</f>
        <v>122</v>
      </c>
      <c r="X857" s="2">
        <f>IF(LEN($C857)=0,IF($D857&gt;0,COUNTIFS($J$3:$J857,$J857,$C$3:$C857,""),"-"),"Escluso")</f>
        <v>32</v>
      </c>
      <c r="Y857" s="127" t="e">
        <f t="shared" ca="1" si="81"/>
        <v>#NAME?</v>
      </c>
      <c r="Z857" s="2">
        <f>IF($D857&gt;0,COUNTIFS($O$3:$O857,$O857,$L$3:$L857,$L857,$I$3:$I857,$I857),"-")</f>
        <v>21</v>
      </c>
      <c r="AA857" s="27">
        <f>IF($D857&gt;0,IF(OR($Z857 &gt;1,$L857&lt;&gt;"Adulti"),0,VLOOKUP($P857,Regione!$B$2:$C$22,2,FALSE)),"-")</f>
        <v>0</v>
      </c>
      <c r="AB857" s="27">
        <f>IF($D857&gt;0,IF(COUNTIFS($O$3:$O857,$O857,$L$3:$L857,$L857,$I$3:$I857,$I857) &gt;1,0,SUMIFS($Y$3:$Y$2503,$L$3:$L$2503,$L857,$O$3:$O$2503,$O857,$I$3:$I$2503,$I857)),"-")</f>
        <v>0</v>
      </c>
      <c r="AC857" s="27">
        <f t="shared" si="84"/>
        <v>0</v>
      </c>
    </row>
    <row r="858" spans="1:29" s="1" customFormat="1">
      <c r="A858" s="13" t="s">
        <v>185</v>
      </c>
      <c r="B858" s="107" t="str">
        <f>IF(COUNTA($A858)&gt;0,VLOOKUP($A858,Corsa!$A$1:$F$43,2,FALSE),"-")</f>
        <v>Corsa B04</v>
      </c>
      <c r="C858" s="11"/>
      <c r="D858" s="13">
        <v>571</v>
      </c>
      <c r="E858" s="13"/>
      <c r="F858" s="46" t="str">
        <f>IF(COUNTA($A858)&gt;0,VLOOKUP($A858,Corsa!$A$1:$F$43,3,FALSE),"-")</f>
        <v>M-20 + M-25 + M-30 + M-35 + M-40 + M-45</v>
      </c>
      <c r="G858" s="28" t="str">
        <f>IF($D858&gt;0,VLOOKUP($D858,Iscrizioni!$A$2:$M$2502,9,FALSE),"-")</f>
        <v>GROSSI GINO</v>
      </c>
      <c r="H858" s="28">
        <f>IF($D858&gt;0,VLOOKUP($D858,Iscrizioni!$A$2:$M$2502,4,FALSE),"-")</f>
        <v>1969</v>
      </c>
      <c r="I858" s="27" t="str">
        <f>IF($D858&gt;0,VLOOKUP($D858,Iscrizioni!$A$2:$M$2502,5,FALSE),"-")</f>
        <v>M</v>
      </c>
      <c r="J858" s="27" t="str">
        <f>IF($D858&gt;0,VLOOKUP($D858,Iscrizioni!$A$2:$M$2502,10,FALSE),"-")</f>
        <v>M-45</v>
      </c>
      <c r="K858" s="27" t="str">
        <f t="shared" si="82"/>
        <v>ok</v>
      </c>
      <c r="L858" s="46" t="str">
        <f>IF($D858&gt;0,VLOOKUP($D858,Iscrizioni!$A$2:$M$2502,11,FALSE),"-")</f>
        <v>Adulti</v>
      </c>
      <c r="M858" s="27">
        <f>IF($D858&gt;0,VLOOKUP($D858,Iscrizioni!$A$2:$N$2502,12,FALSE),"-")</f>
        <v>30</v>
      </c>
      <c r="N858" s="46" t="str">
        <f>IF($D858&gt;0,VLOOKUP($D858,Iscrizioni!$A$2:$M$2502,6,FALSE),"-")</f>
        <v>H020398</v>
      </c>
      <c r="O858" s="107" t="str">
        <f>IF($D858&gt;0,VLOOKUP($D858,Iscrizioni!$A$2:$M$2502,7,FALSE),"-")</f>
        <v>G. P. SALCUS - A.S.D.</v>
      </c>
      <c r="P858" s="46" t="str">
        <f>IF($D858&gt;0,VLOOKUP(LEFT($N858,1),Regione!$A$2:$C$21,2,FALSE),"-")</f>
        <v xml:space="preserve">EMILIA ROMAGNA </v>
      </c>
      <c r="Q858" s="112" t="e">
        <f ca="1">IF($D858&gt;0,NormalizzaTempo("D",CELL("tipo",$E858),$E858),"-")</f>
        <v>#NAME?</v>
      </c>
      <c r="R858" s="27">
        <f>IF($D858&gt;0,VLOOKUP($D858,Iscrizioni!$A$2:$M$2502,13,FALSE),"-")</f>
        <v>6500</v>
      </c>
      <c r="S858" s="112" t="e">
        <f t="shared" ca="1" si="85"/>
        <v>#NAME?</v>
      </c>
      <c r="T858" s="112" t="e">
        <f ca="1">IF($D858&gt;0,SUMIFS($S$3:$S858,$X$3:$X858,1,$J$3:$J858,$J858),"-")</f>
        <v>#NAME?</v>
      </c>
      <c r="U858" s="112" t="e">
        <f t="shared" ca="1" si="86"/>
        <v>#NAME?</v>
      </c>
      <c r="V858" s="112" t="e">
        <f t="shared" ca="1" si="83"/>
        <v>#NAME?</v>
      </c>
      <c r="W858" s="27">
        <f>IF(LEN($C858)=0,IF($D858&gt;0,COUNTIFS($A$3:$A858,$A858),"-"),"Escluso")</f>
        <v>123</v>
      </c>
      <c r="X858" s="2">
        <f>IF(LEN($C858)=0,IF($D858&gt;0,COUNTIFS($J$3:$J858,$J858,$C$3:$C858,""),"-"),"Escluso")</f>
        <v>33</v>
      </c>
      <c r="Y858" s="127" t="e">
        <f t="shared" ca="1" si="81"/>
        <v>#NAME?</v>
      </c>
      <c r="Z858" s="2">
        <f>IF($D858&gt;0,COUNTIFS($O$3:$O858,$O858,$L$3:$L858,$L858,$I$3:$I858,$I858),"-")</f>
        <v>22</v>
      </c>
      <c r="AA858" s="27">
        <f>IF($D858&gt;0,IF(OR($Z858 &gt;1,$L858&lt;&gt;"Adulti"),0,VLOOKUP($P858,Regione!$B$2:$C$22,2,FALSE)),"-")</f>
        <v>0</v>
      </c>
      <c r="AB858" s="27">
        <f>IF($D858&gt;0,IF(COUNTIFS($O$3:$O858,$O858,$L$3:$L858,$L858,$I$3:$I858,$I858) &gt;1,0,SUMIFS($Y$3:$Y$2503,$L$3:$L$2503,$L858,$O$3:$O$2503,$O858,$I$3:$I$2503,$I858)),"-")</f>
        <v>0</v>
      </c>
      <c r="AC858" s="27">
        <f t="shared" si="84"/>
        <v>0</v>
      </c>
    </row>
    <row r="859" spans="1:29" s="1" customFormat="1">
      <c r="A859" s="13" t="s">
        <v>185</v>
      </c>
      <c r="B859" s="107" t="str">
        <f>IF(COUNTA($A859)&gt;0,VLOOKUP($A859,Corsa!$A$1:$F$43,2,FALSE),"-")</f>
        <v>Corsa B04</v>
      </c>
      <c r="C859" s="11"/>
      <c r="D859" s="13">
        <v>587</v>
      </c>
      <c r="E859" s="13"/>
      <c r="F859" s="46" t="str">
        <f>IF(COUNTA($A859)&gt;0,VLOOKUP($A859,Corsa!$A$1:$F$43,3,FALSE),"-")</f>
        <v>M-20 + M-25 + M-30 + M-35 + M-40 + M-45</v>
      </c>
      <c r="G859" s="28" t="str">
        <f>IF($D859&gt;0,VLOOKUP($D859,Iscrizioni!$A$2:$M$2502,9,FALSE),"-")</f>
        <v>SCARABELLO OMAR</v>
      </c>
      <c r="H859" s="28">
        <f>IF($D859&gt;0,VLOOKUP($D859,Iscrizioni!$A$2:$M$2502,4,FALSE),"-")</f>
        <v>1976</v>
      </c>
      <c r="I859" s="27" t="str">
        <f>IF($D859&gt;0,VLOOKUP($D859,Iscrizioni!$A$2:$M$2502,5,FALSE),"-")</f>
        <v>M</v>
      </c>
      <c r="J859" s="27" t="str">
        <f>IF($D859&gt;0,VLOOKUP($D859,Iscrizioni!$A$2:$M$2502,10,FALSE),"-")</f>
        <v>M-40</v>
      </c>
      <c r="K859" s="27" t="str">
        <f t="shared" si="82"/>
        <v>ok</v>
      </c>
      <c r="L859" s="46" t="str">
        <f>IF($D859&gt;0,VLOOKUP($D859,Iscrizioni!$A$2:$M$2502,11,FALSE),"-")</f>
        <v>Adulti</v>
      </c>
      <c r="M859" s="27">
        <f>IF($D859&gt;0,VLOOKUP($D859,Iscrizioni!$A$2:$N$2502,12,FALSE),"-")</f>
        <v>28</v>
      </c>
      <c r="N859" s="46" t="str">
        <f>IF($D859&gt;0,VLOOKUP($D859,Iscrizioni!$A$2:$M$2502,6,FALSE),"-")</f>
        <v>H020398</v>
      </c>
      <c r="O859" s="107" t="str">
        <f>IF($D859&gt;0,VLOOKUP($D859,Iscrizioni!$A$2:$M$2502,7,FALSE),"-")</f>
        <v>G. P. SALCUS - A.S.D.</v>
      </c>
      <c r="P859" s="46" t="str">
        <f>IF($D859&gt;0,VLOOKUP(LEFT($N859,1),Regione!$A$2:$C$21,2,FALSE),"-")</f>
        <v xml:space="preserve">EMILIA ROMAGNA </v>
      </c>
      <c r="Q859" s="112" t="e">
        <f ca="1">IF($D859&gt;0,NormalizzaTempo("D",CELL("tipo",$E859),$E859),"-")</f>
        <v>#NAME?</v>
      </c>
      <c r="R859" s="27">
        <f>IF($D859&gt;0,VLOOKUP($D859,Iscrizioni!$A$2:$M$2502,13,FALSE),"-")</f>
        <v>6500</v>
      </c>
      <c r="S859" s="112" t="e">
        <f t="shared" ca="1" si="85"/>
        <v>#NAME?</v>
      </c>
      <c r="T859" s="112" t="e">
        <f ca="1">IF($D859&gt;0,SUMIFS($S$3:$S859,$X$3:$X859,1,$J$3:$J859,$J859),"-")</f>
        <v>#NAME?</v>
      </c>
      <c r="U859" s="112" t="e">
        <f t="shared" ca="1" si="86"/>
        <v>#NAME?</v>
      </c>
      <c r="V859" s="112" t="e">
        <f t="shared" ca="1" si="83"/>
        <v>#NAME?</v>
      </c>
      <c r="W859" s="27">
        <f>IF(LEN($C859)=0,IF($D859&gt;0,COUNTIFS($A$3:$A859,$A859),"-"),"Escluso")</f>
        <v>124</v>
      </c>
      <c r="X859" s="2">
        <f>IF(LEN($C859)=0,IF($D859&gt;0,COUNTIFS($J$3:$J859,$J859,$C$3:$C859,""),"-"),"Escluso")</f>
        <v>27</v>
      </c>
      <c r="Y859" s="127" t="e">
        <f t="shared" ca="1" si="81"/>
        <v>#NAME?</v>
      </c>
      <c r="Z859" s="2">
        <f>IF($D859&gt;0,COUNTIFS($O$3:$O859,$O859,$L$3:$L859,$L859,$I$3:$I859,$I859),"-")</f>
        <v>23</v>
      </c>
      <c r="AA859" s="27">
        <f>IF($D859&gt;0,IF(OR($Z859 &gt;1,$L859&lt;&gt;"Adulti"),0,VLOOKUP($P859,Regione!$B$2:$C$22,2,FALSE)),"-")</f>
        <v>0</v>
      </c>
      <c r="AB859" s="27">
        <f>IF($D859&gt;0,IF(COUNTIFS($O$3:$O859,$O859,$L$3:$L859,$L859,$I$3:$I859,$I859) &gt;1,0,SUMIFS($Y$3:$Y$2503,$L$3:$L$2503,$L859,$O$3:$O$2503,$O859,$I$3:$I$2503,$I859)),"-")</f>
        <v>0</v>
      </c>
      <c r="AC859" s="27">
        <f t="shared" si="84"/>
        <v>0</v>
      </c>
    </row>
    <row r="860" spans="1:29" s="1" customFormat="1">
      <c r="A860" s="13" t="s">
        <v>185</v>
      </c>
      <c r="B860" s="107" t="str">
        <f>IF(COUNTA($A860)&gt;0,VLOOKUP($A860,Corsa!$A$1:$F$43,2,FALSE),"-")</f>
        <v>Corsa B04</v>
      </c>
      <c r="C860" s="11"/>
      <c r="D860" s="13">
        <v>661</v>
      </c>
      <c r="E860" s="13"/>
      <c r="F860" s="46" t="str">
        <f>IF(COUNTA($A860)&gt;0,VLOOKUP($A860,Corsa!$A$1:$F$43,3,FALSE),"-")</f>
        <v>M-20 + M-25 + M-30 + M-35 + M-40 + M-45</v>
      </c>
      <c r="G860" s="28" t="str">
        <f>IF($D860&gt;0,VLOOKUP($D860,Iscrizioni!$A$2:$M$2502,9,FALSE),"-")</f>
        <v>ABBATI ALESSIO</v>
      </c>
      <c r="H860" s="28">
        <f>IF($D860&gt;0,VLOOKUP($D860,Iscrizioni!$A$2:$M$2502,4,FALSE),"-")</f>
        <v>1973</v>
      </c>
      <c r="I860" s="27" t="str">
        <f>IF($D860&gt;0,VLOOKUP($D860,Iscrizioni!$A$2:$M$2502,5,FALSE),"-")</f>
        <v>M</v>
      </c>
      <c r="J860" s="27" t="str">
        <f>IF($D860&gt;0,VLOOKUP($D860,Iscrizioni!$A$2:$M$2502,10,FALSE),"-")</f>
        <v>M-40</v>
      </c>
      <c r="K860" s="27" t="str">
        <f t="shared" si="82"/>
        <v>ok</v>
      </c>
      <c r="L860" s="46" t="str">
        <f>IF($D860&gt;0,VLOOKUP($D860,Iscrizioni!$A$2:$M$2502,11,FALSE),"-")</f>
        <v>Adulti</v>
      </c>
      <c r="M860" s="27">
        <f>IF($D860&gt;0,VLOOKUP($D860,Iscrizioni!$A$2:$N$2502,12,FALSE),"-")</f>
        <v>28</v>
      </c>
      <c r="N860" s="46" t="str">
        <f>IF($D860&gt;0,VLOOKUP($D860,Iscrizioni!$A$2:$M$2502,6,FALSE),"-")</f>
        <v>H041354</v>
      </c>
      <c r="O860" s="107" t="str">
        <f>IF($D860&gt;0,VLOOKUP($D860,Iscrizioni!$A$2:$M$2502,7,FALSE),"-")</f>
        <v>MODENA RUNNERS CLUB ASD</v>
      </c>
      <c r="P860" s="46" t="str">
        <f>IF($D860&gt;0,VLOOKUP(LEFT($N860,1),Regione!$A$2:$C$21,2,FALSE),"-")</f>
        <v xml:space="preserve">EMILIA ROMAGNA </v>
      </c>
      <c r="Q860" s="112" t="e">
        <f ca="1">IF($D860&gt;0,NormalizzaTempo("D",CELL("tipo",$E860),$E860),"-")</f>
        <v>#NAME?</v>
      </c>
      <c r="R860" s="27">
        <f>IF($D860&gt;0,VLOOKUP($D860,Iscrizioni!$A$2:$M$2502,13,FALSE),"-")</f>
        <v>6500</v>
      </c>
      <c r="S860" s="112" t="e">
        <f t="shared" ca="1" si="85"/>
        <v>#NAME?</v>
      </c>
      <c r="T860" s="112" t="e">
        <f ca="1">IF($D860&gt;0,SUMIFS($S$3:$S860,$X$3:$X860,1,$J$3:$J860,$J860),"-")</f>
        <v>#NAME?</v>
      </c>
      <c r="U860" s="112" t="e">
        <f t="shared" ca="1" si="86"/>
        <v>#NAME?</v>
      </c>
      <c r="V860" s="112" t="e">
        <f t="shared" ca="1" si="83"/>
        <v>#NAME?</v>
      </c>
      <c r="W860" s="27">
        <f>IF(LEN($C860)=0,IF($D860&gt;0,COUNTIFS($A$3:$A860,$A860),"-"),"Escluso")</f>
        <v>125</v>
      </c>
      <c r="X860" s="2">
        <f>IF(LEN($C860)=0,IF($D860&gt;0,COUNTIFS($J$3:$J860,$J860,$C$3:$C860,""),"-"),"Escluso")</f>
        <v>28</v>
      </c>
      <c r="Y860" s="127" t="e">
        <f t="shared" ca="1" si="81"/>
        <v>#NAME?</v>
      </c>
      <c r="Z860" s="2">
        <f>IF($D860&gt;0,COUNTIFS($O$3:$O860,$O860,$L$3:$L860,$L860,$I$3:$I860,$I860),"-")</f>
        <v>38</v>
      </c>
      <c r="AA860" s="27">
        <f>IF($D860&gt;0,IF(OR($Z860 &gt;1,$L860&lt;&gt;"Adulti"),0,VLOOKUP($P860,Regione!$B$2:$C$22,2,FALSE)),"-")</f>
        <v>0</v>
      </c>
      <c r="AB860" s="27">
        <f>IF($D860&gt;0,IF(COUNTIFS($O$3:$O860,$O860,$L$3:$L860,$L860,$I$3:$I860,$I860) &gt;1,0,SUMIFS($Y$3:$Y$2503,$L$3:$L$2503,$L860,$O$3:$O$2503,$O860,$I$3:$I$2503,$I860)),"-")</f>
        <v>0</v>
      </c>
      <c r="AC860" s="27">
        <f t="shared" si="84"/>
        <v>0</v>
      </c>
    </row>
    <row r="861" spans="1:29" s="1" customFormat="1">
      <c r="A861" s="13" t="s">
        <v>185</v>
      </c>
      <c r="B861" s="107" t="str">
        <f>IF(COUNTA($A861)&gt;0,VLOOKUP($A861,Corsa!$A$1:$F$43,2,FALSE),"-")</f>
        <v>Corsa B04</v>
      </c>
      <c r="C861" s="11"/>
      <c r="D861" s="13">
        <v>901</v>
      </c>
      <c r="E861" s="13"/>
      <c r="F861" s="46" t="str">
        <f>IF(COUNTA($A861)&gt;0,VLOOKUP($A861,Corsa!$A$1:$F$43,3,FALSE),"-")</f>
        <v>M-20 + M-25 + M-30 + M-35 + M-40 + M-45</v>
      </c>
      <c r="G861" s="28" t="str">
        <f>IF($D861&gt;0,VLOOKUP($D861,Iscrizioni!$A$2:$M$2502,9,FALSE),"-")</f>
        <v>BERTELLI FILIPPO</v>
      </c>
      <c r="H861" s="28">
        <f>IF($D861&gt;0,VLOOKUP($D861,Iscrizioni!$A$2:$M$2502,4,FALSE),"-")</f>
        <v>1969</v>
      </c>
      <c r="I861" s="27" t="str">
        <f>IF($D861&gt;0,VLOOKUP($D861,Iscrizioni!$A$2:$M$2502,5,FALSE),"-")</f>
        <v>M</v>
      </c>
      <c r="J861" s="27" t="str">
        <f>IF($D861&gt;0,VLOOKUP($D861,Iscrizioni!$A$2:$M$2502,10,FALSE),"-")</f>
        <v>M-45</v>
      </c>
      <c r="K861" s="27" t="str">
        <f t="shared" si="82"/>
        <v>ok</v>
      </c>
      <c r="L861" s="46" t="str">
        <f>IF($D861&gt;0,VLOOKUP($D861,Iscrizioni!$A$2:$M$2502,11,FALSE),"-")</f>
        <v>Adulti</v>
      </c>
      <c r="M861" s="27">
        <f>IF($D861&gt;0,VLOOKUP($D861,Iscrizioni!$A$2:$N$2502,12,FALSE),"-")</f>
        <v>30</v>
      </c>
      <c r="N861" s="46" t="str">
        <f>IF($D861&gt;0,VLOOKUP($D861,Iscrizioni!$A$2:$M$2502,6,FALSE),"-")</f>
        <v>H080875</v>
      </c>
      <c r="O861" s="107" t="str">
        <f>IF($D861&gt;0,VLOOKUP($D861,Iscrizioni!$A$2:$M$2502,7,FALSE),"-")</f>
        <v>ROAD RUNNERS CLUB POVIGLIO ASD</v>
      </c>
      <c r="P861" s="46" t="str">
        <f>IF($D861&gt;0,VLOOKUP(LEFT($N861,1),Regione!$A$2:$C$21,2,FALSE),"-")</f>
        <v xml:space="preserve">EMILIA ROMAGNA </v>
      </c>
      <c r="Q861" s="112" t="e">
        <f ca="1">IF($D861&gt;0,NormalizzaTempo("D",CELL("tipo",$E861),$E861),"-")</f>
        <v>#NAME?</v>
      </c>
      <c r="R861" s="27">
        <f>IF($D861&gt;0,VLOOKUP($D861,Iscrizioni!$A$2:$M$2502,13,FALSE),"-")</f>
        <v>6500</v>
      </c>
      <c r="S861" s="112" t="e">
        <f t="shared" ca="1" si="85"/>
        <v>#NAME?</v>
      </c>
      <c r="T861" s="112" t="e">
        <f ca="1">IF($D861&gt;0,SUMIFS($S$3:$S861,$X$3:$X861,1,$J$3:$J861,$J861),"-")</f>
        <v>#NAME?</v>
      </c>
      <c r="U861" s="112" t="e">
        <f t="shared" ca="1" si="86"/>
        <v>#NAME?</v>
      </c>
      <c r="V861" s="112" t="e">
        <f t="shared" ca="1" si="83"/>
        <v>#NAME?</v>
      </c>
      <c r="W861" s="27">
        <f>IF(LEN($C861)=0,IF($D861&gt;0,COUNTIFS($A$3:$A861,$A861),"-"),"Escluso")</f>
        <v>126</v>
      </c>
      <c r="X861" s="2">
        <f>IF(LEN($C861)=0,IF($D861&gt;0,COUNTIFS($J$3:$J861,$J861,$C$3:$C861,""),"-"),"Escluso")</f>
        <v>34</v>
      </c>
      <c r="Y861" s="127" t="e">
        <f t="shared" ca="1" si="81"/>
        <v>#NAME?</v>
      </c>
      <c r="Z861" s="2">
        <f>IF($D861&gt;0,COUNTIFS($O$3:$O861,$O861,$L$3:$L861,$L861,$I$3:$I861,$I861),"-")</f>
        <v>1</v>
      </c>
      <c r="AA861" s="27">
        <f>IF($D861&gt;0,IF(OR($Z861 &gt;1,$L861&lt;&gt;"Adulti"),0,VLOOKUP($P861,Regione!$B$2:$C$22,2,FALSE)),"-")</f>
        <v>0</v>
      </c>
      <c r="AB861" s="27" t="e">
        <f ca="1">IF($D861&gt;0,IF(COUNTIFS($O$3:$O861,$O861,$L$3:$L861,$L861,$I$3:$I861,$I861) &gt;1,0,SUMIFS($Y$3:$Y$2503,$L$3:$L$2503,$L861,$O$3:$O$2503,$O861,$I$3:$I$2503,$I861)),"-")</f>
        <v>#NAME?</v>
      </c>
      <c r="AC861" s="27" t="e">
        <f t="shared" ca="1" si="84"/>
        <v>#NAME?</v>
      </c>
    </row>
    <row r="862" spans="1:29" s="1" customFormat="1">
      <c r="A862" s="13" t="s">
        <v>185</v>
      </c>
      <c r="B862" s="107" t="str">
        <f>IF(COUNTA($A862)&gt;0,VLOOKUP($A862,Corsa!$A$1:$F$43,2,FALSE),"-")</f>
        <v>Corsa B04</v>
      </c>
      <c r="C862" s="11"/>
      <c r="D862" s="13">
        <v>163</v>
      </c>
      <c r="E862" s="13"/>
      <c r="F862" s="46" t="str">
        <f>IF(COUNTA($A862)&gt;0,VLOOKUP($A862,Corsa!$A$1:$F$43,3,FALSE),"-")</f>
        <v>M-20 + M-25 + M-30 + M-35 + M-40 + M-45</v>
      </c>
      <c r="G862" s="28" t="str">
        <f>IF($D862&gt;0,VLOOKUP($D862,Iscrizioni!$A$2:$M$2502,9,FALSE),"-")</f>
        <v>PERNICE STEFANO</v>
      </c>
      <c r="H862" s="28">
        <f>IF($D862&gt;0,VLOOKUP($D862,Iscrizioni!$A$2:$M$2502,4,FALSE),"-")</f>
        <v>1992</v>
      </c>
      <c r="I862" s="27" t="str">
        <f>IF($D862&gt;0,VLOOKUP($D862,Iscrizioni!$A$2:$M$2502,5,FALSE),"-")</f>
        <v>M</v>
      </c>
      <c r="J862" s="27" t="str">
        <f>IF($D862&gt;0,VLOOKUP($D862,Iscrizioni!$A$2:$M$2502,10,FALSE),"-")</f>
        <v>M-25</v>
      </c>
      <c r="K862" s="27" t="str">
        <f t="shared" si="82"/>
        <v>ok</v>
      </c>
      <c r="L862" s="46" t="str">
        <f>IF($D862&gt;0,VLOOKUP($D862,Iscrizioni!$A$2:$M$2502,11,FALSE),"-")</f>
        <v>Adulti</v>
      </c>
      <c r="M862" s="27">
        <f>IF($D862&gt;0,VLOOKUP($D862,Iscrizioni!$A$2:$N$2502,12,FALSE),"-")</f>
        <v>22</v>
      </c>
      <c r="N862" s="46" t="str">
        <f>IF($D862&gt;0,VLOOKUP($D862,Iscrizioni!$A$2:$M$2502,6,FALSE),"-")</f>
        <v>A130534</v>
      </c>
      <c r="O862" s="107" t="str">
        <f>IF($D862&gt;0,VLOOKUP($D862,Iscrizioni!$A$2:$M$2502,7,FALSE),"-")</f>
        <v>A.S.D. ATLETICA VENARIA REALE</v>
      </c>
      <c r="P862" s="46" t="str">
        <f>IF($D862&gt;0,VLOOKUP(LEFT($N862,1),Regione!$A$2:$C$21,2,FALSE),"-")</f>
        <v xml:space="preserve">PIEMONTE </v>
      </c>
      <c r="Q862" s="112" t="e">
        <f ca="1">IF($D862&gt;0,NormalizzaTempo("D",CELL("tipo",$E862),$E862),"-")</f>
        <v>#NAME?</v>
      </c>
      <c r="R862" s="27">
        <f>IF($D862&gt;0,VLOOKUP($D862,Iscrizioni!$A$2:$M$2502,13,FALSE),"-")</f>
        <v>6500</v>
      </c>
      <c r="S862" s="112" t="e">
        <f t="shared" ca="1" si="85"/>
        <v>#NAME?</v>
      </c>
      <c r="T862" s="112" t="e">
        <f ca="1">IF($D862&gt;0,SUMIFS($S$3:$S862,$X$3:$X862,1,$J$3:$J862,$J862),"-")</f>
        <v>#NAME?</v>
      </c>
      <c r="U862" s="112" t="e">
        <f t="shared" ca="1" si="86"/>
        <v>#NAME?</v>
      </c>
      <c r="V862" s="112" t="e">
        <f t="shared" ca="1" si="83"/>
        <v>#NAME?</v>
      </c>
      <c r="W862" s="27">
        <f>IF(LEN($C862)=0,IF($D862&gt;0,COUNTIFS($A$3:$A862,$A862),"-"),"Escluso")</f>
        <v>127</v>
      </c>
      <c r="X862" s="2">
        <f>IF(LEN($C862)=0,IF($D862&gt;0,COUNTIFS($J$3:$J862,$J862,$C$3:$C862,""),"-"),"Escluso")</f>
        <v>16</v>
      </c>
      <c r="Y862" s="127" t="e">
        <f t="shared" ca="1" si="81"/>
        <v>#NAME?</v>
      </c>
      <c r="Z862" s="2">
        <f>IF($D862&gt;0,COUNTIFS($O$3:$O862,$O862,$L$3:$L862,$L862,$I$3:$I862,$I862),"-")</f>
        <v>11</v>
      </c>
      <c r="AA862" s="27">
        <f>IF($D862&gt;0,IF(OR($Z862 &gt;1,$L862&lt;&gt;"Adulti"),0,VLOOKUP($P862,Regione!$B$2:$C$22,2,FALSE)),"-")</f>
        <v>0</v>
      </c>
      <c r="AB862" s="27">
        <f>IF($D862&gt;0,IF(COUNTIFS($O$3:$O862,$O862,$L$3:$L862,$L862,$I$3:$I862,$I862) &gt;1,0,SUMIFS($Y$3:$Y$2503,$L$3:$L$2503,$L862,$O$3:$O$2503,$O862,$I$3:$I$2503,$I862)),"-")</f>
        <v>0</v>
      </c>
      <c r="AC862" s="27">
        <f t="shared" si="84"/>
        <v>0</v>
      </c>
    </row>
    <row r="863" spans="1:29" s="1" customFormat="1">
      <c r="A863" s="13" t="s">
        <v>185</v>
      </c>
      <c r="B863" s="107" t="str">
        <f>IF(COUNTA($A863)&gt;0,VLOOKUP($A863,Corsa!$A$1:$F$43,2,FALSE),"-")</f>
        <v>Corsa B04</v>
      </c>
      <c r="C863" s="11"/>
      <c r="D863" s="13">
        <v>293</v>
      </c>
      <c r="E863" s="13"/>
      <c r="F863" s="46" t="str">
        <f>IF(COUNTA($A863)&gt;0,VLOOKUP($A863,Corsa!$A$1:$F$43,3,FALSE),"-")</f>
        <v>M-20 + M-25 + M-30 + M-35 + M-40 + M-45</v>
      </c>
      <c r="G863" s="28" t="str">
        <f>IF($D863&gt;0,VLOOKUP($D863,Iscrizioni!$A$2:$M$2502,9,FALSE),"-")</f>
        <v>GRECO GIROLAMO</v>
      </c>
      <c r="H863" s="28">
        <f>IF($D863&gt;0,VLOOKUP($D863,Iscrizioni!$A$2:$M$2502,4,FALSE),"-")</f>
        <v>1985</v>
      </c>
      <c r="I863" s="27" t="str">
        <f>IF($D863&gt;0,VLOOKUP($D863,Iscrizioni!$A$2:$M$2502,5,FALSE),"-")</f>
        <v>M</v>
      </c>
      <c r="J863" s="27" t="str">
        <f>IF($D863&gt;0,VLOOKUP($D863,Iscrizioni!$A$2:$M$2502,10,FALSE),"-")</f>
        <v>M-30</v>
      </c>
      <c r="K863" s="27" t="str">
        <f t="shared" si="82"/>
        <v>ok</v>
      </c>
      <c r="L863" s="46" t="str">
        <f>IF($D863&gt;0,VLOOKUP($D863,Iscrizioni!$A$2:$M$2502,11,FALSE),"-")</f>
        <v>Adulti</v>
      </c>
      <c r="M863" s="27">
        <f>IF($D863&gt;0,VLOOKUP($D863,Iscrizioni!$A$2:$N$2502,12,FALSE),"-")</f>
        <v>24</v>
      </c>
      <c r="N863" s="46" t="str">
        <f>IF($D863&gt;0,VLOOKUP($D863,Iscrizioni!$A$2:$M$2502,6,FALSE),"-")</f>
        <v>A120653</v>
      </c>
      <c r="O863" s="107" t="str">
        <f>IF($D863&gt;0,VLOOKUP($D863,Iscrizioni!$A$2:$M$2502,7,FALSE),"-")</f>
        <v>A.S.D. OLIMPIATLETICA</v>
      </c>
      <c r="P863" s="46" t="str">
        <f>IF($D863&gt;0,VLOOKUP(LEFT($N863,1),Regione!$A$2:$C$21,2,FALSE),"-")</f>
        <v xml:space="preserve">PIEMONTE </v>
      </c>
      <c r="Q863" s="112" t="e">
        <f ca="1">IF($D863&gt;0,NormalizzaTempo("D",CELL("tipo",$E863),$E863),"-")</f>
        <v>#NAME?</v>
      </c>
      <c r="R863" s="27">
        <f>IF($D863&gt;0,VLOOKUP($D863,Iscrizioni!$A$2:$M$2502,13,FALSE),"-")</f>
        <v>6500</v>
      </c>
      <c r="S863" s="112" t="e">
        <f t="shared" ca="1" si="85"/>
        <v>#NAME?</v>
      </c>
      <c r="T863" s="112" t="e">
        <f ca="1">IF($D863&gt;0,SUMIFS($S$3:$S863,$X$3:$X863,1,$J$3:$J863,$J863),"-")</f>
        <v>#NAME?</v>
      </c>
      <c r="U863" s="112" t="e">
        <f t="shared" ca="1" si="86"/>
        <v>#NAME?</v>
      </c>
      <c r="V863" s="112" t="e">
        <f t="shared" ca="1" si="83"/>
        <v>#NAME?</v>
      </c>
      <c r="W863" s="27">
        <f>IF(LEN($C863)=0,IF($D863&gt;0,COUNTIFS($A$3:$A863,$A863),"-"),"Escluso")</f>
        <v>128</v>
      </c>
      <c r="X863" s="2">
        <f>IF(LEN($C863)=0,IF($D863&gt;0,COUNTIFS($J$3:$J863,$J863,$C$3:$C863,""),"-"),"Escluso")</f>
        <v>13</v>
      </c>
      <c r="Y863" s="127" t="e">
        <f t="shared" ca="1" si="81"/>
        <v>#NAME?</v>
      </c>
      <c r="Z863" s="2">
        <f>IF($D863&gt;0,COUNTIFS($O$3:$O863,$O863,$L$3:$L863,$L863,$I$3:$I863,$I863),"-")</f>
        <v>15</v>
      </c>
      <c r="AA863" s="27">
        <f>IF($D863&gt;0,IF(OR($Z863 &gt;1,$L863&lt;&gt;"Adulti"),0,VLOOKUP($P863,Regione!$B$2:$C$22,2,FALSE)),"-")</f>
        <v>0</v>
      </c>
      <c r="AB863" s="27">
        <f>IF($D863&gt;0,IF(COUNTIFS($O$3:$O863,$O863,$L$3:$L863,$L863,$I$3:$I863,$I863) &gt;1,0,SUMIFS($Y$3:$Y$2503,$L$3:$L$2503,$L863,$O$3:$O$2503,$O863,$I$3:$I$2503,$I863)),"-")</f>
        <v>0</v>
      </c>
      <c r="AC863" s="27">
        <f t="shared" si="84"/>
        <v>0</v>
      </c>
    </row>
    <row r="864" spans="1:29" s="1" customFormat="1">
      <c r="A864" s="13" t="s">
        <v>185</v>
      </c>
      <c r="B864" s="107" t="str">
        <f>IF(COUNTA($A864)&gt;0,VLOOKUP($A864,Corsa!$A$1:$F$43,2,FALSE),"-")</f>
        <v>Corsa B04</v>
      </c>
      <c r="C864" s="11"/>
      <c r="D864" s="13">
        <v>715</v>
      </c>
      <c r="E864" s="13"/>
      <c r="F864" s="46" t="str">
        <f>IF(COUNTA($A864)&gt;0,VLOOKUP($A864,Corsa!$A$1:$F$43,3,FALSE),"-")</f>
        <v>M-20 + M-25 + M-30 + M-35 + M-40 + M-45</v>
      </c>
      <c r="G864" s="28" t="str">
        <f>IF($D864&gt;0,VLOOKUP($D864,Iscrizioni!$A$2:$M$2502,9,FALSE),"-")</f>
        <v>RIGHI GABRIELE</v>
      </c>
      <c r="H864" s="28">
        <f>IF($D864&gt;0,VLOOKUP($D864,Iscrizioni!$A$2:$M$2502,4,FALSE),"-")</f>
        <v>1990</v>
      </c>
      <c r="I864" s="27" t="str">
        <f>IF($D864&gt;0,VLOOKUP($D864,Iscrizioni!$A$2:$M$2502,5,FALSE),"-")</f>
        <v>M</v>
      </c>
      <c r="J864" s="27" t="str">
        <f>IF($D864&gt;0,VLOOKUP($D864,Iscrizioni!$A$2:$M$2502,10,FALSE),"-")</f>
        <v>M-25</v>
      </c>
      <c r="K864" s="27" t="str">
        <f t="shared" si="82"/>
        <v>ok</v>
      </c>
      <c r="L864" s="46" t="str">
        <f>IF($D864&gt;0,VLOOKUP($D864,Iscrizioni!$A$2:$M$2502,11,FALSE),"-")</f>
        <v>Adulti</v>
      </c>
      <c r="M864" s="27">
        <f>IF($D864&gt;0,VLOOKUP($D864,Iscrizioni!$A$2:$N$2502,12,FALSE),"-")</f>
        <v>22</v>
      </c>
      <c r="N864" s="46" t="str">
        <f>IF($D864&gt;0,VLOOKUP($D864,Iscrizioni!$A$2:$M$2502,6,FALSE),"-")</f>
        <v>H041354</v>
      </c>
      <c r="O864" s="107" t="str">
        <f>IF($D864&gt;0,VLOOKUP($D864,Iscrizioni!$A$2:$M$2502,7,FALSE),"-")</f>
        <v>MODENA RUNNERS CLUB ASD</v>
      </c>
      <c r="P864" s="46" t="str">
        <f>IF($D864&gt;0,VLOOKUP(LEFT($N864,1),Regione!$A$2:$C$21,2,FALSE),"-")</f>
        <v xml:space="preserve">EMILIA ROMAGNA </v>
      </c>
      <c r="Q864" s="112" t="e">
        <f ca="1">IF($D864&gt;0,NormalizzaTempo("D",CELL("tipo",$E864),$E864),"-")</f>
        <v>#NAME?</v>
      </c>
      <c r="R864" s="27">
        <f>IF($D864&gt;0,VLOOKUP($D864,Iscrizioni!$A$2:$M$2502,13,FALSE),"-")</f>
        <v>6500</v>
      </c>
      <c r="S864" s="112" t="e">
        <f t="shared" ca="1" si="85"/>
        <v>#NAME?</v>
      </c>
      <c r="T864" s="112" t="e">
        <f ca="1">IF($D864&gt;0,SUMIFS($S$3:$S864,$X$3:$X864,1,$J$3:$J864,$J864),"-")</f>
        <v>#NAME?</v>
      </c>
      <c r="U864" s="112" t="e">
        <f t="shared" ca="1" si="86"/>
        <v>#NAME?</v>
      </c>
      <c r="V864" s="112" t="e">
        <f t="shared" ca="1" si="83"/>
        <v>#NAME?</v>
      </c>
      <c r="W864" s="27">
        <f>IF(LEN($C864)=0,IF($D864&gt;0,COUNTIFS($A$3:$A864,$A864),"-"),"Escluso")</f>
        <v>129</v>
      </c>
      <c r="X864" s="2">
        <f>IF(LEN($C864)=0,IF($D864&gt;0,COUNTIFS($J$3:$J864,$J864,$C$3:$C864,""),"-"),"Escluso")</f>
        <v>17</v>
      </c>
      <c r="Y864" s="127" t="e">
        <f t="shared" ca="1" si="81"/>
        <v>#NAME?</v>
      </c>
      <c r="Z864" s="2">
        <f>IF($D864&gt;0,COUNTIFS($O$3:$O864,$O864,$L$3:$L864,$L864,$I$3:$I864,$I864),"-")</f>
        <v>39</v>
      </c>
      <c r="AA864" s="27">
        <f>IF($D864&gt;0,IF(OR($Z864 &gt;1,$L864&lt;&gt;"Adulti"),0,VLOOKUP($P864,Regione!$B$2:$C$22,2,FALSE)),"-")</f>
        <v>0</v>
      </c>
      <c r="AB864" s="27">
        <f>IF($D864&gt;0,IF(COUNTIFS($O$3:$O864,$O864,$L$3:$L864,$L864,$I$3:$I864,$I864) &gt;1,0,SUMIFS($Y$3:$Y$2503,$L$3:$L$2503,$L864,$O$3:$O$2503,$O864,$I$3:$I$2503,$I864)),"-")</f>
        <v>0</v>
      </c>
      <c r="AC864" s="27">
        <f t="shared" si="84"/>
        <v>0</v>
      </c>
    </row>
    <row r="865" spans="1:29" s="1" customFormat="1">
      <c r="A865" s="13" t="s">
        <v>185</v>
      </c>
      <c r="B865" s="107" t="str">
        <f>IF(COUNTA($A865)&gt;0,VLOOKUP($A865,Corsa!$A$1:$F$43,2,FALSE),"-")</f>
        <v>Corsa B04</v>
      </c>
      <c r="C865" s="11"/>
      <c r="D865" s="13">
        <v>54</v>
      </c>
      <c r="E865" s="13"/>
      <c r="F865" s="46" t="str">
        <f>IF(COUNTA($A865)&gt;0,VLOOKUP($A865,Corsa!$A$1:$F$43,3,FALSE),"-")</f>
        <v>M-20 + M-25 + M-30 + M-35 + M-40 + M-45</v>
      </c>
      <c r="G865" s="28" t="str">
        <f>IF($D865&gt;0,VLOOKUP($D865,Iscrizioni!$A$2:$M$2502,9,FALSE),"-")</f>
        <v>CECCHERINI SIMONE</v>
      </c>
      <c r="H865" s="28">
        <f>IF($D865&gt;0,VLOOKUP($D865,Iscrizioni!$A$2:$M$2502,4,FALSE),"-")</f>
        <v>1970</v>
      </c>
      <c r="I865" s="27" t="str">
        <f>IF($D865&gt;0,VLOOKUP($D865,Iscrizioni!$A$2:$M$2502,5,FALSE),"-")</f>
        <v>M</v>
      </c>
      <c r="J865" s="27" t="str">
        <f>IF($D865&gt;0,VLOOKUP($D865,Iscrizioni!$A$2:$M$2502,10,FALSE),"-")</f>
        <v>M-45</v>
      </c>
      <c r="K865" s="27" t="str">
        <f t="shared" si="82"/>
        <v>ok</v>
      </c>
      <c r="L865" s="46" t="str">
        <f>IF($D865&gt;0,VLOOKUP($D865,Iscrizioni!$A$2:$M$2502,11,FALSE),"-")</f>
        <v>Adulti</v>
      </c>
      <c r="M865" s="27">
        <f>IF($D865&gt;0,VLOOKUP($D865,Iscrizioni!$A$2:$N$2502,12,FALSE),"-")</f>
        <v>30</v>
      </c>
      <c r="N865" s="46" t="str">
        <f>IF($D865&gt;0,VLOOKUP($D865,Iscrizioni!$A$2:$M$2502,6,FALSE),"-")</f>
        <v>L021869</v>
      </c>
      <c r="O865" s="107" t="str">
        <f>IF($D865&gt;0,VLOOKUP($D865,Iscrizioni!$A$2:$M$2502,7,FALSE),"-")</f>
        <v>A.S.D. ATLETICA CALENZANO</v>
      </c>
      <c r="P865" s="46" t="str">
        <f>IF($D865&gt;0,VLOOKUP(LEFT($N865,1),Regione!$A$2:$C$21,2,FALSE),"-")</f>
        <v xml:space="preserve">TOSCANA </v>
      </c>
      <c r="Q865" s="112" t="e">
        <f ca="1">IF($D865&gt;0,NormalizzaTempo("D",CELL("tipo",$E865),$E865),"-")</f>
        <v>#NAME?</v>
      </c>
      <c r="R865" s="27">
        <f>IF($D865&gt;0,VLOOKUP($D865,Iscrizioni!$A$2:$M$2502,13,FALSE),"-")</f>
        <v>6500</v>
      </c>
      <c r="S865" s="112" t="e">
        <f t="shared" ca="1" si="85"/>
        <v>#NAME?</v>
      </c>
      <c r="T865" s="112" t="e">
        <f ca="1">IF($D865&gt;0,SUMIFS($S$3:$S865,$X$3:$X865,1,$J$3:$J865,$J865),"-")</f>
        <v>#NAME?</v>
      </c>
      <c r="U865" s="112" t="e">
        <f t="shared" ca="1" si="86"/>
        <v>#NAME?</v>
      </c>
      <c r="V865" s="112" t="e">
        <f t="shared" ca="1" si="83"/>
        <v>#NAME?</v>
      </c>
      <c r="W865" s="27">
        <f>IF(LEN($C865)=0,IF($D865&gt;0,COUNTIFS($A$3:$A865,$A865),"-"),"Escluso")</f>
        <v>130</v>
      </c>
      <c r="X865" s="2">
        <f>IF(LEN($C865)=0,IF($D865&gt;0,COUNTIFS($J$3:$J865,$J865,$C$3:$C865,""),"-"),"Escluso")</f>
        <v>35</v>
      </c>
      <c r="Y865" s="127" t="e">
        <f t="shared" ca="1" si="81"/>
        <v>#NAME?</v>
      </c>
      <c r="Z865" s="2">
        <f>IF($D865&gt;0,COUNTIFS($O$3:$O865,$O865,$L$3:$L865,$L865,$I$3:$I865,$I865),"-")</f>
        <v>10</v>
      </c>
      <c r="AA865" s="27">
        <f>IF($D865&gt;0,IF(OR($Z865 &gt;1,$L865&lt;&gt;"Adulti"),0,VLOOKUP($P865,Regione!$B$2:$C$22,2,FALSE)),"-")</f>
        <v>0</v>
      </c>
      <c r="AB865" s="27">
        <f>IF($D865&gt;0,IF(COUNTIFS($O$3:$O865,$O865,$L$3:$L865,$L865,$I$3:$I865,$I865) &gt;1,0,SUMIFS($Y$3:$Y$2503,$L$3:$L$2503,$L865,$O$3:$O$2503,$O865,$I$3:$I$2503,$I865)),"-")</f>
        <v>0</v>
      </c>
      <c r="AC865" s="27">
        <f t="shared" si="84"/>
        <v>0</v>
      </c>
    </row>
    <row r="866" spans="1:29" s="1" customFormat="1">
      <c r="A866" s="13" t="s">
        <v>185</v>
      </c>
      <c r="B866" s="107" t="str">
        <f>IF(COUNTA($A866)&gt;0,VLOOKUP($A866,Corsa!$A$1:$F$43,2,FALSE),"-")</f>
        <v>Corsa B04</v>
      </c>
      <c r="C866" s="11"/>
      <c r="D866" s="13">
        <v>968</v>
      </c>
      <c r="E866" s="13"/>
      <c r="F866" s="46" t="str">
        <f>IF(COUNTA($A866)&gt;0,VLOOKUP($A866,Corsa!$A$1:$F$43,3,FALSE),"-")</f>
        <v>M-20 + M-25 + M-30 + M-35 + M-40 + M-45</v>
      </c>
      <c r="G866" s="28" t="str">
        <f>IF($D866&gt;0,VLOOKUP($D866,Iscrizioni!$A$2:$M$2502,9,FALSE),"-")</f>
        <v>CILLONI LUIGI</v>
      </c>
      <c r="H866" s="28">
        <f>IF($D866&gt;0,VLOOKUP($D866,Iscrizioni!$A$2:$M$2502,4,FALSE),"-")</f>
        <v>1973</v>
      </c>
      <c r="I866" s="27" t="str">
        <f>IF($D866&gt;0,VLOOKUP($D866,Iscrizioni!$A$2:$M$2502,5,FALSE),"-")</f>
        <v>M</v>
      </c>
      <c r="J866" s="27" t="str">
        <f>IF($D866&gt;0,VLOOKUP($D866,Iscrizioni!$A$2:$M$2502,10,FALSE),"-")</f>
        <v>M-40</v>
      </c>
      <c r="K866" s="27" t="str">
        <f t="shared" si="82"/>
        <v>ok</v>
      </c>
      <c r="L866" s="46" t="str">
        <f>IF($D866&gt;0,VLOOKUP($D866,Iscrizioni!$A$2:$M$2502,11,FALSE),"-")</f>
        <v>Adulti</v>
      </c>
      <c r="M866" s="27">
        <f>IF($D866&gt;0,VLOOKUP($D866,Iscrizioni!$A$2:$N$2502,12,FALSE),"-")</f>
        <v>28</v>
      </c>
      <c r="N866" s="46" t="str">
        <f>IF($D866&gt;0,VLOOKUP($D866,Iscrizioni!$A$2:$M$2502,6,FALSE),"-")</f>
        <v>H080682</v>
      </c>
      <c r="O866" s="107" t="str">
        <f>IF($D866&gt;0,VLOOKUP($D866,Iscrizioni!$A$2:$M$2502,7,FALSE),"-")</f>
        <v>ATLETICA CASTELNOVO MONTI</v>
      </c>
      <c r="P866" s="46" t="str">
        <f>IF($D866&gt;0,VLOOKUP(LEFT($N866,1),Regione!$A$2:$C$21,2,FALSE),"-")</f>
        <v xml:space="preserve">EMILIA ROMAGNA </v>
      </c>
      <c r="Q866" s="112" t="e">
        <f ca="1">IF($D866&gt;0,NormalizzaTempo("D",CELL("tipo",$E866),$E866),"-")</f>
        <v>#NAME?</v>
      </c>
      <c r="R866" s="27">
        <f>IF($D866&gt;0,VLOOKUP($D866,Iscrizioni!$A$2:$M$2502,13,FALSE),"-")</f>
        <v>6500</v>
      </c>
      <c r="S866" s="112" t="e">
        <f t="shared" ca="1" si="85"/>
        <v>#NAME?</v>
      </c>
      <c r="T866" s="112" t="e">
        <f ca="1">IF($D866&gt;0,SUMIFS($S$3:$S866,$X$3:$X866,1,$J$3:$J866,$J866),"-")</f>
        <v>#NAME?</v>
      </c>
      <c r="U866" s="112" t="e">
        <f t="shared" ca="1" si="86"/>
        <v>#NAME?</v>
      </c>
      <c r="V866" s="112" t="e">
        <f t="shared" ca="1" si="83"/>
        <v>#NAME?</v>
      </c>
      <c r="W866" s="27">
        <f>IF(LEN($C866)=0,IF($D866&gt;0,COUNTIFS($A$3:$A866,$A866),"-"),"Escluso")</f>
        <v>131</v>
      </c>
      <c r="X866" s="2">
        <f>IF(LEN($C866)=0,IF($D866&gt;0,COUNTIFS($J$3:$J866,$J866,$C$3:$C866,""),"-"),"Escluso")</f>
        <v>29</v>
      </c>
      <c r="Y866" s="127" t="e">
        <f t="shared" ca="1" si="81"/>
        <v>#NAME?</v>
      </c>
      <c r="Z866" s="2">
        <f>IF($D866&gt;0,COUNTIFS($O$3:$O866,$O866,$L$3:$L866,$L866,$I$3:$I866,$I866),"-")</f>
        <v>4</v>
      </c>
      <c r="AA866" s="27">
        <f>IF($D866&gt;0,IF(OR($Z866 &gt;1,$L866&lt;&gt;"Adulti"),0,VLOOKUP($P866,Regione!$B$2:$C$22,2,FALSE)),"-")</f>
        <v>0</v>
      </c>
      <c r="AB866" s="27">
        <f>IF($D866&gt;0,IF(COUNTIFS($O$3:$O866,$O866,$L$3:$L866,$L866,$I$3:$I866,$I866) &gt;1,0,SUMIFS($Y$3:$Y$2503,$L$3:$L$2503,$L866,$O$3:$O$2503,$O866,$I$3:$I$2503,$I866)),"-")</f>
        <v>0</v>
      </c>
      <c r="AC866" s="27">
        <f t="shared" si="84"/>
        <v>0</v>
      </c>
    </row>
    <row r="867" spans="1:29" s="1" customFormat="1">
      <c r="A867" s="13" t="s">
        <v>185</v>
      </c>
      <c r="B867" s="107" t="str">
        <f>IF(COUNTA($A867)&gt;0,VLOOKUP($A867,Corsa!$A$1:$F$43,2,FALSE),"-")</f>
        <v>Corsa B04</v>
      </c>
      <c r="C867" s="11"/>
      <c r="D867" s="13">
        <v>595</v>
      </c>
      <c r="E867" s="13"/>
      <c r="F867" s="46" t="str">
        <f>IF(COUNTA($A867)&gt;0,VLOOKUP($A867,Corsa!$A$1:$F$43,3,FALSE),"-")</f>
        <v>M-20 + M-25 + M-30 + M-35 + M-40 + M-45</v>
      </c>
      <c r="G867" s="28" t="str">
        <f>IF($D867&gt;0,VLOOKUP($D867,Iscrizioni!$A$2:$M$2502,9,FALSE),"-")</f>
        <v>TUROLLA MARCO</v>
      </c>
      <c r="H867" s="28">
        <f>IF($D867&gt;0,VLOOKUP($D867,Iscrizioni!$A$2:$M$2502,4,FALSE),"-")</f>
        <v>1979</v>
      </c>
      <c r="I867" s="27" t="str">
        <f>IF($D867&gt;0,VLOOKUP($D867,Iscrizioni!$A$2:$M$2502,5,FALSE),"-")</f>
        <v>M</v>
      </c>
      <c r="J867" s="27" t="str">
        <f>IF($D867&gt;0,VLOOKUP($D867,Iscrizioni!$A$2:$M$2502,10,FALSE),"-")</f>
        <v>M-35</v>
      </c>
      <c r="K867" s="27" t="str">
        <f t="shared" si="82"/>
        <v>ok</v>
      </c>
      <c r="L867" s="46" t="str">
        <f>IF($D867&gt;0,VLOOKUP($D867,Iscrizioni!$A$2:$M$2502,11,FALSE),"-")</f>
        <v>Adulti</v>
      </c>
      <c r="M867" s="27">
        <f>IF($D867&gt;0,VLOOKUP($D867,Iscrizioni!$A$2:$N$2502,12,FALSE),"-")</f>
        <v>26</v>
      </c>
      <c r="N867" s="46" t="str">
        <f>IF($D867&gt;0,VLOOKUP($D867,Iscrizioni!$A$2:$M$2502,6,FALSE),"-")</f>
        <v>H020398</v>
      </c>
      <c r="O867" s="107" t="str">
        <f>IF($D867&gt;0,VLOOKUP($D867,Iscrizioni!$A$2:$M$2502,7,FALSE),"-")</f>
        <v>G. P. SALCUS - A.S.D.</v>
      </c>
      <c r="P867" s="46" t="str">
        <f>IF($D867&gt;0,VLOOKUP(LEFT($N867,1),Regione!$A$2:$C$21,2,FALSE),"-")</f>
        <v xml:space="preserve">EMILIA ROMAGNA </v>
      </c>
      <c r="Q867" s="112" t="e">
        <f ca="1">IF($D867&gt;0,NormalizzaTempo("D",CELL("tipo",$E867),$E867),"-")</f>
        <v>#NAME?</v>
      </c>
      <c r="R867" s="27">
        <f>IF($D867&gt;0,VLOOKUP($D867,Iscrizioni!$A$2:$M$2502,13,FALSE),"-")</f>
        <v>6500</v>
      </c>
      <c r="S867" s="112" t="e">
        <f t="shared" ca="1" si="85"/>
        <v>#NAME?</v>
      </c>
      <c r="T867" s="112" t="e">
        <f ca="1">IF($D867&gt;0,SUMIFS($S$3:$S867,$X$3:$X867,1,$J$3:$J867,$J867),"-")</f>
        <v>#NAME?</v>
      </c>
      <c r="U867" s="112" t="e">
        <f t="shared" ca="1" si="86"/>
        <v>#NAME?</v>
      </c>
      <c r="V867" s="112" t="e">
        <f t="shared" ca="1" si="83"/>
        <v>#NAME?</v>
      </c>
      <c r="W867" s="27">
        <f>IF(LEN($C867)=0,IF($D867&gt;0,COUNTIFS($A$3:$A867,$A867),"-"),"Escluso")</f>
        <v>132</v>
      </c>
      <c r="X867" s="2">
        <f>IF(LEN($C867)=0,IF($D867&gt;0,COUNTIFS($J$3:$J867,$J867,$C$3:$C867,""),"-"),"Escluso")</f>
        <v>19</v>
      </c>
      <c r="Y867" s="127" t="e">
        <f t="shared" ca="1" si="81"/>
        <v>#NAME?</v>
      </c>
      <c r="Z867" s="2">
        <f>IF($D867&gt;0,COUNTIFS($O$3:$O867,$O867,$L$3:$L867,$L867,$I$3:$I867,$I867),"-")</f>
        <v>24</v>
      </c>
      <c r="AA867" s="27">
        <f>IF($D867&gt;0,IF(OR($Z867 &gt;1,$L867&lt;&gt;"Adulti"),0,VLOOKUP($P867,Regione!$B$2:$C$22,2,FALSE)),"-")</f>
        <v>0</v>
      </c>
      <c r="AB867" s="27">
        <f>IF($D867&gt;0,IF(COUNTIFS($O$3:$O867,$O867,$L$3:$L867,$L867,$I$3:$I867,$I867) &gt;1,0,SUMIFS($Y$3:$Y$2503,$L$3:$L$2503,$L867,$O$3:$O$2503,$O867,$I$3:$I$2503,$I867)),"-")</f>
        <v>0</v>
      </c>
      <c r="AC867" s="27">
        <f t="shared" si="84"/>
        <v>0</v>
      </c>
    </row>
    <row r="868" spans="1:29" s="1" customFormat="1">
      <c r="A868" s="13" t="s">
        <v>185</v>
      </c>
      <c r="B868" s="107" t="str">
        <f>IF(COUNTA($A868)&gt;0,VLOOKUP($A868,Corsa!$A$1:$F$43,2,FALSE),"-")</f>
        <v>Corsa B04</v>
      </c>
      <c r="C868" s="11"/>
      <c r="D868" s="13">
        <v>290</v>
      </c>
      <c r="E868" s="13"/>
      <c r="F868" s="46" t="str">
        <f>IF(COUNTA($A868)&gt;0,VLOOKUP($A868,Corsa!$A$1:$F$43,3,FALSE),"-")</f>
        <v>M-20 + M-25 + M-30 + M-35 + M-40 + M-45</v>
      </c>
      <c r="G868" s="28" t="str">
        <f>IF($D868&gt;0,VLOOKUP($D868,Iscrizioni!$A$2:$M$2502,9,FALSE),"-")</f>
        <v>GIORGI FULVIO</v>
      </c>
      <c r="H868" s="28">
        <f>IF($D868&gt;0,VLOOKUP($D868,Iscrizioni!$A$2:$M$2502,4,FALSE),"-")</f>
        <v>1973</v>
      </c>
      <c r="I868" s="27" t="str">
        <f>IF($D868&gt;0,VLOOKUP($D868,Iscrizioni!$A$2:$M$2502,5,FALSE),"-")</f>
        <v>M</v>
      </c>
      <c r="J868" s="27" t="str">
        <f>IF($D868&gt;0,VLOOKUP($D868,Iscrizioni!$A$2:$M$2502,10,FALSE),"-")</f>
        <v>M-40</v>
      </c>
      <c r="K868" s="27" t="str">
        <f t="shared" si="82"/>
        <v>ok</v>
      </c>
      <c r="L868" s="46" t="str">
        <f>IF($D868&gt;0,VLOOKUP($D868,Iscrizioni!$A$2:$M$2502,11,FALSE),"-")</f>
        <v>Adulti</v>
      </c>
      <c r="M868" s="27">
        <f>IF($D868&gt;0,VLOOKUP($D868,Iscrizioni!$A$2:$N$2502,12,FALSE),"-")</f>
        <v>28</v>
      </c>
      <c r="N868" s="46" t="str">
        <f>IF($D868&gt;0,VLOOKUP($D868,Iscrizioni!$A$2:$M$2502,6,FALSE),"-")</f>
        <v>A120653</v>
      </c>
      <c r="O868" s="107" t="str">
        <f>IF($D868&gt;0,VLOOKUP($D868,Iscrizioni!$A$2:$M$2502,7,FALSE),"-")</f>
        <v>A.S.D. OLIMPIATLETICA</v>
      </c>
      <c r="P868" s="46" t="str">
        <f>IF($D868&gt;0,VLOOKUP(LEFT($N868,1),Regione!$A$2:$C$21,2,FALSE),"-")</f>
        <v xml:space="preserve">PIEMONTE </v>
      </c>
      <c r="Q868" s="112" t="e">
        <f ca="1">IF($D868&gt;0,NormalizzaTempo("D",CELL("tipo",$E868),$E868),"-")</f>
        <v>#NAME?</v>
      </c>
      <c r="R868" s="27">
        <f>IF($D868&gt;0,VLOOKUP($D868,Iscrizioni!$A$2:$M$2502,13,FALSE),"-")</f>
        <v>6500</v>
      </c>
      <c r="S868" s="112" t="e">
        <f t="shared" ca="1" si="85"/>
        <v>#NAME?</v>
      </c>
      <c r="T868" s="112" t="e">
        <f ca="1">IF($D868&gt;0,SUMIFS($S$3:$S868,$X$3:$X868,1,$J$3:$J868,$J868),"-")</f>
        <v>#NAME?</v>
      </c>
      <c r="U868" s="112" t="e">
        <f t="shared" ca="1" si="86"/>
        <v>#NAME?</v>
      </c>
      <c r="V868" s="112" t="e">
        <f t="shared" ca="1" si="83"/>
        <v>#NAME?</v>
      </c>
      <c r="W868" s="27">
        <f>IF(LEN($C868)=0,IF($D868&gt;0,COUNTIFS($A$3:$A868,$A868),"-"),"Escluso")</f>
        <v>133</v>
      </c>
      <c r="X868" s="2">
        <f>IF(LEN($C868)=0,IF($D868&gt;0,COUNTIFS($J$3:$J868,$J868,$C$3:$C868,""),"-"),"Escluso")</f>
        <v>30</v>
      </c>
      <c r="Y868" s="127" t="e">
        <f t="shared" ca="1" si="81"/>
        <v>#NAME?</v>
      </c>
      <c r="Z868" s="2">
        <f>IF($D868&gt;0,COUNTIFS($O$3:$O868,$O868,$L$3:$L868,$L868,$I$3:$I868,$I868),"-")</f>
        <v>16</v>
      </c>
      <c r="AA868" s="27">
        <f>IF($D868&gt;0,IF(OR($Z868 &gt;1,$L868&lt;&gt;"Adulti"),0,VLOOKUP($P868,Regione!$B$2:$C$22,2,FALSE)),"-")</f>
        <v>0</v>
      </c>
      <c r="AB868" s="27">
        <f>IF($D868&gt;0,IF(COUNTIFS($O$3:$O868,$O868,$L$3:$L868,$L868,$I$3:$I868,$I868) &gt;1,0,SUMIFS($Y$3:$Y$2503,$L$3:$L$2503,$L868,$O$3:$O$2503,$O868,$I$3:$I$2503,$I868)),"-")</f>
        <v>0</v>
      </c>
      <c r="AC868" s="27">
        <f t="shared" si="84"/>
        <v>0</v>
      </c>
    </row>
    <row r="869" spans="1:29" s="1" customFormat="1">
      <c r="A869" s="13" t="s">
        <v>185</v>
      </c>
      <c r="B869" s="107" t="str">
        <f>IF(COUNTA($A869)&gt;0,VLOOKUP($A869,Corsa!$A$1:$F$43,2,FALSE),"-")</f>
        <v>Corsa B04</v>
      </c>
      <c r="C869" s="11"/>
      <c r="D869" s="13">
        <v>186</v>
      </c>
      <c r="E869" s="13"/>
      <c r="F869" s="46" t="str">
        <f>IF(COUNTA($A869)&gt;0,VLOOKUP($A869,Corsa!$A$1:$F$43,3,FALSE),"-")</f>
        <v>M-20 + M-25 + M-30 + M-35 + M-40 + M-45</v>
      </c>
      <c r="G869" s="28" t="str">
        <f>IF($D869&gt;0,VLOOKUP($D869,Iscrizioni!$A$2:$M$2502,9,FALSE),"-")</f>
        <v>CEFOLA ARMANDO</v>
      </c>
      <c r="H869" s="28">
        <f>IF($D869&gt;0,VLOOKUP($D869,Iscrizioni!$A$2:$M$2502,4,FALSE),"-")</f>
        <v>1984</v>
      </c>
      <c r="I869" s="27" t="str">
        <f>IF($D869&gt;0,VLOOKUP($D869,Iscrizioni!$A$2:$M$2502,5,FALSE),"-")</f>
        <v>M</v>
      </c>
      <c r="J869" s="27" t="str">
        <f>IF($D869&gt;0,VLOOKUP($D869,Iscrizioni!$A$2:$M$2502,10,FALSE),"-")</f>
        <v>M-30</v>
      </c>
      <c r="K869" s="27" t="str">
        <f t="shared" si="82"/>
        <v>ok</v>
      </c>
      <c r="L869" s="46" t="str">
        <f>IF($D869&gt;0,VLOOKUP($D869,Iscrizioni!$A$2:$M$2502,11,FALSE),"-")</f>
        <v>Adulti</v>
      </c>
      <c r="M869" s="27">
        <f>IF($D869&gt;0,VLOOKUP($D869,Iscrizioni!$A$2:$N$2502,12,FALSE),"-")</f>
        <v>24</v>
      </c>
      <c r="N869" s="46" t="str">
        <f>IF($D869&gt;0,VLOOKUP($D869,Iscrizioni!$A$2:$M$2502,6,FALSE),"-")</f>
        <v>A130646</v>
      </c>
      <c r="O869" s="107" t="str">
        <f>IF($D869&gt;0,VLOOKUP($D869,Iscrizioni!$A$2:$M$2502,7,FALSE),"-")</f>
        <v>A.S.D. DORATLETICA</v>
      </c>
      <c r="P869" s="46" t="str">
        <f>IF($D869&gt;0,VLOOKUP(LEFT($N869,1),Regione!$A$2:$C$21,2,FALSE),"-")</f>
        <v xml:space="preserve">PIEMONTE </v>
      </c>
      <c r="Q869" s="112" t="e">
        <f ca="1">IF($D869&gt;0,NormalizzaTempo("D",CELL("tipo",$E869),$E869),"-")</f>
        <v>#NAME?</v>
      </c>
      <c r="R869" s="27">
        <f>IF($D869&gt;0,VLOOKUP($D869,Iscrizioni!$A$2:$M$2502,13,FALSE),"-")</f>
        <v>6500</v>
      </c>
      <c r="S869" s="112" t="e">
        <f t="shared" ca="1" si="85"/>
        <v>#NAME?</v>
      </c>
      <c r="T869" s="112" t="e">
        <f ca="1">IF($D869&gt;0,SUMIFS($S$3:$S869,$X$3:$X869,1,$J$3:$J869,$J869),"-")</f>
        <v>#NAME?</v>
      </c>
      <c r="U869" s="112" t="e">
        <f t="shared" ca="1" si="86"/>
        <v>#NAME?</v>
      </c>
      <c r="V869" s="112" t="e">
        <f t="shared" ca="1" si="83"/>
        <v>#NAME?</v>
      </c>
      <c r="W869" s="27">
        <f>IF(LEN($C869)=0,IF($D869&gt;0,COUNTIFS($A$3:$A869,$A869),"-"),"Escluso")</f>
        <v>134</v>
      </c>
      <c r="X869" s="2">
        <f>IF(LEN($C869)=0,IF($D869&gt;0,COUNTIFS($J$3:$J869,$J869,$C$3:$C869,""),"-"),"Escluso")</f>
        <v>14</v>
      </c>
      <c r="Y869" s="127" t="e">
        <f t="shared" ca="1" si="81"/>
        <v>#NAME?</v>
      </c>
      <c r="Z869" s="2">
        <f>IF($D869&gt;0,COUNTIFS($O$3:$O869,$O869,$L$3:$L869,$L869,$I$3:$I869,$I869),"-")</f>
        <v>18</v>
      </c>
      <c r="AA869" s="27">
        <f>IF($D869&gt;0,IF(OR($Z869 &gt;1,$L869&lt;&gt;"Adulti"),0,VLOOKUP($P869,Regione!$B$2:$C$22,2,FALSE)),"-")</f>
        <v>0</v>
      </c>
      <c r="AB869" s="27">
        <f>IF($D869&gt;0,IF(COUNTIFS($O$3:$O869,$O869,$L$3:$L869,$L869,$I$3:$I869,$I869) &gt;1,0,SUMIFS($Y$3:$Y$2503,$L$3:$L$2503,$L869,$O$3:$O$2503,$O869,$I$3:$I$2503,$I869)),"-")</f>
        <v>0</v>
      </c>
      <c r="AC869" s="27">
        <f t="shared" si="84"/>
        <v>0</v>
      </c>
    </row>
    <row r="870" spans="1:29" s="1" customFormat="1">
      <c r="A870" s="13" t="s">
        <v>185</v>
      </c>
      <c r="B870" s="107" t="str">
        <f>IF(COUNTA($A870)&gt;0,VLOOKUP($A870,Corsa!$A$1:$F$43,2,FALSE),"-")</f>
        <v>Corsa B04</v>
      </c>
      <c r="C870" s="11"/>
      <c r="D870" s="13">
        <v>722</v>
      </c>
      <c r="E870" s="13"/>
      <c r="F870" s="46" t="str">
        <f>IF(COUNTA($A870)&gt;0,VLOOKUP($A870,Corsa!$A$1:$F$43,3,FALSE),"-")</f>
        <v>M-20 + M-25 + M-30 + M-35 + M-40 + M-45</v>
      </c>
      <c r="G870" s="28" t="str">
        <f>IF($D870&gt;0,VLOOKUP($D870,Iscrizioni!$A$2:$M$2502,9,FALSE),"-")</f>
        <v>ZACCARIA RICCARDO</v>
      </c>
      <c r="H870" s="28">
        <f>IF($D870&gt;0,VLOOKUP($D870,Iscrizioni!$A$2:$M$2502,4,FALSE),"-")</f>
        <v>1971</v>
      </c>
      <c r="I870" s="27" t="str">
        <f>IF($D870&gt;0,VLOOKUP($D870,Iscrizioni!$A$2:$M$2502,5,FALSE),"-")</f>
        <v>M</v>
      </c>
      <c r="J870" s="27" t="str">
        <f>IF($D870&gt;0,VLOOKUP($D870,Iscrizioni!$A$2:$M$2502,10,FALSE),"-")</f>
        <v>M-45</v>
      </c>
      <c r="K870" s="27" t="str">
        <f t="shared" si="82"/>
        <v>ok</v>
      </c>
      <c r="L870" s="46" t="str">
        <f>IF($D870&gt;0,VLOOKUP($D870,Iscrizioni!$A$2:$M$2502,11,FALSE),"-")</f>
        <v>Adulti</v>
      </c>
      <c r="M870" s="27">
        <f>IF($D870&gt;0,VLOOKUP($D870,Iscrizioni!$A$2:$N$2502,12,FALSE),"-")</f>
        <v>30</v>
      </c>
      <c r="N870" s="46" t="str">
        <f>IF($D870&gt;0,VLOOKUP($D870,Iscrizioni!$A$2:$M$2502,6,FALSE),"-")</f>
        <v>H041354</v>
      </c>
      <c r="O870" s="107" t="str">
        <f>IF($D870&gt;0,VLOOKUP($D870,Iscrizioni!$A$2:$M$2502,7,FALSE),"-")</f>
        <v>MODENA RUNNERS CLUB ASD</v>
      </c>
      <c r="P870" s="46" t="str">
        <f>IF($D870&gt;0,VLOOKUP(LEFT($N870,1),Regione!$A$2:$C$21,2,FALSE),"-")</f>
        <v xml:space="preserve">EMILIA ROMAGNA </v>
      </c>
      <c r="Q870" s="112" t="e">
        <f ca="1">IF($D870&gt;0,NormalizzaTempo("D",CELL("tipo",$E870),$E870),"-")</f>
        <v>#NAME?</v>
      </c>
      <c r="R870" s="27">
        <f>IF($D870&gt;0,VLOOKUP($D870,Iscrizioni!$A$2:$M$2502,13,FALSE),"-")</f>
        <v>6500</v>
      </c>
      <c r="S870" s="112" t="e">
        <f t="shared" ca="1" si="85"/>
        <v>#NAME?</v>
      </c>
      <c r="T870" s="112" t="e">
        <f ca="1">IF($D870&gt;0,SUMIFS($S$3:$S870,$X$3:$X870,1,$J$3:$J870,$J870),"-")</f>
        <v>#NAME?</v>
      </c>
      <c r="U870" s="112" t="e">
        <f t="shared" ca="1" si="86"/>
        <v>#NAME?</v>
      </c>
      <c r="V870" s="112" t="e">
        <f t="shared" ca="1" si="83"/>
        <v>#NAME?</v>
      </c>
      <c r="W870" s="27">
        <f>IF(LEN($C870)=0,IF($D870&gt;0,COUNTIFS($A$3:$A870,$A870),"-"),"Escluso")</f>
        <v>135</v>
      </c>
      <c r="X870" s="2">
        <f>IF(LEN($C870)=0,IF($D870&gt;0,COUNTIFS($J$3:$J870,$J870,$C$3:$C870,""),"-"),"Escluso")</f>
        <v>36</v>
      </c>
      <c r="Y870" s="127" t="e">
        <f t="shared" ca="1" si="81"/>
        <v>#NAME?</v>
      </c>
      <c r="Z870" s="2">
        <f>IF($D870&gt;0,COUNTIFS($O$3:$O870,$O870,$L$3:$L870,$L870,$I$3:$I870,$I870),"-")</f>
        <v>40</v>
      </c>
      <c r="AA870" s="27">
        <f>IF($D870&gt;0,IF(OR($Z870 &gt;1,$L870&lt;&gt;"Adulti"),0,VLOOKUP($P870,Regione!$B$2:$C$22,2,FALSE)),"-")</f>
        <v>0</v>
      </c>
      <c r="AB870" s="27">
        <f>IF($D870&gt;0,IF(COUNTIFS($O$3:$O870,$O870,$L$3:$L870,$L870,$I$3:$I870,$I870) &gt;1,0,SUMIFS($Y$3:$Y$2503,$L$3:$L$2503,$L870,$O$3:$O$2503,$O870,$I$3:$I$2503,$I870)),"-")</f>
        <v>0</v>
      </c>
      <c r="AC870" s="27">
        <f t="shared" si="84"/>
        <v>0</v>
      </c>
    </row>
    <row r="871" spans="1:29" s="1" customFormat="1">
      <c r="A871" s="13" t="s">
        <v>185</v>
      </c>
      <c r="B871" s="107" t="str">
        <f>IF(COUNTA($A871)&gt;0,VLOOKUP($A871,Corsa!$A$1:$F$43,2,FALSE),"-")</f>
        <v>Corsa B04</v>
      </c>
      <c r="C871" s="11"/>
      <c r="D871" s="13">
        <v>46</v>
      </c>
      <c r="E871" s="13"/>
      <c r="F871" s="46" t="str">
        <f>IF(COUNTA($A871)&gt;0,VLOOKUP($A871,Corsa!$A$1:$F$43,3,FALSE),"-")</f>
        <v>M-20 + M-25 + M-30 + M-35 + M-40 + M-45</v>
      </c>
      <c r="G871" s="28" t="str">
        <f>IF($D871&gt;0,VLOOKUP($D871,Iscrizioni!$A$2:$M$2502,9,FALSE),"-")</f>
        <v>CALAMINI MASSIMO</v>
      </c>
      <c r="H871" s="28">
        <f>IF($D871&gt;0,VLOOKUP($D871,Iscrizioni!$A$2:$M$2502,4,FALSE),"-")</f>
        <v>1970</v>
      </c>
      <c r="I871" s="27" t="str">
        <f>IF($D871&gt;0,VLOOKUP($D871,Iscrizioni!$A$2:$M$2502,5,FALSE),"-")</f>
        <v>M</v>
      </c>
      <c r="J871" s="27" t="str">
        <f>IF($D871&gt;0,VLOOKUP($D871,Iscrizioni!$A$2:$M$2502,10,FALSE),"-")</f>
        <v>M-45</v>
      </c>
      <c r="K871" s="27" t="str">
        <f t="shared" si="82"/>
        <v>ok</v>
      </c>
      <c r="L871" s="46" t="str">
        <f>IF($D871&gt;0,VLOOKUP($D871,Iscrizioni!$A$2:$M$2502,11,FALSE),"-")</f>
        <v>Adulti</v>
      </c>
      <c r="M871" s="27">
        <f>IF($D871&gt;0,VLOOKUP($D871,Iscrizioni!$A$2:$N$2502,12,FALSE),"-")</f>
        <v>30</v>
      </c>
      <c r="N871" s="46" t="str">
        <f>IF($D871&gt;0,VLOOKUP($D871,Iscrizioni!$A$2:$M$2502,6,FALSE),"-")</f>
        <v>L021869</v>
      </c>
      <c r="O871" s="107" t="str">
        <f>IF($D871&gt;0,VLOOKUP($D871,Iscrizioni!$A$2:$M$2502,7,FALSE),"-")</f>
        <v>A.S.D. ATLETICA CALENZANO</v>
      </c>
      <c r="P871" s="46" t="str">
        <f>IF($D871&gt;0,VLOOKUP(LEFT($N871,1),Regione!$A$2:$C$21,2,FALSE),"-")</f>
        <v xml:space="preserve">TOSCANA </v>
      </c>
      <c r="Q871" s="112" t="e">
        <f ca="1">IF($D871&gt;0,NormalizzaTempo("D",CELL("tipo",$E871),$E871),"-")</f>
        <v>#NAME?</v>
      </c>
      <c r="R871" s="27">
        <f>IF($D871&gt;0,VLOOKUP($D871,Iscrizioni!$A$2:$M$2502,13,FALSE),"-")</f>
        <v>6500</v>
      </c>
      <c r="S871" s="112" t="e">
        <f t="shared" ca="1" si="85"/>
        <v>#NAME?</v>
      </c>
      <c r="T871" s="112" t="e">
        <f ca="1">IF($D871&gt;0,SUMIFS($S$3:$S871,$X$3:$X871,1,$J$3:$J871,$J871),"-")</f>
        <v>#NAME?</v>
      </c>
      <c r="U871" s="112" t="e">
        <f t="shared" ca="1" si="86"/>
        <v>#NAME?</v>
      </c>
      <c r="V871" s="112" t="e">
        <f t="shared" ca="1" si="83"/>
        <v>#NAME?</v>
      </c>
      <c r="W871" s="27">
        <f>IF(LEN($C871)=0,IF($D871&gt;0,COUNTIFS($A$3:$A871,$A871),"-"),"Escluso")</f>
        <v>136</v>
      </c>
      <c r="X871" s="2">
        <f>IF(LEN($C871)=0,IF($D871&gt;0,COUNTIFS($J$3:$J871,$J871,$C$3:$C871,""),"-"),"Escluso")</f>
        <v>37</v>
      </c>
      <c r="Y871" s="127" t="e">
        <f t="shared" ca="1" si="81"/>
        <v>#NAME?</v>
      </c>
      <c r="Z871" s="2">
        <f>IF($D871&gt;0,COUNTIFS($O$3:$O871,$O871,$L$3:$L871,$L871,$I$3:$I871,$I871),"-")</f>
        <v>11</v>
      </c>
      <c r="AA871" s="27">
        <f>IF($D871&gt;0,IF(OR($Z871 &gt;1,$L871&lt;&gt;"Adulti"),0,VLOOKUP($P871,Regione!$B$2:$C$22,2,FALSE)),"-")</f>
        <v>0</v>
      </c>
      <c r="AB871" s="27">
        <f>IF($D871&gt;0,IF(COUNTIFS($O$3:$O871,$O871,$L$3:$L871,$L871,$I$3:$I871,$I871) &gt;1,0,SUMIFS($Y$3:$Y$2503,$L$3:$L$2503,$L871,$O$3:$O$2503,$O871,$I$3:$I$2503,$I871)),"-")</f>
        <v>0</v>
      </c>
      <c r="AC871" s="27">
        <f t="shared" si="84"/>
        <v>0</v>
      </c>
    </row>
    <row r="872" spans="1:29" s="1" customFormat="1">
      <c r="A872" s="13" t="s">
        <v>185</v>
      </c>
      <c r="B872" s="107" t="str">
        <f>IF(COUNTA($A872)&gt;0,VLOOKUP($A872,Corsa!$A$1:$F$43,2,FALSE),"-")</f>
        <v>Corsa B04</v>
      </c>
      <c r="C872" s="11"/>
      <c r="D872" s="13">
        <v>689</v>
      </c>
      <c r="E872" s="13"/>
      <c r="F872" s="46" t="str">
        <f>IF(COUNTA($A872)&gt;0,VLOOKUP($A872,Corsa!$A$1:$F$43,3,FALSE),"-")</f>
        <v>M-20 + M-25 + M-30 + M-35 + M-40 + M-45</v>
      </c>
      <c r="G872" s="28" t="str">
        <f>IF($D872&gt;0,VLOOKUP($D872,Iscrizioni!$A$2:$M$2502,9,FALSE),"-")</f>
        <v>GAVIOLI DAVIDE</v>
      </c>
      <c r="H872" s="28">
        <f>IF($D872&gt;0,VLOOKUP($D872,Iscrizioni!$A$2:$M$2502,4,FALSE),"-")</f>
        <v>1983</v>
      </c>
      <c r="I872" s="27" t="str">
        <f>IF($D872&gt;0,VLOOKUP($D872,Iscrizioni!$A$2:$M$2502,5,FALSE),"-")</f>
        <v>M</v>
      </c>
      <c r="J872" s="27" t="str">
        <f>IF($D872&gt;0,VLOOKUP($D872,Iscrizioni!$A$2:$M$2502,10,FALSE),"-")</f>
        <v>M-30</v>
      </c>
      <c r="K872" s="27" t="str">
        <f t="shared" si="82"/>
        <v>ok</v>
      </c>
      <c r="L872" s="46" t="str">
        <f>IF($D872&gt;0,VLOOKUP($D872,Iscrizioni!$A$2:$M$2502,11,FALSE),"-")</f>
        <v>Adulti</v>
      </c>
      <c r="M872" s="27">
        <f>IF($D872&gt;0,VLOOKUP($D872,Iscrizioni!$A$2:$N$2502,12,FALSE),"-")</f>
        <v>24</v>
      </c>
      <c r="N872" s="46" t="str">
        <f>IF($D872&gt;0,VLOOKUP($D872,Iscrizioni!$A$2:$M$2502,6,FALSE),"-")</f>
        <v>H041354</v>
      </c>
      <c r="O872" s="107" t="str">
        <f>IF($D872&gt;0,VLOOKUP($D872,Iscrizioni!$A$2:$M$2502,7,FALSE),"-")</f>
        <v>MODENA RUNNERS CLUB ASD</v>
      </c>
      <c r="P872" s="46" t="str">
        <f>IF($D872&gt;0,VLOOKUP(LEFT($N872,1),Regione!$A$2:$C$21,2,FALSE),"-")</f>
        <v xml:space="preserve">EMILIA ROMAGNA </v>
      </c>
      <c r="Q872" s="112" t="e">
        <f ca="1">IF($D872&gt;0,NormalizzaTempo("D",CELL("tipo",$E872),$E872),"-")</f>
        <v>#NAME?</v>
      </c>
      <c r="R872" s="27">
        <f>IF($D872&gt;0,VLOOKUP($D872,Iscrizioni!$A$2:$M$2502,13,FALSE),"-")</f>
        <v>6500</v>
      </c>
      <c r="S872" s="112" t="e">
        <f t="shared" ca="1" si="85"/>
        <v>#NAME?</v>
      </c>
      <c r="T872" s="112" t="e">
        <f ca="1">IF($D872&gt;0,SUMIFS($S$3:$S872,$X$3:$X872,1,$J$3:$J872,$J872),"-")</f>
        <v>#NAME?</v>
      </c>
      <c r="U872" s="112" t="e">
        <f t="shared" ca="1" si="86"/>
        <v>#NAME?</v>
      </c>
      <c r="V872" s="112" t="e">
        <f t="shared" ca="1" si="83"/>
        <v>#NAME?</v>
      </c>
      <c r="W872" s="27">
        <f>IF(LEN($C872)=0,IF($D872&gt;0,COUNTIFS($A$3:$A872,$A872),"-"),"Escluso")</f>
        <v>137</v>
      </c>
      <c r="X872" s="2">
        <f>IF(LEN($C872)=0,IF($D872&gt;0,COUNTIFS($J$3:$J872,$J872,$C$3:$C872,""),"-"),"Escluso")</f>
        <v>15</v>
      </c>
      <c r="Y872" s="127" t="e">
        <f t="shared" ca="1" si="81"/>
        <v>#NAME?</v>
      </c>
      <c r="Z872" s="2">
        <f>IF($D872&gt;0,COUNTIFS($O$3:$O872,$O872,$L$3:$L872,$L872,$I$3:$I872,$I872),"-")</f>
        <v>41</v>
      </c>
      <c r="AA872" s="27">
        <f>IF($D872&gt;0,IF(OR($Z872 &gt;1,$L872&lt;&gt;"Adulti"),0,VLOOKUP($P872,Regione!$B$2:$C$22,2,FALSE)),"-")</f>
        <v>0</v>
      </c>
      <c r="AB872" s="27">
        <f>IF($D872&gt;0,IF(COUNTIFS($O$3:$O872,$O872,$L$3:$L872,$L872,$I$3:$I872,$I872) &gt;1,0,SUMIFS($Y$3:$Y$2503,$L$3:$L$2503,$L872,$O$3:$O$2503,$O872,$I$3:$I$2503,$I872)),"-")</f>
        <v>0</v>
      </c>
      <c r="AC872" s="27">
        <f t="shared" si="84"/>
        <v>0</v>
      </c>
    </row>
    <row r="873" spans="1:29" s="1" customFormat="1">
      <c r="A873" s="13" t="s">
        <v>185</v>
      </c>
      <c r="B873" s="107" t="str">
        <f>IF(COUNTA($A873)&gt;0,VLOOKUP($A873,Corsa!$A$1:$F$43,2,FALSE),"-")</f>
        <v>Corsa B04</v>
      </c>
      <c r="C873" s="11"/>
      <c r="D873" s="13">
        <v>692</v>
      </c>
      <c r="E873" s="13"/>
      <c r="F873" s="46" t="str">
        <f>IF(COUNTA($A873)&gt;0,VLOOKUP($A873,Corsa!$A$1:$F$43,3,FALSE),"-")</f>
        <v>M-20 + M-25 + M-30 + M-35 + M-40 + M-45</v>
      </c>
      <c r="G873" s="28" t="str">
        <f>IF($D873&gt;0,VLOOKUP($D873,Iscrizioni!$A$2:$M$2502,9,FALSE),"-")</f>
        <v>GORRASI GIANCARLO</v>
      </c>
      <c r="H873" s="28">
        <f>IF($D873&gt;0,VLOOKUP($D873,Iscrizioni!$A$2:$M$2502,4,FALSE),"-")</f>
        <v>1979</v>
      </c>
      <c r="I873" s="27" t="str">
        <f>IF($D873&gt;0,VLOOKUP($D873,Iscrizioni!$A$2:$M$2502,5,FALSE),"-")</f>
        <v>M</v>
      </c>
      <c r="J873" s="27" t="str">
        <f>IF($D873&gt;0,VLOOKUP($D873,Iscrizioni!$A$2:$M$2502,10,FALSE),"-")</f>
        <v>M-35</v>
      </c>
      <c r="K873" s="27" t="str">
        <f t="shared" si="82"/>
        <v>ok</v>
      </c>
      <c r="L873" s="46" t="str">
        <f>IF($D873&gt;0,VLOOKUP($D873,Iscrizioni!$A$2:$M$2502,11,FALSE),"-")</f>
        <v>Adulti</v>
      </c>
      <c r="M873" s="27">
        <f>IF($D873&gt;0,VLOOKUP($D873,Iscrizioni!$A$2:$N$2502,12,FALSE),"-")</f>
        <v>26</v>
      </c>
      <c r="N873" s="46" t="str">
        <f>IF($D873&gt;0,VLOOKUP($D873,Iscrizioni!$A$2:$M$2502,6,FALSE),"-")</f>
        <v>H041354</v>
      </c>
      <c r="O873" s="107" t="str">
        <f>IF($D873&gt;0,VLOOKUP($D873,Iscrizioni!$A$2:$M$2502,7,FALSE),"-")</f>
        <v>MODENA RUNNERS CLUB ASD</v>
      </c>
      <c r="P873" s="46" t="str">
        <f>IF($D873&gt;0,VLOOKUP(LEFT($N873,1),Regione!$A$2:$C$21,2,FALSE),"-")</f>
        <v xml:space="preserve">EMILIA ROMAGNA </v>
      </c>
      <c r="Q873" s="112" t="e">
        <f ca="1">IF($D873&gt;0,NormalizzaTempo("D",CELL("tipo",$E873),$E873),"-")</f>
        <v>#NAME?</v>
      </c>
      <c r="R873" s="27">
        <f>IF($D873&gt;0,VLOOKUP($D873,Iscrizioni!$A$2:$M$2502,13,FALSE),"-")</f>
        <v>6500</v>
      </c>
      <c r="S873" s="112" t="e">
        <f t="shared" ca="1" si="85"/>
        <v>#NAME?</v>
      </c>
      <c r="T873" s="112" t="e">
        <f ca="1">IF($D873&gt;0,SUMIFS($S$3:$S873,$X$3:$X873,1,$J$3:$J873,$J873),"-")</f>
        <v>#NAME?</v>
      </c>
      <c r="U873" s="112" t="e">
        <f t="shared" ca="1" si="86"/>
        <v>#NAME?</v>
      </c>
      <c r="V873" s="112" t="e">
        <f t="shared" ca="1" si="83"/>
        <v>#NAME?</v>
      </c>
      <c r="W873" s="27">
        <f>IF(LEN($C873)=0,IF($D873&gt;0,COUNTIFS($A$3:$A873,$A873),"-"),"Escluso")</f>
        <v>138</v>
      </c>
      <c r="X873" s="2">
        <f>IF(LEN($C873)=0,IF($D873&gt;0,COUNTIFS($J$3:$J873,$J873,$C$3:$C873,""),"-"),"Escluso")</f>
        <v>20</v>
      </c>
      <c r="Y873" s="127" t="e">
        <f t="shared" ca="1" si="81"/>
        <v>#NAME?</v>
      </c>
      <c r="Z873" s="2">
        <f>IF($D873&gt;0,COUNTIFS($O$3:$O873,$O873,$L$3:$L873,$L873,$I$3:$I873,$I873),"-")</f>
        <v>42</v>
      </c>
      <c r="AA873" s="27">
        <f>IF($D873&gt;0,IF(OR($Z873 &gt;1,$L873&lt;&gt;"Adulti"),0,VLOOKUP($P873,Regione!$B$2:$C$22,2,FALSE)),"-")</f>
        <v>0</v>
      </c>
      <c r="AB873" s="27">
        <f>IF($D873&gt;0,IF(COUNTIFS($O$3:$O873,$O873,$L$3:$L873,$L873,$I$3:$I873,$I873) &gt;1,0,SUMIFS($Y$3:$Y$2503,$L$3:$L$2503,$L873,$O$3:$O$2503,$O873,$I$3:$I$2503,$I873)),"-")</f>
        <v>0</v>
      </c>
      <c r="AC873" s="27">
        <f t="shared" si="84"/>
        <v>0</v>
      </c>
    </row>
    <row r="874" spans="1:29" s="1" customFormat="1">
      <c r="A874" s="13" t="s">
        <v>185</v>
      </c>
      <c r="B874" s="107" t="str">
        <f>IF(COUNTA($A874)&gt;0,VLOOKUP($A874,Corsa!$A$1:$F$43,2,FALSE),"-")</f>
        <v>Corsa B04</v>
      </c>
      <c r="C874" s="11"/>
      <c r="D874" s="13">
        <v>915</v>
      </c>
      <c r="E874" s="13"/>
      <c r="F874" s="46" t="str">
        <f>IF(COUNTA($A874)&gt;0,VLOOKUP($A874,Corsa!$A$1:$F$43,3,FALSE),"-")</f>
        <v>M-20 + M-25 + M-30 + M-35 + M-40 + M-45</v>
      </c>
      <c r="G874" s="28" t="str">
        <f>IF($D874&gt;0,VLOOKUP($D874,Iscrizioni!$A$2:$M$2502,9,FALSE),"-")</f>
        <v>GATTESCHI MARCO</v>
      </c>
      <c r="H874" s="28">
        <f>IF($D874&gt;0,VLOOKUP($D874,Iscrizioni!$A$2:$M$2502,4,FALSE),"-")</f>
        <v>1997</v>
      </c>
      <c r="I874" s="27" t="str">
        <f>IF($D874&gt;0,VLOOKUP($D874,Iscrizioni!$A$2:$M$2502,5,FALSE),"-")</f>
        <v>M</v>
      </c>
      <c r="J874" s="27" t="str">
        <f>IF($D874&gt;0,VLOOKUP($D874,Iscrizioni!$A$2:$M$2502,10,FALSE),"-")</f>
        <v>M-20</v>
      </c>
      <c r="K874" s="27" t="str">
        <f t="shared" si="82"/>
        <v>ok</v>
      </c>
      <c r="L874" s="46" t="str">
        <f>IF($D874&gt;0,VLOOKUP($D874,Iscrizioni!$A$2:$M$2502,11,FALSE),"-")</f>
        <v>Adulti</v>
      </c>
      <c r="M874" s="27">
        <f>IF($D874&gt;0,VLOOKUP($D874,Iscrizioni!$A$2:$N$2502,12,FALSE),"-")</f>
        <v>20</v>
      </c>
      <c r="N874" s="46" t="str">
        <f>IF($D874&gt;0,VLOOKUP($D874,Iscrizioni!$A$2:$M$2502,6,FALSE),"-")</f>
        <v>L022825</v>
      </c>
      <c r="O874" s="107" t="str">
        <f>IF($D874&gt;0,VLOOKUP($D874,Iscrizioni!$A$2:$M$2502,7,FALSE),"-")</f>
        <v>RUNNERS BARBERINO A.S.D.</v>
      </c>
      <c r="P874" s="46" t="str">
        <f>IF($D874&gt;0,VLOOKUP(LEFT($N874,1),Regione!$A$2:$C$21,2,FALSE),"-")</f>
        <v xml:space="preserve">TOSCANA </v>
      </c>
      <c r="Q874" s="112" t="e">
        <f ca="1">IF($D874&gt;0,NormalizzaTempo("D",CELL("tipo",$E874),$E874),"-")</f>
        <v>#NAME?</v>
      </c>
      <c r="R874" s="27">
        <f>IF($D874&gt;0,VLOOKUP($D874,Iscrizioni!$A$2:$M$2502,13,FALSE),"-")</f>
        <v>6500</v>
      </c>
      <c r="S874" s="112" t="e">
        <f t="shared" ca="1" si="85"/>
        <v>#NAME?</v>
      </c>
      <c r="T874" s="112" t="e">
        <f ca="1">IF($D874&gt;0,SUMIFS($S$3:$S874,$X$3:$X874,1,$J$3:$J874,$J874),"-")</f>
        <v>#NAME?</v>
      </c>
      <c r="U874" s="112" t="e">
        <f t="shared" ca="1" si="86"/>
        <v>#NAME?</v>
      </c>
      <c r="V874" s="112" t="e">
        <f t="shared" ca="1" si="83"/>
        <v>#NAME?</v>
      </c>
      <c r="W874" s="27">
        <f>IF(LEN($C874)=0,IF($D874&gt;0,COUNTIFS($A$3:$A874,$A874),"-"),"Escluso")</f>
        <v>139</v>
      </c>
      <c r="X874" s="2">
        <f>IF(LEN($C874)=0,IF($D874&gt;0,COUNTIFS($J$3:$J874,$J874,$C$3:$C874,""),"-"),"Escluso")</f>
        <v>18</v>
      </c>
      <c r="Y874" s="127" t="e">
        <f t="shared" ca="1" si="81"/>
        <v>#NAME?</v>
      </c>
      <c r="Z874" s="2">
        <f>IF($D874&gt;0,COUNTIFS($O$3:$O874,$O874,$L$3:$L874,$L874,$I$3:$I874,$I874),"-")</f>
        <v>4</v>
      </c>
      <c r="AA874" s="27">
        <f>IF($D874&gt;0,IF(OR($Z874 &gt;1,$L874&lt;&gt;"Adulti"),0,VLOOKUP($P874,Regione!$B$2:$C$22,2,FALSE)),"-")</f>
        <v>0</v>
      </c>
      <c r="AB874" s="27">
        <f>IF($D874&gt;0,IF(COUNTIFS($O$3:$O874,$O874,$L$3:$L874,$L874,$I$3:$I874,$I874) &gt;1,0,SUMIFS($Y$3:$Y$2503,$L$3:$L$2503,$L874,$O$3:$O$2503,$O874,$I$3:$I$2503,$I874)),"-")</f>
        <v>0</v>
      </c>
      <c r="AC874" s="27">
        <f t="shared" si="84"/>
        <v>0</v>
      </c>
    </row>
    <row r="875" spans="1:29" s="1" customFormat="1">
      <c r="A875" s="13" t="s">
        <v>185</v>
      </c>
      <c r="B875" s="107" t="str">
        <f>IF(COUNTA($A875)&gt;0,VLOOKUP($A875,Corsa!$A$1:$F$43,2,FALSE),"-")</f>
        <v>Corsa B04</v>
      </c>
      <c r="C875" s="11"/>
      <c r="D875" s="13">
        <v>623</v>
      </c>
      <c r="E875" s="13"/>
      <c r="F875" s="46" t="str">
        <f>IF(COUNTA($A875)&gt;0,VLOOKUP($A875,Corsa!$A$1:$F$43,3,FALSE),"-")</f>
        <v>M-20 + M-25 + M-30 + M-35 + M-40 + M-45</v>
      </c>
      <c r="G875" s="28" t="str">
        <f>IF($D875&gt;0,VLOOKUP($D875,Iscrizioni!$A$2:$M$2502,9,FALSE),"-")</f>
        <v>TARQUINIO DENIS</v>
      </c>
      <c r="H875" s="28">
        <f>IF($D875&gt;0,VLOOKUP($D875,Iscrizioni!$A$2:$M$2502,4,FALSE),"-")</f>
        <v>1983</v>
      </c>
      <c r="I875" s="27" t="str">
        <f>IF($D875&gt;0,VLOOKUP($D875,Iscrizioni!$A$2:$M$2502,5,FALSE),"-")</f>
        <v>M</v>
      </c>
      <c r="J875" s="27" t="str">
        <f>IF($D875&gt;0,VLOOKUP($D875,Iscrizioni!$A$2:$M$2502,10,FALSE),"-")</f>
        <v>M-30</v>
      </c>
      <c r="K875" s="27" t="str">
        <f t="shared" si="82"/>
        <v>ok</v>
      </c>
      <c r="L875" s="46" t="str">
        <f>IF($D875&gt;0,VLOOKUP($D875,Iscrizioni!$A$2:$M$2502,11,FALSE),"-")</f>
        <v>Adulti</v>
      </c>
      <c r="M875" s="27">
        <f>IF($D875&gt;0,VLOOKUP($D875,Iscrizioni!$A$2:$N$2502,12,FALSE),"-")</f>
        <v>24</v>
      </c>
      <c r="N875" s="46" t="str">
        <f>IF($D875&gt;0,VLOOKUP($D875,Iscrizioni!$A$2:$M$2502,6,FALSE),"-")</f>
        <v>H070205</v>
      </c>
      <c r="O875" s="107" t="str">
        <f>IF($D875&gt;0,VLOOKUP($D875,Iscrizioni!$A$2:$M$2502,7,FALSE),"-")</f>
        <v>G.S. LAMONE RUSSI ASD</v>
      </c>
      <c r="P875" s="46" t="str">
        <f>IF($D875&gt;0,VLOOKUP(LEFT($N875,1),Regione!$A$2:$C$21,2,FALSE),"-")</f>
        <v xml:space="preserve">EMILIA ROMAGNA </v>
      </c>
      <c r="Q875" s="112" t="e">
        <f ca="1">IF($D875&gt;0,NormalizzaTempo("D",CELL("tipo",$E875),$E875),"-")</f>
        <v>#NAME?</v>
      </c>
      <c r="R875" s="27">
        <f>IF($D875&gt;0,VLOOKUP($D875,Iscrizioni!$A$2:$M$2502,13,FALSE),"-")</f>
        <v>6500</v>
      </c>
      <c r="S875" s="112" t="e">
        <f t="shared" ca="1" si="85"/>
        <v>#NAME?</v>
      </c>
      <c r="T875" s="112" t="e">
        <f ca="1">IF($D875&gt;0,SUMIFS($S$3:$S875,$X$3:$X875,1,$J$3:$J875,$J875),"-")</f>
        <v>#NAME?</v>
      </c>
      <c r="U875" s="112" t="e">
        <f t="shared" ca="1" si="86"/>
        <v>#NAME?</v>
      </c>
      <c r="V875" s="112" t="e">
        <f t="shared" ca="1" si="83"/>
        <v>#NAME?</v>
      </c>
      <c r="W875" s="27">
        <f>IF(LEN($C875)=0,IF($D875&gt;0,COUNTIFS($A$3:$A875,$A875),"-"),"Escluso")</f>
        <v>140</v>
      </c>
      <c r="X875" s="2">
        <f>IF(LEN($C875)=0,IF($D875&gt;0,COUNTIFS($J$3:$J875,$J875,$C$3:$C875,""),"-"),"Escluso")</f>
        <v>16</v>
      </c>
      <c r="Y875" s="127" t="e">
        <f t="shared" ca="1" si="81"/>
        <v>#NAME?</v>
      </c>
      <c r="Z875" s="2">
        <f>IF($D875&gt;0,COUNTIFS($O$3:$O875,$O875,$L$3:$L875,$L875,$I$3:$I875,$I875),"-")</f>
        <v>5</v>
      </c>
      <c r="AA875" s="27">
        <f>IF($D875&gt;0,IF(OR($Z875 &gt;1,$L875&lt;&gt;"Adulti"),0,VLOOKUP($P875,Regione!$B$2:$C$22,2,FALSE)),"-")</f>
        <v>0</v>
      </c>
      <c r="AB875" s="27">
        <f>IF($D875&gt;0,IF(COUNTIFS($O$3:$O875,$O875,$L$3:$L875,$L875,$I$3:$I875,$I875) &gt;1,0,SUMIFS($Y$3:$Y$2503,$L$3:$L$2503,$L875,$O$3:$O$2503,$O875,$I$3:$I$2503,$I875)),"-")</f>
        <v>0</v>
      </c>
      <c r="AC875" s="27">
        <f t="shared" si="84"/>
        <v>0</v>
      </c>
    </row>
    <row r="876" spans="1:29" s="1" customFormat="1">
      <c r="A876" s="13" t="s">
        <v>185</v>
      </c>
      <c r="B876" s="107" t="str">
        <f>IF(COUNTA($A876)&gt;0,VLOOKUP($A876,Corsa!$A$1:$F$43,2,FALSE),"-")</f>
        <v>Corsa B04</v>
      </c>
      <c r="C876" s="11"/>
      <c r="D876" s="13">
        <v>706</v>
      </c>
      <c r="E876" s="13"/>
      <c r="F876" s="46" t="str">
        <f>IF(COUNTA($A876)&gt;0,VLOOKUP($A876,Corsa!$A$1:$F$43,3,FALSE),"-")</f>
        <v>M-20 + M-25 + M-30 + M-35 + M-40 + M-45</v>
      </c>
      <c r="G876" s="28" t="str">
        <f>IF($D876&gt;0,VLOOKUP($D876,Iscrizioni!$A$2:$M$2502,9,FALSE),"-")</f>
        <v>MONTANARI ANDREA</v>
      </c>
      <c r="H876" s="28">
        <f>IF($D876&gt;0,VLOOKUP($D876,Iscrizioni!$A$2:$M$2502,4,FALSE),"-")</f>
        <v>1981</v>
      </c>
      <c r="I876" s="27" t="str">
        <f>IF($D876&gt;0,VLOOKUP($D876,Iscrizioni!$A$2:$M$2502,5,FALSE),"-")</f>
        <v>M</v>
      </c>
      <c r="J876" s="27" t="str">
        <f>IF($D876&gt;0,VLOOKUP($D876,Iscrizioni!$A$2:$M$2502,10,FALSE),"-")</f>
        <v>M-35</v>
      </c>
      <c r="K876" s="27" t="str">
        <f t="shared" si="82"/>
        <v>ok</v>
      </c>
      <c r="L876" s="46" t="str">
        <f>IF($D876&gt;0,VLOOKUP($D876,Iscrizioni!$A$2:$M$2502,11,FALSE),"-")</f>
        <v>Adulti</v>
      </c>
      <c r="M876" s="27">
        <f>IF($D876&gt;0,VLOOKUP($D876,Iscrizioni!$A$2:$N$2502,12,FALSE),"-")</f>
        <v>26</v>
      </c>
      <c r="N876" s="46" t="str">
        <f>IF($D876&gt;0,VLOOKUP($D876,Iscrizioni!$A$2:$M$2502,6,FALSE),"-")</f>
        <v>H041354</v>
      </c>
      <c r="O876" s="107" t="str">
        <f>IF($D876&gt;0,VLOOKUP($D876,Iscrizioni!$A$2:$M$2502,7,FALSE),"-")</f>
        <v>MODENA RUNNERS CLUB ASD</v>
      </c>
      <c r="P876" s="46" t="str">
        <f>IF($D876&gt;0,VLOOKUP(LEFT($N876,1),Regione!$A$2:$C$21,2,FALSE),"-")</f>
        <v xml:space="preserve">EMILIA ROMAGNA </v>
      </c>
      <c r="Q876" s="112" t="e">
        <f ca="1">IF($D876&gt;0,NormalizzaTempo("D",CELL("tipo",$E876),$E876),"-")</f>
        <v>#NAME?</v>
      </c>
      <c r="R876" s="27">
        <f>IF($D876&gt;0,VLOOKUP($D876,Iscrizioni!$A$2:$M$2502,13,FALSE),"-")</f>
        <v>6500</v>
      </c>
      <c r="S876" s="112" t="e">
        <f t="shared" ca="1" si="85"/>
        <v>#NAME?</v>
      </c>
      <c r="T876" s="112" t="e">
        <f ca="1">IF($D876&gt;0,SUMIFS($S$3:$S876,$X$3:$X876,1,$J$3:$J876,$J876),"-")</f>
        <v>#NAME?</v>
      </c>
      <c r="U876" s="112" t="e">
        <f t="shared" ca="1" si="86"/>
        <v>#NAME?</v>
      </c>
      <c r="V876" s="112" t="e">
        <f t="shared" ca="1" si="83"/>
        <v>#NAME?</v>
      </c>
      <c r="W876" s="27">
        <f>IF(LEN($C876)=0,IF($D876&gt;0,COUNTIFS($A$3:$A876,$A876),"-"),"Escluso")</f>
        <v>141</v>
      </c>
      <c r="X876" s="2">
        <f>IF(LEN($C876)=0,IF($D876&gt;0,COUNTIFS($J$3:$J876,$J876,$C$3:$C876,""),"-"),"Escluso")</f>
        <v>21</v>
      </c>
      <c r="Y876" s="127" t="e">
        <f t="shared" ca="1" si="81"/>
        <v>#NAME?</v>
      </c>
      <c r="Z876" s="2">
        <f>IF($D876&gt;0,COUNTIFS($O$3:$O876,$O876,$L$3:$L876,$L876,$I$3:$I876,$I876),"-")</f>
        <v>43</v>
      </c>
      <c r="AA876" s="27">
        <f>IF($D876&gt;0,IF(OR($Z876 &gt;1,$L876&lt;&gt;"Adulti"),0,VLOOKUP($P876,Regione!$B$2:$C$22,2,FALSE)),"-")</f>
        <v>0</v>
      </c>
      <c r="AB876" s="27">
        <f>IF($D876&gt;0,IF(COUNTIFS($O$3:$O876,$O876,$L$3:$L876,$L876,$I$3:$I876,$I876) &gt;1,0,SUMIFS($Y$3:$Y$2503,$L$3:$L$2503,$L876,$O$3:$O$2503,$O876,$I$3:$I$2503,$I876)),"-")</f>
        <v>0</v>
      </c>
      <c r="AC876" s="27">
        <f t="shared" si="84"/>
        <v>0</v>
      </c>
    </row>
    <row r="877" spans="1:29" s="1" customFormat="1">
      <c r="A877" s="13" t="s">
        <v>185</v>
      </c>
      <c r="B877" s="107" t="str">
        <f>IF(COUNTA($A877)&gt;0,VLOOKUP($A877,Corsa!$A$1:$F$43,2,FALSE),"-")</f>
        <v>Corsa B04</v>
      </c>
      <c r="C877" s="11"/>
      <c r="D877" s="13">
        <v>185</v>
      </c>
      <c r="E877" s="13"/>
      <c r="F877" s="46" t="str">
        <f>IF(COUNTA($A877)&gt;0,VLOOKUP($A877,Corsa!$A$1:$F$43,3,FALSE),"-")</f>
        <v>M-20 + M-25 + M-30 + M-35 + M-40 + M-45</v>
      </c>
      <c r="G877" s="28" t="str">
        <f>IF($D877&gt;0,VLOOKUP($D877,Iscrizioni!$A$2:$M$2502,9,FALSE),"-")</f>
        <v>CARIOTI RICCARDO</v>
      </c>
      <c r="H877" s="28">
        <f>IF($D877&gt;0,VLOOKUP($D877,Iscrizioni!$A$2:$M$2502,4,FALSE),"-")</f>
        <v>1970</v>
      </c>
      <c r="I877" s="27" t="str">
        <f>IF($D877&gt;0,VLOOKUP($D877,Iscrizioni!$A$2:$M$2502,5,FALSE),"-")</f>
        <v>M</v>
      </c>
      <c r="J877" s="27" t="str">
        <f>IF($D877&gt;0,VLOOKUP($D877,Iscrizioni!$A$2:$M$2502,10,FALSE),"-")</f>
        <v>M-45</v>
      </c>
      <c r="K877" s="27" t="str">
        <f t="shared" si="82"/>
        <v>ok</v>
      </c>
      <c r="L877" s="46" t="str">
        <f>IF($D877&gt;0,VLOOKUP($D877,Iscrizioni!$A$2:$M$2502,11,FALSE),"-")</f>
        <v>Adulti</v>
      </c>
      <c r="M877" s="27">
        <f>IF($D877&gt;0,VLOOKUP($D877,Iscrizioni!$A$2:$N$2502,12,FALSE),"-")</f>
        <v>30</v>
      </c>
      <c r="N877" s="46" t="str">
        <f>IF($D877&gt;0,VLOOKUP($D877,Iscrizioni!$A$2:$M$2502,6,FALSE),"-")</f>
        <v>A130646</v>
      </c>
      <c r="O877" s="107" t="str">
        <f>IF($D877&gt;0,VLOOKUP($D877,Iscrizioni!$A$2:$M$2502,7,FALSE),"-")</f>
        <v>A.S.D. DORATLETICA</v>
      </c>
      <c r="P877" s="46" t="str">
        <f>IF($D877&gt;0,VLOOKUP(LEFT($N877,1),Regione!$A$2:$C$21,2,FALSE),"-")</f>
        <v xml:space="preserve">PIEMONTE </v>
      </c>
      <c r="Q877" s="112" t="e">
        <f ca="1">IF($D877&gt;0,NormalizzaTempo("D",CELL("tipo",$E877),$E877),"-")</f>
        <v>#NAME?</v>
      </c>
      <c r="R877" s="27">
        <f>IF($D877&gt;0,VLOOKUP($D877,Iscrizioni!$A$2:$M$2502,13,FALSE),"-")</f>
        <v>6500</v>
      </c>
      <c r="S877" s="112" t="e">
        <f t="shared" ca="1" si="85"/>
        <v>#NAME?</v>
      </c>
      <c r="T877" s="112" t="e">
        <f ca="1">IF($D877&gt;0,SUMIFS($S$3:$S877,$X$3:$X877,1,$J$3:$J877,$J877),"-")</f>
        <v>#NAME?</v>
      </c>
      <c r="U877" s="112" t="e">
        <f t="shared" ca="1" si="86"/>
        <v>#NAME?</v>
      </c>
      <c r="V877" s="112" t="e">
        <f t="shared" ca="1" si="83"/>
        <v>#NAME?</v>
      </c>
      <c r="W877" s="27">
        <f>IF(LEN($C877)=0,IF($D877&gt;0,COUNTIFS($A$3:$A877,$A877),"-"),"Escluso")</f>
        <v>142</v>
      </c>
      <c r="X877" s="2">
        <f>IF(LEN($C877)=0,IF($D877&gt;0,COUNTIFS($J$3:$J877,$J877,$C$3:$C877,""),"-"),"Escluso")</f>
        <v>38</v>
      </c>
      <c r="Y877" s="127" t="e">
        <f t="shared" ca="1" si="81"/>
        <v>#NAME?</v>
      </c>
      <c r="Z877" s="2">
        <f>IF($D877&gt;0,COUNTIFS($O$3:$O877,$O877,$L$3:$L877,$L877,$I$3:$I877,$I877),"-")</f>
        <v>19</v>
      </c>
      <c r="AA877" s="27">
        <f>IF($D877&gt;0,IF(OR($Z877 &gt;1,$L877&lt;&gt;"Adulti"),0,VLOOKUP($P877,Regione!$B$2:$C$22,2,FALSE)),"-")</f>
        <v>0</v>
      </c>
      <c r="AB877" s="27">
        <f>IF($D877&gt;0,IF(COUNTIFS($O$3:$O877,$O877,$L$3:$L877,$L877,$I$3:$I877,$I877) &gt;1,0,SUMIFS($Y$3:$Y$2503,$L$3:$L$2503,$L877,$O$3:$O$2503,$O877,$I$3:$I$2503,$I877)),"-")</f>
        <v>0</v>
      </c>
      <c r="AC877" s="27">
        <f t="shared" si="84"/>
        <v>0</v>
      </c>
    </row>
    <row r="878" spans="1:29" s="1" customFormat="1">
      <c r="A878" s="13" t="s">
        <v>185</v>
      </c>
      <c r="B878" s="107" t="str">
        <f>IF(COUNTA($A878)&gt;0,VLOOKUP($A878,Corsa!$A$1:$F$43,2,FALSE),"-")</f>
        <v>Corsa B04</v>
      </c>
      <c r="C878" s="11"/>
      <c r="D878" s="13">
        <v>592</v>
      </c>
      <c r="E878" s="13"/>
      <c r="F878" s="46" t="str">
        <f>IF(COUNTA($A878)&gt;0,VLOOKUP($A878,Corsa!$A$1:$F$43,3,FALSE),"-")</f>
        <v>M-20 + M-25 + M-30 + M-35 + M-40 + M-45</v>
      </c>
      <c r="G878" s="28" t="str">
        <f>IF($D878&gt;0,VLOOKUP($D878,Iscrizioni!$A$2:$M$2502,9,FALSE),"-")</f>
        <v>TOSATTI MARIO</v>
      </c>
      <c r="H878" s="28">
        <f>IF($D878&gt;0,VLOOKUP($D878,Iscrizioni!$A$2:$M$2502,4,FALSE),"-")</f>
        <v>1974</v>
      </c>
      <c r="I878" s="27" t="str">
        <f>IF($D878&gt;0,VLOOKUP($D878,Iscrizioni!$A$2:$M$2502,5,FALSE),"-")</f>
        <v>M</v>
      </c>
      <c r="J878" s="27" t="str">
        <f>IF($D878&gt;0,VLOOKUP($D878,Iscrizioni!$A$2:$M$2502,10,FALSE),"-")</f>
        <v>M-40</v>
      </c>
      <c r="K878" s="27" t="str">
        <f t="shared" si="82"/>
        <v>ok</v>
      </c>
      <c r="L878" s="46" t="str">
        <f>IF($D878&gt;0,VLOOKUP($D878,Iscrizioni!$A$2:$M$2502,11,FALSE),"-")</f>
        <v>Adulti</v>
      </c>
      <c r="M878" s="27">
        <f>IF($D878&gt;0,VLOOKUP($D878,Iscrizioni!$A$2:$N$2502,12,FALSE),"-")</f>
        <v>28</v>
      </c>
      <c r="N878" s="46" t="str">
        <f>IF($D878&gt;0,VLOOKUP($D878,Iscrizioni!$A$2:$M$2502,6,FALSE),"-")</f>
        <v>H020398</v>
      </c>
      <c r="O878" s="107" t="str">
        <f>IF($D878&gt;0,VLOOKUP($D878,Iscrizioni!$A$2:$M$2502,7,FALSE),"-")</f>
        <v>G. P. SALCUS - A.S.D.</v>
      </c>
      <c r="P878" s="46" t="str">
        <f>IF($D878&gt;0,VLOOKUP(LEFT($N878,1),Regione!$A$2:$C$21,2,FALSE),"-")</f>
        <v xml:space="preserve">EMILIA ROMAGNA </v>
      </c>
      <c r="Q878" s="112" t="e">
        <f ca="1">IF($D878&gt;0,NormalizzaTempo("D",CELL("tipo",$E878),$E878),"-")</f>
        <v>#NAME?</v>
      </c>
      <c r="R878" s="27">
        <f>IF($D878&gt;0,VLOOKUP($D878,Iscrizioni!$A$2:$M$2502,13,FALSE),"-")</f>
        <v>6500</v>
      </c>
      <c r="S878" s="112" t="e">
        <f t="shared" ca="1" si="85"/>
        <v>#NAME?</v>
      </c>
      <c r="T878" s="112" t="e">
        <f ca="1">IF($D878&gt;0,SUMIFS($S$3:$S878,$X$3:$X878,1,$J$3:$J878,$J878),"-")</f>
        <v>#NAME?</v>
      </c>
      <c r="U878" s="112" t="e">
        <f t="shared" ca="1" si="86"/>
        <v>#NAME?</v>
      </c>
      <c r="V878" s="112" t="e">
        <f t="shared" ca="1" si="83"/>
        <v>#NAME?</v>
      </c>
      <c r="W878" s="27">
        <f>IF(LEN($C878)=0,IF($D878&gt;0,COUNTIFS($A$3:$A878,$A878),"-"),"Escluso")</f>
        <v>143</v>
      </c>
      <c r="X878" s="2">
        <f>IF(LEN($C878)=0,IF($D878&gt;0,COUNTIFS($J$3:$J878,$J878,$C$3:$C878,""),"-"),"Escluso")</f>
        <v>31</v>
      </c>
      <c r="Y878" s="127" t="e">
        <f t="shared" ca="1" si="81"/>
        <v>#NAME?</v>
      </c>
      <c r="Z878" s="2">
        <f>IF($D878&gt;0,COUNTIFS($O$3:$O878,$O878,$L$3:$L878,$L878,$I$3:$I878,$I878),"-")</f>
        <v>25</v>
      </c>
      <c r="AA878" s="27">
        <f>IF($D878&gt;0,IF(OR($Z878 &gt;1,$L878&lt;&gt;"Adulti"),0,VLOOKUP($P878,Regione!$B$2:$C$22,2,FALSE)),"-")</f>
        <v>0</v>
      </c>
      <c r="AB878" s="27">
        <f>IF($D878&gt;0,IF(COUNTIFS($O$3:$O878,$O878,$L$3:$L878,$L878,$I$3:$I878,$I878) &gt;1,0,SUMIFS($Y$3:$Y$2503,$L$3:$L$2503,$L878,$O$3:$O$2503,$O878,$I$3:$I$2503,$I878)),"-")</f>
        <v>0</v>
      </c>
      <c r="AC878" s="27">
        <f t="shared" si="84"/>
        <v>0</v>
      </c>
    </row>
    <row r="879" spans="1:29" s="1" customFormat="1">
      <c r="A879" s="13" t="s">
        <v>185</v>
      </c>
      <c r="B879" s="107" t="str">
        <f>IF(COUNTA($A879)&gt;0,VLOOKUP($A879,Corsa!$A$1:$F$43,2,FALSE),"-")</f>
        <v>Corsa B04</v>
      </c>
      <c r="C879" s="11"/>
      <c r="D879" s="13">
        <v>718</v>
      </c>
      <c r="E879" s="13"/>
      <c r="F879" s="46" t="str">
        <f>IF(COUNTA($A879)&gt;0,VLOOKUP($A879,Corsa!$A$1:$F$43,3,FALSE),"-")</f>
        <v>M-20 + M-25 + M-30 + M-35 + M-40 + M-45</v>
      </c>
      <c r="G879" s="28" t="str">
        <f>IF($D879&gt;0,VLOOKUP($D879,Iscrizioni!$A$2:$M$2502,9,FALSE),"-")</f>
        <v>SETTI ALBERTO</v>
      </c>
      <c r="H879" s="28">
        <f>IF($D879&gt;0,VLOOKUP($D879,Iscrizioni!$A$2:$M$2502,4,FALSE),"-")</f>
        <v>1976</v>
      </c>
      <c r="I879" s="27" t="str">
        <f>IF($D879&gt;0,VLOOKUP($D879,Iscrizioni!$A$2:$M$2502,5,FALSE),"-")</f>
        <v>M</v>
      </c>
      <c r="J879" s="27" t="str">
        <f>IF($D879&gt;0,VLOOKUP($D879,Iscrizioni!$A$2:$M$2502,10,FALSE),"-")</f>
        <v>M-40</v>
      </c>
      <c r="K879" s="27" t="str">
        <f t="shared" si="82"/>
        <v>ok</v>
      </c>
      <c r="L879" s="46" t="str">
        <f>IF($D879&gt;0,VLOOKUP($D879,Iscrizioni!$A$2:$M$2502,11,FALSE),"-")</f>
        <v>Adulti</v>
      </c>
      <c r="M879" s="27">
        <f>IF($D879&gt;0,VLOOKUP($D879,Iscrizioni!$A$2:$N$2502,12,FALSE),"-")</f>
        <v>28</v>
      </c>
      <c r="N879" s="46" t="str">
        <f>IF($D879&gt;0,VLOOKUP($D879,Iscrizioni!$A$2:$M$2502,6,FALSE),"-")</f>
        <v>H041354</v>
      </c>
      <c r="O879" s="107" t="str">
        <f>IF($D879&gt;0,VLOOKUP($D879,Iscrizioni!$A$2:$M$2502,7,FALSE),"-")</f>
        <v>MODENA RUNNERS CLUB ASD</v>
      </c>
      <c r="P879" s="46" t="str">
        <f>IF($D879&gt;0,VLOOKUP(LEFT($N879,1),Regione!$A$2:$C$21,2,FALSE),"-")</f>
        <v xml:space="preserve">EMILIA ROMAGNA </v>
      </c>
      <c r="Q879" s="112" t="e">
        <f ca="1">IF($D879&gt;0,NormalizzaTempo("D",CELL("tipo",$E879),$E879),"-")</f>
        <v>#NAME?</v>
      </c>
      <c r="R879" s="27">
        <f>IF($D879&gt;0,VLOOKUP($D879,Iscrizioni!$A$2:$M$2502,13,FALSE),"-")</f>
        <v>6500</v>
      </c>
      <c r="S879" s="112" t="e">
        <f t="shared" ca="1" si="85"/>
        <v>#NAME?</v>
      </c>
      <c r="T879" s="112" t="e">
        <f ca="1">IF($D879&gt;0,SUMIFS($S$3:$S879,$X$3:$X879,1,$J$3:$J879,$J879),"-")</f>
        <v>#NAME?</v>
      </c>
      <c r="U879" s="112" t="e">
        <f t="shared" ca="1" si="86"/>
        <v>#NAME?</v>
      </c>
      <c r="V879" s="112" t="e">
        <f t="shared" ca="1" si="83"/>
        <v>#NAME?</v>
      </c>
      <c r="W879" s="27">
        <f>IF(LEN($C879)=0,IF($D879&gt;0,COUNTIFS($A$3:$A879,$A879),"-"),"Escluso")</f>
        <v>144</v>
      </c>
      <c r="X879" s="2">
        <f>IF(LEN($C879)=0,IF($D879&gt;0,COUNTIFS($J$3:$J879,$J879,$C$3:$C879,""),"-"),"Escluso")</f>
        <v>32</v>
      </c>
      <c r="Y879" s="127" t="e">
        <f t="shared" ca="1" si="81"/>
        <v>#NAME?</v>
      </c>
      <c r="Z879" s="2">
        <f>IF($D879&gt;0,COUNTIFS($O$3:$O879,$O879,$L$3:$L879,$L879,$I$3:$I879,$I879),"-")</f>
        <v>44</v>
      </c>
      <c r="AA879" s="27">
        <f>IF($D879&gt;0,IF(OR($Z879 &gt;1,$L879&lt;&gt;"Adulti"),0,VLOOKUP($P879,Regione!$B$2:$C$22,2,FALSE)),"-")</f>
        <v>0</v>
      </c>
      <c r="AB879" s="27">
        <f>IF($D879&gt;0,IF(COUNTIFS($O$3:$O879,$O879,$L$3:$L879,$L879,$I$3:$I879,$I879) &gt;1,0,SUMIFS($Y$3:$Y$2503,$L$3:$L$2503,$L879,$O$3:$O$2503,$O879,$I$3:$I$2503,$I879)),"-")</f>
        <v>0</v>
      </c>
      <c r="AC879" s="27">
        <f t="shared" si="84"/>
        <v>0</v>
      </c>
    </row>
    <row r="880" spans="1:29" s="1" customFormat="1">
      <c r="A880" s="13" t="s">
        <v>185</v>
      </c>
      <c r="B880" s="107" t="str">
        <f>IF(COUNTA($A880)&gt;0,VLOOKUP($A880,Corsa!$A$1:$F$43,2,FALSE),"-")</f>
        <v>Corsa B04</v>
      </c>
      <c r="C880" s="11"/>
      <c r="D880" s="13">
        <v>66</v>
      </c>
      <c r="E880" s="13"/>
      <c r="F880" s="46" t="str">
        <f>IF(COUNTA($A880)&gt;0,VLOOKUP($A880,Corsa!$A$1:$F$43,3,FALSE),"-")</f>
        <v>M-20 + M-25 + M-30 + M-35 + M-40 + M-45</v>
      </c>
      <c r="G880" s="28" t="str">
        <f>IF($D880&gt;0,VLOOKUP($D880,Iscrizioni!$A$2:$M$2502,9,FALSE),"-")</f>
        <v>FIESOLI LEONARDO</v>
      </c>
      <c r="H880" s="28">
        <f>IF($D880&gt;0,VLOOKUP($D880,Iscrizioni!$A$2:$M$2502,4,FALSE),"-")</f>
        <v>1974</v>
      </c>
      <c r="I880" s="27" t="str">
        <f>IF($D880&gt;0,VLOOKUP($D880,Iscrizioni!$A$2:$M$2502,5,FALSE),"-")</f>
        <v>M</v>
      </c>
      <c r="J880" s="27" t="str">
        <f>IF($D880&gt;0,VLOOKUP($D880,Iscrizioni!$A$2:$M$2502,10,FALSE),"-")</f>
        <v>M-40</v>
      </c>
      <c r="K880" s="27" t="str">
        <f t="shared" si="82"/>
        <v>ok</v>
      </c>
      <c r="L880" s="46" t="str">
        <f>IF($D880&gt;0,VLOOKUP($D880,Iscrizioni!$A$2:$M$2502,11,FALSE),"-")</f>
        <v>Adulti</v>
      </c>
      <c r="M880" s="27">
        <f>IF($D880&gt;0,VLOOKUP($D880,Iscrizioni!$A$2:$N$2502,12,FALSE),"-")</f>
        <v>28</v>
      </c>
      <c r="N880" s="46" t="str">
        <f>IF($D880&gt;0,VLOOKUP($D880,Iscrizioni!$A$2:$M$2502,6,FALSE),"-")</f>
        <v>L021869</v>
      </c>
      <c r="O880" s="107" t="str">
        <f>IF($D880&gt;0,VLOOKUP($D880,Iscrizioni!$A$2:$M$2502,7,FALSE),"-")</f>
        <v>A.S.D. ATLETICA CALENZANO</v>
      </c>
      <c r="P880" s="46" t="str">
        <f>IF($D880&gt;0,VLOOKUP(LEFT($N880,1),Regione!$A$2:$C$21,2,FALSE),"-")</f>
        <v xml:space="preserve">TOSCANA </v>
      </c>
      <c r="Q880" s="112" t="e">
        <f ca="1">IF($D880&gt;0,NormalizzaTempo("D",CELL("tipo",$E880),$E880),"-")</f>
        <v>#NAME?</v>
      </c>
      <c r="R880" s="27">
        <f>IF($D880&gt;0,VLOOKUP($D880,Iscrizioni!$A$2:$M$2502,13,FALSE),"-")</f>
        <v>6500</v>
      </c>
      <c r="S880" s="112" t="e">
        <f t="shared" ca="1" si="85"/>
        <v>#NAME?</v>
      </c>
      <c r="T880" s="112" t="e">
        <f ca="1">IF($D880&gt;0,SUMIFS($S$3:$S880,$X$3:$X880,1,$J$3:$J880,$J880),"-")</f>
        <v>#NAME?</v>
      </c>
      <c r="U880" s="112" t="e">
        <f t="shared" ca="1" si="86"/>
        <v>#NAME?</v>
      </c>
      <c r="V880" s="112" t="e">
        <f t="shared" ca="1" si="83"/>
        <v>#NAME?</v>
      </c>
      <c r="W880" s="27">
        <f>IF(LEN($C880)=0,IF($D880&gt;0,COUNTIFS($A$3:$A880,$A880),"-"),"Escluso")</f>
        <v>145</v>
      </c>
      <c r="X880" s="2">
        <f>IF(LEN($C880)=0,IF($D880&gt;0,COUNTIFS($J$3:$J880,$J880,$C$3:$C880,""),"-"),"Escluso")</f>
        <v>33</v>
      </c>
      <c r="Y880" s="127" t="e">
        <f t="shared" ref="Y880:Y943" ca="1" si="87">IF(LEN($C880)=0,IF(AND($D880&gt;0,$V880="ok"),IF($X880&gt;20,1,21 -$X880),"-"),0)</f>
        <v>#NAME?</v>
      </c>
      <c r="Z880" s="2">
        <f>IF($D880&gt;0,COUNTIFS($O$3:$O880,$O880,$L$3:$L880,$L880,$I$3:$I880,$I880),"-")</f>
        <v>12</v>
      </c>
      <c r="AA880" s="27">
        <f>IF($D880&gt;0,IF(OR($Z880 &gt;1,$L880&lt;&gt;"Adulti"),0,VLOOKUP($P880,Regione!$B$2:$C$22,2,FALSE)),"-")</f>
        <v>0</v>
      </c>
      <c r="AB880" s="27">
        <f>IF($D880&gt;0,IF(COUNTIFS($O$3:$O880,$O880,$L$3:$L880,$L880,$I$3:$I880,$I880) &gt;1,0,SUMIFS($Y$3:$Y$2503,$L$3:$L$2503,$L880,$O$3:$O$2503,$O880,$I$3:$I$2503,$I880)),"-")</f>
        <v>0</v>
      </c>
      <c r="AC880" s="27">
        <f t="shared" si="84"/>
        <v>0</v>
      </c>
    </row>
    <row r="881" spans="1:29" s="1" customFormat="1">
      <c r="A881" s="13" t="s">
        <v>185</v>
      </c>
      <c r="B881" s="107" t="str">
        <f>IF(COUNTA($A881)&gt;0,VLOOKUP($A881,Corsa!$A$1:$F$43,2,FALSE),"-")</f>
        <v>Corsa B04</v>
      </c>
      <c r="C881" s="11"/>
      <c r="D881" s="13">
        <v>663</v>
      </c>
      <c r="E881" s="13"/>
      <c r="F881" s="46" t="str">
        <f>IF(COUNTA($A881)&gt;0,VLOOKUP($A881,Corsa!$A$1:$F$43,3,FALSE),"-")</f>
        <v>M-20 + M-25 + M-30 + M-35 + M-40 + M-45</v>
      </c>
      <c r="G881" s="28" t="str">
        <f>IF($D881&gt;0,VLOOKUP($D881,Iscrizioni!$A$2:$M$2502,9,FALSE),"-")</f>
        <v>AVANZI ALESSANDRO</v>
      </c>
      <c r="H881" s="28">
        <f>IF($D881&gt;0,VLOOKUP($D881,Iscrizioni!$A$2:$M$2502,4,FALSE),"-")</f>
        <v>1980</v>
      </c>
      <c r="I881" s="27" t="str">
        <f>IF($D881&gt;0,VLOOKUP($D881,Iscrizioni!$A$2:$M$2502,5,FALSE),"-")</f>
        <v>M</v>
      </c>
      <c r="J881" s="27" t="str">
        <f>IF($D881&gt;0,VLOOKUP($D881,Iscrizioni!$A$2:$M$2502,10,FALSE),"-")</f>
        <v>M-35</v>
      </c>
      <c r="K881" s="27" t="str">
        <f t="shared" si="82"/>
        <v>ok</v>
      </c>
      <c r="L881" s="46" t="str">
        <f>IF($D881&gt;0,VLOOKUP($D881,Iscrizioni!$A$2:$M$2502,11,FALSE),"-")</f>
        <v>Adulti</v>
      </c>
      <c r="M881" s="27">
        <f>IF($D881&gt;0,VLOOKUP($D881,Iscrizioni!$A$2:$N$2502,12,FALSE),"-")</f>
        <v>26</v>
      </c>
      <c r="N881" s="46" t="str">
        <f>IF($D881&gt;0,VLOOKUP($D881,Iscrizioni!$A$2:$M$2502,6,FALSE),"-")</f>
        <v>H041354</v>
      </c>
      <c r="O881" s="107" t="str">
        <f>IF($D881&gt;0,VLOOKUP($D881,Iscrizioni!$A$2:$M$2502,7,FALSE),"-")</f>
        <v>MODENA RUNNERS CLUB ASD</v>
      </c>
      <c r="P881" s="46" t="str">
        <f>IF($D881&gt;0,VLOOKUP(LEFT($N881,1),Regione!$A$2:$C$21,2,FALSE),"-")</f>
        <v xml:space="preserve">EMILIA ROMAGNA </v>
      </c>
      <c r="Q881" s="112" t="e">
        <f ca="1">IF($D881&gt;0,NormalizzaTempo("D",CELL("tipo",$E881),$E881),"-")</f>
        <v>#NAME?</v>
      </c>
      <c r="R881" s="27">
        <f>IF($D881&gt;0,VLOOKUP($D881,Iscrizioni!$A$2:$M$2502,13,FALSE),"-")</f>
        <v>6500</v>
      </c>
      <c r="S881" s="112" t="e">
        <f t="shared" ca="1" si="85"/>
        <v>#NAME?</v>
      </c>
      <c r="T881" s="112" t="e">
        <f ca="1">IF($D881&gt;0,SUMIFS($S$3:$S881,$X$3:$X881,1,$J$3:$J881,$J881),"-")</f>
        <v>#NAME?</v>
      </c>
      <c r="U881" s="112" t="e">
        <f t="shared" ca="1" si="86"/>
        <v>#NAME?</v>
      </c>
      <c r="V881" s="112" t="e">
        <f t="shared" ca="1" si="83"/>
        <v>#NAME?</v>
      </c>
      <c r="W881" s="27">
        <f>IF(LEN($C881)=0,IF($D881&gt;0,COUNTIFS($A$3:$A881,$A881),"-"),"Escluso")</f>
        <v>146</v>
      </c>
      <c r="X881" s="2">
        <f>IF(LEN($C881)=0,IF($D881&gt;0,COUNTIFS($J$3:$J881,$J881,$C$3:$C881,""),"-"),"Escluso")</f>
        <v>22</v>
      </c>
      <c r="Y881" s="127" t="e">
        <f t="shared" ca="1" si="87"/>
        <v>#NAME?</v>
      </c>
      <c r="Z881" s="2">
        <f>IF($D881&gt;0,COUNTIFS($O$3:$O881,$O881,$L$3:$L881,$L881,$I$3:$I881,$I881),"-")</f>
        <v>45</v>
      </c>
      <c r="AA881" s="27">
        <f>IF($D881&gt;0,IF(OR($Z881 &gt;1,$L881&lt;&gt;"Adulti"),0,VLOOKUP($P881,Regione!$B$2:$C$22,2,FALSE)),"-")</f>
        <v>0</v>
      </c>
      <c r="AB881" s="27">
        <f>IF($D881&gt;0,IF(COUNTIFS($O$3:$O881,$O881,$L$3:$L881,$L881,$I$3:$I881,$I881) &gt;1,0,SUMIFS($Y$3:$Y$2503,$L$3:$L$2503,$L881,$O$3:$O$2503,$O881,$I$3:$I$2503,$I881)),"-")</f>
        <v>0</v>
      </c>
      <c r="AC881" s="27">
        <f t="shared" si="84"/>
        <v>0</v>
      </c>
    </row>
    <row r="882" spans="1:29" s="1" customFormat="1">
      <c r="A882" s="13" t="s">
        <v>185</v>
      </c>
      <c r="B882" s="107" t="str">
        <f>IF(COUNTA($A882)&gt;0,VLOOKUP($A882,Corsa!$A$1:$F$43,2,FALSE),"-")</f>
        <v>Corsa B04</v>
      </c>
      <c r="C882" s="11"/>
      <c r="D882" s="13">
        <v>711</v>
      </c>
      <c r="E882" s="13"/>
      <c r="F882" s="46" t="str">
        <f>IF(COUNTA($A882)&gt;0,VLOOKUP($A882,Corsa!$A$1:$F$43,3,FALSE),"-")</f>
        <v>M-20 + M-25 + M-30 + M-35 + M-40 + M-45</v>
      </c>
      <c r="G882" s="28" t="str">
        <f>IF($D882&gt;0,VLOOKUP($D882,Iscrizioni!$A$2:$M$2502,9,FALSE),"-")</f>
        <v>PIRONDI FABIO</v>
      </c>
      <c r="H882" s="28">
        <f>IF($D882&gt;0,VLOOKUP($D882,Iscrizioni!$A$2:$M$2502,4,FALSE),"-")</f>
        <v>1980</v>
      </c>
      <c r="I882" s="27" t="str">
        <f>IF($D882&gt;0,VLOOKUP($D882,Iscrizioni!$A$2:$M$2502,5,FALSE),"-")</f>
        <v>M</v>
      </c>
      <c r="J882" s="27" t="str">
        <f>IF($D882&gt;0,VLOOKUP($D882,Iscrizioni!$A$2:$M$2502,10,FALSE),"-")</f>
        <v>M-35</v>
      </c>
      <c r="K882" s="27" t="str">
        <f t="shared" si="82"/>
        <v>ok</v>
      </c>
      <c r="L882" s="46" t="str">
        <f>IF($D882&gt;0,VLOOKUP($D882,Iscrizioni!$A$2:$M$2502,11,FALSE),"-")</f>
        <v>Adulti</v>
      </c>
      <c r="M882" s="27">
        <f>IF($D882&gt;0,VLOOKUP($D882,Iscrizioni!$A$2:$N$2502,12,FALSE),"-")</f>
        <v>26</v>
      </c>
      <c r="N882" s="46" t="str">
        <f>IF($D882&gt;0,VLOOKUP($D882,Iscrizioni!$A$2:$M$2502,6,FALSE),"-")</f>
        <v>H041354</v>
      </c>
      <c r="O882" s="107" t="str">
        <f>IF($D882&gt;0,VLOOKUP($D882,Iscrizioni!$A$2:$M$2502,7,FALSE),"-")</f>
        <v>MODENA RUNNERS CLUB ASD</v>
      </c>
      <c r="P882" s="46" t="str">
        <f>IF($D882&gt;0,VLOOKUP(LEFT($N882,1),Regione!$A$2:$C$21,2,FALSE),"-")</f>
        <v xml:space="preserve">EMILIA ROMAGNA </v>
      </c>
      <c r="Q882" s="112" t="e">
        <f ca="1">IF($D882&gt;0,NormalizzaTempo("D",CELL("tipo",$E882),$E882),"-")</f>
        <v>#NAME?</v>
      </c>
      <c r="R882" s="27">
        <f>IF($D882&gt;0,VLOOKUP($D882,Iscrizioni!$A$2:$M$2502,13,FALSE),"-")</f>
        <v>6500</v>
      </c>
      <c r="S882" s="112" t="e">
        <f t="shared" ca="1" si="85"/>
        <v>#NAME?</v>
      </c>
      <c r="T882" s="112" t="e">
        <f ca="1">IF($D882&gt;0,SUMIFS($S$3:$S882,$X$3:$X882,1,$J$3:$J882,$J882),"-")</f>
        <v>#NAME?</v>
      </c>
      <c r="U882" s="112" t="e">
        <f t="shared" ca="1" si="86"/>
        <v>#NAME?</v>
      </c>
      <c r="V882" s="112" t="e">
        <f t="shared" ca="1" si="83"/>
        <v>#NAME?</v>
      </c>
      <c r="W882" s="27">
        <f>IF(LEN($C882)=0,IF($D882&gt;0,COUNTIFS($A$3:$A882,$A882),"-"),"Escluso")</f>
        <v>147</v>
      </c>
      <c r="X882" s="2">
        <f>IF(LEN($C882)=0,IF($D882&gt;0,COUNTIFS($J$3:$J882,$J882,$C$3:$C882,""),"-"),"Escluso")</f>
        <v>23</v>
      </c>
      <c r="Y882" s="127" t="e">
        <f t="shared" ca="1" si="87"/>
        <v>#NAME?</v>
      </c>
      <c r="Z882" s="2">
        <f>IF($D882&gt;0,COUNTIFS($O$3:$O882,$O882,$L$3:$L882,$L882,$I$3:$I882,$I882),"-")</f>
        <v>46</v>
      </c>
      <c r="AA882" s="27">
        <f>IF($D882&gt;0,IF(OR($Z882 &gt;1,$L882&lt;&gt;"Adulti"),0,VLOOKUP($P882,Regione!$B$2:$C$22,2,FALSE)),"-")</f>
        <v>0</v>
      </c>
      <c r="AB882" s="27">
        <f>IF($D882&gt;0,IF(COUNTIFS($O$3:$O882,$O882,$L$3:$L882,$L882,$I$3:$I882,$I882) &gt;1,0,SUMIFS($Y$3:$Y$2503,$L$3:$L$2503,$L882,$O$3:$O$2503,$O882,$I$3:$I$2503,$I882)),"-")</f>
        <v>0</v>
      </c>
      <c r="AC882" s="27">
        <f t="shared" si="84"/>
        <v>0</v>
      </c>
    </row>
    <row r="883" spans="1:29" s="1" customFormat="1">
      <c r="A883" s="13" t="s">
        <v>185</v>
      </c>
      <c r="B883" s="107" t="str">
        <f>IF(COUNTA($A883)&gt;0,VLOOKUP($A883,Corsa!$A$1:$F$43,2,FALSE),"-")</f>
        <v>Corsa B04</v>
      </c>
      <c r="C883" s="11"/>
      <c r="D883" s="13">
        <v>80</v>
      </c>
      <c r="E883" s="13"/>
      <c r="F883" s="46" t="str">
        <f>IF(COUNTA($A883)&gt;0,VLOOKUP($A883,Corsa!$A$1:$F$43,3,FALSE),"-")</f>
        <v>M-20 + M-25 + M-30 + M-35 + M-40 + M-45</v>
      </c>
      <c r="G883" s="28" t="str">
        <f>IF($D883&gt;0,VLOOKUP($D883,Iscrizioni!$A$2:$M$2502,9,FALSE),"-")</f>
        <v>IPPOLITI GABRIELE</v>
      </c>
      <c r="H883" s="28">
        <f>IF($D883&gt;0,VLOOKUP($D883,Iscrizioni!$A$2:$M$2502,4,FALSE),"-")</f>
        <v>1997</v>
      </c>
      <c r="I883" s="27" t="str">
        <f>IF($D883&gt;0,VLOOKUP($D883,Iscrizioni!$A$2:$M$2502,5,FALSE),"-")</f>
        <v>M</v>
      </c>
      <c r="J883" s="27" t="str">
        <f>IF($D883&gt;0,VLOOKUP($D883,Iscrizioni!$A$2:$M$2502,10,FALSE),"-")</f>
        <v>M-20</v>
      </c>
      <c r="K883" s="27" t="str">
        <f t="shared" si="82"/>
        <v>ok</v>
      </c>
      <c r="L883" s="46" t="str">
        <f>IF($D883&gt;0,VLOOKUP($D883,Iscrizioni!$A$2:$M$2502,11,FALSE),"-")</f>
        <v>Adulti</v>
      </c>
      <c r="M883" s="27">
        <f>IF($D883&gt;0,VLOOKUP($D883,Iscrizioni!$A$2:$N$2502,12,FALSE),"-")</f>
        <v>20</v>
      </c>
      <c r="N883" s="46" t="str">
        <f>IF($D883&gt;0,VLOOKUP($D883,Iscrizioni!$A$2:$M$2502,6,FALSE),"-")</f>
        <v>L021869</v>
      </c>
      <c r="O883" s="107" t="str">
        <f>IF($D883&gt;0,VLOOKUP($D883,Iscrizioni!$A$2:$M$2502,7,FALSE),"-")</f>
        <v>A.S.D. ATLETICA CALENZANO</v>
      </c>
      <c r="P883" s="46" t="str">
        <f>IF($D883&gt;0,VLOOKUP(LEFT($N883,1),Regione!$A$2:$C$21,2,FALSE),"-")</f>
        <v xml:space="preserve">TOSCANA </v>
      </c>
      <c r="Q883" s="112" t="e">
        <f ca="1">IF($D883&gt;0,NormalizzaTempo("D",CELL("tipo",$E883),$E883),"-")</f>
        <v>#NAME?</v>
      </c>
      <c r="R883" s="27">
        <f>IF($D883&gt;0,VLOOKUP($D883,Iscrizioni!$A$2:$M$2502,13,FALSE),"-")</f>
        <v>6500</v>
      </c>
      <c r="S883" s="112" t="e">
        <f t="shared" ca="1" si="85"/>
        <v>#NAME?</v>
      </c>
      <c r="T883" s="112" t="e">
        <f ca="1">IF($D883&gt;0,SUMIFS($S$3:$S883,$X$3:$X883,1,$J$3:$J883,$J883),"-")</f>
        <v>#NAME?</v>
      </c>
      <c r="U883" s="112" t="e">
        <f t="shared" ca="1" si="86"/>
        <v>#NAME?</v>
      </c>
      <c r="V883" s="112" t="e">
        <f t="shared" ca="1" si="83"/>
        <v>#NAME?</v>
      </c>
      <c r="W883" s="27">
        <f>IF(LEN($C883)=0,IF($D883&gt;0,COUNTIFS($A$3:$A883,$A883),"-"),"Escluso")</f>
        <v>148</v>
      </c>
      <c r="X883" s="2">
        <f>IF(LEN($C883)=0,IF($D883&gt;0,COUNTIFS($J$3:$J883,$J883,$C$3:$C883,""),"-"),"Escluso")</f>
        <v>19</v>
      </c>
      <c r="Y883" s="127" t="e">
        <f t="shared" ca="1" si="87"/>
        <v>#NAME?</v>
      </c>
      <c r="Z883" s="2">
        <f>IF($D883&gt;0,COUNTIFS($O$3:$O883,$O883,$L$3:$L883,$L883,$I$3:$I883,$I883),"-")</f>
        <v>13</v>
      </c>
      <c r="AA883" s="27">
        <f>IF($D883&gt;0,IF(OR($Z883 &gt;1,$L883&lt;&gt;"Adulti"),0,VLOOKUP($P883,Regione!$B$2:$C$22,2,FALSE)),"-")</f>
        <v>0</v>
      </c>
      <c r="AB883" s="27">
        <f>IF($D883&gt;0,IF(COUNTIFS($O$3:$O883,$O883,$L$3:$L883,$L883,$I$3:$I883,$I883) &gt;1,0,SUMIFS($Y$3:$Y$2503,$L$3:$L$2503,$L883,$O$3:$O$2503,$O883,$I$3:$I$2503,$I883)),"-")</f>
        <v>0</v>
      </c>
      <c r="AC883" s="27">
        <f t="shared" si="84"/>
        <v>0</v>
      </c>
    </row>
    <row r="884" spans="1:29" s="1" customFormat="1">
      <c r="A884" s="13" t="s">
        <v>185</v>
      </c>
      <c r="B884" s="107" t="str">
        <f>IF(COUNTA($A884)&gt;0,VLOOKUP($A884,Corsa!$A$1:$F$43,2,FALSE),"-")</f>
        <v>Corsa B04</v>
      </c>
      <c r="C884" s="11"/>
      <c r="D884" s="13">
        <v>970</v>
      </c>
      <c r="E884" s="13"/>
      <c r="F884" s="46" t="str">
        <f>IF(COUNTA($A884)&gt;0,VLOOKUP($A884,Corsa!$A$1:$F$43,3,FALSE),"-")</f>
        <v>M-20 + M-25 + M-30 + M-35 + M-40 + M-45</v>
      </c>
      <c r="G884" s="28" t="str">
        <f>IF($D884&gt;0,VLOOKUP($D884,Iscrizioni!$A$2:$M$2502,9,FALSE),"-")</f>
        <v>DE PIETRI GIULIANO</v>
      </c>
      <c r="H884" s="28">
        <f>IF($D884&gt;0,VLOOKUP($D884,Iscrizioni!$A$2:$M$2502,4,FALSE),"-")</f>
        <v>1970</v>
      </c>
      <c r="I884" s="27" t="str">
        <f>IF($D884&gt;0,VLOOKUP($D884,Iscrizioni!$A$2:$M$2502,5,FALSE),"-")</f>
        <v>M</v>
      </c>
      <c r="J884" s="27" t="str">
        <f>IF($D884&gt;0,VLOOKUP($D884,Iscrizioni!$A$2:$M$2502,10,FALSE),"-")</f>
        <v>M-45</v>
      </c>
      <c r="K884" s="27" t="str">
        <f t="shared" si="82"/>
        <v>ok</v>
      </c>
      <c r="L884" s="46" t="str">
        <f>IF($D884&gt;0,VLOOKUP($D884,Iscrizioni!$A$2:$M$2502,11,FALSE),"-")</f>
        <v>Adulti</v>
      </c>
      <c r="M884" s="27">
        <f>IF($D884&gt;0,VLOOKUP($D884,Iscrizioni!$A$2:$N$2502,12,FALSE),"-")</f>
        <v>30</v>
      </c>
      <c r="N884" s="46" t="str">
        <f>IF($D884&gt;0,VLOOKUP($D884,Iscrizioni!$A$2:$M$2502,6,FALSE),"-")</f>
        <v>H080682</v>
      </c>
      <c r="O884" s="107" t="str">
        <f>IF($D884&gt;0,VLOOKUP($D884,Iscrizioni!$A$2:$M$2502,7,FALSE),"-")</f>
        <v>ATLETICA CASTELNOVO MONTI</v>
      </c>
      <c r="P884" s="46" t="str">
        <f>IF($D884&gt;0,VLOOKUP(LEFT($N884,1),Regione!$A$2:$C$21,2,FALSE),"-")</f>
        <v xml:space="preserve">EMILIA ROMAGNA </v>
      </c>
      <c r="Q884" s="112" t="e">
        <f ca="1">IF($D884&gt;0,NormalizzaTempo("D",CELL("tipo",$E884),$E884),"-")</f>
        <v>#NAME?</v>
      </c>
      <c r="R884" s="27">
        <f>IF($D884&gt;0,VLOOKUP($D884,Iscrizioni!$A$2:$M$2502,13,FALSE),"-")</f>
        <v>6500</v>
      </c>
      <c r="S884" s="112" t="e">
        <f t="shared" ca="1" si="85"/>
        <v>#NAME?</v>
      </c>
      <c r="T884" s="112" t="e">
        <f ca="1">IF($D884&gt;0,SUMIFS($S$3:$S884,$X$3:$X884,1,$J$3:$J884,$J884),"-")</f>
        <v>#NAME?</v>
      </c>
      <c r="U884" s="112" t="e">
        <f t="shared" ca="1" si="86"/>
        <v>#NAME?</v>
      </c>
      <c r="V884" s="112" t="e">
        <f t="shared" ca="1" si="83"/>
        <v>#NAME?</v>
      </c>
      <c r="W884" s="27">
        <f>IF(LEN($C884)=0,IF($D884&gt;0,COUNTIFS($A$3:$A884,$A884),"-"),"Escluso")</f>
        <v>149</v>
      </c>
      <c r="X884" s="2">
        <f>IF(LEN($C884)=0,IF($D884&gt;0,COUNTIFS($J$3:$J884,$J884,$C$3:$C884,""),"-"),"Escluso")</f>
        <v>39</v>
      </c>
      <c r="Y884" s="127" t="e">
        <f t="shared" ca="1" si="87"/>
        <v>#NAME?</v>
      </c>
      <c r="Z884" s="2">
        <f>IF($D884&gt;0,COUNTIFS($O$3:$O884,$O884,$L$3:$L884,$L884,$I$3:$I884,$I884),"-")</f>
        <v>5</v>
      </c>
      <c r="AA884" s="27">
        <f>IF($D884&gt;0,IF(OR($Z884 &gt;1,$L884&lt;&gt;"Adulti"),0,VLOOKUP($P884,Regione!$B$2:$C$22,2,FALSE)),"-")</f>
        <v>0</v>
      </c>
      <c r="AB884" s="27">
        <f>IF($D884&gt;0,IF(COUNTIFS($O$3:$O884,$O884,$L$3:$L884,$L884,$I$3:$I884,$I884) &gt;1,0,SUMIFS($Y$3:$Y$2503,$L$3:$L$2503,$L884,$O$3:$O$2503,$O884,$I$3:$I$2503,$I884)),"-")</f>
        <v>0</v>
      </c>
      <c r="AC884" s="27">
        <f t="shared" si="84"/>
        <v>0</v>
      </c>
    </row>
    <row r="885" spans="1:29" s="1" customFormat="1">
      <c r="A885" s="13" t="s">
        <v>185</v>
      </c>
      <c r="B885" s="107" t="str">
        <f>IF(COUNTA($A885)&gt;0,VLOOKUP($A885,Corsa!$A$1:$F$43,2,FALSE),"-")</f>
        <v>Corsa B04</v>
      </c>
      <c r="C885" s="11"/>
      <c r="D885" s="13">
        <v>720</v>
      </c>
      <c r="E885" s="13"/>
      <c r="F885" s="46" t="str">
        <f>IF(COUNTA($A885)&gt;0,VLOOKUP($A885,Corsa!$A$1:$F$43,3,FALSE),"-")</f>
        <v>M-20 + M-25 + M-30 + M-35 + M-40 + M-45</v>
      </c>
      <c r="G885" s="28" t="str">
        <f>IF($D885&gt;0,VLOOKUP($D885,Iscrizioni!$A$2:$M$2502,9,FALSE),"-")</f>
        <v>TAMAROZZI MARCO</v>
      </c>
      <c r="H885" s="28">
        <f>IF($D885&gt;0,VLOOKUP($D885,Iscrizioni!$A$2:$M$2502,4,FALSE),"-")</f>
        <v>1972</v>
      </c>
      <c r="I885" s="27" t="str">
        <f>IF($D885&gt;0,VLOOKUP($D885,Iscrizioni!$A$2:$M$2502,5,FALSE),"-")</f>
        <v>M</v>
      </c>
      <c r="J885" s="27" t="str">
        <f>IF($D885&gt;0,VLOOKUP($D885,Iscrizioni!$A$2:$M$2502,10,FALSE),"-")</f>
        <v>M-45</v>
      </c>
      <c r="K885" s="27" t="str">
        <f t="shared" si="82"/>
        <v>ok</v>
      </c>
      <c r="L885" s="46" t="str">
        <f>IF($D885&gt;0,VLOOKUP($D885,Iscrizioni!$A$2:$M$2502,11,FALSE),"-")</f>
        <v>Adulti</v>
      </c>
      <c r="M885" s="27">
        <f>IF($D885&gt;0,VLOOKUP($D885,Iscrizioni!$A$2:$N$2502,12,FALSE),"-")</f>
        <v>30</v>
      </c>
      <c r="N885" s="46" t="str">
        <f>IF($D885&gt;0,VLOOKUP($D885,Iscrizioni!$A$2:$M$2502,6,FALSE),"-")</f>
        <v>H041354</v>
      </c>
      <c r="O885" s="107" t="str">
        <f>IF($D885&gt;0,VLOOKUP($D885,Iscrizioni!$A$2:$M$2502,7,FALSE),"-")</f>
        <v>MODENA RUNNERS CLUB ASD</v>
      </c>
      <c r="P885" s="46" t="str">
        <f>IF($D885&gt;0,VLOOKUP(LEFT($N885,1),Regione!$A$2:$C$21,2,FALSE),"-")</f>
        <v xml:space="preserve">EMILIA ROMAGNA </v>
      </c>
      <c r="Q885" s="112" t="e">
        <f ca="1">IF($D885&gt;0,NormalizzaTempo("D",CELL("tipo",$E885),$E885),"-")</f>
        <v>#NAME?</v>
      </c>
      <c r="R885" s="27">
        <f>IF($D885&gt;0,VLOOKUP($D885,Iscrizioni!$A$2:$M$2502,13,FALSE),"-")</f>
        <v>6500</v>
      </c>
      <c r="S885" s="112" t="e">
        <f t="shared" ca="1" si="85"/>
        <v>#NAME?</v>
      </c>
      <c r="T885" s="112" t="e">
        <f ca="1">IF($D885&gt;0,SUMIFS($S$3:$S885,$X$3:$X885,1,$J$3:$J885,$J885),"-")</f>
        <v>#NAME?</v>
      </c>
      <c r="U885" s="112" t="e">
        <f t="shared" ca="1" si="86"/>
        <v>#NAME?</v>
      </c>
      <c r="V885" s="112" t="e">
        <f t="shared" ca="1" si="83"/>
        <v>#NAME?</v>
      </c>
      <c r="W885" s="27">
        <f>IF(LEN($C885)=0,IF($D885&gt;0,COUNTIFS($A$3:$A885,$A885),"-"),"Escluso")</f>
        <v>150</v>
      </c>
      <c r="X885" s="2">
        <f>IF(LEN($C885)=0,IF($D885&gt;0,COUNTIFS($J$3:$J885,$J885,$C$3:$C885,""),"-"),"Escluso")</f>
        <v>40</v>
      </c>
      <c r="Y885" s="127" t="e">
        <f t="shared" ca="1" si="87"/>
        <v>#NAME?</v>
      </c>
      <c r="Z885" s="2">
        <f>IF($D885&gt;0,COUNTIFS($O$3:$O885,$O885,$L$3:$L885,$L885,$I$3:$I885,$I885),"-")</f>
        <v>47</v>
      </c>
      <c r="AA885" s="27">
        <f>IF($D885&gt;0,IF(OR($Z885 &gt;1,$L885&lt;&gt;"Adulti"),0,VLOOKUP($P885,Regione!$B$2:$C$22,2,FALSE)),"-")</f>
        <v>0</v>
      </c>
      <c r="AB885" s="27">
        <f>IF($D885&gt;0,IF(COUNTIFS($O$3:$O885,$O885,$L$3:$L885,$L885,$I$3:$I885,$I885) &gt;1,0,SUMIFS($Y$3:$Y$2503,$L$3:$L$2503,$L885,$O$3:$O$2503,$O885,$I$3:$I$2503,$I885)),"-")</f>
        <v>0</v>
      </c>
      <c r="AC885" s="27">
        <f t="shared" si="84"/>
        <v>0</v>
      </c>
    </row>
    <row r="886" spans="1:29" s="1" customFormat="1">
      <c r="A886" s="13" t="s">
        <v>185</v>
      </c>
      <c r="B886" s="107" t="str">
        <f>IF(COUNTA($A886)&gt;0,VLOOKUP($A886,Corsa!$A$1:$F$43,2,FALSE),"-")</f>
        <v>Corsa B04</v>
      </c>
      <c r="C886" s="11"/>
      <c r="D886" s="13">
        <v>588</v>
      </c>
      <c r="E886" s="13"/>
      <c r="F886" s="46" t="str">
        <f>IF(COUNTA($A886)&gt;0,VLOOKUP($A886,Corsa!$A$1:$F$43,3,FALSE),"-")</f>
        <v>M-20 + M-25 + M-30 + M-35 + M-40 + M-45</v>
      </c>
      <c r="G886" s="28" t="str">
        <f>IF($D886&gt;0,VLOOKUP($D886,Iscrizioni!$A$2:$M$2502,9,FALSE),"-")</f>
        <v>SFRISO ANDREA</v>
      </c>
      <c r="H886" s="28">
        <f>IF($D886&gt;0,VLOOKUP($D886,Iscrizioni!$A$2:$M$2502,4,FALSE),"-")</f>
        <v>1970</v>
      </c>
      <c r="I886" s="27" t="str">
        <f>IF($D886&gt;0,VLOOKUP($D886,Iscrizioni!$A$2:$M$2502,5,FALSE),"-")</f>
        <v>M</v>
      </c>
      <c r="J886" s="27" t="str">
        <f>IF($D886&gt;0,VLOOKUP($D886,Iscrizioni!$A$2:$M$2502,10,FALSE),"-")</f>
        <v>M-45</v>
      </c>
      <c r="K886" s="27" t="str">
        <f t="shared" si="82"/>
        <v>ok</v>
      </c>
      <c r="L886" s="46" t="str">
        <f>IF($D886&gt;0,VLOOKUP($D886,Iscrizioni!$A$2:$M$2502,11,FALSE),"-")</f>
        <v>Adulti</v>
      </c>
      <c r="M886" s="27">
        <f>IF($D886&gt;0,VLOOKUP($D886,Iscrizioni!$A$2:$N$2502,12,FALSE),"-")</f>
        <v>30</v>
      </c>
      <c r="N886" s="46" t="str">
        <f>IF($D886&gt;0,VLOOKUP($D886,Iscrizioni!$A$2:$M$2502,6,FALSE),"-")</f>
        <v>H020398</v>
      </c>
      <c r="O886" s="107" t="str">
        <f>IF($D886&gt;0,VLOOKUP($D886,Iscrizioni!$A$2:$M$2502,7,FALSE),"-")</f>
        <v>G. P. SALCUS - A.S.D.</v>
      </c>
      <c r="P886" s="46" t="str">
        <f>IF($D886&gt;0,VLOOKUP(LEFT($N886,1),Regione!$A$2:$C$21,2,FALSE),"-")</f>
        <v xml:space="preserve">EMILIA ROMAGNA </v>
      </c>
      <c r="Q886" s="112" t="e">
        <f ca="1">IF($D886&gt;0,NormalizzaTempo("D",CELL("tipo",$E886),$E886),"-")</f>
        <v>#NAME?</v>
      </c>
      <c r="R886" s="27">
        <f>IF($D886&gt;0,VLOOKUP($D886,Iscrizioni!$A$2:$M$2502,13,FALSE),"-")</f>
        <v>6500</v>
      </c>
      <c r="S886" s="112" t="e">
        <f t="shared" ca="1" si="85"/>
        <v>#NAME?</v>
      </c>
      <c r="T886" s="112" t="e">
        <f ca="1">IF($D886&gt;0,SUMIFS($S$3:$S886,$X$3:$X886,1,$J$3:$J886,$J886),"-")</f>
        <v>#NAME?</v>
      </c>
      <c r="U886" s="112" t="e">
        <f t="shared" ca="1" si="86"/>
        <v>#NAME?</v>
      </c>
      <c r="V886" s="112" t="e">
        <f t="shared" ca="1" si="83"/>
        <v>#NAME?</v>
      </c>
      <c r="W886" s="27">
        <f>IF(LEN($C886)=0,IF($D886&gt;0,COUNTIFS($A$3:$A886,$A886),"-"),"Escluso")</f>
        <v>151</v>
      </c>
      <c r="X886" s="2">
        <f>IF(LEN($C886)=0,IF($D886&gt;0,COUNTIFS($J$3:$J886,$J886,$C$3:$C886,""),"-"),"Escluso")</f>
        <v>41</v>
      </c>
      <c r="Y886" s="127" t="e">
        <f t="shared" ca="1" si="87"/>
        <v>#NAME?</v>
      </c>
      <c r="Z886" s="2">
        <f>IF($D886&gt;0,COUNTIFS($O$3:$O886,$O886,$L$3:$L886,$L886,$I$3:$I886,$I886),"-")</f>
        <v>26</v>
      </c>
      <c r="AA886" s="27">
        <f>IF($D886&gt;0,IF(OR($Z886 &gt;1,$L886&lt;&gt;"Adulti"),0,VLOOKUP($P886,Regione!$B$2:$C$22,2,FALSE)),"-")</f>
        <v>0</v>
      </c>
      <c r="AB886" s="27">
        <f>IF($D886&gt;0,IF(COUNTIFS($O$3:$O886,$O886,$L$3:$L886,$L886,$I$3:$I886,$I886) &gt;1,0,SUMIFS($Y$3:$Y$2503,$L$3:$L$2503,$L886,$O$3:$O$2503,$O886,$I$3:$I$2503,$I886)),"-")</f>
        <v>0</v>
      </c>
      <c r="AC886" s="27">
        <f t="shared" si="84"/>
        <v>0</v>
      </c>
    </row>
    <row r="887" spans="1:29" s="1" customFormat="1">
      <c r="A887" s="13" t="s">
        <v>185</v>
      </c>
      <c r="B887" s="107" t="str">
        <f>IF(COUNTA($A887)&gt;0,VLOOKUP($A887,Corsa!$A$1:$F$43,2,FALSE),"-")</f>
        <v>Corsa B04</v>
      </c>
      <c r="C887" s="11"/>
      <c r="D887" s="13">
        <v>36</v>
      </c>
      <c r="E887" s="13"/>
      <c r="F887" s="46" t="str">
        <f>IF(COUNTA($A887)&gt;0,VLOOKUP($A887,Corsa!$A$1:$F$43,3,FALSE),"-")</f>
        <v>M-20 + M-25 + M-30 + M-35 + M-40 + M-45</v>
      </c>
      <c r="G887" s="28" t="str">
        <f>IF($D887&gt;0,VLOOKUP($D887,Iscrizioni!$A$2:$M$2502,9,FALSE),"-")</f>
        <v>BOCCARDI MARCO</v>
      </c>
      <c r="H887" s="28">
        <f>IF($D887&gt;0,VLOOKUP($D887,Iscrizioni!$A$2:$M$2502,4,FALSE),"-")</f>
        <v>1972</v>
      </c>
      <c r="I887" s="27" t="str">
        <f>IF($D887&gt;0,VLOOKUP($D887,Iscrizioni!$A$2:$M$2502,5,FALSE),"-")</f>
        <v>M</v>
      </c>
      <c r="J887" s="27" t="str">
        <f>IF($D887&gt;0,VLOOKUP($D887,Iscrizioni!$A$2:$M$2502,10,FALSE),"-")</f>
        <v>M-45</v>
      </c>
      <c r="K887" s="27" t="str">
        <f t="shared" si="82"/>
        <v>ok</v>
      </c>
      <c r="L887" s="46" t="str">
        <f>IF($D887&gt;0,VLOOKUP($D887,Iscrizioni!$A$2:$M$2502,11,FALSE),"-")</f>
        <v>Adulti</v>
      </c>
      <c r="M887" s="27">
        <f>IF($D887&gt;0,VLOOKUP($D887,Iscrizioni!$A$2:$N$2502,12,FALSE),"-")</f>
        <v>30</v>
      </c>
      <c r="N887" s="46" t="str">
        <f>IF($D887&gt;0,VLOOKUP($D887,Iscrizioni!$A$2:$M$2502,6,FALSE),"-")</f>
        <v>L021869</v>
      </c>
      <c r="O887" s="107" t="str">
        <f>IF($D887&gt;0,VLOOKUP($D887,Iscrizioni!$A$2:$M$2502,7,FALSE),"-")</f>
        <v>A.S.D. ATLETICA CALENZANO</v>
      </c>
      <c r="P887" s="46" t="str">
        <f>IF($D887&gt;0,VLOOKUP(LEFT($N887,1),Regione!$A$2:$C$21,2,FALSE),"-")</f>
        <v xml:space="preserve">TOSCANA </v>
      </c>
      <c r="Q887" s="112" t="e">
        <f ca="1">IF($D887&gt;0,NormalizzaTempo("D",CELL("tipo",$E887),$E887),"-")</f>
        <v>#NAME?</v>
      </c>
      <c r="R887" s="27">
        <f>IF($D887&gt;0,VLOOKUP($D887,Iscrizioni!$A$2:$M$2502,13,FALSE),"-")</f>
        <v>6500</v>
      </c>
      <c r="S887" s="112" t="e">
        <f t="shared" ca="1" si="85"/>
        <v>#NAME?</v>
      </c>
      <c r="T887" s="112" t="e">
        <f ca="1">IF($D887&gt;0,SUMIFS($S$3:$S887,$X$3:$X887,1,$J$3:$J887,$J887),"-")</f>
        <v>#NAME?</v>
      </c>
      <c r="U887" s="112" t="e">
        <f t="shared" ca="1" si="86"/>
        <v>#NAME?</v>
      </c>
      <c r="V887" s="112" t="e">
        <f t="shared" ca="1" si="83"/>
        <v>#NAME?</v>
      </c>
      <c r="W887" s="27">
        <f>IF(LEN($C887)=0,IF($D887&gt;0,COUNTIFS($A$3:$A887,$A887),"-"),"Escluso")</f>
        <v>152</v>
      </c>
      <c r="X887" s="2">
        <f>IF(LEN($C887)=0,IF($D887&gt;0,COUNTIFS($J$3:$J887,$J887,$C$3:$C887,""),"-"),"Escluso")</f>
        <v>42</v>
      </c>
      <c r="Y887" s="127" t="e">
        <f t="shared" ca="1" si="87"/>
        <v>#NAME?</v>
      </c>
      <c r="Z887" s="2">
        <f>IF($D887&gt;0,COUNTIFS($O$3:$O887,$O887,$L$3:$L887,$L887,$I$3:$I887,$I887),"-")</f>
        <v>14</v>
      </c>
      <c r="AA887" s="27">
        <f>IF($D887&gt;0,IF(OR($Z887 &gt;1,$L887&lt;&gt;"Adulti"),0,VLOOKUP($P887,Regione!$B$2:$C$22,2,FALSE)),"-")</f>
        <v>0</v>
      </c>
      <c r="AB887" s="27">
        <f>IF($D887&gt;0,IF(COUNTIFS($O$3:$O887,$O887,$L$3:$L887,$L887,$I$3:$I887,$I887) &gt;1,0,SUMIFS($Y$3:$Y$2503,$L$3:$L$2503,$L887,$O$3:$O$2503,$O887,$I$3:$I$2503,$I887)),"-")</f>
        <v>0</v>
      </c>
      <c r="AC887" s="27">
        <f t="shared" si="84"/>
        <v>0</v>
      </c>
    </row>
    <row r="888" spans="1:29" s="1" customFormat="1">
      <c r="A888" s="13" t="s">
        <v>185</v>
      </c>
      <c r="B888" s="107" t="str">
        <f>IF(COUNTA($A888)&gt;0,VLOOKUP($A888,Corsa!$A$1:$F$43,2,FALSE),"-")</f>
        <v>Corsa B04</v>
      </c>
      <c r="C888" s="11"/>
      <c r="D888" s="13">
        <v>380</v>
      </c>
      <c r="E888" s="13"/>
      <c r="F888" s="46" t="str">
        <f>IF(COUNTA($A888)&gt;0,VLOOKUP($A888,Corsa!$A$1:$F$43,3,FALSE),"-")</f>
        <v>M-20 + M-25 + M-30 + M-35 + M-40 + M-45</v>
      </c>
      <c r="G888" s="28" t="str">
        <f>IF($D888&gt;0,VLOOKUP($D888,Iscrizioni!$A$2:$M$2502,9,FALSE),"-")</f>
        <v>CERATO GIANNI</v>
      </c>
      <c r="H888" s="28">
        <f>IF($D888&gt;0,VLOOKUP($D888,Iscrizioni!$A$2:$M$2502,4,FALSE),"-")</f>
        <v>1969</v>
      </c>
      <c r="I888" s="27" t="str">
        <f>IF($D888&gt;0,VLOOKUP($D888,Iscrizioni!$A$2:$M$2502,5,FALSE),"-")</f>
        <v>M</v>
      </c>
      <c r="J888" s="27" t="str">
        <f>IF($D888&gt;0,VLOOKUP($D888,Iscrizioni!$A$2:$M$2502,10,FALSE),"-")</f>
        <v>M-45</v>
      </c>
      <c r="K888" s="27" t="str">
        <f t="shared" si="82"/>
        <v>ok</v>
      </c>
      <c r="L888" s="46" t="str">
        <f>IF($D888&gt;0,VLOOKUP($D888,Iscrizioni!$A$2:$M$2502,11,FALSE),"-")</f>
        <v>Adulti</v>
      </c>
      <c r="M888" s="27">
        <f>IF($D888&gt;0,VLOOKUP($D888,Iscrizioni!$A$2:$N$2502,12,FALSE),"-")</f>
        <v>30</v>
      </c>
      <c r="N888" s="46" t="str">
        <f>IF($D888&gt;0,VLOOKUP($D888,Iscrizioni!$A$2:$M$2502,6,FALSE),"-")</f>
        <v>D060103</v>
      </c>
      <c r="O888" s="107" t="str">
        <f>IF($D888&gt;0,VLOOKUP($D888,Iscrizioni!$A$2:$M$2502,7,FALSE),"-")</f>
        <v>ASD ATHLETIC TEAM</v>
      </c>
      <c r="P888" s="46" t="str">
        <f>IF($D888&gt;0,VLOOKUP(LEFT($N888,1),Regione!$A$2:$C$21,2,FALSE),"-")</f>
        <v xml:space="preserve">LOMBARDIA </v>
      </c>
      <c r="Q888" s="112" t="e">
        <f ca="1">IF($D888&gt;0,NormalizzaTempo("D",CELL("tipo",$E888),$E888),"-")</f>
        <v>#NAME?</v>
      </c>
      <c r="R888" s="27">
        <f>IF($D888&gt;0,VLOOKUP($D888,Iscrizioni!$A$2:$M$2502,13,FALSE),"-")</f>
        <v>6500</v>
      </c>
      <c r="S888" s="112" t="e">
        <f t="shared" ca="1" si="85"/>
        <v>#NAME?</v>
      </c>
      <c r="T888" s="112" t="e">
        <f ca="1">IF($D888&gt;0,SUMIFS($S$3:$S888,$X$3:$X888,1,$J$3:$J888,$J888),"-")</f>
        <v>#NAME?</v>
      </c>
      <c r="U888" s="112" t="e">
        <f t="shared" ca="1" si="86"/>
        <v>#NAME?</v>
      </c>
      <c r="V888" s="112" t="e">
        <f t="shared" ca="1" si="83"/>
        <v>#NAME?</v>
      </c>
      <c r="W888" s="27">
        <f>IF(LEN($C888)=0,IF($D888&gt;0,COUNTIFS($A$3:$A888,$A888),"-"),"Escluso")</f>
        <v>153</v>
      </c>
      <c r="X888" s="2">
        <f>IF(LEN($C888)=0,IF($D888&gt;0,COUNTIFS($J$3:$J888,$J888,$C$3:$C888,""),"-"),"Escluso")</f>
        <v>43</v>
      </c>
      <c r="Y888" s="127" t="e">
        <f t="shared" ca="1" si="87"/>
        <v>#NAME?</v>
      </c>
      <c r="Z888" s="2">
        <f>IF($D888&gt;0,COUNTIFS($O$3:$O888,$O888,$L$3:$L888,$L888,$I$3:$I888,$I888),"-")</f>
        <v>11</v>
      </c>
      <c r="AA888" s="27">
        <f>IF($D888&gt;0,IF(OR($Z888 &gt;1,$L888&lt;&gt;"Adulti"),0,VLOOKUP($P888,Regione!$B$2:$C$22,2,FALSE)),"-")</f>
        <v>0</v>
      </c>
      <c r="AB888" s="27">
        <f>IF($D888&gt;0,IF(COUNTIFS($O$3:$O888,$O888,$L$3:$L888,$L888,$I$3:$I888,$I888) &gt;1,0,SUMIFS($Y$3:$Y$2503,$L$3:$L$2503,$L888,$O$3:$O$2503,$O888,$I$3:$I$2503,$I888)),"-")</f>
        <v>0</v>
      </c>
      <c r="AC888" s="27">
        <f t="shared" si="84"/>
        <v>0</v>
      </c>
    </row>
    <row r="889" spans="1:29" s="1" customFormat="1">
      <c r="A889" s="13" t="s">
        <v>185</v>
      </c>
      <c r="B889" s="107" t="str">
        <f>IF(COUNTA($A889)&gt;0,VLOOKUP($A889,Corsa!$A$1:$F$43,2,FALSE),"-")</f>
        <v>Corsa B04</v>
      </c>
      <c r="C889" s="11"/>
      <c r="D889" s="13">
        <v>580</v>
      </c>
      <c r="E889" s="13"/>
      <c r="F889" s="46" t="str">
        <f>IF(COUNTA($A889)&gt;0,VLOOKUP($A889,Corsa!$A$1:$F$43,3,FALSE),"-")</f>
        <v>M-20 + M-25 + M-30 + M-35 + M-40 + M-45</v>
      </c>
      <c r="G889" s="28" t="str">
        <f>IF($D889&gt;0,VLOOKUP($D889,Iscrizioni!$A$2:$M$2502,9,FALSE),"-")</f>
        <v>ONGARO FILIPPO</v>
      </c>
      <c r="H889" s="28">
        <f>IF($D889&gt;0,VLOOKUP($D889,Iscrizioni!$A$2:$M$2502,4,FALSE),"-")</f>
        <v>1973</v>
      </c>
      <c r="I889" s="27" t="str">
        <f>IF($D889&gt;0,VLOOKUP($D889,Iscrizioni!$A$2:$M$2502,5,FALSE),"-")</f>
        <v>M</v>
      </c>
      <c r="J889" s="27" t="str">
        <f>IF($D889&gt;0,VLOOKUP($D889,Iscrizioni!$A$2:$M$2502,10,FALSE),"-")</f>
        <v>M-40</v>
      </c>
      <c r="K889" s="27" t="str">
        <f t="shared" si="82"/>
        <v>ok</v>
      </c>
      <c r="L889" s="46" t="str">
        <f>IF($D889&gt;0,VLOOKUP($D889,Iscrizioni!$A$2:$M$2502,11,FALSE),"-")</f>
        <v>Adulti</v>
      </c>
      <c r="M889" s="27">
        <f>IF($D889&gt;0,VLOOKUP($D889,Iscrizioni!$A$2:$N$2502,12,FALSE),"-")</f>
        <v>28</v>
      </c>
      <c r="N889" s="46" t="str">
        <f>IF($D889&gt;0,VLOOKUP($D889,Iscrizioni!$A$2:$M$2502,6,FALSE),"-")</f>
        <v>H020398</v>
      </c>
      <c r="O889" s="107" t="str">
        <f>IF($D889&gt;0,VLOOKUP($D889,Iscrizioni!$A$2:$M$2502,7,FALSE),"-")</f>
        <v>G. P. SALCUS - A.S.D.</v>
      </c>
      <c r="P889" s="46" t="str">
        <f>IF($D889&gt;0,VLOOKUP(LEFT($N889,1),Regione!$A$2:$C$21,2,FALSE),"-")</f>
        <v xml:space="preserve">EMILIA ROMAGNA </v>
      </c>
      <c r="Q889" s="112" t="e">
        <f ca="1">IF($D889&gt;0,NormalizzaTempo("D",CELL("tipo",$E889),$E889),"-")</f>
        <v>#NAME?</v>
      </c>
      <c r="R889" s="27">
        <f>IF($D889&gt;0,VLOOKUP($D889,Iscrizioni!$A$2:$M$2502,13,FALSE),"-")</f>
        <v>6500</v>
      </c>
      <c r="S889" s="112" t="e">
        <f t="shared" ca="1" si="85"/>
        <v>#NAME?</v>
      </c>
      <c r="T889" s="112" t="e">
        <f ca="1">IF($D889&gt;0,SUMIFS($S$3:$S889,$X$3:$X889,1,$J$3:$J889,$J889),"-")</f>
        <v>#NAME?</v>
      </c>
      <c r="U889" s="112" t="e">
        <f t="shared" ca="1" si="86"/>
        <v>#NAME?</v>
      </c>
      <c r="V889" s="112" t="e">
        <f t="shared" ca="1" si="83"/>
        <v>#NAME?</v>
      </c>
      <c r="W889" s="27">
        <f>IF(LEN($C889)=0,IF($D889&gt;0,COUNTIFS($A$3:$A889,$A889),"-"),"Escluso")</f>
        <v>154</v>
      </c>
      <c r="X889" s="2">
        <f>IF(LEN($C889)=0,IF($D889&gt;0,COUNTIFS($J$3:$J889,$J889,$C$3:$C889,""),"-"),"Escluso")</f>
        <v>34</v>
      </c>
      <c r="Y889" s="127" t="e">
        <f t="shared" ca="1" si="87"/>
        <v>#NAME?</v>
      </c>
      <c r="Z889" s="2">
        <f>IF($D889&gt;0,COUNTIFS($O$3:$O889,$O889,$L$3:$L889,$L889,$I$3:$I889,$I889),"-")</f>
        <v>27</v>
      </c>
      <c r="AA889" s="27">
        <f>IF($D889&gt;0,IF(OR($Z889 &gt;1,$L889&lt;&gt;"Adulti"),0,VLOOKUP($P889,Regione!$B$2:$C$22,2,FALSE)),"-")</f>
        <v>0</v>
      </c>
      <c r="AB889" s="27">
        <f>IF($D889&gt;0,IF(COUNTIFS($O$3:$O889,$O889,$L$3:$L889,$L889,$I$3:$I889,$I889) &gt;1,0,SUMIFS($Y$3:$Y$2503,$L$3:$L$2503,$L889,$O$3:$O$2503,$O889,$I$3:$I$2503,$I889)),"-")</f>
        <v>0</v>
      </c>
      <c r="AC889" s="27">
        <f t="shared" si="84"/>
        <v>0</v>
      </c>
    </row>
    <row r="890" spans="1:29" s="1" customFormat="1">
      <c r="A890" s="13" t="s">
        <v>185</v>
      </c>
      <c r="B890" s="107" t="str">
        <f>IF(COUNTA($A890)&gt;0,VLOOKUP($A890,Corsa!$A$1:$F$43,2,FALSE),"-")</f>
        <v>Corsa B04</v>
      </c>
      <c r="C890" s="11"/>
      <c r="D890" s="13">
        <v>284</v>
      </c>
      <c r="E890" s="13"/>
      <c r="F890" s="46" t="str">
        <f>IF(COUNTA($A890)&gt;0,VLOOKUP($A890,Corsa!$A$1:$F$43,3,FALSE),"-")</f>
        <v>M-20 + M-25 + M-30 + M-35 + M-40 + M-45</v>
      </c>
      <c r="G890" s="28" t="str">
        <f>IF($D890&gt;0,VLOOKUP($D890,Iscrizioni!$A$2:$M$2502,9,FALSE),"-")</f>
        <v>CASALINO ANTONIO</v>
      </c>
      <c r="H890" s="28">
        <f>IF($D890&gt;0,VLOOKUP($D890,Iscrizioni!$A$2:$M$2502,4,FALSE),"-")</f>
        <v>1978</v>
      </c>
      <c r="I890" s="27" t="str">
        <f>IF($D890&gt;0,VLOOKUP($D890,Iscrizioni!$A$2:$M$2502,5,FALSE),"-")</f>
        <v>M</v>
      </c>
      <c r="J890" s="27" t="str">
        <f>IF($D890&gt;0,VLOOKUP($D890,Iscrizioni!$A$2:$M$2502,10,FALSE),"-")</f>
        <v>M-35</v>
      </c>
      <c r="K890" s="27" t="str">
        <f t="shared" si="82"/>
        <v>ok</v>
      </c>
      <c r="L890" s="46" t="str">
        <f>IF($D890&gt;0,VLOOKUP($D890,Iscrizioni!$A$2:$M$2502,11,FALSE),"-")</f>
        <v>Adulti</v>
      </c>
      <c r="M890" s="27">
        <f>IF($D890&gt;0,VLOOKUP($D890,Iscrizioni!$A$2:$N$2502,12,FALSE),"-")</f>
        <v>26</v>
      </c>
      <c r="N890" s="46" t="str">
        <f>IF($D890&gt;0,VLOOKUP($D890,Iscrizioni!$A$2:$M$2502,6,FALSE),"-")</f>
        <v>A120653</v>
      </c>
      <c r="O890" s="107" t="str">
        <f>IF($D890&gt;0,VLOOKUP($D890,Iscrizioni!$A$2:$M$2502,7,FALSE),"-")</f>
        <v>A.S.D. OLIMPIATLETICA</v>
      </c>
      <c r="P890" s="46" t="str">
        <f>IF($D890&gt;0,VLOOKUP(LEFT($N890,1),Regione!$A$2:$C$21,2,FALSE),"-")</f>
        <v xml:space="preserve">PIEMONTE </v>
      </c>
      <c r="Q890" s="112" t="e">
        <f ca="1">IF($D890&gt;0,NormalizzaTempo("D",CELL("tipo",$E890),$E890),"-")</f>
        <v>#NAME?</v>
      </c>
      <c r="R890" s="27">
        <f>IF($D890&gt;0,VLOOKUP($D890,Iscrizioni!$A$2:$M$2502,13,FALSE),"-")</f>
        <v>6500</v>
      </c>
      <c r="S890" s="112" t="e">
        <f t="shared" ca="1" si="85"/>
        <v>#NAME?</v>
      </c>
      <c r="T890" s="112" t="e">
        <f ca="1">IF($D890&gt;0,SUMIFS($S$3:$S890,$X$3:$X890,1,$J$3:$J890,$J890),"-")</f>
        <v>#NAME?</v>
      </c>
      <c r="U890" s="112" t="e">
        <f t="shared" ca="1" si="86"/>
        <v>#NAME?</v>
      </c>
      <c r="V890" s="112" t="e">
        <f t="shared" ca="1" si="83"/>
        <v>#NAME?</v>
      </c>
      <c r="W890" s="27">
        <f>IF(LEN($C890)=0,IF($D890&gt;0,COUNTIFS($A$3:$A890,$A890),"-"),"Escluso")</f>
        <v>155</v>
      </c>
      <c r="X890" s="2">
        <f>IF(LEN($C890)=0,IF($D890&gt;0,COUNTIFS($J$3:$J890,$J890,$C$3:$C890,""),"-"),"Escluso")</f>
        <v>24</v>
      </c>
      <c r="Y890" s="127" t="e">
        <f t="shared" ca="1" si="87"/>
        <v>#NAME?</v>
      </c>
      <c r="Z890" s="2">
        <f>IF($D890&gt;0,COUNTIFS($O$3:$O890,$O890,$L$3:$L890,$L890,$I$3:$I890,$I890),"-")</f>
        <v>17</v>
      </c>
      <c r="AA890" s="27">
        <f>IF($D890&gt;0,IF(OR($Z890 &gt;1,$L890&lt;&gt;"Adulti"),0,VLOOKUP($P890,Regione!$B$2:$C$22,2,FALSE)),"-")</f>
        <v>0</v>
      </c>
      <c r="AB890" s="27">
        <f>IF($D890&gt;0,IF(COUNTIFS($O$3:$O890,$O890,$L$3:$L890,$L890,$I$3:$I890,$I890) &gt;1,0,SUMIFS($Y$3:$Y$2503,$L$3:$L$2503,$L890,$O$3:$O$2503,$O890,$I$3:$I$2503,$I890)),"-")</f>
        <v>0</v>
      </c>
      <c r="AC890" s="27">
        <f t="shared" si="84"/>
        <v>0</v>
      </c>
    </row>
    <row r="891" spans="1:29" s="1" customFormat="1">
      <c r="A891" s="13" t="s">
        <v>185</v>
      </c>
      <c r="B891" s="107" t="str">
        <f>IF(COUNTA($A891)&gt;0,VLOOKUP($A891,Corsa!$A$1:$F$43,2,FALSE),"-")</f>
        <v>Corsa B04</v>
      </c>
      <c r="C891" s="11"/>
      <c r="D891" s="13">
        <v>169</v>
      </c>
      <c r="E891" s="13"/>
      <c r="F891" s="46" t="str">
        <f>IF(COUNTA($A891)&gt;0,VLOOKUP($A891,Corsa!$A$1:$F$43,3,FALSE),"-")</f>
        <v>M-20 + M-25 + M-30 + M-35 + M-40 + M-45</v>
      </c>
      <c r="G891" s="28" t="str">
        <f>IF($D891&gt;0,VLOOKUP($D891,Iscrizioni!$A$2:$M$2502,9,FALSE),"-")</f>
        <v>SCIBETTA ANTONINO</v>
      </c>
      <c r="H891" s="28">
        <f>IF($D891&gt;0,VLOOKUP($D891,Iscrizioni!$A$2:$M$2502,4,FALSE),"-")</f>
        <v>1968</v>
      </c>
      <c r="I891" s="27" t="str">
        <f>IF($D891&gt;0,VLOOKUP($D891,Iscrizioni!$A$2:$M$2502,5,FALSE),"-")</f>
        <v>M</v>
      </c>
      <c r="J891" s="27" t="str">
        <f>IF($D891&gt;0,VLOOKUP($D891,Iscrizioni!$A$2:$M$2502,10,FALSE),"-")</f>
        <v>M-45</v>
      </c>
      <c r="K891" s="27" t="str">
        <f t="shared" si="82"/>
        <v>ok</v>
      </c>
      <c r="L891" s="46" t="str">
        <f>IF($D891&gt;0,VLOOKUP($D891,Iscrizioni!$A$2:$M$2502,11,FALSE),"-")</f>
        <v>Adulti</v>
      </c>
      <c r="M891" s="27">
        <f>IF($D891&gt;0,VLOOKUP($D891,Iscrizioni!$A$2:$N$2502,12,FALSE),"-")</f>
        <v>30</v>
      </c>
      <c r="N891" s="46" t="str">
        <f>IF($D891&gt;0,VLOOKUP($D891,Iscrizioni!$A$2:$M$2502,6,FALSE),"-")</f>
        <v>A130534</v>
      </c>
      <c r="O891" s="107" t="str">
        <f>IF($D891&gt;0,VLOOKUP($D891,Iscrizioni!$A$2:$M$2502,7,FALSE),"-")</f>
        <v>A.S.D. ATLETICA VENARIA REALE</v>
      </c>
      <c r="P891" s="46" t="str">
        <f>IF($D891&gt;0,VLOOKUP(LEFT($N891,1),Regione!$A$2:$C$21,2,FALSE),"-")</f>
        <v xml:space="preserve">PIEMONTE </v>
      </c>
      <c r="Q891" s="112" t="e">
        <f ca="1">IF($D891&gt;0,NormalizzaTempo("D",CELL("tipo",$E891),$E891),"-")</f>
        <v>#NAME?</v>
      </c>
      <c r="R891" s="27">
        <f>IF($D891&gt;0,VLOOKUP($D891,Iscrizioni!$A$2:$M$2502,13,FALSE),"-")</f>
        <v>6500</v>
      </c>
      <c r="S891" s="112" t="e">
        <f t="shared" ca="1" si="85"/>
        <v>#NAME?</v>
      </c>
      <c r="T891" s="112" t="e">
        <f ca="1">IF($D891&gt;0,SUMIFS($S$3:$S891,$X$3:$X891,1,$J$3:$J891,$J891),"-")</f>
        <v>#NAME?</v>
      </c>
      <c r="U891" s="112" t="e">
        <f t="shared" ca="1" si="86"/>
        <v>#NAME?</v>
      </c>
      <c r="V891" s="112" t="e">
        <f t="shared" ca="1" si="83"/>
        <v>#NAME?</v>
      </c>
      <c r="W891" s="27">
        <f>IF(LEN($C891)=0,IF($D891&gt;0,COUNTIFS($A$3:$A891,$A891),"-"),"Escluso")</f>
        <v>156</v>
      </c>
      <c r="X891" s="2">
        <f>IF(LEN($C891)=0,IF($D891&gt;0,COUNTIFS($J$3:$J891,$J891,$C$3:$C891,""),"-"),"Escluso")</f>
        <v>44</v>
      </c>
      <c r="Y891" s="127" t="e">
        <f t="shared" ca="1" si="87"/>
        <v>#NAME?</v>
      </c>
      <c r="Z891" s="2">
        <f>IF($D891&gt;0,COUNTIFS($O$3:$O891,$O891,$L$3:$L891,$L891,$I$3:$I891,$I891),"-")</f>
        <v>12</v>
      </c>
      <c r="AA891" s="27">
        <f>IF($D891&gt;0,IF(OR($Z891 &gt;1,$L891&lt;&gt;"Adulti"),0,VLOOKUP($P891,Regione!$B$2:$C$22,2,FALSE)),"-")</f>
        <v>0</v>
      </c>
      <c r="AB891" s="27">
        <f>IF($D891&gt;0,IF(COUNTIFS($O$3:$O891,$O891,$L$3:$L891,$L891,$I$3:$I891,$I891) &gt;1,0,SUMIFS($Y$3:$Y$2503,$L$3:$L$2503,$L891,$O$3:$O$2503,$O891,$I$3:$I$2503,$I891)),"-")</f>
        <v>0</v>
      </c>
      <c r="AC891" s="27">
        <f t="shared" si="84"/>
        <v>0</v>
      </c>
    </row>
    <row r="892" spans="1:29" s="1" customFormat="1">
      <c r="A892" s="13" t="s">
        <v>185</v>
      </c>
      <c r="B892" s="107" t="str">
        <f>IF(COUNTA($A892)&gt;0,VLOOKUP($A892,Corsa!$A$1:$F$43,2,FALSE),"-")</f>
        <v>Corsa B04</v>
      </c>
      <c r="C892" s="11"/>
      <c r="D892" s="13">
        <v>117</v>
      </c>
      <c r="E892" s="13"/>
      <c r="F892" s="46" t="str">
        <f>IF(COUNTA($A892)&gt;0,VLOOKUP($A892,Corsa!$A$1:$F$43,3,FALSE),"-")</f>
        <v>M-20 + M-25 + M-30 + M-35 + M-40 + M-45</v>
      </c>
      <c r="G892" s="28" t="str">
        <f>IF($D892&gt;0,VLOOKUP($D892,Iscrizioni!$A$2:$M$2502,9,FALSE),"-")</f>
        <v>ROSSO RICCARDO</v>
      </c>
      <c r="H892" s="28">
        <f>IF($D892&gt;0,VLOOKUP($D892,Iscrizioni!$A$2:$M$2502,4,FALSE),"-")</f>
        <v>1980</v>
      </c>
      <c r="I892" s="27" t="str">
        <f>IF($D892&gt;0,VLOOKUP($D892,Iscrizioni!$A$2:$M$2502,5,FALSE),"-")</f>
        <v>M</v>
      </c>
      <c r="J892" s="27" t="str">
        <f>IF($D892&gt;0,VLOOKUP($D892,Iscrizioni!$A$2:$M$2502,10,FALSE),"-")</f>
        <v>M-35</v>
      </c>
      <c r="K892" s="27" t="str">
        <f t="shared" si="82"/>
        <v>ok</v>
      </c>
      <c r="L892" s="46" t="str">
        <f>IF($D892&gt;0,VLOOKUP($D892,Iscrizioni!$A$2:$M$2502,11,FALSE),"-")</f>
        <v>Adulti</v>
      </c>
      <c r="M892" s="27">
        <f>IF($D892&gt;0,VLOOKUP($D892,Iscrizioni!$A$2:$N$2502,12,FALSE),"-")</f>
        <v>26</v>
      </c>
      <c r="N892" s="46" t="str">
        <f>IF($D892&gt;0,VLOOKUP($D892,Iscrizioni!$A$2:$M$2502,6,FALSE),"-")</f>
        <v>A120494</v>
      </c>
      <c r="O892" s="107" t="str">
        <f>IF($D892&gt;0,VLOOKUP($D892,Iscrizioni!$A$2:$M$2502,7,FALSE),"-")</f>
        <v>A.S.D. ATLETICA SETTIMESE</v>
      </c>
      <c r="P892" s="46" t="str">
        <f>IF($D892&gt;0,VLOOKUP(LEFT($N892,1),Regione!$A$2:$C$21,2,FALSE),"-")</f>
        <v xml:space="preserve">PIEMONTE </v>
      </c>
      <c r="Q892" s="112" t="e">
        <f ca="1">IF($D892&gt;0,NormalizzaTempo("D",CELL("tipo",$E892),$E892),"-")</f>
        <v>#NAME?</v>
      </c>
      <c r="R892" s="27">
        <f>IF($D892&gt;0,VLOOKUP($D892,Iscrizioni!$A$2:$M$2502,13,FALSE),"-")</f>
        <v>6500</v>
      </c>
      <c r="S892" s="112" t="e">
        <f t="shared" ca="1" si="85"/>
        <v>#NAME?</v>
      </c>
      <c r="T892" s="112" t="e">
        <f ca="1">IF($D892&gt;0,SUMIFS($S$3:$S892,$X$3:$X892,1,$J$3:$J892,$J892),"-")</f>
        <v>#NAME?</v>
      </c>
      <c r="U892" s="112" t="e">
        <f t="shared" ca="1" si="86"/>
        <v>#NAME?</v>
      </c>
      <c r="V892" s="112" t="e">
        <f t="shared" ca="1" si="83"/>
        <v>#NAME?</v>
      </c>
      <c r="W892" s="27">
        <f>IF(LEN($C892)=0,IF($D892&gt;0,COUNTIFS($A$3:$A892,$A892),"-"),"Escluso")</f>
        <v>157</v>
      </c>
      <c r="X892" s="2">
        <f>IF(LEN($C892)=0,IF($D892&gt;0,COUNTIFS($J$3:$J892,$J892,$C$3:$C892,""),"-"),"Escluso")</f>
        <v>25</v>
      </c>
      <c r="Y892" s="127" t="e">
        <f t="shared" ca="1" si="87"/>
        <v>#NAME?</v>
      </c>
      <c r="Z892" s="2">
        <f>IF($D892&gt;0,COUNTIFS($O$3:$O892,$O892,$L$3:$L892,$L892,$I$3:$I892,$I892),"-")</f>
        <v>2</v>
      </c>
      <c r="AA892" s="27">
        <f>IF($D892&gt;0,IF(OR($Z892 &gt;1,$L892&lt;&gt;"Adulti"),0,VLOOKUP($P892,Regione!$B$2:$C$22,2,FALSE)),"-")</f>
        <v>0</v>
      </c>
      <c r="AB892" s="27">
        <f>IF($D892&gt;0,IF(COUNTIFS($O$3:$O892,$O892,$L$3:$L892,$L892,$I$3:$I892,$I892) &gt;1,0,SUMIFS($Y$3:$Y$2503,$L$3:$L$2503,$L892,$O$3:$O$2503,$O892,$I$3:$I$2503,$I892)),"-")</f>
        <v>0</v>
      </c>
      <c r="AC892" s="27">
        <f t="shared" si="84"/>
        <v>0</v>
      </c>
    </row>
    <row r="893" spans="1:29" s="1" customFormat="1">
      <c r="A893" s="13" t="s">
        <v>185</v>
      </c>
      <c r="B893" s="107" t="str">
        <f>IF(COUNTA($A893)&gt;0,VLOOKUP($A893,Corsa!$A$1:$F$43,2,FALSE),"-")</f>
        <v>Corsa B04</v>
      </c>
      <c r="C893" s="11"/>
      <c r="D893" s="13">
        <v>624</v>
      </c>
      <c r="E893" s="13"/>
      <c r="F893" s="46" t="str">
        <f>IF(COUNTA($A893)&gt;0,VLOOKUP($A893,Corsa!$A$1:$F$43,3,FALSE),"-")</f>
        <v>M-20 + M-25 + M-30 + M-35 + M-40 + M-45</v>
      </c>
      <c r="G893" s="28" t="str">
        <f>IF($D893&gt;0,VLOOKUP($D893,Iscrizioni!$A$2:$M$2502,9,FALSE),"-")</f>
        <v>TONDINI DAVIDE</v>
      </c>
      <c r="H893" s="28">
        <f>IF($D893&gt;0,VLOOKUP($D893,Iscrizioni!$A$2:$M$2502,4,FALSE),"-")</f>
        <v>1971</v>
      </c>
      <c r="I893" s="27" t="str">
        <f>IF($D893&gt;0,VLOOKUP($D893,Iscrizioni!$A$2:$M$2502,5,FALSE),"-")</f>
        <v>M</v>
      </c>
      <c r="J893" s="27" t="str">
        <f>IF($D893&gt;0,VLOOKUP($D893,Iscrizioni!$A$2:$M$2502,10,FALSE),"-")</f>
        <v>M-45</v>
      </c>
      <c r="K893" s="27" t="str">
        <f t="shared" si="82"/>
        <v>ok</v>
      </c>
      <c r="L893" s="46" t="str">
        <f>IF($D893&gt;0,VLOOKUP($D893,Iscrizioni!$A$2:$M$2502,11,FALSE),"-")</f>
        <v>Adulti</v>
      </c>
      <c r="M893" s="27">
        <f>IF($D893&gt;0,VLOOKUP($D893,Iscrizioni!$A$2:$N$2502,12,FALSE),"-")</f>
        <v>30</v>
      </c>
      <c r="N893" s="46" t="str">
        <f>IF($D893&gt;0,VLOOKUP($D893,Iscrizioni!$A$2:$M$2502,6,FALSE),"-")</f>
        <v>H070205</v>
      </c>
      <c r="O893" s="107" t="str">
        <f>IF($D893&gt;0,VLOOKUP($D893,Iscrizioni!$A$2:$M$2502,7,FALSE),"-")</f>
        <v>G.S. LAMONE RUSSI ASD</v>
      </c>
      <c r="P893" s="46" t="str">
        <f>IF($D893&gt;0,VLOOKUP(LEFT($N893,1),Regione!$A$2:$C$21,2,FALSE),"-")</f>
        <v xml:space="preserve">EMILIA ROMAGNA </v>
      </c>
      <c r="Q893" s="112" t="e">
        <f ca="1">IF($D893&gt;0,NormalizzaTempo("D",CELL("tipo",$E893),$E893),"-")</f>
        <v>#NAME?</v>
      </c>
      <c r="R893" s="27">
        <f>IF($D893&gt;0,VLOOKUP($D893,Iscrizioni!$A$2:$M$2502,13,FALSE),"-")</f>
        <v>6500</v>
      </c>
      <c r="S893" s="112" t="e">
        <f t="shared" ca="1" si="85"/>
        <v>#NAME?</v>
      </c>
      <c r="T893" s="112" t="e">
        <f ca="1">IF($D893&gt;0,SUMIFS($S$3:$S893,$X$3:$X893,1,$J$3:$J893,$J893),"-")</f>
        <v>#NAME?</v>
      </c>
      <c r="U893" s="112" t="e">
        <f t="shared" ca="1" si="86"/>
        <v>#NAME?</v>
      </c>
      <c r="V893" s="112" t="e">
        <f t="shared" ca="1" si="83"/>
        <v>#NAME?</v>
      </c>
      <c r="W893" s="27">
        <f>IF(LEN($C893)=0,IF($D893&gt;0,COUNTIFS($A$3:$A893,$A893),"-"),"Escluso")</f>
        <v>158</v>
      </c>
      <c r="X893" s="2">
        <f>IF(LEN($C893)=0,IF($D893&gt;0,COUNTIFS($J$3:$J893,$J893,$C$3:$C893,""),"-"),"Escluso")</f>
        <v>45</v>
      </c>
      <c r="Y893" s="127" t="e">
        <f t="shared" ca="1" si="87"/>
        <v>#NAME?</v>
      </c>
      <c r="Z893" s="2">
        <f>IF($D893&gt;0,COUNTIFS($O$3:$O893,$O893,$L$3:$L893,$L893,$I$3:$I893,$I893),"-")</f>
        <v>6</v>
      </c>
      <c r="AA893" s="27">
        <f>IF($D893&gt;0,IF(OR($Z893 &gt;1,$L893&lt;&gt;"Adulti"),0,VLOOKUP($P893,Regione!$B$2:$C$22,2,FALSE)),"-")</f>
        <v>0</v>
      </c>
      <c r="AB893" s="27">
        <f>IF($D893&gt;0,IF(COUNTIFS($O$3:$O893,$O893,$L$3:$L893,$L893,$I$3:$I893,$I893) &gt;1,0,SUMIFS($Y$3:$Y$2503,$L$3:$L$2503,$L893,$O$3:$O$2503,$O893,$I$3:$I$2503,$I893)),"-")</f>
        <v>0</v>
      </c>
      <c r="AC893" s="27">
        <f t="shared" si="84"/>
        <v>0</v>
      </c>
    </row>
    <row r="894" spans="1:29" s="1" customFormat="1">
      <c r="A894" s="13" t="s">
        <v>185</v>
      </c>
      <c r="B894" s="107" t="str">
        <f>IF(COUNTA($A894)&gt;0,VLOOKUP($A894,Corsa!$A$1:$F$43,2,FALSE),"-")</f>
        <v>Corsa B04</v>
      </c>
      <c r="C894" s="11"/>
      <c r="D894" s="13">
        <v>911</v>
      </c>
      <c r="E894" s="13"/>
      <c r="F894" s="46" t="str">
        <f>IF(COUNTA($A894)&gt;0,VLOOKUP($A894,Corsa!$A$1:$F$43,3,FALSE),"-")</f>
        <v>M-20 + M-25 + M-30 + M-35 + M-40 + M-45</v>
      </c>
      <c r="G894" s="28" t="str">
        <f>IF($D894&gt;0,VLOOKUP($D894,Iscrizioni!$A$2:$M$2502,9,FALSE),"-")</f>
        <v>CAPONE MAURIZIO</v>
      </c>
      <c r="H894" s="28">
        <f>IF($D894&gt;0,VLOOKUP($D894,Iscrizioni!$A$2:$M$2502,4,FALSE),"-")</f>
        <v>1970</v>
      </c>
      <c r="I894" s="27" t="str">
        <f>IF($D894&gt;0,VLOOKUP($D894,Iscrizioni!$A$2:$M$2502,5,FALSE),"-")</f>
        <v>M</v>
      </c>
      <c r="J894" s="27" t="str">
        <f>IF($D894&gt;0,VLOOKUP($D894,Iscrizioni!$A$2:$M$2502,10,FALSE),"-")</f>
        <v>M-45</v>
      </c>
      <c r="K894" s="27" t="str">
        <f t="shared" si="82"/>
        <v>ok</v>
      </c>
      <c r="L894" s="46" t="str">
        <f>IF($D894&gt;0,VLOOKUP($D894,Iscrizioni!$A$2:$M$2502,11,FALSE),"-")</f>
        <v>Adulti</v>
      </c>
      <c r="M894" s="27">
        <f>IF($D894&gt;0,VLOOKUP($D894,Iscrizioni!$A$2:$N$2502,12,FALSE),"-")</f>
        <v>30</v>
      </c>
      <c r="N894" s="46" t="str">
        <f>IF($D894&gt;0,VLOOKUP($D894,Iscrizioni!$A$2:$M$2502,6,FALSE),"-")</f>
        <v>L022825</v>
      </c>
      <c r="O894" s="107" t="str">
        <f>IF($D894&gt;0,VLOOKUP($D894,Iscrizioni!$A$2:$M$2502,7,FALSE),"-")</f>
        <v>RUNNERS BARBERINO A.S.D.</v>
      </c>
      <c r="P894" s="46" t="str">
        <f>IF($D894&gt;0,VLOOKUP(LEFT($N894,1),Regione!$A$2:$C$21,2,FALSE),"-")</f>
        <v xml:space="preserve">TOSCANA </v>
      </c>
      <c r="Q894" s="112" t="e">
        <f ca="1">IF($D894&gt;0,NormalizzaTempo("D",CELL("tipo",$E894),$E894),"-")</f>
        <v>#NAME?</v>
      </c>
      <c r="R894" s="27">
        <f>IF($D894&gt;0,VLOOKUP($D894,Iscrizioni!$A$2:$M$2502,13,FALSE),"-")</f>
        <v>6500</v>
      </c>
      <c r="S894" s="112" t="e">
        <f t="shared" ca="1" si="85"/>
        <v>#NAME?</v>
      </c>
      <c r="T894" s="112" t="e">
        <f ca="1">IF($D894&gt;0,SUMIFS($S$3:$S894,$X$3:$X894,1,$J$3:$J894,$J894),"-")</f>
        <v>#NAME?</v>
      </c>
      <c r="U894" s="112" t="e">
        <f t="shared" ca="1" si="86"/>
        <v>#NAME?</v>
      </c>
      <c r="V894" s="112" t="e">
        <f t="shared" ca="1" si="83"/>
        <v>#NAME?</v>
      </c>
      <c r="W894" s="27">
        <f>IF(LEN($C894)=0,IF($D894&gt;0,COUNTIFS($A$3:$A894,$A894),"-"),"Escluso")</f>
        <v>159</v>
      </c>
      <c r="X894" s="2">
        <f>IF(LEN($C894)=0,IF($D894&gt;0,COUNTIFS($J$3:$J894,$J894,$C$3:$C894,""),"-"),"Escluso")</f>
        <v>46</v>
      </c>
      <c r="Y894" s="127" t="e">
        <f t="shared" ca="1" si="87"/>
        <v>#NAME?</v>
      </c>
      <c r="Z894" s="2">
        <f>IF($D894&gt;0,COUNTIFS($O$3:$O894,$O894,$L$3:$L894,$L894,$I$3:$I894,$I894),"-")</f>
        <v>5</v>
      </c>
      <c r="AA894" s="27">
        <f>IF($D894&gt;0,IF(OR($Z894 &gt;1,$L894&lt;&gt;"Adulti"),0,VLOOKUP($P894,Regione!$B$2:$C$22,2,FALSE)),"-")</f>
        <v>0</v>
      </c>
      <c r="AB894" s="27">
        <f>IF($D894&gt;0,IF(COUNTIFS($O$3:$O894,$O894,$L$3:$L894,$L894,$I$3:$I894,$I894) &gt;1,0,SUMIFS($Y$3:$Y$2503,$L$3:$L$2503,$L894,$O$3:$O$2503,$O894,$I$3:$I$2503,$I894)),"-")</f>
        <v>0</v>
      </c>
      <c r="AC894" s="27">
        <f t="shared" si="84"/>
        <v>0</v>
      </c>
    </row>
    <row r="895" spans="1:29" s="1" customFormat="1">
      <c r="A895" s="13" t="s">
        <v>185</v>
      </c>
      <c r="B895" s="107" t="str">
        <f>IF(COUNTA($A895)&gt;0,VLOOKUP($A895,Corsa!$A$1:$F$43,2,FALSE),"-")</f>
        <v>Corsa B04</v>
      </c>
      <c r="C895" s="11"/>
      <c r="D895" s="13">
        <v>698</v>
      </c>
      <c r="E895" s="13"/>
      <c r="F895" s="46" t="str">
        <f>IF(COUNTA($A895)&gt;0,VLOOKUP($A895,Corsa!$A$1:$F$43,3,FALSE),"-")</f>
        <v>M-20 + M-25 + M-30 + M-35 + M-40 + M-45</v>
      </c>
      <c r="G895" s="28" t="str">
        <f>IF($D895&gt;0,VLOOKUP($D895,Iscrizioni!$A$2:$M$2502,9,FALSE),"-")</f>
        <v>MALAGOLI GIAN FRANCO</v>
      </c>
      <c r="H895" s="28">
        <f>IF($D895&gt;0,VLOOKUP($D895,Iscrizioni!$A$2:$M$2502,4,FALSE),"-")</f>
        <v>1969</v>
      </c>
      <c r="I895" s="27" t="str">
        <f>IF($D895&gt;0,VLOOKUP($D895,Iscrizioni!$A$2:$M$2502,5,FALSE),"-")</f>
        <v>M</v>
      </c>
      <c r="J895" s="27" t="str">
        <f>IF($D895&gt;0,VLOOKUP($D895,Iscrizioni!$A$2:$M$2502,10,FALSE),"-")</f>
        <v>M-45</v>
      </c>
      <c r="K895" s="27" t="str">
        <f t="shared" si="82"/>
        <v>ok</v>
      </c>
      <c r="L895" s="46" t="str">
        <f>IF($D895&gt;0,VLOOKUP($D895,Iscrizioni!$A$2:$M$2502,11,FALSE),"-")</f>
        <v>Adulti</v>
      </c>
      <c r="M895" s="27">
        <f>IF($D895&gt;0,VLOOKUP($D895,Iscrizioni!$A$2:$N$2502,12,FALSE),"-")</f>
        <v>30</v>
      </c>
      <c r="N895" s="46" t="str">
        <f>IF($D895&gt;0,VLOOKUP($D895,Iscrizioni!$A$2:$M$2502,6,FALSE),"-")</f>
        <v>H041354</v>
      </c>
      <c r="O895" s="107" t="str">
        <f>IF($D895&gt;0,VLOOKUP($D895,Iscrizioni!$A$2:$M$2502,7,FALSE),"-")</f>
        <v>MODENA RUNNERS CLUB ASD</v>
      </c>
      <c r="P895" s="46" t="str">
        <f>IF($D895&gt;0,VLOOKUP(LEFT($N895,1),Regione!$A$2:$C$21,2,FALSE),"-")</f>
        <v xml:space="preserve">EMILIA ROMAGNA </v>
      </c>
      <c r="Q895" s="112" t="e">
        <f ca="1">IF($D895&gt;0,NormalizzaTempo("D",CELL("tipo",$E895),$E895),"-")</f>
        <v>#NAME?</v>
      </c>
      <c r="R895" s="27">
        <f>IF($D895&gt;0,VLOOKUP($D895,Iscrizioni!$A$2:$M$2502,13,FALSE),"-")</f>
        <v>6500</v>
      </c>
      <c r="S895" s="112" t="e">
        <f t="shared" ca="1" si="85"/>
        <v>#NAME?</v>
      </c>
      <c r="T895" s="112" t="e">
        <f ca="1">IF($D895&gt;0,SUMIFS($S$3:$S895,$X$3:$X895,1,$J$3:$J895,$J895),"-")</f>
        <v>#NAME?</v>
      </c>
      <c r="U895" s="112" t="e">
        <f t="shared" ca="1" si="86"/>
        <v>#NAME?</v>
      </c>
      <c r="V895" s="112" t="e">
        <f t="shared" ca="1" si="83"/>
        <v>#NAME?</v>
      </c>
      <c r="W895" s="27">
        <f>IF(LEN($C895)=0,IF($D895&gt;0,COUNTIFS($A$3:$A895,$A895),"-"),"Escluso")</f>
        <v>160</v>
      </c>
      <c r="X895" s="2">
        <f>IF(LEN($C895)=0,IF($D895&gt;0,COUNTIFS($J$3:$J895,$J895,$C$3:$C895,""),"-"),"Escluso")</f>
        <v>47</v>
      </c>
      <c r="Y895" s="127" t="e">
        <f t="shared" ca="1" si="87"/>
        <v>#NAME?</v>
      </c>
      <c r="Z895" s="2">
        <f>IF($D895&gt;0,COUNTIFS($O$3:$O895,$O895,$L$3:$L895,$L895,$I$3:$I895,$I895),"-")</f>
        <v>48</v>
      </c>
      <c r="AA895" s="27">
        <f>IF($D895&gt;0,IF(OR($Z895 &gt;1,$L895&lt;&gt;"Adulti"),0,VLOOKUP($P895,Regione!$B$2:$C$22,2,FALSE)),"-")</f>
        <v>0</v>
      </c>
      <c r="AB895" s="27">
        <f>IF($D895&gt;0,IF(COUNTIFS($O$3:$O895,$O895,$L$3:$L895,$L895,$I$3:$I895,$I895) &gt;1,0,SUMIFS($Y$3:$Y$2503,$L$3:$L$2503,$L895,$O$3:$O$2503,$O895,$I$3:$I$2503,$I895)),"-")</f>
        <v>0</v>
      </c>
      <c r="AC895" s="27">
        <f t="shared" si="84"/>
        <v>0</v>
      </c>
    </row>
    <row r="896" spans="1:29" s="1" customFormat="1">
      <c r="A896" s="13" t="s">
        <v>185</v>
      </c>
      <c r="B896" s="107" t="str">
        <f>IF(COUNTA($A896)&gt;0,VLOOKUP($A896,Corsa!$A$1:$F$43,2,FALSE),"-")</f>
        <v>Corsa B04</v>
      </c>
      <c r="C896" s="11"/>
      <c r="D896" s="13">
        <v>703</v>
      </c>
      <c r="E896" s="13"/>
      <c r="F896" s="46" t="str">
        <f>IF(COUNTA($A896)&gt;0,VLOOKUP($A896,Corsa!$A$1:$F$43,3,FALSE),"-")</f>
        <v>M-20 + M-25 + M-30 + M-35 + M-40 + M-45</v>
      </c>
      <c r="G896" s="28" t="str">
        <f>IF($D896&gt;0,VLOOKUP($D896,Iscrizioni!$A$2:$M$2502,9,FALSE),"-")</f>
        <v>MARMO SAVERIO</v>
      </c>
      <c r="H896" s="28">
        <f>IF($D896&gt;0,VLOOKUP($D896,Iscrizioni!$A$2:$M$2502,4,FALSE),"-")</f>
        <v>1976</v>
      </c>
      <c r="I896" s="27" t="str">
        <f>IF($D896&gt;0,VLOOKUP($D896,Iscrizioni!$A$2:$M$2502,5,FALSE),"-")</f>
        <v>M</v>
      </c>
      <c r="J896" s="27" t="str">
        <f>IF($D896&gt;0,VLOOKUP($D896,Iscrizioni!$A$2:$M$2502,10,FALSE),"-")</f>
        <v>M-40</v>
      </c>
      <c r="K896" s="27" t="str">
        <f t="shared" si="82"/>
        <v>ok</v>
      </c>
      <c r="L896" s="46" t="str">
        <f>IF($D896&gt;0,VLOOKUP($D896,Iscrizioni!$A$2:$M$2502,11,FALSE),"-")</f>
        <v>Adulti</v>
      </c>
      <c r="M896" s="27">
        <f>IF($D896&gt;0,VLOOKUP($D896,Iscrizioni!$A$2:$N$2502,12,FALSE),"-")</f>
        <v>28</v>
      </c>
      <c r="N896" s="46" t="str">
        <f>IF($D896&gt;0,VLOOKUP($D896,Iscrizioni!$A$2:$M$2502,6,FALSE),"-")</f>
        <v>H041354</v>
      </c>
      <c r="O896" s="107" t="str">
        <f>IF($D896&gt;0,VLOOKUP($D896,Iscrizioni!$A$2:$M$2502,7,FALSE),"-")</f>
        <v>MODENA RUNNERS CLUB ASD</v>
      </c>
      <c r="P896" s="46" t="str">
        <f>IF($D896&gt;0,VLOOKUP(LEFT($N896,1),Regione!$A$2:$C$21,2,FALSE),"-")</f>
        <v xml:space="preserve">EMILIA ROMAGNA </v>
      </c>
      <c r="Q896" s="112" t="e">
        <f ca="1">IF($D896&gt;0,NormalizzaTempo("D",CELL("tipo",$E896),$E896),"-")</f>
        <v>#NAME?</v>
      </c>
      <c r="R896" s="27">
        <f>IF($D896&gt;0,VLOOKUP($D896,Iscrizioni!$A$2:$M$2502,13,FALSE),"-")</f>
        <v>6500</v>
      </c>
      <c r="S896" s="112" t="e">
        <f t="shared" ca="1" si="85"/>
        <v>#NAME?</v>
      </c>
      <c r="T896" s="112" t="e">
        <f ca="1">IF($D896&gt;0,SUMIFS($S$3:$S896,$X$3:$X896,1,$J$3:$J896,$J896),"-")</f>
        <v>#NAME?</v>
      </c>
      <c r="U896" s="112" t="e">
        <f t="shared" ca="1" si="86"/>
        <v>#NAME?</v>
      </c>
      <c r="V896" s="112" t="e">
        <f t="shared" ca="1" si="83"/>
        <v>#NAME?</v>
      </c>
      <c r="W896" s="27">
        <f>IF(LEN($C896)=0,IF($D896&gt;0,COUNTIFS($A$3:$A896,$A896),"-"),"Escluso")</f>
        <v>161</v>
      </c>
      <c r="X896" s="2">
        <f>IF(LEN($C896)=0,IF($D896&gt;0,COUNTIFS($J$3:$J896,$J896,$C$3:$C896,""),"-"),"Escluso")</f>
        <v>35</v>
      </c>
      <c r="Y896" s="127" t="e">
        <f t="shared" ca="1" si="87"/>
        <v>#NAME?</v>
      </c>
      <c r="Z896" s="2">
        <f>IF($D896&gt;0,COUNTIFS($O$3:$O896,$O896,$L$3:$L896,$L896,$I$3:$I896,$I896),"-")</f>
        <v>49</v>
      </c>
      <c r="AA896" s="27">
        <f>IF($D896&gt;0,IF(OR($Z896 &gt;1,$L896&lt;&gt;"Adulti"),0,VLOOKUP($P896,Regione!$B$2:$C$22,2,FALSE)),"-")</f>
        <v>0</v>
      </c>
      <c r="AB896" s="27">
        <f>IF($D896&gt;0,IF(COUNTIFS($O$3:$O896,$O896,$L$3:$L896,$L896,$I$3:$I896,$I896) &gt;1,0,SUMIFS($Y$3:$Y$2503,$L$3:$L$2503,$L896,$O$3:$O$2503,$O896,$I$3:$I$2503,$I896)),"-")</f>
        <v>0</v>
      </c>
      <c r="AC896" s="27">
        <f t="shared" si="84"/>
        <v>0</v>
      </c>
    </row>
    <row r="897" spans="1:29" s="1" customFormat="1">
      <c r="A897" s="13" t="s">
        <v>185</v>
      </c>
      <c r="B897" s="107" t="str">
        <f>IF(COUNTA($A897)&gt;0,VLOOKUP($A897,Corsa!$A$1:$F$43,2,FALSE),"-")</f>
        <v>Corsa B04</v>
      </c>
      <c r="C897" s="11"/>
      <c r="D897" s="13">
        <v>829</v>
      </c>
      <c r="E897" s="13"/>
      <c r="F897" s="46" t="str">
        <f>IF(COUNTA($A897)&gt;0,VLOOKUP($A897,Corsa!$A$1:$F$43,3,FALSE),"-")</f>
        <v>M-20 + M-25 + M-30 + M-35 + M-40 + M-45</v>
      </c>
      <c r="G897" s="28" t="str">
        <f>IF($D897&gt;0,VLOOKUP($D897,Iscrizioni!$A$2:$M$2502,9,FALSE),"-")</f>
        <v>DAVOLI GIOVANNI</v>
      </c>
      <c r="H897" s="28">
        <f>IF($D897&gt;0,VLOOKUP($D897,Iscrizioni!$A$2:$M$2502,4,FALSE),"-")</f>
        <v>1980</v>
      </c>
      <c r="I897" s="27" t="str">
        <f>IF($D897&gt;0,VLOOKUP($D897,Iscrizioni!$A$2:$M$2502,5,FALSE),"-")</f>
        <v>M</v>
      </c>
      <c r="J897" s="27" t="str">
        <f>IF($D897&gt;0,VLOOKUP($D897,Iscrizioni!$A$2:$M$2502,10,FALSE),"-")</f>
        <v>M-35</v>
      </c>
      <c r="K897" s="27" t="str">
        <f t="shared" si="82"/>
        <v>ok</v>
      </c>
      <c r="L897" s="46" t="str">
        <f>IF($D897&gt;0,VLOOKUP($D897,Iscrizioni!$A$2:$M$2502,11,FALSE),"-")</f>
        <v>Adulti</v>
      </c>
      <c r="M897" s="27">
        <f>IF($D897&gt;0,VLOOKUP($D897,Iscrizioni!$A$2:$N$2502,12,FALSE),"-")</f>
        <v>26</v>
      </c>
      <c r="N897" s="46" t="str">
        <f>IF($D897&gt;0,VLOOKUP($D897,Iscrizioni!$A$2:$M$2502,6,FALSE),"-")</f>
        <v>H080274</v>
      </c>
      <c r="O897" s="107" t="str">
        <f>IF($D897&gt;0,VLOOKUP($D897,Iscrizioni!$A$2:$M$2502,7,FALSE),"-")</f>
        <v>POL. SCANDIANESE</v>
      </c>
      <c r="P897" s="46" t="str">
        <f>IF($D897&gt;0,VLOOKUP(LEFT($N897,1),Regione!$A$2:$C$21,2,FALSE),"-")</f>
        <v xml:space="preserve">EMILIA ROMAGNA </v>
      </c>
      <c r="Q897" s="112" t="e">
        <f ca="1">IF($D897&gt;0,NormalizzaTempo("D",CELL("tipo",$E897),$E897),"-")</f>
        <v>#NAME?</v>
      </c>
      <c r="R897" s="27">
        <f>IF($D897&gt;0,VLOOKUP($D897,Iscrizioni!$A$2:$M$2502,13,FALSE),"-")</f>
        <v>6500</v>
      </c>
      <c r="S897" s="112" t="e">
        <f t="shared" ca="1" si="85"/>
        <v>#NAME?</v>
      </c>
      <c r="T897" s="112" t="e">
        <f ca="1">IF($D897&gt;0,SUMIFS($S$3:$S897,$X$3:$X897,1,$J$3:$J897,$J897),"-")</f>
        <v>#NAME?</v>
      </c>
      <c r="U897" s="112" t="e">
        <f t="shared" ca="1" si="86"/>
        <v>#NAME?</v>
      </c>
      <c r="V897" s="112" t="e">
        <f t="shared" ca="1" si="83"/>
        <v>#NAME?</v>
      </c>
      <c r="W897" s="27">
        <f>IF(LEN($C897)=0,IF($D897&gt;0,COUNTIFS($A$3:$A897,$A897),"-"),"Escluso")</f>
        <v>162</v>
      </c>
      <c r="X897" s="2">
        <f>IF(LEN($C897)=0,IF($D897&gt;0,COUNTIFS($J$3:$J897,$J897,$C$3:$C897,""),"-"),"Escluso")</f>
        <v>26</v>
      </c>
      <c r="Y897" s="127" t="e">
        <f t="shared" ca="1" si="87"/>
        <v>#NAME?</v>
      </c>
      <c r="Z897" s="2">
        <f>IF($D897&gt;0,COUNTIFS($O$3:$O897,$O897,$L$3:$L897,$L897,$I$3:$I897,$I897),"-")</f>
        <v>5</v>
      </c>
      <c r="AA897" s="27">
        <f>IF($D897&gt;0,IF(OR($Z897 &gt;1,$L897&lt;&gt;"Adulti"),0,VLOOKUP($P897,Regione!$B$2:$C$22,2,FALSE)),"-")</f>
        <v>0</v>
      </c>
      <c r="AB897" s="27">
        <f>IF($D897&gt;0,IF(COUNTIFS($O$3:$O897,$O897,$L$3:$L897,$L897,$I$3:$I897,$I897) &gt;1,0,SUMIFS($Y$3:$Y$2503,$L$3:$L$2503,$L897,$O$3:$O$2503,$O897,$I$3:$I$2503,$I897)),"-")</f>
        <v>0</v>
      </c>
      <c r="AC897" s="27">
        <f t="shared" si="84"/>
        <v>0</v>
      </c>
    </row>
    <row r="898" spans="1:29" s="1" customFormat="1">
      <c r="A898" s="13" t="s">
        <v>185</v>
      </c>
      <c r="B898" s="107" t="str">
        <f>IF(COUNTA($A898)&gt;0,VLOOKUP($A898,Corsa!$A$1:$F$43,2,FALSE),"-")</f>
        <v>Corsa B04</v>
      </c>
      <c r="C898" s="11"/>
      <c r="D898" s="13">
        <v>212</v>
      </c>
      <c r="E898" s="13"/>
      <c r="F898" s="46" t="str">
        <f>IF(COUNTA($A898)&gt;0,VLOOKUP($A898,Corsa!$A$1:$F$43,3,FALSE),"-")</f>
        <v>M-20 + M-25 + M-30 + M-35 + M-40 + M-45</v>
      </c>
      <c r="G898" s="28" t="str">
        <f>IF($D898&gt;0,VLOOKUP($D898,Iscrizioni!$A$2:$M$2502,9,FALSE),"-")</f>
        <v>STURARO CHRISTIAN</v>
      </c>
      <c r="H898" s="28">
        <f>IF($D898&gt;0,VLOOKUP($D898,Iscrizioni!$A$2:$M$2502,4,FALSE),"-")</f>
        <v>1975</v>
      </c>
      <c r="I898" s="27" t="str">
        <f>IF($D898&gt;0,VLOOKUP($D898,Iscrizioni!$A$2:$M$2502,5,FALSE),"-")</f>
        <v>M</v>
      </c>
      <c r="J898" s="27" t="str">
        <f>IF($D898&gt;0,VLOOKUP($D898,Iscrizioni!$A$2:$M$2502,10,FALSE),"-")</f>
        <v>M-40</v>
      </c>
      <c r="K898" s="27" t="str">
        <f t="shared" si="82"/>
        <v>ok</v>
      </c>
      <c r="L898" s="46" t="str">
        <f>IF($D898&gt;0,VLOOKUP($D898,Iscrizioni!$A$2:$M$2502,11,FALSE),"-")</f>
        <v>Adulti</v>
      </c>
      <c r="M898" s="27">
        <f>IF($D898&gt;0,VLOOKUP($D898,Iscrizioni!$A$2:$N$2502,12,FALSE),"-")</f>
        <v>28</v>
      </c>
      <c r="N898" s="46" t="str">
        <f>IF($D898&gt;0,VLOOKUP($D898,Iscrizioni!$A$2:$M$2502,6,FALSE),"-")</f>
        <v>A130646</v>
      </c>
      <c r="O898" s="107" t="str">
        <f>IF($D898&gt;0,VLOOKUP($D898,Iscrizioni!$A$2:$M$2502,7,FALSE),"-")</f>
        <v>A.S.D. DORATLETICA</v>
      </c>
      <c r="P898" s="46" t="str">
        <f>IF($D898&gt;0,VLOOKUP(LEFT($N898,1),Regione!$A$2:$C$21,2,FALSE),"-")</f>
        <v xml:space="preserve">PIEMONTE </v>
      </c>
      <c r="Q898" s="112" t="e">
        <f ca="1">IF($D898&gt;0,NormalizzaTempo("D",CELL("tipo",$E898),$E898),"-")</f>
        <v>#NAME?</v>
      </c>
      <c r="R898" s="27">
        <f>IF($D898&gt;0,VLOOKUP($D898,Iscrizioni!$A$2:$M$2502,13,FALSE),"-")</f>
        <v>6500</v>
      </c>
      <c r="S898" s="112" t="e">
        <f t="shared" ca="1" si="85"/>
        <v>#NAME?</v>
      </c>
      <c r="T898" s="112" t="e">
        <f ca="1">IF($D898&gt;0,SUMIFS($S$3:$S898,$X$3:$X898,1,$J$3:$J898,$J898),"-")</f>
        <v>#NAME?</v>
      </c>
      <c r="U898" s="112" t="e">
        <f t="shared" ca="1" si="86"/>
        <v>#NAME?</v>
      </c>
      <c r="V898" s="112" t="e">
        <f t="shared" ca="1" si="83"/>
        <v>#NAME?</v>
      </c>
      <c r="W898" s="27">
        <f>IF(LEN($C898)=0,IF($D898&gt;0,COUNTIFS($A$3:$A898,$A898),"-"),"Escluso")</f>
        <v>163</v>
      </c>
      <c r="X898" s="2">
        <f>IF(LEN($C898)=0,IF($D898&gt;0,COUNTIFS($J$3:$J898,$J898,$C$3:$C898,""),"-"),"Escluso")</f>
        <v>36</v>
      </c>
      <c r="Y898" s="127" t="e">
        <f t="shared" ca="1" si="87"/>
        <v>#NAME?</v>
      </c>
      <c r="Z898" s="2">
        <f>IF($D898&gt;0,COUNTIFS($O$3:$O898,$O898,$L$3:$L898,$L898,$I$3:$I898,$I898),"-")</f>
        <v>20</v>
      </c>
      <c r="AA898" s="27">
        <f>IF($D898&gt;0,IF(OR($Z898 &gt;1,$L898&lt;&gt;"Adulti"),0,VLOOKUP($P898,Regione!$B$2:$C$22,2,FALSE)),"-")</f>
        <v>0</v>
      </c>
      <c r="AB898" s="27">
        <f>IF($D898&gt;0,IF(COUNTIFS($O$3:$O898,$O898,$L$3:$L898,$L898,$I$3:$I898,$I898) &gt;1,0,SUMIFS($Y$3:$Y$2503,$L$3:$L$2503,$L898,$O$3:$O$2503,$O898,$I$3:$I$2503,$I898)),"-")</f>
        <v>0</v>
      </c>
      <c r="AC898" s="27">
        <f t="shared" si="84"/>
        <v>0</v>
      </c>
    </row>
    <row r="899" spans="1:29" s="1" customFormat="1">
      <c r="A899" s="13" t="s">
        <v>185</v>
      </c>
      <c r="B899" s="107" t="str">
        <f>IF(COUNTA($A899)&gt;0,VLOOKUP($A899,Corsa!$A$1:$F$43,2,FALSE),"-")</f>
        <v>Corsa B04</v>
      </c>
      <c r="C899" s="11"/>
      <c r="D899" s="13">
        <v>759</v>
      </c>
      <c r="E899" s="13"/>
      <c r="F899" s="46" t="str">
        <f>IF(COUNTA($A899)&gt;0,VLOOKUP($A899,Corsa!$A$1:$F$43,3,FALSE),"-")</f>
        <v>M-20 + M-25 + M-30 + M-35 + M-40 + M-45</v>
      </c>
      <c r="G899" s="28" t="str">
        <f>IF($D899&gt;0,VLOOKUP($D899,Iscrizioni!$A$2:$M$2502,9,FALSE),"-")</f>
        <v>DEL CARLO FRANCESCO</v>
      </c>
      <c r="H899" s="28">
        <f>IF($D899&gt;0,VLOOKUP($D899,Iscrizioni!$A$2:$M$2502,4,FALSE),"-")</f>
        <v>1984</v>
      </c>
      <c r="I899" s="27" t="str">
        <f>IF($D899&gt;0,VLOOKUP($D899,Iscrizioni!$A$2:$M$2502,5,FALSE),"-")</f>
        <v>M</v>
      </c>
      <c r="J899" s="27" t="str">
        <f>IF($D899&gt;0,VLOOKUP($D899,Iscrizioni!$A$2:$M$2502,10,FALSE),"-")</f>
        <v>M-30</v>
      </c>
      <c r="K899" s="27" t="str">
        <f t="shared" ref="K899:K962" si="88">IF(D899&gt;0,IF(IFERROR(SEARCH(J899,F899),0)=0,"Verifica","ok"),"-")</f>
        <v>ok</v>
      </c>
      <c r="L899" s="46" t="str">
        <f>IF($D899&gt;0,VLOOKUP($D899,Iscrizioni!$A$2:$M$2502,11,FALSE),"-")</f>
        <v>Adulti</v>
      </c>
      <c r="M899" s="27">
        <f>IF($D899&gt;0,VLOOKUP($D899,Iscrizioni!$A$2:$N$2502,12,FALSE),"-")</f>
        <v>24</v>
      </c>
      <c r="N899" s="46" t="str">
        <f>IF($D899&gt;0,VLOOKUP($D899,Iscrizioni!$A$2:$M$2502,6,FALSE),"-")</f>
        <v>H010172</v>
      </c>
      <c r="O899" s="107" t="str">
        <f>IF($D899&gt;0,VLOOKUP($D899,Iscrizioni!$A$2:$M$2502,7,FALSE),"-")</f>
        <v>POL. ATLETICO BORGO PANIGALE A.S.D.</v>
      </c>
      <c r="P899" s="46" t="str">
        <f>IF($D899&gt;0,VLOOKUP(LEFT($N899,1),Regione!$A$2:$C$21,2,FALSE),"-")</f>
        <v xml:space="preserve">EMILIA ROMAGNA </v>
      </c>
      <c r="Q899" s="112" t="e">
        <f ca="1">IF($D899&gt;0,NormalizzaTempo("D",CELL("tipo",$E899),$E899),"-")</f>
        <v>#NAME?</v>
      </c>
      <c r="R899" s="27">
        <f>IF($D899&gt;0,VLOOKUP($D899,Iscrizioni!$A$2:$M$2502,13,FALSE),"-")</f>
        <v>6500</v>
      </c>
      <c r="S899" s="112" t="e">
        <f t="shared" ca="1" si="85"/>
        <v>#NAME?</v>
      </c>
      <c r="T899" s="112" t="e">
        <f ca="1">IF($D899&gt;0,SUMIFS($S$3:$S899,$X$3:$X899,1,$J$3:$J899,$J899),"-")</f>
        <v>#NAME?</v>
      </c>
      <c r="U899" s="112" t="e">
        <f t="shared" ca="1" si="86"/>
        <v>#NAME?</v>
      </c>
      <c r="V899" s="112" t="e">
        <f t="shared" ca="1" si="83"/>
        <v>#NAME?</v>
      </c>
      <c r="W899" s="27">
        <f>IF(LEN($C899)=0,IF($D899&gt;0,COUNTIFS($A$3:$A899,$A899),"-"),"Escluso")</f>
        <v>164</v>
      </c>
      <c r="X899" s="2">
        <f>IF(LEN($C899)=0,IF($D899&gt;0,COUNTIFS($J$3:$J899,$J899,$C$3:$C899,""),"-"),"Escluso")</f>
        <v>17</v>
      </c>
      <c r="Y899" s="127" t="e">
        <f t="shared" ca="1" si="87"/>
        <v>#NAME?</v>
      </c>
      <c r="Z899" s="2">
        <f>IF($D899&gt;0,COUNTIFS($O$3:$O899,$O899,$L$3:$L899,$L899,$I$3:$I899,$I899),"-")</f>
        <v>1</v>
      </c>
      <c r="AA899" s="27">
        <f>IF($D899&gt;0,IF(OR($Z899 &gt;1,$L899&lt;&gt;"Adulti"),0,VLOOKUP($P899,Regione!$B$2:$C$22,2,FALSE)),"-")</f>
        <v>0</v>
      </c>
      <c r="AB899" s="27" t="e">
        <f ca="1">IF($D899&gt;0,IF(COUNTIFS($O$3:$O899,$O899,$L$3:$L899,$L899,$I$3:$I899,$I899) &gt;1,0,SUMIFS($Y$3:$Y$2503,$L$3:$L$2503,$L899,$O$3:$O$2503,$O899,$I$3:$I$2503,$I899)),"-")</f>
        <v>#NAME?</v>
      </c>
      <c r="AC899" s="27" t="e">
        <f t="shared" ca="1" si="84"/>
        <v>#NAME?</v>
      </c>
    </row>
    <row r="900" spans="1:29" s="1" customFormat="1">
      <c r="A900" s="13" t="s">
        <v>185</v>
      </c>
      <c r="B900" s="107" t="str">
        <f>IF(COUNTA($A900)&gt;0,VLOOKUP($A900,Corsa!$A$1:$F$43,2,FALSE),"-")</f>
        <v>Corsa B04</v>
      </c>
      <c r="C900" s="11"/>
      <c r="D900" s="13">
        <v>683</v>
      </c>
      <c r="E900" s="13"/>
      <c r="F900" s="46" t="str">
        <f>IF(COUNTA($A900)&gt;0,VLOOKUP($A900,Corsa!$A$1:$F$43,3,FALSE),"-")</f>
        <v>M-20 + M-25 + M-30 + M-35 + M-40 + M-45</v>
      </c>
      <c r="G900" s="28" t="str">
        <f>IF($D900&gt;0,VLOOKUP($D900,Iscrizioni!$A$2:$M$2502,9,FALSE),"-")</f>
        <v>FARSETTI ANDREA</v>
      </c>
      <c r="H900" s="28">
        <f>IF($D900&gt;0,VLOOKUP($D900,Iscrizioni!$A$2:$M$2502,4,FALSE),"-")</f>
        <v>1968</v>
      </c>
      <c r="I900" s="27" t="str">
        <f>IF($D900&gt;0,VLOOKUP($D900,Iscrizioni!$A$2:$M$2502,5,FALSE),"-")</f>
        <v>M</v>
      </c>
      <c r="J900" s="27" t="str">
        <f>IF($D900&gt;0,VLOOKUP($D900,Iscrizioni!$A$2:$M$2502,10,FALSE),"-")</f>
        <v>M-45</v>
      </c>
      <c r="K900" s="27" t="str">
        <f t="shared" si="88"/>
        <v>ok</v>
      </c>
      <c r="L900" s="46" t="str">
        <f>IF($D900&gt;0,VLOOKUP($D900,Iscrizioni!$A$2:$M$2502,11,FALSE),"-")</f>
        <v>Adulti</v>
      </c>
      <c r="M900" s="27">
        <f>IF($D900&gt;0,VLOOKUP($D900,Iscrizioni!$A$2:$N$2502,12,FALSE),"-")</f>
        <v>30</v>
      </c>
      <c r="N900" s="46" t="str">
        <f>IF($D900&gt;0,VLOOKUP($D900,Iscrizioni!$A$2:$M$2502,6,FALSE),"-")</f>
        <v>H041354</v>
      </c>
      <c r="O900" s="107" t="str">
        <f>IF($D900&gt;0,VLOOKUP($D900,Iscrizioni!$A$2:$M$2502,7,FALSE),"-")</f>
        <v>MODENA RUNNERS CLUB ASD</v>
      </c>
      <c r="P900" s="46" t="str">
        <f>IF($D900&gt;0,VLOOKUP(LEFT($N900,1),Regione!$A$2:$C$21,2,FALSE),"-")</f>
        <v xml:space="preserve">EMILIA ROMAGNA </v>
      </c>
      <c r="Q900" s="112" t="e">
        <f ca="1">IF($D900&gt;0,NormalizzaTempo("D",CELL("tipo",$E900),$E900),"-")</f>
        <v>#NAME?</v>
      </c>
      <c r="R900" s="27">
        <f>IF($D900&gt;0,VLOOKUP($D900,Iscrizioni!$A$2:$M$2502,13,FALSE),"-")</f>
        <v>6500</v>
      </c>
      <c r="S900" s="112" t="e">
        <f t="shared" ca="1" si="85"/>
        <v>#NAME?</v>
      </c>
      <c r="T900" s="112" t="e">
        <f ca="1">IF($D900&gt;0,SUMIFS($S$3:$S900,$X$3:$X900,1,$J$3:$J900,$J900),"-")</f>
        <v>#NAME?</v>
      </c>
      <c r="U900" s="112" t="e">
        <f t="shared" ca="1" si="86"/>
        <v>#NAME?</v>
      </c>
      <c r="V900" s="112" t="e">
        <f t="shared" ref="V900:V963" ca="1" si="89">IF(OR(AND($L900="Adulti",LEN($C900)=0,$U900&lt;=$U$1), AND(OR($L900="Giovanile",$L900="Promozionale"),LEN($C900)=0) ), "ok","-")</f>
        <v>#NAME?</v>
      </c>
      <c r="W900" s="27">
        <f>IF(LEN($C900)=0,IF($D900&gt;0,COUNTIFS($A$3:$A900,$A900),"-"),"Escluso")</f>
        <v>165</v>
      </c>
      <c r="X900" s="2">
        <f>IF(LEN($C900)=0,IF($D900&gt;0,COUNTIFS($J$3:$J900,$J900,$C$3:$C900,""),"-"),"Escluso")</f>
        <v>48</v>
      </c>
      <c r="Y900" s="127" t="e">
        <f t="shared" ca="1" si="87"/>
        <v>#NAME?</v>
      </c>
      <c r="Z900" s="2">
        <f>IF($D900&gt;0,COUNTIFS($O$3:$O900,$O900,$L$3:$L900,$L900,$I$3:$I900,$I900),"-")</f>
        <v>50</v>
      </c>
      <c r="AA900" s="27">
        <f>IF($D900&gt;0,IF(OR($Z900 &gt;1,$L900&lt;&gt;"Adulti"),0,VLOOKUP($P900,Regione!$B$2:$C$22,2,FALSE)),"-")</f>
        <v>0</v>
      </c>
      <c r="AB900" s="27">
        <f>IF($D900&gt;0,IF(COUNTIFS($O$3:$O900,$O900,$L$3:$L900,$L900,$I$3:$I900,$I900) &gt;1,0,SUMIFS($Y$3:$Y$2503,$L$3:$L$2503,$L900,$O$3:$O$2503,$O900,$I$3:$I$2503,$I900)),"-")</f>
        <v>0</v>
      </c>
      <c r="AC900" s="27">
        <f t="shared" si="84"/>
        <v>0</v>
      </c>
    </row>
    <row r="901" spans="1:29" s="1" customFormat="1">
      <c r="A901" s="13"/>
      <c r="B901" s="107" t="str">
        <f>IF(COUNTA($A901)&gt;0,VLOOKUP($A901,Corsa!$A$1:$F$43,2,FALSE),"-")</f>
        <v>-</v>
      </c>
      <c r="C901" s="11"/>
      <c r="D901" s="13"/>
      <c r="E901" s="13"/>
      <c r="F901" s="46" t="str">
        <f>IF(COUNTA($A901)&gt;0,VLOOKUP($A901,Corsa!$A$1:$F$43,3,FALSE),"-")</f>
        <v>-</v>
      </c>
      <c r="G901" s="28" t="str">
        <f>IF($D901&gt;0,VLOOKUP($D901,Iscrizioni!$A$2:$M$2502,9,FALSE),"-")</f>
        <v>-</v>
      </c>
      <c r="H901" s="28" t="str">
        <f>IF($D901&gt;0,VLOOKUP($D901,Iscrizioni!$A$2:$M$2502,4,FALSE),"-")</f>
        <v>-</v>
      </c>
      <c r="I901" s="27" t="str">
        <f>IF($D901&gt;0,VLOOKUP($D901,Iscrizioni!$A$2:$M$2502,5,FALSE),"-")</f>
        <v>-</v>
      </c>
      <c r="J901" s="27" t="str">
        <f>IF($D901&gt;0,VLOOKUP($D901,Iscrizioni!$A$2:$M$2502,10,FALSE),"-")</f>
        <v>-</v>
      </c>
      <c r="K901" s="27" t="str">
        <f t="shared" si="88"/>
        <v>-</v>
      </c>
      <c r="L901" s="46" t="str">
        <f>IF($D901&gt;0,VLOOKUP($D901,Iscrizioni!$A$2:$M$2502,11,FALSE),"-")</f>
        <v>-</v>
      </c>
      <c r="M901" s="27" t="str">
        <f>IF($D901&gt;0,VLOOKUP($D901,Iscrizioni!$A$2:$N$2502,12,FALSE),"-")</f>
        <v>-</v>
      </c>
      <c r="N901" s="46" t="str">
        <f>IF($D901&gt;0,VLOOKUP($D901,Iscrizioni!$A$2:$M$2502,6,FALSE),"-")</f>
        <v>-</v>
      </c>
      <c r="O901" s="107" t="str">
        <f>IF($D901&gt;0,VLOOKUP($D901,Iscrizioni!$A$2:$M$2502,7,FALSE),"-")</f>
        <v>-</v>
      </c>
      <c r="P901" s="46" t="str">
        <f>IF($D901&gt;0,VLOOKUP(LEFT($N901,1),Regione!$A$2:$C$21,2,FALSE),"-")</f>
        <v>-</v>
      </c>
      <c r="Q901" s="112" t="str">
        <f ca="1">IF($D901&gt;0,NormalizzaTempo("D",CELL("tipo",$E901),$E901),"-")</f>
        <v>-</v>
      </c>
      <c r="R901" s="27" t="str">
        <f>IF($D901&gt;0,VLOOKUP($D901,Iscrizioni!$A$2:$M$2502,13,FALSE),"-")</f>
        <v>-</v>
      </c>
      <c r="S901" s="112" t="str">
        <f t="shared" si="85"/>
        <v>-</v>
      </c>
      <c r="T901" s="112" t="str">
        <f>IF($D901&gt;0,SUMIFS($S$3:$S901,$X$3:$X901,1,$J$3:$J901,$J901),"-")</f>
        <v>-</v>
      </c>
      <c r="U901" s="112" t="str">
        <f t="shared" si="86"/>
        <v>-</v>
      </c>
      <c r="V901" s="112" t="str">
        <f t="shared" si="89"/>
        <v>-</v>
      </c>
      <c r="W901" s="27" t="str">
        <f>IF(LEN($C901)=0,IF($D901&gt;0,COUNTIFS($A$3:$A901,$A901),"-"),"Escluso")</f>
        <v>-</v>
      </c>
      <c r="X901" s="2" t="str">
        <f>IF(LEN($C901)=0,IF($D901&gt;0,COUNTIFS($J$3:$J901,$J901,$C$3:$C901,""),"-"),"Escluso")</f>
        <v>-</v>
      </c>
      <c r="Y901" s="127" t="str">
        <f t="shared" si="87"/>
        <v>-</v>
      </c>
      <c r="Z901" s="2" t="str">
        <f>IF($D901&gt;0,COUNTIFS($O$3:$O901,$O901,$L$3:$L901,$L901,$I$3:$I901,$I901),"-")</f>
        <v>-</v>
      </c>
      <c r="AA901" s="27" t="str">
        <f>IF($D901&gt;0,IF(OR($Z901 &gt;1,$L901&lt;&gt;"Adulti"),0,VLOOKUP($P901,Regione!$B$2:$C$22,2,FALSE)),"-")</f>
        <v>-</v>
      </c>
      <c r="AB901" s="27" t="str">
        <f>IF($D901&gt;0,IF(COUNTIFS($O$3:$O901,$O901,$L$3:$L901,$L901,$I$3:$I901,$I901) &gt;1,0,SUMIFS($Y$3:$Y$2503,$L$3:$L$2503,$L901,$O$3:$O$2503,$O901,$I$3:$I$2503,$I901)),"-")</f>
        <v>-</v>
      </c>
      <c r="AC901" s="27" t="str">
        <f t="shared" si="84"/>
        <v>-</v>
      </c>
    </row>
    <row r="902" spans="1:29" s="1" customFormat="1">
      <c r="A902" s="13"/>
      <c r="B902" s="107" t="str">
        <f>IF(COUNTA($A902)&gt;0,VLOOKUP($A902,Corsa!$A$1:$F$43,2,FALSE),"-")</f>
        <v>-</v>
      </c>
      <c r="C902" s="11"/>
      <c r="D902" s="13"/>
      <c r="E902" s="13"/>
      <c r="F902" s="46" t="str">
        <f>IF(COUNTA($A902)&gt;0,VLOOKUP($A902,Corsa!$A$1:$F$43,3,FALSE),"-")</f>
        <v>-</v>
      </c>
      <c r="G902" s="28" t="str">
        <f>IF($D902&gt;0,VLOOKUP($D902,Iscrizioni!$A$2:$M$2502,9,FALSE),"-")</f>
        <v>-</v>
      </c>
      <c r="H902" s="28" t="str">
        <f>IF($D902&gt;0,VLOOKUP($D902,Iscrizioni!$A$2:$M$2502,4,FALSE),"-")</f>
        <v>-</v>
      </c>
      <c r="I902" s="27" t="str">
        <f>IF($D902&gt;0,VLOOKUP($D902,Iscrizioni!$A$2:$M$2502,5,FALSE),"-")</f>
        <v>-</v>
      </c>
      <c r="J902" s="27" t="str">
        <f>IF($D902&gt;0,VLOOKUP($D902,Iscrizioni!$A$2:$M$2502,10,FALSE),"-")</f>
        <v>-</v>
      </c>
      <c r="K902" s="27" t="str">
        <f t="shared" si="88"/>
        <v>-</v>
      </c>
      <c r="L902" s="46" t="str">
        <f>IF($D902&gt;0,VLOOKUP($D902,Iscrizioni!$A$2:$M$2502,11,FALSE),"-")</f>
        <v>-</v>
      </c>
      <c r="M902" s="27" t="str">
        <f>IF($D902&gt;0,VLOOKUP($D902,Iscrizioni!$A$2:$N$2502,12,FALSE),"-")</f>
        <v>-</v>
      </c>
      <c r="N902" s="46" t="str">
        <f>IF($D902&gt;0,VLOOKUP($D902,Iscrizioni!$A$2:$M$2502,6,FALSE),"-")</f>
        <v>-</v>
      </c>
      <c r="O902" s="107" t="str">
        <f>IF($D902&gt;0,VLOOKUP($D902,Iscrizioni!$A$2:$M$2502,7,FALSE),"-")</f>
        <v>-</v>
      </c>
      <c r="P902" s="46" t="str">
        <f>IF($D902&gt;0,VLOOKUP(LEFT($N902,1),Regione!$A$2:$C$21,2,FALSE),"-")</f>
        <v>-</v>
      </c>
      <c r="Q902" s="112" t="str">
        <f ca="1">IF($D902&gt;0,NormalizzaTempo("D",CELL("tipo",$E902),$E902),"-")</f>
        <v>-</v>
      </c>
      <c r="R902" s="27" t="str">
        <f>IF($D902&gt;0,VLOOKUP($D902,Iscrizioni!$A$2:$M$2502,13,FALSE),"-")</f>
        <v>-</v>
      </c>
      <c r="S902" s="112" t="str">
        <f t="shared" si="85"/>
        <v>-</v>
      </c>
      <c r="T902" s="112" t="str">
        <f>IF($D902&gt;0,SUMIFS($S$3:$S902,$X$3:$X902,1,$J$3:$J902,$J902),"-")</f>
        <v>-</v>
      </c>
      <c r="U902" s="112" t="str">
        <f t="shared" si="86"/>
        <v>-</v>
      </c>
      <c r="V902" s="112" t="str">
        <f t="shared" si="89"/>
        <v>-</v>
      </c>
      <c r="W902" s="27" t="str">
        <f>IF(LEN($C902)=0,IF($D902&gt;0,COUNTIFS($A$3:$A902,$A902),"-"),"Escluso")</f>
        <v>-</v>
      </c>
      <c r="X902" s="2" t="str">
        <f>IF(LEN($C902)=0,IF($D902&gt;0,COUNTIFS($J$3:$J902,$J902,$C$3:$C902,""),"-"),"Escluso")</f>
        <v>-</v>
      </c>
      <c r="Y902" s="127" t="str">
        <f t="shared" si="87"/>
        <v>-</v>
      </c>
      <c r="Z902" s="2" t="str">
        <f>IF($D902&gt;0,COUNTIFS($O$3:$O902,$O902,$L$3:$L902,$L902,$I$3:$I902,$I902),"-")</f>
        <v>-</v>
      </c>
      <c r="AA902" s="27" t="str">
        <f>IF($D902&gt;0,IF(OR($Z902 &gt;1,$L902&lt;&gt;"Adulti"),0,VLOOKUP($P902,Regione!$B$2:$C$22,2,FALSE)),"-")</f>
        <v>-</v>
      </c>
      <c r="AB902" s="27" t="str">
        <f>IF($D902&gt;0,IF(COUNTIFS($O$3:$O902,$O902,$L$3:$L902,$L902,$I$3:$I902,$I902) &gt;1,0,SUMIFS($Y$3:$Y$2503,$L$3:$L$2503,$L902,$O$3:$O$2503,$O902,$I$3:$I$2503,$I902)),"-")</f>
        <v>-</v>
      </c>
      <c r="AC902" s="27" t="str">
        <f t="shared" si="84"/>
        <v>-</v>
      </c>
    </row>
    <row r="903" spans="1:29" s="1" customFormat="1">
      <c r="A903" s="13"/>
      <c r="B903" s="107" t="str">
        <f>IF(COUNTA($A903)&gt;0,VLOOKUP($A903,Corsa!$A$1:$F$43,2,FALSE),"-")</f>
        <v>-</v>
      </c>
      <c r="C903" s="11"/>
      <c r="D903" s="13"/>
      <c r="E903" s="13"/>
      <c r="F903" s="46" t="str">
        <f>IF(COUNTA($A903)&gt;0,VLOOKUP($A903,Corsa!$A$1:$F$43,3,FALSE),"-")</f>
        <v>-</v>
      </c>
      <c r="G903" s="28" t="str">
        <f>IF($D903&gt;0,VLOOKUP($D903,Iscrizioni!$A$2:$M$2502,9,FALSE),"-")</f>
        <v>-</v>
      </c>
      <c r="H903" s="28" t="str">
        <f>IF($D903&gt;0,VLOOKUP($D903,Iscrizioni!$A$2:$M$2502,4,FALSE),"-")</f>
        <v>-</v>
      </c>
      <c r="I903" s="27" t="str">
        <f>IF($D903&gt;0,VLOOKUP($D903,Iscrizioni!$A$2:$M$2502,5,FALSE),"-")</f>
        <v>-</v>
      </c>
      <c r="J903" s="27" t="str">
        <f>IF($D903&gt;0,VLOOKUP($D903,Iscrizioni!$A$2:$M$2502,10,FALSE),"-")</f>
        <v>-</v>
      </c>
      <c r="K903" s="27" t="str">
        <f t="shared" si="88"/>
        <v>-</v>
      </c>
      <c r="L903" s="46" t="str">
        <f>IF($D903&gt;0,VLOOKUP($D903,Iscrizioni!$A$2:$M$2502,11,FALSE),"-")</f>
        <v>-</v>
      </c>
      <c r="M903" s="27" t="str">
        <f>IF($D903&gt;0,VLOOKUP($D903,Iscrizioni!$A$2:$N$2502,12,FALSE),"-")</f>
        <v>-</v>
      </c>
      <c r="N903" s="46" t="str">
        <f>IF($D903&gt;0,VLOOKUP($D903,Iscrizioni!$A$2:$M$2502,6,FALSE),"-")</f>
        <v>-</v>
      </c>
      <c r="O903" s="107" t="str">
        <f>IF($D903&gt;0,VLOOKUP($D903,Iscrizioni!$A$2:$M$2502,7,FALSE),"-")</f>
        <v>-</v>
      </c>
      <c r="P903" s="46" t="str">
        <f>IF($D903&gt;0,VLOOKUP(LEFT($N903,1),Regione!$A$2:$C$21,2,FALSE),"-")</f>
        <v>-</v>
      </c>
      <c r="Q903" s="112" t="str">
        <f ca="1">IF($D903&gt;0,NormalizzaTempo("D",CELL("tipo",$E903),$E903),"-")</f>
        <v>-</v>
      </c>
      <c r="R903" s="27" t="str">
        <f>IF($D903&gt;0,VLOOKUP($D903,Iscrizioni!$A$2:$M$2502,13,FALSE),"-")</f>
        <v>-</v>
      </c>
      <c r="S903" s="112" t="str">
        <f t="shared" si="85"/>
        <v>-</v>
      </c>
      <c r="T903" s="112" t="str">
        <f>IF($D903&gt;0,SUMIFS($S$3:$S903,$X$3:$X903,1,$J$3:$J903,$J903),"-")</f>
        <v>-</v>
      </c>
      <c r="U903" s="112" t="str">
        <f t="shared" si="86"/>
        <v>-</v>
      </c>
      <c r="V903" s="112" t="str">
        <f t="shared" si="89"/>
        <v>-</v>
      </c>
      <c r="W903" s="27" t="str">
        <f>IF(LEN($C903)=0,IF($D903&gt;0,COUNTIFS($A$3:$A903,$A903),"-"),"Escluso")</f>
        <v>-</v>
      </c>
      <c r="X903" s="2" t="str">
        <f>IF(LEN($C903)=0,IF($D903&gt;0,COUNTIFS($J$3:$J903,$J903,$C$3:$C903,""),"-"),"Escluso")</f>
        <v>-</v>
      </c>
      <c r="Y903" s="127" t="str">
        <f t="shared" si="87"/>
        <v>-</v>
      </c>
      <c r="Z903" s="2" t="str">
        <f>IF($D903&gt;0,COUNTIFS($O$3:$O903,$O903,$L$3:$L903,$L903,$I$3:$I903,$I903),"-")</f>
        <v>-</v>
      </c>
      <c r="AA903" s="27" t="str">
        <f>IF($D903&gt;0,IF(OR($Z903 &gt;1,$L903&lt;&gt;"Adulti"),0,VLOOKUP($P903,Regione!$B$2:$C$22,2,FALSE)),"-")</f>
        <v>-</v>
      </c>
      <c r="AB903" s="27" t="str">
        <f>IF($D903&gt;0,IF(COUNTIFS($O$3:$O903,$O903,$L$3:$L903,$L903,$I$3:$I903,$I903) &gt;1,0,SUMIFS($Y$3:$Y$2503,$L$3:$L$2503,$L903,$O$3:$O$2503,$O903,$I$3:$I$2503,$I903)),"-")</f>
        <v>-</v>
      </c>
      <c r="AC903" s="27" t="str">
        <f t="shared" si="84"/>
        <v>-</v>
      </c>
    </row>
    <row r="904" spans="1:29" s="1" customFormat="1">
      <c r="A904" s="13"/>
      <c r="B904" s="107" t="str">
        <f>IF(COUNTA($A904)&gt;0,VLOOKUP($A904,Corsa!$A$1:$F$43,2,FALSE),"-")</f>
        <v>-</v>
      </c>
      <c r="C904" s="11"/>
      <c r="D904" s="13"/>
      <c r="E904" s="13"/>
      <c r="F904" s="46" t="str">
        <f>IF(COUNTA($A904)&gt;0,VLOOKUP($A904,Corsa!$A$1:$F$43,3,FALSE),"-")</f>
        <v>-</v>
      </c>
      <c r="G904" s="28" t="str">
        <f>IF($D904&gt;0,VLOOKUP($D904,Iscrizioni!$A$2:$M$2502,9,FALSE),"-")</f>
        <v>-</v>
      </c>
      <c r="H904" s="28" t="str">
        <f>IF($D904&gt;0,VLOOKUP($D904,Iscrizioni!$A$2:$M$2502,4,FALSE),"-")</f>
        <v>-</v>
      </c>
      <c r="I904" s="27" t="str">
        <f>IF($D904&gt;0,VLOOKUP($D904,Iscrizioni!$A$2:$M$2502,5,FALSE),"-")</f>
        <v>-</v>
      </c>
      <c r="J904" s="27" t="str">
        <f>IF($D904&gt;0,VLOOKUP($D904,Iscrizioni!$A$2:$M$2502,10,FALSE),"-")</f>
        <v>-</v>
      </c>
      <c r="K904" s="27" t="str">
        <f t="shared" si="88"/>
        <v>-</v>
      </c>
      <c r="L904" s="46" t="str">
        <f>IF($D904&gt;0,VLOOKUP($D904,Iscrizioni!$A$2:$M$2502,11,FALSE),"-")</f>
        <v>-</v>
      </c>
      <c r="M904" s="27" t="str">
        <f>IF($D904&gt;0,VLOOKUP($D904,Iscrizioni!$A$2:$N$2502,12,FALSE),"-")</f>
        <v>-</v>
      </c>
      <c r="N904" s="46" t="str">
        <f>IF($D904&gt;0,VLOOKUP($D904,Iscrizioni!$A$2:$M$2502,6,FALSE),"-")</f>
        <v>-</v>
      </c>
      <c r="O904" s="107" t="str">
        <f>IF($D904&gt;0,VLOOKUP($D904,Iscrizioni!$A$2:$M$2502,7,FALSE),"-")</f>
        <v>-</v>
      </c>
      <c r="P904" s="46" t="str">
        <f>IF($D904&gt;0,VLOOKUP(LEFT($N904,1),Regione!$A$2:$C$21,2,FALSE),"-")</f>
        <v>-</v>
      </c>
      <c r="Q904" s="112" t="str">
        <f ca="1">IF($D904&gt;0,NormalizzaTempo("D",CELL("tipo",$E904),$E904),"-")</f>
        <v>-</v>
      </c>
      <c r="R904" s="27" t="str">
        <f>IF($D904&gt;0,VLOOKUP($D904,Iscrizioni!$A$2:$M$2502,13,FALSE),"-")</f>
        <v>-</v>
      </c>
      <c r="S904" s="112" t="str">
        <f t="shared" si="85"/>
        <v>-</v>
      </c>
      <c r="T904" s="112" t="str">
        <f>IF($D904&gt;0,SUMIFS($S$3:$S904,$X$3:$X904,1,$J$3:$J904,$J904),"-")</f>
        <v>-</v>
      </c>
      <c r="U904" s="112" t="str">
        <f t="shared" si="86"/>
        <v>-</v>
      </c>
      <c r="V904" s="112" t="str">
        <f t="shared" si="89"/>
        <v>-</v>
      </c>
      <c r="W904" s="27" t="str">
        <f>IF(LEN($C904)=0,IF($D904&gt;0,COUNTIFS($A$3:$A904,$A904),"-"),"Escluso")</f>
        <v>-</v>
      </c>
      <c r="X904" s="2" t="str">
        <f>IF(LEN($C904)=0,IF($D904&gt;0,COUNTIFS($J$3:$J904,$J904,$C$3:$C904,""),"-"),"Escluso")</f>
        <v>-</v>
      </c>
      <c r="Y904" s="127" t="str">
        <f t="shared" si="87"/>
        <v>-</v>
      </c>
      <c r="Z904" s="2" t="str">
        <f>IF($D904&gt;0,COUNTIFS($O$3:$O904,$O904,$L$3:$L904,$L904,$I$3:$I904,$I904),"-")</f>
        <v>-</v>
      </c>
      <c r="AA904" s="27" t="str">
        <f>IF($D904&gt;0,IF(OR($Z904 &gt;1,$L904&lt;&gt;"Adulti"),0,VLOOKUP($P904,Regione!$B$2:$C$22,2,FALSE)),"-")</f>
        <v>-</v>
      </c>
      <c r="AB904" s="27" t="str">
        <f>IF($D904&gt;0,IF(COUNTIFS($O$3:$O904,$O904,$L$3:$L904,$L904,$I$3:$I904,$I904) &gt;1,0,SUMIFS($Y$3:$Y$2503,$L$3:$L$2503,$L904,$O$3:$O$2503,$O904,$I$3:$I$2503,$I904)),"-")</f>
        <v>-</v>
      </c>
      <c r="AC904" s="27" t="str">
        <f t="shared" si="84"/>
        <v>-</v>
      </c>
    </row>
    <row r="905" spans="1:29" s="1" customFormat="1">
      <c r="A905" s="13"/>
      <c r="B905" s="107" t="str">
        <f>IF(COUNTA($A905)&gt;0,VLOOKUP($A905,Corsa!$A$1:$F$43,2,FALSE),"-")</f>
        <v>-</v>
      </c>
      <c r="C905" s="11"/>
      <c r="D905" s="13"/>
      <c r="E905" s="13"/>
      <c r="F905" s="46" t="str">
        <f>IF(COUNTA($A905)&gt;0,VLOOKUP($A905,Corsa!$A$1:$F$43,3,FALSE),"-")</f>
        <v>-</v>
      </c>
      <c r="G905" s="28" t="str">
        <f>IF($D905&gt;0,VLOOKUP($D905,Iscrizioni!$A$2:$M$2502,9,FALSE),"-")</f>
        <v>-</v>
      </c>
      <c r="H905" s="28" t="str">
        <f>IF($D905&gt;0,VLOOKUP($D905,Iscrizioni!$A$2:$M$2502,4,FALSE),"-")</f>
        <v>-</v>
      </c>
      <c r="I905" s="27" t="str">
        <f>IF($D905&gt;0,VLOOKUP($D905,Iscrizioni!$A$2:$M$2502,5,FALSE),"-")</f>
        <v>-</v>
      </c>
      <c r="J905" s="27" t="str">
        <f>IF($D905&gt;0,VLOOKUP($D905,Iscrizioni!$A$2:$M$2502,10,FALSE),"-")</f>
        <v>-</v>
      </c>
      <c r="K905" s="27" t="str">
        <f t="shared" si="88"/>
        <v>-</v>
      </c>
      <c r="L905" s="46" t="str">
        <f>IF($D905&gt;0,VLOOKUP($D905,Iscrizioni!$A$2:$M$2502,11,FALSE),"-")</f>
        <v>-</v>
      </c>
      <c r="M905" s="27" t="str">
        <f>IF($D905&gt;0,VLOOKUP($D905,Iscrizioni!$A$2:$N$2502,12,FALSE),"-")</f>
        <v>-</v>
      </c>
      <c r="N905" s="46" t="str">
        <f>IF($D905&gt;0,VLOOKUP($D905,Iscrizioni!$A$2:$M$2502,6,FALSE),"-")</f>
        <v>-</v>
      </c>
      <c r="O905" s="107" t="str">
        <f>IF($D905&gt;0,VLOOKUP($D905,Iscrizioni!$A$2:$M$2502,7,FALSE),"-")</f>
        <v>-</v>
      </c>
      <c r="P905" s="46" t="str">
        <f>IF($D905&gt;0,VLOOKUP(LEFT($N905,1),Regione!$A$2:$C$21,2,FALSE),"-")</f>
        <v>-</v>
      </c>
      <c r="Q905" s="112" t="str">
        <f ca="1">IF($D905&gt;0,NormalizzaTempo("D",CELL("tipo",$E905),$E905),"-")</f>
        <v>-</v>
      </c>
      <c r="R905" s="27" t="str">
        <f>IF($D905&gt;0,VLOOKUP($D905,Iscrizioni!$A$2:$M$2502,13,FALSE),"-")</f>
        <v>-</v>
      </c>
      <c r="S905" s="112" t="str">
        <f t="shared" si="85"/>
        <v>-</v>
      </c>
      <c r="T905" s="112" t="str">
        <f>IF($D905&gt;0,SUMIFS($S$3:$S905,$X$3:$X905,1,$J$3:$J905,$J905),"-")</f>
        <v>-</v>
      </c>
      <c r="U905" s="112" t="str">
        <f t="shared" si="86"/>
        <v>-</v>
      </c>
      <c r="V905" s="112" t="str">
        <f t="shared" si="89"/>
        <v>-</v>
      </c>
      <c r="W905" s="27" t="str">
        <f>IF(LEN($C905)=0,IF($D905&gt;0,COUNTIFS($A$3:$A905,$A905),"-"),"Escluso")</f>
        <v>-</v>
      </c>
      <c r="X905" s="2" t="str">
        <f>IF(LEN($C905)=0,IF($D905&gt;0,COUNTIFS($J$3:$J905,$J905,$C$3:$C905,""),"-"),"Escluso")</f>
        <v>-</v>
      </c>
      <c r="Y905" s="127" t="str">
        <f t="shared" si="87"/>
        <v>-</v>
      </c>
      <c r="Z905" s="2" t="str">
        <f>IF($D905&gt;0,COUNTIFS($O$3:$O905,$O905,$L$3:$L905,$L905,$I$3:$I905,$I905),"-")</f>
        <v>-</v>
      </c>
      <c r="AA905" s="27" t="str">
        <f>IF($D905&gt;0,IF(OR($Z905 &gt;1,$L905&lt;&gt;"Adulti"),0,VLOOKUP($P905,Regione!$B$2:$C$22,2,FALSE)),"-")</f>
        <v>-</v>
      </c>
      <c r="AB905" s="27" t="str">
        <f>IF($D905&gt;0,IF(COUNTIFS($O$3:$O905,$O905,$L$3:$L905,$L905,$I$3:$I905,$I905) &gt;1,0,SUMIFS($Y$3:$Y$2503,$L$3:$L$2503,$L905,$O$3:$O$2503,$O905,$I$3:$I$2503,$I905)),"-")</f>
        <v>-</v>
      </c>
      <c r="AC905" s="27" t="str">
        <f t="shared" si="84"/>
        <v>-</v>
      </c>
    </row>
    <row r="906" spans="1:29" s="1" customFormat="1">
      <c r="A906" s="13"/>
      <c r="B906" s="107" t="str">
        <f>IF(COUNTA($A906)&gt;0,VLOOKUP($A906,Corsa!$A$1:$F$43,2,FALSE),"-")</f>
        <v>-</v>
      </c>
      <c r="C906" s="11"/>
      <c r="D906" s="13"/>
      <c r="E906" s="13"/>
      <c r="F906" s="46" t="str">
        <f>IF(COUNTA($A906)&gt;0,VLOOKUP($A906,Corsa!$A$1:$F$43,3,FALSE),"-")</f>
        <v>-</v>
      </c>
      <c r="G906" s="28" t="str">
        <f>IF($D906&gt;0,VLOOKUP($D906,Iscrizioni!$A$2:$M$2502,9,FALSE),"-")</f>
        <v>-</v>
      </c>
      <c r="H906" s="28" t="str">
        <f>IF($D906&gt;0,VLOOKUP($D906,Iscrizioni!$A$2:$M$2502,4,FALSE),"-")</f>
        <v>-</v>
      </c>
      <c r="I906" s="27" t="str">
        <f>IF($D906&gt;0,VLOOKUP($D906,Iscrizioni!$A$2:$M$2502,5,FALSE),"-")</f>
        <v>-</v>
      </c>
      <c r="J906" s="27" t="str">
        <f>IF($D906&gt;0,VLOOKUP($D906,Iscrizioni!$A$2:$M$2502,10,FALSE),"-")</f>
        <v>-</v>
      </c>
      <c r="K906" s="27" t="str">
        <f t="shared" si="88"/>
        <v>-</v>
      </c>
      <c r="L906" s="46" t="str">
        <f>IF($D906&gt;0,VLOOKUP($D906,Iscrizioni!$A$2:$M$2502,11,FALSE),"-")</f>
        <v>-</v>
      </c>
      <c r="M906" s="27" t="str">
        <f>IF($D906&gt;0,VLOOKUP($D906,Iscrizioni!$A$2:$N$2502,12,FALSE),"-")</f>
        <v>-</v>
      </c>
      <c r="N906" s="46" t="str">
        <f>IF($D906&gt;0,VLOOKUP($D906,Iscrizioni!$A$2:$M$2502,6,FALSE),"-")</f>
        <v>-</v>
      </c>
      <c r="O906" s="107" t="str">
        <f>IF($D906&gt;0,VLOOKUP($D906,Iscrizioni!$A$2:$M$2502,7,FALSE),"-")</f>
        <v>-</v>
      </c>
      <c r="P906" s="46" t="str">
        <f>IF($D906&gt;0,VLOOKUP(LEFT($N906,1),Regione!$A$2:$C$21,2,FALSE),"-")</f>
        <v>-</v>
      </c>
      <c r="Q906" s="112" t="str">
        <f ca="1">IF($D906&gt;0,NormalizzaTempo("D",CELL("tipo",$E906),$E906),"-")</f>
        <v>-</v>
      </c>
      <c r="R906" s="27" t="str">
        <f>IF($D906&gt;0,VLOOKUP($D906,Iscrizioni!$A$2:$M$2502,13,FALSE),"-")</f>
        <v>-</v>
      </c>
      <c r="S906" s="112" t="str">
        <f t="shared" si="85"/>
        <v>-</v>
      </c>
      <c r="T906" s="112" t="str">
        <f>IF($D906&gt;0,SUMIFS($S$3:$S906,$X$3:$X906,1,$J$3:$J906,$J906),"-")</f>
        <v>-</v>
      </c>
      <c r="U906" s="112" t="str">
        <f t="shared" si="86"/>
        <v>-</v>
      </c>
      <c r="V906" s="112" t="str">
        <f t="shared" si="89"/>
        <v>-</v>
      </c>
      <c r="W906" s="27" t="str">
        <f>IF(LEN($C906)=0,IF($D906&gt;0,COUNTIFS($A$3:$A906,$A906),"-"),"Escluso")</f>
        <v>-</v>
      </c>
      <c r="X906" s="2" t="str">
        <f>IF(LEN($C906)=0,IF($D906&gt;0,COUNTIFS($J$3:$J906,$J906,$C$3:$C906,""),"-"),"Escluso")</f>
        <v>-</v>
      </c>
      <c r="Y906" s="127" t="str">
        <f t="shared" si="87"/>
        <v>-</v>
      </c>
      <c r="Z906" s="2" t="str">
        <f>IF($D906&gt;0,COUNTIFS($O$3:$O906,$O906,$L$3:$L906,$L906,$I$3:$I906,$I906),"-")</f>
        <v>-</v>
      </c>
      <c r="AA906" s="27" t="str">
        <f>IF($D906&gt;0,IF(OR($Z906 &gt;1,$L906&lt;&gt;"Adulti"),0,VLOOKUP($P906,Regione!$B$2:$C$22,2,FALSE)),"-")</f>
        <v>-</v>
      </c>
      <c r="AB906" s="27" t="str">
        <f>IF($D906&gt;0,IF(COUNTIFS($O$3:$O906,$O906,$L$3:$L906,$L906,$I$3:$I906,$I906) &gt;1,0,SUMIFS($Y$3:$Y$2503,$L$3:$L$2503,$L906,$O$3:$O$2503,$O906,$I$3:$I$2503,$I906)),"-")</f>
        <v>-</v>
      </c>
      <c r="AC906" s="27" t="str">
        <f t="shared" si="84"/>
        <v>-</v>
      </c>
    </row>
    <row r="907" spans="1:29" s="1" customFormat="1">
      <c r="A907" s="13"/>
      <c r="B907" s="107" t="str">
        <f>IF(COUNTA($A907)&gt;0,VLOOKUP($A907,Corsa!$A$1:$F$43,2,FALSE),"-")</f>
        <v>-</v>
      </c>
      <c r="C907" s="11"/>
      <c r="D907" s="13"/>
      <c r="E907" s="13"/>
      <c r="F907" s="46" t="str">
        <f>IF(COUNTA($A907)&gt;0,VLOOKUP($A907,Corsa!$A$1:$F$43,3,FALSE),"-")</f>
        <v>-</v>
      </c>
      <c r="G907" s="28" t="str">
        <f>IF($D907&gt;0,VLOOKUP($D907,Iscrizioni!$A$2:$M$2502,9,FALSE),"-")</f>
        <v>-</v>
      </c>
      <c r="H907" s="28" t="str">
        <f>IF($D907&gt;0,VLOOKUP($D907,Iscrizioni!$A$2:$M$2502,4,FALSE),"-")</f>
        <v>-</v>
      </c>
      <c r="I907" s="27" t="str">
        <f>IF($D907&gt;0,VLOOKUP($D907,Iscrizioni!$A$2:$M$2502,5,FALSE),"-")</f>
        <v>-</v>
      </c>
      <c r="J907" s="27" t="str">
        <f>IF($D907&gt;0,VLOOKUP($D907,Iscrizioni!$A$2:$M$2502,10,FALSE),"-")</f>
        <v>-</v>
      </c>
      <c r="K907" s="27" t="str">
        <f t="shared" si="88"/>
        <v>-</v>
      </c>
      <c r="L907" s="46" t="str">
        <f>IF($D907&gt;0,VLOOKUP($D907,Iscrizioni!$A$2:$M$2502,11,FALSE),"-")</f>
        <v>-</v>
      </c>
      <c r="M907" s="27" t="str">
        <f>IF($D907&gt;0,VLOOKUP($D907,Iscrizioni!$A$2:$N$2502,12,FALSE),"-")</f>
        <v>-</v>
      </c>
      <c r="N907" s="46" t="str">
        <f>IF($D907&gt;0,VLOOKUP($D907,Iscrizioni!$A$2:$M$2502,6,FALSE),"-")</f>
        <v>-</v>
      </c>
      <c r="O907" s="107" t="str">
        <f>IF($D907&gt;0,VLOOKUP($D907,Iscrizioni!$A$2:$M$2502,7,FALSE),"-")</f>
        <v>-</v>
      </c>
      <c r="P907" s="46" t="str">
        <f>IF($D907&gt;0,VLOOKUP(LEFT($N907,1),Regione!$A$2:$C$21,2,FALSE),"-")</f>
        <v>-</v>
      </c>
      <c r="Q907" s="112" t="str">
        <f ca="1">IF($D907&gt;0,NormalizzaTempo("D",CELL("tipo",$E907),$E907),"-")</f>
        <v>-</v>
      </c>
      <c r="R907" s="27" t="str">
        <f>IF($D907&gt;0,VLOOKUP($D907,Iscrizioni!$A$2:$M$2502,13,FALSE),"-")</f>
        <v>-</v>
      </c>
      <c r="S907" s="112" t="str">
        <f t="shared" si="85"/>
        <v>-</v>
      </c>
      <c r="T907" s="112" t="str">
        <f>IF($D907&gt;0,SUMIFS($S$3:$S907,$X$3:$X907,1,$J$3:$J907,$J907),"-")</f>
        <v>-</v>
      </c>
      <c r="U907" s="112" t="str">
        <f t="shared" si="86"/>
        <v>-</v>
      </c>
      <c r="V907" s="112" t="str">
        <f t="shared" si="89"/>
        <v>-</v>
      </c>
      <c r="W907" s="27" t="str">
        <f>IF(LEN($C907)=0,IF($D907&gt;0,COUNTIFS($A$3:$A907,$A907),"-"),"Escluso")</f>
        <v>-</v>
      </c>
      <c r="X907" s="2" t="str">
        <f>IF(LEN($C907)=0,IF($D907&gt;0,COUNTIFS($J$3:$J907,$J907,$C$3:$C907,""),"-"),"Escluso")</f>
        <v>-</v>
      </c>
      <c r="Y907" s="127" t="str">
        <f t="shared" si="87"/>
        <v>-</v>
      </c>
      <c r="Z907" s="2" t="str">
        <f>IF($D907&gt;0,COUNTIFS($O$3:$O907,$O907,$L$3:$L907,$L907,$I$3:$I907,$I907),"-")</f>
        <v>-</v>
      </c>
      <c r="AA907" s="27" t="str">
        <f>IF($D907&gt;0,IF(OR($Z907 &gt;1,$L907&lt;&gt;"Adulti"),0,VLOOKUP($P907,Regione!$B$2:$C$22,2,FALSE)),"-")</f>
        <v>-</v>
      </c>
      <c r="AB907" s="27" t="str">
        <f>IF($D907&gt;0,IF(COUNTIFS($O$3:$O907,$O907,$L$3:$L907,$L907,$I$3:$I907,$I907) &gt;1,0,SUMIFS($Y$3:$Y$2503,$L$3:$L$2503,$L907,$O$3:$O$2503,$O907,$I$3:$I$2503,$I907)),"-")</f>
        <v>-</v>
      </c>
      <c r="AC907" s="27" t="str">
        <f t="shared" si="84"/>
        <v>-</v>
      </c>
    </row>
    <row r="908" spans="1:29" s="1" customFormat="1">
      <c r="A908" s="13"/>
      <c r="B908" s="107" t="str">
        <f>IF(COUNTA($A908)&gt;0,VLOOKUP($A908,Corsa!$A$1:$F$43,2,FALSE),"-")</f>
        <v>-</v>
      </c>
      <c r="C908" s="11"/>
      <c r="D908" s="13"/>
      <c r="E908" s="13"/>
      <c r="F908" s="46" t="str">
        <f>IF(COUNTA($A908)&gt;0,VLOOKUP($A908,Corsa!$A$1:$F$43,3,FALSE),"-")</f>
        <v>-</v>
      </c>
      <c r="G908" s="28" t="str">
        <f>IF($D908&gt;0,VLOOKUP($D908,Iscrizioni!$A$2:$M$2502,9,FALSE),"-")</f>
        <v>-</v>
      </c>
      <c r="H908" s="28" t="str">
        <f>IF($D908&gt;0,VLOOKUP($D908,Iscrizioni!$A$2:$M$2502,4,FALSE),"-")</f>
        <v>-</v>
      </c>
      <c r="I908" s="27" t="str">
        <f>IF($D908&gt;0,VLOOKUP($D908,Iscrizioni!$A$2:$M$2502,5,FALSE),"-")</f>
        <v>-</v>
      </c>
      <c r="J908" s="27" t="str">
        <f>IF($D908&gt;0,VLOOKUP($D908,Iscrizioni!$A$2:$M$2502,10,FALSE),"-")</f>
        <v>-</v>
      </c>
      <c r="K908" s="27" t="str">
        <f t="shared" si="88"/>
        <v>-</v>
      </c>
      <c r="L908" s="46" t="str">
        <f>IF($D908&gt;0,VLOOKUP($D908,Iscrizioni!$A$2:$M$2502,11,FALSE),"-")</f>
        <v>-</v>
      </c>
      <c r="M908" s="27" t="str">
        <f>IF($D908&gt;0,VLOOKUP($D908,Iscrizioni!$A$2:$N$2502,12,FALSE),"-")</f>
        <v>-</v>
      </c>
      <c r="N908" s="46" t="str">
        <f>IF($D908&gt;0,VLOOKUP($D908,Iscrizioni!$A$2:$M$2502,6,FALSE),"-")</f>
        <v>-</v>
      </c>
      <c r="O908" s="107" t="str">
        <f>IF($D908&gt;0,VLOOKUP($D908,Iscrizioni!$A$2:$M$2502,7,FALSE),"-")</f>
        <v>-</v>
      </c>
      <c r="P908" s="46" t="str">
        <f>IF($D908&gt;0,VLOOKUP(LEFT($N908,1),Regione!$A$2:$C$21,2,FALSE),"-")</f>
        <v>-</v>
      </c>
      <c r="Q908" s="112" t="str">
        <f ca="1">IF($D908&gt;0,NormalizzaTempo("D",CELL("tipo",$E908),$E908),"-")</f>
        <v>-</v>
      </c>
      <c r="R908" s="27" t="str">
        <f>IF($D908&gt;0,VLOOKUP($D908,Iscrizioni!$A$2:$M$2502,13,FALSE),"-")</f>
        <v>-</v>
      </c>
      <c r="S908" s="112" t="str">
        <f t="shared" si="85"/>
        <v>-</v>
      </c>
      <c r="T908" s="112" t="str">
        <f>IF($D908&gt;0,SUMIFS($S$3:$S908,$X$3:$X908,1,$J$3:$J908,$J908),"-")</f>
        <v>-</v>
      </c>
      <c r="U908" s="112" t="str">
        <f t="shared" si="86"/>
        <v>-</v>
      </c>
      <c r="V908" s="112" t="str">
        <f t="shared" si="89"/>
        <v>-</v>
      </c>
      <c r="W908" s="27" t="str">
        <f>IF(LEN($C908)=0,IF($D908&gt;0,COUNTIFS($A$3:$A908,$A908),"-"),"Escluso")</f>
        <v>-</v>
      </c>
      <c r="X908" s="2" t="str">
        <f>IF(LEN($C908)=0,IF($D908&gt;0,COUNTIFS($J$3:$J908,$J908,$C$3:$C908,""),"-"),"Escluso")</f>
        <v>-</v>
      </c>
      <c r="Y908" s="127" t="str">
        <f t="shared" si="87"/>
        <v>-</v>
      </c>
      <c r="Z908" s="2" t="str">
        <f>IF($D908&gt;0,COUNTIFS($O$3:$O908,$O908,$L$3:$L908,$L908,$I$3:$I908,$I908),"-")</f>
        <v>-</v>
      </c>
      <c r="AA908" s="27" t="str">
        <f>IF($D908&gt;0,IF(OR($Z908 &gt;1,$L908&lt;&gt;"Adulti"),0,VLOOKUP($P908,Regione!$B$2:$C$22,2,FALSE)),"-")</f>
        <v>-</v>
      </c>
      <c r="AB908" s="27" t="str">
        <f>IF($D908&gt;0,IF(COUNTIFS($O$3:$O908,$O908,$L$3:$L908,$L908,$I$3:$I908,$I908) &gt;1,0,SUMIFS($Y$3:$Y$2503,$L$3:$L$2503,$L908,$O$3:$O$2503,$O908,$I$3:$I$2503,$I908)),"-")</f>
        <v>-</v>
      </c>
      <c r="AC908" s="27" t="str">
        <f t="shared" si="84"/>
        <v>-</v>
      </c>
    </row>
    <row r="909" spans="1:29" s="1" customFormat="1">
      <c r="A909" s="13"/>
      <c r="B909" s="107" t="str">
        <f>IF(COUNTA($A909)&gt;0,VLOOKUP($A909,Corsa!$A$1:$F$43,2,FALSE),"-")</f>
        <v>-</v>
      </c>
      <c r="C909" s="11"/>
      <c r="D909" s="13"/>
      <c r="E909" s="13"/>
      <c r="F909" s="46" t="str">
        <f>IF(COUNTA($A909)&gt;0,VLOOKUP($A909,Corsa!$A$1:$F$43,3,FALSE),"-")</f>
        <v>-</v>
      </c>
      <c r="G909" s="28" t="str">
        <f>IF($D909&gt;0,VLOOKUP($D909,Iscrizioni!$A$2:$M$2502,9,FALSE),"-")</f>
        <v>-</v>
      </c>
      <c r="H909" s="28" t="str">
        <f>IF($D909&gt;0,VLOOKUP($D909,Iscrizioni!$A$2:$M$2502,4,FALSE),"-")</f>
        <v>-</v>
      </c>
      <c r="I909" s="27" t="str">
        <f>IF($D909&gt;0,VLOOKUP($D909,Iscrizioni!$A$2:$M$2502,5,FALSE),"-")</f>
        <v>-</v>
      </c>
      <c r="J909" s="27" t="str">
        <f>IF($D909&gt;0,VLOOKUP($D909,Iscrizioni!$A$2:$M$2502,10,FALSE),"-")</f>
        <v>-</v>
      </c>
      <c r="K909" s="27" t="str">
        <f t="shared" si="88"/>
        <v>-</v>
      </c>
      <c r="L909" s="46" t="str">
        <f>IF($D909&gt;0,VLOOKUP($D909,Iscrizioni!$A$2:$M$2502,11,FALSE),"-")</f>
        <v>-</v>
      </c>
      <c r="M909" s="27" t="str">
        <f>IF($D909&gt;0,VLOOKUP($D909,Iscrizioni!$A$2:$N$2502,12,FALSE),"-")</f>
        <v>-</v>
      </c>
      <c r="N909" s="46" t="str">
        <f>IF($D909&gt;0,VLOOKUP($D909,Iscrizioni!$A$2:$M$2502,6,FALSE),"-")</f>
        <v>-</v>
      </c>
      <c r="O909" s="107" t="str">
        <f>IF($D909&gt;0,VLOOKUP($D909,Iscrizioni!$A$2:$M$2502,7,FALSE),"-")</f>
        <v>-</v>
      </c>
      <c r="P909" s="46" t="str">
        <f>IF($D909&gt;0,VLOOKUP(LEFT($N909,1),Regione!$A$2:$C$21,2,FALSE),"-")</f>
        <v>-</v>
      </c>
      <c r="Q909" s="112" t="str">
        <f ca="1">IF($D909&gt;0,NormalizzaTempo("D",CELL("tipo",$E909),$E909),"-")</f>
        <v>-</v>
      </c>
      <c r="R909" s="27" t="str">
        <f>IF($D909&gt;0,VLOOKUP($D909,Iscrizioni!$A$2:$M$2502,13,FALSE),"-")</f>
        <v>-</v>
      </c>
      <c r="S909" s="112" t="str">
        <f t="shared" si="85"/>
        <v>-</v>
      </c>
      <c r="T909" s="112" t="str">
        <f>IF($D909&gt;0,SUMIFS($S$3:$S909,$X$3:$X909,1,$J$3:$J909,$J909),"-")</f>
        <v>-</v>
      </c>
      <c r="U909" s="112" t="str">
        <f t="shared" si="86"/>
        <v>-</v>
      </c>
      <c r="V909" s="112" t="str">
        <f t="shared" si="89"/>
        <v>-</v>
      </c>
      <c r="W909" s="27" t="str">
        <f>IF(LEN($C909)=0,IF($D909&gt;0,COUNTIFS($A$3:$A909,$A909),"-"),"Escluso")</f>
        <v>-</v>
      </c>
      <c r="X909" s="2" t="str">
        <f>IF(LEN($C909)=0,IF($D909&gt;0,COUNTIFS($J$3:$J909,$J909,$C$3:$C909,""),"-"),"Escluso")</f>
        <v>-</v>
      </c>
      <c r="Y909" s="127" t="str">
        <f t="shared" si="87"/>
        <v>-</v>
      </c>
      <c r="Z909" s="2" t="str">
        <f>IF($D909&gt;0,COUNTIFS($O$3:$O909,$O909,$L$3:$L909,$L909,$I$3:$I909,$I909),"-")</f>
        <v>-</v>
      </c>
      <c r="AA909" s="27" t="str">
        <f>IF($D909&gt;0,IF(OR($Z909 &gt;1,$L909&lt;&gt;"Adulti"),0,VLOOKUP($P909,Regione!$B$2:$C$22,2,FALSE)),"-")</f>
        <v>-</v>
      </c>
      <c r="AB909" s="27" t="str">
        <f>IF($D909&gt;0,IF(COUNTIFS($O$3:$O909,$O909,$L$3:$L909,$L909,$I$3:$I909,$I909) &gt;1,0,SUMIFS($Y$3:$Y$2503,$L$3:$L$2503,$L909,$O$3:$O$2503,$O909,$I$3:$I$2503,$I909)),"-")</f>
        <v>-</v>
      </c>
      <c r="AC909" s="27" t="str">
        <f t="shared" si="84"/>
        <v>-</v>
      </c>
    </row>
    <row r="910" spans="1:29" s="1" customFormat="1">
      <c r="A910" s="13"/>
      <c r="B910" s="107" t="str">
        <f>IF(COUNTA($A910)&gt;0,VLOOKUP($A910,Corsa!$A$1:$F$43,2,FALSE),"-")</f>
        <v>-</v>
      </c>
      <c r="C910" s="11"/>
      <c r="D910" s="13"/>
      <c r="E910" s="13"/>
      <c r="F910" s="46" t="str">
        <f>IF(COUNTA($A910)&gt;0,VLOOKUP($A910,Corsa!$A$1:$F$43,3,FALSE),"-")</f>
        <v>-</v>
      </c>
      <c r="G910" s="28" t="str">
        <f>IF($D910&gt;0,VLOOKUP($D910,Iscrizioni!$A$2:$M$2502,9,FALSE),"-")</f>
        <v>-</v>
      </c>
      <c r="H910" s="28" t="str">
        <f>IF($D910&gt;0,VLOOKUP($D910,Iscrizioni!$A$2:$M$2502,4,FALSE),"-")</f>
        <v>-</v>
      </c>
      <c r="I910" s="27" t="str">
        <f>IF($D910&gt;0,VLOOKUP($D910,Iscrizioni!$A$2:$M$2502,5,FALSE),"-")</f>
        <v>-</v>
      </c>
      <c r="J910" s="27" t="str">
        <f>IF($D910&gt;0,VLOOKUP($D910,Iscrizioni!$A$2:$M$2502,10,FALSE),"-")</f>
        <v>-</v>
      </c>
      <c r="K910" s="27" t="str">
        <f t="shared" si="88"/>
        <v>-</v>
      </c>
      <c r="L910" s="46" t="str">
        <f>IF($D910&gt;0,VLOOKUP($D910,Iscrizioni!$A$2:$M$2502,11,FALSE),"-")</f>
        <v>-</v>
      </c>
      <c r="M910" s="27" t="str">
        <f>IF($D910&gt;0,VLOOKUP($D910,Iscrizioni!$A$2:$N$2502,12,FALSE),"-")</f>
        <v>-</v>
      </c>
      <c r="N910" s="46" t="str">
        <f>IF($D910&gt;0,VLOOKUP($D910,Iscrizioni!$A$2:$M$2502,6,FALSE),"-")</f>
        <v>-</v>
      </c>
      <c r="O910" s="107" t="str">
        <f>IF($D910&gt;0,VLOOKUP($D910,Iscrizioni!$A$2:$M$2502,7,FALSE),"-")</f>
        <v>-</v>
      </c>
      <c r="P910" s="46" t="str">
        <f>IF($D910&gt;0,VLOOKUP(LEFT($N910,1),Regione!$A$2:$C$21,2,FALSE),"-")</f>
        <v>-</v>
      </c>
      <c r="Q910" s="112" t="str">
        <f ca="1">IF($D910&gt;0,NormalizzaTempo("D",CELL("tipo",$E910),$E910),"-")</f>
        <v>-</v>
      </c>
      <c r="R910" s="27" t="str">
        <f>IF($D910&gt;0,VLOOKUP($D910,Iscrizioni!$A$2:$M$2502,13,FALSE),"-")</f>
        <v>-</v>
      </c>
      <c r="S910" s="112" t="str">
        <f t="shared" si="85"/>
        <v>-</v>
      </c>
      <c r="T910" s="112" t="str">
        <f>IF($D910&gt;0,SUMIFS($S$3:$S910,$X$3:$X910,1,$J$3:$J910,$J910),"-")</f>
        <v>-</v>
      </c>
      <c r="U910" s="112" t="str">
        <f t="shared" si="86"/>
        <v>-</v>
      </c>
      <c r="V910" s="112" t="str">
        <f t="shared" si="89"/>
        <v>-</v>
      </c>
      <c r="W910" s="27" t="str">
        <f>IF(LEN($C910)=0,IF($D910&gt;0,COUNTIFS($A$3:$A910,$A910),"-"),"Escluso")</f>
        <v>-</v>
      </c>
      <c r="X910" s="2" t="str">
        <f>IF(LEN($C910)=0,IF($D910&gt;0,COUNTIFS($J$3:$J910,$J910,$C$3:$C910,""),"-"),"Escluso")</f>
        <v>-</v>
      </c>
      <c r="Y910" s="127" t="str">
        <f t="shared" si="87"/>
        <v>-</v>
      </c>
      <c r="Z910" s="2" t="str">
        <f>IF($D910&gt;0,COUNTIFS($O$3:$O910,$O910,$L$3:$L910,$L910,$I$3:$I910,$I910),"-")</f>
        <v>-</v>
      </c>
      <c r="AA910" s="27" t="str">
        <f>IF($D910&gt;0,IF(OR($Z910 &gt;1,$L910&lt;&gt;"Adulti"),0,VLOOKUP($P910,Regione!$B$2:$C$22,2,FALSE)),"-")</f>
        <v>-</v>
      </c>
      <c r="AB910" s="27" t="str">
        <f>IF($D910&gt;0,IF(COUNTIFS($O$3:$O910,$O910,$L$3:$L910,$L910,$I$3:$I910,$I910) &gt;1,0,SUMIFS($Y$3:$Y$2503,$L$3:$L$2503,$L910,$O$3:$O$2503,$O910,$I$3:$I$2503,$I910)),"-")</f>
        <v>-</v>
      </c>
      <c r="AC910" s="27" t="str">
        <f t="shared" si="84"/>
        <v>-</v>
      </c>
    </row>
    <row r="911" spans="1:29" s="1" customFormat="1">
      <c r="A911" s="13"/>
      <c r="B911" s="107" t="str">
        <f>IF(COUNTA($A911)&gt;0,VLOOKUP($A911,Corsa!$A$1:$F$43,2,FALSE),"-")</f>
        <v>-</v>
      </c>
      <c r="C911" s="11"/>
      <c r="D911" s="13"/>
      <c r="E911" s="13"/>
      <c r="F911" s="46" t="str">
        <f>IF(COUNTA($A911)&gt;0,VLOOKUP($A911,Corsa!$A$1:$F$43,3,FALSE),"-")</f>
        <v>-</v>
      </c>
      <c r="G911" s="28" t="str">
        <f>IF($D911&gt;0,VLOOKUP($D911,Iscrizioni!$A$2:$M$2502,9,FALSE),"-")</f>
        <v>-</v>
      </c>
      <c r="H911" s="28" t="str">
        <f>IF($D911&gt;0,VLOOKUP($D911,Iscrizioni!$A$2:$M$2502,4,FALSE),"-")</f>
        <v>-</v>
      </c>
      <c r="I911" s="27" t="str">
        <f>IF($D911&gt;0,VLOOKUP($D911,Iscrizioni!$A$2:$M$2502,5,FALSE),"-")</f>
        <v>-</v>
      </c>
      <c r="J911" s="27" t="str">
        <f>IF($D911&gt;0,VLOOKUP($D911,Iscrizioni!$A$2:$M$2502,10,FALSE),"-")</f>
        <v>-</v>
      </c>
      <c r="K911" s="27" t="str">
        <f t="shared" si="88"/>
        <v>-</v>
      </c>
      <c r="L911" s="46" t="str">
        <f>IF($D911&gt;0,VLOOKUP($D911,Iscrizioni!$A$2:$M$2502,11,FALSE),"-")</f>
        <v>-</v>
      </c>
      <c r="M911" s="27" t="str">
        <f>IF($D911&gt;0,VLOOKUP($D911,Iscrizioni!$A$2:$N$2502,12,FALSE),"-")</f>
        <v>-</v>
      </c>
      <c r="N911" s="46" t="str">
        <f>IF($D911&gt;0,VLOOKUP($D911,Iscrizioni!$A$2:$M$2502,6,FALSE),"-")</f>
        <v>-</v>
      </c>
      <c r="O911" s="107" t="str">
        <f>IF($D911&gt;0,VLOOKUP($D911,Iscrizioni!$A$2:$M$2502,7,FALSE),"-")</f>
        <v>-</v>
      </c>
      <c r="P911" s="46" t="str">
        <f>IF($D911&gt;0,VLOOKUP(LEFT($N911,1),Regione!$A$2:$C$21,2,FALSE),"-")</f>
        <v>-</v>
      </c>
      <c r="Q911" s="112" t="str">
        <f ca="1">IF($D911&gt;0,NormalizzaTempo("D",CELL("tipo",$E911),$E911),"-")</f>
        <v>-</v>
      </c>
      <c r="R911" s="27" t="str">
        <f>IF($D911&gt;0,VLOOKUP($D911,Iscrizioni!$A$2:$M$2502,13,FALSE),"-")</f>
        <v>-</v>
      </c>
      <c r="S911" s="112" t="str">
        <f t="shared" si="85"/>
        <v>-</v>
      </c>
      <c r="T911" s="112" t="str">
        <f>IF($D911&gt;0,SUMIFS($S$3:$S911,$X$3:$X911,1,$J$3:$J911,$J911),"-")</f>
        <v>-</v>
      </c>
      <c r="U911" s="112" t="str">
        <f t="shared" si="86"/>
        <v>-</v>
      </c>
      <c r="V911" s="112" t="str">
        <f t="shared" si="89"/>
        <v>-</v>
      </c>
      <c r="W911" s="27" t="str">
        <f>IF(LEN($C911)=0,IF($D911&gt;0,COUNTIFS($A$3:$A911,$A911),"-"),"Escluso")</f>
        <v>-</v>
      </c>
      <c r="X911" s="2" t="str">
        <f>IF(LEN($C911)=0,IF($D911&gt;0,COUNTIFS($J$3:$J911,$J911,$C$3:$C911,""),"-"),"Escluso")</f>
        <v>-</v>
      </c>
      <c r="Y911" s="127" t="str">
        <f t="shared" si="87"/>
        <v>-</v>
      </c>
      <c r="Z911" s="2" t="str">
        <f>IF($D911&gt;0,COUNTIFS($O$3:$O911,$O911,$L$3:$L911,$L911,$I$3:$I911,$I911),"-")</f>
        <v>-</v>
      </c>
      <c r="AA911" s="27" t="str">
        <f>IF($D911&gt;0,IF(OR($Z911 &gt;1,$L911&lt;&gt;"Adulti"),0,VLOOKUP($P911,Regione!$B$2:$C$22,2,FALSE)),"-")</f>
        <v>-</v>
      </c>
      <c r="AB911" s="27" t="str">
        <f>IF($D911&gt;0,IF(COUNTIFS($O$3:$O911,$O911,$L$3:$L911,$L911,$I$3:$I911,$I911) &gt;1,0,SUMIFS($Y$3:$Y$2503,$L$3:$L$2503,$L911,$O$3:$O$2503,$O911,$I$3:$I$2503,$I911)),"-")</f>
        <v>-</v>
      </c>
      <c r="AC911" s="27" t="str">
        <f t="shared" si="84"/>
        <v>-</v>
      </c>
    </row>
    <row r="912" spans="1:29" s="1" customFormat="1">
      <c r="A912" s="13"/>
      <c r="B912" s="107" t="str">
        <f>IF(COUNTA($A912)&gt;0,VLOOKUP($A912,Corsa!$A$1:$F$43,2,FALSE),"-")</f>
        <v>-</v>
      </c>
      <c r="C912" s="11"/>
      <c r="D912" s="13"/>
      <c r="E912" s="13"/>
      <c r="F912" s="46" t="str">
        <f>IF(COUNTA($A912)&gt;0,VLOOKUP($A912,Corsa!$A$1:$F$43,3,FALSE),"-")</f>
        <v>-</v>
      </c>
      <c r="G912" s="28" t="str">
        <f>IF($D912&gt;0,VLOOKUP($D912,Iscrizioni!$A$2:$M$2502,9,FALSE),"-")</f>
        <v>-</v>
      </c>
      <c r="H912" s="28" t="str">
        <f>IF($D912&gt;0,VLOOKUP($D912,Iscrizioni!$A$2:$M$2502,4,FALSE),"-")</f>
        <v>-</v>
      </c>
      <c r="I912" s="27" t="str">
        <f>IF($D912&gt;0,VLOOKUP($D912,Iscrizioni!$A$2:$M$2502,5,FALSE),"-")</f>
        <v>-</v>
      </c>
      <c r="J912" s="27" t="str">
        <f>IF($D912&gt;0,VLOOKUP($D912,Iscrizioni!$A$2:$M$2502,10,FALSE),"-")</f>
        <v>-</v>
      </c>
      <c r="K912" s="27" t="str">
        <f t="shared" si="88"/>
        <v>-</v>
      </c>
      <c r="L912" s="46" t="str">
        <f>IF($D912&gt;0,VLOOKUP($D912,Iscrizioni!$A$2:$M$2502,11,FALSE),"-")</f>
        <v>-</v>
      </c>
      <c r="M912" s="27" t="str">
        <f>IF($D912&gt;0,VLOOKUP($D912,Iscrizioni!$A$2:$N$2502,12,FALSE),"-")</f>
        <v>-</v>
      </c>
      <c r="N912" s="46" t="str">
        <f>IF($D912&gt;0,VLOOKUP($D912,Iscrizioni!$A$2:$M$2502,6,FALSE),"-")</f>
        <v>-</v>
      </c>
      <c r="O912" s="107" t="str">
        <f>IF($D912&gt;0,VLOOKUP($D912,Iscrizioni!$A$2:$M$2502,7,FALSE),"-")</f>
        <v>-</v>
      </c>
      <c r="P912" s="46" t="str">
        <f>IF($D912&gt;0,VLOOKUP(LEFT($N912,1),Regione!$A$2:$C$21,2,FALSE),"-")</f>
        <v>-</v>
      </c>
      <c r="Q912" s="112" t="str">
        <f ca="1">IF($D912&gt;0,NormalizzaTempo("D",CELL("tipo",$E912),$E912),"-")</f>
        <v>-</v>
      </c>
      <c r="R912" s="27" t="str">
        <f>IF($D912&gt;0,VLOOKUP($D912,Iscrizioni!$A$2:$M$2502,13,FALSE),"-")</f>
        <v>-</v>
      </c>
      <c r="S912" s="112" t="str">
        <f t="shared" si="85"/>
        <v>-</v>
      </c>
      <c r="T912" s="112" t="str">
        <f>IF($D912&gt;0,SUMIFS($S$3:$S912,$X$3:$X912,1,$J$3:$J912,$J912),"-")</f>
        <v>-</v>
      </c>
      <c r="U912" s="112" t="str">
        <f t="shared" si="86"/>
        <v>-</v>
      </c>
      <c r="V912" s="112" t="str">
        <f t="shared" si="89"/>
        <v>-</v>
      </c>
      <c r="W912" s="27" t="str">
        <f>IF(LEN($C912)=0,IF($D912&gt;0,COUNTIFS($A$3:$A912,$A912),"-"),"Escluso")</f>
        <v>-</v>
      </c>
      <c r="X912" s="2" t="str">
        <f>IF(LEN($C912)=0,IF($D912&gt;0,COUNTIFS($J$3:$J912,$J912,$C$3:$C912,""),"-"),"Escluso")</f>
        <v>-</v>
      </c>
      <c r="Y912" s="127" t="str">
        <f t="shared" si="87"/>
        <v>-</v>
      </c>
      <c r="Z912" s="2" t="str">
        <f>IF($D912&gt;0,COUNTIFS($O$3:$O912,$O912,$L$3:$L912,$L912,$I$3:$I912,$I912),"-")</f>
        <v>-</v>
      </c>
      <c r="AA912" s="27" t="str">
        <f>IF($D912&gt;0,IF(OR($Z912 &gt;1,$L912&lt;&gt;"Adulti"),0,VLOOKUP($P912,Regione!$B$2:$C$22,2,FALSE)),"-")</f>
        <v>-</v>
      </c>
      <c r="AB912" s="27" t="str">
        <f>IF($D912&gt;0,IF(COUNTIFS($O$3:$O912,$O912,$L$3:$L912,$L912,$I$3:$I912,$I912) &gt;1,0,SUMIFS($Y$3:$Y$2503,$L$3:$L$2503,$L912,$O$3:$O$2503,$O912,$I$3:$I$2503,$I912)),"-")</f>
        <v>-</v>
      </c>
      <c r="AC912" s="27" t="str">
        <f t="shared" ref="AC912:AC975" si="90">IF($D912&gt;0,AA912+AB912,"-")</f>
        <v>-</v>
      </c>
    </row>
    <row r="913" spans="1:29" s="1" customFormat="1">
      <c r="A913" s="13"/>
      <c r="B913" s="107" t="str">
        <f>IF(COUNTA($A913)&gt;0,VLOOKUP($A913,Corsa!$A$1:$F$43,2,FALSE),"-")</f>
        <v>-</v>
      </c>
      <c r="C913" s="11"/>
      <c r="D913" s="13"/>
      <c r="E913" s="13"/>
      <c r="F913" s="46" t="str">
        <f>IF(COUNTA($A913)&gt;0,VLOOKUP($A913,Corsa!$A$1:$F$43,3,FALSE),"-")</f>
        <v>-</v>
      </c>
      <c r="G913" s="28" t="str">
        <f>IF($D913&gt;0,VLOOKUP($D913,Iscrizioni!$A$2:$M$2502,9,FALSE),"-")</f>
        <v>-</v>
      </c>
      <c r="H913" s="28" t="str">
        <f>IF($D913&gt;0,VLOOKUP($D913,Iscrizioni!$A$2:$M$2502,4,FALSE),"-")</f>
        <v>-</v>
      </c>
      <c r="I913" s="27" t="str">
        <f>IF($D913&gt;0,VLOOKUP($D913,Iscrizioni!$A$2:$M$2502,5,FALSE),"-")</f>
        <v>-</v>
      </c>
      <c r="J913" s="27" t="str">
        <f>IF($D913&gt;0,VLOOKUP($D913,Iscrizioni!$A$2:$M$2502,10,FALSE),"-")</f>
        <v>-</v>
      </c>
      <c r="K913" s="27" t="str">
        <f t="shared" si="88"/>
        <v>-</v>
      </c>
      <c r="L913" s="46" t="str">
        <f>IF($D913&gt;0,VLOOKUP($D913,Iscrizioni!$A$2:$M$2502,11,FALSE),"-")</f>
        <v>-</v>
      </c>
      <c r="M913" s="27" t="str">
        <f>IF($D913&gt;0,VLOOKUP($D913,Iscrizioni!$A$2:$N$2502,12,FALSE),"-")</f>
        <v>-</v>
      </c>
      <c r="N913" s="46" t="str">
        <f>IF($D913&gt;0,VLOOKUP($D913,Iscrizioni!$A$2:$M$2502,6,FALSE),"-")</f>
        <v>-</v>
      </c>
      <c r="O913" s="107" t="str">
        <f>IF($D913&gt;0,VLOOKUP($D913,Iscrizioni!$A$2:$M$2502,7,FALSE),"-")</f>
        <v>-</v>
      </c>
      <c r="P913" s="46" t="str">
        <f>IF($D913&gt;0,VLOOKUP(LEFT($N913,1),Regione!$A$2:$C$21,2,FALSE),"-")</f>
        <v>-</v>
      </c>
      <c r="Q913" s="112" t="str">
        <f ca="1">IF($D913&gt;0,NormalizzaTempo("D",CELL("tipo",$E913),$E913),"-")</f>
        <v>-</v>
      </c>
      <c r="R913" s="27" t="str">
        <f>IF($D913&gt;0,VLOOKUP($D913,Iscrizioni!$A$2:$M$2502,13,FALSE),"-")</f>
        <v>-</v>
      </c>
      <c r="S913" s="112" t="str">
        <f t="shared" ref="S913:S976" si="91">IF($D913&gt;0,CalcolaVelocita(R913,Q913*86400),"-")</f>
        <v>-</v>
      </c>
      <c r="T913" s="112" t="str">
        <f>IF($D913&gt;0,SUMIFS($S$3:$S913,$X$3:$X913,1,$J$3:$J913,$J913),"-")</f>
        <v>-</v>
      </c>
      <c r="U913" s="112" t="str">
        <f t="shared" ref="U913:U976" si="92">IF($D913&gt;0,S913-T913,"-")</f>
        <v>-</v>
      </c>
      <c r="V913" s="112" t="str">
        <f t="shared" si="89"/>
        <v>-</v>
      </c>
      <c r="W913" s="27" t="str">
        <f>IF(LEN($C913)=0,IF($D913&gt;0,COUNTIFS($A$3:$A913,$A913),"-"),"Escluso")</f>
        <v>-</v>
      </c>
      <c r="X913" s="2" t="str">
        <f>IF(LEN($C913)=0,IF($D913&gt;0,COUNTIFS($J$3:$J913,$J913,$C$3:$C913,""),"-"),"Escluso")</f>
        <v>-</v>
      </c>
      <c r="Y913" s="127" t="str">
        <f t="shared" si="87"/>
        <v>-</v>
      </c>
      <c r="Z913" s="2" t="str">
        <f>IF($D913&gt;0,COUNTIFS($O$3:$O913,$O913,$L$3:$L913,$L913,$I$3:$I913,$I913),"-")</f>
        <v>-</v>
      </c>
      <c r="AA913" s="27" t="str">
        <f>IF($D913&gt;0,IF(OR($Z913 &gt;1,$L913&lt;&gt;"Adulti"),0,VLOOKUP($P913,Regione!$B$2:$C$22,2,FALSE)),"-")</f>
        <v>-</v>
      </c>
      <c r="AB913" s="27" t="str">
        <f>IF($D913&gt;0,IF(COUNTIFS($O$3:$O913,$O913,$L$3:$L913,$L913,$I$3:$I913,$I913) &gt;1,0,SUMIFS($Y$3:$Y$2503,$L$3:$L$2503,$L913,$O$3:$O$2503,$O913,$I$3:$I$2503,$I913)),"-")</f>
        <v>-</v>
      </c>
      <c r="AC913" s="27" t="str">
        <f t="shared" si="90"/>
        <v>-</v>
      </c>
    </row>
    <row r="914" spans="1:29" s="1" customFormat="1">
      <c r="A914" s="13"/>
      <c r="B914" s="107" t="str">
        <f>IF(COUNTA($A914)&gt;0,VLOOKUP($A914,Corsa!$A$1:$F$43,2,FALSE),"-")</f>
        <v>-</v>
      </c>
      <c r="C914" s="11"/>
      <c r="D914" s="13"/>
      <c r="E914" s="13"/>
      <c r="F914" s="46" t="str">
        <f>IF(COUNTA($A914)&gt;0,VLOOKUP($A914,Corsa!$A$1:$F$43,3,FALSE),"-")</f>
        <v>-</v>
      </c>
      <c r="G914" s="28" t="str">
        <f>IF($D914&gt;0,VLOOKUP($D914,Iscrizioni!$A$2:$M$2502,9,FALSE),"-")</f>
        <v>-</v>
      </c>
      <c r="H914" s="28" t="str">
        <f>IF($D914&gt;0,VLOOKUP($D914,Iscrizioni!$A$2:$M$2502,4,FALSE),"-")</f>
        <v>-</v>
      </c>
      <c r="I914" s="27" t="str">
        <f>IF($D914&gt;0,VLOOKUP($D914,Iscrizioni!$A$2:$M$2502,5,FALSE),"-")</f>
        <v>-</v>
      </c>
      <c r="J914" s="27" t="str">
        <f>IF($D914&gt;0,VLOOKUP($D914,Iscrizioni!$A$2:$M$2502,10,FALSE),"-")</f>
        <v>-</v>
      </c>
      <c r="K914" s="27" t="str">
        <f t="shared" si="88"/>
        <v>-</v>
      </c>
      <c r="L914" s="46" t="str">
        <f>IF($D914&gt;0,VLOOKUP($D914,Iscrizioni!$A$2:$M$2502,11,FALSE),"-")</f>
        <v>-</v>
      </c>
      <c r="M914" s="27" t="str">
        <f>IF($D914&gt;0,VLOOKUP($D914,Iscrizioni!$A$2:$N$2502,12,FALSE),"-")</f>
        <v>-</v>
      </c>
      <c r="N914" s="46" t="str">
        <f>IF($D914&gt;0,VLOOKUP($D914,Iscrizioni!$A$2:$M$2502,6,FALSE),"-")</f>
        <v>-</v>
      </c>
      <c r="O914" s="107" t="str">
        <f>IF($D914&gt;0,VLOOKUP($D914,Iscrizioni!$A$2:$M$2502,7,FALSE),"-")</f>
        <v>-</v>
      </c>
      <c r="P914" s="46" t="str">
        <f>IF($D914&gt;0,VLOOKUP(LEFT($N914,1),Regione!$A$2:$C$21,2,FALSE),"-")</f>
        <v>-</v>
      </c>
      <c r="Q914" s="112" t="str">
        <f ca="1">IF($D914&gt;0,NormalizzaTempo("D",CELL("tipo",$E914),$E914),"-")</f>
        <v>-</v>
      </c>
      <c r="R914" s="27" t="str">
        <f>IF($D914&gt;0,VLOOKUP($D914,Iscrizioni!$A$2:$M$2502,13,FALSE),"-")</f>
        <v>-</v>
      </c>
      <c r="S914" s="112" t="str">
        <f t="shared" si="91"/>
        <v>-</v>
      </c>
      <c r="T914" s="112" t="str">
        <f>IF($D914&gt;0,SUMIFS($S$3:$S914,$X$3:$X914,1,$J$3:$J914,$J914),"-")</f>
        <v>-</v>
      </c>
      <c r="U914" s="112" t="str">
        <f t="shared" si="92"/>
        <v>-</v>
      </c>
      <c r="V914" s="112" t="str">
        <f t="shared" si="89"/>
        <v>-</v>
      </c>
      <c r="W914" s="27" t="str">
        <f>IF(LEN($C914)=0,IF($D914&gt;0,COUNTIFS($A$3:$A914,$A914),"-"),"Escluso")</f>
        <v>-</v>
      </c>
      <c r="X914" s="2" t="str">
        <f>IF(LEN($C914)=0,IF($D914&gt;0,COUNTIFS($J$3:$J914,$J914,$C$3:$C914,""),"-"),"Escluso")</f>
        <v>-</v>
      </c>
      <c r="Y914" s="127" t="str">
        <f t="shared" si="87"/>
        <v>-</v>
      </c>
      <c r="Z914" s="2" t="str">
        <f>IF($D914&gt;0,COUNTIFS($O$3:$O914,$O914,$L$3:$L914,$L914,$I$3:$I914,$I914),"-")</f>
        <v>-</v>
      </c>
      <c r="AA914" s="27" t="str">
        <f>IF($D914&gt;0,IF(OR($Z914 &gt;1,$L914&lt;&gt;"Adulti"),0,VLOOKUP($P914,Regione!$B$2:$C$22,2,FALSE)),"-")</f>
        <v>-</v>
      </c>
      <c r="AB914" s="27" t="str">
        <f>IF($D914&gt;0,IF(COUNTIFS($O$3:$O914,$O914,$L$3:$L914,$L914,$I$3:$I914,$I914) &gt;1,0,SUMIFS($Y$3:$Y$2503,$L$3:$L$2503,$L914,$O$3:$O$2503,$O914,$I$3:$I$2503,$I914)),"-")</f>
        <v>-</v>
      </c>
      <c r="AC914" s="27" t="str">
        <f t="shared" si="90"/>
        <v>-</v>
      </c>
    </row>
    <row r="915" spans="1:29" s="1" customFormat="1">
      <c r="A915" s="13"/>
      <c r="B915" s="107" t="str">
        <f>IF(COUNTA($A915)&gt;0,VLOOKUP($A915,Corsa!$A$1:$F$43,2,FALSE),"-")</f>
        <v>-</v>
      </c>
      <c r="C915" s="11"/>
      <c r="D915" s="13"/>
      <c r="E915" s="13"/>
      <c r="F915" s="46" t="str">
        <f>IF(COUNTA($A915)&gt;0,VLOOKUP($A915,Corsa!$A$1:$F$43,3,FALSE),"-")</f>
        <v>-</v>
      </c>
      <c r="G915" s="28" t="str">
        <f>IF($D915&gt;0,VLOOKUP($D915,Iscrizioni!$A$2:$M$2502,9,FALSE),"-")</f>
        <v>-</v>
      </c>
      <c r="H915" s="28" t="str">
        <f>IF($D915&gt;0,VLOOKUP($D915,Iscrizioni!$A$2:$M$2502,4,FALSE),"-")</f>
        <v>-</v>
      </c>
      <c r="I915" s="27" t="str">
        <f>IF($D915&gt;0,VLOOKUP($D915,Iscrizioni!$A$2:$M$2502,5,FALSE),"-")</f>
        <v>-</v>
      </c>
      <c r="J915" s="27" t="str">
        <f>IF($D915&gt;0,VLOOKUP($D915,Iscrizioni!$A$2:$M$2502,10,FALSE),"-")</f>
        <v>-</v>
      </c>
      <c r="K915" s="27" t="str">
        <f t="shared" si="88"/>
        <v>-</v>
      </c>
      <c r="L915" s="46" t="str">
        <f>IF($D915&gt;0,VLOOKUP($D915,Iscrizioni!$A$2:$M$2502,11,FALSE),"-")</f>
        <v>-</v>
      </c>
      <c r="M915" s="27" t="str">
        <f>IF($D915&gt;0,VLOOKUP($D915,Iscrizioni!$A$2:$N$2502,12,FALSE),"-")</f>
        <v>-</v>
      </c>
      <c r="N915" s="46" t="str">
        <f>IF($D915&gt;0,VLOOKUP($D915,Iscrizioni!$A$2:$M$2502,6,FALSE),"-")</f>
        <v>-</v>
      </c>
      <c r="O915" s="107" t="str">
        <f>IF($D915&gt;0,VLOOKUP($D915,Iscrizioni!$A$2:$M$2502,7,FALSE),"-")</f>
        <v>-</v>
      </c>
      <c r="P915" s="46" t="str">
        <f>IF($D915&gt;0,VLOOKUP(LEFT($N915,1),Regione!$A$2:$C$21,2,FALSE),"-")</f>
        <v>-</v>
      </c>
      <c r="Q915" s="112" t="str">
        <f ca="1">IF($D915&gt;0,NormalizzaTempo("D",CELL("tipo",$E915),$E915),"-")</f>
        <v>-</v>
      </c>
      <c r="R915" s="27" t="str">
        <f>IF($D915&gt;0,VLOOKUP($D915,Iscrizioni!$A$2:$M$2502,13,FALSE),"-")</f>
        <v>-</v>
      </c>
      <c r="S915" s="112" t="str">
        <f t="shared" si="91"/>
        <v>-</v>
      </c>
      <c r="T915" s="112" t="str">
        <f>IF($D915&gt;0,SUMIFS($S$3:$S915,$X$3:$X915,1,$J$3:$J915,$J915),"-")</f>
        <v>-</v>
      </c>
      <c r="U915" s="112" t="str">
        <f t="shared" si="92"/>
        <v>-</v>
      </c>
      <c r="V915" s="112" t="str">
        <f t="shared" si="89"/>
        <v>-</v>
      </c>
      <c r="W915" s="27" t="str">
        <f>IF(LEN($C915)=0,IF($D915&gt;0,COUNTIFS($A$3:$A915,$A915),"-"),"Escluso")</f>
        <v>-</v>
      </c>
      <c r="X915" s="2" t="str">
        <f>IF(LEN($C915)=0,IF($D915&gt;0,COUNTIFS($J$3:$J915,$J915,$C$3:$C915,""),"-"),"Escluso")</f>
        <v>-</v>
      </c>
      <c r="Y915" s="127" t="str">
        <f t="shared" si="87"/>
        <v>-</v>
      </c>
      <c r="Z915" s="2" t="str">
        <f>IF($D915&gt;0,COUNTIFS($O$3:$O915,$O915,$L$3:$L915,$L915,$I$3:$I915,$I915),"-")</f>
        <v>-</v>
      </c>
      <c r="AA915" s="27" t="str">
        <f>IF($D915&gt;0,IF(OR($Z915 &gt;1,$L915&lt;&gt;"Adulti"),0,VLOOKUP($P915,Regione!$B$2:$C$22,2,FALSE)),"-")</f>
        <v>-</v>
      </c>
      <c r="AB915" s="27" t="str">
        <f>IF($D915&gt;0,IF(COUNTIFS($O$3:$O915,$O915,$L$3:$L915,$L915,$I$3:$I915,$I915) &gt;1,0,SUMIFS($Y$3:$Y$2503,$L$3:$L$2503,$L915,$O$3:$O$2503,$O915,$I$3:$I$2503,$I915)),"-")</f>
        <v>-</v>
      </c>
      <c r="AC915" s="27" t="str">
        <f t="shared" si="90"/>
        <v>-</v>
      </c>
    </row>
    <row r="916" spans="1:29" s="1" customFormat="1">
      <c r="A916" s="13"/>
      <c r="B916" s="107" t="str">
        <f>IF(COUNTA($A916)&gt;0,VLOOKUP($A916,Corsa!$A$1:$F$43,2,FALSE),"-")</f>
        <v>-</v>
      </c>
      <c r="C916" s="11"/>
      <c r="D916" s="13"/>
      <c r="E916" s="13"/>
      <c r="F916" s="46" t="str">
        <f>IF(COUNTA($A916)&gt;0,VLOOKUP($A916,Corsa!$A$1:$F$43,3,FALSE),"-")</f>
        <v>-</v>
      </c>
      <c r="G916" s="28" t="str">
        <f>IF($D916&gt;0,VLOOKUP($D916,Iscrizioni!$A$2:$M$2502,9,FALSE),"-")</f>
        <v>-</v>
      </c>
      <c r="H916" s="28" t="str">
        <f>IF($D916&gt;0,VLOOKUP($D916,Iscrizioni!$A$2:$M$2502,4,FALSE),"-")</f>
        <v>-</v>
      </c>
      <c r="I916" s="27" t="str">
        <f>IF($D916&gt;0,VLOOKUP($D916,Iscrizioni!$A$2:$M$2502,5,FALSE),"-")</f>
        <v>-</v>
      </c>
      <c r="J916" s="27" t="str">
        <f>IF($D916&gt;0,VLOOKUP($D916,Iscrizioni!$A$2:$M$2502,10,FALSE),"-")</f>
        <v>-</v>
      </c>
      <c r="K916" s="27" t="str">
        <f t="shared" si="88"/>
        <v>-</v>
      </c>
      <c r="L916" s="46" t="str">
        <f>IF($D916&gt;0,VLOOKUP($D916,Iscrizioni!$A$2:$M$2502,11,FALSE),"-")</f>
        <v>-</v>
      </c>
      <c r="M916" s="27" t="str">
        <f>IF($D916&gt;0,VLOOKUP($D916,Iscrizioni!$A$2:$N$2502,12,FALSE),"-")</f>
        <v>-</v>
      </c>
      <c r="N916" s="46" t="str">
        <f>IF($D916&gt;0,VLOOKUP($D916,Iscrizioni!$A$2:$M$2502,6,FALSE),"-")</f>
        <v>-</v>
      </c>
      <c r="O916" s="107" t="str">
        <f>IF($D916&gt;0,VLOOKUP($D916,Iscrizioni!$A$2:$M$2502,7,FALSE),"-")</f>
        <v>-</v>
      </c>
      <c r="P916" s="46" t="str">
        <f>IF($D916&gt;0,VLOOKUP(LEFT($N916,1),Regione!$A$2:$C$21,2,FALSE),"-")</f>
        <v>-</v>
      </c>
      <c r="Q916" s="112" t="str">
        <f ca="1">IF($D916&gt;0,NormalizzaTempo("D",CELL("tipo",$E916),$E916),"-")</f>
        <v>-</v>
      </c>
      <c r="R916" s="27" t="str">
        <f>IF($D916&gt;0,VLOOKUP($D916,Iscrizioni!$A$2:$M$2502,13,FALSE),"-")</f>
        <v>-</v>
      </c>
      <c r="S916" s="112" t="str">
        <f t="shared" si="91"/>
        <v>-</v>
      </c>
      <c r="T916" s="112" t="str">
        <f>IF($D916&gt;0,SUMIFS($S$3:$S916,$X$3:$X916,1,$J$3:$J916,$J916),"-")</f>
        <v>-</v>
      </c>
      <c r="U916" s="112" t="str">
        <f t="shared" si="92"/>
        <v>-</v>
      </c>
      <c r="V916" s="112" t="str">
        <f t="shared" si="89"/>
        <v>-</v>
      </c>
      <c r="W916" s="27" t="str">
        <f>IF(LEN($C916)=0,IF($D916&gt;0,COUNTIFS($A$3:$A916,$A916),"-"),"Escluso")</f>
        <v>-</v>
      </c>
      <c r="X916" s="2" t="str">
        <f>IF(LEN($C916)=0,IF($D916&gt;0,COUNTIFS($J$3:$J916,$J916,$C$3:$C916,""),"-"),"Escluso")</f>
        <v>-</v>
      </c>
      <c r="Y916" s="127" t="str">
        <f t="shared" si="87"/>
        <v>-</v>
      </c>
      <c r="Z916" s="2" t="str">
        <f>IF($D916&gt;0,COUNTIFS($O$3:$O916,$O916,$L$3:$L916,$L916,$I$3:$I916,$I916),"-")</f>
        <v>-</v>
      </c>
      <c r="AA916" s="27" t="str">
        <f>IF($D916&gt;0,IF(OR($Z916 &gt;1,$L916&lt;&gt;"Adulti"),0,VLOOKUP($P916,Regione!$B$2:$C$22,2,FALSE)),"-")</f>
        <v>-</v>
      </c>
      <c r="AB916" s="27" t="str">
        <f>IF($D916&gt;0,IF(COUNTIFS($O$3:$O916,$O916,$L$3:$L916,$L916,$I$3:$I916,$I916) &gt;1,0,SUMIFS($Y$3:$Y$2503,$L$3:$L$2503,$L916,$O$3:$O$2503,$O916,$I$3:$I$2503,$I916)),"-")</f>
        <v>-</v>
      </c>
      <c r="AC916" s="27" t="str">
        <f t="shared" si="90"/>
        <v>-</v>
      </c>
    </row>
    <row r="917" spans="1:29" s="1" customFormat="1">
      <c r="A917" s="13"/>
      <c r="B917" s="107" t="str">
        <f>IF(COUNTA($A917)&gt;0,VLOOKUP($A917,Corsa!$A$1:$F$43,2,FALSE),"-")</f>
        <v>-</v>
      </c>
      <c r="C917" s="11"/>
      <c r="D917" s="13"/>
      <c r="E917" s="13"/>
      <c r="F917" s="46" t="str">
        <f>IF(COUNTA($A917)&gt;0,VLOOKUP($A917,Corsa!$A$1:$F$43,3,FALSE),"-")</f>
        <v>-</v>
      </c>
      <c r="G917" s="28" t="str">
        <f>IF($D917&gt;0,VLOOKUP($D917,Iscrizioni!$A$2:$M$2502,9,FALSE),"-")</f>
        <v>-</v>
      </c>
      <c r="H917" s="28" t="str">
        <f>IF($D917&gt;0,VLOOKUP($D917,Iscrizioni!$A$2:$M$2502,4,FALSE),"-")</f>
        <v>-</v>
      </c>
      <c r="I917" s="27" t="str">
        <f>IF($D917&gt;0,VLOOKUP($D917,Iscrizioni!$A$2:$M$2502,5,FALSE),"-")</f>
        <v>-</v>
      </c>
      <c r="J917" s="27" t="str">
        <f>IF($D917&gt;0,VLOOKUP($D917,Iscrizioni!$A$2:$M$2502,10,FALSE),"-")</f>
        <v>-</v>
      </c>
      <c r="K917" s="27" t="str">
        <f t="shared" si="88"/>
        <v>-</v>
      </c>
      <c r="L917" s="46" t="str">
        <f>IF($D917&gt;0,VLOOKUP($D917,Iscrizioni!$A$2:$M$2502,11,FALSE),"-")</f>
        <v>-</v>
      </c>
      <c r="M917" s="27" t="str">
        <f>IF($D917&gt;0,VLOOKUP($D917,Iscrizioni!$A$2:$N$2502,12,FALSE),"-")</f>
        <v>-</v>
      </c>
      <c r="N917" s="46" t="str">
        <f>IF($D917&gt;0,VLOOKUP($D917,Iscrizioni!$A$2:$M$2502,6,FALSE),"-")</f>
        <v>-</v>
      </c>
      <c r="O917" s="107" t="str">
        <f>IF($D917&gt;0,VLOOKUP($D917,Iscrizioni!$A$2:$M$2502,7,FALSE),"-")</f>
        <v>-</v>
      </c>
      <c r="P917" s="46" t="str">
        <f>IF($D917&gt;0,VLOOKUP(LEFT($N917,1),Regione!$A$2:$C$21,2,FALSE),"-")</f>
        <v>-</v>
      </c>
      <c r="Q917" s="112" t="str">
        <f ca="1">IF($D917&gt;0,NormalizzaTempo("D",CELL("tipo",$E917),$E917),"-")</f>
        <v>-</v>
      </c>
      <c r="R917" s="27" t="str">
        <f>IF($D917&gt;0,VLOOKUP($D917,Iscrizioni!$A$2:$M$2502,13,FALSE),"-")</f>
        <v>-</v>
      </c>
      <c r="S917" s="112" t="str">
        <f t="shared" si="91"/>
        <v>-</v>
      </c>
      <c r="T917" s="112" t="str">
        <f>IF($D917&gt;0,SUMIFS($S$3:$S917,$X$3:$X917,1,$J$3:$J917,$J917),"-")</f>
        <v>-</v>
      </c>
      <c r="U917" s="112" t="str">
        <f t="shared" si="92"/>
        <v>-</v>
      </c>
      <c r="V917" s="112" t="str">
        <f t="shared" si="89"/>
        <v>-</v>
      </c>
      <c r="W917" s="27" t="str">
        <f>IF(LEN($C917)=0,IF($D917&gt;0,COUNTIFS($A$3:$A917,$A917),"-"),"Escluso")</f>
        <v>-</v>
      </c>
      <c r="X917" s="2" t="str">
        <f>IF(LEN($C917)=0,IF($D917&gt;0,COUNTIFS($J$3:$J917,$J917,$C$3:$C917,""),"-"),"Escluso")</f>
        <v>-</v>
      </c>
      <c r="Y917" s="127" t="str">
        <f t="shared" si="87"/>
        <v>-</v>
      </c>
      <c r="Z917" s="2" t="str">
        <f>IF($D917&gt;0,COUNTIFS($O$3:$O917,$O917,$L$3:$L917,$L917,$I$3:$I917,$I917),"-")</f>
        <v>-</v>
      </c>
      <c r="AA917" s="27" t="str">
        <f>IF($D917&gt;0,IF(OR($Z917 &gt;1,$L917&lt;&gt;"Adulti"),0,VLOOKUP($P917,Regione!$B$2:$C$22,2,FALSE)),"-")</f>
        <v>-</v>
      </c>
      <c r="AB917" s="27" t="str">
        <f>IF($D917&gt;0,IF(COUNTIFS($O$3:$O917,$O917,$L$3:$L917,$L917,$I$3:$I917,$I917) &gt;1,0,SUMIFS($Y$3:$Y$2503,$L$3:$L$2503,$L917,$O$3:$O$2503,$O917,$I$3:$I$2503,$I917)),"-")</f>
        <v>-</v>
      </c>
      <c r="AC917" s="27" t="str">
        <f t="shared" si="90"/>
        <v>-</v>
      </c>
    </row>
    <row r="918" spans="1:29" s="1" customFormat="1">
      <c r="A918" s="13"/>
      <c r="B918" s="107" t="str">
        <f>IF(COUNTA($A918)&gt;0,VLOOKUP($A918,Corsa!$A$1:$F$43,2,FALSE),"-")</f>
        <v>-</v>
      </c>
      <c r="C918" s="11"/>
      <c r="D918" s="13"/>
      <c r="E918" s="13"/>
      <c r="F918" s="46" t="str">
        <f>IF(COUNTA($A918)&gt;0,VLOOKUP($A918,Corsa!$A$1:$F$43,3,FALSE),"-")</f>
        <v>-</v>
      </c>
      <c r="G918" s="28" t="str">
        <f>IF($D918&gt;0,VLOOKUP($D918,Iscrizioni!$A$2:$M$2502,9,FALSE),"-")</f>
        <v>-</v>
      </c>
      <c r="H918" s="28" t="str">
        <f>IF($D918&gt;0,VLOOKUP($D918,Iscrizioni!$A$2:$M$2502,4,FALSE),"-")</f>
        <v>-</v>
      </c>
      <c r="I918" s="27" t="str">
        <f>IF($D918&gt;0,VLOOKUP($D918,Iscrizioni!$A$2:$M$2502,5,FALSE),"-")</f>
        <v>-</v>
      </c>
      <c r="J918" s="27" t="str">
        <f>IF($D918&gt;0,VLOOKUP($D918,Iscrizioni!$A$2:$M$2502,10,FALSE),"-")</f>
        <v>-</v>
      </c>
      <c r="K918" s="27" t="str">
        <f t="shared" si="88"/>
        <v>-</v>
      </c>
      <c r="L918" s="46" t="str">
        <f>IF($D918&gt;0,VLOOKUP($D918,Iscrizioni!$A$2:$M$2502,11,FALSE),"-")</f>
        <v>-</v>
      </c>
      <c r="M918" s="27" t="str">
        <f>IF($D918&gt;0,VLOOKUP($D918,Iscrizioni!$A$2:$N$2502,12,FALSE),"-")</f>
        <v>-</v>
      </c>
      <c r="N918" s="46" t="str">
        <f>IF($D918&gt;0,VLOOKUP($D918,Iscrizioni!$A$2:$M$2502,6,FALSE),"-")</f>
        <v>-</v>
      </c>
      <c r="O918" s="107" t="str">
        <f>IF($D918&gt;0,VLOOKUP($D918,Iscrizioni!$A$2:$M$2502,7,FALSE),"-")</f>
        <v>-</v>
      </c>
      <c r="P918" s="46" t="str">
        <f>IF($D918&gt;0,VLOOKUP(LEFT($N918,1),Regione!$A$2:$C$21,2,FALSE),"-")</f>
        <v>-</v>
      </c>
      <c r="Q918" s="112" t="str">
        <f ca="1">IF($D918&gt;0,NormalizzaTempo("D",CELL("tipo",$E918),$E918),"-")</f>
        <v>-</v>
      </c>
      <c r="R918" s="27" t="str">
        <f>IF($D918&gt;0,VLOOKUP($D918,Iscrizioni!$A$2:$M$2502,13,FALSE),"-")</f>
        <v>-</v>
      </c>
      <c r="S918" s="112" t="str">
        <f t="shared" si="91"/>
        <v>-</v>
      </c>
      <c r="T918" s="112" t="str">
        <f>IF($D918&gt;0,SUMIFS($S$3:$S918,$X$3:$X918,1,$J$3:$J918,$J918),"-")</f>
        <v>-</v>
      </c>
      <c r="U918" s="112" t="str">
        <f t="shared" si="92"/>
        <v>-</v>
      </c>
      <c r="V918" s="112" t="str">
        <f t="shared" si="89"/>
        <v>-</v>
      </c>
      <c r="W918" s="27" t="str">
        <f>IF(LEN($C918)=0,IF($D918&gt;0,COUNTIFS($A$3:$A918,$A918),"-"),"Escluso")</f>
        <v>-</v>
      </c>
      <c r="X918" s="2" t="str">
        <f>IF(LEN($C918)=0,IF($D918&gt;0,COUNTIFS($J$3:$J918,$J918,$C$3:$C918,""),"-"),"Escluso")</f>
        <v>-</v>
      </c>
      <c r="Y918" s="127" t="str">
        <f t="shared" si="87"/>
        <v>-</v>
      </c>
      <c r="Z918" s="2" t="str">
        <f>IF($D918&gt;0,COUNTIFS($O$3:$O918,$O918,$L$3:$L918,$L918,$I$3:$I918,$I918),"-")</f>
        <v>-</v>
      </c>
      <c r="AA918" s="27" t="str">
        <f>IF($D918&gt;0,IF(OR($Z918 &gt;1,$L918&lt;&gt;"Adulti"),0,VLOOKUP($P918,Regione!$B$2:$C$22,2,FALSE)),"-")</f>
        <v>-</v>
      </c>
      <c r="AB918" s="27" t="str">
        <f>IF($D918&gt;0,IF(COUNTIFS($O$3:$O918,$O918,$L$3:$L918,$L918,$I$3:$I918,$I918) &gt;1,0,SUMIFS($Y$3:$Y$2503,$L$3:$L$2503,$L918,$O$3:$O$2503,$O918,$I$3:$I$2503,$I918)),"-")</f>
        <v>-</v>
      </c>
      <c r="AC918" s="27" t="str">
        <f t="shared" si="90"/>
        <v>-</v>
      </c>
    </row>
    <row r="919" spans="1:29" s="1" customFormat="1">
      <c r="A919" s="13"/>
      <c r="B919" s="107" t="str">
        <f>IF(COUNTA($A919)&gt;0,VLOOKUP($A919,Corsa!$A$1:$F$43,2,FALSE),"-")</f>
        <v>-</v>
      </c>
      <c r="C919" s="11"/>
      <c r="D919" s="13"/>
      <c r="E919" s="13"/>
      <c r="F919" s="46" t="str">
        <f>IF(COUNTA($A919)&gt;0,VLOOKUP($A919,Corsa!$A$1:$F$43,3,FALSE),"-")</f>
        <v>-</v>
      </c>
      <c r="G919" s="28" t="str">
        <f>IF($D919&gt;0,VLOOKUP($D919,Iscrizioni!$A$2:$M$2502,9,FALSE),"-")</f>
        <v>-</v>
      </c>
      <c r="H919" s="28" t="str">
        <f>IF($D919&gt;0,VLOOKUP($D919,Iscrizioni!$A$2:$M$2502,4,FALSE),"-")</f>
        <v>-</v>
      </c>
      <c r="I919" s="27" t="str">
        <f>IF($D919&gt;0,VLOOKUP($D919,Iscrizioni!$A$2:$M$2502,5,FALSE),"-")</f>
        <v>-</v>
      </c>
      <c r="J919" s="27" t="str">
        <f>IF($D919&gt;0,VLOOKUP($D919,Iscrizioni!$A$2:$M$2502,10,FALSE),"-")</f>
        <v>-</v>
      </c>
      <c r="K919" s="27" t="str">
        <f t="shared" si="88"/>
        <v>-</v>
      </c>
      <c r="L919" s="46" t="str">
        <f>IF($D919&gt;0,VLOOKUP($D919,Iscrizioni!$A$2:$M$2502,11,FALSE),"-")</f>
        <v>-</v>
      </c>
      <c r="M919" s="27" t="str">
        <f>IF($D919&gt;0,VLOOKUP($D919,Iscrizioni!$A$2:$N$2502,12,FALSE),"-")</f>
        <v>-</v>
      </c>
      <c r="N919" s="46" t="str">
        <f>IF($D919&gt;0,VLOOKUP($D919,Iscrizioni!$A$2:$M$2502,6,FALSE),"-")</f>
        <v>-</v>
      </c>
      <c r="O919" s="107" t="str">
        <f>IF($D919&gt;0,VLOOKUP($D919,Iscrizioni!$A$2:$M$2502,7,FALSE),"-")</f>
        <v>-</v>
      </c>
      <c r="P919" s="46" t="str">
        <f>IF($D919&gt;0,VLOOKUP(LEFT($N919,1),Regione!$A$2:$C$21,2,FALSE),"-")</f>
        <v>-</v>
      </c>
      <c r="Q919" s="112" t="str">
        <f ca="1">IF($D919&gt;0,NormalizzaTempo("D",CELL("tipo",$E919),$E919),"-")</f>
        <v>-</v>
      </c>
      <c r="R919" s="27" t="str">
        <f>IF($D919&gt;0,VLOOKUP($D919,Iscrizioni!$A$2:$M$2502,13,FALSE),"-")</f>
        <v>-</v>
      </c>
      <c r="S919" s="112" t="str">
        <f t="shared" si="91"/>
        <v>-</v>
      </c>
      <c r="T919" s="112" t="str">
        <f>IF($D919&gt;0,SUMIFS($S$3:$S919,$X$3:$X919,1,$J$3:$J919,$J919),"-")</f>
        <v>-</v>
      </c>
      <c r="U919" s="112" t="str">
        <f t="shared" si="92"/>
        <v>-</v>
      </c>
      <c r="V919" s="112" t="str">
        <f t="shared" si="89"/>
        <v>-</v>
      </c>
      <c r="W919" s="27" t="str">
        <f>IF(LEN($C919)=0,IF($D919&gt;0,COUNTIFS($A$3:$A919,$A919),"-"),"Escluso")</f>
        <v>-</v>
      </c>
      <c r="X919" s="2" t="str">
        <f>IF(LEN($C919)=0,IF($D919&gt;0,COUNTIFS($J$3:$J919,$J919,$C$3:$C919,""),"-"),"Escluso")</f>
        <v>-</v>
      </c>
      <c r="Y919" s="127" t="str">
        <f t="shared" si="87"/>
        <v>-</v>
      </c>
      <c r="Z919" s="2" t="str">
        <f>IF($D919&gt;0,COUNTIFS($O$3:$O919,$O919,$L$3:$L919,$L919,$I$3:$I919,$I919),"-")</f>
        <v>-</v>
      </c>
      <c r="AA919" s="27" t="str">
        <f>IF($D919&gt;0,IF(OR($Z919 &gt;1,$L919&lt;&gt;"Adulti"),0,VLOOKUP($P919,Regione!$B$2:$C$22,2,FALSE)),"-")</f>
        <v>-</v>
      </c>
      <c r="AB919" s="27" t="str">
        <f>IF($D919&gt;0,IF(COUNTIFS($O$3:$O919,$O919,$L$3:$L919,$L919,$I$3:$I919,$I919) &gt;1,0,SUMIFS($Y$3:$Y$2503,$L$3:$L$2503,$L919,$O$3:$O$2503,$O919,$I$3:$I$2503,$I919)),"-")</f>
        <v>-</v>
      </c>
      <c r="AC919" s="27" t="str">
        <f t="shared" si="90"/>
        <v>-</v>
      </c>
    </row>
    <row r="920" spans="1:29" s="1" customFormat="1">
      <c r="A920" s="13"/>
      <c r="B920" s="107" t="str">
        <f>IF(COUNTA($A920)&gt;0,VLOOKUP($A920,Corsa!$A$1:$F$43,2,FALSE),"-")</f>
        <v>-</v>
      </c>
      <c r="C920" s="11"/>
      <c r="D920" s="13"/>
      <c r="E920" s="13"/>
      <c r="F920" s="46" t="str">
        <f>IF(COUNTA($A920)&gt;0,VLOOKUP($A920,Corsa!$A$1:$F$43,3,FALSE),"-")</f>
        <v>-</v>
      </c>
      <c r="G920" s="28" t="str">
        <f>IF($D920&gt;0,VLOOKUP($D920,Iscrizioni!$A$2:$M$2502,9,FALSE),"-")</f>
        <v>-</v>
      </c>
      <c r="H920" s="28" t="str">
        <f>IF($D920&gt;0,VLOOKUP($D920,Iscrizioni!$A$2:$M$2502,4,FALSE),"-")</f>
        <v>-</v>
      </c>
      <c r="I920" s="27" t="str">
        <f>IF($D920&gt;0,VLOOKUP($D920,Iscrizioni!$A$2:$M$2502,5,FALSE),"-")</f>
        <v>-</v>
      </c>
      <c r="J920" s="27" t="str">
        <f>IF($D920&gt;0,VLOOKUP($D920,Iscrizioni!$A$2:$M$2502,10,FALSE),"-")</f>
        <v>-</v>
      </c>
      <c r="K920" s="27" t="str">
        <f t="shared" si="88"/>
        <v>-</v>
      </c>
      <c r="L920" s="46" t="str">
        <f>IF($D920&gt;0,VLOOKUP($D920,Iscrizioni!$A$2:$M$2502,11,FALSE),"-")</f>
        <v>-</v>
      </c>
      <c r="M920" s="27" t="str">
        <f>IF($D920&gt;0,VLOOKUP($D920,Iscrizioni!$A$2:$N$2502,12,FALSE),"-")</f>
        <v>-</v>
      </c>
      <c r="N920" s="46" t="str">
        <f>IF($D920&gt;0,VLOOKUP($D920,Iscrizioni!$A$2:$M$2502,6,FALSE),"-")</f>
        <v>-</v>
      </c>
      <c r="O920" s="107" t="str">
        <f>IF($D920&gt;0,VLOOKUP($D920,Iscrizioni!$A$2:$M$2502,7,FALSE),"-")</f>
        <v>-</v>
      </c>
      <c r="P920" s="46" t="str">
        <f>IF($D920&gt;0,VLOOKUP(LEFT($N920,1),Regione!$A$2:$C$21,2,FALSE),"-")</f>
        <v>-</v>
      </c>
      <c r="Q920" s="112" t="str">
        <f ca="1">IF($D920&gt;0,NormalizzaTempo("D",CELL("tipo",$E920),$E920),"-")</f>
        <v>-</v>
      </c>
      <c r="R920" s="27" t="str">
        <f>IF($D920&gt;0,VLOOKUP($D920,Iscrizioni!$A$2:$M$2502,13,FALSE),"-")</f>
        <v>-</v>
      </c>
      <c r="S920" s="112" t="str">
        <f t="shared" si="91"/>
        <v>-</v>
      </c>
      <c r="T920" s="112" t="str">
        <f>IF($D920&gt;0,SUMIFS($S$3:$S920,$X$3:$X920,1,$J$3:$J920,$J920),"-")</f>
        <v>-</v>
      </c>
      <c r="U920" s="112" t="str">
        <f t="shared" si="92"/>
        <v>-</v>
      </c>
      <c r="V920" s="112" t="str">
        <f t="shared" si="89"/>
        <v>-</v>
      </c>
      <c r="W920" s="27" t="str">
        <f>IF(LEN($C920)=0,IF($D920&gt;0,COUNTIFS($A$3:$A920,$A920),"-"),"Escluso")</f>
        <v>-</v>
      </c>
      <c r="X920" s="2" t="str">
        <f>IF(LEN($C920)=0,IF($D920&gt;0,COUNTIFS($J$3:$J920,$J920,$C$3:$C920,""),"-"),"Escluso")</f>
        <v>-</v>
      </c>
      <c r="Y920" s="127" t="str">
        <f t="shared" si="87"/>
        <v>-</v>
      </c>
      <c r="Z920" s="2" t="str">
        <f>IF($D920&gt;0,COUNTIFS($O$3:$O920,$O920,$L$3:$L920,$L920,$I$3:$I920,$I920),"-")</f>
        <v>-</v>
      </c>
      <c r="AA920" s="27" t="str">
        <f>IF($D920&gt;0,IF(OR($Z920 &gt;1,$L920&lt;&gt;"Adulti"),0,VLOOKUP($P920,Regione!$B$2:$C$22,2,FALSE)),"-")</f>
        <v>-</v>
      </c>
      <c r="AB920" s="27" t="str">
        <f>IF($D920&gt;0,IF(COUNTIFS($O$3:$O920,$O920,$L$3:$L920,$L920,$I$3:$I920,$I920) &gt;1,0,SUMIFS($Y$3:$Y$2503,$L$3:$L$2503,$L920,$O$3:$O$2503,$O920,$I$3:$I$2503,$I920)),"-")</f>
        <v>-</v>
      </c>
      <c r="AC920" s="27" t="str">
        <f t="shared" si="90"/>
        <v>-</v>
      </c>
    </row>
    <row r="921" spans="1:29" s="1" customFormat="1">
      <c r="A921" s="13"/>
      <c r="B921" s="107" t="str">
        <f>IF(COUNTA($A921)&gt;0,VLOOKUP($A921,Corsa!$A$1:$F$43,2,FALSE),"-")</f>
        <v>-</v>
      </c>
      <c r="C921" s="11"/>
      <c r="D921" s="13"/>
      <c r="E921" s="13"/>
      <c r="F921" s="46" t="str">
        <f>IF(COUNTA($A921)&gt;0,VLOOKUP($A921,Corsa!$A$1:$F$43,3,FALSE),"-")</f>
        <v>-</v>
      </c>
      <c r="G921" s="28" t="str">
        <f>IF($D921&gt;0,VLOOKUP($D921,Iscrizioni!$A$2:$M$2502,9,FALSE),"-")</f>
        <v>-</v>
      </c>
      <c r="H921" s="28" t="str">
        <f>IF($D921&gt;0,VLOOKUP($D921,Iscrizioni!$A$2:$M$2502,4,FALSE),"-")</f>
        <v>-</v>
      </c>
      <c r="I921" s="27" t="str">
        <f>IF($D921&gt;0,VLOOKUP($D921,Iscrizioni!$A$2:$M$2502,5,FALSE),"-")</f>
        <v>-</v>
      </c>
      <c r="J921" s="27" t="str">
        <f>IF($D921&gt;0,VLOOKUP($D921,Iscrizioni!$A$2:$M$2502,10,FALSE),"-")</f>
        <v>-</v>
      </c>
      <c r="K921" s="27" t="str">
        <f t="shared" si="88"/>
        <v>-</v>
      </c>
      <c r="L921" s="46" t="str">
        <f>IF($D921&gt;0,VLOOKUP($D921,Iscrizioni!$A$2:$M$2502,11,FALSE),"-")</f>
        <v>-</v>
      </c>
      <c r="M921" s="27" t="str">
        <f>IF($D921&gt;0,VLOOKUP($D921,Iscrizioni!$A$2:$N$2502,12,FALSE),"-")</f>
        <v>-</v>
      </c>
      <c r="N921" s="46" t="str">
        <f>IF($D921&gt;0,VLOOKUP($D921,Iscrizioni!$A$2:$M$2502,6,FALSE),"-")</f>
        <v>-</v>
      </c>
      <c r="O921" s="107" t="str">
        <f>IF($D921&gt;0,VLOOKUP($D921,Iscrizioni!$A$2:$M$2502,7,FALSE),"-")</f>
        <v>-</v>
      </c>
      <c r="P921" s="46" t="str">
        <f>IF($D921&gt;0,VLOOKUP(LEFT($N921,1),Regione!$A$2:$C$21,2,FALSE),"-")</f>
        <v>-</v>
      </c>
      <c r="Q921" s="112" t="str">
        <f ca="1">IF($D921&gt;0,NormalizzaTempo("D",CELL("tipo",$E921),$E921),"-")</f>
        <v>-</v>
      </c>
      <c r="R921" s="27" t="str">
        <f>IF($D921&gt;0,VLOOKUP($D921,Iscrizioni!$A$2:$M$2502,13,FALSE),"-")</f>
        <v>-</v>
      </c>
      <c r="S921" s="112" t="str">
        <f t="shared" si="91"/>
        <v>-</v>
      </c>
      <c r="T921" s="112" t="str">
        <f>IF($D921&gt;0,SUMIFS($S$3:$S921,$X$3:$X921,1,$J$3:$J921,$J921),"-")</f>
        <v>-</v>
      </c>
      <c r="U921" s="112" t="str">
        <f t="shared" si="92"/>
        <v>-</v>
      </c>
      <c r="V921" s="112" t="str">
        <f t="shared" si="89"/>
        <v>-</v>
      </c>
      <c r="W921" s="27" t="str">
        <f>IF(LEN($C921)=0,IF($D921&gt;0,COUNTIFS($A$3:$A921,$A921),"-"),"Escluso")</f>
        <v>-</v>
      </c>
      <c r="X921" s="2" t="str">
        <f>IF(LEN($C921)=0,IF($D921&gt;0,COUNTIFS($J$3:$J921,$J921,$C$3:$C921,""),"-"),"Escluso")</f>
        <v>-</v>
      </c>
      <c r="Y921" s="127" t="str">
        <f t="shared" si="87"/>
        <v>-</v>
      </c>
      <c r="Z921" s="2" t="str">
        <f>IF($D921&gt;0,COUNTIFS($O$3:$O921,$O921,$L$3:$L921,$L921,$I$3:$I921,$I921),"-")</f>
        <v>-</v>
      </c>
      <c r="AA921" s="27" t="str">
        <f>IF($D921&gt;0,IF(OR($Z921 &gt;1,$L921&lt;&gt;"Adulti"),0,VLOOKUP($P921,Regione!$B$2:$C$22,2,FALSE)),"-")</f>
        <v>-</v>
      </c>
      <c r="AB921" s="27" t="str">
        <f>IF($D921&gt;0,IF(COUNTIFS($O$3:$O921,$O921,$L$3:$L921,$L921,$I$3:$I921,$I921) &gt;1,0,SUMIFS($Y$3:$Y$2503,$L$3:$L$2503,$L921,$O$3:$O$2503,$O921,$I$3:$I$2503,$I921)),"-")</f>
        <v>-</v>
      </c>
      <c r="AC921" s="27" t="str">
        <f t="shared" si="90"/>
        <v>-</v>
      </c>
    </row>
    <row r="922" spans="1:29" s="1" customFormat="1">
      <c r="A922" s="13"/>
      <c r="B922" s="107" t="str">
        <f>IF(COUNTA($A922)&gt;0,VLOOKUP($A922,Corsa!$A$1:$F$43,2,FALSE),"-")</f>
        <v>-</v>
      </c>
      <c r="C922" s="11"/>
      <c r="D922" s="13"/>
      <c r="E922" s="13"/>
      <c r="F922" s="46" t="str">
        <f>IF(COUNTA($A922)&gt;0,VLOOKUP($A922,Corsa!$A$1:$F$43,3,FALSE),"-")</f>
        <v>-</v>
      </c>
      <c r="G922" s="28" t="str">
        <f>IF($D922&gt;0,VLOOKUP($D922,Iscrizioni!$A$2:$M$2502,9,FALSE),"-")</f>
        <v>-</v>
      </c>
      <c r="H922" s="28" t="str">
        <f>IF($D922&gt;0,VLOOKUP($D922,Iscrizioni!$A$2:$M$2502,4,FALSE),"-")</f>
        <v>-</v>
      </c>
      <c r="I922" s="27" t="str">
        <f>IF($D922&gt;0,VLOOKUP($D922,Iscrizioni!$A$2:$M$2502,5,FALSE),"-")</f>
        <v>-</v>
      </c>
      <c r="J922" s="27" t="str">
        <f>IF($D922&gt;0,VLOOKUP($D922,Iscrizioni!$A$2:$M$2502,10,FALSE),"-")</f>
        <v>-</v>
      </c>
      <c r="K922" s="27" t="str">
        <f t="shared" si="88"/>
        <v>-</v>
      </c>
      <c r="L922" s="46" t="str">
        <f>IF($D922&gt;0,VLOOKUP($D922,Iscrizioni!$A$2:$M$2502,11,FALSE),"-")</f>
        <v>-</v>
      </c>
      <c r="M922" s="27" t="str">
        <f>IF($D922&gt;0,VLOOKUP($D922,Iscrizioni!$A$2:$N$2502,12,FALSE),"-")</f>
        <v>-</v>
      </c>
      <c r="N922" s="46" t="str">
        <f>IF($D922&gt;0,VLOOKUP($D922,Iscrizioni!$A$2:$M$2502,6,FALSE),"-")</f>
        <v>-</v>
      </c>
      <c r="O922" s="107" t="str">
        <f>IF($D922&gt;0,VLOOKUP($D922,Iscrizioni!$A$2:$M$2502,7,FALSE),"-")</f>
        <v>-</v>
      </c>
      <c r="P922" s="46" t="str">
        <f>IF($D922&gt;0,VLOOKUP(LEFT($N922,1),Regione!$A$2:$C$21,2,FALSE),"-")</f>
        <v>-</v>
      </c>
      <c r="Q922" s="112" t="str">
        <f ca="1">IF($D922&gt;0,NormalizzaTempo("D",CELL("tipo",$E922),$E922),"-")</f>
        <v>-</v>
      </c>
      <c r="R922" s="27" t="str">
        <f>IF($D922&gt;0,VLOOKUP($D922,Iscrizioni!$A$2:$M$2502,13,FALSE),"-")</f>
        <v>-</v>
      </c>
      <c r="S922" s="112" t="str">
        <f t="shared" si="91"/>
        <v>-</v>
      </c>
      <c r="T922" s="112" t="str">
        <f>IF($D922&gt;0,SUMIFS($S$3:$S922,$X$3:$X922,1,$J$3:$J922,$J922),"-")</f>
        <v>-</v>
      </c>
      <c r="U922" s="112" t="str">
        <f t="shared" si="92"/>
        <v>-</v>
      </c>
      <c r="V922" s="112" t="str">
        <f t="shared" si="89"/>
        <v>-</v>
      </c>
      <c r="W922" s="27" t="str">
        <f>IF(LEN($C922)=0,IF($D922&gt;0,COUNTIFS($A$3:$A922,$A922),"-"),"Escluso")</f>
        <v>-</v>
      </c>
      <c r="X922" s="2" t="str">
        <f>IF(LEN($C922)=0,IF($D922&gt;0,COUNTIFS($J$3:$J922,$J922,$C$3:$C922,""),"-"),"Escluso")</f>
        <v>-</v>
      </c>
      <c r="Y922" s="127" t="str">
        <f t="shared" si="87"/>
        <v>-</v>
      </c>
      <c r="Z922" s="2" t="str">
        <f>IF($D922&gt;0,COUNTIFS($O$3:$O922,$O922,$L$3:$L922,$L922,$I$3:$I922,$I922),"-")</f>
        <v>-</v>
      </c>
      <c r="AA922" s="27" t="str">
        <f>IF($D922&gt;0,IF(OR($Z922 &gt;1,$L922&lt;&gt;"Adulti"),0,VLOOKUP($P922,Regione!$B$2:$C$22,2,FALSE)),"-")</f>
        <v>-</v>
      </c>
      <c r="AB922" s="27" t="str">
        <f>IF($D922&gt;0,IF(COUNTIFS($O$3:$O922,$O922,$L$3:$L922,$L922,$I$3:$I922,$I922) &gt;1,0,SUMIFS($Y$3:$Y$2503,$L$3:$L$2503,$L922,$O$3:$O$2503,$O922,$I$3:$I$2503,$I922)),"-")</f>
        <v>-</v>
      </c>
      <c r="AC922" s="27" t="str">
        <f t="shared" si="90"/>
        <v>-</v>
      </c>
    </row>
    <row r="923" spans="1:29" s="1" customFormat="1">
      <c r="A923" s="13"/>
      <c r="B923" s="107" t="str">
        <f>IF(COUNTA($A923)&gt;0,VLOOKUP($A923,Corsa!$A$1:$F$43,2,FALSE),"-")</f>
        <v>-</v>
      </c>
      <c r="C923" s="11"/>
      <c r="D923" s="13"/>
      <c r="E923" s="13"/>
      <c r="F923" s="46" t="str">
        <f>IF(COUNTA($A923)&gt;0,VLOOKUP($A923,Corsa!$A$1:$F$43,3,FALSE),"-")</f>
        <v>-</v>
      </c>
      <c r="G923" s="28" t="str">
        <f>IF($D923&gt;0,VLOOKUP($D923,Iscrizioni!$A$2:$M$2502,9,FALSE),"-")</f>
        <v>-</v>
      </c>
      <c r="H923" s="28" t="str">
        <f>IF($D923&gt;0,VLOOKUP($D923,Iscrizioni!$A$2:$M$2502,4,FALSE),"-")</f>
        <v>-</v>
      </c>
      <c r="I923" s="27" t="str">
        <f>IF($D923&gt;0,VLOOKUP($D923,Iscrizioni!$A$2:$M$2502,5,FALSE),"-")</f>
        <v>-</v>
      </c>
      <c r="J923" s="27" t="str">
        <f>IF($D923&gt;0,VLOOKUP($D923,Iscrizioni!$A$2:$M$2502,10,FALSE),"-")</f>
        <v>-</v>
      </c>
      <c r="K923" s="27" t="str">
        <f t="shared" si="88"/>
        <v>-</v>
      </c>
      <c r="L923" s="46" t="str">
        <f>IF($D923&gt;0,VLOOKUP($D923,Iscrizioni!$A$2:$M$2502,11,FALSE),"-")</f>
        <v>-</v>
      </c>
      <c r="M923" s="27" t="str">
        <f>IF($D923&gt;0,VLOOKUP($D923,Iscrizioni!$A$2:$N$2502,12,FALSE),"-")</f>
        <v>-</v>
      </c>
      <c r="N923" s="46" t="str">
        <f>IF($D923&gt;0,VLOOKUP($D923,Iscrizioni!$A$2:$M$2502,6,FALSE),"-")</f>
        <v>-</v>
      </c>
      <c r="O923" s="107" t="str">
        <f>IF($D923&gt;0,VLOOKUP($D923,Iscrizioni!$A$2:$M$2502,7,FALSE),"-")</f>
        <v>-</v>
      </c>
      <c r="P923" s="46" t="str">
        <f>IF($D923&gt;0,VLOOKUP(LEFT($N923,1),Regione!$A$2:$C$21,2,FALSE),"-")</f>
        <v>-</v>
      </c>
      <c r="Q923" s="112" t="str">
        <f ca="1">IF($D923&gt;0,NormalizzaTempo("D",CELL("tipo",$E923),$E923),"-")</f>
        <v>-</v>
      </c>
      <c r="R923" s="27" t="str">
        <f>IF($D923&gt;0,VLOOKUP($D923,Iscrizioni!$A$2:$M$2502,13,FALSE),"-")</f>
        <v>-</v>
      </c>
      <c r="S923" s="112" t="str">
        <f t="shared" si="91"/>
        <v>-</v>
      </c>
      <c r="T923" s="112" t="str">
        <f>IF($D923&gt;0,SUMIFS($S$3:$S923,$X$3:$X923,1,$J$3:$J923,$J923),"-")</f>
        <v>-</v>
      </c>
      <c r="U923" s="112" t="str">
        <f t="shared" si="92"/>
        <v>-</v>
      </c>
      <c r="V923" s="112" t="str">
        <f t="shared" si="89"/>
        <v>-</v>
      </c>
      <c r="W923" s="27" t="str">
        <f>IF(LEN($C923)=0,IF($D923&gt;0,COUNTIFS($A$3:$A923,$A923),"-"),"Escluso")</f>
        <v>-</v>
      </c>
      <c r="X923" s="2" t="str">
        <f>IF(LEN($C923)=0,IF($D923&gt;0,COUNTIFS($J$3:$J923,$J923,$C$3:$C923,""),"-"),"Escluso")</f>
        <v>-</v>
      </c>
      <c r="Y923" s="127" t="str">
        <f t="shared" si="87"/>
        <v>-</v>
      </c>
      <c r="Z923" s="2" t="str">
        <f>IF($D923&gt;0,COUNTIFS($O$3:$O923,$O923,$L$3:$L923,$L923,$I$3:$I923,$I923),"-")</f>
        <v>-</v>
      </c>
      <c r="AA923" s="27" t="str">
        <f>IF($D923&gt;0,IF(OR($Z923 &gt;1,$L923&lt;&gt;"Adulti"),0,VLOOKUP($P923,Regione!$B$2:$C$22,2,FALSE)),"-")</f>
        <v>-</v>
      </c>
      <c r="AB923" s="27" t="str">
        <f>IF($D923&gt;0,IF(COUNTIFS($O$3:$O923,$O923,$L$3:$L923,$L923,$I$3:$I923,$I923) &gt;1,0,SUMIFS($Y$3:$Y$2503,$L$3:$L$2503,$L923,$O$3:$O$2503,$O923,$I$3:$I$2503,$I923)),"-")</f>
        <v>-</v>
      </c>
      <c r="AC923" s="27" t="str">
        <f t="shared" si="90"/>
        <v>-</v>
      </c>
    </row>
    <row r="924" spans="1:29" s="1" customFormat="1">
      <c r="A924" s="13"/>
      <c r="B924" s="107" t="str">
        <f>IF(COUNTA($A924)&gt;0,VLOOKUP($A924,Corsa!$A$1:$F$43,2,FALSE),"-")</f>
        <v>-</v>
      </c>
      <c r="C924" s="11"/>
      <c r="D924" s="13"/>
      <c r="E924" s="13"/>
      <c r="F924" s="46" t="str">
        <f>IF(COUNTA($A924)&gt;0,VLOOKUP($A924,Corsa!$A$1:$F$43,3,FALSE),"-")</f>
        <v>-</v>
      </c>
      <c r="G924" s="28" t="str">
        <f>IF($D924&gt;0,VLOOKUP($D924,Iscrizioni!$A$2:$M$2502,9,FALSE),"-")</f>
        <v>-</v>
      </c>
      <c r="H924" s="28" t="str">
        <f>IF($D924&gt;0,VLOOKUP($D924,Iscrizioni!$A$2:$M$2502,4,FALSE),"-")</f>
        <v>-</v>
      </c>
      <c r="I924" s="27" t="str">
        <f>IF($D924&gt;0,VLOOKUP($D924,Iscrizioni!$A$2:$M$2502,5,FALSE),"-")</f>
        <v>-</v>
      </c>
      <c r="J924" s="27" t="str">
        <f>IF($D924&gt;0,VLOOKUP($D924,Iscrizioni!$A$2:$M$2502,10,FALSE),"-")</f>
        <v>-</v>
      </c>
      <c r="K924" s="27" t="str">
        <f t="shared" si="88"/>
        <v>-</v>
      </c>
      <c r="L924" s="46" t="str">
        <f>IF($D924&gt;0,VLOOKUP($D924,Iscrizioni!$A$2:$M$2502,11,FALSE),"-")</f>
        <v>-</v>
      </c>
      <c r="M924" s="27" t="str">
        <f>IF($D924&gt;0,VLOOKUP($D924,Iscrizioni!$A$2:$N$2502,12,FALSE),"-")</f>
        <v>-</v>
      </c>
      <c r="N924" s="46" t="str">
        <f>IF($D924&gt;0,VLOOKUP($D924,Iscrizioni!$A$2:$M$2502,6,FALSE),"-")</f>
        <v>-</v>
      </c>
      <c r="O924" s="107" t="str">
        <f>IF($D924&gt;0,VLOOKUP($D924,Iscrizioni!$A$2:$M$2502,7,FALSE),"-")</f>
        <v>-</v>
      </c>
      <c r="P924" s="46" t="str">
        <f>IF($D924&gt;0,VLOOKUP(LEFT($N924,1),Regione!$A$2:$C$21,2,FALSE),"-")</f>
        <v>-</v>
      </c>
      <c r="Q924" s="112" t="str">
        <f ca="1">IF($D924&gt;0,NormalizzaTempo("D",CELL("tipo",$E924),$E924),"-")</f>
        <v>-</v>
      </c>
      <c r="R924" s="27" t="str">
        <f>IF($D924&gt;0,VLOOKUP($D924,Iscrizioni!$A$2:$M$2502,13,FALSE),"-")</f>
        <v>-</v>
      </c>
      <c r="S924" s="112" t="str">
        <f t="shared" si="91"/>
        <v>-</v>
      </c>
      <c r="T924" s="112" t="str">
        <f>IF($D924&gt;0,SUMIFS($S$3:$S924,$X$3:$X924,1,$J$3:$J924,$J924),"-")</f>
        <v>-</v>
      </c>
      <c r="U924" s="112" t="str">
        <f t="shared" si="92"/>
        <v>-</v>
      </c>
      <c r="V924" s="112" t="str">
        <f t="shared" si="89"/>
        <v>-</v>
      </c>
      <c r="W924" s="27" t="str">
        <f>IF(LEN($C924)=0,IF($D924&gt;0,COUNTIFS($A$3:$A924,$A924),"-"),"Escluso")</f>
        <v>-</v>
      </c>
      <c r="X924" s="2" t="str">
        <f>IF(LEN($C924)=0,IF($D924&gt;0,COUNTIFS($J$3:$J924,$J924,$C$3:$C924,""),"-"),"Escluso")</f>
        <v>-</v>
      </c>
      <c r="Y924" s="127" t="str">
        <f t="shared" si="87"/>
        <v>-</v>
      </c>
      <c r="Z924" s="2" t="str">
        <f>IF($D924&gt;0,COUNTIFS($O$3:$O924,$O924,$L$3:$L924,$L924,$I$3:$I924,$I924),"-")</f>
        <v>-</v>
      </c>
      <c r="AA924" s="27" t="str">
        <f>IF($D924&gt;0,IF(OR($Z924 &gt;1,$L924&lt;&gt;"Adulti"),0,VLOOKUP($P924,Regione!$B$2:$C$22,2,FALSE)),"-")</f>
        <v>-</v>
      </c>
      <c r="AB924" s="27" t="str">
        <f>IF($D924&gt;0,IF(COUNTIFS($O$3:$O924,$O924,$L$3:$L924,$L924,$I$3:$I924,$I924) &gt;1,0,SUMIFS($Y$3:$Y$2503,$L$3:$L$2503,$L924,$O$3:$O$2503,$O924,$I$3:$I$2503,$I924)),"-")</f>
        <v>-</v>
      </c>
      <c r="AC924" s="27" t="str">
        <f t="shared" si="90"/>
        <v>-</v>
      </c>
    </row>
    <row r="925" spans="1:29" s="1" customFormat="1">
      <c r="A925" s="13"/>
      <c r="B925" s="107" t="str">
        <f>IF(COUNTA($A925)&gt;0,VLOOKUP($A925,Corsa!$A$1:$F$43,2,FALSE),"-")</f>
        <v>-</v>
      </c>
      <c r="C925" s="11"/>
      <c r="D925" s="13"/>
      <c r="E925" s="13"/>
      <c r="F925" s="46" t="str">
        <f>IF(COUNTA($A925)&gt;0,VLOOKUP($A925,Corsa!$A$1:$F$43,3,FALSE),"-")</f>
        <v>-</v>
      </c>
      <c r="G925" s="28" t="str">
        <f>IF($D925&gt;0,VLOOKUP($D925,Iscrizioni!$A$2:$M$2502,9,FALSE),"-")</f>
        <v>-</v>
      </c>
      <c r="H925" s="28" t="str">
        <f>IF($D925&gt;0,VLOOKUP($D925,Iscrizioni!$A$2:$M$2502,4,FALSE),"-")</f>
        <v>-</v>
      </c>
      <c r="I925" s="27" t="str">
        <f>IF($D925&gt;0,VLOOKUP($D925,Iscrizioni!$A$2:$M$2502,5,FALSE),"-")</f>
        <v>-</v>
      </c>
      <c r="J925" s="27" t="str">
        <f>IF($D925&gt;0,VLOOKUP($D925,Iscrizioni!$A$2:$M$2502,10,FALSE),"-")</f>
        <v>-</v>
      </c>
      <c r="K925" s="27" t="str">
        <f t="shared" si="88"/>
        <v>-</v>
      </c>
      <c r="L925" s="46" t="str">
        <f>IF($D925&gt;0,VLOOKUP($D925,Iscrizioni!$A$2:$M$2502,11,FALSE),"-")</f>
        <v>-</v>
      </c>
      <c r="M925" s="27" t="str">
        <f>IF($D925&gt;0,VLOOKUP($D925,Iscrizioni!$A$2:$N$2502,12,FALSE),"-")</f>
        <v>-</v>
      </c>
      <c r="N925" s="46" t="str">
        <f>IF($D925&gt;0,VLOOKUP($D925,Iscrizioni!$A$2:$M$2502,6,FALSE),"-")</f>
        <v>-</v>
      </c>
      <c r="O925" s="107" t="str">
        <f>IF($D925&gt;0,VLOOKUP($D925,Iscrizioni!$A$2:$M$2502,7,FALSE),"-")</f>
        <v>-</v>
      </c>
      <c r="P925" s="46" t="str">
        <f>IF($D925&gt;0,VLOOKUP(LEFT($N925,1),Regione!$A$2:$C$21,2,FALSE),"-")</f>
        <v>-</v>
      </c>
      <c r="Q925" s="112" t="str">
        <f ca="1">IF($D925&gt;0,NormalizzaTempo("D",CELL("tipo",$E925),$E925),"-")</f>
        <v>-</v>
      </c>
      <c r="R925" s="27" t="str">
        <f>IF($D925&gt;0,VLOOKUP($D925,Iscrizioni!$A$2:$M$2502,13,FALSE),"-")</f>
        <v>-</v>
      </c>
      <c r="S925" s="112" t="str">
        <f t="shared" si="91"/>
        <v>-</v>
      </c>
      <c r="T925" s="112" t="str">
        <f>IF($D925&gt;0,SUMIFS($S$3:$S925,$X$3:$X925,1,$J$3:$J925,$J925),"-")</f>
        <v>-</v>
      </c>
      <c r="U925" s="112" t="str">
        <f t="shared" si="92"/>
        <v>-</v>
      </c>
      <c r="V925" s="112" t="str">
        <f t="shared" si="89"/>
        <v>-</v>
      </c>
      <c r="W925" s="27" t="str">
        <f>IF(LEN($C925)=0,IF($D925&gt;0,COUNTIFS($A$3:$A925,$A925),"-"),"Escluso")</f>
        <v>-</v>
      </c>
      <c r="X925" s="2" t="str">
        <f>IF(LEN($C925)=0,IF($D925&gt;0,COUNTIFS($J$3:$J925,$J925,$C$3:$C925,""),"-"),"Escluso")</f>
        <v>-</v>
      </c>
      <c r="Y925" s="127" t="str">
        <f t="shared" si="87"/>
        <v>-</v>
      </c>
      <c r="Z925" s="2" t="str">
        <f>IF($D925&gt;0,COUNTIFS($O$3:$O925,$O925,$L$3:$L925,$L925,$I$3:$I925,$I925),"-")</f>
        <v>-</v>
      </c>
      <c r="AA925" s="27" t="str">
        <f>IF($D925&gt;0,IF(OR($Z925 &gt;1,$L925&lt;&gt;"Adulti"),0,VLOOKUP($P925,Regione!$B$2:$C$22,2,FALSE)),"-")</f>
        <v>-</v>
      </c>
      <c r="AB925" s="27" t="str">
        <f>IF($D925&gt;0,IF(COUNTIFS($O$3:$O925,$O925,$L$3:$L925,$L925,$I$3:$I925,$I925) &gt;1,0,SUMIFS($Y$3:$Y$2503,$L$3:$L$2503,$L925,$O$3:$O$2503,$O925,$I$3:$I$2503,$I925)),"-")</f>
        <v>-</v>
      </c>
      <c r="AC925" s="27" t="str">
        <f t="shared" si="90"/>
        <v>-</v>
      </c>
    </row>
    <row r="926" spans="1:29" s="1" customFormat="1">
      <c r="A926" s="13"/>
      <c r="B926" s="107" t="str">
        <f>IF(COUNTA($A926)&gt;0,VLOOKUP($A926,Corsa!$A$1:$F$43,2,FALSE),"-")</f>
        <v>-</v>
      </c>
      <c r="C926" s="11"/>
      <c r="D926" s="13"/>
      <c r="E926" s="13"/>
      <c r="F926" s="46" t="str">
        <f>IF(COUNTA($A926)&gt;0,VLOOKUP($A926,Corsa!$A$1:$F$43,3,FALSE),"-")</f>
        <v>-</v>
      </c>
      <c r="G926" s="28" t="str">
        <f>IF($D926&gt;0,VLOOKUP($D926,Iscrizioni!$A$2:$M$2502,9,FALSE),"-")</f>
        <v>-</v>
      </c>
      <c r="H926" s="28" t="str">
        <f>IF($D926&gt;0,VLOOKUP($D926,Iscrizioni!$A$2:$M$2502,4,FALSE),"-")</f>
        <v>-</v>
      </c>
      <c r="I926" s="27" t="str">
        <f>IF($D926&gt;0,VLOOKUP($D926,Iscrizioni!$A$2:$M$2502,5,FALSE),"-")</f>
        <v>-</v>
      </c>
      <c r="J926" s="27" t="str">
        <f>IF($D926&gt;0,VLOOKUP($D926,Iscrizioni!$A$2:$M$2502,10,FALSE),"-")</f>
        <v>-</v>
      </c>
      <c r="K926" s="27" t="str">
        <f t="shared" si="88"/>
        <v>-</v>
      </c>
      <c r="L926" s="46" t="str">
        <f>IF($D926&gt;0,VLOOKUP($D926,Iscrizioni!$A$2:$M$2502,11,FALSE),"-")</f>
        <v>-</v>
      </c>
      <c r="M926" s="27" t="str">
        <f>IF($D926&gt;0,VLOOKUP($D926,Iscrizioni!$A$2:$N$2502,12,FALSE),"-")</f>
        <v>-</v>
      </c>
      <c r="N926" s="46" t="str">
        <f>IF($D926&gt;0,VLOOKUP($D926,Iscrizioni!$A$2:$M$2502,6,FALSE),"-")</f>
        <v>-</v>
      </c>
      <c r="O926" s="107" t="str">
        <f>IF($D926&gt;0,VLOOKUP($D926,Iscrizioni!$A$2:$M$2502,7,FALSE),"-")</f>
        <v>-</v>
      </c>
      <c r="P926" s="46" t="str">
        <f>IF($D926&gt;0,VLOOKUP(LEFT($N926,1),Regione!$A$2:$C$21,2,FALSE),"-")</f>
        <v>-</v>
      </c>
      <c r="Q926" s="112" t="str">
        <f ca="1">IF($D926&gt;0,NormalizzaTempo("D",CELL("tipo",$E926),$E926),"-")</f>
        <v>-</v>
      </c>
      <c r="R926" s="27" t="str">
        <f>IF($D926&gt;0,VLOOKUP($D926,Iscrizioni!$A$2:$M$2502,13,FALSE),"-")</f>
        <v>-</v>
      </c>
      <c r="S926" s="112" t="str">
        <f t="shared" si="91"/>
        <v>-</v>
      </c>
      <c r="T926" s="112" t="str">
        <f>IF($D926&gt;0,SUMIFS($S$3:$S926,$X$3:$X926,1,$J$3:$J926,$J926),"-")</f>
        <v>-</v>
      </c>
      <c r="U926" s="112" t="str">
        <f t="shared" si="92"/>
        <v>-</v>
      </c>
      <c r="V926" s="112" t="str">
        <f t="shared" si="89"/>
        <v>-</v>
      </c>
      <c r="W926" s="27" t="str">
        <f>IF(LEN($C926)=0,IF($D926&gt;0,COUNTIFS($A$3:$A926,$A926),"-"),"Escluso")</f>
        <v>-</v>
      </c>
      <c r="X926" s="2" t="str">
        <f>IF(LEN($C926)=0,IF($D926&gt;0,COUNTIFS($J$3:$J926,$J926,$C$3:$C926,""),"-"),"Escluso")</f>
        <v>-</v>
      </c>
      <c r="Y926" s="127" t="str">
        <f t="shared" si="87"/>
        <v>-</v>
      </c>
      <c r="Z926" s="2" t="str">
        <f>IF($D926&gt;0,COUNTIFS($O$3:$O926,$O926,$L$3:$L926,$L926,$I$3:$I926,$I926),"-")</f>
        <v>-</v>
      </c>
      <c r="AA926" s="27" t="str">
        <f>IF($D926&gt;0,IF(OR($Z926 &gt;1,$L926&lt;&gt;"Adulti"),0,VLOOKUP($P926,Regione!$B$2:$C$22,2,FALSE)),"-")</f>
        <v>-</v>
      </c>
      <c r="AB926" s="27" t="str">
        <f>IF($D926&gt;0,IF(COUNTIFS($O$3:$O926,$O926,$L$3:$L926,$L926,$I$3:$I926,$I926) &gt;1,0,SUMIFS($Y$3:$Y$2503,$L$3:$L$2503,$L926,$O$3:$O$2503,$O926,$I$3:$I$2503,$I926)),"-")</f>
        <v>-</v>
      </c>
      <c r="AC926" s="27" t="str">
        <f t="shared" si="90"/>
        <v>-</v>
      </c>
    </row>
    <row r="927" spans="1:29" s="1" customFormat="1">
      <c r="A927" s="13"/>
      <c r="B927" s="107" t="str">
        <f>IF(COUNTA($A927)&gt;0,VLOOKUP($A927,Corsa!$A$1:$F$43,2,FALSE),"-")</f>
        <v>-</v>
      </c>
      <c r="C927" s="11"/>
      <c r="D927" s="13"/>
      <c r="E927" s="13"/>
      <c r="F927" s="46" t="str">
        <f>IF(COUNTA($A927)&gt;0,VLOOKUP($A927,Corsa!$A$1:$F$43,3,FALSE),"-")</f>
        <v>-</v>
      </c>
      <c r="G927" s="28" t="str">
        <f>IF($D927&gt;0,VLOOKUP($D927,Iscrizioni!$A$2:$M$2502,9,FALSE),"-")</f>
        <v>-</v>
      </c>
      <c r="H927" s="28" t="str">
        <f>IF($D927&gt;0,VLOOKUP($D927,Iscrizioni!$A$2:$M$2502,4,FALSE),"-")</f>
        <v>-</v>
      </c>
      <c r="I927" s="27" t="str">
        <f>IF($D927&gt;0,VLOOKUP($D927,Iscrizioni!$A$2:$M$2502,5,FALSE),"-")</f>
        <v>-</v>
      </c>
      <c r="J927" s="27" t="str">
        <f>IF($D927&gt;0,VLOOKUP($D927,Iscrizioni!$A$2:$M$2502,10,FALSE),"-")</f>
        <v>-</v>
      </c>
      <c r="K927" s="27" t="str">
        <f t="shared" si="88"/>
        <v>-</v>
      </c>
      <c r="L927" s="46" t="str">
        <f>IF($D927&gt;0,VLOOKUP($D927,Iscrizioni!$A$2:$M$2502,11,FALSE),"-")</f>
        <v>-</v>
      </c>
      <c r="M927" s="27" t="str">
        <f>IF($D927&gt;0,VLOOKUP($D927,Iscrizioni!$A$2:$N$2502,12,FALSE),"-")</f>
        <v>-</v>
      </c>
      <c r="N927" s="46" t="str">
        <f>IF($D927&gt;0,VLOOKUP($D927,Iscrizioni!$A$2:$M$2502,6,FALSE),"-")</f>
        <v>-</v>
      </c>
      <c r="O927" s="107" t="str">
        <f>IF($D927&gt;0,VLOOKUP($D927,Iscrizioni!$A$2:$M$2502,7,FALSE),"-")</f>
        <v>-</v>
      </c>
      <c r="P927" s="46" t="str">
        <f>IF($D927&gt;0,VLOOKUP(LEFT($N927,1),Regione!$A$2:$C$21,2,FALSE),"-")</f>
        <v>-</v>
      </c>
      <c r="Q927" s="112" t="str">
        <f ca="1">IF($D927&gt;0,NormalizzaTempo("D",CELL("tipo",$E927),$E927),"-")</f>
        <v>-</v>
      </c>
      <c r="R927" s="27" t="str">
        <f>IF($D927&gt;0,VLOOKUP($D927,Iscrizioni!$A$2:$M$2502,13,FALSE),"-")</f>
        <v>-</v>
      </c>
      <c r="S927" s="112" t="str">
        <f t="shared" si="91"/>
        <v>-</v>
      </c>
      <c r="T927" s="112" t="str">
        <f>IF($D927&gt;0,SUMIFS($S$3:$S927,$X$3:$X927,1,$J$3:$J927,$J927),"-")</f>
        <v>-</v>
      </c>
      <c r="U927" s="112" t="str">
        <f t="shared" si="92"/>
        <v>-</v>
      </c>
      <c r="V927" s="112" t="str">
        <f t="shared" si="89"/>
        <v>-</v>
      </c>
      <c r="W927" s="27" t="str">
        <f>IF(LEN($C927)=0,IF($D927&gt;0,COUNTIFS($A$3:$A927,$A927),"-"),"Escluso")</f>
        <v>-</v>
      </c>
      <c r="X927" s="2" t="str">
        <f>IF(LEN($C927)=0,IF($D927&gt;0,COUNTIFS($J$3:$J927,$J927,$C$3:$C927,""),"-"),"Escluso")</f>
        <v>-</v>
      </c>
      <c r="Y927" s="127" t="str">
        <f t="shared" si="87"/>
        <v>-</v>
      </c>
      <c r="Z927" s="2" t="str">
        <f>IF($D927&gt;0,COUNTIFS($O$3:$O927,$O927,$L$3:$L927,$L927,$I$3:$I927,$I927),"-")</f>
        <v>-</v>
      </c>
      <c r="AA927" s="27" t="str">
        <f>IF($D927&gt;0,IF(OR($Z927 &gt;1,$L927&lt;&gt;"Adulti"),0,VLOOKUP($P927,Regione!$B$2:$C$22,2,FALSE)),"-")</f>
        <v>-</v>
      </c>
      <c r="AB927" s="27" t="str">
        <f>IF($D927&gt;0,IF(COUNTIFS($O$3:$O927,$O927,$L$3:$L927,$L927,$I$3:$I927,$I927) &gt;1,0,SUMIFS($Y$3:$Y$2503,$L$3:$L$2503,$L927,$O$3:$O$2503,$O927,$I$3:$I$2503,$I927)),"-")</f>
        <v>-</v>
      </c>
      <c r="AC927" s="27" t="str">
        <f t="shared" si="90"/>
        <v>-</v>
      </c>
    </row>
    <row r="928" spans="1:29" s="1" customFormat="1">
      <c r="A928" s="13"/>
      <c r="B928" s="107" t="str">
        <f>IF(COUNTA($A928)&gt;0,VLOOKUP($A928,Corsa!$A$1:$F$43,2,FALSE),"-")</f>
        <v>-</v>
      </c>
      <c r="C928" s="11"/>
      <c r="D928" s="13"/>
      <c r="E928" s="13"/>
      <c r="F928" s="46" t="str">
        <f>IF(COUNTA($A928)&gt;0,VLOOKUP($A928,Corsa!$A$1:$F$43,3,FALSE),"-")</f>
        <v>-</v>
      </c>
      <c r="G928" s="28" t="str">
        <f>IF($D928&gt;0,VLOOKUP($D928,Iscrizioni!$A$2:$M$2502,9,FALSE),"-")</f>
        <v>-</v>
      </c>
      <c r="H928" s="28" t="str">
        <f>IF($D928&gt;0,VLOOKUP($D928,Iscrizioni!$A$2:$M$2502,4,FALSE),"-")</f>
        <v>-</v>
      </c>
      <c r="I928" s="27" t="str">
        <f>IF($D928&gt;0,VLOOKUP($D928,Iscrizioni!$A$2:$M$2502,5,FALSE),"-")</f>
        <v>-</v>
      </c>
      <c r="J928" s="27" t="str">
        <f>IF($D928&gt;0,VLOOKUP($D928,Iscrizioni!$A$2:$M$2502,10,FALSE),"-")</f>
        <v>-</v>
      </c>
      <c r="K928" s="27" t="str">
        <f t="shared" si="88"/>
        <v>-</v>
      </c>
      <c r="L928" s="46" t="str">
        <f>IF($D928&gt;0,VLOOKUP($D928,Iscrizioni!$A$2:$M$2502,11,FALSE),"-")</f>
        <v>-</v>
      </c>
      <c r="M928" s="27" t="str">
        <f>IF($D928&gt;0,VLOOKUP($D928,Iscrizioni!$A$2:$N$2502,12,FALSE),"-")</f>
        <v>-</v>
      </c>
      <c r="N928" s="46" t="str">
        <f>IF($D928&gt;0,VLOOKUP($D928,Iscrizioni!$A$2:$M$2502,6,FALSE),"-")</f>
        <v>-</v>
      </c>
      <c r="O928" s="107" t="str">
        <f>IF($D928&gt;0,VLOOKUP($D928,Iscrizioni!$A$2:$M$2502,7,FALSE),"-")</f>
        <v>-</v>
      </c>
      <c r="P928" s="46" t="str">
        <f>IF($D928&gt;0,VLOOKUP(LEFT($N928,1),Regione!$A$2:$C$21,2,FALSE),"-")</f>
        <v>-</v>
      </c>
      <c r="Q928" s="112" t="str">
        <f ca="1">IF($D928&gt;0,NormalizzaTempo("D",CELL("tipo",$E928),$E928),"-")</f>
        <v>-</v>
      </c>
      <c r="R928" s="27" t="str">
        <f>IF($D928&gt;0,VLOOKUP($D928,Iscrizioni!$A$2:$M$2502,13,FALSE),"-")</f>
        <v>-</v>
      </c>
      <c r="S928" s="112" t="str">
        <f t="shared" si="91"/>
        <v>-</v>
      </c>
      <c r="T928" s="112" t="str">
        <f>IF($D928&gt;0,SUMIFS($S$3:$S928,$X$3:$X928,1,$J$3:$J928,$J928),"-")</f>
        <v>-</v>
      </c>
      <c r="U928" s="112" t="str">
        <f t="shared" si="92"/>
        <v>-</v>
      </c>
      <c r="V928" s="112" t="str">
        <f t="shared" si="89"/>
        <v>-</v>
      </c>
      <c r="W928" s="27" t="str">
        <f>IF(LEN($C928)=0,IF($D928&gt;0,COUNTIFS($A$3:$A928,$A928),"-"),"Escluso")</f>
        <v>-</v>
      </c>
      <c r="X928" s="2" t="str">
        <f>IF(LEN($C928)=0,IF($D928&gt;0,COUNTIFS($J$3:$J928,$J928,$C$3:$C928,""),"-"),"Escluso")</f>
        <v>-</v>
      </c>
      <c r="Y928" s="127" t="str">
        <f t="shared" si="87"/>
        <v>-</v>
      </c>
      <c r="Z928" s="2" t="str">
        <f>IF($D928&gt;0,COUNTIFS($O$3:$O928,$O928,$L$3:$L928,$L928,$I$3:$I928,$I928),"-")</f>
        <v>-</v>
      </c>
      <c r="AA928" s="27" t="str">
        <f>IF($D928&gt;0,IF(OR($Z928 &gt;1,$L928&lt;&gt;"Adulti"),0,VLOOKUP($P928,Regione!$B$2:$C$22,2,FALSE)),"-")</f>
        <v>-</v>
      </c>
      <c r="AB928" s="27" t="str">
        <f>IF($D928&gt;0,IF(COUNTIFS($O$3:$O928,$O928,$L$3:$L928,$L928,$I$3:$I928,$I928) &gt;1,0,SUMIFS($Y$3:$Y$2503,$L$3:$L$2503,$L928,$O$3:$O$2503,$O928,$I$3:$I$2503,$I928)),"-")</f>
        <v>-</v>
      </c>
      <c r="AC928" s="27" t="str">
        <f t="shared" si="90"/>
        <v>-</v>
      </c>
    </row>
    <row r="929" spans="1:29" s="1" customFormat="1">
      <c r="A929" s="13"/>
      <c r="B929" s="107" t="str">
        <f>IF(COUNTA($A929)&gt;0,VLOOKUP($A929,Corsa!$A$1:$F$43,2,FALSE),"-")</f>
        <v>-</v>
      </c>
      <c r="C929" s="11"/>
      <c r="D929" s="13"/>
      <c r="E929" s="13"/>
      <c r="F929" s="46" t="str">
        <f>IF(COUNTA($A929)&gt;0,VLOOKUP($A929,Corsa!$A$1:$F$43,3,FALSE),"-")</f>
        <v>-</v>
      </c>
      <c r="G929" s="28" t="str">
        <f>IF($D929&gt;0,VLOOKUP($D929,Iscrizioni!$A$2:$M$2502,9,FALSE),"-")</f>
        <v>-</v>
      </c>
      <c r="H929" s="28" t="str">
        <f>IF($D929&gt;0,VLOOKUP($D929,Iscrizioni!$A$2:$M$2502,4,FALSE),"-")</f>
        <v>-</v>
      </c>
      <c r="I929" s="27" t="str">
        <f>IF($D929&gt;0,VLOOKUP($D929,Iscrizioni!$A$2:$M$2502,5,FALSE),"-")</f>
        <v>-</v>
      </c>
      <c r="J929" s="27" t="str">
        <f>IF($D929&gt;0,VLOOKUP($D929,Iscrizioni!$A$2:$M$2502,10,FALSE),"-")</f>
        <v>-</v>
      </c>
      <c r="K929" s="27" t="str">
        <f t="shared" si="88"/>
        <v>-</v>
      </c>
      <c r="L929" s="46" t="str">
        <f>IF($D929&gt;0,VLOOKUP($D929,Iscrizioni!$A$2:$M$2502,11,FALSE),"-")</f>
        <v>-</v>
      </c>
      <c r="M929" s="27" t="str">
        <f>IF($D929&gt;0,VLOOKUP($D929,Iscrizioni!$A$2:$N$2502,12,FALSE),"-")</f>
        <v>-</v>
      </c>
      <c r="N929" s="46" t="str">
        <f>IF($D929&gt;0,VLOOKUP($D929,Iscrizioni!$A$2:$M$2502,6,FALSE),"-")</f>
        <v>-</v>
      </c>
      <c r="O929" s="107" t="str">
        <f>IF($D929&gt;0,VLOOKUP($D929,Iscrizioni!$A$2:$M$2502,7,FALSE),"-")</f>
        <v>-</v>
      </c>
      <c r="P929" s="46" t="str">
        <f>IF($D929&gt;0,VLOOKUP(LEFT($N929,1),Regione!$A$2:$C$21,2,FALSE),"-")</f>
        <v>-</v>
      </c>
      <c r="Q929" s="112" t="str">
        <f ca="1">IF($D929&gt;0,NormalizzaTempo("D",CELL("tipo",$E929),$E929),"-")</f>
        <v>-</v>
      </c>
      <c r="R929" s="27" t="str">
        <f>IF($D929&gt;0,VLOOKUP($D929,Iscrizioni!$A$2:$M$2502,13,FALSE),"-")</f>
        <v>-</v>
      </c>
      <c r="S929" s="112" t="str">
        <f t="shared" si="91"/>
        <v>-</v>
      </c>
      <c r="T929" s="112" t="str">
        <f>IF($D929&gt;0,SUMIFS($S$3:$S929,$X$3:$X929,1,$J$3:$J929,$J929),"-")</f>
        <v>-</v>
      </c>
      <c r="U929" s="112" t="str">
        <f t="shared" si="92"/>
        <v>-</v>
      </c>
      <c r="V929" s="112" t="str">
        <f t="shared" si="89"/>
        <v>-</v>
      </c>
      <c r="W929" s="27" t="str">
        <f>IF(LEN($C929)=0,IF($D929&gt;0,COUNTIFS($A$3:$A929,$A929),"-"),"Escluso")</f>
        <v>-</v>
      </c>
      <c r="X929" s="2" t="str">
        <f>IF(LEN($C929)=0,IF($D929&gt;0,COUNTIFS($J$3:$J929,$J929,$C$3:$C929,""),"-"),"Escluso")</f>
        <v>-</v>
      </c>
      <c r="Y929" s="127" t="str">
        <f t="shared" si="87"/>
        <v>-</v>
      </c>
      <c r="Z929" s="2" t="str">
        <f>IF($D929&gt;0,COUNTIFS($O$3:$O929,$O929,$L$3:$L929,$L929,$I$3:$I929,$I929),"-")</f>
        <v>-</v>
      </c>
      <c r="AA929" s="27" t="str">
        <f>IF($D929&gt;0,IF(OR($Z929 &gt;1,$L929&lt;&gt;"Adulti"),0,VLOOKUP($P929,Regione!$B$2:$C$22,2,FALSE)),"-")</f>
        <v>-</v>
      </c>
      <c r="AB929" s="27" t="str">
        <f>IF($D929&gt;0,IF(COUNTIFS($O$3:$O929,$O929,$L$3:$L929,$L929,$I$3:$I929,$I929) &gt;1,0,SUMIFS($Y$3:$Y$2503,$L$3:$L$2503,$L929,$O$3:$O$2503,$O929,$I$3:$I$2503,$I929)),"-")</f>
        <v>-</v>
      </c>
      <c r="AC929" s="27" t="str">
        <f t="shared" si="90"/>
        <v>-</v>
      </c>
    </row>
    <row r="930" spans="1:29" s="1" customFormat="1">
      <c r="A930" s="13"/>
      <c r="B930" s="107" t="str">
        <f>IF(COUNTA($A930)&gt;0,VLOOKUP($A930,Corsa!$A$1:$F$43,2,FALSE),"-")</f>
        <v>-</v>
      </c>
      <c r="C930" s="11"/>
      <c r="D930" s="13"/>
      <c r="E930" s="13"/>
      <c r="F930" s="46" t="str">
        <f>IF(COUNTA($A930)&gt;0,VLOOKUP($A930,Corsa!$A$1:$F$43,3,FALSE),"-")</f>
        <v>-</v>
      </c>
      <c r="G930" s="28" t="str">
        <f>IF($D930&gt;0,VLOOKUP($D930,Iscrizioni!$A$2:$M$2502,9,FALSE),"-")</f>
        <v>-</v>
      </c>
      <c r="H930" s="28" t="str">
        <f>IF($D930&gt;0,VLOOKUP($D930,Iscrizioni!$A$2:$M$2502,4,FALSE),"-")</f>
        <v>-</v>
      </c>
      <c r="I930" s="27" t="str">
        <f>IF($D930&gt;0,VLOOKUP($D930,Iscrizioni!$A$2:$M$2502,5,FALSE),"-")</f>
        <v>-</v>
      </c>
      <c r="J930" s="27" t="str">
        <f>IF($D930&gt;0,VLOOKUP($D930,Iscrizioni!$A$2:$M$2502,10,FALSE),"-")</f>
        <v>-</v>
      </c>
      <c r="K930" s="27" t="str">
        <f t="shared" si="88"/>
        <v>-</v>
      </c>
      <c r="L930" s="46" t="str">
        <f>IF($D930&gt;0,VLOOKUP($D930,Iscrizioni!$A$2:$M$2502,11,FALSE),"-")</f>
        <v>-</v>
      </c>
      <c r="M930" s="27" t="str">
        <f>IF($D930&gt;0,VLOOKUP($D930,Iscrizioni!$A$2:$N$2502,12,FALSE),"-")</f>
        <v>-</v>
      </c>
      <c r="N930" s="46" t="str">
        <f>IF($D930&gt;0,VLOOKUP($D930,Iscrizioni!$A$2:$M$2502,6,FALSE),"-")</f>
        <v>-</v>
      </c>
      <c r="O930" s="107" t="str">
        <f>IF($D930&gt;0,VLOOKUP($D930,Iscrizioni!$A$2:$M$2502,7,FALSE),"-")</f>
        <v>-</v>
      </c>
      <c r="P930" s="46" t="str">
        <f>IF($D930&gt;0,VLOOKUP(LEFT($N930,1),Regione!$A$2:$C$21,2,FALSE),"-")</f>
        <v>-</v>
      </c>
      <c r="Q930" s="112" t="str">
        <f ca="1">IF($D930&gt;0,NormalizzaTempo("D",CELL("tipo",$E930),$E930),"-")</f>
        <v>-</v>
      </c>
      <c r="R930" s="27" t="str">
        <f>IF($D930&gt;0,VLOOKUP($D930,Iscrizioni!$A$2:$M$2502,13,FALSE),"-")</f>
        <v>-</v>
      </c>
      <c r="S930" s="112" t="str">
        <f t="shared" si="91"/>
        <v>-</v>
      </c>
      <c r="T930" s="112" t="str">
        <f>IF($D930&gt;0,SUMIFS($S$3:$S930,$X$3:$X930,1,$J$3:$J930,$J930),"-")</f>
        <v>-</v>
      </c>
      <c r="U930" s="112" t="str">
        <f t="shared" si="92"/>
        <v>-</v>
      </c>
      <c r="V930" s="112" t="str">
        <f t="shared" si="89"/>
        <v>-</v>
      </c>
      <c r="W930" s="27" t="str">
        <f>IF(LEN($C930)=0,IF($D930&gt;0,COUNTIFS($A$3:$A930,$A930),"-"),"Escluso")</f>
        <v>-</v>
      </c>
      <c r="X930" s="2" t="str">
        <f>IF(LEN($C930)=0,IF($D930&gt;0,COUNTIFS($J$3:$J930,$J930,$C$3:$C930,""),"-"),"Escluso")</f>
        <v>-</v>
      </c>
      <c r="Y930" s="127" t="str">
        <f t="shared" si="87"/>
        <v>-</v>
      </c>
      <c r="Z930" s="2" t="str">
        <f>IF($D930&gt;0,COUNTIFS($O$3:$O930,$O930,$L$3:$L930,$L930,$I$3:$I930,$I930),"-")</f>
        <v>-</v>
      </c>
      <c r="AA930" s="27" t="str">
        <f>IF($D930&gt;0,IF(OR($Z930 &gt;1,$L930&lt;&gt;"Adulti"),0,VLOOKUP($P930,Regione!$B$2:$C$22,2,FALSE)),"-")</f>
        <v>-</v>
      </c>
      <c r="AB930" s="27" t="str">
        <f>IF($D930&gt;0,IF(COUNTIFS($O$3:$O930,$O930,$L$3:$L930,$L930,$I$3:$I930,$I930) &gt;1,0,SUMIFS($Y$3:$Y$2503,$L$3:$L$2503,$L930,$O$3:$O$2503,$O930,$I$3:$I$2503,$I930)),"-")</f>
        <v>-</v>
      </c>
      <c r="AC930" s="27" t="str">
        <f t="shared" si="90"/>
        <v>-</v>
      </c>
    </row>
    <row r="931" spans="1:29" s="1" customFormat="1">
      <c r="A931" s="13"/>
      <c r="B931" s="107" t="str">
        <f>IF(COUNTA($A931)&gt;0,VLOOKUP($A931,Corsa!$A$1:$F$43,2,FALSE),"-")</f>
        <v>-</v>
      </c>
      <c r="C931" s="11"/>
      <c r="D931" s="13"/>
      <c r="E931" s="13"/>
      <c r="F931" s="46" t="str">
        <f>IF(COUNTA($A931)&gt;0,VLOOKUP($A931,Corsa!$A$1:$F$43,3,FALSE),"-")</f>
        <v>-</v>
      </c>
      <c r="G931" s="28" t="str">
        <f>IF($D931&gt;0,VLOOKUP($D931,Iscrizioni!$A$2:$M$2502,9,FALSE),"-")</f>
        <v>-</v>
      </c>
      <c r="H931" s="28" t="str">
        <f>IF($D931&gt;0,VLOOKUP($D931,Iscrizioni!$A$2:$M$2502,4,FALSE),"-")</f>
        <v>-</v>
      </c>
      <c r="I931" s="27" t="str">
        <f>IF($D931&gt;0,VLOOKUP($D931,Iscrizioni!$A$2:$M$2502,5,FALSE),"-")</f>
        <v>-</v>
      </c>
      <c r="J931" s="27" t="str">
        <f>IF($D931&gt;0,VLOOKUP($D931,Iscrizioni!$A$2:$M$2502,10,FALSE),"-")</f>
        <v>-</v>
      </c>
      <c r="K931" s="27" t="str">
        <f t="shared" si="88"/>
        <v>-</v>
      </c>
      <c r="L931" s="46" t="str">
        <f>IF($D931&gt;0,VLOOKUP($D931,Iscrizioni!$A$2:$M$2502,11,FALSE),"-")</f>
        <v>-</v>
      </c>
      <c r="M931" s="27" t="str">
        <f>IF($D931&gt;0,VLOOKUP($D931,Iscrizioni!$A$2:$N$2502,12,FALSE),"-")</f>
        <v>-</v>
      </c>
      <c r="N931" s="46" t="str">
        <f>IF($D931&gt;0,VLOOKUP($D931,Iscrizioni!$A$2:$M$2502,6,FALSE),"-")</f>
        <v>-</v>
      </c>
      <c r="O931" s="107" t="str">
        <f>IF($D931&gt;0,VLOOKUP($D931,Iscrizioni!$A$2:$M$2502,7,FALSE),"-")</f>
        <v>-</v>
      </c>
      <c r="P931" s="46" t="str">
        <f>IF($D931&gt;0,VLOOKUP(LEFT($N931,1),Regione!$A$2:$C$21,2,FALSE),"-")</f>
        <v>-</v>
      </c>
      <c r="Q931" s="112" t="str">
        <f ca="1">IF($D931&gt;0,NormalizzaTempo("D",CELL("tipo",$E931),$E931),"-")</f>
        <v>-</v>
      </c>
      <c r="R931" s="27" t="str">
        <f>IF($D931&gt;0,VLOOKUP($D931,Iscrizioni!$A$2:$M$2502,13,FALSE),"-")</f>
        <v>-</v>
      </c>
      <c r="S931" s="112" t="str">
        <f t="shared" si="91"/>
        <v>-</v>
      </c>
      <c r="T931" s="112" t="str">
        <f>IF($D931&gt;0,SUMIFS($S$3:$S931,$X$3:$X931,1,$J$3:$J931,$J931),"-")</f>
        <v>-</v>
      </c>
      <c r="U931" s="112" t="str">
        <f t="shared" si="92"/>
        <v>-</v>
      </c>
      <c r="V931" s="112" t="str">
        <f t="shared" si="89"/>
        <v>-</v>
      </c>
      <c r="W931" s="27" t="str">
        <f>IF(LEN($C931)=0,IF($D931&gt;0,COUNTIFS($A$3:$A931,$A931),"-"),"Escluso")</f>
        <v>-</v>
      </c>
      <c r="X931" s="2" t="str">
        <f>IF(LEN($C931)=0,IF($D931&gt;0,COUNTIFS($J$3:$J931,$J931,$C$3:$C931,""),"-"),"Escluso")</f>
        <v>-</v>
      </c>
      <c r="Y931" s="127" t="str">
        <f t="shared" si="87"/>
        <v>-</v>
      </c>
      <c r="Z931" s="2" t="str">
        <f>IF($D931&gt;0,COUNTIFS($O$3:$O931,$O931,$L$3:$L931,$L931,$I$3:$I931,$I931),"-")</f>
        <v>-</v>
      </c>
      <c r="AA931" s="27" t="str">
        <f>IF($D931&gt;0,IF(OR($Z931 &gt;1,$L931&lt;&gt;"Adulti"),0,VLOOKUP($P931,Regione!$B$2:$C$22,2,FALSE)),"-")</f>
        <v>-</v>
      </c>
      <c r="AB931" s="27" t="str">
        <f>IF($D931&gt;0,IF(COUNTIFS($O$3:$O931,$O931,$L$3:$L931,$L931,$I$3:$I931,$I931) &gt;1,0,SUMIFS($Y$3:$Y$2503,$L$3:$L$2503,$L931,$O$3:$O$2503,$O931,$I$3:$I$2503,$I931)),"-")</f>
        <v>-</v>
      </c>
      <c r="AC931" s="27" t="str">
        <f t="shared" si="90"/>
        <v>-</v>
      </c>
    </row>
    <row r="932" spans="1:29" s="1" customFormat="1">
      <c r="A932" s="13"/>
      <c r="B932" s="107" t="str">
        <f>IF(COUNTA($A932)&gt;0,VLOOKUP($A932,Corsa!$A$1:$F$43,2,FALSE),"-")</f>
        <v>-</v>
      </c>
      <c r="C932" s="11"/>
      <c r="D932" s="13"/>
      <c r="E932" s="13"/>
      <c r="F932" s="46" t="str">
        <f>IF(COUNTA($A932)&gt;0,VLOOKUP($A932,Corsa!$A$1:$F$43,3,FALSE),"-")</f>
        <v>-</v>
      </c>
      <c r="G932" s="28" t="str">
        <f>IF($D932&gt;0,VLOOKUP($D932,Iscrizioni!$A$2:$M$2502,9,FALSE),"-")</f>
        <v>-</v>
      </c>
      <c r="H932" s="28" t="str">
        <f>IF($D932&gt;0,VLOOKUP($D932,Iscrizioni!$A$2:$M$2502,4,FALSE),"-")</f>
        <v>-</v>
      </c>
      <c r="I932" s="27" t="str">
        <f>IF($D932&gt;0,VLOOKUP($D932,Iscrizioni!$A$2:$M$2502,5,FALSE),"-")</f>
        <v>-</v>
      </c>
      <c r="J932" s="27" t="str">
        <f>IF($D932&gt;0,VLOOKUP($D932,Iscrizioni!$A$2:$M$2502,10,FALSE),"-")</f>
        <v>-</v>
      </c>
      <c r="K932" s="27" t="str">
        <f t="shared" si="88"/>
        <v>-</v>
      </c>
      <c r="L932" s="46" t="str">
        <f>IF($D932&gt;0,VLOOKUP($D932,Iscrizioni!$A$2:$M$2502,11,FALSE),"-")</f>
        <v>-</v>
      </c>
      <c r="M932" s="27" t="str">
        <f>IF($D932&gt;0,VLOOKUP($D932,Iscrizioni!$A$2:$N$2502,12,FALSE),"-")</f>
        <v>-</v>
      </c>
      <c r="N932" s="46" t="str">
        <f>IF($D932&gt;0,VLOOKUP($D932,Iscrizioni!$A$2:$M$2502,6,FALSE),"-")</f>
        <v>-</v>
      </c>
      <c r="O932" s="107" t="str">
        <f>IF($D932&gt;0,VLOOKUP($D932,Iscrizioni!$A$2:$M$2502,7,FALSE),"-")</f>
        <v>-</v>
      </c>
      <c r="P932" s="46" t="str">
        <f>IF($D932&gt;0,VLOOKUP(LEFT($N932,1),Regione!$A$2:$C$21,2,FALSE),"-")</f>
        <v>-</v>
      </c>
      <c r="Q932" s="112" t="str">
        <f ca="1">IF($D932&gt;0,NormalizzaTempo("D",CELL("tipo",$E932),$E932),"-")</f>
        <v>-</v>
      </c>
      <c r="R932" s="27" t="str">
        <f>IF($D932&gt;0,VLOOKUP($D932,Iscrizioni!$A$2:$M$2502,13,FALSE),"-")</f>
        <v>-</v>
      </c>
      <c r="S932" s="112" t="str">
        <f t="shared" si="91"/>
        <v>-</v>
      </c>
      <c r="T932" s="112" t="str">
        <f>IF($D932&gt;0,SUMIFS($S$3:$S932,$X$3:$X932,1,$J$3:$J932,$J932),"-")</f>
        <v>-</v>
      </c>
      <c r="U932" s="112" t="str">
        <f t="shared" si="92"/>
        <v>-</v>
      </c>
      <c r="V932" s="112" t="str">
        <f t="shared" si="89"/>
        <v>-</v>
      </c>
      <c r="W932" s="27" t="str">
        <f>IF(LEN($C932)=0,IF($D932&gt;0,COUNTIFS($A$3:$A932,$A932),"-"),"Escluso")</f>
        <v>-</v>
      </c>
      <c r="X932" s="2" t="str">
        <f>IF(LEN($C932)=0,IF($D932&gt;0,COUNTIFS($J$3:$J932,$J932,$C$3:$C932,""),"-"),"Escluso")</f>
        <v>-</v>
      </c>
      <c r="Y932" s="127" t="str">
        <f t="shared" si="87"/>
        <v>-</v>
      </c>
      <c r="Z932" s="2" t="str">
        <f>IF($D932&gt;0,COUNTIFS($O$3:$O932,$O932,$L$3:$L932,$L932,$I$3:$I932,$I932),"-")</f>
        <v>-</v>
      </c>
      <c r="AA932" s="27" t="str">
        <f>IF($D932&gt;0,IF(OR($Z932 &gt;1,$L932&lt;&gt;"Adulti"),0,VLOOKUP($P932,Regione!$B$2:$C$22,2,FALSE)),"-")</f>
        <v>-</v>
      </c>
      <c r="AB932" s="27" t="str">
        <f>IF($D932&gt;0,IF(COUNTIFS($O$3:$O932,$O932,$L$3:$L932,$L932,$I$3:$I932,$I932) &gt;1,0,SUMIFS($Y$3:$Y$2503,$L$3:$L$2503,$L932,$O$3:$O$2503,$O932,$I$3:$I$2503,$I932)),"-")</f>
        <v>-</v>
      </c>
      <c r="AC932" s="27" t="str">
        <f t="shared" si="90"/>
        <v>-</v>
      </c>
    </row>
    <row r="933" spans="1:29" s="1" customFormat="1">
      <c r="A933" s="13"/>
      <c r="B933" s="107" t="str">
        <f>IF(COUNTA($A933)&gt;0,VLOOKUP($A933,Corsa!$A$1:$F$43,2,FALSE),"-")</f>
        <v>-</v>
      </c>
      <c r="C933" s="11"/>
      <c r="D933" s="13"/>
      <c r="E933" s="13"/>
      <c r="F933" s="46" t="str">
        <f>IF(COUNTA($A933)&gt;0,VLOOKUP($A933,Corsa!$A$1:$F$43,3,FALSE),"-")</f>
        <v>-</v>
      </c>
      <c r="G933" s="28" t="str">
        <f>IF($D933&gt;0,VLOOKUP($D933,Iscrizioni!$A$2:$M$2502,9,FALSE),"-")</f>
        <v>-</v>
      </c>
      <c r="H933" s="28" t="str">
        <f>IF($D933&gt;0,VLOOKUP($D933,Iscrizioni!$A$2:$M$2502,4,FALSE),"-")</f>
        <v>-</v>
      </c>
      <c r="I933" s="27" t="str">
        <f>IF($D933&gt;0,VLOOKUP($D933,Iscrizioni!$A$2:$M$2502,5,FALSE),"-")</f>
        <v>-</v>
      </c>
      <c r="J933" s="27" t="str">
        <f>IF($D933&gt;0,VLOOKUP($D933,Iscrizioni!$A$2:$M$2502,10,FALSE),"-")</f>
        <v>-</v>
      </c>
      <c r="K933" s="27" t="str">
        <f t="shared" si="88"/>
        <v>-</v>
      </c>
      <c r="L933" s="46" t="str">
        <f>IF($D933&gt;0,VLOOKUP($D933,Iscrizioni!$A$2:$M$2502,11,FALSE),"-")</f>
        <v>-</v>
      </c>
      <c r="M933" s="27" t="str">
        <f>IF($D933&gt;0,VLOOKUP($D933,Iscrizioni!$A$2:$N$2502,12,FALSE),"-")</f>
        <v>-</v>
      </c>
      <c r="N933" s="46" t="str">
        <f>IF($D933&gt;0,VLOOKUP($D933,Iscrizioni!$A$2:$M$2502,6,FALSE),"-")</f>
        <v>-</v>
      </c>
      <c r="O933" s="107" t="str">
        <f>IF($D933&gt;0,VLOOKUP($D933,Iscrizioni!$A$2:$M$2502,7,FALSE),"-")</f>
        <v>-</v>
      </c>
      <c r="P933" s="46" t="str">
        <f>IF($D933&gt;0,VLOOKUP(LEFT($N933,1),Regione!$A$2:$C$21,2,FALSE),"-")</f>
        <v>-</v>
      </c>
      <c r="Q933" s="112" t="str">
        <f ca="1">IF($D933&gt;0,NormalizzaTempo("D",CELL("tipo",$E933),$E933),"-")</f>
        <v>-</v>
      </c>
      <c r="R933" s="27" t="str">
        <f>IF($D933&gt;0,VLOOKUP($D933,Iscrizioni!$A$2:$M$2502,13,FALSE),"-")</f>
        <v>-</v>
      </c>
      <c r="S933" s="112" t="str">
        <f t="shared" si="91"/>
        <v>-</v>
      </c>
      <c r="T933" s="112" t="str">
        <f>IF($D933&gt;0,SUMIFS($S$3:$S933,$X$3:$X933,1,$J$3:$J933,$J933),"-")</f>
        <v>-</v>
      </c>
      <c r="U933" s="112" t="str">
        <f t="shared" si="92"/>
        <v>-</v>
      </c>
      <c r="V933" s="112" t="str">
        <f t="shared" si="89"/>
        <v>-</v>
      </c>
      <c r="W933" s="27" t="str">
        <f>IF(LEN($C933)=0,IF($D933&gt;0,COUNTIFS($A$3:$A933,$A933),"-"),"Escluso")</f>
        <v>-</v>
      </c>
      <c r="X933" s="2" t="str">
        <f>IF(LEN($C933)=0,IF($D933&gt;0,COUNTIFS($J$3:$J933,$J933,$C$3:$C933,""),"-"),"Escluso")</f>
        <v>-</v>
      </c>
      <c r="Y933" s="127" t="str">
        <f t="shared" si="87"/>
        <v>-</v>
      </c>
      <c r="Z933" s="2" t="str">
        <f>IF($D933&gt;0,COUNTIFS($O$3:$O933,$O933,$L$3:$L933,$L933,$I$3:$I933,$I933),"-")</f>
        <v>-</v>
      </c>
      <c r="AA933" s="27" t="str">
        <f>IF($D933&gt;0,IF(OR($Z933 &gt;1,$L933&lt;&gt;"Adulti"),0,VLOOKUP($P933,Regione!$B$2:$C$22,2,FALSE)),"-")</f>
        <v>-</v>
      </c>
      <c r="AB933" s="27" t="str">
        <f>IF($D933&gt;0,IF(COUNTIFS($O$3:$O933,$O933,$L$3:$L933,$L933,$I$3:$I933,$I933) &gt;1,0,SUMIFS($Y$3:$Y$2503,$L$3:$L$2503,$L933,$O$3:$O$2503,$O933,$I$3:$I$2503,$I933)),"-")</f>
        <v>-</v>
      </c>
      <c r="AC933" s="27" t="str">
        <f t="shared" si="90"/>
        <v>-</v>
      </c>
    </row>
    <row r="934" spans="1:29" s="1" customFormat="1">
      <c r="A934" s="13"/>
      <c r="B934" s="107" t="str">
        <f>IF(COUNTA($A934)&gt;0,VLOOKUP($A934,Corsa!$A$1:$F$43,2,FALSE),"-")</f>
        <v>-</v>
      </c>
      <c r="C934" s="11"/>
      <c r="D934" s="13"/>
      <c r="E934" s="13"/>
      <c r="F934" s="46" t="str">
        <f>IF(COUNTA($A934)&gt;0,VLOOKUP($A934,Corsa!$A$1:$F$43,3,FALSE),"-")</f>
        <v>-</v>
      </c>
      <c r="G934" s="28" t="str">
        <f>IF($D934&gt;0,VLOOKUP($D934,Iscrizioni!$A$2:$M$2502,9,FALSE),"-")</f>
        <v>-</v>
      </c>
      <c r="H934" s="28" t="str">
        <f>IF($D934&gt;0,VLOOKUP($D934,Iscrizioni!$A$2:$M$2502,4,FALSE),"-")</f>
        <v>-</v>
      </c>
      <c r="I934" s="27" t="str">
        <f>IF($D934&gt;0,VLOOKUP($D934,Iscrizioni!$A$2:$M$2502,5,FALSE),"-")</f>
        <v>-</v>
      </c>
      <c r="J934" s="27" t="str">
        <f>IF($D934&gt;0,VLOOKUP($D934,Iscrizioni!$A$2:$M$2502,10,FALSE),"-")</f>
        <v>-</v>
      </c>
      <c r="K934" s="27" t="str">
        <f t="shared" si="88"/>
        <v>-</v>
      </c>
      <c r="L934" s="46" t="str">
        <f>IF($D934&gt;0,VLOOKUP($D934,Iscrizioni!$A$2:$M$2502,11,FALSE),"-")</f>
        <v>-</v>
      </c>
      <c r="M934" s="27" t="str">
        <f>IF($D934&gt;0,VLOOKUP($D934,Iscrizioni!$A$2:$N$2502,12,FALSE),"-")</f>
        <v>-</v>
      </c>
      <c r="N934" s="46" t="str">
        <f>IF($D934&gt;0,VLOOKUP($D934,Iscrizioni!$A$2:$M$2502,6,FALSE),"-")</f>
        <v>-</v>
      </c>
      <c r="O934" s="107" t="str">
        <f>IF($D934&gt;0,VLOOKUP($D934,Iscrizioni!$A$2:$M$2502,7,FALSE),"-")</f>
        <v>-</v>
      </c>
      <c r="P934" s="46" t="str">
        <f>IF($D934&gt;0,VLOOKUP(LEFT($N934,1),Regione!$A$2:$C$21,2,FALSE),"-")</f>
        <v>-</v>
      </c>
      <c r="Q934" s="112" t="str">
        <f ca="1">IF($D934&gt;0,NormalizzaTempo("D",CELL("tipo",$E934),$E934),"-")</f>
        <v>-</v>
      </c>
      <c r="R934" s="27" t="str">
        <f>IF($D934&gt;0,VLOOKUP($D934,Iscrizioni!$A$2:$M$2502,13,FALSE),"-")</f>
        <v>-</v>
      </c>
      <c r="S934" s="112" t="str">
        <f t="shared" si="91"/>
        <v>-</v>
      </c>
      <c r="T934" s="112" t="str">
        <f>IF($D934&gt;0,SUMIFS($S$3:$S934,$X$3:$X934,1,$J$3:$J934,$J934),"-")</f>
        <v>-</v>
      </c>
      <c r="U934" s="112" t="str">
        <f t="shared" si="92"/>
        <v>-</v>
      </c>
      <c r="V934" s="112" t="str">
        <f t="shared" si="89"/>
        <v>-</v>
      </c>
      <c r="W934" s="27" t="str">
        <f>IF(LEN($C934)=0,IF($D934&gt;0,COUNTIFS($A$3:$A934,$A934),"-"),"Escluso")</f>
        <v>-</v>
      </c>
      <c r="X934" s="2" t="str">
        <f>IF(LEN($C934)=0,IF($D934&gt;0,COUNTIFS($J$3:$J934,$J934,$C$3:$C934,""),"-"),"Escluso")</f>
        <v>-</v>
      </c>
      <c r="Y934" s="127" t="str">
        <f t="shared" si="87"/>
        <v>-</v>
      </c>
      <c r="Z934" s="2" t="str">
        <f>IF($D934&gt;0,COUNTIFS($O$3:$O934,$O934,$L$3:$L934,$L934,$I$3:$I934,$I934),"-")</f>
        <v>-</v>
      </c>
      <c r="AA934" s="27" t="str">
        <f>IF($D934&gt;0,IF(OR($Z934 &gt;1,$L934&lt;&gt;"Adulti"),0,VLOOKUP($P934,Regione!$B$2:$C$22,2,FALSE)),"-")</f>
        <v>-</v>
      </c>
      <c r="AB934" s="27" t="str">
        <f>IF($D934&gt;0,IF(COUNTIFS($O$3:$O934,$O934,$L$3:$L934,$L934,$I$3:$I934,$I934) &gt;1,0,SUMIFS($Y$3:$Y$2503,$L$3:$L$2503,$L934,$O$3:$O$2503,$O934,$I$3:$I$2503,$I934)),"-")</f>
        <v>-</v>
      </c>
      <c r="AC934" s="27" t="str">
        <f t="shared" si="90"/>
        <v>-</v>
      </c>
    </row>
    <row r="935" spans="1:29" s="1" customFormat="1">
      <c r="A935" s="13"/>
      <c r="B935" s="107" t="str">
        <f>IF(COUNTA($A935)&gt;0,VLOOKUP($A935,Corsa!$A$1:$F$43,2,FALSE),"-")</f>
        <v>-</v>
      </c>
      <c r="C935" s="11"/>
      <c r="D935" s="13"/>
      <c r="E935" s="13"/>
      <c r="F935" s="46" t="str">
        <f>IF(COUNTA($A935)&gt;0,VLOOKUP($A935,Corsa!$A$1:$F$43,3,FALSE),"-")</f>
        <v>-</v>
      </c>
      <c r="G935" s="28" t="str">
        <f>IF($D935&gt;0,VLOOKUP($D935,Iscrizioni!$A$2:$M$2502,9,FALSE),"-")</f>
        <v>-</v>
      </c>
      <c r="H935" s="28" t="str">
        <f>IF($D935&gt;0,VLOOKUP($D935,Iscrizioni!$A$2:$M$2502,4,FALSE),"-")</f>
        <v>-</v>
      </c>
      <c r="I935" s="27" t="str">
        <f>IF($D935&gt;0,VLOOKUP($D935,Iscrizioni!$A$2:$M$2502,5,FALSE),"-")</f>
        <v>-</v>
      </c>
      <c r="J935" s="27" t="str">
        <f>IF($D935&gt;0,VLOOKUP($D935,Iscrizioni!$A$2:$M$2502,10,FALSE),"-")</f>
        <v>-</v>
      </c>
      <c r="K935" s="27" t="str">
        <f t="shared" si="88"/>
        <v>-</v>
      </c>
      <c r="L935" s="46" t="str">
        <f>IF($D935&gt;0,VLOOKUP($D935,Iscrizioni!$A$2:$M$2502,11,FALSE),"-")</f>
        <v>-</v>
      </c>
      <c r="M935" s="27" t="str">
        <f>IF($D935&gt;0,VLOOKUP($D935,Iscrizioni!$A$2:$N$2502,12,FALSE),"-")</f>
        <v>-</v>
      </c>
      <c r="N935" s="46" t="str">
        <f>IF($D935&gt;0,VLOOKUP($D935,Iscrizioni!$A$2:$M$2502,6,FALSE),"-")</f>
        <v>-</v>
      </c>
      <c r="O935" s="107" t="str">
        <f>IF($D935&gt;0,VLOOKUP($D935,Iscrizioni!$A$2:$M$2502,7,FALSE),"-")</f>
        <v>-</v>
      </c>
      <c r="P935" s="46" t="str">
        <f>IF($D935&gt;0,VLOOKUP(LEFT($N935,1),Regione!$A$2:$C$21,2,FALSE),"-")</f>
        <v>-</v>
      </c>
      <c r="Q935" s="112" t="str">
        <f ca="1">IF($D935&gt;0,NormalizzaTempo("D",CELL("tipo",$E935),$E935),"-")</f>
        <v>-</v>
      </c>
      <c r="R935" s="27" t="str">
        <f>IF($D935&gt;0,VLOOKUP($D935,Iscrizioni!$A$2:$M$2502,13,FALSE),"-")</f>
        <v>-</v>
      </c>
      <c r="S935" s="112" t="str">
        <f t="shared" si="91"/>
        <v>-</v>
      </c>
      <c r="T935" s="112" t="str">
        <f>IF($D935&gt;0,SUMIFS($S$3:$S935,$X$3:$X935,1,$J$3:$J935,$J935),"-")</f>
        <v>-</v>
      </c>
      <c r="U935" s="112" t="str">
        <f t="shared" si="92"/>
        <v>-</v>
      </c>
      <c r="V935" s="112" t="str">
        <f t="shared" si="89"/>
        <v>-</v>
      </c>
      <c r="W935" s="27" t="str">
        <f>IF(LEN($C935)=0,IF($D935&gt;0,COUNTIFS($A$3:$A935,$A935),"-"),"Escluso")</f>
        <v>-</v>
      </c>
      <c r="X935" s="2" t="str">
        <f>IF(LEN($C935)=0,IF($D935&gt;0,COUNTIFS($J$3:$J935,$J935,$C$3:$C935,""),"-"),"Escluso")</f>
        <v>-</v>
      </c>
      <c r="Y935" s="127" t="str">
        <f t="shared" si="87"/>
        <v>-</v>
      </c>
      <c r="Z935" s="2" t="str">
        <f>IF($D935&gt;0,COUNTIFS($O$3:$O935,$O935,$L$3:$L935,$L935,$I$3:$I935,$I935),"-")</f>
        <v>-</v>
      </c>
      <c r="AA935" s="27" t="str">
        <f>IF($D935&gt;0,IF(OR($Z935 &gt;1,$L935&lt;&gt;"Adulti"),0,VLOOKUP($P935,Regione!$B$2:$C$22,2,FALSE)),"-")</f>
        <v>-</v>
      </c>
      <c r="AB935" s="27" t="str">
        <f>IF($D935&gt;0,IF(COUNTIFS($O$3:$O935,$O935,$L$3:$L935,$L935,$I$3:$I935,$I935) &gt;1,0,SUMIFS($Y$3:$Y$2503,$L$3:$L$2503,$L935,$O$3:$O$2503,$O935,$I$3:$I$2503,$I935)),"-")</f>
        <v>-</v>
      </c>
      <c r="AC935" s="27" t="str">
        <f t="shared" si="90"/>
        <v>-</v>
      </c>
    </row>
    <row r="936" spans="1:29" s="1" customFormat="1">
      <c r="A936" s="13"/>
      <c r="B936" s="107" t="str">
        <f>IF(COUNTA($A936)&gt;0,VLOOKUP($A936,Corsa!$A$1:$F$43,2,FALSE),"-")</f>
        <v>-</v>
      </c>
      <c r="C936" s="11"/>
      <c r="D936" s="13"/>
      <c r="E936" s="13"/>
      <c r="F936" s="46" t="str">
        <f>IF(COUNTA($A936)&gt;0,VLOOKUP($A936,Corsa!$A$1:$F$43,3,FALSE),"-")</f>
        <v>-</v>
      </c>
      <c r="G936" s="28" t="str">
        <f>IF($D936&gt;0,VLOOKUP($D936,Iscrizioni!$A$2:$M$2502,9,FALSE),"-")</f>
        <v>-</v>
      </c>
      <c r="H936" s="28" t="str">
        <f>IF($D936&gt;0,VLOOKUP($D936,Iscrizioni!$A$2:$M$2502,4,FALSE),"-")</f>
        <v>-</v>
      </c>
      <c r="I936" s="27" t="str">
        <f>IF($D936&gt;0,VLOOKUP($D936,Iscrizioni!$A$2:$M$2502,5,FALSE),"-")</f>
        <v>-</v>
      </c>
      <c r="J936" s="27" t="str">
        <f>IF($D936&gt;0,VLOOKUP($D936,Iscrizioni!$A$2:$M$2502,10,FALSE),"-")</f>
        <v>-</v>
      </c>
      <c r="K936" s="27" t="str">
        <f t="shared" si="88"/>
        <v>-</v>
      </c>
      <c r="L936" s="46" t="str">
        <f>IF($D936&gt;0,VLOOKUP($D936,Iscrizioni!$A$2:$M$2502,11,FALSE),"-")</f>
        <v>-</v>
      </c>
      <c r="M936" s="27" t="str">
        <f>IF($D936&gt;0,VLOOKUP($D936,Iscrizioni!$A$2:$N$2502,12,FALSE),"-")</f>
        <v>-</v>
      </c>
      <c r="N936" s="46" t="str">
        <f>IF($D936&gt;0,VLOOKUP($D936,Iscrizioni!$A$2:$M$2502,6,FALSE),"-")</f>
        <v>-</v>
      </c>
      <c r="O936" s="107" t="str">
        <f>IF($D936&gt;0,VLOOKUP($D936,Iscrizioni!$A$2:$M$2502,7,FALSE),"-")</f>
        <v>-</v>
      </c>
      <c r="P936" s="46" t="str">
        <f>IF($D936&gt;0,VLOOKUP(LEFT($N936,1),Regione!$A$2:$C$21,2,FALSE),"-")</f>
        <v>-</v>
      </c>
      <c r="Q936" s="112" t="str">
        <f ca="1">IF($D936&gt;0,NormalizzaTempo("D",CELL("tipo",$E936),$E936),"-")</f>
        <v>-</v>
      </c>
      <c r="R936" s="27" t="str">
        <f>IF($D936&gt;0,VLOOKUP($D936,Iscrizioni!$A$2:$M$2502,13,FALSE),"-")</f>
        <v>-</v>
      </c>
      <c r="S936" s="112" t="str">
        <f t="shared" si="91"/>
        <v>-</v>
      </c>
      <c r="T936" s="112" t="str">
        <f>IF($D936&gt;0,SUMIFS($S$3:$S936,$X$3:$X936,1,$J$3:$J936,$J936),"-")</f>
        <v>-</v>
      </c>
      <c r="U936" s="112" t="str">
        <f t="shared" si="92"/>
        <v>-</v>
      </c>
      <c r="V936" s="112" t="str">
        <f t="shared" si="89"/>
        <v>-</v>
      </c>
      <c r="W936" s="27" t="str">
        <f>IF(LEN($C936)=0,IF($D936&gt;0,COUNTIFS($A$3:$A936,$A936),"-"),"Escluso")</f>
        <v>-</v>
      </c>
      <c r="X936" s="2" t="str">
        <f>IF(LEN($C936)=0,IF($D936&gt;0,COUNTIFS($J$3:$J936,$J936,$C$3:$C936,""),"-"),"Escluso")</f>
        <v>-</v>
      </c>
      <c r="Y936" s="127" t="str">
        <f t="shared" si="87"/>
        <v>-</v>
      </c>
      <c r="Z936" s="2" t="str">
        <f>IF($D936&gt;0,COUNTIFS($O$3:$O936,$O936,$L$3:$L936,$L936,$I$3:$I936,$I936),"-")</f>
        <v>-</v>
      </c>
      <c r="AA936" s="27" t="str">
        <f>IF($D936&gt;0,IF(OR($Z936 &gt;1,$L936&lt;&gt;"Adulti"),0,VLOOKUP($P936,Regione!$B$2:$C$22,2,FALSE)),"-")</f>
        <v>-</v>
      </c>
      <c r="AB936" s="27" t="str">
        <f>IF($D936&gt;0,IF(COUNTIFS($O$3:$O936,$O936,$L$3:$L936,$L936,$I$3:$I936,$I936) &gt;1,0,SUMIFS($Y$3:$Y$2503,$L$3:$L$2503,$L936,$O$3:$O$2503,$O936,$I$3:$I$2503,$I936)),"-")</f>
        <v>-</v>
      </c>
      <c r="AC936" s="27" t="str">
        <f t="shared" si="90"/>
        <v>-</v>
      </c>
    </row>
    <row r="937" spans="1:29" s="1" customFormat="1">
      <c r="A937" s="13"/>
      <c r="B937" s="107" t="str">
        <f>IF(COUNTA($A937)&gt;0,VLOOKUP($A937,Corsa!$A$1:$F$43,2,FALSE),"-")</f>
        <v>-</v>
      </c>
      <c r="C937" s="11"/>
      <c r="D937" s="13"/>
      <c r="E937" s="13"/>
      <c r="F937" s="46" t="str">
        <f>IF(COUNTA($A937)&gt;0,VLOOKUP($A937,Corsa!$A$1:$F$43,3,FALSE),"-")</f>
        <v>-</v>
      </c>
      <c r="G937" s="28" t="str">
        <f>IF($D937&gt;0,VLOOKUP($D937,Iscrizioni!$A$2:$M$2502,9,FALSE),"-")</f>
        <v>-</v>
      </c>
      <c r="H937" s="28" t="str">
        <f>IF($D937&gt;0,VLOOKUP($D937,Iscrizioni!$A$2:$M$2502,4,FALSE),"-")</f>
        <v>-</v>
      </c>
      <c r="I937" s="27" t="str">
        <f>IF($D937&gt;0,VLOOKUP($D937,Iscrizioni!$A$2:$M$2502,5,FALSE),"-")</f>
        <v>-</v>
      </c>
      <c r="J937" s="27" t="str">
        <f>IF($D937&gt;0,VLOOKUP($D937,Iscrizioni!$A$2:$M$2502,10,FALSE),"-")</f>
        <v>-</v>
      </c>
      <c r="K937" s="27" t="str">
        <f t="shared" si="88"/>
        <v>-</v>
      </c>
      <c r="L937" s="46" t="str">
        <f>IF($D937&gt;0,VLOOKUP($D937,Iscrizioni!$A$2:$M$2502,11,FALSE),"-")</f>
        <v>-</v>
      </c>
      <c r="M937" s="27" t="str">
        <f>IF($D937&gt;0,VLOOKUP($D937,Iscrizioni!$A$2:$N$2502,12,FALSE),"-")</f>
        <v>-</v>
      </c>
      <c r="N937" s="46" t="str">
        <f>IF($D937&gt;0,VLOOKUP($D937,Iscrizioni!$A$2:$M$2502,6,FALSE),"-")</f>
        <v>-</v>
      </c>
      <c r="O937" s="107" t="str">
        <f>IF($D937&gt;0,VLOOKUP($D937,Iscrizioni!$A$2:$M$2502,7,FALSE),"-")</f>
        <v>-</v>
      </c>
      <c r="P937" s="46" t="str">
        <f>IF($D937&gt;0,VLOOKUP(LEFT($N937,1),Regione!$A$2:$C$21,2,FALSE),"-")</f>
        <v>-</v>
      </c>
      <c r="Q937" s="112" t="str">
        <f ca="1">IF($D937&gt;0,NormalizzaTempo("D",CELL("tipo",$E937),$E937),"-")</f>
        <v>-</v>
      </c>
      <c r="R937" s="27" t="str">
        <f>IF($D937&gt;0,VLOOKUP($D937,Iscrizioni!$A$2:$M$2502,13,FALSE),"-")</f>
        <v>-</v>
      </c>
      <c r="S937" s="112" t="str">
        <f t="shared" si="91"/>
        <v>-</v>
      </c>
      <c r="T937" s="112" t="str">
        <f>IF($D937&gt;0,SUMIFS($S$3:$S937,$X$3:$X937,1,$J$3:$J937,$J937),"-")</f>
        <v>-</v>
      </c>
      <c r="U937" s="112" t="str">
        <f t="shared" si="92"/>
        <v>-</v>
      </c>
      <c r="V937" s="112" t="str">
        <f t="shared" si="89"/>
        <v>-</v>
      </c>
      <c r="W937" s="27" t="str">
        <f>IF(LEN($C937)=0,IF($D937&gt;0,COUNTIFS($A$3:$A937,$A937),"-"),"Escluso")</f>
        <v>-</v>
      </c>
      <c r="X937" s="2" t="str">
        <f>IF(LEN($C937)=0,IF($D937&gt;0,COUNTIFS($J$3:$J937,$J937,$C$3:$C937,""),"-"),"Escluso")</f>
        <v>-</v>
      </c>
      <c r="Y937" s="127" t="str">
        <f t="shared" si="87"/>
        <v>-</v>
      </c>
      <c r="Z937" s="2" t="str">
        <f>IF($D937&gt;0,COUNTIFS($O$3:$O937,$O937,$L$3:$L937,$L937,$I$3:$I937,$I937),"-")</f>
        <v>-</v>
      </c>
      <c r="AA937" s="27" t="str">
        <f>IF($D937&gt;0,IF(OR($Z937 &gt;1,$L937&lt;&gt;"Adulti"),0,VLOOKUP($P937,Regione!$B$2:$C$22,2,FALSE)),"-")</f>
        <v>-</v>
      </c>
      <c r="AB937" s="27" t="str">
        <f>IF($D937&gt;0,IF(COUNTIFS($O$3:$O937,$O937,$L$3:$L937,$L937,$I$3:$I937,$I937) &gt;1,0,SUMIFS($Y$3:$Y$2503,$L$3:$L$2503,$L937,$O$3:$O$2503,$O937,$I$3:$I$2503,$I937)),"-")</f>
        <v>-</v>
      </c>
      <c r="AC937" s="27" t="str">
        <f t="shared" si="90"/>
        <v>-</v>
      </c>
    </row>
    <row r="938" spans="1:29" s="1" customFormat="1">
      <c r="A938" s="13"/>
      <c r="B938" s="107" t="str">
        <f>IF(COUNTA($A938)&gt;0,VLOOKUP($A938,Corsa!$A$1:$F$43,2,FALSE),"-")</f>
        <v>-</v>
      </c>
      <c r="C938" s="11"/>
      <c r="D938" s="13"/>
      <c r="E938" s="13"/>
      <c r="F938" s="46" t="str">
        <f>IF(COUNTA($A938)&gt;0,VLOOKUP($A938,Corsa!$A$1:$F$43,3,FALSE),"-")</f>
        <v>-</v>
      </c>
      <c r="G938" s="28" t="str">
        <f>IF($D938&gt;0,VLOOKUP($D938,Iscrizioni!$A$2:$M$2502,9,FALSE),"-")</f>
        <v>-</v>
      </c>
      <c r="H938" s="28" t="str">
        <f>IF($D938&gt;0,VLOOKUP($D938,Iscrizioni!$A$2:$M$2502,4,FALSE),"-")</f>
        <v>-</v>
      </c>
      <c r="I938" s="27" t="str">
        <f>IF($D938&gt;0,VLOOKUP($D938,Iscrizioni!$A$2:$M$2502,5,FALSE),"-")</f>
        <v>-</v>
      </c>
      <c r="J938" s="27" t="str">
        <f>IF($D938&gt;0,VLOOKUP($D938,Iscrizioni!$A$2:$M$2502,10,FALSE),"-")</f>
        <v>-</v>
      </c>
      <c r="K938" s="27" t="str">
        <f t="shared" si="88"/>
        <v>-</v>
      </c>
      <c r="L938" s="46" t="str">
        <f>IF($D938&gt;0,VLOOKUP($D938,Iscrizioni!$A$2:$M$2502,11,FALSE),"-")</f>
        <v>-</v>
      </c>
      <c r="M938" s="27" t="str">
        <f>IF($D938&gt;0,VLOOKUP($D938,Iscrizioni!$A$2:$N$2502,12,FALSE),"-")</f>
        <v>-</v>
      </c>
      <c r="N938" s="46" t="str">
        <f>IF($D938&gt;0,VLOOKUP($D938,Iscrizioni!$A$2:$M$2502,6,FALSE),"-")</f>
        <v>-</v>
      </c>
      <c r="O938" s="107" t="str">
        <f>IF($D938&gt;0,VLOOKUP($D938,Iscrizioni!$A$2:$M$2502,7,FALSE),"-")</f>
        <v>-</v>
      </c>
      <c r="P938" s="46" t="str">
        <f>IF($D938&gt;0,VLOOKUP(LEFT($N938,1),Regione!$A$2:$C$21,2,FALSE),"-")</f>
        <v>-</v>
      </c>
      <c r="Q938" s="112" t="str">
        <f ca="1">IF($D938&gt;0,NormalizzaTempo("D",CELL("tipo",$E938),$E938),"-")</f>
        <v>-</v>
      </c>
      <c r="R938" s="27" t="str">
        <f>IF($D938&gt;0,VLOOKUP($D938,Iscrizioni!$A$2:$M$2502,13,FALSE),"-")</f>
        <v>-</v>
      </c>
      <c r="S938" s="112" t="str">
        <f t="shared" si="91"/>
        <v>-</v>
      </c>
      <c r="T938" s="112" t="str">
        <f>IF($D938&gt;0,SUMIFS($S$3:$S938,$X$3:$X938,1,$J$3:$J938,$J938),"-")</f>
        <v>-</v>
      </c>
      <c r="U938" s="112" t="str">
        <f t="shared" si="92"/>
        <v>-</v>
      </c>
      <c r="V938" s="112" t="str">
        <f t="shared" si="89"/>
        <v>-</v>
      </c>
      <c r="W938" s="27" t="str">
        <f>IF(LEN($C938)=0,IF($D938&gt;0,COUNTIFS($A$3:$A938,$A938),"-"),"Escluso")</f>
        <v>-</v>
      </c>
      <c r="X938" s="2" t="str">
        <f>IF(LEN($C938)=0,IF($D938&gt;0,COUNTIFS($J$3:$J938,$J938,$C$3:$C938,""),"-"),"Escluso")</f>
        <v>-</v>
      </c>
      <c r="Y938" s="127" t="str">
        <f t="shared" si="87"/>
        <v>-</v>
      </c>
      <c r="Z938" s="2" t="str">
        <f>IF($D938&gt;0,COUNTIFS($O$3:$O938,$O938,$L$3:$L938,$L938,$I$3:$I938,$I938),"-")</f>
        <v>-</v>
      </c>
      <c r="AA938" s="27" t="str">
        <f>IF($D938&gt;0,IF(OR($Z938 &gt;1,$L938&lt;&gt;"Adulti"),0,VLOOKUP($P938,Regione!$B$2:$C$22,2,FALSE)),"-")</f>
        <v>-</v>
      </c>
      <c r="AB938" s="27" t="str">
        <f>IF($D938&gt;0,IF(COUNTIFS($O$3:$O938,$O938,$L$3:$L938,$L938,$I$3:$I938,$I938) &gt;1,0,SUMIFS($Y$3:$Y$2503,$L$3:$L$2503,$L938,$O$3:$O$2503,$O938,$I$3:$I$2503,$I938)),"-")</f>
        <v>-</v>
      </c>
      <c r="AC938" s="27" t="str">
        <f t="shared" si="90"/>
        <v>-</v>
      </c>
    </row>
    <row r="939" spans="1:29" s="1" customFormat="1">
      <c r="A939" s="13"/>
      <c r="B939" s="107" t="str">
        <f>IF(COUNTA($A939)&gt;0,VLOOKUP($A939,Corsa!$A$1:$F$43,2,FALSE),"-")</f>
        <v>-</v>
      </c>
      <c r="C939" s="11"/>
      <c r="D939" s="13"/>
      <c r="E939" s="13"/>
      <c r="F939" s="46" t="str">
        <f>IF(COUNTA($A939)&gt;0,VLOOKUP($A939,Corsa!$A$1:$F$43,3,FALSE),"-")</f>
        <v>-</v>
      </c>
      <c r="G939" s="28" t="str">
        <f>IF($D939&gt;0,VLOOKUP($D939,Iscrizioni!$A$2:$M$2502,9,FALSE),"-")</f>
        <v>-</v>
      </c>
      <c r="H939" s="28" t="str">
        <f>IF($D939&gt;0,VLOOKUP($D939,Iscrizioni!$A$2:$M$2502,4,FALSE),"-")</f>
        <v>-</v>
      </c>
      <c r="I939" s="27" t="str">
        <f>IF($D939&gt;0,VLOOKUP($D939,Iscrizioni!$A$2:$M$2502,5,FALSE),"-")</f>
        <v>-</v>
      </c>
      <c r="J939" s="27" t="str">
        <f>IF($D939&gt;0,VLOOKUP($D939,Iscrizioni!$A$2:$M$2502,10,FALSE),"-")</f>
        <v>-</v>
      </c>
      <c r="K939" s="27" t="str">
        <f t="shared" si="88"/>
        <v>-</v>
      </c>
      <c r="L939" s="46" t="str">
        <f>IF($D939&gt;0,VLOOKUP($D939,Iscrizioni!$A$2:$M$2502,11,FALSE),"-")</f>
        <v>-</v>
      </c>
      <c r="M939" s="27" t="str">
        <f>IF($D939&gt;0,VLOOKUP($D939,Iscrizioni!$A$2:$N$2502,12,FALSE),"-")</f>
        <v>-</v>
      </c>
      <c r="N939" s="46" t="str">
        <f>IF($D939&gt;0,VLOOKUP($D939,Iscrizioni!$A$2:$M$2502,6,FALSE),"-")</f>
        <v>-</v>
      </c>
      <c r="O939" s="107" t="str">
        <f>IF($D939&gt;0,VLOOKUP($D939,Iscrizioni!$A$2:$M$2502,7,FALSE),"-")</f>
        <v>-</v>
      </c>
      <c r="P939" s="46" t="str">
        <f>IF($D939&gt;0,VLOOKUP(LEFT($N939,1),Regione!$A$2:$C$21,2,FALSE),"-")</f>
        <v>-</v>
      </c>
      <c r="Q939" s="112" t="str">
        <f ca="1">IF($D939&gt;0,NormalizzaTempo("D",CELL("tipo",$E939),$E939),"-")</f>
        <v>-</v>
      </c>
      <c r="R939" s="27" t="str">
        <f>IF($D939&gt;0,VLOOKUP($D939,Iscrizioni!$A$2:$M$2502,13,FALSE),"-")</f>
        <v>-</v>
      </c>
      <c r="S939" s="112" t="str">
        <f t="shared" si="91"/>
        <v>-</v>
      </c>
      <c r="T939" s="112" t="str">
        <f>IF($D939&gt;0,SUMIFS($S$3:$S939,$X$3:$X939,1,$J$3:$J939,$J939),"-")</f>
        <v>-</v>
      </c>
      <c r="U939" s="112" t="str">
        <f t="shared" si="92"/>
        <v>-</v>
      </c>
      <c r="V939" s="112" t="str">
        <f t="shared" si="89"/>
        <v>-</v>
      </c>
      <c r="W939" s="27" t="str">
        <f>IF(LEN($C939)=0,IF($D939&gt;0,COUNTIFS($A$3:$A939,$A939),"-"),"Escluso")</f>
        <v>-</v>
      </c>
      <c r="X939" s="2" t="str">
        <f>IF(LEN($C939)=0,IF($D939&gt;0,COUNTIFS($J$3:$J939,$J939,$C$3:$C939,""),"-"),"Escluso")</f>
        <v>-</v>
      </c>
      <c r="Y939" s="127" t="str">
        <f t="shared" si="87"/>
        <v>-</v>
      </c>
      <c r="Z939" s="2" t="str">
        <f>IF($D939&gt;0,COUNTIFS($O$3:$O939,$O939,$L$3:$L939,$L939,$I$3:$I939,$I939),"-")</f>
        <v>-</v>
      </c>
      <c r="AA939" s="27" t="str">
        <f>IF($D939&gt;0,IF(OR($Z939 &gt;1,$L939&lt;&gt;"Adulti"),0,VLOOKUP($P939,Regione!$B$2:$C$22,2,FALSE)),"-")</f>
        <v>-</v>
      </c>
      <c r="AB939" s="27" t="str">
        <f>IF($D939&gt;0,IF(COUNTIFS($O$3:$O939,$O939,$L$3:$L939,$L939,$I$3:$I939,$I939) &gt;1,0,SUMIFS($Y$3:$Y$2503,$L$3:$L$2503,$L939,$O$3:$O$2503,$O939,$I$3:$I$2503,$I939)),"-")</f>
        <v>-</v>
      </c>
      <c r="AC939" s="27" t="str">
        <f t="shared" si="90"/>
        <v>-</v>
      </c>
    </row>
    <row r="940" spans="1:29" s="1" customFormat="1">
      <c r="A940" s="13"/>
      <c r="B940" s="107" t="str">
        <f>IF(COUNTA($A940)&gt;0,VLOOKUP($A940,Corsa!$A$1:$F$43,2,FALSE),"-")</f>
        <v>-</v>
      </c>
      <c r="C940" s="11"/>
      <c r="D940" s="13"/>
      <c r="E940" s="13"/>
      <c r="F940" s="46" t="str">
        <f>IF(COUNTA($A940)&gt;0,VLOOKUP($A940,Corsa!$A$1:$F$43,3,FALSE),"-")</f>
        <v>-</v>
      </c>
      <c r="G940" s="28" t="str">
        <f>IF($D940&gt;0,VLOOKUP($D940,Iscrizioni!$A$2:$M$2502,9,FALSE),"-")</f>
        <v>-</v>
      </c>
      <c r="H940" s="28" t="str">
        <f>IF($D940&gt;0,VLOOKUP($D940,Iscrizioni!$A$2:$M$2502,4,FALSE),"-")</f>
        <v>-</v>
      </c>
      <c r="I940" s="27" t="str">
        <f>IF($D940&gt;0,VLOOKUP($D940,Iscrizioni!$A$2:$M$2502,5,FALSE),"-")</f>
        <v>-</v>
      </c>
      <c r="J940" s="27" t="str">
        <f>IF($D940&gt;0,VLOOKUP($D940,Iscrizioni!$A$2:$M$2502,10,FALSE),"-")</f>
        <v>-</v>
      </c>
      <c r="K940" s="27" t="str">
        <f t="shared" si="88"/>
        <v>-</v>
      </c>
      <c r="L940" s="46" t="str">
        <f>IF($D940&gt;0,VLOOKUP($D940,Iscrizioni!$A$2:$M$2502,11,FALSE),"-")</f>
        <v>-</v>
      </c>
      <c r="M940" s="27" t="str">
        <f>IF($D940&gt;0,VLOOKUP($D940,Iscrizioni!$A$2:$N$2502,12,FALSE),"-")</f>
        <v>-</v>
      </c>
      <c r="N940" s="46" t="str">
        <f>IF($D940&gt;0,VLOOKUP($D940,Iscrizioni!$A$2:$M$2502,6,FALSE),"-")</f>
        <v>-</v>
      </c>
      <c r="O940" s="107" t="str">
        <f>IF($D940&gt;0,VLOOKUP($D940,Iscrizioni!$A$2:$M$2502,7,FALSE),"-")</f>
        <v>-</v>
      </c>
      <c r="P940" s="46" t="str">
        <f>IF($D940&gt;0,VLOOKUP(LEFT($N940,1),Regione!$A$2:$C$21,2,FALSE),"-")</f>
        <v>-</v>
      </c>
      <c r="Q940" s="112" t="str">
        <f ca="1">IF($D940&gt;0,NormalizzaTempo("D",CELL("tipo",$E940),$E940),"-")</f>
        <v>-</v>
      </c>
      <c r="R940" s="27" t="str">
        <f>IF($D940&gt;0,VLOOKUP($D940,Iscrizioni!$A$2:$M$2502,13,FALSE),"-")</f>
        <v>-</v>
      </c>
      <c r="S940" s="112" t="str">
        <f t="shared" si="91"/>
        <v>-</v>
      </c>
      <c r="T940" s="112" t="str">
        <f>IF($D940&gt;0,SUMIFS($S$3:$S940,$X$3:$X940,1,$J$3:$J940,$J940),"-")</f>
        <v>-</v>
      </c>
      <c r="U940" s="112" t="str">
        <f t="shared" si="92"/>
        <v>-</v>
      </c>
      <c r="V940" s="112" t="str">
        <f t="shared" si="89"/>
        <v>-</v>
      </c>
      <c r="W940" s="27" t="str">
        <f>IF(LEN($C940)=0,IF($D940&gt;0,COUNTIFS($A$3:$A940,$A940),"-"),"Escluso")</f>
        <v>-</v>
      </c>
      <c r="X940" s="2" t="str">
        <f>IF(LEN($C940)=0,IF($D940&gt;0,COUNTIFS($J$3:$J940,$J940,$C$3:$C940,""),"-"),"Escluso")</f>
        <v>-</v>
      </c>
      <c r="Y940" s="127" t="str">
        <f t="shared" si="87"/>
        <v>-</v>
      </c>
      <c r="Z940" s="2" t="str">
        <f>IF($D940&gt;0,COUNTIFS($O$3:$O940,$O940,$L$3:$L940,$L940,$I$3:$I940,$I940),"-")</f>
        <v>-</v>
      </c>
      <c r="AA940" s="27" t="str">
        <f>IF($D940&gt;0,IF(OR($Z940 &gt;1,$L940&lt;&gt;"Adulti"),0,VLOOKUP($P940,Regione!$B$2:$C$22,2,FALSE)),"-")</f>
        <v>-</v>
      </c>
      <c r="AB940" s="27" t="str">
        <f>IF($D940&gt;0,IF(COUNTIFS($O$3:$O940,$O940,$L$3:$L940,$L940,$I$3:$I940,$I940) &gt;1,0,SUMIFS($Y$3:$Y$2503,$L$3:$L$2503,$L940,$O$3:$O$2503,$O940,$I$3:$I$2503,$I940)),"-")</f>
        <v>-</v>
      </c>
      <c r="AC940" s="27" t="str">
        <f t="shared" si="90"/>
        <v>-</v>
      </c>
    </row>
    <row r="941" spans="1:29" s="1" customFormat="1">
      <c r="A941" s="13"/>
      <c r="B941" s="107" t="str">
        <f>IF(COUNTA($A941)&gt;0,VLOOKUP($A941,Corsa!$A$1:$F$43,2,FALSE),"-")</f>
        <v>-</v>
      </c>
      <c r="C941" s="11"/>
      <c r="D941" s="13"/>
      <c r="E941" s="13"/>
      <c r="F941" s="46" t="str">
        <f>IF(COUNTA($A941)&gt;0,VLOOKUP($A941,Corsa!$A$1:$F$43,3,FALSE),"-")</f>
        <v>-</v>
      </c>
      <c r="G941" s="28" t="str">
        <f>IF($D941&gt;0,VLOOKUP($D941,Iscrizioni!$A$2:$M$2502,9,FALSE),"-")</f>
        <v>-</v>
      </c>
      <c r="H941" s="28" t="str">
        <f>IF($D941&gt;0,VLOOKUP($D941,Iscrizioni!$A$2:$M$2502,4,FALSE),"-")</f>
        <v>-</v>
      </c>
      <c r="I941" s="27" t="str">
        <f>IF($D941&gt;0,VLOOKUP($D941,Iscrizioni!$A$2:$M$2502,5,FALSE),"-")</f>
        <v>-</v>
      </c>
      <c r="J941" s="27" t="str">
        <f>IF($D941&gt;0,VLOOKUP($D941,Iscrizioni!$A$2:$M$2502,10,FALSE),"-")</f>
        <v>-</v>
      </c>
      <c r="K941" s="27" t="str">
        <f t="shared" si="88"/>
        <v>-</v>
      </c>
      <c r="L941" s="46" t="str">
        <f>IF($D941&gt;0,VLOOKUP($D941,Iscrizioni!$A$2:$M$2502,11,FALSE),"-")</f>
        <v>-</v>
      </c>
      <c r="M941" s="27" t="str">
        <f>IF($D941&gt;0,VLOOKUP($D941,Iscrizioni!$A$2:$N$2502,12,FALSE),"-")</f>
        <v>-</v>
      </c>
      <c r="N941" s="46" t="str">
        <f>IF($D941&gt;0,VLOOKUP($D941,Iscrizioni!$A$2:$M$2502,6,FALSE),"-")</f>
        <v>-</v>
      </c>
      <c r="O941" s="107" t="str">
        <f>IF($D941&gt;0,VLOOKUP($D941,Iscrizioni!$A$2:$M$2502,7,FALSE),"-")</f>
        <v>-</v>
      </c>
      <c r="P941" s="46" t="str">
        <f>IF($D941&gt;0,VLOOKUP(LEFT($N941,1),Regione!$A$2:$C$21,2,FALSE),"-")</f>
        <v>-</v>
      </c>
      <c r="Q941" s="112" t="str">
        <f ca="1">IF($D941&gt;0,NormalizzaTempo("D",CELL("tipo",$E941),$E941),"-")</f>
        <v>-</v>
      </c>
      <c r="R941" s="27" t="str">
        <f>IF($D941&gt;0,VLOOKUP($D941,Iscrizioni!$A$2:$M$2502,13,FALSE),"-")</f>
        <v>-</v>
      </c>
      <c r="S941" s="112" t="str">
        <f t="shared" si="91"/>
        <v>-</v>
      </c>
      <c r="T941" s="112" t="str">
        <f>IF($D941&gt;0,SUMIFS($S$3:$S941,$X$3:$X941,1,$J$3:$J941,$J941),"-")</f>
        <v>-</v>
      </c>
      <c r="U941" s="112" t="str">
        <f t="shared" si="92"/>
        <v>-</v>
      </c>
      <c r="V941" s="112" t="str">
        <f t="shared" si="89"/>
        <v>-</v>
      </c>
      <c r="W941" s="27" t="str">
        <f>IF(LEN($C941)=0,IF($D941&gt;0,COUNTIFS($A$3:$A941,$A941),"-"),"Escluso")</f>
        <v>-</v>
      </c>
      <c r="X941" s="2" t="str">
        <f>IF(LEN($C941)=0,IF($D941&gt;0,COUNTIFS($J$3:$J941,$J941,$C$3:$C941,""),"-"),"Escluso")</f>
        <v>-</v>
      </c>
      <c r="Y941" s="127" t="str">
        <f t="shared" si="87"/>
        <v>-</v>
      </c>
      <c r="Z941" s="2" t="str">
        <f>IF($D941&gt;0,COUNTIFS($O$3:$O941,$O941,$L$3:$L941,$L941,$I$3:$I941,$I941),"-")</f>
        <v>-</v>
      </c>
      <c r="AA941" s="27" t="str">
        <f>IF($D941&gt;0,IF(OR($Z941 &gt;1,$L941&lt;&gt;"Adulti"),0,VLOOKUP($P941,Regione!$B$2:$C$22,2,FALSE)),"-")</f>
        <v>-</v>
      </c>
      <c r="AB941" s="27" t="str">
        <f>IF($D941&gt;0,IF(COUNTIFS($O$3:$O941,$O941,$L$3:$L941,$L941,$I$3:$I941,$I941) &gt;1,0,SUMIFS($Y$3:$Y$2503,$L$3:$L$2503,$L941,$O$3:$O$2503,$O941,$I$3:$I$2503,$I941)),"-")</f>
        <v>-</v>
      </c>
      <c r="AC941" s="27" t="str">
        <f t="shared" si="90"/>
        <v>-</v>
      </c>
    </row>
    <row r="942" spans="1:29" s="1" customFormat="1">
      <c r="A942" s="13"/>
      <c r="B942" s="107" t="str">
        <f>IF(COUNTA($A942)&gt;0,VLOOKUP($A942,Corsa!$A$1:$F$43,2,FALSE),"-")</f>
        <v>-</v>
      </c>
      <c r="C942" s="11"/>
      <c r="D942" s="13"/>
      <c r="E942" s="13"/>
      <c r="F942" s="46" t="str">
        <f>IF(COUNTA($A942)&gt;0,VLOOKUP($A942,Corsa!$A$1:$F$43,3,FALSE),"-")</f>
        <v>-</v>
      </c>
      <c r="G942" s="28" t="str">
        <f>IF($D942&gt;0,VLOOKUP($D942,Iscrizioni!$A$2:$M$2502,9,FALSE),"-")</f>
        <v>-</v>
      </c>
      <c r="H942" s="28" t="str">
        <f>IF($D942&gt;0,VLOOKUP($D942,Iscrizioni!$A$2:$M$2502,4,FALSE),"-")</f>
        <v>-</v>
      </c>
      <c r="I942" s="27" t="str">
        <f>IF($D942&gt;0,VLOOKUP($D942,Iscrizioni!$A$2:$M$2502,5,FALSE),"-")</f>
        <v>-</v>
      </c>
      <c r="J942" s="27" t="str">
        <f>IF($D942&gt;0,VLOOKUP($D942,Iscrizioni!$A$2:$M$2502,10,FALSE),"-")</f>
        <v>-</v>
      </c>
      <c r="K942" s="27" t="str">
        <f t="shared" si="88"/>
        <v>-</v>
      </c>
      <c r="L942" s="46" t="str">
        <f>IF($D942&gt;0,VLOOKUP($D942,Iscrizioni!$A$2:$M$2502,11,FALSE),"-")</f>
        <v>-</v>
      </c>
      <c r="M942" s="27" t="str">
        <f>IF($D942&gt;0,VLOOKUP($D942,Iscrizioni!$A$2:$N$2502,12,FALSE),"-")</f>
        <v>-</v>
      </c>
      <c r="N942" s="46" t="str">
        <f>IF($D942&gt;0,VLOOKUP($D942,Iscrizioni!$A$2:$M$2502,6,FALSE),"-")</f>
        <v>-</v>
      </c>
      <c r="O942" s="107" t="str">
        <f>IF($D942&gt;0,VLOOKUP($D942,Iscrizioni!$A$2:$M$2502,7,FALSE),"-")</f>
        <v>-</v>
      </c>
      <c r="P942" s="46" t="str">
        <f>IF($D942&gt;0,VLOOKUP(LEFT($N942,1),Regione!$A$2:$C$21,2,FALSE),"-")</f>
        <v>-</v>
      </c>
      <c r="Q942" s="112" t="str">
        <f ca="1">IF($D942&gt;0,NormalizzaTempo("D",CELL("tipo",$E942),$E942),"-")</f>
        <v>-</v>
      </c>
      <c r="R942" s="27" t="str">
        <f>IF($D942&gt;0,VLOOKUP($D942,Iscrizioni!$A$2:$M$2502,13,FALSE),"-")</f>
        <v>-</v>
      </c>
      <c r="S942" s="112" t="str">
        <f t="shared" si="91"/>
        <v>-</v>
      </c>
      <c r="T942" s="112" t="str">
        <f>IF($D942&gt;0,SUMIFS($S$3:$S942,$X$3:$X942,1,$J$3:$J942,$J942),"-")</f>
        <v>-</v>
      </c>
      <c r="U942" s="112" t="str">
        <f t="shared" si="92"/>
        <v>-</v>
      </c>
      <c r="V942" s="112" t="str">
        <f t="shared" si="89"/>
        <v>-</v>
      </c>
      <c r="W942" s="27" t="str">
        <f>IF(LEN($C942)=0,IF($D942&gt;0,COUNTIFS($A$3:$A942,$A942),"-"),"Escluso")</f>
        <v>-</v>
      </c>
      <c r="X942" s="2" t="str">
        <f>IF(LEN($C942)=0,IF($D942&gt;0,COUNTIFS($J$3:$J942,$J942,$C$3:$C942,""),"-"),"Escluso")</f>
        <v>-</v>
      </c>
      <c r="Y942" s="127" t="str">
        <f t="shared" si="87"/>
        <v>-</v>
      </c>
      <c r="Z942" s="2" t="str">
        <f>IF($D942&gt;0,COUNTIFS($O$3:$O942,$O942,$L$3:$L942,$L942,$I$3:$I942,$I942),"-")</f>
        <v>-</v>
      </c>
      <c r="AA942" s="27" t="str">
        <f>IF($D942&gt;0,IF(OR($Z942 &gt;1,$L942&lt;&gt;"Adulti"),0,VLOOKUP($P942,Regione!$B$2:$C$22,2,FALSE)),"-")</f>
        <v>-</v>
      </c>
      <c r="AB942" s="27" t="str">
        <f>IF($D942&gt;0,IF(COUNTIFS($O$3:$O942,$O942,$L$3:$L942,$L942,$I$3:$I942,$I942) &gt;1,0,SUMIFS($Y$3:$Y$2503,$L$3:$L$2503,$L942,$O$3:$O$2503,$O942,$I$3:$I$2503,$I942)),"-")</f>
        <v>-</v>
      </c>
      <c r="AC942" s="27" t="str">
        <f t="shared" si="90"/>
        <v>-</v>
      </c>
    </row>
    <row r="943" spans="1:29" s="1" customFormat="1">
      <c r="A943" s="13"/>
      <c r="B943" s="107" t="str">
        <f>IF(COUNTA($A943)&gt;0,VLOOKUP($A943,Corsa!$A$1:$F$43,2,FALSE),"-")</f>
        <v>-</v>
      </c>
      <c r="C943" s="11"/>
      <c r="D943" s="13"/>
      <c r="E943" s="13"/>
      <c r="F943" s="46" t="str">
        <f>IF(COUNTA($A943)&gt;0,VLOOKUP($A943,Corsa!$A$1:$F$43,3,FALSE),"-")</f>
        <v>-</v>
      </c>
      <c r="G943" s="28" t="str">
        <f>IF($D943&gt;0,VLOOKUP($D943,Iscrizioni!$A$2:$M$2502,9,FALSE),"-")</f>
        <v>-</v>
      </c>
      <c r="H943" s="28" t="str">
        <f>IF($D943&gt;0,VLOOKUP($D943,Iscrizioni!$A$2:$M$2502,4,FALSE),"-")</f>
        <v>-</v>
      </c>
      <c r="I943" s="27" t="str">
        <f>IF($D943&gt;0,VLOOKUP($D943,Iscrizioni!$A$2:$M$2502,5,FALSE),"-")</f>
        <v>-</v>
      </c>
      <c r="J943" s="27" t="str">
        <f>IF($D943&gt;0,VLOOKUP($D943,Iscrizioni!$A$2:$M$2502,10,FALSE),"-")</f>
        <v>-</v>
      </c>
      <c r="K943" s="27" t="str">
        <f t="shared" si="88"/>
        <v>-</v>
      </c>
      <c r="L943" s="46" t="str">
        <f>IF($D943&gt;0,VLOOKUP($D943,Iscrizioni!$A$2:$M$2502,11,FALSE),"-")</f>
        <v>-</v>
      </c>
      <c r="M943" s="27" t="str">
        <f>IF($D943&gt;0,VLOOKUP($D943,Iscrizioni!$A$2:$N$2502,12,FALSE),"-")</f>
        <v>-</v>
      </c>
      <c r="N943" s="46" t="str">
        <f>IF($D943&gt;0,VLOOKUP($D943,Iscrizioni!$A$2:$M$2502,6,FALSE),"-")</f>
        <v>-</v>
      </c>
      <c r="O943" s="107" t="str">
        <f>IF($D943&gt;0,VLOOKUP($D943,Iscrizioni!$A$2:$M$2502,7,FALSE),"-")</f>
        <v>-</v>
      </c>
      <c r="P943" s="46" t="str">
        <f>IF($D943&gt;0,VLOOKUP(LEFT($N943,1),Regione!$A$2:$C$21,2,FALSE),"-")</f>
        <v>-</v>
      </c>
      <c r="Q943" s="112" t="str">
        <f ca="1">IF($D943&gt;0,NormalizzaTempo("D",CELL("tipo",$E943),$E943),"-")</f>
        <v>-</v>
      </c>
      <c r="R943" s="27" t="str">
        <f>IF($D943&gt;0,VLOOKUP($D943,Iscrizioni!$A$2:$M$2502,13,FALSE),"-")</f>
        <v>-</v>
      </c>
      <c r="S943" s="112" t="str">
        <f t="shared" si="91"/>
        <v>-</v>
      </c>
      <c r="T943" s="112" t="str">
        <f>IF($D943&gt;0,SUMIFS($S$3:$S943,$X$3:$X943,1,$J$3:$J943,$J943),"-")</f>
        <v>-</v>
      </c>
      <c r="U943" s="112" t="str">
        <f t="shared" si="92"/>
        <v>-</v>
      </c>
      <c r="V943" s="112" t="str">
        <f t="shared" si="89"/>
        <v>-</v>
      </c>
      <c r="W943" s="27" t="str">
        <f>IF(LEN($C943)=0,IF($D943&gt;0,COUNTIFS($A$3:$A943,$A943),"-"),"Escluso")</f>
        <v>-</v>
      </c>
      <c r="X943" s="2" t="str">
        <f>IF(LEN($C943)=0,IF($D943&gt;0,COUNTIFS($J$3:$J943,$J943,$C$3:$C943,""),"-"),"Escluso")</f>
        <v>-</v>
      </c>
      <c r="Y943" s="127" t="str">
        <f t="shared" si="87"/>
        <v>-</v>
      </c>
      <c r="Z943" s="2" t="str">
        <f>IF($D943&gt;0,COUNTIFS($O$3:$O943,$O943,$L$3:$L943,$L943,$I$3:$I943,$I943),"-")</f>
        <v>-</v>
      </c>
      <c r="AA943" s="27" t="str">
        <f>IF($D943&gt;0,IF(OR($Z943 &gt;1,$L943&lt;&gt;"Adulti"),0,VLOOKUP($P943,Regione!$B$2:$C$22,2,FALSE)),"-")</f>
        <v>-</v>
      </c>
      <c r="AB943" s="27" t="str">
        <f>IF($D943&gt;0,IF(COUNTIFS($O$3:$O943,$O943,$L$3:$L943,$L943,$I$3:$I943,$I943) &gt;1,0,SUMIFS($Y$3:$Y$2503,$L$3:$L$2503,$L943,$O$3:$O$2503,$O943,$I$3:$I$2503,$I943)),"-")</f>
        <v>-</v>
      </c>
      <c r="AC943" s="27" t="str">
        <f t="shared" si="90"/>
        <v>-</v>
      </c>
    </row>
    <row r="944" spans="1:29" s="1" customFormat="1">
      <c r="A944" s="13"/>
      <c r="B944" s="107" t="str">
        <f>IF(COUNTA($A944)&gt;0,VLOOKUP($A944,Corsa!$A$1:$F$43,2,FALSE),"-")</f>
        <v>-</v>
      </c>
      <c r="C944" s="11"/>
      <c r="D944" s="13"/>
      <c r="E944" s="13"/>
      <c r="F944" s="46" t="str">
        <f>IF(COUNTA($A944)&gt;0,VLOOKUP($A944,Corsa!$A$1:$F$43,3,FALSE),"-")</f>
        <v>-</v>
      </c>
      <c r="G944" s="28" t="str">
        <f>IF($D944&gt;0,VLOOKUP($D944,Iscrizioni!$A$2:$M$2502,9,FALSE),"-")</f>
        <v>-</v>
      </c>
      <c r="H944" s="28" t="str">
        <f>IF($D944&gt;0,VLOOKUP($D944,Iscrizioni!$A$2:$M$2502,4,FALSE),"-")</f>
        <v>-</v>
      </c>
      <c r="I944" s="27" t="str">
        <f>IF($D944&gt;0,VLOOKUP($D944,Iscrizioni!$A$2:$M$2502,5,FALSE),"-")</f>
        <v>-</v>
      </c>
      <c r="J944" s="27" t="str">
        <f>IF($D944&gt;0,VLOOKUP($D944,Iscrizioni!$A$2:$M$2502,10,FALSE),"-")</f>
        <v>-</v>
      </c>
      <c r="K944" s="27" t="str">
        <f t="shared" si="88"/>
        <v>-</v>
      </c>
      <c r="L944" s="46" t="str">
        <f>IF($D944&gt;0,VLOOKUP($D944,Iscrizioni!$A$2:$M$2502,11,FALSE),"-")</f>
        <v>-</v>
      </c>
      <c r="M944" s="27" t="str">
        <f>IF($D944&gt;0,VLOOKUP($D944,Iscrizioni!$A$2:$N$2502,12,FALSE),"-")</f>
        <v>-</v>
      </c>
      <c r="N944" s="46" t="str">
        <f>IF($D944&gt;0,VLOOKUP($D944,Iscrizioni!$A$2:$M$2502,6,FALSE),"-")</f>
        <v>-</v>
      </c>
      <c r="O944" s="107" t="str">
        <f>IF($D944&gt;0,VLOOKUP($D944,Iscrizioni!$A$2:$M$2502,7,FALSE),"-")</f>
        <v>-</v>
      </c>
      <c r="P944" s="46" t="str">
        <f>IF($D944&gt;0,VLOOKUP(LEFT($N944,1),Regione!$A$2:$C$21,2,FALSE),"-")</f>
        <v>-</v>
      </c>
      <c r="Q944" s="112" t="str">
        <f ca="1">IF($D944&gt;0,NormalizzaTempo("D",CELL("tipo",$E944),$E944),"-")</f>
        <v>-</v>
      </c>
      <c r="R944" s="27" t="str">
        <f>IF($D944&gt;0,VLOOKUP($D944,Iscrizioni!$A$2:$M$2502,13,FALSE),"-")</f>
        <v>-</v>
      </c>
      <c r="S944" s="112" t="str">
        <f t="shared" si="91"/>
        <v>-</v>
      </c>
      <c r="T944" s="112" t="str">
        <f>IF($D944&gt;0,SUMIFS($S$3:$S944,$X$3:$X944,1,$J$3:$J944,$J944),"-")</f>
        <v>-</v>
      </c>
      <c r="U944" s="112" t="str">
        <f t="shared" si="92"/>
        <v>-</v>
      </c>
      <c r="V944" s="112" t="str">
        <f t="shared" si="89"/>
        <v>-</v>
      </c>
      <c r="W944" s="27" t="str">
        <f>IF(LEN($C944)=0,IF($D944&gt;0,COUNTIFS($A$3:$A944,$A944),"-"),"Escluso")</f>
        <v>-</v>
      </c>
      <c r="X944" s="2" t="str">
        <f>IF(LEN($C944)=0,IF($D944&gt;0,COUNTIFS($J$3:$J944,$J944,$C$3:$C944,""),"-"),"Escluso")</f>
        <v>-</v>
      </c>
      <c r="Y944" s="127" t="str">
        <f t="shared" ref="Y944:Y1007" si="93">IF(LEN($C944)=0,IF(AND($D944&gt;0,$V944="ok"),IF($X944&gt;20,1,21 -$X944),"-"),0)</f>
        <v>-</v>
      </c>
      <c r="Z944" s="2" t="str">
        <f>IF($D944&gt;0,COUNTIFS($O$3:$O944,$O944,$L$3:$L944,$L944,$I$3:$I944,$I944),"-")</f>
        <v>-</v>
      </c>
      <c r="AA944" s="27" t="str">
        <f>IF($D944&gt;0,IF(OR($Z944 &gt;1,$L944&lt;&gt;"Adulti"),0,VLOOKUP($P944,Regione!$B$2:$C$22,2,FALSE)),"-")</f>
        <v>-</v>
      </c>
      <c r="AB944" s="27" t="str">
        <f>IF($D944&gt;0,IF(COUNTIFS($O$3:$O944,$O944,$L$3:$L944,$L944,$I$3:$I944,$I944) &gt;1,0,SUMIFS($Y$3:$Y$2503,$L$3:$L$2503,$L944,$O$3:$O$2503,$O944,$I$3:$I$2503,$I944)),"-")</f>
        <v>-</v>
      </c>
      <c r="AC944" s="27" t="str">
        <f t="shared" si="90"/>
        <v>-</v>
      </c>
    </row>
    <row r="945" spans="1:29" s="1" customFormat="1">
      <c r="A945" s="13"/>
      <c r="B945" s="107" t="str">
        <f>IF(COUNTA($A945)&gt;0,VLOOKUP($A945,Corsa!$A$1:$F$43,2,FALSE),"-")</f>
        <v>-</v>
      </c>
      <c r="C945" s="11"/>
      <c r="D945" s="13"/>
      <c r="E945" s="13"/>
      <c r="F945" s="46" t="str">
        <f>IF(COUNTA($A945)&gt;0,VLOOKUP($A945,Corsa!$A$1:$F$43,3,FALSE),"-")</f>
        <v>-</v>
      </c>
      <c r="G945" s="28" t="str">
        <f>IF($D945&gt;0,VLOOKUP($D945,Iscrizioni!$A$2:$M$2502,9,FALSE),"-")</f>
        <v>-</v>
      </c>
      <c r="H945" s="28" t="str">
        <f>IF($D945&gt;0,VLOOKUP($D945,Iscrizioni!$A$2:$M$2502,4,FALSE),"-")</f>
        <v>-</v>
      </c>
      <c r="I945" s="27" t="str">
        <f>IF($D945&gt;0,VLOOKUP($D945,Iscrizioni!$A$2:$M$2502,5,FALSE),"-")</f>
        <v>-</v>
      </c>
      <c r="J945" s="27" t="str">
        <f>IF($D945&gt;0,VLOOKUP($D945,Iscrizioni!$A$2:$M$2502,10,FALSE),"-")</f>
        <v>-</v>
      </c>
      <c r="K945" s="27" t="str">
        <f t="shared" si="88"/>
        <v>-</v>
      </c>
      <c r="L945" s="46" t="str">
        <f>IF($D945&gt;0,VLOOKUP($D945,Iscrizioni!$A$2:$M$2502,11,FALSE),"-")</f>
        <v>-</v>
      </c>
      <c r="M945" s="27" t="str">
        <f>IF($D945&gt;0,VLOOKUP($D945,Iscrizioni!$A$2:$N$2502,12,FALSE),"-")</f>
        <v>-</v>
      </c>
      <c r="N945" s="46" t="str">
        <f>IF($D945&gt;0,VLOOKUP($D945,Iscrizioni!$A$2:$M$2502,6,FALSE),"-")</f>
        <v>-</v>
      </c>
      <c r="O945" s="107" t="str">
        <f>IF($D945&gt;0,VLOOKUP($D945,Iscrizioni!$A$2:$M$2502,7,FALSE),"-")</f>
        <v>-</v>
      </c>
      <c r="P945" s="46" t="str">
        <f>IF($D945&gt;0,VLOOKUP(LEFT($N945,1),Regione!$A$2:$C$21,2,FALSE),"-")</f>
        <v>-</v>
      </c>
      <c r="Q945" s="112" t="str">
        <f ca="1">IF($D945&gt;0,NormalizzaTempo("D",CELL("tipo",$E945),$E945),"-")</f>
        <v>-</v>
      </c>
      <c r="R945" s="27" t="str">
        <f>IF($D945&gt;0,VLOOKUP($D945,Iscrizioni!$A$2:$M$2502,13,FALSE),"-")</f>
        <v>-</v>
      </c>
      <c r="S945" s="112" t="str">
        <f t="shared" si="91"/>
        <v>-</v>
      </c>
      <c r="T945" s="112" t="str">
        <f>IF($D945&gt;0,SUMIFS($S$3:$S945,$X$3:$X945,1,$J$3:$J945,$J945),"-")</f>
        <v>-</v>
      </c>
      <c r="U945" s="112" t="str">
        <f t="shared" si="92"/>
        <v>-</v>
      </c>
      <c r="V945" s="112" t="str">
        <f t="shared" si="89"/>
        <v>-</v>
      </c>
      <c r="W945" s="27" t="str">
        <f>IF(LEN($C945)=0,IF($D945&gt;0,COUNTIFS($A$3:$A945,$A945),"-"),"Escluso")</f>
        <v>-</v>
      </c>
      <c r="X945" s="2" t="str">
        <f>IF(LEN($C945)=0,IF($D945&gt;0,COUNTIFS($J$3:$J945,$J945,$C$3:$C945,""),"-"),"Escluso")</f>
        <v>-</v>
      </c>
      <c r="Y945" s="127" t="str">
        <f t="shared" si="93"/>
        <v>-</v>
      </c>
      <c r="Z945" s="2" t="str">
        <f>IF($D945&gt;0,COUNTIFS($O$3:$O945,$O945,$L$3:$L945,$L945,$I$3:$I945,$I945),"-")</f>
        <v>-</v>
      </c>
      <c r="AA945" s="27" t="str">
        <f>IF($D945&gt;0,IF(OR($Z945 &gt;1,$L945&lt;&gt;"Adulti"),0,VLOOKUP($P945,Regione!$B$2:$C$22,2,FALSE)),"-")</f>
        <v>-</v>
      </c>
      <c r="AB945" s="27" t="str">
        <f>IF($D945&gt;0,IF(COUNTIFS($O$3:$O945,$O945,$L$3:$L945,$L945,$I$3:$I945,$I945) &gt;1,0,SUMIFS($Y$3:$Y$2503,$L$3:$L$2503,$L945,$O$3:$O$2503,$O945,$I$3:$I$2503,$I945)),"-")</f>
        <v>-</v>
      </c>
      <c r="AC945" s="27" t="str">
        <f t="shared" si="90"/>
        <v>-</v>
      </c>
    </row>
    <row r="946" spans="1:29" s="1" customFormat="1">
      <c r="A946" s="13"/>
      <c r="B946" s="107" t="str">
        <f>IF(COUNTA($A946)&gt;0,VLOOKUP($A946,Corsa!$A$1:$F$43,2,FALSE),"-")</f>
        <v>-</v>
      </c>
      <c r="C946" s="11"/>
      <c r="D946" s="13"/>
      <c r="E946" s="13"/>
      <c r="F946" s="46" t="str">
        <f>IF(COUNTA($A946)&gt;0,VLOOKUP($A946,Corsa!$A$1:$F$43,3,FALSE),"-")</f>
        <v>-</v>
      </c>
      <c r="G946" s="28" t="str">
        <f>IF($D946&gt;0,VLOOKUP($D946,Iscrizioni!$A$2:$M$2502,9,FALSE),"-")</f>
        <v>-</v>
      </c>
      <c r="H946" s="28" t="str">
        <f>IF($D946&gt;0,VLOOKUP($D946,Iscrizioni!$A$2:$M$2502,4,FALSE),"-")</f>
        <v>-</v>
      </c>
      <c r="I946" s="27" t="str">
        <f>IF($D946&gt;0,VLOOKUP($D946,Iscrizioni!$A$2:$M$2502,5,FALSE),"-")</f>
        <v>-</v>
      </c>
      <c r="J946" s="27" t="str">
        <f>IF($D946&gt;0,VLOOKUP($D946,Iscrizioni!$A$2:$M$2502,10,FALSE),"-")</f>
        <v>-</v>
      </c>
      <c r="K946" s="27" t="str">
        <f t="shared" si="88"/>
        <v>-</v>
      </c>
      <c r="L946" s="46" t="str">
        <f>IF($D946&gt;0,VLOOKUP($D946,Iscrizioni!$A$2:$M$2502,11,FALSE),"-")</f>
        <v>-</v>
      </c>
      <c r="M946" s="27" t="str">
        <f>IF($D946&gt;0,VLOOKUP($D946,Iscrizioni!$A$2:$N$2502,12,FALSE),"-")</f>
        <v>-</v>
      </c>
      <c r="N946" s="46" t="str">
        <f>IF($D946&gt;0,VLOOKUP($D946,Iscrizioni!$A$2:$M$2502,6,FALSE),"-")</f>
        <v>-</v>
      </c>
      <c r="O946" s="107" t="str">
        <f>IF($D946&gt;0,VLOOKUP($D946,Iscrizioni!$A$2:$M$2502,7,FALSE),"-")</f>
        <v>-</v>
      </c>
      <c r="P946" s="46" t="str">
        <f>IF($D946&gt;0,VLOOKUP(LEFT($N946,1),Regione!$A$2:$C$21,2,FALSE),"-")</f>
        <v>-</v>
      </c>
      <c r="Q946" s="112" t="str">
        <f ca="1">IF($D946&gt;0,NormalizzaTempo("D",CELL("tipo",$E946),$E946),"-")</f>
        <v>-</v>
      </c>
      <c r="R946" s="27" t="str">
        <f>IF($D946&gt;0,VLOOKUP($D946,Iscrizioni!$A$2:$M$2502,13,FALSE),"-")</f>
        <v>-</v>
      </c>
      <c r="S946" s="112" t="str">
        <f t="shared" si="91"/>
        <v>-</v>
      </c>
      <c r="T946" s="112" t="str">
        <f>IF($D946&gt;0,SUMIFS($S$3:$S946,$X$3:$X946,1,$J$3:$J946,$J946),"-")</f>
        <v>-</v>
      </c>
      <c r="U946" s="112" t="str">
        <f t="shared" si="92"/>
        <v>-</v>
      </c>
      <c r="V946" s="112" t="str">
        <f t="shared" si="89"/>
        <v>-</v>
      </c>
      <c r="W946" s="27" t="str">
        <f>IF(LEN($C946)=0,IF($D946&gt;0,COUNTIFS($A$3:$A946,$A946),"-"),"Escluso")</f>
        <v>-</v>
      </c>
      <c r="X946" s="2" t="str">
        <f>IF(LEN($C946)=0,IF($D946&gt;0,COUNTIFS($J$3:$J946,$J946,$C$3:$C946,""),"-"),"Escluso")</f>
        <v>-</v>
      </c>
      <c r="Y946" s="127" t="str">
        <f t="shared" si="93"/>
        <v>-</v>
      </c>
      <c r="Z946" s="2" t="str">
        <f>IF($D946&gt;0,COUNTIFS($O$3:$O946,$O946,$L$3:$L946,$L946,$I$3:$I946,$I946),"-")</f>
        <v>-</v>
      </c>
      <c r="AA946" s="27" t="str">
        <f>IF($D946&gt;0,IF(OR($Z946 &gt;1,$L946&lt;&gt;"Adulti"),0,VLOOKUP($P946,Regione!$B$2:$C$22,2,FALSE)),"-")</f>
        <v>-</v>
      </c>
      <c r="AB946" s="27" t="str">
        <f>IF($D946&gt;0,IF(COUNTIFS($O$3:$O946,$O946,$L$3:$L946,$L946,$I$3:$I946,$I946) &gt;1,0,SUMIFS($Y$3:$Y$2503,$L$3:$L$2503,$L946,$O$3:$O$2503,$O946,$I$3:$I$2503,$I946)),"-")</f>
        <v>-</v>
      </c>
      <c r="AC946" s="27" t="str">
        <f t="shared" si="90"/>
        <v>-</v>
      </c>
    </row>
    <row r="947" spans="1:29" s="1" customFormat="1">
      <c r="A947" s="13"/>
      <c r="B947" s="107" t="str">
        <f>IF(COUNTA($A947)&gt;0,VLOOKUP($A947,Corsa!$A$1:$F$43,2,FALSE),"-")</f>
        <v>-</v>
      </c>
      <c r="C947" s="11"/>
      <c r="D947" s="13"/>
      <c r="E947" s="13"/>
      <c r="F947" s="46" t="str">
        <f>IF(COUNTA($A947)&gt;0,VLOOKUP($A947,Corsa!$A$1:$F$43,3,FALSE),"-")</f>
        <v>-</v>
      </c>
      <c r="G947" s="28" t="str">
        <f>IF($D947&gt;0,VLOOKUP($D947,Iscrizioni!$A$2:$M$2502,9,FALSE),"-")</f>
        <v>-</v>
      </c>
      <c r="H947" s="28" t="str">
        <f>IF($D947&gt;0,VLOOKUP($D947,Iscrizioni!$A$2:$M$2502,4,FALSE),"-")</f>
        <v>-</v>
      </c>
      <c r="I947" s="27" t="str">
        <f>IF($D947&gt;0,VLOOKUP($D947,Iscrizioni!$A$2:$M$2502,5,FALSE),"-")</f>
        <v>-</v>
      </c>
      <c r="J947" s="27" t="str">
        <f>IF($D947&gt;0,VLOOKUP($D947,Iscrizioni!$A$2:$M$2502,10,FALSE),"-")</f>
        <v>-</v>
      </c>
      <c r="K947" s="27" t="str">
        <f t="shared" si="88"/>
        <v>-</v>
      </c>
      <c r="L947" s="46" t="str">
        <f>IF($D947&gt;0,VLOOKUP($D947,Iscrizioni!$A$2:$M$2502,11,FALSE),"-")</f>
        <v>-</v>
      </c>
      <c r="M947" s="27" t="str">
        <f>IF($D947&gt;0,VLOOKUP($D947,Iscrizioni!$A$2:$N$2502,12,FALSE),"-")</f>
        <v>-</v>
      </c>
      <c r="N947" s="46" t="str">
        <f>IF($D947&gt;0,VLOOKUP($D947,Iscrizioni!$A$2:$M$2502,6,FALSE),"-")</f>
        <v>-</v>
      </c>
      <c r="O947" s="107" t="str">
        <f>IF($D947&gt;0,VLOOKUP($D947,Iscrizioni!$A$2:$M$2502,7,FALSE),"-")</f>
        <v>-</v>
      </c>
      <c r="P947" s="46" t="str">
        <f>IF($D947&gt;0,VLOOKUP(LEFT($N947,1),Regione!$A$2:$C$21,2,FALSE),"-")</f>
        <v>-</v>
      </c>
      <c r="Q947" s="112" t="str">
        <f ca="1">IF($D947&gt;0,NormalizzaTempo("D",CELL("tipo",$E947),$E947),"-")</f>
        <v>-</v>
      </c>
      <c r="R947" s="27" t="str">
        <f>IF($D947&gt;0,VLOOKUP($D947,Iscrizioni!$A$2:$M$2502,13,FALSE),"-")</f>
        <v>-</v>
      </c>
      <c r="S947" s="112" t="str">
        <f t="shared" si="91"/>
        <v>-</v>
      </c>
      <c r="T947" s="112" t="str">
        <f>IF($D947&gt;0,SUMIFS($S$3:$S947,$X$3:$X947,1,$J$3:$J947,$J947),"-")</f>
        <v>-</v>
      </c>
      <c r="U947" s="112" t="str">
        <f t="shared" si="92"/>
        <v>-</v>
      </c>
      <c r="V947" s="112" t="str">
        <f t="shared" si="89"/>
        <v>-</v>
      </c>
      <c r="W947" s="27" t="str">
        <f>IF(LEN($C947)=0,IF($D947&gt;0,COUNTIFS($A$3:$A947,$A947),"-"),"Escluso")</f>
        <v>-</v>
      </c>
      <c r="X947" s="2" t="str">
        <f>IF(LEN($C947)=0,IF($D947&gt;0,COUNTIFS($J$3:$J947,$J947,$C$3:$C947,""),"-"),"Escluso")</f>
        <v>-</v>
      </c>
      <c r="Y947" s="127" t="str">
        <f t="shared" si="93"/>
        <v>-</v>
      </c>
      <c r="Z947" s="2" t="str">
        <f>IF($D947&gt;0,COUNTIFS($O$3:$O947,$O947,$L$3:$L947,$L947,$I$3:$I947,$I947),"-")</f>
        <v>-</v>
      </c>
      <c r="AA947" s="27" t="str">
        <f>IF($D947&gt;0,IF(OR($Z947 &gt;1,$L947&lt;&gt;"Adulti"),0,VLOOKUP($P947,Regione!$B$2:$C$22,2,FALSE)),"-")</f>
        <v>-</v>
      </c>
      <c r="AB947" s="27" t="str">
        <f>IF($D947&gt;0,IF(COUNTIFS($O$3:$O947,$O947,$L$3:$L947,$L947,$I$3:$I947,$I947) &gt;1,0,SUMIFS($Y$3:$Y$2503,$L$3:$L$2503,$L947,$O$3:$O$2503,$O947,$I$3:$I$2503,$I947)),"-")</f>
        <v>-</v>
      </c>
      <c r="AC947" s="27" t="str">
        <f t="shared" si="90"/>
        <v>-</v>
      </c>
    </row>
    <row r="948" spans="1:29" s="1" customFormat="1">
      <c r="A948" s="13"/>
      <c r="B948" s="107" t="str">
        <f>IF(COUNTA($A948)&gt;0,VLOOKUP($A948,Corsa!$A$1:$F$43,2,FALSE),"-")</f>
        <v>-</v>
      </c>
      <c r="C948" s="11"/>
      <c r="D948" s="13"/>
      <c r="E948" s="13"/>
      <c r="F948" s="46" t="str">
        <f>IF(COUNTA($A948)&gt;0,VLOOKUP($A948,Corsa!$A$1:$F$43,3,FALSE),"-")</f>
        <v>-</v>
      </c>
      <c r="G948" s="28" t="str">
        <f>IF($D948&gt;0,VLOOKUP($D948,Iscrizioni!$A$2:$M$2502,9,FALSE),"-")</f>
        <v>-</v>
      </c>
      <c r="H948" s="28" t="str">
        <f>IF($D948&gt;0,VLOOKUP($D948,Iscrizioni!$A$2:$M$2502,4,FALSE),"-")</f>
        <v>-</v>
      </c>
      <c r="I948" s="27" t="str">
        <f>IF($D948&gt;0,VLOOKUP($D948,Iscrizioni!$A$2:$M$2502,5,FALSE),"-")</f>
        <v>-</v>
      </c>
      <c r="J948" s="27" t="str">
        <f>IF($D948&gt;0,VLOOKUP($D948,Iscrizioni!$A$2:$M$2502,10,FALSE),"-")</f>
        <v>-</v>
      </c>
      <c r="K948" s="27" t="str">
        <f t="shared" si="88"/>
        <v>-</v>
      </c>
      <c r="L948" s="46" t="str">
        <f>IF($D948&gt;0,VLOOKUP($D948,Iscrizioni!$A$2:$M$2502,11,FALSE),"-")</f>
        <v>-</v>
      </c>
      <c r="M948" s="27" t="str">
        <f>IF($D948&gt;0,VLOOKUP($D948,Iscrizioni!$A$2:$N$2502,12,FALSE),"-")</f>
        <v>-</v>
      </c>
      <c r="N948" s="46" t="str">
        <f>IF($D948&gt;0,VLOOKUP($D948,Iscrizioni!$A$2:$M$2502,6,FALSE),"-")</f>
        <v>-</v>
      </c>
      <c r="O948" s="107" t="str">
        <f>IF($D948&gt;0,VLOOKUP($D948,Iscrizioni!$A$2:$M$2502,7,FALSE),"-")</f>
        <v>-</v>
      </c>
      <c r="P948" s="46" t="str">
        <f>IF($D948&gt;0,VLOOKUP(LEFT($N948,1),Regione!$A$2:$C$21,2,FALSE),"-")</f>
        <v>-</v>
      </c>
      <c r="Q948" s="112" t="str">
        <f ca="1">IF($D948&gt;0,NormalizzaTempo("D",CELL("tipo",$E948),$E948),"-")</f>
        <v>-</v>
      </c>
      <c r="R948" s="27" t="str">
        <f>IF($D948&gt;0,VLOOKUP($D948,Iscrizioni!$A$2:$M$2502,13,FALSE),"-")</f>
        <v>-</v>
      </c>
      <c r="S948" s="112" t="str">
        <f t="shared" si="91"/>
        <v>-</v>
      </c>
      <c r="T948" s="112" t="str">
        <f>IF($D948&gt;0,SUMIFS($S$3:$S948,$X$3:$X948,1,$J$3:$J948,$J948),"-")</f>
        <v>-</v>
      </c>
      <c r="U948" s="112" t="str">
        <f t="shared" si="92"/>
        <v>-</v>
      </c>
      <c r="V948" s="112" t="str">
        <f t="shared" si="89"/>
        <v>-</v>
      </c>
      <c r="W948" s="27" t="str">
        <f>IF(LEN($C948)=0,IF($D948&gt;0,COUNTIFS($A$3:$A948,$A948),"-"),"Escluso")</f>
        <v>-</v>
      </c>
      <c r="X948" s="2" t="str">
        <f>IF(LEN($C948)=0,IF($D948&gt;0,COUNTIFS($J$3:$J948,$J948,$C$3:$C948,""),"-"),"Escluso")</f>
        <v>-</v>
      </c>
      <c r="Y948" s="127" t="str">
        <f t="shared" si="93"/>
        <v>-</v>
      </c>
      <c r="Z948" s="2" t="str">
        <f>IF($D948&gt;0,COUNTIFS($O$3:$O948,$O948,$L$3:$L948,$L948,$I$3:$I948,$I948),"-")</f>
        <v>-</v>
      </c>
      <c r="AA948" s="27" t="str">
        <f>IF($D948&gt;0,IF(OR($Z948 &gt;1,$L948&lt;&gt;"Adulti"),0,VLOOKUP($P948,Regione!$B$2:$C$22,2,FALSE)),"-")</f>
        <v>-</v>
      </c>
      <c r="AB948" s="27" t="str">
        <f>IF($D948&gt;0,IF(COUNTIFS($O$3:$O948,$O948,$L$3:$L948,$L948,$I$3:$I948,$I948) &gt;1,0,SUMIFS($Y$3:$Y$2503,$L$3:$L$2503,$L948,$O$3:$O$2503,$O948,$I$3:$I$2503,$I948)),"-")</f>
        <v>-</v>
      </c>
      <c r="AC948" s="27" t="str">
        <f t="shared" si="90"/>
        <v>-</v>
      </c>
    </row>
    <row r="949" spans="1:29" s="1" customFormat="1">
      <c r="A949" s="13"/>
      <c r="B949" s="107" t="str">
        <f>IF(COUNTA($A949)&gt;0,VLOOKUP($A949,Corsa!$A$1:$F$43,2,FALSE),"-")</f>
        <v>-</v>
      </c>
      <c r="C949" s="11"/>
      <c r="D949" s="13"/>
      <c r="E949" s="13"/>
      <c r="F949" s="46" t="str">
        <f>IF(COUNTA($A949)&gt;0,VLOOKUP($A949,Corsa!$A$1:$F$43,3,FALSE),"-")</f>
        <v>-</v>
      </c>
      <c r="G949" s="28" t="str">
        <f>IF($D949&gt;0,VLOOKUP($D949,Iscrizioni!$A$2:$M$2502,9,FALSE),"-")</f>
        <v>-</v>
      </c>
      <c r="H949" s="28" t="str">
        <f>IF($D949&gt;0,VLOOKUP($D949,Iscrizioni!$A$2:$M$2502,4,FALSE),"-")</f>
        <v>-</v>
      </c>
      <c r="I949" s="27" t="str">
        <f>IF($D949&gt;0,VLOOKUP($D949,Iscrizioni!$A$2:$M$2502,5,FALSE),"-")</f>
        <v>-</v>
      </c>
      <c r="J949" s="27" t="str">
        <f>IF($D949&gt;0,VLOOKUP($D949,Iscrizioni!$A$2:$M$2502,10,FALSE),"-")</f>
        <v>-</v>
      </c>
      <c r="K949" s="27" t="str">
        <f t="shared" si="88"/>
        <v>-</v>
      </c>
      <c r="L949" s="46" t="str">
        <f>IF($D949&gt;0,VLOOKUP($D949,Iscrizioni!$A$2:$M$2502,11,FALSE),"-")</f>
        <v>-</v>
      </c>
      <c r="M949" s="27" t="str">
        <f>IF($D949&gt;0,VLOOKUP($D949,Iscrizioni!$A$2:$N$2502,12,FALSE),"-")</f>
        <v>-</v>
      </c>
      <c r="N949" s="46" t="str">
        <f>IF($D949&gt;0,VLOOKUP($D949,Iscrizioni!$A$2:$M$2502,6,FALSE),"-")</f>
        <v>-</v>
      </c>
      <c r="O949" s="107" t="str">
        <f>IF($D949&gt;0,VLOOKUP($D949,Iscrizioni!$A$2:$M$2502,7,FALSE),"-")</f>
        <v>-</v>
      </c>
      <c r="P949" s="46" t="str">
        <f>IF($D949&gt;0,VLOOKUP(LEFT($N949,1),Regione!$A$2:$C$21,2,FALSE),"-")</f>
        <v>-</v>
      </c>
      <c r="Q949" s="112" t="str">
        <f ca="1">IF($D949&gt;0,NormalizzaTempo("D",CELL("tipo",$E949),$E949),"-")</f>
        <v>-</v>
      </c>
      <c r="R949" s="27" t="str">
        <f>IF($D949&gt;0,VLOOKUP($D949,Iscrizioni!$A$2:$M$2502,13,FALSE),"-")</f>
        <v>-</v>
      </c>
      <c r="S949" s="112" t="str">
        <f t="shared" si="91"/>
        <v>-</v>
      </c>
      <c r="T949" s="112" t="str">
        <f>IF($D949&gt;0,SUMIFS($S$3:$S949,$X$3:$X949,1,$J$3:$J949,$J949),"-")</f>
        <v>-</v>
      </c>
      <c r="U949" s="112" t="str">
        <f t="shared" si="92"/>
        <v>-</v>
      </c>
      <c r="V949" s="112" t="str">
        <f t="shared" si="89"/>
        <v>-</v>
      </c>
      <c r="W949" s="27" t="str">
        <f>IF(LEN($C949)=0,IF($D949&gt;0,COUNTIFS($A$3:$A949,$A949),"-"),"Escluso")</f>
        <v>-</v>
      </c>
      <c r="X949" s="2" t="str">
        <f>IF(LEN($C949)=0,IF($D949&gt;0,COUNTIFS($J$3:$J949,$J949,$C$3:$C949,""),"-"),"Escluso")</f>
        <v>-</v>
      </c>
      <c r="Y949" s="127" t="str">
        <f t="shared" si="93"/>
        <v>-</v>
      </c>
      <c r="Z949" s="2" t="str">
        <f>IF($D949&gt;0,COUNTIFS($O$3:$O949,$O949,$L$3:$L949,$L949,$I$3:$I949,$I949),"-")</f>
        <v>-</v>
      </c>
      <c r="AA949" s="27" t="str">
        <f>IF($D949&gt;0,IF(OR($Z949 &gt;1,$L949&lt;&gt;"Adulti"),0,VLOOKUP($P949,Regione!$B$2:$C$22,2,FALSE)),"-")</f>
        <v>-</v>
      </c>
      <c r="AB949" s="27" t="str">
        <f>IF($D949&gt;0,IF(COUNTIFS($O$3:$O949,$O949,$L$3:$L949,$L949,$I$3:$I949,$I949) &gt;1,0,SUMIFS($Y$3:$Y$2503,$L$3:$L$2503,$L949,$O$3:$O$2503,$O949,$I$3:$I$2503,$I949)),"-")</f>
        <v>-</v>
      </c>
      <c r="AC949" s="27" t="str">
        <f t="shared" si="90"/>
        <v>-</v>
      </c>
    </row>
    <row r="950" spans="1:29" s="1" customFormat="1">
      <c r="A950" s="13"/>
      <c r="B950" s="107" t="str">
        <f>IF(COUNTA($A950)&gt;0,VLOOKUP($A950,Corsa!$A$1:$F$43,2,FALSE),"-")</f>
        <v>-</v>
      </c>
      <c r="C950" s="11"/>
      <c r="D950" s="13"/>
      <c r="E950" s="13"/>
      <c r="F950" s="46" t="str">
        <f>IF(COUNTA($A950)&gt;0,VLOOKUP($A950,Corsa!$A$1:$F$43,3,FALSE),"-")</f>
        <v>-</v>
      </c>
      <c r="G950" s="28" t="str">
        <f>IF($D950&gt;0,VLOOKUP($D950,Iscrizioni!$A$2:$M$2502,9,FALSE),"-")</f>
        <v>-</v>
      </c>
      <c r="H950" s="28" t="str">
        <f>IF($D950&gt;0,VLOOKUP($D950,Iscrizioni!$A$2:$M$2502,4,FALSE),"-")</f>
        <v>-</v>
      </c>
      <c r="I950" s="27" t="str">
        <f>IF($D950&gt;0,VLOOKUP($D950,Iscrizioni!$A$2:$M$2502,5,FALSE),"-")</f>
        <v>-</v>
      </c>
      <c r="J950" s="27" t="str">
        <f>IF($D950&gt;0,VLOOKUP($D950,Iscrizioni!$A$2:$M$2502,10,FALSE),"-")</f>
        <v>-</v>
      </c>
      <c r="K950" s="27" t="str">
        <f t="shared" si="88"/>
        <v>-</v>
      </c>
      <c r="L950" s="46" t="str">
        <f>IF($D950&gt;0,VLOOKUP($D950,Iscrizioni!$A$2:$M$2502,11,FALSE),"-")</f>
        <v>-</v>
      </c>
      <c r="M950" s="27" t="str">
        <f>IF($D950&gt;0,VLOOKUP($D950,Iscrizioni!$A$2:$N$2502,12,FALSE),"-")</f>
        <v>-</v>
      </c>
      <c r="N950" s="46" t="str">
        <f>IF($D950&gt;0,VLOOKUP($D950,Iscrizioni!$A$2:$M$2502,6,FALSE),"-")</f>
        <v>-</v>
      </c>
      <c r="O950" s="107" t="str">
        <f>IF($D950&gt;0,VLOOKUP($D950,Iscrizioni!$A$2:$M$2502,7,FALSE),"-")</f>
        <v>-</v>
      </c>
      <c r="P950" s="46" t="str">
        <f>IF($D950&gt;0,VLOOKUP(LEFT($N950,1),Regione!$A$2:$C$21,2,FALSE),"-")</f>
        <v>-</v>
      </c>
      <c r="Q950" s="112" t="str">
        <f ca="1">IF($D950&gt;0,NormalizzaTempo("D",CELL("tipo",$E950),$E950),"-")</f>
        <v>-</v>
      </c>
      <c r="R950" s="27" t="str">
        <f>IF($D950&gt;0,VLOOKUP($D950,Iscrizioni!$A$2:$M$2502,13,FALSE),"-")</f>
        <v>-</v>
      </c>
      <c r="S950" s="112" t="str">
        <f t="shared" si="91"/>
        <v>-</v>
      </c>
      <c r="T950" s="112" t="str">
        <f>IF($D950&gt;0,SUMIFS($S$3:$S950,$X$3:$X950,1,$J$3:$J950,$J950),"-")</f>
        <v>-</v>
      </c>
      <c r="U950" s="112" t="str">
        <f t="shared" si="92"/>
        <v>-</v>
      </c>
      <c r="V950" s="112" t="str">
        <f t="shared" si="89"/>
        <v>-</v>
      </c>
      <c r="W950" s="27" t="str">
        <f>IF(LEN($C950)=0,IF($D950&gt;0,COUNTIFS($A$3:$A950,$A950),"-"),"Escluso")</f>
        <v>-</v>
      </c>
      <c r="X950" s="2" t="str">
        <f>IF(LEN($C950)=0,IF($D950&gt;0,COUNTIFS($J$3:$J950,$J950,$C$3:$C950,""),"-"),"Escluso")</f>
        <v>-</v>
      </c>
      <c r="Y950" s="127" t="str">
        <f t="shared" si="93"/>
        <v>-</v>
      </c>
      <c r="Z950" s="2" t="str">
        <f>IF($D950&gt;0,COUNTIFS($O$3:$O950,$O950,$L$3:$L950,$L950,$I$3:$I950,$I950),"-")</f>
        <v>-</v>
      </c>
      <c r="AA950" s="27" t="str">
        <f>IF($D950&gt;0,IF(OR($Z950 &gt;1,$L950&lt;&gt;"Adulti"),0,VLOOKUP($P950,Regione!$B$2:$C$22,2,FALSE)),"-")</f>
        <v>-</v>
      </c>
      <c r="AB950" s="27" t="str">
        <f>IF($D950&gt;0,IF(COUNTIFS($O$3:$O950,$O950,$L$3:$L950,$L950,$I$3:$I950,$I950) &gt;1,0,SUMIFS($Y$3:$Y$2503,$L$3:$L$2503,$L950,$O$3:$O$2503,$O950,$I$3:$I$2503,$I950)),"-")</f>
        <v>-</v>
      </c>
      <c r="AC950" s="27" t="str">
        <f t="shared" si="90"/>
        <v>-</v>
      </c>
    </row>
    <row r="951" spans="1:29" s="1" customFormat="1">
      <c r="A951" s="13"/>
      <c r="B951" s="107" t="str">
        <f>IF(COUNTA($A951)&gt;0,VLOOKUP($A951,Corsa!$A$1:$F$43,2,FALSE),"-")</f>
        <v>-</v>
      </c>
      <c r="C951" s="11"/>
      <c r="D951" s="13"/>
      <c r="E951" s="13"/>
      <c r="F951" s="46" t="str">
        <f>IF(COUNTA($A951)&gt;0,VLOOKUP($A951,Corsa!$A$1:$F$43,3,FALSE),"-")</f>
        <v>-</v>
      </c>
      <c r="G951" s="28" t="str">
        <f>IF($D951&gt;0,VLOOKUP($D951,Iscrizioni!$A$2:$M$2502,9,FALSE),"-")</f>
        <v>-</v>
      </c>
      <c r="H951" s="28" t="str">
        <f>IF($D951&gt;0,VLOOKUP($D951,Iscrizioni!$A$2:$M$2502,4,FALSE),"-")</f>
        <v>-</v>
      </c>
      <c r="I951" s="27" t="str">
        <f>IF($D951&gt;0,VLOOKUP($D951,Iscrizioni!$A$2:$M$2502,5,FALSE),"-")</f>
        <v>-</v>
      </c>
      <c r="J951" s="27" t="str">
        <f>IF($D951&gt;0,VLOOKUP($D951,Iscrizioni!$A$2:$M$2502,10,FALSE),"-")</f>
        <v>-</v>
      </c>
      <c r="K951" s="27" t="str">
        <f t="shared" si="88"/>
        <v>-</v>
      </c>
      <c r="L951" s="46" t="str">
        <f>IF($D951&gt;0,VLOOKUP($D951,Iscrizioni!$A$2:$M$2502,11,FALSE),"-")</f>
        <v>-</v>
      </c>
      <c r="M951" s="27" t="str">
        <f>IF($D951&gt;0,VLOOKUP($D951,Iscrizioni!$A$2:$N$2502,12,FALSE),"-")</f>
        <v>-</v>
      </c>
      <c r="N951" s="46" t="str">
        <f>IF($D951&gt;0,VLOOKUP($D951,Iscrizioni!$A$2:$M$2502,6,FALSE),"-")</f>
        <v>-</v>
      </c>
      <c r="O951" s="107" t="str">
        <f>IF($D951&gt;0,VLOOKUP($D951,Iscrizioni!$A$2:$M$2502,7,FALSE),"-")</f>
        <v>-</v>
      </c>
      <c r="P951" s="46" t="str">
        <f>IF($D951&gt;0,VLOOKUP(LEFT($N951,1),Regione!$A$2:$C$21,2,FALSE),"-")</f>
        <v>-</v>
      </c>
      <c r="Q951" s="112" t="str">
        <f ca="1">IF($D951&gt;0,NormalizzaTempo("D",CELL("tipo",$E951),$E951),"-")</f>
        <v>-</v>
      </c>
      <c r="R951" s="27" t="str">
        <f>IF($D951&gt;0,VLOOKUP($D951,Iscrizioni!$A$2:$M$2502,13,FALSE),"-")</f>
        <v>-</v>
      </c>
      <c r="S951" s="112" t="str">
        <f t="shared" si="91"/>
        <v>-</v>
      </c>
      <c r="T951" s="112" t="str">
        <f>IF($D951&gt;0,SUMIFS($S$3:$S951,$X$3:$X951,1,$J$3:$J951,$J951),"-")</f>
        <v>-</v>
      </c>
      <c r="U951" s="112" t="str">
        <f t="shared" si="92"/>
        <v>-</v>
      </c>
      <c r="V951" s="112" t="str">
        <f t="shared" si="89"/>
        <v>-</v>
      </c>
      <c r="W951" s="27" t="str">
        <f>IF(LEN($C951)=0,IF($D951&gt;0,COUNTIFS($A$3:$A951,$A951),"-"),"Escluso")</f>
        <v>-</v>
      </c>
      <c r="X951" s="2" t="str">
        <f>IF(LEN($C951)=0,IF($D951&gt;0,COUNTIFS($J$3:$J951,$J951,$C$3:$C951,""),"-"),"Escluso")</f>
        <v>-</v>
      </c>
      <c r="Y951" s="127" t="str">
        <f t="shared" si="93"/>
        <v>-</v>
      </c>
      <c r="Z951" s="2" t="str">
        <f>IF($D951&gt;0,COUNTIFS($O$3:$O951,$O951,$L$3:$L951,$L951,$I$3:$I951,$I951),"-")</f>
        <v>-</v>
      </c>
      <c r="AA951" s="27" t="str">
        <f>IF($D951&gt;0,IF(OR($Z951 &gt;1,$L951&lt;&gt;"Adulti"),0,VLOOKUP($P951,Regione!$B$2:$C$22,2,FALSE)),"-")</f>
        <v>-</v>
      </c>
      <c r="AB951" s="27" t="str">
        <f>IF($D951&gt;0,IF(COUNTIFS($O$3:$O951,$O951,$L$3:$L951,$L951,$I$3:$I951,$I951) &gt;1,0,SUMIFS($Y$3:$Y$2503,$L$3:$L$2503,$L951,$O$3:$O$2503,$O951,$I$3:$I$2503,$I951)),"-")</f>
        <v>-</v>
      </c>
      <c r="AC951" s="27" t="str">
        <f t="shared" si="90"/>
        <v>-</v>
      </c>
    </row>
    <row r="952" spans="1:29" s="1" customFormat="1">
      <c r="A952" s="13"/>
      <c r="B952" s="107" t="str">
        <f>IF(COUNTA($A952)&gt;0,VLOOKUP($A952,Corsa!$A$1:$F$43,2,FALSE),"-")</f>
        <v>-</v>
      </c>
      <c r="C952" s="11"/>
      <c r="D952" s="13"/>
      <c r="E952" s="13"/>
      <c r="F952" s="46" t="str">
        <f>IF(COUNTA($A952)&gt;0,VLOOKUP($A952,Corsa!$A$1:$F$43,3,FALSE),"-")</f>
        <v>-</v>
      </c>
      <c r="G952" s="28" t="str">
        <f>IF($D952&gt;0,VLOOKUP($D952,Iscrizioni!$A$2:$M$2502,9,FALSE),"-")</f>
        <v>-</v>
      </c>
      <c r="H952" s="28" t="str">
        <f>IF($D952&gt;0,VLOOKUP($D952,Iscrizioni!$A$2:$M$2502,4,FALSE),"-")</f>
        <v>-</v>
      </c>
      <c r="I952" s="27" t="str">
        <f>IF($D952&gt;0,VLOOKUP($D952,Iscrizioni!$A$2:$M$2502,5,FALSE),"-")</f>
        <v>-</v>
      </c>
      <c r="J952" s="27" t="str">
        <f>IF($D952&gt;0,VLOOKUP($D952,Iscrizioni!$A$2:$M$2502,10,FALSE),"-")</f>
        <v>-</v>
      </c>
      <c r="K952" s="27" t="str">
        <f t="shared" si="88"/>
        <v>-</v>
      </c>
      <c r="L952" s="46" t="str">
        <f>IF($D952&gt;0,VLOOKUP($D952,Iscrizioni!$A$2:$M$2502,11,FALSE),"-")</f>
        <v>-</v>
      </c>
      <c r="M952" s="27" t="str">
        <f>IF($D952&gt;0,VLOOKUP($D952,Iscrizioni!$A$2:$N$2502,12,FALSE),"-")</f>
        <v>-</v>
      </c>
      <c r="N952" s="46" t="str">
        <f>IF($D952&gt;0,VLOOKUP($D952,Iscrizioni!$A$2:$M$2502,6,FALSE),"-")</f>
        <v>-</v>
      </c>
      <c r="O952" s="107" t="str">
        <f>IF($D952&gt;0,VLOOKUP($D952,Iscrizioni!$A$2:$M$2502,7,FALSE),"-")</f>
        <v>-</v>
      </c>
      <c r="P952" s="46" t="str">
        <f>IF($D952&gt;0,VLOOKUP(LEFT($N952,1),Regione!$A$2:$C$21,2,FALSE),"-")</f>
        <v>-</v>
      </c>
      <c r="Q952" s="112" t="str">
        <f ca="1">IF($D952&gt;0,NormalizzaTempo("D",CELL("tipo",$E952),$E952),"-")</f>
        <v>-</v>
      </c>
      <c r="R952" s="27" t="str">
        <f>IF($D952&gt;0,VLOOKUP($D952,Iscrizioni!$A$2:$M$2502,13,FALSE),"-")</f>
        <v>-</v>
      </c>
      <c r="S952" s="112" t="str">
        <f t="shared" si="91"/>
        <v>-</v>
      </c>
      <c r="T952" s="112" t="str">
        <f>IF($D952&gt;0,SUMIFS($S$3:$S952,$X$3:$X952,1,$J$3:$J952,$J952),"-")</f>
        <v>-</v>
      </c>
      <c r="U952" s="112" t="str">
        <f t="shared" si="92"/>
        <v>-</v>
      </c>
      <c r="V952" s="112" t="str">
        <f t="shared" si="89"/>
        <v>-</v>
      </c>
      <c r="W952" s="27" t="str">
        <f>IF(LEN($C952)=0,IF($D952&gt;0,COUNTIFS($A$3:$A952,$A952),"-"),"Escluso")</f>
        <v>-</v>
      </c>
      <c r="X952" s="2" t="str">
        <f>IF(LEN($C952)=0,IF($D952&gt;0,COUNTIFS($J$3:$J952,$J952,$C$3:$C952,""),"-"),"Escluso")</f>
        <v>-</v>
      </c>
      <c r="Y952" s="127" t="str">
        <f t="shared" si="93"/>
        <v>-</v>
      </c>
      <c r="Z952" s="2" t="str">
        <f>IF($D952&gt;0,COUNTIFS($O$3:$O952,$O952,$L$3:$L952,$L952,$I$3:$I952,$I952),"-")</f>
        <v>-</v>
      </c>
      <c r="AA952" s="27" t="str">
        <f>IF($D952&gt;0,IF(OR($Z952 &gt;1,$L952&lt;&gt;"Adulti"),0,VLOOKUP($P952,Regione!$B$2:$C$22,2,FALSE)),"-")</f>
        <v>-</v>
      </c>
      <c r="AB952" s="27" t="str">
        <f>IF($D952&gt;0,IF(COUNTIFS($O$3:$O952,$O952,$L$3:$L952,$L952,$I$3:$I952,$I952) &gt;1,0,SUMIFS($Y$3:$Y$2503,$L$3:$L$2503,$L952,$O$3:$O$2503,$O952,$I$3:$I$2503,$I952)),"-")</f>
        <v>-</v>
      </c>
      <c r="AC952" s="27" t="str">
        <f t="shared" si="90"/>
        <v>-</v>
      </c>
    </row>
    <row r="953" spans="1:29" s="1" customFormat="1">
      <c r="A953" s="13"/>
      <c r="B953" s="107" t="str">
        <f>IF(COUNTA($A953)&gt;0,VLOOKUP($A953,Corsa!$A$1:$F$43,2,FALSE),"-")</f>
        <v>-</v>
      </c>
      <c r="C953" s="11"/>
      <c r="D953" s="13"/>
      <c r="E953" s="13"/>
      <c r="F953" s="46" t="str">
        <f>IF(COUNTA($A953)&gt;0,VLOOKUP($A953,Corsa!$A$1:$F$43,3,FALSE),"-")</f>
        <v>-</v>
      </c>
      <c r="G953" s="28" t="str">
        <f>IF($D953&gt;0,VLOOKUP($D953,Iscrizioni!$A$2:$M$2502,9,FALSE),"-")</f>
        <v>-</v>
      </c>
      <c r="H953" s="28" t="str">
        <f>IF($D953&gt;0,VLOOKUP($D953,Iscrizioni!$A$2:$M$2502,4,FALSE),"-")</f>
        <v>-</v>
      </c>
      <c r="I953" s="27" t="str">
        <f>IF($D953&gt;0,VLOOKUP($D953,Iscrizioni!$A$2:$M$2502,5,FALSE),"-")</f>
        <v>-</v>
      </c>
      <c r="J953" s="27" t="str">
        <f>IF($D953&gt;0,VLOOKUP($D953,Iscrizioni!$A$2:$M$2502,10,FALSE),"-")</f>
        <v>-</v>
      </c>
      <c r="K953" s="27" t="str">
        <f t="shared" si="88"/>
        <v>-</v>
      </c>
      <c r="L953" s="46" t="str">
        <f>IF($D953&gt;0,VLOOKUP($D953,Iscrizioni!$A$2:$M$2502,11,FALSE),"-")</f>
        <v>-</v>
      </c>
      <c r="M953" s="27" t="str">
        <f>IF($D953&gt;0,VLOOKUP($D953,Iscrizioni!$A$2:$N$2502,12,FALSE),"-")</f>
        <v>-</v>
      </c>
      <c r="N953" s="46" t="str">
        <f>IF($D953&gt;0,VLOOKUP($D953,Iscrizioni!$A$2:$M$2502,6,FALSE),"-")</f>
        <v>-</v>
      </c>
      <c r="O953" s="107" t="str">
        <f>IF($D953&gt;0,VLOOKUP($D953,Iscrizioni!$A$2:$M$2502,7,FALSE),"-")</f>
        <v>-</v>
      </c>
      <c r="P953" s="46" t="str">
        <f>IF($D953&gt;0,VLOOKUP(LEFT($N953,1),Regione!$A$2:$C$21,2,FALSE),"-")</f>
        <v>-</v>
      </c>
      <c r="Q953" s="112" t="str">
        <f ca="1">IF($D953&gt;0,NormalizzaTempo("D",CELL("tipo",$E953),$E953),"-")</f>
        <v>-</v>
      </c>
      <c r="R953" s="27" t="str">
        <f>IF($D953&gt;0,VLOOKUP($D953,Iscrizioni!$A$2:$M$2502,13,FALSE),"-")</f>
        <v>-</v>
      </c>
      <c r="S953" s="112" t="str">
        <f t="shared" si="91"/>
        <v>-</v>
      </c>
      <c r="T953" s="112" t="str">
        <f>IF($D953&gt;0,SUMIFS($S$3:$S953,$X$3:$X953,1,$J$3:$J953,$J953),"-")</f>
        <v>-</v>
      </c>
      <c r="U953" s="112" t="str">
        <f t="shared" si="92"/>
        <v>-</v>
      </c>
      <c r="V953" s="112" t="str">
        <f t="shared" si="89"/>
        <v>-</v>
      </c>
      <c r="W953" s="27" t="str">
        <f>IF(LEN($C953)=0,IF($D953&gt;0,COUNTIFS($A$3:$A953,$A953),"-"),"Escluso")</f>
        <v>-</v>
      </c>
      <c r="X953" s="2" t="str">
        <f>IF(LEN($C953)=0,IF($D953&gt;0,COUNTIFS($J$3:$J953,$J953,$C$3:$C953,""),"-"),"Escluso")</f>
        <v>-</v>
      </c>
      <c r="Y953" s="127" t="str">
        <f t="shared" si="93"/>
        <v>-</v>
      </c>
      <c r="Z953" s="2" t="str">
        <f>IF($D953&gt;0,COUNTIFS($O$3:$O953,$O953,$L$3:$L953,$L953,$I$3:$I953,$I953),"-")</f>
        <v>-</v>
      </c>
      <c r="AA953" s="27" t="str">
        <f>IF($D953&gt;0,IF(OR($Z953 &gt;1,$L953&lt;&gt;"Adulti"),0,VLOOKUP($P953,Regione!$B$2:$C$22,2,FALSE)),"-")</f>
        <v>-</v>
      </c>
      <c r="AB953" s="27" t="str">
        <f>IF($D953&gt;0,IF(COUNTIFS($O$3:$O953,$O953,$L$3:$L953,$L953,$I$3:$I953,$I953) &gt;1,0,SUMIFS($Y$3:$Y$2503,$L$3:$L$2503,$L953,$O$3:$O$2503,$O953,$I$3:$I$2503,$I953)),"-")</f>
        <v>-</v>
      </c>
      <c r="AC953" s="27" t="str">
        <f t="shared" si="90"/>
        <v>-</v>
      </c>
    </row>
    <row r="954" spans="1:29" s="1" customFormat="1">
      <c r="A954" s="13"/>
      <c r="B954" s="107" t="str">
        <f>IF(COUNTA($A954)&gt;0,VLOOKUP($A954,Corsa!$A$1:$F$43,2,FALSE),"-")</f>
        <v>-</v>
      </c>
      <c r="C954" s="11"/>
      <c r="D954" s="13"/>
      <c r="E954" s="13"/>
      <c r="F954" s="46" t="str">
        <f>IF(COUNTA($A954)&gt;0,VLOOKUP($A954,Corsa!$A$1:$F$43,3,FALSE),"-")</f>
        <v>-</v>
      </c>
      <c r="G954" s="28" t="str">
        <f>IF($D954&gt;0,VLOOKUP($D954,Iscrizioni!$A$2:$M$2502,9,FALSE),"-")</f>
        <v>-</v>
      </c>
      <c r="H954" s="28" t="str">
        <f>IF($D954&gt;0,VLOOKUP($D954,Iscrizioni!$A$2:$M$2502,4,FALSE),"-")</f>
        <v>-</v>
      </c>
      <c r="I954" s="27" t="str">
        <f>IF($D954&gt;0,VLOOKUP($D954,Iscrizioni!$A$2:$M$2502,5,FALSE),"-")</f>
        <v>-</v>
      </c>
      <c r="J954" s="27" t="str">
        <f>IF($D954&gt;0,VLOOKUP($D954,Iscrizioni!$A$2:$M$2502,10,FALSE),"-")</f>
        <v>-</v>
      </c>
      <c r="K954" s="27" t="str">
        <f t="shared" si="88"/>
        <v>-</v>
      </c>
      <c r="L954" s="46" t="str">
        <f>IF($D954&gt;0,VLOOKUP($D954,Iscrizioni!$A$2:$M$2502,11,FALSE),"-")</f>
        <v>-</v>
      </c>
      <c r="M954" s="27" t="str">
        <f>IF($D954&gt;0,VLOOKUP($D954,Iscrizioni!$A$2:$N$2502,12,FALSE),"-")</f>
        <v>-</v>
      </c>
      <c r="N954" s="46" t="str">
        <f>IF($D954&gt;0,VLOOKUP($D954,Iscrizioni!$A$2:$M$2502,6,FALSE),"-")</f>
        <v>-</v>
      </c>
      <c r="O954" s="107" t="str">
        <f>IF($D954&gt;0,VLOOKUP($D954,Iscrizioni!$A$2:$M$2502,7,FALSE),"-")</f>
        <v>-</v>
      </c>
      <c r="P954" s="46" t="str">
        <f>IF($D954&gt;0,VLOOKUP(LEFT($N954,1),Regione!$A$2:$C$21,2,FALSE),"-")</f>
        <v>-</v>
      </c>
      <c r="Q954" s="112" t="str">
        <f ca="1">IF($D954&gt;0,NormalizzaTempo("D",CELL("tipo",$E954),$E954),"-")</f>
        <v>-</v>
      </c>
      <c r="R954" s="27" t="str">
        <f>IF($D954&gt;0,VLOOKUP($D954,Iscrizioni!$A$2:$M$2502,13,FALSE),"-")</f>
        <v>-</v>
      </c>
      <c r="S954" s="112" t="str">
        <f t="shared" si="91"/>
        <v>-</v>
      </c>
      <c r="T954" s="112" t="str">
        <f>IF($D954&gt;0,SUMIFS($S$3:$S954,$X$3:$X954,1,$J$3:$J954,$J954),"-")</f>
        <v>-</v>
      </c>
      <c r="U954" s="112" t="str">
        <f t="shared" si="92"/>
        <v>-</v>
      </c>
      <c r="V954" s="112" t="str">
        <f t="shared" si="89"/>
        <v>-</v>
      </c>
      <c r="W954" s="27" t="str">
        <f>IF(LEN($C954)=0,IF($D954&gt;0,COUNTIFS($A$3:$A954,$A954),"-"),"Escluso")</f>
        <v>-</v>
      </c>
      <c r="X954" s="2" t="str">
        <f>IF(LEN($C954)=0,IF($D954&gt;0,COUNTIFS($J$3:$J954,$J954,$C$3:$C954,""),"-"),"Escluso")</f>
        <v>-</v>
      </c>
      <c r="Y954" s="127" t="str">
        <f t="shared" si="93"/>
        <v>-</v>
      </c>
      <c r="Z954" s="2" t="str">
        <f>IF($D954&gt;0,COUNTIFS($O$3:$O954,$O954,$L$3:$L954,$L954,$I$3:$I954,$I954),"-")</f>
        <v>-</v>
      </c>
      <c r="AA954" s="27" t="str">
        <f>IF($D954&gt;0,IF(OR($Z954 &gt;1,$L954&lt;&gt;"Adulti"),0,VLOOKUP($P954,Regione!$B$2:$C$22,2,FALSE)),"-")</f>
        <v>-</v>
      </c>
      <c r="AB954" s="27" t="str">
        <f>IF($D954&gt;0,IF(COUNTIFS($O$3:$O954,$O954,$L$3:$L954,$L954,$I$3:$I954,$I954) &gt;1,0,SUMIFS($Y$3:$Y$2503,$L$3:$L$2503,$L954,$O$3:$O$2503,$O954,$I$3:$I$2503,$I954)),"-")</f>
        <v>-</v>
      </c>
      <c r="AC954" s="27" t="str">
        <f t="shared" si="90"/>
        <v>-</v>
      </c>
    </row>
    <row r="955" spans="1:29" s="1" customFormat="1">
      <c r="A955" s="13"/>
      <c r="B955" s="107" t="str">
        <f>IF(COUNTA($A955)&gt;0,VLOOKUP($A955,Corsa!$A$1:$F$43,2,FALSE),"-")</f>
        <v>-</v>
      </c>
      <c r="C955" s="11"/>
      <c r="D955" s="13"/>
      <c r="E955" s="13"/>
      <c r="F955" s="46" t="str">
        <f>IF(COUNTA($A955)&gt;0,VLOOKUP($A955,Corsa!$A$1:$F$43,3,FALSE),"-")</f>
        <v>-</v>
      </c>
      <c r="G955" s="28" t="str">
        <f>IF($D955&gt;0,VLOOKUP($D955,Iscrizioni!$A$2:$M$2502,9,FALSE),"-")</f>
        <v>-</v>
      </c>
      <c r="H955" s="28" t="str">
        <f>IF($D955&gt;0,VLOOKUP($D955,Iscrizioni!$A$2:$M$2502,4,FALSE),"-")</f>
        <v>-</v>
      </c>
      <c r="I955" s="27" t="str">
        <f>IF($D955&gt;0,VLOOKUP($D955,Iscrizioni!$A$2:$M$2502,5,FALSE),"-")</f>
        <v>-</v>
      </c>
      <c r="J955" s="27" t="str">
        <f>IF($D955&gt;0,VLOOKUP($D955,Iscrizioni!$A$2:$M$2502,10,FALSE),"-")</f>
        <v>-</v>
      </c>
      <c r="K955" s="27" t="str">
        <f t="shared" si="88"/>
        <v>-</v>
      </c>
      <c r="L955" s="46" t="str">
        <f>IF($D955&gt;0,VLOOKUP($D955,Iscrizioni!$A$2:$M$2502,11,FALSE),"-")</f>
        <v>-</v>
      </c>
      <c r="M955" s="27" t="str">
        <f>IF($D955&gt;0,VLOOKUP($D955,Iscrizioni!$A$2:$N$2502,12,FALSE),"-")</f>
        <v>-</v>
      </c>
      <c r="N955" s="46" t="str">
        <f>IF($D955&gt;0,VLOOKUP($D955,Iscrizioni!$A$2:$M$2502,6,FALSE),"-")</f>
        <v>-</v>
      </c>
      <c r="O955" s="107" t="str">
        <f>IF($D955&gt;0,VLOOKUP($D955,Iscrizioni!$A$2:$M$2502,7,FALSE),"-")</f>
        <v>-</v>
      </c>
      <c r="P955" s="46" t="str">
        <f>IF($D955&gt;0,VLOOKUP(LEFT($N955,1),Regione!$A$2:$C$21,2,FALSE),"-")</f>
        <v>-</v>
      </c>
      <c r="Q955" s="112" t="str">
        <f ca="1">IF($D955&gt;0,NormalizzaTempo("D",CELL("tipo",$E955),$E955),"-")</f>
        <v>-</v>
      </c>
      <c r="R955" s="27" t="str">
        <f>IF($D955&gt;0,VLOOKUP($D955,Iscrizioni!$A$2:$M$2502,13,FALSE),"-")</f>
        <v>-</v>
      </c>
      <c r="S955" s="112" t="str">
        <f t="shared" si="91"/>
        <v>-</v>
      </c>
      <c r="T955" s="112" t="str">
        <f>IF($D955&gt;0,SUMIFS($S$3:$S955,$X$3:$X955,1,$J$3:$J955,$J955),"-")</f>
        <v>-</v>
      </c>
      <c r="U955" s="112" t="str">
        <f t="shared" si="92"/>
        <v>-</v>
      </c>
      <c r="V955" s="112" t="str">
        <f t="shared" si="89"/>
        <v>-</v>
      </c>
      <c r="W955" s="27" t="str">
        <f>IF(LEN($C955)=0,IF($D955&gt;0,COUNTIFS($A$3:$A955,$A955),"-"),"Escluso")</f>
        <v>-</v>
      </c>
      <c r="X955" s="2" t="str">
        <f>IF(LEN($C955)=0,IF($D955&gt;0,COUNTIFS($J$3:$J955,$J955,$C$3:$C955,""),"-"),"Escluso")</f>
        <v>-</v>
      </c>
      <c r="Y955" s="127" t="str">
        <f t="shared" si="93"/>
        <v>-</v>
      </c>
      <c r="Z955" s="2" t="str">
        <f>IF($D955&gt;0,COUNTIFS($O$3:$O955,$O955,$L$3:$L955,$L955,$I$3:$I955,$I955),"-")</f>
        <v>-</v>
      </c>
      <c r="AA955" s="27" t="str">
        <f>IF($D955&gt;0,IF(OR($Z955 &gt;1,$L955&lt;&gt;"Adulti"),0,VLOOKUP($P955,Regione!$B$2:$C$22,2,FALSE)),"-")</f>
        <v>-</v>
      </c>
      <c r="AB955" s="27" t="str">
        <f>IF($D955&gt;0,IF(COUNTIFS($O$3:$O955,$O955,$L$3:$L955,$L955,$I$3:$I955,$I955) &gt;1,0,SUMIFS($Y$3:$Y$2503,$L$3:$L$2503,$L955,$O$3:$O$2503,$O955,$I$3:$I$2503,$I955)),"-")</f>
        <v>-</v>
      </c>
      <c r="AC955" s="27" t="str">
        <f t="shared" si="90"/>
        <v>-</v>
      </c>
    </row>
    <row r="956" spans="1:29" s="1" customFormat="1">
      <c r="A956" s="13"/>
      <c r="B956" s="107" t="str">
        <f>IF(COUNTA($A956)&gt;0,VLOOKUP($A956,Corsa!$A$1:$F$43,2,FALSE),"-")</f>
        <v>-</v>
      </c>
      <c r="C956" s="11"/>
      <c r="D956" s="13"/>
      <c r="E956" s="13"/>
      <c r="F956" s="46" t="str">
        <f>IF(COUNTA($A956)&gt;0,VLOOKUP($A956,Corsa!$A$1:$F$43,3,FALSE),"-")</f>
        <v>-</v>
      </c>
      <c r="G956" s="28" t="str">
        <f>IF($D956&gt;0,VLOOKUP($D956,Iscrizioni!$A$2:$M$2502,9,FALSE),"-")</f>
        <v>-</v>
      </c>
      <c r="H956" s="28" t="str">
        <f>IF($D956&gt;0,VLOOKUP($D956,Iscrizioni!$A$2:$M$2502,4,FALSE),"-")</f>
        <v>-</v>
      </c>
      <c r="I956" s="27" t="str">
        <f>IF($D956&gt;0,VLOOKUP($D956,Iscrizioni!$A$2:$M$2502,5,FALSE),"-")</f>
        <v>-</v>
      </c>
      <c r="J956" s="27" t="str">
        <f>IF($D956&gt;0,VLOOKUP($D956,Iscrizioni!$A$2:$M$2502,10,FALSE),"-")</f>
        <v>-</v>
      </c>
      <c r="K956" s="27" t="str">
        <f t="shared" si="88"/>
        <v>-</v>
      </c>
      <c r="L956" s="46" t="str">
        <f>IF($D956&gt;0,VLOOKUP($D956,Iscrizioni!$A$2:$M$2502,11,FALSE),"-")</f>
        <v>-</v>
      </c>
      <c r="M956" s="27" t="str">
        <f>IF($D956&gt;0,VLOOKUP($D956,Iscrizioni!$A$2:$N$2502,12,FALSE),"-")</f>
        <v>-</v>
      </c>
      <c r="N956" s="46" t="str">
        <f>IF($D956&gt;0,VLOOKUP($D956,Iscrizioni!$A$2:$M$2502,6,FALSE),"-")</f>
        <v>-</v>
      </c>
      <c r="O956" s="107" t="str">
        <f>IF($D956&gt;0,VLOOKUP($D956,Iscrizioni!$A$2:$M$2502,7,FALSE),"-")</f>
        <v>-</v>
      </c>
      <c r="P956" s="46" t="str">
        <f>IF($D956&gt;0,VLOOKUP(LEFT($N956,1),Regione!$A$2:$C$21,2,FALSE),"-")</f>
        <v>-</v>
      </c>
      <c r="Q956" s="112" t="str">
        <f ca="1">IF($D956&gt;0,NormalizzaTempo("D",CELL("tipo",$E956),$E956),"-")</f>
        <v>-</v>
      </c>
      <c r="R956" s="27" t="str">
        <f>IF($D956&gt;0,VLOOKUP($D956,Iscrizioni!$A$2:$M$2502,13,FALSE),"-")</f>
        <v>-</v>
      </c>
      <c r="S956" s="112" t="str">
        <f t="shared" si="91"/>
        <v>-</v>
      </c>
      <c r="T956" s="112" t="str">
        <f>IF($D956&gt;0,SUMIFS($S$3:$S956,$X$3:$X956,1,$J$3:$J956,$J956),"-")</f>
        <v>-</v>
      </c>
      <c r="U956" s="112" t="str">
        <f t="shared" si="92"/>
        <v>-</v>
      </c>
      <c r="V956" s="112" t="str">
        <f t="shared" si="89"/>
        <v>-</v>
      </c>
      <c r="W956" s="27" t="str">
        <f>IF(LEN($C956)=0,IF($D956&gt;0,COUNTIFS($A$3:$A956,$A956),"-"),"Escluso")</f>
        <v>-</v>
      </c>
      <c r="X956" s="2" t="str">
        <f>IF(LEN($C956)=0,IF($D956&gt;0,COUNTIFS($J$3:$J956,$J956,$C$3:$C956,""),"-"),"Escluso")</f>
        <v>-</v>
      </c>
      <c r="Y956" s="127" t="str">
        <f t="shared" si="93"/>
        <v>-</v>
      </c>
      <c r="Z956" s="2" t="str">
        <f>IF($D956&gt;0,COUNTIFS($O$3:$O956,$O956,$L$3:$L956,$L956,$I$3:$I956,$I956),"-")</f>
        <v>-</v>
      </c>
      <c r="AA956" s="27" t="str">
        <f>IF($D956&gt;0,IF(OR($Z956 &gt;1,$L956&lt;&gt;"Adulti"),0,VLOOKUP($P956,Regione!$B$2:$C$22,2,FALSE)),"-")</f>
        <v>-</v>
      </c>
      <c r="AB956" s="27" t="str">
        <f>IF($D956&gt;0,IF(COUNTIFS($O$3:$O956,$O956,$L$3:$L956,$L956,$I$3:$I956,$I956) &gt;1,0,SUMIFS($Y$3:$Y$2503,$L$3:$L$2503,$L956,$O$3:$O$2503,$O956,$I$3:$I$2503,$I956)),"-")</f>
        <v>-</v>
      </c>
      <c r="AC956" s="27" t="str">
        <f t="shared" si="90"/>
        <v>-</v>
      </c>
    </row>
    <row r="957" spans="1:29" s="1" customFormat="1">
      <c r="A957" s="13"/>
      <c r="B957" s="107" t="str">
        <f>IF(COUNTA($A957)&gt;0,VLOOKUP($A957,Corsa!$A$1:$F$43,2,FALSE),"-")</f>
        <v>-</v>
      </c>
      <c r="C957" s="11"/>
      <c r="D957" s="13"/>
      <c r="E957" s="13"/>
      <c r="F957" s="46" t="str">
        <f>IF(COUNTA($A957)&gt;0,VLOOKUP($A957,Corsa!$A$1:$F$43,3,FALSE),"-")</f>
        <v>-</v>
      </c>
      <c r="G957" s="28" t="str">
        <f>IF($D957&gt;0,VLOOKUP($D957,Iscrizioni!$A$2:$M$2502,9,FALSE),"-")</f>
        <v>-</v>
      </c>
      <c r="H957" s="28" t="str">
        <f>IF($D957&gt;0,VLOOKUP($D957,Iscrizioni!$A$2:$M$2502,4,FALSE),"-")</f>
        <v>-</v>
      </c>
      <c r="I957" s="27" t="str">
        <f>IF($D957&gt;0,VLOOKUP($D957,Iscrizioni!$A$2:$M$2502,5,FALSE),"-")</f>
        <v>-</v>
      </c>
      <c r="J957" s="27" t="str">
        <f>IF($D957&gt;0,VLOOKUP($D957,Iscrizioni!$A$2:$M$2502,10,FALSE),"-")</f>
        <v>-</v>
      </c>
      <c r="K957" s="27" t="str">
        <f t="shared" si="88"/>
        <v>-</v>
      </c>
      <c r="L957" s="46" t="str">
        <f>IF($D957&gt;0,VLOOKUP($D957,Iscrizioni!$A$2:$M$2502,11,FALSE),"-")</f>
        <v>-</v>
      </c>
      <c r="M957" s="27" t="str">
        <f>IF($D957&gt;0,VLOOKUP($D957,Iscrizioni!$A$2:$N$2502,12,FALSE),"-")</f>
        <v>-</v>
      </c>
      <c r="N957" s="46" t="str">
        <f>IF($D957&gt;0,VLOOKUP($D957,Iscrizioni!$A$2:$M$2502,6,FALSE),"-")</f>
        <v>-</v>
      </c>
      <c r="O957" s="107" t="str">
        <f>IF($D957&gt;0,VLOOKUP($D957,Iscrizioni!$A$2:$M$2502,7,FALSE),"-")</f>
        <v>-</v>
      </c>
      <c r="P957" s="46" t="str">
        <f>IF($D957&gt;0,VLOOKUP(LEFT($N957,1),Regione!$A$2:$C$21,2,FALSE),"-")</f>
        <v>-</v>
      </c>
      <c r="Q957" s="112" t="str">
        <f ca="1">IF($D957&gt;0,NormalizzaTempo("D",CELL("tipo",$E957),$E957),"-")</f>
        <v>-</v>
      </c>
      <c r="R957" s="27" t="str">
        <f>IF($D957&gt;0,VLOOKUP($D957,Iscrizioni!$A$2:$M$2502,13,FALSE),"-")</f>
        <v>-</v>
      </c>
      <c r="S957" s="112" t="str">
        <f t="shared" si="91"/>
        <v>-</v>
      </c>
      <c r="T957" s="112" t="str">
        <f>IF($D957&gt;0,SUMIFS($S$3:$S957,$X$3:$X957,1,$J$3:$J957,$J957),"-")</f>
        <v>-</v>
      </c>
      <c r="U957" s="112" t="str">
        <f t="shared" si="92"/>
        <v>-</v>
      </c>
      <c r="V957" s="112" t="str">
        <f t="shared" si="89"/>
        <v>-</v>
      </c>
      <c r="W957" s="27" t="str">
        <f>IF(LEN($C957)=0,IF($D957&gt;0,COUNTIFS($A$3:$A957,$A957),"-"),"Escluso")</f>
        <v>-</v>
      </c>
      <c r="X957" s="2" t="str">
        <f>IF(LEN($C957)=0,IF($D957&gt;0,COUNTIFS($J$3:$J957,$J957,$C$3:$C957,""),"-"),"Escluso")</f>
        <v>-</v>
      </c>
      <c r="Y957" s="127" t="str">
        <f t="shared" si="93"/>
        <v>-</v>
      </c>
      <c r="Z957" s="2" t="str">
        <f>IF($D957&gt;0,COUNTIFS($O$3:$O957,$O957,$L$3:$L957,$L957,$I$3:$I957,$I957),"-")</f>
        <v>-</v>
      </c>
      <c r="AA957" s="27" t="str">
        <f>IF($D957&gt;0,IF(OR($Z957 &gt;1,$L957&lt;&gt;"Adulti"),0,VLOOKUP($P957,Regione!$B$2:$C$22,2,FALSE)),"-")</f>
        <v>-</v>
      </c>
      <c r="AB957" s="27" t="str">
        <f>IF($D957&gt;0,IF(COUNTIFS($O$3:$O957,$O957,$L$3:$L957,$L957,$I$3:$I957,$I957) &gt;1,0,SUMIFS($Y$3:$Y$2503,$L$3:$L$2503,$L957,$O$3:$O$2503,$O957,$I$3:$I$2503,$I957)),"-")</f>
        <v>-</v>
      </c>
      <c r="AC957" s="27" t="str">
        <f t="shared" si="90"/>
        <v>-</v>
      </c>
    </row>
    <row r="958" spans="1:29" s="1" customFormat="1">
      <c r="A958" s="13"/>
      <c r="B958" s="107" t="str">
        <f>IF(COUNTA($A958)&gt;0,VLOOKUP($A958,Corsa!$A$1:$F$43,2,FALSE),"-")</f>
        <v>-</v>
      </c>
      <c r="C958" s="11"/>
      <c r="D958" s="13"/>
      <c r="E958" s="13"/>
      <c r="F958" s="46" t="str">
        <f>IF(COUNTA($A958)&gt;0,VLOOKUP($A958,Corsa!$A$1:$F$43,3,FALSE),"-")</f>
        <v>-</v>
      </c>
      <c r="G958" s="28" t="str">
        <f>IF($D958&gt;0,VLOOKUP($D958,Iscrizioni!$A$2:$M$2502,9,FALSE),"-")</f>
        <v>-</v>
      </c>
      <c r="H958" s="28" t="str">
        <f>IF($D958&gt;0,VLOOKUP($D958,Iscrizioni!$A$2:$M$2502,4,FALSE),"-")</f>
        <v>-</v>
      </c>
      <c r="I958" s="27" t="str">
        <f>IF($D958&gt;0,VLOOKUP($D958,Iscrizioni!$A$2:$M$2502,5,FALSE),"-")</f>
        <v>-</v>
      </c>
      <c r="J958" s="27" t="str">
        <f>IF($D958&gt;0,VLOOKUP($D958,Iscrizioni!$A$2:$M$2502,10,FALSE),"-")</f>
        <v>-</v>
      </c>
      <c r="K958" s="27" t="str">
        <f t="shared" si="88"/>
        <v>-</v>
      </c>
      <c r="L958" s="46" t="str">
        <f>IF($D958&gt;0,VLOOKUP($D958,Iscrizioni!$A$2:$M$2502,11,FALSE),"-")</f>
        <v>-</v>
      </c>
      <c r="M958" s="27" t="str">
        <f>IF($D958&gt;0,VLOOKUP($D958,Iscrizioni!$A$2:$N$2502,12,FALSE),"-")</f>
        <v>-</v>
      </c>
      <c r="N958" s="46" t="str">
        <f>IF($D958&gt;0,VLOOKUP($D958,Iscrizioni!$A$2:$M$2502,6,FALSE),"-")</f>
        <v>-</v>
      </c>
      <c r="O958" s="107" t="str">
        <f>IF($D958&gt;0,VLOOKUP($D958,Iscrizioni!$A$2:$M$2502,7,FALSE),"-")</f>
        <v>-</v>
      </c>
      <c r="P958" s="46" t="str">
        <f>IF($D958&gt;0,VLOOKUP(LEFT($N958,1),Regione!$A$2:$C$21,2,FALSE),"-")</f>
        <v>-</v>
      </c>
      <c r="Q958" s="112" t="str">
        <f ca="1">IF($D958&gt;0,NormalizzaTempo("D",CELL("tipo",$E958),$E958),"-")</f>
        <v>-</v>
      </c>
      <c r="R958" s="27" t="str">
        <f>IF($D958&gt;0,VLOOKUP($D958,Iscrizioni!$A$2:$M$2502,13,FALSE),"-")</f>
        <v>-</v>
      </c>
      <c r="S958" s="112" t="str">
        <f t="shared" si="91"/>
        <v>-</v>
      </c>
      <c r="T958" s="112" t="str">
        <f>IF($D958&gt;0,SUMIFS($S$3:$S958,$X$3:$X958,1,$J$3:$J958,$J958),"-")</f>
        <v>-</v>
      </c>
      <c r="U958" s="112" t="str">
        <f t="shared" si="92"/>
        <v>-</v>
      </c>
      <c r="V958" s="112" t="str">
        <f t="shared" si="89"/>
        <v>-</v>
      </c>
      <c r="W958" s="27" t="str">
        <f>IF(LEN($C958)=0,IF($D958&gt;0,COUNTIFS($A$3:$A958,$A958),"-"),"Escluso")</f>
        <v>-</v>
      </c>
      <c r="X958" s="2" t="str">
        <f>IF(LEN($C958)=0,IF($D958&gt;0,COUNTIFS($J$3:$J958,$J958,$C$3:$C958,""),"-"),"Escluso")</f>
        <v>-</v>
      </c>
      <c r="Y958" s="127" t="str">
        <f t="shared" si="93"/>
        <v>-</v>
      </c>
      <c r="Z958" s="2" t="str">
        <f>IF($D958&gt;0,COUNTIFS($O$3:$O958,$O958,$L$3:$L958,$L958,$I$3:$I958,$I958),"-")</f>
        <v>-</v>
      </c>
      <c r="AA958" s="27" t="str">
        <f>IF($D958&gt;0,IF(OR($Z958 &gt;1,$L958&lt;&gt;"Adulti"),0,VLOOKUP($P958,Regione!$B$2:$C$22,2,FALSE)),"-")</f>
        <v>-</v>
      </c>
      <c r="AB958" s="27" t="str">
        <f>IF($D958&gt;0,IF(COUNTIFS($O$3:$O958,$O958,$L$3:$L958,$L958,$I$3:$I958,$I958) &gt;1,0,SUMIFS($Y$3:$Y$2503,$L$3:$L$2503,$L958,$O$3:$O$2503,$O958,$I$3:$I$2503,$I958)),"-")</f>
        <v>-</v>
      </c>
      <c r="AC958" s="27" t="str">
        <f t="shared" si="90"/>
        <v>-</v>
      </c>
    </row>
    <row r="959" spans="1:29" s="1" customFormat="1">
      <c r="A959" s="13"/>
      <c r="B959" s="107" t="str">
        <f>IF(COUNTA($A959)&gt;0,VLOOKUP($A959,Corsa!$A$1:$F$43,2,FALSE),"-")</f>
        <v>-</v>
      </c>
      <c r="C959" s="11"/>
      <c r="D959" s="13"/>
      <c r="E959" s="13"/>
      <c r="F959" s="46" t="str">
        <f>IF(COUNTA($A959)&gt;0,VLOOKUP($A959,Corsa!$A$1:$F$43,3,FALSE),"-")</f>
        <v>-</v>
      </c>
      <c r="G959" s="28" t="str">
        <f>IF($D959&gt;0,VLOOKUP($D959,Iscrizioni!$A$2:$M$2502,9,FALSE),"-")</f>
        <v>-</v>
      </c>
      <c r="H959" s="28" t="str">
        <f>IF($D959&gt;0,VLOOKUP($D959,Iscrizioni!$A$2:$M$2502,4,FALSE),"-")</f>
        <v>-</v>
      </c>
      <c r="I959" s="27" t="str">
        <f>IF($D959&gt;0,VLOOKUP($D959,Iscrizioni!$A$2:$M$2502,5,FALSE),"-")</f>
        <v>-</v>
      </c>
      <c r="J959" s="27" t="str">
        <f>IF($D959&gt;0,VLOOKUP($D959,Iscrizioni!$A$2:$M$2502,10,FALSE),"-")</f>
        <v>-</v>
      </c>
      <c r="K959" s="27" t="str">
        <f t="shared" si="88"/>
        <v>-</v>
      </c>
      <c r="L959" s="46" t="str">
        <f>IF($D959&gt;0,VLOOKUP($D959,Iscrizioni!$A$2:$M$2502,11,FALSE),"-")</f>
        <v>-</v>
      </c>
      <c r="M959" s="27" t="str">
        <f>IF($D959&gt;0,VLOOKUP($D959,Iscrizioni!$A$2:$N$2502,12,FALSE),"-")</f>
        <v>-</v>
      </c>
      <c r="N959" s="46" t="str">
        <f>IF($D959&gt;0,VLOOKUP($D959,Iscrizioni!$A$2:$M$2502,6,FALSE),"-")</f>
        <v>-</v>
      </c>
      <c r="O959" s="107" t="str">
        <f>IF($D959&gt;0,VLOOKUP($D959,Iscrizioni!$A$2:$M$2502,7,FALSE),"-")</f>
        <v>-</v>
      </c>
      <c r="P959" s="46" t="str">
        <f>IF($D959&gt;0,VLOOKUP(LEFT($N959,1),Regione!$A$2:$C$21,2,FALSE),"-")</f>
        <v>-</v>
      </c>
      <c r="Q959" s="112" t="str">
        <f ca="1">IF($D959&gt;0,NormalizzaTempo("D",CELL("tipo",$E959),$E959),"-")</f>
        <v>-</v>
      </c>
      <c r="R959" s="27" t="str">
        <f>IF($D959&gt;0,VLOOKUP($D959,Iscrizioni!$A$2:$M$2502,13,FALSE),"-")</f>
        <v>-</v>
      </c>
      <c r="S959" s="112" t="str">
        <f t="shared" si="91"/>
        <v>-</v>
      </c>
      <c r="T959" s="112" t="str">
        <f>IF($D959&gt;0,SUMIFS($S$3:$S959,$X$3:$X959,1,$J$3:$J959,$J959),"-")</f>
        <v>-</v>
      </c>
      <c r="U959" s="112" t="str">
        <f t="shared" si="92"/>
        <v>-</v>
      </c>
      <c r="V959" s="112" t="str">
        <f t="shared" si="89"/>
        <v>-</v>
      </c>
      <c r="W959" s="27" t="str">
        <f>IF(LEN($C959)=0,IF($D959&gt;0,COUNTIFS($A$3:$A959,$A959),"-"),"Escluso")</f>
        <v>-</v>
      </c>
      <c r="X959" s="2" t="str">
        <f>IF(LEN($C959)=0,IF($D959&gt;0,COUNTIFS($J$3:$J959,$J959,$C$3:$C959,""),"-"),"Escluso")</f>
        <v>-</v>
      </c>
      <c r="Y959" s="127" t="str">
        <f t="shared" si="93"/>
        <v>-</v>
      </c>
      <c r="Z959" s="2" t="str">
        <f>IF($D959&gt;0,COUNTIFS($O$3:$O959,$O959,$L$3:$L959,$L959,$I$3:$I959,$I959),"-")</f>
        <v>-</v>
      </c>
      <c r="AA959" s="27" t="str">
        <f>IF($D959&gt;0,IF(OR($Z959 &gt;1,$L959&lt;&gt;"Adulti"),0,VLOOKUP($P959,Regione!$B$2:$C$22,2,FALSE)),"-")</f>
        <v>-</v>
      </c>
      <c r="AB959" s="27" t="str">
        <f>IF($D959&gt;0,IF(COUNTIFS($O$3:$O959,$O959,$L$3:$L959,$L959,$I$3:$I959,$I959) &gt;1,0,SUMIFS($Y$3:$Y$2503,$L$3:$L$2503,$L959,$O$3:$O$2503,$O959,$I$3:$I$2503,$I959)),"-")</f>
        <v>-</v>
      </c>
      <c r="AC959" s="27" t="str">
        <f t="shared" si="90"/>
        <v>-</v>
      </c>
    </row>
    <row r="960" spans="1:29" s="1" customFormat="1">
      <c r="A960" s="13"/>
      <c r="B960" s="107" t="str">
        <f>IF(COUNTA($A960)&gt;0,VLOOKUP($A960,Corsa!$A$1:$F$43,2,FALSE),"-")</f>
        <v>-</v>
      </c>
      <c r="C960" s="11"/>
      <c r="D960" s="13"/>
      <c r="E960" s="13"/>
      <c r="F960" s="46" t="str">
        <f>IF(COUNTA($A960)&gt;0,VLOOKUP($A960,Corsa!$A$1:$F$43,3,FALSE),"-")</f>
        <v>-</v>
      </c>
      <c r="G960" s="28" t="str">
        <f>IF($D960&gt;0,VLOOKUP($D960,Iscrizioni!$A$2:$M$2502,9,FALSE),"-")</f>
        <v>-</v>
      </c>
      <c r="H960" s="28" t="str">
        <f>IF($D960&gt;0,VLOOKUP($D960,Iscrizioni!$A$2:$M$2502,4,FALSE),"-")</f>
        <v>-</v>
      </c>
      <c r="I960" s="27" t="str">
        <f>IF($D960&gt;0,VLOOKUP($D960,Iscrizioni!$A$2:$M$2502,5,FALSE),"-")</f>
        <v>-</v>
      </c>
      <c r="J960" s="27" t="str">
        <f>IF($D960&gt;0,VLOOKUP($D960,Iscrizioni!$A$2:$M$2502,10,FALSE),"-")</f>
        <v>-</v>
      </c>
      <c r="K960" s="27" t="str">
        <f t="shared" si="88"/>
        <v>-</v>
      </c>
      <c r="L960" s="46" t="str">
        <f>IF($D960&gt;0,VLOOKUP($D960,Iscrizioni!$A$2:$M$2502,11,FALSE),"-")</f>
        <v>-</v>
      </c>
      <c r="M960" s="27" t="str">
        <f>IF($D960&gt;0,VLOOKUP($D960,Iscrizioni!$A$2:$N$2502,12,FALSE),"-")</f>
        <v>-</v>
      </c>
      <c r="N960" s="46" t="str">
        <f>IF($D960&gt;0,VLOOKUP($D960,Iscrizioni!$A$2:$M$2502,6,FALSE),"-")</f>
        <v>-</v>
      </c>
      <c r="O960" s="107" t="str">
        <f>IF($D960&gt;0,VLOOKUP($D960,Iscrizioni!$A$2:$M$2502,7,FALSE),"-")</f>
        <v>-</v>
      </c>
      <c r="P960" s="46" t="str">
        <f>IF($D960&gt;0,VLOOKUP(LEFT($N960,1),Regione!$A$2:$C$21,2,FALSE),"-")</f>
        <v>-</v>
      </c>
      <c r="Q960" s="112" t="str">
        <f ca="1">IF($D960&gt;0,NormalizzaTempo("D",CELL("tipo",$E960),$E960),"-")</f>
        <v>-</v>
      </c>
      <c r="R960" s="27" t="str">
        <f>IF($D960&gt;0,VLOOKUP($D960,Iscrizioni!$A$2:$M$2502,13,FALSE),"-")</f>
        <v>-</v>
      </c>
      <c r="S960" s="112" t="str">
        <f t="shared" si="91"/>
        <v>-</v>
      </c>
      <c r="T960" s="112" t="str">
        <f>IF($D960&gt;0,SUMIFS($S$3:$S960,$X$3:$X960,1,$J$3:$J960,$J960),"-")</f>
        <v>-</v>
      </c>
      <c r="U960" s="112" t="str">
        <f t="shared" si="92"/>
        <v>-</v>
      </c>
      <c r="V960" s="112" t="str">
        <f t="shared" si="89"/>
        <v>-</v>
      </c>
      <c r="W960" s="27" t="str">
        <f>IF(LEN($C960)=0,IF($D960&gt;0,COUNTIFS($A$3:$A960,$A960),"-"),"Escluso")</f>
        <v>-</v>
      </c>
      <c r="X960" s="2" t="str">
        <f>IF(LEN($C960)=0,IF($D960&gt;0,COUNTIFS($J$3:$J960,$J960,$C$3:$C960,""),"-"),"Escluso")</f>
        <v>-</v>
      </c>
      <c r="Y960" s="127" t="str">
        <f t="shared" si="93"/>
        <v>-</v>
      </c>
      <c r="Z960" s="2" t="str">
        <f>IF($D960&gt;0,COUNTIFS($O$3:$O960,$O960,$L$3:$L960,$L960,$I$3:$I960,$I960),"-")</f>
        <v>-</v>
      </c>
      <c r="AA960" s="27" t="str">
        <f>IF($D960&gt;0,IF(OR($Z960 &gt;1,$L960&lt;&gt;"Adulti"),0,VLOOKUP($P960,Regione!$B$2:$C$22,2,FALSE)),"-")</f>
        <v>-</v>
      </c>
      <c r="AB960" s="27" t="str">
        <f>IF($D960&gt;0,IF(COUNTIFS($O$3:$O960,$O960,$L$3:$L960,$L960,$I$3:$I960,$I960) &gt;1,0,SUMIFS($Y$3:$Y$2503,$L$3:$L$2503,$L960,$O$3:$O$2503,$O960,$I$3:$I$2503,$I960)),"-")</f>
        <v>-</v>
      </c>
      <c r="AC960" s="27" t="str">
        <f t="shared" si="90"/>
        <v>-</v>
      </c>
    </row>
    <row r="961" spans="1:29" s="1" customFormat="1">
      <c r="A961" s="13"/>
      <c r="B961" s="107" t="str">
        <f>IF(COUNTA($A961)&gt;0,VLOOKUP($A961,Corsa!$A$1:$F$43,2,FALSE),"-")</f>
        <v>-</v>
      </c>
      <c r="C961" s="11"/>
      <c r="D961" s="13"/>
      <c r="E961" s="13"/>
      <c r="F961" s="46" t="str">
        <f>IF(COUNTA($A961)&gt;0,VLOOKUP($A961,Corsa!$A$1:$F$43,3,FALSE),"-")</f>
        <v>-</v>
      </c>
      <c r="G961" s="28" t="str">
        <f>IF($D961&gt;0,VLOOKUP($D961,Iscrizioni!$A$2:$M$2502,9,FALSE),"-")</f>
        <v>-</v>
      </c>
      <c r="H961" s="28" t="str">
        <f>IF($D961&gt;0,VLOOKUP($D961,Iscrizioni!$A$2:$M$2502,4,FALSE),"-")</f>
        <v>-</v>
      </c>
      <c r="I961" s="27" t="str">
        <f>IF($D961&gt;0,VLOOKUP($D961,Iscrizioni!$A$2:$M$2502,5,FALSE),"-")</f>
        <v>-</v>
      </c>
      <c r="J961" s="27" t="str">
        <f>IF($D961&gt;0,VLOOKUP($D961,Iscrizioni!$A$2:$M$2502,10,FALSE),"-")</f>
        <v>-</v>
      </c>
      <c r="K961" s="27" t="str">
        <f t="shared" si="88"/>
        <v>-</v>
      </c>
      <c r="L961" s="46" t="str">
        <f>IF($D961&gt;0,VLOOKUP($D961,Iscrizioni!$A$2:$M$2502,11,FALSE),"-")</f>
        <v>-</v>
      </c>
      <c r="M961" s="27" t="str">
        <f>IF($D961&gt;0,VLOOKUP($D961,Iscrizioni!$A$2:$N$2502,12,FALSE),"-")</f>
        <v>-</v>
      </c>
      <c r="N961" s="46" t="str">
        <f>IF($D961&gt;0,VLOOKUP($D961,Iscrizioni!$A$2:$M$2502,6,FALSE),"-")</f>
        <v>-</v>
      </c>
      <c r="O961" s="107" t="str">
        <f>IF($D961&gt;0,VLOOKUP($D961,Iscrizioni!$A$2:$M$2502,7,FALSE),"-")</f>
        <v>-</v>
      </c>
      <c r="P961" s="46" t="str">
        <f>IF($D961&gt;0,VLOOKUP(LEFT($N961,1),Regione!$A$2:$C$21,2,FALSE),"-")</f>
        <v>-</v>
      </c>
      <c r="Q961" s="112" t="str">
        <f ca="1">IF($D961&gt;0,NormalizzaTempo("D",CELL("tipo",$E961),$E961),"-")</f>
        <v>-</v>
      </c>
      <c r="R961" s="27" t="str">
        <f>IF($D961&gt;0,VLOOKUP($D961,Iscrizioni!$A$2:$M$2502,13,FALSE),"-")</f>
        <v>-</v>
      </c>
      <c r="S961" s="112" t="str">
        <f t="shared" si="91"/>
        <v>-</v>
      </c>
      <c r="T961" s="112" t="str">
        <f>IF($D961&gt;0,SUMIFS($S$3:$S961,$X$3:$X961,1,$J$3:$J961,$J961),"-")</f>
        <v>-</v>
      </c>
      <c r="U961" s="112" t="str">
        <f t="shared" si="92"/>
        <v>-</v>
      </c>
      <c r="V961" s="112" t="str">
        <f t="shared" si="89"/>
        <v>-</v>
      </c>
      <c r="W961" s="27" t="str">
        <f>IF(LEN($C961)=0,IF($D961&gt;0,COUNTIFS($A$3:$A961,$A961),"-"),"Escluso")</f>
        <v>-</v>
      </c>
      <c r="X961" s="2" t="str">
        <f>IF(LEN($C961)=0,IF($D961&gt;0,COUNTIFS($J$3:$J961,$J961,$C$3:$C961,""),"-"),"Escluso")</f>
        <v>-</v>
      </c>
      <c r="Y961" s="127" t="str">
        <f t="shared" si="93"/>
        <v>-</v>
      </c>
      <c r="Z961" s="2" t="str">
        <f>IF($D961&gt;0,COUNTIFS($O$3:$O961,$O961,$L$3:$L961,$L961,$I$3:$I961,$I961),"-")</f>
        <v>-</v>
      </c>
      <c r="AA961" s="27" t="str">
        <f>IF($D961&gt;0,IF(OR($Z961 &gt;1,$L961&lt;&gt;"Adulti"),0,VLOOKUP($P961,Regione!$B$2:$C$22,2,FALSE)),"-")</f>
        <v>-</v>
      </c>
      <c r="AB961" s="27" t="str">
        <f>IF($D961&gt;0,IF(COUNTIFS($O$3:$O961,$O961,$L$3:$L961,$L961,$I$3:$I961,$I961) &gt;1,0,SUMIFS($Y$3:$Y$2503,$L$3:$L$2503,$L961,$O$3:$O$2503,$O961,$I$3:$I$2503,$I961)),"-")</f>
        <v>-</v>
      </c>
      <c r="AC961" s="27" t="str">
        <f t="shared" si="90"/>
        <v>-</v>
      </c>
    </row>
    <row r="962" spans="1:29" s="1" customFormat="1">
      <c r="A962" s="13"/>
      <c r="B962" s="107" t="str">
        <f>IF(COUNTA($A962)&gt;0,VLOOKUP($A962,Corsa!$A$1:$F$43,2,FALSE),"-")</f>
        <v>-</v>
      </c>
      <c r="C962" s="11"/>
      <c r="D962" s="13"/>
      <c r="E962" s="13"/>
      <c r="F962" s="46" t="str">
        <f>IF(COUNTA($A962)&gt;0,VLOOKUP($A962,Corsa!$A$1:$F$43,3,FALSE),"-")</f>
        <v>-</v>
      </c>
      <c r="G962" s="28" t="str">
        <f>IF($D962&gt;0,VLOOKUP($D962,Iscrizioni!$A$2:$M$2502,9,FALSE),"-")</f>
        <v>-</v>
      </c>
      <c r="H962" s="28" t="str">
        <f>IF($D962&gt;0,VLOOKUP($D962,Iscrizioni!$A$2:$M$2502,4,FALSE),"-")</f>
        <v>-</v>
      </c>
      <c r="I962" s="27" t="str">
        <f>IF($D962&gt;0,VLOOKUP($D962,Iscrizioni!$A$2:$M$2502,5,FALSE),"-")</f>
        <v>-</v>
      </c>
      <c r="J962" s="27" t="str">
        <f>IF($D962&gt;0,VLOOKUP($D962,Iscrizioni!$A$2:$M$2502,10,FALSE),"-")</f>
        <v>-</v>
      </c>
      <c r="K962" s="27" t="str">
        <f t="shared" si="88"/>
        <v>-</v>
      </c>
      <c r="L962" s="46" t="str">
        <f>IF($D962&gt;0,VLOOKUP($D962,Iscrizioni!$A$2:$M$2502,11,FALSE),"-")</f>
        <v>-</v>
      </c>
      <c r="M962" s="27" t="str">
        <f>IF($D962&gt;0,VLOOKUP($D962,Iscrizioni!$A$2:$N$2502,12,FALSE),"-")</f>
        <v>-</v>
      </c>
      <c r="N962" s="46" t="str">
        <f>IF($D962&gt;0,VLOOKUP($D962,Iscrizioni!$A$2:$M$2502,6,FALSE),"-")</f>
        <v>-</v>
      </c>
      <c r="O962" s="107" t="str">
        <f>IF($D962&gt;0,VLOOKUP($D962,Iscrizioni!$A$2:$M$2502,7,FALSE),"-")</f>
        <v>-</v>
      </c>
      <c r="P962" s="46" t="str">
        <f>IF($D962&gt;0,VLOOKUP(LEFT($N962,1),Regione!$A$2:$C$21,2,FALSE),"-")</f>
        <v>-</v>
      </c>
      <c r="Q962" s="112" t="str">
        <f ca="1">IF($D962&gt;0,NormalizzaTempo("D",CELL("tipo",$E962),$E962),"-")</f>
        <v>-</v>
      </c>
      <c r="R962" s="27" t="str">
        <f>IF($D962&gt;0,VLOOKUP($D962,Iscrizioni!$A$2:$M$2502,13,FALSE),"-")</f>
        <v>-</v>
      </c>
      <c r="S962" s="112" t="str">
        <f t="shared" si="91"/>
        <v>-</v>
      </c>
      <c r="T962" s="112" t="str">
        <f>IF($D962&gt;0,SUMIFS($S$3:$S962,$X$3:$X962,1,$J$3:$J962,$J962),"-")</f>
        <v>-</v>
      </c>
      <c r="U962" s="112" t="str">
        <f t="shared" si="92"/>
        <v>-</v>
      </c>
      <c r="V962" s="112" t="str">
        <f t="shared" si="89"/>
        <v>-</v>
      </c>
      <c r="W962" s="27" t="str">
        <f>IF(LEN($C962)=0,IF($D962&gt;0,COUNTIFS($A$3:$A962,$A962),"-"),"Escluso")</f>
        <v>-</v>
      </c>
      <c r="X962" s="2" t="str">
        <f>IF(LEN($C962)=0,IF($D962&gt;0,COUNTIFS($J$3:$J962,$J962,$C$3:$C962,""),"-"),"Escluso")</f>
        <v>-</v>
      </c>
      <c r="Y962" s="127" t="str">
        <f t="shared" si="93"/>
        <v>-</v>
      </c>
      <c r="Z962" s="2" t="str">
        <f>IF($D962&gt;0,COUNTIFS($O$3:$O962,$O962,$L$3:$L962,$L962,$I$3:$I962,$I962),"-")</f>
        <v>-</v>
      </c>
      <c r="AA962" s="27" t="str">
        <f>IF($D962&gt;0,IF(OR($Z962 &gt;1,$L962&lt;&gt;"Adulti"),0,VLOOKUP($P962,Regione!$B$2:$C$22,2,FALSE)),"-")</f>
        <v>-</v>
      </c>
      <c r="AB962" s="27" t="str">
        <f>IF($D962&gt;0,IF(COUNTIFS($O$3:$O962,$O962,$L$3:$L962,$L962,$I$3:$I962,$I962) &gt;1,0,SUMIFS($Y$3:$Y$2503,$L$3:$L$2503,$L962,$O$3:$O$2503,$O962,$I$3:$I$2503,$I962)),"-")</f>
        <v>-</v>
      </c>
      <c r="AC962" s="27" t="str">
        <f t="shared" si="90"/>
        <v>-</v>
      </c>
    </row>
    <row r="963" spans="1:29" s="1" customFormat="1">
      <c r="A963" s="13"/>
      <c r="B963" s="107" t="str">
        <f>IF(COUNTA($A963)&gt;0,VLOOKUP($A963,Corsa!$A$1:$F$43,2,FALSE),"-")</f>
        <v>-</v>
      </c>
      <c r="C963" s="11"/>
      <c r="D963" s="13"/>
      <c r="E963" s="13"/>
      <c r="F963" s="46" t="str">
        <f>IF(COUNTA($A963)&gt;0,VLOOKUP($A963,Corsa!$A$1:$F$43,3,FALSE),"-")</f>
        <v>-</v>
      </c>
      <c r="G963" s="28" t="str">
        <f>IF($D963&gt;0,VLOOKUP($D963,Iscrizioni!$A$2:$M$2502,9,FALSE),"-")</f>
        <v>-</v>
      </c>
      <c r="H963" s="28" t="str">
        <f>IF($D963&gt;0,VLOOKUP($D963,Iscrizioni!$A$2:$M$2502,4,FALSE),"-")</f>
        <v>-</v>
      </c>
      <c r="I963" s="27" t="str">
        <f>IF($D963&gt;0,VLOOKUP($D963,Iscrizioni!$A$2:$M$2502,5,FALSE),"-")</f>
        <v>-</v>
      </c>
      <c r="J963" s="27" t="str">
        <f>IF($D963&gt;0,VLOOKUP($D963,Iscrizioni!$A$2:$M$2502,10,FALSE),"-")</f>
        <v>-</v>
      </c>
      <c r="K963" s="27" t="str">
        <f t="shared" ref="K963:K1026" si="94">IF(D963&gt;0,IF(IFERROR(SEARCH(J963,F963),0)=0,"Verifica","ok"),"-")</f>
        <v>-</v>
      </c>
      <c r="L963" s="46" t="str">
        <f>IF($D963&gt;0,VLOOKUP($D963,Iscrizioni!$A$2:$M$2502,11,FALSE),"-")</f>
        <v>-</v>
      </c>
      <c r="M963" s="27" t="str">
        <f>IF($D963&gt;0,VLOOKUP($D963,Iscrizioni!$A$2:$N$2502,12,FALSE),"-")</f>
        <v>-</v>
      </c>
      <c r="N963" s="46" t="str">
        <f>IF($D963&gt;0,VLOOKUP($D963,Iscrizioni!$A$2:$M$2502,6,FALSE),"-")</f>
        <v>-</v>
      </c>
      <c r="O963" s="107" t="str">
        <f>IF($D963&gt;0,VLOOKUP($D963,Iscrizioni!$A$2:$M$2502,7,FALSE),"-")</f>
        <v>-</v>
      </c>
      <c r="P963" s="46" t="str">
        <f>IF($D963&gt;0,VLOOKUP(LEFT($N963,1),Regione!$A$2:$C$21,2,FALSE),"-")</f>
        <v>-</v>
      </c>
      <c r="Q963" s="112" t="str">
        <f ca="1">IF($D963&gt;0,NormalizzaTempo("D",CELL("tipo",$E963),$E963),"-")</f>
        <v>-</v>
      </c>
      <c r="R963" s="27" t="str">
        <f>IF($D963&gt;0,VLOOKUP($D963,Iscrizioni!$A$2:$M$2502,13,FALSE),"-")</f>
        <v>-</v>
      </c>
      <c r="S963" s="112" t="str">
        <f t="shared" si="91"/>
        <v>-</v>
      </c>
      <c r="T963" s="112" t="str">
        <f>IF($D963&gt;0,SUMIFS($S$3:$S963,$X$3:$X963,1,$J$3:$J963,$J963),"-")</f>
        <v>-</v>
      </c>
      <c r="U963" s="112" t="str">
        <f t="shared" si="92"/>
        <v>-</v>
      </c>
      <c r="V963" s="112" t="str">
        <f t="shared" si="89"/>
        <v>-</v>
      </c>
      <c r="W963" s="27" t="str">
        <f>IF(LEN($C963)=0,IF($D963&gt;0,COUNTIFS($A$3:$A963,$A963),"-"),"Escluso")</f>
        <v>-</v>
      </c>
      <c r="X963" s="2" t="str">
        <f>IF(LEN($C963)=0,IF($D963&gt;0,COUNTIFS($J$3:$J963,$J963,$C$3:$C963,""),"-"),"Escluso")</f>
        <v>-</v>
      </c>
      <c r="Y963" s="127" t="str">
        <f t="shared" si="93"/>
        <v>-</v>
      </c>
      <c r="Z963" s="2" t="str">
        <f>IF($D963&gt;0,COUNTIFS($O$3:$O963,$O963,$L$3:$L963,$L963,$I$3:$I963,$I963),"-")</f>
        <v>-</v>
      </c>
      <c r="AA963" s="27" t="str">
        <f>IF($D963&gt;0,IF(OR($Z963 &gt;1,$L963&lt;&gt;"Adulti"),0,VLOOKUP($P963,Regione!$B$2:$C$22,2,FALSE)),"-")</f>
        <v>-</v>
      </c>
      <c r="AB963" s="27" t="str">
        <f>IF($D963&gt;0,IF(COUNTIFS($O$3:$O963,$O963,$L$3:$L963,$L963,$I$3:$I963,$I963) &gt;1,0,SUMIFS($Y$3:$Y$2503,$L$3:$L$2503,$L963,$O$3:$O$2503,$O963,$I$3:$I$2503,$I963)),"-")</f>
        <v>-</v>
      </c>
      <c r="AC963" s="27" t="str">
        <f t="shared" si="90"/>
        <v>-</v>
      </c>
    </row>
    <row r="964" spans="1:29" s="1" customFormat="1">
      <c r="A964" s="13"/>
      <c r="B964" s="107" t="str">
        <f>IF(COUNTA($A964)&gt;0,VLOOKUP($A964,Corsa!$A$1:$F$43,2,FALSE),"-")</f>
        <v>-</v>
      </c>
      <c r="C964" s="11"/>
      <c r="D964" s="13"/>
      <c r="E964" s="13"/>
      <c r="F964" s="46" t="str">
        <f>IF(COUNTA($A964)&gt;0,VLOOKUP($A964,Corsa!$A$1:$F$43,3,FALSE),"-")</f>
        <v>-</v>
      </c>
      <c r="G964" s="28" t="str">
        <f>IF($D964&gt;0,VLOOKUP($D964,Iscrizioni!$A$2:$M$2502,9,FALSE),"-")</f>
        <v>-</v>
      </c>
      <c r="H964" s="28" t="str">
        <f>IF($D964&gt;0,VLOOKUP($D964,Iscrizioni!$A$2:$M$2502,4,FALSE),"-")</f>
        <v>-</v>
      </c>
      <c r="I964" s="27" t="str">
        <f>IF($D964&gt;0,VLOOKUP($D964,Iscrizioni!$A$2:$M$2502,5,FALSE),"-")</f>
        <v>-</v>
      </c>
      <c r="J964" s="27" t="str">
        <f>IF($D964&gt;0,VLOOKUP($D964,Iscrizioni!$A$2:$M$2502,10,FALSE),"-")</f>
        <v>-</v>
      </c>
      <c r="K964" s="27" t="str">
        <f t="shared" si="94"/>
        <v>-</v>
      </c>
      <c r="L964" s="46" t="str">
        <f>IF($D964&gt;0,VLOOKUP($D964,Iscrizioni!$A$2:$M$2502,11,FALSE),"-")</f>
        <v>-</v>
      </c>
      <c r="M964" s="27" t="str">
        <f>IF($D964&gt;0,VLOOKUP($D964,Iscrizioni!$A$2:$N$2502,12,FALSE),"-")</f>
        <v>-</v>
      </c>
      <c r="N964" s="46" t="str">
        <f>IF($D964&gt;0,VLOOKUP($D964,Iscrizioni!$A$2:$M$2502,6,FALSE),"-")</f>
        <v>-</v>
      </c>
      <c r="O964" s="107" t="str">
        <f>IF($D964&gt;0,VLOOKUP($D964,Iscrizioni!$A$2:$M$2502,7,FALSE),"-")</f>
        <v>-</v>
      </c>
      <c r="P964" s="46" t="str">
        <f>IF($D964&gt;0,VLOOKUP(LEFT($N964,1),Regione!$A$2:$C$21,2,FALSE),"-")</f>
        <v>-</v>
      </c>
      <c r="Q964" s="112" t="str">
        <f ca="1">IF($D964&gt;0,NormalizzaTempo("D",CELL("tipo",$E964),$E964),"-")</f>
        <v>-</v>
      </c>
      <c r="R964" s="27" t="str">
        <f>IF($D964&gt;0,VLOOKUP($D964,Iscrizioni!$A$2:$M$2502,13,FALSE),"-")</f>
        <v>-</v>
      </c>
      <c r="S964" s="112" t="str">
        <f t="shared" si="91"/>
        <v>-</v>
      </c>
      <c r="T964" s="112" t="str">
        <f>IF($D964&gt;0,SUMIFS($S$3:$S964,$X$3:$X964,1,$J$3:$J964,$J964),"-")</f>
        <v>-</v>
      </c>
      <c r="U964" s="112" t="str">
        <f t="shared" si="92"/>
        <v>-</v>
      </c>
      <c r="V964" s="112" t="str">
        <f t="shared" ref="V964:V1027" si="95">IF(OR(AND($L964="Adulti",LEN($C964)=0,$U964&lt;=$U$1), AND(OR($L964="Giovanile",$L964="Promozionale"),LEN($C964)=0) ), "ok","-")</f>
        <v>-</v>
      </c>
      <c r="W964" s="27" t="str">
        <f>IF(LEN($C964)=0,IF($D964&gt;0,COUNTIFS($A$3:$A964,$A964),"-"),"Escluso")</f>
        <v>-</v>
      </c>
      <c r="X964" s="2" t="str">
        <f>IF(LEN($C964)=0,IF($D964&gt;0,COUNTIFS($J$3:$J964,$J964,$C$3:$C964,""),"-"),"Escluso")</f>
        <v>-</v>
      </c>
      <c r="Y964" s="127" t="str">
        <f t="shared" si="93"/>
        <v>-</v>
      </c>
      <c r="Z964" s="2" t="str">
        <f>IF($D964&gt;0,COUNTIFS($O$3:$O964,$O964,$L$3:$L964,$L964,$I$3:$I964,$I964),"-")</f>
        <v>-</v>
      </c>
      <c r="AA964" s="27" t="str">
        <f>IF($D964&gt;0,IF(OR($Z964 &gt;1,$L964&lt;&gt;"Adulti"),0,VLOOKUP($P964,Regione!$B$2:$C$22,2,FALSE)),"-")</f>
        <v>-</v>
      </c>
      <c r="AB964" s="27" t="str">
        <f>IF($D964&gt;0,IF(COUNTIFS($O$3:$O964,$O964,$L$3:$L964,$L964,$I$3:$I964,$I964) &gt;1,0,SUMIFS($Y$3:$Y$2503,$L$3:$L$2503,$L964,$O$3:$O$2503,$O964,$I$3:$I$2503,$I964)),"-")</f>
        <v>-</v>
      </c>
      <c r="AC964" s="27" t="str">
        <f t="shared" si="90"/>
        <v>-</v>
      </c>
    </row>
    <row r="965" spans="1:29" s="1" customFormat="1">
      <c r="A965" s="13"/>
      <c r="B965" s="107" t="str">
        <f>IF(COUNTA($A965)&gt;0,VLOOKUP($A965,Corsa!$A$1:$F$43,2,FALSE),"-")</f>
        <v>-</v>
      </c>
      <c r="C965" s="11"/>
      <c r="D965" s="13"/>
      <c r="E965" s="13"/>
      <c r="F965" s="46" t="str">
        <f>IF(COUNTA($A965)&gt;0,VLOOKUP($A965,Corsa!$A$1:$F$43,3,FALSE),"-")</f>
        <v>-</v>
      </c>
      <c r="G965" s="28" t="str">
        <f>IF($D965&gt;0,VLOOKUP($D965,Iscrizioni!$A$2:$M$2502,9,FALSE),"-")</f>
        <v>-</v>
      </c>
      <c r="H965" s="28" t="str">
        <f>IF($D965&gt;0,VLOOKUP($D965,Iscrizioni!$A$2:$M$2502,4,FALSE),"-")</f>
        <v>-</v>
      </c>
      <c r="I965" s="27" t="str">
        <f>IF($D965&gt;0,VLOOKUP($D965,Iscrizioni!$A$2:$M$2502,5,FALSE),"-")</f>
        <v>-</v>
      </c>
      <c r="J965" s="27" t="str">
        <f>IF($D965&gt;0,VLOOKUP($D965,Iscrizioni!$A$2:$M$2502,10,FALSE),"-")</f>
        <v>-</v>
      </c>
      <c r="K965" s="27" t="str">
        <f t="shared" si="94"/>
        <v>-</v>
      </c>
      <c r="L965" s="46" t="str">
        <f>IF($D965&gt;0,VLOOKUP($D965,Iscrizioni!$A$2:$M$2502,11,FALSE),"-")</f>
        <v>-</v>
      </c>
      <c r="M965" s="27" t="str">
        <f>IF($D965&gt;0,VLOOKUP($D965,Iscrizioni!$A$2:$N$2502,12,FALSE),"-")</f>
        <v>-</v>
      </c>
      <c r="N965" s="46" t="str">
        <f>IF($D965&gt;0,VLOOKUP($D965,Iscrizioni!$A$2:$M$2502,6,FALSE),"-")</f>
        <v>-</v>
      </c>
      <c r="O965" s="107" t="str">
        <f>IF($D965&gt;0,VLOOKUP($D965,Iscrizioni!$A$2:$M$2502,7,FALSE),"-")</f>
        <v>-</v>
      </c>
      <c r="P965" s="46" t="str">
        <f>IF($D965&gt;0,VLOOKUP(LEFT($N965,1),Regione!$A$2:$C$21,2,FALSE),"-")</f>
        <v>-</v>
      </c>
      <c r="Q965" s="112" t="str">
        <f ca="1">IF($D965&gt;0,NormalizzaTempo("D",CELL("tipo",$E965),$E965),"-")</f>
        <v>-</v>
      </c>
      <c r="R965" s="27" t="str">
        <f>IF($D965&gt;0,VLOOKUP($D965,Iscrizioni!$A$2:$M$2502,13,FALSE),"-")</f>
        <v>-</v>
      </c>
      <c r="S965" s="112" t="str">
        <f t="shared" si="91"/>
        <v>-</v>
      </c>
      <c r="T965" s="112" t="str">
        <f>IF($D965&gt;0,SUMIFS($S$3:$S965,$X$3:$X965,1,$J$3:$J965,$J965),"-")</f>
        <v>-</v>
      </c>
      <c r="U965" s="112" t="str">
        <f t="shared" si="92"/>
        <v>-</v>
      </c>
      <c r="V965" s="112" t="str">
        <f t="shared" si="95"/>
        <v>-</v>
      </c>
      <c r="W965" s="27" t="str">
        <f>IF(LEN($C965)=0,IF($D965&gt;0,COUNTIFS($A$3:$A965,$A965),"-"),"Escluso")</f>
        <v>-</v>
      </c>
      <c r="X965" s="2" t="str">
        <f>IF(LEN($C965)=0,IF($D965&gt;0,COUNTIFS($J$3:$J965,$J965,$C$3:$C965,""),"-"),"Escluso")</f>
        <v>-</v>
      </c>
      <c r="Y965" s="127" t="str">
        <f t="shared" si="93"/>
        <v>-</v>
      </c>
      <c r="Z965" s="2" t="str">
        <f>IF($D965&gt;0,COUNTIFS($O$3:$O965,$O965,$L$3:$L965,$L965,$I$3:$I965,$I965),"-")</f>
        <v>-</v>
      </c>
      <c r="AA965" s="27" t="str">
        <f>IF($D965&gt;0,IF(OR($Z965 &gt;1,$L965&lt;&gt;"Adulti"),0,VLOOKUP($P965,Regione!$B$2:$C$22,2,FALSE)),"-")</f>
        <v>-</v>
      </c>
      <c r="AB965" s="27" t="str">
        <f>IF($D965&gt;0,IF(COUNTIFS($O$3:$O965,$O965,$L$3:$L965,$L965,$I$3:$I965,$I965) &gt;1,0,SUMIFS($Y$3:$Y$2503,$L$3:$L$2503,$L965,$O$3:$O$2503,$O965,$I$3:$I$2503,$I965)),"-")</f>
        <v>-</v>
      </c>
      <c r="AC965" s="27" t="str">
        <f t="shared" si="90"/>
        <v>-</v>
      </c>
    </row>
    <row r="966" spans="1:29" s="1" customFormat="1">
      <c r="A966" s="13"/>
      <c r="B966" s="107" t="str">
        <f>IF(COUNTA($A966)&gt;0,VLOOKUP($A966,Corsa!$A$1:$F$43,2,FALSE),"-")</f>
        <v>-</v>
      </c>
      <c r="C966" s="11"/>
      <c r="D966" s="13"/>
      <c r="E966" s="13"/>
      <c r="F966" s="46" t="str">
        <f>IF(COUNTA($A966)&gt;0,VLOOKUP($A966,Corsa!$A$1:$F$43,3,FALSE),"-")</f>
        <v>-</v>
      </c>
      <c r="G966" s="28" t="str">
        <f>IF($D966&gt;0,VLOOKUP($D966,Iscrizioni!$A$2:$M$2502,9,FALSE),"-")</f>
        <v>-</v>
      </c>
      <c r="H966" s="28" t="str">
        <f>IF($D966&gt;0,VLOOKUP($D966,Iscrizioni!$A$2:$M$2502,4,FALSE),"-")</f>
        <v>-</v>
      </c>
      <c r="I966" s="27" t="str">
        <f>IF($D966&gt;0,VLOOKUP($D966,Iscrizioni!$A$2:$M$2502,5,FALSE),"-")</f>
        <v>-</v>
      </c>
      <c r="J966" s="27" t="str">
        <f>IF($D966&gt;0,VLOOKUP($D966,Iscrizioni!$A$2:$M$2502,10,FALSE),"-")</f>
        <v>-</v>
      </c>
      <c r="K966" s="27" t="str">
        <f t="shared" si="94"/>
        <v>-</v>
      </c>
      <c r="L966" s="46" t="str">
        <f>IF($D966&gt;0,VLOOKUP($D966,Iscrizioni!$A$2:$M$2502,11,FALSE),"-")</f>
        <v>-</v>
      </c>
      <c r="M966" s="27" t="str">
        <f>IF($D966&gt;0,VLOOKUP($D966,Iscrizioni!$A$2:$N$2502,12,FALSE),"-")</f>
        <v>-</v>
      </c>
      <c r="N966" s="46" t="str">
        <f>IF($D966&gt;0,VLOOKUP($D966,Iscrizioni!$A$2:$M$2502,6,FALSE),"-")</f>
        <v>-</v>
      </c>
      <c r="O966" s="107" t="str">
        <f>IF($D966&gt;0,VLOOKUP($D966,Iscrizioni!$A$2:$M$2502,7,FALSE),"-")</f>
        <v>-</v>
      </c>
      <c r="P966" s="46" t="str">
        <f>IF($D966&gt;0,VLOOKUP(LEFT($N966,1),Regione!$A$2:$C$21,2,FALSE),"-")</f>
        <v>-</v>
      </c>
      <c r="Q966" s="112" t="str">
        <f ca="1">IF($D966&gt;0,NormalizzaTempo("D",CELL("tipo",$E966),$E966),"-")</f>
        <v>-</v>
      </c>
      <c r="R966" s="27" t="str">
        <f>IF($D966&gt;0,VLOOKUP($D966,Iscrizioni!$A$2:$M$2502,13,FALSE),"-")</f>
        <v>-</v>
      </c>
      <c r="S966" s="112" t="str">
        <f t="shared" si="91"/>
        <v>-</v>
      </c>
      <c r="T966" s="112" t="str">
        <f>IF($D966&gt;0,SUMIFS($S$3:$S966,$X$3:$X966,1,$J$3:$J966,$J966),"-")</f>
        <v>-</v>
      </c>
      <c r="U966" s="112" t="str">
        <f t="shared" si="92"/>
        <v>-</v>
      </c>
      <c r="V966" s="112" t="str">
        <f t="shared" si="95"/>
        <v>-</v>
      </c>
      <c r="W966" s="27" t="str">
        <f>IF(LEN($C966)=0,IF($D966&gt;0,COUNTIFS($A$3:$A966,$A966),"-"),"Escluso")</f>
        <v>-</v>
      </c>
      <c r="X966" s="2" t="str">
        <f>IF(LEN($C966)=0,IF($D966&gt;0,COUNTIFS($J$3:$J966,$J966,$C$3:$C966,""),"-"),"Escluso")</f>
        <v>-</v>
      </c>
      <c r="Y966" s="127" t="str">
        <f t="shared" si="93"/>
        <v>-</v>
      </c>
      <c r="Z966" s="2" t="str">
        <f>IF($D966&gt;0,COUNTIFS($O$3:$O966,$O966,$L$3:$L966,$L966,$I$3:$I966,$I966),"-")</f>
        <v>-</v>
      </c>
      <c r="AA966" s="27" t="str">
        <f>IF($D966&gt;0,IF(OR($Z966 &gt;1,$L966&lt;&gt;"Adulti"),0,VLOOKUP($P966,Regione!$B$2:$C$22,2,FALSE)),"-")</f>
        <v>-</v>
      </c>
      <c r="AB966" s="27" t="str">
        <f>IF($D966&gt;0,IF(COUNTIFS($O$3:$O966,$O966,$L$3:$L966,$L966,$I$3:$I966,$I966) &gt;1,0,SUMIFS($Y$3:$Y$2503,$L$3:$L$2503,$L966,$O$3:$O$2503,$O966,$I$3:$I$2503,$I966)),"-")</f>
        <v>-</v>
      </c>
      <c r="AC966" s="27" t="str">
        <f t="shared" si="90"/>
        <v>-</v>
      </c>
    </row>
    <row r="967" spans="1:29" s="1" customFormat="1">
      <c r="A967" s="13"/>
      <c r="B967" s="107" t="str">
        <f>IF(COUNTA($A967)&gt;0,VLOOKUP($A967,Corsa!$A$1:$F$43,2,FALSE),"-")</f>
        <v>-</v>
      </c>
      <c r="C967" s="11"/>
      <c r="D967" s="13"/>
      <c r="E967" s="13"/>
      <c r="F967" s="46" t="str">
        <f>IF(COUNTA($A967)&gt;0,VLOOKUP($A967,Corsa!$A$1:$F$43,3,FALSE),"-")</f>
        <v>-</v>
      </c>
      <c r="G967" s="28" t="str">
        <f>IF($D967&gt;0,VLOOKUP($D967,Iscrizioni!$A$2:$M$2502,9,FALSE),"-")</f>
        <v>-</v>
      </c>
      <c r="H967" s="28" t="str">
        <f>IF($D967&gt;0,VLOOKUP($D967,Iscrizioni!$A$2:$M$2502,4,FALSE),"-")</f>
        <v>-</v>
      </c>
      <c r="I967" s="27" t="str">
        <f>IF($D967&gt;0,VLOOKUP($D967,Iscrizioni!$A$2:$M$2502,5,FALSE),"-")</f>
        <v>-</v>
      </c>
      <c r="J967" s="27" t="str">
        <f>IF($D967&gt;0,VLOOKUP($D967,Iscrizioni!$A$2:$M$2502,10,FALSE),"-")</f>
        <v>-</v>
      </c>
      <c r="K967" s="27" t="str">
        <f t="shared" si="94"/>
        <v>-</v>
      </c>
      <c r="L967" s="46" t="str">
        <f>IF($D967&gt;0,VLOOKUP($D967,Iscrizioni!$A$2:$M$2502,11,FALSE),"-")</f>
        <v>-</v>
      </c>
      <c r="M967" s="27" t="str">
        <f>IF($D967&gt;0,VLOOKUP($D967,Iscrizioni!$A$2:$N$2502,12,FALSE),"-")</f>
        <v>-</v>
      </c>
      <c r="N967" s="46" t="str">
        <f>IF($D967&gt;0,VLOOKUP($D967,Iscrizioni!$A$2:$M$2502,6,FALSE),"-")</f>
        <v>-</v>
      </c>
      <c r="O967" s="107" t="str">
        <f>IF($D967&gt;0,VLOOKUP($D967,Iscrizioni!$A$2:$M$2502,7,FALSE),"-")</f>
        <v>-</v>
      </c>
      <c r="P967" s="46" t="str">
        <f>IF($D967&gt;0,VLOOKUP(LEFT($N967,1),Regione!$A$2:$C$21,2,FALSE),"-")</f>
        <v>-</v>
      </c>
      <c r="Q967" s="112" t="str">
        <f ca="1">IF($D967&gt;0,NormalizzaTempo("D",CELL("tipo",$E967),$E967),"-")</f>
        <v>-</v>
      </c>
      <c r="R967" s="27" t="str">
        <f>IF($D967&gt;0,VLOOKUP($D967,Iscrizioni!$A$2:$M$2502,13,FALSE),"-")</f>
        <v>-</v>
      </c>
      <c r="S967" s="112" t="str">
        <f t="shared" si="91"/>
        <v>-</v>
      </c>
      <c r="T967" s="112" t="str">
        <f>IF($D967&gt;0,SUMIFS($S$3:$S967,$X$3:$X967,1,$J$3:$J967,$J967),"-")</f>
        <v>-</v>
      </c>
      <c r="U967" s="112" t="str">
        <f t="shared" si="92"/>
        <v>-</v>
      </c>
      <c r="V967" s="112" t="str">
        <f t="shared" si="95"/>
        <v>-</v>
      </c>
      <c r="W967" s="27" t="str">
        <f>IF(LEN($C967)=0,IF($D967&gt;0,COUNTIFS($A$3:$A967,$A967),"-"),"Escluso")</f>
        <v>-</v>
      </c>
      <c r="X967" s="2" t="str">
        <f>IF(LEN($C967)=0,IF($D967&gt;0,COUNTIFS($J$3:$J967,$J967,$C$3:$C967,""),"-"),"Escluso")</f>
        <v>-</v>
      </c>
      <c r="Y967" s="127" t="str">
        <f t="shared" si="93"/>
        <v>-</v>
      </c>
      <c r="Z967" s="2" t="str">
        <f>IF($D967&gt;0,COUNTIFS($O$3:$O967,$O967,$L$3:$L967,$L967,$I$3:$I967,$I967),"-")</f>
        <v>-</v>
      </c>
      <c r="AA967" s="27" t="str">
        <f>IF($D967&gt;0,IF(OR($Z967 &gt;1,$L967&lt;&gt;"Adulti"),0,VLOOKUP($P967,Regione!$B$2:$C$22,2,FALSE)),"-")</f>
        <v>-</v>
      </c>
      <c r="AB967" s="27" t="str">
        <f>IF($D967&gt;0,IF(COUNTIFS($O$3:$O967,$O967,$L$3:$L967,$L967,$I$3:$I967,$I967) &gt;1,0,SUMIFS($Y$3:$Y$2503,$L$3:$L$2503,$L967,$O$3:$O$2503,$O967,$I$3:$I$2503,$I967)),"-")</f>
        <v>-</v>
      </c>
      <c r="AC967" s="27" t="str">
        <f t="shared" si="90"/>
        <v>-</v>
      </c>
    </row>
    <row r="968" spans="1:29" s="1" customFormat="1">
      <c r="A968" s="13"/>
      <c r="B968" s="107" t="str">
        <f>IF(COUNTA($A968)&gt;0,VLOOKUP($A968,Corsa!$A$1:$F$43,2,FALSE),"-")</f>
        <v>-</v>
      </c>
      <c r="C968" s="11"/>
      <c r="D968" s="13"/>
      <c r="E968" s="13"/>
      <c r="F968" s="46" t="str">
        <f>IF(COUNTA($A968)&gt;0,VLOOKUP($A968,Corsa!$A$1:$F$43,3,FALSE),"-")</f>
        <v>-</v>
      </c>
      <c r="G968" s="28" t="str">
        <f>IF($D968&gt;0,VLOOKUP($D968,Iscrizioni!$A$2:$M$2502,9,FALSE),"-")</f>
        <v>-</v>
      </c>
      <c r="H968" s="28" t="str">
        <f>IF($D968&gt;0,VLOOKUP($D968,Iscrizioni!$A$2:$M$2502,4,FALSE),"-")</f>
        <v>-</v>
      </c>
      <c r="I968" s="27" t="str">
        <f>IF($D968&gt;0,VLOOKUP($D968,Iscrizioni!$A$2:$M$2502,5,FALSE),"-")</f>
        <v>-</v>
      </c>
      <c r="J968" s="27" t="str">
        <f>IF($D968&gt;0,VLOOKUP($D968,Iscrizioni!$A$2:$M$2502,10,FALSE),"-")</f>
        <v>-</v>
      </c>
      <c r="K968" s="27" t="str">
        <f t="shared" si="94"/>
        <v>-</v>
      </c>
      <c r="L968" s="46" t="str">
        <f>IF($D968&gt;0,VLOOKUP($D968,Iscrizioni!$A$2:$M$2502,11,FALSE),"-")</f>
        <v>-</v>
      </c>
      <c r="M968" s="27" t="str">
        <f>IF($D968&gt;0,VLOOKUP($D968,Iscrizioni!$A$2:$N$2502,12,FALSE),"-")</f>
        <v>-</v>
      </c>
      <c r="N968" s="46" t="str">
        <f>IF($D968&gt;0,VLOOKUP($D968,Iscrizioni!$A$2:$M$2502,6,FALSE),"-")</f>
        <v>-</v>
      </c>
      <c r="O968" s="107" t="str">
        <f>IF($D968&gt;0,VLOOKUP($D968,Iscrizioni!$A$2:$M$2502,7,FALSE),"-")</f>
        <v>-</v>
      </c>
      <c r="P968" s="46" t="str">
        <f>IF($D968&gt;0,VLOOKUP(LEFT($N968,1),Regione!$A$2:$C$21,2,FALSE),"-")</f>
        <v>-</v>
      </c>
      <c r="Q968" s="112" t="str">
        <f ca="1">IF($D968&gt;0,NormalizzaTempo("D",CELL("tipo",$E968),$E968),"-")</f>
        <v>-</v>
      </c>
      <c r="R968" s="27" t="str">
        <f>IF($D968&gt;0,VLOOKUP($D968,Iscrizioni!$A$2:$M$2502,13,FALSE),"-")</f>
        <v>-</v>
      </c>
      <c r="S968" s="112" t="str">
        <f t="shared" si="91"/>
        <v>-</v>
      </c>
      <c r="T968" s="112" t="str">
        <f>IF($D968&gt;0,SUMIFS($S$3:$S968,$X$3:$X968,1,$J$3:$J968,$J968),"-")</f>
        <v>-</v>
      </c>
      <c r="U968" s="112" t="str">
        <f t="shared" si="92"/>
        <v>-</v>
      </c>
      <c r="V968" s="112" t="str">
        <f t="shared" si="95"/>
        <v>-</v>
      </c>
      <c r="W968" s="27" t="str">
        <f>IF(LEN($C968)=0,IF($D968&gt;0,COUNTIFS($A$3:$A968,$A968),"-"),"Escluso")</f>
        <v>-</v>
      </c>
      <c r="X968" s="2" t="str">
        <f>IF(LEN($C968)=0,IF($D968&gt;0,COUNTIFS($J$3:$J968,$J968,$C$3:$C968,""),"-"),"Escluso")</f>
        <v>-</v>
      </c>
      <c r="Y968" s="127" t="str">
        <f t="shared" si="93"/>
        <v>-</v>
      </c>
      <c r="Z968" s="2" t="str">
        <f>IF($D968&gt;0,COUNTIFS($O$3:$O968,$O968,$L$3:$L968,$L968,$I$3:$I968,$I968),"-")</f>
        <v>-</v>
      </c>
      <c r="AA968" s="27" t="str">
        <f>IF($D968&gt;0,IF(OR($Z968 &gt;1,$L968&lt;&gt;"Adulti"),0,VLOOKUP($P968,Regione!$B$2:$C$22,2,FALSE)),"-")</f>
        <v>-</v>
      </c>
      <c r="AB968" s="27" t="str">
        <f>IF($D968&gt;0,IF(COUNTIFS($O$3:$O968,$O968,$L$3:$L968,$L968,$I$3:$I968,$I968) &gt;1,0,SUMIFS($Y$3:$Y$2503,$L$3:$L$2503,$L968,$O$3:$O$2503,$O968,$I$3:$I$2503,$I968)),"-")</f>
        <v>-</v>
      </c>
      <c r="AC968" s="27" t="str">
        <f t="shared" si="90"/>
        <v>-</v>
      </c>
    </row>
    <row r="969" spans="1:29" s="1" customFormat="1">
      <c r="A969" s="13"/>
      <c r="B969" s="107" t="str">
        <f>IF(COUNTA($A969)&gt;0,VLOOKUP($A969,Corsa!$A$1:$F$43,2,FALSE),"-")</f>
        <v>-</v>
      </c>
      <c r="C969" s="11"/>
      <c r="D969" s="13"/>
      <c r="E969" s="13"/>
      <c r="F969" s="46" t="str">
        <f>IF(COUNTA($A969)&gt;0,VLOOKUP($A969,Corsa!$A$1:$F$43,3,FALSE),"-")</f>
        <v>-</v>
      </c>
      <c r="G969" s="28" t="str">
        <f>IF($D969&gt;0,VLOOKUP($D969,Iscrizioni!$A$2:$M$2502,9,FALSE),"-")</f>
        <v>-</v>
      </c>
      <c r="H969" s="28" t="str">
        <f>IF($D969&gt;0,VLOOKUP($D969,Iscrizioni!$A$2:$M$2502,4,FALSE),"-")</f>
        <v>-</v>
      </c>
      <c r="I969" s="27" t="str">
        <f>IF($D969&gt;0,VLOOKUP($D969,Iscrizioni!$A$2:$M$2502,5,FALSE),"-")</f>
        <v>-</v>
      </c>
      <c r="J969" s="27" t="str">
        <f>IF($D969&gt;0,VLOOKUP($D969,Iscrizioni!$A$2:$M$2502,10,FALSE),"-")</f>
        <v>-</v>
      </c>
      <c r="K969" s="27" t="str">
        <f t="shared" si="94"/>
        <v>-</v>
      </c>
      <c r="L969" s="46" t="str">
        <f>IF($D969&gt;0,VLOOKUP($D969,Iscrizioni!$A$2:$M$2502,11,FALSE),"-")</f>
        <v>-</v>
      </c>
      <c r="M969" s="27" t="str">
        <f>IF($D969&gt;0,VLOOKUP($D969,Iscrizioni!$A$2:$N$2502,12,FALSE),"-")</f>
        <v>-</v>
      </c>
      <c r="N969" s="46" t="str">
        <f>IF($D969&gt;0,VLOOKUP($D969,Iscrizioni!$A$2:$M$2502,6,FALSE),"-")</f>
        <v>-</v>
      </c>
      <c r="O969" s="107" t="str">
        <f>IF($D969&gt;0,VLOOKUP($D969,Iscrizioni!$A$2:$M$2502,7,FALSE),"-")</f>
        <v>-</v>
      </c>
      <c r="P969" s="46" t="str">
        <f>IF($D969&gt;0,VLOOKUP(LEFT($N969,1),Regione!$A$2:$C$21,2,FALSE),"-")</f>
        <v>-</v>
      </c>
      <c r="Q969" s="112" t="str">
        <f ca="1">IF($D969&gt;0,NormalizzaTempo("D",CELL("tipo",$E969),$E969),"-")</f>
        <v>-</v>
      </c>
      <c r="R969" s="27" t="str">
        <f>IF($D969&gt;0,VLOOKUP($D969,Iscrizioni!$A$2:$M$2502,13,FALSE),"-")</f>
        <v>-</v>
      </c>
      <c r="S969" s="112" t="str">
        <f t="shared" si="91"/>
        <v>-</v>
      </c>
      <c r="T969" s="112" t="str">
        <f>IF($D969&gt;0,SUMIFS($S$3:$S969,$X$3:$X969,1,$J$3:$J969,$J969),"-")</f>
        <v>-</v>
      </c>
      <c r="U969" s="112" t="str">
        <f t="shared" si="92"/>
        <v>-</v>
      </c>
      <c r="V969" s="112" t="str">
        <f t="shared" si="95"/>
        <v>-</v>
      </c>
      <c r="W969" s="27" t="str">
        <f>IF(LEN($C969)=0,IF($D969&gt;0,COUNTIFS($A$3:$A969,$A969),"-"),"Escluso")</f>
        <v>-</v>
      </c>
      <c r="X969" s="2" t="str">
        <f>IF(LEN($C969)=0,IF($D969&gt;0,COUNTIFS($J$3:$J969,$J969,$C$3:$C969,""),"-"),"Escluso")</f>
        <v>-</v>
      </c>
      <c r="Y969" s="127" t="str">
        <f t="shared" si="93"/>
        <v>-</v>
      </c>
      <c r="Z969" s="2" t="str">
        <f>IF($D969&gt;0,COUNTIFS($O$3:$O969,$O969,$L$3:$L969,$L969,$I$3:$I969,$I969),"-")</f>
        <v>-</v>
      </c>
      <c r="AA969" s="27" t="str">
        <f>IF($D969&gt;0,IF(OR($Z969 &gt;1,$L969&lt;&gt;"Adulti"),0,VLOOKUP($P969,Regione!$B$2:$C$22,2,FALSE)),"-")</f>
        <v>-</v>
      </c>
      <c r="AB969" s="27" t="str">
        <f>IF($D969&gt;0,IF(COUNTIFS($O$3:$O969,$O969,$L$3:$L969,$L969,$I$3:$I969,$I969) &gt;1,0,SUMIFS($Y$3:$Y$2503,$L$3:$L$2503,$L969,$O$3:$O$2503,$O969,$I$3:$I$2503,$I969)),"-")</f>
        <v>-</v>
      </c>
      <c r="AC969" s="27" t="str">
        <f t="shared" si="90"/>
        <v>-</v>
      </c>
    </row>
    <row r="970" spans="1:29" s="1" customFormat="1">
      <c r="A970" s="13"/>
      <c r="B970" s="107" t="str">
        <f>IF(COUNTA($A970)&gt;0,VLOOKUP($A970,Corsa!$A$1:$F$43,2,FALSE),"-")</f>
        <v>-</v>
      </c>
      <c r="C970" s="11"/>
      <c r="D970" s="13"/>
      <c r="E970" s="13"/>
      <c r="F970" s="46" t="str">
        <f>IF(COUNTA($A970)&gt;0,VLOOKUP($A970,Corsa!$A$1:$F$43,3,FALSE),"-")</f>
        <v>-</v>
      </c>
      <c r="G970" s="28" t="str">
        <f>IF($D970&gt;0,VLOOKUP($D970,Iscrizioni!$A$2:$M$2502,9,FALSE),"-")</f>
        <v>-</v>
      </c>
      <c r="H970" s="28" t="str">
        <f>IF($D970&gt;0,VLOOKUP($D970,Iscrizioni!$A$2:$M$2502,4,FALSE),"-")</f>
        <v>-</v>
      </c>
      <c r="I970" s="27" t="str">
        <f>IF($D970&gt;0,VLOOKUP($D970,Iscrizioni!$A$2:$M$2502,5,FALSE),"-")</f>
        <v>-</v>
      </c>
      <c r="J970" s="27" t="str">
        <f>IF($D970&gt;0,VLOOKUP($D970,Iscrizioni!$A$2:$M$2502,10,FALSE),"-")</f>
        <v>-</v>
      </c>
      <c r="K970" s="27" t="str">
        <f t="shared" si="94"/>
        <v>-</v>
      </c>
      <c r="L970" s="46" t="str">
        <f>IF($D970&gt;0,VLOOKUP($D970,Iscrizioni!$A$2:$M$2502,11,FALSE),"-")</f>
        <v>-</v>
      </c>
      <c r="M970" s="27" t="str">
        <f>IF($D970&gt;0,VLOOKUP($D970,Iscrizioni!$A$2:$N$2502,12,FALSE),"-")</f>
        <v>-</v>
      </c>
      <c r="N970" s="46" t="str">
        <f>IF($D970&gt;0,VLOOKUP($D970,Iscrizioni!$A$2:$M$2502,6,FALSE),"-")</f>
        <v>-</v>
      </c>
      <c r="O970" s="107" t="str">
        <f>IF($D970&gt;0,VLOOKUP($D970,Iscrizioni!$A$2:$M$2502,7,FALSE),"-")</f>
        <v>-</v>
      </c>
      <c r="P970" s="46" t="str">
        <f>IF($D970&gt;0,VLOOKUP(LEFT($N970,1),Regione!$A$2:$C$21,2,FALSE),"-")</f>
        <v>-</v>
      </c>
      <c r="Q970" s="112" t="str">
        <f ca="1">IF($D970&gt;0,NormalizzaTempo("D",CELL("tipo",$E970),$E970),"-")</f>
        <v>-</v>
      </c>
      <c r="R970" s="27" t="str">
        <f>IF($D970&gt;0,VLOOKUP($D970,Iscrizioni!$A$2:$M$2502,13,FALSE),"-")</f>
        <v>-</v>
      </c>
      <c r="S970" s="112" t="str">
        <f t="shared" si="91"/>
        <v>-</v>
      </c>
      <c r="T970" s="112" t="str">
        <f>IF($D970&gt;0,SUMIFS($S$3:$S970,$X$3:$X970,1,$J$3:$J970,$J970),"-")</f>
        <v>-</v>
      </c>
      <c r="U970" s="112" t="str">
        <f t="shared" si="92"/>
        <v>-</v>
      </c>
      <c r="V970" s="112" t="str">
        <f t="shared" si="95"/>
        <v>-</v>
      </c>
      <c r="W970" s="27" t="str">
        <f>IF(LEN($C970)=0,IF($D970&gt;0,COUNTIFS($A$3:$A970,$A970),"-"),"Escluso")</f>
        <v>-</v>
      </c>
      <c r="X970" s="2" t="str">
        <f>IF(LEN($C970)=0,IF($D970&gt;0,COUNTIFS($J$3:$J970,$J970,$C$3:$C970,""),"-"),"Escluso")</f>
        <v>-</v>
      </c>
      <c r="Y970" s="127" t="str">
        <f t="shared" si="93"/>
        <v>-</v>
      </c>
      <c r="Z970" s="2" t="str">
        <f>IF($D970&gt;0,COUNTIFS($O$3:$O970,$O970,$L$3:$L970,$L970,$I$3:$I970,$I970),"-")</f>
        <v>-</v>
      </c>
      <c r="AA970" s="27" t="str">
        <f>IF($D970&gt;0,IF(OR($Z970 &gt;1,$L970&lt;&gt;"Adulti"),0,VLOOKUP($P970,Regione!$B$2:$C$22,2,FALSE)),"-")</f>
        <v>-</v>
      </c>
      <c r="AB970" s="27" t="str">
        <f>IF($D970&gt;0,IF(COUNTIFS($O$3:$O970,$O970,$L$3:$L970,$L970,$I$3:$I970,$I970) &gt;1,0,SUMIFS($Y$3:$Y$2503,$L$3:$L$2503,$L970,$O$3:$O$2503,$O970,$I$3:$I$2503,$I970)),"-")</f>
        <v>-</v>
      </c>
      <c r="AC970" s="27" t="str">
        <f t="shared" si="90"/>
        <v>-</v>
      </c>
    </row>
    <row r="971" spans="1:29" s="1" customFormat="1">
      <c r="A971" s="13"/>
      <c r="B971" s="107" t="str">
        <f>IF(COUNTA($A971)&gt;0,VLOOKUP($A971,Corsa!$A$1:$F$43,2,FALSE),"-")</f>
        <v>-</v>
      </c>
      <c r="C971" s="11"/>
      <c r="D971" s="13"/>
      <c r="E971" s="13"/>
      <c r="F971" s="46" t="str">
        <f>IF(COUNTA($A971)&gt;0,VLOOKUP($A971,Corsa!$A$1:$F$43,3,FALSE),"-")</f>
        <v>-</v>
      </c>
      <c r="G971" s="28" t="str">
        <f>IF($D971&gt;0,VLOOKUP($D971,Iscrizioni!$A$2:$M$2502,9,FALSE),"-")</f>
        <v>-</v>
      </c>
      <c r="H971" s="28" t="str">
        <f>IF($D971&gt;0,VLOOKUP($D971,Iscrizioni!$A$2:$M$2502,4,FALSE),"-")</f>
        <v>-</v>
      </c>
      <c r="I971" s="27" t="str">
        <f>IF($D971&gt;0,VLOOKUP($D971,Iscrizioni!$A$2:$M$2502,5,FALSE),"-")</f>
        <v>-</v>
      </c>
      <c r="J971" s="27" t="str">
        <f>IF($D971&gt;0,VLOOKUP($D971,Iscrizioni!$A$2:$M$2502,10,FALSE),"-")</f>
        <v>-</v>
      </c>
      <c r="K971" s="27" t="str">
        <f t="shared" si="94"/>
        <v>-</v>
      </c>
      <c r="L971" s="46" t="str">
        <f>IF($D971&gt;0,VLOOKUP($D971,Iscrizioni!$A$2:$M$2502,11,FALSE),"-")</f>
        <v>-</v>
      </c>
      <c r="M971" s="27" t="str">
        <f>IF($D971&gt;0,VLOOKUP($D971,Iscrizioni!$A$2:$N$2502,12,FALSE),"-")</f>
        <v>-</v>
      </c>
      <c r="N971" s="46" t="str">
        <f>IF($D971&gt;0,VLOOKUP($D971,Iscrizioni!$A$2:$M$2502,6,FALSE),"-")</f>
        <v>-</v>
      </c>
      <c r="O971" s="107" t="str">
        <f>IF($D971&gt;0,VLOOKUP($D971,Iscrizioni!$A$2:$M$2502,7,FALSE),"-")</f>
        <v>-</v>
      </c>
      <c r="P971" s="46" t="str">
        <f>IF($D971&gt;0,VLOOKUP(LEFT($N971,1),Regione!$A$2:$C$21,2,FALSE),"-")</f>
        <v>-</v>
      </c>
      <c r="Q971" s="112" t="str">
        <f ca="1">IF($D971&gt;0,NormalizzaTempo("D",CELL("tipo",$E971),$E971),"-")</f>
        <v>-</v>
      </c>
      <c r="R971" s="27" t="str">
        <f>IF($D971&gt;0,VLOOKUP($D971,Iscrizioni!$A$2:$M$2502,13,FALSE),"-")</f>
        <v>-</v>
      </c>
      <c r="S971" s="112" t="str">
        <f t="shared" si="91"/>
        <v>-</v>
      </c>
      <c r="T971" s="112" t="str">
        <f>IF($D971&gt;0,SUMIFS($S$3:$S971,$X$3:$X971,1,$J$3:$J971,$J971),"-")</f>
        <v>-</v>
      </c>
      <c r="U971" s="112" t="str">
        <f t="shared" si="92"/>
        <v>-</v>
      </c>
      <c r="V971" s="112" t="str">
        <f t="shared" si="95"/>
        <v>-</v>
      </c>
      <c r="W971" s="27" t="str">
        <f>IF(LEN($C971)=0,IF($D971&gt;0,COUNTIFS($A$3:$A971,$A971),"-"),"Escluso")</f>
        <v>-</v>
      </c>
      <c r="X971" s="2" t="str">
        <f>IF(LEN($C971)=0,IF($D971&gt;0,COUNTIFS($J$3:$J971,$J971,$C$3:$C971,""),"-"),"Escluso")</f>
        <v>-</v>
      </c>
      <c r="Y971" s="127" t="str">
        <f t="shared" si="93"/>
        <v>-</v>
      </c>
      <c r="Z971" s="2" t="str">
        <f>IF($D971&gt;0,COUNTIFS($O$3:$O971,$O971,$L$3:$L971,$L971,$I$3:$I971,$I971),"-")</f>
        <v>-</v>
      </c>
      <c r="AA971" s="27" t="str">
        <f>IF($D971&gt;0,IF(OR($Z971 &gt;1,$L971&lt;&gt;"Adulti"),0,VLOOKUP($P971,Regione!$B$2:$C$22,2,FALSE)),"-")</f>
        <v>-</v>
      </c>
      <c r="AB971" s="27" t="str">
        <f>IF($D971&gt;0,IF(COUNTIFS($O$3:$O971,$O971,$L$3:$L971,$L971,$I$3:$I971,$I971) &gt;1,0,SUMIFS($Y$3:$Y$2503,$L$3:$L$2503,$L971,$O$3:$O$2503,$O971,$I$3:$I$2503,$I971)),"-")</f>
        <v>-</v>
      </c>
      <c r="AC971" s="27" t="str">
        <f t="shared" si="90"/>
        <v>-</v>
      </c>
    </row>
    <row r="972" spans="1:29" s="1" customFormat="1">
      <c r="A972" s="13"/>
      <c r="B972" s="107" t="str">
        <f>IF(COUNTA($A972)&gt;0,VLOOKUP($A972,Corsa!$A$1:$F$43,2,FALSE),"-")</f>
        <v>-</v>
      </c>
      <c r="C972" s="11"/>
      <c r="D972" s="13"/>
      <c r="E972" s="13"/>
      <c r="F972" s="46" t="str">
        <f>IF(COUNTA($A972)&gt;0,VLOOKUP($A972,Corsa!$A$1:$F$43,3,FALSE),"-")</f>
        <v>-</v>
      </c>
      <c r="G972" s="28" t="str">
        <f>IF($D972&gt;0,VLOOKUP($D972,Iscrizioni!$A$2:$M$2502,9,FALSE),"-")</f>
        <v>-</v>
      </c>
      <c r="H972" s="28" t="str">
        <f>IF($D972&gt;0,VLOOKUP($D972,Iscrizioni!$A$2:$M$2502,4,FALSE),"-")</f>
        <v>-</v>
      </c>
      <c r="I972" s="27" t="str">
        <f>IF($D972&gt;0,VLOOKUP($D972,Iscrizioni!$A$2:$M$2502,5,FALSE),"-")</f>
        <v>-</v>
      </c>
      <c r="J972" s="27" t="str">
        <f>IF($D972&gt;0,VLOOKUP($D972,Iscrizioni!$A$2:$M$2502,10,FALSE),"-")</f>
        <v>-</v>
      </c>
      <c r="K972" s="27" t="str">
        <f t="shared" si="94"/>
        <v>-</v>
      </c>
      <c r="L972" s="46" t="str">
        <f>IF($D972&gt;0,VLOOKUP($D972,Iscrizioni!$A$2:$M$2502,11,FALSE),"-")</f>
        <v>-</v>
      </c>
      <c r="M972" s="27" t="str">
        <f>IF($D972&gt;0,VLOOKUP($D972,Iscrizioni!$A$2:$N$2502,12,FALSE),"-")</f>
        <v>-</v>
      </c>
      <c r="N972" s="46" t="str">
        <f>IF($D972&gt;0,VLOOKUP($D972,Iscrizioni!$A$2:$M$2502,6,FALSE),"-")</f>
        <v>-</v>
      </c>
      <c r="O972" s="107" t="str">
        <f>IF($D972&gt;0,VLOOKUP($D972,Iscrizioni!$A$2:$M$2502,7,FALSE),"-")</f>
        <v>-</v>
      </c>
      <c r="P972" s="46" t="str">
        <f>IF($D972&gt;0,VLOOKUP(LEFT($N972,1),Regione!$A$2:$C$21,2,FALSE),"-")</f>
        <v>-</v>
      </c>
      <c r="Q972" s="112" t="str">
        <f ca="1">IF($D972&gt;0,NormalizzaTempo("D",CELL("tipo",$E972),$E972),"-")</f>
        <v>-</v>
      </c>
      <c r="R972" s="27" t="str">
        <f>IF($D972&gt;0,VLOOKUP($D972,Iscrizioni!$A$2:$M$2502,13,FALSE),"-")</f>
        <v>-</v>
      </c>
      <c r="S972" s="112" t="str">
        <f t="shared" si="91"/>
        <v>-</v>
      </c>
      <c r="T972" s="112" t="str">
        <f>IF($D972&gt;0,SUMIFS($S$3:$S972,$X$3:$X972,1,$J$3:$J972,$J972),"-")</f>
        <v>-</v>
      </c>
      <c r="U972" s="112" t="str">
        <f t="shared" si="92"/>
        <v>-</v>
      </c>
      <c r="V972" s="112" t="str">
        <f t="shared" si="95"/>
        <v>-</v>
      </c>
      <c r="W972" s="27" t="str">
        <f>IF(LEN($C972)=0,IF($D972&gt;0,COUNTIFS($A$3:$A972,$A972),"-"),"Escluso")</f>
        <v>-</v>
      </c>
      <c r="X972" s="2" t="str">
        <f>IF(LEN($C972)=0,IF($D972&gt;0,COUNTIFS($J$3:$J972,$J972,$C$3:$C972,""),"-"),"Escluso")</f>
        <v>-</v>
      </c>
      <c r="Y972" s="127" t="str">
        <f t="shared" si="93"/>
        <v>-</v>
      </c>
      <c r="Z972" s="2" t="str">
        <f>IF($D972&gt;0,COUNTIFS($O$3:$O972,$O972,$L$3:$L972,$L972,$I$3:$I972,$I972),"-")</f>
        <v>-</v>
      </c>
      <c r="AA972" s="27" t="str">
        <f>IF($D972&gt;0,IF(OR($Z972 &gt;1,$L972&lt;&gt;"Adulti"),0,VLOOKUP($P972,Regione!$B$2:$C$22,2,FALSE)),"-")</f>
        <v>-</v>
      </c>
      <c r="AB972" s="27" t="str">
        <f>IF($D972&gt;0,IF(COUNTIFS($O$3:$O972,$O972,$L$3:$L972,$L972,$I$3:$I972,$I972) &gt;1,0,SUMIFS($Y$3:$Y$2503,$L$3:$L$2503,$L972,$O$3:$O$2503,$O972,$I$3:$I$2503,$I972)),"-")</f>
        <v>-</v>
      </c>
      <c r="AC972" s="27" t="str">
        <f t="shared" si="90"/>
        <v>-</v>
      </c>
    </row>
    <row r="973" spans="1:29" s="1" customFormat="1">
      <c r="A973" s="13"/>
      <c r="B973" s="107" t="str">
        <f>IF(COUNTA($A973)&gt;0,VLOOKUP($A973,Corsa!$A$1:$F$43,2,FALSE),"-")</f>
        <v>-</v>
      </c>
      <c r="C973" s="11"/>
      <c r="D973" s="13"/>
      <c r="E973" s="13"/>
      <c r="F973" s="46" t="str">
        <f>IF(COUNTA($A973)&gt;0,VLOOKUP($A973,Corsa!$A$1:$F$43,3,FALSE),"-")</f>
        <v>-</v>
      </c>
      <c r="G973" s="28" t="str">
        <f>IF($D973&gt;0,VLOOKUP($D973,Iscrizioni!$A$2:$M$2502,9,FALSE),"-")</f>
        <v>-</v>
      </c>
      <c r="H973" s="28" t="str">
        <f>IF($D973&gt;0,VLOOKUP($D973,Iscrizioni!$A$2:$M$2502,4,FALSE),"-")</f>
        <v>-</v>
      </c>
      <c r="I973" s="27" t="str">
        <f>IF($D973&gt;0,VLOOKUP($D973,Iscrizioni!$A$2:$M$2502,5,FALSE),"-")</f>
        <v>-</v>
      </c>
      <c r="J973" s="27" t="str">
        <f>IF($D973&gt;0,VLOOKUP($D973,Iscrizioni!$A$2:$M$2502,10,FALSE),"-")</f>
        <v>-</v>
      </c>
      <c r="K973" s="27" t="str">
        <f t="shared" si="94"/>
        <v>-</v>
      </c>
      <c r="L973" s="46" t="str">
        <f>IF($D973&gt;0,VLOOKUP($D973,Iscrizioni!$A$2:$M$2502,11,FALSE),"-")</f>
        <v>-</v>
      </c>
      <c r="M973" s="27" t="str">
        <f>IF($D973&gt;0,VLOOKUP($D973,Iscrizioni!$A$2:$N$2502,12,FALSE),"-")</f>
        <v>-</v>
      </c>
      <c r="N973" s="46" t="str">
        <f>IF($D973&gt;0,VLOOKUP($D973,Iscrizioni!$A$2:$M$2502,6,FALSE),"-")</f>
        <v>-</v>
      </c>
      <c r="O973" s="107" t="str">
        <f>IF($D973&gt;0,VLOOKUP($D973,Iscrizioni!$A$2:$M$2502,7,FALSE),"-")</f>
        <v>-</v>
      </c>
      <c r="P973" s="46" t="str">
        <f>IF($D973&gt;0,VLOOKUP(LEFT($N973,1),Regione!$A$2:$C$21,2,FALSE),"-")</f>
        <v>-</v>
      </c>
      <c r="Q973" s="112" t="str">
        <f ca="1">IF($D973&gt;0,NormalizzaTempo("D",CELL("tipo",$E973),$E973),"-")</f>
        <v>-</v>
      </c>
      <c r="R973" s="27" t="str">
        <f>IF($D973&gt;0,VLOOKUP($D973,Iscrizioni!$A$2:$M$2502,13,FALSE),"-")</f>
        <v>-</v>
      </c>
      <c r="S973" s="112" t="str">
        <f t="shared" si="91"/>
        <v>-</v>
      </c>
      <c r="T973" s="112" t="str">
        <f>IF($D973&gt;0,SUMIFS($S$3:$S973,$X$3:$X973,1,$J$3:$J973,$J973),"-")</f>
        <v>-</v>
      </c>
      <c r="U973" s="112" t="str">
        <f t="shared" si="92"/>
        <v>-</v>
      </c>
      <c r="V973" s="112" t="str">
        <f t="shared" si="95"/>
        <v>-</v>
      </c>
      <c r="W973" s="27" t="str">
        <f>IF(LEN($C973)=0,IF($D973&gt;0,COUNTIFS($A$3:$A973,$A973),"-"),"Escluso")</f>
        <v>-</v>
      </c>
      <c r="X973" s="2" t="str">
        <f>IF(LEN($C973)=0,IF($D973&gt;0,COUNTIFS($J$3:$J973,$J973,$C$3:$C973,""),"-"),"Escluso")</f>
        <v>-</v>
      </c>
      <c r="Y973" s="127" t="str">
        <f t="shared" si="93"/>
        <v>-</v>
      </c>
      <c r="Z973" s="2" t="str">
        <f>IF($D973&gt;0,COUNTIFS($O$3:$O973,$O973,$L$3:$L973,$L973,$I$3:$I973,$I973),"-")</f>
        <v>-</v>
      </c>
      <c r="AA973" s="27" t="str">
        <f>IF($D973&gt;0,IF(OR($Z973 &gt;1,$L973&lt;&gt;"Adulti"),0,VLOOKUP($P973,Regione!$B$2:$C$22,2,FALSE)),"-")</f>
        <v>-</v>
      </c>
      <c r="AB973" s="27" t="str">
        <f>IF($D973&gt;0,IF(COUNTIFS($O$3:$O973,$O973,$L$3:$L973,$L973,$I$3:$I973,$I973) &gt;1,0,SUMIFS($Y$3:$Y$2503,$L$3:$L$2503,$L973,$O$3:$O$2503,$O973,$I$3:$I$2503,$I973)),"-")</f>
        <v>-</v>
      </c>
      <c r="AC973" s="27" t="str">
        <f t="shared" si="90"/>
        <v>-</v>
      </c>
    </row>
    <row r="974" spans="1:29" s="1" customFormat="1">
      <c r="A974" s="13"/>
      <c r="B974" s="107" t="str">
        <f>IF(COUNTA($A974)&gt;0,VLOOKUP($A974,Corsa!$A$1:$F$43,2,FALSE),"-")</f>
        <v>-</v>
      </c>
      <c r="C974" s="11"/>
      <c r="D974" s="13"/>
      <c r="E974" s="13"/>
      <c r="F974" s="46" t="str">
        <f>IF(COUNTA($A974)&gt;0,VLOOKUP($A974,Corsa!$A$1:$F$43,3,FALSE),"-")</f>
        <v>-</v>
      </c>
      <c r="G974" s="28" t="str">
        <f>IF($D974&gt;0,VLOOKUP($D974,Iscrizioni!$A$2:$M$2502,9,FALSE),"-")</f>
        <v>-</v>
      </c>
      <c r="H974" s="28" t="str">
        <f>IF($D974&gt;0,VLOOKUP($D974,Iscrizioni!$A$2:$M$2502,4,FALSE),"-")</f>
        <v>-</v>
      </c>
      <c r="I974" s="27" t="str">
        <f>IF($D974&gt;0,VLOOKUP($D974,Iscrizioni!$A$2:$M$2502,5,FALSE),"-")</f>
        <v>-</v>
      </c>
      <c r="J974" s="27" t="str">
        <f>IF($D974&gt;0,VLOOKUP($D974,Iscrizioni!$A$2:$M$2502,10,FALSE),"-")</f>
        <v>-</v>
      </c>
      <c r="K974" s="27" t="str">
        <f t="shared" si="94"/>
        <v>-</v>
      </c>
      <c r="L974" s="46" t="str">
        <f>IF($D974&gt;0,VLOOKUP($D974,Iscrizioni!$A$2:$M$2502,11,FALSE),"-")</f>
        <v>-</v>
      </c>
      <c r="M974" s="27" t="str">
        <f>IF($D974&gt;0,VLOOKUP($D974,Iscrizioni!$A$2:$N$2502,12,FALSE),"-")</f>
        <v>-</v>
      </c>
      <c r="N974" s="46" t="str">
        <f>IF($D974&gt;0,VLOOKUP($D974,Iscrizioni!$A$2:$M$2502,6,FALSE),"-")</f>
        <v>-</v>
      </c>
      <c r="O974" s="107" t="str">
        <f>IF($D974&gt;0,VLOOKUP($D974,Iscrizioni!$A$2:$M$2502,7,FALSE),"-")</f>
        <v>-</v>
      </c>
      <c r="P974" s="46" t="str">
        <f>IF($D974&gt;0,VLOOKUP(LEFT($N974,1),Regione!$A$2:$C$21,2,FALSE),"-")</f>
        <v>-</v>
      </c>
      <c r="Q974" s="112" t="str">
        <f ca="1">IF($D974&gt;0,NormalizzaTempo("D",CELL("tipo",$E974),$E974),"-")</f>
        <v>-</v>
      </c>
      <c r="R974" s="27" t="str">
        <f>IF($D974&gt;0,VLOOKUP($D974,Iscrizioni!$A$2:$M$2502,13,FALSE),"-")</f>
        <v>-</v>
      </c>
      <c r="S974" s="112" t="str">
        <f t="shared" si="91"/>
        <v>-</v>
      </c>
      <c r="T974" s="112" t="str">
        <f>IF($D974&gt;0,SUMIFS($S$3:$S974,$X$3:$X974,1,$J$3:$J974,$J974),"-")</f>
        <v>-</v>
      </c>
      <c r="U974" s="112" t="str">
        <f t="shared" si="92"/>
        <v>-</v>
      </c>
      <c r="V974" s="112" t="str">
        <f t="shared" si="95"/>
        <v>-</v>
      </c>
      <c r="W974" s="27" t="str">
        <f>IF(LEN($C974)=0,IF($D974&gt;0,COUNTIFS($A$3:$A974,$A974),"-"),"Escluso")</f>
        <v>-</v>
      </c>
      <c r="X974" s="2" t="str">
        <f>IF(LEN($C974)=0,IF($D974&gt;0,COUNTIFS($J$3:$J974,$J974,$C$3:$C974,""),"-"),"Escluso")</f>
        <v>-</v>
      </c>
      <c r="Y974" s="127" t="str">
        <f t="shared" si="93"/>
        <v>-</v>
      </c>
      <c r="Z974" s="2" t="str">
        <f>IF($D974&gt;0,COUNTIFS($O$3:$O974,$O974,$L$3:$L974,$L974,$I$3:$I974,$I974),"-")</f>
        <v>-</v>
      </c>
      <c r="AA974" s="27" t="str">
        <f>IF($D974&gt;0,IF(OR($Z974 &gt;1,$L974&lt;&gt;"Adulti"),0,VLOOKUP($P974,Regione!$B$2:$C$22,2,FALSE)),"-")</f>
        <v>-</v>
      </c>
      <c r="AB974" s="27" t="str">
        <f>IF($D974&gt;0,IF(COUNTIFS($O$3:$O974,$O974,$L$3:$L974,$L974,$I$3:$I974,$I974) &gt;1,0,SUMIFS($Y$3:$Y$2503,$L$3:$L$2503,$L974,$O$3:$O$2503,$O974,$I$3:$I$2503,$I974)),"-")</f>
        <v>-</v>
      </c>
      <c r="AC974" s="27" t="str">
        <f t="shared" si="90"/>
        <v>-</v>
      </c>
    </row>
    <row r="975" spans="1:29" s="1" customFormat="1">
      <c r="A975" s="13"/>
      <c r="B975" s="107" t="str">
        <f>IF(COUNTA($A975)&gt;0,VLOOKUP($A975,Corsa!$A$1:$F$43,2,FALSE),"-")</f>
        <v>-</v>
      </c>
      <c r="C975" s="11"/>
      <c r="D975" s="13"/>
      <c r="E975" s="13"/>
      <c r="F975" s="46" t="str">
        <f>IF(COUNTA($A975)&gt;0,VLOOKUP($A975,Corsa!$A$1:$F$43,3,FALSE),"-")</f>
        <v>-</v>
      </c>
      <c r="G975" s="28" t="str">
        <f>IF($D975&gt;0,VLOOKUP($D975,Iscrizioni!$A$2:$M$2502,9,FALSE),"-")</f>
        <v>-</v>
      </c>
      <c r="H975" s="28" t="str">
        <f>IF($D975&gt;0,VLOOKUP($D975,Iscrizioni!$A$2:$M$2502,4,FALSE),"-")</f>
        <v>-</v>
      </c>
      <c r="I975" s="27" t="str">
        <f>IF($D975&gt;0,VLOOKUP($D975,Iscrizioni!$A$2:$M$2502,5,FALSE),"-")</f>
        <v>-</v>
      </c>
      <c r="J975" s="27" t="str">
        <f>IF($D975&gt;0,VLOOKUP($D975,Iscrizioni!$A$2:$M$2502,10,FALSE),"-")</f>
        <v>-</v>
      </c>
      <c r="K975" s="27" t="str">
        <f t="shared" si="94"/>
        <v>-</v>
      </c>
      <c r="L975" s="46" t="str">
        <f>IF($D975&gt;0,VLOOKUP($D975,Iscrizioni!$A$2:$M$2502,11,FALSE),"-")</f>
        <v>-</v>
      </c>
      <c r="M975" s="27" t="str">
        <f>IF($D975&gt;0,VLOOKUP($D975,Iscrizioni!$A$2:$N$2502,12,FALSE),"-")</f>
        <v>-</v>
      </c>
      <c r="N975" s="46" t="str">
        <f>IF($D975&gt;0,VLOOKUP($D975,Iscrizioni!$A$2:$M$2502,6,FALSE),"-")</f>
        <v>-</v>
      </c>
      <c r="O975" s="107" t="str">
        <f>IF($D975&gt;0,VLOOKUP($D975,Iscrizioni!$A$2:$M$2502,7,FALSE),"-")</f>
        <v>-</v>
      </c>
      <c r="P975" s="46" t="str">
        <f>IF($D975&gt;0,VLOOKUP(LEFT($N975,1),Regione!$A$2:$C$21,2,FALSE),"-")</f>
        <v>-</v>
      </c>
      <c r="Q975" s="112" t="str">
        <f ca="1">IF($D975&gt;0,NormalizzaTempo("D",CELL("tipo",$E975),$E975),"-")</f>
        <v>-</v>
      </c>
      <c r="R975" s="27" t="str">
        <f>IF($D975&gt;0,VLOOKUP($D975,Iscrizioni!$A$2:$M$2502,13,FALSE),"-")</f>
        <v>-</v>
      </c>
      <c r="S975" s="112" t="str">
        <f t="shared" si="91"/>
        <v>-</v>
      </c>
      <c r="T975" s="112" t="str">
        <f>IF($D975&gt;0,SUMIFS($S$3:$S975,$X$3:$X975,1,$J$3:$J975,$J975),"-")</f>
        <v>-</v>
      </c>
      <c r="U975" s="112" t="str">
        <f t="shared" si="92"/>
        <v>-</v>
      </c>
      <c r="V975" s="112" t="str">
        <f t="shared" si="95"/>
        <v>-</v>
      </c>
      <c r="W975" s="27" t="str">
        <f>IF(LEN($C975)=0,IF($D975&gt;0,COUNTIFS($A$3:$A975,$A975),"-"),"Escluso")</f>
        <v>-</v>
      </c>
      <c r="X975" s="2" t="str">
        <f>IF(LEN($C975)=0,IF($D975&gt;0,COUNTIFS($J$3:$J975,$J975,$C$3:$C975,""),"-"),"Escluso")</f>
        <v>-</v>
      </c>
      <c r="Y975" s="127" t="str">
        <f t="shared" si="93"/>
        <v>-</v>
      </c>
      <c r="Z975" s="2" t="str">
        <f>IF($D975&gt;0,COUNTIFS($O$3:$O975,$O975,$L$3:$L975,$L975,$I$3:$I975,$I975),"-")</f>
        <v>-</v>
      </c>
      <c r="AA975" s="27" t="str">
        <f>IF($D975&gt;0,IF(OR($Z975 &gt;1,$L975&lt;&gt;"Adulti"),0,VLOOKUP($P975,Regione!$B$2:$C$22,2,FALSE)),"-")</f>
        <v>-</v>
      </c>
      <c r="AB975" s="27" t="str">
        <f>IF($D975&gt;0,IF(COUNTIFS($O$3:$O975,$O975,$L$3:$L975,$L975,$I$3:$I975,$I975) &gt;1,0,SUMIFS($Y$3:$Y$2503,$L$3:$L$2503,$L975,$O$3:$O$2503,$O975,$I$3:$I$2503,$I975)),"-")</f>
        <v>-</v>
      </c>
      <c r="AC975" s="27" t="str">
        <f t="shared" si="90"/>
        <v>-</v>
      </c>
    </row>
    <row r="976" spans="1:29" s="1" customFormat="1">
      <c r="A976" s="13"/>
      <c r="B976" s="107" t="str">
        <f>IF(COUNTA($A976)&gt;0,VLOOKUP($A976,Corsa!$A$1:$F$43,2,FALSE),"-")</f>
        <v>-</v>
      </c>
      <c r="C976" s="11"/>
      <c r="D976" s="13"/>
      <c r="E976" s="13"/>
      <c r="F976" s="46" t="str">
        <f>IF(COUNTA($A976)&gt;0,VLOOKUP($A976,Corsa!$A$1:$F$43,3,FALSE),"-")</f>
        <v>-</v>
      </c>
      <c r="G976" s="28" t="str">
        <f>IF($D976&gt;0,VLOOKUP($D976,Iscrizioni!$A$2:$M$2502,9,FALSE),"-")</f>
        <v>-</v>
      </c>
      <c r="H976" s="28" t="str">
        <f>IF($D976&gt;0,VLOOKUP($D976,Iscrizioni!$A$2:$M$2502,4,FALSE),"-")</f>
        <v>-</v>
      </c>
      <c r="I976" s="27" t="str">
        <f>IF($D976&gt;0,VLOOKUP($D976,Iscrizioni!$A$2:$M$2502,5,FALSE),"-")</f>
        <v>-</v>
      </c>
      <c r="J976" s="27" t="str">
        <f>IF($D976&gt;0,VLOOKUP($D976,Iscrizioni!$A$2:$M$2502,10,FALSE),"-")</f>
        <v>-</v>
      </c>
      <c r="K976" s="27" t="str">
        <f t="shared" si="94"/>
        <v>-</v>
      </c>
      <c r="L976" s="46" t="str">
        <f>IF($D976&gt;0,VLOOKUP($D976,Iscrizioni!$A$2:$M$2502,11,FALSE),"-")</f>
        <v>-</v>
      </c>
      <c r="M976" s="27" t="str">
        <f>IF($D976&gt;0,VLOOKUP($D976,Iscrizioni!$A$2:$N$2502,12,FALSE),"-")</f>
        <v>-</v>
      </c>
      <c r="N976" s="46" t="str">
        <f>IF($D976&gt;0,VLOOKUP($D976,Iscrizioni!$A$2:$M$2502,6,FALSE),"-")</f>
        <v>-</v>
      </c>
      <c r="O976" s="107" t="str">
        <f>IF($D976&gt;0,VLOOKUP($D976,Iscrizioni!$A$2:$M$2502,7,FALSE),"-")</f>
        <v>-</v>
      </c>
      <c r="P976" s="46" t="str">
        <f>IF($D976&gt;0,VLOOKUP(LEFT($N976,1),Regione!$A$2:$C$21,2,FALSE),"-")</f>
        <v>-</v>
      </c>
      <c r="Q976" s="112" t="str">
        <f ca="1">IF($D976&gt;0,NormalizzaTempo("D",CELL("tipo",$E976),$E976),"-")</f>
        <v>-</v>
      </c>
      <c r="R976" s="27" t="str">
        <f>IF($D976&gt;0,VLOOKUP($D976,Iscrizioni!$A$2:$M$2502,13,FALSE),"-")</f>
        <v>-</v>
      </c>
      <c r="S976" s="112" t="str">
        <f t="shared" si="91"/>
        <v>-</v>
      </c>
      <c r="T976" s="112" t="str">
        <f>IF($D976&gt;0,SUMIFS($S$3:$S976,$X$3:$X976,1,$J$3:$J976,$J976),"-")</f>
        <v>-</v>
      </c>
      <c r="U976" s="112" t="str">
        <f t="shared" si="92"/>
        <v>-</v>
      </c>
      <c r="V976" s="112" t="str">
        <f t="shared" si="95"/>
        <v>-</v>
      </c>
      <c r="W976" s="27" t="str">
        <f>IF(LEN($C976)=0,IF($D976&gt;0,COUNTIFS($A$3:$A976,$A976),"-"),"Escluso")</f>
        <v>-</v>
      </c>
      <c r="X976" s="2" t="str">
        <f>IF(LEN($C976)=0,IF($D976&gt;0,COUNTIFS($J$3:$J976,$J976,$C$3:$C976,""),"-"),"Escluso")</f>
        <v>-</v>
      </c>
      <c r="Y976" s="127" t="str">
        <f t="shared" si="93"/>
        <v>-</v>
      </c>
      <c r="Z976" s="2" t="str">
        <f>IF($D976&gt;0,COUNTIFS($O$3:$O976,$O976,$L$3:$L976,$L976,$I$3:$I976,$I976),"-")</f>
        <v>-</v>
      </c>
      <c r="AA976" s="27" t="str">
        <f>IF($D976&gt;0,IF(OR($Z976 &gt;1,$L976&lt;&gt;"Adulti"),0,VLOOKUP($P976,Regione!$B$2:$C$22,2,FALSE)),"-")</f>
        <v>-</v>
      </c>
      <c r="AB976" s="27" t="str">
        <f>IF($D976&gt;0,IF(COUNTIFS($O$3:$O976,$O976,$L$3:$L976,$L976,$I$3:$I976,$I976) &gt;1,0,SUMIFS($Y$3:$Y$2503,$L$3:$L$2503,$L976,$O$3:$O$2503,$O976,$I$3:$I$2503,$I976)),"-")</f>
        <v>-</v>
      </c>
      <c r="AC976" s="27" t="str">
        <f t="shared" ref="AC976:AC1039" si="96">IF($D976&gt;0,AA976+AB976,"-")</f>
        <v>-</v>
      </c>
    </row>
    <row r="977" spans="1:29" s="1" customFormat="1">
      <c r="A977" s="13"/>
      <c r="B977" s="107" t="str">
        <f>IF(COUNTA($A977)&gt;0,VLOOKUP($A977,Corsa!$A$1:$F$43,2,FALSE),"-")</f>
        <v>-</v>
      </c>
      <c r="C977" s="11"/>
      <c r="D977" s="13"/>
      <c r="E977" s="13"/>
      <c r="F977" s="46" t="str">
        <f>IF(COUNTA($A977)&gt;0,VLOOKUP($A977,Corsa!$A$1:$F$43,3,FALSE),"-")</f>
        <v>-</v>
      </c>
      <c r="G977" s="28" t="str">
        <f>IF($D977&gt;0,VLOOKUP($D977,Iscrizioni!$A$2:$M$2502,9,FALSE),"-")</f>
        <v>-</v>
      </c>
      <c r="H977" s="28" t="str">
        <f>IF($D977&gt;0,VLOOKUP($D977,Iscrizioni!$A$2:$M$2502,4,FALSE),"-")</f>
        <v>-</v>
      </c>
      <c r="I977" s="27" t="str">
        <f>IF($D977&gt;0,VLOOKUP($D977,Iscrizioni!$A$2:$M$2502,5,FALSE),"-")</f>
        <v>-</v>
      </c>
      <c r="J977" s="27" t="str">
        <f>IF($D977&gt;0,VLOOKUP($D977,Iscrizioni!$A$2:$M$2502,10,FALSE),"-")</f>
        <v>-</v>
      </c>
      <c r="K977" s="27" t="str">
        <f t="shared" si="94"/>
        <v>-</v>
      </c>
      <c r="L977" s="46" t="str">
        <f>IF($D977&gt;0,VLOOKUP($D977,Iscrizioni!$A$2:$M$2502,11,FALSE),"-")</f>
        <v>-</v>
      </c>
      <c r="M977" s="27" t="str">
        <f>IF($D977&gt;0,VLOOKUP($D977,Iscrizioni!$A$2:$N$2502,12,FALSE),"-")</f>
        <v>-</v>
      </c>
      <c r="N977" s="46" t="str">
        <f>IF($D977&gt;0,VLOOKUP($D977,Iscrizioni!$A$2:$M$2502,6,FALSE),"-")</f>
        <v>-</v>
      </c>
      <c r="O977" s="107" t="str">
        <f>IF($D977&gt;0,VLOOKUP($D977,Iscrizioni!$A$2:$M$2502,7,FALSE),"-")</f>
        <v>-</v>
      </c>
      <c r="P977" s="46" t="str">
        <f>IF($D977&gt;0,VLOOKUP(LEFT($N977,1),Regione!$A$2:$C$21,2,FALSE),"-")</f>
        <v>-</v>
      </c>
      <c r="Q977" s="112" t="str">
        <f ca="1">IF($D977&gt;0,NormalizzaTempo("D",CELL("tipo",$E977),$E977),"-")</f>
        <v>-</v>
      </c>
      <c r="R977" s="27" t="str">
        <f>IF($D977&gt;0,VLOOKUP($D977,Iscrizioni!$A$2:$M$2502,13,FALSE),"-")</f>
        <v>-</v>
      </c>
      <c r="S977" s="112" t="str">
        <f t="shared" ref="S977:S1040" si="97">IF($D977&gt;0,CalcolaVelocita(R977,Q977*86400),"-")</f>
        <v>-</v>
      </c>
      <c r="T977" s="112" t="str">
        <f>IF($D977&gt;0,SUMIFS($S$3:$S977,$X$3:$X977,1,$J$3:$J977,$J977),"-")</f>
        <v>-</v>
      </c>
      <c r="U977" s="112" t="str">
        <f t="shared" ref="U977:U1040" si="98">IF($D977&gt;0,S977-T977,"-")</f>
        <v>-</v>
      </c>
      <c r="V977" s="112" t="str">
        <f t="shared" si="95"/>
        <v>-</v>
      </c>
      <c r="W977" s="27" t="str">
        <f>IF(LEN($C977)=0,IF($D977&gt;0,COUNTIFS($A$3:$A977,$A977),"-"),"Escluso")</f>
        <v>-</v>
      </c>
      <c r="X977" s="2" t="str">
        <f>IF(LEN($C977)=0,IF($D977&gt;0,COUNTIFS($J$3:$J977,$J977,$C$3:$C977,""),"-"),"Escluso")</f>
        <v>-</v>
      </c>
      <c r="Y977" s="127" t="str">
        <f t="shared" si="93"/>
        <v>-</v>
      </c>
      <c r="Z977" s="2" t="str">
        <f>IF($D977&gt;0,COUNTIFS($O$3:$O977,$O977,$L$3:$L977,$L977,$I$3:$I977,$I977),"-")</f>
        <v>-</v>
      </c>
      <c r="AA977" s="27" t="str">
        <f>IF($D977&gt;0,IF(OR($Z977 &gt;1,$L977&lt;&gt;"Adulti"),0,VLOOKUP($P977,Regione!$B$2:$C$22,2,FALSE)),"-")</f>
        <v>-</v>
      </c>
      <c r="AB977" s="27" t="str">
        <f>IF($D977&gt;0,IF(COUNTIFS($O$3:$O977,$O977,$L$3:$L977,$L977,$I$3:$I977,$I977) &gt;1,0,SUMIFS($Y$3:$Y$2503,$L$3:$L$2503,$L977,$O$3:$O$2503,$O977,$I$3:$I$2503,$I977)),"-")</f>
        <v>-</v>
      </c>
      <c r="AC977" s="27" t="str">
        <f t="shared" si="96"/>
        <v>-</v>
      </c>
    </row>
    <row r="978" spans="1:29" s="1" customFormat="1">
      <c r="A978" s="13"/>
      <c r="B978" s="107" t="str">
        <f>IF(COUNTA($A978)&gt;0,VLOOKUP($A978,Corsa!$A$1:$F$43,2,FALSE),"-")</f>
        <v>-</v>
      </c>
      <c r="C978" s="11"/>
      <c r="D978" s="13"/>
      <c r="E978" s="13"/>
      <c r="F978" s="46" t="str">
        <f>IF(COUNTA($A978)&gt;0,VLOOKUP($A978,Corsa!$A$1:$F$43,3,FALSE),"-")</f>
        <v>-</v>
      </c>
      <c r="G978" s="28" t="str">
        <f>IF($D978&gt;0,VLOOKUP($D978,Iscrizioni!$A$2:$M$2502,9,FALSE),"-")</f>
        <v>-</v>
      </c>
      <c r="H978" s="28" t="str">
        <f>IF($D978&gt;0,VLOOKUP($D978,Iscrizioni!$A$2:$M$2502,4,FALSE),"-")</f>
        <v>-</v>
      </c>
      <c r="I978" s="27" t="str">
        <f>IF($D978&gt;0,VLOOKUP($D978,Iscrizioni!$A$2:$M$2502,5,FALSE),"-")</f>
        <v>-</v>
      </c>
      <c r="J978" s="27" t="str">
        <f>IF($D978&gt;0,VLOOKUP($D978,Iscrizioni!$A$2:$M$2502,10,FALSE),"-")</f>
        <v>-</v>
      </c>
      <c r="K978" s="27" t="str">
        <f t="shared" si="94"/>
        <v>-</v>
      </c>
      <c r="L978" s="46" t="str">
        <f>IF($D978&gt;0,VLOOKUP($D978,Iscrizioni!$A$2:$M$2502,11,FALSE),"-")</f>
        <v>-</v>
      </c>
      <c r="M978" s="27" t="str">
        <f>IF($D978&gt;0,VLOOKUP($D978,Iscrizioni!$A$2:$N$2502,12,FALSE),"-")</f>
        <v>-</v>
      </c>
      <c r="N978" s="46" t="str">
        <f>IF($D978&gt;0,VLOOKUP($D978,Iscrizioni!$A$2:$M$2502,6,FALSE),"-")</f>
        <v>-</v>
      </c>
      <c r="O978" s="107" t="str">
        <f>IF($D978&gt;0,VLOOKUP($D978,Iscrizioni!$A$2:$M$2502,7,FALSE),"-")</f>
        <v>-</v>
      </c>
      <c r="P978" s="46" t="str">
        <f>IF($D978&gt;0,VLOOKUP(LEFT($N978,1),Regione!$A$2:$C$21,2,FALSE),"-")</f>
        <v>-</v>
      </c>
      <c r="Q978" s="112" t="str">
        <f ca="1">IF($D978&gt;0,NormalizzaTempo("D",CELL("tipo",$E978),$E978),"-")</f>
        <v>-</v>
      </c>
      <c r="R978" s="27" t="str">
        <f>IF($D978&gt;0,VLOOKUP($D978,Iscrizioni!$A$2:$M$2502,13,FALSE),"-")</f>
        <v>-</v>
      </c>
      <c r="S978" s="112" t="str">
        <f t="shared" si="97"/>
        <v>-</v>
      </c>
      <c r="T978" s="112" t="str">
        <f>IF($D978&gt;0,SUMIFS($S$3:$S978,$X$3:$X978,1,$J$3:$J978,$J978),"-")</f>
        <v>-</v>
      </c>
      <c r="U978" s="112" t="str">
        <f t="shared" si="98"/>
        <v>-</v>
      </c>
      <c r="V978" s="112" t="str">
        <f t="shared" si="95"/>
        <v>-</v>
      </c>
      <c r="W978" s="27" t="str">
        <f>IF(LEN($C978)=0,IF($D978&gt;0,COUNTIFS($A$3:$A978,$A978),"-"),"Escluso")</f>
        <v>-</v>
      </c>
      <c r="X978" s="2" t="str">
        <f>IF(LEN($C978)=0,IF($D978&gt;0,COUNTIFS($J$3:$J978,$J978,$C$3:$C978,""),"-"),"Escluso")</f>
        <v>-</v>
      </c>
      <c r="Y978" s="127" t="str">
        <f t="shared" si="93"/>
        <v>-</v>
      </c>
      <c r="Z978" s="2" t="str">
        <f>IF($D978&gt;0,COUNTIFS($O$3:$O978,$O978,$L$3:$L978,$L978,$I$3:$I978,$I978),"-")</f>
        <v>-</v>
      </c>
      <c r="AA978" s="27" t="str">
        <f>IF($D978&gt;0,IF(OR($Z978 &gt;1,$L978&lt;&gt;"Adulti"),0,VLOOKUP($P978,Regione!$B$2:$C$22,2,FALSE)),"-")</f>
        <v>-</v>
      </c>
      <c r="AB978" s="27" t="str">
        <f>IF($D978&gt;0,IF(COUNTIFS($O$3:$O978,$O978,$L$3:$L978,$L978,$I$3:$I978,$I978) &gt;1,0,SUMIFS($Y$3:$Y$2503,$L$3:$L$2503,$L978,$O$3:$O$2503,$O978,$I$3:$I$2503,$I978)),"-")</f>
        <v>-</v>
      </c>
      <c r="AC978" s="27" t="str">
        <f t="shared" si="96"/>
        <v>-</v>
      </c>
    </row>
    <row r="979" spans="1:29" s="1" customFormat="1">
      <c r="A979" s="13"/>
      <c r="B979" s="107" t="str">
        <f>IF(COUNTA($A979)&gt;0,VLOOKUP($A979,Corsa!$A$1:$F$43,2,FALSE),"-")</f>
        <v>-</v>
      </c>
      <c r="C979" s="11"/>
      <c r="D979" s="13"/>
      <c r="E979" s="13"/>
      <c r="F979" s="46" t="str">
        <f>IF(COUNTA($A979)&gt;0,VLOOKUP($A979,Corsa!$A$1:$F$43,3,FALSE),"-")</f>
        <v>-</v>
      </c>
      <c r="G979" s="28" t="str">
        <f>IF($D979&gt;0,VLOOKUP($D979,Iscrizioni!$A$2:$M$2502,9,FALSE),"-")</f>
        <v>-</v>
      </c>
      <c r="H979" s="28" t="str">
        <f>IF($D979&gt;0,VLOOKUP($D979,Iscrizioni!$A$2:$M$2502,4,FALSE),"-")</f>
        <v>-</v>
      </c>
      <c r="I979" s="27" t="str">
        <f>IF($D979&gt;0,VLOOKUP($D979,Iscrizioni!$A$2:$M$2502,5,FALSE),"-")</f>
        <v>-</v>
      </c>
      <c r="J979" s="27" t="str">
        <f>IF($D979&gt;0,VLOOKUP($D979,Iscrizioni!$A$2:$M$2502,10,FALSE),"-")</f>
        <v>-</v>
      </c>
      <c r="K979" s="27" t="str">
        <f t="shared" si="94"/>
        <v>-</v>
      </c>
      <c r="L979" s="46" t="str">
        <f>IF($D979&gt;0,VLOOKUP($D979,Iscrizioni!$A$2:$M$2502,11,FALSE),"-")</f>
        <v>-</v>
      </c>
      <c r="M979" s="27" t="str">
        <f>IF($D979&gt;0,VLOOKUP($D979,Iscrizioni!$A$2:$N$2502,12,FALSE),"-")</f>
        <v>-</v>
      </c>
      <c r="N979" s="46" t="str">
        <f>IF($D979&gt;0,VLOOKUP($D979,Iscrizioni!$A$2:$M$2502,6,FALSE),"-")</f>
        <v>-</v>
      </c>
      <c r="O979" s="107" t="str">
        <f>IF($D979&gt;0,VLOOKUP($D979,Iscrizioni!$A$2:$M$2502,7,FALSE),"-")</f>
        <v>-</v>
      </c>
      <c r="P979" s="46" t="str">
        <f>IF($D979&gt;0,VLOOKUP(LEFT($N979,1),Regione!$A$2:$C$21,2,FALSE),"-")</f>
        <v>-</v>
      </c>
      <c r="Q979" s="112" t="str">
        <f ca="1">IF($D979&gt;0,NormalizzaTempo("D",CELL("tipo",$E979),$E979),"-")</f>
        <v>-</v>
      </c>
      <c r="R979" s="27" t="str">
        <f>IF($D979&gt;0,VLOOKUP($D979,Iscrizioni!$A$2:$M$2502,13,FALSE),"-")</f>
        <v>-</v>
      </c>
      <c r="S979" s="112" t="str">
        <f t="shared" si="97"/>
        <v>-</v>
      </c>
      <c r="T979" s="112" t="str">
        <f>IF($D979&gt;0,SUMIFS($S$3:$S979,$X$3:$X979,1,$J$3:$J979,$J979),"-")</f>
        <v>-</v>
      </c>
      <c r="U979" s="112" t="str">
        <f t="shared" si="98"/>
        <v>-</v>
      </c>
      <c r="V979" s="112" t="str">
        <f t="shared" si="95"/>
        <v>-</v>
      </c>
      <c r="W979" s="27" t="str">
        <f>IF(LEN($C979)=0,IF($D979&gt;0,COUNTIFS($A$3:$A979,$A979),"-"),"Escluso")</f>
        <v>-</v>
      </c>
      <c r="X979" s="2" t="str">
        <f>IF(LEN($C979)=0,IF($D979&gt;0,COUNTIFS($J$3:$J979,$J979,$C$3:$C979,""),"-"),"Escluso")</f>
        <v>-</v>
      </c>
      <c r="Y979" s="127" t="str">
        <f t="shared" si="93"/>
        <v>-</v>
      </c>
      <c r="Z979" s="2" t="str">
        <f>IF($D979&gt;0,COUNTIFS($O$3:$O979,$O979,$L$3:$L979,$L979,$I$3:$I979,$I979),"-")</f>
        <v>-</v>
      </c>
      <c r="AA979" s="27" t="str">
        <f>IF($D979&gt;0,IF(OR($Z979 &gt;1,$L979&lt;&gt;"Adulti"),0,VLOOKUP($P979,Regione!$B$2:$C$22,2,FALSE)),"-")</f>
        <v>-</v>
      </c>
      <c r="AB979" s="27" t="str">
        <f>IF($D979&gt;0,IF(COUNTIFS($O$3:$O979,$O979,$L$3:$L979,$L979,$I$3:$I979,$I979) &gt;1,0,SUMIFS($Y$3:$Y$2503,$L$3:$L$2503,$L979,$O$3:$O$2503,$O979,$I$3:$I$2503,$I979)),"-")</f>
        <v>-</v>
      </c>
      <c r="AC979" s="27" t="str">
        <f t="shared" si="96"/>
        <v>-</v>
      </c>
    </row>
    <row r="980" spans="1:29" s="1" customFormat="1">
      <c r="A980" s="13"/>
      <c r="B980" s="107" t="str">
        <f>IF(COUNTA($A980)&gt;0,VLOOKUP($A980,Corsa!$A$1:$F$43,2,FALSE),"-")</f>
        <v>-</v>
      </c>
      <c r="C980" s="11"/>
      <c r="D980" s="13"/>
      <c r="E980" s="13"/>
      <c r="F980" s="46" t="str">
        <f>IF(COUNTA($A980)&gt;0,VLOOKUP($A980,Corsa!$A$1:$F$43,3,FALSE),"-")</f>
        <v>-</v>
      </c>
      <c r="G980" s="28" t="str">
        <f>IF($D980&gt;0,VLOOKUP($D980,Iscrizioni!$A$2:$M$2502,9,FALSE),"-")</f>
        <v>-</v>
      </c>
      <c r="H980" s="28" t="str">
        <f>IF($D980&gt;0,VLOOKUP($D980,Iscrizioni!$A$2:$M$2502,4,FALSE),"-")</f>
        <v>-</v>
      </c>
      <c r="I980" s="27" t="str">
        <f>IF($D980&gt;0,VLOOKUP($D980,Iscrizioni!$A$2:$M$2502,5,FALSE),"-")</f>
        <v>-</v>
      </c>
      <c r="J980" s="27" t="str">
        <f>IF($D980&gt;0,VLOOKUP($D980,Iscrizioni!$A$2:$M$2502,10,FALSE),"-")</f>
        <v>-</v>
      </c>
      <c r="K980" s="27" t="str">
        <f t="shared" si="94"/>
        <v>-</v>
      </c>
      <c r="L980" s="46" t="str">
        <f>IF($D980&gt;0,VLOOKUP($D980,Iscrizioni!$A$2:$M$2502,11,FALSE),"-")</f>
        <v>-</v>
      </c>
      <c r="M980" s="27" t="str">
        <f>IF($D980&gt;0,VLOOKUP($D980,Iscrizioni!$A$2:$N$2502,12,FALSE),"-")</f>
        <v>-</v>
      </c>
      <c r="N980" s="46" t="str">
        <f>IF($D980&gt;0,VLOOKUP($D980,Iscrizioni!$A$2:$M$2502,6,FALSE),"-")</f>
        <v>-</v>
      </c>
      <c r="O980" s="107" t="str">
        <f>IF($D980&gt;0,VLOOKUP($D980,Iscrizioni!$A$2:$M$2502,7,FALSE),"-")</f>
        <v>-</v>
      </c>
      <c r="P980" s="46" t="str">
        <f>IF($D980&gt;0,VLOOKUP(LEFT($N980,1),Regione!$A$2:$C$21,2,FALSE),"-")</f>
        <v>-</v>
      </c>
      <c r="Q980" s="112" t="str">
        <f ca="1">IF($D980&gt;0,NormalizzaTempo("D",CELL("tipo",$E980),$E980),"-")</f>
        <v>-</v>
      </c>
      <c r="R980" s="27" t="str">
        <f>IF($D980&gt;0,VLOOKUP($D980,Iscrizioni!$A$2:$M$2502,13,FALSE),"-")</f>
        <v>-</v>
      </c>
      <c r="S980" s="112" t="str">
        <f t="shared" si="97"/>
        <v>-</v>
      </c>
      <c r="T980" s="112" t="str">
        <f>IF($D980&gt;0,SUMIFS($S$3:$S980,$X$3:$X980,1,$J$3:$J980,$J980),"-")</f>
        <v>-</v>
      </c>
      <c r="U980" s="112" t="str">
        <f t="shared" si="98"/>
        <v>-</v>
      </c>
      <c r="V980" s="112" t="str">
        <f t="shared" si="95"/>
        <v>-</v>
      </c>
      <c r="W980" s="27" t="str">
        <f>IF(LEN($C980)=0,IF($D980&gt;0,COUNTIFS($A$3:$A980,$A980),"-"),"Escluso")</f>
        <v>-</v>
      </c>
      <c r="X980" s="2" t="str">
        <f>IF(LEN($C980)=0,IF($D980&gt;0,COUNTIFS($J$3:$J980,$J980,$C$3:$C980,""),"-"),"Escluso")</f>
        <v>-</v>
      </c>
      <c r="Y980" s="127" t="str">
        <f t="shared" si="93"/>
        <v>-</v>
      </c>
      <c r="Z980" s="2" t="str">
        <f>IF($D980&gt;0,COUNTIFS($O$3:$O980,$O980,$L$3:$L980,$L980,$I$3:$I980,$I980),"-")</f>
        <v>-</v>
      </c>
      <c r="AA980" s="27" t="str">
        <f>IF($D980&gt;0,IF(OR($Z980 &gt;1,$L980&lt;&gt;"Adulti"),0,VLOOKUP($P980,Regione!$B$2:$C$22,2,FALSE)),"-")</f>
        <v>-</v>
      </c>
      <c r="AB980" s="27" t="str">
        <f>IF($D980&gt;0,IF(COUNTIFS($O$3:$O980,$O980,$L$3:$L980,$L980,$I$3:$I980,$I980) &gt;1,0,SUMIFS($Y$3:$Y$2503,$L$3:$L$2503,$L980,$O$3:$O$2503,$O980,$I$3:$I$2503,$I980)),"-")</f>
        <v>-</v>
      </c>
      <c r="AC980" s="27" t="str">
        <f t="shared" si="96"/>
        <v>-</v>
      </c>
    </row>
    <row r="981" spans="1:29" s="1" customFormat="1">
      <c r="A981" s="13"/>
      <c r="B981" s="107" t="str">
        <f>IF(COUNTA($A981)&gt;0,VLOOKUP($A981,Corsa!$A$1:$F$43,2,FALSE),"-")</f>
        <v>-</v>
      </c>
      <c r="C981" s="11"/>
      <c r="D981" s="13"/>
      <c r="E981" s="13"/>
      <c r="F981" s="46" t="str">
        <f>IF(COUNTA($A981)&gt;0,VLOOKUP($A981,Corsa!$A$1:$F$43,3,FALSE),"-")</f>
        <v>-</v>
      </c>
      <c r="G981" s="28" t="str">
        <f>IF($D981&gt;0,VLOOKUP($D981,Iscrizioni!$A$2:$M$2502,9,FALSE),"-")</f>
        <v>-</v>
      </c>
      <c r="H981" s="28" t="str">
        <f>IF($D981&gt;0,VLOOKUP($D981,Iscrizioni!$A$2:$M$2502,4,FALSE),"-")</f>
        <v>-</v>
      </c>
      <c r="I981" s="27" t="str">
        <f>IF($D981&gt;0,VLOOKUP($D981,Iscrizioni!$A$2:$M$2502,5,FALSE),"-")</f>
        <v>-</v>
      </c>
      <c r="J981" s="27" t="str">
        <f>IF($D981&gt;0,VLOOKUP($D981,Iscrizioni!$A$2:$M$2502,10,FALSE),"-")</f>
        <v>-</v>
      </c>
      <c r="K981" s="27" t="str">
        <f t="shared" si="94"/>
        <v>-</v>
      </c>
      <c r="L981" s="46" t="str">
        <f>IF($D981&gt;0,VLOOKUP($D981,Iscrizioni!$A$2:$M$2502,11,FALSE),"-")</f>
        <v>-</v>
      </c>
      <c r="M981" s="27" t="str">
        <f>IF($D981&gt;0,VLOOKUP($D981,Iscrizioni!$A$2:$N$2502,12,FALSE),"-")</f>
        <v>-</v>
      </c>
      <c r="N981" s="46" t="str">
        <f>IF($D981&gt;0,VLOOKUP($D981,Iscrizioni!$A$2:$M$2502,6,FALSE),"-")</f>
        <v>-</v>
      </c>
      <c r="O981" s="107" t="str">
        <f>IF($D981&gt;0,VLOOKUP($D981,Iscrizioni!$A$2:$M$2502,7,FALSE),"-")</f>
        <v>-</v>
      </c>
      <c r="P981" s="46" t="str">
        <f>IF($D981&gt;0,VLOOKUP(LEFT($N981,1),Regione!$A$2:$C$21,2,FALSE),"-")</f>
        <v>-</v>
      </c>
      <c r="Q981" s="112" t="str">
        <f ca="1">IF($D981&gt;0,NormalizzaTempo("D",CELL("tipo",$E981),$E981),"-")</f>
        <v>-</v>
      </c>
      <c r="R981" s="27" t="str">
        <f>IF($D981&gt;0,VLOOKUP($D981,Iscrizioni!$A$2:$M$2502,13,FALSE),"-")</f>
        <v>-</v>
      </c>
      <c r="S981" s="112" t="str">
        <f t="shared" si="97"/>
        <v>-</v>
      </c>
      <c r="T981" s="112" t="str">
        <f>IF($D981&gt;0,SUMIFS($S$3:$S981,$X$3:$X981,1,$J$3:$J981,$J981),"-")</f>
        <v>-</v>
      </c>
      <c r="U981" s="112" t="str">
        <f t="shared" si="98"/>
        <v>-</v>
      </c>
      <c r="V981" s="112" t="str">
        <f t="shared" si="95"/>
        <v>-</v>
      </c>
      <c r="W981" s="27" t="str">
        <f>IF(LEN($C981)=0,IF($D981&gt;0,COUNTIFS($A$3:$A981,$A981),"-"),"Escluso")</f>
        <v>-</v>
      </c>
      <c r="X981" s="2" t="str">
        <f>IF(LEN($C981)=0,IF($D981&gt;0,COUNTIFS($J$3:$J981,$J981,$C$3:$C981,""),"-"),"Escluso")</f>
        <v>-</v>
      </c>
      <c r="Y981" s="127" t="str">
        <f t="shared" si="93"/>
        <v>-</v>
      </c>
      <c r="Z981" s="2" t="str">
        <f>IF($D981&gt;0,COUNTIFS($O$3:$O981,$O981,$L$3:$L981,$L981,$I$3:$I981,$I981),"-")</f>
        <v>-</v>
      </c>
      <c r="AA981" s="27" t="str">
        <f>IF($D981&gt;0,IF(OR($Z981 &gt;1,$L981&lt;&gt;"Adulti"),0,VLOOKUP($P981,Regione!$B$2:$C$22,2,FALSE)),"-")</f>
        <v>-</v>
      </c>
      <c r="AB981" s="27" t="str">
        <f>IF($D981&gt;0,IF(COUNTIFS($O$3:$O981,$O981,$L$3:$L981,$L981,$I$3:$I981,$I981) &gt;1,0,SUMIFS($Y$3:$Y$2503,$L$3:$L$2503,$L981,$O$3:$O$2503,$O981,$I$3:$I$2503,$I981)),"-")</f>
        <v>-</v>
      </c>
      <c r="AC981" s="27" t="str">
        <f t="shared" si="96"/>
        <v>-</v>
      </c>
    </row>
    <row r="982" spans="1:29" s="1" customFormat="1">
      <c r="A982" s="13"/>
      <c r="B982" s="107" t="str">
        <f>IF(COUNTA($A982)&gt;0,VLOOKUP($A982,Corsa!$A$1:$F$43,2,FALSE),"-")</f>
        <v>-</v>
      </c>
      <c r="C982" s="11"/>
      <c r="D982" s="13"/>
      <c r="E982" s="13"/>
      <c r="F982" s="46" t="str">
        <f>IF(COUNTA($A982)&gt;0,VLOOKUP($A982,Corsa!$A$1:$F$43,3,FALSE),"-")</f>
        <v>-</v>
      </c>
      <c r="G982" s="28" t="str">
        <f>IF($D982&gt;0,VLOOKUP($D982,Iscrizioni!$A$2:$M$2502,9,FALSE),"-")</f>
        <v>-</v>
      </c>
      <c r="H982" s="28" t="str">
        <f>IF($D982&gt;0,VLOOKUP($D982,Iscrizioni!$A$2:$M$2502,4,FALSE),"-")</f>
        <v>-</v>
      </c>
      <c r="I982" s="27" t="str">
        <f>IF($D982&gt;0,VLOOKUP($D982,Iscrizioni!$A$2:$M$2502,5,FALSE),"-")</f>
        <v>-</v>
      </c>
      <c r="J982" s="27" t="str">
        <f>IF($D982&gt;0,VLOOKUP($D982,Iscrizioni!$A$2:$M$2502,10,FALSE),"-")</f>
        <v>-</v>
      </c>
      <c r="K982" s="27" t="str">
        <f t="shared" si="94"/>
        <v>-</v>
      </c>
      <c r="L982" s="46" t="str">
        <f>IF($D982&gt;0,VLOOKUP($D982,Iscrizioni!$A$2:$M$2502,11,FALSE),"-")</f>
        <v>-</v>
      </c>
      <c r="M982" s="27" t="str">
        <f>IF($D982&gt;0,VLOOKUP($D982,Iscrizioni!$A$2:$N$2502,12,FALSE),"-")</f>
        <v>-</v>
      </c>
      <c r="N982" s="46" t="str">
        <f>IF($D982&gt;0,VLOOKUP($D982,Iscrizioni!$A$2:$M$2502,6,FALSE),"-")</f>
        <v>-</v>
      </c>
      <c r="O982" s="107" t="str">
        <f>IF($D982&gt;0,VLOOKUP($D982,Iscrizioni!$A$2:$M$2502,7,FALSE),"-")</f>
        <v>-</v>
      </c>
      <c r="P982" s="46" t="str">
        <f>IF($D982&gt;0,VLOOKUP(LEFT($N982,1),Regione!$A$2:$C$21,2,FALSE),"-")</f>
        <v>-</v>
      </c>
      <c r="Q982" s="112" t="str">
        <f ca="1">IF($D982&gt;0,NormalizzaTempo("D",CELL("tipo",$E982),$E982),"-")</f>
        <v>-</v>
      </c>
      <c r="R982" s="27" t="str">
        <f>IF($D982&gt;0,VLOOKUP($D982,Iscrizioni!$A$2:$M$2502,13,FALSE),"-")</f>
        <v>-</v>
      </c>
      <c r="S982" s="112" t="str">
        <f t="shared" si="97"/>
        <v>-</v>
      </c>
      <c r="T982" s="112" t="str">
        <f>IF($D982&gt;0,SUMIFS($S$3:$S982,$X$3:$X982,1,$J$3:$J982,$J982),"-")</f>
        <v>-</v>
      </c>
      <c r="U982" s="112" t="str">
        <f t="shared" si="98"/>
        <v>-</v>
      </c>
      <c r="V982" s="112" t="str">
        <f t="shared" si="95"/>
        <v>-</v>
      </c>
      <c r="W982" s="27" t="str">
        <f>IF(LEN($C982)=0,IF($D982&gt;0,COUNTIFS($A$3:$A982,$A982),"-"),"Escluso")</f>
        <v>-</v>
      </c>
      <c r="X982" s="2" t="str">
        <f>IF(LEN($C982)=0,IF($D982&gt;0,COUNTIFS($J$3:$J982,$J982,$C$3:$C982,""),"-"),"Escluso")</f>
        <v>-</v>
      </c>
      <c r="Y982" s="127" t="str">
        <f t="shared" si="93"/>
        <v>-</v>
      </c>
      <c r="Z982" s="2" t="str">
        <f>IF($D982&gt;0,COUNTIFS($O$3:$O982,$O982,$L$3:$L982,$L982,$I$3:$I982,$I982),"-")</f>
        <v>-</v>
      </c>
      <c r="AA982" s="27" t="str">
        <f>IF($D982&gt;0,IF(OR($Z982 &gt;1,$L982&lt;&gt;"Adulti"),0,VLOOKUP($P982,Regione!$B$2:$C$22,2,FALSE)),"-")</f>
        <v>-</v>
      </c>
      <c r="AB982" s="27" t="str">
        <f>IF($D982&gt;0,IF(COUNTIFS($O$3:$O982,$O982,$L$3:$L982,$L982,$I$3:$I982,$I982) &gt;1,0,SUMIFS($Y$3:$Y$2503,$L$3:$L$2503,$L982,$O$3:$O$2503,$O982,$I$3:$I$2503,$I982)),"-")</f>
        <v>-</v>
      </c>
      <c r="AC982" s="27" t="str">
        <f t="shared" si="96"/>
        <v>-</v>
      </c>
    </row>
    <row r="983" spans="1:29" s="1" customFormat="1">
      <c r="A983" s="13"/>
      <c r="B983" s="107" t="str">
        <f>IF(COUNTA($A983)&gt;0,VLOOKUP($A983,Corsa!$A$1:$F$43,2,FALSE),"-")</f>
        <v>-</v>
      </c>
      <c r="C983" s="11"/>
      <c r="D983" s="13"/>
      <c r="E983" s="13"/>
      <c r="F983" s="46" t="str">
        <f>IF(COUNTA($A983)&gt;0,VLOOKUP($A983,Corsa!$A$1:$F$43,3,FALSE),"-")</f>
        <v>-</v>
      </c>
      <c r="G983" s="28" t="str">
        <f>IF($D983&gt;0,VLOOKUP($D983,Iscrizioni!$A$2:$M$2502,9,FALSE),"-")</f>
        <v>-</v>
      </c>
      <c r="H983" s="28" t="str">
        <f>IF($D983&gt;0,VLOOKUP($D983,Iscrizioni!$A$2:$M$2502,4,FALSE),"-")</f>
        <v>-</v>
      </c>
      <c r="I983" s="27" t="str">
        <f>IF($D983&gt;0,VLOOKUP($D983,Iscrizioni!$A$2:$M$2502,5,FALSE),"-")</f>
        <v>-</v>
      </c>
      <c r="J983" s="27" t="str">
        <f>IF($D983&gt;0,VLOOKUP($D983,Iscrizioni!$A$2:$M$2502,10,FALSE),"-")</f>
        <v>-</v>
      </c>
      <c r="K983" s="27" t="str">
        <f t="shared" si="94"/>
        <v>-</v>
      </c>
      <c r="L983" s="46" t="str">
        <f>IF($D983&gt;0,VLOOKUP($D983,Iscrizioni!$A$2:$M$2502,11,FALSE),"-")</f>
        <v>-</v>
      </c>
      <c r="M983" s="27" t="str">
        <f>IF($D983&gt;0,VLOOKUP($D983,Iscrizioni!$A$2:$N$2502,12,FALSE),"-")</f>
        <v>-</v>
      </c>
      <c r="N983" s="46" t="str">
        <f>IF($D983&gt;0,VLOOKUP($D983,Iscrizioni!$A$2:$M$2502,6,FALSE),"-")</f>
        <v>-</v>
      </c>
      <c r="O983" s="107" t="str">
        <f>IF($D983&gt;0,VLOOKUP($D983,Iscrizioni!$A$2:$M$2502,7,FALSE),"-")</f>
        <v>-</v>
      </c>
      <c r="P983" s="46" t="str">
        <f>IF($D983&gt;0,VLOOKUP(LEFT($N983,1),Regione!$A$2:$C$21,2,FALSE),"-")</f>
        <v>-</v>
      </c>
      <c r="Q983" s="112" t="str">
        <f ca="1">IF($D983&gt;0,NormalizzaTempo("D",CELL("tipo",$E983),$E983),"-")</f>
        <v>-</v>
      </c>
      <c r="R983" s="27" t="str">
        <f>IF($D983&gt;0,VLOOKUP($D983,Iscrizioni!$A$2:$M$2502,13,FALSE),"-")</f>
        <v>-</v>
      </c>
      <c r="S983" s="112" t="str">
        <f t="shared" si="97"/>
        <v>-</v>
      </c>
      <c r="T983" s="112" t="str">
        <f>IF($D983&gt;0,SUMIFS($S$3:$S983,$X$3:$X983,1,$J$3:$J983,$J983),"-")</f>
        <v>-</v>
      </c>
      <c r="U983" s="112" t="str">
        <f t="shared" si="98"/>
        <v>-</v>
      </c>
      <c r="V983" s="112" t="str">
        <f t="shared" si="95"/>
        <v>-</v>
      </c>
      <c r="W983" s="27" t="str">
        <f>IF(LEN($C983)=0,IF($D983&gt;0,COUNTIFS($A$3:$A983,$A983),"-"),"Escluso")</f>
        <v>-</v>
      </c>
      <c r="X983" s="2" t="str">
        <f>IF(LEN($C983)=0,IF($D983&gt;0,COUNTIFS($J$3:$J983,$J983,$C$3:$C983,""),"-"),"Escluso")</f>
        <v>-</v>
      </c>
      <c r="Y983" s="127" t="str">
        <f t="shared" si="93"/>
        <v>-</v>
      </c>
      <c r="Z983" s="2" t="str">
        <f>IF($D983&gt;0,COUNTIFS($O$3:$O983,$O983,$L$3:$L983,$L983,$I$3:$I983,$I983),"-")</f>
        <v>-</v>
      </c>
      <c r="AA983" s="27" t="str">
        <f>IF($D983&gt;0,IF(OR($Z983 &gt;1,$L983&lt;&gt;"Adulti"),0,VLOOKUP($P983,Regione!$B$2:$C$22,2,FALSE)),"-")</f>
        <v>-</v>
      </c>
      <c r="AB983" s="27" t="str">
        <f>IF($D983&gt;0,IF(COUNTIFS($O$3:$O983,$O983,$L$3:$L983,$L983,$I$3:$I983,$I983) &gt;1,0,SUMIFS($Y$3:$Y$2503,$L$3:$L$2503,$L983,$O$3:$O$2503,$O983,$I$3:$I$2503,$I983)),"-")</f>
        <v>-</v>
      </c>
      <c r="AC983" s="27" t="str">
        <f t="shared" si="96"/>
        <v>-</v>
      </c>
    </row>
    <row r="984" spans="1:29" s="1" customFormat="1">
      <c r="A984" s="13"/>
      <c r="B984" s="107" t="str">
        <f>IF(COUNTA($A984)&gt;0,VLOOKUP($A984,Corsa!$A$1:$F$43,2,FALSE),"-")</f>
        <v>-</v>
      </c>
      <c r="C984" s="11"/>
      <c r="D984" s="13"/>
      <c r="E984" s="13"/>
      <c r="F984" s="46" t="str">
        <f>IF(COUNTA($A984)&gt;0,VLOOKUP($A984,Corsa!$A$1:$F$43,3,FALSE),"-")</f>
        <v>-</v>
      </c>
      <c r="G984" s="28" t="str">
        <f>IF($D984&gt;0,VLOOKUP($D984,Iscrizioni!$A$2:$M$2502,9,FALSE),"-")</f>
        <v>-</v>
      </c>
      <c r="H984" s="28" t="str">
        <f>IF($D984&gt;0,VLOOKUP($D984,Iscrizioni!$A$2:$M$2502,4,FALSE),"-")</f>
        <v>-</v>
      </c>
      <c r="I984" s="27" t="str">
        <f>IF($D984&gt;0,VLOOKUP($D984,Iscrizioni!$A$2:$M$2502,5,FALSE),"-")</f>
        <v>-</v>
      </c>
      <c r="J984" s="27" t="str">
        <f>IF($D984&gt;0,VLOOKUP($D984,Iscrizioni!$A$2:$M$2502,10,FALSE),"-")</f>
        <v>-</v>
      </c>
      <c r="K984" s="27" t="str">
        <f t="shared" si="94"/>
        <v>-</v>
      </c>
      <c r="L984" s="46" t="str">
        <f>IF($D984&gt;0,VLOOKUP($D984,Iscrizioni!$A$2:$M$2502,11,FALSE),"-")</f>
        <v>-</v>
      </c>
      <c r="M984" s="27" t="str">
        <f>IF($D984&gt;0,VLOOKUP($D984,Iscrizioni!$A$2:$N$2502,12,FALSE),"-")</f>
        <v>-</v>
      </c>
      <c r="N984" s="46" t="str">
        <f>IF($D984&gt;0,VLOOKUP($D984,Iscrizioni!$A$2:$M$2502,6,FALSE),"-")</f>
        <v>-</v>
      </c>
      <c r="O984" s="107" t="str">
        <f>IF($D984&gt;0,VLOOKUP($D984,Iscrizioni!$A$2:$M$2502,7,FALSE),"-")</f>
        <v>-</v>
      </c>
      <c r="P984" s="46" t="str">
        <f>IF($D984&gt;0,VLOOKUP(LEFT($N984,1),Regione!$A$2:$C$21,2,FALSE),"-")</f>
        <v>-</v>
      </c>
      <c r="Q984" s="112" t="str">
        <f ca="1">IF($D984&gt;0,NormalizzaTempo("D",CELL("tipo",$E984),$E984),"-")</f>
        <v>-</v>
      </c>
      <c r="R984" s="27" t="str">
        <f>IF($D984&gt;0,VLOOKUP($D984,Iscrizioni!$A$2:$M$2502,13,FALSE),"-")</f>
        <v>-</v>
      </c>
      <c r="S984" s="112" t="str">
        <f t="shared" si="97"/>
        <v>-</v>
      </c>
      <c r="T984" s="112" t="str">
        <f>IF($D984&gt;0,SUMIFS($S$3:$S984,$X$3:$X984,1,$J$3:$J984,$J984),"-")</f>
        <v>-</v>
      </c>
      <c r="U984" s="112" t="str">
        <f t="shared" si="98"/>
        <v>-</v>
      </c>
      <c r="V984" s="112" t="str">
        <f t="shared" si="95"/>
        <v>-</v>
      </c>
      <c r="W984" s="27" t="str">
        <f>IF(LEN($C984)=0,IF($D984&gt;0,COUNTIFS($A$3:$A984,$A984),"-"),"Escluso")</f>
        <v>-</v>
      </c>
      <c r="X984" s="2" t="str">
        <f>IF(LEN($C984)=0,IF($D984&gt;0,COUNTIFS($J$3:$J984,$J984,$C$3:$C984,""),"-"),"Escluso")</f>
        <v>-</v>
      </c>
      <c r="Y984" s="127" t="str">
        <f t="shared" si="93"/>
        <v>-</v>
      </c>
      <c r="Z984" s="2" t="str">
        <f>IF($D984&gt;0,COUNTIFS($O$3:$O984,$O984,$L$3:$L984,$L984,$I$3:$I984,$I984),"-")</f>
        <v>-</v>
      </c>
      <c r="AA984" s="27" t="str">
        <f>IF($D984&gt;0,IF(OR($Z984 &gt;1,$L984&lt;&gt;"Adulti"),0,VLOOKUP($P984,Regione!$B$2:$C$22,2,FALSE)),"-")</f>
        <v>-</v>
      </c>
      <c r="AB984" s="27" t="str">
        <f>IF($D984&gt;0,IF(COUNTIFS($O$3:$O984,$O984,$L$3:$L984,$L984,$I$3:$I984,$I984) &gt;1,0,SUMIFS($Y$3:$Y$2503,$L$3:$L$2503,$L984,$O$3:$O$2503,$O984,$I$3:$I$2503,$I984)),"-")</f>
        <v>-</v>
      </c>
      <c r="AC984" s="27" t="str">
        <f t="shared" si="96"/>
        <v>-</v>
      </c>
    </row>
    <row r="985" spans="1:29" s="1" customFormat="1">
      <c r="A985" s="13"/>
      <c r="B985" s="107" t="str">
        <f>IF(COUNTA($A985)&gt;0,VLOOKUP($A985,Corsa!$A$1:$F$43,2,FALSE),"-")</f>
        <v>-</v>
      </c>
      <c r="C985" s="11"/>
      <c r="D985" s="13"/>
      <c r="E985" s="13"/>
      <c r="F985" s="46" t="str">
        <f>IF(COUNTA($A985)&gt;0,VLOOKUP($A985,Corsa!$A$1:$F$43,3,FALSE),"-")</f>
        <v>-</v>
      </c>
      <c r="G985" s="28" t="str">
        <f>IF($D985&gt;0,VLOOKUP($D985,Iscrizioni!$A$2:$M$2502,9,FALSE),"-")</f>
        <v>-</v>
      </c>
      <c r="H985" s="28" t="str">
        <f>IF($D985&gt;0,VLOOKUP($D985,Iscrizioni!$A$2:$M$2502,4,FALSE),"-")</f>
        <v>-</v>
      </c>
      <c r="I985" s="27" t="str">
        <f>IF($D985&gt;0,VLOOKUP($D985,Iscrizioni!$A$2:$M$2502,5,FALSE),"-")</f>
        <v>-</v>
      </c>
      <c r="J985" s="27" t="str">
        <f>IF($D985&gt;0,VLOOKUP($D985,Iscrizioni!$A$2:$M$2502,10,FALSE),"-")</f>
        <v>-</v>
      </c>
      <c r="K985" s="27" t="str">
        <f t="shared" si="94"/>
        <v>-</v>
      </c>
      <c r="L985" s="46" t="str">
        <f>IF($D985&gt;0,VLOOKUP($D985,Iscrizioni!$A$2:$M$2502,11,FALSE),"-")</f>
        <v>-</v>
      </c>
      <c r="M985" s="27" t="str">
        <f>IF($D985&gt;0,VLOOKUP($D985,Iscrizioni!$A$2:$N$2502,12,FALSE),"-")</f>
        <v>-</v>
      </c>
      <c r="N985" s="46" t="str">
        <f>IF($D985&gt;0,VLOOKUP($D985,Iscrizioni!$A$2:$M$2502,6,FALSE),"-")</f>
        <v>-</v>
      </c>
      <c r="O985" s="107" t="str">
        <f>IF($D985&gt;0,VLOOKUP($D985,Iscrizioni!$A$2:$M$2502,7,FALSE),"-")</f>
        <v>-</v>
      </c>
      <c r="P985" s="46" t="str">
        <f>IF($D985&gt;0,VLOOKUP(LEFT($N985,1),Regione!$A$2:$C$21,2,FALSE),"-")</f>
        <v>-</v>
      </c>
      <c r="Q985" s="112" t="str">
        <f ca="1">IF($D985&gt;0,NormalizzaTempo("D",CELL("tipo",$E985),$E985),"-")</f>
        <v>-</v>
      </c>
      <c r="R985" s="27" t="str">
        <f>IF($D985&gt;0,VLOOKUP($D985,Iscrizioni!$A$2:$M$2502,13,FALSE),"-")</f>
        <v>-</v>
      </c>
      <c r="S985" s="112" t="str">
        <f t="shared" si="97"/>
        <v>-</v>
      </c>
      <c r="T985" s="112" t="str">
        <f>IF($D985&gt;0,SUMIFS($S$3:$S985,$X$3:$X985,1,$J$3:$J985,$J985),"-")</f>
        <v>-</v>
      </c>
      <c r="U985" s="112" t="str">
        <f t="shared" si="98"/>
        <v>-</v>
      </c>
      <c r="V985" s="112" t="str">
        <f t="shared" si="95"/>
        <v>-</v>
      </c>
      <c r="W985" s="27" t="str">
        <f>IF(LEN($C985)=0,IF($D985&gt;0,COUNTIFS($A$3:$A985,$A985),"-"),"Escluso")</f>
        <v>-</v>
      </c>
      <c r="X985" s="2" t="str">
        <f>IF(LEN($C985)=0,IF($D985&gt;0,COUNTIFS($J$3:$J985,$J985,$C$3:$C985,""),"-"),"Escluso")</f>
        <v>-</v>
      </c>
      <c r="Y985" s="127" t="str">
        <f t="shared" si="93"/>
        <v>-</v>
      </c>
      <c r="Z985" s="2" t="str">
        <f>IF($D985&gt;0,COUNTIFS($O$3:$O985,$O985,$L$3:$L985,$L985,$I$3:$I985,$I985),"-")</f>
        <v>-</v>
      </c>
      <c r="AA985" s="27" t="str">
        <f>IF($D985&gt;0,IF(OR($Z985 &gt;1,$L985&lt;&gt;"Adulti"),0,VLOOKUP($P985,Regione!$B$2:$C$22,2,FALSE)),"-")</f>
        <v>-</v>
      </c>
      <c r="AB985" s="27" t="str">
        <f>IF($D985&gt;0,IF(COUNTIFS($O$3:$O985,$O985,$L$3:$L985,$L985,$I$3:$I985,$I985) &gt;1,0,SUMIFS($Y$3:$Y$2503,$L$3:$L$2503,$L985,$O$3:$O$2503,$O985,$I$3:$I$2503,$I985)),"-")</f>
        <v>-</v>
      </c>
      <c r="AC985" s="27" t="str">
        <f t="shared" si="96"/>
        <v>-</v>
      </c>
    </row>
    <row r="986" spans="1:29" s="1" customFormat="1">
      <c r="A986" s="13"/>
      <c r="B986" s="107" t="str">
        <f>IF(COUNTA($A986)&gt;0,VLOOKUP($A986,Corsa!$A$1:$F$43,2,FALSE),"-")</f>
        <v>-</v>
      </c>
      <c r="C986" s="11"/>
      <c r="D986" s="13"/>
      <c r="E986" s="13"/>
      <c r="F986" s="46" t="str">
        <f>IF(COUNTA($A986)&gt;0,VLOOKUP($A986,Corsa!$A$1:$F$43,3,FALSE),"-")</f>
        <v>-</v>
      </c>
      <c r="G986" s="28" t="str">
        <f>IF($D986&gt;0,VLOOKUP($D986,Iscrizioni!$A$2:$M$2502,9,FALSE),"-")</f>
        <v>-</v>
      </c>
      <c r="H986" s="28" t="str">
        <f>IF($D986&gt;0,VLOOKUP($D986,Iscrizioni!$A$2:$M$2502,4,FALSE),"-")</f>
        <v>-</v>
      </c>
      <c r="I986" s="27" t="str">
        <f>IF($D986&gt;0,VLOOKUP($D986,Iscrizioni!$A$2:$M$2502,5,FALSE),"-")</f>
        <v>-</v>
      </c>
      <c r="J986" s="27" t="str">
        <f>IF($D986&gt;0,VLOOKUP($D986,Iscrizioni!$A$2:$M$2502,10,FALSE),"-")</f>
        <v>-</v>
      </c>
      <c r="K986" s="27" t="str">
        <f t="shared" si="94"/>
        <v>-</v>
      </c>
      <c r="L986" s="46" t="str">
        <f>IF($D986&gt;0,VLOOKUP($D986,Iscrizioni!$A$2:$M$2502,11,FALSE),"-")</f>
        <v>-</v>
      </c>
      <c r="M986" s="27" t="str">
        <f>IF($D986&gt;0,VLOOKUP($D986,Iscrizioni!$A$2:$N$2502,12,FALSE),"-")</f>
        <v>-</v>
      </c>
      <c r="N986" s="46" t="str">
        <f>IF($D986&gt;0,VLOOKUP($D986,Iscrizioni!$A$2:$M$2502,6,FALSE),"-")</f>
        <v>-</v>
      </c>
      <c r="O986" s="107" t="str">
        <f>IF($D986&gt;0,VLOOKUP($D986,Iscrizioni!$A$2:$M$2502,7,FALSE),"-")</f>
        <v>-</v>
      </c>
      <c r="P986" s="46" t="str">
        <f>IF($D986&gt;0,VLOOKUP(LEFT($N986,1),Regione!$A$2:$C$21,2,FALSE),"-")</f>
        <v>-</v>
      </c>
      <c r="Q986" s="112" t="str">
        <f ca="1">IF($D986&gt;0,NormalizzaTempo("D",CELL("tipo",$E986),$E986),"-")</f>
        <v>-</v>
      </c>
      <c r="R986" s="27" t="str">
        <f>IF($D986&gt;0,VLOOKUP($D986,Iscrizioni!$A$2:$M$2502,13,FALSE),"-")</f>
        <v>-</v>
      </c>
      <c r="S986" s="112" t="str">
        <f t="shared" si="97"/>
        <v>-</v>
      </c>
      <c r="T986" s="112" t="str">
        <f>IF($D986&gt;0,SUMIFS($S$3:$S986,$X$3:$X986,1,$J$3:$J986,$J986),"-")</f>
        <v>-</v>
      </c>
      <c r="U986" s="112" t="str">
        <f t="shared" si="98"/>
        <v>-</v>
      </c>
      <c r="V986" s="112" t="str">
        <f t="shared" si="95"/>
        <v>-</v>
      </c>
      <c r="W986" s="27" t="str">
        <f>IF(LEN($C986)=0,IF($D986&gt;0,COUNTIFS($A$3:$A986,$A986),"-"),"Escluso")</f>
        <v>-</v>
      </c>
      <c r="X986" s="2" t="str">
        <f>IF(LEN($C986)=0,IF($D986&gt;0,COUNTIFS($J$3:$J986,$J986,$C$3:$C986,""),"-"),"Escluso")</f>
        <v>-</v>
      </c>
      <c r="Y986" s="127" t="str">
        <f t="shared" si="93"/>
        <v>-</v>
      </c>
      <c r="Z986" s="2" t="str">
        <f>IF($D986&gt;0,COUNTIFS($O$3:$O986,$O986,$L$3:$L986,$L986,$I$3:$I986,$I986),"-")</f>
        <v>-</v>
      </c>
      <c r="AA986" s="27" t="str">
        <f>IF($D986&gt;0,IF(OR($Z986 &gt;1,$L986&lt;&gt;"Adulti"),0,VLOOKUP($P986,Regione!$B$2:$C$22,2,FALSE)),"-")</f>
        <v>-</v>
      </c>
      <c r="AB986" s="27" t="str">
        <f>IF($D986&gt;0,IF(COUNTIFS($O$3:$O986,$O986,$L$3:$L986,$L986,$I$3:$I986,$I986) &gt;1,0,SUMIFS($Y$3:$Y$2503,$L$3:$L$2503,$L986,$O$3:$O$2503,$O986,$I$3:$I$2503,$I986)),"-")</f>
        <v>-</v>
      </c>
      <c r="AC986" s="27" t="str">
        <f t="shared" si="96"/>
        <v>-</v>
      </c>
    </row>
    <row r="987" spans="1:29" s="1" customFormat="1">
      <c r="A987" s="13"/>
      <c r="B987" s="107" t="str">
        <f>IF(COUNTA($A987)&gt;0,VLOOKUP($A987,Corsa!$A$1:$F$43,2,FALSE),"-")</f>
        <v>-</v>
      </c>
      <c r="C987" s="11"/>
      <c r="D987" s="13"/>
      <c r="E987" s="13"/>
      <c r="F987" s="46" t="str">
        <f>IF(COUNTA($A987)&gt;0,VLOOKUP($A987,Corsa!$A$1:$F$43,3,FALSE),"-")</f>
        <v>-</v>
      </c>
      <c r="G987" s="28" t="str">
        <f>IF($D987&gt;0,VLOOKUP($D987,Iscrizioni!$A$2:$M$2502,9,FALSE),"-")</f>
        <v>-</v>
      </c>
      <c r="H987" s="28" t="str">
        <f>IF($D987&gt;0,VLOOKUP($D987,Iscrizioni!$A$2:$M$2502,4,FALSE),"-")</f>
        <v>-</v>
      </c>
      <c r="I987" s="27" t="str">
        <f>IF($D987&gt;0,VLOOKUP($D987,Iscrizioni!$A$2:$M$2502,5,FALSE),"-")</f>
        <v>-</v>
      </c>
      <c r="J987" s="27" t="str">
        <f>IF($D987&gt;0,VLOOKUP($D987,Iscrizioni!$A$2:$M$2502,10,FALSE),"-")</f>
        <v>-</v>
      </c>
      <c r="K987" s="27" t="str">
        <f t="shared" si="94"/>
        <v>-</v>
      </c>
      <c r="L987" s="46" t="str">
        <f>IF($D987&gt;0,VLOOKUP($D987,Iscrizioni!$A$2:$M$2502,11,FALSE),"-")</f>
        <v>-</v>
      </c>
      <c r="M987" s="27" t="str">
        <f>IF($D987&gt;0,VLOOKUP($D987,Iscrizioni!$A$2:$N$2502,12,FALSE),"-")</f>
        <v>-</v>
      </c>
      <c r="N987" s="46" t="str">
        <f>IF($D987&gt;0,VLOOKUP($D987,Iscrizioni!$A$2:$M$2502,6,FALSE),"-")</f>
        <v>-</v>
      </c>
      <c r="O987" s="107" t="str">
        <f>IF($D987&gt;0,VLOOKUP($D987,Iscrizioni!$A$2:$M$2502,7,FALSE),"-")</f>
        <v>-</v>
      </c>
      <c r="P987" s="46" t="str">
        <f>IF($D987&gt;0,VLOOKUP(LEFT($N987,1),Regione!$A$2:$C$21,2,FALSE),"-")</f>
        <v>-</v>
      </c>
      <c r="Q987" s="112" t="str">
        <f ca="1">IF($D987&gt;0,NormalizzaTempo("D",CELL("tipo",$E987),$E987),"-")</f>
        <v>-</v>
      </c>
      <c r="R987" s="27" t="str">
        <f>IF($D987&gt;0,VLOOKUP($D987,Iscrizioni!$A$2:$M$2502,13,FALSE),"-")</f>
        <v>-</v>
      </c>
      <c r="S987" s="112" t="str">
        <f t="shared" si="97"/>
        <v>-</v>
      </c>
      <c r="T987" s="112" t="str">
        <f>IF($D987&gt;0,SUMIFS($S$3:$S987,$X$3:$X987,1,$J$3:$J987,$J987),"-")</f>
        <v>-</v>
      </c>
      <c r="U987" s="112" t="str">
        <f t="shared" si="98"/>
        <v>-</v>
      </c>
      <c r="V987" s="112" t="str">
        <f t="shared" si="95"/>
        <v>-</v>
      </c>
      <c r="W987" s="27" t="str">
        <f>IF(LEN($C987)=0,IF($D987&gt;0,COUNTIFS($A$3:$A987,$A987),"-"),"Escluso")</f>
        <v>-</v>
      </c>
      <c r="X987" s="2" t="str">
        <f>IF(LEN($C987)=0,IF($D987&gt;0,COUNTIFS($J$3:$J987,$J987,$C$3:$C987,""),"-"),"Escluso")</f>
        <v>-</v>
      </c>
      <c r="Y987" s="127" t="str">
        <f t="shared" si="93"/>
        <v>-</v>
      </c>
      <c r="Z987" s="2" t="str">
        <f>IF($D987&gt;0,COUNTIFS($O$3:$O987,$O987,$L$3:$L987,$L987,$I$3:$I987,$I987),"-")</f>
        <v>-</v>
      </c>
      <c r="AA987" s="27" t="str">
        <f>IF($D987&gt;0,IF(OR($Z987 &gt;1,$L987&lt;&gt;"Adulti"),0,VLOOKUP($P987,Regione!$B$2:$C$22,2,FALSE)),"-")</f>
        <v>-</v>
      </c>
      <c r="AB987" s="27" t="str">
        <f>IF($D987&gt;0,IF(COUNTIFS($O$3:$O987,$O987,$L$3:$L987,$L987,$I$3:$I987,$I987) &gt;1,0,SUMIFS($Y$3:$Y$2503,$L$3:$L$2503,$L987,$O$3:$O$2503,$O987,$I$3:$I$2503,$I987)),"-")</f>
        <v>-</v>
      </c>
      <c r="AC987" s="27" t="str">
        <f t="shared" si="96"/>
        <v>-</v>
      </c>
    </row>
    <row r="988" spans="1:29" s="1" customFormat="1">
      <c r="A988" s="13"/>
      <c r="B988" s="107" t="str">
        <f>IF(COUNTA($A988)&gt;0,VLOOKUP($A988,Corsa!$A$1:$F$43,2,FALSE),"-")</f>
        <v>-</v>
      </c>
      <c r="C988" s="11"/>
      <c r="D988" s="13"/>
      <c r="E988" s="13"/>
      <c r="F988" s="46" t="str">
        <f>IF(COUNTA($A988)&gt;0,VLOOKUP($A988,Corsa!$A$1:$F$43,3,FALSE),"-")</f>
        <v>-</v>
      </c>
      <c r="G988" s="28" t="str">
        <f>IF($D988&gt;0,VLOOKUP($D988,Iscrizioni!$A$2:$M$2502,9,FALSE),"-")</f>
        <v>-</v>
      </c>
      <c r="H988" s="28" t="str">
        <f>IF($D988&gt;0,VLOOKUP($D988,Iscrizioni!$A$2:$M$2502,4,FALSE),"-")</f>
        <v>-</v>
      </c>
      <c r="I988" s="27" t="str">
        <f>IF($D988&gt;0,VLOOKUP($D988,Iscrizioni!$A$2:$M$2502,5,FALSE),"-")</f>
        <v>-</v>
      </c>
      <c r="J988" s="27" t="str">
        <f>IF($D988&gt;0,VLOOKUP($D988,Iscrizioni!$A$2:$M$2502,10,FALSE),"-")</f>
        <v>-</v>
      </c>
      <c r="K988" s="27" t="str">
        <f t="shared" si="94"/>
        <v>-</v>
      </c>
      <c r="L988" s="46" t="str">
        <f>IF($D988&gt;0,VLOOKUP($D988,Iscrizioni!$A$2:$M$2502,11,FALSE),"-")</f>
        <v>-</v>
      </c>
      <c r="M988" s="27" t="str">
        <f>IF($D988&gt;0,VLOOKUP($D988,Iscrizioni!$A$2:$N$2502,12,FALSE),"-")</f>
        <v>-</v>
      </c>
      <c r="N988" s="46" t="str">
        <f>IF($D988&gt;0,VLOOKUP($D988,Iscrizioni!$A$2:$M$2502,6,FALSE),"-")</f>
        <v>-</v>
      </c>
      <c r="O988" s="107" t="str">
        <f>IF($D988&gt;0,VLOOKUP($D988,Iscrizioni!$A$2:$M$2502,7,FALSE),"-")</f>
        <v>-</v>
      </c>
      <c r="P988" s="46" t="str">
        <f>IF($D988&gt;0,VLOOKUP(LEFT($N988,1),Regione!$A$2:$C$21,2,FALSE),"-")</f>
        <v>-</v>
      </c>
      <c r="Q988" s="112" t="str">
        <f ca="1">IF($D988&gt;0,NormalizzaTempo("D",CELL("tipo",$E988),$E988),"-")</f>
        <v>-</v>
      </c>
      <c r="R988" s="27" t="str">
        <f>IF($D988&gt;0,VLOOKUP($D988,Iscrizioni!$A$2:$M$2502,13,FALSE),"-")</f>
        <v>-</v>
      </c>
      <c r="S988" s="112" t="str">
        <f t="shared" si="97"/>
        <v>-</v>
      </c>
      <c r="T988" s="112" t="str">
        <f>IF($D988&gt;0,SUMIFS($S$3:$S988,$X$3:$X988,1,$J$3:$J988,$J988),"-")</f>
        <v>-</v>
      </c>
      <c r="U988" s="112" t="str">
        <f t="shared" si="98"/>
        <v>-</v>
      </c>
      <c r="V988" s="112" t="str">
        <f t="shared" si="95"/>
        <v>-</v>
      </c>
      <c r="W988" s="27" t="str">
        <f>IF(LEN($C988)=0,IF($D988&gt;0,COUNTIFS($A$3:$A988,$A988),"-"),"Escluso")</f>
        <v>-</v>
      </c>
      <c r="X988" s="2" t="str">
        <f>IF(LEN($C988)=0,IF($D988&gt;0,COUNTIFS($J$3:$J988,$J988,$C$3:$C988,""),"-"),"Escluso")</f>
        <v>-</v>
      </c>
      <c r="Y988" s="127" t="str">
        <f t="shared" si="93"/>
        <v>-</v>
      </c>
      <c r="Z988" s="2" t="str">
        <f>IF($D988&gt;0,COUNTIFS($O$3:$O988,$O988,$L$3:$L988,$L988,$I$3:$I988,$I988),"-")</f>
        <v>-</v>
      </c>
      <c r="AA988" s="27" t="str">
        <f>IF($D988&gt;0,IF(OR($Z988 &gt;1,$L988&lt;&gt;"Adulti"),0,VLOOKUP($P988,Regione!$B$2:$C$22,2,FALSE)),"-")</f>
        <v>-</v>
      </c>
      <c r="AB988" s="27" t="str">
        <f>IF($D988&gt;0,IF(COUNTIFS($O$3:$O988,$O988,$L$3:$L988,$L988,$I$3:$I988,$I988) &gt;1,0,SUMIFS($Y$3:$Y$2503,$L$3:$L$2503,$L988,$O$3:$O$2503,$O988,$I$3:$I$2503,$I988)),"-")</f>
        <v>-</v>
      </c>
      <c r="AC988" s="27" t="str">
        <f t="shared" si="96"/>
        <v>-</v>
      </c>
    </row>
    <row r="989" spans="1:29" s="1" customFormat="1">
      <c r="A989" s="13"/>
      <c r="B989" s="107" t="str">
        <f>IF(COUNTA($A989)&gt;0,VLOOKUP($A989,Corsa!$A$1:$F$43,2,FALSE),"-")</f>
        <v>-</v>
      </c>
      <c r="C989" s="11"/>
      <c r="D989" s="13"/>
      <c r="E989" s="13"/>
      <c r="F989" s="46" t="str">
        <f>IF(COUNTA($A989)&gt;0,VLOOKUP($A989,Corsa!$A$1:$F$43,3,FALSE),"-")</f>
        <v>-</v>
      </c>
      <c r="G989" s="28" t="str">
        <f>IF($D989&gt;0,VLOOKUP($D989,Iscrizioni!$A$2:$M$2502,9,FALSE),"-")</f>
        <v>-</v>
      </c>
      <c r="H989" s="28" t="str">
        <f>IF($D989&gt;0,VLOOKUP($D989,Iscrizioni!$A$2:$M$2502,4,FALSE),"-")</f>
        <v>-</v>
      </c>
      <c r="I989" s="27" t="str">
        <f>IF($D989&gt;0,VLOOKUP($D989,Iscrizioni!$A$2:$M$2502,5,FALSE),"-")</f>
        <v>-</v>
      </c>
      <c r="J989" s="27" t="str">
        <f>IF($D989&gt;0,VLOOKUP($D989,Iscrizioni!$A$2:$M$2502,10,FALSE),"-")</f>
        <v>-</v>
      </c>
      <c r="K989" s="27" t="str">
        <f t="shared" si="94"/>
        <v>-</v>
      </c>
      <c r="L989" s="46" t="str">
        <f>IF($D989&gt;0,VLOOKUP($D989,Iscrizioni!$A$2:$M$2502,11,FALSE),"-")</f>
        <v>-</v>
      </c>
      <c r="M989" s="27" t="str">
        <f>IF($D989&gt;0,VLOOKUP($D989,Iscrizioni!$A$2:$N$2502,12,FALSE),"-")</f>
        <v>-</v>
      </c>
      <c r="N989" s="46" t="str">
        <f>IF($D989&gt;0,VLOOKUP($D989,Iscrizioni!$A$2:$M$2502,6,FALSE),"-")</f>
        <v>-</v>
      </c>
      <c r="O989" s="107" t="str">
        <f>IF($D989&gt;0,VLOOKUP($D989,Iscrizioni!$A$2:$M$2502,7,FALSE),"-")</f>
        <v>-</v>
      </c>
      <c r="P989" s="46" t="str">
        <f>IF($D989&gt;0,VLOOKUP(LEFT($N989,1),Regione!$A$2:$C$21,2,FALSE),"-")</f>
        <v>-</v>
      </c>
      <c r="Q989" s="112" t="str">
        <f ca="1">IF($D989&gt;0,NormalizzaTempo("D",CELL("tipo",$E989),$E989),"-")</f>
        <v>-</v>
      </c>
      <c r="R989" s="27" t="str">
        <f>IF($D989&gt;0,VLOOKUP($D989,Iscrizioni!$A$2:$M$2502,13,FALSE),"-")</f>
        <v>-</v>
      </c>
      <c r="S989" s="112" t="str">
        <f t="shared" si="97"/>
        <v>-</v>
      </c>
      <c r="T989" s="112" t="str">
        <f>IF($D989&gt;0,SUMIFS($S$3:$S989,$X$3:$X989,1,$J$3:$J989,$J989),"-")</f>
        <v>-</v>
      </c>
      <c r="U989" s="112" t="str">
        <f t="shared" si="98"/>
        <v>-</v>
      </c>
      <c r="V989" s="112" t="str">
        <f t="shared" si="95"/>
        <v>-</v>
      </c>
      <c r="W989" s="27" t="str">
        <f>IF(LEN($C989)=0,IF($D989&gt;0,COUNTIFS($A$3:$A989,$A989),"-"),"Escluso")</f>
        <v>-</v>
      </c>
      <c r="X989" s="2" t="str">
        <f>IF(LEN($C989)=0,IF($D989&gt;0,COUNTIFS($J$3:$J989,$J989,$C$3:$C989,""),"-"),"Escluso")</f>
        <v>-</v>
      </c>
      <c r="Y989" s="127" t="str">
        <f t="shared" si="93"/>
        <v>-</v>
      </c>
      <c r="Z989" s="2" t="str">
        <f>IF($D989&gt;0,COUNTIFS($O$3:$O989,$O989,$L$3:$L989,$L989,$I$3:$I989,$I989),"-")</f>
        <v>-</v>
      </c>
      <c r="AA989" s="27" t="str">
        <f>IF($D989&gt;0,IF(OR($Z989 &gt;1,$L989&lt;&gt;"Adulti"),0,VLOOKUP($P989,Regione!$B$2:$C$22,2,FALSE)),"-")</f>
        <v>-</v>
      </c>
      <c r="AB989" s="27" t="str">
        <f>IF($D989&gt;0,IF(COUNTIFS($O$3:$O989,$O989,$L$3:$L989,$L989,$I$3:$I989,$I989) &gt;1,0,SUMIFS($Y$3:$Y$2503,$L$3:$L$2503,$L989,$O$3:$O$2503,$O989,$I$3:$I$2503,$I989)),"-")</f>
        <v>-</v>
      </c>
      <c r="AC989" s="27" t="str">
        <f t="shared" si="96"/>
        <v>-</v>
      </c>
    </row>
    <row r="990" spans="1:29" s="1" customFormat="1">
      <c r="A990" s="13"/>
      <c r="B990" s="107" t="str">
        <f>IF(COUNTA($A990)&gt;0,VLOOKUP($A990,Corsa!$A$1:$F$43,2,FALSE),"-")</f>
        <v>-</v>
      </c>
      <c r="C990" s="11"/>
      <c r="D990" s="13"/>
      <c r="E990" s="13"/>
      <c r="F990" s="46" t="str">
        <f>IF(COUNTA($A990)&gt;0,VLOOKUP($A990,Corsa!$A$1:$F$43,3,FALSE),"-")</f>
        <v>-</v>
      </c>
      <c r="G990" s="28" t="str">
        <f>IF($D990&gt;0,VLOOKUP($D990,Iscrizioni!$A$2:$M$2502,9,FALSE),"-")</f>
        <v>-</v>
      </c>
      <c r="H990" s="28" t="str">
        <f>IF($D990&gt;0,VLOOKUP($D990,Iscrizioni!$A$2:$M$2502,4,FALSE),"-")</f>
        <v>-</v>
      </c>
      <c r="I990" s="27" t="str">
        <f>IF($D990&gt;0,VLOOKUP($D990,Iscrizioni!$A$2:$M$2502,5,FALSE),"-")</f>
        <v>-</v>
      </c>
      <c r="J990" s="27" t="str">
        <f>IF($D990&gt;0,VLOOKUP($D990,Iscrizioni!$A$2:$M$2502,10,FALSE),"-")</f>
        <v>-</v>
      </c>
      <c r="K990" s="27" t="str">
        <f t="shared" si="94"/>
        <v>-</v>
      </c>
      <c r="L990" s="46" t="str">
        <f>IF($D990&gt;0,VLOOKUP($D990,Iscrizioni!$A$2:$M$2502,11,FALSE),"-")</f>
        <v>-</v>
      </c>
      <c r="M990" s="27" t="str">
        <f>IF($D990&gt;0,VLOOKUP($D990,Iscrizioni!$A$2:$N$2502,12,FALSE),"-")</f>
        <v>-</v>
      </c>
      <c r="N990" s="46" t="str">
        <f>IF($D990&gt;0,VLOOKUP($D990,Iscrizioni!$A$2:$M$2502,6,FALSE),"-")</f>
        <v>-</v>
      </c>
      <c r="O990" s="107" t="str">
        <f>IF($D990&gt;0,VLOOKUP($D990,Iscrizioni!$A$2:$M$2502,7,FALSE),"-")</f>
        <v>-</v>
      </c>
      <c r="P990" s="46" t="str">
        <f>IF($D990&gt;0,VLOOKUP(LEFT($N990,1),Regione!$A$2:$C$21,2,FALSE),"-")</f>
        <v>-</v>
      </c>
      <c r="Q990" s="112" t="str">
        <f ca="1">IF($D990&gt;0,NormalizzaTempo("D",CELL("tipo",$E990),$E990),"-")</f>
        <v>-</v>
      </c>
      <c r="R990" s="27" t="str">
        <f>IF($D990&gt;0,VLOOKUP($D990,Iscrizioni!$A$2:$M$2502,13,FALSE),"-")</f>
        <v>-</v>
      </c>
      <c r="S990" s="112" t="str">
        <f t="shared" si="97"/>
        <v>-</v>
      </c>
      <c r="T990" s="112" t="str">
        <f>IF($D990&gt;0,SUMIFS($S$3:$S990,$X$3:$X990,1,$J$3:$J990,$J990),"-")</f>
        <v>-</v>
      </c>
      <c r="U990" s="112" t="str">
        <f t="shared" si="98"/>
        <v>-</v>
      </c>
      <c r="V990" s="112" t="str">
        <f t="shared" si="95"/>
        <v>-</v>
      </c>
      <c r="W990" s="27" t="str">
        <f>IF(LEN($C990)=0,IF($D990&gt;0,COUNTIFS($A$3:$A990,$A990),"-"),"Escluso")</f>
        <v>-</v>
      </c>
      <c r="X990" s="2" t="str">
        <f>IF(LEN($C990)=0,IF($D990&gt;0,COUNTIFS($J$3:$J990,$J990,$C$3:$C990,""),"-"),"Escluso")</f>
        <v>-</v>
      </c>
      <c r="Y990" s="127" t="str">
        <f t="shared" si="93"/>
        <v>-</v>
      </c>
      <c r="Z990" s="2" t="str">
        <f>IF($D990&gt;0,COUNTIFS($O$3:$O990,$O990,$L$3:$L990,$L990,$I$3:$I990,$I990),"-")</f>
        <v>-</v>
      </c>
      <c r="AA990" s="27" t="str">
        <f>IF($D990&gt;0,IF(OR($Z990 &gt;1,$L990&lt;&gt;"Adulti"),0,VLOOKUP($P990,Regione!$B$2:$C$22,2,FALSE)),"-")</f>
        <v>-</v>
      </c>
      <c r="AB990" s="27" t="str">
        <f>IF($D990&gt;0,IF(COUNTIFS($O$3:$O990,$O990,$L$3:$L990,$L990,$I$3:$I990,$I990) &gt;1,0,SUMIFS($Y$3:$Y$2503,$L$3:$L$2503,$L990,$O$3:$O$2503,$O990,$I$3:$I$2503,$I990)),"-")</f>
        <v>-</v>
      </c>
      <c r="AC990" s="27" t="str">
        <f t="shared" si="96"/>
        <v>-</v>
      </c>
    </row>
    <row r="991" spans="1:29" s="1" customFormat="1">
      <c r="A991" s="13"/>
      <c r="B991" s="107" t="str">
        <f>IF(COUNTA($A991)&gt;0,VLOOKUP($A991,Corsa!$A$1:$F$43,2,FALSE),"-")</f>
        <v>-</v>
      </c>
      <c r="C991" s="11"/>
      <c r="D991" s="13"/>
      <c r="E991" s="13"/>
      <c r="F991" s="46" t="str">
        <f>IF(COUNTA($A991)&gt;0,VLOOKUP($A991,Corsa!$A$1:$F$43,3,FALSE),"-")</f>
        <v>-</v>
      </c>
      <c r="G991" s="28" t="str">
        <f>IF($D991&gt;0,VLOOKUP($D991,Iscrizioni!$A$2:$M$2502,9,FALSE),"-")</f>
        <v>-</v>
      </c>
      <c r="H991" s="28" t="str">
        <f>IF($D991&gt;0,VLOOKUP($D991,Iscrizioni!$A$2:$M$2502,4,FALSE),"-")</f>
        <v>-</v>
      </c>
      <c r="I991" s="27" t="str">
        <f>IF($D991&gt;0,VLOOKUP($D991,Iscrizioni!$A$2:$M$2502,5,FALSE),"-")</f>
        <v>-</v>
      </c>
      <c r="J991" s="27" t="str">
        <f>IF($D991&gt;0,VLOOKUP($D991,Iscrizioni!$A$2:$M$2502,10,FALSE),"-")</f>
        <v>-</v>
      </c>
      <c r="K991" s="27" t="str">
        <f t="shared" si="94"/>
        <v>-</v>
      </c>
      <c r="L991" s="46" t="str">
        <f>IF($D991&gt;0,VLOOKUP($D991,Iscrizioni!$A$2:$M$2502,11,FALSE),"-")</f>
        <v>-</v>
      </c>
      <c r="M991" s="27" t="str">
        <f>IF($D991&gt;0,VLOOKUP($D991,Iscrizioni!$A$2:$N$2502,12,FALSE),"-")</f>
        <v>-</v>
      </c>
      <c r="N991" s="46" t="str">
        <f>IF($D991&gt;0,VLOOKUP($D991,Iscrizioni!$A$2:$M$2502,6,FALSE),"-")</f>
        <v>-</v>
      </c>
      <c r="O991" s="107" t="str">
        <f>IF($D991&gt;0,VLOOKUP($D991,Iscrizioni!$A$2:$M$2502,7,FALSE),"-")</f>
        <v>-</v>
      </c>
      <c r="P991" s="46" t="str">
        <f>IF($D991&gt;0,VLOOKUP(LEFT($N991,1),Regione!$A$2:$C$21,2,FALSE),"-")</f>
        <v>-</v>
      </c>
      <c r="Q991" s="112" t="str">
        <f ca="1">IF($D991&gt;0,NormalizzaTempo("D",CELL("tipo",$E991),$E991),"-")</f>
        <v>-</v>
      </c>
      <c r="R991" s="27" t="str">
        <f>IF($D991&gt;0,VLOOKUP($D991,Iscrizioni!$A$2:$M$2502,13,FALSE),"-")</f>
        <v>-</v>
      </c>
      <c r="S991" s="112" t="str">
        <f t="shared" si="97"/>
        <v>-</v>
      </c>
      <c r="T991" s="112" t="str">
        <f>IF($D991&gt;0,SUMIFS($S$3:$S991,$X$3:$X991,1,$J$3:$J991,$J991),"-")</f>
        <v>-</v>
      </c>
      <c r="U991" s="112" t="str">
        <f t="shared" si="98"/>
        <v>-</v>
      </c>
      <c r="V991" s="112" t="str">
        <f t="shared" si="95"/>
        <v>-</v>
      </c>
      <c r="W991" s="27" t="str">
        <f>IF(LEN($C991)=0,IF($D991&gt;0,COUNTIFS($A$3:$A991,$A991),"-"),"Escluso")</f>
        <v>-</v>
      </c>
      <c r="X991" s="2" t="str">
        <f>IF(LEN($C991)=0,IF($D991&gt;0,COUNTIFS($J$3:$J991,$J991,$C$3:$C991,""),"-"),"Escluso")</f>
        <v>-</v>
      </c>
      <c r="Y991" s="127" t="str">
        <f t="shared" si="93"/>
        <v>-</v>
      </c>
      <c r="Z991" s="2" t="str">
        <f>IF($D991&gt;0,COUNTIFS($O$3:$O991,$O991,$L$3:$L991,$L991,$I$3:$I991,$I991),"-")</f>
        <v>-</v>
      </c>
      <c r="AA991" s="27" t="str">
        <f>IF($D991&gt;0,IF(OR($Z991 &gt;1,$L991&lt;&gt;"Adulti"),0,VLOOKUP($P991,Regione!$B$2:$C$22,2,FALSE)),"-")</f>
        <v>-</v>
      </c>
      <c r="AB991" s="27" t="str">
        <f>IF($D991&gt;0,IF(COUNTIFS($O$3:$O991,$O991,$L$3:$L991,$L991,$I$3:$I991,$I991) &gt;1,0,SUMIFS($Y$3:$Y$2503,$L$3:$L$2503,$L991,$O$3:$O$2503,$O991,$I$3:$I$2503,$I991)),"-")</f>
        <v>-</v>
      </c>
      <c r="AC991" s="27" t="str">
        <f t="shared" si="96"/>
        <v>-</v>
      </c>
    </row>
    <row r="992" spans="1:29" s="1" customFormat="1">
      <c r="A992" s="13"/>
      <c r="B992" s="107" t="str">
        <f>IF(COUNTA($A992)&gt;0,VLOOKUP($A992,Corsa!$A$1:$F$43,2,FALSE),"-")</f>
        <v>-</v>
      </c>
      <c r="C992" s="11"/>
      <c r="D992" s="13"/>
      <c r="E992" s="13"/>
      <c r="F992" s="46" t="str">
        <f>IF(COUNTA($A992)&gt;0,VLOOKUP($A992,Corsa!$A$1:$F$43,3,FALSE),"-")</f>
        <v>-</v>
      </c>
      <c r="G992" s="28" t="str">
        <f>IF($D992&gt;0,VLOOKUP($D992,Iscrizioni!$A$2:$M$2502,9,FALSE),"-")</f>
        <v>-</v>
      </c>
      <c r="H992" s="28" t="str">
        <f>IF($D992&gt;0,VLOOKUP($D992,Iscrizioni!$A$2:$M$2502,4,FALSE),"-")</f>
        <v>-</v>
      </c>
      <c r="I992" s="27" t="str">
        <f>IF($D992&gt;0,VLOOKUP($D992,Iscrizioni!$A$2:$M$2502,5,FALSE),"-")</f>
        <v>-</v>
      </c>
      <c r="J992" s="27" t="str">
        <f>IF($D992&gt;0,VLOOKUP($D992,Iscrizioni!$A$2:$M$2502,10,FALSE),"-")</f>
        <v>-</v>
      </c>
      <c r="K992" s="27" t="str">
        <f t="shared" si="94"/>
        <v>-</v>
      </c>
      <c r="L992" s="46" t="str">
        <f>IF($D992&gt;0,VLOOKUP($D992,Iscrizioni!$A$2:$M$2502,11,FALSE),"-")</f>
        <v>-</v>
      </c>
      <c r="M992" s="27" t="str">
        <f>IF($D992&gt;0,VLOOKUP($D992,Iscrizioni!$A$2:$N$2502,12,FALSE),"-")</f>
        <v>-</v>
      </c>
      <c r="N992" s="46" t="str">
        <f>IF($D992&gt;0,VLOOKUP($D992,Iscrizioni!$A$2:$M$2502,6,FALSE),"-")</f>
        <v>-</v>
      </c>
      <c r="O992" s="107" t="str">
        <f>IF($D992&gt;0,VLOOKUP($D992,Iscrizioni!$A$2:$M$2502,7,FALSE),"-")</f>
        <v>-</v>
      </c>
      <c r="P992" s="46" t="str">
        <f>IF($D992&gt;0,VLOOKUP(LEFT($N992,1),Regione!$A$2:$C$21,2,FALSE),"-")</f>
        <v>-</v>
      </c>
      <c r="Q992" s="112" t="str">
        <f ca="1">IF($D992&gt;0,NormalizzaTempo("D",CELL("tipo",$E992),$E992),"-")</f>
        <v>-</v>
      </c>
      <c r="R992" s="27" t="str">
        <f>IF($D992&gt;0,VLOOKUP($D992,Iscrizioni!$A$2:$M$2502,13,FALSE),"-")</f>
        <v>-</v>
      </c>
      <c r="S992" s="112" t="str">
        <f t="shared" si="97"/>
        <v>-</v>
      </c>
      <c r="T992" s="112" t="str">
        <f>IF($D992&gt;0,SUMIFS($S$3:$S992,$X$3:$X992,1,$J$3:$J992,$J992),"-")</f>
        <v>-</v>
      </c>
      <c r="U992" s="112" t="str">
        <f t="shared" si="98"/>
        <v>-</v>
      </c>
      <c r="V992" s="112" t="str">
        <f t="shared" si="95"/>
        <v>-</v>
      </c>
      <c r="W992" s="27" t="str">
        <f>IF(LEN($C992)=0,IF($D992&gt;0,COUNTIFS($A$3:$A992,$A992),"-"),"Escluso")</f>
        <v>-</v>
      </c>
      <c r="X992" s="2" t="str">
        <f>IF(LEN($C992)=0,IF($D992&gt;0,COUNTIFS($J$3:$J992,$J992,$C$3:$C992,""),"-"),"Escluso")</f>
        <v>-</v>
      </c>
      <c r="Y992" s="127" t="str">
        <f t="shared" si="93"/>
        <v>-</v>
      </c>
      <c r="Z992" s="2" t="str">
        <f>IF($D992&gt;0,COUNTIFS($O$3:$O992,$O992,$L$3:$L992,$L992,$I$3:$I992,$I992),"-")</f>
        <v>-</v>
      </c>
      <c r="AA992" s="27" t="str">
        <f>IF($D992&gt;0,IF(OR($Z992 &gt;1,$L992&lt;&gt;"Adulti"),0,VLOOKUP($P992,Regione!$B$2:$C$22,2,FALSE)),"-")</f>
        <v>-</v>
      </c>
      <c r="AB992" s="27" t="str">
        <f>IF($D992&gt;0,IF(COUNTIFS($O$3:$O992,$O992,$L$3:$L992,$L992,$I$3:$I992,$I992) &gt;1,0,SUMIFS($Y$3:$Y$2503,$L$3:$L$2503,$L992,$O$3:$O$2503,$O992,$I$3:$I$2503,$I992)),"-")</f>
        <v>-</v>
      </c>
      <c r="AC992" s="27" t="str">
        <f t="shared" si="96"/>
        <v>-</v>
      </c>
    </row>
    <row r="993" spans="1:29" s="1" customFormat="1">
      <c r="A993" s="13"/>
      <c r="B993" s="107" t="str">
        <f>IF(COUNTA($A993)&gt;0,VLOOKUP($A993,Corsa!$A$1:$F$43,2,FALSE),"-")</f>
        <v>-</v>
      </c>
      <c r="C993" s="11"/>
      <c r="D993" s="13"/>
      <c r="E993" s="13"/>
      <c r="F993" s="46" t="str">
        <f>IF(COUNTA($A993)&gt;0,VLOOKUP($A993,Corsa!$A$1:$F$43,3,FALSE),"-")</f>
        <v>-</v>
      </c>
      <c r="G993" s="28" t="str">
        <f>IF($D993&gt;0,VLOOKUP($D993,Iscrizioni!$A$2:$M$2502,9,FALSE),"-")</f>
        <v>-</v>
      </c>
      <c r="H993" s="28" t="str">
        <f>IF($D993&gt;0,VLOOKUP($D993,Iscrizioni!$A$2:$M$2502,4,FALSE),"-")</f>
        <v>-</v>
      </c>
      <c r="I993" s="27" t="str">
        <f>IF($D993&gt;0,VLOOKUP($D993,Iscrizioni!$A$2:$M$2502,5,FALSE),"-")</f>
        <v>-</v>
      </c>
      <c r="J993" s="27" t="str">
        <f>IF($D993&gt;0,VLOOKUP($D993,Iscrizioni!$A$2:$M$2502,10,FALSE),"-")</f>
        <v>-</v>
      </c>
      <c r="K993" s="27" t="str">
        <f t="shared" si="94"/>
        <v>-</v>
      </c>
      <c r="L993" s="46" t="str">
        <f>IF($D993&gt;0,VLOOKUP($D993,Iscrizioni!$A$2:$M$2502,11,FALSE),"-")</f>
        <v>-</v>
      </c>
      <c r="M993" s="27" t="str">
        <f>IF($D993&gt;0,VLOOKUP($D993,Iscrizioni!$A$2:$N$2502,12,FALSE),"-")</f>
        <v>-</v>
      </c>
      <c r="N993" s="46" t="str">
        <f>IF($D993&gt;0,VLOOKUP($D993,Iscrizioni!$A$2:$M$2502,6,FALSE),"-")</f>
        <v>-</v>
      </c>
      <c r="O993" s="107" t="str">
        <f>IF($D993&gt;0,VLOOKUP($D993,Iscrizioni!$A$2:$M$2502,7,FALSE),"-")</f>
        <v>-</v>
      </c>
      <c r="P993" s="46" t="str">
        <f>IF($D993&gt;0,VLOOKUP(LEFT($N993,1),Regione!$A$2:$C$21,2,FALSE),"-")</f>
        <v>-</v>
      </c>
      <c r="Q993" s="112" t="str">
        <f ca="1">IF($D993&gt;0,NormalizzaTempo("D",CELL("tipo",$E993),$E993),"-")</f>
        <v>-</v>
      </c>
      <c r="R993" s="27" t="str">
        <f>IF($D993&gt;0,VLOOKUP($D993,Iscrizioni!$A$2:$M$2502,13,FALSE),"-")</f>
        <v>-</v>
      </c>
      <c r="S993" s="112" t="str">
        <f t="shared" si="97"/>
        <v>-</v>
      </c>
      <c r="T993" s="112" t="str">
        <f>IF($D993&gt;0,SUMIFS($S$3:$S993,$X$3:$X993,1,$J$3:$J993,$J993),"-")</f>
        <v>-</v>
      </c>
      <c r="U993" s="112" t="str">
        <f t="shared" si="98"/>
        <v>-</v>
      </c>
      <c r="V993" s="112" t="str">
        <f t="shared" si="95"/>
        <v>-</v>
      </c>
      <c r="W993" s="27" t="str">
        <f>IF(LEN($C993)=0,IF($D993&gt;0,COUNTIFS($A$3:$A993,$A993),"-"),"Escluso")</f>
        <v>-</v>
      </c>
      <c r="X993" s="2" t="str">
        <f>IF(LEN($C993)=0,IF($D993&gt;0,COUNTIFS($J$3:$J993,$J993,$C$3:$C993,""),"-"),"Escluso")</f>
        <v>-</v>
      </c>
      <c r="Y993" s="127" t="str">
        <f t="shared" si="93"/>
        <v>-</v>
      </c>
      <c r="Z993" s="2" t="str">
        <f>IF($D993&gt;0,COUNTIFS($O$3:$O993,$O993,$L$3:$L993,$L993,$I$3:$I993,$I993),"-")</f>
        <v>-</v>
      </c>
      <c r="AA993" s="27" t="str">
        <f>IF($D993&gt;0,IF(OR($Z993 &gt;1,$L993&lt;&gt;"Adulti"),0,VLOOKUP($P993,Regione!$B$2:$C$22,2,FALSE)),"-")</f>
        <v>-</v>
      </c>
      <c r="AB993" s="27" t="str">
        <f>IF($D993&gt;0,IF(COUNTIFS($O$3:$O993,$O993,$L$3:$L993,$L993,$I$3:$I993,$I993) &gt;1,0,SUMIFS($Y$3:$Y$2503,$L$3:$L$2503,$L993,$O$3:$O$2503,$O993,$I$3:$I$2503,$I993)),"-")</f>
        <v>-</v>
      </c>
      <c r="AC993" s="27" t="str">
        <f t="shared" si="96"/>
        <v>-</v>
      </c>
    </row>
    <row r="994" spans="1:29" s="1" customFormat="1">
      <c r="A994" s="13"/>
      <c r="B994" s="107" t="str">
        <f>IF(COUNTA($A994)&gt;0,VLOOKUP($A994,Corsa!$A$1:$F$43,2,FALSE),"-")</f>
        <v>-</v>
      </c>
      <c r="C994" s="11"/>
      <c r="D994" s="13"/>
      <c r="E994" s="13"/>
      <c r="F994" s="46" t="str">
        <f>IF(COUNTA($A994)&gt;0,VLOOKUP($A994,Corsa!$A$1:$F$43,3,FALSE),"-")</f>
        <v>-</v>
      </c>
      <c r="G994" s="28" t="str">
        <f>IF($D994&gt;0,VLOOKUP($D994,Iscrizioni!$A$2:$M$2502,9,FALSE),"-")</f>
        <v>-</v>
      </c>
      <c r="H994" s="28" t="str">
        <f>IF($D994&gt;0,VLOOKUP($D994,Iscrizioni!$A$2:$M$2502,4,FALSE),"-")</f>
        <v>-</v>
      </c>
      <c r="I994" s="27" t="str">
        <f>IF($D994&gt;0,VLOOKUP($D994,Iscrizioni!$A$2:$M$2502,5,FALSE),"-")</f>
        <v>-</v>
      </c>
      <c r="J994" s="27" t="str">
        <f>IF($D994&gt;0,VLOOKUP($D994,Iscrizioni!$A$2:$M$2502,10,FALSE),"-")</f>
        <v>-</v>
      </c>
      <c r="K994" s="27" t="str">
        <f t="shared" si="94"/>
        <v>-</v>
      </c>
      <c r="L994" s="46" t="str">
        <f>IF($D994&gt;0,VLOOKUP($D994,Iscrizioni!$A$2:$M$2502,11,FALSE),"-")</f>
        <v>-</v>
      </c>
      <c r="M994" s="27" t="str">
        <f>IF($D994&gt;0,VLOOKUP($D994,Iscrizioni!$A$2:$N$2502,12,FALSE),"-")</f>
        <v>-</v>
      </c>
      <c r="N994" s="46" t="str">
        <f>IF($D994&gt;0,VLOOKUP($D994,Iscrizioni!$A$2:$M$2502,6,FALSE),"-")</f>
        <v>-</v>
      </c>
      <c r="O994" s="107" t="str">
        <f>IF($D994&gt;0,VLOOKUP($D994,Iscrizioni!$A$2:$M$2502,7,FALSE),"-")</f>
        <v>-</v>
      </c>
      <c r="P994" s="46" t="str">
        <f>IF($D994&gt;0,VLOOKUP(LEFT($N994,1),Regione!$A$2:$C$21,2,FALSE),"-")</f>
        <v>-</v>
      </c>
      <c r="Q994" s="112" t="str">
        <f ca="1">IF($D994&gt;0,NormalizzaTempo("D",CELL("tipo",$E994),$E994),"-")</f>
        <v>-</v>
      </c>
      <c r="R994" s="27" t="str">
        <f>IF($D994&gt;0,VLOOKUP($D994,Iscrizioni!$A$2:$M$2502,13,FALSE),"-")</f>
        <v>-</v>
      </c>
      <c r="S994" s="112" t="str">
        <f t="shared" si="97"/>
        <v>-</v>
      </c>
      <c r="T994" s="112" t="str">
        <f>IF($D994&gt;0,SUMIFS($S$3:$S994,$X$3:$X994,1,$J$3:$J994,$J994),"-")</f>
        <v>-</v>
      </c>
      <c r="U994" s="112" t="str">
        <f t="shared" si="98"/>
        <v>-</v>
      </c>
      <c r="V994" s="112" t="str">
        <f t="shared" si="95"/>
        <v>-</v>
      </c>
      <c r="W994" s="27" t="str">
        <f>IF(LEN($C994)=0,IF($D994&gt;0,COUNTIFS($A$3:$A994,$A994),"-"),"Escluso")</f>
        <v>-</v>
      </c>
      <c r="X994" s="2" t="str">
        <f>IF(LEN($C994)=0,IF($D994&gt;0,COUNTIFS($J$3:$J994,$J994,$C$3:$C994,""),"-"),"Escluso")</f>
        <v>-</v>
      </c>
      <c r="Y994" s="127" t="str">
        <f t="shared" si="93"/>
        <v>-</v>
      </c>
      <c r="Z994" s="2" t="str">
        <f>IF($D994&gt;0,COUNTIFS($O$3:$O994,$O994,$L$3:$L994,$L994,$I$3:$I994,$I994),"-")</f>
        <v>-</v>
      </c>
      <c r="AA994" s="27" t="str">
        <f>IF($D994&gt;0,IF(OR($Z994 &gt;1,$L994&lt;&gt;"Adulti"),0,VLOOKUP($P994,Regione!$B$2:$C$22,2,FALSE)),"-")</f>
        <v>-</v>
      </c>
      <c r="AB994" s="27" t="str">
        <f>IF($D994&gt;0,IF(COUNTIFS($O$3:$O994,$O994,$L$3:$L994,$L994,$I$3:$I994,$I994) &gt;1,0,SUMIFS($Y$3:$Y$2503,$L$3:$L$2503,$L994,$O$3:$O$2503,$O994,$I$3:$I$2503,$I994)),"-")</f>
        <v>-</v>
      </c>
      <c r="AC994" s="27" t="str">
        <f t="shared" si="96"/>
        <v>-</v>
      </c>
    </row>
    <row r="995" spans="1:29" s="1" customFormat="1">
      <c r="A995" s="13"/>
      <c r="B995" s="107" t="str">
        <f>IF(COUNTA($A995)&gt;0,VLOOKUP($A995,Corsa!$A$1:$F$43,2,FALSE),"-")</f>
        <v>-</v>
      </c>
      <c r="C995" s="11"/>
      <c r="D995" s="13"/>
      <c r="E995" s="13"/>
      <c r="F995" s="46" t="str">
        <f>IF(COUNTA($A995)&gt;0,VLOOKUP($A995,Corsa!$A$1:$F$43,3,FALSE),"-")</f>
        <v>-</v>
      </c>
      <c r="G995" s="28" t="str">
        <f>IF($D995&gt;0,VLOOKUP($D995,Iscrizioni!$A$2:$M$2502,9,FALSE),"-")</f>
        <v>-</v>
      </c>
      <c r="H995" s="28" t="str">
        <f>IF($D995&gt;0,VLOOKUP($D995,Iscrizioni!$A$2:$M$2502,4,FALSE),"-")</f>
        <v>-</v>
      </c>
      <c r="I995" s="27" t="str">
        <f>IF($D995&gt;0,VLOOKUP($D995,Iscrizioni!$A$2:$M$2502,5,FALSE),"-")</f>
        <v>-</v>
      </c>
      <c r="J995" s="27" t="str">
        <f>IF($D995&gt;0,VLOOKUP($D995,Iscrizioni!$A$2:$M$2502,10,FALSE),"-")</f>
        <v>-</v>
      </c>
      <c r="K995" s="27" t="str">
        <f t="shared" si="94"/>
        <v>-</v>
      </c>
      <c r="L995" s="46" t="str">
        <f>IF($D995&gt;0,VLOOKUP($D995,Iscrizioni!$A$2:$M$2502,11,FALSE),"-")</f>
        <v>-</v>
      </c>
      <c r="M995" s="27" t="str">
        <f>IF($D995&gt;0,VLOOKUP($D995,Iscrizioni!$A$2:$N$2502,12,FALSE),"-")</f>
        <v>-</v>
      </c>
      <c r="N995" s="46" t="str">
        <f>IF($D995&gt;0,VLOOKUP($D995,Iscrizioni!$A$2:$M$2502,6,FALSE),"-")</f>
        <v>-</v>
      </c>
      <c r="O995" s="107" t="str">
        <f>IF($D995&gt;0,VLOOKUP($D995,Iscrizioni!$A$2:$M$2502,7,FALSE),"-")</f>
        <v>-</v>
      </c>
      <c r="P995" s="46" t="str">
        <f>IF($D995&gt;0,VLOOKUP(LEFT($N995,1),Regione!$A$2:$C$21,2,FALSE),"-")</f>
        <v>-</v>
      </c>
      <c r="Q995" s="112" t="str">
        <f ca="1">IF($D995&gt;0,NormalizzaTempo("D",CELL("tipo",$E995),$E995),"-")</f>
        <v>-</v>
      </c>
      <c r="R995" s="27" t="str">
        <f>IF($D995&gt;0,VLOOKUP($D995,Iscrizioni!$A$2:$M$2502,13,FALSE),"-")</f>
        <v>-</v>
      </c>
      <c r="S995" s="112" t="str">
        <f t="shared" si="97"/>
        <v>-</v>
      </c>
      <c r="T995" s="112" t="str">
        <f>IF($D995&gt;0,SUMIFS($S$3:$S995,$X$3:$X995,1,$J$3:$J995,$J995),"-")</f>
        <v>-</v>
      </c>
      <c r="U995" s="112" t="str">
        <f t="shared" si="98"/>
        <v>-</v>
      </c>
      <c r="V995" s="112" t="str">
        <f t="shared" si="95"/>
        <v>-</v>
      </c>
      <c r="W995" s="27" t="str">
        <f>IF(LEN($C995)=0,IF($D995&gt;0,COUNTIFS($A$3:$A995,$A995),"-"),"Escluso")</f>
        <v>-</v>
      </c>
      <c r="X995" s="2" t="str">
        <f>IF(LEN($C995)=0,IF($D995&gt;0,COUNTIFS($J$3:$J995,$J995,$C$3:$C995,""),"-"),"Escluso")</f>
        <v>-</v>
      </c>
      <c r="Y995" s="127" t="str">
        <f t="shared" si="93"/>
        <v>-</v>
      </c>
      <c r="Z995" s="2" t="str">
        <f>IF($D995&gt;0,COUNTIFS($O$3:$O995,$O995,$L$3:$L995,$L995,$I$3:$I995,$I995),"-")</f>
        <v>-</v>
      </c>
      <c r="AA995" s="27" t="str">
        <f>IF($D995&gt;0,IF(OR($Z995 &gt;1,$L995&lt;&gt;"Adulti"),0,VLOOKUP($P995,Regione!$B$2:$C$22,2,FALSE)),"-")</f>
        <v>-</v>
      </c>
      <c r="AB995" s="27" t="str">
        <f>IF($D995&gt;0,IF(COUNTIFS($O$3:$O995,$O995,$L$3:$L995,$L995,$I$3:$I995,$I995) &gt;1,0,SUMIFS($Y$3:$Y$2503,$L$3:$L$2503,$L995,$O$3:$O$2503,$O995,$I$3:$I$2503,$I995)),"-")</f>
        <v>-</v>
      </c>
      <c r="AC995" s="27" t="str">
        <f t="shared" si="96"/>
        <v>-</v>
      </c>
    </row>
    <row r="996" spans="1:29" s="1" customFormat="1">
      <c r="A996" s="13"/>
      <c r="B996" s="107" t="str">
        <f>IF(COUNTA($A996)&gt;0,VLOOKUP($A996,Corsa!$A$1:$F$43,2,FALSE),"-")</f>
        <v>-</v>
      </c>
      <c r="C996" s="11"/>
      <c r="D996" s="13"/>
      <c r="E996" s="13"/>
      <c r="F996" s="46" t="str">
        <f>IF(COUNTA($A996)&gt;0,VLOOKUP($A996,Corsa!$A$1:$F$43,3,FALSE),"-")</f>
        <v>-</v>
      </c>
      <c r="G996" s="28" t="str">
        <f>IF($D996&gt;0,VLOOKUP($D996,Iscrizioni!$A$2:$M$2502,9,FALSE),"-")</f>
        <v>-</v>
      </c>
      <c r="H996" s="28" t="str">
        <f>IF($D996&gt;0,VLOOKUP($D996,Iscrizioni!$A$2:$M$2502,4,FALSE),"-")</f>
        <v>-</v>
      </c>
      <c r="I996" s="27" t="str">
        <f>IF($D996&gt;0,VLOOKUP($D996,Iscrizioni!$A$2:$M$2502,5,FALSE),"-")</f>
        <v>-</v>
      </c>
      <c r="J996" s="27" t="str">
        <f>IF($D996&gt;0,VLOOKUP($D996,Iscrizioni!$A$2:$M$2502,10,FALSE),"-")</f>
        <v>-</v>
      </c>
      <c r="K996" s="27" t="str">
        <f t="shared" si="94"/>
        <v>-</v>
      </c>
      <c r="L996" s="46" t="str">
        <f>IF($D996&gt;0,VLOOKUP($D996,Iscrizioni!$A$2:$M$2502,11,FALSE),"-")</f>
        <v>-</v>
      </c>
      <c r="M996" s="27" t="str">
        <f>IF($D996&gt;0,VLOOKUP($D996,Iscrizioni!$A$2:$N$2502,12,FALSE),"-")</f>
        <v>-</v>
      </c>
      <c r="N996" s="46" t="str">
        <f>IF($D996&gt;0,VLOOKUP($D996,Iscrizioni!$A$2:$M$2502,6,FALSE),"-")</f>
        <v>-</v>
      </c>
      <c r="O996" s="107" t="str">
        <f>IF($D996&gt;0,VLOOKUP($D996,Iscrizioni!$A$2:$M$2502,7,FALSE),"-")</f>
        <v>-</v>
      </c>
      <c r="P996" s="46" t="str">
        <f>IF($D996&gt;0,VLOOKUP(LEFT($N996,1),Regione!$A$2:$C$21,2,FALSE),"-")</f>
        <v>-</v>
      </c>
      <c r="Q996" s="112" t="str">
        <f ca="1">IF($D996&gt;0,NormalizzaTempo("D",CELL("tipo",$E996),$E996),"-")</f>
        <v>-</v>
      </c>
      <c r="R996" s="27" t="str">
        <f>IF($D996&gt;0,VLOOKUP($D996,Iscrizioni!$A$2:$M$2502,13,FALSE),"-")</f>
        <v>-</v>
      </c>
      <c r="S996" s="112" t="str">
        <f t="shared" si="97"/>
        <v>-</v>
      </c>
      <c r="T996" s="112" t="str">
        <f>IF($D996&gt;0,SUMIFS($S$3:$S996,$X$3:$X996,1,$J$3:$J996,$J996),"-")</f>
        <v>-</v>
      </c>
      <c r="U996" s="112" t="str">
        <f t="shared" si="98"/>
        <v>-</v>
      </c>
      <c r="V996" s="112" t="str">
        <f t="shared" si="95"/>
        <v>-</v>
      </c>
      <c r="W996" s="27" t="str">
        <f>IF(LEN($C996)=0,IF($D996&gt;0,COUNTIFS($A$3:$A996,$A996),"-"),"Escluso")</f>
        <v>-</v>
      </c>
      <c r="X996" s="2" t="str">
        <f>IF(LEN($C996)=0,IF($D996&gt;0,COUNTIFS($J$3:$J996,$J996,$C$3:$C996,""),"-"),"Escluso")</f>
        <v>-</v>
      </c>
      <c r="Y996" s="127" t="str">
        <f t="shared" si="93"/>
        <v>-</v>
      </c>
      <c r="Z996" s="2" t="str">
        <f>IF($D996&gt;0,COUNTIFS($O$3:$O996,$O996,$L$3:$L996,$L996,$I$3:$I996,$I996),"-")</f>
        <v>-</v>
      </c>
      <c r="AA996" s="27" t="str">
        <f>IF($D996&gt;0,IF(OR($Z996 &gt;1,$L996&lt;&gt;"Adulti"),0,VLOOKUP($P996,Regione!$B$2:$C$22,2,FALSE)),"-")</f>
        <v>-</v>
      </c>
      <c r="AB996" s="27" t="str">
        <f>IF($D996&gt;0,IF(COUNTIFS($O$3:$O996,$O996,$L$3:$L996,$L996,$I$3:$I996,$I996) &gt;1,0,SUMIFS($Y$3:$Y$2503,$L$3:$L$2503,$L996,$O$3:$O$2503,$O996,$I$3:$I$2503,$I996)),"-")</f>
        <v>-</v>
      </c>
      <c r="AC996" s="27" t="str">
        <f t="shared" si="96"/>
        <v>-</v>
      </c>
    </row>
    <row r="997" spans="1:29" s="1" customFormat="1">
      <c r="A997" s="13"/>
      <c r="B997" s="107" t="str">
        <f>IF(COUNTA($A997)&gt;0,VLOOKUP($A997,Corsa!$A$1:$F$43,2,FALSE),"-")</f>
        <v>-</v>
      </c>
      <c r="C997" s="11"/>
      <c r="D997" s="13"/>
      <c r="E997" s="13"/>
      <c r="F997" s="46" t="str">
        <f>IF(COUNTA($A997)&gt;0,VLOOKUP($A997,Corsa!$A$1:$F$43,3,FALSE),"-")</f>
        <v>-</v>
      </c>
      <c r="G997" s="28" t="str">
        <f>IF($D997&gt;0,VLOOKUP($D997,Iscrizioni!$A$2:$M$2502,9,FALSE),"-")</f>
        <v>-</v>
      </c>
      <c r="H997" s="28" t="str">
        <f>IF($D997&gt;0,VLOOKUP($D997,Iscrizioni!$A$2:$M$2502,4,FALSE),"-")</f>
        <v>-</v>
      </c>
      <c r="I997" s="27" t="str">
        <f>IF($D997&gt;0,VLOOKUP($D997,Iscrizioni!$A$2:$M$2502,5,FALSE),"-")</f>
        <v>-</v>
      </c>
      <c r="J997" s="27" t="str">
        <f>IF($D997&gt;0,VLOOKUP($D997,Iscrizioni!$A$2:$M$2502,10,FALSE),"-")</f>
        <v>-</v>
      </c>
      <c r="K997" s="27" t="str">
        <f t="shared" si="94"/>
        <v>-</v>
      </c>
      <c r="L997" s="46" t="str">
        <f>IF($D997&gt;0,VLOOKUP($D997,Iscrizioni!$A$2:$M$2502,11,FALSE),"-")</f>
        <v>-</v>
      </c>
      <c r="M997" s="27" t="str">
        <f>IF($D997&gt;0,VLOOKUP($D997,Iscrizioni!$A$2:$N$2502,12,FALSE),"-")</f>
        <v>-</v>
      </c>
      <c r="N997" s="46" t="str">
        <f>IF($D997&gt;0,VLOOKUP($D997,Iscrizioni!$A$2:$M$2502,6,FALSE),"-")</f>
        <v>-</v>
      </c>
      <c r="O997" s="107" t="str">
        <f>IF($D997&gt;0,VLOOKUP($D997,Iscrizioni!$A$2:$M$2502,7,FALSE),"-")</f>
        <v>-</v>
      </c>
      <c r="P997" s="46" t="str">
        <f>IF($D997&gt;0,VLOOKUP(LEFT($N997,1),Regione!$A$2:$C$21,2,FALSE),"-")</f>
        <v>-</v>
      </c>
      <c r="Q997" s="112" t="str">
        <f ca="1">IF($D997&gt;0,NormalizzaTempo("D",CELL("tipo",$E997),$E997),"-")</f>
        <v>-</v>
      </c>
      <c r="R997" s="27" t="str">
        <f>IF($D997&gt;0,VLOOKUP($D997,Iscrizioni!$A$2:$M$2502,13,FALSE),"-")</f>
        <v>-</v>
      </c>
      <c r="S997" s="112" t="str">
        <f t="shared" si="97"/>
        <v>-</v>
      </c>
      <c r="T997" s="112" t="str">
        <f>IF($D997&gt;0,SUMIFS($S$3:$S997,$X$3:$X997,1,$J$3:$J997,$J997),"-")</f>
        <v>-</v>
      </c>
      <c r="U997" s="112" t="str">
        <f t="shared" si="98"/>
        <v>-</v>
      </c>
      <c r="V997" s="112" t="str">
        <f t="shared" si="95"/>
        <v>-</v>
      </c>
      <c r="W997" s="27" t="str">
        <f>IF(LEN($C997)=0,IF($D997&gt;0,COUNTIFS($A$3:$A997,$A997),"-"),"Escluso")</f>
        <v>-</v>
      </c>
      <c r="X997" s="2" t="str">
        <f>IF(LEN($C997)=0,IF($D997&gt;0,COUNTIFS($J$3:$J997,$J997,$C$3:$C997,""),"-"),"Escluso")</f>
        <v>-</v>
      </c>
      <c r="Y997" s="127" t="str">
        <f t="shared" si="93"/>
        <v>-</v>
      </c>
      <c r="Z997" s="2" t="str">
        <f>IF($D997&gt;0,COUNTIFS($O$3:$O997,$O997,$L$3:$L997,$L997,$I$3:$I997,$I997),"-")</f>
        <v>-</v>
      </c>
      <c r="AA997" s="27" t="str">
        <f>IF($D997&gt;0,IF(OR($Z997 &gt;1,$L997&lt;&gt;"Adulti"),0,VLOOKUP($P997,Regione!$B$2:$C$22,2,FALSE)),"-")</f>
        <v>-</v>
      </c>
      <c r="AB997" s="27" t="str">
        <f>IF($D997&gt;0,IF(COUNTIFS($O$3:$O997,$O997,$L$3:$L997,$L997,$I$3:$I997,$I997) &gt;1,0,SUMIFS($Y$3:$Y$2503,$L$3:$L$2503,$L997,$O$3:$O$2503,$O997,$I$3:$I$2503,$I997)),"-")</f>
        <v>-</v>
      </c>
      <c r="AC997" s="27" t="str">
        <f t="shared" si="96"/>
        <v>-</v>
      </c>
    </row>
    <row r="998" spans="1:29" s="1" customFormat="1">
      <c r="A998" s="13"/>
      <c r="B998" s="107" t="str">
        <f>IF(COUNTA($A998)&gt;0,VLOOKUP($A998,Corsa!$A$1:$F$43,2,FALSE),"-")</f>
        <v>-</v>
      </c>
      <c r="C998" s="11"/>
      <c r="D998" s="13"/>
      <c r="E998" s="13"/>
      <c r="F998" s="46" t="str">
        <f>IF(COUNTA($A998)&gt;0,VLOOKUP($A998,Corsa!$A$1:$F$43,3,FALSE),"-")</f>
        <v>-</v>
      </c>
      <c r="G998" s="28" t="str">
        <f>IF($D998&gt;0,VLOOKUP($D998,Iscrizioni!$A$2:$M$2502,9,FALSE),"-")</f>
        <v>-</v>
      </c>
      <c r="H998" s="28" t="str">
        <f>IF($D998&gt;0,VLOOKUP($D998,Iscrizioni!$A$2:$M$2502,4,FALSE),"-")</f>
        <v>-</v>
      </c>
      <c r="I998" s="27" t="str">
        <f>IF($D998&gt;0,VLOOKUP($D998,Iscrizioni!$A$2:$M$2502,5,FALSE),"-")</f>
        <v>-</v>
      </c>
      <c r="J998" s="27" t="str">
        <f>IF($D998&gt;0,VLOOKUP($D998,Iscrizioni!$A$2:$M$2502,10,FALSE),"-")</f>
        <v>-</v>
      </c>
      <c r="K998" s="27" t="str">
        <f t="shared" si="94"/>
        <v>-</v>
      </c>
      <c r="L998" s="46" t="str">
        <f>IF($D998&gt;0,VLOOKUP($D998,Iscrizioni!$A$2:$M$2502,11,FALSE),"-")</f>
        <v>-</v>
      </c>
      <c r="M998" s="27" t="str">
        <f>IF($D998&gt;0,VLOOKUP($D998,Iscrizioni!$A$2:$N$2502,12,FALSE),"-")</f>
        <v>-</v>
      </c>
      <c r="N998" s="46" t="str">
        <f>IF($D998&gt;0,VLOOKUP($D998,Iscrizioni!$A$2:$M$2502,6,FALSE),"-")</f>
        <v>-</v>
      </c>
      <c r="O998" s="107" t="str">
        <f>IF($D998&gt;0,VLOOKUP($D998,Iscrizioni!$A$2:$M$2502,7,FALSE),"-")</f>
        <v>-</v>
      </c>
      <c r="P998" s="46" t="str">
        <f>IF($D998&gt;0,VLOOKUP(LEFT($N998,1),Regione!$A$2:$C$21,2,FALSE),"-")</f>
        <v>-</v>
      </c>
      <c r="Q998" s="112" t="str">
        <f ca="1">IF($D998&gt;0,NormalizzaTempo("D",CELL("tipo",$E998),$E998),"-")</f>
        <v>-</v>
      </c>
      <c r="R998" s="27" t="str">
        <f>IF($D998&gt;0,VLOOKUP($D998,Iscrizioni!$A$2:$M$2502,13,FALSE),"-")</f>
        <v>-</v>
      </c>
      <c r="S998" s="112" t="str">
        <f t="shared" si="97"/>
        <v>-</v>
      </c>
      <c r="T998" s="112" t="str">
        <f>IF($D998&gt;0,SUMIFS($S$3:$S998,$X$3:$X998,1,$J$3:$J998,$J998),"-")</f>
        <v>-</v>
      </c>
      <c r="U998" s="112" t="str">
        <f t="shared" si="98"/>
        <v>-</v>
      </c>
      <c r="V998" s="112" t="str">
        <f t="shared" si="95"/>
        <v>-</v>
      </c>
      <c r="W998" s="27" t="str">
        <f>IF(LEN($C998)=0,IF($D998&gt;0,COUNTIFS($A$3:$A998,$A998),"-"),"Escluso")</f>
        <v>-</v>
      </c>
      <c r="X998" s="2" t="str">
        <f>IF(LEN($C998)=0,IF($D998&gt;0,COUNTIFS($J$3:$J998,$J998,$C$3:$C998,""),"-"),"Escluso")</f>
        <v>-</v>
      </c>
      <c r="Y998" s="127" t="str">
        <f t="shared" si="93"/>
        <v>-</v>
      </c>
      <c r="Z998" s="2" t="str">
        <f>IF($D998&gt;0,COUNTIFS($O$3:$O998,$O998,$L$3:$L998,$L998,$I$3:$I998,$I998),"-")</f>
        <v>-</v>
      </c>
      <c r="AA998" s="27" t="str">
        <f>IF($D998&gt;0,IF(OR($Z998 &gt;1,$L998&lt;&gt;"Adulti"),0,VLOOKUP($P998,Regione!$B$2:$C$22,2,FALSE)),"-")</f>
        <v>-</v>
      </c>
      <c r="AB998" s="27" t="str">
        <f>IF($D998&gt;0,IF(COUNTIFS($O$3:$O998,$O998,$L$3:$L998,$L998,$I$3:$I998,$I998) &gt;1,0,SUMIFS($Y$3:$Y$2503,$L$3:$L$2503,$L998,$O$3:$O$2503,$O998,$I$3:$I$2503,$I998)),"-")</f>
        <v>-</v>
      </c>
      <c r="AC998" s="27" t="str">
        <f t="shared" si="96"/>
        <v>-</v>
      </c>
    </row>
    <row r="999" spans="1:29" s="1" customFormat="1">
      <c r="A999" s="13"/>
      <c r="B999" s="107" t="str">
        <f>IF(COUNTA($A999)&gt;0,VLOOKUP($A999,Corsa!$A$1:$F$43,2,FALSE),"-")</f>
        <v>-</v>
      </c>
      <c r="C999" s="11"/>
      <c r="D999" s="13"/>
      <c r="E999" s="13"/>
      <c r="F999" s="46" t="str">
        <f>IF(COUNTA($A999)&gt;0,VLOOKUP($A999,Corsa!$A$1:$F$43,3,FALSE),"-")</f>
        <v>-</v>
      </c>
      <c r="G999" s="28" t="str">
        <f>IF($D999&gt;0,VLOOKUP($D999,Iscrizioni!$A$2:$M$2502,9,FALSE),"-")</f>
        <v>-</v>
      </c>
      <c r="H999" s="28" t="str">
        <f>IF($D999&gt;0,VLOOKUP($D999,Iscrizioni!$A$2:$M$2502,4,FALSE),"-")</f>
        <v>-</v>
      </c>
      <c r="I999" s="27" t="str">
        <f>IF($D999&gt;0,VLOOKUP($D999,Iscrizioni!$A$2:$M$2502,5,FALSE),"-")</f>
        <v>-</v>
      </c>
      <c r="J999" s="27" t="str">
        <f>IF($D999&gt;0,VLOOKUP($D999,Iscrizioni!$A$2:$M$2502,10,FALSE),"-")</f>
        <v>-</v>
      </c>
      <c r="K999" s="27" t="str">
        <f t="shared" si="94"/>
        <v>-</v>
      </c>
      <c r="L999" s="46" t="str">
        <f>IF($D999&gt;0,VLOOKUP($D999,Iscrizioni!$A$2:$M$2502,11,FALSE),"-")</f>
        <v>-</v>
      </c>
      <c r="M999" s="27" t="str">
        <f>IF($D999&gt;0,VLOOKUP($D999,Iscrizioni!$A$2:$N$2502,12,FALSE),"-")</f>
        <v>-</v>
      </c>
      <c r="N999" s="46" t="str">
        <f>IF($D999&gt;0,VLOOKUP($D999,Iscrizioni!$A$2:$M$2502,6,FALSE),"-")</f>
        <v>-</v>
      </c>
      <c r="O999" s="107" t="str">
        <f>IF($D999&gt;0,VLOOKUP($D999,Iscrizioni!$A$2:$M$2502,7,FALSE),"-")</f>
        <v>-</v>
      </c>
      <c r="P999" s="46" t="str">
        <f>IF($D999&gt;0,VLOOKUP(LEFT($N999,1),Regione!$A$2:$C$21,2,FALSE),"-")</f>
        <v>-</v>
      </c>
      <c r="Q999" s="112" t="str">
        <f ca="1">IF($D999&gt;0,NormalizzaTempo("D",CELL("tipo",$E999),$E999),"-")</f>
        <v>-</v>
      </c>
      <c r="R999" s="27" t="str">
        <f>IF($D999&gt;0,VLOOKUP($D999,Iscrizioni!$A$2:$M$2502,13,FALSE),"-")</f>
        <v>-</v>
      </c>
      <c r="S999" s="112" t="str">
        <f t="shared" si="97"/>
        <v>-</v>
      </c>
      <c r="T999" s="112" t="str">
        <f>IF($D999&gt;0,SUMIFS($S$3:$S999,$X$3:$X999,1,$J$3:$J999,$J999),"-")</f>
        <v>-</v>
      </c>
      <c r="U999" s="112" t="str">
        <f t="shared" si="98"/>
        <v>-</v>
      </c>
      <c r="V999" s="112" t="str">
        <f t="shared" si="95"/>
        <v>-</v>
      </c>
      <c r="W999" s="27" t="str">
        <f>IF(LEN($C999)=0,IF($D999&gt;0,COUNTIFS($A$3:$A999,$A999),"-"),"Escluso")</f>
        <v>-</v>
      </c>
      <c r="X999" s="2" t="str">
        <f>IF(LEN($C999)=0,IF($D999&gt;0,COUNTIFS($J$3:$J999,$J999,$C$3:$C999,""),"-"),"Escluso")</f>
        <v>-</v>
      </c>
      <c r="Y999" s="127" t="str">
        <f t="shared" si="93"/>
        <v>-</v>
      </c>
      <c r="Z999" s="2" t="str">
        <f>IF($D999&gt;0,COUNTIFS($O$3:$O999,$O999,$L$3:$L999,$L999,$I$3:$I999,$I999),"-")</f>
        <v>-</v>
      </c>
      <c r="AA999" s="27" t="str">
        <f>IF($D999&gt;0,IF(OR($Z999 &gt;1,$L999&lt;&gt;"Adulti"),0,VLOOKUP($P999,Regione!$B$2:$C$22,2,FALSE)),"-")</f>
        <v>-</v>
      </c>
      <c r="AB999" s="27" t="str">
        <f>IF($D999&gt;0,IF(COUNTIFS($O$3:$O999,$O999,$L$3:$L999,$L999,$I$3:$I999,$I999) &gt;1,0,SUMIFS($Y$3:$Y$2503,$L$3:$L$2503,$L999,$O$3:$O$2503,$O999,$I$3:$I$2503,$I999)),"-")</f>
        <v>-</v>
      </c>
      <c r="AC999" s="27" t="str">
        <f t="shared" si="96"/>
        <v>-</v>
      </c>
    </row>
    <row r="1000" spans="1:29">
      <c r="A1000" s="12"/>
      <c r="B1000" s="107" t="str">
        <f>IF(COUNTA($A1000)&gt;0,VLOOKUP($A1000,Corsa!$A$1:$F$43,2,FALSE),"-")</f>
        <v>-</v>
      </c>
      <c r="C1000" s="11"/>
      <c r="D1000" s="12"/>
      <c r="E1000" s="12"/>
      <c r="F1000" s="46" t="str">
        <f>IF(COUNTA($A1000)&gt;0,VLOOKUP($A1000,Corsa!$A$1:$F$43,3,FALSE),"-")</f>
        <v>-</v>
      </c>
      <c r="G1000" s="28" t="str">
        <f>IF($D1000&gt;0,VLOOKUP($D1000,Iscrizioni!$A$2:$M$2502,9,FALSE),"-")</f>
        <v>-</v>
      </c>
      <c r="H1000" s="28" t="str">
        <f>IF($D1000&gt;0,VLOOKUP($D1000,Iscrizioni!$A$2:$M$2502,4,FALSE),"-")</f>
        <v>-</v>
      </c>
      <c r="I1000" s="27" t="str">
        <f>IF($D1000&gt;0,VLOOKUP($D1000,Iscrizioni!$A$2:$M$2502,5,FALSE),"-")</f>
        <v>-</v>
      </c>
      <c r="J1000" s="27" t="str">
        <f>IF($D1000&gt;0,VLOOKUP($D1000,Iscrizioni!$A$2:$M$2502,10,FALSE),"-")</f>
        <v>-</v>
      </c>
      <c r="K1000" s="27" t="str">
        <f t="shared" si="94"/>
        <v>-</v>
      </c>
      <c r="L1000" s="46" t="str">
        <f>IF($D1000&gt;0,VLOOKUP($D1000,Iscrizioni!$A$2:$M$2502,11,FALSE),"-")</f>
        <v>-</v>
      </c>
      <c r="M1000" s="27" t="str">
        <f>IF($D1000&gt;0,VLOOKUP($D1000,Iscrizioni!$A$2:$N$2502,12,FALSE),"-")</f>
        <v>-</v>
      </c>
      <c r="N1000" s="46" t="str">
        <f>IF($D1000&gt;0,VLOOKUP($D1000,Iscrizioni!$A$2:$M$2502,6,FALSE),"-")</f>
        <v>-</v>
      </c>
      <c r="O1000" s="107" t="str">
        <f>IF($D1000&gt;0,VLOOKUP($D1000,Iscrizioni!$A$2:$M$2502,7,FALSE),"-")</f>
        <v>-</v>
      </c>
      <c r="P1000" s="46" t="str">
        <f>IF($D1000&gt;0,VLOOKUP(LEFT($N1000,1),Regione!$A$2:$C$21,2,FALSE),"-")</f>
        <v>-</v>
      </c>
      <c r="Q1000" s="112" t="str">
        <f ca="1">IF($D1000&gt;0,NormalizzaTempo("D",CELL("tipo",$E1000),$E1000),"-")</f>
        <v>-</v>
      </c>
      <c r="R1000" s="27" t="str">
        <f>IF($D1000&gt;0,VLOOKUP($D1000,Iscrizioni!$A$2:$M$2502,13,FALSE),"-")</f>
        <v>-</v>
      </c>
      <c r="S1000" s="112" t="str">
        <f t="shared" si="97"/>
        <v>-</v>
      </c>
      <c r="T1000" s="112" t="str">
        <f>IF($D1000&gt;0,SUMIFS($S$3:$S1000,$X$3:$X1000,1,$J$3:$J1000,$J1000),"-")</f>
        <v>-</v>
      </c>
      <c r="U1000" s="112" t="str">
        <f t="shared" si="98"/>
        <v>-</v>
      </c>
      <c r="V1000" s="112" t="str">
        <f t="shared" si="95"/>
        <v>-</v>
      </c>
      <c r="W1000" s="27" t="str">
        <f>IF(LEN($C1000)=0,IF($D1000&gt;0,COUNTIFS($A$3:$A1000,$A1000),"-"),"Escluso")</f>
        <v>-</v>
      </c>
      <c r="X1000" s="2" t="str">
        <f>IF(LEN($C1000)=0,IF($D1000&gt;0,COUNTIFS($J$3:$J1000,$J1000,$C$3:$C1000,""),"-"),"Escluso")</f>
        <v>-</v>
      </c>
      <c r="Y1000" s="127" t="str">
        <f t="shared" si="93"/>
        <v>-</v>
      </c>
      <c r="Z1000" s="2" t="str">
        <f>IF($D1000&gt;0,COUNTIFS($O$3:$O1000,$O1000,$L$3:$L1000,$L1000,$I$3:$I1000,$I1000),"-")</f>
        <v>-</v>
      </c>
      <c r="AA1000" s="27" t="str">
        <f>IF($D1000&gt;0,IF(OR($Z1000 &gt;1,$L1000&lt;&gt;"Adulti"),0,VLOOKUP($P1000,Regione!$B$2:$C$22,2,FALSE)),"-")</f>
        <v>-</v>
      </c>
      <c r="AB1000" s="27" t="str">
        <f>IF($D1000&gt;0,IF(COUNTIFS($O$3:$O1000,$O1000,$L$3:$L1000,$L1000,$I$3:$I1000,$I1000) &gt;1,0,SUMIFS($Y$3:$Y$2503,$L$3:$L$2503,$L1000,$O$3:$O$2503,$O1000,$I$3:$I$2503,$I1000)),"-")</f>
        <v>-</v>
      </c>
      <c r="AC1000" s="27" t="str">
        <f t="shared" si="96"/>
        <v>-</v>
      </c>
    </row>
    <row r="1001" spans="1:29">
      <c r="A1001" s="12"/>
      <c r="B1001" s="107" t="str">
        <f>IF(COUNTA($A1001)&gt;0,VLOOKUP($A1001,Corsa!$A$1:$F$43,2,FALSE),"-")</f>
        <v>-</v>
      </c>
      <c r="C1001" s="11"/>
      <c r="D1001" s="12"/>
      <c r="E1001" s="12"/>
      <c r="F1001" s="46" t="str">
        <f>IF(COUNTA($A1001)&gt;0,VLOOKUP($A1001,Corsa!$A$1:$F$43,3,FALSE),"-")</f>
        <v>-</v>
      </c>
      <c r="G1001" s="28" t="str">
        <f>IF($D1001&gt;0,VLOOKUP($D1001,Iscrizioni!$A$2:$M$2502,9,FALSE),"-")</f>
        <v>-</v>
      </c>
      <c r="H1001" s="28" t="str">
        <f>IF($D1001&gt;0,VLOOKUP($D1001,Iscrizioni!$A$2:$M$2502,4,FALSE),"-")</f>
        <v>-</v>
      </c>
      <c r="I1001" s="27" t="str">
        <f>IF($D1001&gt;0,VLOOKUP($D1001,Iscrizioni!$A$2:$M$2502,5,FALSE),"-")</f>
        <v>-</v>
      </c>
      <c r="J1001" s="27" t="str">
        <f>IF($D1001&gt;0,VLOOKUP($D1001,Iscrizioni!$A$2:$M$2502,10,FALSE),"-")</f>
        <v>-</v>
      </c>
      <c r="K1001" s="27" t="str">
        <f t="shared" si="94"/>
        <v>-</v>
      </c>
      <c r="L1001" s="46" t="str">
        <f>IF($D1001&gt;0,VLOOKUP($D1001,Iscrizioni!$A$2:$M$2502,11,FALSE),"-")</f>
        <v>-</v>
      </c>
      <c r="M1001" s="27" t="str">
        <f>IF($D1001&gt;0,VLOOKUP($D1001,Iscrizioni!$A$2:$N$2502,12,FALSE),"-")</f>
        <v>-</v>
      </c>
      <c r="N1001" s="46" t="str">
        <f>IF($D1001&gt;0,VLOOKUP($D1001,Iscrizioni!$A$2:$M$2502,6,FALSE),"-")</f>
        <v>-</v>
      </c>
      <c r="O1001" s="107" t="str">
        <f>IF($D1001&gt;0,VLOOKUP($D1001,Iscrizioni!$A$2:$M$2502,7,FALSE),"-")</f>
        <v>-</v>
      </c>
      <c r="P1001" s="46" t="str">
        <f>IF($D1001&gt;0,VLOOKUP(LEFT($N1001,1),Regione!$A$2:$C$21,2,FALSE),"-")</f>
        <v>-</v>
      </c>
      <c r="Q1001" s="112" t="str">
        <f ca="1">IF($D1001&gt;0,NormalizzaTempo("D",CELL("tipo",$E1001),$E1001),"-")</f>
        <v>-</v>
      </c>
      <c r="R1001" s="27" t="str">
        <f>IF($D1001&gt;0,VLOOKUP($D1001,Iscrizioni!$A$2:$M$2502,13,FALSE),"-")</f>
        <v>-</v>
      </c>
      <c r="S1001" s="112" t="str">
        <f t="shared" si="97"/>
        <v>-</v>
      </c>
      <c r="T1001" s="112" t="str">
        <f>IF($D1001&gt;0,SUMIFS($S$3:$S1001,$X$3:$X1001,1,$J$3:$J1001,$J1001),"-")</f>
        <v>-</v>
      </c>
      <c r="U1001" s="112" t="str">
        <f t="shared" si="98"/>
        <v>-</v>
      </c>
      <c r="V1001" s="112" t="str">
        <f t="shared" si="95"/>
        <v>-</v>
      </c>
      <c r="W1001" s="27" t="str">
        <f>IF(LEN($C1001)=0,IF($D1001&gt;0,COUNTIFS($A$3:$A1001,$A1001),"-"),"Escluso")</f>
        <v>-</v>
      </c>
      <c r="X1001" s="2" t="str">
        <f>IF(LEN($C1001)=0,IF($D1001&gt;0,COUNTIFS($J$3:$J1001,$J1001,$C$3:$C1001,""),"-"),"Escluso")</f>
        <v>-</v>
      </c>
      <c r="Y1001" s="127" t="str">
        <f t="shared" si="93"/>
        <v>-</v>
      </c>
      <c r="Z1001" s="2" t="str">
        <f>IF($D1001&gt;0,COUNTIFS($O$3:$O1001,$O1001,$L$3:$L1001,$L1001,$I$3:$I1001,$I1001),"-")</f>
        <v>-</v>
      </c>
      <c r="AA1001" s="27" t="str">
        <f>IF($D1001&gt;0,IF(OR($Z1001 &gt;1,$L1001&lt;&gt;"Adulti"),0,VLOOKUP($P1001,Regione!$B$2:$C$22,2,FALSE)),"-")</f>
        <v>-</v>
      </c>
      <c r="AB1001" s="27" t="str">
        <f>IF($D1001&gt;0,IF(COUNTIFS($O$3:$O1001,$O1001,$L$3:$L1001,$L1001,$I$3:$I1001,$I1001) &gt;1,0,SUMIFS($Y$3:$Y$2503,$L$3:$L$2503,$L1001,$O$3:$O$2503,$O1001,$I$3:$I$2503,$I1001)),"-")</f>
        <v>-</v>
      </c>
      <c r="AC1001" s="27" t="str">
        <f t="shared" si="96"/>
        <v>-</v>
      </c>
    </row>
    <row r="1002" spans="1:29">
      <c r="A1002" s="12"/>
      <c r="B1002" s="107" t="str">
        <f>IF(COUNTA($A1002)&gt;0,VLOOKUP($A1002,Corsa!$A$1:$F$43,2,FALSE),"-")</f>
        <v>-</v>
      </c>
      <c r="C1002" s="11"/>
      <c r="D1002" s="12"/>
      <c r="E1002" s="12"/>
      <c r="F1002" s="46" t="str">
        <f>IF(COUNTA($A1002)&gt;0,VLOOKUP($A1002,Corsa!$A$1:$F$43,3,FALSE),"-")</f>
        <v>-</v>
      </c>
      <c r="G1002" s="28" t="str">
        <f>IF($D1002&gt;0,VLOOKUP($D1002,Iscrizioni!$A$2:$M$2502,9,FALSE),"-")</f>
        <v>-</v>
      </c>
      <c r="H1002" s="28" t="str">
        <f>IF($D1002&gt;0,VLOOKUP($D1002,Iscrizioni!$A$2:$M$2502,4,FALSE),"-")</f>
        <v>-</v>
      </c>
      <c r="I1002" s="27" t="str">
        <f>IF($D1002&gt;0,VLOOKUP($D1002,Iscrizioni!$A$2:$M$2502,5,FALSE),"-")</f>
        <v>-</v>
      </c>
      <c r="J1002" s="27" t="str">
        <f>IF($D1002&gt;0,VLOOKUP($D1002,Iscrizioni!$A$2:$M$2502,10,FALSE),"-")</f>
        <v>-</v>
      </c>
      <c r="K1002" s="27" t="str">
        <f t="shared" si="94"/>
        <v>-</v>
      </c>
      <c r="L1002" s="46" t="str">
        <f>IF($D1002&gt;0,VLOOKUP($D1002,Iscrizioni!$A$2:$M$2502,11,FALSE),"-")</f>
        <v>-</v>
      </c>
      <c r="M1002" s="27" t="str">
        <f>IF($D1002&gt;0,VLOOKUP($D1002,Iscrizioni!$A$2:$N$2502,12,FALSE),"-")</f>
        <v>-</v>
      </c>
      <c r="N1002" s="46" t="str">
        <f>IF($D1002&gt;0,VLOOKUP($D1002,Iscrizioni!$A$2:$M$2502,6,FALSE),"-")</f>
        <v>-</v>
      </c>
      <c r="O1002" s="107" t="str">
        <f>IF($D1002&gt;0,VLOOKUP($D1002,Iscrizioni!$A$2:$M$2502,7,FALSE),"-")</f>
        <v>-</v>
      </c>
      <c r="P1002" s="46" t="str">
        <f>IF($D1002&gt;0,VLOOKUP(LEFT($N1002,1),Regione!$A$2:$C$21,2,FALSE),"-")</f>
        <v>-</v>
      </c>
      <c r="Q1002" s="112" t="str">
        <f ca="1">IF($D1002&gt;0,NormalizzaTempo("D",CELL("tipo",$E1002),$E1002),"-")</f>
        <v>-</v>
      </c>
      <c r="R1002" s="27" t="str">
        <f>IF($D1002&gt;0,VLOOKUP($D1002,Iscrizioni!$A$2:$M$2502,13,FALSE),"-")</f>
        <v>-</v>
      </c>
      <c r="S1002" s="112" t="str">
        <f t="shared" si="97"/>
        <v>-</v>
      </c>
      <c r="T1002" s="112" t="str">
        <f>IF($D1002&gt;0,SUMIFS($S$3:$S1002,$X$3:$X1002,1,$J$3:$J1002,$J1002),"-")</f>
        <v>-</v>
      </c>
      <c r="U1002" s="112" t="str">
        <f t="shared" si="98"/>
        <v>-</v>
      </c>
      <c r="V1002" s="112" t="str">
        <f t="shared" si="95"/>
        <v>-</v>
      </c>
      <c r="W1002" s="27" t="str">
        <f>IF(LEN($C1002)=0,IF($D1002&gt;0,COUNTIFS($A$3:$A1002,$A1002),"-"),"Escluso")</f>
        <v>-</v>
      </c>
      <c r="X1002" s="2" t="str">
        <f>IF(LEN($C1002)=0,IF($D1002&gt;0,COUNTIFS($J$3:$J1002,$J1002,$C$3:$C1002,""),"-"),"Escluso")</f>
        <v>-</v>
      </c>
      <c r="Y1002" s="127" t="str">
        <f t="shared" si="93"/>
        <v>-</v>
      </c>
      <c r="Z1002" s="2" t="str">
        <f>IF($D1002&gt;0,COUNTIFS($O$3:$O1002,$O1002,$L$3:$L1002,$L1002,$I$3:$I1002,$I1002),"-")</f>
        <v>-</v>
      </c>
      <c r="AA1002" s="27" t="str">
        <f>IF($D1002&gt;0,IF(OR($Z1002 &gt;1,$L1002&lt;&gt;"Adulti"),0,VLOOKUP($P1002,Regione!$B$2:$C$22,2,FALSE)),"-")</f>
        <v>-</v>
      </c>
      <c r="AB1002" s="27" t="str">
        <f>IF($D1002&gt;0,IF(COUNTIFS($O$3:$O1002,$O1002,$L$3:$L1002,$L1002,$I$3:$I1002,$I1002) &gt;1,0,SUMIFS($Y$3:$Y$2503,$L$3:$L$2503,$L1002,$O$3:$O$2503,$O1002,$I$3:$I$2503,$I1002)),"-")</f>
        <v>-</v>
      </c>
      <c r="AC1002" s="27" t="str">
        <f t="shared" si="96"/>
        <v>-</v>
      </c>
    </row>
    <row r="1003" spans="1:29">
      <c r="A1003" s="12"/>
      <c r="B1003" s="107" t="str">
        <f>IF(COUNTA($A1003)&gt;0,VLOOKUP($A1003,Corsa!$A$1:$F$43,2,FALSE),"-")</f>
        <v>-</v>
      </c>
      <c r="C1003" s="11"/>
      <c r="D1003" s="12"/>
      <c r="E1003" s="12"/>
      <c r="F1003" s="46" t="str">
        <f>IF(COUNTA($A1003)&gt;0,VLOOKUP($A1003,Corsa!$A$1:$F$43,3,FALSE),"-")</f>
        <v>-</v>
      </c>
      <c r="G1003" s="28" t="str">
        <f>IF($D1003&gt;0,VLOOKUP($D1003,Iscrizioni!$A$2:$M$2502,9,FALSE),"-")</f>
        <v>-</v>
      </c>
      <c r="H1003" s="28" t="str">
        <f>IF($D1003&gt;0,VLOOKUP($D1003,Iscrizioni!$A$2:$M$2502,4,FALSE),"-")</f>
        <v>-</v>
      </c>
      <c r="I1003" s="27" t="str">
        <f>IF($D1003&gt;0,VLOOKUP($D1003,Iscrizioni!$A$2:$M$2502,5,FALSE),"-")</f>
        <v>-</v>
      </c>
      <c r="J1003" s="27" t="str">
        <f>IF($D1003&gt;0,VLOOKUP($D1003,Iscrizioni!$A$2:$M$2502,10,FALSE),"-")</f>
        <v>-</v>
      </c>
      <c r="K1003" s="27" t="str">
        <f t="shared" si="94"/>
        <v>-</v>
      </c>
      <c r="L1003" s="46" t="str">
        <f>IF($D1003&gt;0,VLOOKUP($D1003,Iscrizioni!$A$2:$M$2502,11,FALSE),"-")</f>
        <v>-</v>
      </c>
      <c r="M1003" s="27" t="str">
        <f>IF($D1003&gt;0,VLOOKUP($D1003,Iscrizioni!$A$2:$N$2502,12,FALSE),"-")</f>
        <v>-</v>
      </c>
      <c r="N1003" s="46" t="str">
        <f>IF($D1003&gt;0,VLOOKUP($D1003,Iscrizioni!$A$2:$M$2502,6,FALSE),"-")</f>
        <v>-</v>
      </c>
      <c r="O1003" s="107" t="str">
        <f>IF($D1003&gt;0,VLOOKUP($D1003,Iscrizioni!$A$2:$M$2502,7,FALSE),"-")</f>
        <v>-</v>
      </c>
      <c r="P1003" s="46" t="str">
        <f>IF($D1003&gt;0,VLOOKUP(LEFT($N1003,1),Regione!$A$2:$C$21,2,FALSE),"-")</f>
        <v>-</v>
      </c>
      <c r="Q1003" s="112" t="str">
        <f ca="1">IF($D1003&gt;0,NormalizzaTempo("D",CELL("tipo",$E1003),$E1003),"-")</f>
        <v>-</v>
      </c>
      <c r="R1003" s="27" t="str">
        <f>IF($D1003&gt;0,VLOOKUP($D1003,Iscrizioni!$A$2:$M$2502,13,FALSE),"-")</f>
        <v>-</v>
      </c>
      <c r="S1003" s="112" t="str">
        <f t="shared" si="97"/>
        <v>-</v>
      </c>
      <c r="T1003" s="112" t="str">
        <f>IF($D1003&gt;0,SUMIFS($S$3:$S1003,$X$3:$X1003,1,$J$3:$J1003,$J1003),"-")</f>
        <v>-</v>
      </c>
      <c r="U1003" s="112" t="str">
        <f t="shared" si="98"/>
        <v>-</v>
      </c>
      <c r="V1003" s="112" t="str">
        <f t="shared" si="95"/>
        <v>-</v>
      </c>
      <c r="W1003" s="27" t="str">
        <f>IF(LEN($C1003)=0,IF($D1003&gt;0,COUNTIFS($A$3:$A1003,$A1003),"-"),"Escluso")</f>
        <v>-</v>
      </c>
      <c r="X1003" s="2" t="str">
        <f>IF(LEN($C1003)=0,IF($D1003&gt;0,COUNTIFS($J$3:$J1003,$J1003,$C$3:$C1003,""),"-"),"Escluso")</f>
        <v>-</v>
      </c>
      <c r="Y1003" s="127" t="str">
        <f t="shared" si="93"/>
        <v>-</v>
      </c>
      <c r="Z1003" s="2" t="str">
        <f>IF($D1003&gt;0,COUNTIFS($O$3:$O1003,$O1003,$L$3:$L1003,$L1003,$I$3:$I1003,$I1003),"-")</f>
        <v>-</v>
      </c>
      <c r="AA1003" s="27" t="str">
        <f>IF($D1003&gt;0,IF(OR($Z1003 &gt;1,$L1003&lt;&gt;"Adulti"),0,VLOOKUP($P1003,Regione!$B$2:$C$22,2,FALSE)),"-")</f>
        <v>-</v>
      </c>
      <c r="AB1003" s="27" t="str">
        <f>IF($D1003&gt;0,IF(COUNTIFS($O$3:$O1003,$O1003,$L$3:$L1003,$L1003,$I$3:$I1003,$I1003) &gt;1,0,SUMIFS($Y$3:$Y$2503,$L$3:$L$2503,$L1003,$O$3:$O$2503,$O1003,$I$3:$I$2503,$I1003)),"-")</f>
        <v>-</v>
      </c>
      <c r="AC1003" s="27" t="str">
        <f t="shared" si="96"/>
        <v>-</v>
      </c>
    </row>
    <row r="1004" spans="1:29">
      <c r="A1004" s="12"/>
      <c r="B1004" s="107" t="str">
        <f>IF(COUNTA($A1004)&gt;0,VLOOKUP($A1004,Corsa!$A$1:$F$43,2,FALSE),"-")</f>
        <v>-</v>
      </c>
      <c r="C1004" s="11"/>
      <c r="D1004" s="12"/>
      <c r="E1004" s="12"/>
      <c r="F1004" s="46" t="str">
        <f>IF(COUNTA($A1004)&gt;0,VLOOKUP($A1004,Corsa!$A$1:$F$43,3,FALSE),"-")</f>
        <v>-</v>
      </c>
      <c r="G1004" s="28" t="str">
        <f>IF($D1004&gt;0,VLOOKUP($D1004,Iscrizioni!$A$2:$M$2502,9,FALSE),"-")</f>
        <v>-</v>
      </c>
      <c r="H1004" s="28" t="str">
        <f>IF($D1004&gt;0,VLOOKUP($D1004,Iscrizioni!$A$2:$M$2502,4,FALSE),"-")</f>
        <v>-</v>
      </c>
      <c r="I1004" s="27" t="str">
        <f>IF($D1004&gt;0,VLOOKUP($D1004,Iscrizioni!$A$2:$M$2502,5,FALSE),"-")</f>
        <v>-</v>
      </c>
      <c r="J1004" s="27" t="str">
        <f>IF($D1004&gt;0,VLOOKUP($D1004,Iscrizioni!$A$2:$M$2502,10,FALSE),"-")</f>
        <v>-</v>
      </c>
      <c r="K1004" s="27" t="str">
        <f t="shared" si="94"/>
        <v>-</v>
      </c>
      <c r="L1004" s="46" t="str">
        <f>IF($D1004&gt;0,VLOOKUP($D1004,Iscrizioni!$A$2:$M$2502,11,FALSE),"-")</f>
        <v>-</v>
      </c>
      <c r="M1004" s="27" t="str">
        <f>IF($D1004&gt;0,VLOOKUP($D1004,Iscrizioni!$A$2:$N$2502,12,FALSE),"-")</f>
        <v>-</v>
      </c>
      <c r="N1004" s="46" t="str">
        <f>IF($D1004&gt;0,VLOOKUP($D1004,Iscrizioni!$A$2:$M$2502,6,FALSE),"-")</f>
        <v>-</v>
      </c>
      <c r="O1004" s="107" t="str">
        <f>IF($D1004&gt;0,VLOOKUP($D1004,Iscrizioni!$A$2:$M$2502,7,FALSE),"-")</f>
        <v>-</v>
      </c>
      <c r="P1004" s="46" t="str">
        <f>IF($D1004&gt;0,VLOOKUP(LEFT($N1004,1),Regione!$A$2:$C$21,2,FALSE),"-")</f>
        <v>-</v>
      </c>
      <c r="Q1004" s="112" t="str">
        <f ca="1">IF($D1004&gt;0,NormalizzaTempo("D",CELL("tipo",$E1004),$E1004),"-")</f>
        <v>-</v>
      </c>
      <c r="R1004" s="27" t="str">
        <f>IF($D1004&gt;0,VLOOKUP($D1004,Iscrizioni!$A$2:$M$2502,13,FALSE),"-")</f>
        <v>-</v>
      </c>
      <c r="S1004" s="112" t="str">
        <f t="shared" si="97"/>
        <v>-</v>
      </c>
      <c r="T1004" s="112" t="str">
        <f>IF($D1004&gt;0,SUMIFS($S$3:$S1004,$X$3:$X1004,1,$J$3:$J1004,$J1004),"-")</f>
        <v>-</v>
      </c>
      <c r="U1004" s="112" t="str">
        <f t="shared" si="98"/>
        <v>-</v>
      </c>
      <c r="V1004" s="112" t="str">
        <f t="shared" si="95"/>
        <v>-</v>
      </c>
      <c r="W1004" s="27" t="str">
        <f>IF(LEN($C1004)=0,IF($D1004&gt;0,COUNTIFS($A$3:$A1004,$A1004),"-"),"Escluso")</f>
        <v>-</v>
      </c>
      <c r="X1004" s="2" t="str">
        <f>IF(LEN($C1004)=0,IF($D1004&gt;0,COUNTIFS($J$3:$J1004,$J1004,$C$3:$C1004,""),"-"),"Escluso")</f>
        <v>-</v>
      </c>
      <c r="Y1004" s="127" t="str">
        <f t="shared" si="93"/>
        <v>-</v>
      </c>
      <c r="Z1004" s="2" t="str">
        <f>IF($D1004&gt;0,COUNTIFS($O$3:$O1004,$O1004,$L$3:$L1004,$L1004,$I$3:$I1004,$I1004),"-")</f>
        <v>-</v>
      </c>
      <c r="AA1004" s="27" t="str">
        <f>IF($D1004&gt;0,IF(OR($Z1004 &gt;1,$L1004&lt;&gt;"Adulti"),0,VLOOKUP($P1004,Regione!$B$2:$C$22,2,FALSE)),"-")</f>
        <v>-</v>
      </c>
      <c r="AB1004" s="27" t="str">
        <f>IF($D1004&gt;0,IF(COUNTIFS($O$3:$O1004,$O1004,$L$3:$L1004,$L1004,$I$3:$I1004,$I1004) &gt;1,0,SUMIFS($Y$3:$Y$2503,$L$3:$L$2503,$L1004,$O$3:$O$2503,$O1004,$I$3:$I$2503,$I1004)),"-")</f>
        <v>-</v>
      </c>
      <c r="AC1004" s="27" t="str">
        <f t="shared" si="96"/>
        <v>-</v>
      </c>
    </row>
    <row r="1005" spans="1:29">
      <c r="A1005" s="12"/>
      <c r="B1005" s="107" t="str">
        <f>IF(COUNTA($A1005)&gt;0,VLOOKUP($A1005,Corsa!$A$1:$F$43,2,FALSE),"-")</f>
        <v>-</v>
      </c>
      <c r="C1005" s="11"/>
      <c r="D1005" s="12"/>
      <c r="E1005" s="12"/>
      <c r="F1005" s="46" t="str">
        <f>IF(COUNTA($A1005)&gt;0,VLOOKUP($A1005,Corsa!$A$1:$F$43,3,FALSE),"-")</f>
        <v>-</v>
      </c>
      <c r="G1005" s="28" t="str">
        <f>IF($D1005&gt;0,VLOOKUP($D1005,Iscrizioni!$A$2:$M$2502,9,FALSE),"-")</f>
        <v>-</v>
      </c>
      <c r="H1005" s="28" t="str">
        <f>IF($D1005&gt;0,VLOOKUP($D1005,Iscrizioni!$A$2:$M$2502,4,FALSE),"-")</f>
        <v>-</v>
      </c>
      <c r="I1005" s="27" t="str">
        <f>IF($D1005&gt;0,VLOOKUP($D1005,Iscrizioni!$A$2:$M$2502,5,FALSE),"-")</f>
        <v>-</v>
      </c>
      <c r="J1005" s="27" t="str">
        <f>IF($D1005&gt;0,VLOOKUP($D1005,Iscrizioni!$A$2:$M$2502,10,FALSE),"-")</f>
        <v>-</v>
      </c>
      <c r="K1005" s="27" t="str">
        <f t="shared" si="94"/>
        <v>-</v>
      </c>
      <c r="L1005" s="46" t="str">
        <f>IF($D1005&gt;0,VLOOKUP($D1005,Iscrizioni!$A$2:$M$2502,11,FALSE),"-")</f>
        <v>-</v>
      </c>
      <c r="M1005" s="27" t="str">
        <f>IF($D1005&gt;0,VLOOKUP($D1005,Iscrizioni!$A$2:$N$2502,12,FALSE),"-")</f>
        <v>-</v>
      </c>
      <c r="N1005" s="46" t="str">
        <f>IF($D1005&gt;0,VLOOKUP($D1005,Iscrizioni!$A$2:$M$2502,6,FALSE),"-")</f>
        <v>-</v>
      </c>
      <c r="O1005" s="107" t="str">
        <f>IF($D1005&gt;0,VLOOKUP($D1005,Iscrizioni!$A$2:$M$2502,7,FALSE),"-")</f>
        <v>-</v>
      </c>
      <c r="P1005" s="46" t="str">
        <f>IF($D1005&gt;0,VLOOKUP(LEFT($N1005,1),Regione!$A$2:$C$21,2,FALSE),"-")</f>
        <v>-</v>
      </c>
      <c r="Q1005" s="112" t="str">
        <f ca="1">IF($D1005&gt;0,NormalizzaTempo("D",CELL("tipo",$E1005),$E1005),"-")</f>
        <v>-</v>
      </c>
      <c r="R1005" s="27" t="str">
        <f>IF($D1005&gt;0,VLOOKUP($D1005,Iscrizioni!$A$2:$M$2502,13,FALSE),"-")</f>
        <v>-</v>
      </c>
      <c r="S1005" s="112" t="str">
        <f t="shared" si="97"/>
        <v>-</v>
      </c>
      <c r="T1005" s="112" t="str">
        <f>IF($D1005&gt;0,SUMIFS($S$3:$S1005,$X$3:$X1005,1,$J$3:$J1005,$J1005),"-")</f>
        <v>-</v>
      </c>
      <c r="U1005" s="112" t="str">
        <f t="shared" si="98"/>
        <v>-</v>
      </c>
      <c r="V1005" s="112" t="str">
        <f t="shared" si="95"/>
        <v>-</v>
      </c>
      <c r="W1005" s="27" t="str">
        <f>IF(LEN($C1005)=0,IF($D1005&gt;0,COUNTIFS($A$3:$A1005,$A1005),"-"),"Escluso")</f>
        <v>-</v>
      </c>
      <c r="X1005" s="2" t="str">
        <f>IF(LEN($C1005)=0,IF($D1005&gt;0,COUNTIFS($J$3:$J1005,$J1005,$C$3:$C1005,""),"-"),"Escluso")</f>
        <v>-</v>
      </c>
      <c r="Y1005" s="127" t="str">
        <f t="shared" si="93"/>
        <v>-</v>
      </c>
      <c r="Z1005" s="2" t="str">
        <f>IF($D1005&gt;0,COUNTIFS($O$3:$O1005,$O1005,$L$3:$L1005,$L1005,$I$3:$I1005,$I1005),"-")</f>
        <v>-</v>
      </c>
      <c r="AA1005" s="27" t="str">
        <f>IF($D1005&gt;0,IF(OR($Z1005 &gt;1,$L1005&lt;&gt;"Adulti"),0,VLOOKUP($P1005,Regione!$B$2:$C$22,2,FALSE)),"-")</f>
        <v>-</v>
      </c>
      <c r="AB1005" s="27" t="str">
        <f>IF($D1005&gt;0,IF(COUNTIFS($O$3:$O1005,$O1005,$L$3:$L1005,$L1005,$I$3:$I1005,$I1005) &gt;1,0,SUMIFS($Y$3:$Y$2503,$L$3:$L$2503,$L1005,$O$3:$O$2503,$O1005,$I$3:$I$2503,$I1005)),"-")</f>
        <v>-</v>
      </c>
      <c r="AC1005" s="27" t="str">
        <f t="shared" si="96"/>
        <v>-</v>
      </c>
    </row>
    <row r="1006" spans="1:29" s="1" customFormat="1">
      <c r="A1006" s="13"/>
      <c r="B1006" s="107" t="str">
        <f>IF(COUNTA($A1006)&gt;0,VLOOKUP($A1006,Corsa!$A$1:$F$43,2,FALSE),"-")</f>
        <v>-</v>
      </c>
      <c r="C1006" s="11"/>
      <c r="D1006" s="13"/>
      <c r="E1006" s="13"/>
      <c r="F1006" s="46" t="str">
        <f>IF(COUNTA($A1006)&gt;0,VLOOKUP($A1006,Corsa!$A$1:$F$43,3,FALSE),"-")</f>
        <v>-</v>
      </c>
      <c r="G1006" s="28" t="str">
        <f>IF($D1006&gt;0,VLOOKUP($D1006,Iscrizioni!$A$2:$M$2502,9,FALSE),"-")</f>
        <v>-</v>
      </c>
      <c r="H1006" s="28" t="str">
        <f>IF($D1006&gt;0,VLOOKUP($D1006,Iscrizioni!$A$2:$M$2502,4,FALSE),"-")</f>
        <v>-</v>
      </c>
      <c r="I1006" s="27" t="str">
        <f>IF($D1006&gt;0,VLOOKUP($D1006,Iscrizioni!$A$2:$M$2502,5,FALSE),"-")</f>
        <v>-</v>
      </c>
      <c r="J1006" s="27" t="str">
        <f>IF($D1006&gt;0,VLOOKUP($D1006,Iscrizioni!$A$2:$M$2502,10,FALSE),"-")</f>
        <v>-</v>
      </c>
      <c r="K1006" s="27" t="str">
        <f t="shared" si="94"/>
        <v>-</v>
      </c>
      <c r="L1006" s="46" t="str">
        <f>IF($D1006&gt;0,VLOOKUP($D1006,Iscrizioni!$A$2:$M$2502,11,FALSE),"-")</f>
        <v>-</v>
      </c>
      <c r="M1006" s="27" t="str">
        <f>IF($D1006&gt;0,VLOOKUP($D1006,Iscrizioni!$A$2:$N$2502,12,FALSE),"-")</f>
        <v>-</v>
      </c>
      <c r="N1006" s="46" t="str">
        <f>IF($D1006&gt;0,VLOOKUP($D1006,Iscrizioni!$A$2:$M$2502,6,FALSE),"-")</f>
        <v>-</v>
      </c>
      <c r="O1006" s="107" t="str">
        <f>IF($D1006&gt;0,VLOOKUP($D1006,Iscrizioni!$A$2:$M$2502,7,FALSE),"-")</f>
        <v>-</v>
      </c>
      <c r="P1006" s="46" t="str">
        <f>IF($D1006&gt;0,VLOOKUP(LEFT($N1006,1),Regione!$A$2:$C$21,2,FALSE),"-")</f>
        <v>-</v>
      </c>
      <c r="Q1006" s="112" t="str">
        <f ca="1">IF($D1006&gt;0,NormalizzaTempo("D",CELL("tipo",$E1006),$E1006),"-")</f>
        <v>-</v>
      </c>
      <c r="R1006" s="27" t="str">
        <f>IF($D1006&gt;0,VLOOKUP($D1006,Iscrizioni!$A$2:$M$2502,13,FALSE),"-")</f>
        <v>-</v>
      </c>
      <c r="S1006" s="112" t="str">
        <f t="shared" si="97"/>
        <v>-</v>
      </c>
      <c r="T1006" s="112" t="str">
        <f>IF($D1006&gt;0,SUMIFS($S$3:$S1006,$X$3:$X1006,1,$J$3:$J1006,$J1006),"-")</f>
        <v>-</v>
      </c>
      <c r="U1006" s="112" t="str">
        <f t="shared" si="98"/>
        <v>-</v>
      </c>
      <c r="V1006" s="112" t="str">
        <f t="shared" si="95"/>
        <v>-</v>
      </c>
      <c r="W1006" s="27" t="str">
        <f>IF(LEN($C1006)=0,IF($D1006&gt;0,COUNTIFS($A$3:$A1006,$A1006),"-"),"Escluso")</f>
        <v>-</v>
      </c>
      <c r="X1006" s="2" t="str">
        <f>IF(LEN($C1006)=0,IF($D1006&gt;0,COUNTIFS($J$3:$J1006,$J1006,$C$3:$C1006,""),"-"),"Escluso")</f>
        <v>-</v>
      </c>
      <c r="Y1006" s="127" t="str">
        <f t="shared" si="93"/>
        <v>-</v>
      </c>
      <c r="Z1006" s="2" t="str">
        <f>IF($D1006&gt;0,COUNTIFS($O$3:$O1006,$O1006,$L$3:$L1006,$L1006,$I$3:$I1006,$I1006),"-")</f>
        <v>-</v>
      </c>
      <c r="AA1006" s="27" t="str">
        <f>IF($D1006&gt;0,IF(OR($Z1006 &gt;1,$L1006&lt;&gt;"Adulti"),0,VLOOKUP($P1006,Regione!$B$2:$C$22,2,FALSE)),"-")</f>
        <v>-</v>
      </c>
      <c r="AB1006" s="27" t="str">
        <f>IF($D1006&gt;0,IF(COUNTIFS($O$3:$O1006,$O1006,$L$3:$L1006,$L1006,$I$3:$I1006,$I1006) &gt;1,0,SUMIFS($Y$3:$Y$2503,$L$3:$L$2503,$L1006,$O$3:$O$2503,$O1006,$I$3:$I$2503,$I1006)),"-")</f>
        <v>-</v>
      </c>
      <c r="AC1006" s="27" t="str">
        <f t="shared" si="96"/>
        <v>-</v>
      </c>
    </row>
    <row r="1007" spans="1:29" s="1" customFormat="1">
      <c r="A1007" s="13"/>
      <c r="B1007" s="107" t="str">
        <f>IF(COUNTA($A1007)&gt;0,VLOOKUP($A1007,Corsa!$A$1:$F$43,2,FALSE),"-")</f>
        <v>-</v>
      </c>
      <c r="C1007" s="11"/>
      <c r="D1007" s="13"/>
      <c r="E1007" s="13"/>
      <c r="F1007" s="46" t="str">
        <f>IF(COUNTA($A1007)&gt;0,VLOOKUP($A1007,Corsa!$A$1:$F$43,3,FALSE),"-")</f>
        <v>-</v>
      </c>
      <c r="G1007" s="28" t="str">
        <f>IF($D1007&gt;0,VLOOKUP($D1007,Iscrizioni!$A$2:$M$2502,9,FALSE),"-")</f>
        <v>-</v>
      </c>
      <c r="H1007" s="28" t="str">
        <f>IF($D1007&gt;0,VLOOKUP($D1007,Iscrizioni!$A$2:$M$2502,4,FALSE),"-")</f>
        <v>-</v>
      </c>
      <c r="I1007" s="27" t="str">
        <f>IF($D1007&gt;0,VLOOKUP($D1007,Iscrizioni!$A$2:$M$2502,5,FALSE),"-")</f>
        <v>-</v>
      </c>
      <c r="J1007" s="27" t="str">
        <f>IF($D1007&gt;0,VLOOKUP($D1007,Iscrizioni!$A$2:$M$2502,10,FALSE),"-")</f>
        <v>-</v>
      </c>
      <c r="K1007" s="27" t="str">
        <f t="shared" si="94"/>
        <v>-</v>
      </c>
      <c r="L1007" s="46" t="str">
        <f>IF($D1007&gt;0,VLOOKUP($D1007,Iscrizioni!$A$2:$M$2502,11,FALSE),"-")</f>
        <v>-</v>
      </c>
      <c r="M1007" s="27" t="str">
        <f>IF($D1007&gt;0,VLOOKUP($D1007,Iscrizioni!$A$2:$N$2502,12,FALSE),"-")</f>
        <v>-</v>
      </c>
      <c r="N1007" s="46" t="str">
        <f>IF($D1007&gt;0,VLOOKUP($D1007,Iscrizioni!$A$2:$M$2502,6,FALSE),"-")</f>
        <v>-</v>
      </c>
      <c r="O1007" s="107" t="str">
        <f>IF($D1007&gt;0,VLOOKUP($D1007,Iscrizioni!$A$2:$M$2502,7,FALSE),"-")</f>
        <v>-</v>
      </c>
      <c r="P1007" s="46" t="str">
        <f>IF($D1007&gt;0,VLOOKUP(LEFT($N1007,1),Regione!$A$2:$C$21,2,FALSE),"-")</f>
        <v>-</v>
      </c>
      <c r="Q1007" s="112" t="str">
        <f ca="1">IF($D1007&gt;0,NormalizzaTempo("D",CELL("tipo",$E1007),$E1007),"-")</f>
        <v>-</v>
      </c>
      <c r="R1007" s="27" t="str">
        <f>IF($D1007&gt;0,VLOOKUP($D1007,Iscrizioni!$A$2:$M$2502,13,FALSE),"-")</f>
        <v>-</v>
      </c>
      <c r="S1007" s="112" t="str">
        <f t="shared" si="97"/>
        <v>-</v>
      </c>
      <c r="T1007" s="112" t="str">
        <f>IF($D1007&gt;0,SUMIFS($S$3:$S1007,$X$3:$X1007,1,$J$3:$J1007,$J1007),"-")</f>
        <v>-</v>
      </c>
      <c r="U1007" s="112" t="str">
        <f t="shared" si="98"/>
        <v>-</v>
      </c>
      <c r="V1007" s="112" t="str">
        <f t="shared" si="95"/>
        <v>-</v>
      </c>
      <c r="W1007" s="27" t="str">
        <f>IF(LEN($C1007)=0,IF($D1007&gt;0,COUNTIFS($A$3:$A1007,$A1007),"-"),"Escluso")</f>
        <v>-</v>
      </c>
      <c r="X1007" s="2" t="str">
        <f>IF(LEN($C1007)=0,IF($D1007&gt;0,COUNTIFS($J$3:$J1007,$J1007,$C$3:$C1007,""),"-"),"Escluso")</f>
        <v>-</v>
      </c>
      <c r="Y1007" s="127" t="str">
        <f t="shared" si="93"/>
        <v>-</v>
      </c>
      <c r="Z1007" s="2" t="str">
        <f>IF($D1007&gt;0,COUNTIFS($O$3:$O1007,$O1007,$L$3:$L1007,$L1007,$I$3:$I1007,$I1007),"-")</f>
        <v>-</v>
      </c>
      <c r="AA1007" s="27" t="str">
        <f>IF($D1007&gt;0,IF(OR($Z1007 &gt;1,$L1007&lt;&gt;"Adulti"),0,VLOOKUP($P1007,Regione!$B$2:$C$22,2,FALSE)),"-")</f>
        <v>-</v>
      </c>
      <c r="AB1007" s="27" t="str">
        <f>IF($D1007&gt;0,IF(COUNTIFS($O$3:$O1007,$O1007,$L$3:$L1007,$L1007,$I$3:$I1007,$I1007) &gt;1,0,SUMIFS($Y$3:$Y$2503,$L$3:$L$2503,$L1007,$O$3:$O$2503,$O1007,$I$3:$I$2503,$I1007)),"-")</f>
        <v>-</v>
      </c>
      <c r="AC1007" s="27" t="str">
        <f t="shared" si="96"/>
        <v>-</v>
      </c>
    </row>
    <row r="1008" spans="1:29" s="1" customFormat="1">
      <c r="A1008" s="13"/>
      <c r="B1008" s="107" t="str">
        <f>IF(COUNTA($A1008)&gt;0,VLOOKUP($A1008,Corsa!$A$1:$F$43,2,FALSE),"-")</f>
        <v>-</v>
      </c>
      <c r="C1008" s="11"/>
      <c r="D1008" s="13"/>
      <c r="E1008" s="13"/>
      <c r="F1008" s="46" t="str">
        <f>IF(COUNTA($A1008)&gt;0,VLOOKUP($A1008,Corsa!$A$1:$F$43,3,FALSE),"-")</f>
        <v>-</v>
      </c>
      <c r="G1008" s="28" t="str">
        <f>IF($D1008&gt;0,VLOOKUP($D1008,Iscrizioni!$A$2:$M$2502,9,FALSE),"-")</f>
        <v>-</v>
      </c>
      <c r="H1008" s="28" t="str">
        <f>IF($D1008&gt;0,VLOOKUP($D1008,Iscrizioni!$A$2:$M$2502,4,FALSE),"-")</f>
        <v>-</v>
      </c>
      <c r="I1008" s="27" t="str">
        <f>IF($D1008&gt;0,VLOOKUP($D1008,Iscrizioni!$A$2:$M$2502,5,FALSE),"-")</f>
        <v>-</v>
      </c>
      <c r="J1008" s="27" t="str">
        <f>IF($D1008&gt;0,VLOOKUP($D1008,Iscrizioni!$A$2:$M$2502,10,FALSE),"-")</f>
        <v>-</v>
      </c>
      <c r="K1008" s="27" t="str">
        <f t="shared" si="94"/>
        <v>-</v>
      </c>
      <c r="L1008" s="46" t="str">
        <f>IF($D1008&gt;0,VLOOKUP($D1008,Iscrizioni!$A$2:$M$2502,11,FALSE),"-")</f>
        <v>-</v>
      </c>
      <c r="M1008" s="27" t="str">
        <f>IF($D1008&gt;0,VLOOKUP($D1008,Iscrizioni!$A$2:$N$2502,12,FALSE),"-")</f>
        <v>-</v>
      </c>
      <c r="N1008" s="46" t="str">
        <f>IF($D1008&gt;0,VLOOKUP($D1008,Iscrizioni!$A$2:$M$2502,6,FALSE),"-")</f>
        <v>-</v>
      </c>
      <c r="O1008" s="107" t="str">
        <f>IF($D1008&gt;0,VLOOKUP($D1008,Iscrizioni!$A$2:$M$2502,7,FALSE),"-")</f>
        <v>-</v>
      </c>
      <c r="P1008" s="46" t="str">
        <f>IF($D1008&gt;0,VLOOKUP(LEFT($N1008,1),Regione!$A$2:$C$21,2,FALSE),"-")</f>
        <v>-</v>
      </c>
      <c r="Q1008" s="112" t="str">
        <f ca="1">IF($D1008&gt;0,NormalizzaTempo("D",CELL("tipo",$E1008),$E1008),"-")</f>
        <v>-</v>
      </c>
      <c r="R1008" s="27" t="str">
        <f>IF($D1008&gt;0,VLOOKUP($D1008,Iscrizioni!$A$2:$M$2502,13,FALSE),"-")</f>
        <v>-</v>
      </c>
      <c r="S1008" s="112" t="str">
        <f t="shared" si="97"/>
        <v>-</v>
      </c>
      <c r="T1008" s="112" t="str">
        <f>IF($D1008&gt;0,SUMIFS($S$3:$S1008,$X$3:$X1008,1,$J$3:$J1008,$J1008),"-")</f>
        <v>-</v>
      </c>
      <c r="U1008" s="112" t="str">
        <f t="shared" si="98"/>
        <v>-</v>
      </c>
      <c r="V1008" s="112" t="str">
        <f t="shared" si="95"/>
        <v>-</v>
      </c>
      <c r="W1008" s="27" t="str">
        <f>IF(LEN($C1008)=0,IF($D1008&gt;0,COUNTIFS($A$3:$A1008,$A1008),"-"),"Escluso")</f>
        <v>-</v>
      </c>
      <c r="X1008" s="2" t="str">
        <f>IF(LEN($C1008)=0,IF($D1008&gt;0,COUNTIFS($J$3:$J1008,$J1008,$C$3:$C1008,""),"-"),"Escluso")</f>
        <v>-</v>
      </c>
      <c r="Y1008" s="127" t="str">
        <f t="shared" ref="Y1008:Y1071" si="99">IF(LEN($C1008)=0,IF(AND($D1008&gt;0,$V1008="ok"),IF($X1008&gt;20,1,21 -$X1008),"-"),0)</f>
        <v>-</v>
      </c>
      <c r="Z1008" s="2" t="str">
        <f>IF($D1008&gt;0,COUNTIFS($O$3:$O1008,$O1008,$L$3:$L1008,$L1008,$I$3:$I1008,$I1008),"-")</f>
        <v>-</v>
      </c>
      <c r="AA1008" s="27" t="str">
        <f>IF($D1008&gt;0,IF(OR($Z1008 &gt;1,$L1008&lt;&gt;"Adulti"),0,VLOOKUP($P1008,Regione!$B$2:$C$22,2,FALSE)),"-")</f>
        <v>-</v>
      </c>
      <c r="AB1008" s="27" t="str">
        <f>IF($D1008&gt;0,IF(COUNTIFS($O$3:$O1008,$O1008,$L$3:$L1008,$L1008,$I$3:$I1008,$I1008) &gt;1,0,SUMIFS($Y$3:$Y$2503,$L$3:$L$2503,$L1008,$O$3:$O$2503,$O1008,$I$3:$I$2503,$I1008)),"-")</f>
        <v>-</v>
      </c>
      <c r="AC1008" s="27" t="str">
        <f t="shared" si="96"/>
        <v>-</v>
      </c>
    </row>
    <row r="1009" spans="1:29" s="1" customFormat="1">
      <c r="A1009" s="13"/>
      <c r="B1009" s="107" t="str">
        <f>IF(COUNTA($A1009)&gt;0,VLOOKUP($A1009,Corsa!$A$1:$F$43,2,FALSE),"-")</f>
        <v>-</v>
      </c>
      <c r="C1009" s="11"/>
      <c r="D1009" s="13"/>
      <c r="E1009" s="13"/>
      <c r="F1009" s="46" t="str">
        <f>IF(COUNTA($A1009)&gt;0,VLOOKUP($A1009,Corsa!$A$1:$F$43,3,FALSE),"-")</f>
        <v>-</v>
      </c>
      <c r="G1009" s="28" t="str">
        <f>IF($D1009&gt;0,VLOOKUP($D1009,Iscrizioni!$A$2:$M$2502,9,FALSE),"-")</f>
        <v>-</v>
      </c>
      <c r="H1009" s="28" t="str">
        <f>IF($D1009&gt;0,VLOOKUP($D1009,Iscrizioni!$A$2:$M$2502,4,FALSE),"-")</f>
        <v>-</v>
      </c>
      <c r="I1009" s="27" t="str">
        <f>IF($D1009&gt;0,VLOOKUP($D1009,Iscrizioni!$A$2:$M$2502,5,FALSE),"-")</f>
        <v>-</v>
      </c>
      <c r="J1009" s="27" t="str">
        <f>IF($D1009&gt;0,VLOOKUP($D1009,Iscrizioni!$A$2:$M$2502,10,FALSE),"-")</f>
        <v>-</v>
      </c>
      <c r="K1009" s="27" t="str">
        <f t="shared" si="94"/>
        <v>-</v>
      </c>
      <c r="L1009" s="46" t="str">
        <f>IF($D1009&gt;0,VLOOKUP($D1009,Iscrizioni!$A$2:$M$2502,11,FALSE),"-")</f>
        <v>-</v>
      </c>
      <c r="M1009" s="27" t="str">
        <f>IF($D1009&gt;0,VLOOKUP($D1009,Iscrizioni!$A$2:$N$2502,12,FALSE),"-")</f>
        <v>-</v>
      </c>
      <c r="N1009" s="46" t="str">
        <f>IF($D1009&gt;0,VLOOKUP($D1009,Iscrizioni!$A$2:$M$2502,6,FALSE),"-")</f>
        <v>-</v>
      </c>
      <c r="O1009" s="107" t="str">
        <f>IF($D1009&gt;0,VLOOKUP($D1009,Iscrizioni!$A$2:$M$2502,7,FALSE),"-")</f>
        <v>-</v>
      </c>
      <c r="P1009" s="46" t="str">
        <f>IF($D1009&gt;0,VLOOKUP(LEFT($N1009,1),Regione!$A$2:$C$21,2,FALSE),"-")</f>
        <v>-</v>
      </c>
      <c r="Q1009" s="112" t="str">
        <f ca="1">IF($D1009&gt;0,NormalizzaTempo("D",CELL("tipo",$E1009),$E1009),"-")</f>
        <v>-</v>
      </c>
      <c r="R1009" s="27" t="str">
        <f>IF($D1009&gt;0,VLOOKUP($D1009,Iscrizioni!$A$2:$M$2502,13,FALSE),"-")</f>
        <v>-</v>
      </c>
      <c r="S1009" s="112" t="str">
        <f t="shared" si="97"/>
        <v>-</v>
      </c>
      <c r="T1009" s="112" t="str">
        <f>IF($D1009&gt;0,SUMIFS($S$3:$S1009,$X$3:$X1009,1,$J$3:$J1009,$J1009),"-")</f>
        <v>-</v>
      </c>
      <c r="U1009" s="112" t="str">
        <f t="shared" si="98"/>
        <v>-</v>
      </c>
      <c r="V1009" s="112" t="str">
        <f t="shared" si="95"/>
        <v>-</v>
      </c>
      <c r="W1009" s="27" t="str">
        <f>IF(LEN($C1009)=0,IF($D1009&gt;0,COUNTIFS($A$3:$A1009,$A1009),"-"),"Escluso")</f>
        <v>-</v>
      </c>
      <c r="X1009" s="2" t="str">
        <f>IF(LEN($C1009)=0,IF($D1009&gt;0,COUNTIFS($J$3:$J1009,$J1009,$C$3:$C1009,""),"-"),"Escluso")</f>
        <v>-</v>
      </c>
      <c r="Y1009" s="127" t="str">
        <f t="shared" si="99"/>
        <v>-</v>
      </c>
      <c r="Z1009" s="2" t="str">
        <f>IF($D1009&gt;0,COUNTIFS($O$3:$O1009,$O1009,$L$3:$L1009,$L1009,$I$3:$I1009,$I1009),"-")</f>
        <v>-</v>
      </c>
      <c r="AA1009" s="27" t="str">
        <f>IF($D1009&gt;0,IF(OR($Z1009 &gt;1,$L1009&lt;&gt;"Adulti"),0,VLOOKUP($P1009,Regione!$B$2:$C$22,2,FALSE)),"-")</f>
        <v>-</v>
      </c>
      <c r="AB1009" s="27" t="str">
        <f>IF($D1009&gt;0,IF(COUNTIFS($O$3:$O1009,$O1009,$L$3:$L1009,$L1009,$I$3:$I1009,$I1009) &gt;1,0,SUMIFS($Y$3:$Y$2503,$L$3:$L$2503,$L1009,$O$3:$O$2503,$O1009,$I$3:$I$2503,$I1009)),"-")</f>
        <v>-</v>
      </c>
      <c r="AC1009" s="27" t="str">
        <f t="shared" si="96"/>
        <v>-</v>
      </c>
    </row>
    <row r="1010" spans="1:29" s="1" customFormat="1">
      <c r="A1010" s="13"/>
      <c r="B1010" s="107" t="str">
        <f>IF(COUNTA($A1010)&gt;0,VLOOKUP($A1010,Corsa!$A$1:$F$43,2,FALSE),"-")</f>
        <v>-</v>
      </c>
      <c r="C1010" s="11"/>
      <c r="D1010" s="13"/>
      <c r="E1010" s="13"/>
      <c r="F1010" s="46" t="str">
        <f>IF(COUNTA($A1010)&gt;0,VLOOKUP($A1010,Corsa!$A$1:$F$43,3,FALSE),"-")</f>
        <v>-</v>
      </c>
      <c r="G1010" s="28" t="str">
        <f>IF($D1010&gt;0,VLOOKUP($D1010,Iscrizioni!$A$2:$M$2502,9,FALSE),"-")</f>
        <v>-</v>
      </c>
      <c r="H1010" s="28" t="str">
        <f>IF($D1010&gt;0,VLOOKUP($D1010,Iscrizioni!$A$2:$M$2502,4,FALSE),"-")</f>
        <v>-</v>
      </c>
      <c r="I1010" s="27" t="str">
        <f>IF($D1010&gt;0,VLOOKUP($D1010,Iscrizioni!$A$2:$M$2502,5,FALSE),"-")</f>
        <v>-</v>
      </c>
      <c r="J1010" s="27" t="str">
        <f>IF($D1010&gt;0,VLOOKUP($D1010,Iscrizioni!$A$2:$M$2502,10,FALSE),"-")</f>
        <v>-</v>
      </c>
      <c r="K1010" s="27" t="str">
        <f t="shared" si="94"/>
        <v>-</v>
      </c>
      <c r="L1010" s="46" t="str">
        <f>IF($D1010&gt;0,VLOOKUP($D1010,Iscrizioni!$A$2:$M$2502,11,FALSE),"-")</f>
        <v>-</v>
      </c>
      <c r="M1010" s="27" t="str">
        <f>IF($D1010&gt;0,VLOOKUP($D1010,Iscrizioni!$A$2:$N$2502,12,FALSE),"-")</f>
        <v>-</v>
      </c>
      <c r="N1010" s="46" t="str">
        <f>IF($D1010&gt;0,VLOOKUP($D1010,Iscrizioni!$A$2:$M$2502,6,FALSE),"-")</f>
        <v>-</v>
      </c>
      <c r="O1010" s="107" t="str">
        <f>IF($D1010&gt;0,VLOOKUP($D1010,Iscrizioni!$A$2:$M$2502,7,FALSE),"-")</f>
        <v>-</v>
      </c>
      <c r="P1010" s="46" t="str">
        <f>IF($D1010&gt;0,VLOOKUP(LEFT($N1010,1),Regione!$A$2:$C$21,2,FALSE),"-")</f>
        <v>-</v>
      </c>
      <c r="Q1010" s="112" t="str">
        <f ca="1">IF($D1010&gt;0,NormalizzaTempo("D",CELL("tipo",$E1010),$E1010),"-")</f>
        <v>-</v>
      </c>
      <c r="R1010" s="27" t="str">
        <f>IF($D1010&gt;0,VLOOKUP($D1010,Iscrizioni!$A$2:$M$2502,13,FALSE),"-")</f>
        <v>-</v>
      </c>
      <c r="S1010" s="112" t="str">
        <f t="shared" si="97"/>
        <v>-</v>
      </c>
      <c r="T1010" s="112" t="str">
        <f>IF($D1010&gt;0,SUMIFS($S$3:$S1010,$X$3:$X1010,1,$J$3:$J1010,$J1010),"-")</f>
        <v>-</v>
      </c>
      <c r="U1010" s="112" t="str">
        <f t="shared" si="98"/>
        <v>-</v>
      </c>
      <c r="V1010" s="112" t="str">
        <f t="shared" si="95"/>
        <v>-</v>
      </c>
      <c r="W1010" s="27" t="str">
        <f>IF(LEN($C1010)=0,IF($D1010&gt;0,COUNTIFS($A$3:$A1010,$A1010),"-"),"Escluso")</f>
        <v>-</v>
      </c>
      <c r="X1010" s="2" t="str">
        <f>IF(LEN($C1010)=0,IF($D1010&gt;0,COUNTIFS($J$3:$J1010,$J1010,$C$3:$C1010,""),"-"),"Escluso")</f>
        <v>-</v>
      </c>
      <c r="Y1010" s="127" t="str">
        <f t="shared" si="99"/>
        <v>-</v>
      </c>
      <c r="Z1010" s="2" t="str">
        <f>IF($D1010&gt;0,COUNTIFS($O$3:$O1010,$O1010,$L$3:$L1010,$L1010,$I$3:$I1010,$I1010),"-")</f>
        <v>-</v>
      </c>
      <c r="AA1010" s="27" t="str">
        <f>IF($D1010&gt;0,IF(OR($Z1010 &gt;1,$L1010&lt;&gt;"Adulti"),0,VLOOKUP($P1010,Regione!$B$2:$C$22,2,FALSE)),"-")</f>
        <v>-</v>
      </c>
      <c r="AB1010" s="27" t="str">
        <f>IF($D1010&gt;0,IF(COUNTIFS($O$3:$O1010,$O1010,$L$3:$L1010,$L1010,$I$3:$I1010,$I1010) &gt;1,0,SUMIFS($Y$3:$Y$2503,$L$3:$L$2503,$L1010,$O$3:$O$2503,$O1010,$I$3:$I$2503,$I1010)),"-")</f>
        <v>-</v>
      </c>
      <c r="AC1010" s="27" t="str">
        <f t="shared" si="96"/>
        <v>-</v>
      </c>
    </row>
    <row r="1011" spans="1:29" s="1" customFormat="1">
      <c r="A1011" s="13"/>
      <c r="B1011" s="107" t="str">
        <f>IF(COUNTA($A1011)&gt;0,VLOOKUP($A1011,Corsa!$A$1:$F$43,2,FALSE),"-")</f>
        <v>-</v>
      </c>
      <c r="C1011" s="11"/>
      <c r="D1011" s="13"/>
      <c r="E1011" s="13"/>
      <c r="F1011" s="46" t="str">
        <f>IF(COUNTA($A1011)&gt;0,VLOOKUP($A1011,Corsa!$A$1:$F$43,3,FALSE),"-")</f>
        <v>-</v>
      </c>
      <c r="G1011" s="28" t="str">
        <f>IF($D1011&gt;0,VLOOKUP($D1011,Iscrizioni!$A$2:$M$2502,9,FALSE),"-")</f>
        <v>-</v>
      </c>
      <c r="H1011" s="28" t="str">
        <f>IF($D1011&gt;0,VLOOKUP($D1011,Iscrizioni!$A$2:$M$2502,4,FALSE),"-")</f>
        <v>-</v>
      </c>
      <c r="I1011" s="27" t="str">
        <f>IF($D1011&gt;0,VLOOKUP($D1011,Iscrizioni!$A$2:$M$2502,5,FALSE),"-")</f>
        <v>-</v>
      </c>
      <c r="J1011" s="27" t="str">
        <f>IF($D1011&gt;0,VLOOKUP($D1011,Iscrizioni!$A$2:$M$2502,10,FALSE),"-")</f>
        <v>-</v>
      </c>
      <c r="K1011" s="27" t="str">
        <f t="shared" si="94"/>
        <v>-</v>
      </c>
      <c r="L1011" s="46" t="str">
        <f>IF($D1011&gt;0,VLOOKUP($D1011,Iscrizioni!$A$2:$M$2502,11,FALSE),"-")</f>
        <v>-</v>
      </c>
      <c r="M1011" s="27" t="str">
        <f>IF($D1011&gt;0,VLOOKUP($D1011,Iscrizioni!$A$2:$N$2502,12,FALSE),"-")</f>
        <v>-</v>
      </c>
      <c r="N1011" s="46" t="str">
        <f>IF($D1011&gt;0,VLOOKUP($D1011,Iscrizioni!$A$2:$M$2502,6,FALSE),"-")</f>
        <v>-</v>
      </c>
      <c r="O1011" s="107" t="str">
        <f>IF($D1011&gt;0,VLOOKUP($D1011,Iscrizioni!$A$2:$M$2502,7,FALSE),"-")</f>
        <v>-</v>
      </c>
      <c r="P1011" s="46" t="str">
        <f>IF($D1011&gt;0,VLOOKUP(LEFT($N1011,1),Regione!$A$2:$C$21,2,FALSE),"-")</f>
        <v>-</v>
      </c>
      <c r="Q1011" s="112" t="str">
        <f ca="1">IF($D1011&gt;0,NormalizzaTempo("D",CELL("tipo",$E1011),$E1011),"-")</f>
        <v>-</v>
      </c>
      <c r="R1011" s="27" t="str">
        <f>IF($D1011&gt;0,VLOOKUP($D1011,Iscrizioni!$A$2:$M$2502,13,FALSE),"-")</f>
        <v>-</v>
      </c>
      <c r="S1011" s="112" t="str">
        <f t="shared" si="97"/>
        <v>-</v>
      </c>
      <c r="T1011" s="112" t="str">
        <f>IF($D1011&gt;0,SUMIFS($S$3:$S1011,$X$3:$X1011,1,$J$3:$J1011,$J1011),"-")</f>
        <v>-</v>
      </c>
      <c r="U1011" s="112" t="str">
        <f t="shared" si="98"/>
        <v>-</v>
      </c>
      <c r="V1011" s="112" t="str">
        <f t="shared" si="95"/>
        <v>-</v>
      </c>
      <c r="W1011" s="27" t="str">
        <f>IF(LEN($C1011)=0,IF($D1011&gt;0,COUNTIFS($A$3:$A1011,$A1011),"-"),"Escluso")</f>
        <v>-</v>
      </c>
      <c r="X1011" s="2" t="str">
        <f>IF(LEN($C1011)=0,IF($D1011&gt;0,COUNTIFS($J$3:$J1011,$J1011,$C$3:$C1011,""),"-"),"Escluso")</f>
        <v>-</v>
      </c>
      <c r="Y1011" s="127" t="str">
        <f t="shared" si="99"/>
        <v>-</v>
      </c>
      <c r="Z1011" s="2" t="str">
        <f>IF($D1011&gt;0,COUNTIFS($O$3:$O1011,$O1011,$L$3:$L1011,$L1011,$I$3:$I1011,$I1011),"-")</f>
        <v>-</v>
      </c>
      <c r="AA1011" s="27" t="str">
        <f>IF($D1011&gt;0,IF(OR($Z1011 &gt;1,$L1011&lt;&gt;"Adulti"),0,VLOOKUP($P1011,Regione!$B$2:$C$22,2,FALSE)),"-")</f>
        <v>-</v>
      </c>
      <c r="AB1011" s="27" t="str">
        <f>IF($D1011&gt;0,IF(COUNTIFS($O$3:$O1011,$O1011,$L$3:$L1011,$L1011,$I$3:$I1011,$I1011) &gt;1,0,SUMIFS($Y$3:$Y$2503,$L$3:$L$2503,$L1011,$O$3:$O$2503,$O1011,$I$3:$I$2503,$I1011)),"-")</f>
        <v>-</v>
      </c>
      <c r="AC1011" s="27" t="str">
        <f t="shared" si="96"/>
        <v>-</v>
      </c>
    </row>
    <row r="1012" spans="1:29" s="1" customFormat="1">
      <c r="A1012" s="13"/>
      <c r="B1012" s="107" t="str">
        <f>IF(COUNTA($A1012)&gt;0,VLOOKUP($A1012,Corsa!$A$1:$F$43,2,FALSE),"-")</f>
        <v>-</v>
      </c>
      <c r="C1012" s="11"/>
      <c r="D1012" s="13"/>
      <c r="E1012" s="13"/>
      <c r="F1012" s="46" t="str">
        <f>IF(COUNTA($A1012)&gt;0,VLOOKUP($A1012,Corsa!$A$1:$F$43,3,FALSE),"-")</f>
        <v>-</v>
      </c>
      <c r="G1012" s="28" t="str">
        <f>IF($D1012&gt;0,VLOOKUP($D1012,Iscrizioni!$A$2:$M$2502,9,FALSE),"-")</f>
        <v>-</v>
      </c>
      <c r="H1012" s="28" t="str">
        <f>IF($D1012&gt;0,VLOOKUP($D1012,Iscrizioni!$A$2:$M$2502,4,FALSE),"-")</f>
        <v>-</v>
      </c>
      <c r="I1012" s="27" t="str">
        <f>IF($D1012&gt;0,VLOOKUP($D1012,Iscrizioni!$A$2:$M$2502,5,FALSE),"-")</f>
        <v>-</v>
      </c>
      <c r="J1012" s="27" t="str">
        <f>IF($D1012&gt;0,VLOOKUP($D1012,Iscrizioni!$A$2:$M$2502,10,FALSE),"-")</f>
        <v>-</v>
      </c>
      <c r="K1012" s="27" t="str">
        <f t="shared" si="94"/>
        <v>-</v>
      </c>
      <c r="L1012" s="46" t="str">
        <f>IF($D1012&gt;0,VLOOKUP($D1012,Iscrizioni!$A$2:$M$2502,11,FALSE),"-")</f>
        <v>-</v>
      </c>
      <c r="M1012" s="27" t="str">
        <f>IF($D1012&gt;0,VLOOKUP($D1012,Iscrizioni!$A$2:$N$2502,12,FALSE),"-")</f>
        <v>-</v>
      </c>
      <c r="N1012" s="46" t="str">
        <f>IF($D1012&gt;0,VLOOKUP($D1012,Iscrizioni!$A$2:$M$2502,6,FALSE),"-")</f>
        <v>-</v>
      </c>
      <c r="O1012" s="107" t="str">
        <f>IF($D1012&gt;0,VLOOKUP($D1012,Iscrizioni!$A$2:$M$2502,7,FALSE),"-")</f>
        <v>-</v>
      </c>
      <c r="P1012" s="46" t="str">
        <f>IF($D1012&gt;0,VLOOKUP(LEFT($N1012,1),Regione!$A$2:$C$21,2,FALSE),"-")</f>
        <v>-</v>
      </c>
      <c r="Q1012" s="112" t="str">
        <f ca="1">IF($D1012&gt;0,NormalizzaTempo("D",CELL("tipo",$E1012),$E1012),"-")</f>
        <v>-</v>
      </c>
      <c r="R1012" s="27" t="str">
        <f>IF($D1012&gt;0,VLOOKUP($D1012,Iscrizioni!$A$2:$M$2502,13,FALSE),"-")</f>
        <v>-</v>
      </c>
      <c r="S1012" s="112" t="str">
        <f t="shared" si="97"/>
        <v>-</v>
      </c>
      <c r="T1012" s="112" t="str">
        <f>IF($D1012&gt;0,SUMIFS($S$3:$S1012,$X$3:$X1012,1,$J$3:$J1012,$J1012),"-")</f>
        <v>-</v>
      </c>
      <c r="U1012" s="112" t="str">
        <f t="shared" si="98"/>
        <v>-</v>
      </c>
      <c r="V1012" s="112" t="str">
        <f t="shared" si="95"/>
        <v>-</v>
      </c>
      <c r="W1012" s="27" t="str">
        <f>IF(LEN($C1012)=0,IF($D1012&gt;0,COUNTIFS($A$3:$A1012,$A1012),"-"),"Escluso")</f>
        <v>-</v>
      </c>
      <c r="X1012" s="2" t="str">
        <f>IF(LEN($C1012)=0,IF($D1012&gt;0,COUNTIFS($J$3:$J1012,$J1012,$C$3:$C1012,""),"-"),"Escluso")</f>
        <v>-</v>
      </c>
      <c r="Y1012" s="127" t="str">
        <f t="shared" si="99"/>
        <v>-</v>
      </c>
      <c r="Z1012" s="2" t="str">
        <f>IF($D1012&gt;0,COUNTIFS($O$3:$O1012,$O1012,$L$3:$L1012,$L1012,$I$3:$I1012,$I1012),"-")</f>
        <v>-</v>
      </c>
      <c r="AA1012" s="27" t="str">
        <f>IF($D1012&gt;0,IF(OR($Z1012 &gt;1,$L1012&lt;&gt;"Adulti"),0,VLOOKUP($P1012,Regione!$B$2:$C$22,2,FALSE)),"-")</f>
        <v>-</v>
      </c>
      <c r="AB1012" s="27" t="str">
        <f>IF($D1012&gt;0,IF(COUNTIFS($O$3:$O1012,$O1012,$L$3:$L1012,$L1012,$I$3:$I1012,$I1012) &gt;1,0,SUMIFS($Y$3:$Y$2503,$L$3:$L$2503,$L1012,$O$3:$O$2503,$O1012,$I$3:$I$2503,$I1012)),"-")</f>
        <v>-</v>
      </c>
      <c r="AC1012" s="27" t="str">
        <f t="shared" si="96"/>
        <v>-</v>
      </c>
    </row>
    <row r="1013" spans="1:29" s="1" customFormat="1">
      <c r="A1013" s="13"/>
      <c r="B1013" s="107" t="str">
        <f>IF(COUNTA($A1013)&gt;0,VLOOKUP($A1013,Corsa!$A$1:$F$43,2,FALSE),"-")</f>
        <v>-</v>
      </c>
      <c r="C1013" s="11"/>
      <c r="D1013" s="13"/>
      <c r="E1013" s="13"/>
      <c r="F1013" s="46" t="str">
        <f>IF(COUNTA($A1013)&gt;0,VLOOKUP($A1013,Corsa!$A$1:$F$43,3,FALSE),"-")</f>
        <v>-</v>
      </c>
      <c r="G1013" s="28" t="str">
        <f>IF($D1013&gt;0,VLOOKUP($D1013,Iscrizioni!$A$2:$M$2502,9,FALSE),"-")</f>
        <v>-</v>
      </c>
      <c r="H1013" s="28" t="str">
        <f>IF($D1013&gt;0,VLOOKUP($D1013,Iscrizioni!$A$2:$M$2502,4,FALSE),"-")</f>
        <v>-</v>
      </c>
      <c r="I1013" s="27" t="str">
        <f>IF($D1013&gt;0,VLOOKUP($D1013,Iscrizioni!$A$2:$M$2502,5,FALSE),"-")</f>
        <v>-</v>
      </c>
      <c r="J1013" s="27" t="str">
        <f>IF($D1013&gt;0,VLOOKUP($D1013,Iscrizioni!$A$2:$M$2502,10,FALSE),"-")</f>
        <v>-</v>
      </c>
      <c r="K1013" s="27" t="str">
        <f t="shared" si="94"/>
        <v>-</v>
      </c>
      <c r="L1013" s="46" t="str">
        <f>IF($D1013&gt;0,VLOOKUP($D1013,Iscrizioni!$A$2:$M$2502,11,FALSE),"-")</f>
        <v>-</v>
      </c>
      <c r="M1013" s="27" t="str">
        <f>IF($D1013&gt;0,VLOOKUP($D1013,Iscrizioni!$A$2:$N$2502,12,FALSE),"-")</f>
        <v>-</v>
      </c>
      <c r="N1013" s="46" t="str">
        <f>IF($D1013&gt;0,VLOOKUP($D1013,Iscrizioni!$A$2:$M$2502,6,FALSE),"-")</f>
        <v>-</v>
      </c>
      <c r="O1013" s="107" t="str">
        <f>IF($D1013&gt;0,VLOOKUP($D1013,Iscrizioni!$A$2:$M$2502,7,FALSE),"-")</f>
        <v>-</v>
      </c>
      <c r="P1013" s="46" t="str">
        <f>IF($D1013&gt;0,VLOOKUP(LEFT($N1013,1),Regione!$A$2:$C$21,2,FALSE),"-")</f>
        <v>-</v>
      </c>
      <c r="Q1013" s="112" t="str">
        <f ca="1">IF($D1013&gt;0,NormalizzaTempo("D",CELL("tipo",$E1013),$E1013),"-")</f>
        <v>-</v>
      </c>
      <c r="R1013" s="27" t="str">
        <f>IF($D1013&gt;0,VLOOKUP($D1013,Iscrizioni!$A$2:$M$2502,13,FALSE),"-")</f>
        <v>-</v>
      </c>
      <c r="S1013" s="112" t="str">
        <f t="shared" si="97"/>
        <v>-</v>
      </c>
      <c r="T1013" s="112" t="str">
        <f>IF($D1013&gt;0,SUMIFS($S$3:$S1013,$X$3:$X1013,1,$J$3:$J1013,$J1013),"-")</f>
        <v>-</v>
      </c>
      <c r="U1013" s="112" t="str">
        <f t="shared" si="98"/>
        <v>-</v>
      </c>
      <c r="V1013" s="112" t="str">
        <f t="shared" si="95"/>
        <v>-</v>
      </c>
      <c r="W1013" s="27" t="str">
        <f>IF(LEN($C1013)=0,IF($D1013&gt;0,COUNTIFS($A$3:$A1013,$A1013),"-"),"Escluso")</f>
        <v>-</v>
      </c>
      <c r="X1013" s="2" t="str">
        <f>IF(LEN($C1013)=0,IF($D1013&gt;0,COUNTIFS($J$3:$J1013,$J1013,$C$3:$C1013,""),"-"),"Escluso")</f>
        <v>-</v>
      </c>
      <c r="Y1013" s="127" t="str">
        <f t="shared" si="99"/>
        <v>-</v>
      </c>
      <c r="Z1013" s="2" t="str">
        <f>IF($D1013&gt;0,COUNTIFS($O$3:$O1013,$O1013,$L$3:$L1013,$L1013,$I$3:$I1013,$I1013),"-")</f>
        <v>-</v>
      </c>
      <c r="AA1013" s="27" t="str">
        <f>IF($D1013&gt;0,IF(OR($Z1013 &gt;1,$L1013&lt;&gt;"Adulti"),0,VLOOKUP($P1013,Regione!$B$2:$C$22,2,FALSE)),"-")</f>
        <v>-</v>
      </c>
      <c r="AB1013" s="27" t="str">
        <f>IF($D1013&gt;0,IF(COUNTIFS($O$3:$O1013,$O1013,$L$3:$L1013,$L1013,$I$3:$I1013,$I1013) &gt;1,0,SUMIFS($Y$3:$Y$2503,$L$3:$L$2503,$L1013,$O$3:$O$2503,$O1013,$I$3:$I$2503,$I1013)),"-")</f>
        <v>-</v>
      </c>
      <c r="AC1013" s="27" t="str">
        <f t="shared" si="96"/>
        <v>-</v>
      </c>
    </row>
    <row r="1014" spans="1:29" s="1" customFormat="1">
      <c r="A1014" s="13"/>
      <c r="B1014" s="107" t="str">
        <f>IF(COUNTA($A1014)&gt;0,VLOOKUP($A1014,Corsa!$A$1:$F$43,2,FALSE),"-")</f>
        <v>-</v>
      </c>
      <c r="C1014" s="11"/>
      <c r="D1014" s="13"/>
      <c r="E1014" s="13"/>
      <c r="F1014" s="46" t="str">
        <f>IF(COUNTA($A1014)&gt;0,VLOOKUP($A1014,Corsa!$A$1:$F$43,3,FALSE),"-")</f>
        <v>-</v>
      </c>
      <c r="G1014" s="28" t="str">
        <f>IF($D1014&gt;0,VLOOKUP($D1014,Iscrizioni!$A$2:$M$2502,9,FALSE),"-")</f>
        <v>-</v>
      </c>
      <c r="H1014" s="28" t="str">
        <f>IF($D1014&gt;0,VLOOKUP($D1014,Iscrizioni!$A$2:$M$2502,4,FALSE),"-")</f>
        <v>-</v>
      </c>
      <c r="I1014" s="27" t="str">
        <f>IF($D1014&gt;0,VLOOKUP($D1014,Iscrizioni!$A$2:$M$2502,5,FALSE),"-")</f>
        <v>-</v>
      </c>
      <c r="J1014" s="27" t="str">
        <f>IF($D1014&gt;0,VLOOKUP($D1014,Iscrizioni!$A$2:$M$2502,10,FALSE),"-")</f>
        <v>-</v>
      </c>
      <c r="K1014" s="27" t="str">
        <f t="shared" si="94"/>
        <v>-</v>
      </c>
      <c r="L1014" s="46" t="str">
        <f>IF($D1014&gt;0,VLOOKUP($D1014,Iscrizioni!$A$2:$M$2502,11,FALSE),"-")</f>
        <v>-</v>
      </c>
      <c r="M1014" s="27" t="str">
        <f>IF($D1014&gt;0,VLOOKUP($D1014,Iscrizioni!$A$2:$N$2502,12,FALSE),"-")</f>
        <v>-</v>
      </c>
      <c r="N1014" s="46" t="str">
        <f>IF($D1014&gt;0,VLOOKUP($D1014,Iscrizioni!$A$2:$M$2502,6,FALSE),"-")</f>
        <v>-</v>
      </c>
      <c r="O1014" s="107" t="str">
        <f>IF($D1014&gt;0,VLOOKUP($D1014,Iscrizioni!$A$2:$M$2502,7,FALSE),"-")</f>
        <v>-</v>
      </c>
      <c r="P1014" s="46" t="str">
        <f>IF($D1014&gt;0,VLOOKUP(LEFT($N1014,1),Regione!$A$2:$C$21,2,FALSE),"-")</f>
        <v>-</v>
      </c>
      <c r="Q1014" s="112" t="str">
        <f ca="1">IF($D1014&gt;0,NormalizzaTempo("D",CELL("tipo",$E1014),$E1014),"-")</f>
        <v>-</v>
      </c>
      <c r="R1014" s="27" t="str">
        <f>IF($D1014&gt;0,VLOOKUP($D1014,Iscrizioni!$A$2:$M$2502,13,FALSE),"-")</f>
        <v>-</v>
      </c>
      <c r="S1014" s="112" t="str">
        <f t="shared" si="97"/>
        <v>-</v>
      </c>
      <c r="T1014" s="112" t="str">
        <f>IF($D1014&gt;0,SUMIFS($S$3:$S1014,$X$3:$X1014,1,$J$3:$J1014,$J1014),"-")</f>
        <v>-</v>
      </c>
      <c r="U1014" s="112" t="str">
        <f t="shared" si="98"/>
        <v>-</v>
      </c>
      <c r="V1014" s="112" t="str">
        <f t="shared" si="95"/>
        <v>-</v>
      </c>
      <c r="W1014" s="27" t="str">
        <f>IF(LEN($C1014)=0,IF($D1014&gt;0,COUNTIFS($A$3:$A1014,$A1014),"-"),"Escluso")</f>
        <v>-</v>
      </c>
      <c r="X1014" s="2" t="str">
        <f>IF(LEN($C1014)=0,IF($D1014&gt;0,COUNTIFS($J$3:$J1014,$J1014,$C$3:$C1014,""),"-"),"Escluso")</f>
        <v>-</v>
      </c>
      <c r="Y1014" s="127" t="str">
        <f t="shared" si="99"/>
        <v>-</v>
      </c>
      <c r="Z1014" s="2" t="str">
        <f>IF($D1014&gt;0,COUNTIFS($O$3:$O1014,$O1014,$L$3:$L1014,$L1014,$I$3:$I1014,$I1014),"-")</f>
        <v>-</v>
      </c>
      <c r="AA1014" s="27" t="str">
        <f>IF($D1014&gt;0,IF(OR($Z1014 &gt;1,$L1014&lt;&gt;"Adulti"),0,VLOOKUP($P1014,Regione!$B$2:$C$22,2,FALSE)),"-")</f>
        <v>-</v>
      </c>
      <c r="AB1014" s="27" t="str">
        <f>IF($D1014&gt;0,IF(COUNTIFS($O$3:$O1014,$O1014,$L$3:$L1014,$L1014,$I$3:$I1014,$I1014) &gt;1,0,SUMIFS($Y$3:$Y$2503,$L$3:$L$2503,$L1014,$O$3:$O$2503,$O1014,$I$3:$I$2503,$I1014)),"-")</f>
        <v>-</v>
      </c>
      <c r="AC1014" s="27" t="str">
        <f t="shared" si="96"/>
        <v>-</v>
      </c>
    </row>
    <row r="1015" spans="1:29" s="1" customFormat="1">
      <c r="A1015" s="13"/>
      <c r="B1015" s="107" t="str">
        <f>IF(COUNTA($A1015)&gt;0,VLOOKUP($A1015,Corsa!$A$1:$F$43,2,FALSE),"-")</f>
        <v>-</v>
      </c>
      <c r="C1015" s="11"/>
      <c r="D1015" s="13"/>
      <c r="E1015" s="13"/>
      <c r="F1015" s="46" t="str">
        <f>IF(COUNTA($A1015)&gt;0,VLOOKUP($A1015,Corsa!$A$1:$F$43,3,FALSE),"-")</f>
        <v>-</v>
      </c>
      <c r="G1015" s="28" t="str">
        <f>IF($D1015&gt;0,VLOOKUP($D1015,Iscrizioni!$A$2:$M$2502,9,FALSE),"-")</f>
        <v>-</v>
      </c>
      <c r="H1015" s="28" t="str">
        <f>IF($D1015&gt;0,VLOOKUP($D1015,Iscrizioni!$A$2:$M$2502,4,FALSE),"-")</f>
        <v>-</v>
      </c>
      <c r="I1015" s="27" t="str">
        <f>IF($D1015&gt;0,VLOOKUP($D1015,Iscrizioni!$A$2:$M$2502,5,FALSE),"-")</f>
        <v>-</v>
      </c>
      <c r="J1015" s="27" t="str">
        <f>IF($D1015&gt;0,VLOOKUP($D1015,Iscrizioni!$A$2:$M$2502,10,FALSE),"-")</f>
        <v>-</v>
      </c>
      <c r="K1015" s="27" t="str">
        <f t="shared" si="94"/>
        <v>-</v>
      </c>
      <c r="L1015" s="46" t="str">
        <f>IF($D1015&gt;0,VLOOKUP($D1015,Iscrizioni!$A$2:$M$2502,11,FALSE),"-")</f>
        <v>-</v>
      </c>
      <c r="M1015" s="27" t="str">
        <f>IF($D1015&gt;0,VLOOKUP($D1015,Iscrizioni!$A$2:$N$2502,12,FALSE),"-")</f>
        <v>-</v>
      </c>
      <c r="N1015" s="46" t="str">
        <f>IF($D1015&gt;0,VLOOKUP($D1015,Iscrizioni!$A$2:$M$2502,6,FALSE),"-")</f>
        <v>-</v>
      </c>
      <c r="O1015" s="107" t="str">
        <f>IF($D1015&gt;0,VLOOKUP($D1015,Iscrizioni!$A$2:$M$2502,7,FALSE),"-")</f>
        <v>-</v>
      </c>
      <c r="P1015" s="46" t="str">
        <f>IF($D1015&gt;0,VLOOKUP(LEFT($N1015,1),Regione!$A$2:$C$21,2,FALSE),"-")</f>
        <v>-</v>
      </c>
      <c r="Q1015" s="112" t="str">
        <f ca="1">IF($D1015&gt;0,NormalizzaTempo("D",CELL("tipo",$E1015),$E1015),"-")</f>
        <v>-</v>
      </c>
      <c r="R1015" s="27" t="str">
        <f>IF($D1015&gt;0,VLOOKUP($D1015,Iscrizioni!$A$2:$M$2502,13,FALSE),"-")</f>
        <v>-</v>
      </c>
      <c r="S1015" s="112" t="str">
        <f t="shared" si="97"/>
        <v>-</v>
      </c>
      <c r="T1015" s="112" t="str">
        <f>IF($D1015&gt;0,SUMIFS($S$3:$S1015,$X$3:$X1015,1,$J$3:$J1015,$J1015),"-")</f>
        <v>-</v>
      </c>
      <c r="U1015" s="112" t="str">
        <f t="shared" si="98"/>
        <v>-</v>
      </c>
      <c r="V1015" s="112" t="str">
        <f t="shared" si="95"/>
        <v>-</v>
      </c>
      <c r="W1015" s="27" t="str">
        <f>IF(LEN($C1015)=0,IF($D1015&gt;0,COUNTIFS($A$3:$A1015,$A1015),"-"),"Escluso")</f>
        <v>-</v>
      </c>
      <c r="X1015" s="2" t="str">
        <f>IF(LEN($C1015)=0,IF($D1015&gt;0,COUNTIFS($J$3:$J1015,$J1015,$C$3:$C1015,""),"-"),"Escluso")</f>
        <v>-</v>
      </c>
      <c r="Y1015" s="127" t="str">
        <f t="shared" si="99"/>
        <v>-</v>
      </c>
      <c r="Z1015" s="2" t="str">
        <f>IF($D1015&gt;0,COUNTIFS($O$3:$O1015,$O1015,$L$3:$L1015,$L1015,$I$3:$I1015,$I1015),"-")</f>
        <v>-</v>
      </c>
      <c r="AA1015" s="27" t="str">
        <f>IF($D1015&gt;0,IF(OR($Z1015 &gt;1,$L1015&lt;&gt;"Adulti"),0,VLOOKUP($P1015,Regione!$B$2:$C$22,2,FALSE)),"-")</f>
        <v>-</v>
      </c>
      <c r="AB1015" s="27" t="str">
        <f>IF($D1015&gt;0,IF(COUNTIFS($O$3:$O1015,$O1015,$L$3:$L1015,$L1015,$I$3:$I1015,$I1015) &gt;1,0,SUMIFS($Y$3:$Y$2503,$L$3:$L$2503,$L1015,$O$3:$O$2503,$O1015,$I$3:$I$2503,$I1015)),"-")</f>
        <v>-</v>
      </c>
      <c r="AC1015" s="27" t="str">
        <f t="shared" si="96"/>
        <v>-</v>
      </c>
    </row>
    <row r="1016" spans="1:29" s="1" customFormat="1">
      <c r="A1016" s="13"/>
      <c r="B1016" s="107" t="str">
        <f>IF(COUNTA($A1016)&gt;0,VLOOKUP($A1016,Corsa!$A$1:$F$43,2,FALSE),"-")</f>
        <v>-</v>
      </c>
      <c r="C1016" s="11"/>
      <c r="D1016" s="13"/>
      <c r="E1016" s="13"/>
      <c r="F1016" s="46" t="str">
        <f>IF(COUNTA($A1016)&gt;0,VLOOKUP($A1016,Corsa!$A$1:$F$43,3,FALSE),"-")</f>
        <v>-</v>
      </c>
      <c r="G1016" s="28" t="str">
        <f>IF($D1016&gt;0,VLOOKUP($D1016,Iscrizioni!$A$2:$M$2502,9,FALSE),"-")</f>
        <v>-</v>
      </c>
      <c r="H1016" s="28" t="str">
        <f>IF($D1016&gt;0,VLOOKUP($D1016,Iscrizioni!$A$2:$M$2502,4,FALSE),"-")</f>
        <v>-</v>
      </c>
      <c r="I1016" s="27" t="str">
        <f>IF($D1016&gt;0,VLOOKUP($D1016,Iscrizioni!$A$2:$M$2502,5,FALSE),"-")</f>
        <v>-</v>
      </c>
      <c r="J1016" s="27" t="str">
        <f>IF($D1016&gt;0,VLOOKUP($D1016,Iscrizioni!$A$2:$M$2502,10,FALSE),"-")</f>
        <v>-</v>
      </c>
      <c r="K1016" s="27" t="str">
        <f t="shared" si="94"/>
        <v>-</v>
      </c>
      <c r="L1016" s="46" t="str">
        <f>IF($D1016&gt;0,VLOOKUP($D1016,Iscrizioni!$A$2:$M$2502,11,FALSE),"-")</f>
        <v>-</v>
      </c>
      <c r="M1016" s="27" t="str">
        <f>IF($D1016&gt;0,VLOOKUP($D1016,Iscrizioni!$A$2:$N$2502,12,FALSE),"-")</f>
        <v>-</v>
      </c>
      <c r="N1016" s="46" t="str">
        <f>IF($D1016&gt;0,VLOOKUP($D1016,Iscrizioni!$A$2:$M$2502,6,FALSE),"-")</f>
        <v>-</v>
      </c>
      <c r="O1016" s="107" t="str">
        <f>IF($D1016&gt;0,VLOOKUP($D1016,Iscrizioni!$A$2:$M$2502,7,FALSE),"-")</f>
        <v>-</v>
      </c>
      <c r="P1016" s="46" t="str">
        <f>IF($D1016&gt;0,VLOOKUP(LEFT($N1016,1),Regione!$A$2:$C$21,2,FALSE),"-")</f>
        <v>-</v>
      </c>
      <c r="Q1016" s="112" t="str">
        <f ca="1">IF($D1016&gt;0,NormalizzaTempo("D",CELL("tipo",$E1016),$E1016),"-")</f>
        <v>-</v>
      </c>
      <c r="R1016" s="27" t="str">
        <f>IF($D1016&gt;0,VLOOKUP($D1016,Iscrizioni!$A$2:$M$2502,13,FALSE),"-")</f>
        <v>-</v>
      </c>
      <c r="S1016" s="112" t="str">
        <f t="shared" si="97"/>
        <v>-</v>
      </c>
      <c r="T1016" s="112" t="str">
        <f>IF($D1016&gt;0,SUMIFS($S$3:$S1016,$X$3:$X1016,1,$J$3:$J1016,$J1016),"-")</f>
        <v>-</v>
      </c>
      <c r="U1016" s="112" t="str">
        <f t="shared" si="98"/>
        <v>-</v>
      </c>
      <c r="V1016" s="112" t="str">
        <f t="shared" si="95"/>
        <v>-</v>
      </c>
      <c r="W1016" s="27" t="str">
        <f>IF(LEN($C1016)=0,IF($D1016&gt;0,COUNTIFS($A$3:$A1016,$A1016),"-"),"Escluso")</f>
        <v>-</v>
      </c>
      <c r="X1016" s="2" t="str">
        <f>IF(LEN($C1016)=0,IF($D1016&gt;0,COUNTIFS($J$3:$J1016,$J1016,$C$3:$C1016,""),"-"),"Escluso")</f>
        <v>-</v>
      </c>
      <c r="Y1016" s="127" t="str">
        <f t="shared" si="99"/>
        <v>-</v>
      </c>
      <c r="Z1016" s="2" t="str">
        <f>IF($D1016&gt;0,COUNTIFS($O$3:$O1016,$O1016,$L$3:$L1016,$L1016,$I$3:$I1016,$I1016),"-")</f>
        <v>-</v>
      </c>
      <c r="AA1016" s="27" t="str">
        <f>IF($D1016&gt;0,IF(OR($Z1016 &gt;1,$L1016&lt;&gt;"Adulti"),0,VLOOKUP($P1016,Regione!$B$2:$C$22,2,FALSE)),"-")</f>
        <v>-</v>
      </c>
      <c r="AB1016" s="27" t="str">
        <f>IF($D1016&gt;0,IF(COUNTIFS($O$3:$O1016,$O1016,$L$3:$L1016,$L1016,$I$3:$I1016,$I1016) &gt;1,0,SUMIFS($Y$3:$Y$2503,$L$3:$L$2503,$L1016,$O$3:$O$2503,$O1016,$I$3:$I$2503,$I1016)),"-")</f>
        <v>-</v>
      </c>
      <c r="AC1016" s="27" t="str">
        <f t="shared" si="96"/>
        <v>-</v>
      </c>
    </row>
    <row r="1017" spans="1:29" s="1" customFormat="1">
      <c r="A1017" s="13"/>
      <c r="B1017" s="107" t="str">
        <f>IF(COUNTA($A1017)&gt;0,VLOOKUP($A1017,Corsa!$A$1:$F$43,2,FALSE),"-")</f>
        <v>-</v>
      </c>
      <c r="C1017" s="11"/>
      <c r="D1017" s="13"/>
      <c r="E1017" s="13"/>
      <c r="F1017" s="46" t="str">
        <f>IF(COUNTA($A1017)&gt;0,VLOOKUP($A1017,Corsa!$A$1:$F$43,3,FALSE),"-")</f>
        <v>-</v>
      </c>
      <c r="G1017" s="28" t="str">
        <f>IF($D1017&gt;0,VLOOKUP($D1017,Iscrizioni!$A$2:$M$2502,9,FALSE),"-")</f>
        <v>-</v>
      </c>
      <c r="H1017" s="28" t="str">
        <f>IF($D1017&gt;0,VLOOKUP($D1017,Iscrizioni!$A$2:$M$2502,4,FALSE),"-")</f>
        <v>-</v>
      </c>
      <c r="I1017" s="27" t="str">
        <f>IF($D1017&gt;0,VLOOKUP($D1017,Iscrizioni!$A$2:$M$2502,5,FALSE),"-")</f>
        <v>-</v>
      </c>
      <c r="J1017" s="27" t="str">
        <f>IF($D1017&gt;0,VLOOKUP($D1017,Iscrizioni!$A$2:$M$2502,10,FALSE),"-")</f>
        <v>-</v>
      </c>
      <c r="K1017" s="27" t="str">
        <f t="shared" si="94"/>
        <v>-</v>
      </c>
      <c r="L1017" s="46" t="str">
        <f>IF($D1017&gt;0,VLOOKUP($D1017,Iscrizioni!$A$2:$M$2502,11,FALSE),"-")</f>
        <v>-</v>
      </c>
      <c r="M1017" s="27" t="str">
        <f>IF($D1017&gt;0,VLOOKUP($D1017,Iscrizioni!$A$2:$N$2502,12,FALSE),"-")</f>
        <v>-</v>
      </c>
      <c r="N1017" s="46" t="str">
        <f>IF($D1017&gt;0,VLOOKUP($D1017,Iscrizioni!$A$2:$M$2502,6,FALSE),"-")</f>
        <v>-</v>
      </c>
      <c r="O1017" s="107" t="str">
        <f>IF($D1017&gt;0,VLOOKUP($D1017,Iscrizioni!$A$2:$M$2502,7,FALSE),"-")</f>
        <v>-</v>
      </c>
      <c r="P1017" s="46" t="str">
        <f>IF($D1017&gt;0,VLOOKUP(LEFT($N1017,1),Regione!$A$2:$C$21,2,FALSE),"-")</f>
        <v>-</v>
      </c>
      <c r="Q1017" s="112" t="str">
        <f ca="1">IF($D1017&gt;0,NormalizzaTempo("D",CELL("tipo",$E1017),$E1017),"-")</f>
        <v>-</v>
      </c>
      <c r="R1017" s="27" t="str">
        <f>IF($D1017&gt;0,VLOOKUP($D1017,Iscrizioni!$A$2:$M$2502,13,FALSE),"-")</f>
        <v>-</v>
      </c>
      <c r="S1017" s="112" t="str">
        <f t="shared" si="97"/>
        <v>-</v>
      </c>
      <c r="T1017" s="112" t="str">
        <f>IF($D1017&gt;0,SUMIFS($S$3:$S1017,$X$3:$X1017,1,$J$3:$J1017,$J1017),"-")</f>
        <v>-</v>
      </c>
      <c r="U1017" s="112" t="str">
        <f t="shared" si="98"/>
        <v>-</v>
      </c>
      <c r="V1017" s="112" t="str">
        <f t="shared" si="95"/>
        <v>-</v>
      </c>
      <c r="W1017" s="27" t="str">
        <f>IF(LEN($C1017)=0,IF($D1017&gt;0,COUNTIFS($A$3:$A1017,$A1017),"-"),"Escluso")</f>
        <v>-</v>
      </c>
      <c r="X1017" s="2" t="str">
        <f>IF(LEN($C1017)=0,IF($D1017&gt;0,COUNTIFS($J$3:$J1017,$J1017,$C$3:$C1017,""),"-"),"Escluso")</f>
        <v>-</v>
      </c>
      <c r="Y1017" s="127" t="str">
        <f t="shared" si="99"/>
        <v>-</v>
      </c>
      <c r="Z1017" s="2" t="str">
        <f>IF($D1017&gt;0,COUNTIFS($O$3:$O1017,$O1017,$L$3:$L1017,$L1017,$I$3:$I1017,$I1017),"-")</f>
        <v>-</v>
      </c>
      <c r="AA1017" s="27" t="str">
        <f>IF($D1017&gt;0,IF(OR($Z1017 &gt;1,$L1017&lt;&gt;"Adulti"),0,VLOOKUP($P1017,Regione!$B$2:$C$22,2,FALSE)),"-")</f>
        <v>-</v>
      </c>
      <c r="AB1017" s="27" t="str">
        <f>IF($D1017&gt;0,IF(COUNTIFS($O$3:$O1017,$O1017,$L$3:$L1017,$L1017,$I$3:$I1017,$I1017) &gt;1,0,SUMIFS($Y$3:$Y$2503,$L$3:$L$2503,$L1017,$O$3:$O$2503,$O1017,$I$3:$I$2503,$I1017)),"-")</f>
        <v>-</v>
      </c>
      <c r="AC1017" s="27" t="str">
        <f t="shared" si="96"/>
        <v>-</v>
      </c>
    </row>
    <row r="1018" spans="1:29" s="1" customFormat="1">
      <c r="A1018" s="13"/>
      <c r="B1018" s="107" t="str">
        <f>IF(COUNTA($A1018)&gt;0,VLOOKUP($A1018,Corsa!$A$1:$F$43,2,FALSE),"-")</f>
        <v>-</v>
      </c>
      <c r="C1018" s="11"/>
      <c r="D1018" s="13"/>
      <c r="E1018" s="13"/>
      <c r="F1018" s="46" t="str">
        <f>IF(COUNTA($A1018)&gt;0,VLOOKUP($A1018,Corsa!$A$1:$F$43,3,FALSE),"-")</f>
        <v>-</v>
      </c>
      <c r="G1018" s="28" t="str">
        <f>IF($D1018&gt;0,VLOOKUP($D1018,Iscrizioni!$A$2:$M$2502,9,FALSE),"-")</f>
        <v>-</v>
      </c>
      <c r="H1018" s="28" t="str">
        <f>IF($D1018&gt;0,VLOOKUP($D1018,Iscrizioni!$A$2:$M$2502,4,FALSE),"-")</f>
        <v>-</v>
      </c>
      <c r="I1018" s="27" t="str">
        <f>IF($D1018&gt;0,VLOOKUP($D1018,Iscrizioni!$A$2:$M$2502,5,FALSE),"-")</f>
        <v>-</v>
      </c>
      <c r="J1018" s="27" t="str">
        <f>IF($D1018&gt;0,VLOOKUP($D1018,Iscrizioni!$A$2:$M$2502,10,FALSE),"-")</f>
        <v>-</v>
      </c>
      <c r="K1018" s="27" t="str">
        <f t="shared" si="94"/>
        <v>-</v>
      </c>
      <c r="L1018" s="46" t="str">
        <f>IF($D1018&gt;0,VLOOKUP($D1018,Iscrizioni!$A$2:$M$2502,11,FALSE),"-")</f>
        <v>-</v>
      </c>
      <c r="M1018" s="27" t="str">
        <f>IF($D1018&gt;0,VLOOKUP($D1018,Iscrizioni!$A$2:$N$2502,12,FALSE),"-")</f>
        <v>-</v>
      </c>
      <c r="N1018" s="46" t="str">
        <f>IF($D1018&gt;0,VLOOKUP($D1018,Iscrizioni!$A$2:$M$2502,6,FALSE),"-")</f>
        <v>-</v>
      </c>
      <c r="O1018" s="107" t="str">
        <f>IF($D1018&gt;0,VLOOKUP($D1018,Iscrizioni!$A$2:$M$2502,7,FALSE),"-")</f>
        <v>-</v>
      </c>
      <c r="P1018" s="46" t="str">
        <f>IF($D1018&gt;0,VLOOKUP(LEFT($N1018,1),Regione!$A$2:$C$21,2,FALSE),"-")</f>
        <v>-</v>
      </c>
      <c r="Q1018" s="112" t="str">
        <f ca="1">IF($D1018&gt;0,NormalizzaTempo("D",CELL("tipo",$E1018),$E1018),"-")</f>
        <v>-</v>
      </c>
      <c r="R1018" s="27" t="str">
        <f>IF($D1018&gt;0,VLOOKUP($D1018,Iscrizioni!$A$2:$M$2502,13,FALSE),"-")</f>
        <v>-</v>
      </c>
      <c r="S1018" s="112" t="str">
        <f t="shared" si="97"/>
        <v>-</v>
      </c>
      <c r="T1018" s="112" t="str">
        <f>IF($D1018&gt;0,SUMIFS($S$3:$S1018,$X$3:$X1018,1,$J$3:$J1018,$J1018),"-")</f>
        <v>-</v>
      </c>
      <c r="U1018" s="112" t="str">
        <f t="shared" si="98"/>
        <v>-</v>
      </c>
      <c r="V1018" s="112" t="str">
        <f t="shared" si="95"/>
        <v>-</v>
      </c>
      <c r="W1018" s="27" t="str">
        <f>IF(LEN($C1018)=0,IF($D1018&gt;0,COUNTIFS($A$3:$A1018,$A1018),"-"),"Escluso")</f>
        <v>-</v>
      </c>
      <c r="X1018" s="2" t="str">
        <f>IF(LEN($C1018)=0,IF($D1018&gt;0,COUNTIFS($J$3:$J1018,$J1018,$C$3:$C1018,""),"-"),"Escluso")</f>
        <v>-</v>
      </c>
      <c r="Y1018" s="127" t="str">
        <f t="shared" si="99"/>
        <v>-</v>
      </c>
      <c r="Z1018" s="2" t="str">
        <f>IF($D1018&gt;0,COUNTIFS($O$3:$O1018,$O1018,$L$3:$L1018,$L1018,$I$3:$I1018,$I1018),"-")</f>
        <v>-</v>
      </c>
      <c r="AA1018" s="27" t="str">
        <f>IF($D1018&gt;0,IF(OR($Z1018 &gt;1,$L1018&lt;&gt;"Adulti"),0,VLOOKUP($P1018,Regione!$B$2:$C$22,2,FALSE)),"-")</f>
        <v>-</v>
      </c>
      <c r="AB1018" s="27" t="str">
        <f>IF($D1018&gt;0,IF(COUNTIFS($O$3:$O1018,$O1018,$L$3:$L1018,$L1018,$I$3:$I1018,$I1018) &gt;1,0,SUMIFS($Y$3:$Y$2503,$L$3:$L$2503,$L1018,$O$3:$O$2503,$O1018,$I$3:$I$2503,$I1018)),"-")</f>
        <v>-</v>
      </c>
      <c r="AC1018" s="27" t="str">
        <f t="shared" si="96"/>
        <v>-</v>
      </c>
    </row>
    <row r="1019" spans="1:29" s="1" customFormat="1">
      <c r="A1019" s="13"/>
      <c r="B1019" s="107" t="str">
        <f>IF(COUNTA($A1019)&gt;0,VLOOKUP($A1019,Corsa!$A$1:$F$43,2,FALSE),"-")</f>
        <v>-</v>
      </c>
      <c r="C1019" s="11"/>
      <c r="D1019" s="13"/>
      <c r="E1019" s="13"/>
      <c r="F1019" s="46" t="str">
        <f>IF(COUNTA($A1019)&gt;0,VLOOKUP($A1019,Corsa!$A$1:$F$43,3,FALSE),"-")</f>
        <v>-</v>
      </c>
      <c r="G1019" s="28" t="str">
        <f>IF($D1019&gt;0,VLOOKUP($D1019,Iscrizioni!$A$2:$M$2502,9,FALSE),"-")</f>
        <v>-</v>
      </c>
      <c r="H1019" s="28" t="str">
        <f>IF($D1019&gt;0,VLOOKUP($D1019,Iscrizioni!$A$2:$M$2502,4,FALSE),"-")</f>
        <v>-</v>
      </c>
      <c r="I1019" s="27" t="str">
        <f>IF($D1019&gt;0,VLOOKUP($D1019,Iscrizioni!$A$2:$M$2502,5,FALSE),"-")</f>
        <v>-</v>
      </c>
      <c r="J1019" s="27" t="str">
        <f>IF($D1019&gt;0,VLOOKUP($D1019,Iscrizioni!$A$2:$M$2502,10,FALSE),"-")</f>
        <v>-</v>
      </c>
      <c r="K1019" s="27" t="str">
        <f t="shared" si="94"/>
        <v>-</v>
      </c>
      <c r="L1019" s="46" t="str">
        <f>IF($D1019&gt;0,VLOOKUP($D1019,Iscrizioni!$A$2:$M$2502,11,FALSE),"-")</f>
        <v>-</v>
      </c>
      <c r="M1019" s="27" t="str">
        <f>IF($D1019&gt;0,VLOOKUP($D1019,Iscrizioni!$A$2:$N$2502,12,FALSE),"-")</f>
        <v>-</v>
      </c>
      <c r="N1019" s="46" t="str">
        <f>IF($D1019&gt;0,VLOOKUP($D1019,Iscrizioni!$A$2:$M$2502,6,FALSE),"-")</f>
        <v>-</v>
      </c>
      <c r="O1019" s="107" t="str">
        <f>IF($D1019&gt;0,VLOOKUP($D1019,Iscrizioni!$A$2:$M$2502,7,FALSE),"-")</f>
        <v>-</v>
      </c>
      <c r="P1019" s="46" t="str">
        <f>IF($D1019&gt;0,VLOOKUP(LEFT($N1019,1),Regione!$A$2:$C$21,2,FALSE),"-")</f>
        <v>-</v>
      </c>
      <c r="Q1019" s="112" t="str">
        <f ca="1">IF($D1019&gt;0,NormalizzaTempo("D",CELL("tipo",$E1019),$E1019),"-")</f>
        <v>-</v>
      </c>
      <c r="R1019" s="27" t="str">
        <f>IF($D1019&gt;0,VLOOKUP($D1019,Iscrizioni!$A$2:$M$2502,13,FALSE),"-")</f>
        <v>-</v>
      </c>
      <c r="S1019" s="112" t="str">
        <f t="shared" si="97"/>
        <v>-</v>
      </c>
      <c r="T1019" s="112" t="str">
        <f>IF($D1019&gt;0,SUMIFS($S$3:$S1019,$X$3:$X1019,1,$J$3:$J1019,$J1019),"-")</f>
        <v>-</v>
      </c>
      <c r="U1019" s="112" t="str">
        <f t="shared" si="98"/>
        <v>-</v>
      </c>
      <c r="V1019" s="112" t="str">
        <f t="shared" si="95"/>
        <v>-</v>
      </c>
      <c r="W1019" s="27" t="str">
        <f>IF(LEN($C1019)=0,IF($D1019&gt;0,COUNTIFS($A$3:$A1019,$A1019),"-"),"Escluso")</f>
        <v>-</v>
      </c>
      <c r="X1019" s="2" t="str">
        <f>IF(LEN($C1019)=0,IF($D1019&gt;0,COUNTIFS($J$3:$J1019,$J1019,$C$3:$C1019,""),"-"),"Escluso")</f>
        <v>-</v>
      </c>
      <c r="Y1019" s="127" t="str">
        <f t="shared" si="99"/>
        <v>-</v>
      </c>
      <c r="Z1019" s="2" t="str">
        <f>IF($D1019&gt;0,COUNTIFS($O$3:$O1019,$O1019,$L$3:$L1019,$L1019,$I$3:$I1019,$I1019),"-")</f>
        <v>-</v>
      </c>
      <c r="AA1019" s="27" t="str">
        <f>IF($D1019&gt;0,IF(OR($Z1019 &gt;1,$L1019&lt;&gt;"Adulti"),0,VLOOKUP($P1019,Regione!$B$2:$C$22,2,FALSE)),"-")</f>
        <v>-</v>
      </c>
      <c r="AB1019" s="27" t="str">
        <f>IF($D1019&gt;0,IF(COUNTIFS($O$3:$O1019,$O1019,$L$3:$L1019,$L1019,$I$3:$I1019,$I1019) &gt;1,0,SUMIFS($Y$3:$Y$2503,$L$3:$L$2503,$L1019,$O$3:$O$2503,$O1019,$I$3:$I$2503,$I1019)),"-")</f>
        <v>-</v>
      </c>
      <c r="AC1019" s="27" t="str">
        <f t="shared" si="96"/>
        <v>-</v>
      </c>
    </row>
    <row r="1020" spans="1:29" s="1" customFormat="1">
      <c r="A1020" s="13"/>
      <c r="B1020" s="107" t="str">
        <f>IF(COUNTA($A1020)&gt;0,VLOOKUP($A1020,Corsa!$A$1:$F$43,2,FALSE),"-")</f>
        <v>-</v>
      </c>
      <c r="C1020" s="11"/>
      <c r="D1020" s="13"/>
      <c r="E1020" s="13"/>
      <c r="F1020" s="46" t="str">
        <f>IF(COUNTA($A1020)&gt;0,VLOOKUP($A1020,Corsa!$A$1:$F$43,3,FALSE),"-")</f>
        <v>-</v>
      </c>
      <c r="G1020" s="28" t="str">
        <f>IF($D1020&gt;0,VLOOKUP($D1020,Iscrizioni!$A$2:$M$2502,9,FALSE),"-")</f>
        <v>-</v>
      </c>
      <c r="H1020" s="28" t="str">
        <f>IF($D1020&gt;0,VLOOKUP($D1020,Iscrizioni!$A$2:$M$2502,4,FALSE),"-")</f>
        <v>-</v>
      </c>
      <c r="I1020" s="27" t="str">
        <f>IF($D1020&gt;0,VLOOKUP($D1020,Iscrizioni!$A$2:$M$2502,5,FALSE),"-")</f>
        <v>-</v>
      </c>
      <c r="J1020" s="27" t="str">
        <f>IF($D1020&gt;0,VLOOKUP($D1020,Iscrizioni!$A$2:$M$2502,10,FALSE),"-")</f>
        <v>-</v>
      </c>
      <c r="K1020" s="27" t="str">
        <f t="shared" si="94"/>
        <v>-</v>
      </c>
      <c r="L1020" s="46" t="str">
        <f>IF($D1020&gt;0,VLOOKUP($D1020,Iscrizioni!$A$2:$M$2502,11,FALSE),"-")</f>
        <v>-</v>
      </c>
      <c r="M1020" s="27" t="str">
        <f>IF($D1020&gt;0,VLOOKUP($D1020,Iscrizioni!$A$2:$N$2502,12,FALSE),"-")</f>
        <v>-</v>
      </c>
      <c r="N1020" s="46" t="str">
        <f>IF($D1020&gt;0,VLOOKUP($D1020,Iscrizioni!$A$2:$M$2502,6,FALSE),"-")</f>
        <v>-</v>
      </c>
      <c r="O1020" s="107" t="str">
        <f>IF($D1020&gt;0,VLOOKUP($D1020,Iscrizioni!$A$2:$M$2502,7,FALSE),"-")</f>
        <v>-</v>
      </c>
      <c r="P1020" s="46" t="str">
        <f>IF($D1020&gt;0,VLOOKUP(LEFT($N1020,1),Regione!$A$2:$C$21,2,FALSE),"-")</f>
        <v>-</v>
      </c>
      <c r="Q1020" s="112" t="str">
        <f ca="1">IF($D1020&gt;0,NormalizzaTempo("D",CELL("tipo",$E1020),$E1020),"-")</f>
        <v>-</v>
      </c>
      <c r="R1020" s="27" t="str">
        <f>IF($D1020&gt;0,VLOOKUP($D1020,Iscrizioni!$A$2:$M$2502,13,FALSE),"-")</f>
        <v>-</v>
      </c>
      <c r="S1020" s="112" t="str">
        <f t="shared" si="97"/>
        <v>-</v>
      </c>
      <c r="T1020" s="112" t="str">
        <f>IF($D1020&gt;0,SUMIFS($S$3:$S1020,$X$3:$X1020,1,$J$3:$J1020,$J1020),"-")</f>
        <v>-</v>
      </c>
      <c r="U1020" s="112" t="str">
        <f t="shared" si="98"/>
        <v>-</v>
      </c>
      <c r="V1020" s="112" t="str">
        <f t="shared" si="95"/>
        <v>-</v>
      </c>
      <c r="W1020" s="27" t="str">
        <f>IF(LEN($C1020)=0,IF($D1020&gt;0,COUNTIFS($A$3:$A1020,$A1020),"-"),"Escluso")</f>
        <v>-</v>
      </c>
      <c r="X1020" s="2" t="str">
        <f>IF(LEN($C1020)=0,IF($D1020&gt;0,COUNTIFS($J$3:$J1020,$J1020,$C$3:$C1020,""),"-"),"Escluso")</f>
        <v>-</v>
      </c>
      <c r="Y1020" s="127" t="str">
        <f t="shared" si="99"/>
        <v>-</v>
      </c>
      <c r="Z1020" s="2" t="str">
        <f>IF($D1020&gt;0,COUNTIFS($O$3:$O1020,$O1020,$L$3:$L1020,$L1020,$I$3:$I1020,$I1020),"-")</f>
        <v>-</v>
      </c>
      <c r="AA1020" s="27" t="str">
        <f>IF($D1020&gt;0,IF(OR($Z1020 &gt;1,$L1020&lt;&gt;"Adulti"),0,VLOOKUP($P1020,Regione!$B$2:$C$22,2,FALSE)),"-")</f>
        <v>-</v>
      </c>
      <c r="AB1020" s="27" t="str">
        <f>IF($D1020&gt;0,IF(COUNTIFS($O$3:$O1020,$O1020,$L$3:$L1020,$L1020,$I$3:$I1020,$I1020) &gt;1,0,SUMIFS($Y$3:$Y$2503,$L$3:$L$2503,$L1020,$O$3:$O$2503,$O1020,$I$3:$I$2503,$I1020)),"-")</f>
        <v>-</v>
      </c>
      <c r="AC1020" s="27" t="str">
        <f t="shared" si="96"/>
        <v>-</v>
      </c>
    </row>
    <row r="1021" spans="1:29" s="1" customFormat="1">
      <c r="A1021" s="13"/>
      <c r="B1021" s="107" t="str">
        <f>IF(COUNTA($A1021)&gt;0,VLOOKUP($A1021,Corsa!$A$1:$F$43,2,FALSE),"-")</f>
        <v>-</v>
      </c>
      <c r="C1021" s="11"/>
      <c r="D1021" s="13"/>
      <c r="E1021" s="13"/>
      <c r="F1021" s="46" t="str">
        <f>IF(COUNTA($A1021)&gt;0,VLOOKUP($A1021,Corsa!$A$1:$F$43,3,FALSE),"-")</f>
        <v>-</v>
      </c>
      <c r="G1021" s="28" t="str">
        <f>IF($D1021&gt;0,VLOOKUP($D1021,Iscrizioni!$A$2:$M$2502,9,FALSE),"-")</f>
        <v>-</v>
      </c>
      <c r="H1021" s="28" t="str">
        <f>IF($D1021&gt;0,VLOOKUP($D1021,Iscrizioni!$A$2:$M$2502,4,FALSE),"-")</f>
        <v>-</v>
      </c>
      <c r="I1021" s="27" t="str">
        <f>IF($D1021&gt;0,VLOOKUP($D1021,Iscrizioni!$A$2:$M$2502,5,FALSE),"-")</f>
        <v>-</v>
      </c>
      <c r="J1021" s="27" t="str">
        <f>IF($D1021&gt;0,VLOOKUP($D1021,Iscrizioni!$A$2:$M$2502,10,FALSE),"-")</f>
        <v>-</v>
      </c>
      <c r="K1021" s="27" t="str">
        <f t="shared" si="94"/>
        <v>-</v>
      </c>
      <c r="L1021" s="46" t="str">
        <f>IF($D1021&gt;0,VLOOKUP($D1021,Iscrizioni!$A$2:$M$2502,11,FALSE),"-")</f>
        <v>-</v>
      </c>
      <c r="M1021" s="27" t="str">
        <f>IF($D1021&gt;0,VLOOKUP($D1021,Iscrizioni!$A$2:$N$2502,12,FALSE),"-")</f>
        <v>-</v>
      </c>
      <c r="N1021" s="46" t="str">
        <f>IF($D1021&gt;0,VLOOKUP($D1021,Iscrizioni!$A$2:$M$2502,6,FALSE),"-")</f>
        <v>-</v>
      </c>
      <c r="O1021" s="107" t="str">
        <f>IF($D1021&gt;0,VLOOKUP($D1021,Iscrizioni!$A$2:$M$2502,7,FALSE),"-")</f>
        <v>-</v>
      </c>
      <c r="P1021" s="46" t="str">
        <f>IF($D1021&gt;0,VLOOKUP(LEFT($N1021,1),Regione!$A$2:$C$21,2,FALSE),"-")</f>
        <v>-</v>
      </c>
      <c r="Q1021" s="112" t="str">
        <f ca="1">IF($D1021&gt;0,NormalizzaTempo("D",CELL("tipo",$E1021),$E1021),"-")</f>
        <v>-</v>
      </c>
      <c r="R1021" s="27" t="str">
        <f>IF($D1021&gt;0,VLOOKUP($D1021,Iscrizioni!$A$2:$M$2502,13,FALSE),"-")</f>
        <v>-</v>
      </c>
      <c r="S1021" s="112" t="str">
        <f t="shared" si="97"/>
        <v>-</v>
      </c>
      <c r="T1021" s="112" t="str">
        <f>IF($D1021&gt;0,SUMIFS($S$3:$S1021,$X$3:$X1021,1,$J$3:$J1021,$J1021),"-")</f>
        <v>-</v>
      </c>
      <c r="U1021" s="112" t="str">
        <f t="shared" si="98"/>
        <v>-</v>
      </c>
      <c r="V1021" s="112" t="str">
        <f t="shared" si="95"/>
        <v>-</v>
      </c>
      <c r="W1021" s="27" t="str">
        <f>IF(LEN($C1021)=0,IF($D1021&gt;0,COUNTIFS($A$3:$A1021,$A1021),"-"),"Escluso")</f>
        <v>-</v>
      </c>
      <c r="X1021" s="2" t="str">
        <f>IF(LEN($C1021)=0,IF($D1021&gt;0,COUNTIFS($J$3:$J1021,$J1021,$C$3:$C1021,""),"-"),"Escluso")</f>
        <v>-</v>
      </c>
      <c r="Y1021" s="127" t="str">
        <f t="shared" si="99"/>
        <v>-</v>
      </c>
      <c r="Z1021" s="2" t="str">
        <f>IF($D1021&gt;0,COUNTIFS($O$3:$O1021,$O1021,$L$3:$L1021,$L1021,$I$3:$I1021,$I1021),"-")</f>
        <v>-</v>
      </c>
      <c r="AA1021" s="27" t="str">
        <f>IF($D1021&gt;0,IF(OR($Z1021 &gt;1,$L1021&lt;&gt;"Adulti"),0,VLOOKUP($P1021,Regione!$B$2:$C$22,2,FALSE)),"-")</f>
        <v>-</v>
      </c>
      <c r="AB1021" s="27" t="str">
        <f>IF($D1021&gt;0,IF(COUNTIFS($O$3:$O1021,$O1021,$L$3:$L1021,$L1021,$I$3:$I1021,$I1021) &gt;1,0,SUMIFS($Y$3:$Y$2503,$L$3:$L$2503,$L1021,$O$3:$O$2503,$O1021,$I$3:$I$2503,$I1021)),"-")</f>
        <v>-</v>
      </c>
      <c r="AC1021" s="27" t="str">
        <f t="shared" si="96"/>
        <v>-</v>
      </c>
    </row>
    <row r="1022" spans="1:29" s="1" customFormat="1">
      <c r="A1022" s="13"/>
      <c r="B1022" s="107" t="str">
        <f>IF(COUNTA($A1022)&gt;0,VLOOKUP($A1022,Corsa!$A$1:$F$43,2,FALSE),"-")</f>
        <v>-</v>
      </c>
      <c r="C1022" s="11"/>
      <c r="D1022" s="13"/>
      <c r="E1022" s="13"/>
      <c r="F1022" s="46" t="str">
        <f>IF(COUNTA($A1022)&gt;0,VLOOKUP($A1022,Corsa!$A$1:$F$43,3,FALSE),"-")</f>
        <v>-</v>
      </c>
      <c r="G1022" s="28" t="str">
        <f>IF($D1022&gt;0,VLOOKUP($D1022,Iscrizioni!$A$2:$M$2502,9,FALSE),"-")</f>
        <v>-</v>
      </c>
      <c r="H1022" s="28" t="str">
        <f>IF($D1022&gt;0,VLOOKUP($D1022,Iscrizioni!$A$2:$M$2502,4,FALSE),"-")</f>
        <v>-</v>
      </c>
      <c r="I1022" s="27" t="str">
        <f>IF($D1022&gt;0,VLOOKUP($D1022,Iscrizioni!$A$2:$M$2502,5,FALSE),"-")</f>
        <v>-</v>
      </c>
      <c r="J1022" s="27" t="str">
        <f>IF($D1022&gt;0,VLOOKUP($D1022,Iscrizioni!$A$2:$M$2502,10,FALSE),"-")</f>
        <v>-</v>
      </c>
      <c r="K1022" s="27" t="str">
        <f t="shared" si="94"/>
        <v>-</v>
      </c>
      <c r="L1022" s="46" t="str">
        <f>IF($D1022&gt;0,VLOOKUP($D1022,Iscrizioni!$A$2:$M$2502,11,FALSE),"-")</f>
        <v>-</v>
      </c>
      <c r="M1022" s="27" t="str">
        <f>IF($D1022&gt;0,VLOOKUP($D1022,Iscrizioni!$A$2:$N$2502,12,FALSE),"-")</f>
        <v>-</v>
      </c>
      <c r="N1022" s="46" t="str">
        <f>IF($D1022&gt;0,VLOOKUP($D1022,Iscrizioni!$A$2:$M$2502,6,FALSE),"-")</f>
        <v>-</v>
      </c>
      <c r="O1022" s="107" t="str">
        <f>IF($D1022&gt;0,VLOOKUP($D1022,Iscrizioni!$A$2:$M$2502,7,FALSE),"-")</f>
        <v>-</v>
      </c>
      <c r="P1022" s="46" t="str">
        <f>IF($D1022&gt;0,VLOOKUP(LEFT($N1022,1),Regione!$A$2:$C$21,2,FALSE),"-")</f>
        <v>-</v>
      </c>
      <c r="Q1022" s="112" t="str">
        <f ca="1">IF($D1022&gt;0,NormalizzaTempo("D",CELL("tipo",$E1022),$E1022),"-")</f>
        <v>-</v>
      </c>
      <c r="R1022" s="27" t="str">
        <f>IF($D1022&gt;0,VLOOKUP($D1022,Iscrizioni!$A$2:$M$2502,13,FALSE),"-")</f>
        <v>-</v>
      </c>
      <c r="S1022" s="112" t="str">
        <f t="shared" si="97"/>
        <v>-</v>
      </c>
      <c r="T1022" s="112" t="str">
        <f>IF($D1022&gt;0,SUMIFS($S$3:$S1022,$X$3:$X1022,1,$J$3:$J1022,$J1022),"-")</f>
        <v>-</v>
      </c>
      <c r="U1022" s="112" t="str">
        <f t="shared" si="98"/>
        <v>-</v>
      </c>
      <c r="V1022" s="112" t="str">
        <f t="shared" si="95"/>
        <v>-</v>
      </c>
      <c r="W1022" s="27" t="str">
        <f>IF(LEN($C1022)=0,IF($D1022&gt;0,COUNTIFS($A$3:$A1022,$A1022),"-"),"Escluso")</f>
        <v>-</v>
      </c>
      <c r="X1022" s="2" t="str">
        <f>IF(LEN($C1022)=0,IF($D1022&gt;0,COUNTIFS($J$3:$J1022,$J1022,$C$3:$C1022,""),"-"),"Escluso")</f>
        <v>-</v>
      </c>
      <c r="Y1022" s="127" t="str">
        <f t="shared" si="99"/>
        <v>-</v>
      </c>
      <c r="Z1022" s="2" t="str">
        <f>IF($D1022&gt;0,COUNTIFS($O$3:$O1022,$O1022,$L$3:$L1022,$L1022,$I$3:$I1022,$I1022),"-")</f>
        <v>-</v>
      </c>
      <c r="AA1022" s="27" t="str">
        <f>IF($D1022&gt;0,IF(OR($Z1022 &gt;1,$L1022&lt;&gt;"Adulti"),0,VLOOKUP($P1022,Regione!$B$2:$C$22,2,FALSE)),"-")</f>
        <v>-</v>
      </c>
      <c r="AB1022" s="27" t="str">
        <f>IF($D1022&gt;0,IF(COUNTIFS($O$3:$O1022,$O1022,$L$3:$L1022,$L1022,$I$3:$I1022,$I1022) &gt;1,0,SUMIFS($Y$3:$Y$2503,$L$3:$L$2503,$L1022,$O$3:$O$2503,$O1022,$I$3:$I$2503,$I1022)),"-")</f>
        <v>-</v>
      </c>
      <c r="AC1022" s="27" t="str">
        <f t="shared" si="96"/>
        <v>-</v>
      </c>
    </row>
    <row r="1023" spans="1:29" s="1" customFormat="1">
      <c r="A1023" s="13"/>
      <c r="B1023" s="107" t="str">
        <f>IF(COUNTA($A1023)&gt;0,VLOOKUP($A1023,Corsa!$A$1:$F$43,2,FALSE),"-")</f>
        <v>-</v>
      </c>
      <c r="C1023" s="11"/>
      <c r="D1023" s="13"/>
      <c r="E1023" s="13"/>
      <c r="F1023" s="46" t="str">
        <f>IF(COUNTA($A1023)&gt;0,VLOOKUP($A1023,Corsa!$A$1:$F$43,3,FALSE),"-")</f>
        <v>-</v>
      </c>
      <c r="G1023" s="28" t="str">
        <f>IF($D1023&gt;0,VLOOKUP($D1023,Iscrizioni!$A$2:$M$2502,9,FALSE),"-")</f>
        <v>-</v>
      </c>
      <c r="H1023" s="28" t="str">
        <f>IF($D1023&gt;0,VLOOKUP($D1023,Iscrizioni!$A$2:$M$2502,4,FALSE),"-")</f>
        <v>-</v>
      </c>
      <c r="I1023" s="27" t="str">
        <f>IF($D1023&gt;0,VLOOKUP($D1023,Iscrizioni!$A$2:$M$2502,5,FALSE),"-")</f>
        <v>-</v>
      </c>
      <c r="J1023" s="27" t="str">
        <f>IF($D1023&gt;0,VLOOKUP($D1023,Iscrizioni!$A$2:$M$2502,10,FALSE),"-")</f>
        <v>-</v>
      </c>
      <c r="K1023" s="27" t="str">
        <f t="shared" si="94"/>
        <v>-</v>
      </c>
      <c r="L1023" s="46" t="str">
        <f>IF($D1023&gt;0,VLOOKUP($D1023,Iscrizioni!$A$2:$M$2502,11,FALSE),"-")</f>
        <v>-</v>
      </c>
      <c r="M1023" s="27" t="str">
        <f>IF($D1023&gt;0,VLOOKUP($D1023,Iscrizioni!$A$2:$N$2502,12,FALSE),"-")</f>
        <v>-</v>
      </c>
      <c r="N1023" s="46" t="str">
        <f>IF($D1023&gt;0,VLOOKUP($D1023,Iscrizioni!$A$2:$M$2502,6,FALSE),"-")</f>
        <v>-</v>
      </c>
      <c r="O1023" s="107" t="str">
        <f>IF($D1023&gt;0,VLOOKUP($D1023,Iscrizioni!$A$2:$M$2502,7,FALSE),"-")</f>
        <v>-</v>
      </c>
      <c r="P1023" s="46" t="str">
        <f>IF($D1023&gt;0,VLOOKUP(LEFT($N1023,1),Regione!$A$2:$C$21,2,FALSE),"-")</f>
        <v>-</v>
      </c>
      <c r="Q1023" s="112" t="str">
        <f ca="1">IF($D1023&gt;0,NormalizzaTempo("D",CELL("tipo",$E1023),$E1023),"-")</f>
        <v>-</v>
      </c>
      <c r="R1023" s="27" t="str">
        <f>IF($D1023&gt;0,VLOOKUP($D1023,Iscrizioni!$A$2:$M$2502,13,FALSE),"-")</f>
        <v>-</v>
      </c>
      <c r="S1023" s="112" t="str">
        <f t="shared" si="97"/>
        <v>-</v>
      </c>
      <c r="T1023" s="112" t="str">
        <f>IF($D1023&gt;0,SUMIFS($S$3:$S1023,$X$3:$X1023,1,$J$3:$J1023,$J1023),"-")</f>
        <v>-</v>
      </c>
      <c r="U1023" s="112" t="str">
        <f t="shared" si="98"/>
        <v>-</v>
      </c>
      <c r="V1023" s="112" t="str">
        <f t="shared" si="95"/>
        <v>-</v>
      </c>
      <c r="W1023" s="27" t="str">
        <f>IF(LEN($C1023)=0,IF($D1023&gt;0,COUNTIFS($A$3:$A1023,$A1023),"-"),"Escluso")</f>
        <v>-</v>
      </c>
      <c r="X1023" s="2" t="str">
        <f>IF(LEN($C1023)=0,IF($D1023&gt;0,COUNTIFS($J$3:$J1023,$J1023,$C$3:$C1023,""),"-"),"Escluso")</f>
        <v>-</v>
      </c>
      <c r="Y1023" s="127" t="str">
        <f t="shared" si="99"/>
        <v>-</v>
      </c>
      <c r="Z1023" s="2" t="str">
        <f>IF($D1023&gt;0,COUNTIFS($O$3:$O1023,$O1023,$L$3:$L1023,$L1023,$I$3:$I1023,$I1023),"-")</f>
        <v>-</v>
      </c>
      <c r="AA1023" s="27" t="str">
        <f>IF($D1023&gt;0,IF(OR($Z1023 &gt;1,$L1023&lt;&gt;"Adulti"),0,VLOOKUP($P1023,Regione!$B$2:$C$22,2,FALSE)),"-")</f>
        <v>-</v>
      </c>
      <c r="AB1023" s="27" t="str">
        <f>IF($D1023&gt;0,IF(COUNTIFS($O$3:$O1023,$O1023,$L$3:$L1023,$L1023,$I$3:$I1023,$I1023) &gt;1,0,SUMIFS($Y$3:$Y$2503,$L$3:$L$2503,$L1023,$O$3:$O$2503,$O1023,$I$3:$I$2503,$I1023)),"-")</f>
        <v>-</v>
      </c>
      <c r="AC1023" s="27" t="str">
        <f t="shared" si="96"/>
        <v>-</v>
      </c>
    </row>
    <row r="1024" spans="1:29" s="1" customFormat="1">
      <c r="A1024" s="13"/>
      <c r="B1024" s="107" t="str">
        <f>IF(COUNTA($A1024)&gt;0,VLOOKUP($A1024,Corsa!$A$1:$F$43,2,FALSE),"-")</f>
        <v>-</v>
      </c>
      <c r="C1024" s="11"/>
      <c r="D1024" s="13"/>
      <c r="E1024" s="13"/>
      <c r="F1024" s="46" t="str">
        <f>IF(COUNTA($A1024)&gt;0,VLOOKUP($A1024,Corsa!$A$1:$F$43,3,FALSE),"-")</f>
        <v>-</v>
      </c>
      <c r="G1024" s="28" t="str">
        <f>IF($D1024&gt;0,VLOOKUP($D1024,Iscrizioni!$A$2:$M$2502,9,FALSE),"-")</f>
        <v>-</v>
      </c>
      <c r="H1024" s="28" t="str">
        <f>IF($D1024&gt;0,VLOOKUP($D1024,Iscrizioni!$A$2:$M$2502,4,FALSE),"-")</f>
        <v>-</v>
      </c>
      <c r="I1024" s="27" t="str">
        <f>IF($D1024&gt;0,VLOOKUP($D1024,Iscrizioni!$A$2:$M$2502,5,FALSE),"-")</f>
        <v>-</v>
      </c>
      <c r="J1024" s="27" t="str">
        <f>IF($D1024&gt;0,VLOOKUP($D1024,Iscrizioni!$A$2:$M$2502,10,FALSE),"-")</f>
        <v>-</v>
      </c>
      <c r="K1024" s="27" t="str">
        <f t="shared" si="94"/>
        <v>-</v>
      </c>
      <c r="L1024" s="46" t="str">
        <f>IF($D1024&gt;0,VLOOKUP($D1024,Iscrizioni!$A$2:$M$2502,11,FALSE),"-")</f>
        <v>-</v>
      </c>
      <c r="M1024" s="27" t="str">
        <f>IF($D1024&gt;0,VLOOKUP($D1024,Iscrizioni!$A$2:$N$2502,12,FALSE),"-")</f>
        <v>-</v>
      </c>
      <c r="N1024" s="46" t="str">
        <f>IF($D1024&gt;0,VLOOKUP($D1024,Iscrizioni!$A$2:$M$2502,6,FALSE),"-")</f>
        <v>-</v>
      </c>
      <c r="O1024" s="107" t="str">
        <f>IF($D1024&gt;0,VLOOKUP($D1024,Iscrizioni!$A$2:$M$2502,7,FALSE),"-")</f>
        <v>-</v>
      </c>
      <c r="P1024" s="46" t="str">
        <f>IF($D1024&gt;0,VLOOKUP(LEFT($N1024,1),Regione!$A$2:$C$21,2,FALSE),"-")</f>
        <v>-</v>
      </c>
      <c r="Q1024" s="112" t="str">
        <f ca="1">IF($D1024&gt;0,NormalizzaTempo("D",CELL("tipo",$E1024),$E1024),"-")</f>
        <v>-</v>
      </c>
      <c r="R1024" s="27" t="str">
        <f>IF($D1024&gt;0,VLOOKUP($D1024,Iscrizioni!$A$2:$M$2502,13,FALSE),"-")</f>
        <v>-</v>
      </c>
      <c r="S1024" s="112" t="str">
        <f t="shared" si="97"/>
        <v>-</v>
      </c>
      <c r="T1024" s="112" t="str">
        <f>IF($D1024&gt;0,SUMIFS($S$3:$S1024,$X$3:$X1024,1,$J$3:$J1024,$J1024),"-")</f>
        <v>-</v>
      </c>
      <c r="U1024" s="112" t="str">
        <f t="shared" si="98"/>
        <v>-</v>
      </c>
      <c r="V1024" s="112" t="str">
        <f t="shared" si="95"/>
        <v>-</v>
      </c>
      <c r="W1024" s="27" t="str">
        <f>IF(LEN($C1024)=0,IF($D1024&gt;0,COUNTIFS($A$3:$A1024,$A1024),"-"),"Escluso")</f>
        <v>-</v>
      </c>
      <c r="X1024" s="2" t="str">
        <f>IF(LEN($C1024)=0,IF($D1024&gt;0,COUNTIFS($J$3:$J1024,$J1024,$C$3:$C1024,""),"-"),"Escluso")</f>
        <v>-</v>
      </c>
      <c r="Y1024" s="127" t="str">
        <f t="shared" si="99"/>
        <v>-</v>
      </c>
      <c r="Z1024" s="2" t="str">
        <f>IF($D1024&gt;0,COUNTIFS($O$3:$O1024,$O1024,$L$3:$L1024,$L1024,$I$3:$I1024,$I1024),"-")</f>
        <v>-</v>
      </c>
      <c r="AA1024" s="27" t="str">
        <f>IF($D1024&gt;0,IF(OR($Z1024 &gt;1,$L1024&lt;&gt;"Adulti"),0,VLOOKUP($P1024,Regione!$B$2:$C$22,2,FALSE)),"-")</f>
        <v>-</v>
      </c>
      <c r="AB1024" s="27" t="str">
        <f>IF($D1024&gt;0,IF(COUNTIFS($O$3:$O1024,$O1024,$L$3:$L1024,$L1024,$I$3:$I1024,$I1024) &gt;1,0,SUMIFS($Y$3:$Y$2503,$L$3:$L$2503,$L1024,$O$3:$O$2503,$O1024,$I$3:$I$2503,$I1024)),"-")</f>
        <v>-</v>
      </c>
      <c r="AC1024" s="27" t="str">
        <f t="shared" si="96"/>
        <v>-</v>
      </c>
    </row>
    <row r="1025" spans="1:29" s="1" customFormat="1">
      <c r="A1025" s="13"/>
      <c r="B1025" s="107" t="str">
        <f>IF(COUNTA($A1025)&gt;0,VLOOKUP($A1025,Corsa!$A$1:$F$43,2,FALSE),"-")</f>
        <v>-</v>
      </c>
      <c r="C1025" s="11"/>
      <c r="D1025" s="13"/>
      <c r="E1025" s="13"/>
      <c r="F1025" s="46" t="str">
        <f>IF(COUNTA($A1025)&gt;0,VLOOKUP($A1025,Corsa!$A$1:$F$43,3,FALSE),"-")</f>
        <v>-</v>
      </c>
      <c r="G1025" s="28" t="str">
        <f>IF($D1025&gt;0,VLOOKUP($D1025,Iscrizioni!$A$2:$M$2502,9,FALSE),"-")</f>
        <v>-</v>
      </c>
      <c r="H1025" s="28" t="str">
        <f>IF($D1025&gt;0,VLOOKUP($D1025,Iscrizioni!$A$2:$M$2502,4,FALSE),"-")</f>
        <v>-</v>
      </c>
      <c r="I1025" s="27" t="str">
        <f>IF($D1025&gt;0,VLOOKUP($D1025,Iscrizioni!$A$2:$M$2502,5,FALSE),"-")</f>
        <v>-</v>
      </c>
      <c r="J1025" s="27" t="str">
        <f>IF($D1025&gt;0,VLOOKUP($D1025,Iscrizioni!$A$2:$M$2502,10,FALSE),"-")</f>
        <v>-</v>
      </c>
      <c r="K1025" s="27" t="str">
        <f t="shared" si="94"/>
        <v>-</v>
      </c>
      <c r="L1025" s="46" t="str">
        <f>IF($D1025&gt;0,VLOOKUP($D1025,Iscrizioni!$A$2:$M$2502,11,FALSE),"-")</f>
        <v>-</v>
      </c>
      <c r="M1025" s="27" t="str">
        <f>IF($D1025&gt;0,VLOOKUP($D1025,Iscrizioni!$A$2:$N$2502,12,FALSE),"-")</f>
        <v>-</v>
      </c>
      <c r="N1025" s="46" t="str">
        <f>IF($D1025&gt;0,VLOOKUP($D1025,Iscrizioni!$A$2:$M$2502,6,FALSE),"-")</f>
        <v>-</v>
      </c>
      <c r="O1025" s="107" t="str">
        <f>IF($D1025&gt;0,VLOOKUP($D1025,Iscrizioni!$A$2:$M$2502,7,FALSE),"-")</f>
        <v>-</v>
      </c>
      <c r="P1025" s="46" t="str">
        <f>IF($D1025&gt;0,VLOOKUP(LEFT($N1025,1),Regione!$A$2:$C$21,2,FALSE),"-")</f>
        <v>-</v>
      </c>
      <c r="Q1025" s="112" t="str">
        <f ca="1">IF($D1025&gt;0,NormalizzaTempo("D",CELL("tipo",$E1025),$E1025),"-")</f>
        <v>-</v>
      </c>
      <c r="R1025" s="27" t="str">
        <f>IF($D1025&gt;0,VLOOKUP($D1025,Iscrizioni!$A$2:$M$2502,13,FALSE),"-")</f>
        <v>-</v>
      </c>
      <c r="S1025" s="112" t="str">
        <f t="shared" si="97"/>
        <v>-</v>
      </c>
      <c r="T1025" s="112" t="str">
        <f>IF($D1025&gt;0,SUMIFS($S$3:$S1025,$X$3:$X1025,1,$J$3:$J1025,$J1025),"-")</f>
        <v>-</v>
      </c>
      <c r="U1025" s="112" t="str">
        <f t="shared" si="98"/>
        <v>-</v>
      </c>
      <c r="V1025" s="112" t="str">
        <f t="shared" si="95"/>
        <v>-</v>
      </c>
      <c r="W1025" s="27" t="str">
        <f>IF(LEN($C1025)=0,IF($D1025&gt;0,COUNTIFS($A$3:$A1025,$A1025),"-"),"Escluso")</f>
        <v>-</v>
      </c>
      <c r="X1025" s="2" t="str">
        <f>IF(LEN($C1025)=0,IF($D1025&gt;0,COUNTIFS($J$3:$J1025,$J1025,$C$3:$C1025,""),"-"),"Escluso")</f>
        <v>-</v>
      </c>
      <c r="Y1025" s="127" t="str">
        <f t="shared" si="99"/>
        <v>-</v>
      </c>
      <c r="Z1025" s="2" t="str">
        <f>IF($D1025&gt;0,COUNTIFS($O$3:$O1025,$O1025,$L$3:$L1025,$L1025,$I$3:$I1025,$I1025),"-")</f>
        <v>-</v>
      </c>
      <c r="AA1025" s="27" t="str">
        <f>IF($D1025&gt;0,IF(OR($Z1025 &gt;1,$L1025&lt;&gt;"Adulti"),0,VLOOKUP($P1025,Regione!$B$2:$C$22,2,FALSE)),"-")</f>
        <v>-</v>
      </c>
      <c r="AB1025" s="27" t="str">
        <f>IF($D1025&gt;0,IF(COUNTIFS($O$3:$O1025,$O1025,$L$3:$L1025,$L1025,$I$3:$I1025,$I1025) &gt;1,0,SUMIFS($Y$3:$Y$2503,$L$3:$L$2503,$L1025,$O$3:$O$2503,$O1025,$I$3:$I$2503,$I1025)),"-")</f>
        <v>-</v>
      </c>
      <c r="AC1025" s="27" t="str">
        <f t="shared" si="96"/>
        <v>-</v>
      </c>
    </row>
    <row r="1026" spans="1:29" s="1" customFormat="1">
      <c r="A1026" s="13"/>
      <c r="B1026" s="107" t="str">
        <f>IF(COUNTA($A1026)&gt;0,VLOOKUP($A1026,Corsa!$A$1:$F$43,2,FALSE),"-")</f>
        <v>-</v>
      </c>
      <c r="C1026" s="11"/>
      <c r="D1026" s="13"/>
      <c r="E1026" s="13"/>
      <c r="F1026" s="46" t="str">
        <f>IF(COUNTA($A1026)&gt;0,VLOOKUP($A1026,Corsa!$A$1:$F$43,3,FALSE),"-")</f>
        <v>-</v>
      </c>
      <c r="G1026" s="28" t="str">
        <f>IF($D1026&gt;0,VLOOKUP($D1026,Iscrizioni!$A$2:$M$2502,9,FALSE),"-")</f>
        <v>-</v>
      </c>
      <c r="H1026" s="28" t="str">
        <f>IF($D1026&gt;0,VLOOKUP($D1026,Iscrizioni!$A$2:$M$2502,4,FALSE),"-")</f>
        <v>-</v>
      </c>
      <c r="I1026" s="27" t="str">
        <f>IF($D1026&gt;0,VLOOKUP($D1026,Iscrizioni!$A$2:$M$2502,5,FALSE),"-")</f>
        <v>-</v>
      </c>
      <c r="J1026" s="27" t="str">
        <f>IF($D1026&gt;0,VLOOKUP($D1026,Iscrizioni!$A$2:$M$2502,10,FALSE),"-")</f>
        <v>-</v>
      </c>
      <c r="K1026" s="27" t="str">
        <f t="shared" si="94"/>
        <v>-</v>
      </c>
      <c r="L1026" s="46" t="str">
        <f>IF($D1026&gt;0,VLOOKUP($D1026,Iscrizioni!$A$2:$M$2502,11,FALSE),"-")</f>
        <v>-</v>
      </c>
      <c r="M1026" s="27" t="str">
        <f>IF($D1026&gt;0,VLOOKUP($D1026,Iscrizioni!$A$2:$N$2502,12,FALSE),"-")</f>
        <v>-</v>
      </c>
      <c r="N1026" s="46" t="str">
        <f>IF($D1026&gt;0,VLOOKUP($D1026,Iscrizioni!$A$2:$M$2502,6,FALSE),"-")</f>
        <v>-</v>
      </c>
      <c r="O1026" s="107" t="str">
        <f>IF($D1026&gt;0,VLOOKUP($D1026,Iscrizioni!$A$2:$M$2502,7,FALSE),"-")</f>
        <v>-</v>
      </c>
      <c r="P1026" s="46" t="str">
        <f>IF($D1026&gt;0,VLOOKUP(LEFT($N1026,1),Regione!$A$2:$C$21,2,FALSE),"-")</f>
        <v>-</v>
      </c>
      <c r="Q1026" s="112" t="str">
        <f ca="1">IF($D1026&gt;0,NormalizzaTempo("D",CELL("tipo",$E1026),$E1026),"-")</f>
        <v>-</v>
      </c>
      <c r="R1026" s="27" t="str">
        <f>IF($D1026&gt;0,VLOOKUP($D1026,Iscrizioni!$A$2:$M$2502,13,FALSE),"-")</f>
        <v>-</v>
      </c>
      <c r="S1026" s="112" t="str">
        <f t="shared" si="97"/>
        <v>-</v>
      </c>
      <c r="T1026" s="112" t="str">
        <f>IF($D1026&gt;0,SUMIFS($S$3:$S1026,$X$3:$X1026,1,$J$3:$J1026,$J1026),"-")</f>
        <v>-</v>
      </c>
      <c r="U1026" s="112" t="str">
        <f t="shared" si="98"/>
        <v>-</v>
      </c>
      <c r="V1026" s="112" t="str">
        <f t="shared" si="95"/>
        <v>-</v>
      </c>
      <c r="W1026" s="27" t="str">
        <f>IF(LEN($C1026)=0,IF($D1026&gt;0,COUNTIFS($A$3:$A1026,$A1026),"-"),"Escluso")</f>
        <v>-</v>
      </c>
      <c r="X1026" s="2" t="str">
        <f>IF(LEN($C1026)=0,IF($D1026&gt;0,COUNTIFS($J$3:$J1026,$J1026,$C$3:$C1026,""),"-"),"Escluso")</f>
        <v>-</v>
      </c>
      <c r="Y1026" s="127" t="str">
        <f t="shared" si="99"/>
        <v>-</v>
      </c>
      <c r="Z1026" s="2" t="str">
        <f>IF($D1026&gt;0,COUNTIFS($O$3:$O1026,$O1026,$L$3:$L1026,$L1026,$I$3:$I1026,$I1026),"-")</f>
        <v>-</v>
      </c>
      <c r="AA1026" s="27" t="str">
        <f>IF($D1026&gt;0,IF(OR($Z1026 &gt;1,$L1026&lt;&gt;"Adulti"),0,VLOOKUP($P1026,Regione!$B$2:$C$22,2,FALSE)),"-")</f>
        <v>-</v>
      </c>
      <c r="AB1026" s="27" t="str">
        <f>IF($D1026&gt;0,IF(COUNTIFS($O$3:$O1026,$O1026,$L$3:$L1026,$L1026,$I$3:$I1026,$I1026) &gt;1,0,SUMIFS($Y$3:$Y$2503,$L$3:$L$2503,$L1026,$O$3:$O$2503,$O1026,$I$3:$I$2503,$I1026)),"-")</f>
        <v>-</v>
      </c>
      <c r="AC1026" s="27" t="str">
        <f t="shared" si="96"/>
        <v>-</v>
      </c>
    </row>
    <row r="1027" spans="1:29" s="1" customFormat="1">
      <c r="A1027" s="13"/>
      <c r="B1027" s="107" t="str">
        <f>IF(COUNTA($A1027)&gt;0,VLOOKUP($A1027,Corsa!$A$1:$F$43,2,FALSE),"-")</f>
        <v>-</v>
      </c>
      <c r="C1027" s="11"/>
      <c r="D1027" s="13"/>
      <c r="E1027" s="13"/>
      <c r="F1027" s="46" t="str">
        <f>IF(COUNTA($A1027)&gt;0,VLOOKUP($A1027,Corsa!$A$1:$F$43,3,FALSE),"-")</f>
        <v>-</v>
      </c>
      <c r="G1027" s="28" t="str">
        <f>IF($D1027&gt;0,VLOOKUP($D1027,Iscrizioni!$A$2:$M$2502,9,FALSE),"-")</f>
        <v>-</v>
      </c>
      <c r="H1027" s="28" t="str">
        <f>IF($D1027&gt;0,VLOOKUP($D1027,Iscrizioni!$A$2:$M$2502,4,FALSE),"-")</f>
        <v>-</v>
      </c>
      <c r="I1027" s="27" t="str">
        <f>IF($D1027&gt;0,VLOOKUP($D1027,Iscrizioni!$A$2:$M$2502,5,FALSE),"-")</f>
        <v>-</v>
      </c>
      <c r="J1027" s="27" t="str">
        <f>IF($D1027&gt;0,VLOOKUP($D1027,Iscrizioni!$A$2:$M$2502,10,FALSE),"-")</f>
        <v>-</v>
      </c>
      <c r="K1027" s="27" t="str">
        <f t="shared" ref="K1027:K1090" si="100">IF(D1027&gt;0,IF(IFERROR(SEARCH(J1027,F1027),0)=0,"Verifica","ok"),"-")</f>
        <v>-</v>
      </c>
      <c r="L1027" s="46" t="str">
        <f>IF($D1027&gt;0,VLOOKUP($D1027,Iscrizioni!$A$2:$M$2502,11,FALSE),"-")</f>
        <v>-</v>
      </c>
      <c r="M1027" s="27" t="str">
        <f>IF($D1027&gt;0,VLOOKUP($D1027,Iscrizioni!$A$2:$N$2502,12,FALSE),"-")</f>
        <v>-</v>
      </c>
      <c r="N1027" s="46" t="str">
        <f>IF($D1027&gt;0,VLOOKUP($D1027,Iscrizioni!$A$2:$M$2502,6,FALSE),"-")</f>
        <v>-</v>
      </c>
      <c r="O1027" s="107" t="str">
        <f>IF($D1027&gt;0,VLOOKUP($D1027,Iscrizioni!$A$2:$M$2502,7,FALSE),"-")</f>
        <v>-</v>
      </c>
      <c r="P1027" s="46" t="str">
        <f>IF($D1027&gt;0,VLOOKUP(LEFT($N1027,1),Regione!$A$2:$C$21,2,FALSE),"-")</f>
        <v>-</v>
      </c>
      <c r="Q1027" s="112" t="str">
        <f ca="1">IF($D1027&gt;0,NormalizzaTempo("D",CELL("tipo",$E1027),$E1027),"-")</f>
        <v>-</v>
      </c>
      <c r="R1027" s="27" t="str">
        <f>IF($D1027&gt;0,VLOOKUP($D1027,Iscrizioni!$A$2:$M$2502,13,FALSE),"-")</f>
        <v>-</v>
      </c>
      <c r="S1027" s="112" t="str">
        <f t="shared" si="97"/>
        <v>-</v>
      </c>
      <c r="T1027" s="112" t="str">
        <f>IF($D1027&gt;0,SUMIFS($S$3:$S1027,$X$3:$X1027,1,$J$3:$J1027,$J1027),"-")</f>
        <v>-</v>
      </c>
      <c r="U1027" s="112" t="str">
        <f t="shared" si="98"/>
        <v>-</v>
      </c>
      <c r="V1027" s="112" t="str">
        <f t="shared" si="95"/>
        <v>-</v>
      </c>
      <c r="W1027" s="27" t="str">
        <f>IF(LEN($C1027)=0,IF($D1027&gt;0,COUNTIFS($A$3:$A1027,$A1027),"-"),"Escluso")</f>
        <v>-</v>
      </c>
      <c r="X1027" s="2" t="str">
        <f>IF(LEN($C1027)=0,IF($D1027&gt;0,COUNTIFS($J$3:$J1027,$J1027,$C$3:$C1027,""),"-"),"Escluso")</f>
        <v>-</v>
      </c>
      <c r="Y1027" s="127" t="str">
        <f t="shared" si="99"/>
        <v>-</v>
      </c>
      <c r="Z1027" s="2" t="str">
        <f>IF($D1027&gt;0,COUNTIFS($O$3:$O1027,$O1027,$L$3:$L1027,$L1027,$I$3:$I1027,$I1027),"-")</f>
        <v>-</v>
      </c>
      <c r="AA1027" s="27" t="str">
        <f>IF($D1027&gt;0,IF(OR($Z1027 &gt;1,$L1027&lt;&gt;"Adulti"),0,VLOOKUP($P1027,Regione!$B$2:$C$22,2,FALSE)),"-")</f>
        <v>-</v>
      </c>
      <c r="AB1027" s="27" t="str">
        <f>IF($D1027&gt;0,IF(COUNTIFS($O$3:$O1027,$O1027,$L$3:$L1027,$L1027,$I$3:$I1027,$I1027) &gt;1,0,SUMIFS($Y$3:$Y$2503,$L$3:$L$2503,$L1027,$O$3:$O$2503,$O1027,$I$3:$I$2503,$I1027)),"-")</f>
        <v>-</v>
      </c>
      <c r="AC1027" s="27" t="str">
        <f t="shared" si="96"/>
        <v>-</v>
      </c>
    </row>
    <row r="1028" spans="1:29" s="1" customFormat="1">
      <c r="A1028" s="13"/>
      <c r="B1028" s="107" t="str">
        <f>IF(COUNTA($A1028)&gt;0,VLOOKUP($A1028,Corsa!$A$1:$F$43,2,FALSE),"-")</f>
        <v>-</v>
      </c>
      <c r="C1028" s="11"/>
      <c r="D1028" s="13"/>
      <c r="E1028" s="13"/>
      <c r="F1028" s="46" t="str">
        <f>IF(COUNTA($A1028)&gt;0,VLOOKUP($A1028,Corsa!$A$1:$F$43,3,FALSE),"-")</f>
        <v>-</v>
      </c>
      <c r="G1028" s="28" t="str">
        <f>IF($D1028&gt;0,VLOOKUP($D1028,Iscrizioni!$A$2:$M$2502,9,FALSE),"-")</f>
        <v>-</v>
      </c>
      <c r="H1028" s="28" t="str">
        <f>IF($D1028&gt;0,VLOOKUP($D1028,Iscrizioni!$A$2:$M$2502,4,FALSE),"-")</f>
        <v>-</v>
      </c>
      <c r="I1028" s="27" t="str">
        <f>IF($D1028&gt;0,VLOOKUP($D1028,Iscrizioni!$A$2:$M$2502,5,FALSE),"-")</f>
        <v>-</v>
      </c>
      <c r="J1028" s="27" t="str">
        <f>IF($D1028&gt;0,VLOOKUP($D1028,Iscrizioni!$A$2:$M$2502,10,FALSE),"-")</f>
        <v>-</v>
      </c>
      <c r="K1028" s="27" t="str">
        <f t="shared" si="100"/>
        <v>-</v>
      </c>
      <c r="L1028" s="46" t="str">
        <f>IF($D1028&gt;0,VLOOKUP($D1028,Iscrizioni!$A$2:$M$2502,11,FALSE),"-")</f>
        <v>-</v>
      </c>
      <c r="M1028" s="27" t="str">
        <f>IF($D1028&gt;0,VLOOKUP($D1028,Iscrizioni!$A$2:$N$2502,12,FALSE),"-")</f>
        <v>-</v>
      </c>
      <c r="N1028" s="46" t="str">
        <f>IF($D1028&gt;0,VLOOKUP($D1028,Iscrizioni!$A$2:$M$2502,6,FALSE),"-")</f>
        <v>-</v>
      </c>
      <c r="O1028" s="107" t="str">
        <f>IF($D1028&gt;0,VLOOKUP($D1028,Iscrizioni!$A$2:$M$2502,7,FALSE),"-")</f>
        <v>-</v>
      </c>
      <c r="P1028" s="46" t="str">
        <f>IF($D1028&gt;0,VLOOKUP(LEFT($N1028,1),Regione!$A$2:$C$21,2,FALSE),"-")</f>
        <v>-</v>
      </c>
      <c r="Q1028" s="112" t="str">
        <f ca="1">IF($D1028&gt;0,NormalizzaTempo("D",CELL("tipo",$E1028),$E1028),"-")</f>
        <v>-</v>
      </c>
      <c r="R1028" s="27" t="str">
        <f>IF($D1028&gt;0,VLOOKUP($D1028,Iscrizioni!$A$2:$M$2502,13,FALSE),"-")</f>
        <v>-</v>
      </c>
      <c r="S1028" s="112" t="str">
        <f t="shared" si="97"/>
        <v>-</v>
      </c>
      <c r="T1028" s="112" t="str">
        <f>IF($D1028&gt;0,SUMIFS($S$3:$S1028,$X$3:$X1028,1,$J$3:$J1028,$J1028),"-")</f>
        <v>-</v>
      </c>
      <c r="U1028" s="112" t="str">
        <f t="shared" si="98"/>
        <v>-</v>
      </c>
      <c r="V1028" s="112" t="str">
        <f t="shared" ref="V1028:V1091" si="101">IF(OR(AND($L1028="Adulti",LEN($C1028)=0,$U1028&lt;=$U$1), AND(OR($L1028="Giovanile",$L1028="Promozionale"),LEN($C1028)=0) ), "ok","-")</f>
        <v>-</v>
      </c>
      <c r="W1028" s="27" t="str">
        <f>IF(LEN($C1028)=0,IF($D1028&gt;0,COUNTIFS($A$3:$A1028,$A1028),"-"),"Escluso")</f>
        <v>-</v>
      </c>
      <c r="X1028" s="2" t="str">
        <f>IF(LEN($C1028)=0,IF($D1028&gt;0,COUNTIFS($J$3:$J1028,$J1028,$C$3:$C1028,""),"-"),"Escluso")</f>
        <v>-</v>
      </c>
      <c r="Y1028" s="127" t="str">
        <f t="shared" si="99"/>
        <v>-</v>
      </c>
      <c r="Z1028" s="2" t="str">
        <f>IF($D1028&gt;0,COUNTIFS($O$3:$O1028,$O1028,$L$3:$L1028,$L1028,$I$3:$I1028,$I1028),"-")</f>
        <v>-</v>
      </c>
      <c r="AA1028" s="27" t="str">
        <f>IF($D1028&gt;0,IF(OR($Z1028 &gt;1,$L1028&lt;&gt;"Adulti"),0,VLOOKUP($P1028,Regione!$B$2:$C$22,2,FALSE)),"-")</f>
        <v>-</v>
      </c>
      <c r="AB1028" s="27" t="str">
        <f>IF($D1028&gt;0,IF(COUNTIFS($O$3:$O1028,$O1028,$L$3:$L1028,$L1028,$I$3:$I1028,$I1028) &gt;1,0,SUMIFS($Y$3:$Y$2503,$L$3:$L$2503,$L1028,$O$3:$O$2503,$O1028,$I$3:$I$2503,$I1028)),"-")</f>
        <v>-</v>
      </c>
      <c r="AC1028" s="27" t="str">
        <f t="shared" si="96"/>
        <v>-</v>
      </c>
    </row>
    <row r="1029" spans="1:29" s="1" customFormat="1">
      <c r="A1029" s="13"/>
      <c r="B1029" s="107" t="str">
        <f>IF(COUNTA($A1029)&gt;0,VLOOKUP($A1029,Corsa!$A$1:$F$43,2,FALSE),"-")</f>
        <v>-</v>
      </c>
      <c r="C1029" s="11"/>
      <c r="D1029" s="13"/>
      <c r="E1029" s="13"/>
      <c r="F1029" s="46" t="str">
        <f>IF(COUNTA($A1029)&gt;0,VLOOKUP($A1029,Corsa!$A$1:$F$43,3,FALSE),"-")</f>
        <v>-</v>
      </c>
      <c r="G1029" s="28" t="str">
        <f>IF($D1029&gt;0,VLOOKUP($D1029,Iscrizioni!$A$2:$M$2502,9,FALSE),"-")</f>
        <v>-</v>
      </c>
      <c r="H1029" s="28" t="str">
        <f>IF($D1029&gt;0,VLOOKUP($D1029,Iscrizioni!$A$2:$M$2502,4,FALSE),"-")</f>
        <v>-</v>
      </c>
      <c r="I1029" s="27" t="str">
        <f>IF($D1029&gt;0,VLOOKUP($D1029,Iscrizioni!$A$2:$M$2502,5,FALSE),"-")</f>
        <v>-</v>
      </c>
      <c r="J1029" s="27" t="str">
        <f>IF($D1029&gt;0,VLOOKUP($D1029,Iscrizioni!$A$2:$M$2502,10,FALSE),"-")</f>
        <v>-</v>
      </c>
      <c r="K1029" s="27" t="str">
        <f t="shared" si="100"/>
        <v>-</v>
      </c>
      <c r="L1029" s="46" t="str">
        <f>IF($D1029&gt;0,VLOOKUP($D1029,Iscrizioni!$A$2:$M$2502,11,FALSE),"-")</f>
        <v>-</v>
      </c>
      <c r="M1029" s="27" t="str">
        <f>IF($D1029&gt;0,VLOOKUP($D1029,Iscrizioni!$A$2:$N$2502,12,FALSE),"-")</f>
        <v>-</v>
      </c>
      <c r="N1029" s="46" t="str">
        <f>IF($D1029&gt;0,VLOOKUP($D1029,Iscrizioni!$A$2:$M$2502,6,FALSE),"-")</f>
        <v>-</v>
      </c>
      <c r="O1029" s="107" t="str">
        <f>IF($D1029&gt;0,VLOOKUP($D1029,Iscrizioni!$A$2:$M$2502,7,FALSE),"-")</f>
        <v>-</v>
      </c>
      <c r="P1029" s="46" t="str">
        <f>IF($D1029&gt;0,VLOOKUP(LEFT($N1029,1),Regione!$A$2:$C$21,2,FALSE),"-")</f>
        <v>-</v>
      </c>
      <c r="Q1029" s="112" t="str">
        <f ca="1">IF($D1029&gt;0,NormalizzaTempo("D",CELL("tipo",$E1029),$E1029),"-")</f>
        <v>-</v>
      </c>
      <c r="R1029" s="27" t="str">
        <f>IF($D1029&gt;0,VLOOKUP($D1029,Iscrizioni!$A$2:$M$2502,13,FALSE),"-")</f>
        <v>-</v>
      </c>
      <c r="S1029" s="112" t="str">
        <f t="shared" si="97"/>
        <v>-</v>
      </c>
      <c r="T1029" s="112" t="str">
        <f>IF($D1029&gt;0,SUMIFS($S$3:$S1029,$X$3:$X1029,1,$J$3:$J1029,$J1029),"-")</f>
        <v>-</v>
      </c>
      <c r="U1029" s="112" t="str">
        <f t="shared" si="98"/>
        <v>-</v>
      </c>
      <c r="V1029" s="112" t="str">
        <f t="shared" si="101"/>
        <v>-</v>
      </c>
      <c r="W1029" s="27" t="str">
        <f>IF(LEN($C1029)=0,IF($D1029&gt;0,COUNTIFS($A$3:$A1029,$A1029),"-"),"Escluso")</f>
        <v>-</v>
      </c>
      <c r="X1029" s="2" t="str">
        <f>IF(LEN($C1029)=0,IF($D1029&gt;0,COUNTIFS($J$3:$J1029,$J1029,$C$3:$C1029,""),"-"),"Escluso")</f>
        <v>-</v>
      </c>
      <c r="Y1029" s="127" t="str">
        <f t="shared" si="99"/>
        <v>-</v>
      </c>
      <c r="Z1029" s="2" t="str">
        <f>IF($D1029&gt;0,COUNTIFS($O$3:$O1029,$O1029,$L$3:$L1029,$L1029,$I$3:$I1029,$I1029),"-")</f>
        <v>-</v>
      </c>
      <c r="AA1029" s="27" t="str">
        <f>IF($D1029&gt;0,IF(OR($Z1029 &gt;1,$L1029&lt;&gt;"Adulti"),0,VLOOKUP($P1029,Regione!$B$2:$C$22,2,FALSE)),"-")</f>
        <v>-</v>
      </c>
      <c r="AB1029" s="27" t="str">
        <f>IF($D1029&gt;0,IF(COUNTIFS($O$3:$O1029,$O1029,$L$3:$L1029,$L1029,$I$3:$I1029,$I1029) &gt;1,0,SUMIFS($Y$3:$Y$2503,$L$3:$L$2503,$L1029,$O$3:$O$2503,$O1029,$I$3:$I$2503,$I1029)),"-")</f>
        <v>-</v>
      </c>
      <c r="AC1029" s="27" t="str">
        <f t="shared" si="96"/>
        <v>-</v>
      </c>
    </row>
    <row r="1030" spans="1:29" s="1" customFormat="1">
      <c r="A1030" s="13"/>
      <c r="B1030" s="107" t="str">
        <f>IF(COUNTA($A1030)&gt;0,VLOOKUP($A1030,Corsa!$A$1:$F$43,2,FALSE),"-")</f>
        <v>-</v>
      </c>
      <c r="C1030" s="11"/>
      <c r="D1030" s="13"/>
      <c r="E1030" s="13"/>
      <c r="F1030" s="46" t="str">
        <f>IF(COUNTA($A1030)&gt;0,VLOOKUP($A1030,Corsa!$A$1:$F$43,3,FALSE),"-")</f>
        <v>-</v>
      </c>
      <c r="G1030" s="28" t="str">
        <f>IF($D1030&gt;0,VLOOKUP($D1030,Iscrizioni!$A$2:$M$2502,9,FALSE),"-")</f>
        <v>-</v>
      </c>
      <c r="H1030" s="28" t="str">
        <f>IF($D1030&gt;0,VLOOKUP($D1030,Iscrizioni!$A$2:$M$2502,4,FALSE),"-")</f>
        <v>-</v>
      </c>
      <c r="I1030" s="27" t="str">
        <f>IF($D1030&gt;0,VLOOKUP($D1030,Iscrizioni!$A$2:$M$2502,5,FALSE),"-")</f>
        <v>-</v>
      </c>
      <c r="J1030" s="27" t="str">
        <f>IF($D1030&gt;0,VLOOKUP($D1030,Iscrizioni!$A$2:$M$2502,10,FALSE),"-")</f>
        <v>-</v>
      </c>
      <c r="K1030" s="27" t="str">
        <f t="shared" si="100"/>
        <v>-</v>
      </c>
      <c r="L1030" s="46" t="str">
        <f>IF($D1030&gt;0,VLOOKUP($D1030,Iscrizioni!$A$2:$M$2502,11,FALSE),"-")</f>
        <v>-</v>
      </c>
      <c r="M1030" s="27" t="str">
        <f>IF($D1030&gt;0,VLOOKUP($D1030,Iscrizioni!$A$2:$N$2502,12,FALSE),"-")</f>
        <v>-</v>
      </c>
      <c r="N1030" s="46" t="str">
        <f>IF($D1030&gt;0,VLOOKUP($D1030,Iscrizioni!$A$2:$M$2502,6,FALSE),"-")</f>
        <v>-</v>
      </c>
      <c r="O1030" s="107" t="str">
        <f>IF($D1030&gt;0,VLOOKUP($D1030,Iscrizioni!$A$2:$M$2502,7,FALSE),"-")</f>
        <v>-</v>
      </c>
      <c r="P1030" s="46" t="str">
        <f>IF($D1030&gt;0,VLOOKUP(LEFT($N1030,1),Regione!$A$2:$C$21,2,FALSE),"-")</f>
        <v>-</v>
      </c>
      <c r="Q1030" s="112" t="str">
        <f ca="1">IF($D1030&gt;0,NormalizzaTempo("D",CELL("tipo",$E1030),$E1030),"-")</f>
        <v>-</v>
      </c>
      <c r="R1030" s="27" t="str">
        <f>IF($D1030&gt;0,VLOOKUP($D1030,Iscrizioni!$A$2:$M$2502,13,FALSE),"-")</f>
        <v>-</v>
      </c>
      <c r="S1030" s="112" t="str">
        <f t="shared" si="97"/>
        <v>-</v>
      </c>
      <c r="T1030" s="112" t="str">
        <f>IF($D1030&gt;0,SUMIFS($S$3:$S1030,$X$3:$X1030,1,$J$3:$J1030,$J1030),"-")</f>
        <v>-</v>
      </c>
      <c r="U1030" s="112" t="str">
        <f t="shared" si="98"/>
        <v>-</v>
      </c>
      <c r="V1030" s="112" t="str">
        <f t="shared" si="101"/>
        <v>-</v>
      </c>
      <c r="W1030" s="27" t="str">
        <f>IF(LEN($C1030)=0,IF($D1030&gt;0,COUNTIFS($A$3:$A1030,$A1030),"-"),"Escluso")</f>
        <v>-</v>
      </c>
      <c r="X1030" s="2" t="str">
        <f>IF(LEN($C1030)=0,IF($D1030&gt;0,COUNTIFS($J$3:$J1030,$J1030,$C$3:$C1030,""),"-"),"Escluso")</f>
        <v>-</v>
      </c>
      <c r="Y1030" s="127" t="str">
        <f t="shared" si="99"/>
        <v>-</v>
      </c>
      <c r="Z1030" s="2" t="str">
        <f>IF($D1030&gt;0,COUNTIFS($O$3:$O1030,$O1030,$L$3:$L1030,$L1030,$I$3:$I1030,$I1030),"-")</f>
        <v>-</v>
      </c>
      <c r="AA1030" s="27" t="str">
        <f>IF($D1030&gt;0,IF(OR($Z1030 &gt;1,$L1030&lt;&gt;"Adulti"),0,VLOOKUP($P1030,Regione!$B$2:$C$22,2,FALSE)),"-")</f>
        <v>-</v>
      </c>
      <c r="AB1030" s="27" t="str">
        <f>IF($D1030&gt;0,IF(COUNTIFS($O$3:$O1030,$O1030,$L$3:$L1030,$L1030,$I$3:$I1030,$I1030) &gt;1,0,SUMIFS($Y$3:$Y$2503,$L$3:$L$2503,$L1030,$O$3:$O$2503,$O1030,$I$3:$I$2503,$I1030)),"-")</f>
        <v>-</v>
      </c>
      <c r="AC1030" s="27" t="str">
        <f t="shared" si="96"/>
        <v>-</v>
      </c>
    </row>
    <row r="1031" spans="1:29" s="1" customFormat="1">
      <c r="A1031" s="13"/>
      <c r="B1031" s="107" t="str">
        <f>IF(COUNTA($A1031)&gt;0,VLOOKUP($A1031,Corsa!$A$1:$F$43,2,FALSE),"-")</f>
        <v>-</v>
      </c>
      <c r="C1031" s="11"/>
      <c r="D1031" s="13"/>
      <c r="E1031" s="13"/>
      <c r="F1031" s="46" t="str">
        <f>IF(COUNTA($A1031)&gt;0,VLOOKUP($A1031,Corsa!$A$1:$F$43,3,FALSE),"-")</f>
        <v>-</v>
      </c>
      <c r="G1031" s="28" t="str">
        <f>IF($D1031&gt;0,VLOOKUP($D1031,Iscrizioni!$A$2:$M$2502,9,FALSE),"-")</f>
        <v>-</v>
      </c>
      <c r="H1031" s="28" t="str">
        <f>IF($D1031&gt;0,VLOOKUP($D1031,Iscrizioni!$A$2:$M$2502,4,FALSE),"-")</f>
        <v>-</v>
      </c>
      <c r="I1031" s="27" t="str">
        <f>IF($D1031&gt;0,VLOOKUP($D1031,Iscrizioni!$A$2:$M$2502,5,FALSE),"-")</f>
        <v>-</v>
      </c>
      <c r="J1031" s="27" t="str">
        <f>IF($D1031&gt;0,VLOOKUP($D1031,Iscrizioni!$A$2:$M$2502,10,FALSE),"-")</f>
        <v>-</v>
      </c>
      <c r="K1031" s="27" t="str">
        <f t="shared" si="100"/>
        <v>-</v>
      </c>
      <c r="L1031" s="46" t="str">
        <f>IF($D1031&gt;0,VLOOKUP($D1031,Iscrizioni!$A$2:$M$2502,11,FALSE),"-")</f>
        <v>-</v>
      </c>
      <c r="M1031" s="27" t="str">
        <f>IF($D1031&gt;0,VLOOKUP($D1031,Iscrizioni!$A$2:$N$2502,12,FALSE),"-")</f>
        <v>-</v>
      </c>
      <c r="N1031" s="46" t="str">
        <f>IF($D1031&gt;0,VLOOKUP($D1031,Iscrizioni!$A$2:$M$2502,6,FALSE),"-")</f>
        <v>-</v>
      </c>
      <c r="O1031" s="107" t="str">
        <f>IF($D1031&gt;0,VLOOKUP($D1031,Iscrizioni!$A$2:$M$2502,7,FALSE),"-")</f>
        <v>-</v>
      </c>
      <c r="P1031" s="46" t="str">
        <f>IF($D1031&gt;0,VLOOKUP(LEFT($N1031,1),Regione!$A$2:$C$21,2,FALSE),"-")</f>
        <v>-</v>
      </c>
      <c r="Q1031" s="112" t="str">
        <f ca="1">IF($D1031&gt;0,NormalizzaTempo("D",CELL("tipo",$E1031),$E1031),"-")</f>
        <v>-</v>
      </c>
      <c r="R1031" s="27" t="str">
        <f>IF($D1031&gt;0,VLOOKUP($D1031,Iscrizioni!$A$2:$M$2502,13,FALSE),"-")</f>
        <v>-</v>
      </c>
      <c r="S1031" s="112" t="str">
        <f t="shared" si="97"/>
        <v>-</v>
      </c>
      <c r="T1031" s="112" t="str">
        <f>IF($D1031&gt;0,SUMIFS($S$3:$S1031,$X$3:$X1031,1,$J$3:$J1031,$J1031),"-")</f>
        <v>-</v>
      </c>
      <c r="U1031" s="112" t="str">
        <f t="shared" si="98"/>
        <v>-</v>
      </c>
      <c r="V1031" s="112" t="str">
        <f t="shared" si="101"/>
        <v>-</v>
      </c>
      <c r="W1031" s="27" t="str">
        <f>IF(LEN($C1031)=0,IF($D1031&gt;0,COUNTIFS($A$3:$A1031,$A1031),"-"),"Escluso")</f>
        <v>-</v>
      </c>
      <c r="X1031" s="2" t="str">
        <f>IF(LEN($C1031)=0,IF($D1031&gt;0,COUNTIFS($J$3:$J1031,$J1031,$C$3:$C1031,""),"-"),"Escluso")</f>
        <v>-</v>
      </c>
      <c r="Y1031" s="127" t="str">
        <f t="shared" si="99"/>
        <v>-</v>
      </c>
      <c r="Z1031" s="2" t="str">
        <f>IF($D1031&gt;0,COUNTIFS($O$3:$O1031,$O1031,$L$3:$L1031,$L1031,$I$3:$I1031,$I1031),"-")</f>
        <v>-</v>
      </c>
      <c r="AA1031" s="27" t="str">
        <f>IF($D1031&gt;0,IF(OR($Z1031 &gt;1,$L1031&lt;&gt;"Adulti"),0,VLOOKUP($P1031,Regione!$B$2:$C$22,2,FALSE)),"-")</f>
        <v>-</v>
      </c>
      <c r="AB1031" s="27" t="str">
        <f>IF($D1031&gt;0,IF(COUNTIFS($O$3:$O1031,$O1031,$L$3:$L1031,$L1031,$I$3:$I1031,$I1031) &gt;1,0,SUMIFS($Y$3:$Y$2503,$L$3:$L$2503,$L1031,$O$3:$O$2503,$O1031,$I$3:$I$2503,$I1031)),"-")</f>
        <v>-</v>
      </c>
      <c r="AC1031" s="27" t="str">
        <f t="shared" si="96"/>
        <v>-</v>
      </c>
    </row>
    <row r="1032" spans="1:29" s="1" customFormat="1">
      <c r="A1032" s="13"/>
      <c r="B1032" s="107" t="str">
        <f>IF(COUNTA($A1032)&gt;0,VLOOKUP($A1032,Corsa!$A$1:$F$43,2,FALSE),"-")</f>
        <v>-</v>
      </c>
      <c r="C1032" s="11"/>
      <c r="D1032" s="13"/>
      <c r="E1032" s="13"/>
      <c r="F1032" s="46" t="str">
        <f>IF(COUNTA($A1032)&gt;0,VLOOKUP($A1032,Corsa!$A$1:$F$43,3,FALSE),"-")</f>
        <v>-</v>
      </c>
      <c r="G1032" s="28" t="str">
        <f>IF($D1032&gt;0,VLOOKUP($D1032,Iscrizioni!$A$2:$M$2502,9,FALSE),"-")</f>
        <v>-</v>
      </c>
      <c r="H1032" s="28" t="str">
        <f>IF($D1032&gt;0,VLOOKUP($D1032,Iscrizioni!$A$2:$M$2502,4,FALSE),"-")</f>
        <v>-</v>
      </c>
      <c r="I1032" s="27" t="str">
        <f>IF($D1032&gt;0,VLOOKUP($D1032,Iscrizioni!$A$2:$M$2502,5,FALSE),"-")</f>
        <v>-</v>
      </c>
      <c r="J1032" s="27" t="str">
        <f>IF($D1032&gt;0,VLOOKUP($D1032,Iscrizioni!$A$2:$M$2502,10,FALSE),"-")</f>
        <v>-</v>
      </c>
      <c r="K1032" s="27" t="str">
        <f t="shared" si="100"/>
        <v>-</v>
      </c>
      <c r="L1032" s="46" t="str">
        <f>IF($D1032&gt;0,VLOOKUP($D1032,Iscrizioni!$A$2:$M$2502,11,FALSE),"-")</f>
        <v>-</v>
      </c>
      <c r="M1032" s="27" t="str">
        <f>IF($D1032&gt;0,VLOOKUP($D1032,Iscrizioni!$A$2:$N$2502,12,FALSE),"-")</f>
        <v>-</v>
      </c>
      <c r="N1032" s="46" t="str">
        <f>IF($D1032&gt;0,VLOOKUP($D1032,Iscrizioni!$A$2:$M$2502,6,FALSE),"-")</f>
        <v>-</v>
      </c>
      <c r="O1032" s="107" t="str">
        <f>IF($D1032&gt;0,VLOOKUP($D1032,Iscrizioni!$A$2:$M$2502,7,FALSE),"-")</f>
        <v>-</v>
      </c>
      <c r="P1032" s="46" t="str">
        <f>IF($D1032&gt;0,VLOOKUP(LEFT($N1032,1),Regione!$A$2:$C$21,2,FALSE),"-")</f>
        <v>-</v>
      </c>
      <c r="Q1032" s="112" t="str">
        <f ca="1">IF($D1032&gt;0,NormalizzaTempo("D",CELL("tipo",$E1032),$E1032),"-")</f>
        <v>-</v>
      </c>
      <c r="R1032" s="27" t="str">
        <f>IF($D1032&gt;0,VLOOKUP($D1032,Iscrizioni!$A$2:$M$2502,13,FALSE),"-")</f>
        <v>-</v>
      </c>
      <c r="S1032" s="112" t="str">
        <f t="shared" si="97"/>
        <v>-</v>
      </c>
      <c r="T1032" s="112" t="str">
        <f>IF($D1032&gt;0,SUMIFS($S$3:$S1032,$X$3:$X1032,1,$J$3:$J1032,$J1032),"-")</f>
        <v>-</v>
      </c>
      <c r="U1032" s="112" t="str">
        <f t="shared" si="98"/>
        <v>-</v>
      </c>
      <c r="V1032" s="112" t="str">
        <f t="shared" si="101"/>
        <v>-</v>
      </c>
      <c r="W1032" s="27" t="str">
        <f>IF(LEN($C1032)=0,IF($D1032&gt;0,COUNTIFS($A$3:$A1032,$A1032),"-"),"Escluso")</f>
        <v>-</v>
      </c>
      <c r="X1032" s="2" t="str">
        <f>IF(LEN($C1032)=0,IF($D1032&gt;0,COUNTIFS($J$3:$J1032,$J1032,$C$3:$C1032,""),"-"),"Escluso")</f>
        <v>-</v>
      </c>
      <c r="Y1032" s="127" t="str">
        <f t="shared" si="99"/>
        <v>-</v>
      </c>
      <c r="Z1032" s="2" t="str">
        <f>IF($D1032&gt;0,COUNTIFS($O$3:$O1032,$O1032,$L$3:$L1032,$L1032,$I$3:$I1032,$I1032),"-")</f>
        <v>-</v>
      </c>
      <c r="AA1032" s="27" t="str">
        <f>IF($D1032&gt;0,IF(OR($Z1032 &gt;1,$L1032&lt;&gt;"Adulti"),0,VLOOKUP($P1032,Regione!$B$2:$C$22,2,FALSE)),"-")</f>
        <v>-</v>
      </c>
      <c r="AB1032" s="27" t="str">
        <f>IF($D1032&gt;0,IF(COUNTIFS($O$3:$O1032,$O1032,$L$3:$L1032,$L1032,$I$3:$I1032,$I1032) &gt;1,0,SUMIFS($Y$3:$Y$2503,$L$3:$L$2503,$L1032,$O$3:$O$2503,$O1032,$I$3:$I$2503,$I1032)),"-")</f>
        <v>-</v>
      </c>
      <c r="AC1032" s="27" t="str">
        <f t="shared" si="96"/>
        <v>-</v>
      </c>
    </row>
    <row r="1033" spans="1:29" s="1" customFormat="1">
      <c r="A1033" s="13"/>
      <c r="B1033" s="107" t="str">
        <f>IF(COUNTA($A1033)&gt;0,VLOOKUP($A1033,Corsa!$A$1:$F$43,2,FALSE),"-")</f>
        <v>-</v>
      </c>
      <c r="C1033" s="11"/>
      <c r="D1033" s="13"/>
      <c r="E1033" s="13"/>
      <c r="F1033" s="46" t="str">
        <f>IF(COUNTA($A1033)&gt;0,VLOOKUP($A1033,Corsa!$A$1:$F$43,3,FALSE),"-")</f>
        <v>-</v>
      </c>
      <c r="G1033" s="28" t="str">
        <f>IF($D1033&gt;0,VLOOKUP($D1033,Iscrizioni!$A$2:$M$2502,9,FALSE),"-")</f>
        <v>-</v>
      </c>
      <c r="H1033" s="28" t="str">
        <f>IF($D1033&gt;0,VLOOKUP($D1033,Iscrizioni!$A$2:$M$2502,4,FALSE),"-")</f>
        <v>-</v>
      </c>
      <c r="I1033" s="27" t="str">
        <f>IF($D1033&gt;0,VLOOKUP($D1033,Iscrizioni!$A$2:$M$2502,5,FALSE),"-")</f>
        <v>-</v>
      </c>
      <c r="J1033" s="27" t="str">
        <f>IF($D1033&gt;0,VLOOKUP($D1033,Iscrizioni!$A$2:$M$2502,10,FALSE),"-")</f>
        <v>-</v>
      </c>
      <c r="K1033" s="27" t="str">
        <f t="shared" si="100"/>
        <v>-</v>
      </c>
      <c r="L1033" s="46" t="str">
        <f>IF($D1033&gt;0,VLOOKUP($D1033,Iscrizioni!$A$2:$M$2502,11,FALSE),"-")</f>
        <v>-</v>
      </c>
      <c r="M1033" s="27" t="str">
        <f>IF($D1033&gt;0,VLOOKUP($D1033,Iscrizioni!$A$2:$N$2502,12,FALSE),"-")</f>
        <v>-</v>
      </c>
      <c r="N1033" s="46" t="str">
        <f>IF($D1033&gt;0,VLOOKUP($D1033,Iscrizioni!$A$2:$M$2502,6,FALSE),"-")</f>
        <v>-</v>
      </c>
      <c r="O1033" s="107" t="str">
        <f>IF($D1033&gt;0,VLOOKUP($D1033,Iscrizioni!$A$2:$M$2502,7,FALSE),"-")</f>
        <v>-</v>
      </c>
      <c r="P1033" s="46" t="str">
        <f>IF($D1033&gt;0,VLOOKUP(LEFT($N1033,1),Regione!$A$2:$C$21,2,FALSE),"-")</f>
        <v>-</v>
      </c>
      <c r="Q1033" s="112" t="str">
        <f ca="1">IF($D1033&gt;0,NormalizzaTempo("D",CELL("tipo",$E1033),$E1033),"-")</f>
        <v>-</v>
      </c>
      <c r="R1033" s="27" t="str">
        <f>IF($D1033&gt;0,VLOOKUP($D1033,Iscrizioni!$A$2:$M$2502,13,FALSE),"-")</f>
        <v>-</v>
      </c>
      <c r="S1033" s="112" t="str">
        <f t="shared" si="97"/>
        <v>-</v>
      </c>
      <c r="T1033" s="112" t="str">
        <f>IF($D1033&gt;0,SUMIFS($S$3:$S1033,$X$3:$X1033,1,$J$3:$J1033,$J1033),"-")</f>
        <v>-</v>
      </c>
      <c r="U1033" s="112" t="str">
        <f t="shared" si="98"/>
        <v>-</v>
      </c>
      <c r="V1033" s="112" t="str">
        <f t="shared" si="101"/>
        <v>-</v>
      </c>
      <c r="W1033" s="27" t="str">
        <f>IF(LEN($C1033)=0,IF($D1033&gt;0,COUNTIFS($A$3:$A1033,$A1033),"-"),"Escluso")</f>
        <v>-</v>
      </c>
      <c r="X1033" s="2" t="str">
        <f>IF(LEN($C1033)=0,IF($D1033&gt;0,COUNTIFS($J$3:$J1033,$J1033,$C$3:$C1033,""),"-"),"Escluso")</f>
        <v>-</v>
      </c>
      <c r="Y1033" s="127" t="str">
        <f t="shared" si="99"/>
        <v>-</v>
      </c>
      <c r="Z1033" s="2" t="str">
        <f>IF($D1033&gt;0,COUNTIFS($O$3:$O1033,$O1033,$L$3:$L1033,$L1033,$I$3:$I1033,$I1033),"-")</f>
        <v>-</v>
      </c>
      <c r="AA1033" s="27" t="str">
        <f>IF($D1033&gt;0,IF(OR($Z1033 &gt;1,$L1033&lt;&gt;"Adulti"),0,VLOOKUP($P1033,Regione!$B$2:$C$22,2,FALSE)),"-")</f>
        <v>-</v>
      </c>
      <c r="AB1033" s="27" t="str">
        <f>IF($D1033&gt;0,IF(COUNTIFS($O$3:$O1033,$O1033,$L$3:$L1033,$L1033,$I$3:$I1033,$I1033) &gt;1,0,SUMIFS($Y$3:$Y$2503,$L$3:$L$2503,$L1033,$O$3:$O$2503,$O1033,$I$3:$I$2503,$I1033)),"-")</f>
        <v>-</v>
      </c>
      <c r="AC1033" s="27" t="str">
        <f t="shared" si="96"/>
        <v>-</v>
      </c>
    </row>
    <row r="1034" spans="1:29" s="1" customFormat="1">
      <c r="A1034" s="13"/>
      <c r="B1034" s="107" t="str">
        <f>IF(COUNTA($A1034)&gt;0,VLOOKUP($A1034,Corsa!$A$1:$F$43,2,FALSE),"-")</f>
        <v>-</v>
      </c>
      <c r="C1034" s="11"/>
      <c r="D1034" s="13"/>
      <c r="E1034" s="13"/>
      <c r="F1034" s="46" t="str">
        <f>IF(COUNTA($A1034)&gt;0,VLOOKUP($A1034,Corsa!$A$1:$F$43,3,FALSE),"-")</f>
        <v>-</v>
      </c>
      <c r="G1034" s="28" t="str">
        <f>IF($D1034&gt;0,VLOOKUP($D1034,Iscrizioni!$A$2:$M$2502,9,FALSE),"-")</f>
        <v>-</v>
      </c>
      <c r="H1034" s="28" t="str">
        <f>IF($D1034&gt;0,VLOOKUP($D1034,Iscrizioni!$A$2:$M$2502,4,FALSE),"-")</f>
        <v>-</v>
      </c>
      <c r="I1034" s="27" t="str">
        <f>IF($D1034&gt;0,VLOOKUP($D1034,Iscrizioni!$A$2:$M$2502,5,FALSE),"-")</f>
        <v>-</v>
      </c>
      <c r="J1034" s="27" t="str">
        <f>IF($D1034&gt;0,VLOOKUP($D1034,Iscrizioni!$A$2:$M$2502,10,FALSE),"-")</f>
        <v>-</v>
      </c>
      <c r="K1034" s="27" t="str">
        <f t="shared" si="100"/>
        <v>-</v>
      </c>
      <c r="L1034" s="46" t="str">
        <f>IF($D1034&gt;0,VLOOKUP($D1034,Iscrizioni!$A$2:$M$2502,11,FALSE),"-")</f>
        <v>-</v>
      </c>
      <c r="M1034" s="27" t="str">
        <f>IF($D1034&gt;0,VLOOKUP($D1034,Iscrizioni!$A$2:$N$2502,12,FALSE),"-")</f>
        <v>-</v>
      </c>
      <c r="N1034" s="46" t="str">
        <f>IF($D1034&gt;0,VLOOKUP($D1034,Iscrizioni!$A$2:$M$2502,6,FALSE),"-")</f>
        <v>-</v>
      </c>
      <c r="O1034" s="107" t="str">
        <f>IF($D1034&gt;0,VLOOKUP($D1034,Iscrizioni!$A$2:$M$2502,7,FALSE),"-")</f>
        <v>-</v>
      </c>
      <c r="P1034" s="46" t="str">
        <f>IF($D1034&gt;0,VLOOKUP(LEFT($N1034,1),Regione!$A$2:$C$21,2,FALSE),"-")</f>
        <v>-</v>
      </c>
      <c r="Q1034" s="112" t="str">
        <f ca="1">IF($D1034&gt;0,NormalizzaTempo("D",CELL("tipo",$E1034),$E1034),"-")</f>
        <v>-</v>
      </c>
      <c r="R1034" s="27" t="str">
        <f>IF($D1034&gt;0,VLOOKUP($D1034,Iscrizioni!$A$2:$M$2502,13,FALSE),"-")</f>
        <v>-</v>
      </c>
      <c r="S1034" s="112" t="str">
        <f t="shared" si="97"/>
        <v>-</v>
      </c>
      <c r="T1034" s="112" t="str">
        <f>IF($D1034&gt;0,SUMIFS($S$3:$S1034,$X$3:$X1034,1,$J$3:$J1034,$J1034),"-")</f>
        <v>-</v>
      </c>
      <c r="U1034" s="112" t="str">
        <f t="shared" si="98"/>
        <v>-</v>
      </c>
      <c r="V1034" s="112" t="str">
        <f t="shared" si="101"/>
        <v>-</v>
      </c>
      <c r="W1034" s="27" t="str">
        <f>IF(LEN($C1034)=0,IF($D1034&gt;0,COUNTIFS($A$3:$A1034,$A1034),"-"),"Escluso")</f>
        <v>-</v>
      </c>
      <c r="X1034" s="2" t="str">
        <f>IF(LEN($C1034)=0,IF($D1034&gt;0,COUNTIFS($J$3:$J1034,$J1034,$C$3:$C1034,""),"-"),"Escluso")</f>
        <v>-</v>
      </c>
      <c r="Y1034" s="127" t="str">
        <f t="shared" si="99"/>
        <v>-</v>
      </c>
      <c r="Z1034" s="2" t="str">
        <f>IF($D1034&gt;0,COUNTIFS($O$3:$O1034,$O1034,$L$3:$L1034,$L1034,$I$3:$I1034,$I1034),"-")</f>
        <v>-</v>
      </c>
      <c r="AA1034" s="27" t="str">
        <f>IF($D1034&gt;0,IF(OR($Z1034 &gt;1,$L1034&lt;&gt;"Adulti"),0,VLOOKUP($P1034,Regione!$B$2:$C$22,2,FALSE)),"-")</f>
        <v>-</v>
      </c>
      <c r="AB1034" s="27" t="str">
        <f>IF($D1034&gt;0,IF(COUNTIFS($O$3:$O1034,$O1034,$L$3:$L1034,$L1034,$I$3:$I1034,$I1034) &gt;1,0,SUMIFS($Y$3:$Y$2503,$L$3:$L$2503,$L1034,$O$3:$O$2503,$O1034,$I$3:$I$2503,$I1034)),"-")</f>
        <v>-</v>
      </c>
      <c r="AC1034" s="27" t="str">
        <f t="shared" si="96"/>
        <v>-</v>
      </c>
    </row>
    <row r="1035" spans="1:29" s="1" customFormat="1">
      <c r="A1035" s="13"/>
      <c r="B1035" s="107" t="str">
        <f>IF(COUNTA($A1035)&gt;0,VLOOKUP($A1035,Corsa!$A$1:$F$43,2,FALSE),"-")</f>
        <v>-</v>
      </c>
      <c r="C1035" s="11"/>
      <c r="D1035" s="13"/>
      <c r="E1035" s="13"/>
      <c r="F1035" s="46" t="str">
        <f>IF(COUNTA($A1035)&gt;0,VLOOKUP($A1035,Corsa!$A$1:$F$43,3,FALSE),"-")</f>
        <v>-</v>
      </c>
      <c r="G1035" s="28" t="str">
        <f>IF($D1035&gt;0,VLOOKUP($D1035,Iscrizioni!$A$2:$M$2502,9,FALSE),"-")</f>
        <v>-</v>
      </c>
      <c r="H1035" s="28" t="str">
        <f>IF($D1035&gt;0,VLOOKUP($D1035,Iscrizioni!$A$2:$M$2502,4,FALSE),"-")</f>
        <v>-</v>
      </c>
      <c r="I1035" s="27" t="str">
        <f>IF($D1035&gt;0,VLOOKUP($D1035,Iscrizioni!$A$2:$M$2502,5,FALSE),"-")</f>
        <v>-</v>
      </c>
      <c r="J1035" s="27" t="str">
        <f>IF($D1035&gt;0,VLOOKUP($D1035,Iscrizioni!$A$2:$M$2502,10,FALSE),"-")</f>
        <v>-</v>
      </c>
      <c r="K1035" s="27" t="str">
        <f t="shared" si="100"/>
        <v>-</v>
      </c>
      <c r="L1035" s="46" t="str">
        <f>IF($D1035&gt;0,VLOOKUP($D1035,Iscrizioni!$A$2:$M$2502,11,FALSE),"-")</f>
        <v>-</v>
      </c>
      <c r="M1035" s="27" t="str">
        <f>IF($D1035&gt;0,VLOOKUP($D1035,Iscrizioni!$A$2:$N$2502,12,FALSE),"-")</f>
        <v>-</v>
      </c>
      <c r="N1035" s="46" t="str">
        <f>IF($D1035&gt;0,VLOOKUP($D1035,Iscrizioni!$A$2:$M$2502,6,FALSE),"-")</f>
        <v>-</v>
      </c>
      <c r="O1035" s="107" t="str">
        <f>IF($D1035&gt;0,VLOOKUP($D1035,Iscrizioni!$A$2:$M$2502,7,FALSE),"-")</f>
        <v>-</v>
      </c>
      <c r="P1035" s="46" t="str">
        <f>IF($D1035&gt;0,VLOOKUP(LEFT($N1035,1),Regione!$A$2:$C$21,2,FALSE),"-")</f>
        <v>-</v>
      </c>
      <c r="Q1035" s="112" t="str">
        <f ca="1">IF($D1035&gt;0,NormalizzaTempo("D",CELL("tipo",$E1035),$E1035),"-")</f>
        <v>-</v>
      </c>
      <c r="R1035" s="27" t="str">
        <f>IF($D1035&gt;0,VLOOKUP($D1035,Iscrizioni!$A$2:$M$2502,13,FALSE),"-")</f>
        <v>-</v>
      </c>
      <c r="S1035" s="112" t="str">
        <f t="shared" si="97"/>
        <v>-</v>
      </c>
      <c r="T1035" s="112" t="str">
        <f>IF($D1035&gt;0,SUMIFS($S$3:$S1035,$X$3:$X1035,1,$J$3:$J1035,$J1035),"-")</f>
        <v>-</v>
      </c>
      <c r="U1035" s="112" t="str">
        <f t="shared" si="98"/>
        <v>-</v>
      </c>
      <c r="V1035" s="112" t="str">
        <f t="shared" si="101"/>
        <v>-</v>
      </c>
      <c r="W1035" s="27" t="str">
        <f>IF(LEN($C1035)=0,IF($D1035&gt;0,COUNTIFS($A$3:$A1035,$A1035),"-"),"Escluso")</f>
        <v>-</v>
      </c>
      <c r="X1035" s="2" t="str">
        <f>IF(LEN($C1035)=0,IF($D1035&gt;0,COUNTIFS($J$3:$J1035,$J1035,$C$3:$C1035,""),"-"),"Escluso")</f>
        <v>-</v>
      </c>
      <c r="Y1035" s="127" t="str">
        <f t="shared" si="99"/>
        <v>-</v>
      </c>
      <c r="Z1035" s="2" t="str">
        <f>IF($D1035&gt;0,COUNTIFS($O$3:$O1035,$O1035,$L$3:$L1035,$L1035,$I$3:$I1035,$I1035),"-")</f>
        <v>-</v>
      </c>
      <c r="AA1035" s="27" t="str">
        <f>IF($D1035&gt;0,IF(OR($Z1035 &gt;1,$L1035&lt;&gt;"Adulti"),0,VLOOKUP($P1035,Regione!$B$2:$C$22,2,FALSE)),"-")</f>
        <v>-</v>
      </c>
      <c r="AB1035" s="27" t="str">
        <f>IF($D1035&gt;0,IF(COUNTIFS($O$3:$O1035,$O1035,$L$3:$L1035,$L1035,$I$3:$I1035,$I1035) &gt;1,0,SUMIFS($Y$3:$Y$2503,$L$3:$L$2503,$L1035,$O$3:$O$2503,$O1035,$I$3:$I$2503,$I1035)),"-")</f>
        <v>-</v>
      </c>
      <c r="AC1035" s="27" t="str">
        <f t="shared" si="96"/>
        <v>-</v>
      </c>
    </row>
    <row r="1036" spans="1:29" s="1" customFormat="1">
      <c r="A1036" s="13"/>
      <c r="B1036" s="107" t="str">
        <f>IF(COUNTA($A1036)&gt;0,VLOOKUP($A1036,Corsa!$A$1:$F$43,2,FALSE),"-")</f>
        <v>-</v>
      </c>
      <c r="C1036" s="11"/>
      <c r="D1036" s="13"/>
      <c r="E1036" s="13"/>
      <c r="F1036" s="46" t="str">
        <f>IF(COUNTA($A1036)&gt;0,VLOOKUP($A1036,Corsa!$A$1:$F$43,3,FALSE),"-")</f>
        <v>-</v>
      </c>
      <c r="G1036" s="28" t="str">
        <f>IF($D1036&gt;0,VLOOKUP($D1036,Iscrizioni!$A$2:$M$2502,9,FALSE),"-")</f>
        <v>-</v>
      </c>
      <c r="H1036" s="28" t="str">
        <f>IF($D1036&gt;0,VLOOKUP($D1036,Iscrizioni!$A$2:$M$2502,4,FALSE),"-")</f>
        <v>-</v>
      </c>
      <c r="I1036" s="27" t="str">
        <f>IF($D1036&gt;0,VLOOKUP($D1036,Iscrizioni!$A$2:$M$2502,5,FALSE),"-")</f>
        <v>-</v>
      </c>
      <c r="J1036" s="27" t="str">
        <f>IF($D1036&gt;0,VLOOKUP($D1036,Iscrizioni!$A$2:$M$2502,10,FALSE),"-")</f>
        <v>-</v>
      </c>
      <c r="K1036" s="27" t="str">
        <f t="shared" si="100"/>
        <v>-</v>
      </c>
      <c r="L1036" s="46" t="str">
        <f>IF($D1036&gt;0,VLOOKUP($D1036,Iscrizioni!$A$2:$M$2502,11,FALSE),"-")</f>
        <v>-</v>
      </c>
      <c r="M1036" s="27" t="str">
        <f>IF($D1036&gt;0,VLOOKUP($D1036,Iscrizioni!$A$2:$N$2502,12,FALSE),"-")</f>
        <v>-</v>
      </c>
      <c r="N1036" s="46" t="str">
        <f>IF($D1036&gt;0,VLOOKUP($D1036,Iscrizioni!$A$2:$M$2502,6,FALSE),"-")</f>
        <v>-</v>
      </c>
      <c r="O1036" s="107" t="str">
        <f>IF($D1036&gt;0,VLOOKUP($D1036,Iscrizioni!$A$2:$M$2502,7,FALSE),"-")</f>
        <v>-</v>
      </c>
      <c r="P1036" s="46" t="str">
        <f>IF($D1036&gt;0,VLOOKUP(LEFT($N1036,1),Regione!$A$2:$C$21,2,FALSE),"-")</f>
        <v>-</v>
      </c>
      <c r="Q1036" s="112" t="str">
        <f ca="1">IF($D1036&gt;0,NormalizzaTempo("D",CELL("tipo",$E1036),$E1036),"-")</f>
        <v>-</v>
      </c>
      <c r="R1036" s="27" t="str">
        <f>IF($D1036&gt;0,VLOOKUP($D1036,Iscrizioni!$A$2:$M$2502,13,FALSE),"-")</f>
        <v>-</v>
      </c>
      <c r="S1036" s="112" t="str">
        <f t="shared" si="97"/>
        <v>-</v>
      </c>
      <c r="T1036" s="112" t="str">
        <f>IF($D1036&gt;0,SUMIFS($S$3:$S1036,$X$3:$X1036,1,$J$3:$J1036,$J1036),"-")</f>
        <v>-</v>
      </c>
      <c r="U1036" s="112" t="str">
        <f t="shared" si="98"/>
        <v>-</v>
      </c>
      <c r="V1036" s="112" t="str">
        <f t="shared" si="101"/>
        <v>-</v>
      </c>
      <c r="W1036" s="27" t="str">
        <f>IF(LEN($C1036)=0,IF($D1036&gt;0,COUNTIFS($A$3:$A1036,$A1036),"-"),"Escluso")</f>
        <v>-</v>
      </c>
      <c r="X1036" s="2" t="str">
        <f>IF(LEN($C1036)=0,IF($D1036&gt;0,COUNTIFS($J$3:$J1036,$J1036,$C$3:$C1036,""),"-"),"Escluso")</f>
        <v>-</v>
      </c>
      <c r="Y1036" s="127" t="str">
        <f t="shared" si="99"/>
        <v>-</v>
      </c>
      <c r="Z1036" s="2" t="str">
        <f>IF($D1036&gt;0,COUNTIFS($O$3:$O1036,$O1036,$L$3:$L1036,$L1036,$I$3:$I1036,$I1036),"-")</f>
        <v>-</v>
      </c>
      <c r="AA1036" s="27" t="str">
        <f>IF($D1036&gt;0,IF(OR($Z1036 &gt;1,$L1036&lt;&gt;"Adulti"),0,VLOOKUP($P1036,Regione!$B$2:$C$22,2,FALSE)),"-")</f>
        <v>-</v>
      </c>
      <c r="AB1036" s="27" t="str">
        <f>IF($D1036&gt;0,IF(COUNTIFS($O$3:$O1036,$O1036,$L$3:$L1036,$L1036,$I$3:$I1036,$I1036) &gt;1,0,SUMIFS($Y$3:$Y$2503,$L$3:$L$2503,$L1036,$O$3:$O$2503,$O1036,$I$3:$I$2503,$I1036)),"-")</f>
        <v>-</v>
      </c>
      <c r="AC1036" s="27" t="str">
        <f t="shared" si="96"/>
        <v>-</v>
      </c>
    </row>
    <row r="1037" spans="1:29" s="1" customFormat="1">
      <c r="A1037" s="13"/>
      <c r="B1037" s="107" t="str">
        <f>IF(COUNTA($A1037)&gt;0,VLOOKUP($A1037,Corsa!$A$1:$F$43,2,FALSE),"-")</f>
        <v>-</v>
      </c>
      <c r="C1037" s="11"/>
      <c r="D1037" s="13"/>
      <c r="E1037" s="13"/>
      <c r="F1037" s="46" t="str">
        <f>IF(COUNTA($A1037)&gt;0,VLOOKUP($A1037,Corsa!$A$1:$F$43,3,FALSE),"-")</f>
        <v>-</v>
      </c>
      <c r="G1037" s="28" t="str">
        <f>IF($D1037&gt;0,VLOOKUP($D1037,Iscrizioni!$A$2:$M$2502,9,FALSE),"-")</f>
        <v>-</v>
      </c>
      <c r="H1037" s="28" t="str">
        <f>IF($D1037&gt;0,VLOOKUP($D1037,Iscrizioni!$A$2:$M$2502,4,FALSE),"-")</f>
        <v>-</v>
      </c>
      <c r="I1037" s="27" t="str">
        <f>IF($D1037&gt;0,VLOOKUP($D1037,Iscrizioni!$A$2:$M$2502,5,FALSE),"-")</f>
        <v>-</v>
      </c>
      <c r="J1037" s="27" t="str">
        <f>IF($D1037&gt;0,VLOOKUP($D1037,Iscrizioni!$A$2:$M$2502,10,FALSE),"-")</f>
        <v>-</v>
      </c>
      <c r="K1037" s="27" t="str">
        <f t="shared" si="100"/>
        <v>-</v>
      </c>
      <c r="L1037" s="46" t="str">
        <f>IF($D1037&gt;0,VLOOKUP($D1037,Iscrizioni!$A$2:$M$2502,11,FALSE),"-")</f>
        <v>-</v>
      </c>
      <c r="M1037" s="27" t="str">
        <f>IF($D1037&gt;0,VLOOKUP($D1037,Iscrizioni!$A$2:$N$2502,12,FALSE),"-")</f>
        <v>-</v>
      </c>
      <c r="N1037" s="46" t="str">
        <f>IF($D1037&gt;0,VLOOKUP($D1037,Iscrizioni!$A$2:$M$2502,6,FALSE),"-")</f>
        <v>-</v>
      </c>
      <c r="O1037" s="107" t="str">
        <f>IF($D1037&gt;0,VLOOKUP($D1037,Iscrizioni!$A$2:$M$2502,7,FALSE),"-")</f>
        <v>-</v>
      </c>
      <c r="P1037" s="46" t="str">
        <f>IF($D1037&gt;0,VLOOKUP(LEFT($N1037,1),Regione!$A$2:$C$21,2,FALSE),"-")</f>
        <v>-</v>
      </c>
      <c r="Q1037" s="112" t="str">
        <f ca="1">IF($D1037&gt;0,NormalizzaTempo("D",CELL("tipo",$E1037),$E1037),"-")</f>
        <v>-</v>
      </c>
      <c r="R1037" s="27" t="str">
        <f>IF($D1037&gt;0,VLOOKUP($D1037,Iscrizioni!$A$2:$M$2502,13,FALSE),"-")</f>
        <v>-</v>
      </c>
      <c r="S1037" s="112" t="str">
        <f t="shared" si="97"/>
        <v>-</v>
      </c>
      <c r="T1037" s="112" t="str">
        <f>IF($D1037&gt;0,SUMIFS($S$3:$S1037,$X$3:$X1037,1,$J$3:$J1037,$J1037),"-")</f>
        <v>-</v>
      </c>
      <c r="U1037" s="112" t="str">
        <f t="shared" si="98"/>
        <v>-</v>
      </c>
      <c r="V1037" s="112" t="str">
        <f t="shared" si="101"/>
        <v>-</v>
      </c>
      <c r="W1037" s="27" t="str">
        <f>IF(LEN($C1037)=0,IF($D1037&gt;0,COUNTIFS($A$3:$A1037,$A1037),"-"),"Escluso")</f>
        <v>-</v>
      </c>
      <c r="X1037" s="2" t="str">
        <f>IF(LEN($C1037)=0,IF($D1037&gt;0,COUNTIFS($J$3:$J1037,$J1037,$C$3:$C1037,""),"-"),"Escluso")</f>
        <v>-</v>
      </c>
      <c r="Y1037" s="127" t="str">
        <f t="shared" si="99"/>
        <v>-</v>
      </c>
      <c r="Z1037" s="2" t="str">
        <f>IF($D1037&gt;0,COUNTIFS($O$3:$O1037,$O1037,$L$3:$L1037,$L1037,$I$3:$I1037,$I1037),"-")</f>
        <v>-</v>
      </c>
      <c r="AA1037" s="27" t="str">
        <f>IF($D1037&gt;0,IF(OR($Z1037 &gt;1,$L1037&lt;&gt;"Adulti"),0,VLOOKUP($P1037,Regione!$B$2:$C$22,2,FALSE)),"-")</f>
        <v>-</v>
      </c>
      <c r="AB1037" s="27" t="str">
        <f>IF($D1037&gt;0,IF(COUNTIFS($O$3:$O1037,$O1037,$L$3:$L1037,$L1037,$I$3:$I1037,$I1037) &gt;1,0,SUMIFS($Y$3:$Y$2503,$L$3:$L$2503,$L1037,$O$3:$O$2503,$O1037,$I$3:$I$2503,$I1037)),"-")</f>
        <v>-</v>
      </c>
      <c r="AC1037" s="27" t="str">
        <f t="shared" si="96"/>
        <v>-</v>
      </c>
    </row>
    <row r="1038" spans="1:29" s="1" customFormat="1">
      <c r="A1038" s="13"/>
      <c r="B1038" s="107" t="str">
        <f>IF(COUNTA($A1038)&gt;0,VLOOKUP($A1038,Corsa!$A$1:$F$43,2,FALSE),"-")</f>
        <v>-</v>
      </c>
      <c r="C1038" s="11"/>
      <c r="D1038" s="13"/>
      <c r="E1038" s="13"/>
      <c r="F1038" s="46" t="str">
        <f>IF(COUNTA($A1038)&gt;0,VLOOKUP($A1038,Corsa!$A$1:$F$43,3,FALSE),"-")</f>
        <v>-</v>
      </c>
      <c r="G1038" s="28" t="str">
        <f>IF($D1038&gt;0,VLOOKUP($D1038,Iscrizioni!$A$2:$M$2502,9,FALSE),"-")</f>
        <v>-</v>
      </c>
      <c r="H1038" s="28" t="str">
        <f>IF($D1038&gt;0,VLOOKUP($D1038,Iscrizioni!$A$2:$M$2502,4,FALSE),"-")</f>
        <v>-</v>
      </c>
      <c r="I1038" s="27" t="str">
        <f>IF($D1038&gt;0,VLOOKUP($D1038,Iscrizioni!$A$2:$M$2502,5,FALSE),"-")</f>
        <v>-</v>
      </c>
      <c r="J1038" s="27" t="str">
        <f>IF($D1038&gt;0,VLOOKUP($D1038,Iscrizioni!$A$2:$M$2502,10,FALSE),"-")</f>
        <v>-</v>
      </c>
      <c r="K1038" s="27" t="str">
        <f t="shared" si="100"/>
        <v>-</v>
      </c>
      <c r="L1038" s="46" t="str">
        <f>IF($D1038&gt;0,VLOOKUP($D1038,Iscrizioni!$A$2:$M$2502,11,FALSE),"-")</f>
        <v>-</v>
      </c>
      <c r="M1038" s="27" t="str">
        <f>IF($D1038&gt;0,VLOOKUP($D1038,Iscrizioni!$A$2:$N$2502,12,FALSE),"-")</f>
        <v>-</v>
      </c>
      <c r="N1038" s="46" t="str">
        <f>IF($D1038&gt;0,VLOOKUP($D1038,Iscrizioni!$A$2:$M$2502,6,FALSE),"-")</f>
        <v>-</v>
      </c>
      <c r="O1038" s="107" t="str">
        <f>IF($D1038&gt;0,VLOOKUP($D1038,Iscrizioni!$A$2:$M$2502,7,FALSE),"-")</f>
        <v>-</v>
      </c>
      <c r="P1038" s="46" t="str">
        <f>IF($D1038&gt;0,VLOOKUP(LEFT($N1038,1),Regione!$A$2:$C$21,2,FALSE),"-")</f>
        <v>-</v>
      </c>
      <c r="Q1038" s="112" t="str">
        <f ca="1">IF($D1038&gt;0,NormalizzaTempo("D",CELL("tipo",$E1038),$E1038),"-")</f>
        <v>-</v>
      </c>
      <c r="R1038" s="27" t="str">
        <f>IF($D1038&gt;0,VLOOKUP($D1038,Iscrizioni!$A$2:$M$2502,13,FALSE),"-")</f>
        <v>-</v>
      </c>
      <c r="S1038" s="112" t="str">
        <f t="shared" si="97"/>
        <v>-</v>
      </c>
      <c r="T1038" s="112" t="str">
        <f>IF($D1038&gt;0,SUMIFS($S$3:$S1038,$X$3:$X1038,1,$J$3:$J1038,$J1038),"-")</f>
        <v>-</v>
      </c>
      <c r="U1038" s="112" t="str">
        <f t="shared" si="98"/>
        <v>-</v>
      </c>
      <c r="V1038" s="112" t="str">
        <f t="shared" si="101"/>
        <v>-</v>
      </c>
      <c r="W1038" s="27" t="str">
        <f>IF(LEN($C1038)=0,IF($D1038&gt;0,COUNTIFS($A$3:$A1038,$A1038),"-"),"Escluso")</f>
        <v>-</v>
      </c>
      <c r="X1038" s="2" t="str">
        <f>IF(LEN($C1038)=0,IF($D1038&gt;0,COUNTIFS($J$3:$J1038,$J1038,$C$3:$C1038,""),"-"),"Escluso")</f>
        <v>-</v>
      </c>
      <c r="Y1038" s="127" t="str">
        <f t="shared" si="99"/>
        <v>-</v>
      </c>
      <c r="Z1038" s="2" t="str">
        <f>IF($D1038&gt;0,COUNTIFS($O$3:$O1038,$O1038,$L$3:$L1038,$L1038,$I$3:$I1038,$I1038),"-")</f>
        <v>-</v>
      </c>
      <c r="AA1038" s="27" t="str">
        <f>IF($D1038&gt;0,IF(OR($Z1038 &gt;1,$L1038&lt;&gt;"Adulti"),0,VLOOKUP($P1038,Regione!$B$2:$C$22,2,FALSE)),"-")</f>
        <v>-</v>
      </c>
      <c r="AB1038" s="27" t="str">
        <f>IF($D1038&gt;0,IF(COUNTIFS($O$3:$O1038,$O1038,$L$3:$L1038,$L1038,$I$3:$I1038,$I1038) &gt;1,0,SUMIFS($Y$3:$Y$2503,$L$3:$L$2503,$L1038,$O$3:$O$2503,$O1038,$I$3:$I$2503,$I1038)),"-")</f>
        <v>-</v>
      </c>
      <c r="AC1038" s="27" t="str">
        <f t="shared" si="96"/>
        <v>-</v>
      </c>
    </row>
    <row r="1039" spans="1:29" s="1" customFormat="1">
      <c r="A1039" s="13"/>
      <c r="B1039" s="107" t="str">
        <f>IF(COUNTA($A1039)&gt;0,VLOOKUP($A1039,Corsa!$A$1:$F$43,2,FALSE),"-")</f>
        <v>-</v>
      </c>
      <c r="C1039" s="11"/>
      <c r="D1039" s="13"/>
      <c r="E1039" s="13"/>
      <c r="F1039" s="46" t="str">
        <f>IF(COUNTA($A1039)&gt;0,VLOOKUP($A1039,Corsa!$A$1:$F$43,3,FALSE),"-")</f>
        <v>-</v>
      </c>
      <c r="G1039" s="28" t="str">
        <f>IF($D1039&gt;0,VLOOKUP($D1039,Iscrizioni!$A$2:$M$2502,9,FALSE),"-")</f>
        <v>-</v>
      </c>
      <c r="H1039" s="28" t="str">
        <f>IF($D1039&gt;0,VLOOKUP($D1039,Iscrizioni!$A$2:$M$2502,4,FALSE),"-")</f>
        <v>-</v>
      </c>
      <c r="I1039" s="27" t="str">
        <f>IF($D1039&gt;0,VLOOKUP($D1039,Iscrizioni!$A$2:$M$2502,5,FALSE),"-")</f>
        <v>-</v>
      </c>
      <c r="J1039" s="27" t="str">
        <f>IF($D1039&gt;0,VLOOKUP($D1039,Iscrizioni!$A$2:$M$2502,10,FALSE),"-")</f>
        <v>-</v>
      </c>
      <c r="K1039" s="27" t="str">
        <f t="shared" si="100"/>
        <v>-</v>
      </c>
      <c r="L1039" s="46" t="str">
        <f>IF($D1039&gt;0,VLOOKUP($D1039,Iscrizioni!$A$2:$M$2502,11,FALSE),"-")</f>
        <v>-</v>
      </c>
      <c r="M1039" s="27" t="str">
        <f>IF($D1039&gt;0,VLOOKUP($D1039,Iscrizioni!$A$2:$N$2502,12,FALSE),"-")</f>
        <v>-</v>
      </c>
      <c r="N1039" s="46" t="str">
        <f>IF($D1039&gt;0,VLOOKUP($D1039,Iscrizioni!$A$2:$M$2502,6,FALSE),"-")</f>
        <v>-</v>
      </c>
      <c r="O1039" s="107" t="str">
        <f>IF($D1039&gt;0,VLOOKUP($D1039,Iscrizioni!$A$2:$M$2502,7,FALSE),"-")</f>
        <v>-</v>
      </c>
      <c r="P1039" s="46" t="str">
        <f>IF($D1039&gt;0,VLOOKUP(LEFT($N1039,1),Regione!$A$2:$C$21,2,FALSE),"-")</f>
        <v>-</v>
      </c>
      <c r="Q1039" s="112" t="str">
        <f ca="1">IF($D1039&gt;0,NormalizzaTempo("D",CELL("tipo",$E1039),$E1039),"-")</f>
        <v>-</v>
      </c>
      <c r="R1039" s="27" t="str">
        <f>IF($D1039&gt;0,VLOOKUP($D1039,Iscrizioni!$A$2:$M$2502,13,FALSE),"-")</f>
        <v>-</v>
      </c>
      <c r="S1039" s="112" t="str">
        <f t="shared" si="97"/>
        <v>-</v>
      </c>
      <c r="T1039" s="112" t="str">
        <f>IF($D1039&gt;0,SUMIFS($S$3:$S1039,$X$3:$X1039,1,$J$3:$J1039,$J1039),"-")</f>
        <v>-</v>
      </c>
      <c r="U1039" s="112" t="str">
        <f t="shared" si="98"/>
        <v>-</v>
      </c>
      <c r="V1039" s="112" t="str">
        <f t="shared" si="101"/>
        <v>-</v>
      </c>
      <c r="W1039" s="27" t="str">
        <f>IF(LEN($C1039)=0,IF($D1039&gt;0,COUNTIFS($A$3:$A1039,$A1039),"-"),"Escluso")</f>
        <v>-</v>
      </c>
      <c r="X1039" s="2" t="str">
        <f>IF(LEN($C1039)=0,IF($D1039&gt;0,COUNTIFS($J$3:$J1039,$J1039,$C$3:$C1039,""),"-"),"Escluso")</f>
        <v>-</v>
      </c>
      <c r="Y1039" s="127" t="str">
        <f t="shared" si="99"/>
        <v>-</v>
      </c>
      <c r="Z1039" s="2" t="str">
        <f>IF($D1039&gt;0,COUNTIFS($O$3:$O1039,$O1039,$L$3:$L1039,$L1039,$I$3:$I1039,$I1039),"-")</f>
        <v>-</v>
      </c>
      <c r="AA1039" s="27" t="str">
        <f>IF($D1039&gt;0,IF(OR($Z1039 &gt;1,$L1039&lt;&gt;"Adulti"),0,VLOOKUP($P1039,Regione!$B$2:$C$22,2,FALSE)),"-")</f>
        <v>-</v>
      </c>
      <c r="AB1039" s="27" t="str">
        <f>IF($D1039&gt;0,IF(COUNTIFS($O$3:$O1039,$O1039,$L$3:$L1039,$L1039,$I$3:$I1039,$I1039) &gt;1,0,SUMIFS($Y$3:$Y$2503,$L$3:$L$2503,$L1039,$O$3:$O$2503,$O1039,$I$3:$I$2503,$I1039)),"-")</f>
        <v>-</v>
      </c>
      <c r="AC1039" s="27" t="str">
        <f t="shared" si="96"/>
        <v>-</v>
      </c>
    </row>
    <row r="1040" spans="1:29" s="1" customFormat="1">
      <c r="A1040" s="13"/>
      <c r="B1040" s="107" t="str">
        <f>IF(COUNTA($A1040)&gt;0,VLOOKUP($A1040,Corsa!$A$1:$F$43,2,FALSE),"-")</f>
        <v>-</v>
      </c>
      <c r="C1040" s="11"/>
      <c r="D1040" s="13"/>
      <c r="E1040" s="13"/>
      <c r="F1040" s="46" t="str">
        <f>IF(COUNTA($A1040)&gt;0,VLOOKUP($A1040,Corsa!$A$1:$F$43,3,FALSE),"-")</f>
        <v>-</v>
      </c>
      <c r="G1040" s="28" t="str">
        <f>IF($D1040&gt;0,VLOOKUP($D1040,Iscrizioni!$A$2:$M$2502,9,FALSE),"-")</f>
        <v>-</v>
      </c>
      <c r="H1040" s="28" t="str">
        <f>IF($D1040&gt;0,VLOOKUP($D1040,Iscrizioni!$A$2:$M$2502,4,FALSE),"-")</f>
        <v>-</v>
      </c>
      <c r="I1040" s="27" t="str">
        <f>IF($D1040&gt;0,VLOOKUP($D1040,Iscrizioni!$A$2:$M$2502,5,FALSE),"-")</f>
        <v>-</v>
      </c>
      <c r="J1040" s="27" t="str">
        <f>IF($D1040&gt;0,VLOOKUP($D1040,Iscrizioni!$A$2:$M$2502,10,FALSE),"-")</f>
        <v>-</v>
      </c>
      <c r="K1040" s="27" t="str">
        <f t="shared" si="100"/>
        <v>-</v>
      </c>
      <c r="L1040" s="46" t="str">
        <f>IF($D1040&gt;0,VLOOKUP($D1040,Iscrizioni!$A$2:$M$2502,11,FALSE),"-")</f>
        <v>-</v>
      </c>
      <c r="M1040" s="27" t="str">
        <f>IF($D1040&gt;0,VLOOKUP($D1040,Iscrizioni!$A$2:$N$2502,12,FALSE),"-")</f>
        <v>-</v>
      </c>
      <c r="N1040" s="46" t="str">
        <f>IF($D1040&gt;0,VLOOKUP($D1040,Iscrizioni!$A$2:$M$2502,6,FALSE),"-")</f>
        <v>-</v>
      </c>
      <c r="O1040" s="107" t="str">
        <f>IF($D1040&gt;0,VLOOKUP($D1040,Iscrizioni!$A$2:$M$2502,7,FALSE),"-")</f>
        <v>-</v>
      </c>
      <c r="P1040" s="46" t="str">
        <f>IF($D1040&gt;0,VLOOKUP(LEFT($N1040,1),Regione!$A$2:$C$21,2,FALSE),"-")</f>
        <v>-</v>
      </c>
      <c r="Q1040" s="112" t="str">
        <f ca="1">IF($D1040&gt;0,NormalizzaTempo("D",CELL("tipo",$E1040),$E1040),"-")</f>
        <v>-</v>
      </c>
      <c r="R1040" s="27" t="str">
        <f>IF($D1040&gt;0,VLOOKUP($D1040,Iscrizioni!$A$2:$M$2502,13,FALSE),"-")</f>
        <v>-</v>
      </c>
      <c r="S1040" s="112" t="str">
        <f t="shared" si="97"/>
        <v>-</v>
      </c>
      <c r="T1040" s="112" t="str">
        <f>IF($D1040&gt;0,SUMIFS($S$3:$S1040,$X$3:$X1040,1,$J$3:$J1040,$J1040),"-")</f>
        <v>-</v>
      </c>
      <c r="U1040" s="112" t="str">
        <f t="shared" si="98"/>
        <v>-</v>
      </c>
      <c r="V1040" s="112" t="str">
        <f t="shared" si="101"/>
        <v>-</v>
      </c>
      <c r="W1040" s="27" t="str">
        <f>IF(LEN($C1040)=0,IF($D1040&gt;0,COUNTIFS($A$3:$A1040,$A1040),"-"),"Escluso")</f>
        <v>-</v>
      </c>
      <c r="X1040" s="2" t="str">
        <f>IF(LEN($C1040)=0,IF($D1040&gt;0,COUNTIFS($J$3:$J1040,$J1040,$C$3:$C1040,""),"-"),"Escluso")</f>
        <v>-</v>
      </c>
      <c r="Y1040" s="127" t="str">
        <f t="shared" si="99"/>
        <v>-</v>
      </c>
      <c r="Z1040" s="2" t="str">
        <f>IF($D1040&gt;0,COUNTIFS($O$3:$O1040,$O1040,$L$3:$L1040,$L1040,$I$3:$I1040,$I1040),"-")</f>
        <v>-</v>
      </c>
      <c r="AA1040" s="27" t="str">
        <f>IF($D1040&gt;0,IF(OR($Z1040 &gt;1,$L1040&lt;&gt;"Adulti"),0,VLOOKUP($P1040,Regione!$B$2:$C$22,2,FALSE)),"-")</f>
        <v>-</v>
      </c>
      <c r="AB1040" s="27" t="str">
        <f>IF($D1040&gt;0,IF(COUNTIFS($O$3:$O1040,$O1040,$L$3:$L1040,$L1040,$I$3:$I1040,$I1040) &gt;1,0,SUMIFS($Y$3:$Y$2503,$L$3:$L$2503,$L1040,$O$3:$O$2503,$O1040,$I$3:$I$2503,$I1040)),"-")</f>
        <v>-</v>
      </c>
      <c r="AC1040" s="27" t="str">
        <f t="shared" ref="AC1040:AC1103" si="102">IF($D1040&gt;0,AA1040+AB1040,"-")</f>
        <v>-</v>
      </c>
    </row>
    <row r="1041" spans="1:29" s="1" customFormat="1">
      <c r="A1041" s="13"/>
      <c r="B1041" s="107" t="str">
        <f>IF(COUNTA($A1041)&gt;0,VLOOKUP($A1041,Corsa!$A$1:$F$43,2,FALSE),"-")</f>
        <v>-</v>
      </c>
      <c r="C1041" s="11"/>
      <c r="D1041" s="13"/>
      <c r="E1041" s="13"/>
      <c r="F1041" s="46" t="str">
        <f>IF(COUNTA($A1041)&gt;0,VLOOKUP($A1041,Corsa!$A$1:$F$43,3,FALSE),"-")</f>
        <v>-</v>
      </c>
      <c r="G1041" s="28" t="str">
        <f>IF($D1041&gt;0,VLOOKUP($D1041,Iscrizioni!$A$2:$M$2502,9,FALSE),"-")</f>
        <v>-</v>
      </c>
      <c r="H1041" s="28" t="str">
        <f>IF($D1041&gt;0,VLOOKUP($D1041,Iscrizioni!$A$2:$M$2502,4,FALSE),"-")</f>
        <v>-</v>
      </c>
      <c r="I1041" s="27" t="str">
        <f>IF($D1041&gt;0,VLOOKUP($D1041,Iscrizioni!$A$2:$M$2502,5,FALSE),"-")</f>
        <v>-</v>
      </c>
      <c r="J1041" s="27" t="str">
        <f>IF($D1041&gt;0,VLOOKUP($D1041,Iscrizioni!$A$2:$M$2502,10,FALSE),"-")</f>
        <v>-</v>
      </c>
      <c r="K1041" s="27" t="str">
        <f t="shared" si="100"/>
        <v>-</v>
      </c>
      <c r="L1041" s="46" t="str">
        <f>IF($D1041&gt;0,VLOOKUP($D1041,Iscrizioni!$A$2:$M$2502,11,FALSE),"-")</f>
        <v>-</v>
      </c>
      <c r="M1041" s="27" t="str">
        <f>IF($D1041&gt;0,VLOOKUP($D1041,Iscrizioni!$A$2:$N$2502,12,FALSE),"-")</f>
        <v>-</v>
      </c>
      <c r="N1041" s="46" t="str">
        <f>IF($D1041&gt;0,VLOOKUP($D1041,Iscrizioni!$A$2:$M$2502,6,FALSE),"-")</f>
        <v>-</v>
      </c>
      <c r="O1041" s="107" t="str">
        <f>IF($D1041&gt;0,VLOOKUP($D1041,Iscrizioni!$A$2:$M$2502,7,FALSE),"-")</f>
        <v>-</v>
      </c>
      <c r="P1041" s="46" t="str">
        <f>IF($D1041&gt;0,VLOOKUP(LEFT($N1041,1),Regione!$A$2:$C$21,2,FALSE),"-")</f>
        <v>-</v>
      </c>
      <c r="Q1041" s="112" t="str">
        <f ca="1">IF($D1041&gt;0,NormalizzaTempo("D",CELL("tipo",$E1041),$E1041),"-")</f>
        <v>-</v>
      </c>
      <c r="R1041" s="27" t="str">
        <f>IF($D1041&gt;0,VLOOKUP($D1041,Iscrizioni!$A$2:$M$2502,13,FALSE),"-")</f>
        <v>-</v>
      </c>
      <c r="S1041" s="112" t="str">
        <f t="shared" ref="S1041:S1104" si="103">IF($D1041&gt;0,CalcolaVelocita(R1041,Q1041*86400),"-")</f>
        <v>-</v>
      </c>
      <c r="T1041" s="112" t="str">
        <f>IF($D1041&gt;0,SUMIFS($S$3:$S1041,$X$3:$X1041,1,$J$3:$J1041,$J1041),"-")</f>
        <v>-</v>
      </c>
      <c r="U1041" s="112" t="str">
        <f t="shared" ref="U1041:U1104" si="104">IF($D1041&gt;0,S1041-T1041,"-")</f>
        <v>-</v>
      </c>
      <c r="V1041" s="112" t="str">
        <f t="shared" si="101"/>
        <v>-</v>
      </c>
      <c r="W1041" s="27" t="str">
        <f>IF(LEN($C1041)=0,IF($D1041&gt;0,COUNTIFS($A$3:$A1041,$A1041),"-"),"Escluso")</f>
        <v>-</v>
      </c>
      <c r="X1041" s="2" t="str">
        <f>IF(LEN($C1041)=0,IF($D1041&gt;0,COUNTIFS($J$3:$J1041,$J1041,$C$3:$C1041,""),"-"),"Escluso")</f>
        <v>-</v>
      </c>
      <c r="Y1041" s="127" t="str">
        <f t="shared" si="99"/>
        <v>-</v>
      </c>
      <c r="Z1041" s="2" t="str">
        <f>IF($D1041&gt;0,COUNTIFS($O$3:$O1041,$O1041,$L$3:$L1041,$L1041,$I$3:$I1041,$I1041),"-")</f>
        <v>-</v>
      </c>
      <c r="AA1041" s="27" t="str">
        <f>IF($D1041&gt;0,IF(OR($Z1041 &gt;1,$L1041&lt;&gt;"Adulti"),0,VLOOKUP($P1041,Regione!$B$2:$C$22,2,FALSE)),"-")</f>
        <v>-</v>
      </c>
      <c r="AB1041" s="27" t="str">
        <f>IF($D1041&gt;0,IF(COUNTIFS($O$3:$O1041,$O1041,$L$3:$L1041,$L1041,$I$3:$I1041,$I1041) &gt;1,0,SUMIFS($Y$3:$Y$2503,$L$3:$L$2503,$L1041,$O$3:$O$2503,$O1041,$I$3:$I$2503,$I1041)),"-")</f>
        <v>-</v>
      </c>
      <c r="AC1041" s="27" t="str">
        <f t="shared" si="102"/>
        <v>-</v>
      </c>
    </row>
    <row r="1042" spans="1:29" s="1" customFormat="1">
      <c r="A1042" s="13"/>
      <c r="B1042" s="107" t="str">
        <f>IF(COUNTA($A1042)&gt;0,VLOOKUP($A1042,Corsa!$A$1:$F$43,2,FALSE),"-")</f>
        <v>-</v>
      </c>
      <c r="C1042" s="11"/>
      <c r="D1042" s="13"/>
      <c r="E1042" s="13"/>
      <c r="F1042" s="46" t="str">
        <f>IF(COUNTA($A1042)&gt;0,VLOOKUP($A1042,Corsa!$A$1:$F$43,3,FALSE),"-")</f>
        <v>-</v>
      </c>
      <c r="G1042" s="28" t="str">
        <f>IF($D1042&gt;0,VLOOKUP($D1042,Iscrizioni!$A$2:$M$2502,9,FALSE),"-")</f>
        <v>-</v>
      </c>
      <c r="H1042" s="28" t="str">
        <f>IF($D1042&gt;0,VLOOKUP($D1042,Iscrizioni!$A$2:$M$2502,4,FALSE),"-")</f>
        <v>-</v>
      </c>
      <c r="I1042" s="27" t="str">
        <f>IF($D1042&gt;0,VLOOKUP($D1042,Iscrizioni!$A$2:$M$2502,5,FALSE),"-")</f>
        <v>-</v>
      </c>
      <c r="J1042" s="27" t="str">
        <f>IF($D1042&gt;0,VLOOKUP($D1042,Iscrizioni!$A$2:$M$2502,10,FALSE),"-")</f>
        <v>-</v>
      </c>
      <c r="K1042" s="27" t="str">
        <f t="shared" si="100"/>
        <v>-</v>
      </c>
      <c r="L1042" s="46" t="str">
        <f>IF($D1042&gt;0,VLOOKUP($D1042,Iscrizioni!$A$2:$M$2502,11,FALSE),"-")</f>
        <v>-</v>
      </c>
      <c r="M1042" s="27" t="str">
        <f>IF($D1042&gt;0,VLOOKUP($D1042,Iscrizioni!$A$2:$N$2502,12,FALSE),"-")</f>
        <v>-</v>
      </c>
      <c r="N1042" s="46" t="str">
        <f>IF($D1042&gt;0,VLOOKUP($D1042,Iscrizioni!$A$2:$M$2502,6,FALSE),"-")</f>
        <v>-</v>
      </c>
      <c r="O1042" s="107" t="str">
        <f>IF($D1042&gt;0,VLOOKUP($D1042,Iscrizioni!$A$2:$M$2502,7,FALSE),"-")</f>
        <v>-</v>
      </c>
      <c r="P1042" s="46" t="str">
        <f>IF($D1042&gt;0,VLOOKUP(LEFT($N1042,1),Regione!$A$2:$C$21,2,FALSE),"-")</f>
        <v>-</v>
      </c>
      <c r="Q1042" s="112" t="str">
        <f ca="1">IF($D1042&gt;0,NormalizzaTempo("D",CELL("tipo",$E1042),$E1042),"-")</f>
        <v>-</v>
      </c>
      <c r="R1042" s="27" t="str">
        <f>IF($D1042&gt;0,VLOOKUP($D1042,Iscrizioni!$A$2:$M$2502,13,FALSE),"-")</f>
        <v>-</v>
      </c>
      <c r="S1042" s="112" t="str">
        <f t="shared" si="103"/>
        <v>-</v>
      </c>
      <c r="T1042" s="112" t="str">
        <f>IF($D1042&gt;0,SUMIFS($S$3:$S1042,$X$3:$X1042,1,$J$3:$J1042,$J1042),"-")</f>
        <v>-</v>
      </c>
      <c r="U1042" s="112" t="str">
        <f t="shared" si="104"/>
        <v>-</v>
      </c>
      <c r="V1042" s="112" t="str">
        <f t="shared" si="101"/>
        <v>-</v>
      </c>
      <c r="W1042" s="27" t="str">
        <f>IF(LEN($C1042)=0,IF($D1042&gt;0,COUNTIFS($A$3:$A1042,$A1042),"-"),"Escluso")</f>
        <v>-</v>
      </c>
      <c r="X1042" s="2" t="str">
        <f>IF(LEN($C1042)=0,IF($D1042&gt;0,COUNTIFS($J$3:$J1042,$J1042,$C$3:$C1042,""),"-"),"Escluso")</f>
        <v>-</v>
      </c>
      <c r="Y1042" s="127" t="str">
        <f t="shared" si="99"/>
        <v>-</v>
      </c>
      <c r="Z1042" s="2" t="str">
        <f>IF($D1042&gt;0,COUNTIFS($O$3:$O1042,$O1042,$L$3:$L1042,$L1042,$I$3:$I1042,$I1042),"-")</f>
        <v>-</v>
      </c>
      <c r="AA1042" s="27" t="str">
        <f>IF($D1042&gt;0,IF(OR($Z1042 &gt;1,$L1042&lt;&gt;"Adulti"),0,VLOOKUP($P1042,Regione!$B$2:$C$22,2,FALSE)),"-")</f>
        <v>-</v>
      </c>
      <c r="AB1042" s="27" t="str">
        <f>IF($D1042&gt;0,IF(COUNTIFS($O$3:$O1042,$O1042,$L$3:$L1042,$L1042,$I$3:$I1042,$I1042) &gt;1,0,SUMIFS($Y$3:$Y$2503,$L$3:$L$2503,$L1042,$O$3:$O$2503,$O1042,$I$3:$I$2503,$I1042)),"-")</f>
        <v>-</v>
      </c>
      <c r="AC1042" s="27" t="str">
        <f t="shared" si="102"/>
        <v>-</v>
      </c>
    </row>
    <row r="1043" spans="1:29" s="1" customFormat="1">
      <c r="A1043" s="13"/>
      <c r="B1043" s="107" t="str">
        <f>IF(COUNTA($A1043)&gt;0,VLOOKUP($A1043,Corsa!$A$1:$F$43,2,FALSE),"-")</f>
        <v>-</v>
      </c>
      <c r="C1043" s="11"/>
      <c r="D1043" s="13"/>
      <c r="E1043" s="13"/>
      <c r="F1043" s="46" t="str">
        <f>IF(COUNTA($A1043)&gt;0,VLOOKUP($A1043,Corsa!$A$1:$F$43,3,FALSE),"-")</f>
        <v>-</v>
      </c>
      <c r="G1043" s="28" t="str">
        <f>IF($D1043&gt;0,VLOOKUP($D1043,Iscrizioni!$A$2:$M$2502,9,FALSE),"-")</f>
        <v>-</v>
      </c>
      <c r="H1043" s="28" t="str">
        <f>IF($D1043&gt;0,VLOOKUP($D1043,Iscrizioni!$A$2:$M$2502,4,FALSE),"-")</f>
        <v>-</v>
      </c>
      <c r="I1043" s="27" t="str">
        <f>IF($D1043&gt;0,VLOOKUP($D1043,Iscrizioni!$A$2:$M$2502,5,FALSE),"-")</f>
        <v>-</v>
      </c>
      <c r="J1043" s="27" t="str">
        <f>IF($D1043&gt;0,VLOOKUP($D1043,Iscrizioni!$A$2:$M$2502,10,FALSE),"-")</f>
        <v>-</v>
      </c>
      <c r="K1043" s="27" t="str">
        <f t="shared" si="100"/>
        <v>-</v>
      </c>
      <c r="L1043" s="46" t="str">
        <f>IF($D1043&gt;0,VLOOKUP($D1043,Iscrizioni!$A$2:$M$2502,11,FALSE),"-")</f>
        <v>-</v>
      </c>
      <c r="M1043" s="27" t="str">
        <f>IF($D1043&gt;0,VLOOKUP($D1043,Iscrizioni!$A$2:$N$2502,12,FALSE),"-")</f>
        <v>-</v>
      </c>
      <c r="N1043" s="46" t="str">
        <f>IF($D1043&gt;0,VLOOKUP($D1043,Iscrizioni!$A$2:$M$2502,6,FALSE),"-")</f>
        <v>-</v>
      </c>
      <c r="O1043" s="107" t="str">
        <f>IF($D1043&gt;0,VLOOKUP($D1043,Iscrizioni!$A$2:$M$2502,7,FALSE),"-")</f>
        <v>-</v>
      </c>
      <c r="P1043" s="46" t="str">
        <f>IF($D1043&gt;0,VLOOKUP(LEFT($N1043,1),Regione!$A$2:$C$21,2,FALSE),"-")</f>
        <v>-</v>
      </c>
      <c r="Q1043" s="112" t="str">
        <f ca="1">IF($D1043&gt;0,NormalizzaTempo("D",CELL("tipo",$E1043),$E1043),"-")</f>
        <v>-</v>
      </c>
      <c r="R1043" s="27" t="str">
        <f>IF($D1043&gt;0,VLOOKUP($D1043,Iscrizioni!$A$2:$M$2502,13,FALSE),"-")</f>
        <v>-</v>
      </c>
      <c r="S1043" s="112" t="str">
        <f t="shared" si="103"/>
        <v>-</v>
      </c>
      <c r="T1043" s="112" t="str">
        <f>IF($D1043&gt;0,SUMIFS($S$3:$S1043,$X$3:$X1043,1,$J$3:$J1043,$J1043),"-")</f>
        <v>-</v>
      </c>
      <c r="U1043" s="112" t="str">
        <f t="shared" si="104"/>
        <v>-</v>
      </c>
      <c r="V1043" s="112" t="str">
        <f t="shared" si="101"/>
        <v>-</v>
      </c>
      <c r="W1043" s="27" t="str">
        <f>IF(LEN($C1043)=0,IF($D1043&gt;0,COUNTIFS($A$3:$A1043,$A1043),"-"),"Escluso")</f>
        <v>-</v>
      </c>
      <c r="X1043" s="2" t="str">
        <f>IF(LEN($C1043)=0,IF($D1043&gt;0,COUNTIFS($J$3:$J1043,$J1043,$C$3:$C1043,""),"-"),"Escluso")</f>
        <v>-</v>
      </c>
      <c r="Y1043" s="127" t="str">
        <f t="shared" si="99"/>
        <v>-</v>
      </c>
      <c r="Z1043" s="2" t="str">
        <f>IF($D1043&gt;0,COUNTIFS($O$3:$O1043,$O1043,$L$3:$L1043,$L1043,$I$3:$I1043,$I1043),"-")</f>
        <v>-</v>
      </c>
      <c r="AA1043" s="27" t="str">
        <f>IF($D1043&gt;0,IF(OR($Z1043 &gt;1,$L1043&lt;&gt;"Adulti"),0,VLOOKUP($P1043,Regione!$B$2:$C$22,2,FALSE)),"-")</f>
        <v>-</v>
      </c>
      <c r="AB1043" s="27" t="str">
        <f>IF($D1043&gt;0,IF(COUNTIFS($O$3:$O1043,$O1043,$L$3:$L1043,$L1043,$I$3:$I1043,$I1043) &gt;1,0,SUMIFS($Y$3:$Y$2503,$L$3:$L$2503,$L1043,$O$3:$O$2503,$O1043,$I$3:$I$2503,$I1043)),"-")</f>
        <v>-</v>
      </c>
      <c r="AC1043" s="27" t="str">
        <f t="shared" si="102"/>
        <v>-</v>
      </c>
    </row>
    <row r="1044" spans="1:29" s="1" customFormat="1">
      <c r="A1044" s="13"/>
      <c r="B1044" s="107" t="str">
        <f>IF(COUNTA($A1044)&gt;0,VLOOKUP($A1044,Corsa!$A$1:$F$43,2,FALSE),"-")</f>
        <v>-</v>
      </c>
      <c r="C1044" s="11"/>
      <c r="D1044" s="13"/>
      <c r="E1044" s="13"/>
      <c r="F1044" s="46" t="str">
        <f>IF(COUNTA($A1044)&gt;0,VLOOKUP($A1044,Corsa!$A$1:$F$43,3,FALSE),"-")</f>
        <v>-</v>
      </c>
      <c r="G1044" s="28" t="str">
        <f>IF($D1044&gt;0,VLOOKUP($D1044,Iscrizioni!$A$2:$M$2502,9,FALSE),"-")</f>
        <v>-</v>
      </c>
      <c r="H1044" s="28" t="str">
        <f>IF($D1044&gt;0,VLOOKUP($D1044,Iscrizioni!$A$2:$M$2502,4,FALSE),"-")</f>
        <v>-</v>
      </c>
      <c r="I1044" s="27" t="str">
        <f>IF($D1044&gt;0,VLOOKUP($D1044,Iscrizioni!$A$2:$M$2502,5,FALSE),"-")</f>
        <v>-</v>
      </c>
      <c r="J1044" s="27" t="str">
        <f>IF($D1044&gt;0,VLOOKUP($D1044,Iscrizioni!$A$2:$M$2502,10,FALSE),"-")</f>
        <v>-</v>
      </c>
      <c r="K1044" s="27" t="str">
        <f t="shared" si="100"/>
        <v>-</v>
      </c>
      <c r="L1044" s="46" t="str">
        <f>IF($D1044&gt;0,VLOOKUP($D1044,Iscrizioni!$A$2:$M$2502,11,FALSE),"-")</f>
        <v>-</v>
      </c>
      <c r="M1044" s="27" t="str">
        <f>IF($D1044&gt;0,VLOOKUP($D1044,Iscrizioni!$A$2:$N$2502,12,FALSE),"-")</f>
        <v>-</v>
      </c>
      <c r="N1044" s="46" t="str">
        <f>IF($D1044&gt;0,VLOOKUP($D1044,Iscrizioni!$A$2:$M$2502,6,FALSE),"-")</f>
        <v>-</v>
      </c>
      <c r="O1044" s="107" t="str">
        <f>IF($D1044&gt;0,VLOOKUP($D1044,Iscrizioni!$A$2:$M$2502,7,FALSE),"-")</f>
        <v>-</v>
      </c>
      <c r="P1044" s="46" t="str">
        <f>IF($D1044&gt;0,VLOOKUP(LEFT($N1044,1),Regione!$A$2:$C$21,2,FALSE),"-")</f>
        <v>-</v>
      </c>
      <c r="Q1044" s="112" t="str">
        <f ca="1">IF($D1044&gt;0,NormalizzaTempo("D",CELL("tipo",$E1044),$E1044),"-")</f>
        <v>-</v>
      </c>
      <c r="R1044" s="27" t="str">
        <f>IF($D1044&gt;0,VLOOKUP($D1044,Iscrizioni!$A$2:$M$2502,13,FALSE),"-")</f>
        <v>-</v>
      </c>
      <c r="S1044" s="112" t="str">
        <f t="shared" si="103"/>
        <v>-</v>
      </c>
      <c r="T1044" s="112" t="str">
        <f>IF($D1044&gt;0,SUMIFS($S$3:$S1044,$X$3:$X1044,1,$J$3:$J1044,$J1044),"-")</f>
        <v>-</v>
      </c>
      <c r="U1044" s="112" t="str">
        <f t="shared" si="104"/>
        <v>-</v>
      </c>
      <c r="V1044" s="112" t="str">
        <f t="shared" si="101"/>
        <v>-</v>
      </c>
      <c r="W1044" s="27" t="str">
        <f>IF(LEN($C1044)=0,IF($D1044&gt;0,COUNTIFS($A$3:$A1044,$A1044),"-"),"Escluso")</f>
        <v>-</v>
      </c>
      <c r="X1044" s="2" t="str">
        <f>IF(LEN($C1044)=0,IF($D1044&gt;0,COUNTIFS($J$3:$J1044,$J1044,$C$3:$C1044,""),"-"),"Escluso")</f>
        <v>-</v>
      </c>
      <c r="Y1044" s="127" t="str">
        <f t="shared" si="99"/>
        <v>-</v>
      </c>
      <c r="Z1044" s="2" t="str">
        <f>IF($D1044&gt;0,COUNTIFS($O$3:$O1044,$O1044,$L$3:$L1044,$L1044,$I$3:$I1044,$I1044),"-")</f>
        <v>-</v>
      </c>
      <c r="AA1044" s="27" t="str">
        <f>IF($D1044&gt;0,IF(OR($Z1044 &gt;1,$L1044&lt;&gt;"Adulti"),0,VLOOKUP($P1044,Regione!$B$2:$C$22,2,FALSE)),"-")</f>
        <v>-</v>
      </c>
      <c r="AB1044" s="27" t="str">
        <f>IF($D1044&gt;0,IF(COUNTIFS($O$3:$O1044,$O1044,$L$3:$L1044,$L1044,$I$3:$I1044,$I1044) &gt;1,0,SUMIFS($Y$3:$Y$2503,$L$3:$L$2503,$L1044,$O$3:$O$2503,$O1044,$I$3:$I$2503,$I1044)),"-")</f>
        <v>-</v>
      </c>
      <c r="AC1044" s="27" t="str">
        <f t="shared" si="102"/>
        <v>-</v>
      </c>
    </row>
    <row r="1045" spans="1:29" s="1" customFormat="1">
      <c r="A1045" s="13"/>
      <c r="B1045" s="107" t="str">
        <f>IF(COUNTA($A1045)&gt;0,VLOOKUP($A1045,Corsa!$A$1:$F$43,2,FALSE),"-")</f>
        <v>-</v>
      </c>
      <c r="C1045" s="11"/>
      <c r="D1045" s="13"/>
      <c r="E1045" s="13"/>
      <c r="F1045" s="46" t="str">
        <f>IF(COUNTA($A1045)&gt;0,VLOOKUP($A1045,Corsa!$A$1:$F$43,3,FALSE),"-")</f>
        <v>-</v>
      </c>
      <c r="G1045" s="28" t="str">
        <f>IF($D1045&gt;0,VLOOKUP($D1045,Iscrizioni!$A$2:$M$2502,9,FALSE),"-")</f>
        <v>-</v>
      </c>
      <c r="H1045" s="28" t="str">
        <f>IF($D1045&gt;0,VLOOKUP($D1045,Iscrizioni!$A$2:$M$2502,4,FALSE),"-")</f>
        <v>-</v>
      </c>
      <c r="I1045" s="27" t="str">
        <f>IF($D1045&gt;0,VLOOKUP($D1045,Iscrizioni!$A$2:$M$2502,5,FALSE),"-")</f>
        <v>-</v>
      </c>
      <c r="J1045" s="27" t="str">
        <f>IF($D1045&gt;0,VLOOKUP($D1045,Iscrizioni!$A$2:$M$2502,10,FALSE),"-")</f>
        <v>-</v>
      </c>
      <c r="K1045" s="27" t="str">
        <f t="shared" si="100"/>
        <v>-</v>
      </c>
      <c r="L1045" s="46" t="str">
        <f>IF($D1045&gt;0,VLOOKUP($D1045,Iscrizioni!$A$2:$M$2502,11,FALSE),"-")</f>
        <v>-</v>
      </c>
      <c r="M1045" s="27" t="str">
        <f>IF($D1045&gt;0,VLOOKUP($D1045,Iscrizioni!$A$2:$N$2502,12,FALSE),"-")</f>
        <v>-</v>
      </c>
      <c r="N1045" s="46" t="str">
        <f>IF($D1045&gt;0,VLOOKUP($D1045,Iscrizioni!$A$2:$M$2502,6,FALSE),"-")</f>
        <v>-</v>
      </c>
      <c r="O1045" s="107" t="str">
        <f>IF($D1045&gt;0,VLOOKUP($D1045,Iscrizioni!$A$2:$M$2502,7,FALSE),"-")</f>
        <v>-</v>
      </c>
      <c r="P1045" s="46" t="str">
        <f>IF($D1045&gt;0,VLOOKUP(LEFT($N1045,1),Regione!$A$2:$C$21,2,FALSE),"-")</f>
        <v>-</v>
      </c>
      <c r="Q1045" s="112" t="str">
        <f ca="1">IF($D1045&gt;0,NormalizzaTempo("D",CELL("tipo",$E1045),$E1045),"-")</f>
        <v>-</v>
      </c>
      <c r="R1045" s="27" t="str">
        <f>IF($D1045&gt;0,VLOOKUP($D1045,Iscrizioni!$A$2:$M$2502,13,FALSE),"-")</f>
        <v>-</v>
      </c>
      <c r="S1045" s="112" t="str">
        <f t="shared" si="103"/>
        <v>-</v>
      </c>
      <c r="T1045" s="112" t="str">
        <f>IF($D1045&gt;0,SUMIFS($S$3:$S1045,$X$3:$X1045,1,$J$3:$J1045,$J1045),"-")</f>
        <v>-</v>
      </c>
      <c r="U1045" s="112" t="str">
        <f t="shared" si="104"/>
        <v>-</v>
      </c>
      <c r="V1045" s="112" t="str">
        <f t="shared" si="101"/>
        <v>-</v>
      </c>
      <c r="W1045" s="27" t="str">
        <f>IF(LEN($C1045)=0,IF($D1045&gt;0,COUNTIFS($A$3:$A1045,$A1045),"-"),"Escluso")</f>
        <v>-</v>
      </c>
      <c r="X1045" s="2" t="str">
        <f>IF(LEN($C1045)=0,IF($D1045&gt;0,COUNTIFS($J$3:$J1045,$J1045,$C$3:$C1045,""),"-"),"Escluso")</f>
        <v>-</v>
      </c>
      <c r="Y1045" s="127" t="str">
        <f t="shared" si="99"/>
        <v>-</v>
      </c>
      <c r="Z1045" s="2" t="str">
        <f>IF($D1045&gt;0,COUNTIFS($O$3:$O1045,$O1045,$L$3:$L1045,$L1045,$I$3:$I1045,$I1045),"-")</f>
        <v>-</v>
      </c>
      <c r="AA1045" s="27" t="str">
        <f>IF($D1045&gt;0,IF(OR($Z1045 &gt;1,$L1045&lt;&gt;"Adulti"),0,VLOOKUP($P1045,Regione!$B$2:$C$22,2,FALSE)),"-")</f>
        <v>-</v>
      </c>
      <c r="AB1045" s="27" t="str">
        <f>IF($D1045&gt;0,IF(COUNTIFS($O$3:$O1045,$O1045,$L$3:$L1045,$L1045,$I$3:$I1045,$I1045) &gt;1,0,SUMIFS($Y$3:$Y$2503,$L$3:$L$2503,$L1045,$O$3:$O$2503,$O1045,$I$3:$I$2503,$I1045)),"-")</f>
        <v>-</v>
      </c>
      <c r="AC1045" s="27" t="str">
        <f t="shared" si="102"/>
        <v>-</v>
      </c>
    </row>
    <row r="1046" spans="1:29" s="1" customFormat="1">
      <c r="A1046" s="13"/>
      <c r="B1046" s="107" t="str">
        <f>IF(COUNTA($A1046)&gt;0,VLOOKUP($A1046,Corsa!$A$1:$F$43,2,FALSE),"-")</f>
        <v>-</v>
      </c>
      <c r="C1046" s="11"/>
      <c r="D1046" s="13"/>
      <c r="E1046" s="13"/>
      <c r="F1046" s="46" t="str">
        <f>IF(COUNTA($A1046)&gt;0,VLOOKUP($A1046,Corsa!$A$1:$F$43,3,FALSE),"-")</f>
        <v>-</v>
      </c>
      <c r="G1046" s="28" t="str">
        <f>IF($D1046&gt;0,VLOOKUP($D1046,Iscrizioni!$A$2:$M$2502,9,FALSE),"-")</f>
        <v>-</v>
      </c>
      <c r="H1046" s="28" t="str">
        <f>IF($D1046&gt;0,VLOOKUP($D1046,Iscrizioni!$A$2:$M$2502,4,FALSE),"-")</f>
        <v>-</v>
      </c>
      <c r="I1046" s="27" t="str">
        <f>IF($D1046&gt;0,VLOOKUP($D1046,Iscrizioni!$A$2:$M$2502,5,FALSE),"-")</f>
        <v>-</v>
      </c>
      <c r="J1046" s="27" t="str">
        <f>IF($D1046&gt;0,VLOOKUP($D1046,Iscrizioni!$A$2:$M$2502,10,FALSE),"-")</f>
        <v>-</v>
      </c>
      <c r="K1046" s="27" t="str">
        <f t="shared" si="100"/>
        <v>-</v>
      </c>
      <c r="L1046" s="46" t="str">
        <f>IF($D1046&gt;0,VLOOKUP($D1046,Iscrizioni!$A$2:$M$2502,11,FALSE),"-")</f>
        <v>-</v>
      </c>
      <c r="M1046" s="27" t="str">
        <f>IF($D1046&gt;0,VLOOKUP($D1046,Iscrizioni!$A$2:$N$2502,12,FALSE),"-")</f>
        <v>-</v>
      </c>
      <c r="N1046" s="46" t="str">
        <f>IF($D1046&gt;0,VLOOKUP($D1046,Iscrizioni!$A$2:$M$2502,6,FALSE),"-")</f>
        <v>-</v>
      </c>
      <c r="O1046" s="107" t="str">
        <f>IF($D1046&gt;0,VLOOKUP($D1046,Iscrizioni!$A$2:$M$2502,7,FALSE),"-")</f>
        <v>-</v>
      </c>
      <c r="P1046" s="46" t="str">
        <f>IF($D1046&gt;0,VLOOKUP(LEFT($N1046,1),Regione!$A$2:$C$21,2,FALSE),"-")</f>
        <v>-</v>
      </c>
      <c r="Q1046" s="112" t="str">
        <f ca="1">IF($D1046&gt;0,NormalizzaTempo("D",CELL("tipo",$E1046),$E1046),"-")</f>
        <v>-</v>
      </c>
      <c r="R1046" s="27" t="str">
        <f>IF($D1046&gt;0,VLOOKUP($D1046,Iscrizioni!$A$2:$M$2502,13,FALSE),"-")</f>
        <v>-</v>
      </c>
      <c r="S1046" s="112" t="str">
        <f t="shared" si="103"/>
        <v>-</v>
      </c>
      <c r="T1046" s="112" t="str">
        <f>IF($D1046&gt;0,SUMIFS($S$3:$S1046,$X$3:$X1046,1,$J$3:$J1046,$J1046),"-")</f>
        <v>-</v>
      </c>
      <c r="U1046" s="112" t="str">
        <f t="shared" si="104"/>
        <v>-</v>
      </c>
      <c r="V1046" s="112" t="str">
        <f t="shared" si="101"/>
        <v>-</v>
      </c>
      <c r="W1046" s="27" t="str">
        <f>IF(LEN($C1046)=0,IF($D1046&gt;0,COUNTIFS($A$3:$A1046,$A1046),"-"),"Escluso")</f>
        <v>-</v>
      </c>
      <c r="X1046" s="2" t="str">
        <f>IF(LEN($C1046)=0,IF($D1046&gt;0,COUNTIFS($J$3:$J1046,$J1046,$C$3:$C1046,""),"-"),"Escluso")</f>
        <v>-</v>
      </c>
      <c r="Y1046" s="127" t="str">
        <f t="shared" si="99"/>
        <v>-</v>
      </c>
      <c r="Z1046" s="2" t="str">
        <f>IF($D1046&gt;0,COUNTIFS($O$3:$O1046,$O1046,$L$3:$L1046,$L1046,$I$3:$I1046,$I1046),"-")</f>
        <v>-</v>
      </c>
      <c r="AA1046" s="27" t="str">
        <f>IF($D1046&gt;0,IF(OR($Z1046 &gt;1,$L1046&lt;&gt;"Adulti"),0,VLOOKUP($P1046,Regione!$B$2:$C$22,2,FALSE)),"-")</f>
        <v>-</v>
      </c>
      <c r="AB1046" s="27" t="str">
        <f>IF($D1046&gt;0,IF(COUNTIFS($O$3:$O1046,$O1046,$L$3:$L1046,$L1046,$I$3:$I1046,$I1046) &gt;1,0,SUMIFS($Y$3:$Y$2503,$L$3:$L$2503,$L1046,$O$3:$O$2503,$O1046,$I$3:$I$2503,$I1046)),"-")</f>
        <v>-</v>
      </c>
      <c r="AC1046" s="27" t="str">
        <f t="shared" si="102"/>
        <v>-</v>
      </c>
    </row>
    <row r="1047" spans="1:29" s="1" customFormat="1">
      <c r="A1047" s="13"/>
      <c r="B1047" s="107" t="str">
        <f>IF(COUNTA($A1047)&gt;0,VLOOKUP($A1047,Corsa!$A$1:$F$43,2,FALSE),"-")</f>
        <v>-</v>
      </c>
      <c r="C1047" s="11"/>
      <c r="D1047" s="13"/>
      <c r="E1047" s="13"/>
      <c r="F1047" s="46" t="str">
        <f>IF(COUNTA($A1047)&gt;0,VLOOKUP($A1047,Corsa!$A$1:$F$43,3,FALSE),"-")</f>
        <v>-</v>
      </c>
      <c r="G1047" s="28" t="str">
        <f>IF($D1047&gt;0,VLOOKUP($D1047,Iscrizioni!$A$2:$M$2502,9,FALSE),"-")</f>
        <v>-</v>
      </c>
      <c r="H1047" s="28" t="str">
        <f>IF($D1047&gt;0,VLOOKUP($D1047,Iscrizioni!$A$2:$M$2502,4,FALSE),"-")</f>
        <v>-</v>
      </c>
      <c r="I1047" s="27" t="str">
        <f>IF($D1047&gt;0,VLOOKUP($D1047,Iscrizioni!$A$2:$M$2502,5,FALSE),"-")</f>
        <v>-</v>
      </c>
      <c r="J1047" s="27" t="str">
        <f>IF($D1047&gt;0,VLOOKUP($D1047,Iscrizioni!$A$2:$M$2502,10,FALSE),"-")</f>
        <v>-</v>
      </c>
      <c r="K1047" s="27" t="str">
        <f t="shared" si="100"/>
        <v>-</v>
      </c>
      <c r="L1047" s="46" t="str">
        <f>IF($D1047&gt;0,VLOOKUP($D1047,Iscrizioni!$A$2:$M$2502,11,FALSE),"-")</f>
        <v>-</v>
      </c>
      <c r="M1047" s="27" t="str">
        <f>IF($D1047&gt;0,VLOOKUP($D1047,Iscrizioni!$A$2:$N$2502,12,FALSE),"-")</f>
        <v>-</v>
      </c>
      <c r="N1047" s="46" t="str">
        <f>IF($D1047&gt;0,VLOOKUP($D1047,Iscrizioni!$A$2:$M$2502,6,FALSE),"-")</f>
        <v>-</v>
      </c>
      <c r="O1047" s="107" t="str">
        <f>IF($D1047&gt;0,VLOOKUP($D1047,Iscrizioni!$A$2:$M$2502,7,FALSE),"-")</f>
        <v>-</v>
      </c>
      <c r="P1047" s="46" t="str">
        <f>IF($D1047&gt;0,VLOOKUP(LEFT($N1047,1),Regione!$A$2:$C$21,2,FALSE),"-")</f>
        <v>-</v>
      </c>
      <c r="Q1047" s="112" t="str">
        <f ca="1">IF($D1047&gt;0,NormalizzaTempo("D",CELL("tipo",$E1047),$E1047),"-")</f>
        <v>-</v>
      </c>
      <c r="R1047" s="27" t="str">
        <f>IF($D1047&gt;0,VLOOKUP($D1047,Iscrizioni!$A$2:$M$2502,13,FALSE),"-")</f>
        <v>-</v>
      </c>
      <c r="S1047" s="112" t="str">
        <f t="shared" si="103"/>
        <v>-</v>
      </c>
      <c r="T1047" s="112" t="str">
        <f>IF($D1047&gt;0,SUMIFS($S$3:$S1047,$X$3:$X1047,1,$J$3:$J1047,$J1047),"-")</f>
        <v>-</v>
      </c>
      <c r="U1047" s="112" t="str">
        <f t="shared" si="104"/>
        <v>-</v>
      </c>
      <c r="V1047" s="112" t="str">
        <f t="shared" si="101"/>
        <v>-</v>
      </c>
      <c r="W1047" s="27" t="str">
        <f>IF(LEN($C1047)=0,IF($D1047&gt;0,COUNTIFS($A$3:$A1047,$A1047),"-"),"Escluso")</f>
        <v>-</v>
      </c>
      <c r="X1047" s="2" t="str">
        <f>IF(LEN($C1047)=0,IF($D1047&gt;0,COUNTIFS($J$3:$J1047,$J1047,$C$3:$C1047,""),"-"),"Escluso")</f>
        <v>-</v>
      </c>
      <c r="Y1047" s="127" t="str">
        <f t="shared" si="99"/>
        <v>-</v>
      </c>
      <c r="Z1047" s="2" t="str">
        <f>IF($D1047&gt;0,COUNTIFS($O$3:$O1047,$O1047,$L$3:$L1047,$L1047,$I$3:$I1047,$I1047),"-")</f>
        <v>-</v>
      </c>
      <c r="AA1047" s="27" t="str">
        <f>IF($D1047&gt;0,IF(OR($Z1047 &gt;1,$L1047&lt;&gt;"Adulti"),0,VLOOKUP($P1047,Regione!$B$2:$C$22,2,FALSE)),"-")</f>
        <v>-</v>
      </c>
      <c r="AB1047" s="27" t="str">
        <f>IF($D1047&gt;0,IF(COUNTIFS($O$3:$O1047,$O1047,$L$3:$L1047,$L1047,$I$3:$I1047,$I1047) &gt;1,0,SUMIFS($Y$3:$Y$2503,$L$3:$L$2503,$L1047,$O$3:$O$2503,$O1047,$I$3:$I$2503,$I1047)),"-")</f>
        <v>-</v>
      </c>
      <c r="AC1047" s="27" t="str">
        <f t="shared" si="102"/>
        <v>-</v>
      </c>
    </row>
    <row r="1048" spans="1:29" s="1" customFormat="1">
      <c r="A1048" s="13"/>
      <c r="B1048" s="107" t="str">
        <f>IF(COUNTA($A1048)&gt;0,VLOOKUP($A1048,Corsa!$A$1:$F$43,2,FALSE),"-")</f>
        <v>-</v>
      </c>
      <c r="C1048" s="11"/>
      <c r="D1048" s="13"/>
      <c r="E1048" s="13"/>
      <c r="F1048" s="46" t="str">
        <f>IF(COUNTA($A1048)&gt;0,VLOOKUP($A1048,Corsa!$A$1:$F$43,3,FALSE),"-")</f>
        <v>-</v>
      </c>
      <c r="G1048" s="28" t="str">
        <f>IF($D1048&gt;0,VLOOKUP($D1048,Iscrizioni!$A$2:$M$2502,9,FALSE),"-")</f>
        <v>-</v>
      </c>
      <c r="H1048" s="28" t="str">
        <f>IF($D1048&gt;0,VLOOKUP($D1048,Iscrizioni!$A$2:$M$2502,4,FALSE),"-")</f>
        <v>-</v>
      </c>
      <c r="I1048" s="27" t="str">
        <f>IF($D1048&gt;0,VLOOKUP($D1048,Iscrizioni!$A$2:$M$2502,5,FALSE),"-")</f>
        <v>-</v>
      </c>
      <c r="J1048" s="27" t="str">
        <f>IF($D1048&gt;0,VLOOKUP($D1048,Iscrizioni!$A$2:$M$2502,10,FALSE),"-")</f>
        <v>-</v>
      </c>
      <c r="K1048" s="27" t="str">
        <f t="shared" si="100"/>
        <v>-</v>
      </c>
      <c r="L1048" s="46" t="str">
        <f>IF($D1048&gt;0,VLOOKUP($D1048,Iscrizioni!$A$2:$M$2502,11,FALSE),"-")</f>
        <v>-</v>
      </c>
      <c r="M1048" s="27" t="str">
        <f>IF($D1048&gt;0,VLOOKUP($D1048,Iscrizioni!$A$2:$N$2502,12,FALSE),"-")</f>
        <v>-</v>
      </c>
      <c r="N1048" s="46" t="str">
        <f>IF($D1048&gt;0,VLOOKUP($D1048,Iscrizioni!$A$2:$M$2502,6,FALSE),"-")</f>
        <v>-</v>
      </c>
      <c r="O1048" s="107" t="str">
        <f>IF($D1048&gt;0,VLOOKUP($D1048,Iscrizioni!$A$2:$M$2502,7,FALSE),"-")</f>
        <v>-</v>
      </c>
      <c r="P1048" s="46" t="str">
        <f>IF($D1048&gt;0,VLOOKUP(LEFT($N1048,1),Regione!$A$2:$C$21,2,FALSE),"-")</f>
        <v>-</v>
      </c>
      <c r="Q1048" s="112" t="str">
        <f ca="1">IF($D1048&gt;0,NormalizzaTempo("D",CELL("tipo",$E1048),$E1048),"-")</f>
        <v>-</v>
      </c>
      <c r="R1048" s="27" t="str">
        <f>IF($D1048&gt;0,VLOOKUP($D1048,Iscrizioni!$A$2:$M$2502,13,FALSE),"-")</f>
        <v>-</v>
      </c>
      <c r="S1048" s="112" t="str">
        <f t="shared" si="103"/>
        <v>-</v>
      </c>
      <c r="T1048" s="112" t="str">
        <f>IF($D1048&gt;0,SUMIFS($S$3:$S1048,$X$3:$X1048,1,$J$3:$J1048,$J1048),"-")</f>
        <v>-</v>
      </c>
      <c r="U1048" s="112" t="str">
        <f t="shared" si="104"/>
        <v>-</v>
      </c>
      <c r="V1048" s="112" t="str">
        <f t="shared" si="101"/>
        <v>-</v>
      </c>
      <c r="W1048" s="27" t="str">
        <f>IF(LEN($C1048)=0,IF($D1048&gt;0,COUNTIFS($A$3:$A1048,$A1048),"-"),"Escluso")</f>
        <v>-</v>
      </c>
      <c r="X1048" s="2" t="str">
        <f>IF(LEN($C1048)=0,IF($D1048&gt;0,COUNTIFS($J$3:$J1048,$J1048,$C$3:$C1048,""),"-"),"Escluso")</f>
        <v>-</v>
      </c>
      <c r="Y1048" s="127" t="str">
        <f t="shared" si="99"/>
        <v>-</v>
      </c>
      <c r="Z1048" s="2" t="str">
        <f>IF($D1048&gt;0,COUNTIFS($O$3:$O1048,$O1048,$L$3:$L1048,$L1048,$I$3:$I1048,$I1048),"-")</f>
        <v>-</v>
      </c>
      <c r="AA1048" s="27" t="str">
        <f>IF($D1048&gt;0,IF(OR($Z1048 &gt;1,$L1048&lt;&gt;"Adulti"),0,VLOOKUP($P1048,Regione!$B$2:$C$22,2,FALSE)),"-")</f>
        <v>-</v>
      </c>
      <c r="AB1048" s="27" t="str">
        <f>IF($D1048&gt;0,IF(COUNTIFS($O$3:$O1048,$O1048,$L$3:$L1048,$L1048,$I$3:$I1048,$I1048) &gt;1,0,SUMIFS($Y$3:$Y$2503,$L$3:$L$2503,$L1048,$O$3:$O$2503,$O1048,$I$3:$I$2503,$I1048)),"-")</f>
        <v>-</v>
      </c>
      <c r="AC1048" s="27" t="str">
        <f t="shared" si="102"/>
        <v>-</v>
      </c>
    </row>
    <row r="1049" spans="1:29" s="1" customFormat="1">
      <c r="A1049" s="13"/>
      <c r="B1049" s="107" t="str">
        <f>IF(COUNTA($A1049)&gt;0,VLOOKUP($A1049,Corsa!$A$1:$F$43,2,FALSE),"-")</f>
        <v>-</v>
      </c>
      <c r="C1049" s="11"/>
      <c r="D1049" s="13"/>
      <c r="E1049" s="13"/>
      <c r="F1049" s="46" t="str">
        <f>IF(COUNTA($A1049)&gt;0,VLOOKUP($A1049,Corsa!$A$1:$F$43,3,FALSE),"-")</f>
        <v>-</v>
      </c>
      <c r="G1049" s="28" t="str">
        <f>IF($D1049&gt;0,VLOOKUP($D1049,Iscrizioni!$A$2:$M$2502,9,FALSE),"-")</f>
        <v>-</v>
      </c>
      <c r="H1049" s="28" t="str">
        <f>IF($D1049&gt;0,VLOOKUP($D1049,Iscrizioni!$A$2:$M$2502,4,FALSE),"-")</f>
        <v>-</v>
      </c>
      <c r="I1049" s="27" t="str">
        <f>IF($D1049&gt;0,VLOOKUP($D1049,Iscrizioni!$A$2:$M$2502,5,FALSE),"-")</f>
        <v>-</v>
      </c>
      <c r="J1049" s="27" t="str">
        <f>IF($D1049&gt;0,VLOOKUP($D1049,Iscrizioni!$A$2:$M$2502,10,FALSE),"-")</f>
        <v>-</v>
      </c>
      <c r="K1049" s="27" t="str">
        <f t="shared" si="100"/>
        <v>-</v>
      </c>
      <c r="L1049" s="46" t="str">
        <f>IF($D1049&gt;0,VLOOKUP($D1049,Iscrizioni!$A$2:$M$2502,11,FALSE),"-")</f>
        <v>-</v>
      </c>
      <c r="M1049" s="27" t="str">
        <f>IF($D1049&gt;0,VLOOKUP($D1049,Iscrizioni!$A$2:$N$2502,12,FALSE),"-")</f>
        <v>-</v>
      </c>
      <c r="N1049" s="46" t="str">
        <f>IF($D1049&gt;0,VLOOKUP($D1049,Iscrizioni!$A$2:$M$2502,6,FALSE),"-")</f>
        <v>-</v>
      </c>
      <c r="O1049" s="107" t="str">
        <f>IF($D1049&gt;0,VLOOKUP($D1049,Iscrizioni!$A$2:$M$2502,7,FALSE),"-")</f>
        <v>-</v>
      </c>
      <c r="P1049" s="46" t="str">
        <f>IF($D1049&gt;0,VLOOKUP(LEFT($N1049,1),Regione!$A$2:$C$21,2,FALSE),"-")</f>
        <v>-</v>
      </c>
      <c r="Q1049" s="112" t="str">
        <f ca="1">IF($D1049&gt;0,NormalizzaTempo("D",CELL("tipo",$E1049),$E1049),"-")</f>
        <v>-</v>
      </c>
      <c r="R1049" s="27" t="str">
        <f>IF($D1049&gt;0,VLOOKUP($D1049,Iscrizioni!$A$2:$M$2502,13,FALSE),"-")</f>
        <v>-</v>
      </c>
      <c r="S1049" s="112" t="str">
        <f t="shared" si="103"/>
        <v>-</v>
      </c>
      <c r="T1049" s="112" t="str">
        <f>IF($D1049&gt;0,SUMIFS($S$3:$S1049,$X$3:$X1049,1,$J$3:$J1049,$J1049),"-")</f>
        <v>-</v>
      </c>
      <c r="U1049" s="112" t="str">
        <f t="shared" si="104"/>
        <v>-</v>
      </c>
      <c r="V1049" s="112" t="str">
        <f t="shared" si="101"/>
        <v>-</v>
      </c>
      <c r="W1049" s="27" t="str">
        <f>IF(LEN($C1049)=0,IF($D1049&gt;0,COUNTIFS($A$3:$A1049,$A1049),"-"),"Escluso")</f>
        <v>-</v>
      </c>
      <c r="X1049" s="2" t="str">
        <f>IF(LEN($C1049)=0,IF($D1049&gt;0,COUNTIFS($J$3:$J1049,$J1049,$C$3:$C1049,""),"-"),"Escluso")</f>
        <v>-</v>
      </c>
      <c r="Y1049" s="127" t="str">
        <f t="shared" si="99"/>
        <v>-</v>
      </c>
      <c r="Z1049" s="2" t="str">
        <f>IF($D1049&gt;0,COUNTIFS($O$3:$O1049,$O1049,$L$3:$L1049,$L1049,$I$3:$I1049,$I1049),"-")</f>
        <v>-</v>
      </c>
      <c r="AA1049" s="27" t="str">
        <f>IF($D1049&gt;0,IF(OR($Z1049 &gt;1,$L1049&lt;&gt;"Adulti"),0,VLOOKUP($P1049,Regione!$B$2:$C$22,2,FALSE)),"-")</f>
        <v>-</v>
      </c>
      <c r="AB1049" s="27" t="str">
        <f>IF($D1049&gt;0,IF(COUNTIFS($O$3:$O1049,$O1049,$L$3:$L1049,$L1049,$I$3:$I1049,$I1049) &gt;1,0,SUMIFS($Y$3:$Y$2503,$L$3:$L$2503,$L1049,$O$3:$O$2503,$O1049,$I$3:$I$2503,$I1049)),"-")</f>
        <v>-</v>
      </c>
      <c r="AC1049" s="27" t="str">
        <f t="shared" si="102"/>
        <v>-</v>
      </c>
    </row>
    <row r="1050" spans="1:29" s="1" customFormat="1">
      <c r="A1050" s="13"/>
      <c r="B1050" s="107" t="str">
        <f>IF(COUNTA($A1050)&gt;0,VLOOKUP($A1050,Corsa!$A$1:$F$43,2,FALSE),"-")</f>
        <v>-</v>
      </c>
      <c r="C1050" s="11"/>
      <c r="D1050" s="13"/>
      <c r="E1050" s="13"/>
      <c r="F1050" s="46" t="str">
        <f>IF(COUNTA($A1050)&gt;0,VLOOKUP($A1050,Corsa!$A$1:$F$43,3,FALSE),"-")</f>
        <v>-</v>
      </c>
      <c r="G1050" s="28" t="str">
        <f>IF($D1050&gt;0,VLOOKUP($D1050,Iscrizioni!$A$2:$M$2502,9,FALSE),"-")</f>
        <v>-</v>
      </c>
      <c r="H1050" s="28" t="str">
        <f>IF($D1050&gt;0,VLOOKUP($D1050,Iscrizioni!$A$2:$M$2502,4,FALSE),"-")</f>
        <v>-</v>
      </c>
      <c r="I1050" s="27" t="str">
        <f>IF($D1050&gt;0,VLOOKUP($D1050,Iscrizioni!$A$2:$M$2502,5,FALSE),"-")</f>
        <v>-</v>
      </c>
      <c r="J1050" s="27" t="str">
        <f>IF($D1050&gt;0,VLOOKUP($D1050,Iscrizioni!$A$2:$M$2502,10,FALSE),"-")</f>
        <v>-</v>
      </c>
      <c r="K1050" s="27" t="str">
        <f t="shared" si="100"/>
        <v>-</v>
      </c>
      <c r="L1050" s="46" t="str">
        <f>IF($D1050&gt;0,VLOOKUP($D1050,Iscrizioni!$A$2:$M$2502,11,FALSE),"-")</f>
        <v>-</v>
      </c>
      <c r="M1050" s="27" t="str">
        <f>IF($D1050&gt;0,VLOOKUP($D1050,Iscrizioni!$A$2:$N$2502,12,FALSE),"-")</f>
        <v>-</v>
      </c>
      <c r="N1050" s="46" t="str">
        <f>IF($D1050&gt;0,VLOOKUP($D1050,Iscrizioni!$A$2:$M$2502,6,FALSE),"-")</f>
        <v>-</v>
      </c>
      <c r="O1050" s="107" t="str">
        <f>IF($D1050&gt;0,VLOOKUP($D1050,Iscrizioni!$A$2:$M$2502,7,FALSE),"-")</f>
        <v>-</v>
      </c>
      <c r="P1050" s="46" t="str">
        <f>IF($D1050&gt;0,VLOOKUP(LEFT($N1050,1),Regione!$A$2:$C$21,2,FALSE),"-")</f>
        <v>-</v>
      </c>
      <c r="Q1050" s="112" t="str">
        <f ca="1">IF($D1050&gt;0,NormalizzaTempo("D",CELL("tipo",$E1050),$E1050),"-")</f>
        <v>-</v>
      </c>
      <c r="R1050" s="27" t="str">
        <f>IF($D1050&gt;0,VLOOKUP($D1050,Iscrizioni!$A$2:$M$2502,13,FALSE),"-")</f>
        <v>-</v>
      </c>
      <c r="S1050" s="112" t="str">
        <f t="shared" si="103"/>
        <v>-</v>
      </c>
      <c r="T1050" s="112" t="str">
        <f>IF($D1050&gt;0,SUMIFS($S$3:$S1050,$X$3:$X1050,1,$J$3:$J1050,$J1050),"-")</f>
        <v>-</v>
      </c>
      <c r="U1050" s="112" t="str">
        <f t="shared" si="104"/>
        <v>-</v>
      </c>
      <c r="V1050" s="112" t="str">
        <f t="shared" si="101"/>
        <v>-</v>
      </c>
      <c r="W1050" s="27" t="str">
        <f>IF(LEN($C1050)=0,IF($D1050&gt;0,COUNTIFS($A$3:$A1050,$A1050),"-"),"Escluso")</f>
        <v>-</v>
      </c>
      <c r="X1050" s="2" t="str">
        <f>IF(LEN($C1050)=0,IF($D1050&gt;0,COUNTIFS($J$3:$J1050,$J1050,$C$3:$C1050,""),"-"),"Escluso")</f>
        <v>-</v>
      </c>
      <c r="Y1050" s="127" t="str">
        <f t="shared" si="99"/>
        <v>-</v>
      </c>
      <c r="Z1050" s="2" t="str">
        <f>IF($D1050&gt;0,COUNTIFS($O$3:$O1050,$O1050,$L$3:$L1050,$L1050,$I$3:$I1050,$I1050),"-")</f>
        <v>-</v>
      </c>
      <c r="AA1050" s="27" t="str">
        <f>IF($D1050&gt;0,IF(OR($Z1050 &gt;1,$L1050&lt;&gt;"Adulti"),0,VLOOKUP($P1050,Regione!$B$2:$C$22,2,FALSE)),"-")</f>
        <v>-</v>
      </c>
      <c r="AB1050" s="27" t="str">
        <f>IF($D1050&gt;0,IF(COUNTIFS($O$3:$O1050,$O1050,$L$3:$L1050,$L1050,$I$3:$I1050,$I1050) &gt;1,0,SUMIFS($Y$3:$Y$2503,$L$3:$L$2503,$L1050,$O$3:$O$2503,$O1050,$I$3:$I$2503,$I1050)),"-")</f>
        <v>-</v>
      </c>
      <c r="AC1050" s="27" t="str">
        <f t="shared" si="102"/>
        <v>-</v>
      </c>
    </row>
    <row r="1051" spans="1:29" s="1" customFormat="1">
      <c r="A1051" s="13"/>
      <c r="B1051" s="107" t="str">
        <f>IF(COUNTA($A1051)&gt;0,VLOOKUP($A1051,Corsa!$A$1:$F$43,2,FALSE),"-")</f>
        <v>-</v>
      </c>
      <c r="C1051" s="11"/>
      <c r="D1051" s="13"/>
      <c r="E1051" s="13"/>
      <c r="F1051" s="46" t="str">
        <f>IF(COUNTA($A1051)&gt;0,VLOOKUP($A1051,Corsa!$A$1:$F$43,3,FALSE),"-")</f>
        <v>-</v>
      </c>
      <c r="G1051" s="28" t="str">
        <f>IF($D1051&gt;0,VLOOKUP($D1051,Iscrizioni!$A$2:$M$2502,9,FALSE),"-")</f>
        <v>-</v>
      </c>
      <c r="H1051" s="28" t="str">
        <f>IF($D1051&gt;0,VLOOKUP($D1051,Iscrizioni!$A$2:$M$2502,4,FALSE),"-")</f>
        <v>-</v>
      </c>
      <c r="I1051" s="27" t="str">
        <f>IF($D1051&gt;0,VLOOKUP($D1051,Iscrizioni!$A$2:$M$2502,5,FALSE),"-")</f>
        <v>-</v>
      </c>
      <c r="J1051" s="27" t="str">
        <f>IF($D1051&gt;0,VLOOKUP($D1051,Iscrizioni!$A$2:$M$2502,10,FALSE),"-")</f>
        <v>-</v>
      </c>
      <c r="K1051" s="27" t="str">
        <f t="shared" si="100"/>
        <v>-</v>
      </c>
      <c r="L1051" s="46" t="str">
        <f>IF($D1051&gt;0,VLOOKUP($D1051,Iscrizioni!$A$2:$M$2502,11,FALSE),"-")</f>
        <v>-</v>
      </c>
      <c r="M1051" s="27" t="str">
        <f>IF($D1051&gt;0,VLOOKUP($D1051,Iscrizioni!$A$2:$N$2502,12,FALSE),"-")</f>
        <v>-</v>
      </c>
      <c r="N1051" s="46" t="str">
        <f>IF($D1051&gt;0,VLOOKUP($D1051,Iscrizioni!$A$2:$M$2502,6,FALSE),"-")</f>
        <v>-</v>
      </c>
      <c r="O1051" s="107" t="str">
        <f>IF($D1051&gt;0,VLOOKUP($D1051,Iscrizioni!$A$2:$M$2502,7,FALSE),"-")</f>
        <v>-</v>
      </c>
      <c r="P1051" s="46" t="str">
        <f>IF($D1051&gt;0,VLOOKUP(LEFT($N1051,1),Regione!$A$2:$C$21,2,FALSE),"-")</f>
        <v>-</v>
      </c>
      <c r="Q1051" s="112" t="str">
        <f ca="1">IF($D1051&gt;0,NormalizzaTempo("D",CELL("tipo",$E1051),$E1051),"-")</f>
        <v>-</v>
      </c>
      <c r="R1051" s="27" t="str">
        <f>IF($D1051&gt;0,VLOOKUP($D1051,Iscrizioni!$A$2:$M$2502,13,FALSE),"-")</f>
        <v>-</v>
      </c>
      <c r="S1051" s="112" t="str">
        <f t="shared" si="103"/>
        <v>-</v>
      </c>
      <c r="T1051" s="112" t="str">
        <f>IF($D1051&gt;0,SUMIFS($S$3:$S1051,$X$3:$X1051,1,$J$3:$J1051,$J1051),"-")</f>
        <v>-</v>
      </c>
      <c r="U1051" s="112" t="str">
        <f t="shared" si="104"/>
        <v>-</v>
      </c>
      <c r="V1051" s="112" t="str">
        <f t="shared" si="101"/>
        <v>-</v>
      </c>
      <c r="W1051" s="27" t="str">
        <f>IF(LEN($C1051)=0,IF($D1051&gt;0,COUNTIFS($A$3:$A1051,$A1051),"-"),"Escluso")</f>
        <v>-</v>
      </c>
      <c r="X1051" s="2" t="str">
        <f>IF(LEN($C1051)=0,IF($D1051&gt;0,COUNTIFS($J$3:$J1051,$J1051,$C$3:$C1051,""),"-"),"Escluso")</f>
        <v>-</v>
      </c>
      <c r="Y1051" s="127" t="str">
        <f t="shared" si="99"/>
        <v>-</v>
      </c>
      <c r="Z1051" s="2" t="str">
        <f>IF($D1051&gt;0,COUNTIFS($O$3:$O1051,$O1051,$L$3:$L1051,$L1051,$I$3:$I1051,$I1051),"-")</f>
        <v>-</v>
      </c>
      <c r="AA1051" s="27" t="str">
        <f>IF($D1051&gt;0,IF(OR($Z1051 &gt;1,$L1051&lt;&gt;"Adulti"),0,VLOOKUP($P1051,Regione!$B$2:$C$22,2,FALSE)),"-")</f>
        <v>-</v>
      </c>
      <c r="AB1051" s="27" t="str">
        <f>IF($D1051&gt;0,IF(COUNTIFS($O$3:$O1051,$O1051,$L$3:$L1051,$L1051,$I$3:$I1051,$I1051) &gt;1,0,SUMIFS($Y$3:$Y$2503,$L$3:$L$2503,$L1051,$O$3:$O$2503,$O1051,$I$3:$I$2503,$I1051)),"-")</f>
        <v>-</v>
      </c>
      <c r="AC1051" s="27" t="str">
        <f t="shared" si="102"/>
        <v>-</v>
      </c>
    </row>
    <row r="1052" spans="1:29" s="1" customFormat="1">
      <c r="A1052" s="13"/>
      <c r="B1052" s="107" t="str">
        <f>IF(COUNTA($A1052)&gt;0,VLOOKUP($A1052,Corsa!$A$1:$F$43,2,FALSE),"-")</f>
        <v>-</v>
      </c>
      <c r="C1052" s="11"/>
      <c r="D1052" s="13"/>
      <c r="E1052" s="13"/>
      <c r="F1052" s="46" t="str">
        <f>IF(COUNTA($A1052)&gt;0,VLOOKUP($A1052,Corsa!$A$1:$F$43,3,FALSE),"-")</f>
        <v>-</v>
      </c>
      <c r="G1052" s="28" t="str">
        <f>IF($D1052&gt;0,VLOOKUP($D1052,Iscrizioni!$A$2:$M$2502,9,FALSE),"-")</f>
        <v>-</v>
      </c>
      <c r="H1052" s="28" t="str">
        <f>IF($D1052&gt;0,VLOOKUP($D1052,Iscrizioni!$A$2:$M$2502,4,FALSE),"-")</f>
        <v>-</v>
      </c>
      <c r="I1052" s="27" t="str">
        <f>IF($D1052&gt;0,VLOOKUP($D1052,Iscrizioni!$A$2:$M$2502,5,FALSE),"-")</f>
        <v>-</v>
      </c>
      <c r="J1052" s="27" t="str">
        <f>IF($D1052&gt;0,VLOOKUP($D1052,Iscrizioni!$A$2:$M$2502,10,FALSE),"-")</f>
        <v>-</v>
      </c>
      <c r="K1052" s="27" t="str">
        <f t="shared" si="100"/>
        <v>-</v>
      </c>
      <c r="L1052" s="46" t="str">
        <f>IF($D1052&gt;0,VLOOKUP($D1052,Iscrizioni!$A$2:$M$2502,11,FALSE),"-")</f>
        <v>-</v>
      </c>
      <c r="M1052" s="27" t="str">
        <f>IF($D1052&gt;0,VLOOKUP($D1052,Iscrizioni!$A$2:$N$2502,12,FALSE),"-")</f>
        <v>-</v>
      </c>
      <c r="N1052" s="46" t="str">
        <f>IF($D1052&gt;0,VLOOKUP($D1052,Iscrizioni!$A$2:$M$2502,6,FALSE),"-")</f>
        <v>-</v>
      </c>
      <c r="O1052" s="107" t="str">
        <f>IF($D1052&gt;0,VLOOKUP($D1052,Iscrizioni!$A$2:$M$2502,7,FALSE),"-")</f>
        <v>-</v>
      </c>
      <c r="P1052" s="46" t="str">
        <f>IF($D1052&gt;0,VLOOKUP(LEFT($N1052,1),Regione!$A$2:$C$21,2,FALSE),"-")</f>
        <v>-</v>
      </c>
      <c r="Q1052" s="112" t="str">
        <f ca="1">IF($D1052&gt;0,NormalizzaTempo("D",CELL("tipo",$E1052),$E1052),"-")</f>
        <v>-</v>
      </c>
      <c r="R1052" s="27" t="str">
        <f>IF($D1052&gt;0,VLOOKUP($D1052,Iscrizioni!$A$2:$M$2502,13,FALSE),"-")</f>
        <v>-</v>
      </c>
      <c r="S1052" s="112" t="str">
        <f t="shared" si="103"/>
        <v>-</v>
      </c>
      <c r="T1052" s="112" t="str">
        <f>IF($D1052&gt;0,SUMIFS($S$3:$S1052,$X$3:$X1052,1,$J$3:$J1052,$J1052),"-")</f>
        <v>-</v>
      </c>
      <c r="U1052" s="112" t="str">
        <f t="shared" si="104"/>
        <v>-</v>
      </c>
      <c r="V1052" s="112" t="str">
        <f t="shared" si="101"/>
        <v>-</v>
      </c>
      <c r="W1052" s="27" t="str">
        <f>IF(LEN($C1052)=0,IF($D1052&gt;0,COUNTIFS($A$3:$A1052,$A1052),"-"),"Escluso")</f>
        <v>-</v>
      </c>
      <c r="X1052" s="2" t="str">
        <f>IF(LEN($C1052)=0,IF($D1052&gt;0,COUNTIFS($J$3:$J1052,$J1052,$C$3:$C1052,""),"-"),"Escluso")</f>
        <v>-</v>
      </c>
      <c r="Y1052" s="127" t="str">
        <f t="shared" si="99"/>
        <v>-</v>
      </c>
      <c r="Z1052" s="2" t="str">
        <f>IF($D1052&gt;0,COUNTIFS($O$3:$O1052,$O1052,$L$3:$L1052,$L1052,$I$3:$I1052,$I1052),"-")</f>
        <v>-</v>
      </c>
      <c r="AA1052" s="27" t="str">
        <f>IF($D1052&gt;0,IF(OR($Z1052 &gt;1,$L1052&lt;&gt;"Adulti"),0,VLOOKUP($P1052,Regione!$B$2:$C$22,2,FALSE)),"-")</f>
        <v>-</v>
      </c>
      <c r="AB1052" s="27" t="str">
        <f>IF($D1052&gt;0,IF(COUNTIFS($O$3:$O1052,$O1052,$L$3:$L1052,$L1052,$I$3:$I1052,$I1052) &gt;1,0,SUMIFS($Y$3:$Y$2503,$L$3:$L$2503,$L1052,$O$3:$O$2503,$O1052,$I$3:$I$2503,$I1052)),"-")</f>
        <v>-</v>
      </c>
      <c r="AC1052" s="27" t="str">
        <f t="shared" si="102"/>
        <v>-</v>
      </c>
    </row>
    <row r="1053" spans="1:29" s="1" customFormat="1">
      <c r="A1053" s="13"/>
      <c r="B1053" s="107" t="str">
        <f>IF(COUNTA($A1053)&gt;0,VLOOKUP($A1053,Corsa!$A$1:$F$43,2,FALSE),"-")</f>
        <v>-</v>
      </c>
      <c r="C1053" s="11"/>
      <c r="D1053" s="13"/>
      <c r="E1053" s="13"/>
      <c r="F1053" s="46" t="str">
        <f>IF(COUNTA($A1053)&gt;0,VLOOKUP($A1053,Corsa!$A$1:$F$43,3,FALSE),"-")</f>
        <v>-</v>
      </c>
      <c r="G1053" s="28" t="str">
        <f>IF($D1053&gt;0,VLOOKUP($D1053,Iscrizioni!$A$2:$M$2502,9,FALSE),"-")</f>
        <v>-</v>
      </c>
      <c r="H1053" s="28" t="str">
        <f>IF($D1053&gt;0,VLOOKUP($D1053,Iscrizioni!$A$2:$M$2502,4,FALSE),"-")</f>
        <v>-</v>
      </c>
      <c r="I1053" s="27" t="str">
        <f>IF($D1053&gt;0,VLOOKUP($D1053,Iscrizioni!$A$2:$M$2502,5,FALSE),"-")</f>
        <v>-</v>
      </c>
      <c r="J1053" s="27" t="str">
        <f>IF($D1053&gt;0,VLOOKUP($D1053,Iscrizioni!$A$2:$M$2502,10,FALSE),"-")</f>
        <v>-</v>
      </c>
      <c r="K1053" s="27" t="str">
        <f t="shared" si="100"/>
        <v>-</v>
      </c>
      <c r="L1053" s="46" t="str">
        <f>IF($D1053&gt;0,VLOOKUP($D1053,Iscrizioni!$A$2:$M$2502,11,FALSE),"-")</f>
        <v>-</v>
      </c>
      <c r="M1053" s="27" t="str">
        <f>IF($D1053&gt;0,VLOOKUP($D1053,Iscrizioni!$A$2:$N$2502,12,FALSE),"-")</f>
        <v>-</v>
      </c>
      <c r="N1053" s="46" t="str">
        <f>IF($D1053&gt;0,VLOOKUP($D1053,Iscrizioni!$A$2:$M$2502,6,FALSE),"-")</f>
        <v>-</v>
      </c>
      <c r="O1053" s="107" t="str">
        <f>IF($D1053&gt;0,VLOOKUP($D1053,Iscrizioni!$A$2:$M$2502,7,FALSE),"-")</f>
        <v>-</v>
      </c>
      <c r="P1053" s="46" t="str">
        <f>IF($D1053&gt;0,VLOOKUP(LEFT($N1053,1),Regione!$A$2:$C$21,2,FALSE),"-")</f>
        <v>-</v>
      </c>
      <c r="Q1053" s="112" t="str">
        <f ca="1">IF($D1053&gt;0,NormalizzaTempo("D",CELL("tipo",$E1053),$E1053),"-")</f>
        <v>-</v>
      </c>
      <c r="R1053" s="27" t="str">
        <f>IF($D1053&gt;0,VLOOKUP($D1053,Iscrizioni!$A$2:$M$2502,13,FALSE),"-")</f>
        <v>-</v>
      </c>
      <c r="S1053" s="112" t="str">
        <f t="shared" si="103"/>
        <v>-</v>
      </c>
      <c r="T1053" s="112" t="str">
        <f>IF($D1053&gt;0,SUMIFS($S$3:$S1053,$X$3:$X1053,1,$J$3:$J1053,$J1053),"-")</f>
        <v>-</v>
      </c>
      <c r="U1053" s="112" t="str">
        <f t="shared" si="104"/>
        <v>-</v>
      </c>
      <c r="V1053" s="112" t="str">
        <f t="shared" si="101"/>
        <v>-</v>
      </c>
      <c r="W1053" s="27" t="str">
        <f>IF(LEN($C1053)=0,IF($D1053&gt;0,COUNTIFS($A$3:$A1053,$A1053),"-"),"Escluso")</f>
        <v>-</v>
      </c>
      <c r="X1053" s="2" t="str">
        <f>IF(LEN($C1053)=0,IF($D1053&gt;0,COUNTIFS($J$3:$J1053,$J1053,$C$3:$C1053,""),"-"),"Escluso")</f>
        <v>-</v>
      </c>
      <c r="Y1053" s="127" t="str">
        <f t="shared" si="99"/>
        <v>-</v>
      </c>
      <c r="Z1053" s="2" t="str">
        <f>IF($D1053&gt;0,COUNTIFS($O$3:$O1053,$O1053,$L$3:$L1053,$L1053,$I$3:$I1053,$I1053),"-")</f>
        <v>-</v>
      </c>
      <c r="AA1053" s="27" t="str">
        <f>IF($D1053&gt;0,IF(OR($Z1053 &gt;1,$L1053&lt;&gt;"Adulti"),0,VLOOKUP($P1053,Regione!$B$2:$C$22,2,FALSE)),"-")</f>
        <v>-</v>
      </c>
      <c r="AB1053" s="27" t="str">
        <f>IF($D1053&gt;0,IF(COUNTIFS($O$3:$O1053,$O1053,$L$3:$L1053,$L1053,$I$3:$I1053,$I1053) &gt;1,0,SUMIFS($Y$3:$Y$2503,$L$3:$L$2503,$L1053,$O$3:$O$2503,$O1053,$I$3:$I$2503,$I1053)),"-")</f>
        <v>-</v>
      </c>
      <c r="AC1053" s="27" t="str">
        <f t="shared" si="102"/>
        <v>-</v>
      </c>
    </row>
    <row r="1054" spans="1:29" s="1" customFormat="1">
      <c r="A1054" s="13"/>
      <c r="B1054" s="107" t="str">
        <f>IF(COUNTA($A1054)&gt;0,VLOOKUP($A1054,Corsa!$A$1:$F$43,2,FALSE),"-")</f>
        <v>-</v>
      </c>
      <c r="C1054" s="11"/>
      <c r="D1054" s="13"/>
      <c r="E1054" s="13"/>
      <c r="F1054" s="46" t="str">
        <f>IF(COUNTA($A1054)&gt;0,VLOOKUP($A1054,Corsa!$A$1:$F$43,3,FALSE),"-")</f>
        <v>-</v>
      </c>
      <c r="G1054" s="28" t="str">
        <f>IF($D1054&gt;0,VLOOKUP($D1054,Iscrizioni!$A$2:$M$2502,9,FALSE),"-")</f>
        <v>-</v>
      </c>
      <c r="H1054" s="28" t="str">
        <f>IF($D1054&gt;0,VLOOKUP($D1054,Iscrizioni!$A$2:$M$2502,4,FALSE),"-")</f>
        <v>-</v>
      </c>
      <c r="I1054" s="27" t="str">
        <f>IF($D1054&gt;0,VLOOKUP($D1054,Iscrizioni!$A$2:$M$2502,5,FALSE),"-")</f>
        <v>-</v>
      </c>
      <c r="J1054" s="27" t="str">
        <f>IF($D1054&gt;0,VLOOKUP($D1054,Iscrizioni!$A$2:$M$2502,10,FALSE),"-")</f>
        <v>-</v>
      </c>
      <c r="K1054" s="27" t="str">
        <f t="shared" si="100"/>
        <v>-</v>
      </c>
      <c r="L1054" s="46" t="str">
        <f>IF($D1054&gt;0,VLOOKUP($D1054,Iscrizioni!$A$2:$M$2502,11,FALSE),"-")</f>
        <v>-</v>
      </c>
      <c r="M1054" s="27" t="str">
        <f>IF($D1054&gt;0,VLOOKUP($D1054,Iscrizioni!$A$2:$N$2502,12,FALSE),"-")</f>
        <v>-</v>
      </c>
      <c r="N1054" s="46" t="str">
        <f>IF($D1054&gt;0,VLOOKUP($D1054,Iscrizioni!$A$2:$M$2502,6,FALSE),"-")</f>
        <v>-</v>
      </c>
      <c r="O1054" s="107" t="str">
        <f>IF($D1054&gt;0,VLOOKUP($D1054,Iscrizioni!$A$2:$M$2502,7,FALSE),"-")</f>
        <v>-</v>
      </c>
      <c r="P1054" s="46" t="str">
        <f>IF($D1054&gt;0,VLOOKUP(LEFT($N1054,1),Regione!$A$2:$C$21,2,FALSE),"-")</f>
        <v>-</v>
      </c>
      <c r="Q1054" s="112" t="str">
        <f ca="1">IF($D1054&gt;0,NormalizzaTempo("D",CELL("tipo",$E1054),$E1054),"-")</f>
        <v>-</v>
      </c>
      <c r="R1054" s="27" t="str">
        <f>IF($D1054&gt;0,VLOOKUP($D1054,Iscrizioni!$A$2:$M$2502,13,FALSE),"-")</f>
        <v>-</v>
      </c>
      <c r="S1054" s="112" t="str">
        <f t="shared" si="103"/>
        <v>-</v>
      </c>
      <c r="T1054" s="112" t="str">
        <f>IF($D1054&gt;0,SUMIFS($S$3:$S1054,$X$3:$X1054,1,$J$3:$J1054,$J1054),"-")</f>
        <v>-</v>
      </c>
      <c r="U1054" s="112" t="str">
        <f t="shared" si="104"/>
        <v>-</v>
      </c>
      <c r="V1054" s="112" t="str">
        <f t="shared" si="101"/>
        <v>-</v>
      </c>
      <c r="W1054" s="27" t="str">
        <f>IF(LEN($C1054)=0,IF($D1054&gt;0,COUNTIFS($A$3:$A1054,$A1054),"-"),"Escluso")</f>
        <v>-</v>
      </c>
      <c r="X1054" s="2" t="str">
        <f>IF(LEN($C1054)=0,IF($D1054&gt;0,COUNTIFS($J$3:$J1054,$J1054,$C$3:$C1054,""),"-"),"Escluso")</f>
        <v>-</v>
      </c>
      <c r="Y1054" s="127" t="str">
        <f t="shared" si="99"/>
        <v>-</v>
      </c>
      <c r="Z1054" s="2" t="str">
        <f>IF($D1054&gt;0,COUNTIFS($O$3:$O1054,$O1054,$L$3:$L1054,$L1054,$I$3:$I1054,$I1054),"-")</f>
        <v>-</v>
      </c>
      <c r="AA1054" s="27" t="str">
        <f>IF($D1054&gt;0,IF(OR($Z1054 &gt;1,$L1054&lt;&gt;"Adulti"),0,VLOOKUP($P1054,Regione!$B$2:$C$22,2,FALSE)),"-")</f>
        <v>-</v>
      </c>
      <c r="AB1054" s="27" t="str">
        <f>IF($D1054&gt;0,IF(COUNTIFS($O$3:$O1054,$O1054,$L$3:$L1054,$L1054,$I$3:$I1054,$I1054) &gt;1,0,SUMIFS($Y$3:$Y$2503,$L$3:$L$2503,$L1054,$O$3:$O$2503,$O1054,$I$3:$I$2503,$I1054)),"-")</f>
        <v>-</v>
      </c>
      <c r="AC1054" s="27" t="str">
        <f t="shared" si="102"/>
        <v>-</v>
      </c>
    </row>
    <row r="1055" spans="1:29" s="1" customFormat="1">
      <c r="A1055" s="13"/>
      <c r="B1055" s="107" t="str">
        <f>IF(COUNTA($A1055)&gt;0,VLOOKUP($A1055,Corsa!$A$1:$F$43,2,FALSE),"-")</f>
        <v>-</v>
      </c>
      <c r="C1055" s="11"/>
      <c r="D1055" s="13"/>
      <c r="E1055" s="13"/>
      <c r="F1055" s="46" t="str">
        <f>IF(COUNTA($A1055)&gt;0,VLOOKUP($A1055,Corsa!$A$1:$F$43,3,FALSE),"-")</f>
        <v>-</v>
      </c>
      <c r="G1055" s="28" t="str">
        <f>IF($D1055&gt;0,VLOOKUP($D1055,Iscrizioni!$A$2:$M$2502,9,FALSE),"-")</f>
        <v>-</v>
      </c>
      <c r="H1055" s="28" t="str">
        <f>IF($D1055&gt;0,VLOOKUP($D1055,Iscrizioni!$A$2:$M$2502,4,FALSE),"-")</f>
        <v>-</v>
      </c>
      <c r="I1055" s="27" t="str">
        <f>IF($D1055&gt;0,VLOOKUP($D1055,Iscrizioni!$A$2:$M$2502,5,FALSE),"-")</f>
        <v>-</v>
      </c>
      <c r="J1055" s="27" t="str">
        <f>IF($D1055&gt;0,VLOOKUP($D1055,Iscrizioni!$A$2:$M$2502,10,FALSE),"-")</f>
        <v>-</v>
      </c>
      <c r="K1055" s="27" t="str">
        <f t="shared" si="100"/>
        <v>-</v>
      </c>
      <c r="L1055" s="46" t="str">
        <f>IF($D1055&gt;0,VLOOKUP($D1055,Iscrizioni!$A$2:$M$2502,11,FALSE),"-")</f>
        <v>-</v>
      </c>
      <c r="M1055" s="27" t="str">
        <f>IF($D1055&gt;0,VLOOKUP($D1055,Iscrizioni!$A$2:$N$2502,12,FALSE),"-")</f>
        <v>-</v>
      </c>
      <c r="N1055" s="46" t="str">
        <f>IF($D1055&gt;0,VLOOKUP($D1055,Iscrizioni!$A$2:$M$2502,6,FALSE),"-")</f>
        <v>-</v>
      </c>
      <c r="O1055" s="107" t="str">
        <f>IF($D1055&gt;0,VLOOKUP($D1055,Iscrizioni!$A$2:$M$2502,7,FALSE),"-")</f>
        <v>-</v>
      </c>
      <c r="P1055" s="46" t="str">
        <f>IF($D1055&gt;0,VLOOKUP(LEFT($N1055,1),Regione!$A$2:$C$21,2,FALSE),"-")</f>
        <v>-</v>
      </c>
      <c r="Q1055" s="112" t="str">
        <f ca="1">IF($D1055&gt;0,NormalizzaTempo("D",CELL("tipo",$E1055),$E1055),"-")</f>
        <v>-</v>
      </c>
      <c r="R1055" s="27" t="str">
        <f>IF($D1055&gt;0,VLOOKUP($D1055,Iscrizioni!$A$2:$M$2502,13,FALSE),"-")</f>
        <v>-</v>
      </c>
      <c r="S1055" s="112" t="str">
        <f t="shared" si="103"/>
        <v>-</v>
      </c>
      <c r="T1055" s="112" t="str">
        <f>IF($D1055&gt;0,SUMIFS($S$3:$S1055,$X$3:$X1055,1,$J$3:$J1055,$J1055),"-")</f>
        <v>-</v>
      </c>
      <c r="U1055" s="112" t="str">
        <f t="shared" si="104"/>
        <v>-</v>
      </c>
      <c r="V1055" s="112" t="str">
        <f t="shared" si="101"/>
        <v>-</v>
      </c>
      <c r="W1055" s="27" t="str">
        <f>IF(LEN($C1055)=0,IF($D1055&gt;0,COUNTIFS($A$3:$A1055,$A1055),"-"),"Escluso")</f>
        <v>-</v>
      </c>
      <c r="X1055" s="2" t="str">
        <f>IF(LEN($C1055)=0,IF($D1055&gt;0,COUNTIFS($J$3:$J1055,$J1055,$C$3:$C1055,""),"-"),"Escluso")</f>
        <v>-</v>
      </c>
      <c r="Y1055" s="127" t="str">
        <f t="shared" si="99"/>
        <v>-</v>
      </c>
      <c r="Z1055" s="2" t="str">
        <f>IF($D1055&gt;0,COUNTIFS($O$3:$O1055,$O1055,$L$3:$L1055,$L1055,$I$3:$I1055,$I1055),"-")</f>
        <v>-</v>
      </c>
      <c r="AA1055" s="27" t="str">
        <f>IF($D1055&gt;0,IF(OR($Z1055 &gt;1,$L1055&lt;&gt;"Adulti"),0,VLOOKUP($P1055,Regione!$B$2:$C$22,2,FALSE)),"-")</f>
        <v>-</v>
      </c>
      <c r="AB1055" s="27" t="str">
        <f>IF($D1055&gt;0,IF(COUNTIFS($O$3:$O1055,$O1055,$L$3:$L1055,$L1055,$I$3:$I1055,$I1055) &gt;1,0,SUMIFS($Y$3:$Y$2503,$L$3:$L$2503,$L1055,$O$3:$O$2503,$O1055,$I$3:$I$2503,$I1055)),"-")</f>
        <v>-</v>
      </c>
      <c r="AC1055" s="27" t="str">
        <f t="shared" si="102"/>
        <v>-</v>
      </c>
    </row>
    <row r="1056" spans="1:29" s="1" customFormat="1">
      <c r="A1056" s="13"/>
      <c r="B1056" s="107" t="str">
        <f>IF(COUNTA($A1056)&gt;0,VLOOKUP($A1056,Corsa!$A$1:$F$43,2,FALSE),"-")</f>
        <v>-</v>
      </c>
      <c r="C1056" s="11"/>
      <c r="D1056" s="13"/>
      <c r="E1056" s="13"/>
      <c r="F1056" s="46" t="str">
        <f>IF(COUNTA($A1056)&gt;0,VLOOKUP($A1056,Corsa!$A$1:$F$43,3,FALSE),"-")</f>
        <v>-</v>
      </c>
      <c r="G1056" s="28" t="str">
        <f>IF($D1056&gt;0,VLOOKUP($D1056,Iscrizioni!$A$2:$M$2502,9,FALSE),"-")</f>
        <v>-</v>
      </c>
      <c r="H1056" s="28" t="str">
        <f>IF($D1056&gt;0,VLOOKUP($D1056,Iscrizioni!$A$2:$M$2502,4,FALSE),"-")</f>
        <v>-</v>
      </c>
      <c r="I1056" s="27" t="str">
        <f>IF($D1056&gt;0,VLOOKUP($D1056,Iscrizioni!$A$2:$M$2502,5,FALSE),"-")</f>
        <v>-</v>
      </c>
      <c r="J1056" s="27" t="str">
        <f>IF($D1056&gt;0,VLOOKUP($D1056,Iscrizioni!$A$2:$M$2502,10,FALSE),"-")</f>
        <v>-</v>
      </c>
      <c r="K1056" s="27" t="str">
        <f t="shared" si="100"/>
        <v>-</v>
      </c>
      <c r="L1056" s="46" t="str">
        <f>IF($D1056&gt;0,VLOOKUP($D1056,Iscrizioni!$A$2:$M$2502,11,FALSE),"-")</f>
        <v>-</v>
      </c>
      <c r="M1056" s="27" t="str">
        <f>IF($D1056&gt;0,VLOOKUP($D1056,Iscrizioni!$A$2:$N$2502,12,FALSE),"-")</f>
        <v>-</v>
      </c>
      <c r="N1056" s="46" t="str">
        <f>IF($D1056&gt;0,VLOOKUP($D1056,Iscrizioni!$A$2:$M$2502,6,FALSE),"-")</f>
        <v>-</v>
      </c>
      <c r="O1056" s="107" t="str">
        <f>IF($D1056&gt;0,VLOOKUP($D1056,Iscrizioni!$A$2:$M$2502,7,FALSE),"-")</f>
        <v>-</v>
      </c>
      <c r="P1056" s="46" t="str">
        <f>IF($D1056&gt;0,VLOOKUP(LEFT($N1056,1),Regione!$A$2:$C$21,2,FALSE),"-")</f>
        <v>-</v>
      </c>
      <c r="Q1056" s="112" t="str">
        <f ca="1">IF($D1056&gt;0,NormalizzaTempo("D",CELL("tipo",$E1056),$E1056),"-")</f>
        <v>-</v>
      </c>
      <c r="R1056" s="27" t="str">
        <f>IF($D1056&gt;0,VLOOKUP($D1056,Iscrizioni!$A$2:$M$2502,13,FALSE),"-")</f>
        <v>-</v>
      </c>
      <c r="S1056" s="112" t="str">
        <f t="shared" si="103"/>
        <v>-</v>
      </c>
      <c r="T1056" s="112" t="str">
        <f>IF($D1056&gt;0,SUMIFS($S$3:$S1056,$X$3:$X1056,1,$J$3:$J1056,$J1056),"-")</f>
        <v>-</v>
      </c>
      <c r="U1056" s="112" t="str">
        <f t="shared" si="104"/>
        <v>-</v>
      </c>
      <c r="V1056" s="112" t="str">
        <f t="shared" si="101"/>
        <v>-</v>
      </c>
      <c r="W1056" s="27" t="str">
        <f>IF(LEN($C1056)=0,IF($D1056&gt;0,COUNTIFS($A$3:$A1056,$A1056),"-"),"Escluso")</f>
        <v>-</v>
      </c>
      <c r="X1056" s="2" t="str">
        <f>IF(LEN($C1056)=0,IF($D1056&gt;0,COUNTIFS($J$3:$J1056,$J1056,$C$3:$C1056,""),"-"),"Escluso")</f>
        <v>-</v>
      </c>
      <c r="Y1056" s="127" t="str">
        <f t="shared" si="99"/>
        <v>-</v>
      </c>
      <c r="Z1056" s="2" t="str">
        <f>IF($D1056&gt;0,COUNTIFS($O$3:$O1056,$O1056,$L$3:$L1056,$L1056,$I$3:$I1056,$I1056),"-")</f>
        <v>-</v>
      </c>
      <c r="AA1056" s="27" t="str">
        <f>IF($D1056&gt;0,IF(OR($Z1056 &gt;1,$L1056&lt;&gt;"Adulti"),0,VLOOKUP($P1056,Regione!$B$2:$C$22,2,FALSE)),"-")</f>
        <v>-</v>
      </c>
      <c r="AB1056" s="27" t="str">
        <f>IF($D1056&gt;0,IF(COUNTIFS($O$3:$O1056,$O1056,$L$3:$L1056,$L1056,$I$3:$I1056,$I1056) &gt;1,0,SUMIFS($Y$3:$Y$2503,$L$3:$L$2503,$L1056,$O$3:$O$2503,$O1056,$I$3:$I$2503,$I1056)),"-")</f>
        <v>-</v>
      </c>
      <c r="AC1056" s="27" t="str">
        <f t="shared" si="102"/>
        <v>-</v>
      </c>
    </row>
    <row r="1057" spans="1:29" s="1" customFormat="1">
      <c r="A1057" s="13"/>
      <c r="B1057" s="107" t="str">
        <f>IF(COUNTA($A1057)&gt;0,VLOOKUP($A1057,Corsa!$A$1:$F$43,2,FALSE),"-")</f>
        <v>-</v>
      </c>
      <c r="C1057" s="11"/>
      <c r="D1057" s="13"/>
      <c r="E1057" s="13"/>
      <c r="F1057" s="46" t="str">
        <f>IF(COUNTA($A1057)&gt;0,VLOOKUP($A1057,Corsa!$A$1:$F$43,3,FALSE),"-")</f>
        <v>-</v>
      </c>
      <c r="G1057" s="28" t="str">
        <f>IF($D1057&gt;0,VLOOKUP($D1057,Iscrizioni!$A$2:$M$2502,9,FALSE),"-")</f>
        <v>-</v>
      </c>
      <c r="H1057" s="28" t="str">
        <f>IF($D1057&gt;0,VLOOKUP($D1057,Iscrizioni!$A$2:$M$2502,4,FALSE),"-")</f>
        <v>-</v>
      </c>
      <c r="I1057" s="27" t="str">
        <f>IF($D1057&gt;0,VLOOKUP($D1057,Iscrizioni!$A$2:$M$2502,5,FALSE),"-")</f>
        <v>-</v>
      </c>
      <c r="J1057" s="27" t="str">
        <f>IF($D1057&gt;0,VLOOKUP($D1057,Iscrizioni!$A$2:$M$2502,10,FALSE),"-")</f>
        <v>-</v>
      </c>
      <c r="K1057" s="27" t="str">
        <f t="shared" si="100"/>
        <v>-</v>
      </c>
      <c r="L1057" s="46" t="str">
        <f>IF($D1057&gt;0,VLOOKUP($D1057,Iscrizioni!$A$2:$M$2502,11,FALSE),"-")</f>
        <v>-</v>
      </c>
      <c r="M1057" s="27" t="str">
        <f>IF($D1057&gt;0,VLOOKUP($D1057,Iscrizioni!$A$2:$N$2502,12,FALSE),"-")</f>
        <v>-</v>
      </c>
      <c r="N1057" s="46" t="str">
        <f>IF($D1057&gt;0,VLOOKUP($D1057,Iscrizioni!$A$2:$M$2502,6,FALSE),"-")</f>
        <v>-</v>
      </c>
      <c r="O1057" s="107" t="str">
        <f>IF($D1057&gt;0,VLOOKUP($D1057,Iscrizioni!$A$2:$M$2502,7,FALSE),"-")</f>
        <v>-</v>
      </c>
      <c r="P1057" s="46" t="str">
        <f>IF($D1057&gt;0,VLOOKUP(LEFT($N1057,1),Regione!$A$2:$C$21,2,FALSE),"-")</f>
        <v>-</v>
      </c>
      <c r="Q1057" s="112" t="str">
        <f ca="1">IF($D1057&gt;0,NormalizzaTempo("D",CELL("tipo",$E1057),$E1057),"-")</f>
        <v>-</v>
      </c>
      <c r="R1057" s="27" t="str">
        <f>IF($D1057&gt;0,VLOOKUP($D1057,Iscrizioni!$A$2:$M$2502,13,FALSE),"-")</f>
        <v>-</v>
      </c>
      <c r="S1057" s="112" t="str">
        <f t="shared" si="103"/>
        <v>-</v>
      </c>
      <c r="T1057" s="112" t="str">
        <f>IF($D1057&gt;0,SUMIFS($S$3:$S1057,$X$3:$X1057,1,$J$3:$J1057,$J1057),"-")</f>
        <v>-</v>
      </c>
      <c r="U1057" s="112" t="str">
        <f t="shared" si="104"/>
        <v>-</v>
      </c>
      <c r="V1057" s="112" t="str">
        <f t="shared" si="101"/>
        <v>-</v>
      </c>
      <c r="W1057" s="27" t="str">
        <f>IF(LEN($C1057)=0,IF($D1057&gt;0,COUNTIFS($A$3:$A1057,$A1057),"-"),"Escluso")</f>
        <v>-</v>
      </c>
      <c r="X1057" s="2" t="str">
        <f>IF(LEN($C1057)=0,IF($D1057&gt;0,COUNTIFS($J$3:$J1057,$J1057,$C$3:$C1057,""),"-"),"Escluso")</f>
        <v>-</v>
      </c>
      <c r="Y1057" s="127" t="str">
        <f t="shared" si="99"/>
        <v>-</v>
      </c>
      <c r="Z1057" s="2" t="str">
        <f>IF($D1057&gt;0,COUNTIFS($O$3:$O1057,$O1057,$L$3:$L1057,$L1057,$I$3:$I1057,$I1057),"-")</f>
        <v>-</v>
      </c>
      <c r="AA1057" s="27" t="str">
        <f>IF($D1057&gt;0,IF(OR($Z1057 &gt;1,$L1057&lt;&gt;"Adulti"),0,VLOOKUP($P1057,Regione!$B$2:$C$22,2,FALSE)),"-")</f>
        <v>-</v>
      </c>
      <c r="AB1057" s="27" t="str">
        <f>IF($D1057&gt;0,IF(COUNTIFS($O$3:$O1057,$O1057,$L$3:$L1057,$L1057,$I$3:$I1057,$I1057) &gt;1,0,SUMIFS($Y$3:$Y$2503,$L$3:$L$2503,$L1057,$O$3:$O$2503,$O1057,$I$3:$I$2503,$I1057)),"-")</f>
        <v>-</v>
      </c>
      <c r="AC1057" s="27" t="str">
        <f t="shared" si="102"/>
        <v>-</v>
      </c>
    </row>
    <row r="1058" spans="1:29" s="1" customFormat="1">
      <c r="A1058" s="13"/>
      <c r="B1058" s="107" t="str">
        <f>IF(COUNTA($A1058)&gt;0,VLOOKUP($A1058,Corsa!$A$1:$F$43,2,FALSE),"-")</f>
        <v>-</v>
      </c>
      <c r="C1058" s="11"/>
      <c r="D1058" s="13"/>
      <c r="E1058" s="13"/>
      <c r="F1058" s="46" t="str">
        <f>IF(COUNTA($A1058)&gt;0,VLOOKUP($A1058,Corsa!$A$1:$F$43,3,FALSE),"-")</f>
        <v>-</v>
      </c>
      <c r="G1058" s="28" t="str">
        <f>IF($D1058&gt;0,VLOOKUP($D1058,Iscrizioni!$A$2:$M$2502,9,FALSE),"-")</f>
        <v>-</v>
      </c>
      <c r="H1058" s="28" t="str">
        <f>IF($D1058&gt;0,VLOOKUP($D1058,Iscrizioni!$A$2:$M$2502,4,FALSE),"-")</f>
        <v>-</v>
      </c>
      <c r="I1058" s="27" t="str">
        <f>IF($D1058&gt;0,VLOOKUP($D1058,Iscrizioni!$A$2:$M$2502,5,FALSE),"-")</f>
        <v>-</v>
      </c>
      <c r="J1058" s="27" t="str">
        <f>IF($D1058&gt;0,VLOOKUP($D1058,Iscrizioni!$A$2:$M$2502,10,FALSE),"-")</f>
        <v>-</v>
      </c>
      <c r="K1058" s="27" t="str">
        <f t="shared" si="100"/>
        <v>-</v>
      </c>
      <c r="L1058" s="46" t="str">
        <f>IF($D1058&gt;0,VLOOKUP($D1058,Iscrizioni!$A$2:$M$2502,11,FALSE),"-")</f>
        <v>-</v>
      </c>
      <c r="M1058" s="27" t="str">
        <f>IF($D1058&gt;0,VLOOKUP($D1058,Iscrizioni!$A$2:$N$2502,12,FALSE),"-")</f>
        <v>-</v>
      </c>
      <c r="N1058" s="46" t="str">
        <f>IF($D1058&gt;0,VLOOKUP($D1058,Iscrizioni!$A$2:$M$2502,6,FALSE),"-")</f>
        <v>-</v>
      </c>
      <c r="O1058" s="107" t="str">
        <f>IF($D1058&gt;0,VLOOKUP($D1058,Iscrizioni!$A$2:$M$2502,7,FALSE),"-")</f>
        <v>-</v>
      </c>
      <c r="P1058" s="46" t="str">
        <f>IF($D1058&gt;0,VLOOKUP(LEFT($N1058,1),Regione!$A$2:$C$21,2,FALSE),"-")</f>
        <v>-</v>
      </c>
      <c r="Q1058" s="112" t="str">
        <f ca="1">IF($D1058&gt;0,NormalizzaTempo("D",CELL("tipo",$E1058),$E1058),"-")</f>
        <v>-</v>
      </c>
      <c r="R1058" s="27" t="str">
        <f>IF($D1058&gt;0,VLOOKUP($D1058,Iscrizioni!$A$2:$M$2502,13,FALSE),"-")</f>
        <v>-</v>
      </c>
      <c r="S1058" s="112" t="str">
        <f t="shared" si="103"/>
        <v>-</v>
      </c>
      <c r="T1058" s="112" t="str">
        <f>IF($D1058&gt;0,SUMIFS($S$3:$S1058,$X$3:$X1058,1,$J$3:$J1058,$J1058),"-")</f>
        <v>-</v>
      </c>
      <c r="U1058" s="112" t="str">
        <f t="shared" si="104"/>
        <v>-</v>
      </c>
      <c r="V1058" s="112" t="str">
        <f t="shared" si="101"/>
        <v>-</v>
      </c>
      <c r="W1058" s="27" t="str">
        <f>IF(LEN($C1058)=0,IF($D1058&gt;0,COUNTIFS($A$3:$A1058,$A1058),"-"),"Escluso")</f>
        <v>-</v>
      </c>
      <c r="X1058" s="2" t="str">
        <f>IF(LEN($C1058)=0,IF($D1058&gt;0,COUNTIFS($J$3:$J1058,$J1058,$C$3:$C1058,""),"-"),"Escluso")</f>
        <v>-</v>
      </c>
      <c r="Y1058" s="127" t="str">
        <f t="shared" si="99"/>
        <v>-</v>
      </c>
      <c r="Z1058" s="2" t="str">
        <f>IF($D1058&gt;0,COUNTIFS($O$3:$O1058,$O1058,$L$3:$L1058,$L1058,$I$3:$I1058,$I1058),"-")</f>
        <v>-</v>
      </c>
      <c r="AA1058" s="27" t="str">
        <f>IF($D1058&gt;0,IF(OR($Z1058 &gt;1,$L1058&lt;&gt;"Adulti"),0,VLOOKUP($P1058,Regione!$B$2:$C$22,2,FALSE)),"-")</f>
        <v>-</v>
      </c>
      <c r="AB1058" s="27" t="str">
        <f>IF($D1058&gt;0,IF(COUNTIFS($O$3:$O1058,$O1058,$L$3:$L1058,$L1058,$I$3:$I1058,$I1058) &gt;1,0,SUMIFS($Y$3:$Y$2503,$L$3:$L$2503,$L1058,$O$3:$O$2503,$O1058,$I$3:$I$2503,$I1058)),"-")</f>
        <v>-</v>
      </c>
      <c r="AC1058" s="27" t="str">
        <f t="shared" si="102"/>
        <v>-</v>
      </c>
    </row>
    <row r="1059" spans="1:29" s="1" customFormat="1">
      <c r="A1059" s="13"/>
      <c r="B1059" s="107" t="str">
        <f>IF(COUNTA($A1059)&gt;0,VLOOKUP($A1059,Corsa!$A$1:$F$43,2,FALSE),"-")</f>
        <v>-</v>
      </c>
      <c r="C1059" s="11"/>
      <c r="D1059" s="13"/>
      <c r="E1059" s="13"/>
      <c r="F1059" s="46" t="str">
        <f>IF(COUNTA($A1059)&gt;0,VLOOKUP($A1059,Corsa!$A$1:$F$43,3,FALSE),"-")</f>
        <v>-</v>
      </c>
      <c r="G1059" s="28" t="str">
        <f>IF($D1059&gt;0,VLOOKUP($D1059,Iscrizioni!$A$2:$M$2502,9,FALSE),"-")</f>
        <v>-</v>
      </c>
      <c r="H1059" s="28" t="str">
        <f>IF($D1059&gt;0,VLOOKUP($D1059,Iscrizioni!$A$2:$M$2502,4,FALSE),"-")</f>
        <v>-</v>
      </c>
      <c r="I1059" s="27" t="str">
        <f>IF($D1059&gt;0,VLOOKUP($D1059,Iscrizioni!$A$2:$M$2502,5,FALSE),"-")</f>
        <v>-</v>
      </c>
      <c r="J1059" s="27" t="str">
        <f>IF($D1059&gt;0,VLOOKUP($D1059,Iscrizioni!$A$2:$M$2502,10,FALSE),"-")</f>
        <v>-</v>
      </c>
      <c r="K1059" s="27" t="str">
        <f t="shared" si="100"/>
        <v>-</v>
      </c>
      <c r="L1059" s="46" t="str">
        <f>IF($D1059&gt;0,VLOOKUP($D1059,Iscrizioni!$A$2:$M$2502,11,FALSE),"-")</f>
        <v>-</v>
      </c>
      <c r="M1059" s="27" t="str">
        <f>IF($D1059&gt;0,VLOOKUP($D1059,Iscrizioni!$A$2:$N$2502,12,FALSE),"-")</f>
        <v>-</v>
      </c>
      <c r="N1059" s="46" t="str">
        <f>IF($D1059&gt;0,VLOOKUP($D1059,Iscrizioni!$A$2:$M$2502,6,FALSE),"-")</f>
        <v>-</v>
      </c>
      <c r="O1059" s="107" t="str">
        <f>IF($D1059&gt;0,VLOOKUP($D1059,Iscrizioni!$A$2:$M$2502,7,FALSE),"-")</f>
        <v>-</v>
      </c>
      <c r="P1059" s="46" t="str">
        <f>IF($D1059&gt;0,VLOOKUP(LEFT($N1059,1),Regione!$A$2:$C$21,2,FALSE),"-")</f>
        <v>-</v>
      </c>
      <c r="Q1059" s="112" t="str">
        <f ca="1">IF($D1059&gt;0,NormalizzaTempo("D",CELL("tipo",$E1059),$E1059),"-")</f>
        <v>-</v>
      </c>
      <c r="R1059" s="27" t="str">
        <f>IF($D1059&gt;0,VLOOKUP($D1059,Iscrizioni!$A$2:$M$2502,13,FALSE),"-")</f>
        <v>-</v>
      </c>
      <c r="S1059" s="112" t="str">
        <f t="shared" si="103"/>
        <v>-</v>
      </c>
      <c r="T1059" s="112" t="str">
        <f>IF($D1059&gt;0,SUMIFS($S$3:$S1059,$X$3:$X1059,1,$J$3:$J1059,$J1059),"-")</f>
        <v>-</v>
      </c>
      <c r="U1059" s="112" t="str">
        <f t="shared" si="104"/>
        <v>-</v>
      </c>
      <c r="V1059" s="112" t="str">
        <f t="shared" si="101"/>
        <v>-</v>
      </c>
      <c r="W1059" s="27" t="str">
        <f>IF(LEN($C1059)=0,IF($D1059&gt;0,COUNTIFS($A$3:$A1059,$A1059),"-"),"Escluso")</f>
        <v>-</v>
      </c>
      <c r="X1059" s="2" t="str">
        <f>IF(LEN($C1059)=0,IF($D1059&gt;0,COUNTIFS($J$3:$J1059,$J1059,$C$3:$C1059,""),"-"),"Escluso")</f>
        <v>-</v>
      </c>
      <c r="Y1059" s="127" t="str">
        <f t="shared" si="99"/>
        <v>-</v>
      </c>
      <c r="Z1059" s="2" t="str">
        <f>IF($D1059&gt;0,COUNTIFS($O$3:$O1059,$O1059,$L$3:$L1059,$L1059,$I$3:$I1059,$I1059),"-")</f>
        <v>-</v>
      </c>
      <c r="AA1059" s="27" t="str">
        <f>IF($D1059&gt;0,IF(OR($Z1059 &gt;1,$L1059&lt;&gt;"Adulti"),0,VLOOKUP($P1059,Regione!$B$2:$C$22,2,FALSE)),"-")</f>
        <v>-</v>
      </c>
      <c r="AB1059" s="27" t="str">
        <f>IF($D1059&gt;0,IF(COUNTIFS($O$3:$O1059,$O1059,$L$3:$L1059,$L1059,$I$3:$I1059,$I1059) &gt;1,0,SUMIFS($Y$3:$Y$2503,$L$3:$L$2503,$L1059,$O$3:$O$2503,$O1059,$I$3:$I$2503,$I1059)),"-")</f>
        <v>-</v>
      </c>
      <c r="AC1059" s="27" t="str">
        <f t="shared" si="102"/>
        <v>-</v>
      </c>
    </row>
    <row r="1060" spans="1:29" s="1" customFormat="1">
      <c r="A1060" s="13"/>
      <c r="B1060" s="107" t="str">
        <f>IF(COUNTA($A1060)&gt;0,VLOOKUP($A1060,Corsa!$A$1:$F$43,2,FALSE),"-")</f>
        <v>-</v>
      </c>
      <c r="C1060" s="11"/>
      <c r="D1060" s="13"/>
      <c r="E1060" s="13"/>
      <c r="F1060" s="46" t="str">
        <f>IF(COUNTA($A1060)&gt;0,VLOOKUP($A1060,Corsa!$A$1:$F$43,3,FALSE),"-")</f>
        <v>-</v>
      </c>
      <c r="G1060" s="28" t="str">
        <f>IF($D1060&gt;0,VLOOKUP($D1060,Iscrizioni!$A$2:$M$2502,9,FALSE),"-")</f>
        <v>-</v>
      </c>
      <c r="H1060" s="28" t="str">
        <f>IF($D1060&gt;0,VLOOKUP($D1060,Iscrizioni!$A$2:$M$2502,4,FALSE),"-")</f>
        <v>-</v>
      </c>
      <c r="I1060" s="27" t="str">
        <f>IF($D1060&gt;0,VLOOKUP($D1060,Iscrizioni!$A$2:$M$2502,5,FALSE),"-")</f>
        <v>-</v>
      </c>
      <c r="J1060" s="27" t="str">
        <f>IF($D1060&gt;0,VLOOKUP($D1060,Iscrizioni!$A$2:$M$2502,10,FALSE),"-")</f>
        <v>-</v>
      </c>
      <c r="K1060" s="27" t="str">
        <f t="shared" si="100"/>
        <v>-</v>
      </c>
      <c r="L1060" s="46" t="str">
        <f>IF($D1060&gt;0,VLOOKUP($D1060,Iscrizioni!$A$2:$M$2502,11,FALSE),"-")</f>
        <v>-</v>
      </c>
      <c r="M1060" s="27" t="str">
        <f>IF($D1060&gt;0,VLOOKUP($D1060,Iscrizioni!$A$2:$N$2502,12,FALSE),"-")</f>
        <v>-</v>
      </c>
      <c r="N1060" s="46" t="str">
        <f>IF($D1060&gt;0,VLOOKUP($D1060,Iscrizioni!$A$2:$M$2502,6,FALSE),"-")</f>
        <v>-</v>
      </c>
      <c r="O1060" s="107" t="str">
        <f>IF($D1060&gt;0,VLOOKUP($D1060,Iscrizioni!$A$2:$M$2502,7,FALSE),"-")</f>
        <v>-</v>
      </c>
      <c r="P1060" s="46" t="str">
        <f>IF($D1060&gt;0,VLOOKUP(LEFT($N1060,1),Regione!$A$2:$C$21,2,FALSE),"-")</f>
        <v>-</v>
      </c>
      <c r="Q1060" s="112" t="str">
        <f ca="1">IF($D1060&gt;0,NormalizzaTempo("D",CELL("tipo",$E1060),$E1060),"-")</f>
        <v>-</v>
      </c>
      <c r="R1060" s="27" t="str">
        <f>IF($D1060&gt;0,VLOOKUP($D1060,Iscrizioni!$A$2:$M$2502,13,FALSE),"-")</f>
        <v>-</v>
      </c>
      <c r="S1060" s="112" t="str">
        <f t="shared" si="103"/>
        <v>-</v>
      </c>
      <c r="T1060" s="112" t="str">
        <f>IF($D1060&gt;0,SUMIFS($S$3:$S1060,$X$3:$X1060,1,$J$3:$J1060,$J1060),"-")</f>
        <v>-</v>
      </c>
      <c r="U1060" s="112" t="str">
        <f t="shared" si="104"/>
        <v>-</v>
      </c>
      <c r="V1060" s="112" t="str">
        <f t="shared" si="101"/>
        <v>-</v>
      </c>
      <c r="W1060" s="27" t="str">
        <f>IF(LEN($C1060)=0,IF($D1060&gt;0,COUNTIFS($A$3:$A1060,$A1060),"-"),"Escluso")</f>
        <v>-</v>
      </c>
      <c r="X1060" s="2" t="str">
        <f>IF(LEN($C1060)=0,IF($D1060&gt;0,COUNTIFS($J$3:$J1060,$J1060,$C$3:$C1060,""),"-"),"Escluso")</f>
        <v>-</v>
      </c>
      <c r="Y1060" s="127" t="str">
        <f t="shared" si="99"/>
        <v>-</v>
      </c>
      <c r="Z1060" s="2" t="str">
        <f>IF($D1060&gt;0,COUNTIFS($O$3:$O1060,$O1060,$L$3:$L1060,$L1060,$I$3:$I1060,$I1060),"-")</f>
        <v>-</v>
      </c>
      <c r="AA1060" s="27" t="str">
        <f>IF($D1060&gt;0,IF(OR($Z1060 &gt;1,$L1060&lt;&gt;"Adulti"),0,VLOOKUP($P1060,Regione!$B$2:$C$22,2,FALSE)),"-")</f>
        <v>-</v>
      </c>
      <c r="AB1060" s="27" t="str">
        <f>IF($D1060&gt;0,IF(COUNTIFS($O$3:$O1060,$O1060,$L$3:$L1060,$L1060,$I$3:$I1060,$I1060) &gt;1,0,SUMIFS($Y$3:$Y$2503,$L$3:$L$2503,$L1060,$O$3:$O$2503,$O1060,$I$3:$I$2503,$I1060)),"-")</f>
        <v>-</v>
      </c>
      <c r="AC1060" s="27" t="str">
        <f t="shared" si="102"/>
        <v>-</v>
      </c>
    </row>
    <row r="1061" spans="1:29" s="1" customFormat="1">
      <c r="A1061" s="13"/>
      <c r="B1061" s="107" t="str">
        <f>IF(COUNTA($A1061)&gt;0,VLOOKUP($A1061,Corsa!$A$1:$F$43,2,FALSE),"-")</f>
        <v>-</v>
      </c>
      <c r="C1061" s="11"/>
      <c r="D1061" s="13"/>
      <c r="E1061" s="13"/>
      <c r="F1061" s="46" t="str">
        <f>IF(COUNTA($A1061)&gt;0,VLOOKUP($A1061,Corsa!$A$1:$F$43,3,FALSE),"-")</f>
        <v>-</v>
      </c>
      <c r="G1061" s="28" t="str">
        <f>IF($D1061&gt;0,VLOOKUP($D1061,Iscrizioni!$A$2:$M$2502,9,FALSE),"-")</f>
        <v>-</v>
      </c>
      <c r="H1061" s="28" t="str">
        <f>IF($D1061&gt;0,VLOOKUP($D1061,Iscrizioni!$A$2:$M$2502,4,FALSE),"-")</f>
        <v>-</v>
      </c>
      <c r="I1061" s="27" t="str">
        <f>IF($D1061&gt;0,VLOOKUP($D1061,Iscrizioni!$A$2:$M$2502,5,FALSE),"-")</f>
        <v>-</v>
      </c>
      <c r="J1061" s="27" t="str">
        <f>IF($D1061&gt;0,VLOOKUP($D1061,Iscrizioni!$A$2:$M$2502,10,FALSE),"-")</f>
        <v>-</v>
      </c>
      <c r="K1061" s="27" t="str">
        <f t="shared" si="100"/>
        <v>-</v>
      </c>
      <c r="L1061" s="46" t="str">
        <f>IF($D1061&gt;0,VLOOKUP($D1061,Iscrizioni!$A$2:$M$2502,11,FALSE),"-")</f>
        <v>-</v>
      </c>
      <c r="M1061" s="27" t="str">
        <f>IF($D1061&gt;0,VLOOKUP($D1061,Iscrizioni!$A$2:$N$2502,12,FALSE),"-")</f>
        <v>-</v>
      </c>
      <c r="N1061" s="46" t="str">
        <f>IF($D1061&gt;0,VLOOKUP($D1061,Iscrizioni!$A$2:$M$2502,6,FALSE),"-")</f>
        <v>-</v>
      </c>
      <c r="O1061" s="107" t="str">
        <f>IF($D1061&gt;0,VLOOKUP($D1061,Iscrizioni!$A$2:$M$2502,7,FALSE),"-")</f>
        <v>-</v>
      </c>
      <c r="P1061" s="46" t="str">
        <f>IF($D1061&gt;0,VLOOKUP(LEFT($N1061,1),Regione!$A$2:$C$21,2,FALSE),"-")</f>
        <v>-</v>
      </c>
      <c r="Q1061" s="112" t="str">
        <f ca="1">IF($D1061&gt;0,NormalizzaTempo("D",CELL("tipo",$E1061),$E1061),"-")</f>
        <v>-</v>
      </c>
      <c r="R1061" s="27" t="str">
        <f>IF($D1061&gt;0,VLOOKUP($D1061,Iscrizioni!$A$2:$M$2502,13,FALSE),"-")</f>
        <v>-</v>
      </c>
      <c r="S1061" s="112" t="str">
        <f t="shared" si="103"/>
        <v>-</v>
      </c>
      <c r="T1061" s="112" t="str">
        <f>IF($D1061&gt;0,SUMIFS($S$3:$S1061,$X$3:$X1061,1,$J$3:$J1061,$J1061),"-")</f>
        <v>-</v>
      </c>
      <c r="U1061" s="112" t="str">
        <f t="shared" si="104"/>
        <v>-</v>
      </c>
      <c r="V1061" s="112" t="str">
        <f t="shared" si="101"/>
        <v>-</v>
      </c>
      <c r="W1061" s="27" t="str">
        <f>IF(LEN($C1061)=0,IF($D1061&gt;0,COUNTIFS($A$3:$A1061,$A1061),"-"),"Escluso")</f>
        <v>-</v>
      </c>
      <c r="X1061" s="2" t="str">
        <f>IF(LEN($C1061)=0,IF($D1061&gt;0,COUNTIFS($J$3:$J1061,$J1061,$C$3:$C1061,""),"-"),"Escluso")</f>
        <v>-</v>
      </c>
      <c r="Y1061" s="127" t="str">
        <f t="shared" si="99"/>
        <v>-</v>
      </c>
      <c r="Z1061" s="2" t="str">
        <f>IF($D1061&gt;0,COUNTIFS($O$3:$O1061,$O1061,$L$3:$L1061,$L1061,$I$3:$I1061,$I1061),"-")</f>
        <v>-</v>
      </c>
      <c r="AA1061" s="27" t="str">
        <f>IF($D1061&gt;0,IF(OR($Z1061 &gt;1,$L1061&lt;&gt;"Adulti"),0,VLOOKUP($P1061,Regione!$B$2:$C$22,2,FALSE)),"-")</f>
        <v>-</v>
      </c>
      <c r="AB1061" s="27" t="str">
        <f>IF($D1061&gt;0,IF(COUNTIFS($O$3:$O1061,$O1061,$L$3:$L1061,$L1061,$I$3:$I1061,$I1061) &gt;1,0,SUMIFS($Y$3:$Y$2503,$L$3:$L$2503,$L1061,$O$3:$O$2503,$O1061,$I$3:$I$2503,$I1061)),"-")</f>
        <v>-</v>
      </c>
      <c r="AC1061" s="27" t="str">
        <f t="shared" si="102"/>
        <v>-</v>
      </c>
    </row>
    <row r="1062" spans="1:29" s="1" customFormat="1">
      <c r="A1062" s="13"/>
      <c r="B1062" s="107" t="str">
        <f>IF(COUNTA($A1062)&gt;0,VLOOKUP($A1062,Corsa!$A$1:$F$43,2,FALSE),"-")</f>
        <v>-</v>
      </c>
      <c r="C1062" s="11"/>
      <c r="D1062" s="13"/>
      <c r="E1062" s="13"/>
      <c r="F1062" s="46" t="str">
        <f>IF(COUNTA($A1062)&gt;0,VLOOKUP($A1062,Corsa!$A$1:$F$43,3,FALSE),"-")</f>
        <v>-</v>
      </c>
      <c r="G1062" s="28" t="str">
        <f>IF($D1062&gt;0,VLOOKUP($D1062,Iscrizioni!$A$2:$M$2502,9,FALSE),"-")</f>
        <v>-</v>
      </c>
      <c r="H1062" s="28" t="str">
        <f>IF($D1062&gt;0,VLOOKUP($D1062,Iscrizioni!$A$2:$M$2502,4,FALSE),"-")</f>
        <v>-</v>
      </c>
      <c r="I1062" s="27" t="str">
        <f>IF($D1062&gt;0,VLOOKUP($D1062,Iscrizioni!$A$2:$M$2502,5,FALSE),"-")</f>
        <v>-</v>
      </c>
      <c r="J1062" s="27" t="str">
        <f>IF($D1062&gt;0,VLOOKUP($D1062,Iscrizioni!$A$2:$M$2502,10,FALSE),"-")</f>
        <v>-</v>
      </c>
      <c r="K1062" s="27" t="str">
        <f t="shared" si="100"/>
        <v>-</v>
      </c>
      <c r="L1062" s="46" t="str">
        <f>IF($D1062&gt;0,VLOOKUP($D1062,Iscrizioni!$A$2:$M$2502,11,FALSE),"-")</f>
        <v>-</v>
      </c>
      <c r="M1062" s="27" t="str">
        <f>IF($D1062&gt;0,VLOOKUP($D1062,Iscrizioni!$A$2:$N$2502,12,FALSE),"-")</f>
        <v>-</v>
      </c>
      <c r="N1062" s="46" t="str">
        <f>IF($D1062&gt;0,VLOOKUP($D1062,Iscrizioni!$A$2:$M$2502,6,FALSE),"-")</f>
        <v>-</v>
      </c>
      <c r="O1062" s="107" t="str">
        <f>IF($D1062&gt;0,VLOOKUP($D1062,Iscrizioni!$A$2:$M$2502,7,FALSE),"-")</f>
        <v>-</v>
      </c>
      <c r="P1062" s="46" t="str">
        <f>IF($D1062&gt;0,VLOOKUP(LEFT($N1062,1),Regione!$A$2:$C$21,2,FALSE),"-")</f>
        <v>-</v>
      </c>
      <c r="Q1062" s="112" t="str">
        <f ca="1">IF($D1062&gt;0,NormalizzaTempo("D",CELL("tipo",$E1062),$E1062),"-")</f>
        <v>-</v>
      </c>
      <c r="R1062" s="27" t="str">
        <f>IF($D1062&gt;0,VLOOKUP($D1062,Iscrizioni!$A$2:$M$2502,13,FALSE),"-")</f>
        <v>-</v>
      </c>
      <c r="S1062" s="112" t="str">
        <f t="shared" si="103"/>
        <v>-</v>
      </c>
      <c r="T1062" s="112" t="str">
        <f>IF($D1062&gt;0,SUMIFS($S$3:$S1062,$X$3:$X1062,1,$J$3:$J1062,$J1062),"-")</f>
        <v>-</v>
      </c>
      <c r="U1062" s="112" t="str">
        <f t="shared" si="104"/>
        <v>-</v>
      </c>
      <c r="V1062" s="112" t="str">
        <f t="shared" si="101"/>
        <v>-</v>
      </c>
      <c r="W1062" s="27" t="str">
        <f>IF(LEN($C1062)=0,IF($D1062&gt;0,COUNTIFS($A$3:$A1062,$A1062),"-"),"Escluso")</f>
        <v>-</v>
      </c>
      <c r="X1062" s="2" t="str">
        <f>IF(LEN($C1062)=0,IF($D1062&gt;0,COUNTIFS($J$3:$J1062,$J1062,$C$3:$C1062,""),"-"),"Escluso")</f>
        <v>-</v>
      </c>
      <c r="Y1062" s="127" t="str">
        <f t="shared" si="99"/>
        <v>-</v>
      </c>
      <c r="Z1062" s="2" t="str">
        <f>IF($D1062&gt;0,COUNTIFS($O$3:$O1062,$O1062,$L$3:$L1062,$L1062,$I$3:$I1062,$I1062),"-")</f>
        <v>-</v>
      </c>
      <c r="AA1062" s="27" t="str">
        <f>IF($D1062&gt;0,IF(OR($Z1062 &gt;1,$L1062&lt;&gt;"Adulti"),0,VLOOKUP($P1062,Regione!$B$2:$C$22,2,FALSE)),"-")</f>
        <v>-</v>
      </c>
      <c r="AB1062" s="27" t="str">
        <f>IF($D1062&gt;0,IF(COUNTIFS($O$3:$O1062,$O1062,$L$3:$L1062,$L1062,$I$3:$I1062,$I1062) &gt;1,0,SUMIFS($Y$3:$Y$2503,$L$3:$L$2503,$L1062,$O$3:$O$2503,$O1062,$I$3:$I$2503,$I1062)),"-")</f>
        <v>-</v>
      </c>
      <c r="AC1062" s="27" t="str">
        <f t="shared" si="102"/>
        <v>-</v>
      </c>
    </row>
    <row r="1063" spans="1:29" s="1" customFormat="1">
      <c r="A1063" s="13"/>
      <c r="B1063" s="107" t="str">
        <f>IF(COUNTA($A1063)&gt;0,VLOOKUP($A1063,Corsa!$A$1:$F$43,2,FALSE),"-")</f>
        <v>-</v>
      </c>
      <c r="C1063" s="11"/>
      <c r="D1063" s="13"/>
      <c r="E1063" s="13"/>
      <c r="F1063" s="46" t="str">
        <f>IF(COUNTA($A1063)&gt;0,VLOOKUP($A1063,Corsa!$A$1:$F$43,3,FALSE),"-")</f>
        <v>-</v>
      </c>
      <c r="G1063" s="28" t="str">
        <f>IF($D1063&gt;0,VLOOKUP($D1063,Iscrizioni!$A$2:$M$2502,9,FALSE),"-")</f>
        <v>-</v>
      </c>
      <c r="H1063" s="28" t="str">
        <f>IF($D1063&gt;0,VLOOKUP($D1063,Iscrizioni!$A$2:$M$2502,4,FALSE),"-")</f>
        <v>-</v>
      </c>
      <c r="I1063" s="27" t="str">
        <f>IF($D1063&gt;0,VLOOKUP($D1063,Iscrizioni!$A$2:$M$2502,5,FALSE),"-")</f>
        <v>-</v>
      </c>
      <c r="J1063" s="27" t="str">
        <f>IF($D1063&gt;0,VLOOKUP($D1063,Iscrizioni!$A$2:$M$2502,10,FALSE),"-")</f>
        <v>-</v>
      </c>
      <c r="K1063" s="27" t="str">
        <f t="shared" si="100"/>
        <v>-</v>
      </c>
      <c r="L1063" s="46" t="str">
        <f>IF($D1063&gt;0,VLOOKUP($D1063,Iscrizioni!$A$2:$M$2502,11,FALSE),"-")</f>
        <v>-</v>
      </c>
      <c r="M1063" s="27" t="str">
        <f>IF($D1063&gt;0,VLOOKUP($D1063,Iscrizioni!$A$2:$N$2502,12,FALSE),"-")</f>
        <v>-</v>
      </c>
      <c r="N1063" s="46" t="str">
        <f>IF($D1063&gt;0,VLOOKUP($D1063,Iscrizioni!$A$2:$M$2502,6,FALSE),"-")</f>
        <v>-</v>
      </c>
      <c r="O1063" s="107" t="str">
        <f>IF($D1063&gt;0,VLOOKUP($D1063,Iscrizioni!$A$2:$M$2502,7,FALSE),"-")</f>
        <v>-</v>
      </c>
      <c r="P1063" s="46" t="str">
        <f>IF($D1063&gt;0,VLOOKUP(LEFT($N1063,1),Regione!$A$2:$C$21,2,FALSE),"-")</f>
        <v>-</v>
      </c>
      <c r="Q1063" s="112" t="str">
        <f ca="1">IF($D1063&gt;0,NormalizzaTempo("D",CELL("tipo",$E1063),$E1063),"-")</f>
        <v>-</v>
      </c>
      <c r="R1063" s="27" t="str">
        <f>IF($D1063&gt;0,VLOOKUP($D1063,Iscrizioni!$A$2:$M$2502,13,FALSE),"-")</f>
        <v>-</v>
      </c>
      <c r="S1063" s="112" t="str">
        <f t="shared" si="103"/>
        <v>-</v>
      </c>
      <c r="T1063" s="112" t="str">
        <f>IF($D1063&gt;0,SUMIFS($S$3:$S1063,$X$3:$X1063,1,$J$3:$J1063,$J1063),"-")</f>
        <v>-</v>
      </c>
      <c r="U1063" s="112" t="str">
        <f t="shared" si="104"/>
        <v>-</v>
      </c>
      <c r="V1063" s="112" t="str">
        <f t="shared" si="101"/>
        <v>-</v>
      </c>
      <c r="W1063" s="27" t="str">
        <f>IF(LEN($C1063)=0,IF($D1063&gt;0,COUNTIFS($A$3:$A1063,$A1063),"-"),"Escluso")</f>
        <v>-</v>
      </c>
      <c r="X1063" s="2" t="str">
        <f>IF(LEN($C1063)=0,IF($D1063&gt;0,COUNTIFS($J$3:$J1063,$J1063,$C$3:$C1063,""),"-"),"Escluso")</f>
        <v>-</v>
      </c>
      <c r="Y1063" s="127" t="str">
        <f t="shared" si="99"/>
        <v>-</v>
      </c>
      <c r="Z1063" s="2" t="str">
        <f>IF($D1063&gt;0,COUNTIFS($O$3:$O1063,$O1063,$L$3:$L1063,$L1063,$I$3:$I1063,$I1063),"-")</f>
        <v>-</v>
      </c>
      <c r="AA1063" s="27" t="str">
        <f>IF($D1063&gt;0,IF(OR($Z1063 &gt;1,$L1063&lt;&gt;"Adulti"),0,VLOOKUP($P1063,Regione!$B$2:$C$22,2,FALSE)),"-")</f>
        <v>-</v>
      </c>
      <c r="AB1063" s="27" t="str">
        <f>IF($D1063&gt;0,IF(COUNTIFS($O$3:$O1063,$O1063,$L$3:$L1063,$L1063,$I$3:$I1063,$I1063) &gt;1,0,SUMIFS($Y$3:$Y$2503,$L$3:$L$2503,$L1063,$O$3:$O$2503,$O1063,$I$3:$I$2503,$I1063)),"-")</f>
        <v>-</v>
      </c>
      <c r="AC1063" s="27" t="str">
        <f t="shared" si="102"/>
        <v>-</v>
      </c>
    </row>
    <row r="1064" spans="1:29" s="1" customFormat="1">
      <c r="A1064" s="13"/>
      <c r="B1064" s="107" t="str">
        <f>IF(COUNTA($A1064)&gt;0,VLOOKUP($A1064,Corsa!$A$1:$F$43,2,FALSE),"-")</f>
        <v>-</v>
      </c>
      <c r="C1064" s="11"/>
      <c r="D1064" s="13"/>
      <c r="E1064" s="13"/>
      <c r="F1064" s="46" t="str">
        <f>IF(COUNTA($A1064)&gt;0,VLOOKUP($A1064,Corsa!$A$1:$F$43,3,FALSE),"-")</f>
        <v>-</v>
      </c>
      <c r="G1064" s="28" t="str">
        <f>IF($D1064&gt;0,VLOOKUP($D1064,Iscrizioni!$A$2:$M$2502,9,FALSE),"-")</f>
        <v>-</v>
      </c>
      <c r="H1064" s="28" t="str">
        <f>IF($D1064&gt;0,VLOOKUP($D1064,Iscrizioni!$A$2:$M$2502,4,FALSE),"-")</f>
        <v>-</v>
      </c>
      <c r="I1064" s="27" t="str">
        <f>IF($D1064&gt;0,VLOOKUP($D1064,Iscrizioni!$A$2:$M$2502,5,FALSE),"-")</f>
        <v>-</v>
      </c>
      <c r="J1064" s="27" t="str">
        <f>IF($D1064&gt;0,VLOOKUP($D1064,Iscrizioni!$A$2:$M$2502,10,FALSE),"-")</f>
        <v>-</v>
      </c>
      <c r="K1064" s="27" t="str">
        <f t="shared" si="100"/>
        <v>-</v>
      </c>
      <c r="L1064" s="46" t="str">
        <f>IF($D1064&gt;0,VLOOKUP($D1064,Iscrizioni!$A$2:$M$2502,11,FALSE),"-")</f>
        <v>-</v>
      </c>
      <c r="M1064" s="27" t="str">
        <f>IF($D1064&gt;0,VLOOKUP($D1064,Iscrizioni!$A$2:$N$2502,12,FALSE),"-")</f>
        <v>-</v>
      </c>
      <c r="N1064" s="46" t="str">
        <f>IF($D1064&gt;0,VLOOKUP($D1064,Iscrizioni!$A$2:$M$2502,6,FALSE),"-")</f>
        <v>-</v>
      </c>
      <c r="O1064" s="107" t="str">
        <f>IF($D1064&gt;0,VLOOKUP($D1064,Iscrizioni!$A$2:$M$2502,7,FALSE),"-")</f>
        <v>-</v>
      </c>
      <c r="P1064" s="46" t="str">
        <f>IF($D1064&gt;0,VLOOKUP(LEFT($N1064,1),Regione!$A$2:$C$21,2,FALSE),"-")</f>
        <v>-</v>
      </c>
      <c r="Q1064" s="112" t="str">
        <f ca="1">IF($D1064&gt;0,NormalizzaTempo("D",CELL("tipo",$E1064),$E1064),"-")</f>
        <v>-</v>
      </c>
      <c r="R1064" s="27" t="str">
        <f>IF($D1064&gt;0,VLOOKUP($D1064,Iscrizioni!$A$2:$M$2502,13,FALSE),"-")</f>
        <v>-</v>
      </c>
      <c r="S1064" s="112" t="str">
        <f t="shared" si="103"/>
        <v>-</v>
      </c>
      <c r="T1064" s="112" t="str">
        <f>IF($D1064&gt;0,SUMIFS($S$3:$S1064,$X$3:$X1064,1,$J$3:$J1064,$J1064),"-")</f>
        <v>-</v>
      </c>
      <c r="U1064" s="112" t="str">
        <f t="shared" si="104"/>
        <v>-</v>
      </c>
      <c r="V1064" s="112" t="str">
        <f t="shared" si="101"/>
        <v>-</v>
      </c>
      <c r="W1064" s="27" t="str">
        <f>IF(LEN($C1064)=0,IF($D1064&gt;0,COUNTIFS($A$3:$A1064,$A1064),"-"),"Escluso")</f>
        <v>-</v>
      </c>
      <c r="X1064" s="2" t="str">
        <f>IF(LEN($C1064)=0,IF($D1064&gt;0,COUNTIFS($J$3:$J1064,$J1064,$C$3:$C1064,""),"-"),"Escluso")</f>
        <v>-</v>
      </c>
      <c r="Y1064" s="127" t="str">
        <f t="shared" si="99"/>
        <v>-</v>
      </c>
      <c r="Z1064" s="2" t="str">
        <f>IF($D1064&gt;0,COUNTIFS($O$3:$O1064,$O1064,$L$3:$L1064,$L1064,$I$3:$I1064,$I1064),"-")</f>
        <v>-</v>
      </c>
      <c r="AA1064" s="27" t="str">
        <f>IF($D1064&gt;0,IF(OR($Z1064 &gt;1,$L1064&lt;&gt;"Adulti"),0,VLOOKUP($P1064,Regione!$B$2:$C$22,2,FALSE)),"-")</f>
        <v>-</v>
      </c>
      <c r="AB1064" s="27" t="str">
        <f>IF($D1064&gt;0,IF(COUNTIFS($O$3:$O1064,$O1064,$L$3:$L1064,$L1064,$I$3:$I1064,$I1064) &gt;1,0,SUMIFS($Y$3:$Y$2503,$L$3:$L$2503,$L1064,$O$3:$O$2503,$O1064,$I$3:$I$2503,$I1064)),"-")</f>
        <v>-</v>
      </c>
      <c r="AC1064" s="27" t="str">
        <f t="shared" si="102"/>
        <v>-</v>
      </c>
    </row>
    <row r="1065" spans="1:29" s="1" customFormat="1">
      <c r="A1065" s="13"/>
      <c r="B1065" s="107" t="str">
        <f>IF(COUNTA($A1065)&gt;0,VLOOKUP($A1065,Corsa!$A$1:$F$43,2,FALSE),"-")</f>
        <v>-</v>
      </c>
      <c r="C1065" s="11"/>
      <c r="D1065" s="13"/>
      <c r="E1065" s="13"/>
      <c r="F1065" s="46" t="str">
        <f>IF(COUNTA($A1065)&gt;0,VLOOKUP($A1065,Corsa!$A$1:$F$43,3,FALSE),"-")</f>
        <v>-</v>
      </c>
      <c r="G1065" s="28" t="str">
        <f>IF($D1065&gt;0,VLOOKUP($D1065,Iscrizioni!$A$2:$M$2502,9,FALSE),"-")</f>
        <v>-</v>
      </c>
      <c r="H1065" s="28" t="str">
        <f>IF($D1065&gt;0,VLOOKUP($D1065,Iscrizioni!$A$2:$M$2502,4,FALSE),"-")</f>
        <v>-</v>
      </c>
      <c r="I1065" s="27" t="str">
        <f>IF($D1065&gt;0,VLOOKUP($D1065,Iscrizioni!$A$2:$M$2502,5,FALSE),"-")</f>
        <v>-</v>
      </c>
      <c r="J1065" s="27" t="str">
        <f>IF($D1065&gt;0,VLOOKUP($D1065,Iscrizioni!$A$2:$M$2502,10,FALSE),"-")</f>
        <v>-</v>
      </c>
      <c r="K1065" s="27" t="str">
        <f t="shared" si="100"/>
        <v>-</v>
      </c>
      <c r="L1065" s="46" t="str">
        <f>IF($D1065&gt;0,VLOOKUP($D1065,Iscrizioni!$A$2:$M$2502,11,FALSE),"-")</f>
        <v>-</v>
      </c>
      <c r="M1065" s="27" t="str">
        <f>IF($D1065&gt;0,VLOOKUP($D1065,Iscrizioni!$A$2:$N$2502,12,FALSE),"-")</f>
        <v>-</v>
      </c>
      <c r="N1065" s="46" t="str">
        <f>IF($D1065&gt;0,VLOOKUP($D1065,Iscrizioni!$A$2:$M$2502,6,FALSE),"-")</f>
        <v>-</v>
      </c>
      <c r="O1065" s="107" t="str">
        <f>IF($D1065&gt;0,VLOOKUP($D1065,Iscrizioni!$A$2:$M$2502,7,FALSE),"-")</f>
        <v>-</v>
      </c>
      <c r="P1065" s="46" t="str">
        <f>IF($D1065&gt;0,VLOOKUP(LEFT($N1065,1),Regione!$A$2:$C$21,2,FALSE),"-")</f>
        <v>-</v>
      </c>
      <c r="Q1065" s="112" t="str">
        <f ca="1">IF($D1065&gt;0,NormalizzaTempo("D",CELL("tipo",$E1065),$E1065),"-")</f>
        <v>-</v>
      </c>
      <c r="R1065" s="27" t="str">
        <f>IF($D1065&gt;0,VLOOKUP($D1065,Iscrizioni!$A$2:$M$2502,13,FALSE),"-")</f>
        <v>-</v>
      </c>
      <c r="S1065" s="112" t="str">
        <f t="shared" si="103"/>
        <v>-</v>
      </c>
      <c r="T1065" s="112" t="str">
        <f>IF($D1065&gt;0,SUMIFS($S$3:$S1065,$X$3:$X1065,1,$J$3:$J1065,$J1065),"-")</f>
        <v>-</v>
      </c>
      <c r="U1065" s="112" t="str">
        <f t="shared" si="104"/>
        <v>-</v>
      </c>
      <c r="V1065" s="112" t="str">
        <f t="shared" si="101"/>
        <v>-</v>
      </c>
      <c r="W1065" s="27" t="str">
        <f>IF(LEN($C1065)=0,IF($D1065&gt;0,COUNTIFS($A$3:$A1065,$A1065),"-"),"Escluso")</f>
        <v>-</v>
      </c>
      <c r="X1065" s="2" t="str">
        <f>IF(LEN($C1065)=0,IF($D1065&gt;0,COUNTIFS($J$3:$J1065,$J1065,$C$3:$C1065,""),"-"),"Escluso")</f>
        <v>-</v>
      </c>
      <c r="Y1065" s="127" t="str">
        <f t="shared" si="99"/>
        <v>-</v>
      </c>
      <c r="Z1065" s="2" t="str">
        <f>IF($D1065&gt;0,COUNTIFS($O$3:$O1065,$O1065,$L$3:$L1065,$L1065,$I$3:$I1065,$I1065),"-")</f>
        <v>-</v>
      </c>
      <c r="AA1065" s="27" t="str">
        <f>IF($D1065&gt;0,IF(OR($Z1065 &gt;1,$L1065&lt;&gt;"Adulti"),0,VLOOKUP($P1065,Regione!$B$2:$C$22,2,FALSE)),"-")</f>
        <v>-</v>
      </c>
      <c r="AB1065" s="27" t="str">
        <f>IF($D1065&gt;0,IF(COUNTIFS($O$3:$O1065,$O1065,$L$3:$L1065,$L1065,$I$3:$I1065,$I1065) &gt;1,0,SUMIFS($Y$3:$Y$2503,$L$3:$L$2503,$L1065,$O$3:$O$2503,$O1065,$I$3:$I$2503,$I1065)),"-")</f>
        <v>-</v>
      </c>
      <c r="AC1065" s="27" t="str">
        <f t="shared" si="102"/>
        <v>-</v>
      </c>
    </row>
    <row r="1066" spans="1:29" s="1" customFormat="1">
      <c r="A1066" s="13"/>
      <c r="B1066" s="107" t="str">
        <f>IF(COUNTA($A1066)&gt;0,VLOOKUP($A1066,Corsa!$A$1:$F$43,2,FALSE),"-")</f>
        <v>-</v>
      </c>
      <c r="C1066" s="11"/>
      <c r="D1066" s="13"/>
      <c r="E1066" s="13"/>
      <c r="F1066" s="46" t="str">
        <f>IF(COUNTA($A1066)&gt;0,VLOOKUP($A1066,Corsa!$A$1:$F$43,3,FALSE),"-")</f>
        <v>-</v>
      </c>
      <c r="G1066" s="28" t="str">
        <f>IF($D1066&gt;0,VLOOKUP($D1066,Iscrizioni!$A$2:$M$2502,9,FALSE),"-")</f>
        <v>-</v>
      </c>
      <c r="H1066" s="28" t="str">
        <f>IF($D1066&gt;0,VLOOKUP($D1066,Iscrizioni!$A$2:$M$2502,4,FALSE),"-")</f>
        <v>-</v>
      </c>
      <c r="I1066" s="27" t="str">
        <f>IF($D1066&gt;0,VLOOKUP($D1066,Iscrizioni!$A$2:$M$2502,5,FALSE),"-")</f>
        <v>-</v>
      </c>
      <c r="J1066" s="27" t="str">
        <f>IF($D1066&gt;0,VLOOKUP($D1066,Iscrizioni!$A$2:$M$2502,10,FALSE),"-")</f>
        <v>-</v>
      </c>
      <c r="K1066" s="27" t="str">
        <f t="shared" si="100"/>
        <v>-</v>
      </c>
      <c r="L1066" s="46" t="str">
        <f>IF($D1066&gt;0,VLOOKUP($D1066,Iscrizioni!$A$2:$M$2502,11,FALSE),"-")</f>
        <v>-</v>
      </c>
      <c r="M1066" s="27" t="str">
        <f>IF($D1066&gt;0,VLOOKUP($D1066,Iscrizioni!$A$2:$N$2502,12,FALSE),"-")</f>
        <v>-</v>
      </c>
      <c r="N1066" s="46" t="str">
        <f>IF($D1066&gt;0,VLOOKUP($D1066,Iscrizioni!$A$2:$M$2502,6,FALSE),"-")</f>
        <v>-</v>
      </c>
      <c r="O1066" s="107" t="str">
        <f>IF($D1066&gt;0,VLOOKUP($D1066,Iscrizioni!$A$2:$M$2502,7,FALSE),"-")</f>
        <v>-</v>
      </c>
      <c r="P1066" s="46" t="str">
        <f>IF($D1066&gt;0,VLOOKUP(LEFT($N1066,1),Regione!$A$2:$C$21,2,FALSE),"-")</f>
        <v>-</v>
      </c>
      <c r="Q1066" s="112" t="str">
        <f ca="1">IF($D1066&gt;0,NormalizzaTempo("D",CELL("tipo",$E1066),$E1066),"-")</f>
        <v>-</v>
      </c>
      <c r="R1066" s="27" t="str">
        <f>IF($D1066&gt;0,VLOOKUP($D1066,Iscrizioni!$A$2:$M$2502,13,FALSE),"-")</f>
        <v>-</v>
      </c>
      <c r="S1066" s="112" t="str">
        <f t="shared" si="103"/>
        <v>-</v>
      </c>
      <c r="T1066" s="112" t="str">
        <f>IF($D1066&gt;0,SUMIFS($S$3:$S1066,$X$3:$X1066,1,$J$3:$J1066,$J1066),"-")</f>
        <v>-</v>
      </c>
      <c r="U1066" s="112" t="str">
        <f t="shared" si="104"/>
        <v>-</v>
      </c>
      <c r="V1066" s="112" t="str">
        <f t="shared" si="101"/>
        <v>-</v>
      </c>
      <c r="W1066" s="27" t="str">
        <f>IF(LEN($C1066)=0,IF($D1066&gt;0,COUNTIFS($A$3:$A1066,$A1066),"-"),"Escluso")</f>
        <v>-</v>
      </c>
      <c r="X1066" s="2" t="str">
        <f>IF(LEN($C1066)=0,IF($D1066&gt;0,COUNTIFS($J$3:$J1066,$J1066,$C$3:$C1066,""),"-"),"Escluso")</f>
        <v>-</v>
      </c>
      <c r="Y1066" s="127" t="str">
        <f t="shared" si="99"/>
        <v>-</v>
      </c>
      <c r="Z1066" s="2" t="str">
        <f>IF($D1066&gt;0,COUNTIFS($O$3:$O1066,$O1066,$L$3:$L1066,$L1066,$I$3:$I1066,$I1066),"-")</f>
        <v>-</v>
      </c>
      <c r="AA1066" s="27" t="str">
        <f>IF($D1066&gt;0,IF(OR($Z1066 &gt;1,$L1066&lt;&gt;"Adulti"),0,VLOOKUP($P1066,Regione!$B$2:$C$22,2,FALSE)),"-")</f>
        <v>-</v>
      </c>
      <c r="AB1066" s="27" t="str">
        <f>IF($D1066&gt;0,IF(COUNTIFS($O$3:$O1066,$O1066,$L$3:$L1066,$L1066,$I$3:$I1066,$I1066) &gt;1,0,SUMIFS($Y$3:$Y$2503,$L$3:$L$2503,$L1066,$O$3:$O$2503,$O1066,$I$3:$I$2503,$I1066)),"-")</f>
        <v>-</v>
      </c>
      <c r="AC1066" s="27" t="str">
        <f t="shared" si="102"/>
        <v>-</v>
      </c>
    </row>
    <row r="1067" spans="1:29" s="1" customFormat="1">
      <c r="A1067" s="13"/>
      <c r="B1067" s="107" t="str">
        <f>IF(COUNTA($A1067)&gt;0,VLOOKUP($A1067,Corsa!$A$1:$F$43,2,FALSE),"-")</f>
        <v>-</v>
      </c>
      <c r="C1067" s="11"/>
      <c r="D1067" s="13"/>
      <c r="E1067" s="13"/>
      <c r="F1067" s="46" t="str">
        <f>IF(COUNTA($A1067)&gt;0,VLOOKUP($A1067,Corsa!$A$1:$F$43,3,FALSE),"-")</f>
        <v>-</v>
      </c>
      <c r="G1067" s="28" t="str">
        <f>IF($D1067&gt;0,VLOOKUP($D1067,Iscrizioni!$A$2:$M$2502,9,FALSE),"-")</f>
        <v>-</v>
      </c>
      <c r="H1067" s="28" t="str">
        <f>IF($D1067&gt;0,VLOOKUP($D1067,Iscrizioni!$A$2:$M$2502,4,FALSE),"-")</f>
        <v>-</v>
      </c>
      <c r="I1067" s="27" t="str">
        <f>IF($D1067&gt;0,VLOOKUP($D1067,Iscrizioni!$A$2:$M$2502,5,FALSE),"-")</f>
        <v>-</v>
      </c>
      <c r="J1067" s="27" t="str">
        <f>IF($D1067&gt;0,VLOOKUP($D1067,Iscrizioni!$A$2:$M$2502,10,FALSE),"-")</f>
        <v>-</v>
      </c>
      <c r="K1067" s="27" t="str">
        <f t="shared" si="100"/>
        <v>-</v>
      </c>
      <c r="L1067" s="46" t="str">
        <f>IF($D1067&gt;0,VLOOKUP($D1067,Iscrizioni!$A$2:$M$2502,11,FALSE),"-")</f>
        <v>-</v>
      </c>
      <c r="M1067" s="27" t="str">
        <f>IF($D1067&gt;0,VLOOKUP($D1067,Iscrizioni!$A$2:$N$2502,12,FALSE),"-")</f>
        <v>-</v>
      </c>
      <c r="N1067" s="46" t="str">
        <f>IF($D1067&gt;0,VLOOKUP($D1067,Iscrizioni!$A$2:$M$2502,6,FALSE),"-")</f>
        <v>-</v>
      </c>
      <c r="O1067" s="107" t="str">
        <f>IF($D1067&gt;0,VLOOKUP($D1067,Iscrizioni!$A$2:$M$2502,7,FALSE),"-")</f>
        <v>-</v>
      </c>
      <c r="P1067" s="46" t="str">
        <f>IF($D1067&gt;0,VLOOKUP(LEFT($N1067,1),Regione!$A$2:$C$21,2,FALSE),"-")</f>
        <v>-</v>
      </c>
      <c r="Q1067" s="112" t="str">
        <f ca="1">IF($D1067&gt;0,NormalizzaTempo("D",CELL("tipo",$E1067),$E1067),"-")</f>
        <v>-</v>
      </c>
      <c r="R1067" s="27" t="str">
        <f>IF($D1067&gt;0,VLOOKUP($D1067,Iscrizioni!$A$2:$M$2502,13,FALSE),"-")</f>
        <v>-</v>
      </c>
      <c r="S1067" s="112" t="str">
        <f t="shared" si="103"/>
        <v>-</v>
      </c>
      <c r="T1067" s="112" t="str">
        <f>IF($D1067&gt;0,SUMIFS($S$3:$S1067,$X$3:$X1067,1,$J$3:$J1067,$J1067),"-")</f>
        <v>-</v>
      </c>
      <c r="U1067" s="112" t="str">
        <f t="shared" si="104"/>
        <v>-</v>
      </c>
      <c r="V1067" s="112" t="str">
        <f t="shared" si="101"/>
        <v>-</v>
      </c>
      <c r="W1067" s="27" t="str">
        <f>IF(LEN($C1067)=0,IF($D1067&gt;0,COUNTIFS($A$3:$A1067,$A1067),"-"),"Escluso")</f>
        <v>-</v>
      </c>
      <c r="X1067" s="2" t="str">
        <f>IF(LEN($C1067)=0,IF($D1067&gt;0,COUNTIFS($J$3:$J1067,$J1067,$C$3:$C1067,""),"-"),"Escluso")</f>
        <v>-</v>
      </c>
      <c r="Y1067" s="127" t="str">
        <f t="shared" si="99"/>
        <v>-</v>
      </c>
      <c r="Z1067" s="2" t="str">
        <f>IF($D1067&gt;0,COUNTIFS($O$3:$O1067,$O1067,$L$3:$L1067,$L1067,$I$3:$I1067,$I1067),"-")</f>
        <v>-</v>
      </c>
      <c r="AA1067" s="27" t="str">
        <f>IF($D1067&gt;0,IF(OR($Z1067 &gt;1,$L1067&lt;&gt;"Adulti"),0,VLOOKUP($P1067,Regione!$B$2:$C$22,2,FALSE)),"-")</f>
        <v>-</v>
      </c>
      <c r="AB1067" s="27" t="str">
        <f>IF($D1067&gt;0,IF(COUNTIFS($O$3:$O1067,$O1067,$L$3:$L1067,$L1067,$I$3:$I1067,$I1067) &gt;1,0,SUMIFS($Y$3:$Y$2503,$L$3:$L$2503,$L1067,$O$3:$O$2503,$O1067,$I$3:$I$2503,$I1067)),"-")</f>
        <v>-</v>
      </c>
      <c r="AC1067" s="27" t="str">
        <f t="shared" si="102"/>
        <v>-</v>
      </c>
    </row>
    <row r="1068" spans="1:29" s="1" customFormat="1">
      <c r="A1068" s="13"/>
      <c r="B1068" s="107" t="str">
        <f>IF(COUNTA($A1068)&gt;0,VLOOKUP($A1068,Corsa!$A$1:$F$43,2,FALSE),"-")</f>
        <v>-</v>
      </c>
      <c r="C1068" s="11"/>
      <c r="D1068" s="13"/>
      <c r="E1068" s="13"/>
      <c r="F1068" s="46" t="str">
        <f>IF(COUNTA($A1068)&gt;0,VLOOKUP($A1068,Corsa!$A$1:$F$43,3,FALSE),"-")</f>
        <v>-</v>
      </c>
      <c r="G1068" s="28" t="str">
        <f>IF($D1068&gt;0,VLOOKUP($D1068,Iscrizioni!$A$2:$M$2502,9,FALSE),"-")</f>
        <v>-</v>
      </c>
      <c r="H1068" s="28" t="str">
        <f>IF($D1068&gt;0,VLOOKUP($D1068,Iscrizioni!$A$2:$M$2502,4,FALSE),"-")</f>
        <v>-</v>
      </c>
      <c r="I1068" s="27" t="str">
        <f>IF($D1068&gt;0,VLOOKUP($D1068,Iscrizioni!$A$2:$M$2502,5,FALSE),"-")</f>
        <v>-</v>
      </c>
      <c r="J1068" s="27" t="str">
        <f>IF($D1068&gt;0,VLOOKUP($D1068,Iscrizioni!$A$2:$M$2502,10,FALSE),"-")</f>
        <v>-</v>
      </c>
      <c r="K1068" s="27" t="str">
        <f t="shared" si="100"/>
        <v>-</v>
      </c>
      <c r="L1068" s="46" t="str">
        <f>IF($D1068&gt;0,VLOOKUP($D1068,Iscrizioni!$A$2:$M$2502,11,FALSE),"-")</f>
        <v>-</v>
      </c>
      <c r="M1068" s="27" t="str">
        <f>IF($D1068&gt;0,VLOOKUP($D1068,Iscrizioni!$A$2:$N$2502,12,FALSE),"-")</f>
        <v>-</v>
      </c>
      <c r="N1068" s="46" t="str">
        <f>IF($D1068&gt;0,VLOOKUP($D1068,Iscrizioni!$A$2:$M$2502,6,FALSE),"-")</f>
        <v>-</v>
      </c>
      <c r="O1068" s="107" t="str">
        <f>IF($D1068&gt;0,VLOOKUP($D1068,Iscrizioni!$A$2:$M$2502,7,FALSE),"-")</f>
        <v>-</v>
      </c>
      <c r="P1068" s="46" t="str">
        <f>IF($D1068&gt;0,VLOOKUP(LEFT($N1068,1),Regione!$A$2:$C$21,2,FALSE),"-")</f>
        <v>-</v>
      </c>
      <c r="Q1068" s="112" t="str">
        <f ca="1">IF($D1068&gt;0,NormalizzaTempo("D",CELL("tipo",$E1068),$E1068),"-")</f>
        <v>-</v>
      </c>
      <c r="R1068" s="27" t="str">
        <f>IF($D1068&gt;0,VLOOKUP($D1068,Iscrizioni!$A$2:$M$2502,13,FALSE),"-")</f>
        <v>-</v>
      </c>
      <c r="S1068" s="112" t="str">
        <f t="shared" si="103"/>
        <v>-</v>
      </c>
      <c r="T1068" s="112" t="str">
        <f>IF($D1068&gt;0,SUMIFS($S$3:$S1068,$X$3:$X1068,1,$J$3:$J1068,$J1068),"-")</f>
        <v>-</v>
      </c>
      <c r="U1068" s="112" t="str">
        <f t="shared" si="104"/>
        <v>-</v>
      </c>
      <c r="V1068" s="112" t="str">
        <f t="shared" si="101"/>
        <v>-</v>
      </c>
      <c r="W1068" s="27" t="str">
        <f>IF(LEN($C1068)=0,IF($D1068&gt;0,COUNTIFS($A$3:$A1068,$A1068),"-"),"Escluso")</f>
        <v>-</v>
      </c>
      <c r="X1068" s="2" t="str">
        <f>IF(LEN($C1068)=0,IF($D1068&gt;0,COUNTIFS($J$3:$J1068,$J1068,$C$3:$C1068,""),"-"),"Escluso")</f>
        <v>-</v>
      </c>
      <c r="Y1068" s="127" t="str">
        <f t="shared" si="99"/>
        <v>-</v>
      </c>
      <c r="Z1068" s="2" t="str">
        <f>IF($D1068&gt;0,COUNTIFS($O$3:$O1068,$O1068,$L$3:$L1068,$L1068,$I$3:$I1068,$I1068),"-")</f>
        <v>-</v>
      </c>
      <c r="AA1068" s="27" t="str">
        <f>IF($D1068&gt;0,IF(OR($Z1068 &gt;1,$L1068&lt;&gt;"Adulti"),0,VLOOKUP($P1068,Regione!$B$2:$C$22,2,FALSE)),"-")</f>
        <v>-</v>
      </c>
      <c r="AB1068" s="27" t="str">
        <f>IF($D1068&gt;0,IF(COUNTIFS($O$3:$O1068,$O1068,$L$3:$L1068,$L1068,$I$3:$I1068,$I1068) &gt;1,0,SUMIFS($Y$3:$Y$2503,$L$3:$L$2503,$L1068,$O$3:$O$2503,$O1068,$I$3:$I$2503,$I1068)),"-")</f>
        <v>-</v>
      </c>
      <c r="AC1068" s="27" t="str">
        <f t="shared" si="102"/>
        <v>-</v>
      </c>
    </row>
    <row r="1069" spans="1:29" s="1" customFormat="1">
      <c r="A1069" s="13"/>
      <c r="B1069" s="107" t="str">
        <f>IF(COUNTA($A1069)&gt;0,VLOOKUP($A1069,Corsa!$A$1:$F$43,2,FALSE),"-")</f>
        <v>-</v>
      </c>
      <c r="C1069" s="11"/>
      <c r="D1069" s="13"/>
      <c r="E1069" s="13"/>
      <c r="F1069" s="46" t="str">
        <f>IF(COUNTA($A1069)&gt;0,VLOOKUP($A1069,Corsa!$A$1:$F$43,3,FALSE),"-")</f>
        <v>-</v>
      </c>
      <c r="G1069" s="28" t="str">
        <f>IF($D1069&gt;0,VLOOKUP($D1069,Iscrizioni!$A$2:$M$2502,9,FALSE),"-")</f>
        <v>-</v>
      </c>
      <c r="H1069" s="28" t="str">
        <f>IF($D1069&gt;0,VLOOKUP($D1069,Iscrizioni!$A$2:$M$2502,4,FALSE),"-")</f>
        <v>-</v>
      </c>
      <c r="I1069" s="27" t="str">
        <f>IF($D1069&gt;0,VLOOKUP($D1069,Iscrizioni!$A$2:$M$2502,5,FALSE),"-")</f>
        <v>-</v>
      </c>
      <c r="J1069" s="27" t="str">
        <f>IF($D1069&gt;0,VLOOKUP($D1069,Iscrizioni!$A$2:$M$2502,10,FALSE),"-")</f>
        <v>-</v>
      </c>
      <c r="K1069" s="27" t="str">
        <f t="shared" si="100"/>
        <v>-</v>
      </c>
      <c r="L1069" s="46" t="str">
        <f>IF($D1069&gt;0,VLOOKUP($D1069,Iscrizioni!$A$2:$M$2502,11,FALSE),"-")</f>
        <v>-</v>
      </c>
      <c r="M1069" s="27" t="str">
        <f>IF($D1069&gt;0,VLOOKUP($D1069,Iscrizioni!$A$2:$N$2502,12,FALSE),"-")</f>
        <v>-</v>
      </c>
      <c r="N1069" s="46" t="str">
        <f>IF($D1069&gt;0,VLOOKUP($D1069,Iscrizioni!$A$2:$M$2502,6,FALSE),"-")</f>
        <v>-</v>
      </c>
      <c r="O1069" s="107" t="str">
        <f>IF($D1069&gt;0,VLOOKUP($D1069,Iscrizioni!$A$2:$M$2502,7,FALSE),"-")</f>
        <v>-</v>
      </c>
      <c r="P1069" s="46" t="str">
        <f>IF($D1069&gt;0,VLOOKUP(LEFT($N1069,1),Regione!$A$2:$C$21,2,FALSE),"-")</f>
        <v>-</v>
      </c>
      <c r="Q1069" s="112" t="str">
        <f ca="1">IF($D1069&gt;0,NormalizzaTempo("D",CELL("tipo",$E1069),$E1069),"-")</f>
        <v>-</v>
      </c>
      <c r="R1069" s="27" t="str">
        <f>IF($D1069&gt;0,VLOOKUP($D1069,Iscrizioni!$A$2:$M$2502,13,FALSE),"-")</f>
        <v>-</v>
      </c>
      <c r="S1069" s="112" t="str">
        <f t="shared" si="103"/>
        <v>-</v>
      </c>
      <c r="T1069" s="112" t="str">
        <f>IF($D1069&gt;0,SUMIFS($S$3:$S1069,$X$3:$X1069,1,$J$3:$J1069,$J1069),"-")</f>
        <v>-</v>
      </c>
      <c r="U1069" s="112" t="str">
        <f t="shared" si="104"/>
        <v>-</v>
      </c>
      <c r="V1069" s="112" t="str">
        <f t="shared" si="101"/>
        <v>-</v>
      </c>
      <c r="W1069" s="27" t="str">
        <f>IF(LEN($C1069)=0,IF($D1069&gt;0,COUNTIFS($A$3:$A1069,$A1069),"-"),"Escluso")</f>
        <v>-</v>
      </c>
      <c r="X1069" s="2" t="str">
        <f>IF(LEN($C1069)=0,IF($D1069&gt;0,COUNTIFS($J$3:$J1069,$J1069,$C$3:$C1069,""),"-"),"Escluso")</f>
        <v>-</v>
      </c>
      <c r="Y1069" s="127" t="str">
        <f t="shared" si="99"/>
        <v>-</v>
      </c>
      <c r="Z1069" s="2" t="str">
        <f>IF($D1069&gt;0,COUNTIFS($O$3:$O1069,$O1069,$L$3:$L1069,$L1069,$I$3:$I1069,$I1069),"-")</f>
        <v>-</v>
      </c>
      <c r="AA1069" s="27" t="str">
        <f>IF($D1069&gt;0,IF(OR($Z1069 &gt;1,$L1069&lt;&gt;"Adulti"),0,VLOOKUP($P1069,Regione!$B$2:$C$22,2,FALSE)),"-")</f>
        <v>-</v>
      </c>
      <c r="AB1069" s="27" t="str">
        <f>IF($D1069&gt;0,IF(COUNTIFS($O$3:$O1069,$O1069,$L$3:$L1069,$L1069,$I$3:$I1069,$I1069) &gt;1,0,SUMIFS($Y$3:$Y$2503,$L$3:$L$2503,$L1069,$O$3:$O$2503,$O1069,$I$3:$I$2503,$I1069)),"-")</f>
        <v>-</v>
      </c>
      <c r="AC1069" s="27" t="str">
        <f t="shared" si="102"/>
        <v>-</v>
      </c>
    </row>
    <row r="1070" spans="1:29" s="1" customFormat="1">
      <c r="A1070" s="13"/>
      <c r="B1070" s="107" t="str">
        <f>IF(COUNTA($A1070)&gt;0,VLOOKUP($A1070,Corsa!$A$1:$F$43,2,FALSE),"-")</f>
        <v>-</v>
      </c>
      <c r="C1070" s="11"/>
      <c r="D1070" s="13"/>
      <c r="E1070" s="13"/>
      <c r="F1070" s="46" t="str">
        <f>IF(COUNTA($A1070)&gt;0,VLOOKUP($A1070,Corsa!$A$1:$F$43,3,FALSE),"-")</f>
        <v>-</v>
      </c>
      <c r="G1070" s="28" t="str">
        <f>IF($D1070&gt;0,VLOOKUP($D1070,Iscrizioni!$A$2:$M$2502,9,FALSE),"-")</f>
        <v>-</v>
      </c>
      <c r="H1070" s="28" t="str">
        <f>IF($D1070&gt;0,VLOOKUP($D1070,Iscrizioni!$A$2:$M$2502,4,FALSE),"-")</f>
        <v>-</v>
      </c>
      <c r="I1070" s="27" t="str">
        <f>IF($D1070&gt;0,VLOOKUP($D1070,Iscrizioni!$A$2:$M$2502,5,FALSE),"-")</f>
        <v>-</v>
      </c>
      <c r="J1070" s="27" t="str">
        <f>IF($D1070&gt;0,VLOOKUP($D1070,Iscrizioni!$A$2:$M$2502,10,FALSE),"-")</f>
        <v>-</v>
      </c>
      <c r="K1070" s="27" t="str">
        <f t="shared" si="100"/>
        <v>-</v>
      </c>
      <c r="L1070" s="46" t="str">
        <f>IF($D1070&gt;0,VLOOKUP($D1070,Iscrizioni!$A$2:$M$2502,11,FALSE),"-")</f>
        <v>-</v>
      </c>
      <c r="M1070" s="27" t="str">
        <f>IF($D1070&gt;0,VLOOKUP($D1070,Iscrizioni!$A$2:$N$2502,12,FALSE),"-")</f>
        <v>-</v>
      </c>
      <c r="N1070" s="46" t="str">
        <f>IF($D1070&gt;0,VLOOKUP($D1070,Iscrizioni!$A$2:$M$2502,6,FALSE),"-")</f>
        <v>-</v>
      </c>
      <c r="O1070" s="107" t="str">
        <f>IF($D1070&gt;0,VLOOKUP($D1070,Iscrizioni!$A$2:$M$2502,7,FALSE),"-")</f>
        <v>-</v>
      </c>
      <c r="P1070" s="46" t="str">
        <f>IF($D1070&gt;0,VLOOKUP(LEFT($N1070,1),Regione!$A$2:$C$21,2,FALSE),"-")</f>
        <v>-</v>
      </c>
      <c r="Q1070" s="112" t="str">
        <f ca="1">IF($D1070&gt;0,NormalizzaTempo("D",CELL("tipo",$E1070),$E1070),"-")</f>
        <v>-</v>
      </c>
      <c r="R1070" s="27" t="str">
        <f>IF($D1070&gt;0,VLOOKUP($D1070,Iscrizioni!$A$2:$M$2502,13,FALSE),"-")</f>
        <v>-</v>
      </c>
      <c r="S1070" s="112" t="str">
        <f t="shared" si="103"/>
        <v>-</v>
      </c>
      <c r="T1070" s="112" t="str">
        <f>IF($D1070&gt;0,SUMIFS($S$3:$S1070,$X$3:$X1070,1,$J$3:$J1070,$J1070),"-")</f>
        <v>-</v>
      </c>
      <c r="U1070" s="112" t="str">
        <f t="shared" si="104"/>
        <v>-</v>
      </c>
      <c r="V1070" s="112" t="str">
        <f t="shared" si="101"/>
        <v>-</v>
      </c>
      <c r="W1070" s="27" t="str">
        <f>IF(LEN($C1070)=0,IF($D1070&gt;0,COUNTIFS($A$3:$A1070,$A1070),"-"),"Escluso")</f>
        <v>-</v>
      </c>
      <c r="X1070" s="2" t="str">
        <f>IF(LEN($C1070)=0,IF($D1070&gt;0,COUNTIFS($J$3:$J1070,$J1070,$C$3:$C1070,""),"-"),"Escluso")</f>
        <v>-</v>
      </c>
      <c r="Y1070" s="127" t="str">
        <f t="shared" si="99"/>
        <v>-</v>
      </c>
      <c r="Z1070" s="2" t="str">
        <f>IF($D1070&gt;0,COUNTIFS($O$3:$O1070,$O1070,$L$3:$L1070,$L1070,$I$3:$I1070,$I1070),"-")</f>
        <v>-</v>
      </c>
      <c r="AA1070" s="27" t="str">
        <f>IF($D1070&gt;0,IF(OR($Z1070 &gt;1,$L1070&lt;&gt;"Adulti"),0,VLOOKUP($P1070,Regione!$B$2:$C$22,2,FALSE)),"-")</f>
        <v>-</v>
      </c>
      <c r="AB1070" s="27" t="str">
        <f>IF($D1070&gt;0,IF(COUNTIFS($O$3:$O1070,$O1070,$L$3:$L1070,$L1070,$I$3:$I1070,$I1070) &gt;1,0,SUMIFS($Y$3:$Y$2503,$L$3:$L$2503,$L1070,$O$3:$O$2503,$O1070,$I$3:$I$2503,$I1070)),"-")</f>
        <v>-</v>
      </c>
      <c r="AC1070" s="27" t="str">
        <f t="shared" si="102"/>
        <v>-</v>
      </c>
    </row>
    <row r="1071" spans="1:29" s="1" customFormat="1">
      <c r="A1071" s="13"/>
      <c r="B1071" s="107" t="str">
        <f>IF(COUNTA($A1071)&gt;0,VLOOKUP($A1071,Corsa!$A$1:$F$43,2,FALSE),"-")</f>
        <v>-</v>
      </c>
      <c r="C1071" s="11"/>
      <c r="D1071" s="13"/>
      <c r="E1071" s="13"/>
      <c r="F1071" s="46" t="str">
        <f>IF(COUNTA($A1071)&gt;0,VLOOKUP($A1071,Corsa!$A$1:$F$43,3,FALSE),"-")</f>
        <v>-</v>
      </c>
      <c r="G1071" s="28" t="str">
        <f>IF($D1071&gt;0,VLOOKUP($D1071,Iscrizioni!$A$2:$M$2502,9,FALSE),"-")</f>
        <v>-</v>
      </c>
      <c r="H1071" s="28" t="str">
        <f>IF($D1071&gt;0,VLOOKUP($D1071,Iscrizioni!$A$2:$M$2502,4,FALSE),"-")</f>
        <v>-</v>
      </c>
      <c r="I1071" s="27" t="str">
        <f>IF($D1071&gt;0,VLOOKUP($D1071,Iscrizioni!$A$2:$M$2502,5,FALSE),"-")</f>
        <v>-</v>
      </c>
      <c r="J1071" s="27" t="str">
        <f>IF($D1071&gt;0,VLOOKUP($D1071,Iscrizioni!$A$2:$M$2502,10,FALSE),"-")</f>
        <v>-</v>
      </c>
      <c r="K1071" s="27" t="str">
        <f t="shared" si="100"/>
        <v>-</v>
      </c>
      <c r="L1071" s="46" t="str">
        <f>IF($D1071&gt;0,VLOOKUP($D1071,Iscrizioni!$A$2:$M$2502,11,FALSE),"-")</f>
        <v>-</v>
      </c>
      <c r="M1071" s="27" t="str">
        <f>IF($D1071&gt;0,VLOOKUP($D1071,Iscrizioni!$A$2:$N$2502,12,FALSE),"-")</f>
        <v>-</v>
      </c>
      <c r="N1071" s="46" t="str">
        <f>IF($D1071&gt;0,VLOOKUP($D1071,Iscrizioni!$A$2:$M$2502,6,FALSE),"-")</f>
        <v>-</v>
      </c>
      <c r="O1071" s="107" t="str">
        <f>IF($D1071&gt;0,VLOOKUP($D1071,Iscrizioni!$A$2:$M$2502,7,FALSE),"-")</f>
        <v>-</v>
      </c>
      <c r="P1071" s="46" t="str">
        <f>IF($D1071&gt;0,VLOOKUP(LEFT($N1071,1),Regione!$A$2:$C$21,2,FALSE),"-")</f>
        <v>-</v>
      </c>
      <c r="Q1071" s="112" t="str">
        <f ca="1">IF($D1071&gt;0,NormalizzaTempo("D",CELL("tipo",$E1071),$E1071),"-")</f>
        <v>-</v>
      </c>
      <c r="R1071" s="27" t="str">
        <f>IF($D1071&gt;0,VLOOKUP($D1071,Iscrizioni!$A$2:$M$2502,13,FALSE),"-")</f>
        <v>-</v>
      </c>
      <c r="S1071" s="112" t="str">
        <f t="shared" si="103"/>
        <v>-</v>
      </c>
      <c r="T1071" s="112" t="str">
        <f>IF($D1071&gt;0,SUMIFS($S$3:$S1071,$X$3:$X1071,1,$J$3:$J1071,$J1071),"-")</f>
        <v>-</v>
      </c>
      <c r="U1071" s="112" t="str">
        <f t="shared" si="104"/>
        <v>-</v>
      </c>
      <c r="V1071" s="112" t="str">
        <f t="shared" si="101"/>
        <v>-</v>
      </c>
      <c r="W1071" s="27" t="str">
        <f>IF(LEN($C1071)=0,IF($D1071&gt;0,COUNTIFS($A$3:$A1071,$A1071),"-"),"Escluso")</f>
        <v>-</v>
      </c>
      <c r="X1071" s="2" t="str">
        <f>IF(LEN($C1071)=0,IF($D1071&gt;0,COUNTIFS($J$3:$J1071,$J1071,$C$3:$C1071,""),"-"),"Escluso")</f>
        <v>-</v>
      </c>
      <c r="Y1071" s="127" t="str">
        <f t="shared" si="99"/>
        <v>-</v>
      </c>
      <c r="Z1071" s="2" t="str">
        <f>IF($D1071&gt;0,COUNTIFS($O$3:$O1071,$O1071,$L$3:$L1071,$L1071,$I$3:$I1071,$I1071),"-")</f>
        <v>-</v>
      </c>
      <c r="AA1071" s="27" t="str">
        <f>IF($D1071&gt;0,IF(OR($Z1071 &gt;1,$L1071&lt;&gt;"Adulti"),0,VLOOKUP($P1071,Regione!$B$2:$C$22,2,FALSE)),"-")</f>
        <v>-</v>
      </c>
      <c r="AB1071" s="27" t="str">
        <f>IF($D1071&gt;0,IF(COUNTIFS($O$3:$O1071,$O1071,$L$3:$L1071,$L1071,$I$3:$I1071,$I1071) &gt;1,0,SUMIFS($Y$3:$Y$2503,$L$3:$L$2503,$L1071,$O$3:$O$2503,$O1071,$I$3:$I$2503,$I1071)),"-")</f>
        <v>-</v>
      </c>
      <c r="AC1071" s="27" t="str">
        <f t="shared" si="102"/>
        <v>-</v>
      </c>
    </row>
    <row r="1072" spans="1:29" s="1" customFormat="1">
      <c r="A1072" s="13"/>
      <c r="B1072" s="107" t="str">
        <f>IF(COUNTA($A1072)&gt;0,VLOOKUP($A1072,Corsa!$A$1:$F$43,2,FALSE),"-")</f>
        <v>-</v>
      </c>
      <c r="C1072" s="11"/>
      <c r="D1072" s="13"/>
      <c r="E1072" s="13"/>
      <c r="F1072" s="46" t="str">
        <f>IF(COUNTA($A1072)&gt;0,VLOOKUP($A1072,Corsa!$A$1:$F$43,3,FALSE),"-")</f>
        <v>-</v>
      </c>
      <c r="G1072" s="28" t="str">
        <f>IF($D1072&gt;0,VLOOKUP($D1072,Iscrizioni!$A$2:$M$2502,9,FALSE),"-")</f>
        <v>-</v>
      </c>
      <c r="H1072" s="28" t="str">
        <f>IF($D1072&gt;0,VLOOKUP($D1072,Iscrizioni!$A$2:$M$2502,4,FALSE),"-")</f>
        <v>-</v>
      </c>
      <c r="I1072" s="27" t="str">
        <f>IF($D1072&gt;0,VLOOKUP($D1072,Iscrizioni!$A$2:$M$2502,5,FALSE),"-")</f>
        <v>-</v>
      </c>
      <c r="J1072" s="27" t="str">
        <f>IF($D1072&gt;0,VLOOKUP($D1072,Iscrizioni!$A$2:$M$2502,10,FALSE),"-")</f>
        <v>-</v>
      </c>
      <c r="K1072" s="27" t="str">
        <f t="shared" si="100"/>
        <v>-</v>
      </c>
      <c r="L1072" s="46" t="str">
        <f>IF($D1072&gt;0,VLOOKUP($D1072,Iscrizioni!$A$2:$M$2502,11,FALSE),"-")</f>
        <v>-</v>
      </c>
      <c r="M1072" s="27" t="str">
        <f>IF($D1072&gt;0,VLOOKUP($D1072,Iscrizioni!$A$2:$N$2502,12,FALSE),"-")</f>
        <v>-</v>
      </c>
      <c r="N1072" s="46" t="str">
        <f>IF($D1072&gt;0,VLOOKUP($D1072,Iscrizioni!$A$2:$M$2502,6,FALSE),"-")</f>
        <v>-</v>
      </c>
      <c r="O1072" s="107" t="str">
        <f>IF($D1072&gt;0,VLOOKUP($D1072,Iscrizioni!$A$2:$M$2502,7,FALSE),"-")</f>
        <v>-</v>
      </c>
      <c r="P1072" s="46" t="str">
        <f>IF($D1072&gt;0,VLOOKUP(LEFT($N1072,1),Regione!$A$2:$C$21,2,FALSE),"-")</f>
        <v>-</v>
      </c>
      <c r="Q1072" s="112" t="str">
        <f ca="1">IF($D1072&gt;0,NormalizzaTempo("D",CELL("tipo",$E1072),$E1072),"-")</f>
        <v>-</v>
      </c>
      <c r="R1072" s="27" t="str">
        <f>IF($D1072&gt;0,VLOOKUP($D1072,Iscrizioni!$A$2:$M$2502,13,FALSE),"-")</f>
        <v>-</v>
      </c>
      <c r="S1072" s="112" t="str">
        <f t="shared" si="103"/>
        <v>-</v>
      </c>
      <c r="T1072" s="112" t="str">
        <f>IF($D1072&gt;0,SUMIFS($S$3:$S1072,$X$3:$X1072,1,$J$3:$J1072,$J1072),"-")</f>
        <v>-</v>
      </c>
      <c r="U1072" s="112" t="str">
        <f t="shared" si="104"/>
        <v>-</v>
      </c>
      <c r="V1072" s="112" t="str">
        <f t="shared" si="101"/>
        <v>-</v>
      </c>
      <c r="W1072" s="27" t="str">
        <f>IF(LEN($C1072)=0,IF($D1072&gt;0,COUNTIFS($A$3:$A1072,$A1072),"-"),"Escluso")</f>
        <v>-</v>
      </c>
      <c r="X1072" s="2" t="str">
        <f>IF(LEN($C1072)=0,IF($D1072&gt;0,COUNTIFS($J$3:$J1072,$J1072,$C$3:$C1072,""),"-"),"Escluso")</f>
        <v>-</v>
      </c>
      <c r="Y1072" s="127" t="str">
        <f t="shared" ref="Y1072:Y1135" si="105">IF(LEN($C1072)=0,IF(AND($D1072&gt;0,$V1072="ok"),IF($X1072&gt;20,1,21 -$X1072),"-"),0)</f>
        <v>-</v>
      </c>
      <c r="Z1072" s="2" t="str">
        <f>IF($D1072&gt;0,COUNTIFS($O$3:$O1072,$O1072,$L$3:$L1072,$L1072,$I$3:$I1072,$I1072),"-")</f>
        <v>-</v>
      </c>
      <c r="AA1072" s="27" t="str">
        <f>IF($D1072&gt;0,IF(OR($Z1072 &gt;1,$L1072&lt;&gt;"Adulti"),0,VLOOKUP($P1072,Regione!$B$2:$C$22,2,FALSE)),"-")</f>
        <v>-</v>
      </c>
      <c r="AB1072" s="27" t="str">
        <f>IF($D1072&gt;0,IF(COUNTIFS($O$3:$O1072,$O1072,$L$3:$L1072,$L1072,$I$3:$I1072,$I1072) &gt;1,0,SUMIFS($Y$3:$Y$2503,$L$3:$L$2503,$L1072,$O$3:$O$2503,$O1072,$I$3:$I$2503,$I1072)),"-")</f>
        <v>-</v>
      </c>
      <c r="AC1072" s="27" t="str">
        <f t="shared" si="102"/>
        <v>-</v>
      </c>
    </row>
    <row r="1073" spans="1:29" s="1" customFormat="1">
      <c r="A1073" s="13"/>
      <c r="B1073" s="107" t="str">
        <f>IF(COUNTA($A1073)&gt;0,VLOOKUP($A1073,Corsa!$A$1:$F$43,2,FALSE),"-")</f>
        <v>-</v>
      </c>
      <c r="C1073" s="11"/>
      <c r="D1073" s="13"/>
      <c r="E1073" s="13"/>
      <c r="F1073" s="46" t="str">
        <f>IF(COUNTA($A1073)&gt;0,VLOOKUP($A1073,Corsa!$A$1:$F$43,3,FALSE),"-")</f>
        <v>-</v>
      </c>
      <c r="G1073" s="28" t="str">
        <f>IF($D1073&gt;0,VLOOKUP($D1073,Iscrizioni!$A$2:$M$2502,9,FALSE),"-")</f>
        <v>-</v>
      </c>
      <c r="H1073" s="28" t="str">
        <f>IF($D1073&gt;0,VLOOKUP($D1073,Iscrizioni!$A$2:$M$2502,4,FALSE),"-")</f>
        <v>-</v>
      </c>
      <c r="I1073" s="27" t="str">
        <f>IF($D1073&gt;0,VLOOKUP($D1073,Iscrizioni!$A$2:$M$2502,5,FALSE),"-")</f>
        <v>-</v>
      </c>
      <c r="J1073" s="27" t="str">
        <f>IF($D1073&gt;0,VLOOKUP($D1073,Iscrizioni!$A$2:$M$2502,10,FALSE),"-")</f>
        <v>-</v>
      </c>
      <c r="K1073" s="27" t="str">
        <f t="shared" si="100"/>
        <v>-</v>
      </c>
      <c r="L1073" s="46" t="str">
        <f>IF($D1073&gt;0,VLOOKUP($D1073,Iscrizioni!$A$2:$M$2502,11,FALSE),"-")</f>
        <v>-</v>
      </c>
      <c r="M1073" s="27" t="str">
        <f>IF($D1073&gt;0,VLOOKUP($D1073,Iscrizioni!$A$2:$N$2502,12,FALSE),"-")</f>
        <v>-</v>
      </c>
      <c r="N1073" s="46" t="str">
        <f>IF($D1073&gt;0,VLOOKUP($D1073,Iscrizioni!$A$2:$M$2502,6,FALSE),"-")</f>
        <v>-</v>
      </c>
      <c r="O1073" s="107" t="str">
        <f>IF($D1073&gt;0,VLOOKUP($D1073,Iscrizioni!$A$2:$M$2502,7,FALSE),"-")</f>
        <v>-</v>
      </c>
      <c r="P1073" s="46" t="str">
        <f>IF($D1073&gt;0,VLOOKUP(LEFT($N1073,1),Regione!$A$2:$C$21,2,FALSE),"-")</f>
        <v>-</v>
      </c>
      <c r="Q1073" s="112" t="str">
        <f ca="1">IF($D1073&gt;0,NormalizzaTempo("D",CELL("tipo",$E1073),$E1073),"-")</f>
        <v>-</v>
      </c>
      <c r="R1073" s="27" t="str">
        <f>IF($D1073&gt;0,VLOOKUP($D1073,Iscrizioni!$A$2:$M$2502,13,FALSE),"-")</f>
        <v>-</v>
      </c>
      <c r="S1073" s="112" t="str">
        <f t="shared" si="103"/>
        <v>-</v>
      </c>
      <c r="T1073" s="112" t="str">
        <f>IF($D1073&gt;0,SUMIFS($S$3:$S1073,$X$3:$X1073,1,$J$3:$J1073,$J1073),"-")</f>
        <v>-</v>
      </c>
      <c r="U1073" s="112" t="str">
        <f t="shared" si="104"/>
        <v>-</v>
      </c>
      <c r="V1073" s="112" t="str">
        <f t="shared" si="101"/>
        <v>-</v>
      </c>
      <c r="W1073" s="27" t="str">
        <f>IF(LEN($C1073)=0,IF($D1073&gt;0,COUNTIFS($A$3:$A1073,$A1073),"-"),"Escluso")</f>
        <v>-</v>
      </c>
      <c r="X1073" s="2" t="str">
        <f>IF(LEN($C1073)=0,IF($D1073&gt;0,COUNTIFS($J$3:$J1073,$J1073,$C$3:$C1073,""),"-"),"Escluso")</f>
        <v>-</v>
      </c>
      <c r="Y1073" s="127" t="str">
        <f t="shared" si="105"/>
        <v>-</v>
      </c>
      <c r="Z1073" s="2" t="str">
        <f>IF($D1073&gt;0,COUNTIFS($O$3:$O1073,$O1073,$L$3:$L1073,$L1073,$I$3:$I1073,$I1073),"-")</f>
        <v>-</v>
      </c>
      <c r="AA1073" s="27" t="str">
        <f>IF($D1073&gt;0,IF(OR($Z1073 &gt;1,$L1073&lt;&gt;"Adulti"),0,VLOOKUP($P1073,Regione!$B$2:$C$22,2,FALSE)),"-")</f>
        <v>-</v>
      </c>
      <c r="AB1073" s="27" t="str">
        <f>IF($D1073&gt;0,IF(COUNTIFS($O$3:$O1073,$O1073,$L$3:$L1073,$L1073,$I$3:$I1073,$I1073) &gt;1,0,SUMIFS($Y$3:$Y$2503,$L$3:$L$2503,$L1073,$O$3:$O$2503,$O1073,$I$3:$I$2503,$I1073)),"-")</f>
        <v>-</v>
      </c>
      <c r="AC1073" s="27" t="str">
        <f t="shared" si="102"/>
        <v>-</v>
      </c>
    </row>
    <row r="1074" spans="1:29" s="1" customFormat="1">
      <c r="A1074" s="13"/>
      <c r="B1074" s="107" t="str">
        <f>IF(COUNTA($A1074)&gt;0,VLOOKUP($A1074,Corsa!$A$1:$F$43,2,FALSE),"-")</f>
        <v>-</v>
      </c>
      <c r="C1074" s="11"/>
      <c r="D1074" s="13"/>
      <c r="E1074" s="13"/>
      <c r="F1074" s="46" t="str">
        <f>IF(COUNTA($A1074)&gt;0,VLOOKUP($A1074,Corsa!$A$1:$F$43,3,FALSE),"-")</f>
        <v>-</v>
      </c>
      <c r="G1074" s="28" t="str">
        <f>IF($D1074&gt;0,VLOOKUP($D1074,Iscrizioni!$A$2:$M$2502,9,FALSE),"-")</f>
        <v>-</v>
      </c>
      <c r="H1074" s="28" t="str">
        <f>IF($D1074&gt;0,VLOOKUP($D1074,Iscrizioni!$A$2:$M$2502,4,FALSE),"-")</f>
        <v>-</v>
      </c>
      <c r="I1074" s="27" t="str">
        <f>IF($D1074&gt;0,VLOOKUP($D1074,Iscrizioni!$A$2:$M$2502,5,FALSE),"-")</f>
        <v>-</v>
      </c>
      <c r="J1074" s="27" t="str">
        <f>IF($D1074&gt;0,VLOOKUP($D1074,Iscrizioni!$A$2:$M$2502,10,FALSE),"-")</f>
        <v>-</v>
      </c>
      <c r="K1074" s="27" t="str">
        <f t="shared" si="100"/>
        <v>-</v>
      </c>
      <c r="L1074" s="46" t="str">
        <f>IF($D1074&gt;0,VLOOKUP($D1074,Iscrizioni!$A$2:$M$2502,11,FALSE),"-")</f>
        <v>-</v>
      </c>
      <c r="M1074" s="27" t="str">
        <f>IF($D1074&gt;0,VLOOKUP($D1074,Iscrizioni!$A$2:$N$2502,12,FALSE),"-")</f>
        <v>-</v>
      </c>
      <c r="N1074" s="46" t="str">
        <f>IF($D1074&gt;0,VLOOKUP($D1074,Iscrizioni!$A$2:$M$2502,6,FALSE),"-")</f>
        <v>-</v>
      </c>
      <c r="O1074" s="107" t="str">
        <f>IF($D1074&gt;0,VLOOKUP($D1074,Iscrizioni!$A$2:$M$2502,7,FALSE),"-")</f>
        <v>-</v>
      </c>
      <c r="P1074" s="46" t="str">
        <f>IF($D1074&gt;0,VLOOKUP(LEFT($N1074,1),Regione!$A$2:$C$21,2,FALSE),"-")</f>
        <v>-</v>
      </c>
      <c r="Q1074" s="112" t="str">
        <f ca="1">IF($D1074&gt;0,NormalizzaTempo("D",CELL("tipo",$E1074),$E1074),"-")</f>
        <v>-</v>
      </c>
      <c r="R1074" s="27" t="str">
        <f>IF($D1074&gt;0,VLOOKUP($D1074,Iscrizioni!$A$2:$M$2502,13,FALSE),"-")</f>
        <v>-</v>
      </c>
      <c r="S1074" s="112" t="str">
        <f t="shared" si="103"/>
        <v>-</v>
      </c>
      <c r="T1074" s="112" t="str">
        <f>IF($D1074&gt;0,SUMIFS($S$3:$S1074,$X$3:$X1074,1,$J$3:$J1074,$J1074),"-")</f>
        <v>-</v>
      </c>
      <c r="U1074" s="112" t="str">
        <f t="shared" si="104"/>
        <v>-</v>
      </c>
      <c r="V1074" s="112" t="str">
        <f t="shared" si="101"/>
        <v>-</v>
      </c>
      <c r="W1074" s="27" t="str">
        <f>IF(LEN($C1074)=0,IF($D1074&gt;0,COUNTIFS($A$3:$A1074,$A1074),"-"),"Escluso")</f>
        <v>-</v>
      </c>
      <c r="X1074" s="2" t="str">
        <f>IF(LEN($C1074)=0,IF($D1074&gt;0,COUNTIFS($J$3:$J1074,$J1074,$C$3:$C1074,""),"-"),"Escluso")</f>
        <v>-</v>
      </c>
      <c r="Y1074" s="127" t="str">
        <f t="shared" si="105"/>
        <v>-</v>
      </c>
      <c r="Z1074" s="2" t="str">
        <f>IF($D1074&gt;0,COUNTIFS($O$3:$O1074,$O1074,$L$3:$L1074,$L1074,$I$3:$I1074,$I1074),"-")</f>
        <v>-</v>
      </c>
      <c r="AA1074" s="27" t="str">
        <f>IF($D1074&gt;0,IF(OR($Z1074 &gt;1,$L1074&lt;&gt;"Adulti"),0,VLOOKUP($P1074,Regione!$B$2:$C$22,2,FALSE)),"-")</f>
        <v>-</v>
      </c>
      <c r="AB1074" s="27" t="str">
        <f>IF($D1074&gt;0,IF(COUNTIFS($O$3:$O1074,$O1074,$L$3:$L1074,$L1074,$I$3:$I1074,$I1074) &gt;1,0,SUMIFS($Y$3:$Y$2503,$L$3:$L$2503,$L1074,$O$3:$O$2503,$O1074,$I$3:$I$2503,$I1074)),"-")</f>
        <v>-</v>
      </c>
      <c r="AC1074" s="27" t="str">
        <f t="shared" si="102"/>
        <v>-</v>
      </c>
    </row>
    <row r="1075" spans="1:29" s="1" customFormat="1">
      <c r="A1075" s="13"/>
      <c r="B1075" s="107" t="str">
        <f>IF(COUNTA($A1075)&gt;0,VLOOKUP($A1075,Corsa!$A$1:$F$43,2,FALSE),"-")</f>
        <v>-</v>
      </c>
      <c r="C1075" s="11"/>
      <c r="D1075" s="13"/>
      <c r="E1075" s="13"/>
      <c r="F1075" s="46" t="str">
        <f>IF(COUNTA($A1075)&gt;0,VLOOKUP($A1075,Corsa!$A$1:$F$43,3,FALSE),"-")</f>
        <v>-</v>
      </c>
      <c r="G1075" s="28" t="str">
        <f>IF($D1075&gt;0,VLOOKUP($D1075,Iscrizioni!$A$2:$M$2502,9,FALSE),"-")</f>
        <v>-</v>
      </c>
      <c r="H1075" s="28" t="str">
        <f>IF($D1075&gt;0,VLOOKUP($D1075,Iscrizioni!$A$2:$M$2502,4,FALSE),"-")</f>
        <v>-</v>
      </c>
      <c r="I1075" s="27" t="str">
        <f>IF($D1075&gt;0,VLOOKUP($D1075,Iscrizioni!$A$2:$M$2502,5,FALSE),"-")</f>
        <v>-</v>
      </c>
      <c r="J1075" s="27" t="str">
        <f>IF($D1075&gt;0,VLOOKUP($D1075,Iscrizioni!$A$2:$M$2502,10,FALSE),"-")</f>
        <v>-</v>
      </c>
      <c r="K1075" s="27" t="str">
        <f t="shared" si="100"/>
        <v>-</v>
      </c>
      <c r="L1075" s="46" t="str">
        <f>IF($D1075&gt;0,VLOOKUP($D1075,Iscrizioni!$A$2:$M$2502,11,FALSE),"-")</f>
        <v>-</v>
      </c>
      <c r="M1075" s="27" t="str">
        <f>IF($D1075&gt;0,VLOOKUP($D1075,Iscrizioni!$A$2:$N$2502,12,FALSE),"-")</f>
        <v>-</v>
      </c>
      <c r="N1075" s="46" t="str">
        <f>IF($D1075&gt;0,VLOOKUP($D1075,Iscrizioni!$A$2:$M$2502,6,FALSE),"-")</f>
        <v>-</v>
      </c>
      <c r="O1075" s="107" t="str">
        <f>IF($D1075&gt;0,VLOOKUP($D1075,Iscrizioni!$A$2:$M$2502,7,FALSE),"-")</f>
        <v>-</v>
      </c>
      <c r="P1075" s="46" t="str">
        <f>IF($D1075&gt;0,VLOOKUP(LEFT($N1075,1),Regione!$A$2:$C$21,2,FALSE),"-")</f>
        <v>-</v>
      </c>
      <c r="Q1075" s="112" t="str">
        <f ca="1">IF($D1075&gt;0,NormalizzaTempo("D",CELL("tipo",$E1075),$E1075),"-")</f>
        <v>-</v>
      </c>
      <c r="R1075" s="27" t="str">
        <f>IF($D1075&gt;0,VLOOKUP($D1075,Iscrizioni!$A$2:$M$2502,13,FALSE),"-")</f>
        <v>-</v>
      </c>
      <c r="S1075" s="112" t="str">
        <f t="shared" si="103"/>
        <v>-</v>
      </c>
      <c r="T1075" s="112" t="str">
        <f>IF($D1075&gt;0,SUMIFS($S$3:$S1075,$X$3:$X1075,1,$J$3:$J1075,$J1075),"-")</f>
        <v>-</v>
      </c>
      <c r="U1075" s="112" t="str">
        <f t="shared" si="104"/>
        <v>-</v>
      </c>
      <c r="V1075" s="112" t="str">
        <f t="shared" si="101"/>
        <v>-</v>
      </c>
      <c r="W1075" s="27" t="str">
        <f>IF(LEN($C1075)=0,IF($D1075&gt;0,COUNTIFS($A$3:$A1075,$A1075),"-"),"Escluso")</f>
        <v>-</v>
      </c>
      <c r="X1075" s="2" t="str">
        <f>IF(LEN($C1075)=0,IF($D1075&gt;0,COUNTIFS($J$3:$J1075,$J1075,$C$3:$C1075,""),"-"),"Escluso")</f>
        <v>-</v>
      </c>
      <c r="Y1075" s="127" t="str">
        <f t="shared" si="105"/>
        <v>-</v>
      </c>
      <c r="Z1075" s="2" t="str">
        <f>IF($D1075&gt;0,COUNTIFS($O$3:$O1075,$O1075,$L$3:$L1075,$L1075,$I$3:$I1075,$I1075),"-")</f>
        <v>-</v>
      </c>
      <c r="AA1075" s="27" t="str">
        <f>IF($D1075&gt;0,IF(OR($Z1075 &gt;1,$L1075&lt;&gt;"Adulti"),0,VLOOKUP($P1075,Regione!$B$2:$C$22,2,FALSE)),"-")</f>
        <v>-</v>
      </c>
      <c r="AB1075" s="27" t="str">
        <f>IF($D1075&gt;0,IF(COUNTIFS($O$3:$O1075,$O1075,$L$3:$L1075,$L1075,$I$3:$I1075,$I1075) &gt;1,0,SUMIFS($Y$3:$Y$2503,$L$3:$L$2503,$L1075,$O$3:$O$2503,$O1075,$I$3:$I$2503,$I1075)),"-")</f>
        <v>-</v>
      </c>
      <c r="AC1075" s="27" t="str">
        <f t="shared" si="102"/>
        <v>-</v>
      </c>
    </row>
    <row r="1076" spans="1:29" s="1" customFormat="1">
      <c r="A1076" s="13"/>
      <c r="B1076" s="107" t="str">
        <f>IF(COUNTA($A1076)&gt;0,VLOOKUP($A1076,Corsa!$A$1:$F$43,2,FALSE),"-")</f>
        <v>-</v>
      </c>
      <c r="C1076" s="11"/>
      <c r="D1076" s="13"/>
      <c r="E1076" s="13"/>
      <c r="F1076" s="46" t="str">
        <f>IF(COUNTA($A1076)&gt;0,VLOOKUP($A1076,Corsa!$A$1:$F$43,3,FALSE),"-")</f>
        <v>-</v>
      </c>
      <c r="G1076" s="28" t="str">
        <f>IF($D1076&gt;0,VLOOKUP($D1076,Iscrizioni!$A$2:$M$2502,9,FALSE),"-")</f>
        <v>-</v>
      </c>
      <c r="H1076" s="28" t="str">
        <f>IF($D1076&gt;0,VLOOKUP($D1076,Iscrizioni!$A$2:$M$2502,4,FALSE),"-")</f>
        <v>-</v>
      </c>
      <c r="I1076" s="27" t="str">
        <f>IF($D1076&gt;0,VLOOKUP($D1076,Iscrizioni!$A$2:$M$2502,5,FALSE),"-")</f>
        <v>-</v>
      </c>
      <c r="J1076" s="27" t="str">
        <f>IF($D1076&gt;0,VLOOKUP($D1076,Iscrizioni!$A$2:$M$2502,10,FALSE),"-")</f>
        <v>-</v>
      </c>
      <c r="K1076" s="27" t="str">
        <f t="shared" si="100"/>
        <v>-</v>
      </c>
      <c r="L1076" s="46" t="str">
        <f>IF($D1076&gt;0,VLOOKUP($D1076,Iscrizioni!$A$2:$M$2502,11,FALSE),"-")</f>
        <v>-</v>
      </c>
      <c r="M1076" s="27" t="str">
        <f>IF($D1076&gt;0,VLOOKUP($D1076,Iscrizioni!$A$2:$N$2502,12,FALSE),"-")</f>
        <v>-</v>
      </c>
      <c r="N1076" s="46" t="str">
        <f>IF($D1076&gt;0,VLOOKUP($D1076,Iscrizioni!$A$2:$M$2502,6,FALSE),"-")</f>
        <v>-</v>
      </c>
      <c r="O1076" s="107" t="str">
        <f>IF($D1076&gt;0,VLOOKUP($D1076,Iscrizioni!$A$2:$M$2502,7,FALSE),"-")</f>
        <v>-</v>
      </c>
      <c r="P1076" s="46" t="str">
        <f>IF($D1076&gt;0,VLOOKUP(LEFT($N1076,1),Regione!$A$2:$C$21,2,FALSE),"-")</f>
        <v>-</v>
      </c>
      <c r="Q1076" s="112" t="str">
        <f ca="1">IF($D1076&gt;0,NormalizzaTempo("D",CELL("tipo",$E1076),$E1076),"-")</f>
        <v>-</v>
      </c>
      <c r="R1076" s="27" t="str">
        <f>IF($D1076&gt;0,VLOOKUP($D1076,Iscrizioni!$A$2:$M$2502,13,FALSE),"-")</f>
        <v>-</v>
      </c>
      <c r="S1076" s="112" t="str">
        <f t="shared" si="103"/>
        <v>-</v>
      </c>
      <c r="T1076" s="112" t="str">
        <f>IF($D1076&gt;0,SUMIFS($S$3:$S1076,$X$3:$X1076,1,$J$3:$J1076,$J1076),"-")</f>
        <v>-</v>
      </c>
      <c r="U1076" s="112" t="str">
        <f t="shared" si="104"/>
        <v>-</v>
      </c>
      <c r="V1076" s="112" t="str">
        <f t="shared" si="101"/>
        <v>-</v>
      </c>
      <c r="W1076" s="27" t="str">
        <f>IF(LEN($C1076)=0,IF($D1076&gt;0,COUNTIFS($A$3:$A1076,$A1076),"-"),"Escluso")</f>
        <v>-</v>
      </c>
      <c r="X1076" s="2" t="str">
        <f>IF(LEN($C1076)=0,IF($D1076&gt;0,COUNTIFS($J$3:$J1076,$J1076,$C$3:$C1076,""),"-"),"Escluso")</f>
        <v>-</v>
      </c>
      <c r="Y1076" s="127" t="str">
        <f t="shared" si="105"/>
        <v>-</v>
      </c>
      <c r="Z1076" s="2" t="str">
        <f>IF($D1076&gt;0,COUNTIFS($O$3:$O1076,$O1076,$L$3:$L1076,$L1076,$I$3:$I1076,$I1076),"-")</f>
        <v>-</v>
      </c>
      <c r="AA1076" s="27" t="str">
        <f>IF($D1076&gt;0,IF(OR($Z1076 &gt;1,$L1076&lt;&gt;"Adulti"),0,VLOOKUP($P1076,Regione!$B$2:$C$22,2,FALSE)),"-")</f>
        <v>-</v>
      </c>
      <c r="AB1076" s="27" t="str">
        <f>IF($D1076&gt;0,IF(COUNTIFS($O$3:$O1076,$O1076,$L$3:$L1076,$L1076,$I$3:$I1076,$I1076) &gt;1,0,SUMIFS($Y$3:$Y$2503,$L$3:$L$2503,$L1076,$O$3:$O$2503,$O1076,$I$3:$I$2503,$I1076)),"-")</f>
        <v>-</v>
      </c>
      <c r="AC1076" s="27" t="str">
        <f t="shared" si="102"/>
        <v>-</v>
      </c>
    </row>
    <row r="1077" spans="1:29" s="1" customFormat="1">
      <c r="A1077" s="13"/>
      <c r="B1077" s="107" t="str">
        <f>IF(COUNTA($A1077)&gt;0,VLOOKUP($A1077,Corsa!$A$1:$F$43,2,FALSE),"-")</f>
        <v>-</v>
      </c>
      <c r="C1077" s="11"/>
      <c r="D1077" s="13"/>
      <c r="E1077" s="13"/>
      <c r="F1077" s="46" t="str">
        <f>IF(COUNTA($A1077)&gt;0,VLOOKUP($A1077,Corsa!$A$1:$F$43,3,FALSE),"-")</f>
        <v>-</v>
      </c>
      <c r="G1077" s="28" t="str">
        <f>IF($D1077&gt;0,VLOOKUP($D1077,Iscrizioni!$A$2:$M$2502,9,FALSE),"-")</f>
        <v>-</v>
      </c>
      <c r="H1077" s="28" t="str">
        <f>IF($D1077&gt;0,VLOOKUP($D1077,Iscrizioni!$A$2:$M$2502,4,FALSE),"-")</f>
        <v>-</v>
      </c>
      <c r="I1077" s="27" t="str">
        <f>IF($D1077&gt;0,VLOOKUP($D1077,Iscrizioni!$A$2:$M$2502,5,FALSE),"-")</f>
        <v>-</v>
      </c>
      <c r="J1077" s="27" t="str">
        <f>IF($D1077&gt;0,VLOOKUP($D1077,Iscrizioni!$A$2:$M$2502,10,FALSE),"-")</f>
        <v>-</v>
      </c>
      <c r="K1077" s="27" t="str">
        <f t="shared" si="100"/>
        <v>-</v>
      </c>
      <c r="L1077" s="46" t="str">
        <f>IF($D1077&gt;0,VLOOKUP($D1077,Iscrizioni!$A$2:$M$2502,11,FALSE),"-")</f>
        <v>-</v>
      </c>
      <c r="M1077" s="27" t="str">
        <f>IF($D1077&gt;0,VLOOKUP($D1077,Iscrizioni!$A$2:$N$2502,12,FALSE),"-")</f>
        <v>-</v>
      </c>
      <c r="N1077" s="46" t="str">
        <f>IF($D1077&gt;0,VLOOKUP($D1077,Iscrizioni!$A$2:$M$2502,6,FALSE),"-")</f>
        <v>-</v>
      </c>
      <c r="O1077" s="107" t="str">
        <f>IF($D1077&gt;0,VLOOKUP($D1077,Iscrizioni!$A$2:$M$2502,7,FALSE),"-")</f>
        <v>-</v>
      </c>
      <c r="P1077" s="46" t="str">
        <f>IF($D1077&gt;0,VLOOKUP(LEFT($N1077,1),Regione!$A$2:$C$21,2,FALSE),"-")</f>
        <v>-</v>
      </c>
      <c r="Q1077" s="112" t="str">
        <f ca="1">IF($D1077&gt;0,NormalizzaTempo("D",CELL("tipo",$E1077),$E1077),"-")</f>
        <v>-</v>
      </c>
      <c r="R1077" s="27" t="str">
        <f>IF($D1077&gt;0,VLOOKUP($D1077,Iscrizioni!$A$2:$M$2502,13,FALSE),"-")</f>
        <v>-</v>
      </c>
      <c r="S1077" s="112" t="str">
        <f t="shared" si="103"/>
        <v>-</v>
      </c>
      <c r="T1077" s="112" t="str">
        <f>IF($D1077&gt;0,SUMIFS($S$3:$S1077,$X$3:$X1077,1,$J$3:$J1077,$J1077),"-")</f>
        <v>-</v>
      </c>
      <c r="U1077" s="112" t="str">
        <f t="shared" si="104"/>
        <v>-</v>
      </c>
      <c r="V1077" s="112" t="str">
        <f t="shared" si="101"/>
        <v>-</v>
      </c>
      <c r="W1077" s="27" t="str">
        <f>IF(LEN($C1077)=0,IF($D1077&gt;0,COUNTIFS($A$3:$A1077,$A1077),"-"),"Escluso")</f>
        <v>-</v>
      </c>
      <c r="X1077" s="2" t="str">
        <f>IF(LEN($C1077)=0,IF($D1077&gt;0,COUNTIFS($J$3:$J1077,$J1077,$C$3:$C1077,""),"-"),"Escluso")</f>
        <v>-</v>
      </c>
      <c r="Y1077" s="127" t="str">
        <f t="shared" si="105"/>
        <v>-</v>
      </c>
      <c r="Z1077" s="2" t="str">
        <f>IF($D1077&gt;0,COUNTIFS($O$3:$O1077,$O1077,$L$3:$L1077,$L1077,$I$3:$I1077,$I1077),"-")</f>
        <v>-</v>
      </c>
      <c r="AA1077" s="27" t="str">
        <f>IF($D1077&gt;0,IF(OR($Z1077 &gt;1,$L1077&lt;&gt;"Adulti"),0,VLOOKUP($P1077,Regione!$B$2:$C$22,2,FALSE)),"-")</f>
        <v>-</v>
      </c>
      <c r="AB1077" s="27" t="str">
        <f>IF($D1077&gt;0,IF(COUNTIFS($O$3:$O1077,$O1077,$L$3:$L1077,$L1077,$I$3:$I1077,$I1077) &gt;1,0,SUMIFS($Y$3:$Y$2503,$L$3:$L$2503,$L1077,$O$3:$O$2503,$O1077,$I$3:$I$2503,$I1077)),"-")</f>
        <v>-</v>
      </c>
      <c r="AC1077" s="27" t="str">
        <f t="shared" si="102"/>
        <v>-</v>
      </c>
    </row>
    <row r="1078" spans="1:29" s="1" customFormat="1">
      <c r="A1078" s="13"/>
      <c r="B1078" s="107" t="str">
        <f>IF(COUNTA($A1078)&gt;0,VLOOKUP($A1078,Corsa!$A$1:$F$43,2,FALSE),"-")</f>
        <v>-</v>
      </c>
      <c r="C1078" s="11"/>
      <c r="D1078" s="13"/>
      <c r="E1078" s="13"/>
      <c r="F1078" s="46" t="str">
        <f>IF(COUNTA($A1078)&gt;0,VLOOKUP($A1078,Corsa!$A$1:$F$43,3,FALSE),"-")</f>
        <v>-</v>
      </c>
      <c r="G1078" s="28" t="str">
        <f>IF($D1078&gt;0,VLOOKUP($D1078,Iscrizioni!$A$2:$M$2502,9,FALSE),"-")</f>
        <v>-</v>
      </c>
      <c r="H1078" s="28" t="str">
        <f>IF($D1078&gt;0,VLOOKUP($D1078,Iscrizioni!$A$2:$M$2502,4,FALSE),"-")</f>
        <v>-</v>
      </c>
      <c r="I1078" s="27" t="str">
        <f>IF($D1078&gt;0,VLOOKUP($D1078,Iscrizioni!$A$2:$M$2502,5,FALSE),"-")</f>
        <v>-</v>
      </c>
      <c r="J1078" s="27" t="str">
        <f>IF($D1078&gt;0,VLOOKUP($D1078,Iscrizioni!$A$2:$M$2502,10,FALSE),"-")</f>
        <v>-</v>
      </c>
      <c r="K1078" s="27" t="str">
        <f t="shared" si="100"/>
        <v>-</v>
      </c>
      <c r="L1078" s="46" t="str">
        <f>IF($D1078&gt;0,VLOOKUP($D1078,Iscrizioni!$A$2:$M$2502,11,FALSE),"-")</f>
        <v>-</v>
      </c>
      <c r="M1078" s="27" t="str">
        <f>IF($D1078&gt;0,VLOOKUP($D1078,Iscrizioni!$A$2:$N$2502,12,FALSE),"-")</f>
        <v>-</v>
      </c>
      <c r="N1078" s="46" t="str">
        <f>IF($D1078&gt;0,VLOOKUP($D1078,Iscrizioni!$A$2:$M$2502,6,FALSE),"-")</f>
        <v>-</v>
      </c>
      <c r="O1078" s="107" t="str">
        <f>IF($D1078&gt;0,VLOOKUP($D1078,Iscrizioni!$A$2:$M$2502,7,FALSE),"-")</f>
        <v>-</v>
      </c>
      <c r="P1078" s="46" t="str">
        <f>IF($D1078&gt;0,VLOOKUP(LEFT($N1078,1),Regione!$A$2:$C$21,2,FALSE),"-")</f>
        <v>-</v>
      </c>
      <c r="Q1078" s="112" t="str">
        <f ca="1">IF($D1078&gt;0,NormalizzaTempo("D",CELL("tipo",$E1078),$E1078),"-")</f>
        <v>-</v>
      </c>
      <c r="R1078" s="27" t="str">
        <f>IF($D1078&gt;0,VLOOKUP($D1078,Iscrizioni!$A$2:$M$2502,13,FALSE),"-")</f>
        <v>-</v>
      </c>
      <c r="S1078" s="112" t="str">
        <f t="shared" si="103"/>
        <v>-</v>
      </c>
      <c r="T1078" s="112" t="str">
        <f>IF($D1078&gt;0,SUMIFS($S$3:$S1078,$X$3:$X1078,1,$J$3:$J1078,$J1078),"-")</f>
        <v>-</v>
      </c>
      <c r="U1078" s="112" t="str">
        <f t="shared" si="104"/>
        <v>-</v>
      </c>
      <c r="V1078" s="112" t="str">
        <f t="shared" si="101"/>
        <v>-</v>
      </c>
      <c r="W1078" s="27" t="str">
        <f>IF(LEN($C1078)=0,IF($D1078&gt;0,COUNTIFS($A$3:$A1078,$A1078),"-"),"Escluso")</f>
        <v>-</v>
      </c>
      <c r="X1078" s="2" t="str">
        <f>IF(LEN($C1078)=0,IF($D1078&gt;0,COUNTIFS($J$3:$J1078,$J1078,$C$3:$C1078,""),"-"),"Escluso")</f>
        <v>-</v>
      </c>
      <c r="Y1078" s="127" t="str">
        <f t="shared" si="105"/>
        <v>-</v>
      </c>
      <c r="Z1078" s="2" t="str">
        <f>IF($D1078&gt;0,COUNTIFS($O$3:$O1078,$O1078,$L$3:$L1078,$L1078,$I$3:$I1078,$I1078),"-")</f>
        <v>-</v>
      </c>
      <c r="AA1078" s="27" t="str">
        <f>IF($D1078&gt;0,IF(OR($Z1078 &gt;1,$L1078&lt;&gt;"Adulti"),0,VLOOKUP($P1078,Regione!$B$2:$C$22,2,FALSE)),"-")</f>
        <v>-</v>
      </c>
      <c r="AB1078" s="27" t="str">
        <f>IF($D1078&gt;0,IF(COUNTIFS($O$3:$O1078,$O1078,$L$3:$L1078,$L1078,$I$3:$I1078,$I1078) &gt;1,0,SUMIFS($Y$3:$Y$2503,$L$3:$L$2503,$L1078,$O$3:$O$2503,$O1078,$I$3:$I$2503,$I1078)),"-")</f>
        <v>-</v>
      </c>
      <c r="AC1078" s="27" t="str">
        <f t="shared" si="102"/>
        <v>-</v>
      </c>
    </row>
    <row r="1079" spans="1:29" s="1" customFormat="1">
      <c r="A1079" s="13"/>
      <c r="B1079" s="107" t="str">
        <f>IF(COUNTA($A1079)&gt;0,VLOOKUP($A1079,Corsa!$A$1:$F$43,2,FALSE),"-")</f>
        <v>-</v>
      </c>
      <c r="C1079" s="11"/>
      <c r="D1079" s="13"/>
      <c r="E1079" s="13"/>
      <c r="F1079" s="46" t="str">
        <f>IF(COUNTA($A1079)&gt;0,VLOOKUP($A1079,Corsa!$A$1:$F$43,3,FALSE),"-")</f>
        <v>-</v>
      </c>
      <c r="G1079" s="28" t="str">
        <f>IF($D1079&gt;0,VLOOKUP($D1079,Iscrizioni!$A$2:$M$2502,9,FALSE),"-")</f>
        <v>-</v>
      </c>
      <c r="H1079" s="28" t="str">
        <f>IF($D1079&gt;0,VLOOKUP($D1079,Iscrizioni!$A$2:$M$2502,4,FALSE),"-")</f>
        <v>-</v>
      </c>
      <c r="I1079" s="27" t="str">
        <f>IF($D1079&gt;0,VLOOKUP($D1079,Iscrizioni!$A$2:$M$2502,5,FALSE),"-")</f>
        <v>-</v>
      </c>
      <c r="J1079" s="27" t="str">
        <f>IF($D1079&gt;0,VLOOKUP($D1079,Iscrizioni!$A$2:$M$2502,10,FALSE),"-")</f>
        <v>-</v>
      </c>
      <c r="K1079" s="27" t="str">
        <f t="shared" si="100"/>
        <v>-</v>
      </c>
      <c r="L1079" s="46" t="str">
        <f>IF($D1079&gt;0,VLOOKUP($D1079,Iscrizioni!$A$2:$M$2502,11,FALSE),"-")</f>
        <v>-</v>
      </c>
      <c r="M1079" s="27" t="str">
        <f>IF($D1079&gt;0,VLOOKUP($D1079,Iscrizioni!$A$2:$N$2502,12,FALSE),"-")</f>
        <v>-</v>
      </c>
      <c r="N1079" s="46" t="str">
        <f>IF($D1079&gt;0,VLOOKUP($D1079,Iscrizioni!$A$2:$M$2502,6,FALSE),"-")</f>
        <v>-</v>
      </c>
      <c r="O1079" s="107" t="str">
        <f>IF($D1079&gt;0,VLOOKUP($D1079,Iscrizioni!$A$2:$M$2502,7,FALSE),"-")</f>
        <v>-</v>
      </c>
      <c r="P1079" s="46" t="str">
        <f>IF($D1079&gt;0,VLOOKUP(LEFT($N1079,1),Regione!$A$2:$C$21,2,FALSE),"-")</f>
        <v>-</v>
      </c>
      <c r="Q1079" s="112" t="str">
        <f ca="1">IF($D1079&gt;0,NormalizzaTempo("D",CELL("tipo",$E1079),$E1079),"-")</f>
        <v>-</v>
      </c>
      <c r="R1079" s="27" t="str">
        <f>IF($D1079&gt;0,VLOOKUP($D1079,Iscrizioni!$A$2:$M$2502,13,FALSE),"-")</f>
        <v>-</v>
      </c>
      <c r="S1079" s="112" t="str">
        <f t="shared" si="103"/>
        <v>-</v>
      </c>
      <c r="T1079" s="112" t="str">
        <f>IF($D1079&gt;0,SUMIFS($S$3:$S1079,$X$3:$X1079,1,$J$3:$J1079,$J1079),"-")</f>
        <v>-</v>
      </c>
      <c r="U1079" s="112" t="str">
        <f t="shared" si="104"/>
        <v>-</v>
      </c>
      <c r="V1079" s="112" t="str">
        <f t="shared" si="101"/>
        <v>-</v>
      </c>
      <c r="W1079" s="27" t="str">
        <f>IF(LEN($C1079)=0,IF($D1079&gt;0,COUNTIFS($A$3:$A1079,$A1079),"-"),"Escluso")</f>
        <v>-</v>
      </c>
      <c r="X1079" s="2" t="str">
        <f>IF(LEN($C1079)=0,IF($D1079&gt;0,COUNTIFS($J$3:$J1079,$J1079,$C$3:$C1079,""),"-"),"Escluso")</f>
        <v>-</v>
      </c>
      <c r="Y1079" s="127" t="str">
        <f t="shared" si="105"/>
        <v>-</v>
      </c>
      <c r="Z1079" s="2" t="str">
        <f>IF($D1079&gt;0,COUNTIFS($O$3:$O1079,$O1079,$L$3:$L1079,$L1079,$I$3:$I1079,$I1079),"-")</f>
        <v>-</v>
      </c>
      <c r="AA1079" s="27" t="str">
        <f>IF($D1079&gt;0,IF(OR($Z1079 &gt;1,$L1079&lt;&gt;"Adulti"),0,VLOOKUP($P1079,Regione!$B$2:$C$22,2,FALSE)),"-")</f>
        <v>-</v>
      </c>
      <c r="AB1079" s="27" t="str">
        <f>IF($D1079&gt;0,IF(COUNTIFS($O$3:$O1079,$O1079,$L$3:$L1079,$L1079,$I$3:$I1079,$I1079) &gt;1,0,SUMIFS($Y$3:$Y$2503,$L$3:$L$2503,$L1079,$O$3:$O$2503,$O1079,$I$3:$I$2503,$I1079)),"-")</f>
        <v>-</v>
      </c>
      <c r="AC1079" s="27" t="str">
        <f t="shared" si="102"/>
        <v>-</v>
      </c>
    </row>
    <row r="1080" spans="1:29" s="1" customFormat="1">
      <c r="A1080" s="13"/>
      <c r="B1080" s="107" t="str">
        <f>IF(COUNTA($A1080)&gt;0,VLOOKUP($A1080,Corsa!$A$1:$F$43,2,FALSE),"-")</f>
        <v>-</v>
      </c>
      <c r="C1080" s="11"/>
      <c r="D1080" s="13"/>
      <c r="E1080" s="13"/>
      <c r="F1080" s="46" t="str">
        <f>IF(COUNTA($A1080)&gt;0,VLOOKUP($A1080,Corsa!$A$1:$F$43,3,FALSE),"-")</f>
        <v>-</v>
      </c>
      <c r="G1080" s="28" t="str">
        <f>IF($D1080&gt;0,VLOOKUP($D1080,Iscrizioni!$A$2:$M$2502,9,FALSE),"-")</f>
        <v>-</v>
      </c>
      <c r="H1080" s="28" t="str">
        <f>IF($D1080&gt;0,VLOOKUP($D1080,Iscrizioni!$A$2:$M$2502,4,FALSE),"-")</f>
        <v>-</v>
      </c>
      <c r="I1080" s="27" t="str">
        <f>IF($D1080&gt;0,VLOOKUP($D1080,Iscrizioni!$A$2:$M$2502,5,FALSE),"-")</f>
        <v>-</v>
      </c>
      <c r="J1080" s="27" t="str">
        <f>IF($D1080&gt;0,VLOOKUP($D1080,Iscrizioni!$A$2:$M$2502,10,FALSE),"-")</f>
        <v>-</v>
      </c>
      <c r="K1080" s="27" t="str">
        <f t="shared" si="100"/>
        <v>-</v>
      </c>
      <c r="L1080" s="46" t="str">
        <f>IF($D1080&gt;0,VLOOKUP($D1080,Iscrizioni!$A$2:$M$2502,11,FALSE),"-")</f>
        <v>-</v>
      </c>
      <c r="M1080" s="27" t="str">
        <f>IF($D1080&gt;0,VLOOKUP($D1080,Iscrizioni!$A$2:$N$2502,12,FALSE),"-")</f>
        <v>-</v>
      </c>
      <c r="N1080" s="46" t="str">
        <f>IF($D1080&gt;0,VLOOKUP($D1080,Iscrizioni!$A$2:$M$2502,6,FALSE),"-")</f>
        <v>-</v>
      </c>
      <c r="O1080" s="107" t="str">
        <f>IF($D1080&gt;0,VLOOKUP($D1080,Iscrizioni!$A$2:$M$2502,7,FALSE),"-")</f>
        <v>-</v>
      </c>
      <c r="P1080" s="46" t="str">
        <f>IF($D1080&gt;0,VLOOKUP(LEFT($N1080,1),Regione!$A$2:$C$21,2,FALSE),"-")</f>
        <v>-</v>
      </c>
      <c r="Q1080" s="112" t="str">
        <f ca="1">IF($D1080&gt;0,NormalizzaTempo("D",CELL("tipo",$E1080),$E1080),"-")</f>
        <v>-</v>
      </c>
      <c r="R1080" s="27" t="str">
        <f>IF($D1080&gt;0,VLOOKUP($D1080,Iscrizioni!$A$2:$M$2502,13,FALSE),"-")</f>
        <v>-</v>
      </c>
      <c r="S1080" s="112" t="str">
        <f t="shared" si="103"/>
        <v>-</v>
      </c>
      <c r="T1080" s="112" t="str">
        <f>IF($D1080&gt;0,SUMIFS($S$3:$S1080,$X$3:$X1080,1,$J$3:$J1080,$J1080),"-")</f>
        <v>-</v>
      </c>
      <c r="U1080" s="112" t="str">
        <f t="shared" si="104"/>
        <v>-</v>
      </c>
      <c r="V1080" s="112" t="str">
        <f t="shared" si="101"/>
        <v>-</v>
      </c>
      <c r="W1080" s="27" t="str">
        <f>IF(LEN($C1080)=0,IF($D1080&gt;0,COUNTIFS($A$3:$A1080,$A1080),"-"),"Escluso")</f>
        <v>-</v>
      </c>
      <c r="X1080" s="2" t="str">
        <f>IF(LEN($C1080)=0,IF($D1080&gt;0,COUNTIFS($J$3:$J1080,$J1080,$C$3:$C1080,""),"-"),"Escluso")</f>
        <v>-</v>
      </c>
      <c r="Y1080" s="127" t="str">
        <f t="shared" si="105"/>
        <v>-</v>
      </c>
      <c r="Z1080" s="2" t="str">
        <f>IF($D1080&gt;0,COUNTIFS($O$3:$O1080,$O1080,$L$3:$L1080,$L1080,$I$3:$I1080,$I1080),"-")</f>
        <v>-</v>
      </c>
      <c r="AA1080" s="27" t="str">
        <f>IF($D1080&gt;0,IF(OR($Z1080 &gt;1,$L1080&lt;&gt;"Adulti"),0,VLOOKUP($P1080,Regione!$B$2:$C$22,2,FALSE)),"-")</f>
        <v>-</v>
      </c>
      <c r="AB1080" s="27" t="str">
        <f>IF($D1080&gt;0,IF(COUNTIFS($O$3:$O1080,$O1080,$L$3:$L1080,$L1080,$I$3:$I1080,$I1080) &gt;1,0,SUMIFS($Y$3:$Y$2503,$L$3:$L$2503,$L1080,$O$3:$O$2503,$O1080,$I$3:$I$2503,$I1080)),"-")</f>
        <v>-</v>
      </c>
      <c r="AC1080" s="27" t="str">
        <f t="shared" si="102"/>
        <v>-</v>
      </c>
    </row>
    <row r="1081" spans="1:29" s="1" customFormat="1">
      <c r="A1081" s="13"/>
      <c r="B1081" s="107" t="str">
        <f>IF(COUNTA($A1081)&gt;0,VLOOKUP($A1081,Corsa!$A$1:$F$43,2,FALSE),"-")</f>
        <v>-</v>
      </c>
      <c r="C1081" s="11"/>
      <c r="D1081" s="13"/>
      <c r="E1081" s="13"/>
      <c r="F1081" s="46" t="str">
        <f>IF(COUNTA($A1081)&gt;0,VLOOKUP($A1081,Corsa!$A$1:$F$43,3,FALSE),"-")</f>
        <v>-</v>
      </c>
      <c r="G1081" s="28" t="str">
        <f>IF($D1081&gt;0,VLOOKUP($D1081,Iscrizioni!$A$2:$M$2502,9,FALSE),"-")</f>
        <v>-</v>
      </c>
      <c r="H1081" s="28" t="str">
        <f>IF($D1081&gt;0,VLOOKUP($D1081,Iscrizioni!$A$2:$M$2502,4,FALSE),"-")</f>
        <v>-</v>
      </c>
      <c r="I1081" s="27" t="str">
        <f>IF($D1081&gt;0,VLOOKUP($D1081,Iscrizioni!$A$2:$M$2502,5,FALSE),"-")</f>
        <v>-</v>
      </c>
      <c r="J1081" s="27" t="str">
        <f>IF($D1081&gt;0,VLOOKUP($D1081,Iscrizioni!$A$2:$M$2502,10,FALSE),"-")</f>
        <v>-</v>
      </c>
      <c r="K1081" s="27" t="str">
        <f t="shared" si="100"/>
        <v>-</v>
      </c>
      <c r="L1081" s="46" t="str">
        <f>IF($D1081&gt;0,VLOOKUP($D1081,Iscrizioni!$A$2:$M$2502,11,FALSE),"-")</f>
        <v>-</v>
      </c>
      <c r="M1081" s="27" t="str">
        <f>IF($D1081&gt;0,VLOOKUP($D1081,Iscrizioni!$A$2:$N$2502,12,FALSE),"-")</f>
        <v>-</v>
      </c>
      <c r="N1081" s="46" t="str">
        <f>IF($D1081&gt;0,VLOOKUP($D1081,Iscrizioni!$A$2:$M$2502,6,FALSE),"-")</f>
        <v>-</v>
      </c>
      <c r="O1081" s="107" t="str">
        <f>IF($D1081&gt;0,VLOOKUP($D1081,Iscrizioni!$A$2:$M$2502,7,FALSE),"-")</f>
        <v>-</v>
      </c>
      <c r="P1081" s="46" t="str">
        <f>IF($D1081&gt;0,VLOOKUP(LEFT($N1081,1),Regione!$A$2:$C$21,2,FALSE),"-")</f>
        <v>-</v>
      </c>
      <c r="Q1081" s="112" t="str">
        <f ca="1">IF($D1081&gt;0,NormalizzaTempo("D",CELL("tipo",$E1081),$E1081),"-")</f>
        <v>-</v>
      </c>
      <c r="R1081" s="27" t="str">
        <f>IF($D1081&gt;0,VLOOKUP($D1081,Iscrizioni!$A$2:$M$2502,13,FALSE),"-")</f>
        <v>-</v>
      </c>
      <c r="S1081" s="112" t="str">
        <f t="shared" si="103"/>
        <v>-</v>
      </c>
      <c r="T1081" s="112" t="str">
        <f>IF($D1081&gt;0,SUMIFS($S$3:$S1081,$X$3:$X1081,1,$J$3:$J1081,$J1081),"-")</f>
        <v>-</v>
      </c>
      <c r="U1081" s="112" t="str">
        <f t="shared" si="104"/>
        <v>-</v>
      </c>
      <c r="V1081" s="112" t="str">
        <f t="shared" si="101"/>
        <v>-</v>
      </c>
      <c r="W1081" s="27" t="str">
        <f>IF(LEN($C1081)=0,IF($D1081&gt;0,COUNTIFS($A$3:$A1081,$A1081),"-"),"Escluso")</f>
        <v>-</v>
      </c>
      <c r="X1081" s="2" t="str">
        <f>IF(LEN($C1081)=0,IF($D1081&gt;0,COUNTIFS($J$3:$J1081,$J1081,$C$3:$C1081,""),"-"),"Escluso")</f>
        <v>-</v>
      </c>
      <c r="Y1081" s="127" t="str">
        <f t="shared" si="105"/>
        <v>-</v>
      </c>
      <c r="Z1081" s="2" t="str">
        <f>IF($D1081&gt;0,COUNTIFS($O$3:$O1081,$O1081,$L$3:$L1081,$L1081,$I$3:$I1081,$I1081),"-")</f>
        <v>-</v>
      </c>
      <c r="AA1081" s="27" t="str">
        <f>IF($D1081&gt;0,IF(OR($Z1081 &gt;1,$L1081&lt;&gt;"Adulti"),0,VLOOKUP($P1081,Regione!$B$2:$C$22,2,FALSE)),"-")</f>
        <v>-</v>
      </c>
      <c r="AB1081" s="27" t="str">
        <f>IF($D1081&gt;0,IF(COUNTIFS($O$3:$O1081,$O1081,$L$3:$L1081,$L1081,$I$3:$I1081,$I1081) &gt;1,0,SUMIFS($Y$3:$Y$2503,$L$3:$L$2503,$L1081,$O$3:$O$2503,$O1081,$I$3:$I$2503,$I1081)),"-")</f>
        <v>-</v>
      </c>
      <c r="AC1081" s="27" t="str">
        <f t="shared" si="102"/>
        <v>-</v>
      </c>
    </row>
    <row r="1082" spans="1:29" s="1" customFormat="1">
      <c r="A1082" s="13"/>
      <c r="B1082" s="107" t="str">
        <f>IF(COUNTA($A1082)&gt;0,VLOOKUP($A1082,Corsa!$A$1:$F$43,2,FALSE),"-")</f>
        <v>-</v>
      </c>
      <c r="C1082" s="11"/>
      <c r="D1082" s="13"/>
      <c r="E1082" s="13"/>
      <c r="F1082" s="46" t="str">
        <f>IF(COUNTA($A1082)&gt;0,VLOOKUP($A1082,Corsa!$A$1:$F$43,3,FALSE),"-")</f>
        <v>-</v>
      </c>
      <c r="G1082" s="28" t="str">
        <f>IF($D1082&gt;0,VLOOKUP($D1082,Iscrizioni!$A$2:$M$2502,9,FALSE),"-")</f>
        <v>-</v>
      </c>
      <c r="H1082" s="28" t="str">
        <f>IF($D1082&gt;0,VLOOKUP($D1082,Iscrizioni!$A$2:$M$2502,4,FALSE),"-")</f>
        <v>-</v>
      </c>
      <c r="I1082" s="27" t="str">
        <f>IF($D1082&gt;0,VLOOKUP($D1082,Iscrizioni!$A$2:$M$2502,5,FALSE),"-")</f>
        <v>-</v>
      </c>
      <c r="J1082" s="27" t="str">
        <f>IF($D1082&gt;0,VLOOKUP($D1082,Iscrizioni!$A$2:$M$2502,10,FALSE),"-")</f>
        <v>-</v>
      </c>
      <c r="K1082" s="27" t="str">
        <f t="shared" si="100"/>
        <v>-</v>
      </c>
      <c r="L1082" s="46" t="str">
        <f>IF($D1082&gt;0,VLOOKUP($D1082,Iscrizioni!$A$2:$M$2502,11,FALSE),"-")</f>
        <v>-</v>
      </c>
      <c r="M1082" s="27" t="str">
        <f>IF($D1082&gt;0,VLOOKUP($D1082,Iscrizioni!$A$2:$N$2502,12,FALSE),"-")</f>
        <v>-</v>
      </c>
      <c r="N1082" s="46" t="str">
        <f>IF($D1082&gt;0,VLOOKUP($D1082,Iscrizioni!$A$2:$M$2502,6,FALSE),"-")</f>
        <v>-</v>
      </c>
      <c r="O1082" s="107" t="str">
        <f>IF($D1082&gt;0,VLOOKUP($D1082,Iscrizioni!$A$2:$M$2502,7,FALSE),"-")</f>
        <v>-</v>
      </c>
      <c r="P1082" s="46" t="str">
        <f>IF($D1082&gt;0,VLOOKUP(LEFT($N1082,1),Regione!$A$2:$C$21,2,FALSE),"-")</f>
        <v>-</v>
      </c>
      <c r="Q1082" s="112" t="str">
        <f ca="1">IF($D1082&gt;0,NormalizzaTempo("D",CELL("tipo",$E1082),$E1082),"-")</f>
        <v>-</v>
      </c>
      <c r="R1082" s="27" t="str">
        <f>IF($D1082&gt;0,VLOOKUP($D1082,Iscrizioni!$A$2:$M$2502,13,FALSE),"-")</f>
        <v>-</v>
      </c>
      <c r="S1082" s="112" t="str">
        <f t="shared" si="103"/>
        <v>-</v>
      </c>
      <c r="T1082" s="112" t="str">
        <f>IF($D1082&gt;0,SUMIFS($S$3:$S1082,$X$3:$X1082,1,$J$3:$J1082,$J1082),"-")</f>
        <v>-</v>
      </c>
      <c r="U1082" s="112" t="str">
        <f t="shared" si="104"/>
        <v>-</v>
      </c>
      <c r="V1082" s="112" t="str">
        <f t="shared" si="101"/>
        <v>-</v>
      </c>
      <c r="W1082" s="27" t="str">
        <f>IF(LEN($C1082)=0,IF($D1082&gt;0,COUNTIFS($A$3:$A1082,$A1082),"-"),"Escluso")</f>
        <v>-</v>
      </c>
      <c r="X1082" s="2" t="str">
        <f>IF(LEN($C1082)=0,IF($D1082&gt;0,COUNTIFS($J$3:$J1082,$J1082,$C$3:$C1082,""),"-"),"Escluso")</f>
        <v>-</v>
      </c>
      <c r="Y1082" s="127" t="str">
        <f t="shared" si="105"/>
        <v>-</v>
      </c>
      <c r="Z1082" s="2" t="str">
        <f>IF($D1082&gt;0,COUNTIFS($O$3:$O1082,$O1082,$L$3:$L1082,$L1082,$I$3:$I1082,$I1082),"-")</f>
        <v>-</v>
      </c>
      <c r="AA1082" s="27" t="str">
        <f>IF($D1082&gt;0,IF(OR($Z1082 &gt;1,$L1082&lt;&gt;"Adulti"),0,VLOOKUP($P1082,Regione!$B$2:$C$22,2,FALSE)),"-")</f>
        <v>-</v>
      </c>
      <c r="AB1082" s="27" t="str">
        <f>IF($D1082&gt;0,IF(COUNTIFS($O$3:$O1082,$O1082,$L$3:$L1082,$L1082,$I$3:$I1082,$I1082) &gt;1,0,SUMIFS($Y$3:$Y$2503,$L$3:$L$2503,$L1082,$O$3:$O$2503,$O1082,$I$3:$I$2503,$I1082)),"-")</f>
        <v>-</v>
      </c>
      <c r="AC1082" s="27" t="str">
        <f t="shared" si="102"/>
        <v>-</v>
      </c>
    </row>
    <row r="1083" spans="1:29" s="1" customFormat="1">
      <c r="A1083" s="13"/>
      <c r="B1083" s="107" t="str">
        <f>IF(COUNTA($A1083)&gt;0,VLOOKUP($A1083,Corsa!$A$1:$F$43,2,FALSE),"-")</f>
        <v>-</v>
      </c>
      <c r="C1083" s="11"/>
      <c r="D1083" s="13"/>
      <c r="E1083" s="13"/>
      <c r="F1083" s="46" t="str">
        <f>IF(COUNTA($A1083)&gt;0,VLOOKUP($A1083,Corsa!$A$1:$F$43,3,FALSE),"-")</f>
        <v>-</v>
      </c>
      <c r="G1083" s="28" t="str">
        <f>IF($D1083&gt;0,VLOOKUP($D1083,Iscrizioni!$A$2:$M$2502,9,FALSE),"-")</f>
        <v>-</v>
      </c>
      <c r="H1083" s="28" t="str">
        <f>IF($D1083&gt;0,VLOOKUP($D1083,Iscrizioni!$A$2:$M$2502,4,FALSE),"-")</f>
        <v>-</v>
      </c>
      <c r="I1083" s="27" t="str">
        <f>IF($D1083&gt;0,VLOOKUP($D1083,Iscrizioni!$A$2:$M$2502,5,FALSE),"-")</f>
        <v>-</v>
      </c>
      <c r="J1083" s="27" t="str">
        <f>IF($D1083&gt;0,VLOOKUP($D1083,Iscrizioni!$A$2:$M$2502,10,FALSE),"-")</f>
        <v>-</v>
      </c>
      <c r="K1083" s="27" t="str">
        <f t="shared" si="100"/>
        <v>-</v>
      </c>
      <c r="L1083" s="46" t="str">
        <f>IF($D1083&gt;0,VLOOKUP($D1083,Iscrizioni!$A$2:$M$2502,11,FALSE),"-")</f>
        <v>-</v>
      </c>
      <c r="M1083" s="27" t="str">
        <f>IF($D1083&gt;0,VLOOKUP($D1083,Iscrizioni!$A$2:$N$2502,12,FALSE),"-")</f>
        <v>-</v>
      </c>
      <c r="N1083" s="46" t="str">
        <f>IF($D1083&gt;0,VLOOKUP($D1083,Iscrizioni!$A$2:$M$2502,6,FALSE),"-")</f>
        <v>-</v>
      </c>
      <c r="O1083" s="107" t="str">
        <f>IF($D1083&gt;0,VLOOKUP($D1083,Iscrizioni!$A$2:$M$2502,7,FALSE),"-")</f>
        <v>-</v>
      </c>
      <c r="P1083" s="46" t="str">
        <f>IF($D1083&gt;0,VLOOKUP(LEFT($N1083,1),Regione!$A$2:$C$21,2,FALSE),"-")</f>
        <v>-</v>
      </c>
      <c r="Q1083" s="112" t="str">
        <f ca="1">IF($D1083&gt;0,NormalizzaTempo("D",CELL("tipo",$E1083),$E1083),"-")</f>
        <v>-</v>
      </c>
      <c r="R1083" s="27" t="str">
        <f>IF($D1083&gt;0,VLOOKUP($D1083,Iscrizioni!$A$2:$M$2502,13,FALSE),"-")</f>
        <v>-</v>
      </c>
      <c r="S1083" s="112" t="str">
        <f t="shared" si="103"/>
        <v>-</v>
      </c>
      <c r="T1083" s="112" t="str">
        <f>IF($D1083&gt;0,SUMIFS($S$3:$S1083,$X$3:$X1083,1,$J$3:$J1083,$J1083),"-")</f>
        <v>-</v>
      </c>
      <c r="U1083" s="112" t="str">
        <f t="shared" si="104"/>
        <v>-</v>
      </c>
      <c r="V1083" s="112" t="str">
        <f t="shared" si="101"/>
        <v>-</v>
      </c>
      <c r="W1083" s="27" t="str">
        <f>IF(LEN($C1083)=0,IF($D1083&gt;0,COUNTIFS($A$3:$A1083,$A1083),"-"),"Escluso")</f>
        <v>-</v>
      </c>
      <c r="X1083" s="2" t="str">
        <f>IF(LEN($C1083)=0,IF($D1083&gt;0,COUNTIFS($J$3:$J1083,$J1083,$C$3:$C1083,""),"-"),"Escluso")</f>
        <v>-</v>
      </c>
      <c r="Y1083" s="127" t="str">
        <f t="shared" si="105"/>
        <v>-</v>
      </c>
      <c r="Z1083" s="2" t="str">
        <f>IF($D1083&gt;0,COUNTIFS($O$3:$O1083,$O1083,$L$3:$L1083,$L1083,$I$3:$I1083,$I1083),"-")</f>
        <v>-</v>
      </c>
      <c r="AA1083" s="27" t="str">
        <f>IF($D1083&gt;0,IF(OR($Z1083 &gt;1,$L1083&lt;&gt;"Adulti"),0,VLOOKUP($P1083,Regione!$B$2:$C$22,2,FALSE)),"-")</f>
        <v>-</v>
      </c>
      <c r="AB1083" s="27" t="str">
        <f>IF($D1083&gt;0,IF(COUNTIFS($O$3:$O1083,$O1083,$L$3:$L1083,$L1083,$I$3:$I1083,$I1083) &gt;1,0,SUMIFS($Y$3:$Y$2503,$L$3:$L$2503,$L1083,$O$3:$O$2503,$O1083,$I$3:$I$2503,$I1083)),"-")</f>
        <v>-</v>
      </c>
      <c r="AC1083" s="27" t="str">
        <f t="shared" si="102"/>
        <v>-</v>
      </c>
    </row>
    <row r="1084" spans="1:29" s="1" customFormat="1">
      <c r="A1084" s="13"/>
      <c r="B1084" s="107" t="str">
        <f>IF(COUNTA($A1084)&gt;0,VLOOKUP($A1084,Corsa!$A$1:$F$43,2,FALSE),"-")</f>
        <v>-</v>
      </c>
      <c r="C1084" s="11"/>
      <c r="D1084" s="13"/>
      <c r="E1084" s="13"/>
      <c r="F1084" s="46" t="str">
        <f>IF(COUNTA($A1084)&gt;0,VLOOKUP($A1084,Corsa!$A$1:$F$43,3,FALSE),"-")</f>
        <v>-</v>
      </c>
      <c r="G1084" s="28" t="str">
        <f>IF($D1084&gt;0,VLOOKUP($D1084,Iscrizioni!$A$2:$M$2502,9,FALSE),"-")</f>
        <v>-</v>
      </c>
      <c r="H1084" s="28" t="str">
        <f>IF($D1084&gt;0,VLOOKUP($D1084,Iscrizioni!$A$2:$M$2502,4,FALSE),"-")</f>
        <v>-</v>
      </c>
      <c r="I1084" s="27" t="str">
        <f>IF($D1084&gt;0,VLOOKUP($D1084,Iscrizioni!$A$2:$M$2502,5,FALSE),"-")</f>
        <v>-</v>
      </c>
      <c r="J1084" s="27" t="str">
        <f>IF($D1084&gt;0,VLOOKUP($D1084,Iscrizioni!$A$2:$M$2502,10,FALSE),"-")</f>
        <v>-</v>
      </c>
      <c r="K1084" s="27" t="str">
        <f t="shared" si="100"/>
        <v>-</v>
      </c>
      <c r="L1084" s="46" t="str">
        <f>IF($D1084&gt;0,VLOOKUP($D1084,Iscrizioni!$A$2:$M$2502,11,FALSE),"-")</f>
        <v>-</v>
      </c>
      <c r="M1084" s="27" t="str">
        <f>IF($D1084&gt;0,VLOOKUP($D1084,Iscrizioni!$A$2:$N$2502,12,FALSE),"-")</f>
        <v>-</v>
      </c>
      <c r="N1084" s="46" t="str">
        <f>IF($D1084&gt;0,VLOOKUP($D1084,Iscrizioni!$A$2:$M$2502,6,FALSE),"-")</f>
        <v>-</v>
      </c>
      <c r="O1084" s="107" t="str">
        <f>IF($D1084&gt;0,VLOOKUP($D1084,Iscrizioni!$A$2:$M$2502,7,FALSE),"-")</f>
        <v>-</v>
      </c>
      <c r="P1084" s="46" t="str">
        <f>IF($D1084&gt;0,VLOOKUP(LEFT($N1084,1),Regione!$A$2:$C$21,2,FALSE),"-")</f>
        <v>-</v>
      </c>
      <c r="Q1084" s="112" t="str">
        <f ca="1">IF($D1084&gt;0,NormalizzaTempo("D",CELL("tipo",$E1084),$E1084),"-")</f>
        <v>-</v>
      </c>
      <c r="R1084" s="27" t="str">
        <f>IF($D1084&gt;0,VLOOKUP($D1084,Iscrizioni!$A$2:$M$2502,13,FALSE),"-")</f>
        <v>-</v>
      </c>
      <c r="S1084" s="112" t="str">
        <f t="shared" si="103"/>
        <v>-</v>
      </c>
      <c r="T1084" s="112" t="str">
        <f>IF($D1084&gt;0,SUMIFS($S$3:$S1084,$X$3:$X1084,1,$J$3:$J1084,$J1084),"-")</f>
        <v>-</v>
      </c>
      <c r="U1084" s="112" t="str">
        <f t="shared" si="104"/>
        <v>-</v>
      </c>
      <c r="V1084" s="112" t="str">
        <f t="shared" si="101"/>
        <v>-</v>
      </c>
      <c r="W1084" s="27" t="str">
        <f>IF(LEN($C1084)=0,IF($D1084&gt;0,COUNTIFS($A$3:$A1084,$A1084),"-"),"Escluso")</f>
        <v>-</v>
      </c>
      <c r="X1084" s="2" t="str">
        <f>IF(LEN($C1084)=0,IF($D1084&gt;0,COUNTIFS($J$3:$J1084,$J1084,$C$3:$C1084,""),"-"),"Escluso")</f>
        <v>-</v>
      </c>
      <c r="Y1084" s="127" t="str">
        <f t="shared" si="105"/>
        <v>-</v>
      </c>
      <c r="Z1084" s="2" t="str">
        <f>IF($D1084&gt;0,COUNTIFS($O$3:$O1084,$O1084,$L$3:$L1084,$L1084,$I$3:$I1084,$I1084),"-")</f>
        <v>-</v>
      </c>
      <c r="AA1084" s="27" t="str">
        <f>IF($D1084&gt;0,IF(OR($Z1084 &gt;1,$L1084&lt;&gt;"Adulti"),0,VLOOKUP($P1084,Regione!$B$2:$C$22,2,FALSE)),"-")</f>
        <v>-</v>
      </c>
      <c r="AB1084" s="27" t="str">
        <f>IF($D1084&gt;0,IF(COUNTIFS($O$3:$O1084,$O1084,$L$3:$L1084,$L1084,$I$3:$I1084,$I1084) &gt;1,0,SUMIFS($Y$3:$Y$2503,$L$3:$L$2503,$L1084,$O$3:$O$2503,$O1084,$I$3:$I$2503,$I1084)),"-")</f>
        <v>-</v>
      </c>
      <c r="AC1084" s="27" t="str">
        <f t="shared" si="102"/>
        <v>-</v>
      </c>
    </row>
    <row r="1085" spans="1:29" s="1" customFormat="1">
      <c r="A1085" s="13"/>
      <c r="B1085" s="107" t="str">
        <f>IF(COUNTA($A1085)&gt;0,VLOOKUP($A1085,Corsa!$A$1:$F$43,2,FALSE),"-")</f>
        <v>-</v>
      </c>
      <c r="C1085" s="11"/>
      <c r="D1085" s="13"/>
      <c r="E1085" s="13"/>
      <c r="F1085" s="46" t="str">
        <f>IF(COUNTA($A1085)&gt;0,VLOOKUP($A1085,Corsa!$A$1:$F$43,3,FALSE),"-")</f>
        <v>-</v>
      </c>
      <c r="G1085" s="28" t="str">
        <f>IF($D1085&gt;0,VLOOKUP($D1085,Iscrizioni!$A$2:$M$2502,9,FALSE),"-")</f>
        <v>-</v>
      </c>
      <c r="H1085" s="28" t="str">
        <f>IF($D1085&gt;0,VLOOKUP($D1085,Iscrizioni!$A$2:$M$2502,4,FALSE),"-")</f>
        <v>-</v>
      </c>
      <c r="I1085" s="27" t="str">
        <f>IF($D1085&gt;0,VLOOKUP($D1085,Iscrizioni!$A$2:$M$2502,5,FALSE),"-")</f>
        <v>-</v>
      </c>
      <c r="J1085" s="27" t="str">
        <f>IF($D1085&gt;0,VLOOKUP($D1085,Iscrizioni!$A$2:$M$2502,10,FALSE),"-")</f>
        <v>-</v>
      </c>
      <c r="K1085" s="27" t="str">
        <f t="shared" si="100"/>
        <v>-</v>
      </c>
      <c r="L1085" s="46" t="str">
        <f>IF($D1085&gt;0,VLOOKUP($D1085,Iscrizioni!$A$2:$M$2502,11,FALSE),"-")</f>
        <v>-</v>
      </c>
      <c r="M1085" s="27" t="str">
        <f>IF($D1085&gt;0,VLOOKUP($D1085,Iscrizioni!$A$2:$N$2502,12,FALSE),"-")</f>
        <v>-</v>
      </c>
      <c r="N1085" s="46" t="str">
        <f>IF($D1085&gt;0,VLOOKUP($D1085,Iscrizioni!$A$2:$M$2502,6,FALSE),"-")</f>
        <v>-</v>
      </c>
      <c r="O1085" s="107" t="str">
        <f>IF($D1085&gt;0,VLOOKUP($D1085,Iscrizioni!$A$2:$M$2502,7,FALSE),"-")</f>
        <v>-</v>
      </c>
      <c r="P1085" s="46" t="str">
        <f>IF($D1085&gt;0,VLOOKUP(LEFT($N1085,1),Regione!$A$2:$C$21,2,FALSE),"-")</f>
        <v>-</v>
      </c>
      <c r="Q1085" s="112" t="str">
        <f ca="1">IF($D1085&gt;0,NormalizzaTempo("D",CELL("tipo",$E1085),$E1085),"-")</f>
        <v>-</v>
      </c>
      <c r="R1085" s="27" t="str">
        <f>IF($D1085&gt;0,VLOOKUP($D1085,Iscrizioni!$A$2:$M$2502,13,FALSE),"-")</f>
        <v>-</v>
      </c>
      <c r="S1085" s="112" t="str">
        <f t="shared" si="103"/>
        <v>-</v>
      </c>
      <c r="T1085" s="112" t="str">
        <f>IF($D1085&gt;0,SUMIFS($S$3:$S1085,$X$3:$X1085,1,$J$3:$J1085,$J1085),"-")</f>
        <v>-</v>
      </c>
      <c r="U1085" s="112" t="str">
        <f t="shared" si="104"/>
        <v>-</v>
      </c>
      <c r="V1085" s="112" t="str">
        <f t="shared" si="101"/>
        <v>-</v>
      </c>
      <c r="W1085" s="27" t="str">
        <f>IF(LEN($C1085)=0,IF($D1085&gt;0,COUNTIFS($A$3:$A1085,$A1085),"-"),"Escluso")</f>
        <v>-</v>
      </c>
      <c r="X1085" s="2" t="str">
        <f>IF(LEN($C1085)=0,IF($D1085&gt;0,COUNTIFS($J$3:$J1085,$J1085,$C$3:$C1085,""),"-"),"Escluso")</f>
        <v>-</v>
      </c>
      <c r="Y1085" s="127" t="str">
        <f t="shared" si="105"/>
        <v>-</v>
      </c>
      <c r="Z1085" s="2" t="str">
        <f>IF($D1085&gt;0,COUNTIFS($O$3:$O1085,$O1085,$L$3:$L1085,$L1085,$I$3:$I1085,$I1085),"-")</f>
        <v>-</v>
      </c>
      <c r="AA1085" s="27" t="str">
        <f>IF($D1085&gt;0,IF(OR($Z1085 &gt;1,$L1085&lt;&gt;"Adulti"),0,VLOOKUP($P1085,Regione!$B$2:$C$22,2,FALSE)),"-")</f>
        <v>-</v>
      </c>
      <c r="AB1085" s="27" t="str">
        <f>IF($D1085&gt;0,IF(COUNTIFS($O$3:$O1085,$O1085,$L$3:$L1085,$L1085,$I$3:$I1085,$I1085) &gt;1,0,SUMIFS($Y$3:$Y$2503,$L$3:$L$2503,$L1085,$O$3:$O$2503,$O1085,$I$3:$I$2503,$I1085)),"-")</f>
        <v>-</v>
      </c>
      <c r="AC1085" s="27" t="str">
        <f t="shared" si="102"/>
        <v>-</v>
      </c>
    </row>
    <row r="1086" spans="1:29" s="1" customFormat="1">
      <c r="A1086" s="13"/>
      <c r="B1086" s="107" t="str">
        <f>IF(COUNTA($A1086)&gt;0,VLOOKUP($A1086,Corsa!$A$1:$F$43,2,FALSE),"-")</f>
        <v>-</v>
      </c>
      <c r="C1086" s="11"/>
      <c r="D1086" s="13"/>
      <c r="E1086" s="13"/>
      <c r="F1086" s="46" t="str">
        <f>IF(COUNTA($A1086)&gt;0,VLOOKUP($A1086,Corsa!$A$1:$F$43,3,FALSE),"-")</f>
        <v>-</v>
      </c>
      <c r="G1086" s="28" t="str">
        <f>IF($D1086&gt;0,VLOOKUP($D1086,Iscrizioni!$A$2:$M$2502,9,FALSE),"-")</f>
        <v>-</v>
      </c>
      <c r="H1086" s="28" t="str">
        <f>IF($D1086&gt;0,VLOOKUP($D1086,Iscrizioni!$A$2:$M$2502,4,FALSE),"-")</f>
        <v>-</v>
      </c>
      <c r="I1086" s="27" t="str">
        <f>IF($D1086&gt;0,VLOOKUP($D1086,Iscrizioni!$A$2:$M$2502,5,FALSE),"-")</f>
        <v>-</v>
      </c>
      <c r="J1086" s="27" t="str">
        <f>IF($D1086&gt;0,VLOOKUP($D1086,Iscrizioni!$A$2:$M$2502,10,FALSE),"-")</f>
        <v>-</v>
      </c>
      <c r="K1086" s="27" t="str">
        <f t="shared" si="100"/>
        <v>-</v>
      </c>
      <c r="L1086" s="46" t="str">
        <f>IF($D1086&gt;0,VLOOKUP($D1086,Iscrizioni!$A$2:$M$2502,11,FALSE),"-")</f>
        <v>-</v>
      </c>
      <c r="M1086" s="27" t="str">
        <f>IF($D1086&gt;0,VLOOKUP($D1086,Iscrizioni!$A$2:$N$2502,12,FALSE),"-")</f>
        <v>-</v>
      </c>
      <c r="N1086" s="46" t="str">
        <f>IF($D1086&gt;0,VLOOKUP($D1086,Iscrizioni!$A$2:$M$2502,6,FALSE),"-")</f>
        <v>-</v>
      </c>
      <c r="O1086" s="107" t="str">
        <f>IF($D1086&gt;0,VLOOKUP($D1086,Iscrizioni!$A$2:$M$2502,7,FALSE),"-")</f>
        <v>-</v>
      </c>
      <c r="P1086" s="46" t="str">
        <f>IF($D1086&gt;0,VLOOKUP(LEFT($N1086,1),Regione!$A$2:$C$21,2,FALSE),"-")</f>
        <v>-</v>
      </c>
      <c r="Q1086" s="112" t="str">
        <f ca="1">IF($D1086&gt;0,NormalizzaTempo("D",CELL("tipo",$E1086),$E1086),"-")</f>
        <v>-</v>
      </c>
      <c r="R1086" s="27" t="str">
        <f>IF($D1086&gt;0,VLOOKUP($D1086,Iscrizioni!$A$2:$M$2502,13,FALSE),"-")</f>
        <v>-</v>
      </c>
      <c r="S1086" s="112" t="str">
        <f t="shared" si="103"/>
        <v>-</v>
      </c>
      <c r="T1086" s="112" t="str">
        <f>IF($D1086&gt;0,SUMIFS($S$3:$S1086,$X$3:$X1086,1,$J$3:$J1086,$J1086),"-")</f>
        <v>-</v>
      </c>
      <c r="U1086" s="112" t="str">
        <f t="shared" si="104"/>
        <v>-</v>
      </c>
      <c r="V1086" s="112" t="str">
        <f t="shared" si="101"/>
        <v>-</v>
      </c>
      <c r="W1086" s="27" t="str">
        <f>IF(LEN($C1086)=0,IF($D1086&gt;0,COUNTIFS($A$3:$A1086,$A1086),"-"),"Escluso")</f>
        <v>-</v>
      </c>
      <c r="X1086" s="2" t="str">
        <f>IF(LEN($C1086)=0,IF($D1086&gt;0,COUNTIFS($J$3:$J1086,$J1086,$C$3:$C1086,""),"-"),"Escluso")</f>
        <v>-</v>
      </c>
      <c r="Y1086" s="127" t="str">
        <f t="shared" si="105"/>
        <v>-</v>
      </c>
      <c r="Z1086" s="2" t="str">
        <f>IF($D1086&gt;0,COUNTIFS($O$3:$O1086,$O1086,$L$3:$L1086,$L1086,$I$3:$I1086,$I1086),"-")</f>
        <v>-</v>
      </c>
      <c r="AA1086" s="27" t="str">
        <f>IF($D1086&gt;0,IF(OR($Z1086 &gt;1,$L1086&lt;&gt;"Adulti"),0,VLOOKUP($P1086,Regione!$B$2:$C$22,2,FALSE)),"-")</f>
        <v>-</v>
      </c>
      <c r="AB1086" s="27" t="str">
        <f>IF($D1086&gt;0,IF(COUNTIFS($O$3:$O1086,$O1086,$L$3:$L1086,$L1086,$I$3:$I1086,$I1086) &gt;1,0,SUMIFS($Y$3:$Y$2503,$L$3:$L$2503,$L1086,$O$3:$O$2503,$O1086,$I$3:$I$2503,$I1086)),"-")</f>
        <v>-</v>
      </c>
      <c r="AC1086" s="27" t="str">
        <f t="shared" si="102"/>
        <v>-</v>
      </c>
    </row>
    <row r="1087" spans="1:29" s="1" customFormat="1">
      <c r="A1087" s="13"/>
      <c r="B1087" s="107" t="str">
        <f>IF(COUNTA($A1087)&gt;0,VLOOKUP($A1087,Corsa!$A$1:$F$43,2,FALSE),"-")</f>
        <v>-</v>
      </c>
      <c r="C1087" s="11"/>
      <c r="D1087" s="13"/>
      <c r="E1087" s="13"/>
      <c r="F1087" s="46" t="str">
        <f>IF(COUNTA($A1087)&gt;0,VLOOKUP($A1087,Corsa!$A$1:$F$43,3,FALSE),"-")</f>
        <v>-</v>
      </c>
      <c r="G1087" s="28" t="str">
        <f>IF($D1087&gt;0,VLOOKUP($D1087,Iscrizioni!$A$2:$M$2502,9,FALSE),"-")</f>
        <v>-</v>
      </c>
      <c r="H1087" s="28" t="str">
        <f>IF($D1087&gt;0,VLOOKUP($D1087,Iscrizioni!$A$2:$M$2502,4,FALSE),"-")</f>
        <v>-</v>
      </c>
      <c r="I1087" s="27" t="str">
        <f>IF($D1087&gt;0,VLOOKUP($D1087,Iscrizioni!$A$2:$M$2502,5,FALSE),"-")</f>
        <v>-</v>
      </c>
      <c r="J1087" s="27" t="str">
        <f>IF($D1087&gt;0,VLOOKUP($D1087,Iscrizioni!$A$2:$M$2502,10,FALSE),"-")</f>
        <v>-</v>
      </c>
      <c r="K1087" s="27" t="str">
        <f t="shared" si="100"/>
        <v>-</v>
      </c>
      <c r="L1087" s="46" t="str">
        <f>IF($D1087&gt;0,VLOOKUP($D1087,Iscrizioni!$A$2:$M$2502,11,FALSE),"-")</f>
        <v>-</v>
      </c>
      <c r="M1087" s="27" t="str">
        <f>IF($D1087&gt;0,VLOOKUP($D1087,Iscrizioni!$A$2:$N$2502,12,FALSE),"-")</f>
        <v>-</v>
      </c>
      <c r="N1087" s="46" t="str">
        <f>IF($D1087&gt;0,VLOOKUP($D1087,Iscrizioni!$A$2:$M$2502,6,FALSE),"-")</f>
        <v>-</v>
      </c>
      <c r="O1087" s="107" t="str">
        <f>IF($D1087&gt;0,VLOOKUP($D1087,Iscrizioni!$A$2:$M$2502,7,FALSE),"-")</f>
        <v>-</v>
      </c>
      <c r="P1087" s="46" t="str">
        <f>IF($D1087&gt;0,VLOOKUP(LEFT($N1087,1),Regione!$A$2:$C$21,2,FALSE),"-")</f>
        <v>-</v>
      </c>
      <c r="Q1087" s="112" t="str">
        <f ca="1">IF($D1087&gt;0,NormalizzaTempo("D",CELL("tipo",$E1087),$E1087),"-")</f>
        <v>-</v>
      </c>
      <c r="R1087" s="27" t="str">
        <f>IF($D1087&gt;0,VLOOKUP($D1087,Iscrizioni!$A$2:$M$2502,13,FALSE),"-")</f>
        <v>-</v>
      </c>
      <c r="S1087" s="112" t="str">
        <f t="shared" si="103"/>
        <v>-</v>
      </c>
      <c r="T1087" s="112" t="str">
        <f>IF($D1087&gt;0,SUMIFS($S$3:$S1087,$X$3:$X1087,1,$J$3:$J1087,$J1087),"-")</f>
        <v>-</v>
      </c>
      <c r="U1087" s="112" t="str">
        <f t="shared" si="104"/>
        <v>-</v>
      </c>
      <c r="V1087" s="112" t="str">
        <f t="shared" si="101"/>
        <v>-</v>
      </c>
      <c r="W1087" s="27" t="str">
        <f>IF(LEN($C1087)=0,IF($D1087&gt;0,COUNTIFS($A$3:$A1087,$A1087),"-"),"Escluso")</f>
        <v>-</v>
      </c>
      <c r="X1087" s="2" t="str">
        <f>IF(LEN($C1087)=0,IF($D1087&gt;0,COUNTIFS($J$3:$J1087,$J1087,$C$3:$C1087,""),"-"),"Escluso")</f>
        <v>-</v>
      </c>
      <c r="Y1087" s="127" t="str">
        <f t="shared" si="105"/>
        <v>-</v>
      </c>
      <c r="Z1087" s="2" t="str">
        <f>IF($D1087&gt;0,COUNTIFS($O$3:$O1087,$O1087,$L$3:$L1087,$L1087,$I$3:$I1087,$I1087),"-")</f>
        <v>-</v>
      </c>
      <c r="AA1087" s="27" t="str">
        <f>IF($D1087&gt;0,IF(OR($Z1087 &gt;1,$L1087&lt;&gt;"Adulti"),0,VLOOKUP($P1087,Regione!$B$2:$C$22,2,FALSE)),"-")</f>
        <v>-</v>
      </c>
      <c r="AB1087" s="27" t="str">
        <f>IF($D1087&gt;0,IF(COUNTIFS($O$3:$O1087,$O1087,$L$3:$L1087,$L1087,$I$3:$I1087,$I1087) &gt;1,0,SUMIFS($Y$3:$Y$2503,$L$3:$L$2503,$L1087,$O$3:$O$2503,$O1087,$I$3:$I$2503,$I1087)),"-")</f>
        <v>-</v>
      </c>
      <c r="AC1087" s="27" t="str">
        <f t="shared" si="102"/>
        <v>-</v>
      </c>
    </row>
    <row r="1088" spans="1:29" s="1" customFormat="1">
      <c r="A1088" s="13"/>
      <c r="B1088" s="107" t="str">
        <f>IF(COUNTA($A1088)&gt;0,VLOOKUP($A1088,Corsa!$A$1:$F$43,2,FALSE),"-")</f>
        <v>-</v>
      </c>
      <c r="C1088" s="11"/>
      <c r="D1088" s="13"/>
      <c r="E1088" s="13"/>
      <c r="F1088" s="46" t="str">
        <f>IF(COUNTA($A1088)&gt;0,VLOOKUP($A1088,Corsa!$A$1:$F$43,3,FALSE),"-")</f>
        <v>-</v>
      </c>
      <c r="G1088" s="28" t="str">
        <f>IF($D1088&gt;0,VLOOKUP($D1088,Iscrizioni!$A$2:$M$2502,9,FALSE),"-")</f>
        <v>-</v>
      </c>
      <c r="H1088" s="28" t="str">
        <f>IF($D1088&gt;0,VLOOKUP($D1088,Iscrizioni!$A$2:$M$2502,4,FALSE),"-")</f>
        <v>-</v>
      </c>
      <c r="I1088" s="27" t="str">
        <f>IF($D1088&gt;0,VLOOKUP($D1088,Iscrizioni!$A$2:$M$2502,5,FALSE),"-")</f>
        <v>-</v>
      </c>
      <c r="J1088" s="27" t="str">
        <f>IF($D1088&gt;0,VLOOKUP($D1088,Iscrizioni!$A$2:$M$2502,10,FALSE),"-")</f>
        <v>-</v>
      </c>
      <c r="K1088" s="27" t="str">
        <f t="shared" si="100"/>
        <v>-</v>
      </c>
      <c r="L1088" s="46" t="str">
        <f>IF($D1088&gt;0,VLOOKUP($D1088,Iscrizioni!$A$2:$M$2502,11,FALSE),"-")</f>
        <v>-</v>
      </c>
      <c r="M1088" s="27" t="str">
        <f>IF($D1088&gt;0,VLOOKUP($D1088,Iscrizioni!$A$2:$N$2502,12,FALSE),"-")</f>
        <v>-</v>
      </c>
      <c r="N1088" s="46" t="str">
        <f>IF($D1088&gt;0,VLOOKUP($D1088,Iscrizioni!$A$2:$M$2502,6,FALSE),"-")</f>
        <v>-</v>
      </c>
      <c r="O1088" s="107" t="str">
        <f>IF($D1088&gt;0,VLOOKUP($D1088,Iscrizioni!$A$2:$M$2502,7,FALSE),"-")</f>
        <v>-</v>
      </c>
      <c r="P1088" s="46" t="str">
        <f>IF($D1088&gt;0,VLOOKUP(LEFT($N1088,1),Regione!$A$2:$C$21,2,FALSE),"-")</f>
        <v>-</v>
      </c>
      <c r="Q1088" s="112" t="str">
        <f ca="1">IF($D1088&gt;0,NormalizzaTempo("D",CELL("tipo",$E1088),$E1088),"-")</f>
        <v>-</v>
      </c>
      <c r="R1088" s="27" t="str">
        <f>IF($D1088&gt;0,VLOOKUP($D1088,Iscrizioni!$A$2:$M$2502,13,FALSE),"-")</f>
        <v>-</v>
      </c>
      <c r="S1088" s="112" t="str">
        <f t="shared" si="103"/>
        <v>-</v>
      </c>
      <c r="T1088" s="112" t="str">
        <f>IF($D1088&gt;0,SUMIFS($S$3:$S1088,$X$3:$X1088,1,$J$3:$J1088,$J1088),"-")</f>
        <v>-</v>
      </c>
      <c r="U1088" s="112" t="str">
        <f t="shared" si="104"/>
        <v>-</v>
      </c>
      <c r="V1088" s="112" t="str">
        <f t="shared" si="101"/>
        <v>-</v>
      </c>
      <c r="W1088" s="27" t="str">
        <f>IF(LEN($C1088)=0,IF($D1088&gt;0,COUNTIFS($A$3:$A1088,$A1088),"-"),"Escluso")</f>
        <v>-</v>
      </c>
      <c r="X1088" s="2" t="str">
        <f>IF(LEN($C1088)=0,IF($D1088&gt;0,COUNTIFS($J$3:$J1088,$J1088,$C$3:$C1088,""),"-"),"Escluso")</f>
        <v>-</v>
      </c>
      <c r="Y1088" s="127" t="str">
        <f t="shared" si="105"/>
        <v>-</v>
      </c>
      <c r="Z1088" s="2" t="str">
        <f>IF($D1088&gt;0,COUNTIFS($O$3:$O1088,$O1088,$L$3:$L1088,$L1088,$I$3:$I1088,$I1088),"-")</f>
        <v>-</v>
      </c>
      <c r="AA1088" s="27" t="str">
        <f>IF($D1088&gt;0,IF(OR($Z1088 &gt;1,$L1088&lt;&gt;"Adulti"),0,VLOOKUP($P1088,Regione!$B$2:$C$22,2,FALSE)),"-")</f>
        <v>-</v>
      </c>
      <c r="AB1088" s="27" t="str">
        <f>IF($D1088&gt;0,IF(COUNTIFS($O$3:$O1088,$O1088,$L$3:$L1088,$L1088,$I$3:$I1088,$I1088) &gt;1,0,SUMIFS($Y$3:$Y$2503,$L$3:$L$2503,$L1088,$O$3:$O$2503,$O1088,$I$3:$I$2503,$I1088)),"-")</f>
        <v>-</v>
      </c>
      <c r="AC1088" s="27" t="str">
        <f t="shared" si="102"/>
        <v>-</v>
      </c>
    </row>
    <row r="1089" spans="1:29" s="1" customFormat="1">
      <c r="A1089" s="13"/>
      <c r="B1089" s="107" t="str">
        <f>IF(COUNTA($A1089)&gt;0,VLOOKUP($A1089,Corsa!$A$1:$F$43,2,FALSE),"-")</f>
        <v>-</v>
      </c>
      <c r="C1089" s="11"/>
      <c r="D1089" s="13"/>
      <c r="E1089" s="13"/>
      <c r="F1089" s="46" t="str">
        <f>IF(COUNTA($A1089)&gt;0,VLOOKUP($A1089,Corsa!$A$1:$F$43,3,FALSE),"-")</f>
        <v>-</v>
      </c>
      <c r="G1089" s="28" t="str">
        <f>IF($D1089&gt;0,VLOOKUP($D1089,Iscrizioni!$A$2:$M$2502,9,FALSE),"-")</f>
        <v>-</v>
      </c>
      <c r="H1089" s="28" t="str">
        <f>IF($D1089&gt;0,VLOOKUP($D1089,Iscrizioni!$A$2:$M$2502,4,FALSE),"-")</f>
        <v>-</v>
      </c>
      <c r="I1089" s="27" t="str">
        <f>IF($D1089&gt;0,VLOOKUP($D1089,Iscrizioni!$A$2:$M$2502,5,FALSE),"-")</f>
        <v>-</v>
      </c>
      <c r="J1089" s="27" t="str">
        <f>IF($D1089&gt;0,VLOOKUP($D1089,Iscrizioni!$A$2:$M$2502,10,FALSE),"-")</f>
        <v>-</v>
      </c>
      <c r="K1089" s="27" t="str">
        <f t="shared" si="100"/>
        <v>-</v>
      </c>
      <c r="L1089" s="46" t="str">
        <f>IF($D1089&gt;0,VLOOKUP($D1089,Iscrizioni!$A$2:$M$2502,11,FALSE),"-")</f>
        <v>-</v>
      </c>
      <c r="M1089" s="27" t="str">
        <f>IF($D1089&gt;0,VLOOKUP($D1089,Iscrizioni!$A$2:$N$2502,12,FALSE),"-")</f>
        <v>-</v>
      </c>
      <c r="N1089" s="46" t="str">
        <f>IF($D1089&gt;0,VLOOKUP($D1089,Iscrizioni!$A$2:$M$2502,6,FALSE),"-")</f>
        <v>-</v>
      </c>
      <c r="O1089" s="107" t="str">
        <f>IF($D1089&gt;0,VLOOKUP($D1089,Iscrizioni!$A$2:$M$2502,7,FALSE),"-")</f>
        <v>-</v>
      </c>
      <c r="P1089" s="46" t="str">
        <f>IF($D1089&gt;0,VLOOKUP(LEFT($N1089,1),Regione!$A$2:$C$21,2,FALSE),"-")</f>
        <v>-</v>
      </c>
      <c r="Q1089" s="112" t="str">
        <f ca="1">IF($D1089&gt;0,NormalizzaTempo("D",CELL("tipo",$E1089),$E1089),"-")</f>
        <v>-</v>
      </c>
      <c r="R1089" s="27" t="str">
        <f>IF($D1089&gt;0,VLOOKUP($D1089,Iscrizioni!$A$2:$M$2502,13,FALSE),"-")</f>
        <v>-</v>
      </c>
      <c r="S1089" s="112" t="str">
        <f t="shared" si="103"/>
        <v>-</v>
      </c>
      <c r="T1089" s="112" t="str">
        <f>IF($D1089&gt;0,SUMIFS($S$3:$S1089,$X$3:$X1089,1,$J$3:$J1089,$J1089),"-")</f>
        <v>-</v>
      </c>
      <c r="U1089" s="112" t="str">
        <f t="shared" si="104"/>
        <v>-</v>
      </c>
      <c r="V1089" s="112" t="str">
        <f t="shared" si="101"/>
        <v>-</v>
      </c>
      <c r="W1089" s="27" t="str">
        <f>IF(LEN($C1089)=0,IF($D1089&gt;0,COUNTIFS($A$3:$A1089,$A1089),"-"),"Escluso")</f>
        <v>-</v>
      </c>
      <c r="X1089" s="2" t="str">
        <f>IF(LEN($C1089)=0,IF($D1089&gt;0,COUNTIFS($J$3:$J1089,$J1089,$C$3:$C1089,""),"-"),"Escluso")</f>
        <v>-</v>
      </c>
      <c r="Y1089" s="127" t="str">
        <f t="shared" si="105"/>
        <v>-</v>
      </c>
      <c r="Z1089" s="2" t="str">
        <f>IF($D1089&gt;0,COUNTIFS($O$3:$O1089,$O1089,$L$3:$L1089,$L1089,$I$3:$I1089,$I1089),"-")</f>
        <v>-</v>
      </c>
      <c r="AA1089" s="27" t="str">
        <f>IF($D1089&gt;0,IF(OR($Z1089 &gt;1,$L1089&lt;&gt;"Adulti"),0,VLOOKUP($P1089,Regione!$B$2:$C$22,2,FALSE)),"-")</f>
        <v>-</v>
      </c>
      <c r="AB1089" s="27" t="str">
        <f>IF($D1089&gt;0,IF(COUNTIFS($O$3:$O1089,$O1089,$L$3:$L1089,$L1089,$I$3:$I1089,$I1089) &gt;1,0,SUMIFS($Y$3:$Y$2503,$L$3:$L$2503,$L1089,$O$3:$O$2503,$O1089,$I$3:$I$2503,$I1089)),"-")</f>
        <v>-</v>
      </c>
      <c r="AC1089" s="27" t="str">
        <f t="shared" si="102"/>
        <v>-</v>
      </c>
    </row>
    <row r="1090" spans="1:29" s="1" customFormat="1">
      <c r="A1090" s="13"/>
      <c r="B1090" s="107" t="str">
        <f>IF(COUNTA($A1090)&gt;0,VLOOKUP($A1090,Corsa!$A$1:$F$43,2,FALSE),"-")</f>
        <v>-</v>
      </c>
      <c r="C1090" s="11"/>
      <c r="D1090" s="13"/>
      <c r="E1090" s="13"/>
      <c r="F1090" s="46" t="str">
        <f>IF(COUNTA($A1090)&gt;0,VLOOKUP($A1090,Corsa!$A$1:$F$43,3,FALSE),"-")</f>
        <v>-</v>
      </c>
      <c r="G1090" s="28" t="str">
        <f>IF($D1090&gt;0,VLOOKUP($D1090,Iscrizioni!$A$2:$M$2502,9,FALSE),"-")</f>
        <v>-</v>
      </c>
      <c r="H1090" s="28" t="str">
        <f>IF($D1090&gt;0,VLOOKUP($D1090,Iscrizioni!$A$2:$M$2502,4,FALSE),"-")</f>
        <v>-</v>
      </c>
      <c r="I1090" s="27" t="str">
        <f>IF($D1090&gt;0,VLOOKUP($D1090,Iscrizioni!$A$2:$M$2502,5,FALSE),"-")</f>
        <v>-</v>
      </c>
      <c r="J1090" s="27" t="str">
        <f>IF($D1090&gt;0,VLOOKUP($D1090,Iscrizioni!$A$2:$M$2502,10,FALSE),"-")</f>
        <v>-</v>
      </c>
      <c r="K1090" s="27" t="str">
        <f t="shared" si="100"/>
        <v>-</v>
      </c>
      <c r="L1090" s="46" t="str">
        <f>IF($D1090&gt;0,VLOOKUP($D1090,Iscrizioni!$A$2:$M$2502,11,FALSE),"-")</f>
        <v>-</v>
      </c>
      <c r="M1090" s="27" t="str">
        <f>IF($D1090&gt;0,VLOOKUP($D1090,Iscrizioni!$A$2:$N$2502,12,FALSE),"-")</f>
        <v>-</v>
      </c>
      <c r="N1090" s="46" t="str">
        <f>IF($D1090&gt;0,VLOOKUP($D1090,Iscrizioni!$A$2:$M$2502,6,FALSE),"-")</f>
        <v>-</v>
      </c>
      <c r="O1090" s="107" t="str">
        <f>IF($D1090&gt;0,VLOOKUP($D1090,Iscrizioni!$A$2:$M$2502,7,FALSE),"-")</f>
        <v>-</v>
      </c>
      <c r="P1090" s="46" t="str">
        <f>IF($D1090&gt;0,VLOOKUP(LEFT($N1090,1),Regione!$A$2:$C$21,2,FALSE),"-")</f>
        <v>-</v>
      </c>
      <c r="Q1090" s="112" t="str">
        <f ca="1">IF($D1090&gt;0,NormalizzaTempo("D",CELL("tipo",$E1090),$E1090),"-")</f>
        <v>-</v>
      </c>
      <c r="R1090" s="27" t="str">
        <f>IF($D1090&gt;0,VLOOKUP($D1090,Iscrizioni!$A$2:$M$2502,13,FALSE),"-")</f>
        <v>-</v>
      </c>
      <c r="S1090" s="112" t="str">
        <f t="shared" si="103"/>
        <v>-</v>
      </c>
      <c r="T1090" s="112" t="str">
        <f>IF($D1090&gt;0,SUMIFS($S$3:$S1090,$X$3:$X1090,1,$J$3:$J1090,$J1090),"-")</f>
        <v>-</v>
      </c>
      <c r="U1090" s="112" t="str">
        <f t="shared" si="104"/>
        <v>-</v>
      </c>
      <c r="V1090" s="112" t="str">
        <f t="shared" si="101"/>
        <v>-</v>
      </c>
      <c r="W1090" s="27" t="str">
        <f>IF(LEN($C1090)=0,IF($D1090&gt;0,COUNTIFS($A$3:$A1090,$A1090),"-"),"Escluso")</f>
        <v>-</v>
      </c>
      <c r="X1090" s="2" t="str">
        <f>IF(LEN($C1090)=0,IF($D1090&gt;0,COUNTIFS($J$3:$J1090,$J1090,$C$3:$C1090,""),"-"),"Escluso")</f>
        <v>-</v>
      </c>
      <c r="Y1090" s="127" t="str">
        <f t="shared" si="105"/>
        <v>-</v>
      </c>
      <c r="Z1090" s="2" t="str">
        <f>IF($D1090&gt;0,COUNTIFS($O$3:$O1090,$O1090,$L$3:$L1090,$L1090,$I$3:$I1090,$I1090),"-")</f>
        <v>-</v>
      </c>
      <c r="AA1090" s="27" t="str">
        <f>IF($D1090&gt;0,IF(OR($Z1090 &gt;1,$L1090&lt;&gt;"Adulti"),0,VLOOKUP($P1090,Regione!$B$2:$C$22,2,FALSE)),"-")</f>
        <v>-</v>
      </c>
      <c r="AB1090" s="27" t="str">
        <f>IF($D1090&gt;0,IF(COUNTIFS($O$3:$O1090,$O1090,$L$3:$L1090,$L1090,$I$3:$I1090,$I1090) &gt;1,0,SUMIFS($Y$3:$Y$2503,$L$3:$L$2503,$L1090,$O$3:$O$2503,$O1090,$I$3:$I$2503,$I1090)),"-")</f>
        <v>-</v>
      </c>
      <c r="AC1090" s="27" t="str">
        <f t="shared" si="102"/>
        <v>-</v>
      </c>
    </row>
    <row r="1091" spans="1:29" s="1" customFormat="1">
      <c r="A1091" s="13"/>
      <c r="B1091" s="107" t="str">
        <f>IF(COUNTA($A1091)&gt;0,VLOOKUP($A1091,Corsa!$A$1:$F$43,2,FALSE),"-")</f>
        <v>-</v>
      </c>
      <c r="C1091" s="11"/>
      <c r="D1091" s="13"/>
      <c r="E1091" s="13"/>
      <c r="F1091" s="46" t="str">
        <f>IF(COUNTA($A1091)&gt;0,VLOOKUP($A1091,Corsa!$A$1:$F$43,3,FALSE),"-")</f>
        <v>-</v>
      </c>
      <c r="G1091" s="28" t="str">
        <f>IF($D1091&gt;0,VLOOKUP($D1091,Iscrizioni!$A$2:$M$2502,9,FALSE),"-")</f>
        <v>-</v>
      </c>
      <c r="H1091" s="28" t="str">
        <f>IF($D1091&gt;0,VLOOKUP($D1091,Iscrizioni!$A$2:$M$2502,4,FALSE),"-")</f>
        <v>-</v>
      </c>
      <c r="I1091" s="27" t="str">
        <f>IF($D1091&gt;0,VLOOKUP($D1091,Iscrizioni!$A$2:$M$2502,5,FALSE),"-")</f>
        <v>-</v>
      </c>
      <c r="J1091" s="27" t="str">
        <f>IF($D1091&gt;0,VLOOKUP($D1091,Iscrizioni!$A$2:$M$2502,10,FALSE),"-")</f>
        <v>-</v>
      </c>
      <c r="K1091" s="27" t="str">
        <f t="shared" ref="K1091:K1154" si="106">IF(D1091&gt;0,IF(IFERROR(SEARCH(J1091,F1091),0)=0,"Verifica","ok"),"-")</f>
        <v>-</v>
      </c>
      <c r="L1091" s="46" t="str">
        <f>IF($D1091&gt;0,VLOOKUP($D1091,Iscrizioni!$A$2:$M$2502,11,FALSE),"-")</f>
        <v>-</v>
      </c>
      <c r="M1091" s="27" t="str">
        <f>IF($D1091&gt;0,VLOOKUP($D1091,Iscrizioni!$A$2:$N$2502,12,FALSE),"-")</f>
        <v>-</v>
      </c>
      <c r="N1091" s="46" t="str">
        <f>IF($D1091&gt;0,VLOOKUP($D1091,Iscrizioni!$A$2:$M$2502,6,FALSE),"-")</f>
        <v>-</v>
      </c>
      <c r="O1091" s="107" t="str">
        <f>IF($D1091&gt;0,VLOOKUP($D1091,Iscrizioni!$A$2:$M$2502,7,FALSE),"-")</f>
        <v>-</v>
      </c>
      <c r="P1091" s="46" t="str">
        <f>IF($D1091&gt;0,VLOOKUP(LEFT($N1091,1),Regione!$A$2:$C$21,2,FALSE),"-")</f>
        <v>-</v>
      </c>
      <c r="Q1091" s="112" t="str">
        <f ca="1">IF($D1091&gt;0,NormalizzaTempo("D",CELL("tipo",$E1091),$E1091),"-")</f>
        <v>-</v>
      </c>
      <c r="R1091" s="27" t="str">
        <f>IF($D1091&gt;0,VLOOKUP($D1091,Iscrizioni!$A$2:$M$2502,13,FALSE),"-")</f>
        <v>-</v>
      </c>
      <c r="S1091" s="112" t="str">
        <f t="shared" si="103"/>
        <v>-</v>
      </c>
      <c r="T1091" s="112" t="str">
        <f>IF($D1091&gt;0,SUMIFS($S$3:$S1091,$X$3:$X1091,1,$J$3:$J1091,$J1091),"-")</f>
        <v>-</v>
      </c>
      <c r="U1091" s="112" t="str">
        <f t="shared" si="104"/>
        <v>-</v>
      </c>
      <c r="V1091" s="112" t="str">
        <f t="shared" si="101"/>
        <v>-</v>
      </c>
      <c r="W1091" s="27" t="str">
        <f>IF(LEN($C1091)=0,IF($D1091&gt;0,COUNTIFS($A$3:$A1091,$A1091),"-"),"Escluso")</f>
        <v>-</v>
      </c>
      <c r="X1091" s="2" t="str">
        <f>IF(LEN($C1091)=0,IF($D1091&gt;0,COUNTIFS($J$3:$J1091,$J1091,$C$3:$C1091,""),"-"),"Escluso")</f>
        <v>-</v>
      </c>
      <c r="Y1091" s="127" t="str">
        <f t="shared" si="105"/>
        <v>-</v>
      </c>
      <c r="Z1091" s="2" t="str">
        <f>IF($D1091&gt;0,COUNTIFS($O$3:$O1091,$O1091,$L$3:$L1091,$L1091,$I$3:$I1091,$I1091),"-")</f>
        <v>-</v>
      </c>
      <c r="AA1091" s="27" t="str">
        <f>IF($D1091&gt;0,IF(OR($Z1091 &gt;1,$L1091&lt;&gt;"Adulti"),0,VLOOKUP($P1091,Regione!$B$2:$C$22,2,FALSE)),"-")</f>
        <v>-</v>
      </c>
      <c r="AB1091" s="27" t="str">
        <f>IF($D1091&gt;0,IF(COUNTIFS($O$3:$O1091,$O1091,$L$3:$L1091,$L1091,$I$3:$I1091,$I1091) &gt;1,0,SUMIFS($Y$3:$Y$2503,$L$3:$L$2503,$L1091,$O$3:$O$2503,$O1091,$I$3:$I$2503,$I1091)),"-")</f>
        <v>-</v>
      </c>
      <c r="AC1091" s="27" t="str">
        <f t="shared" si="102"/>
        <v>-</v>
      </c>
    </row>
    <row r="1092" spans="1:29" s="1" customFormat="1">
      <c r="A1092" s="13"/>
      <c r="B1092" s="107" t="str">
        <f>IF(COUNTA($A1092)&gt;0,VLOOKUP($A1092,Corsa!$A$1:$F$43,2,FALSE),"-")</f>
        <v>-</v>
      </c>
      <c r="C1092" s="11"/>
      <c r="D1092" s="13"/>
      <c r="E1092" s="13"/>
      <c r="F1092" s="46" t="str">
        <f>IF(COUNTA($A1092)&gt;0,VLOOKUP($A1092,Corsa!$A$1:$F$43,3,FALSE),"-")</f>
        <v>-</v>
      </c>
      <c r="G1092" s="28" t="str">
        <f>IF($D1092&gt;0,VLOOKUP($D1092,Iscrizioni!$A$2:$M$2502,9,FALSE),"-")</f>
        <v>-</v>
      </c>
      <c r="H1092" s="28" t="str">
        <f>IF($D1092&gt;0,VLOOKUP($D1092,Iscrizioni!$A$2:$M$2502,4,FALSE),"-")</f>
        <v>-</v>
      </c>
      <c r="I1092" s="27" t="str">
        <f>IF($D1092&gt;0,VLOOKUP($D1092,Iscrizioni!$A$2:$M$2502,5,FALSE),"-")</f>
        <v>-</v>
      </c>
      <c r="J1092" s="27" t="str">
        <f>IF($D1092&gt;0,VLOOKUP($D1092,Iscrizioni!$A$2:$M$2502,10,FALSE),"-")</f>
        <v>-</v>
      </c>
      <c r="K1092" s="27" t="str">
        <f t="shared" si="106"/>
        <v>-</v>
      </c>
      <c r="L1092" s="46" t="str">
        <f>IF($D1092&gt;0,VLOOKUP($D1092,Iscrizioni!$A$2:$M$2502,11,FALSE),"-")</f>
        <v>-</v>
      </c>
      <c r="M1092" s="27" t="str">
        <f>IF($D1092&gt;0,VLOOKUP($D1092,Iscrizioni!$A$2:$N$2502,12,FALSE),"-")</f>
        <v>-</v>
      </c>
      <c r="N1092" s="46" t="str">
        <f>IF($D1092&gt;0,VLOOKUP($D1092,Iscrizioni!$A$2:$M$2502,6,FALSE),"-")</f>
        <v>-</v>
      </c>
      <c r="O1092" s="107" t="str">
        <f>IF($D1092&gt;0,VLOOKUP($D1092,Iscrizioni!$A$2:$M$2502,7,FALSE),"-")</f>
        <v>-</v>
      </c>
      <c r="P1092" s="46" t="str">
        <f>IF($D1092&gt;0,VLOOKUP(LEFT($N1092,1),Regione!$A$2:$C$21,2,FALSE),"-")</f>
        <v>-</v>
      </c>
      <c r="Q1092" s="112" t="str">
        <f ca="1">IF($D1092&gt;0,NormalizzaTempo("D",CELL("tipo",$E1092),$E1092),"-")</f>
        <v>-</v>
      </c>
      <c r="R1092" s="27" t="str">
        <f>IF($D1092&gt;0,VLOOKUP($D1092,Iscrizioni!$A$2:$M$2502,13,FALSE),"-")</f>
        <v>-</v>
      </c>
      <c r="S1092" s="112" t="str">
        <f t="shared" si="103"/>
        <v>-</v>
      </c>
      <c r="T1092" s="112" t="str">
        <f>IF($D1092&gt;0,SUMIFS($S$3:$S1092,$X$3:$X1092,1,$J$3:$J1092,$J1092),"-")</f>
        <v>-</v>
      </c>
      <c r="U1092" s="112" t="str">
        <f t="shared" si="104"/>
        <v>-</v>
      </c>
      <c r="V1092" s="112" t="str">
        <f t="shared" ref="V1092:V1155" si="107">IF(OR(AND($L1092="Adulti",LEN($C1092)=0,$U1092&lt;=$U$1), AND(OR($L1092="Giovanile",$L1092="Promozionale"),LEN($C1092)=0) ), "ok","-")</f>
        <v>-</v>
      </c>
      <c r="W1092" s="27" t="str">
        <f>IF(LEN($C1092)=0,IF($D1092&gt;0,COUNTIFS($A$3:$A1092,$A1092),"-"),"Escluso")</f>
        <v>-</v>
      </c>
      <c r="X1092" s="2" t="str">
        <f>IF(LEN($C1092)=0,IF($D1092&gt;0,COUNTIFS($J$3:$J1092,$J1092,$C$3:$C1092,""),"-"),"Escluso")</f>
        <v>-</v>
      </c>
      <c r="Y1092" s="127" t="str">
        <f t="shared" si="105"/>
        <v>-</v>
      </c>
      <c r="Z1092" s="2" t="str">
        <f>IF($D1092&gt;0,COUNTIFS($O$3:$O1092,$O1092,$L$3:$L1092,$L1092,$I$3:$I1092,$I1092),"-")</f>
        <v>-</v>
      </c>
      <c r="AA1092" s="27" t="str">
        <f>IF($D1092&gt;0,IF(OR($Z1092 &gt;1,$L1092&lt;&gt;"Adulti"),0,VLOOKUP($P1092,Regione!$B$2:$C$22,2,FALSE)),"-")</f>
        <v>-</v>
      </c>
      <c r="AB1092" s="27" t="str">
        <f>IF($D1092&gt;0,IF(COUNTIFS($O$3:$O1092,$O1092,$L$3:$L1092,$L1092,$I$3:$I1092,$I1092) &gt;1,0,SUMIFS($Y$3:$Y$2503,$L$3:$L$2503,$L1092,$O$3:$O$2503,$O1092,$I$3:$I$2503,$I1092)),"-")</f>
        <v>-</v>
      </c>
      <c r="AC1092" s="27" t="str">
        <f t="shared" si="102"/>
        <v>-</v>
      </c>
    </row>
    <row r="1093" spans="1:29" s="1" customFormat="1">
      <c r="A1093" s="13"/>
      <c r="B1093" s="107" t="str">
        <f>IF(COUNTA($A1093)&gt;0,VLOOKUP($A1093,Corsa!$A$1:$F$43,2,FALSE),"-")</f>
        <v>-</v>
      </c>
      <c r="C1093" s="11"/>
      <c r="D1093" s="13"/>
      <c r="E1093" s="13"/>
      <c r="F1093" s="46" t="str">
        <f>IF(COUNTA($A1093)&gt;0,VLOOKUP($A1093,Corsa!$A$1:$F$43,3,FALSE),"-")</f>
        <v>-</v>
      </c>
      <c r="G1093" s="28" t="str">
        <f>IF($D1093&gt;0,VLOOKUP($D1093,Iscrizioni!$A$2:$M$2502,9,FALSE),"-")</f>
        <v>-</v>
      </c>
      <c r="H1093" s="28" t="str">
        <f>IF($D1093&gt;0,VLOOKUP($D1093,Iscrizioni!$A$2:$M$2502,4,FALSE),"-")</f>
        <v>-</v>
      </c>
      <c r="I1093" s="27" t="str">
        <f>IF($D1093&gt;0,VLOOKUP($D1093,Iscrizioni!$A$2:$M$2502,5,FALSE),"-")</f>
        <v>-</v>
      </c>
      <c r="J1093" s="27" t="str">
        <f>IF($D1093&gt;0,VLOOKUP($D1093,Iscrizioni!$A$2:$M$2502,10,FALSE),"-")</f>
        <v>-</v>
      </c>
      <c r="K1093" s="27" t="str">
        <f t="shared" si="106"/>
        <v>-</v>
      </c>
      <c r="L1093" s="46" t="str">
        <f>IF($D1093&gt;0,VLOOKUP($D1093,Iscrizioni!$A$2:$M$2502,11,FALSE),"-")</f>
        <v>-</v>
      </c>
      <c r="M1093" s="27" t="str">
        <f>IF($D1093&gt;0,VLOOKUP($D1093,Iscrizioni!$A$2:$N$2502,12,FALSE),"-")</f>
        <v>-</v>
      </c>
      <c r="N1093" s="46" t="str">
        <f>IF($D1093&gt;0,VLOOKUP($D1093,Iscrizioni!$A$2:$M$2502,6,FALSE),"-")</f>
        <v>-</v>
      </c>
      <c r="O1093" s="107" t="str">
        <f>IF($D1093&gt;0,VLOOKUP($D1093,Iscrizioni!$A$2:$M$2502,7,FALSE),"-")</f>
        <v>-</v>
      </c>
      <c r="P1093" s="46" t="str">
        <f>IF($D1093&gt;0,VLOOKUP(LEFT($N1093,1),Regione!$A$2:$C$21,2,FALSE),"-")</f>
        <v>-</v>
      </c>
      <c r="Q1093" s="112" t="str">
        <f ca="1">IF($D1093&gt;0,NormalizzaTempo("D",CELL("tipo",$E1093),$E1093),"-")</f>
        <v>-</v>
      </c>
      <c r="R1093" s="27" t="str">
        <f>IF($D1093&gt;0,VLOOKUP($D1093,Iscrizioni!$A$2:$M$2502,13,FALSE),"-")</f>
        <v>-</v>
      </c>
      <c r="S1093" s="112" t="str">
        <f t="shared" si="103"/>
        <v>-</v>
      </c>
      <c r="T1093" s="112" t="str">
        <f>IF($D1093&gt;0,SUMIFS($S$3:$S1093,$X$3:$X1093,1,$J$3:$J1093,$J1093),"-")</f>
        <v>-</v>
      </c>
      <c r="U1093" s="112" t="str">
        <f t="shared" si="104"/>
        <v>-</v>
      </c>
      <c r="V1093" s="112" t="str">
        <f t="shared" si="107"/>
        <v>-</v>
      </c>
      <c r="W1093" s="27" t="str">
        <f>IF(LEN($C1093)=0,IF($D1093&gt;0,COUNTIFS($A$3:$A1093,$A1093),"-"),"Escluso")</f>
        <v>-</v>
      </c>
      <c r="X1093" s="2" t="str">
        <f>IF(LEN($C1093)=0,IF($D1093&gt;0,COUNTIFS($J$3:$J1093,$J1093,$C$3:$C1093,""),"-"),"Escluso")</f>
        <v>-</v>
      </c>
      <c r="Y1093" s="127" t="str">
        <f t="shared" si="105"/>
        <v>-</v>
      </c>
      <c r="Z1093" s="2" t="str">
        <f>IF($D1093&gt;0,COUNTIFS($O$3:$O1093,$O1093,$L$3:$L1093,$L1093,$I$3:$I1093,$I1093),"-")</f>
        <v>-</v>
      </c>
      <c r="AA1093" s="27" t="str">
        <f>IF($D1093&gt;0,IF(OR($Z1093 &gt;1,$L1093&lt;&gt;"Adulti"),0,VLOOKUP($P1093,Regione!$B$2:$C$22,2,FALSE)),"-")</f>
        <v>-</v>
      </c>
      <c r="AB1093" s="27" t="str">
        <f>IF($D1093&gt;0,IF(COUNTIFS($O$3:$O1093,$O1093,$L$3:$L1093,$L1093,$I$3:$I1093,$I1093) &gt;1,0,SUMIFS($Y$3:$Y$2503,$L$3:$L$2503,$L1093,$O$3:$O$2503,$O1093,$I$3:$I$2503,$I1093)),"-")</f>
        <v>-</v>
      </c>
      <c r="AC1093" s="27" t="str">
        <f t="shared" si="102"/>
        <v>-</v>
      </c>
    </row>
    <row r="1094" spans="1:29" s="1" customFormat="1">
      <c r="A1094" s="13"/>
      <c r="B1094" s="107" t="str">
        <f>IF(COUNTA($A1094)&gt;0,VLOOKUP($A1094,Corsa!$A$1:$F$43,2,FALSE),"-")</f>
        <v>-</v>
      </c>
      <c r="C1094" s="11"/>
      <c r="D1094" s="13"/>
      <c r="E1094" s="13"/>
      <c r="F1094" s="46" t="str">
        <f>IF(COUNTA($A1094)&gt;0,VLOOKUP($A1094,Corsa!$A$1:$F$43,3,FALSE),"-")</f>
        <v>-</v>
      </c>
      <c r="G1094" s="28" t="str">
        <f>IF($D1094&gt;0,VLOOKUP($D1094,Iscrizioni!$A$2:$M$2502,9,FALSE),"-")</f>
        <v>-</v>
      </c>
      <c r="H1094" s="28" t="str">
        <f>IF($D1094&gt;0,VLOOKUP($D1094,Iscrizioni!$A$2:$M$2502,4,FALSE),"-")</f>
        <v>-</v>
      </c>
      <c r="I1094" s="27" t="str">
        <f>IF($D1094&gt;0,VLOOKUP($D1094,Iscrizioni!$A$2:$M$2502,5,FALSE),"-")</f>
        <v>-</v>
      </c>
      <c r="J1094" s="27" t="str">
        <f>IF($D1094&gt;0,VLOOKUP($D1094,Iscrizioni!$A$2:$M$2502,10,FALSE),"-")</f>
        <v>-</v>
      </c>
      <c r="K1094" s="27" t="str">
        <f t="shared" si="106"/>
        <v>-</v>
      </c>
      <c r="L1094" s="46" t="str">
        <f>IF($D1094&gt;0,VLOOKUP($D1094,Iscrizioni!$A$2:$M$2502,11,FALSE),"-")</f>
        <v>-</v>
      </c>
      <c r="M1094" s="27" t="str">
        <f>IF($D1094&gt;0,VLOOKUP($D1094,Iscrizioni!$A$2:$N$2502,12,FALSE),"-")</f>
        <v>-</v>
      </c>
      <c r="N1094" s="46" t="str">
        <f>IF($D1094&gt;0,VLOOKUP($D1094,Iscrizioni!$A$2:$M$2502,6,FALSE),"-")</f>
        <v>-</v>
      </c>
      <c r="O1094" s="107" t="str">
        <f>IF($D1094&gt;0,VLOOKUP($D1094,Iscrizioni!$A$2:$M$2502,7,FALSE),"-")</f>
        <v>-</v>
      </c>
      <c r="P1094" s="46" t="str">
        <f>IF($D1094&gt;0,VLOOKUP(LEFT($N1094,1),Regione!$A$2:$C$21,2,FALSE),"-")</f>
        <v>-</v>
      </c>
      <c r="Q1094" s="112" t="str">
        <f ca="1">IF($D1094&gt;0,NormalizzaTempo("D",CELL("tipo",$E1094),$E1094),"-")</f>
        <v>-</v>
      </c>
      <c r="R1094" s="27" t="str">
        <f>IF($D1094&gt;0,VLOOKUP($D1094,Iscrizioni!$A$2:$M$2502,13,FALSE),"-")</f>
        <v>-</v>
      </c>
      <c r="S1094" s="112" t="str">
        <f t="shared" si="103"/>
        <v>-</v>
      </c>
      <c r="T1094" s="112" t="str">
        <f>IF($D1094&gt;0,SUMIFS($S$3:$S1094,$X$3:$X1094,1,$J$3:$J1094,$J1094),"-")</f>
        <v>-</v>
      </c>
      <c r="U1094" s="112" t="str">
        <f t="shared" si="104"/>
        <v>-</v>
      </c>
      <c r="V1094" s="112" t="str">
        <f t="shared" si="107"/>
        <v>-</v>
      </c>
      <c r="W1094" s="27" t="str">
        <f>IF(LEN($C1094)=0,IF($D1094&gt;0,COUNTIFS($A$3:$A1094,$A1094),"-"),"Escluso")</f>
        <v>-</v>
      </c>
      <c r="X1094" s="2" t="str">
        <f>IF(LEN($C1094)=0,IF($D1094&gt;0,COUNTIFS($J$3:$J1094,$J1094,$C$3:$C1094,""),"-"),"Escluso")</f>
        <v>-</v>
      </c>
      <c r="Y1094" s="127" t="str">
        <f t="shared" si="105"/>
        <v>-</v>
      </c>
      <c r="Z1094" s="2" t="str">
        <f>IF($D1094&gt;0,COUNTIFS($O$3:$O1094,$O1094,$L$3:$L1094,$L1094,$I$3:$I1094,$I1094),"-")</f>
        <v>-</v>
      </c>
      <c r="AA1094" s="27" t="str">
        <f>IF($D1094&gt;0,IF(OR($Z1094 &gt;1,$L1094&lt;&gt;"Adulti"),0,VLOOKUP($P1094,Regione!$B$2:$C$22,2,FALSE)),"-")</f>
        <v>-</v>
      </c>
      <c r="AB1094" s="27" t="str">
        <f>IF($D1094&gt;0,IF(COUNTIFS($O$3:$O1094,$O1094,$L$3:$L1094,$L1094,$I$3:$I1094,$I1094) &gt;1,0,SUMIFS($Y$3:$Y$2503,$L$3:$L$2503,$L1094,$O$3:$O$2503,$O1094,$I$3:$I$2503,$I1094)),"-")</f>
        <v>-</v>
      </c>
      <c r="AC1094" s="27" t="str">
        <f t="shared" si="102"/>
        <v>-</v>
      </c>
    </row>
    <row r="1095" spans="1:29" s="1" customFormat="1">
      <c r="A1095" s="13"/>
      <c r="B1095" s="107" t="str">
        <f>IF(COUNTA($A1095)&gt;0,VLOOKUP($A1095,Corsa!$A$1:$F$43,2,FALSE),"-")</f>
        <v>-</v>
      </c>
      <c r="C1095" s="11"/>
      <c r="D1095" s="13"/>
      <c r="E1095" s="13"/>
      <c r="F1095" s="46" t="str">
        <f>IF(COUNTA($A1095)&gt;0,VLOOKUP($A1095,Corsa!$A$1:$F$43,3,FALSE),"-")</f>
        <v>-</v>
      </c>
      <c r="G1095" s="28" t="str">
        <f>IF($D1095&gt;0,VLOOKUP($D1095,Iscrizioni!$A$2:$M$2502,9,FALSE),"-")</f>
        <v>-</v>
      </c>
      <c r="H1095" s="28" t="str">
        <f>IF($D1095&gt;0,VLOOKUP($D1095,Iscrizioni!$A$2:$M$2502,4,FALSE),"-")</f>
        <v>-</v>
      </c>
      <c r="I1095" s="27" t="str">
        <f>IF($D1095&gt;0,VLOOKUP($D1095,Iscrizioni!$A$2:$M$2502,5,FALSE),"-")</f>
        <v>-</v>
      </c>
      <c r="J1095" s="27" t="str">
        <f>IF($D1095&gt;0,VLOOKUP($D1095,Iscrizioni!$A$2:$M$2502,10,FALSE),"-")</f>
        <v>-</v>
      </c>
      <c r="K1095" s="27" t="str">
        <f t="shared" si="106"/>
        <v>-</v>
      </c>
      <c r="L1095" s="46" t="str">
        <f>IF($D1095&gt;0,VLOOKUP($D1095,Iscrizioni!$A$2:$M$2502,11,FALSE),"-")</f>
        <v>-</v>
      </c>
      <c r="M1095" s="27" t="str">
        <f>IF($D1095&gt;0,VLOOKUP($D1095,Iscrizioni!$A$2:$N$2502,12,FALSE),"-")</f>
        <v>-</v>
      </c>
      <c r="N1095" s="46" t="str">
        <f>IF($D1095&gt;0,VLOOKUP($D1095,Iscrizioni!$A$2:$M$2502,6,FALSE),"-")</f>
        <v>-</v>
      </c>
      <c r="O1095" s="107" t="str">
        <f>IF($D1095&gt;0,VLOOKUP($D1095,Iscrizioni!$A$2:$M$2502,7,FALSE),"-")</f>
        <v>-</v>
      </c>
      <c r="P1095" s="46" t="str">
        <f>IF($D1095&gt;0,VLOOKUP(LEFT($N1095,1),Regione!$A$2:$C$21,2,FALSE),"-")</f>
        <v>-</v>
      </c>
      <c r="Q1095" s="112" t="str">
        <f ca="1">IF($D1095&gt;0,NormalizzaTempo("D",CELL("tipo",$E1095),$E1095),"-")</f>
        <v>-</v>
      </c>
      <c r="R1095" s="27" t="str">
        <f>IF($D1095&gt;0,VLOOKUP($D1095,Iscrizioni!$A$2:$M$2502,13,FALSE),"-")</f>
        <v>-</v>
      </c>
      <c r="S1095" s="112" t="str">
        <f t="shared" si="103"/>
        <v>-</v>
      </c>
      <c r="T1095" s="112" t="str">
        <f>IF($D1095&gt;0,SUMIFS($S$3:$S1095,$X$3:$X1095,1,$J$3:$J1095,$J1095),"-")</f>
        <v>-</v>
      </c>
      <c r="U1095" s="112" t="str">
        <f t="shared" si="104"/>
        <v>-</v>
      </c>
      <c r="V1095" s="112" t="str">
        <f t="shared" si="107"/>
        <v>-</v>
      </c>
      <c r="W1095" s="27" t="str">
        <f>IF(LEN($C1095)=0,IF($D1095&gt;0,COUNTIFS($A$3:$A1095,$A1095),"-"),"Escluso")</f>
        <v>-</v>
      </c>
      <c r="X1095" s="2" t="str">
        <f>IF(LEN($C1095)=0,IF($D1095&gt;0,COUNTIFS($J$3:$J1095,$J1095,$C$3:$C1095,""),"-"),"Escluso")</f>
        <v>-</v>
      </c>
      <c r="Y1095" s="127" t="str">
        <f t="shared" si="105"/>
        <v>-</v>
      </c>
      <c r="Z1095" s="2" t="str">
        <f>IF($D1095&gt;0,COUNTIFS($O$3:$O1095,$O1095,$L$3:$L1095,$L1095,$I$3:$I1095,$I1095),"-")</f>
        <v>-</v>
      </c>
      <c r="AA1095" s="27" t="str">
        <f>IF($D1095&gt;0,IF(OR($Z1095 &gt;1,$L1095&lt;&gt;"Adulti"),0,VLOOKUP($P1095,Regione!$B$2:$C$22,2,FALSE)),"-")</f>
        <v>-</v>
      </c>
      <c r="AB1095" s="27" t="str">
        <f>IF($D1095&gt;0,IF(COUNTIFS($O$3:$O1095,$O1095,$L$3:$L1095,$L1095,$I$3:$I1095,$I1095) &gt;1,0,SUMIFS($Y$3:$Y$2503,$L$3:$L$2503,$L1095,$O$3:$O$2503,$O1095,$I$3:$I$2503,$I1095)),"-")</f>
        <v>-</v>
      </c>
      <c r="AC1095" s="27" t="str">
        <f t="shared" si="102"/>
        <v>-</v>
      </c>
    </row>
    <row r="1096" spans="1:29" s="1" customFormat="1">
      <c r="A1096" s="13"/>
      <c r="B1096" s="107" t="str">
        <f>IF(COUNTA($A1096)&gt;0,VLOOKUP($A1096,Corsa!$A$1:$F$43,2,FALSE),"-")</f>
        <v>-</v>
      </c>
      <c r="C1096" s="11"/>
      <c r="D1096" s="13"/>
      <c r="E1096" s="13"/>
      <c r="F1096" s="46" t="str">
        <f>IF(COUNTA($A1096)&gt;0,VLOOKUP($A1096,Corsa!$A$1:$F$43,3,FALSE),"-")</f>
        <v>-</v>
      </c>
      <c r="G1096" s="28" t="str">
        <f>IF($D1096&gt;0,VLOOKUP($D1096,Iscrizioni!$A$2:$M$2502,9,FALSE),"-")</f>
        <v>-</v>
      </c>
      <c r="H1096" s="28" t="str">
        <f>IF($D1096&gt;0,VLOOKUP($D1096,Iscrizioni!$A$2:$M$2502,4,FALSE),"-")</f>
        <v>-</v>
      </c>
      <c r="I1096" s="27" t="str">
        <f>IF($D1096&gt;0,VLOOKUP($D1096,Iscrizioni!$A$2:$M$2502,5,FALSE),"-")</f>
        <v>-</v>
      </c>
      <c r="J1096" s="27" t="str">
        <f>IF($D1096&gt;0,VLOOKUP($D1096,Iscrizioni!$A$2:$M$2502,10,FALSE),"-")</f>
        <v>-</v>
      </c>
      <c r="K1096" s="27" t="str">
        <f t="shared" si="106"/>
        <v>-</v>
      </c>
      <c r="L1096" s="46" t="str">
        <f>IF($D1096&gt;0,VLOOKUP($D1096,Iscrizioni!$A$2:$M$2502,11,FALSE),"-")</f>
        <v>-</v>
      </c>
      <c r="M1096" s="27" t="str">
        <f>IF($D1096&gt;0,VLOOKUP($D1096,Iscrizioni!$A$2:$N$2502,12,FALSE),"-")</f>
        <v>-</v>
      </c>
      <c r="N1096" s="46" t="str">
        <f>IF($D1096&gt;0,VLOOKUP($D1096,Iscrizioni!$A$2:$M$2502,6,FALSE),"-")</f>
        <v>-</v>
      </c>
      <c r="O1096" s="107" t="str">
        <f>IF($D1096&gt;0,VLOOKUP($D1096,Iscrizioni!$A$2:$M$2502,7,FALSE),"-")</f>
        <v>-</v>
      </c>
      <c r="P1096" s="46" t="str">
        <f>IF($D1096&gt;0,VLOOKUP(LEFT($N1096,1),Regione!$A$2:$C$21,2,FALSE),"-")</f>
        <v>-</v>
      </c>
      <c r="Q1096" s="112" t="str">
        <f ca="1">IF($D1096&gt;0,NormalizzaTempo("D",CELL("tipo",$E1096),$E1096),"-")</f>
        <v>-</v>
      </c>
      <c r="R1096" s="27" t="str">
        <f>IF($D1096&gt;0,VLOOKUP($D1096,Iscrizioni!$A$2:$M$2502,13,FALSE),"-")</f>
        <v>-</v>
      </c>
      <c r="S1096" s="112" t="str">
        <f t="shared" si="103"/>
        <v>-</v>
      </c>
      <c r="T1096" s="112" t="str">
        <f>IF($D1096&gt;0,SUMIFS($S$3:$S1096,$X$3:$X1096,1,$J$3:$J1096,$J1096),"-")</f>
        <v>-</v>
      </c>
      <c r="U1096" s="112" t="str">
        <f t="shared" si="104"/>
        <v>-</v>
      </c>
      <c r="V1096" s="112" t="str">
        <f t="shared" si="107"/>
        <v>-</v>
      </c>
      <c r="W1096" s="27" t="str">
        <f>IF(LEN($C1096)=0,IF($D1096&gt;0,COUNTIFS($A$3:$A1096,$A1096),"-"),"Escluso")</f>
        <v>-</v>
      </c>
      <c r="X1096" s="2" t="str">
        <f>IF(LEN($C1096)=0,IF($D1096&gt;0,COUNTIFS($J$3:$J1096,$J1096,$C$3:$C1096,""),"-"),"Escluso")</f>
        <v>-</v>
      </c>
      <c r="Y1096" s="127" t="str">
        <f t="shared" si="105"/>
        <v>-</v>
      </c>
      <c r="Z1096" s="2" t="str">
        <f>IF($D1096&gt;0,COUNTIFS($O$3:$O1096,$O1096,$L$3:$L1096,$L1096,$I$3:$I1096,$I1096),"-")</f>
        <v>-</v>
      </c>
      <c r="AA1096" s="27" t="str">
        <f>IF($D1096&gt;0,IF(OR($Z1096 &gt;1,$L1096&lt;&gt;"Adulti"),0,VLOOKUP($P1096,Regione!$B$2:$C$22,2,FALSE)),"-")</f>
        <v>-</v>
      </c>
      <c r="AB1096" s="27" t="str">
        <f>IF($D1096&gt;0,IF(COUNTIFS($O$3:$O1096,$O1096,$L$3:$L1096,$L1096,$I$3:$I1096,$I1096) &gt;1,0,SUMIFS($Y$3:$Y$2503,$L$3:$L$2503,$L1096,$O$3:$O$2503,$O1096,$I$3:$I$2503,$I1096)),"-")</f>
        <v>-</v>
      </c>
      <c r="AC1096" s="27" t="str">
        <f t="shared" si="102"/>
        <v>-</v>
      </c>
    </row>
    <row r="1097" spans="1:29" s="1" customFormat="1">
      <c r="A1097" s="13"/>
      <c r="B1097" s="107" t="str">
        <f>IF(COUNTA($A1097)&gt;0,VLOOKUP($A1097,Corsa!$A$1:$F$43,2,FALSE),"-")</f>
        <v>-</v>
      </c>
      <c r="C1097" s="11"/>
      <c r="D1097" s="13"/>
      <c r="E1097" s="13"/>
      <c r="F1097" s="46" t="str">
        <f>IF(COUNTA($A1097)&gt;0,VLOOKUP($A1097,Corsa!$A$1:$F$43,3,FALSE),"-")</f>
        <v>-</v>
      </c>
      <c r="G1097" s="28" t="str">
        <f>IF($D1097&gt;0,VLOOKUP($D1097,Iscrizioni!$A$2:$M$2502,9,FALSE),"-")</f>
        <v>-</v>
      </c>
      <c r="H1097" s="28" t="str">
        <f>IF($D1097&gt;0,VLOOKUP($D1097,Iscrizioni!$A$2:$M$2502,4,FALSE),"-")</f>
        <v>-</v>
      </c>
      <c r="I1097" s="27" t="str">
        <f>IF($D1097&gt;0,VLOOKUP($D1097,Iscrizioni!$A$2:$M$2502,5,FALSE),"-")</f>
        <v>-</v>
      </c>
      <c r="J1097" s="27" t="str">
        <f>IF($D1097&gt;0,VLOOKUP($D1097,Iscrizioni!$A$2:$M$2502,10,FALSE),"-")</f>
        <v>-</v>
      </c>
      <c r="K1097" s="27" t="str">
        <f t="shared" si="106"/>
        <v>-</v>
      </c>
      <c r="L1097" s="46" t="str">
        <f>IF($D1097&gt;0,VLOOKUP($D1097,Iscrizioni!$A$2:$M$2502,11,FALSE),"-")</f>
        <v>-</v>
      </c>
      <c r="M1097" s="27" t="str">
        <f>IF($D1097&gt;0,VLOOKUP($D1097,Iscrizioni!$A$2:$N$2502,12,FALSE),"-")</f>
        <v>-</v>
      </c>
      <c r="N1097" s="46" t="str">
        <f>IF($D1097&gt;0,VLOOKUP($D1097,Iscrizioni!$A$2:$M$2502,6,FALSE),"-")</f>
        <v>-</v>
      </c>
      <c r="O1097" s="107" t="str">
        <f>IF($D1097&gt;0,VLOOKUP($D1097,Iscrizioni!$A$2:$M$2502,7,FALSE),"-")</f>
        <v>-</v>
      </c>
      <c r="P1097" s="46" t="str">
        <f>IF($D1097&gt;0,VLOOKUP(LEFT($N1097,1),Regione!$A$2:$C$21,2,FALSE),"-")</f>
        <v>-</v>
      </c>
      <c r="Q1097" s="112" t="str">
        <f ca="1">IF($D1097&gt;0,NormalizzaTempo("D",CELL("tipo",$E1097),$E1097),"-")</f>
        <v>-</v>
      </c>
      <c r="R1097" s="27" t="str">
        <f>IF($D1097&gt;0,VLOOKUP($D1097,Iscrizioni!$A$2:$M$2502,13,FALSE),"-")</f>
        <v>-</v>
      </c>
      <c r="S1097" s="112" t="str">
        <f t="shared" si="103"/>
        <v>-</v>
      </c>
      <c r="T1097" s="112" t="str">
        <f>IF($D1097&gt;0,SUMIFS($S$3:$S1097,$X$3:$X1097,1,$J$3:$J1097,$J1097),"-")</f>
        <v>-</v>
      </c>
      <c r="U1097" s="112" t="str">
        <f t="shared" si="104"/>
        <v>-</v>
      </c>
      <c r="V1097" s="112" t="str">
        <f t="shared" si="107"/>
        <v>-</v>
      </c>
      <c r="W1097" s="27" t="str">
        <f>IF(LEN($C1097)=0,IF($D1097&gt;0,COUNTIFS($A$3:$A1097,$A1097),"-"),"Escluso")</f>
        <v>-</v>
      </c>
      <c r="X1097" s="2" t="str">
        <f>IF(LEN($C1097)=0,IF($D1097&gt;0,COUNTIFS($J$3:$J1097,$J1097,$C$3:$C1097,""),"-"),"Escluso")</f>
        <v>-</v>
      </c>
      <c r="Y1097" s="127" t="str">
        <f t="shared" si="105"/>
        <v>-</v>
      </c>
      <c r="Z1097" s="2" t="str">
        <f>IF($D1097&gt;0,COUNTIFS($O$3:$O1097,$O1097,$L$3:$L1097,$L1097,$I$3:$I1097,$I1097),"-")</f>
        <v>-</v>
      </c>
      <c r="AA1097" s="27" t="str">
        <f>IF($D1097&gt;0,IF(OR($Z1097 &gt;1,$L1097&lt;&gt;"Adulti"),0,VLOOKUP($P1097,Regione!$B$2:$C$22,2,FALSE)),"-")</f>
        <v>-</v>
      </c>
      <c r="AB1097" s="27" t="str">
        <f>IF($D1097&gt;0,IF(COUNTIFS($O$3:$O1097,$O1097,$L$3:$L1097,$L1097,$I$3:$I1097,$I1097) &gt;1,0,SUMIFS($Y$3:$Y$2503,$L$3:$L$2503,$L1097,$O$3:$O$2503,$O1097,$I$3:$I$2503,$I1097)),"-")</f>
        <v>-</v>
      </c>
      <c r="AC1097" s="27" t="str">
        <f t="shared" si="102"/>
        <v>-</v>
      </c>
    </row>
    <row r="1098" spans="1:29" s="1" customFormat="1">
      <c r="A1098" s="13"/>
      <c r="B1098" s="107" t="str">
        <f>IF(COUNTA($A1098)&gt;0,VLOOKUP($A1098,Corsa!$A$1:$F$43,2,FALSE),"-")</f>
        <v>-</v>
      </c>
      <c r="C1098" s="11"/>
      <c r="D1098" s="13"/>
      <c r="E1098" s="13"/>
      <c r="F1098" s="46" t="str">
        <f>IF(COUNTA($A1098)&gt;0,VLOOKUP($A1098,Corsa!$A$1:$F$43,3,FALSE),"-")</f>
        <v>-</v>
      </c>
      <c r="G1098" s="28" t="str">
        <f>IF($D1098&gt;0,VLOOKUP($D1098,Iscrizioni!$A$2:$M$2502,9,FALSE),"-")</f>
        <v>-</v>
      </c>
      <c r="H1098" s="28" t="str">
        <f>IF($D1098&gt;0,VLOOKUP($D1098,Iscrizioni!$A$2:$M$2502,4,FALSE),"-")</f>
        <v>-</v>
      </c>
      <c r="I1098" s="27" t="str">
        <f>IF($D1098&gt;0,VLOOKUP($D1098,Iscrizioni!$A$2:$M$2502,5,FALSE),"-")</f>
        <v>-</v>
      </c>
      <c r="J1098" s="27" t="str">
        <f>IF($D1098&gt;0,VLOOKUP($D1098,Iscrizioni!$A$2:$M$2502,10,FALSE),"-")</f>
        <v>-</v>
      </c>
      <c r="K1098" s="27" t="str">
        <f t="shared" si="106"/>
        <v>-</v>
      </c>
      <c r="L1098" s="46" t="str">
        <f>IF($D1098&gt;0,VLOOKUP($D1098,Iscrizioni!$A$2:$M$2502,11,FALSE),"-")</f>
        <v>-</v>
      </c>
      <c r="M1098" s="27" t="str">
        <f>IF($D1098&gt;0,VLOOKUP($D1098,Iscrizioni!$A$2:$N$2502,12,FALSE),"-")</f>
        <v>-</v>
      </c>
      <c r="N1098" s="46" t="str">
        <f>IF($D1098&gt;0,VLOOKUP($D1098,Iscrizioni!$A$2:$M$2502,6,FALSE),"-")</f>
        <v>-</v>
      </c>
      <c r="O1098" s="107" t="str">
        <f>IF($D1098&gt;0,VLOOKUP($D1098,Iscrizioni!$A$2:$M$2502,7,FALSE),"-")</f>
        <v>-</v>
      </c>
      <c r="P1098" s="46" t="str">
        <f>IF($D1098&gt;0,VLOOKUP(LEFT($N1098,1),Regione!$A$2:$C$21,2,FALSE),"-")</f>
        <v>-</v>
      </c>
      <c r="Q1098" s="112" t="str">
        <f ca="1">IF($D1098&gt;0,NormalizzaTempo("D",CELL("tipo",$E1098),$E1098),"-")</f>
        <v>-</v>
      </c>
      <c r="R1098" s="27" t="str">
        <f>IF($D1098&gt;0,VLOOKUP($D1098,Iscrizioni!$A$2:$M$2502,13,FALSE),"-")</f>
        <v>-</v>
      </c>
      <c r="S1098" s="112" t="str">
        <f t="shared" si="103"/>
        <v>-</v>
      </c>
      <c r="T1098" s="112" t="str">
        <f>IF($D1098&gt;0,SUMIFS($S$3:$S1098,$X$3:$X1098,1,$J$3:$J1098,$J1098),"-")</f>
        <v>-</v>
      </c>
      <c r="U1098" s="112" t="str">
        <f t="shared" si="104"/>
        <v>-</v>
      </c>
      <c r="V1098" s="112" t="str">
        <f t="shared" si="107"/>
        <v>-</v>
      </c>
      <c r="W1098" s="27" t="str">
        <f>IF(LEN($C1098)=0,IF($D1098&gt;0,COUNTIFS($A$3:$A1098,$A1098),"-"),"Escluso")</f>
        <v>-</v>
      </c>
      <c r="X1098" s="2" t="str">
        <f>IF(LEN($C1098)=0,IF($D1098&gt;0,COUNTIFS($J$3:$J1098,$J1098,$C$3:$C1098,""),"-"),"Escluso")</f>
        <v>-</v>
      </c>
      <c r="Y1098" s="127" t="str">
        <f t="shared" si="105"/>
        <v>-</v>
      </c>
      <c r="Z1098" s="2" t="str">
        <f>IF($D1098&gt;0,COUNTIFS($O$3:$O1098,$O1098,$L$3:$L1098,$L1098,$I$3:$I1098,$I1098),"-")</f>
        <v>-</v>
      </c>
      <c r="AA1098" s="27" t="str">
        <f>IF($D1098&gt;0,IF(OR($Z1098 &gt;1,$L1098&lt;&gt;"Adulti"),0,VLOOKUP($P1098,Regione!$B$2:$C$22,2,FALSE)),"-")</f>
        <v>-</v>
      </c>
      <c r="AB1098" s="27" t="str">
        <f>IF($D1098&gt;0,IF(COUNTIFS($O$3:$O1098,$O1098,$L$3:$L1098,$L1098,$I$3:$I1098,$I1098) &gt;1,0,SUMIFS($Y$3:$Y$2503,$L$3:$L$2503,$L1098,$O$3:$O$2503,$O1098,$I$3:$I$2503,$I1098)),"-")</f>
        <v>-</v>
      </c>
      <c r="AC1098" s="27" t="str">
        <f t="shared" si="102"/>
        <v>-</v>
      </c>
    </row>
    <row r="1099" spans="1:29" s="1" customFormat="1">
      <c r="A1099" s="13"/>
      <c r="B1099" s="107" t="str">
        <f>IF(COUNTA($A1099)&gt;0,VLOOKUP($A1099,Corsa!$A$1:$F$43,2,FALSE),"-")</f>
        <v>-</v>
      </c>
      <c r="C1099" s="11"/>
      <c r="D1099" s="13"/>
      <c r="E1099" s="13"/>
      <c r="F1099" s="46" t="str">
        <f>IF(COUNTA($A1099)&gt;0,VLOOKUP($A1099,Corsa!$A$1:$F$43,3,FALSE),"-")</f>
        <v>-</v>
      </c>
      <c r="G1099" s="28" t="str">
        <f>IF($D1099&gt;0,VLOOKUP($D1099,Iscrizioni!$A$2:$M$2502,9,FALSE),"-")</f>
        <v>-</v>
      </c>
      <c r="H1099" s="28" t="str">
        <f>IF($D1099&gt;0,VLOOKUP($D1099,Iscrizioni!$A$2:$M$2502,4,FALSE),"-")</f>
        <v>-</v>
      </c>
      <c r="I1099" s="27" t="str">
        <f>IF($D1099&gt;0,VLOOKUP($D1099,Iscrizioni!$A$2:$M$2502,5,FALSE),"-")</f>
        <v>-</v>
      </c>
      <c r="J1099" s="27" t="str">
        <f>IF($D1099&gt;0,VLOOKUP($D1099,Iscrizioni!$A$2:$M$2502,10,FALSE),"-")</f>
        <v>-</v>
      </c>
      <c r="K1099" s="27" t="str">
        <f t="shared" si="106"/>
        <v>-</v>
      </c>
      <c r="L1099" s="46" t="str">
        <f>IF($D1099&gt;0,VLOOKUP($D1099,Iscrizioni!$A$2:$M$2502,11,FALSE),"-")</f>
        <v>-</v>
      </c>
      <c r="M1099" s="27" t="str">
        <f>IF($D1099&gt;0,VLOOKUP($D1099,Iscrizioni!$A$2:$N$2502,12,FALSE),"-")</f>
        <v>-</v>
      </c>
      <c r="N1099" s="46" t="str">
        <f>IF($D1099&gt;0,VLOOKUP($D1099,Iscrizioni!$A$2:$M$2502,6,FALSE),"-")</f>
        <v>-</v>
      </c>
      <c r="O1099" s="107" t="str">
        <f>IF($D1099&gt;0,VLOOKUP($D1099,Iscrizioni!$A$2:$M$2502,7,FALSE),"-")</f>
        <v>-</v>
      </c>
      <c r="P1099" s="46" t="str">
        <f>IF($D1099&gt;0,VLOOKUP(LEFT($N1099,1),Regione!$A$2:$C$21,2,FALSE),"-")</f>
        <v>-</v>
      </c>
      <c r="Q1099" s="112" t="str">
        <f ca="1">IF($D1099&gt;0,NormalizzaTempo("D",CELL("tipo",$E1099),$E1099),"-")</f>
        <v>-</v>
      </c>
      <c r="R1099" s="27" t="str">
        <f>IF($D1099&gt;0,VLOOKUP($D1099,Iscrizioni!$A$2:$M$2502,13,FALSE),"-")</f>
        <v>-</v>
      </c>
      <c r="S1099" s="112" t="str">
        <f t="shared" si="103"/>
        <v>-</v>
      </c>
      <c r="T1099" s="112" t="str">
        <f>IF($D1099&gt;0,SUMIFS($S$3:$S1099,$X$3:$X1099,1,$J$3:$J1099,$J1099),"-")</f>
        <v>-</v>
      </c>
      <c r="U1099" s="112" t="str">
        <f t="shared" si="104"/>
        <v>-</v>
      </c>
      <c r="V1099" s="112" t="str">
        <f t="shared" si="107"/>
        <v>-</v>
      </c>
      <c r="W1099" s="27" t="str">
        <f>IF(LEN($C1099)=0,IF($D1099&gt;0,COUNTIFS($A$3:$A1099,$A1099),"-"),"Escluso")</f>
        <v>-</v>
      </c>
      <c r="X1099" s="2" t="str">
        <f>IF(LEN($C1099)=0,IF($D1099&gt;0,COUNTIFS($J$3:$J1099,$J1099,$C$3:$C1099,""),"-"),"Escluso")</f>
        <v>-</v>
      </c>
      <c r="Y1099" s="127" t="str">
        <f t="shared" si="105"/>
        <v>-</v>
      </c>
      <c r="Z1099" s="2" t="str">
        <f>IF($D1099&gt;0,COUNTIFS($O$3:$O1099,$O1099,$L$3:$L1099,$L1099,$I$3:$I1099,$I1099),"-")</f>
        <v>-</v>
      </c>
      <c r="AA1099" s="27" t="str">
        <f>IF($D1099&gt;0,IF(OR($Z1099 &gt;1,$L1099&lt;&gt;"Adulti"),0,VLOOKUP($P1099,Regione!$B$2:$C$22,2,FALSE)),"-")</f>
        <v>-</v>
      </c>
      <c r="AB1099" s="27" t="str">
        <f>IF($D1099&gt;0,IF(COUNTIFS($O$3:$O1099,$O1099,$L$3:$L1099,$L1099,$I$3:$I1099,$I1099) &gt;1,0,SUMIFS($Y$3:$Y$2503,$L$3:$L$2503,$L1099,$O$3:$O$2503,$O1099,$I$3:$I$2503,$I1099)),"-")</f>
        <v>-</v>
      </c>
      <c r="AC1099" s="27" t="str">
        <f t="shared" si="102"/>
        <v>-</v>
      </c>
    </row>
    <row r="1100" spans="1:29" s="1" customFormat="1">
      <c r="A1100" s="13"/>
      <c r="B1100" s="107" t="str">
        <f>IF(COUNTA($A1100)&gt;0,VLOOKUP($A1100,Corsa!$A$1:$F$43,2,FALSE),"-")</f>
        <v>-</v>
      </c>
      <c r="C1100" s="11"/>
      <c r="D1100" s="13"/>
      <c r="E1100" s="13"/>
      <c r="F1100" s="46" t="str">
        <f>IF(COUNTA($A1100)&gt;0,VLOOKUP($A1100,Corsa!$A$1:$F$43,3,FALSE),"-")</f>
        <v>-</v>
      </c>
      <c r="G1100" s="28" t="str">
        <f>IF($D1100&gt;0,VLOOKUP($D1100,Iscrizioni!$A$2:$M$2502,9,FALSE),"-")</f>
        <v>-</v>
      </c>
      <c r="H1100" s="28" t="str">
        <f>IF($D1100&gt;0,VLOOKUP($D1100,Iscrizioni!$A$2:$M$2502,4,FALSE),"-")</f>
        <v>-</v>
      </c>
      <c r="I1100" s="27" t="str">
        <f>IF($D1100&gt;0,VLOOKUP($D1100,Iscrizioni!$A$2:$M$2502,5,FALSE),"-")</f>
        <v>-</v>
      </c>
      <c r="J1100" s="27" t="str">
        <f>IF($D1100&gt;0,VLOOKUP($D1100,Iscrizioni!$A$2:$M$2502,10,FALSE),"-")</f>
        <v>-</v>
      </c>
      <c r="K1100" s="27" t="str">
        <f t="shared" si="106"/>
        <v>-</v>
      </c>
      <c r="L1100" s="46" t="str">
        <f>IF($D1100&gt;0,VLOOKUP($D1100,Iscrizioni!$A$2:$M$2502,11,FALSE),"-")</f>
        <v>-</v>
      </c>
      <c r="M1100" s="27" t="str">
        <f>IF($D1100&gt;0,VLOOKUP($D1100,Iscrizioni!$A$2:$N$2502,12,FALSE),"-")</f>
        <v>-</v>
      </c>
      <c r="N1100" s="46" t="str">
        <f>IF($D1100&gt;0,VLOOKUP($D1100,Iscrizioni!$A$2:$M$2502,6,FALSE),"-")</f>
        <v>-</v>
      </c>
      <c r="O1100" s="107" t="str">
        <f>IF($D1100&gt;0,VLOOKUP($D1100,Iscrizioni!$A$2:$M$2502,7,FALSE),"-")</f>
        <v>-</v>
      </c>
      <c r="P1100" s="46" t="str">
        <f>IF($D1100&gt;0,VLOOKUP(LEFT($N1100,1),Regione!$A$2:$C$21,2,FALSE),"-")</f>
        <v>-</v>
      </c>
      <c r="Q1100" s="112" t="str">
        <f ca="1">IF($D1100&gt;0,NormalizzaTempo("D",CELL("tipo",$E1100),$E1100),"-")</f>
        <v>-</v>
      </c>
      <c r="R1100" s="27" t="str">
        <f>IF($D1100&gt;0,VLOOKUP($D1100,Iscrizioni!$A$2:$M$2502,13,FALSE),"-")</f>
        <v>-</v>
      </c>
      <c r="S1100" s="112" t="str">
        <f t="shared" si="103"/>
        <v>-</v>
      </c>
      <c r="T1100" s="112" t="str">
        <f>IF($D1100&gt;0,SUMIFS($S$3:$S1100,$X$3:$X1100,1,$J$3:$J1100,$J1100),"-")</f>
        <v>-</v>
      </c>
      <c r="U1100" s="112" t="str">
        <f t="shared" si="104"/>
        <v>-</v>
      </c>
      <c r="V1100" s="112" t="str">
        <f t="shared" si="107"/>
        <v>-</v>
      </c>
      <c r="W1100" s="27" t="str">
        <f>IF(LEN($C1100)=0,IF($D1100&gt;0,COUNTIFS($A$3:$A1100,$A1100),"-"),"Escluso")</f>
        <v>-</v>
      </c>
      <c r="X1100" s="2" t="str">
        <f>IF(LEN($C1100)=0,IF($D1100&gt;0,COUNTIFS($J$3:$J1100,$J1100,$C$3:$C1100,""),"-"),"Escluso")</f>
        <v>-</v>
      </c>
      <c r="Y1100" s="127" t="str">
        <f t="shared" si="105"/>
        <v>-</v>
      </c>
      <c r="Z1100" s="2" t="str">
        <f>IF($D1100&gt;0,COUNTIFS($O$3:$O1100,$O1100,$L$3:$L1100,$L1100,$I$3:$I1100,$I1100),"-")</f>
        <v>-</v>
      </c>
      <c r="AA1100" s="27" t="str">
        <f>IF($D1100&gt;0,IF(OR($Z1100 &gt;1,$L1100&lt;&gt;"Adulti"),0,VLOOKUP($P1100,Regione!$B$2:$C$22,2,FALSE)),"-")</f>
        <v>-</v>
      </c>
      <c r="AB1100" s="27" t="str">
        <f>IF($D1100&gt;0,IF(COUNTIFS($O$3:$O1100,$O1100,$L$3:$L1100,$L1100,$I$3:$I1100,$I1100) &gt;1,0,SUMIFS($Y$3:$Y$2503,$L$3:$L$2503,$L1100,$O$3:$O$2503,$O1100,$I$3:$I$2503,$I1100)),"-")</f>
        <v>-</v>
      </c>
      <c r="AC1100" s="27" t="str">
        <f t="shared" si="102"/>
        <v>-</v>
      </c>
    </row>
    <row r="1101" spans="1:29" s="1" customFormat="1">
      <c r="A1101" s="13"/>
      <c r="B1101" s="107" t="str">
        <f>IF(COUNTA($A1101)&gt;0,VLOOKUP($A1101,Corsa!$A$1:$F$43,2,FALSE),"-")</f>
        <v>-</v>
      </c>
      <c r="C1101" s="11"/>
      <c r="D1101" s="13"/>
      <c r="E1101" s="13"/>
      <c r="F1101" s="46" t="str">
        <f>IF(COUNTA($A1101)&gt;0,VLOOKUP($A1101,Corsa!$A$1:$F$43,3,FALSE),"-")</f>
        <v>-</v>
      </c>
      <c r="G1101" s="28" t="str">
        <f>IF($D1101&gt;0,VLOOKUP($D1101,Iscrizioni!$A$2:$M$2502,9,FALSE),"-")</f>
        <v>-</v>
      </c>
      <c r="H1101" s="28" t="str">
        <f>IF($D1101&gt;0,VLOOKUP($D1101,Iscrizioni!$A$2:$M$2502,4,FALSE),"-")</f>
        <v>-</v>
      </c>
      <c r="I1101" s="27" t="str">
        <f>IF($D1101&gt;0,VLOOKUP($D1101,Iscrizioni!$A$2:$M$2502,5,FALSE),"-")</f>
        <v>-</v>
      </c>
      <c r="J1101" s="27" t="str">
        <f>IF($D1101&gt;0,VLOOKUP($D1101,Iscrizioni!$A$2:$M$2502,10,FALSE),"-")</f>
        <v>-</v>
      </c>
      <c r="K1101" s="27" t="str">
        <f t="shared" si="106"/>
        <v>-</v>
      </c>
      <c r="L1101" s="46" t="str">
        <f>IF($D1101&gt;0,VLOOKUP($D1101,Iscrizioni!$A$2:$M$2502,11,FALSE),"-")</f>
        <v>-</v>
      </c>
      <c r="M1101" s="27" t="str">
        <f>IF($D1101&gt;0,VLOOKUP($D1101,Iscrizioni!$A$2:$N$2502,12,FALSE),"-")</f>
        <v>-</v>
      </c>
      <c r="N1101" s="46" t="str">
        <f>IF($D1101&gt;0,VLOOKUP($D1101,Iscrizioni!$A$2:$M$2502,6,FALSE),"-")</f>
        <v>-</v>
      </c>
      <c r="O1101" s="107" t="str">
        <f>IF($D1101&gt;0,VLOOKUP($D1101,Iscrizioni!$A$2:$M$2502,7,FALSE),"-")</f>
        <v>-</v>
      </c>
      <c r="P1101" s="46" t="str">
        <f>IF($D1101&gt;0,VLOOKUP(LEFT($N1101,1),Regione!$A$2:$C$21,2,FALSE),"-")</f>
        <v>-</v>
      </c>
      <c r="Q1101" s="112" t="str">
        <f ca="1">IF($D1101&gt;0,NormalizzaTempo("D",CELL("tipo",$E1101),$E1101),"-")</f>
        <v>-</v>
      </c>
      <c r="R1101" s="27" t="str">
        <f>IF($D1101&gt;0,VLOOKUP($D1101,Iscrizioni!$A$2:$M$2502,13,FALSE),"-")</f>
        <v>-</v>
      </c>
      <c r="S1101" s="112" t="str">
        <f t="shared" si="103"/>
        <v>-</v>
      </c>
      <c r="T1101" s="112" t="str">
        <f>IF($D1101&gt;0,SUMIFS($S$3:$S1101,$X$3:$X1101,1,$J$3:$J1101,$J1101),"-")</f>
        <v>-</v>
      </c>
      <c r="U1101" s="112" t="str">
        <f t="shared" si="104"/>
        <v>-</v>
      </c>
      <c r="V1101" s="112" t="str">
        <f t="shared" si="107"/>
        <v>-</v>
      </c>
      <c r="W1101" s="27" t="str">
        <f>IF(LEN($C1101)=0,IF($D1101&gt;0,COUNTIFS($A$3:$A1101,$A1101),"-"),"Escluso")</f>
        <v>-</v>
      </c>
      <c r="X1101" s="2" t="str">
        <f>IF(LEN($C1101)=0,IF($D1101&gt;0,COUNTIFS($J$3:$J1101,$J1101,$C$3:$C1101,""),"-"),"Escluso")</f>
        <v>-</v>
      </c>
      <c r="Y1101" s="127" t="str">
        <f t="shared" si="105"/>
        <v>-</v>
      </c>
      <c r="Z1101" s="2" t="str">
        <f>IF($D1101&gt;0,COUNTIFS($O$3:$O1101,$O1101,$L$3:$L1101,$L1101,$I$3:$I1101,$I1101),"-")</f>
        <v>-</v>
      </c>
      <c r="AA1101" s="27" t="str">
        <f>IF($D1101&gt;0,IF(OR($Z1101 &gt;1,$L1101&lt;&gt;"Adulti"),0,VLOOKUP($P1101,Regione!$B$2:$C$22,2,FALSE)),"-")</f>
        <v>-</v>
      </c>
      <c r="AB1101" s="27" t="str">
        <f>IF($D1101&gt;0,IF(COUNTIFS($O$3:$O1101,$O1101,$L$3:$L1101,$L1101,$I$3:$I1101,$I1101) &gt;1,0,SUMIFS($Y$3:$Y$2503,$L$3:$L$2503,$L1101,$O$3:$O$2503,$O1101,$I$3:$I$2503,$I1101)),"-")</f>
        <v>-</v>
      </c>
      <c r="AC1101" s="27" t="str">
        <f t="shared" si="102"/>
        <v>-</v>
      </c>
    </row>
    <row r="1102" spans="1:29" s="1" customFormat="1">
      <c r="A1102" s="13"/>
      <c r="B1102" s="107" t="str">
        <f>IF(COUNTA($A1102)&gt;0,VLOOKUP($A1102,Corsa!$A$1:$F$43,2,FALSE),"-")</f>
        <v>-</v>
      </c>
      <c r="C1102" s="11"/>
      <c r="D1102" s="13"/>
      <c r="E1102" s="13"/>
      <c r="F1102" s="46" t="str">
        <f>IF(COUNTA($A1102)&gt;0,VLOOKUP($A1102,Corsa!$A$1:$F$43,3,FALSE),"-")</f>
        <v>-</v>
      </c>
      <c r="G1102" s="28" t="str">
        <f>IF($D1102&gt;0,VLOOKUP($D1102,Iscrizioni!$A$2:$M$2502,9,FALSE),"-")</f>
        <v>-</v>
      </c>
      <c r="H1102" s="28" t="str">
        <f>IF($D1102&gt;0,VLOOKUP($D1102,Iscrizioni!$A$2:$M$2502,4,FALSE),"-")</f>
        <v>-</v>
      </c>
      <c r="I1102" s="27" t="str">
        <f>IF($D1102&gt;0,VLOOKUP($D1102,Iscrizioni!$A$2:$M$2502,5,FALSE),"-")</f>
        <v>-</v>
      </c>
      <c r="J1102" s="27" t="str">
        <f>IF($D1102&gt;0,VLOOKUP($D1102,Iscrizioni!$A$2:$M$2502,10,FALSE),"-")</f>
        <v>-</v>
      </c>
      <c r="K1102" s="27" t="str">
        <f t="shared" si="106"/>
        <v>-</v>
      </c>
      <c r="L1102" s="46" t="str">
        <f>IF($D1102&gt;0,VLOOKUP($D1102,Iscrizioni!$A$2:$M$2502,11,FALSE),"-")</f>
        <v>-</v>
      </c>
      <c r="M1102" s="27" t="str">
        <f>IF($D1102&gt;0,VLOOKUP($D1102,Iscrizioni!$A$2:$N$2502,12,FALSE),"-")</f>
        <v>-</v>
      </c>
      <c r="N1102" s="46" t="str">
        <f>IF($D1102&gt;0,VLOOKUP($D1102,Iscrizioni!$A$2:$M$2502,6,FALSE),"-")</f>
        <v>-</v>
      </c>
      <c r="O1102" s="107" t="str">
        <f>IF($D1102&gt;0,VLOOKUP($D1102,Iscrizioni!$A$2:$M$2502,7,FALSE),"-")</f>
        <v>-</v>
      </c>
      <c r="P1102" s="46" t="str">
        <f>IF($D1102&gt;0,VLOOKUP(LEFT($N1102,1),Regione!$A$2:$C$21,2,FALSE),"-")</f>
        <v>-</v>
      </c>
      <c r="Q1102" s="112" t="str">
        <f ca="1">IF($D1102&gt;0,NormalizzaTempo("D",CELL("tipo",$E1102),$E1102),"-")</f>
        <v>-</v>
      </c>
      <c r="R1102" s="27" t="str">
        <f>IF($D1102&gt;0,VLOOKUP($D1102,Iscrizioni!$A$2:$M$2502,13,FALSE),"-")</f>
        <v>-</v>
      </c>
      <c r="S1102" s="112" t="str">
        <f t="shared" si="103"/>
        <v>-</v>
      </c>
      <c r="T1102" s="112" t="str">
        <f>IF($D1102&gt;0,SUMIFS($S$3:$S1102,$X$3:$X1102,1,$J$3:$J1102,$J1102),"-")</f>
        <v>-</v>
      </c>
      <c r="U1102" s="112" t="str">
        <f t="shared" si="104"/>
        <v>-</v>
      </c>
      <c r="V1102" s="112" t="str">
        <f t="shared" si="107"/>
        <v>-</v>
      </c>
      <c r="W1102" s="27" t="str">
        <f>IF(LEN($C1102)=0,IF($D1102&gt;0,COUNTIFS($A$3:$A1102,$A1102),"-"),"Escluso")</f>
        <v>-</v>
      </c>
      <c r="X1102" s="2" t="str">
        <f>IF(LEN($C1102)=0,IF($D1102&gt;0,COUNTIFS($J$3:$J1102,$J1102,$C$3:$C1102,""),"-"),"Escluso")</f>
        <v>-</v>
      </c>
      <c r="Y1102" s="127" t="str">
        <f t="shared" si="105"/>
        <v>-</v>
      </c>
      <c r="Z1102" s="2" t="str">
        <f>IF($D1102&gt;0,COUNTIFS($O$3:$O1102,$O1102,$L$3:$L1102,$L1102,$I$3:$I1102,$I1102),"-")</f>
        <v>-</v>
      </c>
      <c r="AA1102" s="27" t="str">
        <f>IF($D1102&gt;0,IF(OR($Z1102 &gt;1,$L1102&lt;&gt;"Adulti"),0,VLOOKUP($P1102,Regione!$B$2:$C$22,2,FALSE)),"-")</f>
        <v>-</v>
      </c>
      <c r="AB1102" s="27" t="str">
        <f>IF($D1102&gt;0,IF(COUNTIFS($O$3:$O1102,$O1102,$L$3:$L1102,$L1102,$I$3:$I1102,$I1102) &gt;1,0,SUMIFS($Y$3:$Y$2503,$L$3:$L$2503,$L1102,$O$3:$O$2503,$O1102,$I$3:$I$2503,$I1102)),"-")</f>
        <v>-</v>
      </c>
      <c r="AC1102" s="27" t="str">
        <f t="shared" si="102"/>
        <v>-</v>
      </c>
    </row>
    <row r="1103" spans="1:29" s="1" customFormat="1">
      <c r="A1103" s="13"/>
      <c r="B1103" s="107" t="str">
        <f>IF(COUNTA($A1103)&gt;0,VLOOKUP($A1103,Corsa!$A$1:$F$43,2,FALSE),"-")</f>
        <v>-</v>
      </c>
      <c r="C1103" s="11"/>
      <c r="D1103" s="13"/>
      <c r="E1103" s="13"/>
      <c r="F1103" s="46" t="str">
        <f>IF(COUNTA($A1103)&gt;0,VLOOKUP($A1103,Corsa!$A$1:$F$43,3,FALSE),"-")</f>
        <v>-</v>
      </c>
      <c r="G1103" s="28" t="str">
        <f>IF($D1103&gt;0,VLOOKUP($D1103,Iscrizioni!$A$2:$M$2502,9,FALSE),"-")</f>
        <v>-</v>
      </c>
      <c r="H1103" s="28" t="str">
        <f>IF($D1103&gt;0,VLOOKUP($D1103,Iscrizioni!$A$2:$M$2502,4,FALSE),"-")</f>
        <v>-</v>
      </c>
      <c r="I1103" s="27" t="str">
        <f>IF($D1103&gt;0,VLOOKUP($D1103,Iscrizioni!$A$2:$M$2502,5,FALSE),"-")</f>
        <v>-</v>
      </c>
      <c r="J1103" s="27" t="str">
        <f>IF($D1103&gt;0,VLOOKUP($D1103,Iscrizioni!$A$2:$M$2502,10,FALSE),"-")</f>
        <v>-</v>
      </c>
      <c r="K1103" s="27" t="str">
        <f t="shared" si="106"/>
        <v>-</v>
      </c>
      <c r="L1103" s="46" t="str">
        <f>IF($D1103&gt;0,VLOOKUP($D1103,Iscrizioni!$A$2:$M$2502,11,FALSE),"-")</f>
        <v>-</v>
      </c>
      <c r="M1103" s="27" t="str">
        <f>IF($D1103&gt;0,VLOOKUP($D1103,Iscrizioni!$A$2:$N$2502,12,FALSE),"-")</f>
        <v>-</v>
      </c>
      <c r="N1103" s="46" t="str">
        <f>IF($D1103&gt;0,VLOOKUP($D1103,Iscrizioni!$A$2:$M$2502,6,FALSE),"-")</f>
        <v>-</v>
      </c>
      <c r="O1103" s="107" t="str">
        <f>IF($D1103&gt;0,VLOOKUP($D1103,Iscrizioni!$A$2:$M$2502,7,FALSE),"-")</f>
        <v>-</v>
      </c>
      <c r="P1103" s="46" t="str">
        <f>IF($D1103&gt;0,VLOOKUP(LEFT($N1103,1),Regione!$A$2:$C$21,2,FALSE),"-")</f>
        <v>-</v>
      </c>
      <c r="Q1103" s="112" t="str">
        <f ca="1">IF($D1103&gt;0,NormalizzaTempo("D",CELL("tipo",$E1103),$E1103),"-")</f>
        <v>-</v>
      </c>
      <c r="R1103" s="27" t="str">
        <f>IF($D1103&gt;0,VLOOKUP($D1103,Iscrizioni!$A$2:$M$2502,13,FALSE),"-")</f>
        <v>-</v>
      </c>
      <c r="S1103" s="112" t="str">
        <f t="shared" si="103"/>
        <v>-</v>
      </c>
      <c r="T1103" s="112" t="str">
        <f>IF($D1103&gt;0,SUMIFS($S$3:$S1103,$X$3:$X1103,1,$J$3:$J1103,$J1103),"-")</f>
        <v>-</v>
      </c>
      <c r="U1103" s="112" t="str">
        <f t="shared" si="104"/>
        <v>-</v>
      </c>
      <c r="V1103" s="112" t="str">
        <f t="shared" si="107"/>
        <v>-</v>
      </c>
      <c r="W1103" s="27" t="str">
        <f>IF(LEN($C1103)=0,IF($D1103&gt;0,COUNTIFS($A$3:$A1103,$A1103),"-"),"Escluso")</f>
        <v>-</v>
      </c>
      <c r="X1103" s="2" t="str">
        <f>IF(LEN($C1103)=0,IF($D1103&gt;0,COUNTIFS($J$3:$J1103,$J1103,$C$3:$C1103,""),"-"),"Escluso")</f>
        <v>-</v>
      </c>
      <c r="Y1103" s="127" t="str">
        <f t="shared" si="105"/>
        <v>-</v>
      </c>
      <c r="Z1103" s="2" t="str">
        <f>IF($D1103&gt;0,COUNTIFS($O$3:$O1103,$O1103,$L$3:$L1103,$L1103,$I$3:$I1103,$I1103),"-")</f>
        <v>-</v>
      </c>
      <c r="AA1103" s="27" t="str">
        <f>IF($D1103&gt;0,IF(OR($Z1103 &gt;1,$L1103&lt;&gt;"Adulti"),0,VLOOKUP($P1103,Regione!$B$2:$C$22,2,FALSE)),"-")</f>
        <v>-</v>
      </c>
      <c r="AB1103" s="27" t="str">
        <f>IF($D1103&gt;0,IF(COUNTIFS($O$3:$O1103,$O1103,$L$3:$L1103,$L1103,$I$3:$I1103,$I1103) &gt;1,0,SUMIFS($Y$3:$Y$2503,$L$3:$L$2503,$L1103,$O$3:$O$2503,$O1103,$I$3:$I$2503,$I1103)),"-")</f>
        <v>-</v>
      </c>
      <c r="AC1103" s="27" t="str">
        <f t="shared" si="102"/>
        <v>-</v>
      </c>
    </row>
    <row r="1104" spans="1:29" s="1" customFormat="1">
      <c r="A1104" s="13"/>
      <c r="B1104" s="107" t="str">
        <f>IF(COUNTA($A1104)&gt;0,VLOOKUP($A1104,Corsa!$A$1:$F$43,2,FALSE),"-")</f>
        <v>-</v>
      </c>
      <c r="C1104" s="11"/>
      <c r="D1104" s="13"/>
      <c r="E1104" s="13"/>
      <c r="F1104" s="46" t="str">
        <f>IF(COUNTA($A1104)&gt;0,VLOOKUP($A1104,Corsa!$A$1:$F$43,3,FALSE),"-")</f>
        <v>-</v>
      </c>
      <c r="G1104" s="28" t="str">
        <f>IF($D1104&gt;0,VLOOKUP($D1104,Iscrizioni!$A$2:$M$2502,9,FALSE),"-")</f>
        <v>-</v>
      </c>
      <c r="H1104" s="28" t="str">
        <f>IF($D1104&gt;0,VLOOKUP($D1104,Iscrizioni!$A$2:$M$2502,4,FALSE),"-")</f>
        <v>-</v>
      </c>
      <c r="I1104" s="27" t="str">
        <f>IF($D1104&gt;0,VLOOKUP($D1104,Iscrizioni!$A$2:$M$2502,5,FALSE),"-")</f>
        <v>-</v>
      </c>
      <c r="J1104" s="27" t="str">
        <f>IF($D1104&gt;0,VLOOKUP($D1104,Iscrizioni!$A$2:$M$2502,10,FALSE),"-")</f>
        <v>-</v>
      </c>
      <c r="K1104" s="27" t="str">
        <f t="shared" si="106"/>
        <v>-</v>
      </c>
      <c r="L1104" s="46" t="str">
        <f>IF($D1104&gt;0,VLOOKUP($D1104,Iscrizioni!$A$2:$M$2502,11,FALSE),"-")</f>
        <v>-</v>
      </c>
      <c r="M1104" s="27" t="str">
        <f>IF($D1104&gt;0,VLOOKUP($D1104,Iscrizioni!$A$2:$N$2502,12,FALSE),"-")</f>
        <v>-</v>
      </c>
      <c r="N1104" s="46" t="str">
        <f>IF($D1104&gt;0,VLOOKUP($D1104,Iscrizioni!$A$2:$M$2502,6,FALSE),"-")</f>
        <v>-</v>
      </c>
      <c r="O1104" s="107" t="str">
        <f>IF($D1104&gt;0,VLOOKUP($D1104,Iscrizioni!$A$2:$M$2502,7,FALSE),"-")</f>
        <v>-</v>
      </c>
      <c r="P1104" s="46" t="str">
        <f>IF($D1104&gt;0,VLOOKUP(LEFT($N1104,1),Regione!$A$2:$C$21,2,FALSE),"-")</f>
        <v>-</v>
      </c>
      <c r="Q1104" s="112" t="str">
        <f ca="1">IF($D1104&gt;0,NormalizzaTempo("D",CELL("tipo",$E1104),$E1104),"-")</f>
        <v>-</v>
      </c>
      <c r="R1104" s="27" t="str">
        <f>IF($D1104&gt;0,VLOOKUP($D1104,Iscrizioni!$A$2:$M$2502,13,FALSE),"-")</f>
        <v>-</v>
      </c>
      <c r="S1104" s="112" t="str">
        <f t="shared" si="103"/>
        <v>-</v>
      </c>
      <c r="T1104" s="112" t="str">
        <f>IF($D1104&gt;0,SUMIFS($S$3:$S1104,$X$3:$X1104,1,$J$3:$J1104,$J1104),"-")</f>
        <v>-</v>
      </c>
      <c r="U1104" s="112" t="str">
        <f t="shared" si="104"/>
        <v>-</v>
      </c>
      <c r="V1104" s="112" t="str">
        <f t="shared" si="107"/>
        <v>-</v>
      </c>
      <c r="W1104" s="27" t="str">
        <f>IF(LEN($C1104)=0,IF($D1104&gt;0,COUNTIFS($A$3:$A1104,$A1104),"-"),"Escluso")</f>
        <v>-</v>
      </c>
      <c r="X1104" s="2" t="str">
        <f>IF(LEN($C1104)=0,IF($D1104&gt;0,COUNTIFS($J$3:$J1104,$J1104,$C$3:$C1104,""),"-"),"Escluso")</f>
        <v>-</v>
      </c>
      <c r="Y1104" s="127" t="str">
        <f t="shared" si="105"/>
        <v>-</v>
      </c>
      <c r="Z1104" s="2" t="str">
        <f>IF($D1104&gt;0,COUNTIFS($O$3:$O1104,$O1104,$L$3:$L1104,$L1104,$I$3:$I1104,$I1104),"-")</f>
        <v>-</v>
      </c>
      <c r="AA1104" s="27" t="str">
        <f>IF($D1104&gt;0,IF(OR($Z1104 &gt;1,$L1104&lt;&gt;"Adulti"),0,VLOOKUP($P1104,Regione!$B$2:$C$22,2,FALSE)),"-")</f>
        <v>-</v>
      </c>
      <c r="AB1104" s="27" t="str">
        <f>IF($D1104&gt;0,IF(COUNTIFS($O$3:$O1104,$O1104,$L$3:$L1104,$L1104,$I$3:$I1104,$I1104) &gt;1,0,SUMIFS($Y$3:$Y$2503,$L$3:$L$2503,$L1104,$O$3:$O$2503,$O1104,$I$3:$I$2503,$I1104)),"-")</f>
        <v>-</v>
      </c>
      <c r="AC1104" s="27" t="str">
        <f t="shared" ref="AC1104:AC1167" si="108">IF($D1104&gt;0,AA1104+AB1104,"-")</f>
        <v>-</v>
      </c>
    </row>
    <row r="1105" spans="1:29" s="1" customFormat="1">
      <c r="A1105" s="13"/>
      <c r="B1105" s="107" t="str">
        <f>IF(COUNTA($A1105)&gt;0,VLOOKUP($A1105,Corsa!$A$1:$F$43,2,FALSE),"-")</f>
        <v>-</v>
      </c>
      <c r="C1105" s="11"/>
      <c r="D1105" s="13"/>
      <c r="E1105" s="13"/>
      <c r="F1105" s="46" t="str">
        <f>IF(COUNTA($A1105)&gt;0,VLOOKUP($A1105,Corsa!$A$1:$F$43,3,FALSE),"-")</f>
        <v>-</v>
      </c>
      <c r="G1105" s="28" t="str">
        <f>IF($D1105&gt;0,VLOOKUP($D1105,Iscrizioni!$A$2:$M$2502,9,FALSE),"-")</f>
        <v>-</v>
      </c>
      <c r="H1105" s="28" t="str">
        <f>IF($D1105&gt;0,VLOOKUP($D1105,Iscrizioni!$A$2:$M$2502,4,FALSE),"-")</f>
        <v>-</v>
      </c>
      <c r="I1105" s="27" t="str">
        <f>IF($D1105&gt;0,VLOOKUP($D1105,Iscrizioni!$A$2:$M$2502,5,FALSE),"-")</f>
        <v>-</v>
      </c>
      <c r="J1105" s="27" t="str">
        <f>IF($D1105&gt;0,VLOOKUP($D1105,Iscrizioni!$A$2:$M$2502,10,FALSE),"-")</f>
        <v>-</v>
      </c>
      <c r="K1105" s="27" t="str">
        <f t="shared" si="106"/>
        <v>-</v>
      </c>
      <c r="L1105" s="46" t="str">
        <f>IF($D1105&gt;0,VLOOKUP($D1105,Iscrizioni!$A$2:$M$2502,11,FALSE),"-")</f>
        <v>-</v>
      </c>
      <c r="M1105" s="27" t="str">
        <f>IF($D1105&gt;0,VLOOKUP($D1105,Iscrizioni!$A$2:$N$2502,12,FALSE),"-")</f>
        <v>-</v>
      </c>
      <c r="N1105" s="46" t="str">
        <f>IF($D1105&gt;0,VLOOKUP($D1105,Iscrizioni!$A$2:$M$2502,6,FALSE),"-")</f>
        <v>-</v>
      </c>
      <c r="O1105" s="107" t="str">
        <f>IF($D1105&gt;0,VLOOKUP($D1105,Iscrizioni!$A$2:$M$2502,7,FALSE),"-")</f>
        <v>-</v>
      </c>
      <c r="P1105" s="46" t="str">
        <f>IF($D1105&gt;0,VLOOKUP(LEFT($N1105,1),Regione!$A$2:$C$21,2,FALSE),"-")</f>
        <v>-</v>
      </c>
      <c r="Q1105" s="112" t="str">
        <f ca="1">IF($D1105&gt;0,NormalizzaTempo("D",CELL("tipo",$E1105),$E1105),"-")</f>
        <v>-</v>
      </c>
      <c r="R1105" s="27" t="str">
        <f>IF($D1105&gt;0,VLOOKUP($D1105,Iscrizioni!$A$2:$M$2502,13,FALSE),"-")</f>
        <v>-</v>
      </c>
      <c r="S1105" s="112" t="str">
        <f t="shared" ref="S1105:S1168" si="109">IF($D1105&gt;0,CalcolaVelocita(R1105,Q1105*86400),"-")</f>
        <v>-</v>
      </c>
      <c r="T1105" s="112" t="str">
        <f>IF($D1105&gt;0,SUMIFS($S$3:$S1105,$X$3:$X1105,1,$J$3:$J1105,$J1105),"-")</f>
        <v>-</v>
      </c>
      <c r="U1105" s="112" t="str">
        <f t="shared" ref="U1105:U1168" si="110">IF($D1105&gt;0,S1105-T1105,"-")</f>
        <v>-</v>
      </c>
      <c r="V1105" s="112" t="str">
        <f t="shared" si="107"/>
        <v>-</v>
      </c>
      <c r="W1105" s="27" t="str">
        <f>IF(LEN($C1105)=0,IF($D1105&gt;0,COUNTIFS($A$3:$A1105,$A1105),"-"),"Escluso")</f>
        <v>-</v>
      </c>
      <c r="X1105" s="2" t="str">
        <f>IF(LEN($C1105)=0,IF($D1105&gt;0,COUNTIFS($J$3:$J1105,$J1105,$C$3:$C1105,""),"-"),"Escluso")</f>
        <v>-</v>
      </c>
      <c r="Y1105" s="127" t="str">
        <f t="shared" si="105"/>
        <v>-</v>
      </c>
      <c r="Z1105" s="2" t="str">
        <f>IF($D1105&gt;0,COUNTIFS($O$3:$O1105,$O1105,$L$3:$L1105,$L1105,$I$3:$I1105,$I1105),"-")</f>
        <v>-</v>
      </c>
      <c r="AA1105" s="27" t="str">
        <f>IF($D1105&gt;0,IF(OR($Z1105 &gt;1,$L1105&lt;&gt;"Adulti"),0,VLOOKUP($P1105,Regione!$B$2:$C$22,2,FALSE)),"-")</f>
        <v>-</v>
      </c>
      <c r="AB1105" s="27" t="str">
        <f>IF($D1105&gt;0,IF(COUNTIFS($O$3:$O1105,$O1105,$L$3:$L1105,$L1105,$I$3:$I1105,$I1105) &gt;1,0,SUMIFS($Y$3:$Y$2503,$L$3:$L$2503,$L1105,$O$3:$O$2503,$O1105,$I$3:$I$2503,$I1105)),"-")</f>
        <v>-</v>
      </c>
      <c r="AC1105" s="27" t="str">
        <f t="shared" si="108"/>
        <v>-</v>
      </c>
    </row>
    <row r="1106" spans="1:29" s="1" customFormat="1">
      <c r="A1106" s="13"/>
      <c r="B1106" s="107" t="str">
        <f>IF(COUNTA($A1106)&gt;0,VLOOKUP($A1106,Corsa!$A$1:$F$43,2,FALSE),"-")</f>
        <v>-</v>
      </c>
      <c r="C1106" s="11"/>
      <c r="D1106" s="13"/>
      <c r="E1106" s="13"/>
      <c r="F1106" s="46" t="str">
        <f>IF(COUNTA($A1106)&gt;0,VLOOKUP($A1106,Corsa!$A$1:$F$43,3,FALSE),"-")</f>
        <v>-</v>
      </c>
      <c r="G1106" s="28" t="str">
        <f>IF($D1106&gt;0,VLOOKUP($D1106,Iscrizioni!$A$2:$M$2502,9,FALSE),"-")</f>
        <v>-</v>
      </c>
      <c r="H1106" s="28" t="str">
        <f>IF($D1106&gt;0,VLOOKUP($D1106,Iscrizioni!$A$2:$M$2502,4,FALSE),"-")</f>
        <v>-</v>
      </c>
      <c r="I1106" s="27" t="str">
        <f>IF($D1106&gt;0,VLOOKUP($D1106,Iscrizioni!$A$2:$M$2502,5,FALSE),"-")</f>
        <v>-</v>
      </c>
      <c r="J1106" s="27" t="str">
        <f>IF($D1106&gt;0,VLOOKUP($D1106,Iscrizioni!$A$2:$M$2502,10,FALSE),"-")</f>
        <v>-</v>
      </c>
      <c r="K1106" s="27" t="str">
        <f t="shared" si="106"/>
        <v>-</v>
      </c>
      <c r="L1106" s="46" t="str">
        <f>IF($D1106&gt;0,VLOOKUP($D1106,Iscrizioni!$A$2:$M$2502,11,FALSE),"-")</f>
        <v>-</v>
      </c>
      <c r="M1106" s="27" t="str">
        <f>IF($D1106&gt;0,VLOOKUP($D1106,Iscrizioni!$A$2:$N$2502,12,FALSE),"-")</f>
        <v>-</v>
      </c>
      <c r="N1106" s="46" t="str">
        <f>IF($D1106&gt;0,VLOOKUP($D1106,Iscrizioni!$A$2:$M$2502,6,FALSE),"-")</f>
        <v>-</v>
      </c>
      <c r="O1106" s="107" t="str">
        <f>IF($D1106&gt;0,VLOOKUP($D1106,Iscrizioni!$A$2:$M$2502,7,FALSE),"-")</f>
        <v>-</v>
      </c>
      <c r="P1106" s="46" t="str">
        <f>IF($D1106&gt;0,VLOOKUP(LEFT($N1106,1),Regione!$A$2:$C$21,2,FALSE),"-")</f>
        <v>-</v>
      </c>
      <c r="Q1106" s="112" t="str">
        <f ca="1">IF($D1106&gt;0,NormalizzaTempo("D",CELL("tipo",$E1106),$E1106),"-")</f>
        <v>-</v>
      </c>
      <c r="R1106" s="27" t="str">
        <f>IF($D1106&gt;0,VLOOKUP($D1106,Iscrizioni!$A$2:$M$2502,13,FALSE),"-")</f>
        <v>-</v>
      </c>
      <c r="S1106" s="112" t="str">
        <f t="shared" si="109"/>
        <v>-</v>
      </c>
      <c r="T1106" s="112" t="str">
        <f>IF($D1106&gt;0,SUMIFS($S$3:$S1106,$X$3:$X1106,1,$J$3:$J1106,$J1106),"-")</f>
        <v>-</v>
      </c>
      <c r="U1106" s="112" t="str">
        <f t="shared" si="110"/>
        <v>-</v>
      </c>
      <c r="V1106" s="112" t="str">
        <f t="shared" si="107"/>
        <v>-</v>
      </c>
      <c r="W1106" s="27" t="str">
        <f>IF(LEN($C1106)=0,IF($D1106&gt;0,COUNTIFS($A$3:$A1106,$A1106),"-"),"Escluso")</f>
        <v>-</v>
      </c>
      <c r="X1106" s="2" t="str">
        <f>IF(LEN($C1106)=0,IF($D1106&gt;0,COUNTIFS($J$3:$J1106,$J1106,$C$3:$C1106,""),"-"),"Escluso")</f>
        <v>-</v>
      </c>
      <c r="Y1106" s="127" t="str">
        <f t="shared" si="105"/>
        <v>-</v>
      </c>
      <c r="Z1106" s="2" t="str">
        <f>IF($D1106&gt;0,COUNTIFS($O$3:$O1106,$O1106,$L$3:$L1106,$L1106,$I$3:$I1106,$I1106),"-")</f>
        <v>-</v>
      </c>
      <c r="AA1106" s="27" t="str">
        <f>IF($D1106&gt;0,IF(OR($Z1106 &gt;1,$L1106&lt;&gt;"Adulti"),0,VLOOKUP($P1106,Regione!$B$2:$C$22,2,FALSE)),"-")</f>
        <v>-</v>
      </c>
      <c r="AB1106" s="27" t="str">
        <f>IF($D1106&gt;0,IF(COUNTIFS($O$3:$O1106,$O1106,$L$3:$L1106,$L1106,$I$3:$I1106,$I1106) &gt;1,0,SUMIFS($Y$3:$Y$2503,$L$3:$L$2503,$L1106,$O$3:$O$2503,$O1106,$I$3:$I$2503,$I1106)),"-")</f>
        <v>-</v>
      </c>
      <c r="AC1106" s="27" t="str">
        <f t="shared" si="108"/>
        <v>-</v>
      </c>
    </row>
    <row r="1107" spans="1:29" s="1" customFormat="1">
      <c r="A1107" s="13"/>
      <c r="B1107" s="107" t="str">
        <f>IF(COUNTA($A1107)&gt;0,VLOOKUP($A1107,Corsa!$A$1:$F$43,2,FALSE),"-")</f>
        <v>-</v>
      </c>
      <c r="C1107" s="11"/>
      <c r="D1107" s="13"/>
      <c r="E1107" s="13"/>
      <c r="F1107" s="46" t="str">
        <f>IF(COUNTA($A1107)&gt;0,VLOOKUP($A1107,Corsa!$A$1:$F$43,3,FALSE),"-")</f>
        <v>-</v>
      </c>
      <c r="G1107" s="28" t="str">
        <f>IF($D1107&gt;0,VLOOKUP($D1107,Iscrizioni!$A$2:$M$2502,9,FALSE),"-")</f>
        <v>-</v>
      </c>
      <c r="H1107" s="28" t="str">
        <f>IF($D1107&gt;0,VLOOKUP($D1107,Iscrizioni!$A$2:$M$2502,4,FALSE),"-")</f>
        <v>-</v>
      </c>
      <c r="I1107" s="27" t="str">
        <f>IF($D1107&gt;0,VLOOKUP($D1107,Iscrizioni!$A$2:$M$2502,5,FALSE),"-")</f>
        <v>-</v>
      </c>
      <c r="J1107" s="27" t="str">
        <f>IF($D1107&gt;0,VLOOKUP($D1107,Iscrizioni!$A$2:$M$2502,10,FALSE),"-")</f>
        <v>-</v>
      </c>
      <c r="K1107" s="27" t="str">
        <f t="shared" si="106"/>
        <v>-</v>
      </c>
      <c r="L1107" s="46" t="str">
        <f>IF($D1107&gt;0,VLOOKUP($D1107,Iscrizioni!$A$2:$M$2502,11,FALSE),"-")</f>
        <v>-</v>
      </c>
      <c r="M1107" s="27" t="str">
        <f>IF($D1107&gt;0,VLOOKUP($D1107,Iscrizioni!$A$2:$N$2502,12,FALSE),"-")</f>
        <v>-</v>
      </c>
      <c r="N1107" s="46" t="str">
        <f>IF($D1107&gt;0,VLOOKUP($D1107,Iscrizioni!$A$2:$M$2502,6,FALSE),"-")</f>
        <v>-</v>
      </c>
      <c r="O1107" s="107" t="str">
        <f>IF($D1107&gt;0,VLOOKUP($D1107,Iscrizioni!$A$2:$M$2502,7,FALSE),"-")</f>
        <v>-</v>
      </c>
      <c r="P1107" s="46" t="str">
        <f>IF($D1107&gt;0,VLOOKUP(LEFT($N1107,1),Regione!$A$2:$C$21,2,FALSE),"-")</f>
        <v>-</v>
      </c>
      <c r="Q1107" s="112" t="str">
        <f ca="1">IF($D1107&gt;0,NormalizzaTempo("D",CELL("tipo",$E1107),$E1107),"-")</f>
        <v>-</v>
      </c>
      <c r="R1107" s="27" t="str">
        <f>IF($D1107&gt;0,VLOOKUP($D1107,Iscrizioni!$A$2:$M$2502,13,FALSE),"-")</f>
        <v>-</v>
      </c>
      <c r="S1107" s="112" t="str">
        <f t="shared" si="109"/>
        <v>-</v>
      </c>
      <c r="T1107" s="112" t="str">
        <f>IF($D1107&gt;0,SUMIFS($S$3:$S1107,$X$3:$X1107,1,$J$3:$J1107,$J1107),"-")</f>
        <v>-</v>
      </c>
      <c r="U1107" s="112" t="str">
        <f t="shared" si="110"/>
        <v>-</v>
      </c>
      <c r="V1107" s="112" t="str">
        <f t="shared" si="107"/>
        <v>-</v>
      </c>
      <c r="W1107" s="27" t="str">
        <f>IF(LEN($C1107)=0,IF($D1107&gt;0,COUNTIFS($A$3:$A1107,$A1107),"-"),"Escluso")</f>
        <v>-</v>
      </c>
      <c r="X1107" s="2" t="str">
        <f>IF(LEN($C1107)=0,IF($D1107&gt;0,COUNTIFS($J$3:$J1107,$J1107,$C$3:$C1107,""),"-"),"Escluso")</f>
        <v>-</v>
      </c>
      <c r="Y1107" s="127" t="str">
        <f t="shared" si="105"/>
        <v>-</v>
      </c>
      <c r="Z1107" s="2" t="str">
        <f>IF($D1107&gt;0,COUNTIFS($O$3:$O1107,$O1107,$L$3:$L1107,$L1107,$I$3:$I1107,$I1107),"-")</f>
        <v>-</v>
      </c>
      <c r="AA1107" s="27" t="str">
        <f>IF($D1107&gt;0,IF(OR($Z1107 &gt;1,$L1107&lt;&gt;"Adulti"),0,VLOOKUP($P1107,Regione!$B$2:$C$22,2,FALSE)),"-")</f>
        <v>-</v>
      </c>
      <c r="AB1107" s="27" t="str">
        <f>IF($D1107&gt;0,IF(COUNTIFS($O$3:$O1107,$O1107,$L$3:$L1107,$L1107,$I$3:$I1107,$I1107) &gt;1,0,SUMIFS($Y$3:$Y$2503,$L$3:$L$2503,$L1107,$O$3:$O$2503,$O1107,$I$3:$I$2503,$I1107)),"-")</f>
        <v>-</v>
      </c>
      <c r="AC1107" s="27" t="str">
        <f t="shared" si="108"/>
        <v>-</v>
      </c>
    </row>
    <row r="1108" spans="1:29" s="1" customFormat="1">
      <c r="A1108" s="13"/>
      <c r="B1108" s="107" t="str">
        <f>IF(COUNTA($A1108)&gt;0,VLOOKUP($A1108,Corsa!$A$1:$F$43,2,FALSE),"-")</f>
        <v>-</v>
      </c>
      <c r="C1108" s="11"/>
      <c r="D1108" s="13"/>
      <c r="E1108" s="13"/>
      <c r="F1108" s="46" t="str">
        <f>IF(COUNTA($A1108)&gt;0,VLOOKUP($A1108,Corsa!$A$1:$F$43,3,FALSE),"-")</f>
        <v>-</v>
      </c>
      <c r="G1108" s="28" t="str">
        <f>IF($D1108&gt;0,VLOOKUP($D1108,Iscrizioni!$A$2:$M$2502,9,FALSE),"-")</f>
        <v>-</v>
      </c>
      <c r="H1108" s="28" t="str">
        <f>IF($D1108&gt;0,VLOOKUP($D1108,Iscrizioni!$A$2:$M$2502,4,FALSE),"-")</f>
        <v>-</v>
      </c>
      <c r="I1108" s="27" t="str">
        <f>IF($D1108&gt;0,VLOOKUP($D1108,Iscrizioni!$A$2:$M$2502,5,FALSE),"-")</f>
        <v>-</v>
      </c>
      <c r="J1108" s="27" t="str">
        <f>IF($D1108&gt;0,VLOOKUP($D1108,Iscrizioni!$A$2:$M$2502,10,FALSE),"-")</f>
        <v>-</v>
      </c>
      <c r="K1108" s="27" t="str">
        <f t="shared" si="106"/>
        <v>-</v>
      </c>
      <c r="L1108" s="46" t="str">
        <f>IF($D1108&gt;0,VLOOKUP($D1108,Iscrizioni!$A$2:$M$2502,11,FALSE),"-")</f>
        <v>-</v>
      </c>
      <c r="M1108" s="27" t="str">
        <f>IF($D1108&gt;0,VLOOKUP($D1108,Iscrizioni!$A$2:$N$2502,12,FALSE),"-")</f>
        <v>-</v>
      </c>
      <c r="N1108" s="46" t="str">
        <f>IF($D1108&gt;0,VLOOKUP($D1108,Iscrizioni!$A$2:$M$2502,6,FALSE),"-")</f>
        <v>-</v>
      </c>
      <c r="O1108" s="107" t="str">
        <f>IF($D1108&gt;0,VLOOKUP($D1108,Iscrizioni!$A$2:$M$2502,7,FALSE),"-")</f>
        <v>-</v>
      </c>
      <c r="P1108" s="46" t="str">
        <f>IF($D1108&gt;0,VLOOKUP(LEFT($N1108,1),Regione!$A$2:$C$21,2,FALSE),"-")</f>
        <v>-</v>
      </c>
      <c r="Q1108" s="112" t="str">
        <f ca="1">IF($D1108&gt;0,NormalizzaTempo("D",CELL("tipo",$E1108),$E1108),"-")</f>
        <v>-</v>
      </c>
      <c r="R1108" s="27" t="str">
        <f>IF($D1108&gt;0,VLOOKUP($D1108,Iscrizioni!$A$2:$M$2502,13,FALSE),"-")</f>
        <v>-</v>
      </c>
      <c r="S1108" s="112" t="str">
        <f t="shared" si="109"/>
        <v>-</v>
      </c>
      <c r="T1108" s="112" t="str">
        <f>IF($D1108&gt;0,SUMIFS($S$3:$S1108,$X$3:$X1108,1,$J$3:$J1108,$J1108),"-")</f>
        <v>-</v>
      </c>
      <c r="U1108" s="112" t="str">
        <f t="shared" si="110"/>
        <v>-</v>
      </c>
      <c r="V1108" s="112" t="str">
        <f t="shared" si="107"/>
        <v>-</v>
      </c>
      <c r="W1108" s="27" t="str">
        <f>IF(LEN($C1108)=0,IF($D1108&gt;0,COUNTIFS($A$3:$A1108,$A1108),"-"),"Escluso")</f>
        <v>-</v>
      </c>
      <c r="X1108" s="2" t="str">
        <f>IF(LEN($C1108)=0,IF($D1108&gt;0,COUNTIFS($J$3:$J1108,$J1108,$C$3:$C1108,""),"-"),"Escluso")</f>
        <v>-</v>
      </c>
      <c r="Y1108" s="127" t="str">
        <f t="shared" si="105"/>
        <v>-</v>
      </c>
      <c r="Z1108" s="2" t="str">
        <f>IF($D1108&gt;0,COUNTIFS($O$3:$O1108,$O1108,$L$3:$L1108,$L1108,$I$3:$I1108,$I1108),"-")</f>
        <v>-</v>
      </c>
      <c r="AA1108" s="27" t="str">
        <f>IF($D1108&gt;0,IF(OR($Z1108 &gt;1,$L1108&lt;&gt;"Adulti"),0,VLOOKUP($P1108,Regione!$B$2:$C$22,2,FALSE)),"-")</f>
        <v>-</v>
      </c>
      <c r="AB1108" s="27" t="str">
        <f>IF($D1108&gt;0,IF(COUNTIFS($O$3:$O1108,$O1108,$L$3:$L1108,$L1108,$I$3:$I1108,$I1108) &gt;1,0,SUMIFS($Y$3:$Y$2503,$L$3:$L$2503,$L1108,$O$3:$O$2503,$O1108,$I$3:$I$2503,$I1108)),"-")</f>
        <v>-</v>
      </c>
      <c r="AC1108" s="27" t="str">
        <f t="shared" si="108"/>
        <v>-</v>
      </c>
    </row>
    <row r="1109" spans="1:29" s="1" customFormat="1">
      <c r="A1109" s="13"/>
      <c r="B1109" s="107" t="str">
        <f>IF(COUNTA($A1109)&gt;0,VLOOKUP($A1109,Corsa!$A$1:$F$43,2,FALSE),"-")</f>
        <v>-</v>
      </c>
      <c r="C1109" s="11"/>
      <c r="D1109" s="13"/>
      <c r="E1109" s="13"/>
      <c r="F1109" s="46" t="str">
        <f>IF(COUNTA($A1109)&gt;0,VLOOKUP($A1109,Corsa!$A$1:$F$43,3,FALSE),"-")</f>
        <v>-</v>
      </c>
      <c r="G1109" s="28" t="str">
        <f>IF($D1109&gt;0,VLOOKUP($D1109,Iscrizioni!$A$2:$M$2502,9,FALSE),"-")</f>
        <v>-</v>
      </c>
      <c r="H1109" s="28" t="str">
        <f>IF($D1109&gt;0,VLOOKUP($D1109,Iscrizioni!$A$2:$M$2502,4,FALSE),"-")</f>
        <v>-</v>
      </c>
      <c r="I1109" s="27" t="str">
        <f>IF($D1109&gt;0,VLOOKUP($D1109,Iscrizioni!$A$2:$M$2502,5,FALSE),"-")</f>
        <v>-</v>
      </c>
      <c r="J1109" s="27" t="str">
        <f>IF($D1109&gt;0,VLOOKUP($D1109,Iscrizioni!$A$2:$M$2502,10,FALSE),"-")</f>
        <v>-</v>
      </c>
      <c r="K1109" s="27" t="str">
        <f t="shared" si="106"/>
        <v>-</v>
      </c>
      <c r="L1109" s="46" t="str">
        <f>IF($D1109&gt;0,VLOOKUP($D1109,Iscrizioni!$A$2:$M$2502,11,FALSE),"-")</f>
        <v>-</v>
      </c>
      <c r="M1109" s="27" t="str">
        <f>IF($D1109&gt;0,VLOOKUP($D1109,Iscrizioni!$A$2:$N$2502,12,FALSE),"-")</f>
        <v>-</v>
      </c>
      <c r="N1109" s="46" t="str">
        <f>IF($D1109&gt;0,VLOOKUP($D1109,Iscrizioni!$A$2:$M$2502,6,FALSE),"-")</f>
        <v>-</v>
      </c>
      <c r="O1109" s="107" t="str">
        <f>IF($D1109&gt;0,VLOOKUP($D1109,Iscrizioni!$A$2:$M$2502,7,FALSE),"-")</f>
        <v>-</v>
      </c>
      <c r="P1109" s="46" t="str">
        <f>IF($D1109&gt;0,VLOOKUP(LEFT($N1109,1),Regione!$A$2:$C$21,2,FALSE),"-")</f>
        <v>-</v>
      </c>
      <c r="Q1109" s="112" t="str">
        <f ca="1">IF($D1109&gt;0,NormalizzaTempo("D",CELL("tipo",$E1109),$E1109),"-")</f>
        <v>-</v>
      </c>
      <c r="R1109" s="27" t="str">
        <f>IF($D1109&gt;0,VLOOKUP($D1109,Iscrizioni!$A$2:$M$2502,13,FALSE),"-")</f>
        <v>-</v>
      </c>
      <c r="S1109" s="112" t="str">
        <f t="shared" si="109"/>
        <v>-</v>
      </c>
      <c r="T1109" s="112" t="str">
        <f>IF($D1109&gt;0,SUMIFS($S$3:$S1109,$X$3:$X1109,1,$J$3:$J1109,$J1109),"-")</f>
        <v>-</v>
      </c>
      <c r="U1109" s="112" t="str">
        <f t="shared" si="110"/>
        <v>-</v>
      </c>
      <c r="V1109" s="112" t="str">
        <f t="shared" si="107"/>
        <v>-</v>
      </c>
      <c r="W1109" s="27" t="str">
        <f>IF(LEN($C1109)=0,IF($D1109&gt;0,COUNTIFS($A$3:$A1109,$A1109),"-"),"Escluso")</f>
        <v>-</v>
      </c>
      <c r="X1109" s="2" t="str">
        <f>IF(LEN($C1109)=0,IF($D1109&gt;0,COUNTIFS($J$3:$J1109,$J1109,$C$3:$C1109,""),"-"),"Escluso")</f>
        <v>-</v>
      </c>
      <c r="Y1109" s="127" t="str">
        <f t="shared" si="105"/>
        <v>-</v>
      </c>
      <c r="Z1109" s="2" t="str">
        <f>IF($D1109&gt;0,COUNTIFS($O$3:$O1109,$O1109,$L$3:$L1109,$L1109,$I$3:$I1109,$I1109),"-")</f>
        <v>-</v>
      </c>
      <c r="AA1109" s="27" t="str">
        <f>IF($D1109&gt;0,IF(OR($Z1109 &gt;1,$L1109&lt;&gt;"Adulti"),0,VLOOKUP($P1109,Regione!$B$2:$C$22,2,FALSE)),"-")</f>
        <v>-</v>
      </c>
      <c r="AB1109" s="27" t="str">
        <f>IF($D1109&gt;0,IF(COUNTIFS($O$3:$O1109,$O1109,$L$3:$L1109,$L1109,$I$3:$I1109,$I1109) &gt;1,0,SUMIFS($Y$3:$Y$2503,$L$3:$L$2503,$L1109,$O$3:$O$2503,$O1109,$I$3:$I$2503,$I1109)),"-")</f>
        <v>-</v>
      </c>
      <c r="AC1109" s="27" t="str">
        <f t="shared" si="108"/>
        <v>-</v>
      </c>
    </row>
    <row r="1110" spans="1:29" s="1" customFormat="1">
      <c r="A1110" s="13"/>
      <c r="B1110" s="107" t="str">
        <f>IF(COUNTA($A1110)&gt;0,VLOOKUP($A1110,Corsa!$A$1:$F$43,2,FALSE),"-")</f>
        <v>-</v>
      </c>
      <c r="C1110" s="11"/>
      <c r="D1110" s="13"/>
      <c r="E1110" s="13"/>
      <c r="F1110" s="46" t="str">
        <f>IF(COUNTA($A1110)&gt;0,VLOOKUP($A1110,Corsa!$A$1:$F$43,3,FALSE),"-")</f>
        <v>-</v>
      </c>
      <c r="G1110" s="28" t="str">
        <f>IF($D1110&gt;0,VLOOKUP($D1110,Iscrizioni!$A$2:$M$2502,9,FALSE),"-")</f>
        <v>-</v>
      </c>
      <c r="H1110" s="28" t="str">
        <f>IF($D1110&gt;0,VLOOKUP($D1110,Iscrizioni!$A$2:$M$2502,4,FALSE),"-")</f>
        <v>-</v>
      </c>
      <c r="I1110" s="27" t="str">
        <f>IF($D1110&gt;0,VLOOKUP($D1110,Iscrizioni!$A$2:$M$2502,5,FALSE),"-")</f>
        <v>-</v>
      </c>
      <c r="J1110" s="27" t="str">
        <f>IF($D1110&gt;0,VLOOKUP($D1110,Iscrizioni!$A$2:$M$2502,10,FALSE),"-")</f>
        <v>-</v>
      </c>
      <c r="K1110" s="27" t="str">
        <f t="shared" si="106"/>
        <v>-</v>
      </c>
      <c r="L1110" s="46" t="str">
        <f>IF($D1110&gt;0,VLOOKUP($D1110,Iscrizioni!$A$2:$M$2502,11,FALSE),"-")</f>
        <v>-</v>
      </c>
      <c r="M1110" s="27" t="str">
        <f>IF($D1110&gt;0,VLOOKUP($D1110,Iscrizioni!$A$2:$N$2502,12,FALSE),"-")</f>
        <v>-</v>
      </c>
      <c r="N1110" s="46" t="str">
        <f>IF($D1110&gt;0,VLOOKUP($D1110,Iscrizioni!$A$2:$M$2502,6,FALSE),"-")</f>
        <v>-</v>
      </c>
      <c r="O1110" s="107" t="str">
        <f>IF($D1110&gt;0,VLOOKUP($D1110,Iscrizioni!$A$2:$M$2502,7,FALSE),"-")</f>
        <v>-</v>
      </c>
      <c r="P1110" s="46" t="str">
        <f>IF($D1110&gt;0,VLOOKUP(LEFT($N1110,1),Regione!$A$2:$C$21,2,FALSE),"-")</f>
        <v>-</v>
      </c>
      <c r="Q1110" s="112" t="str">
        <f ca="1">IF($D1110&gt;0,NormalizzaTempo("D",CELL("tipo",$E1110),$E1110),"-")</f>
        <v>-</v>
      </c>
      <c r="R1110" s="27" t="str">
        <f>IF($D1110&gt;0,VLOOKUP($D1110,Iscrizioni!$A$2:$M$2502,13,FALSE),"-")</f>
        <v>-</v>
      </c>
      <c r="S1110" s="112" t="str">
        <f t="shared" si="109"/>
        <v>-</v>
      </c>
      <c r="T1110" s="112" t="str">
        <f>IF($D1110&gt;0,SUMIFS($S$3:$S1110,$X$3:$X1110,1,$J$3:$J1110,$J1110),"-")</f>
        <v>-</v>
      </c>
      <c r="U1110" s="112" t="str">
        <f t="shared" si="110"/>
        <v>-</v>
      </c>
      <c r="V1110" s="112" t="str">
        <f t="shared" si="107"/>
        <v>-</v>
      </c>
      <c r="W1110" s="27" t="str">
        <f>IF(LEN($C1110)=0,IF($D1110&gt;0,COUNTIFS($A$3:$A1110,$A1110),"-"),"Escluso")</f>
        <v>-</v>
      </c>
      <c r="X1110" s="2" t="str">
        <f>IF(LEN($C1110)=0,IF($D1110&gt;0,COUNTIFS($J$3:$J1110,$J1110,$C$3:$C1110,""),"-"),"Escluso")</f>
        <v>-</v>
      </c>
      <c r="Y1110" s="127" t="str">
        <f t="shared" si="105"/>
        <v>-</v>
      </c>
      <c r="Z1110" s="2" t="str">
        <f>IF($D1110&gt;0,COUNTIFS($O$3:$O1110,$O1110,$L$3:$L1110,$L1110,$I$3:$I1110,$I1110),"-")</f>
        <v>-</v>
      </c>
      <c r="AA1110" s="27" t="str">
        <f>IF($D1110&gt;0,IF(OR($Z1110 &gt;1,$L1110&lt;&gt;"Adulti"),0,VLOOKUP($P1110,Regione!$B$2:$C$22,2,FALSE)),"-")</f>
        <v>-</v>
      </c>
      <c r="AB1110" s="27" t="str">
        <f>IF($D1110&gt;0,IF(COUNTIFS($O$3:$O1110,$O1110,$L$3:$L1110,$L1110,$I$3:$I1110,$I1110) &gt;1,0,SUMIFS($Y$3:$Y$2503,$L$3:$L$2503,$L1110,$O$3:$O$2503,$O1110,$I$3:$I$2503,$I1110)),"-")</f>
        <v>-</v>
      </c>
      <c r="AC1110" s="27" t="str">
        <f t="shared" si="108"/>
        <v>-</v>
      </c>
    </row>
    <row r="1111" spans="1:29" s="1" customFormat="1">
      <c r="A1111" s="13"/>
      <c r="B1111" s="107" t="str">
        <f>IF(COUNTA($A1111)&gt;0,VLOOKUP($A1111,Corsa!$A$1:$F$43,2,FALSE),"-")</f>
        <v>-</v>
      </c>
      <c r="C1111" s="11"/>
      <c r="D1111" s="13"/>
      <c r="E1111" s="13"/>
      <c r="F1111" s="46" t="str">
        <f>IF(COUNTA($A1111)&gt;0,VLOOKUP($A1111,Corsa!$A$1:$F$43,3,FALSE),"-")</f>
        <v>-</v>
      </c>
      <c r="G1111" s="28" t="str">
        <f>IF($D1111&gt;0,VLOOKUP($D1111,Iscrizioni!$A$2:$M$2502,9,FALSE),"-")</f>
        <v>-</v>
      </c>
      <c r="H1111" s="28" t="str">
        <f>IF($D1111&gt;0,VLOOKUP($D1111,Iscrizioni!$A$2:$M$2502,4,FALSE),"-")</f>
        <v>-</v>
      </c>
      <c r="I1111" s="27" t="str">
        <f>IF($D1111&gt;0,VLOOKUP($D1111,Iscrizioni!$A$2:$M$2502,5,FALSE),"-")</f>
        <v>-</v>
      </c>
      <c r="J1111" s="27" t="str">
        <f>IF($D1111&gt;0,VLOOKUP($D1111,Iscrizioni!$A$2:$M$2502,10,FALSE),"-")</f>
        <v>-</v>
      </c>
      <c r="K1111" s="27" t="str">
        <f t="shared" si="106"/>
        <v>-</v>
      </c>
      <c r="L1111" s="46" t="str">
        <f>IF($D1111&gt;0,VLOOKUP($D1111,Iscrizioni!$A$2:$M$2502,11,FALSE),"-")</f>
        <v>-</v>
      </c>
      <c r="M1111" s="27" t="str">
        <f>IF($D1111&gt;0,VLOOKUP($D1111,Iscrizioni!$A$2:$N$2502,12,FALSE),"-")</f>
        <v>-</v>
      </c>
      <c r="N1111" s="46" t="str">
        <f>IF($D1111&gt;0,VLOOKUP($D1111,Iscrizioni!$A$2:$M$2502,6,FALSE),"-")</f>
        <v>-</v>
      </c>
      <c r="O1111" s="107" t="str">
        <f>IF($D1111&gt;0,VLOOKUP($D1111,Iscrizioni!$A$2:$M$2502,7,FALSE),"-")</f>
        <v>-</v>
      </c>
      <c r="P1111" s="46" t="str">
        <f>IF($D1111&gt;0,VLOOKUP(LEFT($N1111,1),Regione!$A$2:$C$21,2,FALSE),"-")</f>
        <v>-</v>
      </c>
      <c r="Q1111" s="112" t="str">
        <f ca="1">IF($D1111&gt;0,NormalizzaTempo("D",CELL("tipo",$E1111),$E1111),"-")</f>
        <v>-</v>
      </c>
      <c r="R1111" s="27" t="str">
        <f>IF($D1111&gt;0,VLOOKUP($D1111,Iscrizioni!$A$2:$M$2502,13,FALSE),"-")</f>
        <v>-</v>
      </c>
      <c r="S1111" s="112" t="str">
        <f t="shared" si="109"/>
        <v>-</v>
      </c>
      <c r="T1111" s="112" t="str">
        <f>IF($D1111&gt;0,SUMIFS($S$3:$S1111,$X$3:$X1111,1,$J$3:$J1111,$J1111),"-")</f>
        <v>-</v>
      </c>
      <c r="U1111" s="112" t="str">
        <f t="shared" si="110"/>
        <v>-</v>
      </c>
      <c r="V1111" s="112" t="str">
        <f t="shared" si="107"/>
        <v>-</v>
      </c>
      <c r="W1111" s="27" t="str">
        <f>IF(LEN($C1111)=0,IF($D1111&gt;0,COUNTIFS($A$3:$A1111,$A1111),"-"),"Escluso")</f>
        <v>-</v>
      </c>
      <c r="X1111" s="2" t="str">
        <f>IF(LEN($C1111)=0,IF($D1111&gt;0,COUNTIFS($J$3:$J1111,$J1111,$C$3:$C1111,""),"-"),"Escluso")</f>
        <v>-</v>
      </c>
      <c r="Y1111" s="127" t="str">
        <f t="shared" si="105"/>
        <v>-</v>
      </c>
      <c r="Z1111" s="2" t="str">
        <f>IF($D1111&gt;0,COUNTIFS($O$3:$O1111,$O1111,$L$3:$L1111,$L1111,$I$3:$I1111,$I1111),"-")</f>
        <v>-</v>
      </c>
      <c r="AA1111" s="27" t="str">
        <f>IF($D1111&gt;0,IF(OR($Z1111 &gt;1,$L1111&lt;&gt;"Adulti"),0,VLOOKUP($P1111,Regione!$B$2:$C$22,2,FALSE)),"-")</f>
        <v>-</v>
      </c>
      <c r="AB1111" s="27" t="str">
        <f>IF($D1111&gt;0,IF(COUNTIFS($O$3:$O1111,$O1111,$L$3:$L1111,$L1111,$I$3:$I1111,$I1111) &gt;1,0,SUMIFS($Y$3:$Y$2503,$L$3:$L$2503,$L1111,$O$3:$O$2503,$O1111,$I$3:$I$2503,$I1111)),"-")</f>
        <v>-</v>
      </c>
      <c r="AC1111" s="27" t="str">
        <f t="shared" si="108"/>
        <v>-</v>
      </c>
    </row>
    <row r="1112" spans="1:29" s="1" customFormat="1">
      <c r="A1112" s="13"/>
      <c r="B1112" s="107" t="str">
        <f>IF(COUNTA($A1112)&gt;0,VLOOKUP($A1112,Corsa!$A$1:$F$43,2,FALSE),"-")</f>
        <v>-</v>
      </c>
      <c r="C1112" s="11"/>
      <c r="D1112" s="13"/>
      <c r="E1112" s="13"/>
      <c r="F1112" s="46" t="str">
        <f>IF(COUNTA($A1112)&gt;0,VLOOKUP($A1112,Corsa!$A$1:$F$43,3,FALSE),"-")</f>
        <v>-</v>
      </c>
      <c r="G1112" s="28" t="str">
        <f>IF($D1112&gt;0,VLOOKUP($D1112,Iscrizioni!$A$2:$M$2502,9,FALSE),"-")</f>
        <v>-</v>
      </c>
      <c r="H1112" s="28" t="str">
        <f>IF($D1112&gt;0,VLOOKUP($D1112,Iscrizioni!$A$2:$M$2502,4,FALSE),"-")</f>
        <v>-</v>
      </c>
      <c r="I1112" s="27" t="str">
        <f>IF($D1112&gt;0,VLOOKUP($D1112,Iscrizioni!$A$2:$M$2502,5,FALSE),"-")</f>
        <v>-</v>
      </c>
      <c r="J1112" s="27" t="str">
        <f>IF($D1112&gt;0,VLOOKUP($D1112,Iscrizioni!$A$2:$M$2502,10,FALSE),"-")</f>
        <v>-</v>
      </c>
      <c r="K1112" s="27" t="str">
        <f t="shared" si="106"/>
        <v>-</v>
      </c>
      <c r="L1112" s="46" t="str">
        <f>IF($D1112&gt;0,VLOOKUP($D1112,Iscrizioni!$A$2:$M$2502,11,FALSE),"-")</f>
        <v>-</v>
      </c>
      <c r="M1112" s="27" t="str">
        <f>IF($D1112&gt;0,VLOOKUP($D1112,Iscrizioni!$A$2:$N$2502,12,FALSE),"-")</f>
        <v>-</v>
      </c>
      <c r="N1112" s="46" t="str">
        <f>IF($D1112&gt;0,VLOOKUP($D1112,Iscrizioni!$A$2:$M$2502,6,FALSE),"-")</f>
        <v>-</v>
      </c>
      <c r="O1112" s="107" t="str">
        <f>IF($D1112&gt;0,VLOOKUP($D1112,Iscrizioni!$A$2:$M$2502,7,FALSE),"-")</f>
        <v>-</v>
      </c>
      <c r="P1112" s="46" t="str">
        <f>IF($D1112&gt;0,VLOOKUP(LEFT($N1112,1),Regione!$A$2:$C$21,2,FALSE),"-")</f>
        <v>-</v>
      </c>
      <c r="Q1112" s="112" t="str">
        <f ca="1">IF($D1112&gt;0,NormalizzaTempo("D",CELL("tipo",$E1112),$E1112),"-")</f>
        <v>-</v>
      </c>
      <c r="R1112" s="27" t="str">
        <f>IF($D1112&gt;0,VLOOKUP($D1112,Iscrizioni!$A$2:$M$2502,13,FALSE),"-")</f>
        <v>-</v>
      </c>
      <c r="S1112" s="112" t="str">
        <f t="shared" si="109"/>
        <v>-</v>
      </c>
      <c r="T1112" s="112" t="str">
        <f>IF($D1112&gt;0,SUMIFS($S$3:$S1112,$X$3:$X1112,1,$J$3:$J1112,$J1112),"-")</f>
        <v>-</v>
      </c>
      <c r="U1112" s="112" t="str">
        <f t="shared" si="110"/>
        <v>-</v>
      </c>
      <c r="V1112" s="112" t="str">
        <f t="shared" si="107"/>
        <v>-</v>
      </c>
      <c r="W1112" s="27" t="str">
        <f>IF(LEN($C1112)=0,IF($D1112&gt;0,COUNTIFS($A$3:$A1112,$A1112),"-"),"Escluso")</f>
        <v>-</v>
      </c>
      <c r="X1112" s="2" t="str">
        <f>IF(LEN($C1112)=0,IF($D1112&gt;0,COUNTIFS($J$3:$J1112,$J1112,$C$3:$C1112,""),"-"),"Escluso")</f>
        <v>-</v>
      </c>
      <c r="Y1112" s="127" t="str">
        <f t="shared" si="105"/>
        <v>-</v>
      </c>
      <c r="Z1112" s="2" t="str">
        <f>IF($D1112&gt;0,COUNTIFS($O$3:$O1112,$O1112,$L$3:$L1112,$L1112,$I$3:$I1112,$I1112),"-")</f>
        <v>-</v>
      </c>
      <c r="AA1112" s="27" t="str">
        <f>IF($D1112&gt;0,IF(OR($Z1112 &gt;1,$L1112&lt;&gt;"Adulti"),0,VLOOKUP($P1112,Regione!$B$2:$C$22,2,FALSE)),"-")</f>
        <v>-</v>
      </c>
      <c r="AB1112" s="27" t="str">
        <f>IF($D1112&gt;0,IF(COUNTIFS($O$3:$O1112,$O1112,$L$3:$L1112,$L1112,$I$3:$I1112,$I1112) &gt;1,0,SUMIFS($Y$3:$Y$2503,$L$3:$L$2503,$L1112,$O$3:$O$2503,$O1112,$I$3:$I$2503,$I1112)),"-")</f>
        <v>-</v>
      </c>
      <c r="AC1112" s="27" t="str">
        <f t="shared" si="108"/>
        <v>-</v>
      </c>
    </row>
    <row r="1113" spans="1:29" s="1" customFormat="1">
      <c r="A1113" s="13"/>
      <c r="B1113" s="107" t="str">
        <f>IF(COUNTA($A1113)&gt;0,VLOOKUP($A1113,Corsa!$A$1:$F$43,2,FALSE),"-")</f>
        <v>-</v>
      </c>
      <c r="C1113" s="11"/>
      <c r="D1113" s="13"/>
      <c r="E1113" s="13"/>
      <c r="F1113" s="46" t="str">
        <f>IF(COUNTA($A1113)&gt;0,VLOOKUP($A1113,Corsa!$A$1:$F$43,3,FALSE),"-")</f>
        <v>-</v>
      </c>
      <c r="G1113" s="28" t="str">
        <f>IF($D1113&gt;0,VLOOKUP($D1113,Iscrizioni!$A$2:$M$2502,9,FALSE),"-")</f>
        <v>-</v>
      </c>
      <c r="H1113" s="28" t="str">
        <f>IF($D1113&gt;0,VLOOKUP($D1113,Iscrizioni!$A$2:$M$2502,4,FALSE),"-")</f>
        <v>-</v>
      </c>
      <c r="I1113" s="27" t="str">
        <f>IF($D1113&gt;0,VLOOKUP($D1113,Iscrizioni!$A$2:$M$2502,5,FALSE),"-")</f>
        <v>-</v>
      </c>
      <c r="J1113" s="27" t="str">
        <f>IF($D1113&gt;0,VLOOKUP($D1113,Iscrizioni!$A$2:$M$2502,10,FALSE),"-")</f>
        <v>-</v>
      </c>
      <c r="K1113" s="27" t="str">
        <f t="shared" si="106"/>
        <v>-</v>
      </c>
      <c r="L1113" s="46" t="str">
        <f>IF($D1113&gt;0,VLOOKUP($D1113,Iscrizioni!$A$2:$M$2502,11,FALSE),"-")</f>
        <v>-</v>
      </c>
      <c r="M1113" s="27" t="str">
        <f>IF($D1113&gt;0,VLOOKUP($D1113,Iscrizioni!$A$2:$N$2502,12,FALSE),"-")</f>
        <v>-</v>
      </c>
      <c r="N1113" s="46" t="str">
        <f>IF($D1113&gt;0,VLOOKUP($D1113,Iscrizioni!$A$2:$M$2502,6,FALSE),"-")</f>
        <v>-</v>
      </c>
      <c r="O1113" s="107" t="str">
        <f>IF($D1113&gt;0,VLOOKUP($D1113,Iscrizioni!$A$2:$M$2502,7,FALSE),"-")</f>
        <v>-</v>
      </c>
      <c r="P1113" s="46" t="str">
        <f>IF($D1113&gt;0,VLOOKUP(LEFT($N1113,1),Regione!$A$2:$C$21,2,FALSE),"-")</f>
        <v>-</v>
      </c>
      <c r="Q1113" s="112" t="str">
        <f ca="1">IF($D1113&gt;0,NormalizzaTempo("D",CELL("tipo",$E1113),$E1113),"-")</f>
        <v>-</v>
      </c>
      <c r="R1113" s="27" t="str">
        <f>IF($D1113&gt;0,VLOOKUP($D1113,Iscrizioni!$A$2:$M$2502,13,FALSE),"-")</f>
        <v>-</v>
      </c>
      <c r="S1113" s="112" t="str">
        <f t="shared" si="109"/>
        <v>-</v>
      </c>
      <c r="T1113" s="112" t="str">
        <f>IF($D1113&gt;0,SUMIFS($S$3:$S1113,$X$3:$X1113,1,$J$3:$J1113,$J1113),"-")</f>
        <v>-</v>
      </c>
      <c r="U1113" s="112" t="str">
        <f t="shared" si="110"/>
        <v>-</v>
      </c>
      <c r="V1113" s="112" t="str">
        <f t="shared" si="107"/>
        <v>-</v>
      </c>
      <c r="W1113" s="27" t="str">
        <f>IF(LEN($C1113)=0,IF($D1113&gt;0,COUNTIFS($A$3:$A1113,$A1113),"-"),"Escluso")</f>
        <v>-</v>
      </c>
      <c r="X1113" s="2" t="str">
        <f>IF(LEN($C1113)=0,IF($D1113&gt;0,COUNTIFS($J$3:$J1113,$J1113,$C$3:$C1113,""),"-"),"Escluso")</f>
        <v>-</v>
      </c>
      <c r="Y1113" s="127" t="str">
        <f t="shared" si="105"/>
        <v>-</v>
      </c>
      <c r="Z1113" s="2" t="str">
        <f>IF($D1113&gt;0,COUNTIFS($O$3:$O1113,$O1113,$L$3:$L1113,$L1113,$I$3:$I1113,$I1113),"-")</f>
        <v>-</v>
      </c>
      <c r="AA1113" s="27" t="str">
        <f>IF($D1113&gt;0,IF(OR($Z1113 &gt;1,$L1113&lt;&gt;"Adulti"),0,VLOOKUP($P1113,Regione!$B$2:$C$22,2,FALSE)),"-")</f>
        <v>-</v>
      </c>
      <c r="AB1113" s="27" t="str">
        <f>IF($D1113&gt;0,IF(COUNTIFS($O$3:$O1113,$O1113,$L$3:$L1113,$L1113,$I$3:$I1113,$I1113) &gt;1,0,SUMIFS($Y$3:$Y$2503,$L$3:$L$2503,$L1113,$O$3:$O$2503,$O1113,$I$3:$I$2503,$I1113)),"-")</f>
        <v>-</v>
      </c>
      <c r="AC1113" s="27" t="str">
        <f t="shared" si="108"/>
        <v>-</v>
      </c>
    </row>
    <row r="1114" spans="1:29" s="1" customFormat="1">
      <c r="A1114" s="13"/>
      <c r="B1114" s="107" t="str">
        <f>IF(COUNTA($A1114)&gt;0,VLOOKUP($A1114,Corsa!$A$1:$F$43,2,FALSE),"-")</f>
        <v>-</v>
      </c>
      <c r="C1114" s="11"/>
      <c r="D1114" s="13"/>
      <c r="E1114" s="13"/>
      <c r="F1114" s="46" t="str">
        <f>IF(COUNTA($A1114)&gt;0,VLOOKUP($A1114,Corsa!$A$1:$F$43,3,FALSE),"-")</f>
        <v>-</v>
      </c>
      <c r="G1114" s="28" t="str">
        <f>IF($D1114&gt;0,VLOOKUP($D1114,Iscrizioni!$A$2:$M$2502,9,FALSE),"-")</f>
        <v>-</v>
      </c>
      <c r="H1114" s="28" t="str">
        <f>IF($D1114&gt;0,VLOOKUP($D1114,Iscrizioni!$A$2:$M$2502,4,FALSE),"-")</f>
        <v>-</v>
      </c>
      <c r="I1114" s="27" t="str">
        <f>IF($D1114&gt;0,VLOOKUP($D1114,Iscrizioni!$A$2:$M$2502,5,FALSE),"-")</f>
        <v>-</v>
      </c>
      <c r="J1114" s="27" t="str">
        <f>IF($D1114&gt;0,VLOOKUP($D1114,Iscrizioni!$A$2:$M$2502,10,FALSE),"-")</f>
        <v>-</v>
      </c>
      <c r="K1114" s="27" t="str">
        <f t="shared" si="106"/>
        <v>-</v>
      </c>
      <c r="L1114" s="46" t="str">
        <f>IF($D1114&gt;0,VLOOKUP($D1114,Iscrizioni!$A$2:$M$2502,11,FALSE),"-")</f>
        <v>-</v>
      </c>
      <c r="M1114" s="27" t="str">
        <f>IF($D1114&gt;0,VLOOKUP($D1114,Iscrizioni!$A$2:$N$2502,12,FALSE),"-")</f>
        <v>-</v>
      </c>
      <c r="N1114" s="46" t="str">
        <f>IF($D1114&gt;0,VLOOKUP($D1114,Iscrizioni!$A$2:$M$2502,6,FALSE),"-")</f>
        <v>-</v>
      </c>
      <c r="O1114" s="107" t="str">
        <f>IF($D1114&gt;0,VLOOKUP($D1114,Iscrizioni!$A$2:$M$2502,7,FALSE),"-")</f>
        <v>-</v>
      </c>
      <c r="P1114" s="46" t="str">
        <f>IF($D1114&gt;0,VLOOKUP(LEFT($N1114,1),Regione!$A$2:$C$21,2,FALSE),"-")</f>
        <v>-</v>
      </c>
      <c r="Q1114" s="112" t="str">
        <f ca="1">IF($D1114&gt;0,NormalizzaTempo("D",CELL("tipo",$E1114),$E1114),"-")</f>
        <v>-</v>
      </c>
      <c r="R1114" s="27" t="str">
        <f>IF($D1114&gt;0,VLOOKUP($D1114,Iscrizioni!$A$2:$M$2502,13,FALSE),"-")</f>
        <v>-</v>
      </c>
      <c r="S1114" s="112" t="str">
        <f t="shared" si="109"/>
        <v>-</v>
      </c>
      <c r="T1114" s="112" t="str">
        <f>IF($D1114&gt;0,SUMIFS($S$3:$S1114,$X$3:$X1114,1,$J$3:$J1114,$J1114),"-")</f>
        <v>-</v>
      </c>
      <c r="U1114" s="112" t="str">
        <f t="shared" si="110"/>
        <v>-</v>
      </c>
      <c r="V1114" s="112" t="str">
        <f t="shared" si="107"/>
        <v>-</v>
      </c>
      <c r="W1114" s="27" t="str">
        <f>IF(LEN($C1114)=0,IF($D1114&gt;0,COUNTIFS($A$3:$A1114,$A1114),"-"),"Escluso")</f>
        <v>-</v>
      </c>
      <c r="X1114" s="2" t="str">
        <f>IF(LEN($C1114)=0,IF($D1114&gt;0,COUNTIFS($J$3:$J1114,$J1114,$C$3:$C1114,""),"-"),"Escluso")</f>
        <v>-</v>
      </c>
      <c r="Y1114" s="127" t="str">
        <f t="shared" si="105"/>
        <v>-</v>
      </c>
      <c r="Z1114" s="2" t="str">
        <f>IF($D1114&gt;0,COUNTIFS($O$3:$O1114,$O1114,$L$3:$L1114,$L1114,$I$3:$I1114,$I1114),"-")</f>
        <v>-</v>
      </c>
      <c r="AA1114" s="27" t="str">
        <f>IF($D1114&gt;0,IF(OR($Z1114 &gt;1,$L1114&lt;&gt;"Adulti"),0,VLOOKUP($P1114,Regione!$B$2:$C$22,2,FALSE)),"-")</f>
        <v>-</v>
      </c>
      <c r="AB1114" s="27" t="str">
        <f>IF($D1114&gt;0,IF(COUNTIFS($O$3:$O1114,$O1114,$L$3:$L1114,$L1114,$I$3:$I1114,$I1114) &gt;1,0,SUMIFS($Y$3:$Y$2503,$L$3:$L$2503,$L1114,$O$3:$O$2503,$O1114,$I$3:$I$2503,$I1114)),"-")</f>
        <v>-</v>
      </c>
      <c r="AC1114" s="27" t="str">
        <f t="shared" si="108"/>
        <v>-</v>
      </c>
    </row>
    <row r="1115" spans="1:29" s="1" customFormat="1">
      <c r="A1115" s="13"/>
      <c r="B1115" s="107" t="str">
        <f>IF(COUNTA($A1115)&gt;0,VLOOKUP($A1115,Corsa!$A$1:$F$43,2,FALSE),"-")</f>
        <v>-</v>
      </c>
      <c r="C1115" s="11"/>
      <c r="D1115" s="13"/>
      <c r="E1115" s="13"/>
      <c r="F1115" s="46" t="str">
        <f>IF(COUNTA($A1115)&gt;0,VLOOKUP($A1115,Corsa!$A$1:$F$43,3,FALSE),"-")</f>
        <v>-</v>
      </c>
      <c r="G1115" s="28" t="str">
        <f>IF($D1115&gt;0,VLOOKUP($D1115,Iscrizioni!$A$2:$M$2502,9,FALSE),"-")</f>
        <v>-</v>
      </c>
      <c r="H1115" s="28" t="str">
        <f>IF($D1115&gt;0,VLOOKUP($D1115,Iscrizioni!$A$2:$M$2502,4,FALSE),"-")</f>
        <v>-</v>
      </c>
      <c r="I1115" s="27" t="str">
        <f>IF($D1115&gt;0,VLOOKUP($D1115,Iscrizioni!$A$2:$M$2502,5,FALSE),"-")</f>
        <v>-</v>
      </c>
      <c r="J1115" s="27" t="str">
        <f>IF($D1115&gt;0,VLOOKUP($D1115,Iscrizioni!$A$2:$M$2502,10,FALSE),"-")</f>
        <v>-</v>
      </c>
      <c r="K1115" s="27" t="str">
        <f t="shared" si="106"/>
        <v>-</v>
      </c>
      <c r="L1115" s="46" t="str">
        <f>IF($D1115&gt;0,VLOOKUP($D1115,Iscrizioni!$A$2:$M$2502,11,FALSE),"-")</f>
        <v>-</v>
      </c>
      <c r="M1115" s="27" t="str">
        <f>IF($D1115&gt;0,VLOOKUP($D1115,Iscrizioni!$A$2:$N$2502,12,FALSE),"-")</f>
        <v>-</v>
      </c>
      <c r="N1115" s="46" t="str">
        <f>IF($D1115&gt;0,VLOOKUP($D1115,Iscrizioni!$A$2:$M$2502,6,FALSE),"-")</f>
        <v>-</v>
      </c>
      <c r="O1115" s="107" t="str">
        <f>IF($D1115&gt;0,VLOOKUP($D1115,Iscrizioni!$A$2:$M$2502,7,FALSE),"-")</f>
        <v>-</v>
      </c>
      <c r="P1115" s="46" t="str">
        <f>IF($D1115&gt;0,VLOOKUP(LEFT($N1115,1),Regione!$A$2:$C$21,2,FALSE),"-")</f>
        <v>-</v>
      </c>
      <c r="Q1115" s="112" t="str">
        <f ca="1">IF($D1115&gt;0,NormalizzaTempo("D",CELL("tipo",$E1115),$E1115),"-")</f>
        <v>-</v>
      </c>
      <c r="R1115" s="27" t="str">
        <f>IF($D1115&gt;0,VLOOKUP($D1115,Iscrizioni!$A$2:$M$2502,13,FALSE),"-")</f>
        <v>-</v>
      </c>
      <c r="S1115" s="112" t="str">
        <f t="shared" si="109"/>
        <v>-</v>
      </c>
      <c r="T1115" s="112" t="str">
        <f>IF($D1115&gt;0,SUMIFS($S$3:$S1115,$X$3:$X1115,1,$J$3:$J1115,$J1115),"-")</f>
        <v>-</v>
      </c>
      <c r="U1115" s="112" t="str">
        <f t="shared" si="110"/>
        <v>-</v>
      </c>
      <c r="V1115" s="112" t="str">
        <f t="shared" si="107"/>
        <v>-</v>
      </c>
      <c r="W1115" s="27" t="str">
        <f>IF(LEN($C1115)=0,IF($D1115&gt;0,COUNTIFS($A$3:$A1115,$A1115),"-"),"Escluso")</f>
        <v>-</v>
      </c>
      <c r="X1115" s="2" t="str">
        <f>IF(LEN($C1115)=0,IF($D1115&gt;0,COUNTIFS($J$3:$J1115,$J1115,$C$3:$C1115,""),"-"),"Escluso")</f>
        <v>-</v>
      </c>
      <c r="Y1115" s="127" t="str">
        <f t="shared" si="105"/>
        <v>-</v>
      </c>
      <c r="Z1115" s="2" t="str">
        <f>IF($D1115&gt;0,COUNTIFS($O$3:$O1115,$O1115,$L$3:$L1115,$L1115,$I$3:$I1115,$I1115),"-")</f>
        <v>-</v>
      </c>
      <c r="AA1115" s="27" t="str">
        <f>IF($D1115&gt;0,IF(OR($Z1115 &gt;1,$L1115&lt;&gt;"Adulti"),0,VLOOKUP($P1115,Regione!$B$2:$C$22,2,FALSE)),"-")</f>
        <v>-</v>
      </c>
      <c r="AB1115" s="27" t="str">
        <f>IF($D1115&gt;0,IF(COUNTIFS($O$3:$O1115,$O1115,$L$3:$L1115,$L1115,$I$3:$I1115,$I1115) &gt;1,0,SUMIFS($Y$3:$Y$2503,$L$3:$L$2503,$L1115,$O$3:$O$2503,$O1115,$I$3:$I$2503,$I1115)),"-")</f>
        <v>-</v>
      </c>
      <c r="AC1115" s="27" t="str">
        <f t="shared" si="108"/>
        <v>-</v>
      </c>
    </row>
    <row r="1116" spans="1:29" s="1" customFormat="1">
      <c r="A1116" s="13"/>
      <c r="B1116" s="107" t="str">
        <f>IF(COUNTA($A1116)&gt;0,VLOOKUP($A1116,Corsa!$A$1:$F$43,2,FALSE),"-")</f>
        <v>-</v>
      </c>
      <c r="C1116" s="11"/>
      <c r="D1116" s="13"/>
      <c r="E1116" s="13"/>
      <c r="F1116" s="46" t="str">
        <f>IF(COUNTA($A1116)&gt;0,VLOOKUP($A1116,Corsa!$A$1:$F$43,3,FALSE),"-")</f>
        <v>-</v>
      </c>
      <c r="G1116" s="28" t="str">
        <f>IF($D1116&gt;0,VLOOKUP($D1116,Iscrizioni!$A$2:$M$2502,9,FALSE),"-")</f>
        <v>-</v>
      </c>
      <c r="H1116" s="28" t="str">
        <f>IF($D1116&gt;0,VLOOKUP($D1116,Iscrizioni!$A$2:$M$2502,4,FALSE),"-")</f>
        <v>-</v>
      </c>
      <c r="I1116" s="27" t="str">
        <f>IF($D1116&gt;0,VLOOKUP($D1116,Iscrizioni!$A$2:$M$2502,5,FALSE),"-")</f>
        <v>-</v>
      </c>
      <c r="J1116" s="27" t="str">
        <f>IF($D1116&gt;0,VLOOKUP($D1116,Iscrizioni!$A$2:$M$2502,10,FALSE),"-")</f>
        <v>-</v>
      </c>
      <c r="K1116" s="27" t="str">
        <f t="shared" si="106"/>
        <v>-</v>
      </c>
      <c r="L1116" s="46" t="str">
        <f>IF($D1116&gt;0,VLOOKUP($D1116,Iscrizioni!$A$2:$M$2502,11,FALSE),"-")</f>
        <v>-</v>
      </c>
      <c r="M1116" s="27" t="str">
        <f>IF($D1116&gt;0,VLOOKUP($D1116,Iscrizioni!$A$2:$N$2502,12,FALSE),"-")</f>
        <v>-</v>
      </c>
      <c r="N1116" s="46" t="str">
        <f>IF($D1116&gt;0,VLOOKUP($D1116,Iscrizioni!$A$2:$M$2502,6,FALSE),"-")</f>
        <v>-</v>
      </c>
      <c r="O1116" s="107" t="str">
        <f>IF($D1116&gt;0,VLOOKUP($D1116,Iscrizioni!$A$2:$M$2502,7,FALSE),"-")</f>
        <v>-</v>
      </c>
      <c r="P1116" s="46" t="str">
        <f>IF($D1116&gt;0,VLOOKUP(LEFT($N1116,1),Regione!$A$2:$C$21,2,FALSE),"-")</f>
        <v>-</v>
      </c>
      <c r="Q1116" s="112" t="str">
        <f ca="1">IF($D1116&gt;0,NormalizzaTempo("D",CELL("tipo",$E1116),$E1116),"-")</f>
        <v>-</v>
      </c>
      <c r="R1116" s="27" t="str">
        <f>IF($D1116&gt;0,VLOOKUP($D1116,Iscrizioni!$A$2:$M$2502,13,FALSE),"-")</f>
        <v>-</v>
      </c>
      <c r="S1116" s="112" t="str">
        <f t="shared" si="109"/>
        <v>-</v>
      </c>
      <c r="T1116" s="112" t="str">
        <f>IF($D1116&gt;0,SUMIFS($S$3:$S1116,$X$3:$X1116,1,$J$3:$J1116,$J1116),"-")</f>
        <v>-</v>
      </c>
      <c r="U1116" s="112" t="str">
        <f t="shared" si="110"/>
        <v>-</v>
      </c>
      <c r="V1116" s="112" t="str">
        <f t="shared" si="107"/>
        <v>-</v>
      </c>
      <c r="W1116" s="27" t="str">
        <f>IF(LEN($C1116)=0,IF($D1116&gt;0,COUNTIFS($A$3:$A1116,$A1116),"-"),"Escluso")</f>
        <v>-</v>
      </c>
      <c r="X1116" s="2" t="str">
        <f>IF(LEN($C1116)=0,IF($D1116&gt;0,COUNTIFS($J$3:$J1116,$J1116,$C$3:$C1116,""),"-"),"Escluso")</f>
        <v>-</v>
      </c>
      <c r="Y1116" s="127" t="str">
        <f t="shared" si="105"/>
        <v>-</v>
      </c>
      <c r="Z1116" s="2" t="str">
        <f>IF($D1116&gt;0,COUNTIFS($O$3:$O1116,$O1116,$L$3:$L1116,$L1116,$I$3:$I1116,$I1116),"-")</f>
        <v>-</v>
      </c>
      <c r="AA1116" s="27" t="str">
        <f>IF($D1116&gt;0,IF(OR($Z1116 &gt;1,$L1116&lt;&gt;"Adulti"),0,VLOOKUP($P1116,Regione!$B$2:$C$22,2,FALSE)),"-")</f>
        <v>-</v>
      </c>
      <c r="AB1116" s="27" t="str">
        <f>IF($D1116&gt;0,IF(COUNTIFS($O$3:$O1116,$O1116,$L$3:$L1116,$L1116,$I$3:$I1116,$I1116) &gt;1,0,SUMIFS($Y$3:$Y$2503,$L$3:$L$2503,$L1116,$O$3:$O$2503,$O1116,$I$3:$I$2503,$I1116)),"-")</f>
        <v>-</v>
      </c>
      <c r="AC1116" s="27" t="str">
        <f t="shared" si="108"/>
        <v>-</v>
      </c>
    </row>
    <row r="1117" spans="1:29" s="1" customFormat="1">
      <c r="A1117" s="13"/>
      <c r="B1117" s="107" t="str">
        <f>IF(COUNTA($A1117)&gt;0,VLOOKUP($A1117,Corsa!$A$1:$F$43,2,FALSE),"-")</f>
        <v>-</v>
      </c>
      <c r="C1117" s="11"/>
      <c r="D1117" s="13"/>
      <c r="E1117" s="13"/>
      <c r="F1117" s="46" t="str">
        <f>IF(COUNTA($A1117)&gt;0,VLOOKUP($A1117,Corsa!$A$1:$F$43,3,FALSE),"-")</f>
        <v>-</v>
      </c>
      <c r="G1117" s="28" t="str">
        <f>IF($D1117&gt;0,VLOOKUP($D1117,Iscrizioni!$A$2:$M$2502,9,FALSE),"-")</f>
        <v>-</v>
      </c>
      <c r="H1117" s="28" t="str">
        <f>IF($D1117&gt;0,VLOOKUP($D1117,Iscrizioni!$A$2:$M$2502,4,FALSE),"-")</f>
        <v>-</v>
      </c>
      <c r="I1117" s="27" t="str">
        <f>IF($D1117&gt;0,VLOOKUP($D1117,Iscrizioni!$A$2:$M$2502,5,FALSE),"-")</f>
        <v>-</v>
      </c>
      <c r="J1117" s="27" t="str">
        <f>IF($D1117&gt;0,VLOOKUP($D1117,Iscrizioni!$A$2:$M$2502,10,FALSE),"-")</f>
        <v>-</v>
      </c>
      <c r="K1117" s="27" t="str">
        <f t="shared" si="106"/>
        <v>-</v>
      </c>
      <c r="L1117" s="46" t="str">
        <f>IF($D1117&gt;0,VLOOKUP($D1117,Iscrizioni!$A$2:$M$2502,11,FALSE),"-")</f>
        <v>-</v>
      </c>
      <c r="M1117" s="27" t="str">
        <f>IF($D1117&gt;0,VLOOKUP($D1117,Iscrizioni!$A$2:$N$2502,12,FALSE),"-")</f>
        <v>-</v>
      </c>
      <c r="N1117" s="46" t="str">
        <f>IF($D1117&gt;0,VLOOKUP($D1117,Iscrizioni!$A$2:$M$2502,6,FALSE),"-")</f>
        <v>-</v>
      </c>
      <c r="O1117" s="107" t="str">
        <f>IF($D1117&gt;0,VLOOKUP($D1117,Iscrizioni!$A$2:$M$2502,7,FALSE),"-")</f>
        <v>-</v>
      </c>
      <c r="P1117" s="46" t="str">
        <f>IF($D1117&gt;0,VLOOKUP(LEFT($N1117,1),Regione!$A$2:$C$21,2,FALSE),"-")</f>
        <v>-</v>
      </c>
      <c r="Q1117" s="112" t="str">
        <f ca="1">IF($D1117&gt;0,NormalizzaTempo("D",CELL("tipo",$E1117),$E1117),"-")</f>
        <v>-</v>
      </c>
      <c r="R1117" s="27" t="str">
        <f>IF($D1117&gt;0,VLOOKUP($D1117,Iscrizioni!$A$2:$M$2502,13,FALSE),"-")</f>
        <v>-</v>
      </c>
      <c r="S1117" s="112" t="str">
        <f t="shared" si="109"/>
        <v>-</v>
      </c>
      <c r="T1117" s="112" t="str">
        <f>IF($D1117&gt;0,SUMIFS($S$3:$S1117,$X$3:$X1117,1,$J$3:$J1117,$J1117),"-")</f>
        <v>-</v>
      </c>
      <c r="U1117" s="112" t="str">
        <f t="shared" si="110"/>
        <v>-</v>
      </c>
      <c r="V1117" s="112" t="str">
        <f t="shared" si="107"/>
        <v>-</v>
      </c>
      <c r="W1117" s="27" t="str">
        <f>IF(LEN($C1117)=0,IF($D1117&gt;0,COUNTIFS($A$3:$A1117,$A1117),"-"),"Escluso")</f>
        <v>-</v>
      </c>
      <c r="X1117" s="2" t="str">
        <f>IF(LEN($C1117)=0,IF($D1117&gt;0,COUNTIFS($J$3:$J1117,$J1117,$C$3:$C1117,""),"-"),"Escluso")</f>
        <v>-</v>
      </c>
      <c r="Y1117" s="127" t="str">
        <f t="shared" si="105"/>
        <v>-</v>
      </c>
      <c r="Z1117" s="2" t="str">
        <f>IF($D1117&gt;0,COUNTIFS($O$3:$O1117,$O1117,$L$3:$L1117,$L1117,$I$3:$I1117,$I1117),"-")</f>
        <v>-</v>
      </c>
      <c r="AA1117" s="27" t="str">
        <f>IF($D1117&gt;0,IF(OR($Z1117 &gt;1,$L1117&lt;&gt;"Adulti"),0,VLOOKUP($P1117,Regione!$B$2:$C$22,2,FALSE)),"-")</f>
        <v>-</v>
      </c>
      <c r="AB1117" s="27" t="str">
        <f>IF($D1117&gt;0,IF(COUNTIFS($O$3:$O1117,$O1117,$L$3:$L1117,$L1117,$I$3:$I1117,$I1117) &gt;1,0,SUMIFS($Y$3:$Y$2503,$L$3:$L$2503,$L1117,$O$3:$O$2503,$O1117,$I$3:$I$2503,$I1117)),"-")</f>
        <v>-</v>
      </c>
      <c r="AC1117" s="27" t="str">
        <f t="shared" si="108"/>
        <v>-</v>
      </c>
    </row>
    <row r="1118" spans="1:29" s="1" customFormat="1">
      <c r="A1118" s="13"/>
      <c r="B1118" s="107" t="str">
        <f>IF(COUNTA($A1118)&gt;0,VLOOKUP($A1118,Corsa!$A$1:$F$43,2,FALSE),"-")</f>
        <v>-</v>
      </c>
      <c r="C1118" s="11"/>
      <c r="D1118" s="13"/>
      <c r="E1118" s="13"/>
      <c r="F1118" s="46" t="str">
        <f>IF(COUNTA($A1118)&gt;0,VLOOKUP($A1118,Corsa!$A$1:$F$43,3,FALSE),"-")</f>
        <v>-</v>
      </c>
      <c r="G1118" s="28" t="str">
        <f>IF($D1118&gt;0,VLOOKUP($D1118,Iscrizioni!$A$2:$M$2502,9,FALSE),"-")</f>
        <v>-</v>
      </c>
      <c r="H1118" s="28" t="str">
        <f>IF($D1118&gt;0,VLOOKUP($D1118,Iscrizioni!$A$2:$M$2502,4,FALSE),"-")</f>
        <v>-</v>
      </c>
      <c r="I1118" s="27" t="str">
        <f>IF($D1118&gt;0,VLOOKUP($D1118,Iscrizioni!$A$2:$M$2502,5,FALSE),"-")</f>
        <v>-</v>
      </c>
      <c r="J1118" s="27" t="str">
        <f>IF($D1118&gt;0,VLOOKUP($D1118,Iscrizioni!$A$2:$M$2502,10,FALSE),"-")</f>
        <v>-</v>
      </c>
      <c r="K1118" s="27" t="str">
        <f t="shared" si="106"/>
        <v>-</v>
      </c>
      <c r="L1118" s="46" t="str">
        <f>IF($D1118&gt;0,VLOOKUP($D1118,Iscrizioni!$A$2:$M$2502,11,FALSE),"-")</f>
        <v>-</v>
      </c>
      <c r="M1118" s="27" t="str">
        <f>IF($D1118&gt;0,VLOOKUP($D1118,Iscrizioni!$A$2:$N$2502,12,FALSE),"-")</f>
        <v>-</v>
      </c>
      <c r="N1118" s="46" t="str">
        <f>IF($D1118&gt;0,VLOOKUP($D1118,Iscrizioni!$A$2:$M$2502,6,FALSE),"-")</f>
        <v>-</v>
      </c>
      <c r="O1118" s="107" t="str">
        <f>IF($D1118&gt;0,VLOOKUP($D1118,Iscrizioni!$A$2:$M$2502,7,FALSE),"-")</f>
        <v>-</v>
      </c>
      <c r="P1118" s="46" t="str">
        <f>IF($D1118&gt;0,VLOOKUP(LEFT($N1118,1),Regione!$A$2:$C$21,2,FALSE),"-")</f>
        <v>-</v>
      </c>
      <c r="Q1118" s="112" t="str">
        <f ca="1">IF($D1118&gt;0,NormalizzaTempo("D",CELL("tipo",$E1118),$E1118),"-")</f>
        <v>-</v>
      </c>
      <c r="R1118" s="27" t="str">
        <f>IF($D1118&gt;0,VLOOKUP($D1118,Iscrizioni!$A$2:$M$2502,13,FALSE),"-")</f>
        <v>-</v>
      </c>
      <c r="S1118" s="112" t="str">
        <f t="shared" si="109"/>
        <v>-</v>
      </c>
      <c r="T1118" s="112" t="str">
        <f>IF($D1118&gt;0,SUMIFS($S$3:$S1118,$X$3:$X1118,1,$J$3:$J1118,$J1118),"-")</f>
        <v>-</v>
      </c>
      <c r="U1118" s="112" t="str">
        <f t="shared" si="110"/>
        <v>-</v>
      </c>
      <c r="V1118" s="112" t="str">
        <f t="shared" si="107"/>
        <v>-</v>
      </c>
      <c r="W1118" s="27" t="str">
        <f>IF(LEN($C1118)=0,IF($D1118&gt;0,COUNTIFS($A$3:$A1118,$A1118),"-"),"Escluso")</f>
        <v>-</v>
      </c>
      <c r="X1118" s="2" t="str">
        <f>IF(LEN($C1118)=0,IF($D1118&gt;0,COUNTIFS($J$3:$J1118,$J1118,$C$3:$C1118,""),"-"),"Escluso")</f>
        <v>-</v>
      </c>
      <c r="Y1118" s="127" t="str">
        <f t="shared" si="105"/>
        <v>-</v>
      </c>
      <c r="Z1118" s="2" t="str">
        <f>IF($D1118&gt;0,COUNTIFS($O$3:$O1118,$O1118,$L$3:$L1118,$L1118,$I$3:$I1118,$I1118),"-")</f>
        <v>-</v>
      </c>
      <c r="AA1118" s="27" t="str">
        <f>IF($D1118&gt;0,IF(OR($Z1118 &gt;1,$L1118&lt;&gt;"Adulti"),0,VLOOKUP($P1118,Regione!$B$2:$C$22,2,FALSE)),"-")</f>
        <v>-</v>
      </c>
      <c r="AB1118" s="27" t="str">
        <f>IF($D1118&gt;0,IF(COUNTIFS($O$3:$O1118,$O1118,$L$3:$L1118,$L1118,$I$3:$I1118,$I1118) &gt;1,0,SUMIFS($Y$3:$Y$2503,$L$3:$L$2503,$L1118,$O$3:$O$2503,$O1118,$I$3:$I$2503,$I1118)),"-")</f>
        <v>-</v>
      </c>
      <c r="AC1118" s="27" t="str">
        <f t="shared" si="108"/>
        <v>-</v>
      </c>
    </row>
    <row r="1119" spans="1:29" s="1" customFormat="1">
      <c r="A1119" s="13"/>
      <c r="B1119" s="107" t="str">
        <f>IF(COUNTA($A1119)&gt;0,VLOOKUP($A1119,Corsa!$A$1:$F$43,2,FALSE),"-")</f>
        <v>-</v>
      </c>
      <c r="C1119" s="11"/>
      <c r="D1119" s="13"/>
      <c r="E1119" s="13"/>
      <c r="F1119" s="46" t="str">
        <f>IF(COUNTA($A1119)&gt;0,VLOOKUP($A1119,Corsa!$A$1:$F$43,3,FALSE),"-")</f>
        <v>-</v>
      </c>
      <c r="G1119" s="28" t="str">
        <f>IF($D1119&gt;0,VLOOKUP($D1119,Iscrizioni!$A$2:$M$2502,9,FALSE),"-")</f>
        <v>-</v>
      </c>
      <c r="H1119" s="28" t="str">
        <f>IF($D1119&gt;0,VLOOKUP($D1119,Iscrizioni!$A$2:$M$2502,4,FALSE),"-")</f>
        <v>-</v>
      </c>
      <c r="I1119" s="27" t="str">
        <f>IF($D1119&gt;0,VLOOKUP($D1119,Iscrizioni!$A$2:$M$2502,5,FALSE),"-")</f>
        <v>-</v>
      </c>
      <c r="J1119" s="27" t="str">
        <f>IF($D1119&gt;0,VLOOKUP($D1119,Iscrizioni!$A$2:$M$2502,10,FALSE),"-")</f>
        <v>-</v>
      </c>
      <c r="K1119" s="27" t="str">
        <f t="shared" si="106"/>
        <v>-</v>
      </c>
      <c r="L1119" s="46" t="str">
        <f>IF($D1119&gt;0,VLOOKUP($D1119,Iscrizioni!$A$2:$M$2502,11,FALSE),"-")</f>
        <v>-</v>
      </c>
      <c r="M1119" s="27" t="str">
        <f>IF($D1119&gt;0,VLOOKUP($D1119,Iscrizioni!$A$2:$N$2502,12,FALSE),"-")</f>
        <v>-</v>
      </c>
      <c r="N1119" s="46" t="str">
        <f>IF($D1119&gt;0,VLOOKUP($D1119,Iscrizioni!$A$2:$M$2502,6,FALSE),"-")</f>
        <v>-</v>
      </c>
      <c r="O1119" s="107" t="str">
        <f>IF($D1119&gt;0,VLOOKUP($D1119,Iscrizioni!$A$2:$M$2502,7,FALSE),"-")</f>
        <v>-</v>
      </c>
      <c r="P1119" s="46" t="str">
        <f>IF($D1119&gt;0,VLOOKUP(LEFT($N1119,1),Regione!$A$2:$C$21,2,FALSE),"-")</f>
        <v>-</v>
      </c>
      <c r="Q1119" s="112" t="str">
        <f ca="1">IF($D1119&gt;0,NormalizzaTempo("D",CELL("tipo",$E1119),$E1119),"-")</f>
        <v>-</v>
      </c>
      <c r="R1119" s="27" t="str">
        <f>IF($D1119&gt;0,VLOOKUP($D1119,Iscrizioni!$A$2:$M$2502,13,FALSE),"-")</f>
        <v>-</v>
      </c>
      <c r="S1119" s="112" t="str">
        <f t="shared" si="109"/>
        <v>-</v>
      </c>
      <c r="T1119" s="112" t="str">
        <f>IF($D1119&gt;0,SUMIFS($S$3:$S1119,$X$3:$X1119,1,$J$3:$J1119,$J1119),"-")</f>
        <v>-</v>
      </c>
      <c r="U1119" s="112" t="str">
        <f t="shared" si="110"/>
        <v>-</v>
      </c>
      <c r="V1119" s="112" t="str">
        <f t="shared" si="107"/>
        <v>-</v>
      </c>
      <c r="W1119" s="27" t="str">
        <f>IF(LEN($C1119)=0,IF($D1119&gt;0,COUNTIFS($A$3:$A1119,$A1119),"-"),"Escluso")</f>
        <v>-</v>
      </c>
      <c r="X1119" s="2" t="str">
        <f>IF(LEN($C1119)=0,IF($D1119&gt;0,COUNTIFS($J$3:$J1119,$J1119,$C$3:$C1119,""),"-"),"Escluso")</f>
        <v>-</v>
      </c>
      <c r="Y1119" s="127" t="str">
        <f t="shared" si="105"/>
        <v>-</v>
      </c>
      <c r="Z1119" s="2" t="str">
        <f>IF($D1119&gt;0,COUNTIFS($O$3:$O1119,$O1119,$L$3:$L1119,$L1119,$I$3:$I1119,$I1119),"-")</f>
        <v>-</v>
      </c>
      <c r="AA1119" s="27" t="str">
        <f>IF($D1119&gt;0,IF(OR($Z1119 &gt;1,$L1119&lt;&gt;"Adulti"),0,VLOOKUP($P1119,Regione!$B$2:$C$22,2,FALSE)),"-")</f>
        <v>-</v>
      </c>
      <c r="AB1119" s="27" t="str">
        <f>IF($D1119&gt;0,IF(COUNTIFS($O$3:$O1119,$O1119,$L$3:$L1119,$L1119,$I$3:$I1119,$I1119) &gt;1,0,SUMIFS($Y$3:$Y$2503,$L$3:$L$2503,$L1119,$O$3:$O$2503,$O1119,$I$3:$I$2503,$I1119)),"-")</f>
        <v>-</v>
      </c>
      <c r="AC1119" s="27" t="str">
        <f t="shared" si="108"/>
        <v>-</v>
      </c>
    </row>
    <row r="1120" spans="1:29" s="1" customFormat="1">
      <c r="A1120" s="13"/>
      <c r="B1120" s="107" t="str">
        <f>IF(COUNTA($A1120)&gt;0,VLOOKUP($A1120,Corsa!$A$1:$F$43,2,FALSE),"-")</f>
        <v>-</v>
      </c>
      <c r="C1120" s="11"/>
      <c r="D1120" s="13"/>
      <c r="E1120" s="13"/>
      <c r="F1120" s="46" t="str">
        <f>IF(COUNTA($A1120)&gt;0,VLOOKUP($A1120,Corsa!$A$1:$F$43,3,FALSE),"-")</f>
        <v>-</v>
      </c>
      <c r="G1120" s="28" t="str">
        <f>IF($D1120&gt;0,VLOOKUP($D1120,Iscrizioni!$A$2:$M$2502,9,FALSE),"-")</f>
        <v>-</v>
      </c>
      <c r="H1120" s="28" t="str">
        <f>IF($D1120&gt;0,VLOOKUP($D1120,Iscrizioni!$A$2:$M$2502,4,FALSE),"-")</f>
        <v>-</v>
      </c>
      <c r="I1120" s="27" t="str">
        <f>IF($D1120&gt;0,VLOOKUP($D1120,Iscrizioni!$A$2:$M$2502,5,FALSE),"-")</f>
        <v>-</v>
      </c>
      <c r="J1120" s="27" t="str">
        <f>IF($D1120&gt;0,VLOOKUP($D1120,Iscrizioni!$A$2:$M$2502,10,FALSE),"-")</f>
        <v>-</v>
      </c>
      <c r="K1120" s="27" t="str">
        <f t="shared" si="106"/>
        <v>-</v>
      </c>
      <c r="L1120" s="46" t="str">
        <f>IF($D1120&gt;0,VLOOKUP($D1120,Iscrizioni!$A$2:$M$2502,11,FALSE),"-")</f>
        <v>-</v>
      </c>
      <c r="M1120" s="27" t="str">
        <f>IF($D1120&gt;0,VLOOKUP($D1120,Iscrizioni!$A$2:$N$2502,12,FALSE),"-")</f>
        <v>-</v>
      </c>
      <c r="N1120" s="46" t="str">
        <f>IF($D1120&gt;0,VLOOKUP($D1120,Iscrizioni!$A$2:$M$2502,6,FALSE),"-")</f>
        <v>-</v>
      </c>
      <c r="O1120" s="107" t="str">
        <f>IF($D1120&gt;0,VLOOKUP($D1120,Iscrizioni!$A$2:$M$2502,7,FALSE),"-")</f>
        <v>-</v>
      </c>
      <c r="P1120" s="46" t="str">
        <f>IF($D1120&gt;0,VLOOKUP(LEFT($N1120,1),Regione!$A$2:$C$21,2,FALSE),"-")</f>
        <v>-</v>
      </c>
      <c r="Q1120" s="112" t="str">
        <f ca="1">IF($D1120&gt;0,NormalizzaTempo("D",CELL("tipo",$E1120),$E1120),"-")</f>
        <v>-</v>
      </c>
      <c r="R1120" s="27" t="str">
        <f>IF($D1120&gt;0,VLOOKUP($D1120,Iscrizioni!$A$2:$M$2502,13,FALSE),"-")</f>
        <v>-</v>
      </c>
      <c r="S1120" s="112" t="str">
        <f t="shared" si="109"/>
        <v>-</v>
      </c>
      <c r="T1120" s="112" t="str">
        <f>IF($D1120&gt;0,SUMIFS($S$3:$S1120,$X$3:$X1120,1,$J$3:$J1120,$J1120),"-")</f>
        <v>-</v>
      </c>
      <c r="U1120" s="112" t="str">
        <f t="shared" si="110"/>
        <v>-</v>
      </c>
      <c r="V1120" s="112" t="str">
        <f t="shared" si="107"/>
        <v>-</v>
      </c>
      <c r="W1120" s="27" t="str">
        <f>IF(LEN($C1120)=0,IF($D1120&gt;0,COUNTIFS($A$3:$A1120,$A1120),"-"),"Escluso")</f>
        <v>-</v>
      </c>
      <c r="X1120" s="2" t="str">
        <f>IF(LEN($C1120)=0,IF($D1120&gt;0,COUNTIFS($J$3:$J1120,$J1120,$C$3:$C1120,""),"-"),"Escluso")</f>
        <v>-</v>
      </c>
      <c r="Y1120" s="127" t="str">
        <f t="shared" si="105"/>
        <v>-</v>
      </c>
      <c r="Z1120" s="2" t="str">
        <f>IF($D1120&gt;0,COUNTIFS($O$3:$O1120,$O1120,$L$3:$L1120,$L1120,$I$3:$I1120,$I1120),"-")</f>
        <v>-</v>
      </c>
      <c r="AA1120" s="27" t="str">
        <f>IF($D1120&gt;0,IF(OR($Z1120 &gt;1,$L1120&lt;&gt;"Adulti"),0,VLOOKUP($P1120,Regione!$B$2:$C$22,2,FALSE)),"-")</f>
        <v>-</v>
      </c>
      <c r="AB1120" s="27" t="str">
        <f>IF($D1120&gt;0,IF(COUNTIFS($O$3:$O1120,$O1120,$L$3:$L1120,$L1120,$I$3:$I1120,$I1120) &gt;1,0,SUMIFS($Y$3:$Y$2503,$L$3:$L$2503,$L1120,$O$3:$O$2503,$O1120,$I$3:$I$2503,$I1120)),"-")</f>
        <v>-</v>
      </c>
      <c r="AC1120" s="27" t="str">
        <f t="shared" si="108"/>
        <v>-</v>
      </c>
    </row>
    <row r="1121" spans="1:29" s="1" customFormat="1">
      <c r="A1121" s="13"/>
      <c r="B1121" s="107" t="str">
        <f>IF(COUNTA($A1121)&gt;0,VLOOKUP($A1121,Corsa!$A$1:$F$43,2,FALSE),"-")</f>
        <v>-</v>
      </c>
      <c r="C1121" s="11"/>
      <c r="D1121" s="13"/>
      <c r="E1121" s="13"/>
      <c r="F1121" s="46" t="str">
        <f>IF(COUNTA($A1121)&gt;0,VLOOKUP($A1121,Corsa!$A$1:$F$43,3,FALSE),"-")</f>
        <v>-</v>
      </c>
      <c r="G1121" s="28" t="str">
        <f>IF($D1121&gt;0,VLOOKUP($D1121,Iscrizioni!$A$2:$M$2502,9,FALSE),"-")</f>
        <v>-</v>
      </c>
      <c r="H1121" s="28" t="str">
        <f>IF($D1121&gt;0,VLOOKUP($D1121,Iscrizioni!$A$2:$M$2502,4,FALSE),"-")</f>
        <v>-</v>
      </c>
      <c r="I1121" s="27" t="str">
        <f>IF($D1121&gt;0,VLOOKUP($D1121,Iscrizioni!$A$2:$M$2502,5,FALSE),"-")</f>
        <v>-</v>
      </c>
      <c r="J1121" s="27" t="str">
        <f>IF($D1121&gt;0,VLOOKUP($D1121,Iscrizioni!$A$2:$M$2502,10,FALSE),"-")</f>
        <v>-</v>
      </c>
      <c r="K1121" s="27" t="str">
        <f t="shared" si="106"/>
        <v>-</v>
      </c>
      <c r="L1121" s="46" t="str">
        <f>IF($D1121&gt;0,VLOOKUP($D1121,Iscrizioni!$A$2:$M$2502,11,FALSE),"-")</f>
        <v>-</v>
      </c>
      <c r="M1121" s="27" t="str">
        <f>IF($D1121&gt;0,VLOOKUP($D1121,Iscrizioni!$A$2:$N$2502,12,FALSE),"-")</f>
        <v>-</v>
      </c>
      <c r="N1121" s="46" t="str">
        <f>IF($D1121&gt;0,VLOOKUP($D1121,Iscrizioni!$A$2:$M$2502,6,FALSE),"-")</f>
        <v>-</v>
      </c>
      <c r="O1121" s="107" t="str">
        <f>IF($D1121&gt;0,VLOOKUP($D1121,Iscrizioni!$A$2:$M$2502,7,FALSE),"-")</f>
        <v>-</v>
      </c>
      <c r="P1121" s="46" t="str">
        <f>IF($D1121&gt;0,VLOOKUP(LEFT($N1121,1),Regione!$A$2:$C$21,2,FALSE),"-")</f>
        <v>-</v>
      </c>
      <c r="Q1121" s="112" t="str">
        <f ca="1">IF($D1121&gt;0,NormalizzaTempo("D",CELL("tipo",$E1121),$E1121),"-")</f>
        <v>-</v>
      </c>
      <c r="R1121" s="27" t="str">
        <f>IF($D1121&gt;0,VLOOKUP($D1121,Iscrizioni!$A$2:$M$2502,13,FALSE),"-")</f>
        <v>-</v>
      </c>
      <c r="S1121" s="112" t="str">
        <f t="shared" si="109"/>
        <v>-</v>
      </c>
      <c r="T1121" s="112" t="str">
        <f>IF($D1121&gt;0,SUMIFS($S$3:$S1121,$X$3:$X1121,1,$J$3:$J1121,$J1121),"-")</f>
        <v>-</v>
      </c>
      <c r="U1121" s="112" t="str">
        <f t="shared" si="110"/>
        <v>-</v>
      </c>
      <c r="V1121" s="112" t="str">
        <f t="shared" si="107"/>
        <v>-</v>
      </c>
      <c r="W1121" s="27" t="str">
        <f>IF(LEN($C1121)=0,IF($D1121&gt;0,COUNTIFS($A$3:$A1121,$A1121),"-"),"Escluso")</f>
        <v>-</v>
      </c>
      <c r="X1121" s="2" t="str">
        <f>IF(LEN($C1121)=0,IF($D1121&gt;0,COUNTIFS($J$3:$J1121,$J1121,$C$3:$C1121,""),"-"),"Escluso")</f>
        <v>-</v>
      </c>
      <c r="Y1121" s="127" t="str">
        <f t="shared" si="105"/>
        <v>-</v>
      </c>
      <c r="Z1121" s="2" t="str">
        <f>IF($D1121&gt;0,COUNTIFS($O$3:$O1121,$O1121,$L$3:$L1121,$L1121,$I$3:$I1121,$I1121),"-")</f>
        <v>-</v>
      </c>
      <c r="AA1121" s="27" t="str">
        <f>IF($D1121&gt;0,IF(OR($Z1121 &gt;1,$L1121&lt;&gt;"Adulti"),0,VLOOKUP($P1121,Regione!$B$2:$C$22,2,FALSE)),"-")</f>
        <v>-</v>
      </c>
      <c r="AB1121" s="27" t="str">
        <f>IF($D1121&gt;0,IF(COUNTIFS($O$3:$O1121,$O1121,$L$3:$L1121,$L1121,$I$3:$I1121,$I1121) &gt;1,0,SUMIFS($Y$3:$Y$2503,$L$3:$L$2503,$L1121,$O$3:$O$2503,$O1121,$I$3:$I$2503,$I1121)),"-")</f>
        <v>-</v>
      </c>
      <c r="AC1121" s="27" t="str">
        <f t="shared" si="108"/>
        <v>-</v>
      </c>
    </row>
    <row r="1122" spans="1:29" s="1" customFormat="1">
      <c r="A1122" s="13"/>
      <c r="B1122" s="107" t="str">
        <f>IF(COUNTA($A1122)&gt;0,VLOOKUP($A1122,Corsa!$A$1:$F$43,2,FALSE),"-")</f>
        <v>-</v>
      </c>
      <c r="C1122" s="11"/>
      <c r="D1122" s="13"/>
      <c r="E1122" s="13"/>
      <c r="F1122" s="46" t="str">
        <f>IF(COUNTA($A1122)&gt;0,VLOOKUP($A1122,Corsa!$A$1:$F$43,3,FALSE),"-")</f>
        <v>-</v>
      </c>
      <c r="G1122" s="28" t="str">
        <f>IF($D1122&gt;0,VLOOKUP($D1122,Iscrizioni!$A$2:$M$2502,9,FALSE),"-")</f>
        <v>-</v>
      </c>
      <c r="H1122" s="28" t="str">
        <f>IF($D1122&gt;0,VLOOKUP($D1122,Iscrizioni!$A$2:$M$2502,4,FALSE),"-")</f>
        <v>-</v>
      </c>
      <c r="I1122" s="27" t="str">
        <f>IF($D1122&gt;0,VLOOKUP($D1122,Iscrizioni!$A$2:$M$2502,5,FALSE),"-")</f>
        <v>-</v>
      </c>
      <c r="J1122" s="27" t="str">
        <f>IF($D1122&gt;0,VLOOKUP($D1122,Iscrizioni!$A$2:$M$2502,10,FALSE),"-")</f>
        <v>-</v>
      </c>
      <c r="K1122" s="27" t="str">
        <f t="shared" si="106"/>
        <v>-</v>
      </c>
      <c r="L1122" s="46" t="str">
        <f>IF($D1122&gt;0,VLOOKUP($D1122,Iscrizioni!$A$2:$M$2502,11,FALSE),"-")</f>
        <v>-</v>
      </c>
      <c r="M1122" s="27" t="str">
        <f>IF($D1122&gt;0,VLOOKUP($D1122,Iscrizioni!$A$2:$N$2502,12,FALSE),"-")</f>
        <v>-</v>
      </c>
      <c r="N1122" s="46" t="str">
        <f>IF($D1122&gt;0,VLOOKUP($D1122,Iscrizioni!$A$2:$M$2502,6,FALSE),"-")</f>
        <v>-</v>
      </c>
      <c r="O1122" s="107" t="str">
        <f>IF($D1122&gt;0,VLOOKUP($D1122,Iscrizioni!$A$2:$M$2502,7,FALSE),"-")</f>
        <v>-</v>
      </c>
      <c r="P1122" s="46" t="str">
        <f>IF($D1122&gt;0,VLOOKUP(LEFT($N1122,1),Regione!$A$2:$C$21,2,FALSE),"-")</f>
        <v>-</v>
      </c>
      <c r="Q1122" s="112" t="str">
        <f ca="1">IF($D1122&gt;0,NormalizzaTempo("D",CELL("tipo",$E1122),$E1122),"-")</f>
        <v>-</v>
      </c>
      <c r="R1122" s="27" t="str">
        <f>IF($D1122&gt;0,VLOOKUP($D1122,Iscrizioni!$A$2:$M$2502,13,FALSE),"-")</f>
        <v>-</v>
      </c>
      <c r="S1122" s="112" t="str">
        <f t="shared" si="109"/>
        <v>-</v>
      </c>
      <c r="T1122" s="112" t="str">
        <f>IF($D1122&gt;0,SUMIFS($S$3:$S1122,$X$3:$X1122,1,$J$3:$J1122,$J1122),"-")</f>
        <v>-</v>
      </c>
      <c r="U1122" s="112" t="str">
        <f t="shared" si="110"/>
        <v>-</v>
      </c>
      <c r="V1122" s="112" t="str">
        <f t="shared" si="107"/>
        <v>-</v>
      </c>
      <c r="W1122" s="27" t="str">
        <f>IF(LEN($C1122)=0,IF($D1122&gt;0,COUNTIFS($A$3:$A1122,$A1122),"-"),"Escluso")</f>
        <v>-</v>
      </c>
      <c r="X1122" s="2" t="str">
        <f>IF(LEN($C1122)=0,IF($D1122&gt;0,COUNTIFS($J$3:$J1122,$J1122,$C$3:$C1122,""),"-"),"Escluso")</f>
        <v>-</v>
      </c>
      <c r="Y1122" s="127" t="str">
        <f t="shared" si="105"/>
        <v>-</v>
      </c>
      <c r="Z1122" s="2" t="str">
        <f>IF($D1122&gt;0,COUNTIFS($O$3:$O1122,$O1122,$L$3:$L1122,$L1122,$I$3:$I1122,$I1122),"-")</f>
        <v>-</v>
      </c>
      <c r="AA1122" s="27" t="str">
        <f>IF($D1122&gt;0,IF(OR($Z1122 &gt;1,$L1122&lt;&gt;"Adulti"),0,VLOOKUP($P1122,Regione!$B$2:$C$22,2,FALSE)),"-")</f>
        <v>-</v>
      </c>
      <c r="AB1122" s="27" t="str">
        <f>IF($D1122&gt;0,IF(COUNTIFS($O$3:$O1122,$O1122,$L$3:$L1122,$L1122,$I$3:$I1122,$I1122) &gt;1,0,SUMIFS($Y$3:$Y$2503,$L$3:$L$2503,$L1122,$O$3:$O$2503,$O1122,$I$3:$I$2503,$I1122)),"-")</f>
        <v>-</v>
      </c>
      <c r="AC1122" s="27" t="str">
        <f t="shared" si="108"/>
        <v>-</v>
      </c>
    </row>
    <row r="1123" spans="1:29" s="1" customFormat="1">
      <c r="A1123" s="13"/>
      <c r="B1123" s="107" t="str">
        <f>IF(COUNTA($A1123)&gt;0,VLOOKUP($A1123,Corsa!$A$1:$F$43,2,FALSE),"-")</f>
        <v>-</v>
      </c>
      <c r="C1123" s="11"/>
      <c r="D1123" s="13"/>
      <c r="E1123" s="13"/>
      <c r="F1123" s="46" t="str">
        <f>IF(COUNTA($A1123)&gt;0,VLOOKUP($A1123,Corsa!$A$1:$F$43,3,FALSE),"-")</f>
        <v>-</v>
      </c>
      <c r="G1123" s="28" t="str">
        <f>IF($D1123&gt;0,VLOOKUP($D1123,Iscrizioni!$A$2:$M$2502,9,FALSE),"-")</f>
        <v>-</v>
      </c>
      <c r="H1123" s="28" t="str">
        <f>IF($D1123&gt;0,VLOOKUP($D1123,Iscrizioni!$A$2:$M$2502,4,FALSE),"-")</f>
        <v>-</v>
      </c>
      <c r="I1123" s="27" t="str">
        <f>IF($D1123&gt;0,VLOOKUP($D1123,Iscrizioni!$A$2:$M$2502,5,FALSE),"-")</f>
        <v>-</v>
      </c>
      <c r="J1123" s="27" t="str">
        <f>IF($D1123&gt;0,VLOOKUP($D1123,Iscrizioni!$A$2:$M$2502,10,FALSE),"-")</f>
        <v>-</v>
      </c>
      <c r="K1123" s="27" t="str">
        <f t="shared" si="106"/>
        <v>-</v>
      </c>
      <c r="L1123" s="46" t="str">
        <f>IF($D1123&gt;0,VLOOKUP($D1123,Iscrizioni!$A$2:$M$2502,11,FALSE),"-")</f>
        <v>-</v>
      </c>
      <c r="M1123" s="27" t="str">
        <f>IF($D1123&gt;0,VLOOKUP($D1123,Iscrizioni!$A$2:$N$2502,12,FALSE),"-")</f>
        <v>-</v>
      </c>
      <c r="N1123" s="46" t="str">
        <f>IF($D1123&gt;0,VLOOKUP($D1123,Iscrizioni!$A$2:$M$2502,6,FALSE),"-")</f>
        <v>-</v>
      </c>
      <c r="O1123" s="107" t="str">
        <f>IF($D1123&gt;0,VLOOKUP($D1123,Iscrizioni!$A$2:$M$2502,7,FALSE),"-")</f>
        <v>-</v>
      </c>
      <c r="P1123" s="46" t="str">
        <f>IF($D1123&gt;0,VLOOKUP(LEFT($N1123,1),Regione!$A$2:$C$21,2,FALSE),"-")</f>
        <v>-</v>
      </c>
      <c r="Q1123" s="112" t="str">
        <f ca="1">IF($D1123&gt;0,NormalizzaTempo("D",CELL("tipo",$E1123),$E1123),"-")</f>
        <v>-</v>
      </c>
      <c r="R1123" s="27" t="str">
        <f>IF($D1123&gt;0,VLOOKUP($D1123,Iscrizioni!$A$2:$M$2502,13,FALSE),"-")</f>
        <v>-</v>
      </c>
      <c r="S1123" s="112" t="str">
        <f t="shared" si="109"/>
        <v>-</v>
      </c>
      <c r="T1123" s="112" t="str">
        <f>IF($D1123&gt;0,SUMIFS($S$3:$S1123,$X$3:$X1123,1,$J$3:$J1123,$J1123),"-")</f>
        <v>-</v>
      </c>
      <c r="U1123" s="112" t="str">
        <f t="shared" si="110"/>
        <v>-</v>
      </c>
      <c r="V1123" s="112" t="str">
        <f t="shared" si="107"/>
        <v>-</v>
      </c>
      <c r="W1123" s="27" t="str">
        <f>IF(LEN($C1123)=0,IF($D1123&gt;0,COUNTIFS($A$3:$A1123,$A1123),"-"),"Escluso")</f>
        <v>-</v>
      </c>
      <c r="X1123" s="2" t="str">
        <f>IF(LEN($C1123)=0,IF($D1123&gt;0,COUNTIFS($J$3:$J1123,$J1123,$C$3:$C1123,""),"-"),"Escluso")</f>
        <v>-</v>
      </c>
      <c r="Y1123" s="127" t="str">
        <f t="shared" si="105"/>
        <v>-</v>
      </c>
      <c r="Z1123" s="2" t="str">
        <f>IF($D1123&gt;0,COUNTIFS($O$3:$O1123,$O1123,$L$3:$L1123,$L1123,$I$3:$I1123,$I1123),"-")</f>
        <v>-</v>
      </c>
      <c r="AA1123" s="27" t="str">
        <f>IF($D1123&gt;0,IF(OR($Z1123 &gt;1,$L1123&lt;&gt;"Adulti"),0,VLOOKUP($P1123,Regione!$B$2:$C$22,2,FALSE)),"-")</f>
        <v>-</v>
      </c>
      <c r="AB1123" s="27" t="str">
        <f>IF($D1123&gt;0,IF(COUNTIFS($O$3:$O1123,$O1123,$L$3:$L1123,$L1123,$I$3:$I1123,$I1123) &gt;1,0,SUMIFS($Y$3:$Y$2503,$L$3:$L$2503,$L1123,$O$3:$O$2503,$O1123,$I$3:$I$2503,$I1123)),"-")</f>
        <v>-</v>
      </c>
      <c r="AC1123" s="27" t="str">
        <f t="shared" si="108"/>
        <v>-</v>
      </c>
    </row>
    <row r="1124" spans="1:29" s="1" customFormat="1">
      <c r="A1124" s="13"/>
      <c r="B1124" s="107" t="str">
        <f>IF(COUNTA($A1124)&gt;0,VLOOKUP($A1124,Corsa!$A$1:$F$43,2,FALSE),"-")</f>
        <v>-</v>
      </c>
      <c r="C1124" s="11"/>
      <c r="D1124" s="13"/>
      <c r="E1124" s="13"/>
      <c r="F1124" s="46" t="str">
        <f>IF(COUNTA($A1124)&gt;0,VLOOKUP($A1124,Corsa!$A$1:$F$43,3,FALSE),"-")</f>
        <v>-</v>
      </c>
      <c r="G1124" s="28" t="str">
        <f>IF($D1124&gt;0,VLOOKUP($D1124,Iscrizioni!$A$2:$M$2502,9,FALSE),"-")</f>
        <v>-</v>
      </c>
      <c r="H1124" s="28" t="str">
        <f>IF($D1124&gt;0,VLOOKUP($D1124,Iscrizioni!$A$2:$M$2502,4,FALSE),"-")</f>
        <v>-</v>
      </c>
      <c r="I1124" s="27" t="str">
        <f>IF($D1124&gt;0,VLOOKUP($D1124,Iscrizioni!$A$2:$M$2502,5,FALSE),"-")</f>
        <v>-</v>
      </c>
      <c r="J1124" s="27" t="str">
        <f>IF($D1124&gt;0,VLOOKUP($D1124,Iscrizioni!$A$2:$M$2502,10,FALSE),"-")</f>
        <v>-</v>
      </c>
      <c r="K1124" s="27" t="str">
        <f t="shared" si="106"/>
        <v>-</v>
      </c>
      <c r="L1124" s="46" t="str">
        <f>IF($D1124&gt;0,VLOOKUP($D1124,Iscrizioni!$A$2:$M$2502,11,FALSE),"-")</f>
        <v>-</v>
      </c>
      <c r="M1124" s="27" t="str">
        <f>IF($D1124&gt;0,VLOOKUP($D1124,Iscrizioni!$A$2:$N$2502,12,FALSE),"-")</f>
        <v>-</v>
      </c>
      <c r="N1124" s="46" t="str">
        <f>IF($D1124&gt;0,VLOOKUP($D1124,Iscrizioni!$A$2:$M$2502,6,FALSE),"-")</f>
        <v>-</v>
      </c>
      <c r="O1124" s="107" t="str">
        <f>IF($D1124&gt;0,VLOOKUP($D1124,Iscrizioni!$A$2:$M$2502,7,FALSE),"-")</f>
        <v>-</v>
      </c>
      <c r="P1124" s="46" t="str">
        <f>IF($D1124&gt;0,VLOOKUP(LEFT($N1124,1),Regione!$A$2:$C$21,2,FALSE),"-")</f>
        <v>-</v>
      </c>
      <c r="Q1124" s="112" t="str">
        <f ca="1">IF($D1124&gt;0,NormalizzaTempo("D",CELL("tipo",$E1124),$E1124),"-")</f>
        <v>-</v>
      </c>
      <c r="R1124" s="27" t="str">
        <f>IF($D1124&gt;0,VLOOKUP($D1124,Iscrizioni!$A$2:$M$2502,13,FALSE),"-")</f>
        <v>-</v>
      </c>
      <c r="S1124" s="112" t="str">
        <f t="shared" si="109"/>
        <v>-</v>
      </c>
      <c r="T1124" s="112" t="str">
        <f>IF($D1124&gt;0,SUMIFS($S$3:$S1124,$X$3:$X1124,1,$J$3:$J1124,$J1124),"-")</f>
        <v>-</v>
      </c>
      <c r="U1124" s="112" t="str">
        <f t="shared" si="110"/>
        <v>-</v>
      </c>
      <c r="V1124" s="112" t="str">
        <f t="shared" si="107"/>
        <v>-</v>
      </c>
      <c r="W1124" s="27" t="str">
        <f>IF(LEN($C1124)=0,IF($D1124&gt;0,COUNTIFS($A$3:$A1124,$A1124),"-"),"Escluso")</f>
        <v>-</v>
      </c>
      <c r="X1124" s="2" t="str">
        <f>IF(LEN($C1124)=0,IF($D1124&gt;0,COUNTIFS($J$3:$J1124,$J1124,$C$3:$C1124,""),"-"),"Escluso")</f>
        <v>-</v>
      </c>
      <c r="Y1124" s="127" t="str">
        <f t="shared" si="105"/>
        <v>-</v>
      </c>
      <c r="Z1124" s="2" t="str">
        <f>IF($D1124&gt;0,COUNTIFS($O$3:$O1124,$O1124,$L$3:$L1124,$L1124,$I$3:$I1124,$I1124),"-")</f>
        <v>-</v>
      </c>
      <c r="AA1124" s="27" t="str">
        <f>IF($D1124&gt;0,IF(OR($Z1124 &gt;1,$L1124&lt;&gt;"Adulti"),0,VLOOKUP($P1124,Regione!$B$2:$C$22,2,FALSE)),"-")</f>
        <v>-</v>
      </c>
      <c r="AB1124" s="27" t="str">
        <f>IF($D1124&gt;0,IF(COUNTIFS($O$3:$O1124,$O1124,$L$3:$L1124,$L1124,$I$3:$I1124,$I1124) &gt;1,0,SUMIFS($Y$3:$Y$2503,$L$3:$L$2503,$L1124,$O$3:$O$2503,$O1124,$I$3:$I$2503,$I1124)),"-")</f>
        <v>-</v>
      </c>
      <c r="AC1124" s="27" t="str">
        <f t="shared" si="108"/>
        <v>-</v>
      </c>
    </row>
    <row r="1125" spans="1:29" s="1" customFormat="1">
      <c r="A1125" s="13"/>
      <c r="B1125" s="107" t="str">
        <f>IF(COUNTA($A1125)&gt;0,VLOOKUP($A1125,Corsa!$A$1:$F$43,2,FALSE),"-")</f>
        <v>-</v>
      </c>
      <c r="C1125" s="11"/>
      <c r="D1125" s="13"/>
      <c r="E1125" s="13"/>
      <c r="F1125" s="46" t="str">
        <f>IF(COUNTA($A1125)&gt;0,VLOOKUP($A1125,Corsa!$A$1:$F$43,3,FALSE),"-")</f>
        <v>-</v>
      </c>
      <c r="G1125" s="28" t="str">
        <f>IF($D1125&gt;0,VLOOKUP($D1125,Iscrizioni!$A$2:$M$2502,9,FALSE),"-")</f>
        <v>-</v>
      </c>
      <c r="H1125" s="28" t="str">
        <f>IF($D1125&gt;0,VLOOKUP($D1125,Iscrizioni!$A$2:$M$2502,4,FALSE),"-")</f>
        <v>-</v>
      </c>
      <c r="I1125" s="27" t="str">
        <f>IF($D1125&gt;0,VLOOKUP($D1125,Iscrizioni!$A$2:$M$2502,5,FALSE),"-")</f>
        <v>-</v>
      </c>
      <c r="J1125" s="27" t="str">
        <f>IF($D1125&gt;0,VLOOKUP($D1125,Iscrizioni!$A$2:$M$2502,10,FALSE),"-")</f>
        <v>-</v>
      </c>
      <c r="K1125" s="27" t="str">
        <f t="shared" si="106"/>
        <v>-</v>
      </c>
      <c r="L1125" s="46" t="str">
        <f>IF($D1125&gt;0,VLOOKUP($D1125,Iscrizioni!$A$2:$M$2502,11,FALSE),"-")</f>
        <v>-</v>
      </c>
      <c r="M1125" s="27" t="str">
        <f>IF($D1125&gt;0,VLOOKUP($D1125,Iscrizioni!$A$2:$N$2502,12,FALSE),"-")</f>
        <v>-</v>
      </c>
      <c r="N1125" s="46" t="str">
        <f>IF($D1125&gt;0,VLOOKUP($D1125,Iscrizioni!$A$2:$M$2502,6,FALSE),"-")</f>
        <v>-</v>
      </c>
      <c r="O1125" s="107" t="str">
        <f>IF($D1125&gt;0,VLOOKUP($D1125,Iscrizioni!$A$2:$M$2502,7,FALSE),"-")</f>
        <v>-</v>
      </c>
      <c r="P1125" s="46" t="str">
        <f>IF($D1125&gt;0,VLOOKUP(LEFT($N1125,1),Regione!$A$2:$C$21,2,FALSE),"-")</f>
        <v>-</v>
      </c>
      <c r="Q1125" s="112" t="str">
        <f ca="1">IF($D1125&gt;0,NormalizzaTempo("D",CELL("tipo",$E1125),$E1125),"-")</f>
        <v>-</v>
      </c>
      <c r="R1125" s="27" t="str">
        <f>IF($D1125&gt;0,VLOOKUP($D1125,Iscrizioni!$A$2:$M$2502,13,FALSE),"-")</f>
        <v>-</v>
      </c>
      <c r="S1125" s="112" t="str">
        <f t="shared" si="109"/>
        <v>-</v>
      </c>
      <c r="T1125" s="112" t="str">
        <f>IF($D1125&gt;0,SUMIFS($S$3:$S1125,$X$3:$X1125,1,$J$3:$J1125,$J1125),"-")</f>
        <v>-</v>
      </c>
      <c r="U1125" s="112" t="str">
        <f t="shared" si="110"/>
        <v>-</v>
      </c>
      <c r="V1125" s="112" t="str">
        <f t="shared" si="107"/>
        <v>-</v>
      </c>
      <c r="W1125" s="27" t="str">
        <f>IF(LEN($C1125)=0,IF($D1125&gt;0,COUNTIFS($A$3:$A1125,$A1125),"-"),"Escluso")</f>
        <v>-</v>
      </c>
      <c r="X1125" s="2" t="str">
        <f>IF(LEN($C1125)=0,IF($D1125&gt;0,COUNTIFS($J$3:$J1125,$J1125,$C$3:$C1125,""),"-"),"Escluso")</f>
        <v>-</v>
      </c>
      <c r="Y1125" s="127" t="str">
        <f t="shared" si="105"/>
        <v>-</v>
      </c>
      <c r="Z1125" s="2" t="str">
        <f>IF($D1125&gt;0,COUNTIFS($O$3:$O1125,$O1125,$L$3:$L1125,$L1125,$I$3:$I1125,$I1125),"-")</f>
        <v>-</v>
      </c>
      <c r="AA1125" s="27" t="str">
        <f>IF($D1125&gt;0,IF(OR($Z1125 &gt;1,$L1125&lt;&gt;"Adulti"),0,VLOOKUP($P1125,Regione!$B$2:$C$22,2,FALSE)),"-")</f>
        <v>-</v>
      </c>
      <c r="AB1125" s="27" t="str">
        <f>IF($D1125&gt;0,IF(COUNTIFS($O$3:$O1125,$O1125,$L$3:$L1125,$L1125,$I$3:$I1125,$I1125) &gt;1,0,SUMIFS($Y$3:$Y$2503,$L$3:$L$2503,$L1125,$O$3:$O$2503,$O1125,$I$3:$I$2503,$I1125)),"-")</f>
        <v>-</v>
      </c>
      <c r="AC1125" s="27" t="str">
        <f t="shared" si="108"/>
        <v>-</v>
      </c>
    </row>
    <row r="1126" spans="1:29" s="1" customFormat="1">
      <c r="A1126" s="13"/>
      <c r="B1126" s="107" t="str">
        <f>IF(COUNTA($A1126)&gt;0,VLOOKUP($A1126,Corsa!$A$1:$F$43,2,FALSE),"-")</f>
        <v>-</v>
      </c>
      <c r="C1126" s="11"/>
      <c r="D1126" s="13"/>
      <c r="E1126" s="13"/>
      <c r="F1126" s="46" t="str">
        <f>IF(COUNTA($A1126)&gt;0,VLOOKUP($A1126,Corsa!$A$1:$F$43,3,FALSE),"-")</f>
        <v>-</v>
      </c>
      <c r="G1126" s="28" t="str">
        <f>IF($D1126&gt;0,VLOOKUP($D1126,Iscrizioni!$A$2:$M$2502,9,FALSE),"-")</f>
        <v>-</v>
      </c>
      <c r="H1126" s="28" t="str">
        <f>IF($D1126&gt;0,VLOOKUP($D1126,Iscrizioni!$A$2:$M$2502,4,FALSE),"-")</f>
        <v>-</v>
      </c>
      <c r="I1126" s="27" t="str">
        <f>IF($D1126&gt;0,VLOOKUP($D1126,Iscrizioni!$A$2:$M$2502,5,FALSE),"-")</f>
        <v>-</v>
      </c>
      <c r="J1126" s="27" t="str">
        <f>IF($D1126&gt;0,VLOOKUP($D1126,Iscrizioni!$A$2:$M$2502,10,FALSE),"-")</f>
        <v>-</v>
      </c>
      <c r="K1126" s="27" t="str">
        <f t="shared" si="106"/>
        <v>-</v>
      </c>
      <c r="L1126" s="46" t="str">
        <f>IF($D1126&gt;0,VLOOKUP($D1126,Iscrizioni!$A$2:$M$2502,11,FALSE),"-")</f>
        <v>-</v>
      </c>
      <c r="M1126" s="27" t="str">
        <f>IF($D1126&gt;0,VLOOKUP($D1126,Iscrizioni!$A$2:$N$2502,12,FALSE),"-")</f>
        <v>-</v>
      </c>
      <c r="N1126" s="46" t="str">
        <f>IF($D1126&gt;0,VLOOKUP($D1126,Iscrizioni!$A$2:$M$2502,6,FALSE),"-")</f>
        <v>-</v>
      </c>
      <c r="O1126" s="107" t="str">
        <f>IF($D1126&gt;0,VLOOKUP($D1126,Iscrizioni!$A$2:$M$2502,7,FALSE),"-")</f>
        <v>-</v>
      </c>
      <c r="P1126" s="46" t="str">
        <f>IF($D1126&gt;0,VLOOKUP(LEFT($N1126,1),Regione!$A$2:$C$21,2,FALSE),"-")</f>
        <v>-</v>
      </c>
      <c r="Q1126" s="112" t="str">
        <f ca="1">IF($D1126&gt;0,NormalizzaTempo("D",CELL("tipo",$E1126),$E1126),"-")</f>
        <v>-</v>
      </c>
      <c r="R1126" s="27" t="str">
        <f>IF($D1126&gt;0,VLOOKUP($D1126,Iscrizioni!$A$2:$M$2502,13,FALSE),"-")</f>
        <v>-</v>
      </c>
      <c r="S1126" s="112" t="str">
        <f t="shared" si="109"/>
        <v>-</v>
      </c>
      <c r="T1126" s="112" t="str">
        <f>IF($D1126&gt;0,SUMIFS($S$3:$S1126,$X$3:$X1126,1,$J$3:$J1126,$J1126),"-")</f>
        <v>-</v>
      </c>
      <c r="U1126" s="112" t="str">
        <f t="shared" si="110"/>
        <v>-</v>
      </c>
      <c r="V1126" s="112" t="str">
        <f t="shared" si="107"/>
        <v>-</v>
      </c>
      <c r="W1126" s="27" t="str">
        <f>IF(LEN($C1126)=0,IF($D1126&gt;0,COUNTIFS($A$3:$A1126,$A1126),"-"),"Escluso")</f>
        <v>-</v>
      </c>
      <c r="X1126" s="2" t="str">
        <f>IF(LEN($C1126)=0,IF($D1126&gt;0,COUNTIFS($J$3:$J1126,$J1126,$C$3:$C1126,""),"-"),"Escluso")</f>
        <v>-</v>
      </c>
      <c r="Y1126" s="127" t="str">
        <f t="shared" si="105"/>
        <v>-</v>
      </c>
      <c r="Z1126" s="2" t="str">
        <f>IF($D1126&gt;0,COUNTIFS($O$3:$O1126,$O1126,$L$3:$L1126,$L1126,$I$3:$I1126,$I1126),"-")</f>
        <v>-</v>
      </c>
      <c r="AA1126" s="27" t="str">
        <f>IF($D1126&gt;0,IF(OR($Z1126 &gt;1,$L1126&lt;&gt;"Adulti"),0,VLOOKUP($P1126,Regione!$B$2:$C$22,2,FALSE)),"-")</f>
        <v>-</v>
      </c>
      <c r="AB1126" s="27" t="str">
        <f>IF($D1126&gt;0,IF(COUNTIFS($O$3:$O1126,$O1126,$L$3:$L1126,$L1126,$I$3:$I1126,$I1126) &gt;1,0,SUMIFS($Y$3:$Y$2503,$L$3:$L$2503,$L1126,$O$3:$O$2503,$O1126,$I$3:$I$2503,$I1126)),"-")</f>
        <v>-</v>
      </c>
      <c r="AC1126" s="27" t="str">
        <f t="shared" si="108"/>
        <v>-</v>
      </c>
    </row>
    <row r="1127" spans="1:29" s="1" customFormat="1">
      <c r="A1127" s="13"/>
      <c r="B1127" s="107" t="str">
        <f>IF(COUNTA($A1127)&gt;0,VLOOKUP($A1127,Corsa!$A$1:$F$43,2,FALSE),"-")</f>
        <v>-</v>
      </c>
      <c r="C1127" s="11"/>
      <c r="D1127" s="13"/>
      <c r="E1127" s="13"/>
      <c r="F1127" s="46" t="str">
        <f>IF(COUNTA($A1127)&gt;0,VLOOKUP($A1127,Corsa!$A$1:$F$43,3,FALSE),"-")</f>
        <v>-</v>
      </c>
      <c r="G1127" s="28" t="str">
        <f>IF($D1127&gt;0,VLOOKUP($D1127,Iscrizioni!$A$2:$M$2502,9,FALSE),"-")</f>
        <v>-</v>
      </c>
      <c r="H1127" s="28" t="str">
        <f>IF($D1127&gt;0,VLOOKUP($D1127,Iscrizioni!$A$2:$M$2502,4,FALSE),"-")</f>
        <v>-</v>
      </c>
      <c r="I1127" s="27" t="str">
        <f>IF($D1127&gt;0,VLOOKUP($D1127,Iscrizioni!$A$2:$M$2502,5,FALSE),"-")</f>
        <v>-</v>
      </c>
      <c r="J1127" s="27" t="str">
        <f>IF($D1127&gt;0,VLOOKUP($D1127,Iscrizioni!$A$2:$M$2502,10,FALSE),"-")</f>
        <v>-</v>
      </c>
      <c r="K1127" s="27" t="str">
        <f t="shared" si="106"/>
        <v>-</v>
      </c>
      <c r="L1127" s="46" t="str">
        <f>IF($D1127&gt;0,VLOOKUP($D1127,Iscrizioni!$A$2:$M$2502,11,FALSE),"-")</f>
        <v>-</v>
      </c>
      <c r="M1127" s="27" t="str">
        <f>IF($D1127&gt;0,VLOOKUP($D1127,Iscrizioni!$A$2:$N$2502,12,FALSE),"-")</f>
        <v>-</v>
      </c>
      <c r="N1127" s="46" t="str">
        <f>IF($D1127&gt;0,VLOOKUP($D1127,Iscrizioni!$A$2:$M$2502,6,FALSE),"-")</f>
        <v>-</v>
      </c>
      <c r="O1127" s="107" t="str">
        <f>IF($D1127&gt;0,VLOOKUP($D1127,Iscrizioni!$A$2:$M$2502,7,FALSE),"-")</f>
        <v>-</v>
      </c>
      <c r="P1127" s="46" t="str">
        <f>IF($D1127&gt;0,VLOOKUP(LEFT($N1127,1),Regione!$A$2:$C$21,2,FALSE),"-")</f>
        <v>-</v>
      </c>
      <c r="Q1127" s="112" t="str">
        <f ca="1">IF($D1127&gt;0,NormalizzaTempo("D",CELL("tipo",$E1127),$E1127),"-")</f>
        <v>-</v>
      </c>
      <c r="R1127" s="27" t="str">
        <f>IF($D1127&gt;0,VLOOKUP($D1127,Iscrizioni!$A$2:$M$2502,13,FALSE),"-")</f>
        <v>-</v>
      </c>
      <c r="S1127" s="112" t="str">
        <f t="shared" si="109"/>
        <v>-</v>
      </c>
      <c r="T1127" s="112" t="str">
        <f>IF($D1127&gt;0,SUMIFS($S$3:$S1127,$X$3:$X1127,1,$J$3:$J1127,$J1127),"-")</f>
        <v>-</v>
      </c>
      <c r="U1127" s="112" t="str">
        <f t="shared" si="110"/>
        <v>-</v>
      </c>
      <c r="V1127" s="112" t="str">
        <f t="shared" si="107"/>
        <v>-</v>
      </c>
      <c r="W1127" s="27" t="str">
        <f>IF(LEN($C1127)=0,IF($D1127&gt;0,COUNTIFS($A$3:$A1127,$A1127),"-"),"Escluso")</f>
        <v>-</v>
      </c>
      <c r="X1127" s="2" t="str">
        <f>IF(LEN($C1127)=0,IF($D1127&gt;0,COUNTIFS($J$3:$J1127,$J1127,$C$3:$C1127,""),"-"),"Escluso")</f>
        <v>-</v>
      </c>
      <c r="Y1127" s="127" t="str">
        <f t="shared" si="105"/>
        <v>-</v>
      </c>
      <c r="Z1127" s="2" t="str">
        <f>IF($D1127&gt;0,COUNTIFS($O$3:$O1127,$O1127,$L$3:$L1127,$L1127,$I$3:$I1127,$I1127),"-")</f>
        <v>-</v>
      </c>
      <c r="AA1127" s="27" t="str">
        <f>IF($D1127&gt;0,IF(OR($Z1127 &gt;1,$L1127&lt;&gt;"Adulti"),0,VLOOKUP($P1127,Regione!$B$2:$C$22,2,FALSE)),"-")</f>
        <v>-</v>
      </c>
      <c r="AB1127" s="27" t="str">
        <f>IF($D1127&gt;0,IF(COUNTIFS($O$3:$O1127,$O1127,$L$3:$L1127,$L1127,$I$3:$I1127,$I1127) &gt;1,0,SUMIFS($Y$3:$Y$2503,$L$3:$L$2503,$L1127,$O$3:$O$2503,$O1127,$I$3:$I$2503,$I1127)),"-")</f>
        <v>-</v>
      </c>
      <c r="AC1127" s="27" t="str">
        <f t="shared" si="108"/>
        <v>-</v>
      </c>
    </row>
    <row r="1128" spans="1:29" s="1" customFormat="1">
      <c r="A1128" s="13"/>
      <c r="B1128" s="107" t="str">
        <f>IF(COUNTA($A1128)&gt;0,VLOOKUP($A1128,Corsa!$A$1:$F$43,2,FALSE),"-")</f>
        <v>-</v>
      </c>
      <c r="C1128" s="11"/>
      <c r="D1128" s="13"/>
      <c r="E1128" s="13"/>
      <c r="F1128" s="46" t="str">
        <f>IF(COUNTA($A1128)&gt;0,VLOOKUP($A1128,Corsa!$A$1:$F$43,3,FALSE),"-")</f>
        <v>-</v>
      </c>
      <c r="G1128" s="28" t="str">
        <f>IF($D1128&gt;0,VLOOKUP($D1128,Iscrizioni!$A$2:$M$2502,9,FALSE),"-")</f>
        <v>-</v>
      </c>
      <c r="H1128" s="28" t="str">
        <f>IF($D1128&gt;0,VLOOKUP($D1128,Iscrizioni!$A$2:$M$2502,4,FALSE),"-")</f>
        <v>-</v>
      </c>
      <c r="I1128" s="27" t="str">
        <f>IF($D1128&gt;0,VLOOKUP($D1128,Iscrizioni!$A$2:$M$2502,5,FALSE),"-")</f>
        <v>-</v>
      </c>
      <c r="J1128" s="27" t="str">
        <f>IF($D1128&gt;0,VLOOKUP($D1128,Iscrizioni!$A$2:$M$2502,10,FALSE),"-")</f>
        <v>-</v>
      </c>
      <c r="K1128" s="27" t="str">
        <f t="shared" si="106"/>
        <v>-</v>
      </c>
      <c r="L1128" s="46" t="str">
        <f>IF($D1128&gt;0,VLOOKUP($D1128,Iscrizioni!$A$2:$M$2502,11,FALSE),"-")</f>
        <v>-</v>
      </c>
      <c r="M1128" s="27" t="str">
        <f>IF($D1128&gt;0,VLOOKUP($D1128,Iscrizioni!$A$2:$N$2502,12,FALSE),"-")</f>
        <v>-</v>
      </c>
      <c r="N1128" s="46" t="str">
        <f>IF($D1128&gt;0,VLOOKUP($D1128,Iscrizioni!$A$2:$M$2502,6,FALSE),"-")</f>
        <v>-</v>
      </c>
      <c r="O1128" s="107" t="str">
        <f>IF($D1128&gt;0,VLOOKUP($D1128,Iscrizioni!$A$2:$M$2502,7,FALSE),"-")</f>
        <v>-</v>
      </c>
      <c r="P1128" s="46" t="str">
        <f>IF($D1128&gt;0,VLOOKUP(LEFT($N1128,1),Regione!$A$2:$C$21,2,FALSE),"-")</f>
        <v>-</v>
      </c>
      <c r="Q1128" s="112" t="str">
        <f ca="1">IF($D1128&gt;0,NormalizzaTempo("D",CELL("tipo",$E1128),$E1128),"-")</f>
        <v>-</v>
      </c>
      <c r="R1128" s="27" t="str">
        <f>IF($D1128&gt;0,VLOOKUP($D1128,Iscrizioni!$A$2:$M$2502,13,FALSE),"-")</f>
        <v>-</v>
      </c>
      <c r="S1128" s="112" t="str">
        <f t="shared" si="109"/>
        <v>-</v>
      </c>
      <c r="T1128" s="112" t="str">
        <f>IF($D1128&gt;0,SUMIFS($S$3:$S1128,$X$3:$X1128,1,$J$3:$J1128,$J1128),"-")</f>
        <v>-</v>
      </c>
      <c r="U1128" s="112" t="str">
        <f t="shared" si="110"/>
        <v>-</v>
      </c>
      <c r="V1128" s="112" t="str">
        <f t="shared" si="107"/>
        <v>-</v>
      </c>
      <c r="W1128" s="27" t="str">
        <f>IF(LEN($C1128)=0,IF($D1128&gt;0,COUNTIFS($A$3:$A1128,$A1128),"-"),"Escluso")</f>
        <v>-</v>
      </c>
      <c r="X1128" s="2" t="str">
        <f>IF(LEN($C1128)=0,IF($D1128&gt;0,COUNTIFS($J$3:$J1128,$J1128,$C$3:$C1128,""),"-"),"Escluso")</f>
        <v>-</v>
      </c>
      <c r="Y1128" s="127" t="str">
        <f t="shared" si="105"/>
        <v>-</v>
      </c>
      <c r="Z1128" s="2" t="str">
        <f>IF($D1128&gt;0,COUNTIFS($O$3:$O1128,$O1128,$L$3:$L1128,$L1128,$I$3:$I1128,$I1128),"-")</f>
        <v>-</v>
      </c>
      <c r="AA1128" s="27" t="str">
        <f>IF($D1128&gt;0,IF(OR($Z1128 &gt;1,$L1128&lt;&gt;"Adulti"),0,VLOOKUP($P1128,Regione!$B$2:$C$22,2,FALSE)),"-")</f>
        <v>-</v>
      </c>
      <c r="AB1128" s="27" t="str">
        <f>IF($D1128&gt;0,IF(COUNTIFS($O$3:$O1128,$O1128,$L$3:$L1128,$L1128,$I$3:$I1128,$I1128) &gt;1,0,SUMIFS($Y$3:$Y$2503,$L$3:$L$2503,$L1128,$O$3:$O$2503,$O1128,$I$3:$I$2503,$I1128)),"-")</f>
        <v>-</v>
      </c>
      <c r="AC1128" s="27" t="str">
        <f t="shared" si="108"/>
        <v>-</v>
      </c>
    </row>
    <row r="1129" spans="1:29" s="1" customFormat="1">
      <c r="A1129" s="13"/>
      <c r="B1129" s="107" t="str">
        <f>IF(COUNTA($A1129)&gt;0,VLOOKUP($A1129,Corsa!$A$1:$F$43,2,FALSE),"-")</f>
        <v>-</v>
      </c>
      <c r="C1129" s="11"/>
      <c r="D1129" s="13"/>
      <c r="E1129" s="13"/>
      <c r="F1129" s="46" t="str">
        <f>IF(COUNTA($A1129)&gt;0,VLOOKUP($A1129,Corsa!$A$1:$F$43,3,FALSE),"-")</f>
        <v>-</v>
      </c>
      <c r="G1129" s="28" t="str">
        <f>IF($D1129&gt;0,VLOOKUP($D1129,Iscrizioni!$A$2:$M$2502,9,FALSE),"-")</f>
        <v>-</v>
      </c>
      <c r="H1129" s="28" t="str">
        <f>IF($D1129&gt;0,VLOOKUP($D1129,Iscrizioni!$A$2:$M$2502,4,FALSE),"-")</f>
        <v>-</v>
      </c>
      <c r="I1129" s="27" t="str">
        <f>IF($D1129&gt;0,VLOOKUP($D1129,Iscrizioni!$A$2:$M$2502,5,FALSE),"-")</f>
        <v>-</v>
      </c>
      <c r="J1129" s="27" t="str">
        <f>IF($D1129&gt;0,VLOOKUP($D1129,Iscrizioni!$A$2:$M$2502,10,FALSE),"-")</f>
        <v>-</v>
      </c>
      <c r="K1129" s="27" t="str">
        <f t="shared" si="106"/>
        <v>-</v>
      </c>
      <c r="L1129" s="46" t="str">
        <f>IF($D1129&gt;0,VLOOKUP($D1129,Iscrizioni!$A$2:$M$2502,11,FALSE),"-")</f>
        <v>-</v>
      </c>
      <c r="M1129" s="27" t="str">
        <f>IF($D1129&gt;0,VLOOKUP($D1129,Iscrizioni!$A$2:$N$2502,12,FALSE),"-")</f>
        <v>-</v>
      </c>
      <c r="N1129" s="46" t="str">
        <f>IF($D1129&gt;0,VLOOKUP($D1129,Iscrizioni!$A$2:$M$2502,6,FALSE),"-")</f>
        <v>-</v>
      </c>
      <c r="O1129" s="107" t="str">
        <f>IF($D1129&gt;0,VLOOKUP($D1129,Iscrizioni!$A$2:$M$2502,7,FALSE),"-")</f>
        <v>-</v>
      </c>
      <c r="P1129" s="46" t="str">
        <f>IF($D1129&gt;0,VLOOKUP(LEFT($N1129,1),Regione!$A$2:$C$21,2,FALSE),"-")</f>
        <v>-</v>
      </c>
      <c r="Q1129" s="112" t="str">
        <f ca="1">IF($D1129&gt;0,NormalizzaTempo("D",CELL("tipo",$E1129),$E1129),"-")</f>
        <v>-</v>
      </c>
      <c r="R1129" s="27" t="str">
        <f>IF($D1129&gt;0,VLOOKUP($D1129,Iscrizioni!$A$2:$M$2502,13,FALSE),"-")</f>
        <v>-</v>
      </c>
      <c r="S1129" s="112" t="str">
        <f t="shared" si="109"/>
        <v>-</v>
      </c>
      <c r="T1129" s="112" t="str">
        <f>IF($D1129&gt;0,SUMIFS($S$3:$S1129,$X$3:$X1129,1,$J$3:$J1129,$J1129),"-")</f>
        <v>-</v>
      </c>
      <c r="U1129" s="112" t="str">
        <f t="shared" si="110"/>
        <v>-</v>
      </c>
      <c r="V1129" s="112" t="str">
        <f t="shared" si="107"/>
        <v>-</v>
      </c>
      <c r="W1129" s="27" t="str">
        <f>IF(LEN($C1129)=0,IF($D1129&gt;0,COUNTIFS($A$3:$A1129,$A1129),"-"),"Escluso")</f>
        <v>-</v>
      </c>
      <c r="X1129" s="2" t="str">
        <f>IF(LEN($C1129)=0,IF($D1129&gt;0,COUNTIFS($J$3:$J1129,$J1129,$C$3:$C1129,""),"-"),"Escluso")</f>
        <v>-</v>
      </c>
      <c r="Y1129" s="127" t="str">
        <f t="shared" si="105"/>
        <v>-</v>
      </c>
      <c r="Z1129" s="2" t="str">
        <f>IF($D1129&gt;0,COUNTIFS($O$3:$O1129,$O1129,$L$3:$L1129,$L1129,$I$3:$I1129,$I1129),"-")</f>
        <v>-</v>
      </c>
      <c r="AA1129" s="27" t="str">
        <f>IF($D1129&gt;0,IF(OR($Z1129 &gt;1,$L1129&lt;&gt;"Adulti"),0,VLOOKUP($P1129,Regione!$B$2:$C$22,2,FALSE)),"-")</f>
        <v>-</v>
      </c>
      <c r="AB1129" s="27" t="str">
        <f>IF($D1129&gt;0,IF(COUNTIFS($O$3:$O1129,$O1129,$L$3:$L1129,$L1129,$I$3:$I1129,$I1129) &gt;1,0,SUMIFS($Y$3:$Y$2503,$L$3:$L$2503,$L1129,$O$3:$O$2503,$O1129,$I$3:$I$2503,$I1129)),"-")</f>
        <v>-</v>
      </c>
      <c r="AC1129" s="27" t="str">
        <f t="shared" si="108"/>
        <v>-</v>
      </c>
    </row>
    <row r="1130" spans="1:29" s="1" customFormat="1">
      <c r="A1130" s="13"/>
      <c r="B1130" s="107" t="str">
        <f>IF(COUNTA($A1130)&gt;0,VLOOKUP($A1130,Corsa!$A$1:$F$43,2,FALSE),"-")</f>
        <v>-</v>
      </c>
      <c r="C1130" s="11"/>
      <c r="D1130" s="13"/>
      <c r="E1130" s="13"/>
      <c r="F1130" s="46" t="str">
        <f>IF(COUNTA($A1130)&gt;0,VLOOKUP($A1130,Corsa!$A$1:$F$43,3,FALSE),"-")</f>
        <v>-</v>
      </c>
      <c r="G1130" s="28" t="str">
        <f>IF($D1130&gt;0,VLOOKUP($D1130,Iscrizioni!$A$2:$M$2502,9,FALSE),"-")</f>
        <v>-</v>
      </c>
      <c r="H1130" s="28" t="str">
        <f>IF($D1130&gt;0,VLOOKUP($D1130,Iscrizioni!$A$2:$M$2502,4,FALSE),"-")</f>
        <v>-</v>
      </c>
      <c r="I1130" s="27" t="str">
        <f>IF($D1130&gt;0,VLOOKUP($D1130,Iscrizioni!$A$2:$M$2502,5,FALSE),"-")</f>
        <v>-</v>
      </c>
      <c r="J1130" s="27" t="str">
        <f>IF($D1130&gt;0,VLOOKUP($D1130,Iscrizioni!$A$2:$M$2502,10,FALSE),"-")</f>
        <v>-</v>
      </c>
      <c r="K1130" s="27" t="str">
        <f t="shared" si="106"/>
        <v>-</v>
      </c>
      <c r="L1130" s="46" t="str">
        <f>IF($D1130&gt;0,VLOOKUP($D1130,Iscrizioni!$A$2:$M$2502,11,FALSE),"-")</f>
        <v>-</v>
      </c>
      <c r="M1130" s="27" t="str">
        <f>IF($D1130&gt;0,VLOOKUP($D1130,Iscrizioni!$A$2:$N$2502,12,FALSE),"-")</f>
        <v>-</v>
      </c>
      <c r="N1130" s="46" t="str">
        <f>IF($D1130&gt;0,VLOOKUP($D1130,Iscrizioni!$A$2:$M$2502,6,FALSE),"-")</f>
        <v>-</v>
      </c>
      <c r="O1130" s="107" t="str">
        <f>IF($D1130&gt;0,VLOOKUP($D1130,Iscrizioni!$A$2:$M$2502,7,FALSE),"-")</f>
        <v>-</v>
      </c>
      <c r="P1130" s="46" t="str">
        <f>IF($D1130&gt;0,VLOOKUP(LEFT($N1130,1),Regione!$A$2:$C$21,2,FALSE),"-")</f>
        <v>-</v>
      </c>
      <c r="Q1130" s="112" t="str">
        <f ca="1">IF($D1130&gt;0,NormalizzaTempo("D",CELL("tipo",$E1130),$E1130),"-")</f>
        <v>-</v>
      </c>
      <c r="R1130" s="27" t="str">
        <f>IF($D1130&gt;0,VLOOKUP($D1130,Iscrizioni!$A$2:$M$2502,13,FALSE),"-")</f>
        <v>-</v>
      </c>
      <c r="S1130" s="112" t="str">
        <f t="shared" si="109"/>
        <v>-</v>
      </c>
      <c r="T1130" s="112" t="str">
        <f>IF($D1130&gt;0,SUMIFS($S$3:$S1130,$X$3:$X1130,1,$J$3:$J1130,$J1130),"-")</f>
        <v>-</v>
      </c>
      <c r="U1130" s="112" t="str">
        <f t="shared" si="110"/>
        <v>-</v>
      </c>
      <c r="V1130" s="112" t="str">
        <f t="shared" si="107"/>
        <v>-</v>
      </c>
      <c r="W1130" s="27" t="str">
        <f>IF(LEN($C1130)=0,IF($D1130&gt;0,COUNTIFS($A$3:$A1130,$A1130),"-"),"Escluso")</f>
        <v>-</v>
      </c>
      <c r="X1130" s="2" t="str">
        <f>IF(LEN($C1130)=0,IF($D1130&gt;0,COUNTIFS($J$3:$J1130,$J1130,$C$3:$C1130,""),"-"),"Escluso")</f>
        <v>-</v>
      </c>
      <c r="Y1130" s="127" t="str">
        <f t="shared" si="105"/>
        <v>-</v>
      </c>
      <c r="Z1130" s="2" t="str">
        <f>IF($D1130&gt;0,COUNTIFS($O$3:$O1130,$O1130,$L$3:$L1130,$L1130,$I$3:$I1130,$I1130),"-")</f>
        <v>-</v>
      </c>
      <c r="AA1130" s="27" t="str">
        <f>IF($D1130&gt;0,IF(OR($Z1130 &gt;1,$L1130&lt;&gt;"Adulti"),0,VLOOKUP($P1130,Regione!$B$2:$C$22,2,FALSE)),"-")</f>
        <v>-</v>
      </c>
      <c r="AB1130" s="27" t="str">
        <f>IF($D1130&gt;0,IF(COUNTIFS($O$3:$O1130,$O1130,$L$3:$L1130,$L1130,$I$3:$I1130,$I1130) &gt;1,0,SUMIFS($Y$3:$Y$2503,$L$3:$L$2503,$L1130,$O$3:$O$2503,$O1130,$I$3:$I$2503,$I1130)),"-")</f>
        <v>-</v>
      </c>
      <c r="AC1130" s="27" t="str">
        <f t="shared" si="108"/>
        <v>-</v>
      </c>
    </row>
    <row r="1131" spans="1:29" s="1" customFormat="1">
      <c r="A1131" s="13"/>
      <c r="B1131" s="107" t="str">
        <f>IF(COUNTA($A1131)&gt;0,VLOOKUP($A1131,Corsa!$A$1:$F$43,2,FALSE),"-")</f>
        <v>-</v>
      </c>
      <c r="C1131" s="11"/>
      <c r="D1131" s="13"/>
      <c r="E1131" s="13"/>
      <c r="F1131" s="46" t="str">
        <f>IF(COUNTA($A1131)&gt;0,VLOOKUP($A1131,Corsa!$A$1:$F$43,3,FALSE),"-")</f>
        <v>-</v>
      </c>
      <c r="G1131" s="28" t="str">
        <f>IF($D1131&gt;0,VLOOKUP($D1131,Iscrizioni!$A$2:$M$2502,9,FALSE),"-")</f>
        <v>-</v>
      </c>
      <c r="H1131" s="28" t="str">
        <f>IF($D1131&gt;0,VLOOKUP($D1131,Iscrizioni!$A$2:$M$2502,4,FALSE),"-")</f>
        <v>-</v>
      </c>
      <c r="I1131" s="27" t="str">
        <f>IF($D1131&gt;0,VLOOKUP($D1131,Iscrizioni!$A$2:$M$2502,5,FALSE),"-")</f>
        <v>-</v>
      </c>
      <c r="J1131" s="27" t="str">
        <f>IF($D1131&gt;0,VLOOKUP($D1131,Iscrizioni!$A$2:$M$2502,10,FALSE),"-")</f>
        <v>-</v>
      </c>
      <c r="K1131" s="27" t="str">
        <f t="shared" si="106"/>
        <v>-</v>
      </c>
      <c r="L1131" s="46" t="str">
        <f>IF($D1131&gt;0,VLOOKUP($D1131,Iscrizioni!$A$2:$M$2502,11,FALSE),"-")</f>
        <v>-</v>
      </c>
      <c r="M1131" s="27" t="str">
        <f>IF($D1131&gt;0,VLOOKUP($D1131,Iscrizioni!$A$2:$N$2502,12,FALSE),"-")</f>
        <v>-</v>
      </c>
      <c r="N1131" s="46" t="str">
        <f>IF($D1131&gt;0,VLOOKUP($D1131,Iscrizioni!$A$2:$M$2502,6,FALSE),"-")</f>
        <v>-</v>
      </c>
      <c r="O1131" s="107" t="str">
        <f>IF($D1131&gt;0,VLOOKUP($D1131,Iscrizioni!$A$2:$M$2502,7,FALSE),"-")</f>
        <v>-</v>
      </c>
      <c r="P1131" s="46" t="str">
        <f>IF($D1131&gt;0,VLOOKUP(LEFT($N1131,1),Regione!$A$2:$C$21,2,FALSE),"-")</f>
        <v>-</v>
      </c>
      <c r="Q1131" s="112" t="str">
        <f ca="1">IF($D1131&gt;0,NormalizzaTempo("D",CELL("tipo",$E1131),$E1131),"-")</f>
        <v>-</v>
      </c>
      <c r="R1131" s="27" t="str">
        <f>IF($D1131&gt;0,VLOOKUP($D1131,Iscrizioni!$A$2:$M$2502,13,FALSE),"-")</f>
        <v>-</v>
      </c>
      <c r="S1131" s="112" t="str">
        <f t="shared" si="109"/>
        <v>-</v>
      </c>
      <c r="T1131" s="112" t="str">
        <f>IF($D1131&gt;0,SUMIFS($S$3:$S1131,$X$3:$X1131,1,$J$3:$J1131,$J1131),"-")</f>
        <v>-</v>
      </c>
      <c r="U1131" s="112" t="str">
        <f t="shared" si="110"/>
        <v>-</v>
      </c>
      <c r="V1131" s="112" t="str">
        <f t="shared" si="107"/>
        <v>-</v>
      </c>
      <c r="W1131" s="27" t="str">
        <f>IF(LEN($C1131)=0,IF($D1131&gt;0,COUNTIFS($A$3:$A1131,$A1131),"-"),"Escluso")</f>
        <v>-</v>
      </c>
      <c r="X1131" s="2" t="str">
        <f>IF(LEN($C1131)=0,IF($D1131&gt;0,COUNTIFS($J$3:$J1131,$J1131,$C$3:$C1131,""),"-"),"Escluso")</f>
        <v>-</v>
      </c>
      <c r="Y1131" s="127" t="str">
        <f t="shared" si="105"/>
        <v>-</v>
      </c>
      <c r="Z1131" s="2" t="str">
        <f>IF($D1131&gt;0,COUNTIFS($O$3:$O1131,$O1131,$L$3:$L1131,$L1131,$I$3:$I1131,$I1131),"-")</f>
        <v>-</v>
      </c>
      <c r="AA1131" s="27" t="str">
        <f>IF($D1131&gt;0,IF(OR($Z1131 &gt;1,$L1131&lt;&gt;"Adulti"),0,VLOOKUP($P1131,Regione!$B$2:$C$22,2,FALSE)),"-")</f>
        <v>-</v>
      </c>
      <c r="AB1131" s="27" t="str">
        <f>IF($D1131&gt;0,IF(COUNTIFS($O$3:$O1131,$O1131,$L$3:$L1131,$L1131,$I$3:$I1131,$I1131) &gt;1,0,SUMIFS($Y$3:$Y$2503,$L$3:$L$2503,$L1131,$O$3:$O$2503,$O1131,$I$3:$I$2503,$I1131)),"-")</f>
        <v>-</v>
      </c>
      <c r="AC1131" s="27" t="str">
        <f t="shared" si="108"/>
        <v>-</v>
      </c>
    </row>
    <row r="1132" spans="1:29" s="1" customFormat="1">
      <c r="A1132" s="13"/>
      <c r="B1132" s="107" t="str">
        <f>IF(COUNTA($A1132)&gt;0,VLOOKUP($A1132,Corsa!$A$1:$F$43,2,FALSE),"-")</f>
        <v>-</v>
      </c>
      <c r="C1132" s="11"/>
      <c r="D1132" s="13"/>
      <c r="E1132" s="13"/>
      <c r="F1132" s="46" t="str">
        <f>IF(COUNTA($A1132)&gt;0,VLOOKUP($A1132,Corsa!$A$1:$F$43,3,FALSE),"-")</f>
        <v>-</v>
      </c>
      <c r="G1132" s="28" t="str">
        <f>IF($D1132&gt;0,VLOOKUP($D1132,Iscrizioni!$A$2:$M$2502,9,FALSE),"-")</f>
        <v>-</v>
      </c>
      <c r="H1132" s="28" t="str">
        <f>IF($D1132&gt;0,VLOOKUP($D1132,Iscrizioni!$A$2:$M$2502,4,FALSE),"-")</f>
        <v>-</v>
      </c>
      <c r="I1132" s="27" t="str">
        <f>IF($D1132&gt;0,VLOOKUP($D1132,Iscrizioni!$A$2:$M$2502,5,FALSE),"-")</f>
        <v>-</v>
      </c>
      <c r="J1132" s="27" t="str">
        <f>IF($D1132&gt;0,VLOOKUP($D1132,Iscrizioni!$A$2:$M$2502,10,FALSE),"-")</f>
        <v>-</v>
      </c>
      <c r="K1132" s="27" t="str">
        <f t="shared" si="106"/>
        <v>-</v>
      </c>
      <c r="L1132" s="46" t="str">
        <f>IF($D1132&gt;0,VLOOKUP($D1132,Iscrizioni!$A$2:$M$2502,11,FALSE),"-")</f>
        <v>-</v>
      </c>
      <c r="M1132" s="27" t="str">
        <f>IF($D1132&gt;0,VLOOKUP($D1132,Iscrizioni!$A$2:$N$2502,12,FALSE),"-")</f>
        <v>-</v>
      </c>
      <c r="N1132" s="46" t="str">
        <f>IF($D1132&gt;0,VLOOKUP($D1132,Iscrizioni!$A$2:$M$2502,6,FALSE),"-")</f>
        <v>-</v>
      </c>
      <c r="O1132" s="107" t="str">
        <f>IF($D1132&gt;0,VLOOKUP($D1132,Iscrizioni!$A$2:$M$2502,7,FALSE),"-")</f>
        <v>-</v>
      </c>
      <c r="P1132" s="46" t="str">
        <f>IF($D1132&gt;0,VLOOKUP(LEFT($N1132,1),Regione!$A$2:$C$21,2,FALSE),"-")</f>
        <v>-</v>
      </c>
      <c r="Q1132" s="112" t="str">
        <f ca="1">IF($D1132&gt;0,NormalizzaTempo("D",CELL("tipo",$E1132),$E1132),"-")</f>
        <v>-</v>
      </c>
      <c r="R1132" s="27" t="str">
        <f>IF($D1132&gt;0,VLOOKUP($D1132,Iscrizioni!$A$2:$M$2502,13,FALSE),"-")</f>
        <v>-</v>
      </c>
      <c r="S1132" s="112" t="str">
        <f t="shared" si="109"/>
        <v>-</v>
      </c>
      <c r="T1132" s="112" t="str">
        <f>IF($D1132&gt;0,SUMIFS($S$3:$S1132,$X$3:$X1132,1,$J$3:$J1132,$J1132),"-")</f>
        <v>-</v>
      </c>
      <c r="U1132" s="112" t="str">
        <f t="shared" si="110"/>
        <v>-</v>
      </c>
      <c r="V1132" s="112" t="str">
        <f t="shared" si="107"/>
        <v>-</v>
      </c>
      <c r="W1132" s="27" t="str">
        <f>IF(LEN($C1132)=0,IF($D1132&gt;0,COUNTIFS($A$3:$A1132,$A1132),"-"),"Escluso")</f>
        <v>-</v>
      </c>
      <c r="X1132" s="2" t="str">
        <f>IF(LEN($C1132)=0,IF($D1132&gt;0,COUNTIFS($J$3:$J1132,$J1132,$C$3:$C1132,""),"-"),"Escluso")</f>
        <v>-</v>
      </c>
      <c r="Y1132" s="127" t="str">
        <f t="shared" si="105"/>
        <v>-</v>
      </c>
      <c r="Z1132" s="2" t="str">
        <f>IF($D1132&gt;0,COUNTIFS($O$3:$O1132,$O1132,$L$3:$L1132,$L1132,$I$3:$I1132,$I1132),"-")</f>
        <v>-</v>
      </c>
      <c r="AA1132" s="27" t="str">
        <f>IF($D1132&gt;0,IF(OR($Z1132 &gt;1,$L1132&lt;&gt;"Adulti"),0,VLOOKUP($P1132,Regione!$B$2:$C$22,2,FALSE)),"-")</f>
        <v>-</v>
      </c>
      <c r="AB1132" s="27" t="str">
        <f>IF($D1132&gt;0,IF(COUNTIFS($O$3:$O1132,$O1132,$L$3:$L1132,$L1132,$I$3:$I1132,$I1132) &gt;1,0,SUMIFS($Y$3:$Y$2503,$L$3:$L$2503,$L1132,$O$3:$O$2503,$O1132,$I$3:$I$2503,$I1132)),"-")</f>
        <v>-</v>
      </c>
      <c r="AC1132" s="27" t="str">
        <f t="shared" si="108"/>
        <v>-</v>
      </c>
    </row>
    <row r="1133" spans="1:29" s="1" customFormat="1">
      <c r="A1133" s="13"/>
      <c r="B1133" s="107" t="str">
        <f>IF(COUNTA($A1133)&gt;0,VLOOKUP($A1133,Corsa!$A$1:$F$43,2,FALSE),"-")</f>
        <v>-</v>
      </c>
      <c r="C1133" s="11"/>
      <c r="D1133" s="13"/>
      <c r="E1133" s="13"/>
      <c r="F1133" s="46" t="str">
        <f>IF(COUNTA($A1133)&gt;0,VLOOKUP($A1133,Corsa!$A$1:$F$43,3,FALSE),"-")</f>
        <v>-</v>
      </c>
      <c r="G1133" s="28" t="str">
        <f>IF($D1133&gt;0,VLOOKUP($D1133,Iscrizioni!$A$2:$M$2502,9,FALSE),"-")</f>
        <v>-</v>
      </c>
      <c r="H1133" s="28" t="str">
        <f>IF($D1133&gt;0,VLOOKUP($D1133,Iscrizioni!$A$2:$M$2502,4,FALSE),"-")</f>
        <v>-</v>
      </c>
      <c r="I1133" s="27" t="str">
        <f>IF($D1133&gt;0,VLOOKUP($D1133,Iscrizioni!$A$2:$M$2502,5,FALSE),"-")</f>
        <v>-</v>
      </c>
      <c r="J1133" s="27" t="str">
        <f>IF($D1133&gt;0,VLOOKUP($D1133,Iscrizioni!$A$2:$M$2502,10,FALSE),"-")</f>
        <v>-</v>
      </c>
      <c r="K1133" s="27" t="str">
        <f t="shared" si="106"/>
        <v>-</v>
      </c>
      <c r="L1133" s="46" t="str">
        <f>IF($D1133&gt;0,VLOOKUP($D1133,Iscrizioni!$A$2:$M$2502,11,FALSE),"-")</f>
        <v>-</v>
      </c>
      <c r="M1133" s="27" t="str">
        <f>IF($D1133&gt;0,VLOOKUP($D1133,Iscrizioni!$A$2:$N$2502,12,FALSE),"-")</f>
        <v>-</v>
      </c>
      <c r="N1133" s="46" t="str">
        <f>IF($D1133&gt;0,VLOOKUP($D1133,Iscrizioni!$A$2:$M$2502,6,FALSE),"-")</f>
        <v>-</v>
      </c>
      <c r="O1133" s="107" t="str">
        <f>IF($D1133&gt;0,VLOOKUP($D1133,Iscrizioni!$A$2:$M$2502,7,FALSE),"-")</f>
        <v>-</v>
      </c>
      <c r="P1133" s="46" t="str">
        <f>IF($D1133&gt;0,VLOOKUP(LEFT($N1133,1),Regione!$A$2:$C$21,2,FALSE),"-")</f>
        <v>-</v>
      </c>
      <c r="Q1133" s="112" t="str">
        <f ca="1">IF($D1133&gt;0,NormalizzaTempo("D",CELL("tipo",$E1133),$E1133),"-")</f>
        <v>-</v>
      </c>
      <c r="R1133" s="27" t="str">
        <f>IF($D1133&gt;0,VLOOKUP($D1133,Iscrizioni!$A$2:$M$2502,13,FALSE),"-")</f>
        <v>-</v>
      </c>
      <c r="S1133" s="112" t="str">
        <f t="shared" si="109"/>
        <v>-</v>
      </c>
      <c r="T1133" s="112" t="str">
        <f>IF($D1133&gt;0,SUMIFS($S$3:$S1133,$X$3:$X1133,1,$J$3:$J1133,$J1133),"-")</f>
        <v>-</v>
      </c>
      <c r="U1133" s="112" t="str">
        <f t="shared" si="110"/>
        <v>-</v>
      </c>
      <c r="V1133" s="112" t="str">
        <f t="shared" si="107"/>
        <v>-</v>
      </c>
      <c r="W1133" s="27" t="str">
        <f>IF(LEN($C1133)=0,IF($D1133&gt;0,COUNTIFS($A$3:$A1133,$A1133),"-"),"Escluso")</f>
        <v>-</v>
      </c>
      <c r="X1133" s="2" t="str">
        <f>IF(LEN($C1133)=0,IF($D1133&gt;0,COUNTIFS($J$3:$J1133,$J1133,$C$3:$C1133,""),"-"),"Escluso")</f>
        <v>-</v>
      </c>
      <c r="Y1133" s="127" t="str">
        <f t="shared" si="105"/>
        <v>-</v>
      </c>
      <c r="Z1133" s="2" t="str">
        <f>IF($D1133&gt;0,COUNTIFS($O$3:$O1133,$O1133,$L$3:$L1133,$L1133,$I$3:$I1133,$I1133),"-")</f>
        <v>-</v>
      </c>
      <c r="AA1133" s="27" t="str">
        <f>IF($D1133&gt;0,IF(OR($Z1133 &gt;1,$L1133&lt;&gt;"Adulti"),0,VLOOKUP($P1133,Regione!$B$2:$C$22,2,FALSE)),"-")</f>
        <v>-</v>
      </c>
      <c r="AB1133" s="27" t="str">
        <f>IF($D1133&gt;0,IF(COUNTIFS($O$3:$O1133,$O1133,$L$3:$L1133,$L1133,$I$3:$I1133,$I1133) &gt;1,0,SUMIFS($Y$3:$Y$2503,$L$3:$L$2503,$L1133,$O$3:$O$2503,$O1133,$I$3:$I$2503,$I1133)),"-")</f>
        <v>-</v>
      </c>
      <c r="AC1133" s="27" t="str">
        <f t="shared" si="108"/>
        <v>-</v>
      </c>
    </row>
    <row r="1134" spans="1:29" s="1" customFormat="1">
      <c r="A1134" s="13"/>
      <c r="B1134" s="107" t="str">
        <f>IF(COUNTA($A1134)&gt;0,VLOOKUP($A1134,Corsa!$A$1:$F$43,2,FALSE),"-")</f>
        <v>-</v>
      </c>
      <c r="C1134" s="11"/>
      <c r="D1134" s="13"/>
      <c r="E1134" s="13"/>
      <c r="F1134" s="46" t="str">
        <f>IF(COUNTA($A1134)&gt;0,VLOOKUP($A1134,Corsa!$A$1:$F$43,3,FALSE),"-")</f>
        <v>-</v>
      </c>
      <c r="G1134" s="28" t="str">
        <f>IF($D1134&gt;0,VLOOKUP($D1134,Iscrizioni!$A$2:$M$2502,9,FALSE),"-")</f>
        <v>-</v>
      </c>
      <c r="H1134" s="28" t="str">
        <f>IF($D1134&gt;0,VLOOKUP($D1134,Iscrizioni!$A$2:$M$2502,4,FALSE),"-")</f>
        <v>-</v>
      </c>
      <c r="I1134" s="27" t="str">
        <f>IF($D1134&gt;0,VLOOKUP($D1134,Iscrizioni!$A$2:$M$2502,5,FALSE),"-")</f>
        <v>-</v>
      </c>
      <c r="J1134" s="27" t="str">
        <f>IF($D1134&gt;0,VLOOKUP($D1134,Iscrizioni!$A$2:$M$2502,10,FALSE),"-")</f>
        <v>-</v>
      </c>
      <c r="K1134" s="27" t="str">
        <f t="shared" si="106"/>
        <v>-</v>
      </c>
      <c r="L1134" s="46" t="str">
        <f>IF($D1134&gt;0,VLOOKUP($D1134,Iscrizioni!$A$2:$M$2502,11,FALSE),"-")</f>
        <v>-</v>
      </c>
      <c r="M1134" s="27" t="str">
        <f>IF($D1134&gt;0,VLOOKUP($D1134,Iscrizioni!$A$2:$N$2502,12,FALSE),"-")</f>
        <v>-</v>
      </c>
      <c r="N1134" s="46" t="str">
        <f>IF($D1134&gt;0,VLOOKUP($D1134,Iscrizioni!$A$2:$M$2502,6,FALSE),"-")</f>
        <v>-</v>
      </c>
      <c r="O1134" s="107" t="str">
        <f>IF($D1134&gt;0,VLOOKUP($D1134,Iscrizioni!$A$2:$M$2502,7,FALSE),"-")</f>
        <v>-</v>
      </c>
      <c r="P1134" s="46" t="str">
        <f>IF($D1134&gt;0,VLOOKUP(LEFT($N1134,1),Regione!$A$2:$C$21,2,FALSE),"-")</f>
        <v>-</v>
      </c>
      <c r="Q1134" s="112" t="str">
        <f ca="1">IF($D1134&gt;0,NormalizzaTempo("D",CELL("tipo",$E1134),$E1134),"-")</f>
        <v>-</v>
      </c>
      <c r="R1134" s="27" t="str">
        <f>IF($D1134&gt;0,VLOOKUP($D1134,Iscrizioni!$A$2:$M$2502,13,FALSE),"-")</f>
        <v>-</v>
      </c>
      <c r="S1134" s="112" t="str">
        <f t="shared" si="109"/>
        <v>-</v>
      </c>
      <c r="T1134" s="112" t="str">
        <f>IF($D1134&gt;0,SUMIFS($S$3:$S1134,$X$3:$X1134,1,$J$3:$J1134,$J1134),"-")</f>
        <v>-</v>
      </c>
      <c r="U1134" s="112" t="str">
        <f t="shared" si="110"/>
        <v>-</v>
      </c>
      <c r="V1134" s="112" t="str">
        <f t="shared" si="107"/>
        <v>-</v>
      </c>
      <c r="W1134" s="27" t="str">
        <f>IF(LEN($C1134)=0,IF($D1134&gt;0,COUNTIFS($A$3:$A1134,$A1134),"-"),"Escluso")</f>
        <v>-</v>
      </c>
      <c r="X1134" s="2" t="str">
        <f>IF(LEN($C1134)=0,IF($D1134&gt;0,COUNTIFS($J$3:$J1134,$J1134,$C$3:$C1134,""),"-"),"Escluso")</f>
        <v>-</v>
      </c>
      <c r="Y1134" s="127" t="str">
        <f t="shared" si="105"/>
        <v>-</v>
      </c>
      <c r="Z1134" s="2" t="str">
        <f>IF($D1134&gt;0,COUNTIFS($O$3:$O1134,$O1134,$L$3:$L1134,$L1134,$I$3:$I1134,$I1134),"-")</f>
        <v>-</v>
      </c>
      <c r="AA1134" s="27" t="str">
        <f>IF($D1134&gt;0,IF(OR($Z1134 &gt;1,$L1134&lt;&gt;"Adulti"),0,VLOOKUP($P1134,Regione!$B$2:$C$22,2,FALSE)),"-")</f>
        <v>-</v>
      </c>
      <c r="AB1134" s="27" t="str">
        <f>IF($D1134&gt;0,IF(COUNTIFS($O$3:$O1134,$O1134,$L$3:$L1134,$L1134,$I$3:$I1134,$I1134) &gt;1,0,SUMIFS($Y$3:$Y$2503,$L$3:$L$2503,$L1134,$O$3:$O$2503,$O1134,$I$3:$I$2503,$I1134)),"-")</f>
        <v>-</v>
      </c>
      <c r="AC1134" s="27" t="str">
        <f t="shared" si="108"/>
        <v>-</v>
      </c>
    </row>
    <row r="1135" spans="1:29" s="1" customFormat="1">
      <c r="A1135" s="13"/>
      <c r="B1135" s="107" t="str">
        <f>IF(COUNTA($A1135)&gt;0,VLOOKUP($A1135,Corsa!$A$1:$F$43,2,FALSE),"-")</f>
        <v>-</v>
      </c>
      <c r="C1135" s="11"/>
      <c r="D1135" s="13"/>
      <c r="E1135" s="13"/>
      <c r="F1135" s="46" t="str">
        <f>IF(COUNTA($A1135)&gt;0,VLOOKUP($A1135,Corsa!$A$1:$F$43,3,FALSE),"-")</f>
        <v>-</v>
      </c>
      <c r="G1135" s="28" t="str">
        <f>IF($D1135&gt;0,VLOOKUP($D1135,Iscrizioni!$A$2:$M$2502,9,FALSE),"-")</f>
        <v>-</v>
      </c>
      <c r="H1135" s="28" t="str">
        <f>IF($D1135&gt;0,VLOOKUP($D1135,Iscrizioni!$A$2:$M$2502,4,FALSE),"-")</f>
        <v>-</v>
      </c>
      <c r="I1135" s="27" t="str">
        <f>IF($D1135&gt;0,VLOOKUP($D1135,Iscrizioni!$A$2:$M$2502,5,FALSE),"-")</f>
        <v>-</v>
      </c>
      <c r="J1135" s="27" t="str">
        <f>IF($D1135&gt;0,VLOOKUP($D1135,Iscrizioni!$A$2:$M$2502,10,FALSE),"-")</f>
        <v>-</v>
      </c>
      <c r="K1135" s="27" t="str">
        <f t="shared" si="106"/>
        <v>-</v>
      </c>
      <c r="L1135" s="46" t="str">
        <f>IF($D1135&gt;0,VLOOKUP($D1135,Iscrizioni!$A$2:$M$2502,11,FALSE),"-")</f>
        <v>-</v>
      </c>
      <c r="M1135" s="27" t="str">
        <f>IF($D1135&gt;0,VLOOKUP($D1135,Iscrizioni!$A$2:$N$2502,12,FALSE),"-")</f>
        <v>-</v>
      </c>
      <c r="N1135" s="46" t="str">
        <f>IF($D1135&gt;0,VLOOKUP($D1135,Iscrizioni!$A$2:$M$2502,6,FALSE),"-")</f>
        <v>-</v>
      </c>
      <c r="O1135" s="107" t="str">
        <f>IF($D1135&gt;0,VLOOKUP($D1135,Iscrizioni!$A$2:$M$2502,7,FALSE),"-")</f>
        <v>-</v>
      </c>
      <c r="P1135" s="46" t="str">
        <f>IF($D1135&gt;0,VLOOKUP(LEFT($N1135,1),Regione!$A$2:$C$21,2,FALSE),"-")</f>
        <v>-</v>
      </c>
      <c r="Q1135" s="112" t="str">
        <f ca="1">IF($D1135&gt;0,NormalizzaTempo("D",CELL("tipo",$E1135),$E1135),"-")</f>
        <v>-</v>
      </c>
      <c r="R1135" s="27" t="str">
        <f>IF($D1135&gt;0,VLOOKUP($D1135,Iscrizioni!$A$2:$M$2502,13,FALSE),"-")</f>
        <v>-</v>
      </c>
      <c r="S1135" s="112" t="str">
        <f t="shared" si="109"/>
        <v>-</v>
      </c>
      <c r="T1135" s="112" t="str">
        <f>IF($D1135&gt;0,SUMIFS($S$3:$S1135,$X$3:$X1135,1,$J$3:$J1135,$J1135),"-")</f>
        <v>-</v>
      </c>
      <c r="U1135" s="112" t="str">
        <f t="shared" si="110"/>
        <v>-</v>
      </c>
      <c r="V1135" s="112" t="str">
        <f t="shared" si="107"/>
        <v>-</v>
      </c>
      <c r="W1135" s="27" t="str">
        <f>IF(LEN($C1135)=0,IF($D1135&gt;0,COUNTIFS($A$3:$A1135,$A1135),"-"),"Escluso")</f>
        <v>-</v>
      </c>
      <c r="X1135" s="2" t="str">
        <f>IF(LEN($C1135)=0,IF($D1135&gt;0,COUNTIFS($J$3:$J1135,$J1135,$C$3:$C1135,""),"-"),"Escluso")</f>
        <v>-</v>
      </c>
      <c r="Y1135" s="127" t="str">
        <f t="shared" si="105"/>
        <v>-</v>
      </c>
      <c r="Z1135" s="2" t="str">
        <f>IF($D1135&gt;0,COUNTIFS($O$3:$O1135,$O1135,$L$3:$L1135,$L1135,$I$3:$I1135,$I1135),"-")</f>
        <v>-</v>
      </c>
      <c r="AA1135" s="27" t="str">
        <f>IF($D1135&gt;0,IF(OR($Z1135 &gt;1,$L1135&lt;&gt;"Adulti"),0,VLOOKUP($P1135,Regione!$B$2:$C$22,2,FALSE)),"-")</f>
        <v>-</v>
      </c>
      <c r="AB1135" s="27" t="str">
        <f>IF($D1135&gt;0,IF(COUNTIFS($O$3:$O1135,$O1135,$L$3:$L1135,$L1135,$I$3:$I1135,$I1135) &gt;1,0,SUMIFS($Y$3:$Y$2503,$L$3:$L$2503,$L1135,$O$3:$O$2503,$O1135,$I$3:$I$2503,$I1135)),"-")</f>
        <v>-</v>
      </c>
      <c r="AC1135" s="27" t="str">
        <f t="shared" si="108"/>
        <v>-</v>
      </c>
    </row>
    <row r="1136" spans="1:29" s="1" customFormat="1">
      <c r="A1136" s="13"/>
      <c r="B1136" s="107" t="str">
        <f>IF(COUNTA($A1136)&gt;0,VLOOKUP($A1136,Corsa!$A$1:$F$43,2,FALSE),"-")</f>
        <v>-</v>
      </c>
      <c r="C1136" s="11"/>
      <c r="D1136" s="13"/>
      <c r="E1136" s="13"/>
      <c r="F1136" s="46" t="str">
        <f>IF(COUNTA($A1136)&gt;0,VLOOKUP($A1136,Corsa!$A$1:$F$43,3,FALSE),"-")</f>
        <v>-</v>
      </c>
      <c r="G1136" s="28" t="str">
        <f>IF($D1136&gt;0,VLOOKUP($D1136,Iscrizioni!$A$2:$M$2502,9,FALSE),"-")</f>
        <v>-</v>
      </c>
      <c r="H1136" s="28" t="str">
        <f>IF($D1136&gt;0,VLOOKUP($D1136,Iscrizioni!$A$2:$M$2502,4,FALSE),"-")</f>
        <v>-</v>
      </c>
      <c r="I1136" s="27" t="str">
        <f>IF($D1136&gt;0,VLOOKUP($D1136,Iscrizioni!$A$2:$M$2502,5,FALSE),"-")</f>
        <v>-</v>
      </c>
      <c r="J1136" s="27" t="str">
        <f>IF($D1136&gt;0,VLOOKUP($D1136,Iscrizioni!$A$2:$M$2502,10,FALSE),"-")</f>
        <v>-</v>
      </c>
      <c r="K1136" s="27" t="str">
        <f t="shared" si="106"/>
        <v>-</v>
      </c>
      <c r="L1136" s="46" t="str">
        <f>IF($D1136&gt;0,VLOOKUP($D1136,Iscrizioni!$A$2:$M$2502,11,FALSE),"-")</f>
        <v>-</v>
      </c>
      <c r="M1136" s="27" t="str">
        <f>IF($D1136&gt;0,VLOOKUP($D1136,Iscrizioni!$A$2:$N$2502,12,FALSE),"-")</f>
        <v>-</v>
      </c>
      <c r="N1136" s="46" t="str">
        <f>IF($D1136&gt;0,VLOOKUP($D1136,Iscrizioni!$A$2:$M$2502,6,FALSE),"-")</f>
        <v>-</v>
      </c>
      <c r="O1136" s="107" t="str">
        <f>IF($D1136&gt;0,VLOOKUP($D1136,Iscrizioni!$A$2:$M$2502,7,FALSE),"-")</f>
        <v>-</v>
      </c>
      <c r="P1136" s="46" t="str">
        <f>IF($D1136&gt;0,VLOOKUP(LEFT($N1136,1),Regione!$A$2:$C$21,2,FALSE),"-")</f>
        <v>-</v>
      </c>
      <c r="Q1136" s="112" t="str">
        <f ca="1">IF($D1136&gt;0,NormalizzaTempo("D",CELL("tipo",$E1136),$E1136),"-")</f>
        <v>-</v>
      </c>
      <c r="R1136" s="27" t="str">
        <f>IF($D1136&gt;0,VLOOKUP($D1136,Iscrizioni!$A$2:$M$2502,13,FALSE),"-")</f>
        <v>-</v>
      </c>
      <c r="S1136" s="112" t="str">
        <f t="shared" si="109"/>
        <v>-</v>
      </c>
      <c r="T1136" s="112" t="str">
        <f>IF($D1136&gt;0,SUMIFS($S$3:$S1136,$X$3:$X1136,1,$J$3:$J1136,$J1136),"-")</f>
        <v>-</v>
      </c>
      <c r="U1136" s="112" t="str">
        <f t="shared" si="110"/>
        <v>-</v>
      </c>
      <c r="V1136" s="112" t="str">
        <f t="shared" si="107"/>
        <v>-</v>
      </c>
      <c r="W1136" s="27" t="str">
        <f>IF(LEN($C1136)=0,IF($D1136&gt;0,COUNTIFS($A$3:$A1136,$A1136),"-"),"Escluso")</f>
        <v>-</v>
      </c>
      <c r="X1136" s="2" t="str">
        <f>IF(LEN($C1136)=0,IF($D1136&gt;0,COUNTIFS($J$3:$J1136,$J1136,$C$3:$C1136,""),"-"),"Escluso")</f>
        <v>-</v>
      </c>
      <c r="Y1136" s="127" t="str">
        <f t="shared" ref="Y1136:Y1199" si="111">IF(LEN($C1136)=0,IF(AND($D1136&gt;0,$V1136="ok"),IF($X1136&gt;20,1,21 -$X1136),"-"),0)</f>
        <v>-</v>
      </c>
      <c r="Z1136" s="2" t="str">
        <f>IF($D1136&gt;0,COUNTIFS($O$3:$O1136,$O1136,$L$3:$L1136,$L1136,$I$3:$I1136,$I1136),"-")</f>
        <v>-</v>
      </c>
      <c r="AA1136" s="27" t="str">
        <f>IF($D1136&gt;0,IF(OR($Z1136 &gt;1,$L1136&lt;&gt;"Adulti"),0,VLOOKUP($P1136,Regione!$B$2:$C$22,2,FALSE)),"-")</f>
        <v>-</v>
      </c>
      <c r="AB1136" s="27" t="str">
        <f>IF($D1136&gt;0,IF(COUNTIFS($O$3:$O1136,$O1136,$L$3:$L1136,$L1136,$I$3:$I1136,$I1136) &gt;1,0,SUMIFS($Y$3:$Y$2503,$L$3:$L$2503,$L1136,$O$3:$O$2503,$O1136,$I$3:$I$2503,$I1136)),"-")</f>
        <v>-</v>
      </c>
      <c r="AC1136" s="27" t="str">
        <f t="shared" si="108"/>
        <v>-</v>
      </c>
    </row>
    <row r="1137" spans="1:29" s="1" customFormat="1">
      <c r="A1137" s="13"/>
      <c r="B1137" s="107" t="str">
        <f>IF(COUNTA($A1137)&gt;0,VLOOKUP($A1137,Corsa!$A$1:$F$43,2,FALSE),"-")</f>
        <v>-</v>
      </c>
      <c r="C1137" s="11"/>
      <c r="D1137" s="13"/>
      <c r="E1137" s="13"/>
      <c r="F1137" s="46" t="str">
        <f>IF(COUNTA($A1137)&gt;0,VLOOKUP($A1137,Corsa!$A$1:$F$43,3,FALSE),"-")</f>
        <v>-</v>
      </c>
      <c r="G1137" s="28" t="str">
        <f>IF($D1137&gt;0,VLOOKUP($D1137,Iscrizioni!$A$2:$M$2502,9,FALSE),"-")</f>
        <v>-</v>
      </c>
      <c r="H1137" s="28" t="str">
        <f>IF($D1137&gt;0,VLOOKUP($D1137,Iscrizioni!$A$2:$M$2502,4,FALSE),"-")</f>
        <v>-</v>
      </c>
      <c r="I1137" s="27" t="str">
        <f>IF($D1137&gt;0,VLOOKUP($D1137,Iscrizioni!$A$2:$M$2502,5,FALSE),"-")</f>
        <v>-</v>
      </c>
      <c r="J1137" s="27" t="str">
        <f>IF($D1137&gt;0,VLOOKUP($D1137,Iscrizioni!$A$2:$M$2502,10,FALSE),"-")</f>
        <v>-</v>
      </c>
      <c r="K1137" s="27" t="str">
        <f t="shared" si="106"/>
        <v>-</v>
      </c>
      <c r="L1137" s="46" t="str">
        <f>IF($D1137&gt;0,VLOOKUP($D1137,Iscrizioni!$A$2:$M$2502,11,FALSE),"-")</f>
        <v>-</v>
      </c>
      <c r="M1137" s="27" t="str">
        <f>IF($D1137&gt;0,VLOOKUP($D1137,Iscrizioni!$A$2:$N$2502,12,FALSE),"-")</f>
        <v>-</v>
      </c>
      <c r="N1137" s="46" t="str">
        <f>IF($D1137&gt;0,VLOOKUP($D1137,Iscrizioni!$A$2:$M$2502,6,FALSE),"-")</f>
        <v>-</v>
      </c>
      <c r="O1137" s="107" t="str">
        <f>IF($D1137&gt;0,VLOOKUP($D1137,Iscrizioni!$A$2:$M$2502,7,FALSE),"-")</f>
        <v>-</v>
      </c>
      <c r="P1137" s="46" t="str">
        <f>IF($D1137&gt;0,VLOOKUP(LEFT($N1137,1),Regione!$A$2:$C$21,2,FALSE),"-")</f>
        <v>-</v>
      </c>
      <c r="Q1137" s="112" t="str">
        <f ca="1">IF($D1137&gt;0,NormalizzaTempo("D",CELL("tipo",$E1137),$E1137),"-")</f>
        <v>-</v>
      </c>
      <c r="R1137" s="27" t="str">
        <f>IF($D1137&gt;0,VLOOKUP($D1137,Iscrizioni!$A$2:$M$2502,13,FALSE),"-")</f>
        <v>-</v>
      </c>
      <c r="S1137" s="112" t="str">
        <f t="shared" si="109"/>
        <v>-</v>
      </c>
      <c r="T1137" s="112" t="str">
        <f>IF($D1137&gt;0,SUMIFS($S$3:$S1137,$X$3:$X1137,1,$J$3:$J1137,$J1137),"-")</f>
        <v>-</v>
      </c>
      <c r="U1137" s="112" t="str">
        <f t="shared" si="110"/>
        <v>-</v>
      </c>
      <c r="V1137" s="112" t="str">
        <f t="shared" si="107"/>
        <v>-</v>
      </c>
      <c r="W1137" s="27" t="str">
        <f>IF(LEN($C1137)=0,IF($D1137&gt;0,COUNTIFS($A$3:$A1137,$A1137),"-"),"Escluso")</f>
        <v>-</v>
      </c>
      <c r="X1137" s="2" t="str">
        <f>IF(LEN($C1137)=0,IF($D1137&gt;0,COUNTIFS($J$3:$J1137,$J1137,$C$3:$C1137,""),"-"),"Escluso")</f>
        <v>-</v>
      </c>
      <c r="Y1137" s="127" t="str">
        <f t="shared" si="111"/>
        <v>-</v>
      </c>
      <c r="Z1137" s="2" t="str">
        <f>IF($D1137&gt;0,COUNTIFS($O$3:$O1137,$O1137,$L$3:$L1137,$L1137,$I$3:$I1137,$I1137),"-")</f>
        <v>-</v>
      </c>
      <c r="AA1137" s="27" t="str">
        <f>IF($D1137&gt;0,IF(OR($Z1137 &gt;1,$L1137&lt;&gt;"Adulti"),0,VLOOKUP($P1137,Regione!$B$2:$C$22,2,FALSE)),"-")</f>
        <v>-</v>
      </c>
      <c r="AB1137" s="27" t="str">
        <f>IF($D1137&gt;0,IF(COUNTIFS($O$3:$O1137,$O1137,$L$3:$L1137,$L1137,$I$3:$I1137,$I1137) &gt;1,0,SUMIFS($Y$3:$Y$2503,$L$3:$L$2503,$L1137,$O$3:$O$2503,$O1137,$I$3:$I$2503,$I1137)),"-")</f>
        <v>-</v>
      </c>
      <c r="AC1137" s="27" t="str">
        <f t="shared" si="108"/>
        <v>-</v>
      </c>
    </row>
    <row r="1138" spans="1:29" s="1" customFormat="1">
      <c r="A1138" s="13"/>
      <c r="B1138" s="107" t="str">
        <f>IF(COUNTA($A1138)&gt;0,VLOOKUP($A1138,Corsa!$A$1:$F$43,2,FALSE),"-")</f>
        <v>-</v>
      </c>
      <c r="C1138" s="11"/>
      <c r="D1138" s="13"/>
      <c r="E1138" s="13"/>
      <c r="F1138" s="46" t="str">
        <f>IF(COUNTA($A1138)&gt;0,VLOOKUP($A1138,Corsa!$A$1:$F$43,3,FALSE),"-")</f>
        <v>-</v>
      </c>
      <c r="G1138" s="28" t="str">
        <f>IF($D1138&gt;0,VLOOKUP($D1138,Iscrizioni!$A$2:$M$2502,9,FALSE),"-")</f>
        <v>-</v>
      </c>
      <c r="H1138" s="28" t="str">
        <f>IF($D1138&gt;0,VLOOKUP($D1138,Iscrizioni!$A$2:$M$2502,4,FALSE),"-")</f>
        <v>-</v>
      </c>
      <c r="I1138" s="27" t="str">
        <f>IF($D1138&gt;0,VLOOKUP($D1138,Iscrizioni!$A$2:$M$2502,5,FALSE),"-")</f>
        <v>-</v>
      </c>
      <c r="J1138" s="27" t="str">
        <f>IF($D1138&gt;0,VLOOKUP($D1138,Iscrizioni!$A$2:$M$2502,10,FALSE),"-")</f>
        <v>-</v>
      </c>
      <c r="K1138" s="27" t="str">
        <f t="shared" si="106"/>
        <v>-</v>
      </c>
      <c r="L1138" s="46" t="str">
        <f>IF($D1138&gt;0,VLOOKUP($D1138,Iscrizioni!$A$2:$M$2502,11,FALSE),"-")</f>
        <v>-</v>
      </c>
      <c r="M1138" s="27" t="str">
        <f>IF($D1138&gt;0,VLOOKUP($D1138,Iscrizioni!$A$2:$N$2502,12,FALSE),"-")</f>
        <v>-</v>
      </c>
      <c r="N1138" s="46" t="str">
        <f>IF($D1138&gt;0,VLOOKUP($D1138,Iscrizioni!$A$2:$M$2502,6,FALSE),"-")</f>
        <v>-</v>
      </c>
      <c r="O1138" s="107" t="str">
        <f>IF($D1138&gt;0,VLOOKUP($D1138,Iscrizioni!$A$2:$M$2502,7,FALSE),"-")</f>
        <v>-</v>
      </c>
      <c r="P1138" s="46" t="str">
        <f>IF($D1138&gt;0,VLOOKUP(LEFT($N1138,1),Regione!$A$2:$C$21,2,FALSE),"-")</f>
        <v>-</v>
      </c>
      <c r="Q1138" s="112" t="str">
        <f ca="1">IF($D1138&gt;0,NormalizzaTempo("D",CELL("tipo",$E1138),$E1138),"-")</f>
        <v>-</v>
      </c>
      <c r="R1138" s="27" t="str">
        <f>IF($D1138&gt;0,VLOOKUP($D1138,Iscrizioni!$A$2:$M$2502,13,FALSE),"-")</f>
        <v>-</v>
      </c>
      <c r="S1138" s="112" t="str">
        <f t="shared" si="109"/>
        <v>-</v>
      </c>
      <c r="T1138" s="112" t="str">
        <f>IF($D1138&gt;0,SUMIFS($S$3:$S1138,$X$3:$X1138,1,$J$3:$J1138,$J1138),"-")</f>
        <v>-</v>
      </c>
      <c r="U1138" s="112" t="str">
        <f t="shared" si="110"/>
        <v>-</v>
      </c>
      <c r="V1138" s="112" t="str">
        <f t="shared" si="107"/>
        <v>-</v>
      </c>
      <c r="W1138" s="27" t="str">
        <f>IF(LEN($C1138)=0,IF($D1138&gt;0,COUNTIFS($A$3:$A1138,$A1138),"-"),"Escluso")</f>
        <v>-</v>
      </c>
      <c r="X1138" s="2" t="str">
        <f>IF(LEN($C1138)=0,IF($D1138&gt;0,COUNTIFS($J$3:$J1138,$J1138,$C$3:$C1138,""),"-"),"Escluso")</f>
        <v>-</v>
      </c>
      <c r="Y1138" s="127" t="str">
        <f t="shared" si="111"/>
        <v>-</v>
      </c>
      <c r="Z1138" s="2" t="str">
        <f>IF($D1138&gt;0,COUNTIFS($O$3:$O1138,$O1138,$L$3:$L1138,$L1138,$I$3:$I1138,$I1138),"-")</f>
        <v>-</v>
      </c>
      <c r="AA1138" s="27" t="str">
        <f>IF($D1138&gt;0,IF(OR($Z1138 &gt;1,$L1138&lt;&gt;"Adulti"),0,VLOOKUP($P1138,Regione!$B$2:$C$22,2,FALSE)),"-")</f>
        <v>-</v>
      </c>
      <c r="AB1138" s="27" t="str">
        <f>IF($D1138&gt;0,IF(COUNTIFS($O$3:$O1138,$O1138,$L$3:$L1138,$L1138,$I$3:$I1138,$I1138) &gt;1,0,SUMIFS($Y$3:$Y$2503,$L$3:$L$2503,$L1138,$O$3:$O$2503,$O1138,$I$3:$I$2503,$I1138)),"-")</f>
        <v>-</v>
      </c>
      <c r="AC1138" s="27" t="str">
        <f t="shared" si="108"/>
        <v>-</v>
      </c>
    </row>
    <row r="1139" spans="1:29" s="1" customFormat="1">
      <c r="A1139" s="13"/>
      <c r="B1139" s="107" t="str">
        <f>IF(COUNTA($A1139)&gt;0,VLOOKUP($A1139,Corsa!$A$1:$F$43,2,FALSE),"-")</f>
        <v>-</v>
      </c>
      <c r="C1139" s="11"/>
      <c r="D1139" s="13"/>
      <c r="E1139" s="13"/>
      <c r="F1139" s="46" t="str">
        <f>IF(COUNTA($A1139)&gt;0,VLOOKUP($A1139,Corsa!$A$1:$F$43,3,FALSE),"-")</f>
        <v>-</v>
      </c>
      <c r="G1139" s="28" t="str">
        <f>IF($D1139&gt;0,VLOOKUP($D1139,Iscrizioni!$A$2:$M$2502,9,FALSE),"-")</f>
        <v>-</v>
      </c>
      <c r="H1139" s="28" t="str">
        <f>IF($D1139&gt;0,VLOOKUP($D1139,Iscrizioni!$A$2:$M$2502,4,FALSE),"-")</f>
        <v>-</v>
      </c>
      <c r="I1139" s="27" t="str">
        <f>IF($D1139&gt;0,VLOOKUP($D1139,Iscrizioni!$A$2:$M$2502,5,FALSE),"-")</f>
        <v>-</v>
      </c>
      <c r="J1139" s="27" t="str">
        <f>IF($D1139&gt;0,VLOOKUP($D1139,Iscrizioni!$A$2:$M$2502,10,FALSE),"-")</f>
        <v>-</v>
      </c>
      <c r="K1139" s="27" t="str">
        <f t="shared" si="106"/>
        <v>-</v>
      </c>
      <c r="L1139" s="46" t="str">
        <f>IF($D1139&gt;0,VLOOKUP($D1139,Iscrizioni!$A$2:$M$2502,11,FALSE),"-")</f>
        <v>-</v>
      </c>
      <c r="M1139" s="27" t="str">
        <f>IF($D1139&gt;0,VLOOKUP($D1139,Iscrizioni!$A$2:$N$2502,12,FALSE),"-")</f>
        <v>-</v>
      </c>
      <c r="N1139" s="46" t="str">
        <f>IF($D1139&gt;0,VLOOKUP($D1139,Iscrizioni!$A$2:$M$2502,6,FALSE),"-")</f>
        <v>-</v>
      </c>
      <c r="O1139" s="107" t="str">
        <f>IF($D1139&gt;0,VLOOKUP($D1139,Iscrizioni!$A$2:$M$2502,7,FALSE),"-")</f>
        <v>-</v>
      </c>
      <c r="P1139" s="46" t="str">
        <f>IF($D1139&gt;0,VLOOKUP(LEFT($N1139,1),Regione!$A$2:$C$21,2,FALSE),"-")</f>
        <v>-</v>
      </c>
      <c r="Q1139" s="112" t="str">
        <f ca="1">IF($D1139&gt;0,NormalizzaTempo("D",CELL("tipo",$E1139),$E1139),"-")</f>
        <v>-</v>
      </c>
      <c r="R1139" s="27" t="str">
        <f>IF($D1139&gt;0,VLOOKUP($D1139,Iscrizioni!$A$2:$M$2502,13,FALSE),"-")</f>
        <v>-</v>
      </c>
      <c r="S1139" s="112" t="str">
        <f t="shared" si="109"/>
        <v>-</v>
      </c>
      <c r="T1139" s="112" t="str">
        <f>IF($D1139&gt;0,SUMIFS($S$3:$S1139,$X$3:$X1139,1,$J$3:$J1139,$J1139),"-")</f>
        <v>-</v>
      </c>
      <c r="U1139" s="112" t="str">
        <f t="shared" si="110"/>
        <v>-</v>
      </c>
      <c r="V1139" s="112" t="str">
        <f t="shared" si="107"/>
        <v>-</v>
      </c>
      <c r="W1139" s="27" t="str">
        <f>IF(LEN($C1139)=0,IF($D1139&gt;0,COUNTIFS($A$3:$A1139,$A1139),"-"),"Escluso")</f>
        <v>-</v>
      </c>
      <c r="X1139" s="2" t="str">
        <f>IF(LEN($C1139)=0,IF($D1139&gt;0,COUNTIFS($J$3:$J1139,$J1139,$C$3:$C1139,""),"-"),"Escluso")</f>
        <v>-</v>
      </c>
      <c r="Y1139" s="127" t="str">
        <f t="shared" si="111"/>
        <v>-</v>
      </c>
      <c r="Z1139" s="2" t="str">
        <f>IF($D1139&gt;0,COUNTIFS($O$3:$O1139,$O1139,$L$3:$L1139,$L1139,$I$3:$I1139,$I1139),"-")</f>
        <v>-</v>
      </c>
      <c r="AA1139" s="27" t="str">
        <f>IF($D1139&gt;0,IF(OR($Z1139 &gt;1,$L1139&lt;&gt;"Adulti"),0,VLOOKUP($P1139,Regione!$B$2:$C$22,2,FALSE)),"-")</f>
        <v>-</v>
      </c>
      <c r="AB1139" s="27" t="str">
        <f>IF($D1139&gt;0,IF(COUNTIFS($O$3:$O1139,$O1139,$L$3:$L1139,$L1139,$I$3:$I1139,$I1139) &gt;1,0,SUMIFS($Y$3:$Y$2503,$L$3:$L$2503,$L1139,$O$3:$O$2503,$O1139,$I$3:$I$2503,$I1139)),"-")</f>
        <v>-</v>
      </c>
      <c r="AC1139" s="27" t="str">
        <f t="shared" si="108"/>
        <v>-</v>
      </c>
    </row>
    <row r="1140" spans="1:29" s="1" customFormat="1">
      <c r="A1140" s="13"/>
      <c r="B1140" s="107" t="str">
        <f>IF(COUNTA($A1140)&gt;0,VLOOKUP($A1140,Corsa!$A$1:$F$43,2,FALSE),"-")</f>
        <v>-</v>
      </c>
      <c r="C1140" s="11"/>
      <c r="D1140" s="13"/>
      <c r="E1140" s="13"/>
      <c r="F1140" s="46" t="str">
        <f>IF(COUNTA($A1140)&gt;0,VLOOKUP($A1140,Corsa!$A$1:$F$43,3,FALSE),"-")</f>
        <v>-</v>
      </c>
      <c r="G1140" s="28" t="str">
        <f>IF($D1140&gt;0,VLOOKUP($D1140,Iscrizioni!$A$2:$M$2502,9,FALSE),"-")</f>
        <v>-</v>
      </c>
      <c r="H1140" s="28" t="str">
        <f>IF($D1140&gt;0,VLOOKUP($D1140,Iscrizioni!$A$2:$M$2502,4,FALSE),"-")</f>
        <v>-</v>
      </c>
      <c r="I1140" s="27" t="str">
        <f>IF($D1140&gt;0,VLOOKUP($D1140,Iscrizioni!$A$2:$M$2502,5,FALSE),"-")</f>
        <v>-</v>
      </c>
      <c r="J1140" s="27" t="str">
        <f>IF($D1140&gt;0,VLOOKUP($D1140,Iscrizioni!$A$2:$M$2502,10,FALSE),"-")</f>
        <v>-</v>
      </c>
      <c r="K1140" s="27" t="str">
        <f t="shared" si="106"/>
        <v>-</v>
      </c>
      <c r="L1140" s="46" t="str">
        <f>IF($D1140&gt;0,VLOOKUP($D1140,Iscrizioni!$A$2:$M$2502,11,FALSE),"-")</f>
        <v>-</v>
      </c>
      <c r="M1140" s="27" t="str">
        <f>IF($D1140&gt;0,VLOOKUP($D1140,Iscrizioni!$A$2:$N$2502,12,FALSE),"-")</f>
        <v>-</v>
      </c>
      <c r="N1140" s="46" t="str">
        <f>IF($D1140&gt;0,VLOOKUP($D1140,Iscrizioni!$A$2:$M$2502,6,FALSE),"-")</f>
        <v>-</v>
      </c>
      <c r="O1140" s="107" t="str">
        <f>IF($D1140&gt;0,VLOOKUP($D1140,Iscrizioni!$A$2:$M$2502,7,FALSE),"-")</f>
        <v>-</v>
      </c>
      <c r="P1140" s="46" t="str">
        <f>IF($D1140&gt;0,VLOOKUP(LEFT($N1140,1),Regione!$A$2:$C$21,2,FALSE),"-")</f>
        <v>-</v>
      </c>
      <c r="Q1140" s="112" t="str">
        <f ca="1">IF($D1140&gt;0,NormalizzaTempo("D",CELL("tipo",$E1140),$E1140),"-")</f>
        <v>-</v>
      </c>
      <c r="R1140" s="27" t="str">
        <f>IF($D1140&gt;0,VLOOKUP($D1140,Iscrizioni!$A$2:$M$2502,13,FALSE),"-")</f>
        <v>-</v>
      </c>
      <c r="S1140" s="112" t="str">
        <f t="shared" si="109"/>
        <v>-</v>
      </c>
      <c r="T1140" s="112" t="str">
        <f>IF($D1140&gt;0,SUMIFS($S$3:$S1140,$X$3:$X1140,1,$J$3:$J1140,$J1140),"-")</f>
        <v>-</v>
      </c>
      <c r="U1140" s="112" t="str">
        <f t="shared" si="110"/>
        <v>-</v>
      </c>
      <c r="V1140" s="112" t="str">
        <f t="shared" si="107"/>
        <v>-</v>
      </c>
      <c r="W1140" s="27" t="str">
        <f>IF(LEN($C1140)=0,IF($D1140&gt;0,COUNTIFS($A$3:$A1140,$A1140),"-"),"Escluso")</f>
        <v>-</v>
      </c>
      <c r="X1140" s="2" t="str">
        <f>IF(LEN($C1140)=0,IF($D1140&gt;0,COUNTIFS($J$3:$J1140,$J1140,$C$3:$C1140,""),"-"),"Escluso")</f>
        <v>-</v>
      </c>
      <c r="Y1140" s="127" t="str">
        <f t="shared" si="111"/>
        <v>-</v>
      </c>
      <c r="Z1140" s="2" t="str">
        <f>IF($D1140&gt;0,COUNTIFS($O$3:$O1140,$O1140,$L$3:$L1140,$L1140,$I$3:$I1140,$I1140),"-")</f>
        <v>-</v>
      </c>
      <c r="AA1140" s="27" t="str">
        <f>IF($D1140&gt;0,IF(OR($Z1140 &gt;1,$L1140&lt;&gt;"Adulti"),0,VLOOKUP($P1140,Regione!$B$2:$C$22,2,FALSE)),"-")</f>
        <v>-</v>
      </c>
      <c r="AB1140" s="27" t="str">
        <f>IF($D1140&gt;0,IF(COUNTIFS($O$3:$O1140,$O1140,$L$3:$L1140,$L1140,$I$3:$I1140,$I1140) &gt;1,0,SUMIFS($Y$3:$Y$2503,$L$3:$L$2503,$L1140,$O$3:$O$2503,$O1140,$I$3:$I$2503,$I1140)),"-")</f>
        <v>-</v>
      </c>
      <c r="AC1140" s="27" t="str">
        <f t="shared" si="108"/>
        <v>-</v>
      </c>
    </row>
    <row r="1141" spans="1:29" s="1" customFormat="1">
      <c r="A1141" s="13"/>
      <c r="B1141" s="107" t="str">
        <f>IF(COUNTA($A1141)&gt;0,VLOOKUP($A1141,Corsa!$A$1:$F$43,2,FALSE),"-")</f>
        <v>-</v>
      </c>
      <c r="C1141" s="11"/>
      <c r="D1141" s="13"/>
      <c r="E1141" s="13"/>
      <c r="F1141" s="46" t="str">
        <f>IF(COUNTA($A1141)&gt;0,VLOOKUP($A1141,Corsa!$A$1:$F$43,3,FALSE),"-")</f>
        <v>-</v>
      </c>
      <c r="G1141" s="28" t="str">
        <f>IF($D1141&gt;0,VLOOKUP($D1141,Iscrizioni!$A$2:$M$2502,9,FALSE),"-")</f>
        <v>-</v>
      </c>
      <c r="H1141" s="28" t="str">
        <f>IF($D1141&gt;0,VLOOKUP($D1141,Iscrizioni!$A$2:$M$2502,4,FALSE),"-")</f>
        <v>-</v>
      </c>
      <c r="I1141" s="27" t="str">
        <f>IF($D1141&gt;0,VLOOKUP($D1141,Iscrizioni!$A$2:$M$2502,5,FALSE),"-")</f>
        <v>-</v>
      </c>
      <c r="J1141" s="27" t="str">
        <f>IF($D1141&gt;0,VLOOKUP($D1141,Iscrizioni!$A$2:$M$2502,10,FALSE),"-")</f>
        <v>-</v>
      </c>
      <c r="K1141" s="27" t="str">
        <f t="shared" si="106"/>
        <v>-</v>
      </c>
      <c r="L1141" s="46" t="str">
        <f>IF($D1141&gt;0,VLOOKUP($D1141,Iscrizioni!$A$2:$M$2502,11,FALSE),"-")</f>
        <v>-</v>
      </c>
      <c r="M1141" s="27" t="str">
        <f>IF($D1141&gt;0,VLOOKUP($D1141,Iscrizioni!$A$2:$N$2502,12,FALSE),"-")</f>
        <v>-</v>
      </c>
      <c r="N1141" s="46" t="str">
        <f>IF($D1141&gt;0,VLOOKUP($D1141,Iscrizioni!$A$2:$M$2502,6,FALSE),"-")</f>
        <v>-</v>
      </c>
      <c r="O1141" s="107" t="str">
        <f>IF($D1141&gt;0,VLOOKUP($D1141,Iscrizioni!$A$2:$M$2502,7,FALSE),"-")</f>
        <v>-</v>
      </c>
      <c r="P1141" s="46" t="str">
        <f>IF($D1141&gt;0,VLOOKUP(LEFT($N1141,1),Regione!$A$2:$C$21,2,FALSE),"-")</f>
        <v>-</v>
      </c>
      <c r="Q1141" s="112" t="str">
        <f ca="1">IF($D1141&gt;0,NormalizzaTempo("D",CELL("tipo",$E1141),$E1141),"-")</f>
        <v>-</v>
      </c>
      <c r="R1141" s="27" t="str">
        <f>IF($D1141&gt;0,VLOOKUP($D1141,Iscrizioni!$A$2:$M$2502,13,FALSE),"-")</f>
        <v>-</v>
      </c>
      <c r="S1141" s="112" t="str">
        <f t="shared" si="109"/>
        <v>-</v>
      </c>
      <c r="T1141" s="112" t="str">
        <f>IF($D1141&gt;0,SUMIFS($S$3:$S1141,$X$3:$X1141,1,$J$3:$J1141,$J1141),"-")</f>
        <v>-</v>
      </c>
      <c r="U1141" s="112" t="str">
        <f t="shared" si="110"/>
        <v>-</v>
      </c>
      <c r="V1141" s="112" t="str">
        <f t="shared" si="107"/>
        <v>-</v>
      </c>
      <c r="W1141" s="27" t="str">
        <f>IF(LEN($C1141)=0,IF($D1141&gt;0,COUNTIFS($A$3:$A1141,$A1141),"-"),"Escluso")</f>
        <v>-</v>
      </c>
      <c r="X1141" s="2" t="str">
        <f>IF(LEN($C1141)=0,IF($D1141&gt;0,COUNTIFS($J$3:$J1141,$J1141,$C$3:$C1141,""),"-"),"Escluso")</f>
        <v>-</v>
      </c>
      <c r="Y1141" s="127" t="str">
        <f t="shared" si="111"/>
        <v>-</v>
      </c>
      <c r="Z1141" s="2" t="str">
        <f>IF($D1141&gt;0,COUNTIFS($O$3:$O1141,$O1141,$L$3:$L1141,$L1141,$I$3:$I1141,$I1141),"-")</f>
        <v>-</v>
      </c>
      <c r="AA1141" s="27" t="str">
        <f>IF($D1141&gt;0,IF(OR($Z1141 &gt;1,$L1141&lt;&gt;"Adulti"),0,VLOOKUP($P1141,Regione!$B$2:$C$22,2,FALSE)),"-")</f>
        <v>-</v>
      </c>
      <c r="AB1141" s="27" t="str">
        <f>IF($D1141&gt;0,IF(COUNTIFS($O$3:$O1141,$O1141,$L$3:$L1141,$L1141,$I$3:$I1141,$I1141) &gt;1,0,SUMIFS($Y$3:$Y$2503,$L$3:$L$2503,$L1141,$O$3:$O$2503,$O1141,$I$3:$I$2503,$I1141)),"-")</f>
        <v>-</v>
      </c>
      <c r="AC1141" s="27" t="str">
        <f t="shared" si="108"/>
        <v>-</v>
      </c>
    </row>
    <row r="1142" spans="1:29" s="1" customFormat="1">
      <c r="A1142" s="13"/>
      <c r="B1142" s="107" t="str">
        <f>IF(COUNTA($A1142)&gt;0,VLOOKUP($A1142,Corsa!$A$1:$F$43,2,FALSE),"-")</f>
        <v>-</v>
      </c>
      <c r="C1142" s="11"/>
      <c r="D1142" s="13"/>
      <c r="E1142" s="13"/>
      <c r="F1142" s="46" t="str">
        <f>IF(COUNTA($A1142)&gt;0,VLOOKUP($A1142,Corsa!$A$1:$F$43,3,FALSE),"-")</f>
        <v>-</v>
      </c>
      <c r="G1142" s="28" t="str">
        <f>IF($D1142&gt;0,VLOOKUP($D1142,Iscrizioni!$A$2:$M$2502,9,FALSE),"-")</f>
        <v>-</v>
      </c>
      <c r="H1142" s="28" t="str">
        <f>IF($D1142&gt;0,VLOOKUP($D1142,Iscrizioni!$A$2:$M$2502,4,FALSE),"-")</f>
        <v>-</v>
      </c>
      <c r="I1142" s="27" t="str">
        <f>IF($D1142&gt;0,VLOOKUP($D1142,Iscrizioni!$A$2:$M$2502,5,FALSE),"-")</f>
        <v>-</v>
      </c>
      <c r="J1142" s="27" t="str">
        <f>IF($D1142&gt;0,VLOOKUP($D1142,Iscrizioni!$A$2:$M$2502,10,FALSE),"-")</f>
        <v>-</v>
      </c>
      <c r="K1142" s="27" t="str">
        <f t="shared" si="106"/>
        <v>-</v>
      </c>
      <c r="L1142" s="46" t="str">
        <f>IF($D1142&gt;0,VLOOKUP($D1142,Iscrizioni!$A$2:$M$2502,11,FALSE),"-")</f>
        <v>-</v>
      </c>
      <c r="M1142" s="27" t="str">
        <f>IF($D1142&gt;0,VLOOKUP($D1142,Iscrizioni!$A$2:$N$2502,12,FALSE),"-")</f>
        <v>-</v>
      </c>
      <c r="N1142" s="46" t="str">
        <f>IF($D1142&gt;0,VLOOKUP($D1142,Iscrizioni!$A$2:$M$2502,6,FALSE),"-")</f>
        <v>-</v>
      </c>
      <c r="O1142" s="107" t="str">
        <f>IF($D1142&gt;0,VLOOKUP($D1142,Iscrizioni!$A$2:$M$2502,7,FALSE),"-")</f>
        <v>-</v>
      </c>
      <c r="P1142" s="46" t="str">
        <f>IF($D1142&gt;0,VLOOKUP(LEFT($N1142,1),Regione!$A$2:$C$21,2,FALSE),"-")</f>
        <v>-</v>
      </c>
      <c r="Q1142" s="112" t="str">
        <f ca="1">IF($D1142&gt;0,NormalizzaTempo("D",CELL("tipo",$E1142),$E1142),"-")</f>
        <v>-</v>
      </c>
      <c r="R1142" s="27" t="str">
        <f>IF($D1142&gt;0,VLOOKUP($D1142,Iscrizioni!$A$2:$M$2502,13,FALSE),"-")</f>
        <v>-</v>
      </c>
      <c r="S1142" s="112" t="str">
        <f t="shared" si="109"/>
        <v>-</v>
      </c>
      <c r="T1142" s="112" t="str">
        <f>IF($D1142&gt;0,SUMIFS($S$3:$S1142,$X$3:$X1142,1,$J$3:$J1142,$J1142),"-")</f>
        <v>-</v>
      </c>
      <c r="U1142" s="112" t="str">
        <f t="shared" si="110"/>
        <v>-</v>
      </c>
      <c r="V1142" s="112" t="str">
        <f t="shared" si="107"/>
        <v>-</v>
      </c>
      <c r="W1142" s="27" t="str">
        <f>IF(LEN($C1142)=0,IF($D1142&gt;0,COUNTIFS($A$3:$A1142,$A1142),"-"),"Escluso")</f>
        <v>-</v>
      </c>
      <c r="X1142" s="2" t="str">
        <f>IF(LEN($C1142)=0,IF($D1142&gt;0,COUNTIFS($J$3:$J1142,$J1142,$C$3:$C1142,""),"-"),"Escluso")</f>
        <v>-</v>
      </c>
      <c r="Y1142" s="127" t="str">
        <f t="shared" si="111"/>
        <v>-</v>
      </c>
      <c r="Z1142" s="2" t="str">
        <f>IF($D1142&gt;0,COUNTIFS($O$3:$O1142,$O1142,$L$3:$L1142,$L1142,$I$3:$I1142,$I1142),"-")</f>
        <v>-</v>
      </c>
      <c r="AA1142" s="27" t="str">
        <f>IF($D1142&gt;0,IF(OR($Z1142 &gt;1,$L1142&lt;&gt;"Adulti"),0,VLOOKUP($P1142,Regione!$B$2:$C$22,2,FALSE)),"-")</f>
        <v>-</v>
      </c>
      <c r="AB1142" s="27" t="str">
        <f>IF($D1142&gt;0,IF(COUNTIFS($O$3:$O1142,$O1142,$L$3:$L1142,$L1142,$I$3:$I1142,$I1142) &gt;1,0,SUMIFS($Y$3:$Y$2503,$L$3:$L$2503,$L1142,$O$3:$O$2503,$O1142,$I$3:$I$2503,$I1142)),"-")</f>
        <v>-</v>
      </c>
      <c r="AC1142" s="27" t="str">
        <f t="shared" si="108"/>
        <v>-</v>
      </c>
    </row>
    <row r="1143" spans="1:29" s="1" customFormat="1">
      <c r="A1143" s="13"/>
      <c r="B1143" s="107" t="str">
        <f>IF(COUNTA($A1143)&gt;0,VLOOKUP($A1143,Corsa!$A$1:$F$43,2,FALSE),"-")</f>
        <v>-</v>
      </c>
      <c r="C1143" s="11"/>
      <c r="D1143" s="13"/>
      <c r="E1143" s="13"/>
      <c r="F1143" s="46" t="str">
        <f>IF(COUNTA($A1143)&gt;0,VLOOKUP($A1143,Corsa!$A$1:$F$43,3,FALSE),"-")</f>
        <v>-</v>
      </c>
      <c r="G1143" s="28" t="str">
        <f>IF($D1143&gt;0,VLOOKUP($D1143,Iscrizioni!$A$2:$M$2502,9,FALSE),"-")</f>
        <v>-</v>
      </c>
      <c r="H1143" s="28" t="str">
        <f>IF($D1143&gt;0,VLOOKUP($D1143,Iscrizioni!$A$2:$M$2502,4,FALSE),"-")</f>
        <v>-</v>
      </c>
      <c r="I1143" s="27" t="str">
        <f>IF($D1143&gt;0,VLOOKUP($D1143,Iscrizioni!$A$2:$M$2502,5,FALSE),"-")</f>
        <v>-</v>
      </c>
      <c r="J1143" s="27" t="str">
        <f>IF($D1143&gt;0,VLOOKUP($D1143,Iscrizioni!$A$2:$M$2502,10,FALSE),"-")</f>
        <v>-</v>
      </c>
      <c r="K1143" s="27" t="str">
        <f t="shared" si="106"/>
        <v>-</v>
      </c>
      <c r="L1143" s="46" t="str">
        <f>IF($D1143&gt;0,VLOOKUP($D1143,Iscrizioni!$A$2:$M$2502,11,FALSE),"-")</f>
        <v>-</v>
      </c>
      <c r="M1143" s="27" t="str">
        <f>IF($D1143&gt;0,VLOOKUP($D1143,Iscrizioni!$A$2:$N$2502,12,FALSE),"-")</f>
        <v>-</v>
      </c>
      <c r="N1143" s="46" t="str">
        <f>IF($D1143&gt;0,VLOOKUP($D1143,Iscrizioni!$A$2:$M$2502,6,FALSE),"-")</f>
        <v>-</v>
      </c>
      <c r="O1143" s="107" t="str">
        <f>IF($D1143&gt;0,VLOOKUP($D1143,Iscrizioni!$A$2:$M$2502,7,FALSE),"-")</f>
        <v>-</v>
      </c>
      <c r="P1143" s="46" t="str">
        <f>IF($D1143&gt;0,VLOOKUP(LEFT($N1143,1),Regione!$A$2:$C$21,2,FALSE),"-")</f>
        <v>-</v>
      </c>
      <c r="Q1143" s="112" t="str">
        <f ca="1">IF($D1143&gt;0,NormalizzaTempo("D",CELL("tipo",$E1143),$E1143),"-")</f>
        <v>-</v>
      </c>
      <c r="R1143" s="27" t="str">
        <f>IF($D1143&gt;0,VLOOKUP($D1143,Iscrizioni!$A$2:$M$2502,13,FALSE),"-")</f>
        <v>-</v>
      </c>
      <c r="S1143" s="112" t="str">
        <f t="shared" si="109"/>
        <v>-</v>
      </c>
      <c r="T1143" s="112" t="str">
        <f>IF($D1143&gt;0,SUMIFS($S$3:$S1143,$X$3:$X1143,1,$J$3:$J1143,$J1143),"-")</f>
        <v>-</v>
      </c>
      <c r="U1143" s="112" t="str">
        <f t="shared" si="110"/>
        <v>-</v>
      </c>
      <c r="V1143" s="112" t="str">
        <f t="shared" si="107"/>
        <v>-</v>
      </c>
      <c r="W1143" s="27" t="str">
        <f>IF(LEN($C1143)=0,IF($D1143&gt;0,COUNTIFS($A$3:$A1143,$A1143),"-"),"Escluso")</f>
        <v>-</v>
      </c>
      <c r="X1143" s="2" t="str">
        <f>IF(LEN($C1143)=0,IF($D1143&gt;0,COUNTIFS($J$3:$J1143,$J1143,$C$3:$C1143,""),"-"),"Escluso")</f>
        <v>-</v>
      </c>
      <c r="Y1143" s="127" t="str">
        <f t="shared" si="111"/>
        <v>-</v>
      </c>
      <c r="Z1143" s="2" t="str">
        <f>IF($D1143&gt;0,COUNTIFS($O$3:$O1143,$O1143,$L$3:$L1143,$L1143,$I$3:$I1143,$I1143),"-")</f>
        <v>-</v>
      </c>
      <c r="AA1143" s="27" t="str">
        <f>IF($D1143&gt;0,IF(OR($Z1143 &gt;1,$L1143&lt;&gt;"Adulti"),0,VLOOKUP($P1143,Regione!$B$2:$C$22,2,FALSE)),"-")</f>
        <v>-</v>
      </c>
      <c r="AB1143" s="27" t="str">
        <f>IF($D1143&gt;0,IF(COUNTIFS($O$3:$O1143,$O1143,$L$3:$L1143,$L1143,$I$3:$I1143,$I1143) &gt;1,0,SUMIFS($Y$3:$Y$2503,$L$3:$L$2503,$L1143,$O$3:$O$2503,$O1143,$I$3:$I$2503,$I1143)),"-")</f>
        <v>-</v>
      </c>
      <c r="AC1143" s="27" t="str">
        <f t="shared" si="108"/>
        <v>-</v>
      </c>
    </row>
    <row r="1144" spans="1:29" s="1" customFormat="1">
      <c r="A1144" s="13"/>
      <c r="B1144" s="107" t="str">
        <f>IF(COUNTA($A1144)&gt;0,VLOOKUP($A1144,Corsa!$A$1:$F$43,2,FALSE),"-")</f>
        <v>-</v>
      </c>
      <c r="C1144" s="11"/>
      <c r="D1144" s="13"/>
      <c r="E1144" s="13"/>
      <c r="F1144" s="46" t="str">
        <f>IF(COUNTA($A1144)&gt;0,VLOOKUP($A1144,Corsa!$A$1:$F$43,3,FALSE),"-")</f>
        <v>-</v>
      </c>
      <c r="G1144" s="28" t="str">
        <f>IF($D1144&gt;0,VLOOKUP($D1144,Iscrizioni!$A$2:$M$2502,9,FALSE),"-")</f>
        <v>-</v>
      </c>
      <c r="H1144" s="28" t="str">
        <f>IF($D1144&gt;0,VLOOKUP($D1144,Iscrizioni!$A$2:$M$2502,4,FALSE),"-")</f>
        <v>-</v>
      </c>
      <c r="I1144" s="27" t="str">
        <f>IF($D1144&gt;0,VLOOKUP($D1144,Iscrizioni!$A$2:$M$2502,5,FALSE),"-")</f>
        <v>-</v>
      </c>
      <c r="J1144" s="27" t="str">
        <f>IF($D1144&gt;0,VLOOKUP($D1144,Iscrizioni!$A$2:$M$2502,10,FALSE),"-")</f>
        <v>-</v>
      </c>
      <c r="K1144" s="27" t="str">
        <f t="shared" si="106"/>
        <v>-</v>
      </c>
      <c r="L1144" s="46" t="str">
        <f>IF($D1144&gt;0,VLOOKUP($D1144,Iscrizioni!$A$2:$M$2502,11,FALSE),"-")</f>
        <v>-</v>
      </c>
      <c r="M1144" s="27" t="str">
        <f>IF($D1144&gt;0,VLOOKUP($D1144,Iscrizioni!$A$2:$N$2502,12,FALSE),"-")</f>
        <v>-</v>
      </c>
      <c r="N1144" s="46" t="str">
        <f>IF($D1144&gt;0,VLOOKUP($D1144,Iscrizioni!$A$2:$M$2502,6,FALSE),"-")</f>
        <v>-</v>
      </c>
      <c r="O1144" s="107" t="str">
        <f>IF($D1144&gt;0,VLOOKUP($D1144,Iscrizioni!$A$2:$M$2502,7,FALSE),"-")</f>
        <v>-</v>
      </c>
      <c r="P1144" s="46" t="str">
        <f>IF($D1144&gt;0,VLOOKUP(LEFT($N1144,1),Regione!$A$2:$C$21,2,FALSE),"-")</f>
        <v>-</v>
      </c>
      <c r="Q1144" s="112" t="str">
        <f ca="1">IF($D1144&gt;0,NormalizzaTempo("D",CELL("tipo",$E1144),$E1144),"-")</f>
        <v>-</v>
      </c>
      <c r="R1144" s="27" t="str">
        <f>IF($D1144&gt;0,VLOOKUP($D1144,Iscrizioni!$A$2:$M$2502,13,FALSE),"-")</f>
        <v>-</v>
      </c>
      <c r="S1144" s="112" t="str">
        <f t="shared" si="109"/>
        <v>-</v>
      </c>
      <c r="T1144" s="112" t="str">
        <f>IF($D1144&gt;0,SUMIFS($S$3:$S1144,$X$3:$X1144,1,$J$3:$J1144,$J1144),"-")</f>
        <v>-</v>
      </c>
      <c r="U1144" s="112" t="str">
        <f t="shared" si="110"/>
        <v>-</v>
      </c>
      <c r="V1144" s="112" t="str">
        <f t="shared" si="107"/>
        <v>-</v>
      </c>
      <c r="W1144" s="27" t="str">
        <f>IF(LEN($C1144)=0,IF($D1144&gt;0,COUNTIFS($A$3:$A1144,$A1144),"-"),"Escluso")</f>
        <v>-</v>
      </c>
      <c r="X1144" s="2" t="str">
        <f>IF(LEN($C1144)=0,IF($D1144&gt;0,COUNTIFS($J$3:$J1144,$J1144,$C$3:$C1144,""),"-"),"Escluso")</f>
        <v>-</v>
      </c>
      <c r="Y1144" s="127" t="str">
        <f t="shared" si="111"/>
        <v>-</v>
      </c>
      <c r="Z1144" s="2" t="str">
        <f>IF($D1144&gt;0,COUNTIFS($O$3:$O1144,$O1144,$L$3:$L1144,$L1144,$I$3:$I1144,$I1144),"-")</f>
        <v>-</v>
      </c>
      <c r="AA1144" s="27" t="str">
        <f>IF($D1144&gt;0,IF(OR($Z1144 &gt;1,$L1144&lt;&gt;"Adulti"),0,VLOOKUP($P1144,Regione!$B$2:$C$22,2,FALSE)),"-")</f>
        <v>-</v>
      </c>
      <c r="AB1144" s="27" t="str">
        <f>IF($D1144&gt;0,IF(COUNTIFS($O$3:$O1144,$O1144,$L$3:$L1144,$L1144,$I$3:$I1144,$I1144) &gt;1,0,SUMIFS($Y$3:$Y$2503,$L$3:$L$2503,$L1144,$O$3:$O$2503,$O1144,$I$3:$I$2503,$I1144)),"-")</f>
        <v>-</v>
      </c>
      <c r="AC1144" s="27" t="str">
        <f t="shared" si="108"/>
        <v>-</v>
      </c>
    </row>
    <row r="1145" spans="1:29" s="1" customFormat="1">
      <c r="A1145" s="13"/>
      <c r="B1145" s="107" t="str">
        <f>IF(COUNTA($A1145)&gt;0,VLOOKUP($A1145,Corsa!$A$1:$F$43,2,FALSE),"-")</f>
        <v>-</v>
      </c>
      <c r="C1145" s="11"/>
      <c r="D1145" s="13"/>
      <c r="E1145" s="13"/>
      <c r="F1145" s="46" t="str">
        <f>IF(COUNTA($A1145)&gt;0,VLOOKUP($A1145,Corsa!$A$1:$F$43,3,FALSE),"-")</f>
        <v>-</v>
      </c>
      <c r="G1145" s="28" t="str">
        <f>IF($D1145&gt;0,VLOOKUP($D1145,Iscrizioni!$A$2:$M$2502,9,FALSE),"-")</f>
        <v>-</v>
      </c>
      <c r="H1145" s="28" t="str">
        <f>IF($D1145&gt;0,VLOOKUP($D1145,Iscrizioni!$A$2:$M$2502,4,FALSE),"-")</f>
        <v>-</v>
      </c>
      <c r="I1145" s="27" t="str">
        <f>IF($D1145&gt;0,VLOOKUP($D1145,Iscrizioni!$A$2:$M$2502,5,FALSE),"-")</f>
        <v>-</v>
      </c>
      <c r="J1145" s="27" t="str">
        <f>IF($D1145&gt;0,VLOOKUP($D1145,Iscrizioni!$A$2:$M$2502,10,FALSE),"-")</f>
        <v>-</v>
      </c>
      <c r="K1145" s="27" t="str">
        <f t="shared" si="106"/>
        <v>-</v>
      </c>
      <c r="L1145" s="46" t="str">
        <f>IF($D1145&gt;0,VLOOKUP($D1145,Iscrizioni!$A$2:$M$2502,11,FALSE),"-")</f>
        <v>-</v>
      </c>
      <c r="M1145" s="27" t="str">
        <f>IF($D1145&gt;0,VLOOKUP($D1145,Iscrizioni!$A$2:$N$2502,12,FALSE),"-")</f>
        <v>-</v>
      </c>
      <c r="N1145" s="46" t="str">
        <f>IF($D1145&gt;0,VLOOKUP($D1145,Iscrizioni!$A$2:$M$2502,6,FALSE),"-")</f>
        <v>-</v>
      </c>
      <c r="O1145" s="107" t="str">
        <f>IF($D1145&gt;0,VLOOKUP($D1145,Iscrizioni!$A$2:$M$2502,7,FALSE),"-")</f>
        <v>-</v>
      </c>
      <c r="P1145" s="46" t="str">
        <f>IF($D1145&gt;0,VLOOKUP(LEFT($N1145,1),Regione!$A$2:$C$21,2,FALSE),"-")</f>
        <v>-</v>
      </c>
      <c r="Q1145" s="112" t="str">
        <f ca="1">IF($D1145&gt;0,NormalizzaTempo("D",CELL("tipo",$E1145),$E1145),"-")</f>
        <v>-</v>
      </c>
      <c r="R1145" s="27" t="str">
        <f>IF($D1145&gt;0,VLOOKUP($D1145,Iscrizioni!$A$2:$M$2502,13,FALSE),"-")</f>
        <v>-</v>
      </c>
      <c r="S1145" s="112" t="str">
        <f t="shared" si="109"/>
        <v>-</v>
      </c>
      <c r="T1145" s="112" t="str">
        <f>IF($D1145&gt;0,SUMIFS($S$3:$S1145,$X$3:$X1145,1,$J$3:$J1145,$J1145),"-")</f>
        <v>-</v>
      </c>
      <c r="U1145" s="112" t="str">
        <f t="shared" si="110"/>
        <v>-</v>
      </c>
      <c r="V1145" s="112" t="str">
        <f t="shared" si="107"/>
        <v>-</v>
      </c>
      <c r="W1145" s="27" t="str">
        <f>IF(LEN($C1145)=0,IF($D1145&gt;0,COUNTIFS($A$3:$A1145,$A1145),"-"),"Escluso")</f>
        <v>-</v>
      </c>
      <c r="X1145" s="2" t="str">
        <f>IF(LEN($C1145)=0,IF($D1145&gt;0,COUNTIFS($J$3:$J1145,$J1145,$C$3:$C1145,""),"-"),"Escluso")</f>
        <v>-</v>
      </c>
      <c r="Y1145" s="127" t="str">
        <f t="shared" si="111"/>
        <v>-</v>
      </c>
      <c r="Z1145" s="2" t="str">
        <f>IF($D1145&gt;0,COUNTIFS($O$3:$O1145,$O1145,$L$3:$L1145,$L1145,$I$3:$I1145,$I1145),"-")</f>
        <v>-</v>
      </c>
      <c r="AA1145" s="27" t="str">
        <f>IF($D1145&gt;0,IF(OR($Z1145 &gt;1,$L1145&lt;&gt;"Adulti"),0,VLOOKUP($P1145,Regione!$B$2:$C$22,2,FALSE)),"-")</f>
        <v>-</v>
      </c>
      <c r="AB1145" s="27" t="str">
        <f>IF($D1145&gt;0,IF(COUNTIFS($O$3:$O1145,$O1145,$L$3:$L1145,$L1145,$I$3:$I1145,$I1145) &gt;1,0,SUMIFS($Y$3:$Y$2503,$L$3:$L$2503,$L1145,$O$3:$O$2503,$O1145,$I$3:$I$2503,$I1145)),"-")</f>
        <v>-</v>
      </c>
      <c r="AC1145" s="27" t="str">
        <f t="shared" si="108"/>
        <v>-</v>
      </c>
    </row>
    <row r="1146" spans="1:29" s="1" customFormat="1">
      <c r="A1146" s="13"/>
      <c r="B1146" s="107" t="str">
        <f>IF(COUNTA($A1146)&gt;0,VLOOKUP($A1146,Corsa!$A$1:$F$43,2,FALSE),"-")</f>
        <v>-</v>
      </c>
      <c r="C1146" s="11"/>
      <c r="D1146" s="13"/>
      <c r="E1146" s="13"/>
      <c r="F1146" s="46" t="str">
        <f>IF(COUNTA($A1146)&gt;0,VLOOKUP($A1146,Corsa!$A$1:$F$43,3,FALSE),"-")</f>
        <v>-</v>
      </c>
      <c r="G1146" s="28" t="str">
        <f>IF($D1146&gt;0,VLOOKUP($D1146,Iscrizioni!$A$2:$M$2502,9,FALSE),"-")</f>
        <v>-</v>
      </c>
      <c r="H1146" s="28" t="str">
        <f>IF($D1146&gt;0,VLOOKUP($D1146,Iscrizioni!$A$2:$M$2502,4,FALSE),"-")</f>
        <v>-</v>
      </c>
      <c r="I1146" s="27" t="str">
        <f>IF($D1146&gt;0,VLOOKUP($D1146,Iscrizioni!$A$2:$M$2502,5,FALSE),"-")</f>
        <v>-</v>
      </c>
      <c r="J1146" s="27" t="str">
        <f>IF($D1146&gt;0,VLOOKUP($D1146,Iscrizioni!$A$2:$M$2502,10,FALSE),"-")</f>
        <v>-</v>
      </c>
      <c r="K1146" s="27" t="str">
        <f t="shared" si="106"/>
        <v>-</v>
      </c>
      <c r="L1146" s="46" t="str">
        <f>IF($D1146&gt;0,VLOOKUP($D1146,Iscrizioni!$A$2:$M$2502,11,FALSE),"-")</f>
        <v>-</v>
      </c>
      <c r="M1146" s="27" t="str">
        <f>IF($D1146&gt;0,VLOOKUP($D1146,Iscrizioni!$A$2:$N$2502,12,FALSE),"-")</f>
        <v>-</v>
      </c>
      <c r="N1146" s="46" t="str">
        <f>IF($D1146&gt;0,VLOOKUP($D1146,Iscrizioni!$A$2:$M$2502,6,FALSE),"-")</f>
        <v>-</v>
      </c>
      <c r="O1146" s="107" t="str">
        <f>IF($D1146&gt;0,VLOOKUP($D1146,Iscrizioni!$A$2:$M$2502,7,FALSE),"-")</f>
        <v>-</v>
      </c>
      <c r="P1146" s="46" t="str">
        <f>IF($D1146&gt;0,VLOOKUP(LEFT($N1146,1),Regione!$A$2:$C$21,2,FALSE),"-")</f>
        <v>-</v>
      </c>
      <c r="Q1146" s="112" t="str">
        <f ca="1">IF($D1146&gt;0,NormalizzaTempo("D",CELL("tipo",$E1146),$E1146),"-")</f>
        <v>-</v>
      </c>
      <c r="R1146" s="27" t="str">
        <f>IF($D1146&gt;0,VLOOKUP($D1146,Iscrizioni!$A$2:$M$2502,13,FALSE),"-")</f>
        <v>-</v>
      </c>
      <c r="S1146" s="112" t="str">
        <f t="shared" si="109"/>
        <v>-</v>
      </c>
      <c r="T1146" s="112" t="str">
        <f>IF($D1146&gt;0,SUMIFS($S$3:$S1146,$X$3:$X1146,1,$J$3:$J1146,$J1146),"-")</f>
        <v>-</v>
      </c>
      <c r="U1146" s="112" t="str">
        <f t="shared" si="110"/>
        <v>-</v>
      </c>
      <c r="V1146" s="112" t="str">
        <f t="shared" si="107"/>
        <v>-</v>
      </c>
      <c r="W1146" s="27" t="str">
        <f>IF(LEN($C1146)=0,IF($D1146&gt;0,COUNTIFS($A$3:$A1146,$A1146),"-"),"Escluso")</f>
        <v>-</v>
      </c>
      <c r="X1146" s="2" t="str">
        <f>IF(LEN($C1146)=0,IF($D1146&gt;0,COUNTIFS($J$3:$J1146,$J1146,$C$3:$C1146,""),"-"),"Escluso")</f>
        <v>-</v>
      </c>
      <c r="Y1146" s="127" t="str">
        <f t="shared" si="111"/>
        <v>-</v>
      </c>
      <c r="Z1146" s="2" t="str">
        <f>IF($D1146&gt;0,COUNTIFS($O$3:$O1146,$O1146,$L$3:$L1146,$L1146,$I$3:$I1146,$I1146),"-")</f>
        <v>-</v>
      </c>
      <c r="AA1146" s="27" t="str">
        <f>IF($D1146&gt;0,IF(OR($Z1146 &gt;1,$L1146&lt;&gt;"Adulti"),0,VLOOKUP($P1146,Regione!$B$2:$C$22,2,FALSE)),"-")</f>
        <v>-</v>
      </c>
      <c r="AB1146" s="27" t="str">
        <f>IF($D1146&gt;0,IF(COUNTIFS($O$3:$O1146,$O1146,$L$3:$L1146,$L1146,$I$3:$I1146,$I1146) &gt;1,0,SUMIFS($Y$3:$Y$2503,$L$3:$L$2503,$L1146,$O$3:$O$2503,$O1146,$I$3:$I$2503,$I1146)),"-")</f>
        <v>-</v>
      </c>
      <c r="AC1146" s="27" t="str">
        <f t="shared" si="108"/>
        <v>-</v>
      </c>
    </row>
    <row r="1147" spans="1:29" s="1" customFormat="1">
      <c r="A1147" s="13"/>
      <c r="B1147" s="107" t="str">
        <f>IF(COUNTA($A1147)&gt;0,VLOOKUP($A1147,Corsa!$A$1:$F$43,2,FALSE),"-")</f>
        <v>-</v>
      </c>
      <c r="C1147" s="11"/>
      <c r="D1147" s="13"/>
      <c r="E1147" s="13"/>
      <c r="F1147" s="46" t="str">
        <f>IF(COUNTA($A1147)&gt;0,VLOOKUP($A1147,Corsa!$A$1:$F$43,3,FALSE),"-")</f>
        <v>-</v>
      </c>
      <c r="G1147" s="28" t="str">
        <f>IF($D1147&gt;0,VLOOKUP($D1147,Iscrizioni!$A$2:$M$2502,9,FALSE),"-")</f>
        <v>-</v>
      </c>
      <c r="H1147" s="28" t="str">
        <f>IF($D1147&gt;0,VLOOKUP($D1147,Iscrizioni!$A$2:$M$2502,4,FALSE),"-")</f>
        <v>-</v>
      </c>
      <c r="I1147" s="27" t="str">
        <f>IF($D1147&gt;0,VLOOKUP($D1147,Iscrizioni!$A$2:$M$2502,5,FALSE),"-")</f>
        <v>-</v>
      </c>
      <c r="J1147" s="27" t="str">
        <f>IF($D1147&gt;0,VLOOKUP($D1147,Iscrizioni!$A$2:$M$2502,10,FALSE),"-")</f>
        <v>-</v>
      </c>
      <c r="K1147" s="27" t="str">
        <f t="shared" si="106"/>
        <v>-</v>
      </c>
      <c r="L1147" s="46" t="str">
        <f>IF($D1147&gt;0,VLOOKUP($D1147,Iscrizioni!$A$2:$M$2502,11,FALSE),"-")</f>
        <v>-</v>
      </c>
      <c r="M1147" s="27" t="str">
        <f>IF($D1147&gt;0,VLOOKUP($D1147,Iscrizioni!$A$2:$N$2502,12,FALSE),"-")</f>
        <v>-</v>
      </c>
      <c r="N1147" s="46" t="str">
        <f>IF($D1147&gt;0,VLOOKUP($D1147,Iscrizioni!$A$2:$M$2502,6,FALSE),"-")</f>
        <v>-</v>
      </c>
      <c r="O1147" s="107" t="str">
        <f>IF($D1147&gt;0,VLOOKUP($D1147,Iscrizioni!$A$2:$M$2502,7,FALSE),"-")</f>
        <v>-</v>
      </c>
      <c r="P1147" s="46" t="str">
        <f>IF($D1147&gt;0,VLOOKUP(LEFT($N1147,1),Regione!$A$2:$C$21,2,FALSE),"-")</f>
        <v>-</v>
      </c>
      <c r="Q1147" s="112" t="str">
        <f ca="1">IF($D1147&gt;0,NormalizzaTempo("D",CELL("tipo",$E1147),$E1147),"-")</f>
        <v>-</v>
      </c>
      <c r="R1147" s="27" t="str">
        <f>IF($D1147&gt;0,VLOOKUP($D1147,Iscrizioni!$A$2:$M$2502,13,FALSE),"-")</f>
        <v>-</v>
      </c>
      <c r="S1147" s="112" t="str">
        <f t="shared" si="109"/>
        <v>-</v>
      </c>
      <c r="T1147" s="112" t="str">
        <f>IF($D1147&gt;0,SUMIFS($S$3:$S1147,$X$3:$X1147,1,$J$3:$J1147,$J1147),"-")</f>
        <v>-</v>
      </c>
      <c r="U1147" s="112" t="str">
        <f t="shared" si="110"/>
        <v>-</v>
      </c>
      <c r="V1147" s="112" t="str">
        <f t="shared" si="107"/>
        <v>-</v>
      </c>
      <c r="W1147" s="27" t="str">
        <f>IF(LEN($C1147)=0,IF($D1147&gt;0,COUNTIFS($A$3:$A1147,$A1147),"-"),"Escluso")</f>
        <v>-</v>
      </c>
      <c r="X1147" s="2" t="str">
        <f>IF(LEN($C1147)=0,IF($D1147&gt;0,COUNTIFS($J$3:$J1147,$J1147,$C$3:$C1147,""),"-"),"Escluso")</f>
        <v>-</v>
      </c>
      <c r="Y1147" s="127" t="str">
        <f t="shared" si="111"/>
        <v>-</v>
      </c>
      <c r="Z1147" s="2" t="str">
        <f>IF($D1147&gt;0,COUNTIFS($O$3:$O1147,$O1147,$L$3:$L1147,$L1147,$I$3:$I1147,$I1147),"-")</f>
        <v>-</v>
      </c>
      <c r="AA1147" s="27" t="str">
        <f>IF($D1147&gt;0,IF(OR($Z1147 &gt;1,$L1147&lt;&gt;"Adulti"),0,VLOOKUP($P1147,Regione!$B$2:$C$22,2,FALSE)),"-")</f>
        <v>-</v>
      </c>
      <c r="AB1147" s="27" t="str">
        <f>IF($D1147&gt;0,IF(COUNTIFS($O$3:$O1147,$O1147,$L$3:$L1147,$L1147,$I$3:$I1147,$I1147) &gt;1,0,SUMIFS($Y$3:$Y$2503,$L$3:$L$2503,$L1147,$O$3:$O$2503,$O1147,$I$3:$I$2503,$I1147)),"-")</f>
        <v>-</v>
      </c>
      <c r="AC1147" s="27" t="str">
        <f t="shared" si="108"/>
        <v>-</v>
      </c>
    </row>
    <row r="1148" spans="1:29" s="1" customFormat="1">
      <c r="A1148" s="13"/>
      <c r="B1148" s="107" t="str">
        <f>IF(COUNTA($A1148)&gt;0,VLOOKUP($A1148,Corsa!$A$1:$F$43,2,FALSE),"-")</f>
        <v>-</v>
      </c>
      <c r="C1148" s="11"/>
      <c r="D1148" s="13"/>
      <c r="E1148" s="13"/>
      <c r="F1148" s="46" t="str">
        <f>IF(COUNTA($A1148)&gt;0,VLOOKUP($A1148,Corsa!$A$1:$F$43,3,FALSE),"-")</f>
        <v>-</v>
      </c>
      <c r="G1148" s="28" t="str">
        <f>IF($D1148&gt;0,VLOOKUP($D1148,Iscrizioni!$A$2:$M$2502,9,FALSE),"-")</f>
        <v>-</v>
      </c>
      <c r="H1148" s="28" t="str">
        <f>IF($D1148&gt;0,VLOOKUP($D1148,Iscrizioni!$A$2:$M$2502,4,FALSE),"-")</f>
        <v>-</v>
      </c>
      <c r="I1148" s="27" t="str">
        <f>IF($D1148&gt;0,VLOOKUP($D1148,Iscrizioni!$A$2:$M$2502,5,FALSE),"-")</f>
        <v>-</v>
      </c>
      <c r="J1148" s="27" t="str">
        <f>IF($D1148&gt;0,VLOOKUP($D1148,Iscrizioni!$A$2:$M$2502,10,FALSE),"-")</f>
        <v>-</v>
      </c>
      <c r="K1148" s="27" t="str">
        <f t="shared" si="106"/>
        <v>-</v>
      </c>
      <c r="L1148" s="46" t="str">
        <f>IF($D1148&gt;0,VLOOKUP($D1148,Iscrizioni!$A$2:$M$2502,11,FALSE),"-")</f>
        <v>-</v>
      </c>
      <c r="M1148" s="27" t="str">
        <f>IF($D1148&gt;0,VLOOKUP($D1148,Iscrizioni!$A$2:$N$2502,12,FALSE),"-")</f>
        <v>-</v>
      </c>
      <c r="N1148" s="46" t="str">
        <f>IF($D1148&gt;0,VLOOKUP($D1148,Iscrizioni!$A$2:$M$2502,6,FALSE),"-")</f>
        <v>-</v>
      </c>
      <c r="O1148" s="107" t="str">
        <f>IF($D1148&gt;0,VLOOKUP($D1148,Iscrizioni!$A$2:$M$2502,7,FALSE),"-")</f>
        <v>-</v>
      </c>
      <c r="P1148" s="46" t="str">
        <f>IF($D1148&gt;0,VLOOKUP(LEFT($N1148,1),Regione!$A$2:$C$21,2,FALSE),"-")</f>
        <v>-</v>
      </c>
      <c r="Q1148" s="112" t="str">
        <f ca="1">IF($D1148&gt;0,NormalizzaTempo("D",CELL("tipo",$E1148),$E1148),"-")</f>
        <v>-</v>
      </c>
      <c r="R1148" s="27" t="str">
        <f>IF($D1148&gt;0,VLOOKUP($D1148,Iscrizioni!$A$2:$M$2502,13,FALSE),"-")</f>
        <v>-</v>
      </c>
      <c r="S1148" s="112" t="str">
        <f t="shared" si="109"/>
        <v>-</v>
      </c>
      <c r="T1148" s="112" t="str">
        <f>IF($D1148&gt;0,SUMIFS($S$3:$S1148,$X$3:$X1148,1,$J$3:$J1148,$J1148),"-")</f>
        <v>-</v>
      </c>
      <c r="U1148" s="112" t="str">
        <f t="shared" si="110"/>
        <v>-</v>
      </c>
      <c r="V1148" s="112" t="str">
        <f t="shared" si="107"/>
        <v>-</v>
      </c>
      <c r="W1148" s="27" t="str">
        <f>IF(LEN($C1148)=0,IF($D1148&gt;0,COUNTIFS($A$3:$A1148,$A1148),"-"),"Escluso")</f>
        <v>-</v>
      </c>
      <c r="X1148" s="2" t="str">
        <f>IF(LEN($C1148)=0,IF($D1148&gt;0,COUNTIFS($J$3:$J1148,$J1148,$C$3:$C1148,""),"-"),"Escluso")</f>
        <v>-</v>
      </c>
      <c r="Y1148" s="127" t="str">
        <f t="shared" si="111"/>
        <v>-</v>
      </c>
      <c r="Z1148" s="2" t="str">
        <f>IF($D1148&gt;0,COUNTIFS($O$3:$O1148,$O1148,$L$3:$L1148,$L1148,$I$3:$I1148,$I1148),"-")</f>
        <v>-</v>
      </c>
      <c r="AA1148" s="27" t="str">
        <f>IF($D1148&gt;0,IF(OR($Z1148 &gt;1,$L1148&lt;&gt;"Adulti"),0,VLOOKUP($P1148,Regione!$B$2:$C$22,2,FALSE)),"-")</f>
        <v>-</v>
      </c>
      <c r="AB1148" s="27" t="str">
        <f>IF($D1148&gt;0,IF(COUNTIFS($O$3:$O1148,$O1148,$L$3:$L1148,$L1148,$I$3:$I1148,$I1148) &gt;1,0,SUMIFS($Y$3:$Y$2503,$L$3:$L$2503,$L1148,$O$3:$O$2503,$O1148,$I$3:$I$2503,$I1148)),"-")</f>
        <v>-</v>
      </c>
      <c r="AC1148" s="27" t="str">
        <f t="shared" si="108"/>
        <v>-</v>
      </c>
    </row>
    <row r="1149" spans="1:29" s="1" customFormat="1">
      <c r="A1149" s="13"/>
      <c r="B1149" s="107" t="str">
        <f>IF(COUNTA($A1149)&gt;0,VLOOKUP($A1149,Corsa!$A$1:$F$43,2,FALSE),"-")</f>
        <v>-</v>
      </c>
      <c r="C1149" s="11"/>
      <c r="D1149" s="13"/>
      <c r="E1149" s="13"/>
      <c r="F1149" s="46" t="str">
        <f>IF(COUNTA($A1149)&gt;0,VLOOKUP($A1149,Corsa!$A$1:$F$43,3,FALSE),"-")</f>
        <v>-</v>
      </c>
      <c r="G1149" s="28" t="str">
        <f>IF($D1149&gt;0,VLOOKUP($D1149,Iscrizioni!$A$2:$M$2502,9,FALSE),"-")</f>
        <v>-</v>
      </c>
      <c r="H1149" s="28" t="str">
        <f>IF($D1149&gt;0,VLOOKUP($D1149,Iscrizioni!$A$2:$M$2502,4,FALSE),"-")</f>
        <v>-</v>
      </c>
      <c r="I1149" s="27" t="str">
        <f>IF($D1149&gt;0,VLOOKUP($D1149,Iscrizioni!$A$2:$M$2502,5,FALSE),"-")</f>
        <v>-</v>
      </c>
      <c r="J1149" s="27" t="str">
        <f>IF($D1149&gt;0,VLOOKUP($D1149,Iscrizioni!$A$2:$M$2502,10,FALSE),"-")</f>
        <v>-</v>
      </c>
      <c r="K1149" s="27" t="str">
        <f t="shared" si="106"/>
        <v>-</v>
      </c>
      <c r="L1149" s="46" t="str">
        <f>IF($D1149&gt;0,VLOOKUP($D1149,Iscrizioni!$A$2:$M$2502,11,FALSE),"-")</f>
        <v>-</v>
      </c>
      <c r="M1149" s="27" t="str">
        <f>IF($D1149&gt;0,VLOOKUP($D1149,Iscrizioni!$A$2:$N$2502,12,FALSE),"-")</f>
        <v>-</v>
      </c>
      <c r="N1149" s="46" t="str">
        <f>IF($D1149&gt;0,VLOOKUP($D1149,Iscrizioni!$A$2:$M$2502,6,FALSE),"-")</f>
        <v>-</v>
      </c>
      <c r="O1149" s="107" t="str">
        <f>IF($D1149&gt;0,VLOOKUP($D1149,Iscrizioni!$A$2:$M$2502,7,FALSE),"-")</f>
        <v>-</v>
      </c>
      <c r="P1149" s="46" t="str">
        <f>IF($D1149&gt;0,VLOOKUP(LEFT($N1149,1),Regione!$A$2:$C$21,2,FALSE),"-")</f>
        <v>-</v>
      </c>
      <c r="Q1149" s="112" t="str">
        <f ca="1">IF($D1149&gt;0,NormalizzaTempo("D",CELL("tipo",$E1149),$E1149),"-")</f>
        <v>-</v>
      </c>
      <c r="R1149" s="27" t="str">
        <f>IF($D1149&gt;0,VLOOKUP($D1149,Iscrizioni!$A$2:$M$2502,13,FALSE),"-")</f>
        <v>-</v>
      </c>
      <c r="S1149" s="112" t="str">
        <f t="shared" si="109"/>
        <v>-</v>
      </c>
      <c r="T1149" s="112" t="str">
        <f>IF($D1149&gt;0,SUMIFS($S$3:$S1149,$X$3:$X1149,1,$J$3:$J1149,$J1149),"-")</f>
        <v>-</v>
      </c>
      <c r="U1149" s="112" t="str">
        <f t="shared" si="110"/>
        <v>-</v>
      </c>
      <c r="V1149" s="112" t="str">
        <f t="shared" si="107"/>
        <v>-</v>
      </c>
      <c r="W1149" s="27" t="str">
        <f>IF(LEN($C1149)=0,IF($D1149&gt;0,COUNTIFS($A$3:$A1149,$A1149),"-"),"Escluso")</f>
        <v>-</v>
      </c>
      <c r="X1149" s="2" t="str">
        <f>IF(LEN($C1149)=0,IF($D1149&gt;0,COUNTIFS($J$3:$J1149,$J1149,$C$3:$C1149,""),"-"),"Escluso")</f>
        <v>-</v>
      </c>
      <c r="Y1149" s="127" t="str">
        <f t="shared" si="111"/>
        <v>-</v>
      </c>
      <c r="Z1149" s="2" t="str">
        <f>IF($D1149&gt;0,COUNTIFS($O$3:$O1149,$O1149,$L$3:$L1149,$L1149,$I$3:$I1149,$I1149),"-")</f>
        <v>-</v>
      </c>
      <c r="AA1149" s="27" t="str">
        <f>IF($D1149&gt;0,IF(OR($Z1149 &gt;1,$L1149&lt;&gt;"Adulti"),0,VLOOKUP($P1149,Regione!$B$2:$C$22,2,FALSE)),"-")</f>
        <v>-</v>
      </c>
      <c r="AB1149" s="27" t="str">
        <f>IF($D1149&gt;0,IF(COUNTIFS($O$3:$O1149,$O1149,$L$3:$L1149,$L1149,$I$3:$I1149,$I1149) &gt;1,0,SUMIFS($Y$3:$Y$2503,$L$3:$L$2503,$L1149,$O$3:$O$2503,$O1149,$I$3:$I$2503,$I1149)),"-")</f>
        <v>-</v>
      </c>
      <c r="AC1149" s="27" t="str">
        <f t="shared" si="108"/>
        <v>-</v>
      </c>
    </row>
    <row r="1150" spans="1:29" s="1" customFormat="1">
      <c r="A1150" s="13"/>
      <c r="B1150" s="107" t="str">
        <f>IF(COUNTA($A1150)&gt;0,VLOOKUP($A1150,Corsa!$A$1:$F$43,2,FALSE),"-")</f>
        <v>-</v>
      </c>
      <c r="C1150" s="11"/>
      <c r="D1150" s="13"/>
      <c r="E1150" s="13"/>
      <c r="F1150" s="46" t="str">
        <f>IF(COUNTA($A1150)&gt;0,VLOOKUP($A1150,Corsa!$A$1:$F$43,3,FALSE),"-")</f>
        <v>-</v>
      </c>
      <c r="G1150" s="28" t="str">
        <f>IF($D1150&gt;0,VLOOKUP($D1150,Iscrizioni!$A$2:$M$2502,9,FALSE),"-")</f>
        <v>-</v>
      </c>
      <c r="H1150" s="28" t="str">
        <f>IF($D1150&gt;0,VLOOKUP($D1150,Iscrizioni!$A$2:$M$2502,4,FALSE),"-")</f>
        <v>-</v>
      </c>
      <c r="I1150" s="27" t="str">
        <f>IF($D1150&gt;0,VLOOKUP($D1150,Iscrizioni!$A$2:$M$2502,5,FALSE),"-")</f>
        <v>-</v>
      </c>
      <c r="J1150" s="27" t="str">
        <f>IF($D1150&gt;0,VLOOKUP($D1150,Iscrizioni!$A$2:$M$2502,10,FALSE),"-")</f>
        <v>-</v>
      </c>
      <c r="K1150" s="27" t="str">
        <f t="shared" si="106"/>
        <v>-</v>
      </c>
      <c r="L1150" s="46" t="str">
        <f>IF($D1150&gt;0,VLOOKUP($D1150,Iscrizioni!$A$2:$M$2502,11,FALSE),"-")</f>
        <v>-</v>
      </c>
      <c r="M1150" s="27" t="str">
        <f>IF($D1150&gt;0,VLOOKUP($D1150,Iscrizioni!$A$2:$N$2502,12,FALSE),"-")</f>
        <v>-</v>
      </c>
      <c r="N1150" s="46" t="str">
        <f>IF($D1150&gt;0,VLOOKUP($D1150,Iscrizioni!$A$2:$M$2502,6,FALSE),"-")</f>
        <v>-</v>
      </c>
      <c r="O1150" s="107" t="str">
        <f>IF($D1150&gt;0,VLOOKUP($D1150,Iscrizioni!$A$2:$M$2502,7,FALSE),"-")</f>
        <v>-</v>
      </c>
      <c r="P1150" s="46" t="str">
        <f>IF($D1150&gt;0,VLOOKUP(LEFT($N1150,1),Regione!$A$2:$C$21,2,FALSE),"-")</f>
        <v>-</v>
      </c>
      <c r="Q1150" s="112" t="str">
        <f ca="1">IF($D1150&gt;0,NormalizzaTempo("D",CELL("tipo",$E1150),$E1150),"-")</f>
        <v>-</v>
      </c>
      <c r="R1150" s="27" t="str">
        <f>IF($D1150&gt;0,VLOOKUP($D1150,Iscrizioni!$A$2:$M$2502,13,FALSE),"-")</f>
        <v>-</v>
      </c>
      <c r="S1150" s="112" t="str">
        <f t="shared" si="109"/>
        <v>-</v>
      </c>
      <c r="T1150" s="112" t="str">
        <f>IF($D1150&gt;0,SUMIFS($S$3:$S1150,$X$3:$X1150,1,$J$3:$J1150,$J1150),"-")</f>
        <v>-</v>
      </c>
      <c r="U1150" s="112" t="str">
        <f t="shared" si="110"/>
        <v>-</v>
      </c>
      <c r="V1150" s="112" t="str">
        <f t="shared" si="107"/>
        <v>-</v>
      </c>
      <c r="W1150" s="27" t="str">
        <f>IF(LEN($C1150)=0,IF($D1150&gt;0,COUNTIFS($A$3:$A1150,$A1150),"-"),"Escluso")</f>
        <v>-</v>
      </c>
      <c r="X1150" s="2" t="str">
        <f>IF(LEN($C1150)=0,IF($D1150&gt;0,COUNTIFS($J$3:$J1150,$J1150,$C$3:$C1150,""),"-"),"Escluso")</f>
        <v>-</v>
      </c>
      <c r="Y1150" s="127" t="str">
        <f t="shared" si="111"/>
        <v>-</v>
      </c>
      <c r="Z1150" s="2" t="str">
        <f>IF($D1150&gt;0,COUNTIFS($O$3:$O1150,$O1150,$L$3:$L1150,$L1150,$I$3:$I1150,$I1150),"-")</f>
        <v>-</v>
      </c>
      <c r="AA1150" s="27" t="str">
        <f>IF($D1150&gt;0,IF(OR($Z1150 &gt;1,$L1150&lt;&gt;"Adulti"),0,VLOOKUP($P1150,Regione!$B$2:$C$22,2,FALSE)),"-")</f>
        <v>-</v>
      </c>
      <c r="AB1150" s="27" t="str">
        <f>IF($D1150&gt;0,IF(COUNTIFS($O$3:$O1150,$O1150,$L$3:$L1150,$L1150,$I$3:$I1150,$I1150) &gt;1,0,SUMIFS($Y$3:$Y$2503,$L$3:$L$2503,$L1150,$O$3:$O$2503,$O1150,$I$3:$I$2503,$I1150)),"-")</f>
        <v>-</v>
      </c>
      <c r="AC1150" s="27" t="str">
        <f t="shared" si="108"/>
        <v>-</v>
      </c>
    </row>
    <row r="1151" spans="1:29" s="1" customFormat="1">
      <c r="A1151" s="13"/>
      <c r="B1151" s="107" t="str">
        <f>IF(COUNTA($A1151)&gt;0,VLOOKUP($A1151,Corsa!$A$1:$F$43,2,FALSE),"-")</f>
        <v>-</v>
      </c>
      <c r="C1151" s="11"/>
      <c r="D1151" s="13"/>
      <c r="E1151" s="13"/>
      <c r="F1151" s="46" t="str">
        <f>IF(COUNTA($A1151)&gt;0,VLOOKUP($A1151,Corsa!$A$1:$F$43,3,FALSE),"-")</f>
        <v>-</v>
      </c>
      <c r="G1151" s="28" t="str">
        <f>IF($D1151&gt;0,VLOOKUP($D1151,Iscrizioni!$A$2:$M$2502,9,FALSE),"-")</f>
        <v>-</v>
      </c>
      <c r="H1151" s="28" t="str">
        <f>IF($D1151&gt;0,VLOOKUP($D1151,Iscrizioni!$A$2:$M$2502,4,FALSE),"-")</f>
        <v>-</v>
      </c>
      <c r="I1151" s="27" t="str">
        <f>IF($D1151&gt;0,VLOOKUP($D1151,Iscrizioni!$A$2:$M$2502,5,FALSE),"-")</f>
        <v>-</v>
      </c>
      <c r="J1151" s="27" t="str">
        <f>IF($D1151&gt;0,VLOOKUP($D1151,Iscrizioni!$A$2:$M$2502,10,FALSE),"-")</f>
        <v>-</v>
      </c>
      <c r="K1151" s="27" t="str">
        <f t="shared" si="106"/>
        <v>-</v>
      </c>
      <c r="L1151" s="46" t="str">
        <f>IF($D1151&gt;0,VLOOKUP($D1151,Iscrizioni!$A$2:$M$2502,11,FALSE),"-")</f>
        <v>-</v>
      </c>
      <c r="M1151" s="27" t="str">
        <f>IF($D1151&gt;0,VLOOKUP($D1151,Iscrizioni!$A$2:$N$2502,12,FALSE),"-")</f>
        <v>-</v>
      </c>
      <c r="N1151" s="46" t="str">
        <f>IF($D1151&gt;0,VLOOKUP($D1151,Iscrizioni!$A$2:$M$2502,6,FALSE),"-")</f>
        <v>-</v>
      </c>
      <c r="O1151" s="107" t="str">
        <f>IF($D1151&gt;0,VLOOKUP($D1151,Iscrizioni!$A$2:$M$2502,7,FALSE),"-")</f>
        <v>-</v>
      </c>
      <c r="P1151" s="46" t="str">
        <f>IF($D1151&gt;0,VLOOKUP(LEFT($N1151,1),Regione!$A$2:$C$21,2,FALSE),"-")</f>
        <v>-</v>
      </c>
      <c r="Q1151" s="112" t="str">
        <f ca="1">IF($D1151&gt;0,NormalizzaTempo("D",CELL("tipo",$E1151),$E1151),"-")</f>
        <v>-</v>
      </c>
      <c r="R1151" s="27" t="str">
        <f>IF($D1151&gt;0,VLOOKUP($D1151,Iscrizioni!$A$2:$M$2502,13,FALSE),"-")</f>
        <v>-</v>
      </c>
      <c r="S1151" s="112" t="str">
        <f t="shared" si="109"/>
        <v>-</v>
      </c>
      <c r="T1151" s="112" t="str">
        <f>IF($D1151&gt;0,SUMIFS($S$3:$S1151,$X$3:$X1151,1,$J$3:$J1151,$J1151),"-")</f>
        <v>-</v>
      </c>
      <c r="U1151" s="112" t="str">
        <f t="shared" si="110"/>
        <v>-</v>
      </c>
      <c r="V1151" s="112" t="str">
        <f t="shared" si="107"/>
        <v>-</v>
      </c>
      <c r="W1151" s="27" t="str">
        <f>IF(LEN($C1151)=0,IF($D1151&gt;0,COUNTIFS($A$3:$A1151,$A1151),"-"),"Escluso")</f>
        <v>-</v>
      </c>
      <c r="X1151" s="2" t="str">
        <f>IF(LEN($C1151)=0,IF($D1151&gt;0,COUNTIFS($J$3:$J1151,$J1151,$C$3:$C1151,""),"-"),"Escluso")</f>
        <v>-</v>
      </c>
      <c r="Y1151" s="127" t="str">
        <f t="shared" si="111"/>
        <v>-</v>
      </c>
      <c r="Z1151" s="2" t="str">
        <f>IF($D1151&gt;0,COUNTIFS($O$3:$O1151,$O1151,$L$3:$L1151,$L1151,$I$3:$I1151,$I1151),"-")</f>
        <v>-</v>
      </c>
      <c r="AA1151" s="27" t="str">
        <f>IF($D1151&gt;0,IF(OR($Z1151 &gt;1,$L1151&lt;&gt;"Adulti"),0,VLOOKUP($P1151,Regione!$B$2:$C$22,2,FALSE)),"-")</f>
        <v>-</v>
      </c>
      <c r="AB1151" s="27" t="str">
        <f>IF($D1151&gt;0,IF(COUNTIFS($O$3:$O1151,$O1151,$L$3:$L1151,$L1151,$I$3:$I1151,$I1151) &gt;1,0,SUMIFS($Y$3:$Y$2503,$L$3:$L$2503,$L1151,$O$3:$O$2503,$O1151,$I$3:$I$2503,$I1151)),"-")</f>
        <v>-</v>
      </c>
      <c r="AC1151" s="27" t="str">
        <f t="shared" si="108"/>
        <v>-</v>
      </c>
    </row>
    <row r="1152" spans="1:29" s="1" customFormat="1">
      <c r="A1152" s="13"/>
      <c r="B1152" s="107" t="str">
        <f>IF(COUNTA($A1152)&gt;0,VLOOKUP($A1152,Corsa!$A$1:$F$43,2,FALSE),"-")</f>
        <v>-</v>
      </c>
      <c r="C1152" s="11"/>
      <c r="D1152" s="13"/>
      <c r="E1152" s="13"/>
      <c r="F1152" s="46" t="str">
        <f>IF(COUNTA($A1152)&gt;0,VLOOKUP($A1152,Corsa!$A$1:$F$43,3,FALSE),"-")</f>
        <v>-</v>
      </c>
      <c r="G1152" s="28" t="str">
        <f>IF($D1152&gt;0,VLOOKUP($D1152,Iscrizioni!$A$2:$M$2502,9,FALSE),"-")</f>
        <v>-</v>
      </c>
      <c r="H1152" s="28" t="str">
        <f>IF($D1152&gt;0,VLOOKUP($D1152,Iscrizioni!$A$2:$M$2502,4,FALSE),"-")</f>
        <v>-</v>
      </c>
      <c r="I1152" s="27" t="str">
        <f>IF($D1152&gt;0,VLOOKUP($D1152,Iscrizioni!$A$2:$M$2502,5,FALSE),"-")</f>
        <v>-</v>
      </c>
      <c r="J1152" s="27" t="str">
        <f>IF($D1152&gt;0,VLOOKUP($D1152,Iscrizioni!$A$2:$M$2502,10,FALSE),"-")</f>
        <v>-</v>
      </c>
      <c r="K1152" s="27" t="str">
        <f t="shared" si="106"/>
        <v>-</v>
      </c>
      <c r="L1152" s="46" t="str">
        <f>IF($D1152&gt;0,VLOOKUP($D1152,Iscrizioni!$A$2:$M$2502,11,FALSE),"-")</f>
        <v>-</v>
      </c>
      <c r="M1152" s="27" t="str">
        <f>IF($D1152&gt;0,VLOOKUP($D1152,Iscrizioni!$A$2:$N$2502,12,FALSE),"-")</f>
        <v>-</v>
      </c>
      <c r="N1152" s="46" t="str">
        <f>IF($D1152&gt;0,VLOOKUP($D1152,Iscrizioni!$A$2:$M$2502,6,FALSE),"-")</f>
        <v>-</v>
      </c>
      <c r="O1152" s="107" t="str">
        <f>IF($D1152&gt;0,VLOOKUP($D1152,Iscrizioni!$A$2:$M$2502,7,FALSE),"-")</f>
        <v>-</v>
      </c>
      <c r="P1152" s="46" t="str">
        <f>IF($D1152&gt;0,VLOOKUP(LEFT($N1152,1),Regione!$A$2:$C$21,2,FALSE),"-")</f>
        <v>-</v>
      </c>
      <c r="Q1152" s="112" t="str">
        <f ca="1">IF($D1152&gt;0,NormalizzaTempo("D",CELL("tipo",$E1152),$E1152),"-")</f>
        <v>-</v>
      </c>
      <c r="R1152" s="27" t="str">
        <f>IF($D1152&gt;0,VLOOKUP($D1152,Iscrizioni!$A$2:$M$2502,13,FALSE),"-")</f>
        <v>-</v>
      </c>
      <c r="S1152" s="112" t="str">
        <f t="shared" si="109"/>
        <v>-</v>
      </c>
      <c r="T1152" s="112" t="str">
        <f>IF($D1152&gt;0,SUMIFS($S$3:$S1152,$X$3:$X1152,1,$J$3:$J1152,$J1152),"-")</f>
        <v>-</v>
      </c>
      <c r="U1152" s="112" t="str">
        <f t="shared" si="110"/>
        <v>-</v>
      </c>
      <c r="V1152" s="112" t="str">
        <f t="shared" si="107"/>
        <v>-</v>
      </c>
      <c r="W1152" s="27" t="str">
        <f>IF(LEN($C1152)=0,IF($D1152&gt;0,COUNTIFS($A$3:$A1152,$A1152),"-"),"Escluso")</f>
        <v>-</v>
      </c>
      <c r="X1152" s="2" t="str">
        <f>IF(LEN($C1152)=0,IF($D1152&gt;0,COUNTIFS($J$3:$J1152,$J1152,$C$3:$C1152,""),"-"),"Escluso")</f>
        <v>-</v>
      </c>
      <c r="Y1152" s="127" t="str">
        <f t="shared" si="111"/>
        <v>-</v>
      </c>
      <c r="Z1152" s="2" t="str">
        <f>IF($D1152&gt;0,COUNTIFS($O$3:$O1152,$O1152,$L$3:$L1152,$L1152,$I$3:$I1152,$I1152),"-")</f>
        <v>-</v>
      </c>
      <c r="AA1152" s="27" t="str">
        <f>IF($D1152&gt;0,IF(OR($Z1152 &gt;1,$L1152&lt;&gt;"Adulti"),0,VLOOKUP($P1152,Regione!$B$2:$C$22,2,FALSE)),"-")</f>
        <v>-</v>
      </c>
      <c r="AB1152" s="27" t="str">
        <f>IF($D1152&gt;0,IF(COUNTIFS($O$3:$O1152,$O1152,$L$3:$L1152,$L1152,$I$3:$I1152,$I1152) &gt;1,0,SUMIFS($Y$3:$Y$2503,$L$3:$L$2503,$L1152,$O$3:$O$2503,$O1152,$I$3:$I$2503,$I1152)),"-")</f>
        <v>-</v>
      </c>
      <c r="AC1152" s="27" t="str">
        <f t="shared" si="108"/>
        <v>-</v>
      </c>
    </row>
    <row r="1153" spans="1:29" s="1" customFormat="1">
      <c r="A1153" s="13"/>
      <c r="B1153" s="107" t="str">
        <f>IF(COUNTA($A1153)&gt;0,VLOOKUP($A1153,Corsa!$A$1:$F$43,2,FALSE),"-")</f>
        <v>-</v>
      </c>
      <c r="C1153" s="11"/>
      <c r="D1153" s="13"/>
      <c r="E1153" s="13"/>
      <c r="F1153" s="46" t="str">
        <f>IF(COUNTA($A1153)&gt;0,VLOOKUP($A1153,Corsa!$A$1:$F$43,3,FALSE),"-")</f>
        <v>-</v>
      </c>
      <c r="G1153" s="28" t="str">
        <f>IF($D1153&gt;0,VLOOKUP($D1153,Iscrizioni!$A$2:$M$2502,9,FALSE),"-")</f>
        <v>-</v>
      </c>
      <c r="H1153" s="28" t="str">
        <f>IF($D1153&gt;0,VLOOKUP($D1153,Iscrizioni!$A$2:$M$2502,4,FALSE),"-")</f>
        <v>-</v>
      </c>
      <c r="I1153" s="27" t="str">
        <f>IF($D1153&gt;0,VLOOKUP($D1153,Iscrizioni!$A$2:$M$2502,5,FALSE),"-")</f>
        <v>-</v>
      </c>
      <c r="J1153" s="27" t="str">
        <f>IF($D1153&gt;0,VLOOKUP($D1153,Iscrizioni!$A$2:$M$2502,10,FALSE),"-")</f>
        <v>-</v>
      </c>
      <c r="K1153" s="27" t="str">
        <f t="shared" si="106"/>
        <v>-</v>
      </c>
      <c r="L1153" s="46" t="str">
        <f>IF($D1153&gt;0,VLOOKUP($D1153,Iscrizioni!$A$2:$M$2502,11,FALSE),"-")</f>
        <v>-</v>
      </c>
      <c r="M1153" s="27" t="str">
        <f>IF($D1153&gt;0,VLOOKUP($D1153,Iscrizioni!$A$2:$N$2502,12,FALSE),"-")</f>
        <v>-</v>
      </c>
      <c r="N1153" s="46" t="str">
        <f>IF($D1153&gt;0,VLOOKUP($D1153,Iscrizioni!$A$2:$M$2502,6,FALSE),"-")</f>
        <v>-</v>
      </c>
      <c r="O1153" s="107" t="str">
        <f>IF($D1153&gt;0,VLOOKUP($D1153,Iscrizioni!$A$2:$M$2502,7,FALSE),"-")</f>
        <v>-</v>
      </c>
      <c r="P1153" s="46" t="str">
        <f>IF($D1153&gt;0,VLOOKUP(LEFT($N1153,1),Regione!$A$2:$C$21,2,FALSE),"-")</f>
        <v>-</v>
      </c>
      <c r="Q1153" s="112" t="str">
        <f ca="1">IF($D1153&gt;0,NormalizzaTempo("D",CELL("tipo",$E1153),$E1153),"-")</f>
        <v>-</v>
      </c>
      <c r="R1153" s="27" t="str">
        <f>IF($D1153&gt;0,VLOOKUP($D1153,Iscrizioni!$A$2:$M$2502,13,FALSE),"-")</f>
        <v>-</v>
      </c>
      <c r="S1153" s="112" t="str">
        <f t="shared" si="109"/>
        <v>-</v>
      </c>
      <c r="T1153" s="112" t="str">
        <f>IF($D1153&gt;0,SUMIFS($S$3:$S1153,$X$3:$X1153,1,$J$3:$J1153,$J1153),"-")</f>
        <v>-</v>
      </c>
      <c r="U1153" s="112" t="str">
        <f t="shared" si="110"/>
        <v>-</v>
      </c>
      <c r="V1153" s="112" t="str">
        <f t="shared" si="107"/>
        <v>-</v>
      </c>
      <c r="W1153" s="27" t="str">
        <f>IF(LEN($C1153)=0,IF($D1153&gt;0,COUNTIFS($A$3:$A1153,$A1153),"-"),"Escluso")</f>
        <v>-</v>
      </c>
      <c r="X1153" s="2" t="str">
        <f>IF(LEN($C1153)=0,IF($D1153&gt;0,COUNTIFS($J$3:$J1153,$J1153,$C$3:$C1153,""),"-"),"Escluso")</f>
        <v>-</v>
      </c>
      <c r="Y1153" s="127" t="str">
        <f t="shared" si="111"/>
        <v>-</v>
      </c>
      <c r="Z1153" s="2" t="str">
        <f>IF($D1153&gt;0,COUNTIFS($O$3:$O1153,$O1153,$L$3:$L1153,$L1153,$I$3:$I1153,$I1153),"-")</f>
        <v>-</v>
      </c>
      <c r="AA1153" s="27" t="str">
        <f>IF($D1153&gt;0,IF(OR($Z1153 &gt;1,$L1153&lt;&gt;"Adulti"),0,VLOOKUP($P1153,Regione!$B$2:$C$22,2,FALSE)),"-")</f>
        <v>-</v>
      </c>
      <c r="AB1153" s="27" t="str">
        <f>IF($D1153&gt;0,IF(COUNTIFS($O$3:$O1153,$O1153,$L$3:$L1153,$L1153,$I$3:$I1153,$I1153) &gt;1,0,SUMIFS($Y$3:$Y$2503,$L$3:$L$2503,$L1153,$O$3:$O$2503,$O1153,$I$3:$I$2503,$I1153)),"-")</f>
        <v>-</v>
      </c>
      <c r="AC1153" s="27" t="str">
        <f t="shared" si="108"/>
        <v>-</v>
      </c>
    </row>
    <row r="1154" spans="1:29" s="1" customFormat="1">
      <c r="A1154" s="13"/>
      <c r="B1154" s="107" t="str">
        <f>IF(COUNTA($A1154)&gt;0,VLOOKUP($A1154,Corsa!$A$1:$F$43,2,FALSE),"-")</f>
        <v>-</v>
      </c>
      <c r="C1154" s="11"/>
      <c r="D1154" s="13"/>
      <c r="E1154" s="13"/>
      <c r="F1154" s="46" t="str">
        <f>IF(COUNTA($A1154)&gt;0,VLOOKUP($A1154,Corsa!$A$1:$F$43,3,FALSE),"-")</f>
        <v>-</v>
      </c>
      <c r="G1154" s="28" t="str">
        <f>IF($D1154&gt;0,VLOOKUP($D1154,Iscrizioni!$A$2:$M$2502,9,FALSE),"-")</f>
        <v>-</v>
      </c>
      <c r="H1154" s="28" t="str">
        <f>IF($D1154&gt;0,VLOOKUP($D1154,Iscrizioni!$A$2:$M$2502,4,FALSE),"-")</f>
        <v>-</v>
      </c>
      <c r="I1154" s="27" t="str">
        <f>IF($D1154&gt;0,VLOOKUP($D1154,Iscrizioni!$A$2:$M$2502,5,FALSE),"-")</f>
        <v>-</v>
      </c>
      <c r="J1154" s="27" t="str">
        <f>IF($D1154&gt;0,VLOOKUP($D1154,Iscrizioni!$A$2:$M$2502,10,FALSE),"-")</f>
        <v>-</v>
      </c>
      <c r="K1154" s="27" t="str">
        <f t="shared" si="106"/>
        <v>-</v>
      </c>
      <c r="L1154" s="46" t="str">
        <f>IF($D1154&gt;0,VLOOKUP($D1154,Iscrizioni!$A$2:$M$2502,11,FALSE),"-")</f>
        <v>-</v>
      </c>
      <c r="M1154" s="27" t="str">
        <f>IF($D1154&gt;0,VLOOKUP($D1154,Iscrizioni!$A$2:$N$2502,12,FALSE),"-")</f>
        <v>-</v>
      </c>
      <c r="N1154" s="46" t="str">
        <f>IF($D1154&gt;0,VLOOKUP($D1154,Iscrizioni!$A$2:$M$2502,6,FALSE),"-")</f>
        <v>-</v>
      </c>
      <c r="O1154" s="107" t="str">
        <f>IF($D1154&gt;0,VLOOKUP($D1154,Iscrizioni!$A$2:$M$2502,7,FALSE),"-")</f>
        <v>-</v>
      </c>
      <c r="P1154" s="46" t="str">
        <f>IF($D1154&gt;0,VLOOKUP(LEFT($N1154,1),Regione!$A$2:$C$21,2,FALSE),"-")</f>
        <v>-</v>
      </c>
      <c r="Q1154" s="112" t="str">
        <f ca="1">IF($D1154&gt;0,NormalizzaTempo("D",CELL("tipo",$E1154),$E1154),"-")</f>
        <v>-</v>
      </c>
      <c r="R1154" s="27" t="str">
        <f>IF($D1154&gt;0,VLOOKUP($D1154,Iscrizioni!$A$2:$M$2502,13,FALSE),"-")</f>
        <v>-</v>
      </c>
      <c r="S1154" s="112" t="str">
        <f t="shared" si="109"/>
        <v>-</v>
      </c>
      <c r="T1154" s="112" t="str">
        <f>IF($D1154&gt;0,SUMIFS($S$3:$S1154,$X$3:$X1154,1,$J$3:$J1154,$J1154),"-")</f>
        <v>-</v>
      </c>
      <c r="U1154" s="112" t="str">
        <f t="shared" si="110"/>
        <v>-</v>
      </c>
      <c r="V1154" s="112" t="str">
        <f t="shared" si="107"/>
        <v>-</v>
      </c>
      <c r="W1154" s="27" t="str">
        <f>IF(LEN($C1154)=0,IF($D1154&gt;0,COUNTIFS($A$3:$A1154,$A1154),"-"),"Escluso")</f>
        <v>-</v>
      </c>
      <c r="X1154" s="2" t="str">
        <f>IF(LEN($C1154)=0,IF($D1154&gt;0,COUNTIFS($J$3:$J1154,$J1154,$C$3:$C1154,""),"-"),"Escluso")</f>
        <v>-</v>
      </c>
      <c r="Y1154" s="127" t="str">
        <f t="shared" si="111"/>
        <v>-</v>
      </c>
      <c r="Z1154" s="2" t="str">
        <f>IF($D1154&gt;0,COUNTIFS($O$3:$O1154,$O1154,$L$3:$L1154,$L1154,$I$3:$I1154,$I1154),"-")</f>
        <v>-</v>
      </c>
      <c r="AA1154" s="27" t="str">
        <f>IF($D1154&gt;0,IF(OR($Z1154 &gt;1,$L1154&lt;&gt;"Adulti"),0,VLOOKUP($P1154,Regione!$B$2:$C$22,2,FALSE)),"-")</f>
        <v>-</v>
      </c>
      <c r="AB1154" s="27" t="str">
        <f>IF($D1154&gt;0,IF(COUNTIFS($O$3:$O1154,$O1154,$L$3:$L1154,$L1154,$I$3:$I1154,$I1154) &gt;1,0,SUMIFS($Y$3:$Y$2503,$L$3:$L$2503,$L1154,$O$3:$O$2503,$O1154,$I$3:$I$2503,$I1154)),"-")</f>
        <v>-</v>
      </c>
      <c r="AC1154" s="27" t="str">
        <f t="shared" si="108"/>
        <v>-</v>
      </c>
    </row>
    <row r="1155" spans="1:29" s="1" customFormat="1">
      <c r="A1155" s="13"/>
      <c r="B1155" s="107" t="str">
        <f>IF(COUNTA($A1155)&gt;0,VLOOKUP($A1155,Corsa!$A$1:$F$43,2,FALSE),"-")</f>
        <v>-</v>
      </c>
      <c r="C1155" s="11"/>
      <c r="D1155" s="13"/>
      <c r="E1155" s="13"/>
      <c r="F1155" s="46" t="str">
        <f>IF(COUNTA($A1155)&gt;0,VLOOKUP($A1155,Corsa!$A$1:$F$43,3,FALSE),"-")</f>
        <v>-</v>
      </c>
      <c r="G1155" s="28" t="str">
        <f>IF($D1155&gt;0,VLOOKUP($D1155,Iscrizioni!$A$2:$M$2502,9,FALSE),"-")</f>
        <v>-</v>
      </c>
      <c r="H1155" s="28" t="str">
        <f>IF($D1155&gt;0,VLOOKUP($D1155,Iscrizioni!$A$2:$M$2502,4,FALSE),"-")</f>
        <v>-</v>
      </c>
      <c r="I1155" s="27" t="str">
        <f>IF($D1155&gt;0,VLOOKUP($D1155,Iscrizioni!$A$2:$M$2502,5,FALSE),"-")</f>
        <v>-</v>
      </c>
      <c r="J1155" s="27" t="str">
        <f>IF($D1155&gt;0,VLOOKUP($D1155,Iscrizioni!$A$2:$M$2502,10,FALSE),"-")</f>
        <v>-</v>
      </c>
      <c r="K1155" s="27" t="str">
        <f t="shared" ref="K1155:K1218" si="112">IF(D1155&gt;0,IF(IFERROR(SEARCH(J1155,F1155),0)=0,"Verifica","ok"),"-")</f>
        <v>-</v>
      </c>
      <c r="L1155" s="46" t="str">
        <f>IF($D1155&gt;0,VLOOKUP($D1155,Iscrizioni!$A$2:$M$2502,11,FALSE),"-")</f>
        <v>-</v>
      </c>
      <c r="M1155" s="27" t="str">
        <f>IF($D1155&gt;0,VLOOKUP($D1155,Iscrizioni!$A$2:$N$2502,12,FALSE),"-")</f>
        <v>-</v>
      </c>
      <c r="N1155" s="46" t="str">
        <f>IF($D1155&gt;0,VLOOKUP($D1155,Iscrizioni!$A$2:$M$2502,6,FALSE),"-")</f>
        <v>-</v>
      </c>
      <c r="O1155" s="107" t="str">
        <f>IF($D1155&gt;0,VLOOKUP($D1155,Iscrizioni!$A$2:$M$2502,7,FALSE),"-")</f>
        <v>-</v>
      </c>
      <c r="P1155" s="46" t="str">
        <f>IF($D1155&gt;0,VLOOKUP(LEFT($N1155,1),Regione!$A$2:$C$21,2,FALSE),"-")</f>
        <v>-</v>
      </c>
      <c r="Q1155" s="112" t="str">
        <f ca="1">IF($D1155&gt;0,NormalizzaTempo("D",CELL("tipo",$E1155),$E1155),"-")</f>
        <v>-</v>
      </c>
      <c r="R1155" s="27" t="str">
        <f>IF($D1155&gt;0,VLOOKUP($D1155,Iscrizioni!$A$2:$M$2502,13,FALSE),"-")</f>
        <v>-</v>
      </c>
      <c r="S1155" s="112" t="str">
        <f t="shared" si="109"/>
        <v>-</v>
      </c>
      <c r="T1155" s="112" t="str">
        <f>IF($D1155&gt;0,SUMIFS($S$3:$S1155,$X$3:$X1155,1,$J$3:$J1155,$J1155),"-")</f>
        <v>-</v>
      </c>
      <c r="U1155" s="112" t="str">
        <f t="shared" si="110"/>
        <v>-</v>
      </c>
      <c r="V1155" s="112" t="str">
        <f t="shared" si="107"/>
        <v>-</v>
      </c>
      <c r="W1155" s="27" t="str">
        <f>IF(LEN($C1155)=0,IF($D1155&gt;0,COUNTIFS($A$3:$A1155,$A1155),"-"),"Escluso")</f>
        <v>-</v>
      </c>
      <c r="X1155" s="2" t="str">
        <f>IF(LEN($C1155)=0,IF($D1155&gt;0,COUNTIFS($J$3:$J1155,$J1155,$C$3:$C1155,""),"-"),"Escluso")</f>
        <v>-</v>
      </c>
      <c r="Y1155" s="127" t="str">
        <f t="shared" si="111"/>
        <v>-</v>
      </c>
      <c r="Z1155" s="2" t="str">
        <f>IF($D1155&gt;0,COUNTIFS($O$3:$O1155,$O1155,$L$3:$L1155,$L1155,$I$3:$I1155,$I1155),"-")</f>
        <v>-</v>
      </c>
      <c r="AA1155" s="27" t="str">
        <f>IF($D1155&gt;0,IF(OR($Z1155 &gt;1,$L1155&lt;&gt;"Adulti"),0,VLOOKUP($P1155,Regione!$B$2:$C$22,2,FALSE)),"-")</f>
        <v>-</v>
      </c>
      <c r="AB1155" s="27" t="str">
        <f>IF($D1155&gt;0,IF(COUNTIFS($O$3:$O1155,$O1155,$L$3:$L1155,$L1155,$I$3:$I1155,$I1155) &gt;1,0,SUMIFS($Y$3:$Y$2503,$L$3:$L$2503,$L1155,$O$3:$O$2503,$O1155,$I$3:$I$2503,$I1155)),"-")</f>
        <v>-</v>
      </c>
      <c r="AC1155" s="27" t="str">
        <f t="shared" si="108"/>
        <v>-</v>
      </c>
    </row>
    <row r="1156" spans="1:29" s="1" customFormat="1">
      <c r="A1156" s="13"/>
      <c r="B1156" s="107" t="str">
        <f>IF(COUNTA($A1156)&gt;0,VLOOKUP($A1156,Corsa!$A$1:$F$43,2,FALSE),"-")</f>
        <v>-</v>
      </c>
      <c r="C1156" s="11"/>
      <c r="D1156" s="13"/>
      <c r="E1156" s="13"/>
      <c r="F1156" s="46" t="str">
        <f>IF(COUNTA($A1156)&gt;0,VLOOKUP($A1156,Corsa!$A$1:$F$43,3,FALSE),"-")</f>
        <v>-</v>
      </c>
      <c r="G1156" s="28" t="str">
        <f>IF($D1156&gt;0,VLOOKUP($D1156,Iscrizioni!$A$2:$M$2502,9,FALSE),"-")</f>
        <v>-</v>
      </c>
      <c r="H1156" s="28" t="str">
        <f>IF($D1156&gt;0,VLOOKUP($D1156,Iscrizioni!$A$2:$M$2502,4,FALSE),"-")</f>
        <v>-</v>
      </c>
      <c r="I1156" s="27" t="str">
        <f>IF($D1156&gt;0,VLOOKUP($D1156,Iscrizioni!$A$2:$M$2502,5,FALSE),"-")</f>
        <v>-</v>
      </c>
      <c r="J1156" s="27" t="str">
        <f>IF($D1156&gt;0,VLOOKUP($D1156,Iscrizioni!$A$2:$M$2502,10,FALSE),"-")</f>
        <v>-</v>
      </c>
      <c r="K1156" s="27" t="str">
        <f t="shared" si="112"/>
        <v>-</v>
      </c>
      <c r="L1156" s="46" t="str">
        <f>IF($D1156&gt;0,VLOOKUP($D1156,Iscrizioni!$A$2:$M$2502,11,FALSE),"-")</f>
        <v>-</v>
      </c>
      <c r="M1156" s="27" t="str">
        <f>IF($D1156&gt;0,VLOOKUP($D1156,Iscrizioni!$A$2:$N$2502,12,FALSE),"-")</f>
        <v>-</v>
      </c>
      <c r="N1156" s="46" t="str">
        <f>IF($D1156&gt;0,VLOOKUP($D1156,Iscrizioni!$A$2:$M$2502,6,FALSE),"-")</f>
        <v>-</v>
      </c>
      <c r="O1156" s="107" t="str">
        <f>IF($D1156&gt;0,VLOOKUP($D1156,Iscrizioni!$A$2:$M$2502,7,FALSE),"-")</f>
        <v>-</v>
      </c>
      <c r="P1156" s="46" t="str">
        <f>IF($D1156&gt;0,VLOOKUP(LEFT($N1156,1),Regione!$A$2:$C$21,2,FALSE),"-")</f>
        <v>-</v>
      </c>
      <c r="Q1156" s="112" t="str">
        <f ca="1">IF($D1156&gt;0,NormalizzaTempo("D",CELL("tipo",$E1156),$E1156),"-")</f>
        <v>-</v>
      </c>
      <c r="R1156" s="27" t="str">
        <f>IF($D1156&gt;0,VLOOKUP($D1156,Iscrizioni!$A$2:$M$2502,13,FALSE),"-")</f>
        <v>-</v>
      </c>
      <c r="S1156" s="112" t="str">
        <f t="shared" si="109"/>
        <v>-</v>
      </c>
      <c r="T1156" s="112" t="str">
        <f>IF($D1156&gt;0,SUMIFS($S$3:$S1156,$X$3:$X1156,1,$J$3:$J1156,$J1156),"-")</f>
        <v>-</v>
      </c>
      <c r="U1156" s="112" t="str">
        <f t="shared" si="110"/>
        <v>-</v>
      </c>
      <c r="V1156" s="112" t="str">
        <f t="shared" ref="V1156:V1219" si="113">IF(OR(AND($L1156="Adulti",LEN($C1156)=0,$U1156&lt;=$U$1), AND(OR($L1156="Giovanile",$L1156="Promozionale"),LEN($C1156)=0) ), "ok","-")</f>
        <v>-</v>
      </c>
      <c r="W1156" s="27" t="str">
        <f>IF(LEN($C1156)=0,IF($D1156&gt;0,COUNTIFS($A$3:$A1156,$A1156),"-"),"Escluso")</f>
        <v>-</v>
      </c>
      <c r="X1156" s="2" t="str">
        <f>IF(LEN($C1156)=0,IF($D1156&gt;0,COUNTIFS($J$3:$J1156,$J1156,$C$3:$C1156,""),"-"),"Escluso")</f>
        <v>-</v>
      </c>
      <c r="Y1156" s="127" t="str">
        <f t="shared" si="111"/>
        <v>-</v>
      </c>
      <c r="Z1156" s="2" t="str">
        <f>IF($D1156&gt;0,COUNTIFS($O$3:$O1156,$O1156,$L$3:$L1156,$L1156,$I$3:$I1156,$I1156),"-")</f>
        <v>-</v>
      </c>
      <c r="AA1156" s="27" t="str">
        <f>IF($D1156&gt;0,IF(OR($Z1156 &gt;1,$L1156&lt;&gt;"Adulti"),0,VLOOKUP($P1156,Regione!$B$2:$C$22,2,FALSE)),"-")</f>
        <v>-</v>
      </c>
      <c r="AB1156" s="27" t="str">
        <f>IF($D1156&gt;0,IF(COUNTIFS($O$3:$O1156,$O1156,$L$3:$L1156,$L1156,$I$3:$I1156,$I1156) &gt;1,0,SUMIFS($Y$3:$Y$2503,$L$3:$L$2503,$L1156,$O$3:$O$2503,$O1156,$I$3:$I$2503,$I1156)),"-")</f>
        <v>-</v>
      </c>
      <c r="AC1156" s="27" t="str">
        <f t="shared" si="108"/>
        <v>-</v>
      </c>
    </row>
    <row r="1157" spans="1:29" s="1" customFormat="1">
      <c r="A1157" s="13"/>
      <c r="B1157" s="107" t="str">
        <f>IF(COUNTA($A1157)&gt;0,VLOOKUP($A1157,Corsa!$A$1:$F$43,2,FALSE),"-")</f>
        <v>-</v>
      </c>
      <c r="C1157" s="11"/>
      <c r="D1157" s="13"/>
      <c r="E1157" s="13"/>
      <c r="F1157" s="46" t="str">
        <f>IF(COUNTA($A1157)&gt;0,VLOOKUP($A1157,Corsa!$A$1:$F$43,3,FALSE),"-")</f>
        <v>-</v>
      </c>
      <c r="G1157" s="28" t="str">
        <f>IF($D1157&gt;0,VLOOKUP($D1157,Iscrizioni!$A$2:$M$2502,9,FALSE),"-")</f>
        <v>-</v>
      </c>
      <c r="H1157" s="28" t="str">
        <f>IF($D1157&gt;0,VLOOKUP($D1157,Iscrizioni!$A$2:$M$2502,4,FALSE),"-")</f>
        <v>-</v>
      </c>
      <c r="I1157" s="27" t="str">
        <f>IF($D1157&gt;0,VLOOKUP($D1157,Iscrizioni!$A$2:$M$2502,5,FALSE),"-")</f>
        <v>-</v>
      </c>
      <c r="J1157" s="27" t="str">
        <f>IF($D1157&gt;0,VLOOKUP($D1157,Iscrizioni!$A$2:$M$2502,10,FALSE),"-")</f>
        <v>-</v>
      </c>
      <c r="K1157" s="27" t="str">
        <f t="shared" si="112"/>
        <v>-</v>
      </c>
      <c r="L1157" s="46" t="str">
        <f>IF($D1157&gt;0,VLOOKUP($D1157,Iscrizioni!$A$2:$M$2502,11,FALSE),"-")</f>
        <v>-</v>
      </c>
      <c r="M1157" s="27" t="str">
        <f>IF($D1157&gt;0,VLOOKUP($D1157,Iscrizioni!$A$2:$N$2502,12,FALSE),"-")</f>
        <v>-</v>
      </c>
      <c r="N1157" s="46" t="str">
        <f>IF($D1157&gt;0,VLOOKUP($D1157,Iscrizioni!$A$2:$M$2502,6,FALSE),"-")</f>
        <v>-</v>
      </c>
      <c r="O1157" s="107" t="str">
        <f>IF($D1157&gt;0,VLOOKUP($D1157,Iscrizioni!$A$2:$M$2502,7,FALSE),"-")</f>
        <v>-</v>
      </c>
      <c r="P1157" s="46" t="str">
        <f>IF($D1157&gt;0,VLOOKUP(LEFT($N1157,1),Regione!$A$2:$C$21,2,FALSE),"-")</f>
        <v>-</v>
      </c>
      <c r="Q1157" s="112" t="str">
        <f ca="1">IF($D1157&gt;0,NormalizzaTempo("D",CELL("tipo",$E1157),$E1157),"-")</f>
        <v>-</v>
      </c>
      <c r="R1157" s="27" t="str">
        <f>IF($D1157&gt;0,VLOOKUP($D1157,Iscrizioni!$A$2:$M$2502,13,FALSE),"-")</f>
        <v>-</v>
      </c>
      <c r="S1157" s="112" t="str">
        <f t="shared" si="109"/>
        <v>-</v>
      </c>
      <c r="T1157" s="112" t="str">
        <f>IF($D1157&gt;0,SUMIFS($S$3:$S1157,$X$3:$X1157,1,$J$3:$J1157,$J1157),"-")</f>
        <v>-</v>
      </c>
      <c r="U1157" s="112" t="str">
        <f t="shared" si="110"/>
        <v>-</v>
      </c>
      <c r="V1157" s="112" t="str">
        <f t="shared" si="113"/>
        <v>-</v>
      </c>
      <c r="W1157" s="27" t="str">
        <f>IF(LEN($C1157)=0,IF($D1157&gt;0,COUNTIFS($A$3:$A1157,$A1157),"-"),"Escluso")</f>
        <v>-</v>
      </c>
      <c r="X1157" s="2" t="str">
        <f>IF(LEN($C1157)=0,IF($D1157&gt;0,COUNTIFS($J$3:$J1157,$J1157,$C$3:$C1157,""),"-"),"Escluso")</f>
        <v>-</v>
      </c>
      <c r="Y1157" s="127" t="str">
        <f t="shared" si="111"/>
        <v>-</v>
      </c>
      <c r="Z1157" s="2" t="str">
        <f>IF($D1157&gt;0,COUNTIFS($O$3:$O1157,$O1157,$L$3:$L1157,$L1157,$I$3:$I1157,$I1157),"-")</f>
        <v>-</v>
      </c>
      <c r="AA1157" s="27" t="str">
        <f>IF($D1157&gt;0,IF(OR($Z1157 &gt;1,$L1157&lt;&gt;"Adulti"),0,VLOOKUP($P1157,Regione!$B$2:$C$22,2,FALSE)),"-")</f>
        <v>-</v>
      </c>
      <c r="AB1157" s="27" t="str">
        <f>IF($D1157&gt;0,IF(COUNTIFS($O$3:$O1157,$O1157,$L$3:$L1157,$L1157,$I$3:$I1157,$I1157) &gt;1,0,SUMIFS($Y$3:$Y$2503,$L$3:$L$2503,$L1157,$O$3:$O$2503,$O1157,$I$3:$I$2503,$I1157)),"-")</f>
        <v>-</v>
      </c>
      <c r="AC1157" s="27" t="str">
        <f t="shared" si="108"/>
        <v>-</v>
      </c>
    </row>
    <row r="1158" spans="1:29" s="1" customFormat="1">
      <c r="A1158" s="13"/>
      <c r="B1158" s="107" t="str">
        <f>IF(COUNTA($A1158)&gt;0,VLOOKUP($A1158,Corsa!$A$1:$F$43,2,FALSE),"-")</f>
        <v>-</v>
      </c>
      <c r="C1158" s="11"/>
      <c r="D1158" s="13"/>
      <c r="E1158" s="13"/>
      <c r="F1158" s="46" t="str">
        <f>IF(COUNTA($A1158)&gt;0,VLOOKUP($A1158,Corsa!$A$1:$F$43,3,FALSE),"-")</f>
        <v>-</v>
      </c>
      <c r="G1158" s="28" t="str">
        <f>IF($D1158&gt;0,VLOOKUP($D1158,Iscrizioni!$A$2:$M$2502,9,FALSE),"-")</f>
        <v>-</v>
      </c>
      <c r="H1158" s="28" t="str">
        <f>IF($D1158&gt;0,VLOOKUP($D1158,Iscrizioni!$A$2:$M$2502,4,FALSE),"-")</f>
        <v>-</v>
      </c>
      <c r="I1158" s="27" t="str">
        <f>IF($D1158&gt;0,VLOOKUP($D1158,Iscrizioni!$A$2:$M$2502,5,FALSE),"-")</f>
        <v>-</v>
      </c>
      <c r="J1158" s="27" t="str">
        <f>IF($D1158&gt;0,VLOOKUP($D1158,Iscrizioni!$A$2:$M$2502,10,FALSE),"-")</f>
        <v>-</v>
      </c>
      <c r="K1158" s="27" t="str">
        <f t="shared" si="112"/>
        <v>-</v>
      </c>
      <c r="L1158" s="46" t="str">
        <f>IF($D1158&gt;0,VLOOKUP($D1158,Iscrizioni!$A$2:$M$2502,11,FALSE),"-")</f>
        <v>-</v>
      </c>
      <c r="M1158" s="27" t="str">
        <f>IF($D1158&gt;0,VLOOKUP($D1158,Iscrizioni!$A$2:$N$2502,12,FALSE),"-")</f>
        <v>-</v>
      </c>
      <c r="N1158" s="46" t="str">
        <f>IF($D1158&gt;0,VLOOKUP($D1158,Iscrizioni!$A$2:$M$2502,6,FALSE),"-")</f>
        <v>-</v>
      </c>
      <c r="O1158" s="107" t="str">
        <f>IF($D1158&gt;0,VLOOKUP($D1158,Iscrizioni!$A$2:$M$2502,7,FALSE),"-")</f>
        <v>-</v>
      </c>
      <c r="P1158" s="46" t="str">
        <f>IF($D1158&gt;0,VLOOKUP(LEFT($N1158,1),Regione!$A$2:$C$21,2,FALSE),"-")</f>
        <v>-</v>
      </c>
      <c r="Q1158" s="112" t="str">
        <f ca="1">IF($D1158&gt;0,NormalizzaTempo("D",CELL("tipo",$E1158),$E1158),"-")</f>
        <v>-</v>
      </c>
      <c r="R1158" s="27" t="str">
        <f>IF($D1158&gt;0,VLOOKUP($D1158,Iscrizioni!$A$2:$M$2502,13,FALSE),"-")</f>
        <v>-</v>
      </c>
      <c r="S1158" s="112" t="str">
        <f t="shared" si="109"/>
        <v>-</v>
      </c>
      <c r="T1158" s="112" t="str">
        <f>IF($D1158&gt;0,SUMIFS($S$3:$S1158,$X$3:$X1158,1,$J$3:$J1158,$J1158),"-")</f>
        <v>-</v>
      </c>
      <c r="U1158" s="112" t="str">
        <f t="shared" si="110"/>
        <v>-</v>
      </c>
      <c r="V1158" s="112" t="str">
        <f t="shared" si="113"/>
        <v>-</v>
      </c>
      <c r="W1158" s="27" t="str">
        <f>IF(LEN($C1158)=0,IF($D1158&gt;0,COUNTIFS($A$3:$A1158,$A1158),"-"),"Escluso")</f>
        <v>-</v>
      </c>
      <c r="X1158" s="2" t="str">
        <f>IF(LEN($C1158)=0,IF($D1158&gt;0,COUNTIFS($J$3:$J1158,$J1158,$C$3:$C1158,""),"-"),"Escluso")</f>
        <v>-</v>
      </c>
      <c r="Y1158" s="127" t="str">
        <f t="shared" si="111"/>
        <v>-</v>
      </c>
      <c r="Z1158" s="2" t="str">
        <f>IF($D1158&gt;0,COUNTIFS($O$3:$O1158,$O1158,$L$3:$L1158,$L1158,$I$3:$I1158,$I1158),"-")</f>
        <v>-</v>
      </c>
      <c r="AA1158" s="27" t="str">
        <f>IF($D1158&gt;0,IF(OR($Z1158 &gt;1,$L1158&lt;&gt;"Adulti"),0,VLOOKUP($P1158,Regione!$B$2:$C$22,2,FALSE)),"-")</f>
        <v>-</v>
      </c>
      <c r="AB1158" s="27" t="str">
        <f>IF($D1158&gt;0,IF(COUNTIFS($O$3:$O1158,$O1158,$L$3:$L1158,$L1158,$I$3:$I1158,$I1158) &gt;1,0,SUMIFS($Y$3:$Y$2503,$L$3:$L$2503,$L1158,$O$3:$O$2503,$O1158,$I$3:$I$2503,$I1158)),"-")</f>
        <v>-</v>
      </c>
      <c r="AC1158" s="27" t="str">
        <f t="shared" si="108"/>
        <v>-</v>
      </c>
    </row>
    <row r="1159" spans="1:29" s="1" customFormat="1">
      <c r="A1159" s="13"/>
      <c r="B1159" s="107" t="str">
        <f>IF(COUNTA($A1159)&gt;0,VLOOKUP($A1159,Corsa!$A$1:$F$43,2,FALSE),"-")</f>
        <v>-</v>
      </c>
      <c r="C1159" s="11"/>
      <c r="D1159" s="13"/>
      <c r="E1159" s="13"/>
      <c r="F1159" s="46" t="str">
        <f>IF(COUNTA($A1159)&gt;0,VLOOKUP($A1159,Corsa!$A$1:$F$43,3,FALSE),"-")</f>
        <v>-</v>
      </c>
      <c r="G1159" s="28" t="str">
        <f>IF($D1159&gt;0,VLOOKUP($D1159,Iscrizioni!$A$2:$M$2502,9,FALSE),"-")</f>
        <v>-</v>
      </c>
      <c r="H1159" s="28" t="str">
        <f>IF($D1159&gt;0,VLOOKUP($D1159,Iscrizioni!$A$2:$M$2502,4,FALSE),"-")</f>
        <v>-</v>
      </c>
      <c r="I1159" s="27" t="str">
        <f>IF($D1159&gt;0,VLOOKUP($D1159,Iscrizioni!$A$2:$M$2502,5,FALSE),"-")</f>
        <v>-</v>
      </c>
      <c r="J1159" s="27" t="str">
        <f>IF($D1159&gt;0,VLOOKUP($D1159,Iscrizioni!$A$2:$M$2502,10,FALSE),"-")</f>
        <v>-</v>
      </c>
      <c r="K1159" s="27" t="str">
        <f t="shared" si="112"/>
        <v>-</v>
      </c>
      <c r="L1159" s="46" t="str">
        <f>IF($D1159&gt;0,VLOOKUP($D1159,Iscrizioni!$A$2:$M$2502,11,FALSE),"-")</f>
        <v>-</v>
      </c>
      <c r="M1159" s="27" t="str">
        <f>IF($D1159&gt;0,VLOOKUP($D1159,Iscrizioni!$A$2:$N$2502,12,FALSE),"-")</f>
        <v>-</v>
      </c>
      <c r="N1159" s="46" t="str">
        <f>IF($D1159&gt;0,VLOOKUP($D1159,Iscrizioni!$A$2:$M$2502,6,FALSE),"-")</f>
        <v>-</v>
      </c>
      <c r="O1159" s="107" t="str">
        <f>IF($D1159&gt;0,VLOOKUP($D1159,Iscrizioni!$A$2:$M$2502,7,FALSE),"-")</f>
        <v>-</v>
      </c>
      <c r="P1159" s="46" t="str">
        <f>IF($D1159&gt;0,VLOOKUP(LEFT($N1159,1),Regione!$A$2:$C$21,2,FALSE),"-")</f>
        <v>-</v>
      </c>
      <c r="Q1159" s="112" t="str">
        <f ca="1">IF($D1159&gt;0,NormalizzaTempo("D",CELL("tipo",$E1159),$E1159),"-")</f>
        <v>-</v>
      </c>
      <c r="R1159" s="27" t="str">
        <f>IF($D1159&gt;0,VLOOKUP($D1159,Iscrizioni!$A$2:$M$2502,13,FALSE),"-")</f>
        <v>-</v>
      </c>
      <c r="S1159" s="112" t="str">
        <f t="shared" si="109"/>
        <v>-</v>
      </c>
      <c r="T1159" s="112" t="str">
        <f>IF($D1159&gt;0,SUMIFS($S$3:$S1159,$X$3:$X1159,1,$J$3:$J1159,$J1159),"-")</f>
        <v>-</v>
      </c>
      <c r="U1159" s="112" t="str">
        <f t="shared" si="110"/>
        <v>-</v>
      </c>
      <c r="V1159" s="112" t="str">
        <f t="shared" si="113"/>
        <v>-</v>
      </c>
      <c r="W1159" s="27" t="str">
        <f>IF(LEN($C1159)=0,IF($D1159&gt;0,COUNTIFS($A$3:$A1159,$A1159),"-"),"Escluso")</f>
        <v>-</v>
      </c>
      <c r="X1159" s="2" t="str">
        <f>IF(LEN($C1159)=0,IF($D1159&gt;0,COUNTIFS($J$3:$J1159,$J1159,$C$3:$C1159,""),"-"),"Escluso")</f>
        <v>-</v>
      </c>
      <c r="Y1159" s="127" t="str">
        <f t="shared" si="111"/>
        <v>-</v>
      </c>
      <c r="Z1159" s="2" t="str">
        <f>IF($D1159&gt;0,COUNTIFS($O$3:$O1159,$O1159,$L$3:$L1159,$L1159,$I$3:$I1159,$I1159),"-")</f>
        <v>-</v>
      </c>
      <c r="AA1159" s="27" t="str">
        <f>IF($D1159&gt;0,IF(OR($Z1159 &gt;1,$L1159&lt;&gt;"Adulti"),0,VLOOKUP($P1159,Regione!$B$2:$C$22,2,FALSE)),"-")</f>
        <v>-</v>
      </c>
      <c r="AB1159" s="27" t="str">
        <f>IF($D1159&gt;0,IF(COUNTIFS($O$3:$O1159,$O1159,$L$3:$L1159,$L1159,$I$3:$I1159,$I1159) &gt;1,0,SUMIFS($Y$3:$Y$2503,$L$3:$L$2503,$L1159,$O$3:$O$2503,$O1159,$I$3:$I$2503,$I1159)),"-")</f>
        <v>-</v>
      </c>
      <c r="AC1159" s="27" t="str">
        <f t="shared" si="108"/>
        <v>-</v>
      </c>
    </row>
    <row r="1160" spans="1:29" s="1" customFormat="1">
      <c r="A1160" s="13"/>
      <c r="B1160" s="107" t="str">
        <f>IF(COUNTA($A1160)&gt;0,VLOOKUP($A1160,Corsa!$A$1:$F$43,2,FALSE),"-")</f>
        <v>-</v>
      </c>
      <c r="C1160" s="11"/>
      <c r="D1160" s="13"/>
      <c r="E1160" s="13"/>
      <c r="F1160" s="46" t="str">
        <f>IF(COUNTA($A1160)&gt;0,VLOOKUP($A1160,Corsa!$A$1:$F$43,3,FALSE),"-")</f>
        <v>-</v>
      </c>
      <c r="G1160" s="28" t="str">
        <f>IF($D1160&gt;0,VLOOKUP($D1160,Iscrizioni!$A$2:$M$2502,9,FALSE),"-")</f>
        <v>-</v>
      </c>
      <c r="H1160" s="28" t="str">
        <f>IF($D1160&gt;0,VLOOKUP($D1160,Iscrizioni!$A$2:$M$2502,4,FALSE),"-")</f>
        <v>-</v>
      </c>
      <c r="I1160" s="27" t="str">
        <f>IF($D1160&gt;0,VLOOKUP($D1160,Iscrizioni!$A$2:$M$2502,5,FALSE),"-")</f>
        <v>-</v>
      </c>
      <c r="J1160" s="27" t="str">
        <f>IF($D1160&gt;0,VLOOKUP($D1160,Iscrizioni!$A$2:$M$2502,10,FALSE),"-")</f>
        <v>-</v>
      </c>
      <c r="K1160" s="27" t="str">
        <f t="shared" si="112"/>
        <v>-</v>
      </c>
      <c r="L1160" s="46" t="str">
        <f>IF($D1160&gt;0,VLOOKUP($D1160,Iscrizioni!$A$2:$M$2502,11,FALSE),"-")</f>
        <v>-</v>
      </c>
      <c r="M1160" s="27" t="str">
        <f>IF($D1160&gt;0,VLOOKUP($D1160,Iscrizioni!$A$2:$N$2502,12,FALSE),"-")</f>
        <v>-</v>
      </c>
      <c r="N1160" s="46" t="str">
        <f>IF($D1160&gt;0,VLOOKUP($D1160,Iscrizioni!$A$2:$M$2502,6,FALSE),"-")</f>
        <v>-</v>
      </c>
      <c r="O1160" s="107" t="str">
        <f>IF($D1160&gt;0,VLOOKUP($D1160,Iscrizioni!$A$2:$M$2502,7,FALSE),"-")</f>
        <v>-</v>
      </c>
      <c r="P1160" s="46" t="str">
        <f>IF($D1160&gt;0,VLOOKUP(LEFT($N1160,1),Regione!$A$2:$C$21,2,FALSE),"-")</f>
        <v>-</v>
      </c>
      <c r="Q1160" s="112" t="str">
        <f ca="1">IF($D1160&gt;0,NormalizzaTempo("D",CELL("tipo",$E1160),$E1160),"-")</f>
        <v>-</v>
      </c>
      <c r="R1160" s="27" t="str">
        <f>IF($D1160&gt;0,VLOOKUP($D1160,Iscrizioni!$A$2:$M$2502,13,FALSE),"-")</f>
        <v>-</v>
      </c>
      <c r="S1160" s="112" t="str">
        <f t="shared" si="109"/>
        <v>-</v>
      </c>
      <c r="T1160" s="112" t="str">
        <f>IF($D1160&gt;0,SUMIFS($S$3:$S1160,$X$3:$X1160,1,$J$3:$J1160,$J1160),"-")</f>
        <v>-</v>
      </c>
      <c r="U1160" s="112" t="str">
        <f t="shared" si="110"/>
        <v>-</v>
      </c>
      <c r="V1160" s="112" t="str">
        <f t="shared" si="113"/>
        <v>-</v>
      </c>
      <c r="W1160" s="27" t="str">
        <f>IF(LEN($C1160)=0,IF($D1160&gt;0,COUNTIFS($A$3:$A1160,$A1160),"-"),"Escluso")</f>
        <v>-</v>
      </c>
      <c r="X1160" s="2" t="str">
        <f>IF(LEN($C1160)=0,IF($D1160&gt;0,COUNTIFS($J$3:$J1160,$J1160,$C$3:$C1160,""),"-"),"Escluso")</f>
        <v>-</v>
      </c>
      <c r="Y1160" s="127" t="str">
        <f t="shared" si="111"/>
        <v>-</v>
      </c>
      <c r="Z1160" s="2" t="str">
        <f>IF($D1160&gt;0,COUNTIFS($O$3:$O1160,$O1160,$L$3:$L1160,$L1160,$I$3:$I1160,$I1160),"-")</f>
        <v>-</v>
      </c>
      <c r="AA1160" s="27" t="str">
        <f>IF($D1160&gt;0,IF(OR($Z1160 &gt;1,$L1160&lt;&gt;"Adulti"),0,VLOOKUP($P1160,Regione!$B$2:$C$22,2,FALSE)),"-")</f>
        <v>-</v>
      </c>
      <c r="AB1160" s="27" t="str">
        <f>IF($D1160&gt;0,IF(COUNTIFS($O$3:$O1160,$O1160,$L$3:$L1160,$L1160,$I$3:$I1160,$I1160) &gt;1,0,SUMIFS($Y$3:$Y$2503,$L$3:$L$2503,$L1160,$O$3:$O$2503,$O1160,$I$3:$I$2503,$I1160)),"-")</f>
        <v>-</v>
      </c>
      <c r="AC1160" s="27" t="str">
        <f t="shared" si="108"/>
        <v>-</v>
      </c>
    </row>
    <row r="1161" spans="1:29" s="1" customFormat="1">
      <c r="A1161" s="13"/>
      <c r="B1161" s="107" t="str">
        <f>IF(COUNTA($A1161)&gt;0,VLOOKUP($A1161,Corsa!$A$1:$F$43,2,FALSE),"-")</f>
        <v>-</v>
      </c>
      <c r="C1161" s="11"/>
      <c r="D1161" s="13"/>
      <c r="E1161" s="13"/>
      <c r="F1161" s="46" t="str">
        <f>IF(COUNTA($A1161)&gt;0,VLOOKUP($A1161,Corsa!$A$1:$F$43,3,FALSE),"-")</f>
        <v>-</v>
      </c>
      <c r="G1161" s="28" t="str">
        <f>IF($D1161&gt;0,VLOOKUP($D1161,Iscrizioni!$A$2:$M$2502,9,FALSE),"-")</f>
        <v>-</v>
      </c>
      <c r="H1161" s="28" t="str">
        <f>IF($D1161&gt;0,VLOOKUP($D1161,Iscrizioni!$A$2:$M$2502,4,FALSE),"-")</f>
        <v>-</v>
      </c>
      <c r="I1161" s="27" t="str">
        <f>IF($D1161&gt;0,VLOOKUP($D1161,Iscrizioni!$A$2:$M$2502,5,FALSE),"-")</f>
        <v>-</v>
      </c>
      <c r="J1161" s="27" t="str">
        <f>IF($D1161&gt;0,VLOOKUP($D1161,Iscrizioni!$A$2:$M$2502,10,FALSE),"-")</f>
        <v>-</v>
      </c>
      <c r="K1161" s="27" t="str">
        <f t="shared" si="112"/>
        <v>-</v>
      </c>
      <c r="L1161" s="46" t="str">
        <f>IF($D1161&gt;0,VLOOKUP($D1161,Iscrizioni!$A$2:$M$2502,11,FALSE),"-")</f>
        <v>-</v>
      </c>
      <c r="M1161" s="27" t="str">
        <f>IF($D1161&gt;0,VLOOKUP($D1161,Iscrizioni!$A$2:$N$2502,12,FALSE),"-")</f>
        <v>-</v>
      </c>
      <c r="N1161" s="46" t="str">
        <f>IF($D1161&gt;0,VLOOKUP($D1161,Iscrizioni!$A$2:$M$2502,6,FALSE),"-")</f>
        <v>-</v>
      </c>
      <c r="O1161" s="107" t="str">
        <f>IF($D1161&gt;0,VLOOKUP($D1161,Iscrizioni!$A$2:$M$2502,7,FALSE),"-")</f>
        <v>-</v>
      </c>
      <c r="P1161" s="46" t="str">
        <f>IF($D1161&gt;0,VLOOKUP(LEFT($N1161,1),Regione!$A$2:$C$21,2,FALSE),"-")</f>
        <v>-</v>
      </c>
      <c r="Q1161" s="112" t="str">
        <f ca="1">IF($D1161&gt;0,NormalizzaTempo("D",CELL("tipo",$E1161),$E1161),"-")</f>
        <v>-</v>
      </c>
      <c r="R1161" s="27" t="str">
        <f>IF($D1161&gt;0,VLOOKUP($D1161,Iscrizioni!$A$2:$M$2502,13,FALSE),"-")</f>
        <v>-</v>
      </c>
      <c r="S1161" s="112" t="str">
        <f t="shared" si="109"/>
        <v>-</v>
      </c>
      <c r="T1161" s="112" t="str">
        <f>IF($D1161&gt;0,SUMIFS($S$3:$S1161,$X$3:$X1161,1,$J$3:$J1161,$J1161),"-")</f>
        <v>-</v>
      </c>
      <c r="U1161" s="112" t="str">
        <f t="shared" si="110"/>
        <v>-</v>
      </c>
      <c r="V1161" s="112" t="str">
        <f t="shared" si="113"/>
        <v>-</v>
      </c>
      <c r="W1161" s="27" t="str">
        <f>IF(LEN($C1161)=0,IF($D1161&gt;0,COUNTIFS($A$3:$A1161,$A1161),"-"),"Escluso")</f>
        <v>-</v>
      </c>
      <c r="X1161" s="2" t="str">
        <f>IF(LEN($C1161)=0,IF($D1161&gt;0,COUNTIFS($J$3:$J1161,$J1161,$C$3:$C1161,""),"-"),"Escluso")</f>
        <v>-</v>
      </c>
      <c r="Y1161" s="127" t="str">
        <f t="shared" si="111"/>
        <v>-</v>
      </c>
      <c r="Z1161" s="2" t="str">
        <f>IF($D1161&gt;0,COUNTIFS($O$3:$O1161,$O1161,$L$3:$L1161,$L1161,$I$3:$I1161,$I1161),"-")</f>
        <v>-</v>
      </c>
      <c r="AA1161" s="27" t="str">
        <f>IF($D1161&gt;0,IF(OR($Z1161 &gt;1,$L1161&lt;&gt;"Adulti"),0,VLOOKUP($P1161,Regione!$B$2:$C$22,2,FALSE)),"-")</f>
        <v>-</v>
      </c>
      <c r="AB1161" s="27" t="str">
        <f>IF($D1161&gt;0,IF(COUNTIFS($O$3:$O1161,$O1161,$L$3:$L1161,$L1161,$I$3:$I1161,$I1161) &gt;1,0,SUMIFS($Y$3:$Y$2503,$L$3:$L$2503,$L1161,$O$3:$O$2503,$O1161,$I$3:$I$2503,$I1161)),"-")</f>
        <v>-</v>
      </c>
      <c r="AC1161" s="27" t="str">
        <f t="shared" si="108"/>
        <v>-</v>
      </c>
    </row>
    <row r="1162" spans="1:29" s="1" customFormat="1">
      <c r="A1162" s="13"/>
      <c r="B1162" s="107" t="str">
        <f>IF(COUNTA($A1162)&gt;0,VLOOKUP($A1162,Corsa!$A$1:$F$43,2,FALSE),"-")</f>
        <v>-</v>
      </c>
      <c r="C1162" s="11"/>
      <c r="D1162" s="13"/>
      <c r="E1162" s="13"/>
      <c r="F1162" s="46" t="str">
        <f>IF(COUNTA($A1162)&gt;0,VLOOKUP($A1162,Corsa!$A$1:$F$43,3,FALSE),"-")</f>
        <v>-</v>
      </c>
      <c r="G1162" s="28" t="str">
        <f>IF($D1162&gt;0,VLOOKUP($D1162,Iscrizioni!$A$2:$M$2502,9,FALSE),"-")</f>
        <v>-</v>
      </c>
      <c r="H1162" s="28" t="str">
        <f>IF($D1162&gt;0,VLOOKUP($D1162,Iscrizioni!$A$2:$M$2502,4,FALSE),"-")</f>
        <v>-</v>
      </c>
      <c r="I1162" s="27" t="str">
        <f>IF($D1162&gt;0,VLOOKUP($D1162,Iscrizioni!$A$2:$M$2502,5,FALSE),"-")</f>
        <v>-</v>
      </c>
      <c r="J1162" s="27" t="str">
        <f>IF($D1162&gt;0,VLOOKUP($D1162,Iscrizioni!$A$2:$M$2502,10,FALSE),"-")</f>
        <v>-</v>
      </c>
      <c r="K1162" s="27" t="str">
        <f t="shared" si="112"/>
        <v>-</v>
      </c>
      <c r="L1162" s="46" t="str">
        <f>IF($D1162&gt;0,VLOOKUP($D1162,Iscrizioni!$A$2:$M$2502,11,FALSE),"-")</f>
        <v>-</v>
      </c>
      <c r="M1162" s="27" t="str">
        <f>IF($D1162&gt;0,VLOOKUP($D1162,Iscrizioni!$A$2:$N$2502,12,FALSE),"-")</f>
        <v>-</v>
      </c>
      <c r="N1162" s="46" t="str">
        <f>IF($D1162&gt;0,VLOOKUP($D1162,Iscrizioni!$A$2:$M$2502,6,FALSE),"-")</f>
        <v>-</v>
      </c>
      <c r="O1162" s="107" t="str">
        <f>IF($D1162&gt;0,VLOOKUP($D1162,Iscrizioni!$A$2:$M$2502,7,FALSE),"-")</f>
        <v>-</v>
      </c>
      <c r="P1162" s="46" t="str">
        <f>IF($D1162&gt;0,VLOOKUP(LEFT($N1162,1),Regione!$A$2:$C$21,2,FALSE),"-")</f>
        <v>-</v>
      </c>
      <c r="Q1162" s="112" t="str">
        <f ca="1">IF($D1162&gt;0,NormalizzaTempo("D",CELL("tipo",$E1162),$E1162),"-")</f>
        <v>-</v>
      </c>
      <c r="R1162" s="27" t="str">
        <f>IF($D1162&gt;0,VLOOKUP($D1162,Iscrizioni!$A$2:$M$2502,13,FALSE),"-")</f>
        <v>-</v>
      </c>
      <c r="S1162" s="112" t="str">
        <f t="shared" si="109"/>
        <v>-</v>
      </c>
      <c r="T1162" s="112" t="str">
        <f>IF($D1162&gt;0,SUMIFS($S$3:$S1162,$X$3:$X1162,1,$J$3:$J1162,$J1162),"-")</f>
        <v>-</v>
      </c>
      <c r="U1162" s="112" t="str">
        <f t="shared" si="110"/>
        <v>-</v>
      </c>
      <c r="V1162" s="112" t="str">
        <f t="shared" si="113"/>
        <v>-</v>
      </c>
      <c r="W1162" s="27" t="str">
        <f>IF(LEN($C1162)=0,IF($D1162&gt;0,COUNTIFS($A$3:$A1162,$A1162),"-"),"Escluso")</f>
        <v>-</v>
      </c>
      <c r="X1162" s="2" t="str">
        <f>IF(LEN($C1162)=0,IF($D1162&gt;0,COUNTIFS($J$3:$J1162,$J1162,$C$3:$C1162,""),"-"),"Escluso")</f>
        <v>-</v>
      </c>
      <c r="Y1162" s="127" t="str">
        <f t="shared" si="111"/>
        <v>-</v>
      </c>
      <c r="Z1162" s="2" t="str">
        <f>IF($D1162&gt;0,COUNTIFS($O$3:$O1162,$O1162,$L$3:$L1162,$L1162,$I$3:$I1162,$I1162),"-")</f>
        <v>-</v>
      </c>
      <c r="AA1162" s="27" t="str">
        <f>IF($D1162&gt;0,IF(OR($Z1162 &gt;1,$L1162&lt;&gt;"Adulti"),0,VLOOKUP($P1162,Regione!$B$2:$C$22,2,FALSE)),"-")</f>
        <v>-</v>
      </c>
      <c r="AB1162" s="27" t="str">
        <f>IF($D1162&gt;0,IF(COUNTIFS($O$3:$O1162,$O1162,$L$3:$L1162,$L1162,$I$3:$I1162,$I1162) &gt;1,0,SUMIFS($Y$3:$Y$2503,$L$3:$L$2503,$L1162,$O$3:$O$2503,$O1162,$I$3:$I$2503,$I1162)),"-")</f>
        <v>-</v>
      </c>
      <c r="AC1162" s="27" t="str">
        <f t="shared" si="108"/>
        <v>-</v>
      </c>
    </row>
    <row r="1163" spans="1:29" s="1" customFormat="1">
      <c r="A1163" s="13"/>
      <c r="B1163" s="107" t="str">
        <f>IF(COUNTA($A1163)&gt;0,VLOOKUP($A1163,Corsa!$A$1:$F$43,2,FALSE),"-")</f>
        <v>-</v>
      </c>
      <c r="C1163" s="11"/>
      <c r="D1163" s="13"/>
      <c r="E1163" s="13"/>
      <c r="F1163" s="46" t="str">
        <f>IF(COUNTA($A1163)&gt;0,VLOOKUP($A1163,Corsa!$A$1:$F$43,3,FALSE),"-")</f>
        <v>-</v>
      </c>
      <c r="G1163" s="28" t="str">
        <f>IF($D1163&gt;0,VLOOKUP($D1163,Iscrizioni!$A$2:$M$2502,9,FALSE),"-")</f>
        <v>-</v>
      </c>
      <c r="H1163" s="28" t="str">
        <f>IF($D1163&gt;0,VLOOKUP($D1163,Iscrizioni!$A$2:$M$2502,4,FALSE),"-")</f>
        <v>-</v>
      </c>
      <c r="I1163" s="27" t="str">
        <f>IF($D1163&gt;0,VLOOKUP($D1163,Iscrizioni!$A$2:$M$2502,5,FALSE),"-")</f>
        <v>-</v>
      </c>
      <c r="J1163" s="27" t="str">
        <f>IF($D1163&gt;0,VLOOKUP($D1163,Iscrizioni!$A$2:$M$2502,10,FALSE),"-")</f>
        <v>-</v>
      </c>
      <c r="K1163" s="27" t="str">
        <f t="shared" si="112"/>
        <v>-</v>
      </c>
      <c r="L1163" s="46" t="str">
        <f>IF($D1163&gt;0,VLOOKUP($D1163,Iscrizioni!$A$2:$M$2502,11,FALSE),"-")</f>
        <v>-</v>
      </c>
      <c r="M1163" s="27" t="str">
        <f>IF($D1163&gt;0,VLOOKUP($D1163,Iscrizioni!$A$2:$N$2502,12,FALSE),"-")</f>
        <v>-</v>
      </c>
      <c r="N1163" s="46" t="str">
        <f>IF($D1163&gt;0,VLOOKUP($D1163,Iscrizioni!$A$2:$M$2502,6,FALSE),"-")</f>
        <v>-</v>
      </c>
      <c r="O1163" s="107" t="str">
        <f>IF($D1163&gt;0,VLOOKUP($D1163,Iscrizioni!$A$2:$M$2502,7,FALSE),"-")</f>
        <v>-</v>
      </c>
      <c r="P1163" s="46" t="str">
        <f>IF($D1163&gt;0,VLOOKUP(LEFT($N1163,1),Regione!$A$2:$C$21,2,FALSE),"-")</f>
        <v>-</v>
      </c>
      <c r="Q1163" s="112" t="str">
        <f ca="1">IF($D1163&gt;0,NormalizzaTempo("D",CELL("tipo",$E1163),$E1163),"-")</f>
        <v>-</v>
      </c>
      <c r="R1163" s="27" t="str">
        <f>IF($D1163&gt;0,VLOOKUP($D1163,Iscrizioni!$A$2:$M$2502,13,FALSE),"-")</f>
        <v>-</v>
      </c>
      <c r="S1163" s="112" t="str">
        <f t="shared" si="109"/>
        <v>-</v>
      </c>
      <c r="T1163" s="112" t="str">
        <f>IF($D1163&gt;0,SUMIFS($S$3:$S1163,$X$3:$X1163,1,$J$3:$J1163,$J1163),"-")</f>
        <v>-</v>
      </c>
      <c r="U1163" s="112" t="str">
        <f t="shared" si="110"/>
        <v>-</v>
      </c>
      <c r="V1163" s="112" t="str">
        <f t="shared" si="113"/>
        <v>-</v>
      </c>
      <c r="W1163" s="27" t="str">
        <f>IF(LEN($C1163)=0,IF($D1163&gt;0,COUNTIFS($A$3:$A1163,$A1163),"-"),"Escluso")</f>
        <v>-</v>
      </c>
      <c r="X1163" s="2" t="str">
        <f>IF(LEN($C1163)=0,IF($D1163&gt;0,COUNTIFS($J$3:$J1163,$J1163,$C$3:$C1163,""),"-"),"Escluso")</f>
        <v>-</v>
      </c>
      <c r="Y1163" s="127" t="str">
        <f t="shared" si="111"/>
        <v>-</v>
      </c>
      <c r="Z1163" s="2" t="str">
        <f>IF($D1163&gt;0,COUNTIFS($O$3:$O1163,$O1163,$L$3:$L1163,$L1163,$I$3:$I1163,$I1163),"-")</f>
        <v>-</v>
      </c>
      <c r="AA1163" s="27" t="str">
        <f>IF($D1163&gt;0,IF(OR($Z1163 &gt;1,$L1163&lt;&gt;"Adulti"),0,VLOOKUP($P1163,Regione!$B$2:$C$22,2,FALSE)),"-")</f>
        <v>-</v>
      </c>
      <c r="AB1163" s="27" t="str">
        <f>IF($D1163&gt;0,IF(COUNTIFS($O$3:$O1163,$O1163,$L$3:$L1163,$L1163,$I$3:$I1163,$I1163) &gt;1,0,SUMIFS($Y$3:$Y$2503,$L$3:$L$2503,$L1163,$O$3:$O$2503,$O1163,$I$3:$I$2503,$I1163)),"-")</f>
        <v>-</v>
      </c>
      <c r="AC1163" s="27" t="str">
        <f t="shared" si="108"/>
        <v>-</v>
      </c>
    </row>
    <row r="1164" spans="1:29" s="1" customFormat="1">
      <c r="A1164" s="13"/>
      <c r="B1164" s="107" t="str">
        <f>IF(COUNTA($A1164)&gt;0,VLOOKUP($A1164,Corsa!$A$1:$F$43,2,FALSE),"-")</f>
        <v>-</v>
      </c>
      <c r="C1164" s="11"/>
      <c r="D1164" s="13"/>
      <c r="E1164" s="13"/>
      <c r="F1164" s="46" t="str">
        <f>IF(COUNTA($A1164)&gt;0,VLOOKUP($A1164,Corsa!$A$1:$F$43,3,FALSE),"-")</f>
        <v>-</v>
      </c>
      <c r="G1164" s="28" t="str">
        <f>IF($D1164&gt;0,VLOOKUP($D1164,Iscrizioni!$A$2:$M$2502,9,FALSE),"-")</f>
        <v>-</v>
      </c>
      <c r="H1164" s="28" t="str">
        <f>IF($D1164&gt;0,VLOOKUP($D1164,Iscrizioni!$A$2:$M$2502,4,FALSE),"-")</f>
        <v>-</v>
      </c>
      <c r="I1164" s="27" t="str">
        <f>IF($D1164&gt;0,VLOOKUP($D1164,Iscrizioni!$A$2:$M$2502,5,FALSE),"-")</f>
        <v>-</v>
      </c>
      <c r="J1164" s="27" t="str">
        <f>IF($D1164&gt;0,VLOOKUP($D1164,Iscrizioni!$A$2:$M$2502,10,FALSE),"-")</f>
        <v>-</v>
      </c>
      <c r="K1164" s="27" t="str">
        <f t="shared" si="112"/>
        <v>-</v>
      </c>
      <c r="L1164" s="46" t="str">
        <f>IF($D1164&gt;0,VLOOKUP($D1164,Iscrizioni!$A$2:$M$2502,11,FALSE),"-")</f>
        <v>-</v>
      </c>
      <c r="M1164" s="27" t="str">
        <f>IF($D1164&gt;0,VLOOKUP($D1164,Iscrizioni!$A$2:$N$2502,12,FALSE),"-")</f>
        <v>-</v>
      </c>
      <c r="N1164" s="46" t="str">
        <f>IF($D1164&gt;0,VLOOKUP($D1164,Iscrizioni!$A$2:$M$2502,6,FALSE),"-")</f>
        <v>-</v>
      </c>
      <c r="O1164" s="107" t="str">
        <f>IF($D1164&gt;0,VLOOKUP($D1164,Iscrizioni!$A$2:$M$2502,7,FALSE),"-")</f>
        <v>-</v>
      </c>
      <c r="P1164" s="46" t="str">
        <f>IF($D1164&gt;0,VLOOKUP(LEFT($N1164,1),Regione!$A$2:$C$21,2,FALSE),"-")</f>
        <v>-</v>
      </c>
      <c r="Q1164" s="112" t="str">
        <f ca="1">IF($D1164&gt;0,NormalizzaTempo("D",CELL("tipo",$E1164),$E1164),"-")</f>
        <v>-</v>
      </c>
      <c r="R1164" s="27" t="str">
        <f>IF($D1164&gt;0,VLOOKUP($D1164,Iscrizioni!$A$2:$M$2502,13,FALSE),"-")</f>
        <v>-</v>
      </c>
      <c r="S1164" s="112" t="str">
        <f t="shared" si="109"/>
        <v>-</v>
      </c>
      <c r="T1164" s="112" t="str">
        <f>IF($D1164&gt;0,SUMIFS($S$3:$S1164,$X$3:$X1164,1,$J$3:$J1164,$J1164),"-")</f>
        <v>-</v>
      </c>
      <c r="U1164" s="112" t="str">
        <f t="shared" si="110"/>
        <v>-</v>
      </c>
      <c r="V1164" s="112" t="str">
        <f t="shared" si="113"/>
        <v>-</v>
      </c>
      <c r="W1164" s="27" t="str">
        <f>IF(LEN($C1164)=0,IF($D1164&gt;0,COUNTIFS($A$3:$A1164,$A1164),"-"),"Escluso")</f>
        <v>-</v>
      </c>
      <c r="X1164" s="2" t="str">
        <f>IF(LEN($C1164)=0,IF($D1164&gt;0,COUNTIFS($J$3:$J1164,$J1164,$C$3:$C1164,""),"-"),"Escluso")</f>
        <v>-</v>
      </c>
      <c r="Y1164" s="127" t="str">
        <f t="shared" si="111"/>
        <v>-</v>
      </c>
      <c r="Z1164" s="2" t="str">
        <f>IF($D1164&gt;0,COUNTIFS($O$3:$O1164,$O1164,$L$3:$L1164,$L1164,$I$3:$I1164,$I1164),"-")</f>
        <v>-</v>
      </c>
      <c r="AA1164" s="27" t="str">
        <f>IF($D1164&gt;0,IF(OR($Z1164 &gt;1,$L1164&lt;&gt;"Adulti"),0,VLOOKUP($P1164,Regione!$B$2:$C$22,2,FALSE)),"-")</f>
        <v>-</v>
      </c>
      <c r="AB1164" s="27" t="str">
        <f>IF($D1164&gt;0,IF(COUNTIFS($O$3:$O1164,$O1164,$L$3:$L1164,$L1164,$I$3:$I1164,$I1164) &gt;1,0,SUMIFS($Y$3:$Y$2503,$L$3:$L$2503,$L1164,$O$3:$O$2503,$O1164,$I$3:$I$2503,$I1164)),"-")</f>
        <v>-</v>
      </c>
      <c r="AC1164" s="27" t="str">
        <f t="shared" si="108"/>
        <v>-</v>
      </c>
    </row>
    <row r="1165" spans="1:29" s="1" customFormat="1">
      <c r="A1165" s="13"/>
      <c r="B1165" s="107" t="str">
        <f>IF(COUNTA($A1165)&gt;0,VLOOKUP($A1165,Corsa!$A$1:$F$43,2,FALSE),"-")</f>
        <v>-</v>
      </c>
      <c r="C1165" s="11"/>
      <c r="D1165" s="13"/>
      <c r="E1165" s="13"/>
      <c r="F1165" s="46" t="str">
        <f>IF(COUNTA($A1165)&gt;0,VLOOKUP($A1165,Corsa!$A$1:$F$43,3,FALSE),"-")</f>
        <v>-</v>
      </c>
      <c r="G1165" s="28" t="str">
        <f>IF($D1165&gt;0,VLOOKUP($D1165,Iscrizioni!$A$2:$M$2502,9,FALSE),"-")</f>
        <v>-</v>
      </c>
      <c r="H1165" s="28" t="str">
        <f>IF($D1165&gt;0,VLOOKUP($D1165,Iscrizioni!$A$2:$M$2502,4,FALSE),"-")</f>
        <v>-</v>
      </c>
      <c r="I1165" s="27" t="str">
        <f>IF($D1165&gt;0,VLOOKUP($D1165,Iscrizioni!$A$2:$M$2502,5,FALSE),"-")</f>
        <v>-</v>
      </c>
      <c r="J1165" s="27" t="str">
        <f>IF($D1165&gt;0,VLOOKUP($D1165,Iscrizioni!$A$2:$M$2502,10,FALSE),"-")</f>
        <v>-</v>
      </c>
      <c r="K1165" s="27" t="str">
        <f t="shared" si="112"/>
        <v>-</v>
      </c>
      <c r="L1165" s="46" t="str">
        <f>IF($D1165&gt;0,VLOOKUP($D1165,Iscrizioni!$A$2:$M$2502,11,FALSE),"-")</f>
        <v>-</v>
      </c>
      <c r="M1165" s="27" t="str">
        <f>IF($D1165&gt;0,VLOOKUP($D1165,Iscrizioni!$A$2:$N$2502,12,FALSE),"-")</f>
        <v>-</v>
      </c>
      <c r="N1165" s="46" t="str">
        <f>IF($D1165&gt;0,VLOOKUP($D1165,Iscrizioni!$A$2:$M$2502,6,FALSE),"-")</f>
        <v>-</v>
      </c>
      <c r="O1165" s="107" t="str">
        <f>IF($D1165&gt;0,VLOOKUP($D1165,Iscrizioni!$A$2:$M$2502,7,FALSE),"-")</f>
        <v>-</v>
      </c>
      <c r="P1165" s="46" t="str">
        <f>IF($D1165&gt;0,VLOOKUP(LEFT($N1165,1),Regione!$A$2:$C$21,2,FALSE),"-")</f>
        <v>-</v>
      </c>
      <c r="Q1165" s="112" t="str">
        <f ca="1">IF($D1165&gt;0,NormalizzaTempo("D",CELL("tipo",$E1165),$E1165),"-")</f>
        <v>-</v>
      </c>
      <c r="R1165" s="27" t="str">
        <f>IF($D1165&gt;0,VLOOKUP($D1165,Iscrizioni!$A$2:$M$2502,13,FALSE),"-")</f>
        <v>-</v>
      </c>
      <c r="S1165" s="112" t="str">
        <f t="shared" si="109"/>
        <v>-</v>
      </c>
      <c r="T1165" s="112" t="str">
        <f>IF($D1165&gt;0,SUMIFS($S$3:$S1165,$X$3:$X1165,1,$J$3:$J1165,$J1165),"-")</f>
        <v>-</v>
      </c>
      <c r="U1165" s="112" t="str">
        <f t="shared" si="110"/>
        <v>-</v>
      </c>
      <c r="V1165" s="112" t="str">
        <f t="shared" si="113"/>
        <v>-</v>
      </c>
      <c r="W1165" s="27" t="str">
        <f>IF(LEN($C1165)=0,IF($D1165&gt;0,COUNTIFS($A$3:$A1165,$A1165),"-"),"Escluso")</f>
        <v>-</v>
      </c>
      <c r="X1165" s="2" t="str">
        <f>IF(LEN($C1165)=0,IF($D1165&gt;0,COUNTIFS($J$3:$J1165,$J1165,$C$3:$C1165,""),"-"),"Escluso")</f>
        <v>-</v>
      </c>
      <c r="Y1165" s="127" t="str">
        <f t="shared" si="111"/>
        <v>-</v>
      </c>
      <c r="Z1165" s="2" t="str">
        <f>IF($D1165&gt;0,COUNTIFS($O$3:$O1165,$O1165,$L$3:$L1165,$L1165,$I$3:$I1165,$I1165),"-")</f>
        <v>-</v>
      </c>
      <c r="AA1165" s="27" t="str">
        <f>IF($D1165&gt;0,IF(OR($Z1165 &gt;1,$L1165&lt;&gt;"Adulti"),0,VLOOKUP($P1165,Regione!$B$2:$C$22,2,FALSE)),"-")</f>
        <v>-</v>
      </c>
      <c r="AB1165" s="27" t="str">
        <f>IF($D1165&gt;0,IF(COUNTIFS($O$3:$O1165,$O1165,$L$3:$L1165,$L1165,$I$3:$I1165,$I1165) &gt;1,0,SUMIFS($Y$3:$Y$2503,$L$3:$L$2503,$L1165,$O$3:$O$2503,$O1165,$I$3:$I$2503,$I1165)),"-")</f>
        <v>-</v>
      </c>
      <c r="AC1165" s="27" t="str">
        <f t="shared" si="108"/>
        <v>-</v>
      </c>
    </row>
    <row r="1166" spans="1:29" s="1" customFormat="1">
      <c r="A1166" s="13"/>
      <c r="B1166" s="107" t="str">
        <f>IF(COUNTA($A1166)&gt;0,VLOOKUP($A1166,Corsa!$A$1:$F$43,2,FALSE),"-")</f>
        <v>-</v>
      </c>
      <c r="C1166" s="11"/>
      <c r="D1166" s="13"/>
      <c r="E1166" s="13"/>
      <c r="F1166" s="46" t="str">
        <f>IF(COUNTA($A1166)&gt;0,VLOOKUP($A1166,Corsa!$A$1:$F$43,3,FALSE),"-")</f>
        <v>-</v>
      </c>
      <c r="G1166" s="28" t="str">
        <f>IF($D1166&gt;0,VLOOKUP($D1166,Iscrizioni!$A$2:$M$2502,9,FALSE),"-")</f>
        <v>-</v>
      </c>
      <c r="H1166" s="28" t="str">
        <f>IF($D1166&gt;0,VLOOKUP($D1166,Iscrizioni!$A$2:$M$2502,4,FALSE),"-")</f>
        <v>-</v>
      </c>
      <c r="I1166" s="27" t="str">
        <f>IF($D1166&gt;0,VLOOKUP($D1166,Iscrizioni!$A$2:$M$2502,5,FALSE),"-")</f>
        <v>-</v>
      </c>
      <c r="J1166" s="27" t="str">
        <f>IF($D1166&gt;0,VLOOKUP($D1166,Iscrizioni!$A$2:$M$2502,10,FALSE),"-")</f>
        <v>-</v>
      </c>
      <c r="K1166" s="27" t="str">
        <f t="shared" si="112"/>
        <v>-</v>
      </c>
      <c r="L1166" s="46" t="str">
        <f>IF($D1166&gt;0,VLOOKUP($D1166,Iscrizioni!$A$2:$M$2502,11,FALSE),"-")</f>
        <v>-</v>
      </c>
      <c r="M1166" s="27" t="str">
        <f>IF($D1166&gt;0,VLOOKUP($D1166,Iscrizioni!$A$2:$N$2502,12,FALSE),"-")</f>
        <v>-</v>
      </c>
      <c r="N1166" s="46" t="str">
        <f>IF($D1166&gt;0,VLOOKUP($D1166,Iscrizioni!$A$2:$M$2502,6,FALSE),"-")</f>
        <v>-</v>
      </c>
      <c r="O1166" s="107" t="str">
        <f>IF($D1166&gt;0,VLOOKUP($D1166,Iscrizioni!$A$2:$M$2502,7,FALSE),"-")</f>
        <v>-</v>
      </c>
      <c r="P1166" s="46" t="str">
        <f>IF($D1166&gt;0,VLOOKUP(LEFT($N1166,1),Regione!$A$2:$C$21,2,FALSE),"-")</f>
        <v>-</v>
      </c>
      <c r="Q1166" s="112" t="str">
        <f ca="1">IF($D1166&gt;0,NormalizzaTempo("D",CELL("tipo",$E1166),$E1166),"-")</f>
        <v>-</v>
      </c>
      <c r="R1166" s="27" t="str">
        <f>IF($D1166&gt;0,VLOOKUP($D1166,Iscrizioni!$A$2:$M$2502,13,FALSE),"-")</f>
        <v>-</v>
      </c>
      <c r="S1166" s="112" t="str">
        <f t="shared" si="109"/>
        <v>-</v>
      </c>
      <c r="T1166" s="112" t="str">
        <f>IF($D1166&gt;0,SUMIFS($S$3:$S1166,$X$3:$X1166,1,$J$3:$J1166,$J1166),"-")</f>
        <v>-</v>
      </c>
      <c r="U1166" s="112" t="str">
        <f t="shared" si="110"/>
        <v>-</v>
      </c>
      <c r="V1166" s="112" t="str">
        <f t="shared" si="113"/>
        <v>-</v>
      </c>
      <c r="W1166" s="27" t="str">
        <f>IF(LEN($C1166)=0,IF($D1166&gt;0,COUNTIFS($A$3:$A1166,$A1166),"-"),"Escluso")</f>
        <v>-</v>
      </c>
      <c r="X1166" s="2" t="str">
        <f>IF(LEN($C1166)=0,IF($D1166&gt;0,COUNTIFS($J$3:$J1166,$J1166,$C$3:$C1166,""),"-"),"Escluso")</f>
        <v>-</v>
      </c>
      <c r="Y1166" s="127" t="str">
        <f t="shared" si="111"/>
        <v>-</v>
      </c>
      <c r="Z1166" s="2" t="str">
        <f>IF($D1166&gt;0,COUNTIFS($O$3:$O1166,$O1166,$L$3:$L1166,$L1166,$I$3:$I1166,$I1166),"-")</f>
        <v>-</v>
      </c>
      <c r="AA1166" s="27" t="str">
        <f>IF($D1166&gt;0,IF(OR($Z1166 &gt;1,$L1166&lt;&gt;"Adulti"),0,VLOOKUP($P1166,Regione!$B$2:$C$22,2,FALSE)),"-")</f>
        <v>-</v>
      </c>
      <c r="AB1166" s="27" t="str">
        <f>IF($D1166&gt;0,IF(COUNTIFS($O$3:$O1166,$O1166,$L$3:$L1166,$L1166,$I$3:$I1166,$I1166) &gt;1,0,SUMIFS($Y$3:$Y$2503,$L$3:$L$2503,$L1166,$O$3:$O$2503,$O1166,$I$3:$I$2503,$I1166)),"-")</f>
        <v>-</v>
      </c>
      <c r="AC1166" s="27" t="str">
        <f t="shared" si="108"/>
        <v>-</v>
      </c>
    </row>
    <row r="1167" spans="1:29" s="1" customFormat="1">
      <c r="A1167" s="13"/>
      <c r="B1167" s="107" t="str">
        <f>IF(COUNTA($A1167)&gt;0,VLOOKUP($A1167,Corsa!$A$1:$F$43,2,FALSE),"-")</f>
        <v>-</v>
      </c>
      <c r="C1167" s="11"/>
      <c r="D1167" s="13"/>
      <c r="E1167" s="13"/>
      <c r="F1167" s="46" t="str">
        <f>IF(COUNTA($A1167)&gt;0,VLOOKUP($A1167,Corsa!$A$1:$F$43,3,FALSE),"-")</f>
        <v>-</v>
      </c>
      <c r="G1167" s="28" t="str">
        <f>IF($D1167&gt;0,VLOOKUP($D1167,Iscrizioni!$A$2:$M$2502,9,FALSE),"-")</f>
        <v>-</v>
      </c>
      <c r="H1167" s="28" t="str">
        <f>IF($D1167&gt;0,VLOOKUP($D1167,Iscrizioni!$A$2:$M$2502,4,FALSE),"-")</f>
        <v>-</v>
      </c>
      <c r="I1167" s="27" t="str">
        <f>IF($D1167&gt;0,VLOOKUP($D1167,Iscrizioni!$A$2:$M$2502,5,FALSE),"-")</f>
        <v>-</v>
      </c>
      <c r="J1167" s="27" t="str">
        <f>IF($D1167&gt;0,VLOOKUP($D1167,Iscrizioni!$A$2:$M$2502,10,FALSE),"-")</f>
        <v>-</v>
      </c>
      <c r="K1167" s="27" t="str">
        <f t="shared" si="112"/>
        <v>-</v>
      </c>
      <c r="L1167" s="46" t="str">
        <f>IF($D1167&gt;0,VLOOKUP($D1167,Iscrizioni!$A$2:$M$2502,11,FALSE),"-")</f>
        <v>-</v>
      </c>
      <c r="M1167" s="27" t="str">
        <f>IF($D1167&gt;0,VLOOKUP($D1167,Iscrizioni!$A$2:$N$2502,12,FALSE),"-")</f>
        <v>-</v>
      </c>
      <c r="N1167" s="46" t="str">
        <f>IF($D1167&gt;0,VLOOKUP($D1167,Iscrizioni!$A$2:$M$2502,6,FALSE),"-")</f>
        <v>-</v>
      </c>
      <c r="O1167" s="107" t="str">
        <f>IF($D1167&gt;0,VLOOKUP($D1167,Iscrizioni!$A$2:$M$2502,7,FALSE),"-")</f>
        <v>-</v>
      </c>
      <c r="P1167" s="46" t="str">
        <f>IF($D1167&gt;0,VLOOKUP(LEFT($N1167,1),Regione!$A$2:$C$21,2,FALSE),"-")</f>
        <v>-</v>
      </c>
      <c r="Q1167" s="112" t="str">
        <f ca="1">IF($D1167&gt;0,NormalizzaTempo("D",CELL("tipo",$E1167),$E1167),"-")</f>
        <v>-</v>
      </c>
      <c r="R1167" s="27" t="str">
        <f>IF($D1167&gt;0,VLOOKUP($D1167,Iscrizioni!$A$2:$M$2502,13,FALSE),"-")</f>
        <v>-</v>
      </c>
      <c r="S1167" s="112" t="str">
        <f t="shared" si="109"/>
        <v>-</v>
      </c>
      <c r="T1167" s="112" t="str">
        <f>IF($D1167&gt;0,SUMIFS($S$3:$S1167,$X$3:$X1167,1,$J$3:$J1167,$J1167),"-")</f>
        <v>-</v>
      </c>
      <c r="U1167" s="112" t="str">
        <f t="shared" si="110"/>
        <v>-</v>
      </c>
      <c r="V1167" s="112" t="str">
        <f t="shared" si="113"/>
        <v>-</v>
      </c>
      <c r="W1167" s="27" t="str">
        <f>IF(LEN($C1167)=0,IF($D1167&gt;0,COUNTIFS($A$3:$A1167,$A1167),"-"),"Escluso")</f>
        <v>-</v>
      </c>
      <c r="X1167" s="2" t="str">
        <f>IF(LEN($C1167)=0,IF($D1167&gt;0,COUNTIFS($J$3:$J1167,$J1167,$C$3:$C1167,""),"-"),"Escluso")</f>
        <v>-</v>
      </c>
      <c r="Y1167" s="127" t="str">
        <f t="shared" si="111"/>
        <v>-</v>
      </c>
      <c r="Z1167" s="2" t="str">
        <f>IF($D1167&gt;0,COUNTIFS($O$3:$O1167,$O1167,$L$3:$L1167,$L1167,$I$3:$I1167,$I1167),"-")</f>
        <v>-</v>
      </c>
      <c r="AA1167" s="27" t="str">
        <f>IF($D1167&gt;0,IF(OR($Z1167 &gt;1,$L1167&lt;&gt;"Adulti"),0,VLOOKUP($P1167,Regione!$B$2:$C$22,2,FALSE)),"-")</f>
        <v>-</v>
      </c>
      <c r="AB1167" s="27" t="str">
        <f>IF($D1167&gt;0,IF(COUNTIFS($O$3:$O1167,$O1167,$L$3:$L1167,$L1167,$I$3:$I1167,$I1167) &gt;1,0,SUMIFS($Y$3:$Y$2503,$L$3:$L$2503,$L1167,$O$3:$O$2503,$O1167,$I$3:$I$2503,$I1167)),"-")</f>
        <v>-</v>
      </c>
      <c r="AC1167" s="27" t="str">
        <f t="shared" si="108"/>
        <v>-</v>
      </c>
    </row>
    <row r="1168" spans="1:29" s="1" customFormat="1">
      <c r="A1168" s="13"/>
      <c r="B1168" s="107" t="str">
        <f>IF(COUNTA($A1168)&gt;0,VLOOKUP($A1168,Corsa!$A$1:$F$43,2,FALSE),"-")</f>
        <v>-</v>
      </c>
      <c r="C1168" s="11"/>
      <c r="D1168" s="13"/>
      <c r="E1168" s="13"/>
      <c r="F1168" s="46" t="str">
        <f>IF(COUNTA($A1168)&gt;0,VLOOKUP($A1168,Corsa!$A$1:$F$43,3,FALSE),"-")</f>
        <v>-</v>
      </c>
      <c r="G1168" s="28" t="str">
        <f>IF($D1168&gt;0,VLOOKUP($D1168,Iscrizioni!$A$2:$M$2502,9,FALSE),"-")</f>
        <v>-</v>
      </c>
      <c r="H1168" s="28" t="str">
        <f>IF($D1168&gt;0,VLOOKUP($D1168,Iscrizioni!$A$2:$M$2502,4,FALSE),"-")</f>
        <v>-</v>
      </c>
      <c r="I1168" s="27" t="str">
        <f>IF($D1168&gt;0,VLOOKUP($D1168,Iscrizioni!$A$2:$M$2502,5,FALSE),"-")</f>
        <v>-</v>
      </c>
      <c r="J1168" s="27" t="str">
        <f>IF($D1168&gt;0,VLOOKUP($D1168,Iscrizioni!$A$2:$M$2502,10,FALSE),"-")</f>
        <v>-</v>
      </c>
      <c r="K1168" s="27" t="str">
        <f t="shared" si="112"/>
        <v>-</v>
      </c>
      <c r="L1168" s="46" t="str">
        <f>IF($D1168&gt;0,VLOOKUP($D1168,Iscrizioni!$A$2:$M$2502,11,FALSE),"-")</f>
        <v>-</v>
      </c>
      <c r="M1168" s="27" t="str">
        <f>IF($D1168&gt;0,VLOOKUP($D1168,Iscrizioni!$A$2:$N$2502,12,FALSE),"-")</f>
        <v>-</v>
      </c>
      <c r="N1168" s="46" t="str">
        <f>IF($D1168&gt;0,VLOOKUP($D1168,Iscrizioni!$A$2:$M$2502,6,FALSE),"-")</f>
        <v>-</v>
      </c>
      <c r="O1168" s="107" t="str">
        <f>IF($D1168&gt;0,VLOOKUP($D1168,Iscrizioni!$A$2:$M$2502,7,FALSE),"-")</f>
        <v>-</v>
      </c>
      <c r="P1168" s="46" t="str">
        <f>IF($D1168&gt;0,VLOOKUP(LEFT($N1168,1),Regione!$A$2:$C$21,2,FALSE),"-")</f>
        <v>-</v>
      </c>
      <c r="Q1168" s="112" t="str">
        <f ca="1">IF($D1168&gt;0,NormalizzaTempo("D",CELL("tipo",$E1168),$E1168),"-")</f>
        <v>-</v>
      </c>
      <c r="R1168" s="27" t="str">
        <f>IF($D1168&gt;0,VLOOKUP($D1168,Iscrizioni!$A$2:$M$2502,13,FALSE),"-")</f>
        <v>-</v>
      </c>
      <c r="S1168" s="112" t="str">
        <f t="shared" si="109"/>
        <v>-</v>
      </c>
      <c r="T1168" s="112" t="str">
        <f>IF($D1168&gt;0,SUMIFS($S$3:$S1168,$X$3:$X1168,1,$J$3:$J1168,$J1168),"-")</f>
        <v>-</v>
      </c>
      <c r="U1168" s="112" t="str">
        <f t="shared" si="110"/>
        <v>-</v>
      </c>
      <c r="V1168" s="112" t="str">
        <f t="shared" si="113"/>
        <v>-</v>
      </c>
      <c r="W1168" s="27" t="str">
        <f>IF(LEN($C1168)=0,IF($D1168&gt;0,COUNTIFS($A$3:$A1168,$A1168),"-"),"Escluso")</f>
        <v>-</v>
      </c>
      <c r="X1168" s="2" t="str">
        <f>IF(LEN($C1168)=0,IF($D1168&gt;0,COUNTIFS($J$3:$J1168,$J1168,$C$3:$C1168,""),"-"),"Escluso")</f>
        <v>-</v>
      </c>
      <c r="Y1168" s="127" t="str">
        <f t="shared" si="111"/>
        <v>-</v>
      </c>
      <c r="Z1168" s="2" t="str">
        <f>IF($D1168&gt;0,COUNTIFS($O$3:$O1168,$O1168,$L$3:$L1168,$L1168,$I$3:$I1168,$I1168),"-")</f>
        <v>-</v>
      </c>
      <c r="AA1168" s="27" t="str">
        <f>IF($D1168&gt;0,IF(OR($Z1168 &gt;1,$L1168&lt;&gt;"Adulti"),0,VLOOKUP($P1168,Regione!$B$2:$C$22,2,FALSE)),"-")</f>
        <v>-</v>
      </c>
      <c r="AB1168" s="27" t="str">
        <f>IF($D1168&gt;0,IF(COUNTIFS($O$3:$O1168,$O1168,$L$3:$L1168,$L1168,$I$3:$I1168,$I1168) &gt;1,0,SUMIFS($Y$3:$Y$2503,$L$3:$L$2503,$L1168,$O$3:$O$2503,$O1168,$I$3:$I$2503,$I1168)),"-")</f>
        <v>-</v>
      </c>
      <c r="AC1168" s="27" t="str">
        <f t="shared" ref="AC1168:AC1231" si="114">IF($D1168&gt;0,AA1168+AB1168,"-")</f>
        <v>-</v>
      </c>
    </row>
    <row r="1169" spans="1:29" s="1" customFormat="1">
      <c r="A1169" s="13"/>
      <c r="B1169" s="107" t="str">
        <f>IF(COUNTA($A1169)&gt;0,VLOOKUP($A1169,Corsa!$A$1:$F$43,2,FALSE),"-")</f>
        <v>-</v>
      </c>
      <c r="C1169" s="11"/>
      <c r="D1169" s="13"/>
      <c r="E1169" s="13"/>
      <c r="F1169" s="46" t="str">
        <f>IF(COUNTA($A1169)&gt;0,VLOOKUP($A1169,Corsa!$A$1:$F$43,3,FALSE),"-")</f>
        <v>-</v>
      </c>
      <c r="G1169" s="28" t="str">
        <f>IF($D1169&gt;0,VLOOKUP($D1169,Iscrizioni!$A$2:$M$2502,9,FALSE),"-")</f>
        <v>-</v>
      </c>
      <c r="H1169" s="28" t="str">
        <f>IF($D1169&gt;0,VLOOKUP($D1169,Iscrizioni!$A$2:$M$2502,4,FALSE),"-")</f>
        <v>-</v>
      </c>
      <c r="I1169" s="27" t="str">
        <f>IF($D1169&gt;0,VLOOKUP($D1169,Iscrizioni!$A$2:$M$2502,5,FALSE),"-")</f>
        <v>-</v>
      </c>
      <c r="J1169" s="27" t="str">
        <f>IF($D1169&gt;0,VLOOKUP($D1169,Iscrizioni!$A$2:$M$2502,10,FALSE),"-")</f>
        <v>-</v>
      </c>
      <c r="K1169" s="27" t="str">
        <f t="shared" si="112"/>
        <v>-</v>
      </c>
      <c r="L1169" s="46" t="str">
        <f>IF($D1169&gt;0,VLOOKUP($D1169,Iscrizioni!$A$2:$M$2502,11,FALSE),"-")</f>
        <v>-</v>
      </c>
      <c r="M1169" s="27" t="str">
        <f>IF($D1169&gt;0,VLOOKUP($D1169,Iscrizioni!$A$2:$N$2502,12,FALSE),"-")</f>
        <v>-</v>
      </c>
      <c r="N1169" s="46" t="str">
        <f>IF($D1169&gt;0,VLOOKUP($D1169,Iscrizioni!$A$2:$M$2502,6,FALSE),"-")</f>
        <v>-</v>
      </c>
      <c r="O1169" s="107" t="str">
        <f>IF($D1169&gt;0,VLOOKUP($D1169,Iscrizioni!$A$2:$M$2502,7,FALSE),"-")</f>
        <v>-</v>
      </c>
      <c r="P1169" s="46" t="str">
        <f>IF($D1169&gt;0,VLOOKUP(LEFT($N1169,1),Regione!$A$2:$C$21,2,FALSE),"-")</f>
        <v>-</v>
      </c>
      <c r="Q1169" s="112" t="str">
        <f ca="1">IF($D1169&gt;0,NormalizzaTempo("D",CELL("tipo",$E1169),$E1169),"-")</f>
        <v>-</v>
      </c>
      <c r="R1169" s="27" t="str">
        <f>IF($D1169&gt;0,VLOOKUP($D1169,Iscrizioni!$A$2:$M$2502,13,FALSE),"-")</f>
        <v>-</v>
      </c>
      <c r="S1169" s="112" t="str">
        <f t="shared" ref="S1169:S1232" si="115">IF($D1169&gt;0,CalcolaVelocita(R1169,Q1169*86400),"-")</f>
        <v>-</v>
      </c>
      <c r="T1169" s="112" t="str">
        <f>IF($D1169&gt;0,SUMIFS($S$3:$S1169,$X$3:$X1169,1,$J$3:$J1169,$J1169),"-")</f>
        <v>-</v>
      </c>
      <c r="U1169" s="112" t="str">
        <f t="shared" ref="U1169:U1232" si="116">IF($D1169&gt;0,S1169-T1169,"-")</f>
        <v>-</v>
      </c>
      <c r="V1169" s="112" t="str">
        <f t="shared" si="113"/>
        <v>-</v>
      </c>
      <c r="W1169" s="27" t="str">
        <f>IF(LEN($C1169)=0,IF($D1169&gt;0,COUNTIFS($A$3:$A1169,$A1169),"-"),"Escluso")</f>
        <v>-</v>
      </c>
      <c r="X1169" s="2" t="str">
        <f>IF(LEN($C1169)=0,IF($D1169&gt;0,COUNTIFS($J$3:$J1169,$J1169,$C$3:$C1169,""),"-"),"Escluso")</f>
        <v>-</v>
      </c>
      <c r="Y1169" s="127" t="str">
        <f t="shared" si="111"/>
        <v>-</v>
      </c>
      <c r="Z1169" s="2" t="str">
        <f>IF($D1169&gt;0,COUNTIFS($O$3:$O1169,$O1169,$L$3:$L1169,$L1169,$I$3:$I1169,$I1169),"-")</f>
        <v>-</v>
      </c>
      <c r="AA1169" s="27" t="str">
        <f>IF($D1169&gt;0,IF(OR($Z1169 &gt;1,$L1169&lt;&gt;"Adulti"),0,VLOOKUP($P1169,Regione!$B$2:$C$22,2,FALSE)),"-")</f>
        <v>-</v>
      </c>
      <c r="AB1169" s="27" t="str">
        <f>IF($D1169&gt;0,IF(COUNTIFS($O$3:$O1169,$O1169,$L$3:$L1169,$L1169,$I$3:$I1169,$I1169) &gt;1,0,SUMIFS($Y$3:$Y$2503,$L$3:$L$2503,$L1169,$O$3:$O$2503,$O1169,$I$3:$I$2503,$I1169)),"-")</f>
        <v>-</v>
      </c>
      <c r="AC1169" s="27" t="str">
        <f t="shared" si="114"/>
        <v>-</v>
      </c>
    </row>
    <row r="1170" spans="1:29" s="1" customFormat="1">
      <c r="A1170" s="13"/>
      <c r="B1170" s="107" t="str">
        <f>IF(COUNTA($A1170)&gt;0,VLOOKUP($A1170,Corsa!$A$1:$F$43,2,FALSE),"-")</f>
        <v>-</v>
      </c>
      <c r="C1170" s="11"/>
      <c r="D1170" s="13"/>
      <c r="E1170" s="13"/>
      <c r="F1170" s="46" t="str">
        <f>IF(COUNTA($A1170)&gt;0,VLOOKUP($A1170,Corsa!$A$1:$F$43,3,FALSE),"-")</f>
        <v>-</v>
      </c>
      <c r="G1170" s="28" t="str">
        <f>IF($D1170&gt;0,VLOOKUP($D1170,Iscrizioni!$A$2:$M$2502,9,FALSE),"-")</f>
        <v>-</v>
      </c>
      <c r="H1170" s="28" t="str">
        <f>IF($D1170&gt;0,VLOOKUP($D1170,Iscrizioni!$A$2:$M$2502,4,FALSE),"-")</f>
        <v>-</v>
      </c>
      <c r="I1170" s="27" t="str">
        <f>IF($D1170&gt;0,VLOOKUP($D1170,Iscrizioni!$A$2:$M$2502,5,FALSE),"-")</f>
        <v>-</v>
      </c>
      <c r="J1170" s="27" t="str">
        <f>IF($D1170&gt;0,VLOOKUP($D1170,Iscrizioni!$A$2:$M$2502,10,FALSE),"-")</f>
        <v>-</v>
      </c>
      <c r="K1170" s="27" t="str">
        <f t="shared" si="112"/>
        <v>-</v>
      </c>
      <c r="L1170" s="46" t="str">
        <f>IF($D1170&gt;0,VLOOKUP($D1170,Iscrizioni!$A$2:$M$2502,11,FALSE),"-")</f>
        <v>-</v>
      </c>
      <c r="M1170" s="27" t="str">
        <f>IF($D1170&gt;0,VLOOKUP($D1170,Iscrizioni!$A$2:$N$2502,12,FALSE),"-")</f>
        <v>-</v>
      </c>
      <c r="N1170" s="46" t="str">
        <f>IF($D1170&gt;0,VLOOKUP($D1170,Iscrizioni!$A$2:$M$2502,6,FALSE),"-")</f>
        <v>-</v>
      </c>
      <c r="O1170" s="107" t="str">
        <f>IF($D1170&gt;0,VLOOKUP($D1170,Iscrizioni!$A$2:$M$2502,7,FALSE),"-")</f>
        <v>-</v>
      </c>
      <c r="P1170" s="46" t="str">
        <f>IF($D1170&gt;0,VLOOKUP(LEFT($N1170,1),Regione!$A$2:$C$21,2,FALSE),"-")</f>
        <v>-</v>
      </c>
      <c r="Q1170" s="112" t="str">
        <f ca="1">IF($D1170&gt;0,NormalizzaTempo("D",CELL("tipo",$E1170),$E1170),"-")</f>
        <v>-</v>
      </c>
      <c r="R1170" s="27" t="str">
        <f>IF($D1170&gt;0,VLOOKUP($D1170,Iscrizioni!$A$2:$M$2502,13,FALSE),"-")</f>
        <v>-</v>
      </c>
      <c r="S1170" s="112" t="str">
        <f t="shared" si="115"/>
        <v>-</v>
      </c>
      <c r="T1170" s="112" t="str">
        <f>IF($D1170&gt;0,SUMIFS($S$3:$S1170,$X$3:$X1170,1,$J$3:$J1170,$J1170),"-")</f>
        <v>-</v>
      </c>
      <c r="U1170" s="112" t="str">
        <f t="shared" si="116"/>
        <v>-</v>
      </c>
      <c r="V1170" s="112" t="str">
        <f t="shared" si="113"/>
        <v>-</v>
      </c>
      <c r="W1170" s="27" t="str">
        <f>IF(LEN($C1170)=0,IF($D1170&gt;0,COUNTIFS($A$3:$A1170,$A1170),"-"),"Escluso")</f>
        <v>-</v>
      </c>
      <c r="X1170" s="2" t="str">
        <f>IF(LEN($C1170)=0,IF($D1170&gt;0,COUNTIFS($J$3:$J1170,$J1170,$C$3:$C1170,""),"-"),"Escluso")</f>
        <v>-</v>
      </c>
      <c r="Y1170" s="127" t="str">
        <f t="shared" si="111"/>
        <v>-</v>
      </c>
      <c r="Z1170" s="2" t="str">
        <f>IF($D1170&gt;0,COUNTIFS($O$3:$O1170,$O1170,$L$3:$L1170,$L1170,$I$3:$I1170,$I1170),"-")</f>
        <v>-</v>
      </c>
      <c r="AA1170" s="27" t="str">
        <f>IF($D1170&gt;0,IF(OR($Z1170 &gt;1,$L1170&lt;&gt;"Adulti"),0,VLOOKUP($P1170,Regione!$B$2:$C$22,2,FALSE)),"-")</f>
        <v>-</v>
      </c>
      <c r="AB1170" s="27" t="str">
        <f>IF($D1170&gt;0,IF(COUNTIFS($O$3:$O1170,$O1170,$L$3:$L1170,$L1170,$I$3:$I1170,$I1170) &gt;1,0,SUMIFS($Y$3:$Y$2503,$L$3:$L$2503,$L1170,$O$3:$O$2503,$O1170,$I$3:$I$2503,$I1170)),"-")</f>
        <v>-</v>
      </c>
      <c r="AC1170" s="27" t="str">
        <f t="shared" si="114"/>
        <v>-</v>
      </c>
    </row>
    <row r="1171" spans="1:29" s="1" customFormat="1">
      <c r="A1171" s="13"/>
      <c r="B1171" s="107" t="str">
        <f>IF(COUNTA($A1171)&gt;0,VLOOKUP($A1171,Corsa!$A$1:$F$43,2,FALSE),"-")</f>
        <v>-</v>
      </c>
      <c r="C1171" s="11"/>
      <c r="D1171" s="13"/>
      <c r="E1171" s="13"/>
      <c r="F1171" s="46" t="str">
        <f>IF(COUNTA($A1171)&gt;0,VLOOKUP($A1171,Corsa!$A$1:$F$43,3,FALSE),"-")</f>
        <v>-</v>
      </c>
      <c r="G1171" s="28" t="str">
        <f>IF($D1171&gt;0,VLOOKUP($D1171,Iscrizioni!$A$2:$M$2502,9,FALSE),"-")</f>
        <v>-</v>
      </c>
      <c r="H1171" s="28" t="str">
        <f>IF($D1171&gt;0,VLOOKUP($D1171,Iscrizioni!$A$2:$M$2502,4,FALSE),"-")</f>
        <v>-</v>
      </c>
      <c r="I1171" s="27" t="str">
        <f>IF($D1171&gt;0,VLOOKUP($D1171,Iscrizioni!$A$2:$M$2502,5,FALSE),"-")</f>
        <v>-</v>
      </c>
      <c r="J1171" s="27" t="str">
        <f>IF($D1171&gt;0,VLOOKUP($D1171,Iscrizioni!$A$2:$M$2502,10,FALSE),"-")</f>
        <v>-</v>
      </c>
      <c r="K1171" s="27" t="str">
        <f t="shared" si="112"/>
        <v>-</v>
      </c>
      <c r="L1171" s="46" t="str">
        <f>IF($D1171&gt;0,VLOOKUP($D1171,Iscrizioni!$A$2:$M$2502,11,FALSE),"-")</f>
        <v>-</v>
      </c>
      <c r="M1171" s="27" t="str">
        <f>IF($D1171&gt;0,VLOOKUP($D1171,Iscrizioni!$A$2:$N$2502,12,FALSE),"-")</f>
        <v>-</v>
      </c>
      <c r="N1171" s="46" t="str">
        <f>IF($D1171&gt;0,VLOOKUP($D1171,Iscrizioni!$A$2:$M$2502,6,FALSE),"-")</f>
        <v>-</v>
      </c>
      <c r="O1171" s="107" t="str">
        <f>IF($D1171&gt;0,VLOOKUP($D1171,Iscrizioni!$A$2:$M$2502,7,FALSE),"-")</f>
        <v>-</v>
      </c>
      <c r="P1171" s="46" t="str">
        <f>IF($D1171&gt;0,VLOOKUP(LEFT($N1171,1),Regione!$A$2:$C$21,2,FALSE),"-")</f>
        <v>-</v>
      </c>
      <c r="Q1171" s="112" t="str">
        <f ca="1">IF($D1171&gt;0,NormalizzaTempo("D",CELL("tipo",$E1171),$E1171),"-")</f>
        <v>-</v>
      </c>
      <c r="R1171" s="27" t="str">
        <f>IF($D1171&gt;0,VLOOKUP($D1171,Iscrizioni!$A$2:$M$2502,13,FALSE),"-")</f>
        <v>-</v>
      </c>
      <c r="S1171" s="112" t="str">
        <f t="shared" si="115"/>
        <v>-</v>
      </c>
      <c r="T1171" s="112" t="str">
        <f>IF($D1171&gt;0,SUMIFS($S$3:$S1171,$X$3:$X1171,1,$J$3:$J1171,$J1171),"-")</f>
        <v>-</v>
      </c>
      <c r="U1171" s="112" t="str">
        <f t="shared" si="116"/>
        <v>-</v>
      </c>
      <c r="V1171" s="112" t="str">
        <f t="shared" si="113"/>
        <v>-</v>
      </c>
      <c r="W1171" s="27" t="str">
        <f>IF(LEN($C1171)=0,IF($D1171&gt;0,COUNTIFS($A$3:$A1171,$A1171),"-"),"Escluso")</f>
        <v>-</v>
      </c>
      <c r="X1171" s="2" t="str">
        <f>IF(LEN($C1171)=0,IF($D1171&gt;0,COUNTIFS($J$3:$J1171,$J1171,$C$3:$C1171,""),"-"),"Escluso")</f>
        <v>-</v>
      </c>
      <c r="Y1171" s="127" t="str">
        <f t="shared" si="111"/>
        <v>-</v>
      </c>
      <c r="Z1171" s="2" t="str">
        <f>IF($D1171&gt;0,COUNTIFS($O$3:$O1171,$O1171,$L$3:$L1171,$L1171,$I$3:$I1171,$I1171),"-")</f>
        <v>-</v>
      </c>
      <c r="AA1171" s="27" t="str">
        <f>IF($D1171&gt;0,IF(OR($Z1171 &gt;1,$L1171&lt;&gt;"Adulti"),0,VLOOKUP($P1171,Regione!$B$2:$C$22,2,FALSE)),"-")</f>
        <v>-</v>
      </c>
      <c r="AB1171" s="27" t="str">
        <f>IF($D1171&gt;0,IF(COUNTIFS($O$3:$O1171,$O1171,$L$3:$L1171,$L1171,$I$3:$I1171,$I1171) &gt;1,0,SUMIFS($Y$3:$Y$2503,$L$3:$L$2503,$L1171,$O$3:$O$2503,$O1171,$I$3:$I$2503,$I1171)),"-")</f>
        <v>-</v>
      </c>
      <c r="AC1171" s="27" t="str">
        <f t="shared" si="114"/>
        <v>-</v>
      </c>
    </row>
    <row r="1172" spans="1:29" s="1" customFormat="1">
      <c r="A1172" s="13"/>
      <c r="B1172" s="107" t="str">
        <f>IF(COUNTA($A1172)&gt;0,VLOOKUP($A1172,Corsa!$A$1:$F$43,2,FALSE),"-")</f>
        <v>-</v>
      </c>
      <c r="C1172" s="11"/>
      <c r="D1172" s="13"/>
      <c r="E1172" s="13"/>
      <c r="F1172" s="46" t="str">
        <f>IF(COUNTA($A1172)&gt;0,VLOOKUP($A1172,Corsa!$A$1:$F$43,3,FALSE),"-")</f>
        <v>-</v>
      </c>
      <c r="G1172" s="28" t="str">
        <f>IF($D1172&gt;0,VLOOKUP($D1172,Iscrizioni!$A$2:$M$2502,9,FALSE),"-")</f>
        <v>-</v>
      </c>
      <c r="H1172" s="28" t="str">
        <f>IF($D1172&gt;0,VLOOKUP($D1172,Iscrizioni!$A$2:$M$2502,4,FALSE),"-")</f>
        <v>-</v>
      </c>
      <c r="I1172" s="27" t="str">
        <f>IF($D1172&gt;0,VLOOKUP($D1172,Iscrizioni!$A$2:$M$2502,5,FALSE),"-")</f>
        <v>-</v>
      </c>
      <c r="J1172" s="27" t="str">
        <f>IF($D1172&gt;0,VLOOKUP($D1172,Iscrizioni!$A$2:$M$2502,10,FALSE),"-")</f>
        <v>-</v>
      </c>
      <c r="K1172" s="27" t="str">
        <f t="shared" si="112"/>
        <v>-</v>
      </c>
      <c r="L1172" s="46" t="str">
        <f>IF($D1172&gt;0,VLOOKUP($D1172,Iscrizioni!$A$2:$M$2502,11,FALSE),"-")</f>
        <v>-</v>
      </c>
      <c r="M1172" s="27" t="str">
        <f>IF($D1172&gt;0,VLOOKUP($D1172,Iscrizioni!$A$2:$N$2502,12,FALSE),"-")</f>
        <v>-</v>
      </c>
      <c r="N1172" s="46" t="str">
        <f>IF($D1172&gt;0,VLOOKUP($D1172,Iscrizioni!$A$2:$M$2502,6,FALSE),"-")</f>
        <v>-</v>
      </c>
      <c r="O1172" s="107" t="str">
        <f>IF($D1172&gt;0,VLOOKUP($D1172,Iscrizioni!$A$2:$M$2502,7,FALSE),"-")</f>
        <v>-</v>
      </c>
      <c r="P1172" s="46" t="str">
        <f>IF($D1172&gt;0,VLOOKUP(LEFT($N1172,1),Regione!$A$2:$C$21,2,FALSE),"-")</f>
        <v>-</v>
      </c>
      <c r="Q1172" s="112" t="str">
        <f ca="1">IF($D1172&gt;0,NormalizzaTempo("D",CELL("tipo",$E1172),$E1172),"-")</f>
        <v>-</v>
      </c>
      <c r="R1172" s="27" t="str">
        <f>IF($D1172&gt;0,VLOOKUP($D1172,Iscrizioni!$A$2:$M$2502,13,FALSE),"-")</f>
        <v>-</v>
      </c>
      <c r="S1172" s="112" t="str">
        <f t="shared" si="115"/>
        <v>-</v>
      </c>
      <c r="T1172" s="112" t="str">
        <f>IF($D1172&gt;0,SUMIFS($S$3:$S1172,$X$3:$X1172,1,$J$3:$J1172,$J1172),"-")</f>
        <v>-</v>
      </c>
      <c r="U1172" s="112" t="str">
        <f t="shared" si="116"/>
        <v>-</v>
      </c>
      <c r="V1172" s="112" t="str">
        <f t="shared" si="113"/>
        <v>-</v>
      </c>
      <c r="W1172" s="27" t="str">
        <f>IF(LEN($C1172)=0,IF($D1172&gt;0,COUNTIFS($A$3:$A1172,$A1172),"-"),"Escluso")</f>
        <v>-</v>
      </c>
      <c r="X1172" s="2" t="str">
        <f>IF(LEN($C1172)=0,IF($D1172&gt;0,COUNTIFS($J$3:$J1172,$J1172,$C$3:$C1172,""),"-"),"Escluso")</f>
        <v>-</v>
      </c>
      <c r="Y1172" s="127" t="str">
        <f t="shared" si="111"/>
        <v>-</v>
      </c>
      <c r="Z1172" s="2" t="str">
        <f>IF($D1172&gt;0,COUNTIFS($O$3:$O1172,$O1172,$L$3:$L1172,$L1172,$I$3:$I1172,$I1172),"-")</f>
        <v>-</v>
      </c>
      <c r="AA1172" s="27" t="str">
        <f>IF($D1172&gt;0,IF(OR($Z1172 &gt;1,$L1172&lt;&gt;"Adulti"),0,VLOOKUP($P1172,Regione!$B$2:$C$22,2,FALSE)),"-")</f>
        <v>-</v>
      </c>
      <c r="AB1172" s="27" t="str">
        <f>IF($D1172&gt;0,IF(COUNTIFS($O$3:$O1172,$O1172,$L$3:$L1172,$L1172,$I$3:$I1172,$I1172) &gt;1,0,SUMIFS($Y$3:$Y$2503,$L$3:$L$2503,$L1172,$O$3:$O$2503,$O1172,$I$3:$I$2503,$I1172)),"-")</f>
        <v>-</v>
      </c>
      <c r="AC1172" s="27" t="str">
        <f t="shared" si="114"/>
        <v>-</v>
      </c>
    </row>
    <row r="1173" spans="1:29" s="1" customFormat="1">
      <c r="A1173" s="13"/>
      <c r="B1173" s="107" t="str">
        <f>IF(COUNTA($A1173)&gt;0,VLOOKUP($A1173,Corsa!$A$1:$F$43,2,FALSE),"-")</f>
        <v>-</v>
      </c>
      <c r="C1173" s="11"/>
      <c r="D1173" s="13"/>
      <c r="E1173" s="13"/>
      <c r="F1173" s="46" t="str">
        <f>IF(COUNTA($A1173)&gt;0,VLOOKUP($A1173,Corsa!$A$1:$F$43,3,FALSE),"-")</f>
        <v>-</v>
      </c>
      <c r="G1173" s="28" t="str">
        <f>IF($D1173&gt;0,VLOOKUP($D1173,Iscrizioni!$A$2:$M$2502,9,FALSE),"-")</f>
        <v>-</v>
      </c>
      <c r="H1173" s="28" t="str">
        <f>IF($D1173&gt;0,VLOOKUP($D1173,Iscrizioni!$A$2:$M$2502,4,FALSE),"-")</f>
        <v>-</v>
      </c>
      <c r="I1173" s="27" t="str">
        <f>IF($D1173&gt;0,VLOOKUP($D1173,Iscrizioni!$A$2:$M$2502,5,FALSE),"-")</f>
        <v>-</v>
      </c>
      <c r="J1173" s="27" t="str">
        <f>IF($D1173&gt;0,VLOOKUP($D1173,Iscrizioni!$A$2:$M$2502,10,FALSE),"-")</f>
        <v>-</v>
      </c>
      <c r="K1173" s="27" t="str">
        <f t="shared" si="112"/>
        <v>-</v>
      </c>
      <c r="L1173" s="46" t="str">
        <f>IF($D1173&gt;0,VLOOKUP($D1173,Iscrizioni!$A$2:$M$2502,11,FALSE),"-")</f>
        <v>-</v>
      </c>
      <c r="M1173" s="27" t="str">
        <f>IF($D1173&gt;0,VLOOKUP($D1173,Iscrizioni!$A$2:$N$2502,12,FALSE),"-")</f>
        <v>-</v>
      </c>
      <c r="N1173" s="46" t="str">
        <f>IF($D1173&gt;0,VLOOKUP($D1173,Iscrizioni!$A$2:$M$2502,6,FALSE),"-")</f>
        <v>-</v>
      </c>
      <c r="O1173" s="107" t="str">
        <f>IF($D1173&gt;0,VLOOKUP($D1173,Iscrizioni!$A$2:$M$2502,7,FALSE),"-")</f>
        <v>-</v>
      </c>
      <c r="P1173" s="46" t="str">
        <f>IF($D1173&gt;0,VLOOKUP(LEFT($N1173,1),Regione!$A$2:$C$21,2,FALSE),"-")</f>
        <v>-</v>
      </c>
      <c r="Q1173" s="112" t="str">
        <f ca="1">IF($D1173&gt;0,NormalizzaTempo("D",CELL("tipo",$E1173),$E1173),"-")</f>
        <v>-</v>
      </c>
      <c r="R1173" s="27" t="str">
        <f>IF($D1173&gt;0,VLOOKUP($D1173,Iscrizioni!$A$2:$M$2502,13,FALSE),"-")</f>
        <v>-</v>
      </c>
      <c r="S1173" s="112" t="str">
        <f t="shared" si="115"/>
        <v>-</v>
      </c>
      <c r="T1173" s="112" t="str">
        <f>IF($D1173&gt;0,SUMIFS($S$3:$S1173,$X$3:$X1173,1,$J$3:$J1173,$J1173),"-")</f>
        <v>-</v>
      </c>
      <c r="U1173" s="112" t="str">
        <f t="shared" si="116"/>
        <v>-</v>
      </c>
      <c r="V1173" s="112" t="str">
        <f t="shared" si="113"/>
        <v>-</v>
      </c>
      <c r="W1173" s="27" t="str">
        <f>IF(LEN($C1173)=0,IF($D1173&gt;0,COUNTIFS($A$3:$A1173,$A1173),"-"),"Escluso")</f>
        <v>-</v>
      </c>
      <c r="X1173" s="2" t="str">
        <f>IF(LEN($C1173)=0,IF($D1173&gt;0,COUNTIFS($J$3:$J1173,$J1173,$C$3:$C1173,""),"-"),"Escluso")</f>
        <v>-</v>
      </c>
      <c r="Y1173" s="127" t="str">
        <f t="shared" si="111"/>
        <v>-</v>
      </c>
      <c r="Z1173" s="2" t="str">
        <f>IF($D1173&gt;0,COUNTIFS($O$3:$O1173,$O1173,$L$3:$L1173,$L1173,$I$3:$I1173,$I1173),"-")</f>
        <v>-</v>
      </c>
      <c r="AA1173" s="27" t="str">
        <f>IF($D1173&gt;0,IF(OR($Z1173 &gt;1,$L1173&lt;&gt;"Adulti"),0,VLOOKUP($P1173,Regione!$B$2:$C$22,2,FALSE)),"-")</f>
        <v>-</v>
      </c>
      <c r="AB1173" s="27" t="str">
        <f>IF($D1173&gt;0,IF(COUNTIFS($O$3:$O1173,$O1173,$L$3:$L1173,$L1173,$I$3:$I1173,$I1173) &gt;1,0,SUMIFS($Y$3:$Y$2503,$L$3:$L$2503,$L1173,$O$3:$O$2503,$O1173,$I$3:$I$2503,$I1173)),"-")</f>
        <v>-</v>
      </c>
      <c r="AC1173" s="27" t="str">
        <f t="shared" si="114"/>
        <v>-</v>
      </c>
    </row>
    <row r="1174" spans="1:29" s="1" customFormat="1">
      <c r="A1174" s="13"/>
      <c r="B1174" s="107" t="str">
        <f>IF(COUNTA($A1174)&gt;0,VLOOKUP($A1174,Corsa!$A$1:$F$43,2,FALSE),"-")</f>
        <v>-</v>
      </c>
      <c r="C1174" s="11"/>
      <c r="D1174" s="13"/>
      <c r="E1174" s="13"/>
      <c r="F1174" s="46" t="str">
        <f>IF(COUNTA($A1174)&gt;0,VLOOKUP($A1174,Corsa!$A$1:$F$43,3,FALSE),"-")</f>
        <v>-</v>
      </c>
      <c r="G1174" s="28" t="str">
        <f>IF($D1174&gt;0,VLOOKUP($D1174,Iscrizioni!$A$2:$M$2502,9,FALSE),"-")</f>
        <v>-</v>
      </c>
      <c r="H1174" s="28" t="str">
        <f>IF($D1174&gt;0,VLOOKUP($D1174,Iscrizioni!$A$2:$M$2502,4,FALSE),"-")</f>
        <v>-</v>
      </c>
      <c r="I1174" s="27" t="str">
        <f>IF($D1174&gt;0,VLOOKUP($D1174,Iscrizioni!$A$2:$M$2502,5,FALSE),"-")</f>
        <v>-</v>
      </c>
      <c r="J1174" s="27" t="str">
        <f>IF($D1174&gt;0,VLOOKUP($D1174,Iscrizioni!$A$2:$M$2502,10,FALSE),"-")</f>
        <v>-</v>
      </c>
      <c r="K1174" s="27" t="str">
        <f t="shared" si="112"/>
        <v>-</v>
      </c>
      <c r="L1174" s="46" t="str">
        <f>IF($D1174&gt;0,VLOOKUP($D1174,Iscrizioni!$A$2:$M$2502,11,FALSE),"-")</f>
        <v>-</v>
      </c>
      <c r="M1174" s="27" t="str">
        <f>IF($D1174&gt;0,VLOOKUP($D1174,Iscrizioni!$A$2:$N$2502,12,FALSE),"-")</f>
        <v>-</v>
      </c>
      <c r="N1174" s="46" t="str">
        <f>IF($D1174&gt;0,VLOOKUP($D1174,Iscrizioni!$A$2:$M$2502,6,FALSE),"-")</f>
        <v>-</v>
      </c>
      <c r="O1174" s="107" t="str">
        <f>IF($D1174&gt;0,VLOOKUP($D1174,Iscrizioni!$A$2:$M$2502,7,FALSE),"-")</f>
        <v>-</v>
      </c>
      <c r="P1174" s="46" t="str">
        <f>IF($D1174&gt;0,VLOOKUP(LEFT($N1174,1),Regione!$A$2:$C$21,2,FALSE),"-")</f>
        <v>-</v>
      </c>
      <c r="Q1174" s="112" t="str">
        <f ca="1">IF($D1174&gt;0,NormalizzaTempo("D",CELL("tipo",$E1174),$E1174),"-")</f>
        <v>-</v>
      </c>
      <c r="R1174" s="27" t="str">
        <f>IF($D1174&gt;0,VLOOKUP($D1174,Iscrizioni!$A$2:$M$2502,13,FALSE),"-")</f>
        <v>-</v>
      </c>
      <c r="S1174" s="112" t="str">
        <f t="shared" si="115"/>
        <v>-</v>
      </c>
      <c r="T1174" s="112" t="str">
        <f>IF($D1174&gt;0,SUMIFS($S$3:$S1174,$X$3:$X1174,1,$J$3:$J1174,$J1174),"-")</f>
        <v>-</v>
      </c>
      <c r="U1174" s="112" t="str">
        <f t="shared" si="116"/>
        <v>-</v>
      </c>
      <c r="V1174" s="112" t="str">
        <f t="shared" si="113"/>
        <v>-</v>
      </c>
      <c r="W1174" s="27" t="str">
        <f>IF(LEN($C1174)=0,IF($D1174&gt;0,COUNTIFS($A$3:$A1174,$A1174),"-"),"Escluso")</f>
        <v>-</v>
      </c>
      <c r="X1174" s="2" t="str">
        <f>IF(LEN($C1174)=0,IF($D1174&gt;0,COUNTIFS($J$3:$J1174,$J1174,$C$3:$C1174,""),"-"),"Escluso")</f>
        <v>-</v>
      </c>
      <c r="Y1174" s="127" t="str">
        <f t="shared" si="111"/>
        <v>-</v>
      </c>
      <c r="Z1174" s="2" t="str">
        <f>IF($D1174&gt;0,COUNTIFS($O$3:$O1174,$O1174,$L$3:$L1174,$L1174,$I$3:$I1174,$I1174),"-")</f>
        <v>-</v>
      </c>
      <c r="AA1174" s="27" t="str">
        <f>IF($D1174&gt;0,IF(OR($Z1174 &gt;1,$L1174&lt;&gt;"Adulti"),0,VLOOKUP($P1174,Regione!$B$2:$C$22,2,FALSE)),"-")</f>
        <v>-</v>
      </c>
      <c r="AB1174" s="27" t="str">
        <f>IF($D1174&gt;0,IF(COUNTIFS($O$3:$O1174,$O1174,$L$3:$L1174,$L1174,$I$3:$I1174,$I1174) &gt;1,0,SUMIFS($Y$3:$Y$2503,$L$3:$L$2503,$L1174,$O$3:$O$2503,$O1174,$I$3:$I$2503,$I1174)),"-")</f>
        <v>-</v>
      </c>
      <c r="AC1174" s="27" t="str">
        <f t="shared" si="114"/>
        <v>-</v>
      </c>
    </row>
    <row r="1175" spans="1:29" s="1" customFormat="1">
      <c r="A1175" s="13"/>
      <c r="B1175" s="107" t="str">
        <f>IF(COUNTA($A1175)&gt;0,VLOOKUP($A1175,Corsa!$A$1:$F$43,2,FALSE),"-")</f>
        <v>-</v>
      </c>
      <c r="C1175" s="11"/>
      <c r="D1175" s="13"/>
      <c r="E1175" s="13"/>
      <c r="F1175" s="46" t="str">
        <f>IF(COUNTA($A1175)&gt;0,VLOOKUP($A1175,Corsa!$A$1:$F$43,3,FALSE),"-")</f>
        <v>-</v>
      </c>
      <c r="G1175" s="28" t="str">
        <f>IF($D1175&gt;0,VLOOKUP($D1175,Iscrizioni!$A$2:$M$2502,9,FALSE),"-")</f>
        <v>-</v>
      </c>
      <c r="H1175" s="28" t="str">
        <f>IF($D1175&gt;0,VLOOKUP($D1175,Iscrizioni!$A$2:$M$2502,4,FALSE),"-")</f>
        <v>-</v>
      </c>
      <c r="I1175" s="27" t="str">
        <f>IF($D1175&gt;0,VLOOKUP($D1175,Iscrizioni!$A$2:$M$2502,5,FALSE),"-")</f>
        <v>-</v>
      </c>
      <c r="J1175" s="27" t="str">
        <f>IF($D1175&gt;0,VLOOKUP($D1175,Iscrizioni!$A$2:$M$2502,10,FALSE),"-")</f>
        <v>-</v>
      </c>
      <c r="K1175" s="27" t="str">
        <f t="shared" si="112"/>
        <v>-</v>
      </c>
      <c r="L1175" s="46" t="str">
        <f>IF($D1175&gt;0,VLOOKUP($D1175,Iscrizioni!$A$2:$M$2502,11,FALSE),"-")</f>
        <v>-</v>
      </c>
      <c r="M1175" s="27" t="str">
        <f>IF($D1175&gt;0,VLOOKUP($D1175,Iscrizioni!$A$2:$N$2502,12,FALSE),"-")</f>
        <v>-</v>
      </c>
      <c r="N1175" s="46" t="str">
        <f>IF($D1175&gt;0,VLOOKUP($D1175,Iscrizioni!$A$2:$M$2502,6,FALSE),"-")</f>
        <v>-</v>
      </c>
      <c r="O1175" s="107" t="str">
        <f>IF($D1175&gt;0,VLOOKUP($D1175,Iscrizioni!$A$2:$M$2502,7,FALSE),"-")</f>
        <v>-</v>
      </c>
      <c r="P1175" s="46" t="str">
        <f>IF($D1175&gt;0,VLOOKUP(LEFT($N1175,1),Regione!$A$2:$C$21,2,FALSE),"-")</f>
        <v>-</v>
      </c>
      <c r="Q1175" s="112" t="str">
        <f ca="1">IF($D1175&gt;0,NormalizzaTempo("D",CELL("tipo",$E1175),$E1175),"-")</f>
        <v>-</v>
      </c>
      <c r="R1175" s="27" t="str">
        <f>IF($D1175&gt;0,VLOOKUP($D1175,Iscrizioni!$A$2:$M$2502,13,FALSE),"-")</f>
        <v>-</v>
      </c>
      <c r="S1175" s="112" t="str">
        <f t="shared" si="115"/>
        <v>-</v>
      </c>
      <c r="T1175" s="112" t="str">
        <f>IF($D1175&gt;0,SUMIFS($S$3:$S1175,$X$3:$X1175,1,$J$3:$J1175,$J1175),"-")</f>
        <v>-</v>
      </c>
      <c r="U1175" s="112" t="str">
        <f t="shared" si="116"/>
        <v>-</v>
      </c>
      <c r="V1175" s="112" t="str">
        <f t="shared" si="113"/>
        <v>-</v>
      </c>
      <c r="W1175" s="27" t="str">
        <f>IF(LEN($C1175)=0,IF($D1175&gt;0,COUNTIFS($A$3:$A1175,$A1175),"-"),"Escluso")</f>
        <v>-</v>
      </c>
      <c r="X1175" s="2" t="str">
        <f>IF(LEN($C1175)=0,IF($D1175&gt;0,COUNTIFS($J$3:$J1175,$J1175,$C$3:$C1175,""),"-"),"Escluso")</f>
        <v>-</v>
      </c>
      <c r="Y1175" s="127" t="str">
        <f t="shared" si="111"/>
        <v>-</v>
      </c>
      <c r="Z1175" s="2" t="str">
        <f>IF($D1175&gt;0,COUNTIFS($O$3:$O1175,$O1175,$L$3:$L1175,$L1175,$I$3:$I1175,$I1175),"-")</f>
        <v>-</v>
      </c>
      <c r="AA1175" s="27" t="str">
        <f>IF($D1175&gt;0,IF(OR($Z1175 &gt;1,$L1175&lt;&gt;"Adulti"),0,VLOOKUP($P1175,Regione!$B$2:$C$22,2,FALSE)),"-")</f>
        <v>-</v>
      </c>
      <c r="AB1175" s="27" t="str">
        <f>IF($D1175&gt;0,IF(COUNTIFS($O$3:$O1175,$O1175,$L$3:$L1175,$L1175,$I$3:$I1175,$I1175) &gt;1,0,SUMIFS($Y$3:$Y$2503,$L$3:$L$2503,$L1175,$O$3:$O$2503,$O1175,$I$3:$I$2503,$I1175)),"-")</f>
        <v>-</v>
      </c>
      <c r="AC1175" s="27" t="str">
        <f t="shared" si="114"/>
        <v>-</v>
      </c>
    </row>
    <row r="1176" spans="1:29" s="1" customFormat="1">
      <c r="A1176" s="13"/>
      <c r="B1176" s="107" t="str">
        <f>IF(COUNTA($A1176)&gt;0,VLOOKUP($A1176,Corsa!$A$1:$F$43,2,FALSE),"-")</f>
        <v>-</v>
      </c>
      <c r="C1176" s="11"/>
      <c r="D1176" s="13"/>
      <c r="E1176" s="13"/>
      <c r="F1176" s="46" t="str">
        <f>IF(COUNTA($A1176)&gt;0,VLOOKUP($A1176,Corsa!$A$1:$F$43,3,FALSE),"-")</f>
        <v>-</v>
      </c>
      <c r="G1176" s="28" t="str">
        <f>IF($D1176&gt;0,VLOOKUP($D1176,Iscrizioni!$A$2:$M$2502,9,FALSE),"-")</f>
        <v>-</v>
      </c>
      <c r="H1176" s="28" t="str">
        <f>IF($D1176&gt;0,VLOOKUP($D1176,Iscrizioni!$A$2:$M$2502,4,FALSE),"-")</f>
        <v>-</v>
      </c>
      <c r="I1176" s="27" t="str">
        <f>IF($D1176&gt;0,VLOOKUP($D1176,Iscrizioni!$A$2:$M$2502,5,FALSE),"-")</f>
        <v>-</v>
      </c>
      <c r="J1176" s="27" t="str">
        <f>IF($D1176&gt;0,VLOOKUP($D1176,Iscrizioni!$A$2:$M$2502,10,FALSE),"-")</f>
        <v>-</v>
      </c>
      <c r="K1176" s="27" t="str">
        <f t="shared" si="112"/>
        <v>-</v>
      </c>
      <c r="L1176" s="46" t="str">
        <f>IF($D1176&gt;0,VLOOKUP($D1176,Iscrizioni!$A$2:$M$2502,11,FALSE),"-")</f>
        <v>-</v>
      </c>
      <c r="M1176" s="27" t="str">
        <f>IF($D1176&gt;0,VLOOKUP($D1176,Iscrizioni!$A$2:$N$2502,12,FALSE),"-")</f>
        <v>-</v>
      </c>
      <c r="N1176" s="46" t="str">
        <f>IF($D1176&gt;0,VLOOKUP($D1176,Iscrizioni!$A$2:$M$2502,6,FALSE),"-")</f>
        <v>-</v>
      </c>
      <c r="O1176" s="107" t="str">
        <f>IF($D1176&gt;0,VLOOKUP($D1176,Iscrizioni!$A$2:$M$2502,7,FALSE),"-")</f>
        <v>-</v>
      </c>
      <c r="P1176" s="46" t="str">
        <f>IF($D1176&gt;0,VLOOKUP(LEFT($N1176,1),Regione!$A$2:$C$21,2,FALSE),"-")</f>
        <v>-</v>
      </c>
      <c r="Q1176" s="112" t="str">
        <f ca="1">IF($D1176&gt;0,NormalizzaTempo("D",CELL("tipo",$E1176),$E1176),"-")</f>
        <v>-</v>
      </c>
      <c r="R1176" s="27" t="str">
        <f>IF($D1176&gt;0,VLOOKUP($D1176,Iscrizioni!$A$2:$M$2502,13,FALSE),"-")</f>
        <v>-</v>
      </c>
      <c r="S1176" s="112" t="str">
        <f t="shared" si="115"/>
        <v>-</v>
      </c>
      <c r="T1176" s="112" t="str">
        <f>IF($D1176&gt;0,SUMIFS($S$3:$S1176,$X$3:$X1176,1,$J$3:$J1176,$J1176),"-")</f>
        <v>-</v>
      </c>
      <c r="U1176" s="112" t="str">
        <f t="shared" si="116"/>
        <v>-</v>
      </c>
      <c r="V1176" s="112" t="str">
        <f t="shared" si="113"/>
        <v>-</v>
      </c>
      <c r="W1176" s="27" t="str">
        <f>IF(LEN($C1176)=0,IF($D1176&gt;0,COUNTIFS($A$3:$A1176,$A1176),"-"),"Escluso")</f>
        <v>-</v>
      </c>
      <c r="X1176" s="2" t="str">
        <f>IF(LEN($C1176)=0,IF($D1176&gt;0,COUNTIFS($J$3:$J1176,$J1176,$C$3:$C1176,""),"-"),"Escluso")</f>
        <v>-</v>
      </c>
      <c r="Y1176" s="127" t="str">
        <f t="shared" si="111"/>
        <v>-</v>
      </c>
      <c r="Z1176" s="2" t="str">
        <f>IF($D1176&gt;0,COUNTIFS($O$3:$O1176,$O1176,$L$3:$L1176,$L1176,$I$3:$I1176,$I1176),"-")</f>
        <v>-</v>
      </c>
      <c r="AA1176" s="27" t="str">
        <f>IF($D1176&gt;0,IF(OR($Z1176 &gt;1,$L1176&lt;&gt;"Adulti"),0,VLOOKUP($P1176,Regione!$B$2:$C$22,2,FALSE)),"-")</f>
        <v>-</v>
      </c>
      <c r="AB1176" s="27" t="str">
        <f>IF($D1176&gt;0,IF(COUNTIFS($O$3:$O1176,$O1176,$L$3:$L1176,$L1176,$I$3:$I1176,$I1176) &gt;1,0,SUMIFS($Y$3:$Y$2503,$L$3:$L$2503,$L1176,$O$3:$O$2503,$O1176,$I$3:$I$2503,$I1176)),"-")</f>
        <v>-</v>
      </c>
      <c r="AC1176" s="27" t="str">
        <f t="shared" si="114"/>
        <v>-</v>
      </c>
    </row>
    <row r="1177" spans="1:29" s="1" customFormat="1">
      <c r="A1177" s="13"/>
      <c r="B1177" s="107" t="str">
        <f>IF(COUNTA($A1177)&gt;0,VLOOKUP($A1177,Corsa!$A$1:$F$43,2,FALSE),"-")</f>
        <v>-</v>
      </c>
      <c r="C1177" s="11"/>
      <c r="D1177" s="13"/>
      <c r="E1177" s="13"/>
      <c r="F1177" s="46" t="str">
        <f>IF(COUNTA($A1177)&gt;0,VLOOKUP($A1177,Corsa!$A$1:$F$43,3,FALSE),"-")</f>
        <v>-</v>
      </c>
      <c r="G1177" s="28" t="str">
        <f>IF($D1177&gt;0,VLOOKUP($D1177,Iscrizioni!$A$2:$M$2502,9,FALSE),"-")</f>
        <v>-</v>
      </c>
      <c r="H1177" s="28" t="str">
        <f>IF($D1177&gt;0,VLOOKUP($D1177,Iscrizioni!$A$2:$M$2502,4,FALSE),"-")</f>
        <v>-</v>
      </c>
      <c r="I1177" s="27" t="str">
        <f>IF($D1177&gt;0,VLOOKUP($D1177,Iscrizioni!$A$2:$M$2502,5,FALSE),"-")</f>
        <v>-</v>
      </c>
      <c r="J1177" s="27" t="str">
        <f>IF($D1177&gt;0,VLOOKUP($D1177,Iscrizioni!$A$2:$M$2502,10,FALSE),"-")</f>
        <v>-</v>
      </c>
      <c r="K1177" s="27" t="str">
        <f t="shared" si="112"/>
        <v>-</v>
      </c>
      <c r="L1177" s="46" t="str">
        <f>IF($D1177&gt;0,VLOOKUP($D1177,Iscrizioni!$A$2:$M$2502,11,FALSE),"-")</f>
        <v>-</v>
      </c>
      <c r="M1177" s="27" t="str">
        <f>IF($D1177&gt;0,VLOOKUP($D1177,Iscrizioni!$A$2:$N$2502,12,FALSE),"-")</f>
        <v>-</v>
      </c>
      <c r="N1177" s="46" t="str">
        <f>IF($D1177&gt;0,VLOOKUP($D1177,Iscrizioni!$A$2:$M$2502,6,FALSE),"-")</f>
        <v>-</v>
      </c>
      <c r="O1177" s="107" t="str">
        <f>IF($D1177&gt;0,VLOOKUP($D1177,Iscrizioni!$A$2:$M$2502,7,FALSE),"-")</f>
        <v>-</v>
      </c>
      <c r="P1177" s="46" t="str">
        <f>IF($D1177&gt;0,VLOOKUP(LEFT($N1177,1),Regione!$A$2:$C$21,2,FALSE),"-")</f>
        <v>-</v>
      </c>
      <c r="Q1177" s="112" t="str">
        <f ca="1">IF($D1177&gt;0,NormalizzaTempo("D",CELL("tipo",$E1177),$E1177),"-")</f>
        <v>-</v>
      </c>
      <c r="R1177" s="27" t="str">
        <f>IF($D1177&gt;0,VLOOKUP($D1177,Iscrizioni!$A$2:$M$2502,13,FALSE),"-")</f>
        <v>-</v>
      </c>
      <c r="S1177" s="112" t="str">
        <f t="shared" si="115"/>
        <v>-</v>
      </c>
      <c r="T1177" s="112" t="str">
        <f>IF($D1177&gt;0,SUMIFS($S$3:$S1177,$X$3:$X1177,1,$J$3:$J1177,$J1177),"-")</f>
        <v>-</v>
      </c>
      <c r="U1177" s="112" t="str">
        <f t="shared" si="116"/>
        <v>-</v>
      </c>
      <c r="V1177" s="112" t="str">
        <f t="shared" si="113"/>
        <v>-</v>
      </c>
      <c r="W1177" s="27" t="str">
        <f>IF(LEN($C1177)=0,IF($D1177&gt;0,COUNTIFS($A$3:$A1177,$A1177),"-"),"Escluso")</f>
        <v>-</v>
      </c>
      <c r="X1177" s="2" t="str">
        <f>IF(LEN($C1177)=0,IF($D1177&gt;0,COUNTIFS($J$3:$J1177,$J1177,$C$3:$C1177,""),"-"),"Escluso")</f>
        <v>-</v>
      </c>
      <c r="Y1177" s="127" t="str">
        <f t="shared" si="111"/>
        <v>-</v>
      </c>
      <c r="Z1177" s="2" t="str">
        <f>IF($D1177&gt;0,COUNTIFS($O$3:$O1177,$O1177,$L$3:$L1177,$L1177,$I$3:$I1177,$I1177),"-")</f>
        <v>-</v>
      </c>
      <c r="AA1177" s="27" t="str">
        <f>IF($D1177&gt;0,IF(OR($Z1177 &gt;1,$L1177&lt;&gt;"Adulti"),0,VLOOKUP($P1177,Regione!$B$2:$C$22,2,FALSE)),"-")</f>
        <v>-</v>
      </c>
      <c r="AB1177" s="27" t="str">
        <f>IF($D1177&gt;0,IF(COUNTIFS($O$3:$O1177,$O1177,$L$3:$L1177,$L1177,$I$3:$I1177,$I1177) &gt;1,0,SUMIFS($Y$3:$Y$2503,$L$3:$L$2503,$L1177,$O$3:$O$2503,$O1177,$I$3:$I$2503,$I1177)),"-")</f>
        <v>-</v>
      </c>
      <c r="AC1177" s="27" t="str">
        <f t="shared" si="114"/>
        <v>-</v>
      </c>
    </row>
    <row r="1178" spans="1:29" s="1" customFormat="1">
      <c r="A1178" s="13"/>
      <c r="B1178" s="107" t="str">
        <f>IF(COUNTA($A1178)&gt;0,VLOOKUP($A1178,Corsa!$A$1:$F$43,2,FALSE),"-")</f>
        <v>-</v>
      </c>
      <c r="C1178" s="11"/>
      <c r="D1178" s="13"/>
      <c r="E1178" s="13"/>
      <c r="F1178" s="46" t="str">
        <f>IF(COUNTA($A1178)&gt;0,VLOOKUP($A1178,Corsa!$A$1:$F$43,3,FALSE),"-")</f>
        <v>-</v>
      </c>
      <c r="G1178" s="28" t="str">
        <f>IF($D1178&gt;0,VLOOKUP($D1178,Iscrizioni!$A$2:$M$2502,9,FALSE),"-")</f>
        <v>-</v>
      </c>
      <c r="H1178" s="28" t="str">
        <f>IF($D1178&gt;0,VLOOKUP($D1178,Iscrizioni!$A$2:$M$2502,4,FALSE),"-")</f>
        <v>-</v>
      </c>
      <c r="I1178" s="27" t="str">
        <f>IF($D1178&gt;0,VLOOKUP($D1178,Iscrizioni!$A$2:$M$2502,5,FALSE),"-")</f>
        <v>-</v>
      </c>
      <c r="J1178" s="27" t="str">
        <f>IF($D1178&gt;0,VLOOKUP($D1178,Iscrizioni!$A$2:$M$2502,10,FALSE),"-")</f>
        <v>-</v>
      </c>
      <c r="K1178" s="27" t="str">
        <f t="shared" si="112"/>
        <v>-</v>
      </c>
      <c r="L1178" s="46" t="str">
        <f>IF($D1178&gt;0,VLOOKUP($D1178,Iscrizioni!$A$2:$M$2502,11,FALSE),"-")</f>
        <v>-</v>
      </c>
      <c r="M1178" s="27" t="str">
        <f>IF($D1178&gt;0,VLOOKUP($D1178,Iscrizioni!$A$2:$N$2502,12,FALSE),"-")</f>
        <v>-</v>
      </c>
      <c r="N1178" s="46" t="str">
        <f>IF($D1178&gt;0,VLOOKUP($D1178,Iscrizioni!$A$2:$M$2502,6,FALSE),"-")</f>
        <v>-</v>
      </c>
      <c r="O1178" s="107" t="str">
        <f>IF($D1178&gt;0,VLOOKUP($D1178,Iscrizioni!$A$2:$M$2502,7,FALSE),"-")</f>
        <v>-</v>
      </c>
      <c r="P1178" s="46" t="str">
        <f>IF($D1178&gt;0,VLOOKUP(LEFT($N1178,1),Regione!$A$2:$C$21,2,FALSE),"-")</f>
        <v>-</v>
      </c>
      <c r="Q1178" s="112" t="str">
        <f ca="1">IF($D1178&gt;0,NormalizzaTempo("D",CELL("tipo",$E1178),$E1178),"-")</f>
        <v>-</v>
      </c>
      <c r="R1178" s="27" t="str">
        <f>IF($D1178&gt;0,VLOOKUP($D1178,Iscrizioni!$A$2:$M$2502,13,FALSE),"-")</f>
        <v>-</v>
      </c>
      <c r="S1178" s="112" t="str">
        <f t="shared" si="115"/>
        <v>-</v>
      </c>
      <c r="T1178" s="112" t="str">
        <f>IF($D1178&gt;0,SUMIFS($S$3:$S1178,$X$3:$X1178,1,$J$3:$J1178,$J1178),"-")</f>
        <v>-</v>
      </c>
      <c r="U1178" s="112" t="str">
        <f t="shared" si="116"/>
        <v>-</v>
      </c>
      <c r="V1178" s="112" t="str">
        <f t="shared" si="113"/>
        <v>-</v>
      </c>
      <c r="W1178" s="27" t="str">
        <f>IF(LEN($C1178)=0,IF($D1178&gt;0,COUNTIFS($A$3:$A1178,$A1178),"-"),"Escluso")</f>
        <v>-</v>
      </c>
      <c r="X1178" s="2" t="str">
        <f>IF(LEN($C1178)=0,IF($D1178&gt;0,COUNTIFS($J$3:$J1178,$J1178,$C$3:$C1178,""),"-"),"Escluso")</f>
        <v>-</v>
      </c>
      <c r="Y1178" s="127" t="str">
        <f t="shared" si="111"/>
        <v>-</v>
      </c>
      <c r="Z1178" s="2" t="str">
        <f>IF($D1178&gt;0,COUNTIFS($O$3:$O1178,$O1178,$L$3:$L1178,$L1178,$I$3:$I1178,$I1178),"-")</f>
        <v>-</v>
      </c>
      <c r="AA1178" s="27" t="str">
        <f>IF($D1178&gt;0,IF(OR($Z1178 &gt;1,$L1178&lt;&gt;"Adulti"),0,VLOOKUP($P1178,Regione!$B$2:$C$22,2,FALSE)),"-")</f>
        <v>-</v>
      </c>
      <c r="AB1178" s="27" t="str">
        <f>IF($D1178&gt;0,IF(COUNTIFS($O$3:$O1178,$O1178,$L$3:$L1178,$L1178,$I$3:$I1178,$I1178) &gt;1,0,SUMIFS($Y$3:$Y$2503,$L$3:$L$2503,$L1178,$O$3:$O$2503,$O1178,$I$3:$I$2503,$I1178)),"-")</f>
        <v>-</v>
      </c>
      <c r="AC1178" s="27" t="str">
        <f t="shared" si="114"/>
        <v>-</v>
      </c>
    </row>
    <row r="1179" spans="1:29" s="1" customFormat="1">
      <c r="A1179" s="13"/>
      <c r="B1179" s="107" t="str">
        <f>IF(COUNTA($A1179)&gt;0,VLOOKUP($A1179,Corsa!$A$1:$F$43,2,FALSE),"-")</f>
        <v>-</v>
      </c>
      <c r="C1179" s="11"/>
      <c r="D1179" s="13"/>
      <c r="E1179" s="13"/>
      <c r="F1179" s="46" t="str">
        <f>IF(COUNTA($A1179)&gt;0,VLOOKUP($A1179,Corsa!$A$1:$F$43,3,FALSE),"-")</f>
        <v>-</v>
      </c>
      <c r="G1179" s="28" t="str">
        <f>IF($D1179&gt;0,VLOOKUP($D1179,Iscrizioni!$A$2:$M$2502,9,FALSE),"-")</f>
        <v>-</v>
      </c>
      <c r="H1179" s="28" t="str">
        <f>IF($D1179&gt;0,VLOOKUP($D1179,Iscrizioni!$A$2:$M$2502,4,FALSE),"-")</f>
        <v>-</v>
      </c>
      <c r="I1179" s="27" t="str">
        <f>IF($D1179&gt;0,VLOOKUP($D1179,Iscrizioni!$A$2:$M$2502,5,FALSE),"-")</f>
        <v>-</v>
      </c>
      <c r="J1179" s="27" t="str">
        <f>IF($D1179&gt;0,VLOOKUP($D1179,Iscrizioni!$A$2:$M$2502,10,FALSE),"-")</f>
        <v>-</v>
      </c>
      <c r="K1179" s="27" t="str">
        <f t="shared" si="112"/>
        <v>-</v>
      </c>
      <c r="L1179" s="46" t="str">
        <f>IF($D1179&gt;0,VLOOKUP($D1179,Iscrizioni!$A$2:$M$2502,11,FALSE),"-")</f>
        <v>-</v>
      </c>
      <c r="M1179" s="27" t="str">
        <f>IF($D1179&gt;0,VLOOKUP($D1179,Iscrizioni!$A$2:$N$2502,12,FALSE),"-")</f>
        <v>-</v>
      </c>
      <c r="N1179" s="46" t="str">
        <f>IF($D1179&gt;0,VLOOKUP($D1179,Iscrizioni!$A$2:$M$2502,6,FALSE),"-")</f>
        <v>-</v>
      </c>
      <c r="O1179" s="107" t="str">
        <f>IF($D1179&gt;0,VLOOKUP($D1179,Iscrizioni!$A$2:$M$2502,7,FALSE),"-")</f>
        <v>-</v>
      </c>
      <c r="P1179" s="46" t="str">
        <f>IF($D1179&gt;0,VLOOKUP(LEFT($N1179,1),Regione!$A$2:$C$21,2,FALSE),"-")</f>
        <v>-</v>
      </c>
      <c r="Q1179" s="112" t="str">
        <f ca="1">IF($D1179&gt;0,NormalizzaTempo("D",CELL("tipo",$E1179),$E1179),"-")</f>
        <v>-</v>
      </c>
      <c r="R1179" s="27" t="str">
        <f>IF($D1179&gt;0,VLOOKUP($D1179,Iscrizioni!$A$2:$M$2502,13,FALSE),"-")</f>
        <v>-</v>
      </c>
      <c r="S1179" s="112" t="str">
        <f t="shared" si="115"/>
        <v>-</v>
      </c>
      <c r="T1179" s="112" t="str">
        <f>IF($D1179&gt;0,SUMIFS($S$3:$S1179,$X$3:$X1179,1,$J$3:$J1179,$J1179),"-")</f>
        <v>-</v>
      </c>
      <c r="U1179" s="112" t="str">
        <f t="shared" si="116"/>
        <v>-</v>
      </c>
      <c r="V1179" s="112" t="str">
        <f t="shared" si="113"/>
        <v>-</v>
      </c>
      <c r="W1179" s="27" t="str">
        <f>IF(LEN($C1179)=0,IF($D1179&gt;0,COUNTIFS($A$3:$A1179,$A1179),"-"),"Escluso")</f>
        <v>-</v>
      </c>
      <c r="X1179" s="2" t="str">
        <f>IF(LEN($C1179)=0,IF($D1179&gt;0,COUNTIFS($J$3:$J1179,$J1179,$C$3:$C1179,""),"-"),"Escluso")</f>
        <v>-</v>
      </c>
      <c r="Y1179" s="127" t="str">
        <f t="shared" si="111"/>
        <v>-</v>
      </c>
      <c r="Z1179" s="2" t="str">
        <f>IF($D1179&gt;0,COUNTIFS($O$3:$O1179,$O1179,$L$3:$L1179,$L1179,$I$3:$I1179,$I1179),"-")</f>
        <v>-</v>
      </c>
      <c r="AA1179" s="27" t="str">
        <f>IF($D1179&gt;0,IF(OR($Z1179 &gt;1,$L1179&lt;&gt;"Adulti"),0,VLOOKUP($P1179,Regione!$B$2:$C$22,2,FALSE)),"-")</f>
        <v>-</v>
      </c>
      <c r="AB1179" s="27" t="str">
        <f>IF($D1179&gt;0,IF(COUNTIFS($O$3:$O1179,$O1179,$L$3:$L1179,$L1179,$I$3:$I1179,$I1179) &gt;1,0,SUMIFS($Y$3:$Y$2503,$L$3:$L$2503,$L1179,$O$3:$O$2503,$O1179,$I$3:$I$2503,$I1179)),"-")</f>
        <v>-</v>
      </c>
      <c r="AC1179" s="27" t="str">
        <f t="shared" si="114"/>
        <v>-</v>
      </c>
    </row>
    <row r="1180" spans="1:29" s="1" customFormat="1">
      <c r="A1180" s="13"/>
      <c r="B1180" s="107" t="str">
        <f>IF(COUNTA($A1180)&gt;0,VLOOKUP($A1180,Corsa!$A$1:$F$43,2,FALSE),"-")</f>
        <v>-</v>
      </c>
      <c r="C1180" s="11"/>
      <c r="D1180" s="13"/>
      <c r="E1180" s="13"/>
      <c r="F1180" s="46" t="str">
        <f>IF(COUNTA($A1180)&gt;0,VLOOKUP($A1180,Corsa!$A$1:$F$43,3,FALSE),"-")</f>
        <v>-</v>
      </c>
      <c r="G1180" s="28" t="str">
        <f>IF($D1180&gt;0,VLOOKUP($D1180,Iscrizioni!$A$2:$M$2502,9,FALSE),"-")</f>
        <v>-</v>
      </c>
      <c r="H1180" s="28" t="str">
        <f>IF($D1180&gt;0,VLOOKUP($D1180,Iscrizioni!$A$2:$M$2502,4,FALSE),"-")</f>
        <v>-</v>
      </c>
      <c r="I1180" s="27" t="str">
        <f>IF($D1180&gt;0,VLOOKUP($D1180,Iscrizioni!$A$2:$M$2502,5,FALSE),"-")</f>
        <v>-</v>
      </c>
      <c r="J1180" s="27" t="str">
        <f>IF($D1180&gt;0,VLOOKUP($D1180,Iscrizioni!$A$2:$M$2502,10,FALSE),"-")</f>
        <v>-</v>
      </c>
      <c r="K1180" s="27" t="str">
        <f t="shared" si="112"/>
        <v>-</v>
      </c>
      <c r="L1180" s="46" t="str">
        <f>IF($D1180&gt;0,VLOOKUP($D1180,Iscrizioni!$A$2:$M$2502,11,FALSE),"-")</f>
        <v>-</v>
      </c>
      <c r="M1180" s="27" t="str">
        <f>IF($D1180&gt;0,VLOOKUP($D1180,Iscrizioni!$A$2:$N$2502,12,FALSE),"-")</f>
        <v>-</v>
      </c>
      <c r="N1180" s="46" t="str">
        <f>IF($D1180&gt;0,VLOOKUP($D1180,Iscrizioni!$A$2:$M$2502,6,FALSE),"-")</f>
        <v>-</v>
      </c>
      <c r="O1180" s="107" t="str">
        <f>IF($D1180&gt;0,VLOOKUP($D1180,Iscrizioni!$A$2:$M$2502,7,FALSE),"-")</f>
        <v>-</v>
      </c>
      <c r="P1180" s="46" t="str">
        <f>IF($D1180&gt;0,VLOOKUP(LEFT($N1180,1),Regione!$A$2:$C$21,2,FALSE),"-")</f>
        <v>-</v>
      </c>
      <c r="Q1180" s="112" t="str">
        <f ca="1">IF($D1180&gt;0,NormalizzaTempo("D",CELL("tipo",$E1180),$E1180),"-")</f>
        <v>-</v>
      </c>
      <c r="R1180" s="27" t="str">
        <f>IF($D1180&gt;0,VLOOKUP($D1180,Iscrizioni!$A$2:$M$2502,13,FALSE),"-")</f>
        <v>-</v>
      </c>
      <c r="S1180" s="112" t="str">
        <f t="shared" si="115"/>
        <v>-</v>
      </c>
      <c r="T1180" s="112" t="str">
        <f>IF($D1180&gt;0,SUMIFS($S$3:$S1180,$X$3:$X1180,1,$J$3:$J1180,$J1180),"-")</f>
        <v>-</v>
      </c>
      <c r="U1180" s="112" t="str">
        <f t="shared" si="116"/>
        <v>-</v>
      </c>
      <c r="V1180" s="112" t="str">
        <f t="shared" si="113"/>
        <v>-</v>
      </c>
      <c r="W1180" s="27" t="str">
        <f>IF(LEN($C1180)=0,IF($D1180&gt;0,COUNTIFS($A$3:$A1180,$A1180),"-"),"Escluso")</f>
        <v>-</v>
      </c>
      <c r="X1180" s="2" t="str">
        <f>IF(LEN($C1180)=0,IF($D1180&gt;0,COUNTIFS($J$3:$J1180,$J1180,$C$3:$C1180,""),"-"),"Escluso")</f>
        <v>-</v>
      </c>
      <c r="Y1180" s="127" t="str">
        <f t="shared" si="111"/>
        <v>-</v>
      </c>
      <c r="Z1180" s="2" t="str">
        <f>IF($D1180&gt;0,COUNTIFS($O$3:$O1180,$O1180,$L$3:$L1180,$L1180,$I$3:$I1180,$I1180),"-")</f>
        <v>-</v>
      </c>
      <c r="AA1180" s="27" t="str">
        <f>IF($D1180&gt;0,IF(OR($Z1180 &gt;1,$L1180&lt;&gt;"Adulti"),0,VLOOKUP($P1180,Regione!$B$2:$C$22,2,FALSE)),"-")</f>
        <v>-</v>
      </c>
      <c r="AB1180" s="27" t="str">
        <f>IF($D1180&gt;0,IF(COUNTIFS($O$3:$O1180,$O1180,$L$3:$L1180,$L1180,$I$3:$I1180,$I1180) &gt;1,0,SUMIFS($Y$3:$Y$2503,$L$3:$L$2503,$L1180,$O$3:$O$2503,$O1180,$I$3:$I$2503,$I1180)),"-")</f>
        <v>-</v>
      </c>
      <c r="AC1180" s="27" t="str">
        <f t="shared" si="114"/>
        <v>-</v>
      </c>
    </row>
    <row r="1181" spans="1:29" s="1" customFormat="1">
      <c r="A1181" s="13"/>
      <c r="B1181" s="107" t="str">
        <f>IF(COUNTA($A1181)&gt;0,VLOOKUP($A1181,Corsa!$A$1:$F$43,2,FALSE),"-")</f>
        <v>-</v>
      </c>
      <c r="C1181" s="11"/>
      <c r="D1181" s="13"/>
      <c r="E1181" s="13"/>
      <c r="F1181" s="46" t="str">
        <f>IF(COUNTA($A1181)&gt;0,VLOOKUP($A1181,Corsa!$A$1:$F$43,3,FALSE),"-")</f>
        <v>-</v>
      </c>
      <c r="G1181" s="28" t="str">
        <f>IF($D1181&gt;0,VLOOKUP($D1181,Iscrizioni!$A$2:$M$2502,9,FALSE),"-")</f>
        <v>-</v>
      </c>
      <c r="H1181" s="28" t="str">
        <f>IF($D1181&gt;0,VLOOKUP($D1181,Iscrizioni!$A$2:$M$2502,4,FALSE),"-")</f>
        <v>-</v>
      </c>
      <c r="I1181" s="27" t="str">
        <f>IF($D1181&gt;0,VLOOKUP($D1181,Iscrizioni!$A$2:$M$2502,5,FALSE),"-")</f>
        <v>-</v>
      </c>
      <c r="J1181" s="27" t="str">
        <f>IF($D1181&gt;0,VLOOKUP($D1181,Iscrizioni!$A$2:$M$2502,10,FALSE),"-")</f>
        <v>-</v>
      </c>
      <c r="K1181" s="27" t="str">
        <f t="shared" si="112"/>
        <v>-</v>
      </c>
      <c r="L1181" s="46" t="str">
        <f>IF($D1181&gt;0,VLOOKUP($D1181,Iscrizioni!$A$2:$M$2502,11,FALSE),"-")</f>
        <v>-</v>
      </c>
      <c r="M1181" s="27" t="str">
        <f>IF($D1181&gt;0,VLOOKUP($D1181,Iscrizioni!$A$2:$N$2502,12,FALSE),"-")</f>
        <v>-</v>
      </c>
      <c r="N1181" s="46" t="str">
        <f>IF($D1181&gt;0,VLOOKUP($D1181,Iscrizioni!$A$2:$M$2502,6,FALSE),"-")</f>
        <v>-</v>
      </c>
      <c r="O1181" s="107" t="str">
        <f>IF($D1181&gt;0,VLOOKUP($D1181,Iscrizioni!$A$2:$M$2502,7,FALSE),"-")</f>
        <v>-</v>
      </c>
      <c r="P1181" s="46" t="str">
        <f>IF($D1181&gt;0,VLOOKUP(LEFT($N1181,1),Regione!$A$2:$C$21,2,FALSE),"-")</f>
        <v>-</v>
      </c>
      <c r="Q1181" s="112" t="str">
        <f ca="1">IF($D1181&gt;0,NormalizzaTempo("D",CELL("tipo",$E1181),$E1181),"-")</f>
        <v>-</v>
      </c>
      <c r="R1181" s="27" t="str">
        <f>IF($D1181&gt;0,VLOOKUP($D1181,Iscrizioni!$A$2:$M$2502,13,FALSE),"-")</f>
        <v>-</v>
      </c>
      <c r="S1181" s="112" t="str">
        <f t="shared" si="115"/>
        <v>-</v>
      </c>
      <c r="T1181" s="112" t="str">
        <f>IF($D1181&gt;0,SUMIFS($S$3:$S1181,$X$3:$X1181,1,$J$3:$J1181,$J1181),"-")</f>
        <v>-</v>
      </c>
      <c r="U1181" s="112" t="str">
        <f t="shared" si="116"/>
        <v>-</v>
      </c>
      <c r="V1181" s="112" t="str">
        <f t="shared" si="113"/>
        <v>-</v>
      </c>
      <c r="W1181" s="27" t="str">
        <f>IF(LEN($C1181)=0,IF($D1181&gt;0,COUNTIFS($A$3:$A1181,$A1181),"-"),"Escluso")</f>
        <v>-</v>
      </c>
      <c r="X1181" s="2" t="str">
        <f>IF(LEN($C1181)=0,IF($D1181&gt;0,COUNTIFS($J$3:$J1181,$J1181,$C$3:$C1181,""),"-"),"Escluso")</f>
        <v>-</v>
      </c>
      <c r="Y1181" s="127" t="str">
        <f t="shared" si="111"/>
        <v>-</v>
      </c>
      <c r="Z1181" s="2" t="str">
        <f>IF($D1181&gt;0,COUNTIFS($O$3:$O1181,$O1181,$L$3:$L1181,$L1181,$I$3:$I1181,$I1181),"-")</f>
        <v>-</v>
      </c>
      <c r="AA1181" s="27" t="str">
        <f>IF($D1181&gt;0,IF(OR($Z1181 &gt;1,$L1181&lt;&gt;"Adulti"),0,VLOOKUP($P1181,Regione!$B$2:$C$22,2,FALSE)),"-")</f>
        <v>-</v>
      </c>
      <c r="AB1181" s="27" t="str">
        <f>IF($D1181&gt;0,IF(COUNTIFS($O$3:$O1181,$O1181,$L$3:$L1181,$L1181,$I$3:$I1181,$I1181) &gt;1,0,SUMIFS($Y$3:$Y$2503,$L$3:$L$2503,$L1181,$O$3:$O$2503,$O1181,$I$3:$I$2503,$I1181)),"-")</f>
        <v>-</v>
      </c>
      <c r="AC1181" s="27" t="str">
        <f t="shared" si="114"/>
        <v>-</v>
      </c>
    </row>
    <row r="1182" spans="1:29" s="1" customFormat="1">
      <c r="A1182" s="13"/>
      <c r="B1182" s="107" t="str">
        <f>IF(COUNTA($A1182)&gt;0,VLOOKUP($A1182,Corsa!$A$1:$F$43,2,FALSE),"-")</f>
        <v>-</v>
      </c>
      <c r="C1182" s="11"/>
      <c r="D1182" s="13"/>
      <c r="E1182" s="13"/>
      <c r="F1182" s="46" t="str">
        <f>IF(COUNTA($A1182)&gt;0,VLOOKUP($A1182,Corsa!$A$1:$F$43,3,FALSE),"-")</f>
        <v>-</v>
      </c>
      <c r="G1182" s="28" t="str">
        <f>IF($D1182&gt;0,VLOOKUP($D1182,Iscrizioni!$A$2:$M$2502,9,FALSE),"-")</f>
        <v>-</v>
      </c>
      <c r="H1182" s="28" t="str">
        <f>IF($D1182&gt;0,VLOOKUP($D1182,Iscrizioni!$A$2:$M$2502,4,FALSE),"-")</f>
        <v>-</v>
      </c>
      <c r="I1182" s="27" t="str">
        <f>IF($D1182&gt;0,VLOOKUP($D1182,Iscrizioni!$A$2:$M$2502,5,FALSE),"-")</f>
        <v>-</v>
      </c>
      <c r="J1182" s="27" t="str">
        <f>IF($D1182&gt;0,VLOOKUP($D1182,Iscrizioni!$A$2:$M$2502,10,FALSE),"-")</f>
        <v>-</v>
      </c>
      <c r="K1182" s="27" t="str">
        <f t="shared" si="112"/>
        <v>-</v>
      </c>
      <c r="L1182" s="46" t="str">
        <f>IF($D1182&gt;0,VLOOKUP($D1182,Iscrizioni!$A$2:$M$2502,11,FALSE),"-")</f>
        <v>-</v>
      </c>
      <c r="M1182" s="27" t="str">
        <f>IF($D1182&gt;0,VLOOKUP($D1182,Iscrizioni!$A$2:$N$2502,12,FALSE),"-")</f>
        <v>-</v>
      </c>
      <c r="N1182" s="46" t="str">
        <f>IF($D1182&gt;0,VLOOKUP($D1182,Iscrizioni!$A$2:$M$2502,6,FALSE),"-")</f>
        <v>-</v>
      </c>
      <c r="O1182" s="107" t="str">
        <f>IF($D1182&gt;0,VLOOKUP($D1182,Iscrizioni!$A$2:$M$2502,7,FALSE),"-")</f>
        <v>-</v>
      </c>
      <c r="P1182" s="46" t="str">
        <f>IF($D1182&gt;0,VLOOKUP(LEFT($N1182,1),Regione!$A$2:$C$21,2,FALSE),"-")</f>
        <v>-</v>
      </c>
      <c r="Q1182" s="112" t="str">
        <f ca="1">IF($D1182&gt;0,NormalizzaTempo("D",CELL("tipo",$E1182),$E1182),"-")</f>
        <v>-</v>
      </c>
      <c r="R1182" s="27" t="str">
        <f>IF($D1182&gt;0,VLOOKUP($D1182,Iscrizioni!$A$2:$M$2502,13,FALSE),"-")</f>
        <v>-</v>
      </c>
      <c r="S1182" s="112" t="str">
        <f t="shared" si="115"/>
        <v>-</v>
      </c>
      <c r="T1182" s="112" t="str">
        <f>IF($D1182&gt;0,SUMIFS($S$3:$S1182,$X$3:$X1182,1,$J$3:$J1182,$J1182),"-")</f>
        <v>-</v>
      </c>
      <c r="U1182" s="112" t="str">
        <f t="shared" si="116"/>
        <v>-</v>
      </c>
      <c r="V1182" s="112" t="str">
        <f t="shared" si="113"/>
        <v>-</v>
      </c>
      <c r="W1182" s="27" t="str">
        <f>IF(LEN($C1182)=0,IF($D1182&gt;0,COUNTIFS($A$3:$A1182,$A1182),"-"),"Escluso")</f>
        <v>-</v>
      </c>
      <c r="X1182" s="2" t="str">
        <f>IF(LEN($C1182)=0,IF($D1182&gt;0,COUNTIFS($J$3:$J1182,$J1182,$C$3:$C1182,""),"-"),"Escluso")</f>
        <v>-</v>
      </c>
      <c r="Y1182" s="127" t="str">
        <f t="shared" si="111"/>
        <v>-</v>
      </c>
      <c r="Z1182" s="2" t="str">
        <f>IF($D1182&gt;0,COUNTIFS($O$3:$O1182,$O1182,$L$3:$L1182,$L1182,$I$3:$I1182,$I1182),"-")</f>
        <v>-</v>
      </c>
      <c r="AA1182" s="27" t="str">
        <f>IF($D1182&gt;0,IF(OR($Z1182 &gt;1,$L1182&lt;&gt;"Adulti"),0,VLOOKUP($P1182,Regione!$B$2:$C$22,2,FALSE)),"-")</f>
        <v>-</v>
      </c>
      <c r="AB1182" s="27" t="str">
        <f>IF($D1182&gt;0,IF(COUNTIFS($O$3:$O1182,$O1182,$L$3:$L1182,$L1182,$I$3:$I1182,$I1182) &gt;1,0,SUMIFS($Y$3:$Y$2503,$L$3:$L$2503,$L1182,$O$3:$O$2503,$O1182,$I$3:$I$2503,$I1182)),"-")</f>
        <v>-</v>
      </c>
      <c r="AC1182" s="27" t="str">
        <f t="shared" si="114"/>
        <v>-</v>
      </c>
    </row>
    <row r="1183" spans="1:29" s="1" customFormat="1">
      <c r="A1183" s="13"/>
      <c r="B1183" s="107" t="str">
        <f>IF(COUNTA($A1183)&gt;0,VLOOKUP($A1183,Corsa!$A$1:$F$43,2,FALSE),"-")</f>
        <v>-</v>
      </c>
      <c r="C1183" s="11"/>
      <c r="D1183" s="13"/>
      <c r="E1183" s="13"/>
      <c r="F1183" s="46" t="str">
        <f>IF(COUNTA($A1183)&gt;0,VLOOKUP($A1183,Corsa!$A$1:$F$43,3,FALSE),"-")</f>
        <v>-</v>
      </c>
      <c r="G1183" s="28" t="str">
        <f>IF($D1183&gt;0,VLOOKUP($D1183,Iscrizioni!$A$2:$M$2502,9,FALSE),"-")</f>
        <v>-</v>
      </c>
      <c r="H1183" s="28" t="str">
        <f>IF($D1183&gt;0,VLOOKUP($D1183,Iscrizioni!$A$2:$M$2502,4,FALSE),"-")</f>
        <v>-</v>
      </c>
      <c r="I1183" s="27" t="str">
        <f>IF($D1183&gt;0,VLOOKUP($D1183,Iscrizioni!$A$2:$M$2502,5,FALSE),"-")</f>
        <v>-</v>
      </c>
      <c r="J1183" s="27" t="str">
        <f>IF($D1183&gt;0,VLOOKUP($D1183,Iscrizioni!$A$2:$M$2502,10,FALSE),"-")</f>
        <v>-</v>
      </c>
      <c r="K1183" s="27" t="str">
        <f t="shared" si="112"/>
        <v>-</v>
      </c>
      <c r="L1183" s="46" t="str">
        <f>IF($D1183&gt;0,VLOOKUP($D1183,Iscrizioni!$A$2:$M$2502,11,FALSE),"-")</f>
        <v>-</v>
      </c>
      <c r="M1183" s="27" t="str">
        <f>IF($D1183&gt;0,VLOOKUP($D1183,Iscrizioni!$A$2:$N$2502,12,FALSE),"-")</f>
        <v>-</v>
      </c>
      <c r="N1183" s="46" t="str">
        <f>IF($D1183&gt;0,VLOOKUP($D1183,Iscrizioni!$A$2:$M$2502,6,FALSE),"-")</f>
        <v>-</v>
      </c>
      <c r="O1183" s="107" t="str">
        <f>IF($D1183&gt;0,VLOOKUP($D1183,Iscrizioni!$A$2:$M$2502,7,FALSE),"-")</f>
        <v>-</v>
      </c>
      <c r="P1183" s="46" t="str">
        <f>IF($D1183&gt;0,VLOOKUP(LEFT($N1183,1),Regione!$A$2:$C$21,2,FALSE),"-")</f>
        <v>-</v>
      </c>
      <c r="Q1183" s="112" t="str">
        <f ca="1">IF($D1183&gt;0,NormalizzaTempo("D",CELL("tipo",$E1183),$E1183),"-")</f>
        <v>-</v>
      </c>
      <c r="R1183" s="27" t="str">
        <f>IF($D1183&gt;0,VLOOKUP($D1183,Iscrizioni!$A$2:$M$2502,13,FALSE),"-")</f>
        <v>-</v>
      </c>
      <c r="S1183" s="112" t="str">
        <f t="shared" si="115"/>
        <v>-</v>
      </c>
      <c r="T1183" s="112" t="str">
        <f>IF($D1183&gt;0,SUMIFS($S$3:$S1183,$X$3:$X1183,1,$J$3:$J1183,$J1183),"-")</f>
        <v>-</v>
      </c>
      <c r="U1183" s="112" t="str">
        <f t="shared" si="116"/>
        <v>-</v>
      </c>
      <c r="V1183" s="112" t="str">
        <f t="shared" si="113"/>
        <v>-</v>
      </c>
      <c r="W1183" s="27" t="str">
        <f>IF(LEN($C1183)=0,IF($D1183&gt;0,COUNTIFS($A$3:$A1183,$A1183),"-"),"Escluso")</f>
        <v>-</v>
      </c>
      <c r="X1183" s="2" t="str">
        <f>IF(LEN($C1183)=0,IF($D1183&gt;0,COUNTIFS($J$3:$J1183,$J1183,$C$3:$C1183,""),"-"),"Escluso")</f>
        <v>-</v>
      </c>
      <c r="Y1183" s="127" t="str">
        <f t="shared" si="111"/>
        <v>-</v>
      </c>
      <c r="Z1183" s="2" t="str">
        <f>IF($D1183&gt;0,COUNTIFS($O$3:$O1183,$O1183,$L$3:$L1183,$L1183,$I$3:$I1183,$I1183),"-")</f>
        <v>-</v>
      </c>
      <c r="AA1183" s="27" t="str">
        <f>IF($D1183&gt;0,IF(OR($Z1183 &gt;1,$L1183&lt;&gt;"Adulti"),0,VLOOKUP($P1183,Regione!$B$2:$C$22,2,FALSE)),"-")</f>
        <v>-</v>
      </c>
      <c r="AB1183" s="27" t="str">
        <f>IF($D1183&gt;0,IF(COUNTIFS($O$3:$O1183,$O1183,$L$3:$L1183,$L1183,$I$3:$I1183,$I1183) &gt;1,0,SUMIFS($Y$3:$Y$2503,$L$3:$L$2503,$L1183,$O$3:$O$2503,$O1183,$I$3:$I$2503,$I1183)),"-")</f>
        <v>-</v>
      </c>
      <c r="AC1183" s="27" t="str">
        <f t="shared" si="114"/>
        <v>-</v>
      </c>
    </row>
    <row r="1184" spans="1:29" s="1" customFormat="1">
      <c r="A1184" s="13"/>
      <c r="B1184" s="107" t="str">
        <f>IF(COUNTA($A1184)&gt;0,VLOOKUP($A1184,Corsa!$A$1:$F$43,2,FALSE),"-")</f>
        <v>-</v>
      </c>
      <c r="C1184" s="11"/>
      <c r="D1184" s="13"/>
      <c r="E1184" s="13"/>
      <c r="F1184" s="46" t="str">
        <f>IF(COUNTA($A1184)&gt;0,VLOOKUP($A1184,Corsa!$A$1:$F$43,3,FALSE),"-")</f>
        <v>-</v>
      </c>
      <c r="G1184" s="28" t="str">
        <f>IF($D1184&gt;0,VLOOKUP($D1184,Iscrizioni!$A$2:$M$2502,9,FALSE),"-")</f>
        <v>-</v>
      </c>
      <c r="H1184" s="28" t="str">
        <f>IF($D1184&gt;0,VLOOKUP($D1184,Iscrizioni!$A$2:$M$2502,4,FALSE),"-")</f>
        <v>-</v>
      </c>
      <c r="I1184" s="27" t="str">
        <f>IF($D1184&gt;0,VLOOKUP($D1184,Iscrizioni!$A$2:$M$2502,5,FALSE),"-")</f>
        <v>-</v>
      </c>
      <c r="J1184" s="27" t="str">
        <f>IF($D1184&gt;0,VLOOKUP($D1184,Iscrizioni!$A$2:$M$2502,10,FALSE),"-")</f>
        <v>-</v>
      </c>
      <c r="K1184" s="27" t="str">
        <f t="shared" si="112"/>
        <v>-</v>
      </c>
      <c r="L1184" s="46" t="str">
        <f>IF($D1184&gt;0,VLOOKUP($D1184,Iscrizioni!$A$2:$M$2502,11,FALSE),"-")</f>
        <v>-</v>
      </c>
      <c r="M1184" s="27" t="str">
        <f>IF($D1184&gt;0,VLOOKUP($D1184,Iscrizioni!$A$2:$N$2502,12,FALSE),"-")</f>
        <v>-</v>
      </c>
      <c r="N1184" s="46" t="str">
        <f>IF($D1184&gt;0,VLOOKUP($D1184,Iscrizioni!$A$2:$M$2502,6,FALSE),"-")</f>
        <v>-</v>
      </c>
      <c r="O1184" s="107" t="str">
        <f>IF($D1184&gt;0,VLOOKUP($D1184,Iscrizioni!$A$2:$M$2502,7,FALSE),"-")</f>
        <v>-</v>
      </c>
      <c r="P1184" s="46" t="str">
        <f>IF($D1184&gt;0,VLOOKUP(LEFT($N1184,1),Regione!$A$2:$C$21,2,FALSE),"-")</f>
        <v>-</v>
      </c>
      <c r="Q1184" s="112" t="str">
        <f ca="1">IF($D1184&gt;0,NormalizzaTempo("D",CELL("tipo",$E1184),$E1184),"-")</f>
        <v>-</v>
      </c>
      <c r="R1184" s="27" t="str">
        <f>IF($D1184&gt;0,VLOOKUP($D1184,Iscrizioni!$A$2:$M$2502,13,FALSE),"-")</f>
        <v>-</v>
      </c>
      <c r="S1184" s="112" t="str">
        <f t="shared" si="115"/>
        <v>-</v>
      </c>
      <c r="T1184" s="112" t="str">
        <f>IF($D1184&gt;0,SUMIFS($S$3:$S1184,$X$3:$X1184,1,$J$3:$J1184,$J1184),"-")</f>
        <v>-</v>
      </c>
      <c r="U1184" s="112" t="str">
        <f t="shared" si="116"/>
        <v>-</v>
      </c>
      <c r="V1184" s="112" t="str">
        <f t="shared" si="113"/>
        <v>-</v>
      </c>
      <c r="W1184" s="27" t="str">
        <f>IF(LEN($C1184)=0,IF($D1184&gt;0,COUNTIFS($A$3:$A1184,$A1184),"-"),"Escluso")</f>
        <v>-</v>
      </c>
      <c r="X1184" s="2" t="str">
        <f>IF(LEN($C1184)=0,IF($D1184&gt;0,COUNTIFS($J$3:$J1184,$J1184,$C$3:$C1184,""),"-"),"Escluso")</f>
        <v>-</v>
      </c>
      <c r="Y1184" s="127" t="str">
        <f t="shared" si="111"/>
        <v>-</v>
      </c>
      <c r="Z1184" s="2" t="str">
        <f>IF($D1184&gt;0,COUNTIFS($O$3:$O1184,$O1184,$L$3:$L1184,$L1184,$I$3:$I1184,$I1184),"-")</f>
        <v>-</v>
      </c>
      <c r="AA1184" s="27" t="str">
        <f>IF($D1184&gt;0,IF(OR($Z1184 &gt;1,$L1184&lt;&gt;"Adulti"),0,VLOOKUP($P1184,Regione!$B$2:$C$22,2,FALSE)),"-")</f>
        <v>-</v>
      </c>
      <c r="AB1184" s="27" t="str">
        <f>IF($D1184&gt;0,IF(COUNTIFS($O$3:$O1184,$O1184,$L$3:$L1184,$L1184,$I$3:$I1184,$I1184) &gt;1,0,SUMIFS($Y$3:$Y$2503,$L$3:$L$2503,$L1184,$O$3:$O$2503,$O1184,$I$3:$I$2503,$I1184)),"-")</f>
        <v>-</v>
      </c>
      <c r="AC1184" s="27" t="str">
        <f t="shared" si="114"/>
        <v>-</v>
      </c>
    </row>
    <row r="1185" spans="1:29" s="1" customFormat="1">
      <c r="A1185" s="13"/>
      <c r="B1185" s="107" t="str">
        <f>IF(COUNTA($A1185)&gt;0,VLOOKUP($A1185,Corsa!$A$1:$F$43,2,FALSE),"-")</f>
        <v>-</v>
      </c>
      <c r="C1185" s="11"/>
      <c r="D1185" s="13"/>
      <c r="E1185" s="13"/>
      <c r="F1185" s="46" t="str">
        <f>IF(COUNTA($A1185)&gt;0,VLOOKUP($A1185,Corsa!$A$1:$F$43,3,FALSE),"-")</f>
        <v>-</v>
      </c>
      <c r="G1185" s="28" t="str">
        <f>IF($D1185&gt;0,VLOOKUP($D1185,Iscrizioni!$A$2:$M$2502,9,FALSE),"-")</f>
        <v>-</v>
      </c>
      <c r="H1185" s="28" t="str">
        <f>IF($D1185&gt;0,VLOOKUP($D1185,Iscrizioni!$A$2:$M$2502,4,FALSE),"-")</f>
        <v>-</v>
      </c>
      <c r="I1185" s="27" t="str">
        <f>IF($D1185&gt;0,VLOOKUP($D1185,Iscrizioni!$A$2:$M$2502,5,FALSE),"-")</f>
        <v>-</v>
      </c>
      <c r="J1185" s="27" t="str">
        <f>IF($D1185&gt;0,VLOOKUP($D1185,Iscrizioni!$A$2:$M$2502,10,FALSE),"-")</f>
        <v>-</v>
      </c>
      <c r="K1185" s="27" t="str">
        <f t="shared" si="112"/>
        <v>-</v>
      </c>
      <c r="L1185" s="46" t="str">
        <f>IF($D1185&gt;0,VLOOKUP($D1185,Iscrizioni!$A$2:$M$2502,11,FALSE),"-")</f>
        <v>-</v>
      </c>
      <c r="M1185" s="27" t="str">
        <f>IF($D1185&gt;0,VLOOKUP($D1185,Iscrizioni!$A$2:$N$2502,12,FALSE),"-")</f>
        <v>-</v>
      </c>
      <c r="N1185" s="46" t="str">
        <f>IF($D1185&gt;0,VLOOKUP($D1185,Iscrizioni!$A$2:$M$2502,6,FALSE),"-")</f>
        <v>-</v>
      </c>
      <c r="O1185" s="107" t="str">
        <f>IF($D1185&gt;0,VLOOKUP($D1185,Iscrizioni!$A$2:$M$2502,7,FALSE),"-")</f>
        <v>-</v>
      </c>
      <c r="P1185" s="46" t="str">
        <f>IF($D1185&gt;0,VLOOKUP(LEFT($N1185,1),Regione!$A$2:$C$21,2,FALSE),"-")</f>
        <v>-</v>
      </c>
      <c r="Q1185" s="112" t="str">
        <f ca="1">IF($D1185&gt;0,NormalizzaTempo("D",CELL("tipo",$E1185),$E1185),"-")</f>
        <v>-</v>
      </c>
      <c r="R1185" s="27" t="str">
        <f>IF($D1185&gt;0,VLOOKUP($D1185,Iscrizioni!$A$2:$M$2502,13,FALSE),"-")</f>
        <v>-</v>
      </c>
      <c r="S1185" s="112" t="str">
        <f t="shared" si="115"/>
        <v>-</v>
      </c>
      <c r="T1185" s="112" t="str">
        <f>IF($D1185&gt;0,SUMIFS($S$3:$S1185,$X$3:$X1185,1,$J$3:$J1185,$J1185),"-")</f>
        <v>-</v>
      </c>
      <c r="U1185" s="112" t="str">
        <f t="shared" si="116"/>
        <v>-</v>
      </c>
      <c r="V1185" s="112" t="str">
        <f t="shared" si="113"/>
        <v>-</v>
      </c>
      <c r="W1185" s="27" t="str">
        <f>IF(LEN($C1185)=0,IF($D1185&gt;0,COUNTIFS($A$3:$A1185,$A1185),"-"),"Escluso")</f>
        <v>-</v>
      </c>
      <c r="X1185" s="2" t="str">
        <f>IF(LEN($C1185)=0,IF($D1185&gt;0,COUNTIFS($J$3:$J1185,$J1185,$C$3:$C1185,""),"-"),"Escluso")</f>
        <v>-</v>
      </c>
      <c r="Y1185" s="127" t="str">
        <f t="shared" si="111"/>
        <v>-</v>
      </c>
      <c r="Z1185" s="2" t="str">
        <f>IF($D1185&gt;0,COUNTIFS($O$3:$O1185,$O1185,$L$3:$L1185,$L1185,$I$3:$I1185,$I1185),"-")</f>
        <v>-</v>
      </c>
      <c r="AA1185" s="27" t="str">
        <f>IF($D1185&gt;0,IF(OR($Z1185 &gt;1,$L1185&lt;&gt;"Adulti"),0,VLOOKUP($P1185,Regione!$B$2:$C$22,2,FALSE)),"-")</f>
        <v>-</v>
      </c>
      <c r="AB1185" s="27" t="str">
        <f>IF($D1185&gt;0,IF(COUNTIFS($O$3:$O1185,$O1185,$L$3:$L1185,$L1185,$I$3:$I1185,$I1185) &gt;1,0,SUMIFS($Y$3:$Y$2503,$L$3:$L$2503,$L1185,$O$3:$O$2503,$O1185,$I$3:$I$2503,$I1185)),"-")</f>
        <v>-</v>
      </c>
      <c r="AC1185" s="27" t="str">
        <f t="shared" si="114"/>
        <v>-</v>
      </c>
    </row>
    <row r="1186" spans="1:29" s="1" customFormat="1">
      <c r="A1186" s="13"/>
      <c r="B1186" s="107" t="str">
        <f>IF(COUNTA($A1186)&gt;0,VLOOKUP($A1186,Corsa!$A$1:$F$43,2,FALSE),"-")</f>
        <v>-</v>
      </c>
      <c r="C1186" s="11"/>
      <c r="D1186" s="13"/>
      <c r="E1186" s="13"/>
      <c r="F1186" s="46" t="str">
        <f>IF(COUNTA($A1186)&gt;0,VLOOKUP($A1186,Corsa!$A$1:$F$43,3,FALSE),"-")</f>
        <v>-</v>
      </c>
      <c r="G1186" s="28" t="str">
        <f>IF($D1186&gt;0,VLOOKUP($D1186,Iscrizioni!$A$2:$M$2502,9,FALSE),"-")</f>
        <v>-</v>
      </c>
      <c r="H1186" s="28" t="str">
        <f>IF($D1186&gt;0,VLOOKUP($D1186,Iscrizioni!$A$2:$M$2502,4,FALSE),"-")</f>
        <v>-</v>
      </c>
      <c r="I1186" s="27" t="str">
        <f>IF($D1186&gt;0,VLOOKUP($D1186,Iscrizioni!$A$2:$M$2502,5,FALSE),"-")</f>
        <v>-</v>
      </c>
      <c r="J1186" s="27" t="str">
        <f>IF($D1186&gt;0,VLOOKUP($D1186,Iscrizioni!$A$2:$M$2502,10,FALSE),"-")</f>
        <v>-</v>
      </c>
      <c r="K1186" s="27" t="str">
        <f t="shared" si="112"/>
        <v>-</v>
      </c>
      <c r="L1186" s="46" t="str">
        <f>IF($D1186&gt;0,VLOOKUP($D1186,Iscrizioni!$A$2:$M$2502,11,FALSE),"-")</f>
        <v>-</v>
      </c>
      <c r="M1186" s="27" t="str">
        <f>IF($D1186&gt;0,VLOOKUP($D1186,Iscrizioni!$A$2:$N$2502,12,FALSE),"-")</f>
        <v>-</v>
      </c>
      <c r="N1186" s="46" t="str">
        <f>IF($D1186&gt;0,VLOOKUP($D1186,Iscrizioni!$A$2:$M$2502,6,FALSE),"-")</f>
        <v>-</v>
      </c>
      <c r="O1186" s="107" t="str">
        <f>IF($D1186&gt;0,VLOOKUP($D1186,Iscrizioni!$A$2:$M$2502,7,FALSE),"-")</f>
        <v>-</v>
      </c>
      <c r="P1186" s="46" t="str">
        <f>IF($D1186&gt;0,VLOOKUP(LEFT($N1186,1),Regione!$A$2:$C$21,2,FALSE),"-")</f>
        <v>-</v>
      </c>
      <c r="Q1186" s="112" t="str">
        <f ca="1">IF($D1186&gt;0,NormalizzaTempo("D",CELL("tipo",$E1186),$E1186),"-")</f>
        <v>-</v>
      </c>
      <c r="R1186" s="27" t="str">
        <f>IF($D1186&gt;0,VLOOKUP($D1186,Iscrizioni!$A$2:$M$2502,13,FALSE),"-")</f>
        <v>-</v>
      </c>
      <c r="S1186" s="112" t="str">
        <f t="shared" si="115"/>
        <v>-</v>
      </c>
      <c r="T1186" s="112" t="str">
        <f>IF($D1186&gt;0,SUMIFS($S$3:$S1186,$X$3:$X1186,1,$J$3:$J1186,$J1186),"-")</f>
        <v>-</v>
      </c>
      <c r="U1186" s="112" t="str">
        <f t="shared" si="116"/>
        <v>-</v>
      </c>
      <c r="V1186" s="112" t="str">
        <f t="shared" si="113"/>
        <v>-</v>
      </c>
      <c r="W1186" s="27" t="str">
        <f>IF(LEN($C1186)=0,IF($D1186&gt;0,COUNTIFS($A$3:$A1186,$A1186),"-"),"Escluso")</f>
        <v>-</v>
      </c>
      <c r="X1186" s="2" t="str">
        <f>IF(LEN($C1186)=0,IF($D1186&gt;0,COUNTIFS($J$3:$J1186,$J1186,$C$3:$C1186,""),"-"),"Escluso")</f>
        <v>-</v>
      </c>
      <c r="Y1186" s="127" t="str">
        <f t="shared" si="111"/>
        <v>-</v>
      </c>
      <c r="Z1186" s="2" t="str">
        <f>IF($D1186&gt;0,COUNTIFS($O$3:$O1186,$O1186,$L$3:$L1186,$L1186,$I$3:$I1186,$I1186),"-")</f>
        <v>-</v>
      </c>
      <c r="AA1186" s="27" t="str">
        <f>IF($D1186&gt;0,IF(OR($Z1186 &gt;1,$L1186&lt;&gt;"Adulti"),0,VLOOKUP($P1186,Regione!$B$2:$C$22,2,FALSE)),"-")</f>
        <v>-</v>
      </c>
      <c r="AB1186" s="27" t="str">
        <f>IF($D1186&gt;0,IF(COUNTIFS($O$3:$O1186,$O1186,$L$3:$L1186,$L1186,$I$3:$I1186,$I1186) &gt;1,0,SUMIFS($Y$3:$Y$2503,$L$3:$L$2503,$L1186,$O$3:$O$2503,$O1186,$I$3:$I$2503,$I1186)),"-")</f>
        <v>-</v>
      </c>
      <c r="AC1186" s="27" t="str">
        <f t="shared" si="114"/>
        <v>-</v>
      </c>
    </row>
    <row r="1187" spans="1:29" s="1" customFormat="1">
      <c r="A1187" s="13"/>
      <c r="B1187" s="107" t="str">
        <f>IF(COUNTA($A1187)&gt;0,VLOOKUP($A1187,Corsa!$A$1:$F$43,2,FALSE),"-")</f>
        <v>-</v>
      </c>
      <c r="C1187" s="11"/>
      <c r="D1187" s="13"/>
      <c r="E1187" s="13"/>
      <c r="F1187" s="46" t="str">
        <f>IF(COUNTA($A1187)&gt;0,VLOOKUP($A1187,Corsa!$A$1:$F$43,3,FALSE),"-")</f>
        <v>-</v>
      </c>
      <c r="G1187" s="28" t="str">
        <f>IF($D1187&gt;0,VLOOKUP($D1187,Iscrizioni!$A$2:$M$2502,9,FALSE),"-")</f>
        <v>-</v>
      </c>
      <c r="H1187" s="28" t="str">
        <f>IF($D1187&gt;0,VLOOKUP($D1187,Iscrizioni!$A$2:$M$2502,4,FALSE),"-")</f>
        <v>-</v>
      </c>
      <c r="I1187" s="27" t="str">
        <f>IF($D1187&gt;0,VLOOKUP($D1187,Iscrizioni!$A$2:$M$2502,5,FALSE),"-")</f>
        <v>-</v>
      </c>
      <c r="J1187" s="27" t="str">
        <f>IF($D1187&gt;0,VLOOKUP($D1187,Iscrizioni!$A$2:$M$2502,10,FALSE),"-")</f>
        <v>-</v>
      </c>
      <c r="K1187" s="27" t="str">
        <f t="shared" si="112"/>
        <v>-</v>
      </c>
      <c r="L1187" s="46" t="str">
        <f>IF($D1187&gt;0,VLOOKUP($D1187,Iscrizioni!$A$2:$M$2502,11,FALSE),"-")</f>
        <v>-</v>
      </c>
      <c r="M1187" s="27" t="str">
        <f>IF($D1187&gt;0,VLOOKUP($D1187,Iscrizioni!$A$2:$N$2502,12,FALSE),"-")</f>
        <v>-</v>
      </c>
      <c r="N1187" s="46" t="str">
        <f>IF($D1187&gt;0,VLOOKUP($D1187,Iscrizioni!$A$2:$M$2502,6,FALSE),"-")</f>
        <v>-</v>
      </c>
      <c r="O1187" s="107" t="str">
        <f>IF($D1187&gt;0,VLOOKUP($D1187,Iscrizioni!$A$2:$M$2502,7,FALSE),"-")</f>
        <v>-</v>
      </c>
      <c r="P1187" s="46" t="str">
        <f>IF($D1187&gt;0,VLOOKUP(LEFT($N1187,1),Regione!$A$2:$C$21,2,FALSE),"-")</f>
        <v>-</v>
      </c>
      <c r="Q1187" s="112" t="str">
        <f ca="1">IF($D1187&gt;0,NormalizzaTempo("D",CELL("tipo",$E1187),$E1187),"-")</f>
        <v>-</v>
      </c>
      <c r="R1187" s="27" t="str">
        <f>IF($D1187&gt;0,VLOOKUP($D1187,Iscrizioni!$A$2:$M$2502,13,FALSE),"-")</f>
        <v>-</v>
      </c>
      <c r="S1187" s="112" t="str">
        <f t="shared" si="115"/>
        <v>-</v>
      </c>
      <c r="T1187" s="112" t="str">
        <f>IF($D1187&gt;0,SUMIFS($S$3:$S1187,$X$3:$X1187,1,$J$3:$J1187,$J1187),"-")</f>
        <v>-</v>
      </c>
      <c r="U1187" s="112" t="str">
        <f t="shared" si="116"/>
        <v>-</v>
      </c>
      <c r="V1187" s="112" t="str">
        <f t="shared" si="113"/>
        <v>-</v>
      </c>
      <c r="W1187" s="27" t="str">
        <f>IF(LEN($C1187)=0,IF($D1187&gt;0,COUNTIFS($A$3:$A1187,$A1187),"-"),"Escluso")</f>
        <v>-</v>
      </c>
      <c r="X1187" s="2" t="str">
        <f>IF(LEN($C1187)=0,IF($D1187&gt;0,COUNTIFS($J$3:$J1187,$J1187,$C$3:$C1187,""),"-"),"Escluso")</f>
        <v>-</v>
      </c>
      <c r="Y1187" s="127" t="str">
        <f t="shared" si="111"/>
        <v>-</v>
      </c>
      <c r="Z1187" s="2" t="str">
        <f>IF($D1187&gt;0,COUNTIFS($O$3:$O1187,$O1187,$L$3:$L1187,$L1187,$I$3:$I1187,$I1187),"-")</f>
        <v>-</v>
      </c>
      <c r="AA1187" s="27" t="str">
        <f>IF($D1187&gt;0,IF(OR($Z1187 &gt;1,$L1187&lt;&gt;"Adulti"),0,VLOOKUP($P1187,Regione!$B$2:$C$22,2,FALSE)),"-")</f>
        <v>-</v>
      </c>
      <c r="AB1187" s="27" t="str">
        <f>IF($D1187&gt;0,IF(COUNTIFS($O$3:$O1187,$O1187,$L$3:$L1187,$L1187,$I$3:$I1187,$I1187) &gt;1,0,SUMIFS($Y$3:$Y$2503,$L$3:$L$2503,$L1187,$O$3:$O$2503,$O1187,$I$3:$I$2503,$I1187)),"-")</f>
        <v>-</v>
      </c>
      <c r="AC1187" s="27" t="str">
        <f t="shared" si="114"/>
        <v>-</v>
      </c>
    </row>
    <row r="1188" spans="1:29" s="1" customFormat="1">
      <c r="A1188" s="13"/>
      <c r="B1188" s="107" t="str">
        <f>IF(COUNTA($A1188)&gt;0,VLOOKUP($A1188,Corsa!$A$1:$F$43,2,FALSE),"-")</f>
        <v>-</v>
      </c>
      <c r="C1188" s="11"/>
      <c r="D1188" s="13"/>
      <c r="E1188" s="13"/>
      <c r="F1188" s="46" t="str">
        <f>IF(COUNTA($A1188)&gt;0,VLOOKUP($A1188,Corsa!$A$1:$F$43,3,FALSE),"-")</f>
        <v>-</v>
      </c>
      <c r="G1188" s="28" t="str">
        <f>IF($D1188&gt;0,VLOOKUP($D1188,Iscrizioni!$A$2:$M$2502,9,FALSE),"-")</f>
        <v>-</v>
      </c>
      <c r="H1188" s="28" t="str">
        <f>IF($D1188&gt;0,VLOOKUP($D1188,Iscrizioni!$A$2:$M$2502,4,FALSE),"-")</f>
        <v>-</v>
      </c>
      <c r="I1188" s="27" t="str">
        <f>IF($D1188&gt;0,VLOOKUP($D1188,Iscrizioni!$A$2:$M$2502,5,FALSE),"-")</f>
        <v>-</v>
      </c>
      <c r="J1188" s="27" t="str">
        <f>IF($D1188&gt;0,VLOOKUP($D1188,Iscrizioni!$A$2:$M$2502,10,FALSE),"-")</f>
        <v>-</v>
      </c>
      <c r="K1188" s="27" t="str">
        <f t="shared" si="112"/>
        <v>-</v>
      </c>
      <c r="L1188" s="46" t="str">
        <f>IF($D1188&gt;0,VLOOKUP($D1188,Iscrizioni!$A$2:$M$2502,11,FALSE),"-")</f>
        <v>-</v>
      </c>
      <c r="M1188" s="27" t="str">
        <f>IF($D1188&gt;0,VLOOKUP($D1188,Iscrizioni!$A$2:$N$2502,12,FALSE),"-")</f>
        <v>-</v>
      </c>
      <c r="N1188" s="46" t="str">
        <f>IF($D1188&gt;0,VLOOKUP($D1188,Iscrizioni!$A$2:$M$2502,6,FALSE),"-")</f>
        <v>-</v>
      </c>
      <c r="O1188" s="107" t="str">
        <f>IF($D1188&gt;0,VLOOKUP($D1188,Iscrizioni!$A$2:$M$2502,7,FALSE),"-")</f>
        <v>-</v>
      </c>
      <c r="P1188" s="46" t="str">
        <f>IF($D1188&gt;0,VLOOKUP(LEFT($N1188,1),Regione!$A$2:$C$21,2,FALSE),"-")</f>
        <v>-</v>
      </c>
      <c r="Q1188" s="112" t="str">
        <f ca="1">IF($D1188&gt;0,NormalizzaTempo("D",CELL("tipo",$E1188),$E1188),"-")</f>
        <v>-</v>
      </c>
      <c r="R1188" s="27" t="str">
        <f>IF($D1188&gt;0,VLOOKUP($D1188,Iscrizioni!$A$2:$M$2502,13,FALSE),"-")</f>
        <v>-</v>
      </c>
      <c r="S1188" s="112" t="str">
        <f t="shared" si="115"/>
        <v>-</v>
      </c>
      <c r="T1188" s="112" t="str">
        <f>IF($D1188&gt;0,SUMIFS($S$3:$S1188,$X$3:$X1188,1,$J$3:$J1188,$J1188),"-")</f>
        <v>-</v>
      </c>
      <c r="U1188" s="112" t="str">
        <f t="shared" si="116"/>
        <v>-</v>
      </c>
      <c r="V1188" s="112" t="str">
        <f t="shared" si="113"/>
        <v>-</v>
      </c>
      <c r="W1188" s="27" t="str">
        <f>IF(LEN($C1188)=0,IF($D1188&gt;0,COUNTIFS($A$3:$A1188,$A1188),"-"),"Escluso")</f>
        <v>-</v>
      </c>
      <c r="X1188" s="2" t="str">
        <f>IF(LEN($C1188)=0,IF($D1188&gt;0,COUNTIFS($J$3:$J1188,$J1188,$C$3:$C1188,""),"-"),"Escluso")</f>
        <v>-</v>
      </c>
      <c r="Y1188" s="127" t="str">
        <f t="shared" si="111"/>
        <v>-</v>
      </c>
      <c r="Z1188" s="2" t="str">
        <f>IF($D1188&gt;0,COUNTIFS($O$3:$O1188,$O1188,$L$3:$L1188,$L1188,$I$3:$I1188,$I1188),"-")</f>
        <v>-</v>
      </c>
      <c r="AA1188" s="27" t="str">
        <f>IF($D1188&gt;0,IF(OR($Z1188 &gt;1,$L1188&lt;&gt;"Adulti"),0,VLOOKUP($P1188,Regione!$B$2:$C$22,2,FALSE)),"-")</f>
        <v>-</v>
      </c>
      <c r="AB1188" s="27" t="str">
        <f>IF($D1188&gt;0,IF(COUNTIFS($O$3:$O1188,$O1188,$L$3:$L1188,$L1188,$I$3:$I1188,$I1188) &gt;1,0,SUMIFS($Y$3:$Y$2503,$L$3:$L$2503,$L1188,$O$3:$O$2503,$O1188,$I$3:$I$2503,$I1188)),"-")</f>
        <v>-</v>
      </c>
      <c r="AC1188" s="27" t="str">
        <f t="shared" si="114"/>
        <v>-</v>
      </c>
    </row>
    <row r="1189" spans="1:29" s="1" customFormat="1">
      <c r="A1189" s="13"/>
      <c r="B1189" s="107" t="str">
        <f>IF(COUNTA($A1189)&gt;0,VLOOKUP($A1189,Corsa!$A$1:$F$43,2,FALSE),"-")</f>
        <v>-</v>
      </c>
      <c r="C1189" s="11"/>
      <c r="D1189" s="13"/>
      <c r="E1189" s="13"/>
      <c r="F1189" s="46" t="str">
        <f>IF(COUNTA($A1189)&gt;0,VLOOKUP($A1189,Corsa!$A$1:$F$43,3,FALSE),"-")</f>
        <v>-</v>
      </c>
      <c r="G1189" s="28" t="str">
        <f>IF($D1189&gt;0,VLOOKUP($D1189,Iscrizioni!$A$2:$M$2502,9,FALSE),"-")</f>
        <v>-</v>
      </c>
      <c r="H1189" s="28" t="str">
        <f>IF($D1189&gt;0,VLOOKUP($D1189,Iscrizioni!$A$2:$M$2502,4,FALSE),"-")</f>
        <v>-</v>
      </c>
      <c r="I1189" s="27" t="str">
        <f>IF($D1189&gt;0,VLOOKUP($D1189,Iscrizioni!$A$2:$M$2502,5,FALSE),"-")</f>
        <v>-</v>
      </c>
      <c r="J1189" s="27" t="str">
        <f>IF($D1189&gt;0,VLOOKUP($D1189,Iscrizioni!$A$2:$M$2502,10,FALSE),"-")</f>
        <v>-</v>
      </c>
      <c r="K1189" s="27" t="str">
        <f t="shared" si="112"/>
        <v>-</v>
      </c>
      <c r="L1189" s="46" t="str">
        <f>IF($D1189&gt;0,VLOOKUP($D1189,Iscrizioni!$A$2:$M$2502,11,FALSE),"-")</f>
        <v>-</v>
      </c>
      <c r="M1189" s="27" t="str">
        <f>IF($D1189&gt;0,VLOOKUP($D1189,Iscrizioni!$A$2:$N$2502,12,FALSE),"-")</f>
        <v>-</v>
      </c>
      <c r="N1189" s="46" t="str">
        <f>IF($D1189&gt;0,VLOOKUP($D1189,Iscrizioni!$A$2:$M$2502,6,FALSE),"-")</f>
        <v>-</v>
      </c>
      <c r="O1189" s="107" t="str">
        <f>IF($D1189&gt;0,VLOOKUP($D1189,Iscrizioni!$A$2:$M$2502,7,FALSE),"-")</f>
        <v>-</v>
      </c>
      <c r="P1189" s="46" t="str">
        <f>IF($D1189&gt;0,VLOOKUP(LEFT($N1189,1),Regione!$A$2:$C$21,2,FALSE),"-")</f>
        <v>-</v>
      </c>
      <c r="Q1189" s="112" t="str">
        <f ca="1">IF($D1189&gt;0,NormalizzaTempo("D",CELL("tipo",$E1189),$E1189),"-")</f>
        <v>-</v>
      </c>
      <c r="R1189" s="27" t="str">
        <f>IF($D1189&gt;0,VLOOKUP($D1189,Iscrizioni!$A$2:$M$2502,13,FALSE),"-")</f>
        <v>-</v>
      </c>
      <c r="S1189" s="112" t="str">
        <f t="shared" si="115"/>
        <v>-</v>
      </c>
      <c r="T1189" s="112" t="str">
        <f>IF($D1189&gt;0,SUMIFS($S$3:$S1189,$X$3:$X1189,1,$J$3:$J1189,$J1189),"-")</f>
        <v>-</v>
      </c>
      <c r="U1189" s="112" t="str">
        <f t="shared" si="116"/>
        <v>-</v>
      </c>
      <c r="V1189" s="112" t="str">
        <f t="shared" si="113"/>
        <v>-</v>
      </c>
      <c r="W1189" s="27" t="str">
        <f>IF(LEN($C1189)=0,IF($D1189&gt;0,COUNTIFS($A$3:$A1189,$A1189),"-"),"Escluso")</f>
        <v>-</v>
      </c>
      <c r="X1189" s="2" t="str">
        <f>IF(LEN($C1189)=0,IF($D1189&gt;0,COUNTIFS($J$3:$J1189,$J1189,$C$3:$C1189,""),"-"),"Escluso")</f>
        <v>-</v>
      </c>
      <c r="Y1189" s="127" t="str">
        <f t="shared" si="111"/>
        <v>-</v>
      </c>
      <c r="Z1189" s="2" t="str">
        <f>IF($D1189&gt;0,COUNTIFS($O$3:$O1189,$O1189,$L$3:$L1189,$L1189,$I$3:$I1189,$I1189),"-")</f>
        <v>-</v>
      </c>
      <c r="AA1189" s="27" t="str">
        <f>IF($D1189&gt;0,IF(OR($Z1189 &gt;1,$L1189&lt;&gt;"Adulti"),0,VLOOKUP($P1189,Regione!$B$2:$C$22,2,FALSE)),"-")</f>
        <v>-</v>
      </c>
      <c r="AB1189" s="27" t="str">
        <f>IF($D1189&gt;0,IF(COUNTIFS($O$3:$O1189,$O1189,$L$3:$L1189,$L1189,$I$3:$I1189,$I1189) &gt;1,0,SUMIFS($Y$3:$Y$2503,$L$3:$L$2503,$L1189,$O$3:$O$2503,$O1189,$I$3:$I$2503,$I1189)),"-")</f>
        <v>-</v>
      </c>
      <c r="AC1189" s="27" t="str">
        <f t="shared" si="114"/>
        <v>-</v>
      </c>
    </row>
    <row r="1190" spans="1:29" s="1" customFormat="1">
      <c r="A1190" s="13"/>
      <c r="B1190" s="107" t="str">
        <f>IF(COUNTA($A1190)&gt;0,VLOOKUP($A1190,Corsa!$A$1:$F$43,2,FALSE),"-")</f>
        <v>-</v>
      </c>
      <c r="C1190" s="11"/>
      <c r="D1190" s="13"/>
      <c r="E1190" s="13"/>
      <c r="F1190" s="46" t="str">
        <f>IF(COUNTA($A1190)&gt;0,VLOOKUP($A1190,Corsa!$A$1:$F$43,3,FALSE),"-")</f>
        <v>-</v>
      </c>
      <c r="G1190" s="28" t="str">
        <f>IF($D1190&gt;0,VLOOKUP($D1190,Iscrizioni!$A$2:$M$2502,9,FALSE),"-")</f>
        <v>-</v>
      </c>
      <c r="H1190" s="28" t="str">
        <f>IF($D1190&gt;0,VLOOKUP($D1190,Iscrizioni!$A$2:$M$2502,4,FALSE),"-")</f>
        <v>-</v>
      </c>
      <c r="I1190" s="27" t="str">
        <f>IF($D1190&gt;0,VLOOKUP($D1190,Iscrizioni!$A$2:$M$2502,5,FALSE),"-")</f>
        <v>-</v>
      </c>
      <c r="J1190" s="27" t="str">
        <f>IF($D1190&gt;0,VLOOKUP($D1190,Iscrizioni!$A$2:$M$2502,10,FALSE),"-")</f>
        <v>-</v>
      </c>
      <c r="K1190" s="27" t="str">
        <f t="shared" si="112"/>
        <v>-</v>
      </c>
      <c r="L1190" s="46" t="str">
        <f>IF($D1190&gt;0,VLOOKUP($D1190,Iscrizioni!$A$2:$M$2502,11,FALSE),"-")</f>
        <v>-</v>
      </c>
      <c r="M1190" s="27" t="str">
        <f>IF($D1190&gt;0,VLOOKUP($D1190,Iscrizioni!$A$2:$N$2502,12,FALSE),"-")</f>
        <v>-</v>
      </c>
      <c r="N1190" s="46" t="str">
        <f>IF($D1190&gt;0,VLOOKUP($D1190,Iscrizioni!$A$2:$M$2502,6,FALSE),"-")</f>
        <v>-</v>
      </c>
      <c r="O1190" s="107" t="str">
        <f>IF($D1190&gt;0,VLOOKUP($D1190,Iscrizioni!$A$2:$M$2502,7,FALSE),"-")</f>
        <v>-</v>
      </c>
      <c r="P1190" s="46" t="str">
        <f>IF($D1190&gt;0,VLOOKUP(LEFT($N1190,1),Regione!$A$2:$C$21,2,FALSE),"-")</f>
        <v>-</v>
      </c>
      <c r="Q1190" s="112" t="str">
        <f ca="1">IF($D1190&gt;0,NormalizzaTempo("D",CELL("tipo",$E1190),$E1190),"-")</f>
        <v>-</v>
      </c>
      <c r="R1190" s="27" t="str">
        <f>IF($D1190&gt;0,VLOOKUP($D1190,Iscrizioni!$A$2:$M$2502,13,FALSE),"-")</f>
        <v>-</v>
      </c>
      <c r="S1190" s="112" t="str">
        <f t="shared" si="115"/>
        <v>-</v>
      </c>
      <c r="T1190" s="112" t="str">
        <f>IF($D1190&gt;0,SUMIFS($S$3:$S1190,$X$3:$X1190,1,$J$3:$J1190,$J1190),"-")</f>
        <v>-</v>
      </c>
      <c r="U1190" s="112" t="str">
        <f t="shared" si="116"/>
        <v>-</v>
      </c>
      <c r="V1190" s="112" t="str">
        <f t="shared" si="113"/>
        <v>-</v>
      </c>
      <c r="W1190" s="27" t="str">
        <f>IF(LEN($C1190)=0,IF($D1190&gt;0,COUNTIFS($A$3:$A1190,$A1190),"-"),"Escluso")</f>
        <v>-</v>
      </c>
      <c r="X1190" s="2" t="str">
        <f>IF(LEN($C1190)=0,IF($D1190&gt;0,COUNTIFS($J$3:$J1190,$J1190,$C$3:$C1190,""),"-"),"Escluso")</f>
        <v>-</v>
      </c>
      <c r="Y1190" s="127" t="str">
        <f t="shared" si="111"/>
        <v>-</v>
      </c>
      <c r="Z1190" s="2" t="str">
        <f>IF($D1190&gt;0,COUNTIFS($O$3:$O1190,$O1190,$L$3:$L1190,$L1190,$I$3:$I1190,$I1190),"-")</f>
        <v>-</v>
      </c>
      <c r="AA1190" s="27" t="str">
        <f>IF($D1190&gt;0,IF(OR($Z1190 &gt;1,$L1190&lt;&gt;"Adulti"),0,VLOOKUP($P1190,Regione!$B$2:$C$22,2,FALSE)),"-")</f>
        <v>-</v>
      </c>
      <c r="AB1190" s="27" t="str">
        <f>IF($D1190&gt;0,IF(COUNTIFS($O$3:$O1190,$O1190,$L$3:$L1190,$L1190,$I$3:$I1190,$I1190) &gt;1,0,SUMIFS($Y$3:$Y$2503,$L$3:$L$2503,$L1190,$O$3:$O$2503,$O1190,$I$3:$I$2503,$I1190)),"-")</f>
        <v>-</v>
      </c>
      <c r="AC1190" s="27" t="str">
        <f t="shared" si="114"/>
        <v>-</v>
      </c>
    </row>
    <row r="1191" spans="1:29" s="1" customFormat="1">
      <c r="A1191" s="13"/>
      <c r="B1191" s="107" t="str">
        <f>IF(COUNTA($A1191)&gt;0,VLOOKUP($A1191,Corsa!$A$1:$F$43,2,FALSE),"-")</f>
        <v>-</v>
      </c>
      <c r="C1191" s="11"/>
      <c r="D1191" s="13"/>
      <c r="E1191" s="13"/>
      <c r="F1191" s="46" t="str">
        <f>IF(COUNTA($A1191)&gt;0,VLOOKUP($A1191,Corsa!$A$1:$F$43,3,FALSE),"-")</f>
        <v>-</v>
      </c>
      <c r="G1191" s="28" t="str">
        <f>IF($D1191&gt;0,VLOOKUP($D1191,Iscrizioni!$A$2:$M$2502,9,FALSE),"-")</f>
        <v>-</v>
      </c>
      <c r="H1191" s="28" t="str">
        <f>IF($D1191&gt;0,VLOOKUP($D1191,Iscrizioni!$A$2:$M$2502,4,FALSE),"-")</f>
        <v>-</v>
      </c>
      <c r="I1191" s="27" t="str">
        <f>IF($D1191&gt;0,VLOOKUP($D1191,Iscrizioni!$A$2:$M$2502,5,FALSE),"-")</f>
        <v>-</v>
      </c>
      <c r="J1191" s="27" t="str">
        <f>IF($D1191&gt;0,VLOOKUP($D1191,Iscrizioni!$A$2:$M$2502,10,FALSE),"-")</f>
        <v>-</v>
      </c>
      <c r="K1191" s="27" t="str">
        <f t="shared" si="112"/>
        <v>-</v>
      </c>
      <c r="L1191" s="46" t="str">
        <f>IF($D1191&gt;0,VLOOKUP($D1191,Iscrizioni!$A$2:$M$2502,11,FALSE),"-")</f>
        <v>-</v>
      </c>
      <c r="M1191" s="27" t="str">
        <f>IF($D1191&gt;0,VLOOKUP($D1191,Iscrizioni!$A$2:$N$2502,12,FALSE),"-")</f>
        <v>-</v>
      </c>
      <c r="N1191" s="46" t="str">
        <f>IF($D1191&gt;0,VLOOKUP($D1191,Iscrizioni!$A$2:$M$2502,6,FALSE),"-")</f>
        <v>-</v>
      </c>
      <c r="O1191" s="107" t="str">
        <f>IF($D1191&gt;0,VLOOKUP($D1191,Iscrizioni!$A$2:$M$2502,7,FALSE),"-")</f>
        <v>-</v>
      </c>
      <c r="P1191" s="46" t="str">
        <f>IF($D1191&gt;0,VLOOKUP(LEFT($N1191,1),Regione!$A$2:$C$21,2,FALSE),"-")</f>
        <v>-</v>
      </c>
      <c r="Q1191" s="112" t="str">
        <f ca="1">IF($D1191&gt;0,NormalizzaTempo("D",CELL("tipo",$E1191),$E1191),"-")</f>
        <v>-</v>
      </c>
      <c r="R1191" s="27" t="str">
        <f>IF($D1191&gt;0,VLOOKUP($D1191,Iscrizioni!$A$2:$M$2502,13,FALSE),"-")</f>
        <v>-</v>
      </c>
      <c r="S1191" s="112" t="str">
        <f t="shared" si="115"/>
        <v>-</v>
      </c>
      <c r="T1191" s="112" t="str">
        <f>IF($D1191&gt;0,SUMIFS($S$3:$S1191,$X$3:$X1191,1,$J$3:$J1191,$J1191),"-")</f>
        <v>-</v>
      </c>
      <c r="U1191" s="112" t="str">
        <f t="shared" si="116"/>
        <v>-</v>
      </c>
      <c r="V1191" s="112" t="str">
        <f t="shared" si="113"/>
        <v>-</v>
      </c>
      <c r="W1191" s="27" t="str">
        <f>IF(LEN($C1191)=0,IF($D1191&gt;0,COUNTIFS($A$3:$A1191,$A1191),"-"),"Escluso")</f>
        <v>-</v>
      </c>
      <c r="X1191" s="2" t="str">
        <f>IF(LEN($C1191)=0,IF($D1191&gt;0,COUNTIFS($J$3:$J1191,$J1191,$C$3:$C1191,""),"-"),"Escluso")</f>
        <v>-</v>
      </c>
      <c r="Y1191" s="127" t="str">
        <f t="shared" si="111"/>
        <v>-</v>
      </c>
      <c r="Z1191" s="2" t="str">
        <f>IF($D1191&gt;0,COUNTIFS($O$3:$O1191,$O1191,$L$3:$L1191,$L1191,$I$3:$I1191,$I1191),"-")</f>
        <v>-</v>
      </c>
      <c r="AA1191" s="27" t="str">
        <f>IF($D1191&gt;0,IF(OR($Z1191 &gt;1,$L1191&lt;&gt;"Adulti"),0,VLOOKUP($P1191,Regione!$B$2:$C$22,2,FALSE)),"-")</f>
        <v>-</v>
      </c>
      <c r="AB1191" s="27" t="str">
        <f>IF($D1191&gt;0,IF(COUNTIFS($O$3:$O1191,$O1191,$L$3:$L1191,$L1191,$I$3:$I1191,$I1191) &gt;1,0,SUMIFS($Y$3:$Y$2503,$L$3:$L$2503,$L1191,$O$3:$O$2503,$O1191,$I$3:$I$2503,$I1191)),"-")</f>
        <v>-</v>
      </c>
      <c r="AC1191" s="27" t="str">
        <f t="shared" si="114"/>
        <v>-</v>
      </c>
    </row>
    <row r="1192" spans="1:29" s="1" customFormat="1">
      <c r="A1192" s="13"/>
      <c r="B1192" s="107" t="str">
        <f>IF(COUNTA($A1192)&gt;0,VLOOKUP($A1192,Corsa!$A$1:$F$43,2,FALSE),"-")</f>
        <v>-</v>
      </c>
      <c r="C1192" s="11"/>
      <c r="D1192" s="13"/>
      <c r="E1192" s="13"/>
      <c r="F1192" s="46" t="str">
        <f>IF(COUNTA($A1192)&gt;0,VLOOKUP($A1192,Corsa!$A$1:$F$43,3,FALSE),"-")</f>
        <v>-</v>
      </c>
      <c r="G1192" s="28" t="str">
        <f>IF($D1192&gt;0,VLOOKUP($D1192,Iscrizioni!$A$2:$M$2502,9,FALSE),"-")</f>
        <v>-</v>
      </c>
      <c r="H1192" s="28" t="str">
        <f>IF($D1192&gt;0,VLOOKUP($D1192,Iscrizioni!$A$2:$M$2502,4,FALSE),"-")</f>
        <v>-</v>
      </c>
      <c r="I1192" s="27" t="str">
        <f>IF($D1192&gt;0,VLOOKUP($D1192,Iscrizioni!$A$2:$M$2502,5,FALSE),"-")</f>
        <v>-</v>
      </c>
      <c r="J1192" s="27" t="str">
        <f>IF($D1192&gt;0,VLOOKUP($D1192,Iscrizioni!$A$2:$M$2502,10,FALSE),"-")</f>
        <v>-</v>
      </c>
      <c r="K1192" s="27" t="str">
        <f t="shared" si="112"/>
        <v>-</v>
      </c>
      <c r="L1192" s="46" t="str">
        <f>IF($D1192&gt;0,VLOOKUP($D1192,Iscrizioni!$A$2:$M$2502,11,FALSE),"-")</f>
        <v>-</v>
      </c>
      <c r="M1192" s="27" t="str">
        <f>IF($D1192&gt;0,VLOOKUP($D1192,Iscrizioni!$A$2:$N$2502,12,FALSE),"-")</f>
        <v>-</v>
      </c>
      <c r="N1192" s="46" t="str">
        <f>IF($D1192&gt;0,VLOOKUP($D1192,Iscrizioni!$A$2:$M$2502,6,FALSE),"-")</f>
        <v>-</v>
      </c>
      <c r="O1192" s="107" t="str">
        <f>IF($D1192&gt;0,VLOOKUP($D1192,Iscrizioni!$A$2:$M$2502,7,FALSE),"-")</f>
        <v>-</v>
      </c>
      <c r="P1192" s="46" t="str">
        <f>IF($D1192&gt;0,VLOOKUP(LEFT($N1192,1),Regione!$A$2:$C$21,2,FALSE),"-")</f>
        <v>-</v>
      </c>
      <c r="Q1192" s="112" t="str">
        <f ca="1">IF($D1192&gt;0,NormalizzaTempo("D",CELL("tipo",$E1192),$E1192),"-")</f>
        <v>-</v>
      </c>
      <c r="R1192" s="27" t="str">
        <f>IF($D1192&gt;0,VLOOKUP($D1192,Iscrizioni!$A$2:$M$2502,13,FALSE),"-")</f>
        <v>-</v>
      </c>
      <c r="S1192" s="112" t="str">
        <f t="shared" si="115"/>
        <v>-</v>
      </c>
      <c r="T1192" s="112" t="str">
        <f>IF($D1192&gt;0,SUMIFS($S$3:$S1192,$X$3:$X1192,1,$J$3:$J1192,$J1192),"-")</f>
        <v>-</v>
      </c>
      <c r="U1192" s="112" t="str">
        <f t="shared" si="116"/>
        <v>-</v>
      </c>
      <c r="V1192" s="112" t="str">
        <f t="shared" si="113"/>
        <v>-</v>
      </c>
      <c r="W1192" s="27" t="str">
        <f>IF(LEN($C1192)=0,IF($D1192&gt;0,COUNTIFS($A$3:$A1192,$A1192),"-"),"Escluso")</f>
        <v>-</v>
      </c>
      <c r="X1192" s="2" t="str">
        <f>IF(LEN($C1192)=0,IF($D1192&gt;0,COUNTIFS($J$3:$J1192,$J1192,$C$3:$C1192,""),"-"),"Escluso")</f>
        <v>-</v>
      </c>
      <c r="Y1192" s="127" t="str">
        <f t="shared" si="111"/>
        <v>-</v>
      </c>
      <c r="Z1192" s="2" t="str">
        <f>IF($D1192&gt;0,COUNTIFS($O$3:$O1192,$O1192,$L$3:$L1192,$L1192,$I$3:$I1192,$I1192),"-")</f>
        <v>-</v>
      </c>
      <c r="AA1192" s="27" t="str">
        <f>IF($D1192&gt;0,IF(OR($Z1192 &gt;1,$L1192&lt;&gt;"Adulti"),0,VLOOKUP($P1192,Regione!$B$2:$C$22,2,FALSE)),"-")</f>
        <v>-</v>
      </c>
      <c r="AB1192" s="27" t="str">
        <f>IF($D1192&gt;0,IF(COUNTIFS($O$3:$O1192,$O1192,$L$3:$L1192,$L1192,$I$3:$I1192,$I1192) &gt;1,0,SUMIFS($Y$3:$Y$2503,$L$3:$L$2503,$L1192,$O$3:$O$2503,$O1192,$I$3:$I$2503,$I1192)),"-")</f>
        <v>-</v>
      </c>
      <c r="AC1192" s="27" t="str">
        <f t="shared" si="114"/>
        <v>-</v>
      </c>
    </row>
    <row r="1193" spans="1:29" s="1" customFormat="1">
      <c r="A1193" s="13"/>
      <c r="B1193" s="107" t="str">
        <f>IF(COUNTA($A1193)&gt;0,VLOOKUP($A1193,Corsa!$A$1:$F$43,2,FALSE),"-")</f>
        <v>-</v>
      </c>
      <c r="C1193" s="11"/>
      <c r="D1193" s="13"/>
      <c r="E1193" s="13"/>
      <c r="F1193" s="46" t="str">
        <f>IF(COUNTA($A1193)&gt;0,VLOOKUP($A1193,Corsa!$A$1:$F$43,3,FALSE),"-")</f>
        <v>-</v>
      </c>
      <c r="G1193" s="28" t="str">
        <f>IF($D1193&gt;0,VLOOKUP($D1193,Iscrizioni!$A$2:$M$2502,9,FALSE),"-")</f>
        <v>-</v>
      </c>
      <c r="H1193" s="28" t="str">
        <f>IF($D1193&gt;0,VLOOKUP($D1193,Iscrizioni!$A$2:$M$2502,4,FALSE),"-")</f>
        <v>-</v>
      </c>
      <c r="I1193" s="27" t="str">
        <f>IF($D1193&gt;0,VLOOKUP($D1193,Iscrizioni!$A$2:$M$2502,5,FALSE),"-")</f>
        <v>-</v>
      </c>
      <c r="J1193" s="27" t="str">
        <f>IF($D1193&gt;0,VLOOKUP($D1193,Iscrizioni!$A$2:$M$2502,10,FALSE),"-")</f>
        <v>-</v>
      </c>
      <c r="K1193" s="27" t="str">
        <f t="shared" si="112"/>
        <v>-</v>
      </c>
      <c r="L1193" s="46" t="str">
        <f>IF($D1193&gt;0,VLOOKUP($D1193,Iscrizioni!$A$2:$M$2502,11,FALSE),"-")</f>
        <v>-</v>
      </c>
      <c r="M1193" s="27" t="str">
        <f>IF($D1193&gt;0,VLOOKUP($D1193,Iscrizioni!$A$2:$N$2502,12,FALSE),"-")</f>
        <v>-</v>
      </c>
      <c r="N1193" s="46" t="str">
        <f>IF($D1193&gt;0,VLOOKUP($D1193,Iscrizioni!$A$2:$M$2502,6,FALSE),"-")</f>
        <v>-</v>
      </c>
      <c r="O1193" s="107" t="str">
        <f>IF($D1193&gt;0,VLOOKUP($D1193,Iscrizioni!$A$2:$M$2502,7,FALSE),"-")</f>
        <v>-</v>
      </c>
      <c r="P1193" s="46" t="str">
        <f>IF($D1193&gt;0,VLOOKUP(LEFT($N1193,1),Regione!$A$2:$C$21,2,FALSE),"-")</f>
        <v>-</v>
      </c>
      <c r="Q1193" s="112" t="str">
        <f ca="1">IF($D1193&gt;0,NormalizzaTempo("D",CELL("tipo",$E1193),$E1193),"-")</f>
        <v>-</v>
      </c>
      <c r="R1193" s="27" t="str">
        <f>IF($D1193&gt;0,VLOOKUP($D1193,Iscrizioni!$A$2:$M$2502,13,FALSE),"-")</f>
        <v>-</v>
      </c>
      <c r="S1193" s="112" t="str">
        <f t="shared" si="115"/>
        <v>-</v>
      </c>
      <c r="T1193" s="112" t="str">
        <f>IF($D1193&gt;0,SUMIFS($S$3:$S1193,$X$3:$X1193,1,$J$3:$J1193,$J1193),"-")</f>
        <v>-</v>
      </c>
      <c r="U1193" s="112" t="str">
        <f t="shared" si="116"/>
        <v>-</v>
      </c>
      <c r="V1193" s="112" t="str">
        <f t="shared" si="113"/>
        <v>-</v>
      </c>
      <c r="W1193" s="27" t="str">
        <f>IF(LEN($C1193)=0,IF($D1193&gt;0,COUNTIFS($A$3:$A1193,$A1193),"-"),"Escluso")</f>
        <v>-</v>
      </c>
      <c r="X1193" s="2" t="str">
        <f>IF(LEN($C1193)=0,IF($D1193&gt;0,COUNTIFS($J$3:$J1193,$J1193,$C$3:$C1193,""),"-"),"Escluso")</f>
        <v>-</v>
      </c>
      <c r="Y1193" s="127" t="str">
        <f t="shared" si="111"/>
        <v>-</v>
      </c>
      <c r="Z1193" s="2" t="str">
        <f>IF($D1193&gt;0,COUNTIFS($O$3:$O1193,$O1193,$L$3:$L1193,$L1193,$I$3:$I1193,$I1193),"-")</f>
        <v>-</v>
      </c>
      <c r="AA1193" s="27" t="str">
        <f>IF($D1193&gt;0,IF(OR($Z1193 &gt;1,$L1193&lt;&gt;"Adulti"),0,VLOOKUP($P1193,Regione!$B$2:$C$22,2,FALSE)),"-")</f>
        <v>-</v>
      </c>
      <c r="AB1193" s="27" t="str">
        <f>IF($D1193&gt;0,IF(COUNTIFS($O$3:$O1193,$O1193,$L$3:$L1193,$L1193,$I$3:$I1193,$I1193) &gt;1,0,SUMIFS($Y$3:$Y$2503,$L$3:$L$2503,$L1193,$O$3:$O$2503,$O1193,$I$3:$I$2503,$I1193)),"-")</f>
        <v>-</v>
      </c>
      <c r="AC1193" s="27" t="str">
        <f t="shared" si="114"/>
        <v>-</v>
      </c>
    </row>
    <row r="1194" spans="1:29" s="1" customFormat="1">
      <c r="A1194" s="13"/>
      <c r="B1194" s="107" t="str">
        <f>IF(COUNTA($A1194)&gt;0,VLOOKUP($A1194,Corsa!$A$1:$F$43,2,FALSE),"-")</f>
        <v>-</v>
      </c>
      <c r="C1194" s="11"/>
      <c r="D1194" s="13"/>
      <c r="E1194" s="13"/>
      <c r="F1194" s="46" t="str">
        <f>IF(COUNTA($A1194)&gt;0,VLOOKUP($A1194,Corsa!$A$1:$F$43,3,FALSE),"-")</f>
        <v>-</v>
      </c>
      <c r="G1194" s="28" t="str">
        <f>IF($D1194&gt;0,VLOOKUP($D1194,Iscrizioni!$A$2:$M$2502,9,FALSE),"-")</f>
        <v>-</v>
      </c>
      <c r="H1194" s="28" t="str">
        <f>IF($D1194&gt;0,VLOOKUP($D1194,Iscrizioni!$A$2:$M$2502,4,FALSE),"-")</f>
        <v>-</v>
      </c>
      <c r="I1194" s="27" t="str">
        <f>IF($D1194&gt;0,VLOOKUP($D1194,Iscrizioni!$A$2:$M$2502,5,FALSE),"-")</f>
        <v>-</v>
      </c>
      <c r="J1194" s="27" t="str">
        <f>IF($D1194&gt;0,VLOOKUP($D1194,Iscrizioni!$A$2:$M$2502,10,FALSE),"-")</f>
        <v>-</v>
      </c>
      <c r="K1194" s="27" t="str">
        <f t="shared" si="112"/>
        <v>-</v>
      </c>
      <c r="L1194" s="46" t="str">
        <f>IF($D1194&gt;0,VLOOKUP($D1194,Iscrizioni!$A$2:$M$2502,11,FALSE),"-")</f>
        <v>-</v>
      </c>
      <c r="M1194" s="27" t="str">
        <f>IF($D1194&gt;0,VLOOKUP($D1194,Iscrizioni!$A$2:$N$2502,12,FALSE),"-")</f>
        <v>-</v>
      </c>
      <c r="N1194" s="46" t="str">
        <f>IF($D1194&gt;0,VLOOKUP($D1194,Iscrizioni!$A$2:$M$2502,6,FALSE),"-")</f>
        <v>-</v>
      </c>
      <c r="O1194" s="107" t="str">
        <f>IF($D1194&gt;0,VLOOKUP($D1194,Iscrizioni!$A$2:$M$2502,7,FALSE),"-")</f>
        <v>-</v>
      </c>
      <c r="P1194" s="46" t="str">
        <f>IF($D1194&gt;0,VLOOKUP(LEFT($N1194,1),Regione!$A$2:$C$21,2,FALSE),"-")</f>
        <v>-</v>
      </c>
      <c r="Q1194" s="112" t="str">
        <f ca="1">IF($D1194&gt;0,NormalizzaTempo("D",CELL("tipo",$E1194),$E1194),"-")</f>
        <v>-</v>
      </c>
      <c r="R1194" s="27" t="str">
        <f>IF($D1194&gt;0,VLOOKUP($D1194,Iscrizioni!$A$2:$M$2502,13,FALSE),"-")</f>
        <v>-</v>
      </c>
      <c r="S1194" s="112" t="str">
        <f t="shared" si="115"/>
        <v>-</v>
      </c>
      <c r="T1194" s="112" t="str">
        <f>IF($D1194&gt;0,SUMIFS($S$3:$S1194,$X$3:$X1194,1,$J$3:$J1194,$J1194),"-")</f>
        <v>-</v>
      </c>
      <c r="U1194" s="112" t="str">
        <f t="shared" si="116"/>
        <v>-</v>
      </c>
      <c r="V1194" s="112" t="str">
        <f t="shared" si="113"/>
        <v>-</v>
      </c>
      <c r="W1194" s="27" t="str">
        <f>IF(LEN($C1194)=0,IF($D1194&gt;0,COUNTIFS($A$3:$A1194,$A1194),"-"),"Escluso")</f>
        <v>-</v>
      </c>
      <c r="X1194" s="2" t="str">
        <f>IF(LEN($C1194)=0,IF($D1194&gt;0,COUNTIFS($J$3:$J1194,$J1194,$C$3:$C1194,""),"-"),"Escluso")</f>
        <v>-</v>
      </c>
      <c r="Y1194" s="127" t="str">
        <f t="shared" si="111"/>
        <v>-</v>
      </c>
      <c r="Z1194" s="2" t="str">
        <f>IF($D1194&gt;0,COUNTIFS($O$3:$O1194,$O1194,$L$3:$L1194,$L1194,$I$3:$I1194,$I1194),"-")</f>
        <v>-</v>
      </c>
      <c r="AA1194" s="27" t="str">
        <f>IF($D1194&gt;0,IF(OR($Z1194 &gt;1,$L1194&lt;&gt;"Adulti"),0,VLOOKUP($P1194,Regione!$B$2:$C$22,2,FALSE)),"-")</f>
        <v>-</v>
      </c>
      <c r="AB1194" s="27" t="str">
        <f>IF($D1194&gt;0,IF(COUNTIFS($O$3:$O1194,$O1194,$L$3:$L1194,$L1194,$I$3:$I1194,$I1194) &gt;1,0,SUMIFS($Y$3:$Y$2503,$L$3:$L$2503,$L1194,$O$3:$O$2503,$O1194,$I$3:$I$2503,$I1194)),"-")</f>
        <v>-</v>
      </c>
      <c r="AC1194" s="27" t="str">
        <f t="shared" si="114"/>
        <v>-</v>
      </c>
    </row>
    <row r="1195" spans="1:29" s="1" customFormat="1">
      <c r="A1195" s="13"/>
      <c r="B1195" s="107" t="str">
        <f>IF(COUNTA($A1195)&gt;0,VLOOKUP($A1195,Corsa!$A$1:$F$43,2,FALSE),"-")</f>
        <v>-</v>
      </c>
      <c r="C1195" s="11"/>
      <c r="D1195" s="13"/>
      <c r="E1195" s="13"/>
      <c r="F1195" s="46" t="str">
        <f>IF(COUNTA($A1195)&gt;0,VLOOKUP($A1195,Corsa!$A$1:$F$43,3,FALSE),"-")</f>
        <v>-</v>
      </c>
      <c r="G1195" s="28" t="str">
        <f>IF($D1195&gt;0,VLOOKUP($D1195,Iscrizioni!$A$2:$M$2502,9,FALSE),"-")</f>
        <v>-</v>
      </c>
      <c r="H1195" s="28" t="str">
        <f>IF($D1195&gt;0,VLOOKUP($D1195,Iscrizioni!$A$2:$M$2502,4,FALSE),"-")</f>
        <v>-</v>
      </c>
      <c r="I1195" s="27" t="str">
        <f>IF($D1195&gt;0,VLOOKUP($D1195,Iscrizioni!$A$2:$M$2502,5,FALSE),"-")</f>
        <v>-</v>
      </c>
      <c r="J1195" s="27" t="str">
        <f>IF($D1195&gt;0,VLOOKUP($D1195,Iscrizioni!$A$2:$M$2502,10,FALSE),"-")</f>
        <v>-</v>
      </c>
      <c r="K1195" s="27" t="str">
        <f t="shared" si="112"/>
        <v>-</v>
      </c>
      <c r="L1195" s="46" t="str">
        <f>IF($D1195&gt;0,VLOOKUP($D1195,Iscrizioni!$A$2:$M$2502,11,FALSE),"-")</f>
        <v>-</v>
      </c>
      <c r="M1195" s="27" t="str">
        <f>IF($D1195&gt;0,VLOOKUP($D1195,Iscrizioni!$A$2:$N$2502,12,FALSE),"-")</f>
        <v>-</v>
      </c>
      <c r="N1195" s="46" t="str">
        <f>IF($D1195&gt;0,VLOOKUP($D1195,Iscrizioni!$A$2:$M$2502,6,FALSE),"-")</f>
        <v>-</v>
      </c>
      <c r="O1195" s="107" t="str">
        <f>IF($D1195&gt;0,VLOOKUP($D1195,Iscrizioni!$A$2:$M$2502,7,FALSE),"-")</f>
        <v>-</v>
      </c>
      <c r="P1195" s="46" t="str">
        <f>IF($D1195&gt;0,VLOOKUP(LEFT($N1195,1),Regione!$A$2:$C$21,2,FALSE),"-")</f>
        <v>-</v>
      </c>
      <c r="Q1195" s="112" t="str">
        <f ca="1">IF($D1195&gt;0,NormalizzaTempo("D",CELL("tipo",$E1195),$E1195),"-")</f>
        <v>-</v>
      </c>
      <c r="R1195" s="27" t="str">
        <f>IF($D1195&gt;0,VLOOKUP($D1195,Iscrizioni!$A$2:$M$2502,13,FALSE),"-")</f>
        <v>-</v>
      </c>
      <c r="S1195" s="112" t="str">
        <f t="shared" si="115"/>
        <v>-</v>
      </c>
      <c r="T1195" s="112" t="str">
        <f>IF($D1195&gt;0,SUMIFS($S$3:$S1195,$X$3:$X1195,1,$J$3:$J1195,$J1195),"-")</f>
        <v>-</v>
      </c>
      <c r="U1195" s="112" t="str">
        <f t="shared" si="116"/>
        <v>-</v>
      </c>
      <c r="V1195" s="112" t="str">
        <f t="shared" si="113"/>
        <v>-</v>
      </c>
      <c r="W1195" s="27" t="str">
        <f>IF(LEN($C1195)=0,IF($D1195&gt;0,COUNTIFS($A$3:$A1195,$A1195),"-"),"Escluso")</f>
        <v>-</v>
      </c>
      <c r="X1195" s="2" t="str">
        <f>IF(LEN($C1195)=0,IF($D1195&gt;0,COUNTIFS($J$3:$J1195,$J1195,$C$3:$C1195,""),"-"),"Escluso")</f>
        <v>-</v>
      </c>
      <c r="Y1195" s="127" t="str">
        <f t="shared" si="111"/>
        <v>-</v>
      </c>
      <c r="Z1195" s="2" t="str">
        <f>IF($D1195&gt;0,COUNTIFS($O$3:$O1195,$O1195,$L$3:$L1195,$L1195,$I$3:$I1195,$I1195),"-")</f>
        <v>-</v>
      </c>
      <c r="AA1195" s="27" t="str">
        <f>IF($D1195&gt;0,IF(OR($Z1195 &gt;1,$L1195&lt;&gt;"Adulti"),0,VLOOKUP($P1195,Regione!$B$2:$C$22,2,FALSE)),"-")</f>
        <v>-</v>
      </c>
      <c r="AB1195" s="27" t="str">
        <f>IF($D1195&gt;0,IF(COUNTIFS($O$3:$O1195,$O1195,$L$3:$L1195,$L1195,$I$3:$I1195,$I1195) &gt;1,0,SUMIFS($Y$3:$Y$2503,$L$3:$L$2503,$L1195,$O$3:$O$2503,$O1195,$I$3:$I$2503,$I1195)),"-")</f>
        <v>-</v>
      </c>
      <c r="AC1195" s="27" t="str">
        <f t="shared" si="114"/>
        <v>-</v>
      </c>
    </row>
    <row r="1196" spans="1:29" s="1" customFormat="1">
      <c r="A1196" s="13"/>
      <c r="B1196" s="107" t="str">
        <f>IF(COUNTA($A1196)&gt;0,VLOOKUP($A1196,Corsa!$A$1:$F$43,2,FALSE),"-")</f>
        <v>-</v>
      </c>
      <c r="C1196" s="11"/>
      <c r="D1196" s="13"/>
      <c r="E1196" s="13"/>
      <c r="F1196" s="46" t="str">
        <f>IF(COUNTA($A1196)&gt;0,VLOOKUP($A1196,Corsa!$A$1:$F$43,3,FALSE),"-")</f>
        <v>-</v>
      </c>
      <c r="G1196" s="28" t="str">
        <f>IF($D1196&gt;0,VLOOKUP($D1196,Iscrizioni!$A$2:$M$2502,9,FALSE),"-")</f>
        <v>-</v>
      </c>
      <c r="H1196" s="28" t="str">
        <f>IF($D1196&gt;0,VLOOKUP($D1196,Iscrizioni!$A$2:$M$2502,4,FALSE),"-")</f>
        <v>-</v>
      </c>
      <c r="I1196" s="27" t="str">
        <f>IF($D1196&gt;0,VLOOKUP($D1196,Iscrizioni!$A$2:$M$2502,5,FALSE),"-")</f>
        <v>-</v>
      </c>
      <c r="J1196" s="27" t="str">
        <f>IF($D1196&gt;0,VLOOKUP($D1196,Iscrizioni!$A$2:$M$2502,10,FALSE),"-")</f>
        <v>-</v>
      </c>
      <c r="K1196" s="27" t="str">
        <f t="shared" si="112"/>
        <v>-</v>
      </c>
      <c r="L1196" s="46" t="str">
        <f>IF($D1196&gt;0,VLOOKUP($D1196,Iscrizioni!$A$2:$M$2502,11,FALSE),"-")</f>
        <v>-</v>
      </c>
      <c r="M1196" s="27" t="str">
        <f>IF($D1196&gt;0,VLOOKUP($D1196,Iscrizioni!$A$2:$N$2502,12,FALSE),"-")</f>
        <v>-</v>
      </c>
      <c r="N1196" s="46" t="str">
        <f>IF($D1196&gt;0,VLOOKUP($D1196,Iscrizioni!$A$2:$M$2502,6,FALSE),"-")</f>
        <v>-</v>
      </c>
      <c r="O1196" s="107" t="str">
        <f>IF($D1196&gt;0,VLOOKUP($D1196,Iscrizioni!$A$2:$M$2502,7,FALSE),"-")</f>
        <v>-</v>
      </c>
      <c r="P1196" s="46" t="str">
        <f>IF($D1196&gt;0,VLOOKUP(LEFT($N1196,1),Regione!$A$2:$C$21,2,FALSE),"-")</f>
        <v>-</v>
      </c>
      <c r="Q1196" s="112" t="str">
        <f ca="1">IF($D1196&gt;0,NormalizzaTempo("D",CELL("tipo",$E1196),$E1196),"-")</f>
        <v>-</v>
      </c>
      <c r="R1196" s="27" t="str">
        <f>IF($D1196&gt;0,VLOOKUP($D1196,Iscrizioni!$A$2:$M$2502,13,FALSE),"-")</f>
        <v>-</v>
      </c>
      <c r="S1196" s="112" t="str">
        <f t="shared" si="115"/>
        <v>-</v>
      </c>
      <c r="T1196" s="112" t="str">
        <f>IF($D1196&gt;0,SUMIFS($S$3:$S1196,$X$3:$X1196,1,$J$3:$J1196,$J1196),"-")</f>
        <v>-</v>
      </c>
      <c r="U1196" s="112" t="str">
        <f t="shared" si="116"/>
        <v>-</v>
      </c>
      <c r="V1196" s="112" t="str">
        <f t="shared" si="113"/>
        <v>-</v>
      </c>
      <c r="W1196" s="27" t="str">
        <f>IF(LEN($C1196)=0,IF($D1196&gt;0,COUNTIFS($A$3:$A1196,$A1196),"-"),"Escluso")</f>
        <v>-</v>
      </c>
      <c r="X1196" s="2" t="str">
        <f>IF(LEN($C1196)=0,IF($D1196&gt;0,COUNTIFS($J$3:$J1196,$J1196,$C$3:$C1196,""),"-"),"Escluso")</f>
        <v>-</v>
      </c>
      <c r="Y1196" s="127" t="str">
        <f t="shared" si="111"/>
        <v>-</v>
      </c>
      <c r="Z1196" s="2" t="str">
        <f>IF($D1196&gt;0,COUNTIFS($O$3:$O1196,$O1196,$L$3:$L1196,$L1196,$I$3:$I1196,$I1196),"-")</f>
        <v>-</v>
      </c>
      <c r="AA1196" s="27" t="str">
        <f>IF($D1196&gt;0,IF(OR($Z1196 &gt;1,$L1196&lt;&gt;"Adulti"),0,VLOOKUP($P1196,Regione!$B$2:$C$22,2,FALSE)),"-")</f>
        <v>-</v>
      </c>
      <c r="AB1196" s="27" t="str">
        <f>IF($D1196&gt;0,IF(COUNTIFS($O$3:$O1196,$O1196,$L$3:$L1196,$L1196,$I$3:$I1196,$I1196) &gt;1,0,SUMIFS($Y$3:$Y$2503,$L$3:$L$2503,$L1196,$O$3:$O$2503,$O1196,$I$3:$I$2503,$I1196)),"-")</f>
        <v>-</v>
      </c>
      <c r="AC1196" s="27" t="str">
        <f t="shared" si="114"/>
        <v>-</v>
      </c>
    </row>
    <row r="1197" spans="1:29" s="1" customFormat="1">
      <c r="A1197" s="13"/>
      <c r="B1197" s="107" t="str">
        <f>IF(COUNTA($A1197)&gt;0,VLOOKUP($A1197,Corsa!$A$1:$F$43,2,FALSE),"-")</f>
        <v>-</v>
      </c>
      <c r="C1197" s="11"/>
      <c r="D1197" s="13"/>
      <c r="E1197" s="13"/>
      <c r="F1197" s="46" t="str">
        <f>IF(COUNTA($A1197)&gt;0,VLOOKUP($A1197,Corsa!$A$1:$F$43,3,FALSE),"-")</f>
        <v>-</v>
      </c>
      <c r="G1197" s="28" t="str">
        <f>IF($D1197&gt;0,VLOOKUP($D1197,Iscrizioni!$A$2:$M$2502,9,FALSE),"-")</f>
        <v>-</v>
      </c>
      <c r="H1197" s="28" t="str">
        <f>IF($D1197&gt;0,VLOOKUP($D1197,Iscrizioni!$A$2:$M$2502,4,FALSE),"-")</f>
        <v>-</v>
      </c>
      <c r="I1197" s="27" t="str">
        <f>IF($D1197&gt;0,VLOOKUP($D1197,Iscrizioni!$A$2:$M$2502,5,FALSE),"-")</f>
        <v>-</v>
      </c>
      <c r="J1197" s="27" t="str">
        <f>IF($D1197&gt;0,VLOOKUP($D1197,Iscrizioni!$A$2:$M$2502,10,FALSE),"-")</f>
        <v>-</v>
      </c>
      <c r="K1197" s="27" t="str">
        <f t="shared" si="112"/>
        <v>-</v>
      </c>
      <c r="L1197" s="46" t="str">
        <f>IF($D1197&gt;0,VLOOKUP($D1197,Iscrizioni!$A$2:$M$2502,11,FALSE),"-")</f>
        <v>-</v>
      </c>
      <c r="M1197" s="27" t="str">
        <f>IF($D1197&gt;0,VLOOKUP($D1197,Iscrizioni!$A$2:$N$2502,12,FALSE),"-")</f>
        <v>-</v>
      </c>
      <c r="N1197" s="46" t="str">
        <f>IF($D1197&gt;0,VLOOKUP($D1197,Iscrizioni!$A$2:$M$2502,6,FALSE),"-")</f>
        <v>-</v>
      </c>
      <c r="O1197" s="107" t="str">
        <f>IF($D1197&gt;0,VLOOKUP($D1197,Iscrizioni!$A$2:$M$2502,7,FALSE),"-")</f>
        <v>-</v>
      </c>
      <c r="P1197" s="46" t="str">
        <f>IF($D1197&gt;0,VLOOKUP(LEFT($N1197,1),Regione!$A$2:$C$21,2,FALSE),"-")</f>
        <v>-</v>
      </c>
      <c r="Q1197" s="112" t="str">
        <f ca="1">IF($D1197&gt;0,NormalizzaTempo("D",CELL("tipo",$E1197),$E1197),"-")</f>
        <v>-</v>
      </c>
      <c r="R1197" s="27" t="str">
        <f>IF($D1197&gt;0,VLOOKUP($D1197,Iscrizioni!$A$2:$M$2502,13,FALSE),"-")</f>
        <v>-</v>
      </c>
      <c r="S1197" s="112" t="str">
        <f t="shared" si="115"/>
        <v>-</v>
      </c>
      <c r="T1197" s="112" t="str">
        <f>IF($D1197&gt;0,SUMIFS($S$3:$S1197,$X$3:$X1197,1,$J$3:$J1197,$J1197),"-")</f>
        <v>-</v>
      </c>
      <c r="U1197" s="112" t="str">
        <f t="shared" si="116"/>
        <v>-</v>
      </c>
      <c r="V1197" s="112" t="str">
        <f t="shared" si="113"/>
        <v>-</v>
      </c>
      <c r="W1197" s="27" t="str">
        <f>IF(LEN($C1197)=0,IF($D1197&gt;0,COUNTIFS($A$3:$A1197,$A1197),"-"),"Escluso")</f>
        <v>-</v>
      </c>
      <c r="X1197" s="2" t="str">
        <f>IF(LEN($C1197)=0,IF($D1197&gt;0,COUNTIFS($J$3:$J1197,$J1197,$C$3:$C1197,""),"-"),"Escluso")</f>
        <v>-</v>
      </c>
      <c r="Y1197" s="127" t="str">
        <f t="shared" si="111"/>
        <v>-</v>
      </c>
      <c r="Z1197" s="2" t="str">
        <f>IF($D1197&gt;0,COUNTIFS($O$3:$O1197,$O1197,$L$3:$L1197,$L1197,$I$3:$I1197,$I1197),"-")</f>
        <v>-</v>
      </c>
      <c r="AA1197" s="27" t="str">
        <f>IF($D1197&gt;0,IF(OR($Z1197 &gt;1,$L1197&lt;&gt;"Adulti"),0,VLOOKUP($P1197,Regione!$B$2:$C$22,2,FALSE)),"-")</f>
        <v>-</v>
      </c>
      <c r="AB1197" s="27" t="str">
        <f>IF($D1197&gt;0,IF(COUNTIFS($O$3:$O1197,$O1197,$L$3:$L1197,$L1197,$I$3:$I1197,$I1197) &gt;1,0,SUMIFS($Y$3:$Y$2503,$L$3:$L$2503,$L1197,$O$3:$O$2503,$O1197,$I$3:$I$2503,$I1197)),"-")</f>
        <v>-</v>
      </c>
      <c r="AC1197" s="27" t="str">
        <f t="shared" si="114"/>
        <v>-</v>
      </c>
    </row>
    <row r="1198" spans="1:29" s="1" customFormat="1">
      <c r="A1198" s="13"/>
      <c r="B1198" s="107" t="str">
        <f>IF(COUNTA($A1198)&gt;0,VLOOKUP($A1198,Corsa!$A$1:$F$43,2,FALSE),"-")</f>
        <v>-</v>
      </c>
      <c r="C1198" s="11"/>
      <c r="D1198" s="13"/>
      <c r="E1198" s="13"/>
      <c r="F1198" s="46" t="str">
        <f>IF(COUNTA($A1198)&gt;0,VLOOKUP($A1198,Corsa!$A$1:$F$43,3,FALSE),"-")</f>
        <v>-</v>
      </c>
      <c r="G1198" s="28" t="str">
        <f>IF($D1198&gt;0,VLOOKUP($D1198,Iscrizioni!$A$2:$M$2502,9,FALSE),"-")</f>
        <v>-</v>
      </c>
      <c r="H1198" s="28" t="str">
        <f>IF($D1198&gt;0,VLOOKUP($D1198,Iscrizioni!$A$2:$M$2502,4,FALSE),"-")</f>
        <v>-</v>
      </c>
      <c r="I1198" s="27" t="str">
        <f>IF($D1198&gt;0,VLOOKUP($D1198,Iscrizioni!$A$2:$M$2502,5,FALSE),"-")</f>
        <v>-</v>
      </c>
      <c r="J1198" s="27" t="str">
        <f>IF($D1198&gt;0,VLOOKUP($D1198,Iscrizioni!$A$2:$M$2502,10,FALSE),"-")</f>
        <v>-</v>
      </c>
      <c r="K1198" s="27" t="str">
        <f t="shared" si="112"/>
        <v>-</v>
      </c>
      <c r="L1198" s="46" t="str">
        <f>IF($D1198&gt;0,VLOOKUP($D1198,Iscrizioni!$A$2:$M$2502,11,FALSE),"-")</f>
        <v>-</v>
      </c>
      <c r="M1198" s="27" t="str">
        <f>IF($D1198&gt;0,VLOOKUP($D1198,Iscrizioni!$A$2:$N$2502,12,FALSE),"-")</f>
        <v>-</v>
      </c>
      <c r="N1198" s="46" t="str">
        <f>IF($D1198&gt;0,VLOOKUP($D1198,Iscrizioni!$A$2:$M$2502,6,FALSE),"-")</f>
        <v>-</v>
      </c>
      <c r="O1198" s="107" t="str">
        <f>IF($D1198&gt;0,VLOOKUP($D1198,Iscrizioni!$A$2:$M$2502,7,FALSE),"-")</f>
        <v>-</v>
      </c>
      <c r="P1198" s="46" t="str">
        <f>IF($D1198&gt;0,VLOOKUP(LEFT($N1198,1),Regione!$A$2:$C$21,2,FALSE),"-")</f>
        <v>-</v>
      </c>
      <c r="Q1198" s="112" t="str">
        <f ca="1">IF($D1198&gt;0,NormalizzaTempo("D",CELL("tipo",$E1198),$E1198),"-")</f>
        <v>-</v>
      </c>
      <c r="R1198" s="27" t="str">
        <f>IF($D1198&gt;0,VLOOKUP($D1198,Iscrizioni!$A$2:$M$2502,13,FALSE),"-")</f>
        <v>-</v>
      </c>
      <c r="S1198" s="112" t="str">
        <f t="shared" si="115"/>
        <v>-</v>
      </c>
      <c r="T1198" s="112" t="str">
        <f>IF($D1198&gt;0,SUMIFS($S$3:$S1198,$X$3:$X1198,1,$J$3:$J1198,$J1198),"-")</f>
        <v>-</v>
      </c>
      <c r="U1198" s="112" t="str">
        <f t="shared" si="116"/>
        <v>-</v>
      </c>
      <c r="V1198" s="112" t="str">
        <f t="shared" si="113"/>
        <v>-</v>
      </c>
      <c r="W1198" s="27" t="str">
        <f>IF(LEN($C1198)=0,IF($D1198&gt;0,COUNTIFS($A$3:$A1198,$A1198),"-"),"Escluso")</f>
        <v>-</v>
      </c>
      <c r="X1198" s="2" t="str">
        <f>IF(LEN($C1198)=0,IF($D1198&gt;0,COUNTIFS($J$3:$J1198,$J1198,$C$3:$C1198,""),"-"),"Escluso")</f>
        <v>-</v>
      </c>
      <c r="Y1198" s="127" t="str">
        <f t="shared" si="111"/>
        <v>-</v>
      </c>
      <c r="Z1198" s="2" t="str">
        <f>IF($D1198&gt;0,COUNTIFS($O$3:$O1198,$O1198,$L$3:$L1198,$L1198,$I$3:$I1198,$I1198),"-")</f>
        <v>-</v>
      </c>
      <c r="AA1198" s="27" t="str">
        <f>IF($D1198&gt;0,IF(OR($Z1198 &gt;1,$L1198&lt;&gt;"Adulti"),0,VLOOKUP($P1198,Regione!$B$2:$C$22,2,FALSE)),"-")</f>
        <v>-</v>
      </c>
      <c r="AB1198" s="27" t="str">
        <f>IF($D1198&gt;0,IF(COUNTIFS($O$3:$O1198,$O1198,$L$3:$L1198,$L1198,$I$3:$I1198,$I1198) &gt;1,0,SUMIFS($Y$3:$Y$2503,$L$3:$L$2503,$L1198,$O$3:$O$2503,$O1198,$I$3:$I$2503,$I1198)),"-")</f>
        <v>-</v>
      </c>
      <c r="AC1198" s="27" t="str">
        <f t="shared" si="114"/>
        <v>-</v>
      </c>
    </row>
    <row r="1199" spans="1:29" s="1" customFormat="1">
      <c r="A1199" s="13"/>
      <c r="B1199" s="107" t="str">
        <f>IF(COUNTA($A1199)&gt;0,VLOOKUP($A1199,Corsa!$A$1:$F$43,2,FALSE),"-")</f>
        <v>-</v>
      </c>
      <c r="C1199" s="11"/>
      <c r="D1199" s="13"/>
      <c r="E1199" s="13"/>
      <c r="F1199" s="46" t="str">
        <f>IF(COUNTA($A1199)&gt;0,VLOOKUP($A1199,Corsa!$A$1:$F$43,3,FALSE),"-")</f>
        <v>-</v>
      </c>
      <c r="G1199" s="28" t="str">
        <f>IF($D1199&gt;0,VLOOKUP($D1199,Iscrizioni!$A$2:$M$2502,9,FALSE),"-")</f>
        <v>-</v>
      </c>
      <c r="H1199" s="28" t="str">
        <f>IF($D1199&gt;0,VLOOKUP($D1199,Iscrizioni!$A$2:$M$2502,4,FALSE),"-")</f>
        <v>-</v>
      </c>
      <c r="I1199" s="27" t="str">
        <f>IF($D1199&gt;0,VLOOKUP($D1199,Iscrizioni!$A$2:$M$2502,5,FALSE),"-")</f>
        <v>-</v>
      </c>
      <c r="J1199" s="27" t="str">
        <f>IF($D1199&gt;0,VLOOKUP($D1199,Iscrizioni!$A$2:$M$2502,10,FALSE),"-")</f>
        <v>-</v>
      </c>
      <c r="K1199" s="27" t="str">
        <f t="shared" si="112"/>
        <v>-</v>
      </c>
      <c r="L1199" s="46" t="str">
        <f>IF($D1199&gt;0,VLOOKUP($D1199,Iscrizioni!$A$2:$M$2502,11,FALSE),"-")</f>
        <v>-</v>
      </c>
      <c r="M1199" s="27" t="str">
        <f>IF($D1199&gt;0,VLOOKUP($D1199,Iscrizioni!$A$2:$N$2502,12,FALSE),"-")</f>
        <v>-</v>
      </c>
      <c r="N1199" s="46" t="str">
        <f>IF($D1199&gt;0,VLOOKUP($D1199,Iscrizioni!$A$2:$M$2502,6,FALSE),"-")</f>
        <v>-</v>
      </c>
      <c r="O1199" s="107" t="str">
        <f>IF($D1199&gt;0,VLOOKUP($D1199,Iscrizioni!$A$2:$M$2502,7,FALSE),"-")</f>
        <v>-</v>
      </c>
      <c r="P1199" s="46" t="str">
        <f>IF($D1199&gt;0,VLOOKUP(LEFT($N1199,1),Regione!$A$2:$C$21,2,FALSE),"-")</f>
        <v>-</v>
      </c>
      <c r="Q1199" s="112" t="str">
        <f ca="1">IF($D1199&gt;0,NormalizzaTempo("D",CELL("tipo",$E1199),$E1199),"-")</f>
        <v>-</v>
      </c>
      <c r="R1199" s="27" t="str">
        <f>IF($D1199&gt;0,VLOOKUP($D1199,Iscrizioni!$A$2:$M$2502,13,FALSE),"-")</f>
        <v>-</v>
      </c>
      <c r="S1199" s="112" t="str">
        <f t="shared" si="115"/>
        <v>-</v>
      </c>
      <c r="T1199" s="112" t="str">
        <f>IF($D1199&gt;0,SUMIFS($S$3:$S1199,$X$3:$X1199,1,$J$3:$J1199,$J1199),"-")</f>
        <v>-</v>
      </c>
      <c r="U1199" s="112" t="str">
        <f t="shared" si="116"/>
        <v>-</v>
      </c>
      <c r="V1199" s="112" t="str">
        <f t="shared" si="113"/>
        <v>-</v>
      </c>
      <c r="W1199" s="27" t="str">
        <f>IF(LEN($C1199)=0,IF($D1199&gt;0,COUNTIFS($A$3:$A1199,$A1199),"-"),"Escluso")</f>
        <v>-</v>
      </c>
      <c r="X1199" s="2" t="str">
        <f>IF(LEN($C1199)=0,IF($D1199&gt;0,COUNTIFS($J$3:$J1199,$J1199,$C$3:$C1199,""),"-"),"Escluso")</f>
        <v>-</v>
      </c>
      <c r="Y1199" s="127" t="str">
        <f t="shared" si="111"/>
        <v>-</v>
      </c>
      <c r="Z1199" s="2" t="str">
        <f>IF($D1199&gt;0,COUNTIFS($O$3:$O1199,$O1199,$L$3:$L1199,$L1199,$I$3:$I1199,$I1199),"-")</f>
        <v>-</v>
      </c>
      <c r="AA1199" s="27" t="str">
        <f>IF($D1199&gt;0,IF(OR($Z1199 &gt;1,$L1199&lt;&gt;"Adulti"),0,VLOOKUP($P1199,Regione!$B$2:$C$22,2,FALSE)),"-")</f>
        <v>-</v>
      </c>
      <c r="AB1199" s="27" t="str">
        <f>IF($D1199&gt;0,IF(COUNTIFS($O$3:$O1199,$O1199,$L$3:$L1199,$L1199,$I$3:$I1199,$I1199) &gt;1,0,SUMIFS($Y$3:$Y$2503,$L$3:$L$2503,$L1199,$O$3:$O$2503,$O1199,$I$3:$I$2503,$I1199)),"-")</f>
        <v>-</v>
      </c>
      <c r="AC1199" s="27" t="str">
        <f t="shared" si="114"/>
        <v>-</v>
      </c>
    </row>
    <row r="1200" spans="1:29" s="1" customFormat="1">
      <c r="A1200" s="13"/>
      <c r="B1200" s="107" t="str">
        <f>IF(COUNTA($A1200)&gt;0,VLOOKUP($A1200,Corsa!$A$1:$F$43,2,FALSE),"-")</f>
        <v>-</v>
      </c>
      <c r="C1200" s="11"/>
      <c r="D1200" s="13"/>
      <c r="E1200" s="13"/>
      <c r="F1200" s="46" t="str">
        <f>IF(COUNTA($A1200)&gt;0,VLOOKUP($A1200,Corsa!$A$1:$F$43,3,FALSE),"-")</f>
        <v>-</v>
      </c>
      <c r="G1200" s="28" t="str">
        <f>IF($D1200&gt;0,VLOOKUP($D1200,Iscrizioni!$A$2:$M$2502,9,FALSE),"-")</f>
        <v>-</v>
      </c>
      <c r="H1200" s="28" t="str">
        <f>IF($D1200&gt;0,VLOOKUP($D1200,Iscrizioni!$A$2:$M$2502,4,FALSE),"-")</f>
        <v>-</v>
      </c>
      <c r="I1200" s="27" t="str">
        <f>IF($D1200&gt;0,VLOOKUP($D1200,Iscrizioni!$A$2:$M$2502,5,FALSE),"-")</f>
        <v>-</v>
      </c>
      <c r="J1200" s="27" t="str">
        <f>IF($D1200&gt;0,VLOOKUP($D1200,Iscrizioni!$A$2:$M$2502,10,FALSE),"-")</f>
        <v>-</v>
      </c>
      <c r="K1200" s="27" t="str">
        <f t="shared" si="112"/>
        <v>-</v>
      </c>
      <c r="L1200" s="46" t="str">
        <f>IF($D1200&gt;0,VLOOKUP($D1200,Iscrizioni!$A$2:$M$2502,11,FALSE),"-")</f>
        <v>-</v>
      </c>
      <c r="M1200" s="27" t="str">
        <f>IF($D1200&gt;0,VLOOKUP($D1200,Iscrizioni!$A$2:$N$2502,12,FALSE),"-")</f>
        <v>-</v>
      </c>
      <c r="N1200" s="46" t="str">
        <f>IF($D1200&gt;0,VLOOKUP($D1200,Iscrizioni!$A$2:$M$2502,6,FALSE),"-")</f>
        <v>-</v>
      </c>
      <c r="O1200" s="107" t="str">
        <f>IF($D1200&gt;0,VLOOKUP($D1200,Iscrizioni!$A$2:$M$2502,7,FALSE),"-")</f>
        <v>-</v>
      </c>
      <c r="P1200" s="46" t="str">
        <f>IF($D1200&gt;0,VLOOKUP(LEFT($N1200,1),Regione!$A$2:$C$21,2,FALSE),"-")</f>
        <v>-</v>
      </c>
      <c r="Q1200" s="112" t="str">
        <f ca="1">IF($D1200&gt;0,NormalizzaTempo("D",CELL("tipo",$E1200),$E1200),"-")</f>
        <v>-</v>
      </c>
      <c r="R1200" s="27" t="str">
        <f>IF($D1200&gt;0,VLOOKUP($D1200,Iscrizioni!$A$2:$M$2502,13,FALSE),"-")</f>
        <v>-</v>
      </c>
      <c r="S1200" s="112" t="str">
        <f t="shared" si="115"/>
        <v>-</v>
      </c>
      <c r="T1200" s="112" t="str">
        <f>IF($D1200&gt;0,SUMIFS($S$3:$S1200,$X$3:$X1200,1,$J$3:$J1200,$J1200),"-")</f>
        <v>-</v>
      </c>
      <c r="U1200" s="112" t="str">
        <f t="shared" si="116"/>
        <v>-</v>
      </c>
      <c r="V1200" s="112" t="str">
        <f t="shared" si="113"/>
        <v>-</v>
      </c>
      <c r="W1200" s="27" t="str">
        <f>IF(LEN($C1200)=0,IF($D1200&gt;0,COUNTIFS($A$3:$A1200,$A1200),"-"),"Escluso")</f>
        <v>-</v>
      </c>
      <c r="X1200" s="2" t="str">
        <f>IF(LEN($C1200)=0,IF($D1200&gt;0,COUNTIFS($J$3:$J1200,$J1200,$C$3:$C1200,""),"-"),"Escluso")</f>
        <v>-</v>
      </c>
      <c r="Y1200" s="127" t="str">
        <f t="shared" ref="Y1200:Y1263" si="117">IF(LEN($C1200)=0,IF(AND($D1200&gt;0,$V1200="ok"),IF($X1200&gt;20,1,21 -$X1200),"-"),0)</f>
        <v>-</v>
      </c>
      <c r="Z1200" s="2" t="str">
        <f>IF($D1200&gt;0,COUNTIFS($O$3:$O1200,$O1200,$L$3:$L1200,$L1200,$I$3:$I1200,$I1200),"-")</f>
        <v>-</v>
      </c>
      <c r="AA1200" s="27" t="str">
        <f>IF($D1200&gt;0,IF(OR($Z1200 &gt;1,$L1200&lt;&gt;"Adulti"),0,VLOOKUP($P1200,Regione!$B$2:$C$22,2,FALSE)),"-")</f>
        <v>-</v>
      </c>
      <c r="AB1200" s="27" t="str">
        <f>IF($D1200&gt;0,IF(COUNTIFS($O$3:$O1200,$O1200,$L$3:$L1200,$L1200,$I$3:$I1200,$I1200) &gt;1,0,SUMIFS($Y$3:$Y$2503,$L$3:$L$2503,$L1200,$O$3:$O$2503,$O1200,$I$3:$I$2503,$I1200)),"-")</f>
        <v>-</v>
      </c>
      <c r="AC1200" s="27" t="str">
        <f t="shared" si="114"/>
        <v>-</v>
      </c>
    </row>
    <row r="1201" spans="1:29" s="1" customFormat="1">
      <c r="A1201" s="13"/>
      <c r="B1201" s="107" t="str">
        <f>IF(COUNTA($A1201)&gt;0,VLOOKUP($A1201,Corsa!$A$1:$F$43,2,FALSE),"-")</f>
        <v>-</v>
      </c>
      <c r="C1201" s="11"/>
      <c r="D1201" s="13"/>
      <c r="E1201" s="13"/>
      <c r="F1201" s="46" t="str">
        <f>IF(COUNTA($A1201)&gt;0,VLOOKUP($A1201,Corsa!$A$1:$F$43,3,FALSE),"-")</f>
        <v>-</v>
      </c>
      <c r="G1201" s="28" t="str">
        <f>IF($D1201&gt;0,VLOOKUP($D1201,Iscrizioni!$A$2:$M$2502,9,FALSE),"-")</f>
        <v>-</v>
      </c>
      <c r="H1201" s="28" t="str">
        <f>IF($D1201&gt;0,VLOOKUP($D1201,Iscrizioni!$A$2:$M$2502,4,FALSE),"-")</f>
        <v>-</v>
      </c>
      <c r="I1201" s="27" t="str">
        <f>IF($D1201&gt;0,VLOOKUP($D1201,Iscrizioni!$A$2:$M$2502,5,FALSE),"-")</f>
        <v>-</v>
      </c>
      <c r="J1201" s="27" t="str">
        <f>IF($D1201&gt;0,VLOOKUP($D1201,Iscrizioni!$A$2:$M$2502,10,FALSE),"-")</f>
        <v>-</v>
      </c>
      <c r="K1201" s="27" t="str">
        <f t="shared" si="112"/>
        <v>-</v>
      </c>
      <c r="L1201" s="46" t="str">
        <f>IF($D1201&gt;0,VLOOKUP($D1201,Iscrizioni!$A$2:$M$2502,11,FALSE),"-")</f>
        <v>-</v>
      </c>
      <c r="M1201" s="27" t="str">
        <f>IF($D1201&gt;0,VLOOKUP($D1201,Iscrizioni!$A$2:$N$2502,12,FALSE),"-")</f>
        <v>-</v>
      </c>
      <c r="N1201" s="46" t="str">
        <f>IF($D1201&gt;0,VLOOKUP($D1201,Iscrizioni!$A$2:$M$2502,6,FALSE),"-")</f>
        <v>-</v>
      </c>
      <c r="O1201" s="107" t="str">
        <f>IF($D1201&gt;0,VLOOKUP($D1201,Iscrizioni!$A$2:$M$2502,7,FALSE),"-")</f>
        <v>-</v>
      </c>
      <c r="P1201" s="46" t="str">
        <f>IF($D1201&gt;0,VLOOKUP(LEFT($N1201,1),Regione!$A$2:$C$21,2,FALSE),"-")</f>
        <v>-</v>
      </c>
      <c r="Q1201" s="112" t="str">
        <f ca="1">IF($D1201&gt;0,NormalizzaTempo("D",CELL("tipo",$E1201),$E1201),"-")</f>
        <v>-</v>
      </c>
      <c r="R1201" s="27" t="str">
        <f>IF($D1201&gt;0,VLOOKUP($D1201,Iscrizioni!$A$2:$M$2502,13,FALSE),"-")</f>
        <v>-</v>
      </c>
      <c r="S1201" s="112" t="str">
        <f t="shared" si="115"/>
        <v>-</v>
      </c>
      <c r="T1201" s="112" t="str">
        <f>IF($D1201&gt;0,SUMIFS($S$3:$S1201,$X$3:$X1201,1,$J$3:$J1201,$J1201),"-")</f>
        <v>-</v>
      </c>
      <c r="U1201" s="112" t="str">
        <f t="shared" si="116"/>
        <v>-</v>
      </c>
      <c r="V1201" s="112" t="str">
        <f t="shared" si="113"/>
        <v>-</v>
      </c>
      <c r="W1201" s="27" t="str">
        <f>IF(LEN($C1201)=0,IF($D1201&gt;0,COUNTIFS($A$3:$A1201,$A1201),"-"),"Escluso")</f>
        <v>-</v>
      </c>
      <c r="X1201" s="2" t="str">
        <f>IF(LEN($C1201)=0,IF($D1201&gt;0,COUNTIFS($J$3:$J1201,$J1201,$C$3:$C1201,""),"-"),"Escluso")</f>
        <v>-</v>
      </c>
      <c r="Y1201" s="127" t="str">
        <f t="shared" si="117"/>
        <v>-</v>
      </c>
      <c r="Z1201" s="2" t="str">
        <f>IF($D1201&gt;0,COUNTIFS($O$3:$O1201,$O1201,$L$3:$L1201,$L1201,$I$3:$I1201,$I1201),"-")</f>
        <v>-</v>
      </c>
      <c r="AA1201" s="27" t="str">
        <f>IF($D1201&gt;0,IF(OR($Z1201 &gt;1,$L1201&lt;&gt;"Adulti"),0,VLOOKUP($P1201,Regione!$B$2:$C$22,2,FALSE)),"-")</f>
        <v>-</v>
      </c>
      <c r="AB1201" s="27" t="str">
        <f>IF($D1201&gt;0,IF(COUNTIFS($O$3:$O1201,$O1201,$L$3:$L1201,$L1201,$I$3:$I1201,$I1201) &gt;1,0,SUMIFS($Y$3:$Y$2503,$L$3:$L$2503,$L1201,$O$3:$O$2503,$O1201,$I$3:$I$2503,$I1201)),"-")</f>
        <v>-</v>
      </c>
      <c r="AC1201" s="27" t="str">
        <f t="shared" si="114"/>
        <v>-</v>
      </c>
    </row>
    <row r="1202" spans="1:29" s="1" customFormat="1">
      <c r="A1202" s="13"/>
      <c r="B1202" s="107" t="str">
        <f>IF(COUNTA($A1202)&gt;0,VLOOKUP($A1202,Corsa!$A$1:$F$43,2,FALSE),"-")</f>
        <v>-</v>
      </c>
      <c r="C1202" s="11"/>
      <c r="D1202" s="13"/>
      <c r="E1202" s="13"/>
      <c r="F1202" s="46" t="str">
        <f>IF(COUNTA($A1202)&gt;0,VLOOKUP($A1202,Corsa!$A$1:$F$43,3,FALSE),"-")</f>
        <v>-</v>
      </c>
      <c r="G1202" s="28" t="str">
        <f>IF($D1202&gt;0,VLOOKUP($D1202,Iscrizioni!$A$2:$M$2502,9,FALSE),"-")</f>
        <v>-</v>
      </c>
      <c r="H1202" s="28" t="str">
        <f>IF($D1202&gt;0,VLOOKUP($D1202,Iscrizioni!$A$2:$M$2502,4,FALSE),"-")</f>
        <v>-</v>
      </c>
      <c r="I1202" s="27" t="str">
        <f>IF($D1202&gt;0,VLOOKUP($D1202,Iscrizioni!$A$2:$M$2502,5,FALSE),"-")</f>
        <v>-</v>
      </c>
      <c r="J1202" s="27" t="str">
        <f>IF($D1202&gt;0,VLOOKUP($D1202,Iscrizioni!$A$2:$M$2502,10,FALSE),"-")</f>
        <v>-</v>
      </c>
      <c r="K1202" s="27" t="str">
        <f t="shared" si="112"/>
        <v>-</v>
      </c>
      <c r="L1202" s="46" t="str">
        <f>IF($D1202&gt;0,VLOOKUP($D1202,Iscrizioni!$A$2:$M$2502,11,FALSE),"-")</f>
        <v>-</v>
      </c>
      <c r="M1202" s="27" t="str">
        <f>IF($D1202&gt;0,VLOOKUP($D1202,Iscrizioni!$A$2:$N$2502,12,FALSE),"-")</f>
        <v>-</v>
      </c>
      <c r="N1202" s="46" t="str">
        <f>IF($D1202&gt;0,VLOOKUP($D1202,Iscrizioni!$A$2:$M$2502,6,FALSE),"-")</f>
        <v>-</v>
      </c>
      <c r="O1202" s="107" t="str">
        <f>IF($D1202&gt;0,VLOOKUP($D1202,Iscrizioni!$A$2:$M$2502,7,FALSE),"-")</f>
        <v>-</v>
      </c>
      <c r="P1202" s="46" t="str">
        <f>IF($D1202&gt;0,VLOOKUP(LEFT($N1202,1),Regione!$A$2:$C$21,2,FALSE),"-")</f>
        <v>-</v>
      </c>
      <c r="Q1202" s="112" t="str">
        <f ca="1">IF($D1202&gt;0,NormalizzaTempo("D",CELL("tipo",$E1202),$E1202),"-")</f>
        <v>-</v>
      </c>
      <c r="R1202" s="27" t="str">
        <f>IF($D1202&gt;0,VLOOKUP($D1202,Iscrizioni!$A$2:$M$2502,13,FALSE),"-")</f>
        <v>-</v>
      </c>
      <c r="S1202" s="112" t="str">
        <f t="shared" si="115"/>
        <v>-</v>
      </c>
      <c r="T1202" s="112" t="str">
        <f>IF($D1202&gt;0,SUMIFS($S$3:$S1202,$X$3:$X1202,1,$J$3:$J1202,$J1202),"-")</f>
        <v>-</v>
      </c>
      <c r="U1202" s="112" t="str">
        <f t="shared" si="116"/>
        <v>-</v>
      </c>
      <c r="V1202" s="112" t="str">
        <f t="shared" si="113"/>
        <v>-</v>
      </c>
      <c r="W1202" s="27" t="str">
        <f>IF(LEN($C1202)=0,IF($D1202&gt;0,COUNTIFS($A$3:$A1202,$A1202),"-"),"Escluso")</f>
        <v>-</v>
      </c>
      <c r="X1202" s="2" t="str">
        <f>IF(LEN($C1202)=0,IF($D1202&gt;0,COUNTIFS($J$3:$J1202,$J1202,$C$3:$C1202,""),"-"),"Escluso")</f>
        <v>-</v>
      </c>
      <c r="Y1202" s="127" t="str">
        <f t="shared" si="117"/>
        <v>-</v>
      </c>
      <c r="Z1202" s="2" t="str">
        <f>IF($D1202&gt;0,COUNTIFS($O$3:$O1202,$O1202,$L$3:$L1202,$L1202,$I$3:$I1202,$I1202),"-")</f>
        <v>-</v>
      </c>
      <c r="AA1202" s="27" t="str">
        <f>IF($D1202&gt;0,IF(OR($Z1202 &gt;1,$L1202&lt;&gt;"Adulti"),0,VLOOKUP($P1202,Regione!$B$2:$C$22,2,FALSE)),"-")</f>
        <v>-</v>
      </c>
      <c r="AB1202" s="27" t="str">
        <f>IF($D1202&gt;0,IF(COUNTIFS($O$3:$O1202,$O1202,$L$3:$L1202,$L1202,$I$3:$I1202,$I1202) &gt;1,0,SUMIFS($Y$3:$Y$2503,$L$3:$L$2503,$L1202,$O$3:$O$2503,$O1202,$I$3:$I$2503,$I1202)),"-")</f>
        <v>-</v>
      </c>
      <c r="AC1202" s="27" t="str">
        <f t="shared" si="114"/>
        <v>-</v>
      </c>
    </row>
    <row r="1203" spans="1:29" s="1" customFormat="1">
      <c r="A1203" s="13"/>
      <c r="B1203" s="107" t="str">
        <f>IF(COUNTA($A1203)&gt;0,VLOOKUP($A1203,Corsa!$A$1:$F$43,2,FALSE),"-")</f>
        <v>-</v>
      </c>
      <c r="C1203" s="11"/>
      <c r="D1203" s="13"/>
      <c r="E1203" s="13"/>
      <c r="F1203" s="46" t="str">
        <f>IF(COUNTA($A1203)&gt;0,VLOOKUP($A1203,Corsa!$A$1:$F$43,3,FALSE),"-")</f>
        <v>-</v>
      </c>
      <c r="G1203" s="28" t="str">
        <f>IF($D1203&gt;0,VLOOKUP($D1203,Iscrizioni!$A$2:$M$2502,9,FALSE),"-")</f>
        <v>-</v>
      </c>
      <c r="H1203" s="28" t="str">
        <f>IF($D1203&gt;0,VLOOKUP($D1203,Iscrizioni!$A$2:$M$2502,4,FALSE),"-")</f>
        <v>-</v>
      </c>
      <c r="I1203" s="27" t="str">
        <f>IF($D1203&gt;0,VLOOKUP($D1203,Iscrizioni!$A$2:$M$2502,5,FALSE),"-")</f>
        <v>-</v>
      </c>
      <c r="J1203" s="27" t="str">
        <f>IF($D1203&gt;0,VLOOKUP($D1203,Iscrizioni!$A$2:$M$2502,10,FALSE),"-")</f>
        <v>-</v>
      </c>
      <c r="K1203" s="27" t="str">
        <f t="shared" si="112"/>
        <v>-</v>
      </c>
      <c r="L1203" s="46" t="str">
        <f>IF($D1203&gt;0,VLOOKUP($D1203,Iscrizioni!$A$2:$M$2502,11,FALSE),"-")</f>
        <v>-</v>
      </c>
      <c r="M1203" s="27" t="str">
        <f>IF($D1203&gt;0,VLOOKUP($D1203,Iscrizioni!$A$2:$N$2502,12,FALSE),"-")</f>
        <v>-</v>
      </c>
      <c r="N1203" s="46" t="str">
        <f>IF($D1203&gt;0,VLOOKUP($D1203,Iscrizioni!$A$2:$M$2502,6,FALSE),"-")</f>
        <v>-</v>
      </c>
      <c r="O1203" s="107" t="str">
        <f>IF($D1203&gt;0,VLOOKUP($D1203,Iscrizioni!$A$2:$M$2502,7,FALSE),"-")</f>
        <v>-</v>
      </c>
      <c r="P1203" s="46" t="str">
        <f>IF($D1203&gt;0,VLOOKUP(LEFT($N1203,1),Regione!$A$2:$C$21,2,FALSE),"-")</f>
        <v>-</v>
      </c>
      <c r="Q1203" s="112" t="str">
        <f ca="1">IF($D1203&gt;0,NormalizzaTempo("D",CELL("tipo",$E1203),$E1203),"-")</f>
        <v>-</v>
      </c>
      <c r="R1203" s="27" t="str">
        <f>IF($D1203&gt;0,VLOOKUP($D1203,Iscrizioni!$A$2:$M$2502,13,FALSE),"-")</f>
        <v>-</v>
      </c>
      <c r="S1203" s="112" t="str">
        <f t="shared" si="115"/>
        <v>-</v>
      </c>
      <c r="T1203" s="112" t="str">
        <f>IF($D1203&gt;0,SUMIFS($S$3:$S1203,$X$3:$X1203,1,$J$3:$J1203,$J1203),"-")</f>
        <v>-</v>
      </c>
      <c r="U1203" s="112" t="str">
        <f t="shared" si="116"/>
        <v>-</v>
      </c>
      <c r="V1203" s="112" t="str">
        <f t="shared" si="113"/>
        <v>-</v>
      </c>
      <c r="W1203" s="27" t="str">
        <f>IF(LEN($C1203)=0,IF($D1203&gt;0,COUNTIFS($A$3:$A1203,$A1203),"-"),"Escluso")</f>
        <v>-</v>
      </c>
      <c r="X1203" s="2" t="str">
        <f>IF(LEN($C1203)=0,IF($D1203&gt;0,COUNTIFS($J$3:$J1203,$J1203,$C$3:$C1203,""),"-"),"Escluso")</f>
        <v>-</v>
      </c>
      <c r="Y1203" s="127" t="str">
        <f t="shared" si="117"/>
        <v>-</v>
      </c>
      <c r="Z1203" s="2" t="str">
        <f>IF($D1203&gt;0,COUNTIFS($O$3:$O1203,$O1203,$L$3:$L1203,$L1203,$I$3:$I1203,$I1203),"-")</f>
        <v>-</v>
      </c>
      <c r="AA1203" s="27" t="str">
        <f>IF($D1203&gt;0,IF(OR($Z1203 &gt;1,$L1203&lt;&gt;"Adulti"),0,VLOOKUP($P1203,Regione!$B$2:$C$22,2,FALSE)),"-")</f>
        <v>-</v>
      </c>
      <c r="AB1203" s="27" t="str">
        <f>IF($D1203&gt;0,IF(COUNTIFS($O$3:$O1203,$O1203,$L$3:$L1203,$L1203,$I$3:$I1203,$I1203) &gt;1,0,SUMIFS($Y$3:$Y$2503,$L$3:$L$2503,$L1203,$O$3:$O$2503,$O1203,$I$3:$I$2503,$I1203)),"-")</f>
        <v>-</v>
      </c>
      <c r="AC1203" s="27" t="str">
        <f t="shared" si="114"/>
        <v>-</v>
      </c>
    </row>
    <row r="1204" spans="1:29" s="1" customFormat="1">
      <c r="A1204" s="13"/>
      <c r="B1204" s="107" t="str">
        <f>IF(COUNTA($A1204)&gt;0,VLOOKUP($A1204,Corsa!$A$1:$F$43,2,FALSE),"-")</f>
        <v>-</v>
      </c>
      <c r="C1204" s="11"/>
      <c r="D1204" s="13"/>
      <c r="E1204" s="13"/>
      <c r="F1204" s="46" t="str">
        <f>IF(COUNTA($A1204)&gt;0,VLOOKUP($A1204,Corsa!$A$1:$F$43,3,FALSE),"-")</f>
        <v>-</v>
      </c>
      <c r="G1204" s="28" t="str">
        <f>IF($D1204&gt;0,VLOOKUP($D1204,Iscrizioni!$A$2:$M$2502,9,FALSE),"-")</f>
        <v>-</v>
      </c>
      <c r="H1204" s="28" t="str">
        <f>IF($D1204&gt;0,VLOOKUP($D1204,Iscrizioni!$A$2:$M$2502,4,FALSE),"-")</f>
        <v>-</v>
      </c>
      <c r="I1204" s="27" t="str">
        <f>IF($D1204&gt;0,VLOOKUP($D1204,Iscrizioni!$A$2:$M$2502,5,FALSE),"-")</f>
        <v>-</v>
      </c>
      <c r="J1204" s="27" t="str">
        <f>IF($D1204&gt;0,VLOOKUP($D1204,Iscrizioni!$A$2:$M$2502,10,FALSE),"-")</f>
        <v>-</v>
      </c>
      <c r="K1204" s="27" t="str">
        <f t="shared" si="112"/>
        <v>-</v>
      </c>
      <c r="L1204" s="46" t="str">
        <f>IF($D1204&gt;0,VLOOKUP($D1204,Iscrizioni!$A$2:$M$2502,11,FALSE),"-")</f>
        <v>-</v>
      </c>
      <c r="M1204" s="27" t="str">
        <f>IF($D1204&gt;0,VLOOKUP($D1204,Iscrizioni!$A$2:$N$2502,12,FALSE),"-")</f>
        <v>-</v>
      </c>
      <c r="N1204" s="46" t="str">
        <f>IF($D1204&gt;0,VLOOKUP($D1204,Iscrizioni!$A$2:$M$2502,6,FALSE),"-")</f>
        <v>-</v>
      </c>
      <c r="O1204" s="107" t="str">
        <f>IF($D1204&gt;0,VLOOKUP($D1204,Iscrizioni!$A$2:$M$2502,7,FALSE),"-")</f>
        <v>-</v>
      </c>
      <c r="P1204" s="46" t="str">
        <f>IF($D1204&gt;0,VLOOKUP(LEFT($N1204,1),Regione!$A$2:$C$21,2,FALSE),"-")</f>
        <v>-</v>
      </c>
      <c r="Q1204" s="112" t="str">
        <f ca="1">IF($D1204&gt;0,NormalizzaTempo("D",CELL("tipo",$E1204),$E1204),"-")</f>
        <v>-</v>
      </c>
      <c r="R1204" s="27" t="str">
        <f>IF($D1204&gt;0,VLOOKUP($D1204,Iscrizioni!$A$2:$M$2502,13,FALSE),"-")</f>
        <v>-</v>
      </c>
      <c r="S1204" s="112" t="str">
        <f t="shared" si="115"/>
        <v>-</v>
      </c>
      <c r="T1204" s="112" t="str">
        <f>IF($D1204&gt;0,SUMIFS($S$3:$S1204,$X$3:$X1204,1,$J$3:$J1204,$J1204),"-")</f>
        <v>-</v>
      </c>
      <c r="U1204" s="112" t="str">
        <f t="shared" si="116"/>
        <v>-</v>
      </c>
      <c r="V1204" s="112" t="str">
        <f t="shared" si="113"/>
        <v>-</v>
      </c>
      <c r="W1204" s="27" t="str">
        <f>IF(LEN($C1204)=0,IF($D1204&gt;0,COUNTIFS($A$3:$A1204,$A1204),"-"),"Escluso")</f>
        <v>-</v>
      </c>
      <c r="X1204" s="2" t="str">
        <f>IF(LEN($C1204)=0,IF($D1204&gt;0,COUNTIFS($J$3:$J1204,$J1204,$C$3:$C1204,""),"-"),"Escluso")</f>
        <v>-</v>
      </c>
      <c r="Y1204" s="127" t="str">
        <f t="shared" si="117"/>
        <v>-</v>
      </c>
      <c r="Z1204" s="2" t="str">
        <f>IF($D1204&gt;0,COUNTIFS($O$3:$O1204,$O1204,$L$3:$L1204,$L1204,$I$3:$I1204,$I1204),"-")</f>
        <v>-</v>
      </c>
      <c r="AA1204" s="27" t="str">
        <f>IF($D1204&gt;0,IF(OR($Z1204 &gt;1,$L1204&lt;&gt;"Adulti"),0,VLOOKUP($P1204,Regione!$B$2:$C$22,2,FALSE)),"-")</f>
        <v>-</v>
      </c>
      <c r="AB1204" s="27" t="str">
        <f>IF($D1204&gt;0,IF(COUNTIFS($O$3:$O1204,$O1204,$L$3:$L1204,$L1204,$I$3:$I1204,$I1204) &gt;1,0,SUMIFS($Y$3:$Y$2503,$L$3:$L$2503,$L1204,$O$3:$O$2503,$O1204,$I$3:$I$2503,$I1204)),"-")</f>
        <v>-</v>
      </c>
      <c r="AC1204" s="27" t="str">
        <f t="shared" si="114"/>
        <v>-</v>
      </c>
    </row>
    <row r="1205" spans="1:29" s="1" customFormat="1">
      <c r="A1205" s="13"/>
      <c r="B1205" s="107" t="str">
        <f>IF(COUNTA($A1205)&gt;0,VLOOKUP($A1205,Corsa!$A$1:$F$43,2,FALSE),"-")</f>
        <v>-</v>
      </c>
      <c r="C1205" s="11"/>
      <c r="D1205" s="13"/>
      <c r="E1205" s="13"/>
      <c r="F1205" s="46" t="str">
        <f>IF(COUNTA($A1205)&gt;0,VLOOKUP($A1205,Corsa!$A$1:$F$43,3,FALSE),"-")</f>
        <v>-</v>
      </c>
      <c r="G1205" s="28" t="str">
        <f>IF($D1205&gt;0,VLOOKUP($D1205,Iscrizioni!$A$2:$M$2502,9,FALSE),"-")</f>
        <v>-</v>
      </c>
      <c r="H1205" s="28" t="str">
        <f>IF($D1205&gt;0,VLOOKUP($D1205,Iscrizioni!$A$2:$M$2502,4,FALSE),"-")</f>
        <v>-</v>
      </c>
      <c r="I1205" s="27" t="str">
        <f>IF($D1205&gt;0,VLOOKUP($D1205,Iscrizioni!$A$2:$M$2502,5,FALSE),"-")</f>
        <v>-</v>
      </c>
      <c r="J1205" s="27" t="str">
        <f>IF($D1205&gt;0,VLOOKUP($D1205,Iscrizioni!$A$2:$M$2502,10,FALSE),"-")</f>
        <v>-</v>
      </c>
      <c r="K1205" s="27" t="str">
        <f t="shared" si="112"/>
        <v>-</v>
      </c>
      <c r="L1205" s="46" t="str">
        <f>IF($D1205&gt;0,VLOOKUP($D1205,Iscrizioni!$A$2:$M$2502,11,FALSE),"-")</f>
        <v>-</v>
      </c>
      <c r="M1205" s="27" t="str">
        <f>IF($D1205&gt;0,VLOOKUP($D1205,Iscrizioni!$A$2:$N$2502,12,FALSE),"-")</f>
        <v>-</v>
      </c>
      <c r="N1205" s="46" t="str">
        <f>IF($D1205&gt;0,VLOOKUP($D1205,Iscrizioni!$A$2:$M$2502,6,FALSE),"-")</f>
        <v>-</v>
      </c>
      <c r="O1205" s="107" t="str">
        <f>IF($D1205&gt;0,VLOOKUP($D1205,Iscrizioni!$A$2:$M$2502,7,FALSE),"-")</f>
        <v>-</v>
      </c>
      <c r="P1205" s="46" t="str">
        <f>IF($D1205&gt;0,VLOOKUP(LEFT($N1205,1),Regione!$A$2:$C$21,2,FALSE),"-")</f>
        <v>-</v>
      </c>
      <c r="Q1205" s="112" t="str">
        <f ca="1">IF($D1205&gt;0,NormalizzaTempo("D",CELL("tipo",$E1205),$E1205),"-")</f>
        <v>-</v>
      </c>
      <c r="R1205" s="27" t="str">
        <f>IF($D1205&gt;0,VLOOKUP($D1205,Iscrizioni!$A$2:$M$2502,13,FALSE),"-")</f>
        <v>-</v>
      </c>
      <c r="S1205" s="112" t="str">
        <f t="shared" si="115"/>
        <v>-</v>
      </c>
      <c r="T1205" s="112" t="str">
        <f>IF($D1205&gt;0,SUMIFS($S$3:$S1205,$X$3:$X1205,1,$J$3:$J1205,$J1205),"-")</f>
        <v>-</v>
      </c>
      <c r="U1205" s="112" t="str">
        <f t="shared" si="116"/>
        <v>-</v>
      </c>
      <c r="V1205" s="112" t="str">
        <f t="shared" si="113"/>
        <v>-</v>
      </c>
      <c r="W1205" s="27" t="str">
        <f>IF(LEN($C1205)=0,IF($D1205&gt;0,COUNTIFS($A$3:$A1205,$A1205),"-"),"Escluso")</f>
        <v>-</v>
      </c>
      <c r="X1205" s="2" t="str">
        <f>IF(LEN($C1205)=0,IF($D1205&gt;0,COUNTIFS($J$3:$J1205,$J1205,$C$3:$C1205,""),"-"),"Escluso")</f>
        <v>-</v>
      </c>
      <c r="Y1205" s="127" t="str">
        <f t="shared" si="117"/>
        <v>-</v>
      </c>
      <c r="Z1205" s="2" t="str">
        <f>IF($D1205&gt;0,COUNTIFS($O$3:$O1205,$O1205,$L$3:$L1205,$L1205,$I$3:$I1205,$I1205),"-")</f>
        <v>-</v>
      </c>
      <c r="AA1205" s="27" t="str">
        <f>IF($D1205&gt;0,IF(OR($Z1205 &gt;1,$L1205&lt;&gt;"Adulti"),0,VLOOKUP($P1205,Regione!$B$2:$C$22,2,FALSE)),"-")</f>
        <v>-</v>
      </c>
      <c r="AB1205" s="27" t="str">
        <f>IF($D1205&gt;0,IF(COUNTIFS($O$3:$O1205,$O1205,$L$3:$L1205,$L1205,$I$3:$I1205,$I1205) &gt;1,0,SUMIFS($Y$3:$Y$2503,$L$3:$L$2503,$L1205,$O$3:$O$2503,$O1205,$I$3:$I$2503,$I1205)),"-")</f>
        <v>-</v>
      </c>
      <c r="AC1205" s="27" t="str">
        <f t="shared" si="114"/>
        <v>-</v>
      </c>
    </row>
    <row r="1206" spans="1:29" s="1" customFormat="1">
      <c r="A1206" s="13"/>
      <c r="B1206" s="107" t="str">
        <f>IF(COUNTA($A1206)&gt;0,VLOOKUP($A1206,Corsa!$A$1:$F$43,2,FALSE),"-")</f>
        <v>-</v>
      </c>
      <c r="C1206" s="11"/>
      <c r="D1206" s="13"/>
      <c r="E1206" s="13"/>
      <c r="F1206" s="46" t="str">
        <f>IF(COUNTA($A1206)&gt;0,VLOOKUP($A1206,Corsa!$A$1:$F$43,3,FALSE),"-")</f>
        <v>-</v>
      </c>
      <c r="G1206" s="28" t="str">
        <f>IF($D1206&gt;0,VLOOKUP($D1206,Iscrizioni!$A$2:$M$2502,9,FALSE),"-")</f>
        <v>-</v>
      </c>
      <c r="H1206" s="28" t="str">
        <f>IF($D1206&gt;0,VLOOKUP($D1206,Iscrizioni!$A$2:$M$2502,4,FALSE),"-")</f>
        <v>-</v>
      </c>
      <c r="I1206" s="27" t="str">
        <f>IF($D1206&gt;0,VLOOKUP($D1206,Iscrizioni!$A$2:$M$2502,5,FALSE),"-")</f>
        <v>-</v>
      </c>
      <c r="J1206" s="27" t="str">
        <f>IF($D1206&gt;0,VLOOKUP($D1206,Iscrizioni!$A$2:$M$2502,10,FALSE),"-")</f>
        <v>-</v>
      </c>
      <c r="K1206" s="27" t="str">
        <f t="shared" si="112"/>
        <v>-</v>
      </c>
      <c r="L1206" s="46" t="str">
        <f>IF($D1206&gt;0,VLOOKUP($D1206,Iscrizioni!$A$2:$M$2502,11,FALSE),"-")</f>
        <v>-</v>
      </c>
      <c r="M1206" s="27" t="str">
        <f>IF($D1206&gt;0,VLOOKUP($D1206,Iscrizioni!$A$2:$N$2502,12,FALSE),"-")</f>
        <v>-</v>
      </c>
      <c r="N1206" s="46" t="str">
        <f>IF($D1206&gt;0,VLOOKUP($D1206,Iscrizioni!$A$2:$M$2502,6,FALSE),"-")</f>
        <v>-</v>
      </c>
      <c r="O1206" s="107" t="str">
        <f>IF($D1206&gt;0,VLOOKUP($D1206,Iscrizioni!$A$2:$M$2502,7,FALSE),"-")</f>
        <v>-</v>
      </c>
      <c r="P1206" s="46" t="str">
        <f>IF($D1206&gt;0,VLOOKUP(LEFT($N1206,1),Regione!$A$2:$C$21,2,FALSE),"-")</f>
        <v>-</v>
      </c>
      <c r="Q1206" s="112" t="str">
        <f ca="1">IF($D1206&gt;0,NormalizzaTempo("D",CELL("tipo",$E1206),$E1206),"-")</f>
        <v>-</v>
      </c>
      <c r="R1206" s="27" t="str">
        <f>IF($D1206&gt;0,VLOOKUP($D1206,Iscrizioni!$A$2:$M$2502,13,FALSE),"-")</f>
        <v>-</v>
      </c>
      <c r="S1206" s="112" t="str">
        <f t="shared" si="115"/>
        <v>-</v>
      </c>
      <c r="T1206" s="112" t="str">
        <f>IF($D1206&gt;0,SUMIFS($S$3:$S1206,$X$3:$X1206,1,$J$3:$J1206,$J1206),"-")</f>
        <v>-</v>
      </c>
      <c r="U1206" s="112" t="str">
        <f t="shared" si="116"/>
        <v>-</v>
      </c>
      <c r="V1206" s="112" t="str">
        <f t="shared" si="113"/>
        <v>-</v>
      </c>
      <c r="W1206" s="27" t="str">
        <f>IF(LEN($C1206)=0,IF($D1206&gt;0,COUNTIFS($A$3:$A1206,$A1206),"-"),"Escluso")</f>
        <v>-</v>
      </c>
      <c r="X1206" s="2" t="str">
        <f>IF(LEN($C1206)=0,IF($D1206&gt;0,COUNTIFS($J$3:$J1206,$J1206,$C$3:$C1206,""),"-"),"Escluso")</f>
        <v>-</v>
      </c>
      <c r="Y1206" s="127" t="str">
        <f t="shared" si="117"/>
        <v>-</v>
      </c>
      <c r="Z1206" s="2" t="str">
        <f>IF($D1206&gt;0,COUNTIFS($O$3:$O1206,$O1206,$L$3:$L1206,$L1206,$I$3:$I1206,$I1206),"-")</f>
        <v>-</v>
      </c>
      <c r="AA1206" s="27" t="str">
        <f>IF($D1206&gt;0,IF(OR($Z1206 &gt;1,$L1206&lt;&gt;"Adulti"),0,VLOOKUP($P1206,Regione!$B$2:$C$22,2,FALSE)),"-")</f>
        <v>-</v>
      </c>
      <c r="AB1206" s="27" t="str">
        <f>IF($D1206&gt;0,IF(COUNTIFS($O$3:$O1206,$O1206,$L$3:$L1206,$L1206,$I$3:$I1206,$I1206) &gt;1,0,SUMIFS($Y$3:$Y$2503,$L$3:$L$2503,$L1206,$O$3:$O$2503,$O1206,$I$3:$I$2503,$I1206)),"-")</f>
        <v>-</v>
      </c>
      <c r="AC1206" s="27" t="str">
        <f t="shared" si="114"/>
        <v>-</v>
      </c>
    </row>
    <row r="1207" spans="1:29" s="1" customFormat="1">
      <c r="A1207" s="13"/>
      <c r="B1207" s="107" t="str">
        <f>IF(COUNTA($A1207)&gt;0,VLOOKUP($A1207,Corsa!$A$1:$F$43,2,FALSE),"-")</f>
        <v>-</v>
      </c>
      <c r="C1207" s="11"/>
      <c r="D1207" s="13"/>
      <c r="E1207" s="13"/>
      <c r="F1207" s="46" t="str">
        <f>IF(COUNTA($A1207)&gt;0,VLOOKUP($A1207,Corsa!$A$1:$F$43,3,FALSE),"-")</f>
        <v>-</v>
      </c>
      <c r="G1207" s="28" t="str">
        <f>IF($D1207&gt;0,VLOOKUP($D1207,Iscrizioni!$A$2:$M$2502,9,FALSE),"-")</f>
        <v>-</v>
      </c>
      <c r="H1207" s="28" t="str">
        <f>IF($D1207&gt;0,VLOOKUP($D1207,Iscrizioni!$A$2:$M$2502,4,FALSE),"-")</f>
        <v>-</v>
      </c>
      <c r="I1207" s="27" t="str">
        <f>IF($D1207&gt;0,VLOOKUP($D1207,Iscrizioni!$A$2:$M$2502,5,FALSE),"-")</f>
        <v>-</v>
      </c>
      <c r="J1207" s="27" t="str">
        <f>IF($D1207&gt;0,VLOOKUP($D1207,Iscrizioni!$A$2:$M$2502,10,FALSE),"-")</f>
        <v>-</v>
      </c>
      <c r="K1207" s="27" t="str">
        <f t="shared" si="112"/>
        <v>-</v>
      </c>
      <c r="L1207" s="46" t="str">
        <f>IF($D1207&gt;0,VLOOKUP($D1207,Iscrizioni!$A$2:$M$2502,11,FALSE),"-")</f>
        <v>-</v>
      </c>
      <c r="M1207" s="27" t="str">
        <f>IF($D1207&gt;0,VLOOKUP($D1207,Iscrizioni!$A$2:$N$2502,12,FALSE),"-")</f>
        <v>-</v>
      </c>
      <c r="N1207" s="46" t="str">
        <f>IF($D1207&gt;0,VLOOKUP($D1207,Iscrizioni!$A$2:$M$2502,6,FALSE),"-")</f>
        <v>-</v>
      </c>
      <c r="O1207" s="107" t="str">
        <f>IF($D1207&gt;0,VLOOKUP($D1207,Iscrizioni!$A$2:$M$2502,7,FALSE),"-")</f>
        <v>-</v>
      </c>
      <c r="P1207" s="46" t="str">
        <f>IF($D1207&gt;0,VLOOKUP(LEFT($N1207,1),Regione!$A$2:$C$21,2,FALSE),"-")</f>
        <v>-</v>
      </c>
      <c r="Q1207" s="112" t="str">
        <f ca="1">IF($D1207&gt;0,NormalizzaTempo("D",CELL("tipo",$E1207),$E1207),"-")</f>
        <v>-</v>
      </c>
      <c r="R1207" s="27" t="str">
        <f>IF($D1207&gt;0,VLOOKUP($D1207,Iscrizioni!$A$2:$M$2502,13,FALSE),"-")</f>
        <v>-</v>
      </c>
      <c r="S1207" s="112" t="str">
        <f t="shared" si="115"/>
        <v>-</v>
      </c>
      <c r="T1207" s="112" t="str">
        <f>IF($D1207&gt;0,SUMIFS($S$3:$S1207,$X$3:$X1207,1,$J$3:$J1207,$J1207),"-")</f>
        <v>-</v>
      </c>
      <c r="U1207" s="112" t="str">
        <f t="shared" si="116"/>
        <v>-</v>
      </c>
      <c r="V1207" s="112" t="str">
        <f t="shared" si="113"/>
        <v>-</v>
      </c>
      <c r="W1207" s="27" t="str">
        <f>IF(LEN($C1207)=0,IF($D1207&gt;0,COUNTIFS($A$3:$A1207,$A1207),"-"),"Escluso")</f>
        <v>-</v>
      </c>
      <c r="X1207" s="2" t="str">
        <f>IF(LEN($C1207)=0,IF($D1207&gt;0,COUNTIFS($J$3:$J1207,$J1207,$C$3:$C1207,""),"-"),"Escluso")</f>
        <v>-</v>
      </c>
      <c r="Y1207" s="127" t="str">
        <f t="shared" si="117"/>
        <v>-</v>
      </c>
      <c r="Z1207" s="2" t="str">
        <f>IF($D1207&gt;0,COUNTIFS($O$3:$O1207,$O1207,$L$3:$L1207,$L1207,$I$3:$I1207,$I1207),"-")</f>
        <v>-</v>
      </c>
      <c r="AA1207" s="27" t="str">
        <f>IF($D1207&gt;0,IF(OR($Z1207 &gt;1,$L1207&lt;&gt;"Adulti"),0,VLOOKUP($P1207,Regione!$B$2:$C$22,2,FALSE)),"-")</f>
        <v>-</v>
      </c>
      <c r="AB1207" s="27" t="str">
        <f>IF($D1207&gt;0,IF(COUNTIFS($O$3:$O1207,$O1207,$L$3:$L1207,$L1207,$I$3:$I1207,$I1207) &gt;1,0,SUMIFS($Y$3:$Y$2503,$L$3:$L$2503,$L1207,$O$3:$O$2503,$O1207,$I$3:$I$2503,$I1207)),"-")</f>
        <v>-</v>
      </c>
      <c r="AC1207" s="27" t="str">
        <f t="shared" si="114"/>
        <v>-</v>
      </c>
    </row>
    <row r="1208" spans="1:29" s="1" customFormat="1">
      <c r="A1208" s="13"/>
      <c r="B1208" s="107" t="str">
        <f>IF(COUNTA($A1208)&gt;0,VLOOKUP($A1208,Corsa!$A$1:$F$43,2,FALSE),"-")</f>
        <v>-</v>
      </c>
      <c r="C1208" s="11"/>
      <c r="D1208" s="13"/>
      <c r="E1208" s="13"/>
      <c r="F1208" s="46" t="str">
        <f>IF(COUNTA($A1208)&gt;0,VLOOKUP($A1208,Corsa!$A$1:$F$43,3,FALSE),"-")</f>
        <v>-</v>
      </c>
      <c r="G1208" s="28" t="str">
        <f>IF($D1208&gt;0,VLOOKUP($D1208,Iscrizioni!$A$2:$M$2502,9,FALSE),"-")</f>
        <v>-</v>
      </c>
      <c r="H1208" s="28" t="str">
        <f>IF($D1208&gt;0,VLOOKUP($D1208,Iscrizioni!$A$2:$M$2502,4,FALSE),"-")</f>
        <v>-</v>
      </c>
      <c r="I1208" s="27" t="str">
        <f>IF($D1208&gt;0,VLOOKUP($D1208,Iscrizioni!$A$2:$M$2502,5,FALSE),"-")</f>
        <v>-</v>
      </c>
      <c r="J1208" s="27" t="str">
        <f>IF($D1208&gt;0,VLOOKUP($D1208,Iscrizioni!$A$2:$M$2502,10,FALSE),"-")</f>
        <v>-</v>
      </c>
      <c r="K1208" s="27" t="str">
        <f t="shared" si="112"/>
        <v>-</v>
      </c>
      <c r="L1208" s="46" t="str">
        <f>IF($D1208&gt;0,VLOOKUP($D1208,Iscrizioni!$A$2:$M$2502,11,FALSE),"-")</f>
        <v>-</v>
      </c>
      <c r="M1208" s="27" t="str">
        <f>IF($D1208&gt;0,VLOOKUP($D1208,Iscrizioni!$A$2:$N$2502,12,FALSE),"-")</f>
        <v>-</v>
      </c>
      <c r="N1208" s="46" t="str">
        <f>IF($D1208&gt;0,VLOOKUP($D1208,Iscrizioni!$A$2:$M$2502,6,FALSE),"-")</f>
        <v>-</v>
      </c>
      <c r="O1208" s="107" t="str">
        <f>IF($D1208&gt;0,VLOOKUP($D1208,Iscrizioni!$A$2:$M$2502,7,FALSE),"-")</f>
        <v>-</v>
      </c>
      <c r="P1208" s="46" t="str">
        <f>IF($D1208&gt;0,VLOOKUP(LEFT($N1208,1),Regione!$A$2:$C$21,2,FALSE),"-")</f>
        <v>-</v>
      </c>
      <c r="Q1208" s="112" t="str">
        <f ca="1">IF($D1208&gt;0,NormalizzaTempo("D",CELL("tipo",$E1208),$E1208),"-")</f>
        <v>-</v>
      </c>
      <c r="R1208" s="27" t="str">
        <f>IF($D1208&gt;0,VLOOKUP($D1208,Iscrizioni!$A$2:$M$2502,13,FALSE),"-")</f>
        <v>-</v>
      </c>
      <c r="S1208" s="112" t="str">
        <f t="shared" si="115"/>
        <v>-</v>
      </c>
      <c r="T1208" s="112" t="str">
        <f>IF($D1208&gt;0,SUMIFS($S$3:$S1208,$X$3:$X1208,1,$J$3:$J1208,$J1208),"-")</f>
        <v>-</v>
      </c>
      <c r="U1208" s="112" t="str">
        <f t="shared" si="116"/>
        <v>-</v>
      </c>
      <c r="V1208" s="112" t="str">
        <f t="shared" si="113"/>
        <v>-</v>
      </c>
      <c r="W1208" s="27" t="str">
        <f>IF(LEN($C1208)=0,IF($D1208&gt;0,COUNTIFS($A$3:$A1208,$A1208),"-"),"Escluso")</f>
        <v>-</v>
      </c>
      <c r="X1208" s="2" t="str">
        <f>IF(LEN($C1208)=0,IF($D1208&gt;0,COUNTIFS($J$3:$J1208,$J1208,$C$3:$C1208,""),"-"),"Escluso")</f>
        <v>-</v>
      </c>
      <c r="Y1208" s="127" t="str">
        <f t="shared" si="117"/>
        <v>-</v>
      </c>
      <c r="Z1208" s="2" t="str">
        <f>IF($D1208&gt;0,COUNTIFS($O$3:$O1208,$O1208,$L$3:$L1208,$L1208,$I$3:$I1208,$I1208),"-")</f>
        <v>-</v>
      </c>
      <c r="AA1208" s="27" t="str">
        <f>IF($D1208&gt;0,IF(OR($Z1208 &gt;1,$L1208&lt;&gt;"Adulti"),0,VLOOKUP($P1208,Regione!$B$2:$C$22,2,FALSE)),"-")</f>
        <v>-</v>
      </c>
      <c r="AB1208" s="27" t="str">
        <f>IF($D1208&gt;0,IF(COUNTIFS($O$3:$O1208,$O1208,$L$3:$L1208,$L1208,$I$3:$I1208,$I1208) &gt;1,0,SUMIFS($Y$3:$Y$2503,$L$3:$L$2503,$L1208,$O$3:$O$2503,$O1208,$I$3:$I$2503,$I1208)),"-")</f>
        <v>-</v>
      </c>
      <c r="AC1208" s="27" t="str">
        <f t="shared" si="114"/>
        <v>-</v>
      </c>
    </row>
    <row r="1209" spans="1:29" s="1" customFormat="1">
      <c r="A1209" s="13"/>
      <c r="B1209" s="107" t="str">
        <f>IF(COUNTA($A1209)&gt;0,VLOOKUP($A1209,Corsa!$A$1:$F$43,2,FALSE),"-")</f>
        <v>-</v>
      </c>
      <c r="C1209" s="11"/>
      <c r="D1209" s="13"/>
      <c r="E1209" s="13"/>
      <c r="F1209" s="46" t="str">
        <f>IF(COUNTA($A1209)&gt;0,VLOOKUP($A1209,Corsa!$A$1:$F$43,3,FALSE),"-")</f>
        <v>-</v>
      </c>
      <c r="G1209" s="28" t="str">
        <f>IF($D1209&gt;0,VLOOKUP($D1209,Iscrizioni!$A$2:$M$2502,9,FALSE),"-")</f>
        <v>-</v>
      </c>
      <c r="H1209" s="28" t="str">
        <f>IF($D1209&gt;0,VLOOKUP($D1209,Iscrizioni!$A$2:$M$2502,4,FALSE),"-")</f>
        <v>-</v>
      </c>
      <c r="I1209" s="27" t="str">
        <f>IF($D1209&gt;0,VLOOKUP($D1209,Iscrizioni!$A$2:$M$2502,5,FALSE),"-")</f>
        <v>-</v>
      </c>
      <c r="J1209" s="27" t="str">
        <f>IF($D1209&gt;0,VLOOKUP($D1209,Iscrizioni!$A$2:$M$2502,10,FALSE),"-")</f>
        <v>-</v>
      </c>
      <c r="K1209" s="27" t="str">
        <f t="shared" si="112"/>
        <v>-</v>
      </c>
      <c r="L1209" s="46" t="str">
        <f>IF($D1209&gt;0,VLOOKUP($D1209,Iscrizioni!$A$2:$M$2502,11,FALSE),"-")</f>
        <v>-</v>
      </c>
      <c r="M1209" s="27" t="str">
        <f>IF($D1209&gt;0,VLOOKUP($D1209,Iscrizioni!$A$2:$N$2502,12,FALSE),"-")</f>
        <v>-</v>
      </c>
      <c r="N1209" s="46" t="str">
        <f>IF($D1209&gt;0,VLOOKUP($D1209,Iscrizioni!$A$2:$M$2502,6,FALSE),"-")</f>
        <v>-</v>
      </c>
      <c r="O1209" s="107" t="str">
        <f>IF($D1209&gt;0,VLOOKUP($D1209,Iscrizioni!$A$2:$M$2502,7,FALSE),"-")</f>
        <v>-</v>
      </c>
      <c r="P1209" s="46" t="str">
        <f>IF($D1209&gt;0,VLOOKUP(LEFT($N1209,1),Regione!$A$2:$C$21,2,FALSE),"-")</f>
        <v>-</v>
      </c>
      <c r="Q1209" s="112" t="str">
        <f ca="1">IF($D1209&gt;0,NormalizzaTempo("D",CELL("tipo",$E1209),$E1209),"-")</f>
        <v>-</v>
      </c>
      <c r="R1209" s="27" t="str">
        <f>IF($D1209&gt;0,VLOOKUP($D1209,Iscrizioni!$A$2:$M$2502,13,FALSE),"-")</f>
        <v>-</v>
      </c>
      <c r="S1209" s="112" t="str">
        <f t="shared" si="115"/>
        <v>-</v>
      </c>
      <c r="T1209" s="112" t="str">
        <f>IF($D1209&gt;0,SUMIFS($S$3:$S1209,$X$3:$X1209,1,$J$3:$J1209,$J1209),"-")</f>
        <v>-</v>
      </c>
      <c r="U1209" s="112" t="str">
        <f t="shared" si="116"/>
        <v>-</v>
      </c>
      <c r="V1209" s="112" t="str">
        <f t="shared" si="113"/>
        <v>-</v>
      </c>
      <c r="W1209" s="27" t="str">
        <f>IF(LEN($C1209)=0,IF($D1209&gt;0,COUNTIFS($A$3:$A1209,$A1209),"-"),"Escluso")</f>
        <v>-</v>
      </c>
      <c r="X1209" s="2" t="str">
        <f>IF(LEN($C1209)=0,IF($D1209&gt;0,COUNTIFS($J$3:$J1209,$J1209,$C$3:$C1209,""),"-"),"Escluso")</f>
        <v>-</v>
      </c>
      <c r="Y1209" s="127" t="str">
        <f t="shared" si="117"/>
        <v>-</v>
      </c>
      <c r="Z1209" s="2" t="str">
        <f>IF($D1209&gt;0,COUNTIFS($O$3:$O1209,$O1209,$L$3:$L1209,$L1209,$I$3:$I1209,$I1209),"-")</f>
        <v>-</v>
      </c>
      <c r="AA1209" s="27" t="str">
        <f>IF($D1209&gt;0,IF(OR($Z1209 &gt;1,$L1209&lt;&gt;"Adulti"),0,VLOOKUP($P1209,Regione!$B$2:$C$22,2,FALSE)),"-")</f>
        <v>-</v>
      </c>
      <c r="AB1209" s="27" t="str">
        <f>IF($D1209&gt;0,IF(COUNTIFS($O$3:$O1209,$O1209,$L$3:$L1209,$L1209,$I$3:$I1209,$I1209) &gt;1,0,SUMIFS($Y$3:$Y$2503,$L$3:$L$2503,$L1209,$O$3:$O$2503,$O1209,$I$3:$I$2503,$I1209)),"-")</f>
        <v>-</v>
      </c>
      <c r="AC1209" s="27" t="str">
        <f t="shared" si="114"/>
        <v>-</v>
      </c>
    </row>
    <row r="1210" spans="1:29" s="1" customFormat="1">
      <c r="A1210" s="13"/>
      <c r="B1210" s="107" t="str">
        <f>IF(COUNTA($A1210)&gt;0,VLOOKUP($A1210,Corsa!$A$1:$F$43,2,FALSE),"-")</f>
        <v>-</v>
      </c>
      <c r="C1210" s="11"/>
      <c r="D1210" s="13"/>
      <c r="E1210" s="13"/>
      <c r="F1210" s="46" t="str">
        <f>IF(COUNTA($A1210)&gt;0,VLOOKUP($A1210,Corsa!$A$1:$F$43,3,FALSE),"-")</f>
        <v>-</v>
      </c>
      <c r="G1210" s="28" t="str">
        <f>IF($D1210&gt;0,VLOOKUP($D1210,Iscrizioni!$A$2:$M$2502,9,FALSE),"-")</f>
        <v>-</v>
      </c>
      <c r="H1210" s="28" t="str">
        <f>IF($D1210&gt;0,VLOOKUP($D1210,Iscrizioni!$A$2:$M$2502,4,FALSE),"-")</f>
        <v>-</v>
      </c>
      <c r="I1210" s="27" t="str">
        <f>IF($D1210&gt;0,VLOOKUP($D1210,Iscrizioni!$A$2:$M$2502,5,FALSE),"-")</f>
        <v>-</v>
      </c>
      <c r="J1210" s="27" t="str">
        <f>IF($D1210&gt;0,VLOOKUP($D1210,Iscrizioni!$A$2:$M$2502,10,FALSE),"-")</f>
        <v>-</v>
      </c>
      <c r="K1210" s="27" t="str">
        <f t="shared" si="112"/>
        <v>-</v>
      </c>
      <c r="L1210" s="46" t="str">
        <f>IF($D1210&gt;0,VLOOKUP($D1210,Iscrizioni!$A$2:$M$2502,11,FALSE),"-")</f>
        <v>-</v>
      </c>
      <c r="M1210" s="27" t="str">
        <f>IF($D1210&gt;0,VLOOKUP($D1210,Iscrizioni!$A$2:$N$2502,12,FALSE),"-")</f>
        <v>-</v>
      </c>
      <c r="N1210" s="46" t="str">
        <f>IF($D1210&gt;0,VLOOKUP($D1210,Iscrizioni!$A$2:$M$2502,6,FALSE),"-")</f>
        <v>-</v>
      </c>
      <c r="O1210" s="107" t="str">
        <f>IF($D1210&gt;0,VLOOKUP($D1210,Iscrizioni!$A$2:$M$2502,7,FALSE),"-")</f>
        <v>-</v>
      </c>
      <c r="P1210" s="46" t="str">
        <f>IF($D1210&gt;0,VLOOKUP(LEFT($N1210,1),Regione!$A$2:$C$21,2,FALSE),"-")</f>
        <v>-</v>
      </c>
      <c r="Q1210" s="112" t="str">
        <f ca="1">IF($D1210&gt;0,NormalizzaTempo("D",CELL("tipo",$E1210),$E1210),"-")</f>
        <v>-</v>
      </c>
      <c r="R1210" s="27" t="str">
        <f>IF($D1210&gt;0,VLOOKUP($D1210,Iscrizioni!$A$2:$M$2502,13,FALSE),"-")</f>
        <v>-</v>
      </c>
      <c r="S1210" s="112" t="str">
        <f t="shared" si="115"/>
        <v>-</v>
      </c>
      <c r="T1210" s="112" t="str">
        <f>IF($D1210&gt;0,SUMIFS($S$3:$S1210,$X$3:$X1210,1,$J$3:$J1210,$J1210),"-")</f>
        <v>-</v>
      </c>
      <c r="U1210" s="112" t="str">
        <f t="shared" si="116"/>
        <v>-</v>
      </c>
      <c r="V1210" s="112" t="str">
        <f t="shared" si="113"/>
        <v>-</v>
      </c>
      <c r="W1210" s="27" t="str">
        <f>IF(LEN($C1210)=0,IF($D1210&gt;0,COUNTIFS($A$3:$A1210,$A1210),"-"),"Escluso")</f>
        <v>-</v>
      </c>
      <c r="X1210" s="2" t="str">
        <f>IF(LEN($C1210)=0,IF($D1210&gt;0,COUNTIFS($J$3:$J1210,$J1210,$C$3:$C1210,""),"-"),"Escluso")</f>
        <v>-</v>
      </c>
      <c r="Y1210" s="127" t="str">
        <f t="shared" si="117"/>
        <v>-</v>
      </c>
      <c r="Z1210" s="2" t="str">
        <f>IF($D1210&gt;0,COUNTIFS($O$3:$O1210,$O1210,$L$3:$L1210,$L1210,$I$3:$I1210,$I1210),"-")</f>
        <v>-</v>
      </c>
      <c r="AA1210" s="27" t="str">
        <f>IF($D1210&gt;0,IF(OR($Z1210 &gt;1,$L1210&lt;&gt;"Adulti"),0,VLOOKUP($P1210,Regione!$B$2:$C$22,2,FALSE)),"-")</f>
        <v>-</v>
      </c>
      <c r="AB1210" s="27" t="str">
        <f>IF($D1210&gt;0,IF(COUNTIFS($O$3:$O1210,$O1210,$L$3:$L1210,$L1210,$I$3:$I1210,$I1210) &gt;1,0,SUMIFS($Y$3:$Y$2503,$L$3:$L$2503,$L1210,$O$3:$O$2503,$O1210,$I$3:$I$2503,$I1210)),"-")</f>
        <v>-</v>
      </c>
      <c r="AC1210" s="27" t="str">
        <f t="shared" si="114"/>
        <v>-</v>
      </c>
    </row>
    <row r="1211" spans="1:29" s="1" customFormat="1">
      <c r="A1211" s="13"/>
      <c r="B1211" s="107" t="str">
        <f>IF(COUNTA($A1211)&gt;0,VLOOKUP($A1211,Corsa!$A$1:$F$43,2,FALSE),"-")</f>
        <v>-</v>
      </c>
      <c r="C1211" s="11"/>
      <c r="D1211" s="13"/>
      <c r="E1211" s="13"/>
      <c r="F1211" s="46" t="str">
        <f>IF(COUNTA($A1211)&gt;0,VLOOKUP($A1211,Corsa!$A$1:$F$43,3,FALSE),"-")</f>
        <v>-</v>
      </c>
      <c r="G1211" s="28" t="str">
        <f>IF($D1211&gt;0,VLOOKUP($D1211,Iscrizioni!$A$2:$M$2502,9,FALSE),"-")</f>
        <v>-</v>
      </c>
      <c r="H1211" s="28" t="str">
        <f>IF($D1211&gt;0,VLOOKUP($D1211,Iscrizioni!$A$2:$M$2502,4,FALSE),"-")</f>
        <v>-</v>
      </c>
      <c r="I1211" s="27" t="str">
        <f>IF($D1211&gt;0,VLOOKUP($D1211,Iscrizioni!$A$2:$M$2502,5,FALSE),"-")</f>
        <v>-</v>
      </c>
      <c r="J1211" s="27" t="str">
        <f>IF($D1211&gt;0,VLOOKUP($D1211,Iscrizioni!$A$2:$M$2502,10,FALSE),"-")</f>
        <v>-</v>
      </c>
      <c r="K1211" s="27" t="str">
        <f t="shared" si="112"/>
        <v>-</v>
      </c>
      <c r="L1211" s="46" t="str">
        <f>IF($D1211&gt;0,VLOOKUP($D1211,Iscrizioni!$A$2:$M$2502,11,FALSE),"-")</f>
        <v>-</v>
      </c>
      <c r="M1211" s="27" t="str">
        <f>IF($D1211&gt;0,VLOOKUP($D1211,Iscrizioni!$A$2:$N$2502,12,FALSE),"-")</f>
        <v>-</v>
      </c>
      <c r="N1211" s="46" t="str">
        <f>IF($D1211&gt;0,VLOOKUP($D1211,Iscrizioni!$A$2:$M$2502,6,FALSE),"-")</f>
        <v>-</v>
      </c>
      <c r="O1211" s="107" t="str">
        <f>IF($D1211&gt;0,VLOOKUP($D1211,Iscrizioni!$A$2:$M$2502,7,FALSE),"-")</f>
        <v>-</v>
      </c>
      <c r="P1211" s="46" t="str">
        <f>IF($D1211&gt;0,VLOOKUP(LEFT($N1211,1),Regione!$A$2:$C$21,2,FALSE),"-")</f>
        <v>-</v>
      </c>
      <c r="Q1211" s="112" t="str">
        <f ca="1">IF($D1211&gt;0,NormalizzaTempo("D",CELL("tipo",$E1211),$E1211),"-")</f>
        <v>-</v>
      </c>
      <c r="R1211" s="27" t="str">
        <f>IF($D1211&gt;0,VLOOKUP($D1211,Iscrizioni!$A$2:$M$2502,13,FALSE),"-")</f>
        <v>-</v>
      </c>
      <c r="S1211" s="112" t="str">
        <f t="shared" si="115"/>
        <v>-</v>
      </c>
      <c r="T1211" s="112" t="str">
        <f>IF($D1211&gt;0,SUMIFS($S$3:$S1211,$X$3:$X1211,1,$J$3:$J1211,$J1211),"-")</f>
        <v>-</v>
      </c>
      <c r="U1211" s="112" t="str">
        <f t="shared" si="116"/>
        <v>-</v>
      </c>
      <c r="V1211" s="112" t="str">
        <f t="shared" si="113"/>
        <v>-</v>
      </c>
      <c r="W1211" s="27" t="str">
        <f>IF(LEN($C1211)=0,IF($D1211&gt;0,COUNTIFS($A$3:$A1211,$A1211),"-"),"Escluso")</f>
        <v>-</v>
      </c>
      <c r="X1211" s="2" t="str">
        <f>IF(LEN($C1211)=0,IF($D1211&gt;0,COUNTIFS($J$3:$J1211,$J1211,$C$3:$C1211,""),"-"),"Escluso")</f>
        <v>-</v>
      </c>
      <c r="Y1211" s="127" t="str">
        <f t="shared" si="117"/>
        <v>-</v>
      </c>
      <c r="Z1211" s="2" t="str">
        <f>IF($D1211&gt;0,COUNTIFS($O$3:$O1211,$O1211,$L$3:$L1211,$L1211,$I$3:$I1211,$I1211),"-")</f>
        <v>-</v>
      </c>
      <c r="AA1211" s="27" t="str">
        <f>IF($D1211&gt;0,IF(OR($Z1211 &gt;1,$L1211&lt;&gt;"Adulti"),0,VLOOKUP($P1211,Regione!$B$2:$C$22,2,FALSE)),"-")</f>
        <v>-</v>
      </c>
      <c r="AB1211" s="27" t="str">
        <f>IF($D1211&gt;0,IF(COUNTIFS($O$3:$O1211,$O1211,$L$3:$L1211,$L1211,$I$3:$I1211,$I1211) &gt;1,0,SUMIFS($Y$3:$Y$2503,$L$3:$L$2503,$L1211,$O$3:$O$2503,$O1211,$I$3:$I$2503,$I1211)),"-")</f>
        <v>-</v>
      </c>
      <c r="AC1211" s="27" t="str">
        <f t="shared" si="114"/>
        <v>-</v>
      </c>
    </row>
    <row r="1212" spans="1:29" s="1" customFormat="1">
      <c r="A1212" s="13"/>
      <c r="B1212" s="107" t="str">
        <f>IF(COUNTA($A1212)&gt;0,VLOOKUP($A1212,Corsa!$A$1:$F$43,2,FALSE),"-")</f>
        <v>-</v>
      </c>
      <c r="C1212" s="11"/>
      <c r="D1212" s="13"/>
      <c r="E1212" s="13"/>
      <c r="F1212" s="46" t="str">
        <f>IF(COUNTA($A1212)&gt;0,VLOOKUP($A1212,Corsa!$A$1:$F$43,3,FALSE),"-")</f>
        <v>-</v>
      </c>
      <c r="G1212" s="28" t="str">
        <f>IF($D1212&gt;0,VLOOKUP($D1212,Iscrizioni!$A$2:$M$2502,9,FALSE),"-")</f>
        <v>-</v>
      </c>
      <c r="H1212" s="28" t="str">
        <f>IF($D1212&gt;0,VLOOKUP($D1212,Iscrizioni!$A$2:$M$2502,4,FALSE),"-")</f>
        <v>-</v>
      </c>
      <c r="I1212" s="27" t="str">
        <f>IF($D1212&gt;0,VLOOKUP($D1212,Iscrizioni!$A$2:$M$2502,5,FALSE),"-")</f>
        <v>-</v>
      </c>
      <c r="J1212" s="27" t="str">
        <f>IF($D1212&gt;0,VLOOKUP($D1212,Iscrizioni!$A$2:$M$2502,10,FALSE),"-")</f>
        <v>-</v>
      </c>
      <c r="K1212" s="27" t="str">
        <f t="shared" si="112"/>
        <v>-</v>
      </c>
      <c r="L1212" s="46" t="str">
        <f>IF($D1212&gt;0,VLOOKUP($D1212,Iscrizioni!$A$2:$M$2502,11,FALSE),"-")</f>
        <v>-</v>
      </c>
      <c r="M1212" s="27" t="str">
        <f>IF($D1212&gt;0,VLOOKUP($D1212,Iscrizioni!$A$2:$N$2502,12,FALSE),"-")</f>
        <v>-</v>
      </c>
      <c r="N1212" s="46" t="str">
        <f>IF($D1212&gt;0,VLOOKUP($D1212,Iscrizioni!$A$2:$M$2502,6,FALSE),"-")</f>
        <v>-</v>
      </c>
      <c r="O1212" s="107" t="str">
        <f>IF($D1212&gt;0,VLOOKUP($D1212,Iscrizioni!$A$2:$M$2502,7,FALSE),"-")</f>
        <v>-</v>
      </c>
      <c r="P1212" s="46" t="str">
        <f>IF($D1212&gt;0,VLOOKUP(LEFT($N1212,1),Regione!$A$2:$C$21,2,FALSE),"-")</f>
        <v>-</v>
      </c>
      <c r="Q1212" s="112" t="str">
        <f ca="1">IF($D1212&gt;0,NormalizzaTempo("D",CELL("tipo",$E1212),$E1212),"-")</f>
        <v>-</v>
      </c>
      <c r="R1212" s="27" t="str">
        <f>IF($D1212&gt;0,VLOOKUP($D1212,Iscrizioni!$A$2:$M$2502,13,FALSE),"-")</f>
        <v>-</v>
      </c>
      <c r="S1212" s="112" t="str">
        <f t="shared" si="115"/>
        <v>-</v>
      </c>
      <c r="T1212" s="112" t="str">
        <f>IF($D1212&gt;0,SUMIFS($S$3:$S1212,$X$3:$X1212,1,$J$3:$J1212,$J1212),"-")</f>
        <v>-</v>
      </c>
      <c r="U1212" s="112" t="str">
        <f t="shared" si="116"/>
        <v>-</v>
      </c>
      <c r="V1212" s="112" t="str">
        <f t="shared" si="113"/>
        <v>-</v>
      </c>
      <c r="W1212" s="27" t="str">
        <f>IF(LEN($C1212)=0,IF($D1212&gt;0,COUNTIFS($A$3:$A1212,$A1212),"-"),"Escluso")</f>
        <v>-</v>
      </c>
      <c r="X1212" s="2" t="str">
        <f>IF(LEN($C1212)=0,IF($D1212&gt;0,COUNTIFS($J$3:$J1212,$J1212,$C$3:$C1212,""),"-"),"Escluso")</f>
        <v>-</v>
      </c>
      <c r="Y1212" s="127" t="str">
        <f t="shared" si="117"/>
        <v>-</v>
      </c>
      <c r="Z1212" s="2" t="str">
        <f>IF($D1212&gt;0,COUNTIFS($O$3:$O1212,$O1212,$L$3:$L1212,$L1212,$I$3:$I1212,$I1212),"-")</f>
        <v>-</v>
      </c>
      <c r="AA1212" s="27" t="str">
        <f>IF($D1212&gt;0,IF(OR($Z1212 &gt;1,$L1212&lt;&gt;"Adulti"),0,VLOOKUP($P1212,Regione!$B$2:$C$22,2,FALSE)),"-")</f>
        <v>-</v>
      </c>
      <c r="AB1212" s="27" t="str">
        <f>IF($D1212&gt;0,IF(COUNTIFS($O$3:$O1212,$O1212,$L$3:$L1212,$L1212,$I$3:$I1212,$I1212) &gt;1,0,SUMIFS($Y$3:$Y$2503,$L$3:$L$2503,$L1212,$O$3:$O$2503,$O1212,$I$3:$I$2503,$I1212)),"-")</f>
        <v>-</v>
      </c>
      <c r="AC1212" s="27" t="str">
        <f t="shared" si="114"/>
        <v>-</v>
      </c>
    </row>
    <row r="1213" spans="1:29" s="1" customFormat="1">
      <c r="A1213" s="13"/>
      <c r="B1213" s="107" t="str">
        <f>IF(COUNTA($A1213)&gt;0,VLOOKUP($A1213,Corsa!$A$1:$F$43,2,FALSE),"-")</f>
        <v>-</v>
      </c>
      <c r="C1213" s="11"/>
      <c r="D1213" s="13"/>
      <c r="E1213" s="13"/>
      <c r="F1213" s="46" t="str">
        <f>IF(COUNTA($A1213)&gt;0,VLOOKUP($A1213,Corsa!$A$1:$F$43,3,FALSE),"-")</f>
        <v>-</v>
      </c>
      <c r="G1213" s="28" t="str">
        <f>IF($D1213&gt;0,VLOOKUP($D1213,Iscrizioni!$A$2:$M$2502,9,FALSE),"-")</f>
        <v>-</v>
      </c>
      <c r="H1213" s="28" t="str">
        <f>IF($D1213&gt;0,VLOOKUP($D1213,Iscrizioni!$A$2:$M$2502,4,FALSE),"-")</f>
        <v>-</v>
      </c>
      <c r="I1213" s="27" t="str">
        <f>IF($D1213&gt;0,VLOOKUP($D1213,Iscrizioni!$A$2:$M$2502,5,FALSE),"-")</f>
        <v>-</v>
      </c>
      <c r="J1213" s="27" t="str">
        <f>IF($D1213&gt;0,VLOOKUP($D1213,Iscrizioni!$A$2:$M$2502,10,FALSE),"-")</f>
        <v>-</v>
      </c>
      <c r="K1213" s="27" t="str">
        <f t="shared" si="112"/>
        <v>-</v>
      </c>
      <c r="L1213" s="46" t="str">
        <f>IF($D1213&gt;0,VLOOKUP($D1213,Iscrizioni!$A$2:$M$2502,11,FALSE),"-")</f>
        <v>-</v>
      </c>
      <c r="M1213" s="27" t="str">
        <f>IF($D1213&gt;0,VLOOKUP($D1213,Iscrizioni!$A$2:$N$2502,12,FALSE),"-")</f>
        <v>-</v>
      </c>
      <c r="N1213" s="46" t="str">
        <f>IF($D1213&gt;0,VLOOKUP($D1213,Iscrizioni!$A$2:$M$2502,6,FALSE),"-")</f>
        <v>-</v>
      </c>
      <c r="O1213" s="107" t="str">
        <f>IF($D1213&gt;0,VLOOKUP($D1213,Iscrizioni!$A$2:$M$2502,7,FALSE),"-")</f>
        <v>-</v>
      </c>
      <c r="P1213" s="46" t="str">
        <f>IF($D1213&gt;0,VLOOKUP(LEFT($N1213,1),Regione!$A$2:$C$21,2,FALSE),"-")</f>
        <v>-</v>
      </c>
      <c r="Q1213" s="112" t="str">
        <f ca="1">IF($D1213&gt;0,NormalizzaTempo("D",CELL("tipo",$E1213),$E1213),"-")</f>
        <v>-</v>
      </c>
      <c r="R1213" s="27" t="str">
        <f>IF($D1213&gt;0,VLOOKUP($D1213,Iscrizioni!$A$2:$M$2502,13,FALSE),"-")</f>
        <v>-</v>
      </c>
      <c r="S1213" s="112" t="str">
        <f t="shared" si="115"/>
        <v>-</v>
      </c>
      <c r="T1213" s="112" t="str">
        <f>IF($D1213&gt;0,SUMIFS($S$3:$S1213,$X$3:$X1213,1,$J$3:$J1213,$J1213),"-")</f>
        <v>-</v>
      </c>
      <c r="U1213" s="112" t="str">
        <f t="shared" si="116"/>
        <v>-</v>
      </c>
      <c r="V1213" s="112" t="str">
        <f t="shared" si="113"/>
        <v>-</v>
      </c>
      <c r="W1213" s="27" t="str">
        <f>IF(LEN($C1213)=0,IF($D1213&gt;0,COUNTIFS($A$3:$A1213,$A1213),"-"),"Escluso")</f>
        <v>-</v>
      </c>
      <c r="X1213" s="2" t="str">
        <f>IF(LEN($C1213)=0,IF($D1213&gt;0,COUNTIFS($J$3:$J1213,$J1213,$C$3:$C1213,""),"-"),"Escluso")</f>
        <v>-</v>
      </c>
      <c r="Y1213" s="127" t="str">
        <f t="shared" si="117"/>
        <v>-</v>
      </c>
      <c r="Z1213" s="2" t="str">
        <f>IF($D1213&gt;0,COUNTIFS($O$3:$O1213,$O1213,$L$3:$L1213,$L1213,$I$3:$I1213,$I1213),"-")</f>
        <v>-</v>
      </c>
      <c r="AA1213" s="27" t="str">
        <f>IF($D1213&gt;0,IF(OR($Z1213 &gt;1,$L1213&lt;&gt;"Adulti"),0,VLOOKUP($P1213,Regione!$B$2:$C$22,2,FALSE)),"-")</f>
        <v>-</v>
      </c>
      <c r="AB1213" s="27" t="str">
        <f>IF($D1213&gt;0,IF(COUNTIFS($O$3:$O1213,$O1213,$L$3:$L1213,$L1213,$I$3:$I1213,$I1213) &gt;1,0,SUMIFS($Y$3:$Y$2503,$L$3:$L$2503,$L1213,$O$3:$O$2503,$O1213,$I$3:$I$2503,$I1213)),"-")</f>
        <v>-</v>
      </c>
      <c r="AC1213" s="27" t="str">
        <f t="shared" si="114"/>
        <v>-</v>
      </c>
    </row>
    <row r="1214" spans="1:29" s="1" customFormat="1">
      <c r="A1214" s="13"/>
      <c r="B1214" s="107" t="str">
        <f>IF(COUNTA($A1214)&gt;0,VLOOKUP($A1214,Corsa!$A$1:$F$43,2,FALSE),"-")</f>
        <v>-</v>
      </c>
      <c r="C1214" s="11"/>
      <c r="D1214" s="13"/>
      <c r="E1214" s="13"/>
      <c r="F1214" s="46" t="str">
        <f>IF(COUNTA($A1214)&gt;0,VLOOKUP($A1214,Corsa!$A$1:$F$43,3,FALSE),"-")</f>
        <v>-</v>
      </c>
      <c r="G1214" s="28" t="str">
        <f>IF($D1214&gt;0,VLOOKUP($D1214,Iscrizioni!$A$2:$M$2502,9,FALSE),"-")</f>
        <v>-</v>
      </c>
      <c r="H1214" s="28" t="str">
        <f>IF($D1214&gt;0,VLOOKUP($D1214,Iscrizioni!$A$2:$M$2502,4,FALSE),"-")</f>
        <v>-</v>
      </c>
      <c r="I1214" s="27" t="str">
        <f>IF($D1214&gt;0,VLOOKUP($D1214,Iscrizioni!$A$2:$M$2502,5,FALSE),"-")</f>
        <v>-</v>
      </c>
      <c r="J1214" s="27" t="str">
        <f>IF($D1214&gt;0,VLOOKUP($D1214,Iscrizioni!$A$2:$M$2502,10,FALSE),"-")</f>
        <v>-</v>
      </c>
      <c r="K1214" s="27" t="str">
        <f t="shared" si="112"/>
        <v>-</v>
      </c>
      <c r="L1214" s="46" t="str">
        <f>IF($D1214&gt;0,VLOOKUP($D1214,Iscrizioni!$A$2:$M$2502,11,FALSE),"-")</f>
        <v>-</v>
      </c>
      <c r="M1214" s="27" t="str">
        <f>IF($D1214&gt;0,VLOOKUP($D1214,Iscrizioni!$A$2:$N$2502,12,FALSE),"-")</f>
        <v>-</v>
      </c>
      <c r="N1214" s="46" t="str">
        <f>IF($D1214&gt;0,VLOOKUP($D1214,Iscrizioni!$A$2:$M$2502,6,FALSE),"-")</f>
        <v>-</v>
      </c>
      <c r="O1214" s="107" t="str">
        <f>IF($D1214&gt;0,VLOOKUP($D1214,Iscrizioni!$A$2:$M$2502,7,FALSE),"-")</f>
        <v>-</v>
      </c>
      <c r="P1214" s="46" t="str">
        <f>IF($D1214&gt;0,VLOOKUP(LEFT($N1214,1),Regione!$A$2:$C$21,2,FALSE),"-")</f>
        <v>-</v>
      </c>
      <c r="Q1214" s="112" t="str">
        <f ca="1">IF($D1214&gt;0,NormalizzaTempo("D",CELL("tipo",$E1214),$E1214),"-")</f>
        <v>-</v>
      </c>
      <c r="R1214" s="27" t="str">
        <f>IF($D1214&gt;0,VLOOKUP($D1214,Iscrizioni!$A$2:$M$2502,13,FALSE),"-")</f>
        <v>-</v>
      </c>
      <c r="S1214" s="112" t="str">
        <f t="shared" si="115"/>
        <v>-</v>
      </c>
      <c r="T1214" s="112" t="str">
        <f>IF($D1214&gt;0,SUMIFS($S$3:$S1214,$X$3:$X1214,1,$J$3:$J1214,$J1214),"-")</f>
        <v>-</v>
      </c>
      <c r="U1214" s="112" t="str">
        <f t="shared" si="116"/>
        <v>-</v>
      </c>
      <c r="V1214" s="112" t="str">
        <f t="shared" si="113"/>
        <v>-</v>
      </c>
      <c r="W1214" s="27" t="str">
        <f>IF(LEN($C1214)=0,IF($D1214&gt;0,COUNTIFS($A$3:$A1214,$A1214),"-"),"Escluso")</f>
        <v>-</v>
      </c>
      <c r="X1214" s="2" t="str">
        <f>IF(LEN($C1214)=0,IF($D1214&gt;0,COUNTIFS($J$3:$J1214,$J1214,$C$3:$C1214,""),"-"),"Escluso")</f>
        <v>-</v>
      </c>
      <c r="Y1214" s="127" t="str">
        <f t="shared" si="117"/>
        <v>-</v>
      </c>
      <c r="Z1214" s="2" t="str">
        <f>IF($D1214&gt;0,COUNTIFS($O$3:$O1214,$O1214,$L$3:$L1214,$L1214,$I$3:$I1214,$I1214),"-")</f>
        <v>-</v>
      </c>
      <c r="AA1214" s="27" t="str">
        <f>IF($D1214&gt;0,IF(OR($Z1214 &gt;1,$L1214&lt;&gt;"Adulti"),0,VLOOKUP($P1214,Regione!$B$2:$C$22,2,FALSE)),"-")</f>
        <v>-</v>
      </c>
      <c r="AB1214" s="27" t="str">
        <f>IF($D1214&gt;0,IF(COUNTIFS($O$3:$O1214,$O1214,$L$3:$L1214,$L1214,$I$3:$I1214,$I1214) &gt;1,0,SUMIFS($Y$3:$Y$2503,$L$3:$L$2503,$L1214,$O$3:$O$2503,$O1214,$I$3:$I$2503,$I1214)),"-")</f>
        <v>-</v>
      </c>
      <c r="AC1214" s="27" t="str">
        <f t="shared" si="114"/>
        <v>-</v>
      </c>
    </row>
    <row r="1215" spans="1:29" s="1" customFormat="1">
      <c r="A1215" s="13"/>
      <c r="B1215" s="107" t="str">
        <f>IF(COUNTA($A1215)&gt;0,VLOOKUP($A1215,Corsa!$A$1:$F$43,2,FALSE),"-")</f>
        <v>-</v>
      </c>
      <c r="C1215" s="11"/>
      <c r="D1215" s="13"/>
      <c r="E1215" s="13"/>
      <c r="F1215" s="46" t="str">
        <f>IF(COUNTA($A1215)&gt;0,VLOOKUP($A1215,Corsa!$A$1:$F$43,3,FALSE),"-")</f>
        <v>-</v>
      </c>
      <c r="G1215" s="28" t="str">
        <f>IF($D1215&gt;0,VLOOKUP($D1215,Iscrizioni!$A$2:$M$2502,9,FALSE),"-")</f>
        <v>-</v>
      </c>
      <c r="H1215" s="28" t="str">
        <f>IF($D1215&gt;0,VLOOKUP($D1215,Iscrizioni!$A$2:$M$2502,4,FALSE),"-")</f>
        <v>-</v>
      </c>
      <c r="I1215" s="27" t="str">
        <f>IF($D1215&gt;0,VLOOKUP($D1215,Iscrizioni!$A$2:$M$2502,5,FALSE),"-")</f>
        <v>-</v>
      </c>
      <c r="J1215" s="27" t="str">
        <f>IF($D1215&gt;0,VLOOKUP($D1215,Iscrizioni!$A$2:$M$2502,10,FALSE),"-")</f>
        <v>-</v>
      </c>
      <c r="K1215" s="27" t="str">
        <f t="shared" si="112"/>
        <v>-</v>
      </c>
      <c r="L1215" s="46" t="str">
        <f>IF($D1215&gt;0,VLOOKUP($D1215,Iscrizioni!$A$2:$M$2502,11,FALSE),"-")</f>
        <v>-</v>
      </c>
      <c r="M1215" s="27" t="str">
        <f>IF($D1215&gt;0,VLOOKUP($D1215,Iscrizioni!$A$2:$N$2502,12,FALSE),"-")</f>
        <v>-</v>
      </c>
      <c r="N1215" s="46" t="str">
        <f>IF($D1215&gt;0,VLOOKUP($D1215,Iscrizioni!$A$2:$M$2502,6,FALSE),"-")</f>
        <v>-</v>
      </c>
      <c r="O1215" s="107" t="str">
        <f>IF($D1215&gt;0,VLOOKUP($D1215,Iscrizioni!$A$2:$M$2502,7,FALSE),"-")</f>
        <v>-</v>
      </c>
      <c r="P1215" s="46" t="str">
        <f>IF($D1215&gt;0,VLOOKUP(LEFT($N1215,1),Regione!$A$2:$C$21,2,FALSE),"-")</f>
        <v>-</v>
      </c>
      <c r="Q1215" s="112" t="str">
        <f ca="1">IF($D1215&gt;0,NormalizzaTempo("D",CELL("tipo",$E1215),$E1215),"-")</f>
        <v>-</v>
      </c>
      <c r="R1215" s="27" t="str">
        <f>IF($D1215&gt;0,VLOOKUP($D1215,Iscrizioni!$A$2:$M$2502,13,FALSE),"-")</f>
        <v>-</v>
      </c>
      <c r="S1215" s="112" t="str">
        <f t="shared" si="115"/>
        <v>-</v>
      </c>
      <c r="T1215" s="112" t="str">
        <f>IF($D1215&gt;0,SUMIFS($S$3:$S1215,$X$3:$X1215,1,$J$3:$J1215,$J1215),"-")</f>
        <v>-</v>
      </c>
      <c r="U1215" s="112" t="str">
        <f t="shared" si="116"/>
        <v>-</v>
      </c>
      <c r="V1215" s="112" t="str">
        <f t="shared" si="113"/>
        <v>-</v>
      </c>
      <c r="W1215" s="27" t="str">
        <f>IF(LEN($C1215)=0,IF($D1215&gt;0,COUNTIFS($A$3:$A1215,$A1215),"-"),"Escluso")</f>
        <v>-</v>
      </c>
      <c r="X1215" s="2" t="str">
        <f>IF(LEN($C1215)=0,IF($D1215&gt;0,COUNTIFS($J$3:$J1215,$J1215,$C$3:$C1215,""),"-"),"Escluso")</f>
        <v>-</v>
      </c>
      <c r="Y1215" s="127" t="str">
        <f t="shared" si="117"/>
        <v>-</v>
      </c>
      <c r="Z1215" s="2" t="str">
        <f>IF($D1215&gt;0,COUNTIFS($O$3:$O1215,$O1215,$L$3:$L1215,$L1215,$I$3:$I1215,$I1215),"-")</f>
        <v>-</v>
      </c>
      <c r="AA1215" s="27" t="str">
        <f>IF($D1215&gt;0,IF(OR($Z1215 &gt;1,$L1215&lt;&gt;"Adulti"),0,VLOOKUP($P1215,Regione!$B$2:$C$22,2,FALSE)),"-")</f>
        <v>-</v>
      </c>
      <c r="AB1215" s="27" t="str">
        <f>IF($D1215&gt;0,IF(COUNTIFS($O$3:$O1215,$O1215,$L$3:$L1215,$L1215,$I$3:$I1215,$I1215) &gt;1,0,SUMIFS($Y$3:$Y$2503,$L$3:$L$2503,$L1215,$O$3:$O$2503,$O1215,$I$3:$I$2503,$I1215)),"-")</f>
        <v>-</v>
      </c>
      <c r="AC1215" s="27" t="str">
        <f t="shared" si="114"/>
        <v>-</v>
      </c>
    </row>
    <row r="1216" spans="1:29" s="1" customFormat="1">
      <c r="A1216" s="13"/>
      <c r="B1216" s="107" t="str">
        <f>IF(COUNTA($A1216)&gt;0,VLOOKUP($A1216,Corsa!$A$1:$F$43,2,FALSE),"-")</f>
        <v>-</v>
      </c>
      <c r="C1216" s="11"/>
      <c r="D1216" s="13"/>
      <c r="E1216" s="13"/>
      <c r="F1216" s="46" t="str">
        <f>IF(COUNTA($A1216)&gt;0,VLOOKUP($A1216,Corsa!$A$1:$F$43,3,FALSE),"-")</f>
        <v>-</v>
      </c>
      <c r="G1216" s="28" t="str">
        <f>IF($D1216&gt;0,VLOOKUP($D1216,Iscrizioni!$A$2:$M$2502,9,FALSE),"-")</f>
        <v>-</v>
      </c>
      <c r="H1216" s="28" t="str">
        <f>IF($D1216&gt;0,VLOOKUP($D1216,Iscrizioni!$A$2:$M$2502,4,FALSE),"-")</f>
        <v>-</v>
      </c>
      <c r="I1216" s="27" t="str">
        <f>IF($D1216&gt;0,VLOOKUP($D1216,Iscrizioni!$A$2:$M$2502,5,FALSE),"-")</f>
        <v>-</v>
      </c>
      <c r="J1216" s="27" t="str">
        <f>IF($D1216&gt;0,VLOOKUP($D1216,Iscrizioni!$A$2:$M$2502,10,FALSE),"-")</f>
        <v>-</v>
      </c>
      <c r="K1216" s="27" t="str">
        <f t="shared" si="112"/>
        <v>-</v>
      </c>
      <c r="L1216" s="46" t="str">
        <f>IF($D1216&gt;0,VLOOKUP($D1216,Iscrizioni!$A$2:$M$2502,11,FALSE),"-")</f>
        <v>-</v>
      </c>
      <c r="M1216" s="27" t="str">
        <f>IF($D1216&gt;0,VLOOKUP($D1216,Iscrizioni!$A$2:$N$2502,12,FALSE),"-")</f>
        <v>-</v>
      </c>
      <c r="N1216" s="46" t="str">
        <f>IF($D1216&gt;0,VLOOKUP($D1216,Iscrizioni!$A$2:$M$2502,6,FALSE),"-")</f>
        <v>-</v>
      </c>
      <c r="O1216" s="107" t="str">
        <f>IF($D1216&gt;0,VLOOKUP($D1216,Iscrizioni!$A$2:$M$2502,7,FALSE),"-")</f>
        <v>-</v>
      </c>
      <c r="P1216" s="46" t="str">
        <f>IF($D1216&gt;0,VLOOKUP(LEFT($N1216,1),Regione!$A$2:$C$21,2,FALSE),"-")</f>
        <v>-</v>
      </c>
      <c r="Q1216" s="112" t="str">
        <f ca="1">IF($D1216&gt;0,NormalizzaTempo("D",CELL("tipo",$E1216),$E1216),"-")</f>
        <v>-</v>
      </c>
      <c r="R1216" s="27" t="str">
        <f>IF($D1216&gt;0,VLOOKUP($D1216,Iscrizioni!$A$2:$M$2502,13,FALSE),"-")</f>
        <v>-</v>
      </c>
      <c r="S1216" s="112" t="str">
        <f t="shared" si="115"/>
        <v>-</v>
      </c>
      <c r="T1216" s="112" t="str">
        <f>IF($D1216&gt;0,SUMIFS($S$3:$S1216,$X$3:$X1216,1,$J$3:$J1216,$J1216),"-")</f>
        <v>-</v>
      </c>
      <c r="U1216" s="112" t="str">
        <f t="shared" si="116"/>
        <v>-</v>
      </c>
      <c r="V1216" s="112" t="str">
        <f t="shared" si="113"/>
        <v>-</v>
      </c>
      <c r="W1216" s="27" t="str">
        <f>IF(LEN($C1216)=0,IF($D1216&gt;0,COUNTIFS($A$3:$A1216,$A1216),"-"),"Escluso")</f>
        <v>-</v>
      </c>
      <c r="X1216" s="2" t="str">
        <f>IF(LEN($C1216)=0,IF($D1216&gt;0,COUNTIFS($J$3:$J1216,$J1216,$C$3:$C1216,""),"-"),"Escluso")</f>
        <v>-</v>
      </c>
      <c r="Y1216" s="127" t="str">
        <f t="shared" si="117"/>
        <v>-</v>
      </c>
      <c r="Z1216" s="2" t="str">
        <f>IF($D1216&gt;0,COUNTIFS($O$3:$O1216,$O1216,$L$3:$L1216,$L1216,$I$3:$I1216,$I1216),"-")</f>
        <v>-</v>
      </c>
      <c r="AA1216" s="27" t="str">
        <f>IF($D1216&gt;0,IF(OR($Z1216 &gt;1,$L1216&lt;&gt;"Adulti"),0,VLOOKUP($P1216,Regione!$B$2:$C$22,2,FALSE)),"-")</f>
        <v>-</v>
      </c>
      <c r="AB1216" s="27" t="str">
        <f>IF($D1216&gt;0,IF(COUNTIFS($O$3:$O1216,$O1216,$L$3:$L1216,$L1216,$I$3:$I1216,$I1216) &gt;1,0,SUMIFS($Y$3:$Y$2503,$L$3:$L$2503,$L1216,$O$3:$O$2503,$O1216,$I$3:$I$2503,$I1216)),"-")</f>
        <v>-</v>
      </c>
      <c r="AC1216" s="27" t="str">
        <f t="shared" si="114"/>
        <v>-</v>
      </c>
    </row>
    <row r="1217" spans="1:29" s="1" customFormat="1">
      <c r="A1217" s="13"/>
      <c r="B1217" s="107" t="str">
        <f>IF(COUNTA($A1217)&gt;0,VLOOKUP($A1217,Corsa!$A$1:$F$43,2,FALSE),"-")</f>
        <v>-</v>
      </c>
      <c r="C1217" s="11"/>
      <c r="D1217" s="13"/>
      <c r="E1217" s="13"/>
      <c r="F1217" s="46" t="str">
        <f>IF(COUNTA($A1217)&gt;0,VLOOKUP($A1217,Corsa!$A$1:$F$43,3,FALSE),"-")</f>
        <v>-</v>
      </c>
      <c r="G1217" s="28" t="str">
        <f>IF($D1217&gt;0,VLOOKUP($D1217,Iscrizioni!$A$2:$M$2502,9,FALSE),"-")</f>
        <v>-</v>
      </c>
      <c r="H1217" s="28" t="str">
        <f>IF($D1217&gt;0,VLOOKUP($D1217,Iscrizioni!$A$2:$M$2502,4,FALSE),"-")</f>
        <v>-</v>
      </c>
      <c r="I1217" s="27" t="str">
        <f>IF($D1217&gt;0,VLOOKUP($D1217,Iscrizioni!$A$2:$M$2502,5,FALSE),"-")</f>
        <v>-</v>
      </c>
      <c r="J1217" s="27" t="str">
        <f>IF($D1217&gt;0,VLOOKUP($D1217,Iscrizioni!$A$2:$M$2502,10,FALSE),"-")</f>
        <v>-</v>
      </c>
      <c r="K1217" s="27" t="str">
        <f t="shared" si="112"/>
        <v>-</v>
      </c>
      <c r="L1217" s="46" t="str">
        <f>IF($D1217&gt;0,VLOOKUP($D1217,Iscrizioni!$A$2:$M$2502,11,FALSE),"-")</f>
        <v>-</v>
      </c>
      <c r="M1217" s="27" t="str">
        <f>IF($D1217&gt;0,VLOOKUP($D1217,Iscrizioni!$A$2:$N$2502,12,FALSE),"-")</f>
        <v>-</v>
      </c>
      <c r="N1217" s="46" t="str">
        <f>IF($D1217&gt;0,VLOOKUP($D1217,Iscrizioni!$A$2:$M$2502,6,FALSE),"-")</f>
        <v>-</v>
      </c>
      <c r="O1217" s="107" t="str">
        <f>IF($D1217&gt;0,VLOOKUP($D1217,Iscrizioni!$A$2:$M$2502,7,FALSE),"-")</f>
        <v>-</v>
      </c>
      <c r="P1217" s="46" t="str">
        <f>IF($D1217&gt;0,VLOOKUP(LEFT($N1217,1),Regione!$A$2:$C$21,2,FALSE),"-")</f>
        <v>-</v>
      </c>
      <c r="Q1217" s="112" t="str">
        <f ca="1">IF($D1217&gt;0,NormalizzaTempo("D",CELL("tipo",$E1217),$E1217),"-")</f>
        <v>-</v>
      </c>
      <c r="R1217" s="27" t="str">
        <f>IF($D1217&gt;0,VLOOKUP($D1217,Iscrizioni!$A$2:$M$2502,13,FALSE),"-")</f>
        <v>-</v>
      </c>
      <c r="S1217" s="112" t="str">
        <f t="shared" si="115"/>
        <v>-</v>
      </c>
      <c r="T1217" s="112" t="str">
        <f>IF($D1217&gt;0,SUMIFS($S$3:$S1217,$X$3:$X1217,1,$J$3:$J1217,$J1217),"-")</f>
        <v>-</v>
      </c>
      <c r="U1217" s="112" t="str">
        <f t="shared" si="116"/>
        <v>-</v>
      </c>
      <c r="V1217" s="112" t="str">
        <f t="shared" si="113"/>
        <v>-</v>
      </c>
      <c r="W1217" s="27" t="str">
        <f>IF(LEN($C1217)=0,IF($D1217&gt;0,COUNTIFS($A$3:$A1217,$A1217),"-"),"Escluso")</f>
        <v>-</v>
      </c>
      <c r="X1217" s="2" t="str">
        <f>IF(LEN($C1217)=0,IF($D1217&gt;0,COUNTIFS($J$3:$J1217,$J1217,$C$3:$C1217,""),"-"),"Escluso")</f>
        <v>-</v>
      </c>
      <c r="Y1217" s="127" t="str">
        <f t="shared" si="117"/>
        <v>-</v>
      </c>
      <c r="Z1217" s="2" t="str">
        <f>IF($D1217&gt;0,COUNTIFS($O$3:$O1217,$O1217,$L$3:$L1217,$L1217,$I$3:$I1217,$I1217),"-")</f>
        <v>-</v>
      </c>
      <c r="AA1217" s="27" t="str">
        <f>IF($D1217&gt;0,IF(OR($Z1217 &gt;1,$L1217&lt;&gt;"Adulti"),0,VLOOKUP($P1217,Regione!$B$2:$C$22,2,FALSE)),"-")</f>
        <v>-</v>
      </c>
      <c r="AB1217" s="27" t="str">
        <f>IF($D1217&gt;0,IF(COUNTIFS($O$3:$O1217,$O1217,$L$3:$L1217,$L1217,$I$3:$I1217,$I1217) &gt;1,0,SUMIFS($Y$3:$Y$2503,$L$3:$L$2503,$L1217,$O$3:$O$2503,$O1217,$I$3:$I$2503,$I1217)),"-")</f>
        <v>-</v>
      </c>
      <c r="AC1217" s="27" t="str">
        <f t="shared" si="114"/>
        <v>-</v>
      </c>
    </row>
    <row r="1218" spans="1:29" s="1" customFormat="1">
      <c r="A1218" s="13"/>
      <c r="B1218" s="107" t="str">
        <f>IF(COUNTA($A1218)&gt;0,VLOOKUP($A1218,Corsa!$A$1:$F$43,2,FALSE),"-")</f>
        <v>-</v>
      </c>
      <c r="C1218" s="11"/>
      <c r="D1218" s="13"/>
      <c r="E1218" s="13"/>
      <c r="F1218" s="46" t="str">
        <f>IF(COUNTA($A1218)&gt;0,VLOOKUP($A1218,Corsa!$A$1:$F$43,3,FALSE),"-")</f>
        <v>-</v>
      </c>
      <c r="G1218" s="28" t="str">
        <f>IF($D1218&gt;0,VLOOKUP($D1218,Iscrizioni!$A$2:$M$2502,9,FALSE),"-")</f>
        <v>-</v>
      </c>
      <c r="H1218" s="28" t="str">
        <f>IF($D1218&gt;0,VLOOKUP($D1218,Iscrizioni!$A$2:$M$2502,4,FALSE),"-")</f>
        <v>-</v>
      </c>
      <c r="I1218" s="27" t="str">
        <f>IF($D1218&gt;0,VLOOKUP($D1218,Iscrizioni!$A$2:$M$2502,5,FALSE),"-")</f>
        <v>-</v>
      </c>
      <c r="J1218" s="27" t="str">
        <f>IF($D1218&gt;0,VLOOKUP($D1218,Iscrizioni!$A$2:$M$2502,10,FALSE),"-")</f>
        <v>-</v>
      </c>
      <c r="K1218" s="27" t="str">
        <f t="shared" si="112"/>
        <v>-</v>
      </c>
      <c r="L1218" s="46" t="str">
        <f>IF($D1218&gt;0,VLOOKUP($D1218,Iscrizioni!$A$2:$M$2502,11,FALSE),"-")</f>
        <v>-</v>
      </c>
      <c r="M1218" s="27" t="str">
        <f>IF($D1218&gt;0,VLOOKUP($D1218,Iscrizioni!$A$2:$N$2502,12,FALSE),"-")</f>
        <v>-</v>
      </c>
      <c r="N1218" s="46" t="str">
        <f>IF($D1218&gt;0,VLOOKUP($D1218,Iscrizioni!$A$2:$M$2502,6,FALSE),"-")</f>
        <v>-</v>
      </c>
      <c r="O1218" s="107" t="str">
        <f>IF($D1218&gt;0,VLOOKUP($D1218,Iscrizioni!$A$2:$M$2502,7,FALSE),"-")</f>
        <v>-</v>
      </c>
      <c r="P1218" s="46" t="str">
        <f>IF($D1218&gt;0,VLOOKUP(LEFT($N1218,1),Regione!$A$2:$C$21,2,FALSE),"-")</f>
        <v>-</v>
      </c>
      <c r="Q1218" s="112" t="str">
        <f ca="1">IF($D1218&gt;0,NormalizzaTempo("D",CELL("tipo",$E1218),$E1218),"-")</f>
        <v>-</v>
      </c>
      <c r="R1218" s="27" t="str">
        <f>IF($D1218&gt;0,VLOOKUP($D1218,Iscrizioni!$A$2:$M$2502,13,FALSE),"-")</f>
        <v>-</v>
      </c>
      <c r="S1218" s="112" t="str">
        <f t="shared" si="115"/>
        <v>-</v>
      </c>
      <c r="T1218" s="112" t="str">
        <f>IF($D1218&gt;0,SUMIFS($S$3:$S1218,$X$3:$X1218,1,$J$3:$J1218,$J1218),"-")</f>
        <v>-</v>
      </c>
      <c r="U1218" s="112" t="str">
        <f t="shared" si="116"/>
        <v>-</v>
      </c>
      <c r="V1218" s="112" t="str">
        <f t="shared" si="113"/>
        <v>-</v>
      </c>
      <c r="W1218" s="27" t="str">
        <f>IF(LEN($C1218)=0,IF($D1218&gt;0,COUNTIFS($A$3:$A1218,$A1218),"-"),"Escluso")</f>
        <v>-</v>
      </c>
      <c r="X1218" s="2" t="str">
        <f>IF(LEN($C1218)=0,IF($D1218&gt;0,COUNTIFS($J$3:$J1218,$J1218,$C$3:$C1218,""),"-"),"Escluso")</f>
        <v>-</v>
      </c>
      <c r="Y1218" s="127" t="str">
        <f t="shared" si="117"/>
        <v>-</v>
      </c>
      <c r="Z1218" s="2" t="str">
        <f>IF($D1218&gt;0,COUNTIFS($O$3:$O1218,$O1218,$L$3:$L1218,$L1218,$I$3:$I1218,$I1218),"-")</f>
        <v>-</v>
      </c>
      <c r="AA1218" s="27" t="str">
        <f>IF($D1218&gt;0,IF(OR($Z1218 &gt;1,$L1218&lt;&gt;"Adulti"),0,VLOOKUP($P1218,Regione!$B$2:$C$22,2,FALSE)),"-")</f>
        <v>-</v>
      </c>
      <c r="AB1218" s="27" t="str">
        <f>IF($D1218&gt;0,IF(COUNTIFS($O$3:$O1218,$O1218,$L$3:$L1218,$L1218,$I$3:$I1218,$I1218) &gt;1,0,SUMIFS($Y$3:$Y$2503,$L$3:$L$2503,$L1218,$O$3:$O$2503,$O1218,$I$3:$I$2503,$I1218)),"-")</f>
        <v>-</v>
      </c>
      <c r="AC1218" s="27" t="str">
        <f t="shared" si="114"/>
        <v>-</v>
      </c>
    </row>
    <row r="1219" spans="1:29" s="1" customFormat="1">
      <c r="A1219" s="13"/>
      <c r="B1219" s="107" t="str">
        <f>IF(COUNTA($A1219)&gt;0,VLOOKUP($A1219,Corsa!$A$1:$F$43,2,FALSE),"-")</f>
        <v>-</v>
      </c>
      <c r="C1219" s="11"/>
      <c r="D1219" s="13"/>
      <c r="E1219" s="13"/>
      <c r="F1219" s="46" t="str">
        <f>IF(COUNTA($A1219)&gt;0,VLOOKUP($A1219,Corsa!$A$1:$F$43,3,FALSE),"-")</f>
        <v>-</v>
      </c>
      <c r="G1219" s="28" t="str">
        <f>IF($D1219&gt;0,VLOOKUP($D1219,Iscrizioni!$A$2:$M$2502,9,FALSE),"-")</f>
        <v>-</v>
      </c>
      <c r="H1219" s="28" t="str">
        <f>IF($D1219&gt;0,VLOOKUP($D1219,Iscrizioni!$A$2:$M$2502,4,FALSE),"-")</f>
        <v>-</v>
      </c>
      <c r="I1219" s="27" t="str">
        <f>IF($D1219&gt;0,VLOOKUP($D1219,Iscrizioni!$A$2:$M$2502,5,FALSE),"-")</f>
        <v>-</v>
      </c>
      <c r="J1219" s="27" t="str">
        <f>IF($D1219&gt;0,VLOOKUP($D1219,Iscrizioni!$A$2:$M$2502,10,FALSE),"-")</f>
        <v>-</v>
      </c>
      <c r="K1219" s="27" t="str">
        <f t="shared" ref="K1219:K1282" si="118">IF(D1219&gt;0,IF(IFERROR(SEARCH(J1219,F1219),0)=0,"Verifica","ok"),"-")</f>
        <v>-</v>
      </c>
      <c r="L1219" s="46" t="str">
        <f>IF($D1219&gt;0,VLOOKUP($D1219,Iscrizioni!$A$2:$M$2502,11,FALSE),"-")</f>
        <v>-</v>
      </c>
      <c r="M1219" s="27" t="str">
        <f>IF($D1219&gt;0,VLOOKUP($D1219,Iscrizioni!$A$2:$N$2502,12,FALSE),"-")</f>
        <v>-</v>
      </c>
      <c r="N1219" s="46" t="str">
        <f>IF($D1219&gt;0,VLOOKUP($D1219,Iscrizioni!$A$2:$M$2502,6,FALSE),"-")</f>
        <v>-</v>
      </c>
      <c r="O1219" s="107" t="str">
        <f>IF($D1219&gt;0,VLOOKUP($D1219,Iscrizioni!$A$2:$M$2502,7,FALSE),"-")</f>
        <v>-</v>
      </c>
      <c r="P1219" s="46" t="str">
        <f>IF($D1219&gt;0,VLOOKUP(LEFT($N1219,1),Regione!$A$2:$C$21,2,FALSE),"-")</f>
        <v>-</v>
      </c>
      <c r="Q1219" s="112" t="str">
        <f ca="1">IF($D1219&gt;0,NormalizzaTempo("D",CELL("tipo",$E1219),$E1219),"-")</f>
        <v>-</v>
      </c>
      <c r="R1219" s="27" t="str">
        <f>IF($D1219&gt;0,VLOOKUP($D1219,Iscrizioni!$A$2:$M$2502,13,FALSE),"-")</f>
        <v>-</v>
      </c>
      <c r="S1219" s="112" t="str">
        <f t="shared" si="115"/>
        <v>-</v>
      </c>
      <c r="T1219" s="112" t="str">
        <f>IF($D1219&gt;0,SUMIFS($S$3:$S1219,$X$3:$X1219,1,$J$3:$J1219,$J1219),"-")</f>
        <v>-</v>
      </c>
      <c r="U1219" s="112" t="str">
        <f t="shared" si="116"/>
        <v>-</v>
      </c>
      <c r="V1219" s="112" t="str">
        <f t="shared" si="113"/>
        <v>-</v>
      </c>
      <c r="W1219" s="27" t="str">
        <f>IF(LEN($C1219)=0,IF($D1219&gt;0,COUNTIFS($A$3:$A1219,$A1219),"-"),"Escluso")</f>
        <v>-</v>
      </c>
      <c r="X1219" s="2" t="str">
        <f>IF(LEN($C1219)=0,IF($D1219&gt;0,COUNTIFS($J$3:$J1219,$J1219,$C$3:$C1219,""),"-"),"Escluso")</f>
        <v>-</v>
      </c>
      <c r="Y1219" s="127" t="str">
        <f t="shared" si="117"/>
        <v>-</v>
      </c>
      <c r="Z1219" s="2" t="str">
        <f>IF($D1219&gt;0,COUNTIFS($O$3:$O1219,$O1219,$L$3:$L1219,$L1219,$I$3:$I1219,$I1219),"-")</f>
        <v>-</v>
      </c>
      <c r="AA1219" s="27" t="str">
        <f>IF($D1219&gt;0,IF(OR($Z1219 &gt;1,$L1219&lt;&gt;"Adulti"),0,VLOOKUP($P1219,Regione!$B$2:$C$22,2,FALSE)),"-")</f>
        <v>-</v>
      </c>
      <c r="AB1219" s="27" t="str">
        <f>IF($D1219&gt;0,IF(COUNTIFS($O$3:$O1219,$O1219,$L$3:$L1219,$L1219,$I$3:$I1219,$I1219) &gt;1,0,SUMIFS($Y$3:$Y$2503,$L$3:$L$2503,$L1219,$O$3:$O$2503,$O1219,$I$3:$I$2503,$I1219)),"-")</f>
        <v>-</v>
      </c>
      <c r="AC1219" s="27" t="str">
        <f t="shared" si="114"/>
        <v>-</v>
      </c>
    </row>
    <row r="1220" spans="1:29" s="1" customFormat="1">
      <c r="A1220" s="13"/>
      <c r="B1220" s="107" t="str">
        <f>IF(COUNTA($A1220)&gt;0,VLOOKUP($A1220,Corsa!$A$1:$F$43,2,FALSE),"-")</f>
        <v>-</v>
      </c>
      <c r="C1220" s="11"/>
      <c r="D1220" s="13"/>
      <c r="E1220" s="13"/>
      <c r="F1220" s="46" t="str">
        <f>IF(COUNTA($A1220)&gt;0,VLOOKUP($A1220,Corsa!$A$1:$F$43,3,FALSE),"-")</f>
        <v>-</v>
      </c>
      <c r="G1220" s="28" t="str">
        <f>IF($D1220&gt;0,VLOOKUP($D1220,Iscrizioni!$A$2:$M$2502,9,FALSE),"-")</f>
        <v>-</v>
      </c>
      <c r="H1220" s="28" t="str">
        <f>IF($D1220&gt;0,VLOOKUP($D1220,Iscrizioni!$A$2:$M$2502,4,FALSE),"-")</f>
        <v>-</v>
      </c>
      <c r="I1220" s="27" t="str">
        <f>IF($D1220&gt;0,VLOOKUP($D1220,Iscrizioni!$A$2:$M$2502,5,FALSE),"-")</f>
        <v>-</v>
      </c>
      <c r="J1220" s="27" t="str">
        <f>IF($D1220&gt;0,VLOOKUP($D1220,Iscrizioni!$A$2:$M$2502,10,FALSE),"-")</f>
        <v>-</v>
      </c>
      <c r="K1220" s="27" t="str">
        <f t="shared" si="118"/>
        <v>-</v>
      </c>
      <c r="L1220" s="46" t="str">
        <f>IF($D1220&gt;0,VLOOKUP($D1220,Iscrizioni!$A$2:$M$2502,11,FALSE),"-")</f>
        <v>-</v>
      </c>
      <c r="M1220" s="27" t="str">
        <f>IF($D1220&gt;0,VLOOKUP($D1220,Iscrizioni!$A$2:$N$2502,12,FALSE),"-")</f>
        <v>-</v>
      </c>
      <c r="N1220" s="46" t="str">
        <f>IF($D1220&gt;0,VLOOKUP($D1220,Iscrizioni!$A$2:$M$2502,6,FALSE),"-")</f>
        <v>-</v>
      </c>
      <c r="O1220" s="107" t="str">
        <f>IF($D1220&gt;0,VLOOKUP($D1220,Iscrizioni!$A$2:$M$2502,7,FALSE),"-")</f>
        <v>-</v>
      </c>
      <c r="P1220" s="46" t="str">
        <f>IF($D1220&gt;0,VLOOKUP(LEFT($N1220,1),Regione!$A$2:$C$21,2,FALSE),"-")</f>
        <v>-</v>
      </c>
      <c r="Q1220" s="112" t="str">
        <f ca="1">IF($D1220&gt;0,NormalizzaTempo("D",CELL("tipo",$E1220),$E1220),"-")</f>
        <v>-</v>
      </c>
      <c r="R1220" s="27" t="str">
        <f>IF($D1220&gt;0,VLOOKUP($D1220,Iscrizioni!$A$2:$M$2502,13,FALSE),"-")</f>
        <v>-</v>
      </c>
      <c r="S1220" s="112" t="str">
        <f t="shared" si="115"/>
        <v>-</v>
      </c>
      <c r="T1220" s="112" t="str">
        <f>IF($D1220&gt;0,SUMIFS($S$3:$S1220,$X$3:$X1220,1,$J$3:$J1220,$J1220),"-")</f>
        <v>-</v>
      </c>
      <c r="U1220" s="112" t="str">
        <f t="shared" si="116"/>
        <v>-</v>
      </c>
      <c r="V1220" s="112" t="str">
        <f t="shared" ref="V1220:V1283" si="119">IF(OR(AND($L1220="Adulti",LEN($C1220)=0,$U1220&lt;=$U$1), AND(OR($L1220="Giovanile",$L1220="Promozionale"),LEN($C1220)=0) ), "ok","-")</f>
        <v>-</v>
      </c>
      <c r="W1220" s="27" t="str">
        <f>IF(LEN($C1220)=0,IF($D1220&gt;0,COUNTIFS($A$3:$A1220,$A1220),"-"),"Escluso")</f>
        <v>-</v>
      </c>
      <c r="X1220" s="2" t="str">
        <f>IF(LEN($C1220)=0,IF($D1220&gt;0,COUNTIFS($J$3:$J1220,$J1220,$C$3:$C1220,""),"-"),"Escluso")</f>
        <v>-</v>
      </c>
      <c r="Y1220" s="127" t="str">
        <f t="shared" si="117"/>
        <v>-</v>
      </c>
      <c r="Z1220" s="2" t="str">
        <f>IF($D1220&gt;0,COUNTIFS($O$3:$O1220,$O1220,$L$3:$L1220,$L1220,$I$3:$I1220,$I1220),"-")</f>
        <v>-</v>
      </c>
      <c r="AA1220" s="27" t="str">
        <f>IF($D1220&gt;0,IF(OR($Z1220 &gt;1,$L1220&lt;&gt;"Adulti"),0,VLOOKUP($P1220,Regione!$B$2:$C$22,2,FALSE)),"-")</f>
        <v>-</v>
      </c>
      <c r="AB1220" s="27" t="str">
        <f>IF($D1220&gt;0,IF(COUNTIFS($O$3:$O1220,$O1220,$L$3:$L1220,$L1220,$I$3:$I1220,$I1220) &gt;1,0,SUMIFS($Y$3:$Y$2503,$L$3:$L$2503,$L1220,$O$3:$O$2503,$O1220,$I$3:$I$2503,$I1220)),"-")</f>
        <v>-</v>
      </c>
      <c r="AC1220" s="27" t="str">
        <f t="shared" si="114"/>
        <v>-</v>
      </c>
    </row>
    <row r="1221" spans="1:29" s="1" customFormat="1">
      <c r="A1221" s="13"/>
      <c r="B1221" s="107" t="str">
        <f>IF(COUNTA($A1221)&gt;0,VLOOKUP($A1221,Corsa!$A$1:$F$43,2,FALSE),"-")</f>
        <v>-</v>
      </c>
      <c r="C1221" s="11"/>
      <c r="D1221" s="13"/>
      <c r="E1221" s="13"/>
      <c r="F1221" s="46" t="str">
        <f>IF(COUNTA($A1221)&gt;0,VLOOKUP($A1221,Corsa!$A$1:$F$43,3,FALSE),"-")</f>
        <v>-</v>
      </c>
      <c r="G1221" s="28" t="str">
        <f>IF($D1221&gt;0,VLOOKUP($D1221,Iscrizioni!$A$2:$M$2502,9,FALSE),"-")</f>
        <v>-</v>
      </c>
      <c r="H1221" s="28" t="str">
        <f>IF($D1221&gt;0,VLOOKUP($D1221,Iscrizioni!$A$2:$M$2502,4,FALSE),"-")</f>
        <v>-</v>
      </c>
      <c r="I1221" s="27" t="str">
        <f>IF($D1221&gt;0,VLOOKUP($D1221,Iscrizioni!$A$2:$M$2502,5,FALSE),"-")</f>
        <v>-</v>
      </c>
      <c r="J1221" s="27" t="str">
        <f>IF($D1221&gt;0,VLOOKUP($D1221,Iscrizioni!$A$2:$M$2502,10,FALSE),"-")</f>
        <v>-</v>
      </c>
      <c r="K1221" s="27" t="str">
        <f t="shared" si="118"/>
        <v>-</v>
      </c>
      <c r="L1221" s="46" t="str">
        <f>IF($D1221&gt;0,VLOOKUP($D1221,Iscrizioni!$A$2:$M$2502,11,FALSE),"-")</f>
        <v>-</v>
      </c>
      <c r="M1221" s="27" t="str">
        <f>IF($D1221&gt;0,VLOOKUP($D1221,Iscrizioni!$A$2:$N$2502,12,FALSE),"-")</f>
        <v>-</v>
      </c>
      <c r="N1221" s="46" t="str">
        <f>IF($D1221&gt;0,VLOOKUP($D1221,Iscrizioni!$A$2:$M$2502,6,FALSE),"-")</f>
        <v>-</v>
      </c>
      <c r="O1221" s="107" t="str">
        <f>IF($D1221&gt;0,VLOOKUP($D1221,Iscrizioni!$A$2:$M$2502,7,FALSE),"-")</f>
        <v>-</v>
      </c>
      <c r="P1221" s="46" t="str">
        <f>IF($D1221&gt;0,VLOOKUP(LEFT($N1221,1),Regione!$A$2:$C$21,2,FALSE),"-")</f>
        <v>-</v>
      </c>
      <c r="Q1221" s="112" t="str">
        <f ca="1">IF($D1221&gt;0,NormalizzaTempo("D",CELL("tipo",$E1221),$E1221),"-")</f>
        <v>-</v>
      </c>
      <c r="R1221" s="27" t="str">
        <f>IF($D1221&gt;0,VLOOKUP($D1221,Iscrizioni!$A$2:$M$2502,13,FALSE),"-")</f>
        <v>-</v>
      </c>
      <c r="S1221" s="112" t="str">
        <f t="shared" si="115"/>
        <v>-</v>
      </c>
      <c r="T1221" s="112" t="str">
        <f>IF($D1221&gt;0,SUMIFS($S$3:$S1221,$X$3:$X1221,1,$J$3:$J1221,$J1221),"-")</f>
        <v>-</v>
      </c>
      <c r="U1221" s="112" t="str">
        <f t="shared" si="116"/>
        <v>-</v>
      </c>
      <c r="V1221" s="112" t="str">
        <f t="shared" si="119"/>
        <v>-</v>
      </c>
      <c r="W1221" s="27" t="str">
        <f>IF(LEN($C1221)=0,IF($D1221&gt;0,COUNTIFS($A$3:$A1221,$A1221),"-"),"Escluso")</f>
        <v>-</v>
      </c>
      <c r="X1221" s="2" t="str">
        <f>IF(LEN($C1221)=0,IF($D1221&gt;0,COUNTIFS($J$3:$J1221,$J1221,$C$3:$C1221,""),"-"),"Escluso")</f>
        <v>-</v>
      </c>
      <c r="Y1221" s="127" t="str">
        <f t="shared" si="117"/>
        <v>-</v>
      </c>
      <c r="Z1221" s="2" t="str">
        <f>IF($D1221&gt;0,COUNTIFS($O$3:$O1221,$O1221,$L$3:$L1221,$L1221,$I$3:$I1221,$I1221),"-")</f>
        <v>-</v>
      </c>
      <c r="AA1221" s="27" t="str">
        <f>IF($D1221&gt;0,IF(OR($Z1221 &gt;1,$L1221&lt;&gt;"Adulti"),0,VLOOKUP($P1221,Regione!$B$2:$C$22,2,FALSE)),"-")</f>
        <v>-</v>
      </c>
      <c r="AB1221" s="27" t="str">
        <f>IF($D1221&gt;0,IF(COUNTIFS($O$3:$O1221,$O1221,$L$3:$L1221,$L1221,$I$3:$I1221,$I1221) &gt;1,0,SUMIFS($Y$3:$Y$2503,$L$3:$L$2503,$L1221,$O$3:$O$2503,$O1221,$I$3:$I$2503,$I1221)),"-")</f>
        <v>-</v>
      </c>
      <c r="AC1221" s="27" t="str">
        <f t="shared" si="114"/>
        <v>-</v>
      </c>
    </row>
    <row r="1222" spans="1:29" s="1" customFormat="1">
      <c r="A1222" s="13"/>
      <c r="B1222" s="107" t="str">
        <f>IF(COUNTA($A1222)&gt;0,VLOOKUP($A1222,Corsa!$A$1:$F$43,2,FALSE),"-")</f>
        <v>-</v>
      </c>
      <c r="C1222" s="11"/>
      <c r="D1222" s="13"/>
      <c r="E1222" s="13"/>
      <c r="F1222" s="46" t="str">
        <f>IF(COUNTA($A1222)&gt;0,VLOOKUP($A1222,Corsa!$A$1:$F$43,3,FALSE),"-")</f>
        <v>-</v>
      </c>
      <c r="G1222" s="28" t="str">
        <f>IF($D1222&gt;0,VLOOKUP($D1222,Iscrizioni!$A$2:$M$2502,9,FALSE),"-")</f>
        <v>-</v>
      </c>
      <c r="H1222" s="28" t="str">
        <f>IF($D1222&gt;0,VLOOKUP($D1222,Iscrizioni!$A$2:$M$2502,4,FALSE),"-")</f>
        <v>-</v>
      </c>
      <c r="I1222" s="27" t="str">
        <f>IF($D1222&gt;0,VLOOKUP($D1222,Iscrizioni!$A$2:$M$2502,5,FALSE),"-")</f>
        <v>-</v>
      </c>
      <c r="J1222" s="27" t="str">
        <f>IF($D1222&gt;0,VLOOKUP($D1222,Iscrizioni!$A$2:$M$2502,10,FALSE),"-")</f>
        <v>-</v>
      </c>
      <c r="K1222" s="27" t="str">
        <f t="shared" si="118"/>
        <v>-</v>
      </c>
      <c r="L1222" s="46" t="str">
        <f>IF($D1222&gt;0,VLOOKUP($D1222,Iscrizioni!$A$2:$M$2502,11,FALSE),"-")</f>
        <v>-</v>
      </c>
      <c r="M1222" s="27" t="str">
        <f>IF($D1222&gt;0,VLOOKUP($D1222,Iscrizioni!$A$2:$N$2502,12,FALSE),"-")</f>
        <v>-</v>
      </c>
      <c r="N1222" s="46" t="str">
        <f>IF($D1222&gt;0,VLOOKUP($D1222,Iscrizioni!$A$2:$M$2502,6,FALSE),"-")</f>
        <v>-</v>
      </c>
      <c r="O1222" s="107" t="str">
        <f>IF($D1222&gt;0,VLOOKUP($D1222,Iscrizioni!$A$2:$M$2502,7,FALSE),"-")</f>
        <v>-</v>
      </c>
      <c r="P1222" s="46" t="str">
        <f>IF($D1222&gt;0,VLOOKUP(LEFT($N1222,1),Regione!$A$2:$C$21,2,FALSE),"-")</f>
        <v>-</v>
      </c>
      <c r="Q1222" s="112" t="str">
        <f ca="1">IF($D1222&gt;0,NormalizzaTempo("D",CELL("tipo",$E1222),$E1222),"-")</f>
        <v>-</v>
      </c>
      <c r="R1222" s="27" t="str">
        <f>IF($D1222&gt;0,VLOOKUP($D1222,Iscrizioni!$A$2:$M$2502,13,FALSE),"-")</f>
        <v>-</v>
      </c>
      <c r="S1222" s="112" t="str">
        <f t="shared" si="115"/>
        <v>-</v>
      </c>
      <c r="T1222" s="112" t="str">
        <f>IF($D1222&gt;0,SUMIFS($S$3:$S1222,$X$3:$X1222,1,$J$3:$J1222,$J1222),"-")</f>
        <v>-</v>
      </c>
      <c r="U1222" s="112" t="str">
        <f t="shared" si="116"/>
        <v>-</v>
      </c>
      <c r="V1222" s="112" t="str">
        <f t="shared" si="119"/>
        <v>-</v>
      </c>
      <c r="W1222" s="27" t="str">
        <f>IF(LEN($C1222)=0,IF($D1222&gt;0,COUNTIFS($A$3:$A1222,$A1222),"-"),"Escluso")</f>
        <v>-</v>
      </c>
      <c r="X1222" s="2" t="str">
        <f>IF(LEN($C1222)=0,IF($D1222&gt;0,COUNTIFS($J$3:$J1222,$J1222,$C$3:$C1222,""),"-"),"Escluso")</f>
        <v>-</v>
      </c>
      <c r="Y1222" s="127" t="str">
        <f t="shared" si="117"/>
        <v>-</v>
      </c>
      <c r="Z1222" s="2" t="str">
        <f>IF($D1222&gt;0,COUNTIFS($O$3:$O1222,$O1222,$L$3:$L1222,$L1222,$I$3:$I1222,$I1222),"-")</f>
        <v>-</v>
      </c>
      <c r="AA1222" s="27" t="str">
        <f>IF($D1222&gt;0,IF(OR($Z1222 &gt;1,$L1222&lt;&gt;"Adulti"),0,VLOOKUP($P1222,Regione!$B$2:$C$22,2,FALSE)),"-")</f>
        <v>-</v>
      </c>
      <c r="AB1222" s="27" t="str">
        <f>IF($D1222&gt;0,IF(COUNTIFS($O$3:$O1222,$O1222,$L$3:$L1222,$L1222,$I$3:$I1222,$I1222) &gt;1,0,SUMIFS($Y$3:$Y$2503,$L$3:$L$2503,$L1222,$O$3:$O$2503,$O1222,$I$3:$I$2503,$I1222)),"-")</f>
        <v>-</v>
      </c>
      <c r="AC1222" s="27" t="str">
        <f t="shared" si="114"/>
        <v>-</v>
      </c>
    </row>
    <row r="1223" spans="1:29" s="1" customFormat="1">
      <c r="A1223" s="13"/>
      <c r="B1223" s="107" t="str">
        <f>IF(COUNTA($A1223)&gt;0,VLOOKUP($A1223,Corsa!$A$1:$F$43,2,FALSE),"-")</f>
        <v>-</v>
      </c>
      <c r="C1223" s="11"/>
      <c r="D1223" s="13"/>
      <c r="E1223" s="13"/>
      <c r="F1223" s="46" t="str">
        <f>IF(COUNTA($A1223)&gt;0,VLOOKUP($A1223,Corsa!$A$1:$F$43,3,FALSE),"-")</f>
        <v>-</v>
      </c>
      <c r="G1223" s="28" t="str">
        <f>IF($D1223&gt;0,VLOOKUP($D1223,Iscrizioni!$A$2:$M$2502,9,FALSE),"-")</f>
        <v>-</v>
      </c>
      <c r="H1223" s="28" t="str">
        <f>IF($D1223&gt;0,VLOOKUP($D1223,Iscrizioni!$A$2:$M$2502,4,FALSE),"-")</f>
        <v>-</v>
      </c>
      <c r="I1223" s="27" t="str">
        <f>IF($D1223&gt;0,VLOOKUP($D1223,Iscrizioni!$A$2:$M$2502,5,FALSE),"-")</f>
        <v>-</v>
      </c>
      <c r="J1223" s="27" t="str">
        <f>IF($D1223&gt;0,VLOOKUP($D1223,Iscrizioni!$A$2:$M$2502,10,FALSE),"-")</f>
        <v>-</v>
      </c>
      <c r="K1223" s="27" t="str">
        <f t="shared" si="118"/>
        <v>-</v>
      </c>
      <c r="L1223" s="46" t="str">
        <f>IF($D1223&gt;0,VLOOKUP($D1223,Iscrizioni!$A$2:$M$2502,11,FALSE),"-")</f>
        <v>-</v>
      </c>
      <c r="M1223" s="27" t="str">
        <f>IF($D1223&gt;0,VLOOKUP($D1223,Iscrizioni!$A$2:$N$2502,12,FALSE),"-")</f>
        <v>-</v>
      </c>
      <c r="N1223" s="46" t="str">
        <f>IF($D1223&gt;0,VLOOKUP($D1223,Iscrizioni!$A$2:$M$2502,6,FALSE),"-")</f>
        <v>-</v>
      </c>
      <c r="O1223" s="107" t="str">
        <f>IF($D1223&gt;0,VLOOKUP($D1223,Iscrizioni!$A$2:$M$2502,7,FALSE),"-")</f>
        <v>-</v>
      </c>
      <c r="P1223" s="46" t="str">
        <f>IF($D1223&gt;0,VLOOKUP(LEFT($N1223,1),Regione!$A$2:$C$21,2,FALSE),"-")</f>
        <v>-</v>
      </c>
      <c r="Q1223" s="112" t="str">
        <f ca="1">IF($D1223&gt;0,NormalizzaTempo("D",CELL("tipo",$E1223),$E1223),"-")</f>
        <v>-</v>
      </c>
      <c r="R1223" s="27" t="str">
        <f>IF($D1223&gt;0,VLOOKUP($D1223,Iscrizioni!$A$2:$M$2502,13,FALSE),"-")</f>
        <v>-</v>
      </c>
      <c r="S1223" s="112" t="str">
        <f t="shared" si="115"/>
        <v>-</v>
      </c>
      <c r="T1223" s="112" t="str">
        <f>IF($D1223&gt;0,SUMIFS($S$3:$S1223,$X$3:$X1223,1,$J$3:$J1223,$J1223),"-")</f>
        <v>-</v>
      </c>
      <c r="U1223" s="112" t="str">
        <f t="shared" si="116"/>
        <v>-</v>
      </c>
      <c r="V1223" s="112" t="str">
        <f t="shared" si="119"/>
        <v>-</v>
      </c>
      <c r="W1223" s="27" t="str">
        <f>IF(LEN($C1223)=0,IF($D1223&gt;0,COUNTIFS($A$3:$A1223,$A1223),"-"),"Escluso")</f>
        <v>-</v>
      </c>
      <c r="X1223" s="2" t="str">
        <f>IF(LEN($C1223)=0,IF($D1223&gt;0,COUNTIFS($J$3:$J1223,$J1223,$C$3:$C1223,""),"-"),"Escluso")</f>
        <v>-</v>
      </c>
      <c r="Y1223" s="127" t="str">
        <f t="shared" si="117"/>
        <v>-</v>
      </c>
      <c r="Z1223" s="2" t="str">
        <f>IF($D1223&gt;0,COUNTIFS($O$3:$O1223,$O1223,$L$3:$L1223,$L1223,$I$3:$I1223,$I1223),"-")</f>
        <v>-</v>
      </c>
      <c r="AA1223" s="27" t="str">
        <f>IF($D1223&gt;0,IF(OR($Z1223 &gt;1,$L1223&lt;&gt;"Adulti"),0,VLOOKUP($P1223,Regione!$B$2:$C$22,2,FALSE)),"-")</f>
        <v>-</v>
      </c>
      <c r="AB1223" s="27" t="str">
        <f>IF($D1223&gt;0,IF(COUNTIFS($O$3:$O1223,$O1223,$L$3:$L1223,$L1223,$I$3:$I1223,$I1223) &gt;1,0,SUMIFS($Y$3:$Y$2503,$L$3:$L$2503,$L1223,$O$3:$O$2503,$O1223,$I$3:$I$2503,$I1223)),"-")</f>
        <v>-</v>
      </c>
      <c r="AC1223" s="27" t="str">
        <f t="shared" si="114"/>
        <v>-</v>
      </c>
    </row>
    <row r="1224" spans="1:29" s="1" customFormat="1">
      <c r="A1224" s="13"/>
      <c r="B1224" s="107" t="str">
        <f>IF(COUNTA($A1224)&gt;0,VLOOKUP($A1224,Corsa!$A$1:$F$43,2,FALSE),"-")</f>
        <v>-</v>
      </c>
      <c r="C1224" s="11"/>
      <c r="D1224" s="13"/>
      <c r="E1224" s="13"/>
      <c r="F1224" s="46" t="str">
        <f>IF(COUNTA($A1224)&gt;0,VLOOKUP($A1224,Corsa!$A$1:$F$43,3,FALSE),"-")</f>
        <v>-</v>
      </c>
      <c r="G1224" s="28" t="str">
        <f>IF($D1224&gt;0,VLOOKUP($D1224,Iscrizioni!$A$2:$M$2502,9,FALSE),"-")</f>
        <v>-</v>
      </c>
      <c r="H1224" s="28" t="str">
        <f>IF($D1224&gt;0,VLOOKUP($D1224,Iscrizioni!$A$2:$M$2502,4,FALSE),"-")</f>
        <v>-</v>
      </c>
      <c r="I1224" s="27" t="str">
        <f>IF($D1224&gt;0,VLOOKUP($D1224,Iscrizioni!$A$2:$M$2502,5,FALSE),"-")</f>
        <v>-</v>
      </c>
      <c r="J1224" s="27" t="str">
        <f>IF($D1224&gt;0,VLOOKUP($D1224,Iscrizioni!$A$2:$M$2502,10,FALSE),"-")</f>
        <v>-</v>
      </c>
      <c r="K1224" s="27" t="str">
        <f t="shared" si="118"/>
        <v>-</v>
      </c>
      <c r="L1224" s="46" t="str">
        <f>IF($D1224&gt;0,VLOOKUP($D1224,Iscrizioni!$A$2:$M$2502,11,FALSE),"-")</f>
        <v>-</v>
      </c>
      <c r="M1224" s="27" t="str">
        <f>IF($D1224&gt;0,VLOOKUP($D1224,Iscrizioni!$A$2:$N$2502,12,FALSE),"-")</f>
        <v>-</v>
      </c>
      <c r="N1224" s="46" t="str">
        <f>IF($D1224&gt;0,VLOOKUP($D1224,Iscrizioni!$A$2:$M$2502,6,FALSE),"-")</f>
        <v>-</v>
      </c>
      <c r="O1224" s="107" t="str">
        <f>IF($D1224&gt;0,VLOOKUP($D1224,Iscrizioni!$A$2:$M$2502,7,FALSE),"-")</f>
        <v>-</v>
      </c>
      <c r="P1224" s="46" t="str">
        <f>IF($D1224&gt;0,VLOOKUP(LEFT($N1224,1),Regione!$A$2:$C$21,2,FALSE),"-")</f>
        <v>-</v>
      </c>
      <c r="Q1224" s="112" t="str">
        <f ca="1">IF($D1224&gt;0,NormalizzaTempo("D",CELL("tipo",$E1224),$E1224),"-")</f>
        <v>-</v>
      </c>
      <c r="R1224" s="27" t="str">
        <f>IF($D1224&gt;0,VLOOKUP($D1224,Iscrizioni!$A$2:$M$2502,13,FALSE),"-")</f>
        <v>-</v>
      </c>
      <c r="S1224" s="112" t="str">
        <f t="shared" si="115"/>
        <v>-</v>
      </c>
      <c r="T1224" s="112" t="str">
        <f>IF($D1224&gt;0,SUMIFS($S$3:$S1224,$X$3:$X1224,1,$J$3:$J1224,$J1224),"-")</f>
        <v>-</v>
      </c>
      <c r="U1224" s="112" t="str">
        <f t="shared" si="116"/>
        <v>-</v>
      </c>
      <c r="V1224" s="112" t="str">
        <f t="shared" si="119"/>
        <v>-</v>
      </c>
      <c r="W1224" s="27" t="str">
        <f>IF(LEN($C1224)=0,IF($D1224&gt;0,COUNTIFS($A$3:$A1224,$A1224),"-"),"Escluso")</f>
        <v>-</v>
      </c>
      <c r="X1224" s="2" t="str">
        <f>IF(LEN($C1224)=0,IF($D1224&gt;0,COUNTIFS($J$3:$J1224,$J1224,$C$3:$C1224,""),"-"),"Escluso")</f>
        <v>-</v>
      </c>
      <c r="Y1224" s="127" t="str">
        <f t="shared" si="117"/>
        <v>-</v>
      </c>
      <c r="Z1224" s="2" t="str">
        <f>IF($D1224&gt;0,COUNTIFS($O$3:$O1224,$O1224,$L$3:$L1224,$L1224,$I$3:$I1224,$I1224),"-")</f>
        <v>-</v>
      </c>
      <c r="AA1224" s="27" t="str">
        <f>IF($D1224&gt;0,IF(OR($Z1224 &gt;1,$L1224&lt;&gt;"Adulti"),0,VLOOKUP($P1224,Regione!$B$2:$C$22,2,FALSE)),"-")</f>
        <v>-</v>
      </c>
      <c r="AB1224" s="27" t="str">
        <f>IF($D1224&gt;0,IF(COUNTIFS($O$3:$O1224,$O1224,$L$3:$L1224,$L1224,$I$3:$I1224,$I1224) &gt;1,0,SUMIFS($Y$3:$Y$2503,$L$3:$L$2503,$L1224,$O$3:$O$2503,$O1224,$I$3:$I$2503,$I1224)),"-")</f>
        <v>-</v>
      </c>
      <c r="AC1224" s="27" t="str">
        <f t="shared" si="114"/>
        <v>-</v>
      </c>
    </row>
    <row r="1225" spans="1:29" s="1" customFormat="1">
      <c r="A1225" s="13"/>
      <c r="B1225" s="107" t="str">
        <f>IF(COUNTA($A1225)&gt;0,VLOOKUP($A1225,Corsa!$A$1:$F$43,2,FALSE),"-")</f>
        <v>-</v>
      </c>
      <c r="C1225" s="11"/>
      <c r="D1225" s="13"/>
      <c r="E1225" s="13"/>
      <c r="F1225" s="46" t="str">
        <f>IF(COUNTA($A1225)&gt;0,VLOOKUP($A1225,Corsa!$A$1:$F$43,3,FALSE),"-")</f>
        <v>-</v>
      </c>
      <c r="G1225" s="28" t="str">
        <f>IF($D1225&gt;0,VLOOKUP($D1225,Iscrizioni!$A$2:$M$2502,9,FALSE),"-")</f>
        <v>-</v>
      </c>
      <c r="H1225" s="28" t="str">
        <f>IF($D1225&gt;0,VLOOKUP($D1225,Iscrizioni!$A$2:$M$2502,4,FALSE),"-")</f>
        <v>-</v>
      </c>
      <c r="I1225" s="27" t="str">
        <f>IF($D1225&gt;0,VLOOKUP($D1225,Iscrizioni!$A$2:$M$2502,5,FALSE),"-")</f>
        <v>-</v>
      </c>
      <c r="J1225" s="27" t="str">
        <f>IF($D1225&gt;0,VLOOKUP($D1225,Iscrizioni!$A$2:$M$2502,10,FALSE),"-")</f>
        <v>-</v>
      </c>
      <c r="K1225" s="27" t="str">
        <f t="shared" si="118"/>
        <v>-</v>
      </c>
      <c r="L1225" s="46" t="str">
        <f>IF($D1225&gt;0,VLOOKUP($D1225,Iscrizioni!$A$2:$M$2502,11,FALSE),"-")</f>
        <v>-</v>
      </c>
      <c r="M1225" s="27" t="str">
        <f>IF($D1225&gt;0,VLOOKUP($D1225,Iscrizioni!$A$2:$N$2502,12,FALSE),"-")</f>
        <v>-</v>
      </c>
      <c r="N1225" s="46" t="str">
        <f>IF($D1225&gt;0,VLOOKUP($D1225,Iscrizioni!$A$2:$M$2502,6,FALSE),"-")</f>
        <v>-</v>
      </c>
      <c r="O1225" s="107" t="str">
        <f>IF($D1225&gt;0,VLOOKUP($D1225,Iscrizioni!$A$2:$M$2502,7,FALSE),"-")</f>
        <v>-</v>
      </c>
      <c r="P1225" s="46" t="str">
        <f>IF($D1225&gt;0,VLOOKUP(LEFT($N1225,1),Regione!$A$2:$C$21,2,FALSE),"-")</f>
        <v>-</v>
      </c>
      <c r="Q1225" s="112" t="str">
        <f ca="1">IF($D1225&gt;0,NormalizzaTempo("D",CELL("tipo",$E1225),$E1225),"-")</f>
        <v>-</v>
      </c>
      <c r="R1225" s="27" t="str">
        <f>IF($D1225&gt;0,VLOOKUP($D1225,Iscrizioni!$A$2:$M$2502,13,FALSE),"-")</f>
        <v>-</v>
      </c>
      <c r="S1225" s="112" t="str">
        <f t="shared" si="115"/>
        <v>-</v>
      </c>
      <c r="T1225" s="112" t="str">
        <f>IF($D1225&gt;0,SUMIFS($S$3:$S1225,$X$3:$X1225,1,$J$3:$J1225,$J1225),"-")</f>
        <v>-</v>
      </c>
      <c r="U1225" s="112" t="str">
        <f t="shared" si="116"/>
        <v>-</v>
      </c>
      <c r="V1225" s="112" t="str">
        <f t="shared" si="119"/>
        <v>-</v>
      </c>
      <c r="W1225" s="27" t="str">
        <f>IF(LEN($C1225)=0,IF($D1225&gt;0,COUNTIFS($A$3:$A1225,$A1225),"-"),"Escluso")</f>
        <v>-</v>
      </c>
      <c r="X1225" s="2" t="str">
        <f>IF(LEN($C1225)=0,IF($D1225&gt;0,COUNTIFS($J$3:$J1225,$J1225,$C$3:$C1225,""),"-"),"Escluso")</f>
        <v>-</v>
      </c>
      <c r="Y1225" s="127" t="str">
        <f t="shared" si="117"/>
        <v>-</v>
      </c>
      <c r="Z1225" s="2" t="str">
        <f>IF($D1225&gt;0,COUNTIFS($O$3:$O1225,$O1225,$L$3:$L1225,$L1225,$I$3:$I1225,$I1225),"-")</f>
        <v>-</v>
      </c>
      <c r="AA1225" s="27" t="str">
        <f>IF($D1225&gt;0,IF(OR($Z1225 &gt;1,$L1225&lt;&gt;"Adulti"),0,VLOOKUP($P1225,Regione!$B$2:$C$22,2,FALSE)),"-")</f>
        <v>-</v>
      </c>
      <c r="AB1225" s="27" t="str">
        <f>IF($D1225&gt;0,IF(COUNTIFS($O$3:$O1225,$O1225,$L$3:$L1225,$L1225,$I$3:$I1225,$I1225) &gt;1,0,SUMIFS($Y$3:$Y$2503,$L$3:$L$2503,$L1225,$O$3:$O$2503,$O1225,$I$3:$I$2503,$I1225)),"-")</f>
        <v>-</v>
      </c>
      <c r="AC1225" s="27" t="str">
        <f t="shared" si="114"/>
        <v>-</v>
      </c>
    </row>
    <row r="1226" spans="1:29" s="1" customFormat="1">
      <c r="A1226" s="13"/>
      <c r="B1226" s="107" t="str">
        <f>IF(COUNTA($A1226)&gt;0,VLOOKUP($A1226,Corsa!$A$1:$F$43,2,FALSE),"-")</f>
        <v>-</v>
      </c>
      <c r="C1226" s="11"/>
      <c r="D1226" s="13"/>
      <c r="E1226" s="13"/>
      <c r="F1226" s="46" t="str">
        <f>IF(COUNTA($A1226)&gt;0,VLOOKUP($A1226,Corsa!$A$1:$F$43,3,FALSE),"-")</f>
        <v>-</v>
      </c>
      <c r="G1226" s="28" t="str">
        <f>IF($D1226&gt;0,VLOOKUP($D1226,Iscrizioni!$A$2:$M$2502,9,FALSE),"-")</f>
        <v>-</v>
      </c>
      <c r="H1226" s="28" t="str">
        <f>IF($D1226&gt;0,VLOOKUP($D1226,Iscrizioni!$A$2:$M$2502,4,FALSE),"-")</f>
        <v>-</v>
      </c>
      <c r="I1226" s="27" t="str">
        <f>IF($D1226&gt;0,VLOOKUP($D1226,Iscrizioni!$A$2:$M$2502,5,FALSE),"-")</f>
        <v>-</v>
      </c>
      <c r="J1226" s="27" t="str">
        <f>IF($D1226&gt;0,VLOOKUP($D1226,Iscrizioni!$A$2:$M$2502,10,FALSE),"-")</f>
        <v>-</v>
      </c>
      <c r="K1226" s="27" t="str">
        <f t="shared" si="118"/>
        <v>-</v>
      </c>
      <c r="L1226" s="46" t="str">
        <f>IF($D1226&gt;0,VLOOKUP($D1226,Iscrizioni!$A$2:$M$2502,11,FALSE),"-")</f>
        <v>-</v>
      </c>
      <c r="M1226" s="27" t="str">
        <f>IF($D1226&gt;0,VLOOKUP($D1226,Iscrizioni!$A$2:$N$2502,12,FALSE),"-")</f>
        <v>-</v>
      </c>
      <c r="N1226" s="46" t="str">
        <f>IF($D1226&gt;0,VLOOKUP($D1226,Iscrizioni!$A$2:$M$2502,6,FALSE),"-")</f>
        <v>-</v>
      </c>
      <c r="O1226" s="107" t="str">
        <f>IF($D1226&gt;0,VLOOKUP($D1226,Iscrizioni!$A$2:$M$2502,7,FALSE),"-")</f>
        <v>-</v>
      </c>
      <c r="P1226" s="46" t="str">
        <f>IF($D1226&gt;0,VLOOKUP(LEFT($N1226,1),Regione!$A$2:$C$21,2,FALSE),"-")</f>
        <v>-</v>
      </c>
      <c r="Q1226" s="112" t="str">
        <f ca="1">IF($D1226&gt;0,NormalizzaTempo("D",CELL("tipo",$E1226),$E1226),"-")</f>
        <v>-</v>
      </c>
      <c r="R1226" s="27" t="str">
        <f>IF($D1226&gt;0,VLOOKUP($D1226,Iscrizioni!$A$2:$M$2502,13,FALSE),"-")</f>
        <v>-</v>
      </c>
      <c r="S1226" s="112" t="str">
        <f t="shared" si="115"/>
        <v>-</v>
      </c>
      <c r="T1226" s="112" t="str">
        <f>IF($D1226&gt;0,SUMIFS($S$3:$S1226,$X$3:$X1226,1,$J$3:$J1226,$J1226),"-")</f>
        <v>-</v>
      </c>
      <c r="U1226" s="112" t="str">
        <f t="shared" si="116"/>
        <v>-</v>
      </c>
      <c r="V1226" s="112" t="str">
        <f t="shared" si="119"/>
        <v>-</v>
      </c>
      <c r="W1226" s="27" t="str">
        <f>IF(LEN($C1226)=0,IF($D1226&gt;0,COUNTIFS($A$3:$A1226,$A1226),"-"),"Escluso")</f>
        <v>-</v>
      </c>
      <c r="X1226" s="2" t="str">
        <f>IF(LEN($C1226)=0,IF($D1226&gt;0,COUNTIFS($J$3:$J1226,$J1226,$C$3:$C1226,""),"-"),"Escluso")</f>
        <v>-</v>
      </c>
      <c r="Y1226" s="127" t="str">
        <f t="shared" si="117"/>
        <v>-</v>
      </c>
      <c r="Z1226" s="2" t="str">
        <f>IF($D1226&gt;0,COUNTIFS($O$3:$O1226,$O1226,$L$3:$L1226,$L1226,$I$3:$I1226,$I1226),"-")</f>
        <v>-</v>
      </c>
      <c r="AA1226" s="27" t="str">
        <f>IF($D1226&gt;0,IF(OR($Z1226 &gt;1,$L1226&lt;&gt;"Adulti"),0,VLOOKUP($P1226,Regione!$B$2:$C$22,2,FALSE)),"-")</f>
        <v>-</v>
      </c>
      <c r="AB1226" s="27" t="str">
        <f>IF($D1226&gt;0,IF(COUNTIFS($O$3:$O1226,$O1226,$L$3:$L1226,$L1226,$I$3:$I1226,$I1226) &gt;1,0,SUMIFS($Y$3:$Y$2503,$L$3:$L$2503,$L1226,$O$3:$O$2503,$O1226,$I$3:$I$2503,$I1226)),"-")</f>
        <v>-</v>
      </c>
      <c r="AC1226" s="27" t="str">
        <f t="shared" si="114"/>
        <v>-</v>
      </c>
    </row>
    <row r="1227" spans="1:29" s="1" customFormat="1">
      <c r="A1227" s="13"/>
      <c r="B1227" s="107" t="str">
        <f>IF(COUNTA($A1227)&gt;0,VLOOKUP($A1227,Corsa!$A$1:$F$43,2,FALSE),"-")</f>
        <v>-</v>
      </c>
      <c r="C1227" s="11"/>
      <c r="D1227" s="13"/>
      <c r="E1227" s="13"/>
      <c r="F1227" s="46" t="str">
        <f>IF(COUNTA($A1227)&gt;0,VLOOKUP($A1227,Corsa!$A$1:$F$43,3,FALSE),"-")</f>
        <v>-</v>
      </c>
      <c r="G1227" s="28" t="str">
        <f>IF($D1227&gt;0,VLOOKUP($D1227,Iscrizioni!$A$2:$M$2502,9,FALSE),"-")</f>
        <v>-</v>
      </c>
      <c r="H1227" s="28" t="str">
        <f>IF($D1227&gt;0,VLOOKUP($D1227,Iscrizioni!$A$2:$M$2502,4,FALSE),"-")</f>
        <v>-</v>
      </c>
      <c r="I1227" s="27" t="str">
        <f>IF($D1227&gt;0,VLOOKUP($D1227,Iscrizioni!$A$2:$M$2502,5,FALSE),"-")</f>
        <v>-</v>
      </c>
      <c r="J1227" s="27" t="str">
        <f>IF($D1227&gt;0,VLOOKUP($D1227,Iscrizioni!$A$2:$M$2502,10,FALSE),"-")</f>
        <v>-</v>
      </c>
      <c r="K1227" s="27" t="str">
        <f t="shared" si="118"/>
        <v>-</v>
      </c>
      <c r="L1227" s="46" t="str">
        <f>IF($D1227&gt;0,VLOOKUP($D1227,Iscrizioni!$A$2:$M$2502,11,FALSE),"-")</f>
        <v>-</v>
      </c>
      <c r="M1227" s="27" t="str">
        <f>IF($D1227&gt;0,VLOOKUP($D1227,Iscrizioni!$A$2:$N$2502,12,FALSE),"-")</f>
        <v>-</v>
      </c>
      <c r="N1227" s="46" t="str">
        <f>IF($D1227&gt;0,VLOOKUP($D1227,Iscrizioni!$A$2:$M$2502,6,FALSE),"-")</f>
        <v>-</v>
      </c>
      <c r="O1227" s="107" t="str">
        <f>IF($D1227&gt;0,VLOOKUP($D1227,Iscrizioni!$A$2:$M$2502,7,FALSE),"-")</f>
        <v>-</v>
      </c>
      <c r="P1227" s="46" t="str">
        <f>IF($D1227&gt;0,VLOOKUP(LEFT($N1227,1),Regione!$A$2:$C$21,2,FALSE),"-")</f>
        <v>-</v>
      </c>
      <c r="Q1227" s="112" t="str">
        <f ca="1">IF($D1227&gt;0,NormalizzaTempo("D",CELL("tipo",$E1227),$E1227),"-")</f>
        <v>-</v>
      </c>
      <c r="R1227" s="27" t="str">
        <f>IF($D1227&gt;0,VLOOKUP($D1227,Iscrizioni!$A$2:$M$2502,13,FALSE),"-")</f>
        <v>-</v>
      </c>
      <c r="S1227" s="112" t="str">
        <f t="shared" si="115"/>
        <v>-</v>
      </c>
      <c r="T1227" s="112" t="str">
        <f>IF($D1227&gt;0,SUMIFS($S$3:$S1227,$X$3:$X1227,1,$J$3:$J1227,$J1227),"-")</f>
        <v>-</v>
      </c>
      <c r="U1227" s="112" t="str">
        <f t="shared" si="116"/>
        <v>-</v>
      </c>
      <c r="V1227" s="112" t="str">
        <f t="shared" si="119"/>
        <v>-</v>
      </c>
      <c r="W1227" s="27" t="str">
        <f>IF(LEN($C1227)=0,IF($D1227&gt;0,COUNTIFS($A$3:$A1227,$A1227),"-"),"Escluso")</f>
        <v>-</v>
      </c>
      <c r="X1227" s="2" t="str">
        <f>IF(LEN($C1227)=0,IF($D1227&gt;0,COUNTIFS($J$3:$J1227,$J1227,$C$3:$C1227,""),"-"),"Escluso")</f>
        <v>-</v>
      </c>
      <c r="Y1227" s="127" t="str">
        <f t="shared" si="117"/>
        <v>-</v>
      </c>
      <c r="Z1227" s="2" t="str">
        <f>IF($D1227&gt;0,COUNTIFS($O$3:$O1227,$O1227,$L$3:$L1227,$L1227,$I$3:$I1227,$I1227),"-")</f>
        <v>-</v>
      </c>
      <c r="AA1227" s="27" t="str">
        <f>IF($D1227&gt;0,IF(OR($Z1227 &gt;1,$L1227&lt;&gt;"Adulti"),0,VLOOKUP($P1227,Regione!$B$2:$C$22,2,FALSE)),"-")</f>
        <v>-</v>
      </c>
      <c r="AB1227" s="27" t="str">
        <f>IF($D1227&gt;0,IF(COUNTIFS($O$3:$O1227,$O1227,$L$3:$L1227,$L1227,$I$3:$I1227,$I1227) &gt;1,0,SUMIFS($Y$3:$Y$2503,$L$3:$L$2503,$L1227,$O$3:$O$2503,$O1227,$I$3:$I$2503,$I1227)),"-")</f>
        <v>-</v>
      </c>
      <c r="AC1227" s="27" t="str">
        <f t="shared" si="114"/>
        <v>-</v>
      </c>
    </row>
    <row r="1228" spans="1:29" s="1" customFormat="1">
      <c r="A1228" s="13"/>
      <c r="B1228" s="107" t="str">
        <f>IF(COUNTA($A1228)&gt;0,VLOOKUP($A1228,Corsa!$A$1:$F$43,2,FALSE),"-")</f>
        <v>-</v>
      </c>
      <c r="C1228" s="11"/>
      <c r="D1228" s="13"/>
      <c r="E1228" s="13"/>
      <c r="F1228" s="46" t="str">
        <f>IF(COUNTA($A1228)&gt;0,VLOOKUP($A1228,Corsa!$A$1:$F$43,3,FALSE),"-")</f>
        <v>-</v>
      </c>
      <c r="G1228" s="28" t="str">
        <f>IF($D1228&gt;0,VLOOKUP($D1228,Iscrizioni!$A$2:$M$2502,9,FALSE),"-")</f>
        <v>-</v>
      </c>
      <c r="H1228" s="28" t="str">
        <f>IF($D1228&gt;0,VLOOKUP($D1228,Iscrizioni!$A$2:$M$2502,4,FALSE),"-")</f>
        <v>-</v>
      </c>
      <c r="I1228" s="27" t="str">
        <f>IF($D1228&gt;0,VLOOKUP($D1228,Iscrizioni!$A$2:$M$2502,5,FALSE),"-")</f>
        <v>-</v>
      </c>
      <c r="J1228" s="27" t="str">
        <f>IF($D1228&gt;0,VLOOKUP($D1228,Iscrizioni!$A$2:$M$2502,10,FALSE),"-")</f>
        <v>-</v>
      </c>
      <c r="K1228" s="27" t="str">
        <f t="shared" si="118"/>
        <v>-</v>
      </c>
      <c r="L1228" s="46" t="str">
        <f>IF($D1228&gt;0,VLOOKUP($D1228,Iscrizioni!$A$2:$M$2502,11,FALSE),"-")</f>
        <v>-</v>
      </c>
      <c r="M1228" s="27" t="str">
        <f>IF($D1228&gt;0,VLOOKUP($D1228,Iscrizioni!$A$2:$N$2502,12,FALSE),"-")</f>
        <v>-</v>
      </c>
      <c r="N1228" s="46" t="str">
        <f>IF($D1228&gt;0,VLOOKUP($D1228,Iscrizioni!$A$2:$M$2502,6,FALSE),"-")</f>
        <v>-</v>
      </c>
      <c r="O1228" s="107" t="str">
        <f>IF($D1228&gt;0,VLOOKUP($D1228,Iscrizioni!$A$2:$M$2502,7,FALSE),"-")</f>
        <v>-</v>
      </c>
      <c r="P1228" s="46" t="str">
        <f>IF($D1228&gt;0,VLOOKUP(LEFT($N1228,1),Regione!$A$2:$C$21,2,FALSE),"-")</f>
        <v>-</v>
      </c>
      <c r="Q1228" s="112" t="str">
        <f ca="1">IF($D1228&gt;0,NormalizzaTempo("D",CELL("tipo",$E1228),$E1228),"-")</f>
        <v>-</v>
      </c>
      <c r="R1228" s="27" t="str">
        <f>IF($D1228&gt;0,VLOOKUP($D1228,Iscrizioni!$A$2:$M$2502,13,FALSE),"-")</f>
        <v>-</v>
      </c>
      <c r="S1228" s="112" t="str">
        <f t="shared" si="115"/>
        <v>-</v>
      </c>
      <c r="T1228" s="112" t="str">
        <f>IF($D1228&gt;0,SUMIFS($S$3:$S1228,$X$3:$X1228,1,$J$3:$J1228,$J1228),"-")</f>
        <v>-</v>
      </c>
      <c r="U1228" s="112" t="str">
        <f t="shared" si="116"/>
        <v>-</v>
      </c>
      <c r="V1228" s="112" t="str">
        <f t="shared" si="119"/>
        <v>-</v>
      </c>
      <c r="W1228" s="27" t="str">
        <f>IF(LEN($C1228)=0,IF($D1228&gt;0,COUNTIFS($A$3:$A1228,$A1228),"-"),"Escluso")</f>
        <v>-</v>
      </c>
      <c r="X1228" s="2" t="str">
        <f>IF(LEN($C1228)=0,IF($D1228&gt;0,COUNTIFS($J$3:$J1228,$J1228,$C$3:$C1228,""),"-"),"Escluso")</f>
        <v>-</v>
      </c>
      <c r="Y1228" s="127" t="str">
        <f t="shared" si="117"/>
        <v>-</v>
      </c>
      <c r="Z1228" s="2" t="str">
        <f>IF($D1228&gt;0,COUNTIFS($O$3:$O1228,$O1228,$L$3:$L1228,$L1228,$I$3:$I1228,$I1228),"-")</f>
        <v>-</v>
      </c>
      <c r="AA1228" s="27" t="str">
        <f>IF($D1228&gt;0,IF(OR($Z1228 &gt;1,$L1228&lt;&gt;"Adulti"),0,VLOOKUP($P1228,Regione!$B$2:$C$22,2,FALSE)),"-")</f>
        <v>-</v>
      </c>
      <c r="AB1228" s="27" t="str">
        <f>IF($D1228&gt;0,IF(COUNTIFS($O$3:$O1228,$O1228,$L$3:$L1228,$L1228,$I$3:$I1228,$I1228) &gt;1,0,SUMIFS($Y$3:$Y$2503,$L$3:$L$2503,$L1228,$O$3:$O$2503,$O1228,$I$3:$I$2503,$I1228)),"-")</f>
        <v>-</v>
      </c>
      <c r="AC1228" s="27" t="str">
        <f t="shared" si="114"/>
        <v>-</v>
      </c>
    </row>
    <row r="1229" spans="1:29" s="1" customFormat="1">
      <c r="A1229" s="13"/>
      <c r="B1229" s="107" t="str">
        <f>IF(COUNTA($A1229)&gt;0,VLOOKUP($A1229,Corsa!$A$1:$F$43,2,FALSE),"-")</f>
        <v>-</v>
      </c>
      <c r="C1229" s="11"/>
      <c r="D1229" s="13"/>
      <c r="E1229" s="13"/>
      <c r="F1229" s="46" t="str">
        <f>IF(COUNTA($A1229)&gt;0,VLOOKUP($A1229,Corsa!$A$1:$F$43,3,FALSE),"-")</f>
        <v>-</v>
      </c>
      <c r="G1229" s="28" t="str">
        <f>IF($D1229&gt;0,VLOOKUP($D1229,Iscrizioni!$A$2:$M$2502,9,FALSE),"-")</f>
        <v>-</v>
      </c>
      <c r="H1229" s="28" t="str">
        <f>IF($D1229&gt;0,VLOOKUP($D1229,Iscrizioni!$A$2:$M$2502,4,FALSE),"-")</f>
        <v>-</v>
      </c>
      <c r="I1229" s="27" t="str">
        <f>IF($D1229&gt;0,VLOOKUP($D1229,Iscrizioni!$A$2:$M$2502,5,FALSE),"-")</f>
        <v>-</v>
      </c>
      <c r="J1229" s="27" t="str">
        <f>IF($D1229&gt;0,VLOOKUP($D1229,Iscrizioni!$A$2:$M$2502,10,FALSE),"-")</f>
        <v>-</v>
      </c>
      <c r="K1229" s="27" t="str">
        <f t="shared" si="118"/>
        <v>-</v>
      </c>
      <c r="L1229" s="46" t="str">
        <f>IF($D1229&gt;0,VLOOKUP($D1229,Iscrizioni!$A$2:$M$2502,11,FALSE),"-")</f>
        <v>-</v>
      </c>
      <c r="M1229" s="27" t="str">
        <f>IF($D1229&gt;0,VLOOKUP($D1229,Iscrizioni!$A$2:$N$2502,12,FALSE),"-")</f>
        <v>-</v>
      </c>
      <c r="N1229" s="46" t="str">
        <f>IF($D1229&gt;0,VLOOKUP($D1229,Iscrizioni!$A$2:$M$2502,6,FALSE),"-")</f>
        <v>-</v>
      </c>
      <c r="O1229" s="107" t="str">
        <f>IF($D1229&gt;0,VLOOKUP($D1229,Iscrizioni!$A$2:$M$2502,7,FALSE),"-")</f>
        <v>-</v>
      </c>
      <c r="P1229" s="46" t="str">
        <f>IF($D1229&gt;0,VLOOKUP(LEFT($N1229,1),Regione!$A$2:$C$21,2,FALSE),"-")</f>
        <v>-</v>
      </c>
      <c r="Q1229" s="112" t="str">
        <f ca="1">IF($D1229&gt;0,NormalizzaTempo("D",CELL("tipo",$E1229),$E1229),"-")</f>
        <v>-</v>
      </c>
      <c r="R1229" s="27" t="str">
        <f>IF($D1229&gt;0,VLOOKUP($D1229,Iscrizioni!$A$2:$M$2502,13,FALSE),"-")</f>
        <v>-</v>
      </c>
      <c r="S1229" s="112" t="str">
        <f t="shared" si="115"/>
        <v>-</v>
      </c>
      <c r="T1229" s="112" t="str">
        <f>IF($D1229&gt;0,SUMIFS($S$3:$S1229,$X$3:$X1229,1,$J$3:$J1229,$J1229),"-")</f>
        <v>-</v>
      </c>
      <c r="U1229" s="112" t="str">
        <f t="shared" si="116"/>
        <v>-</v>
      </c>
      <c r="V1229" s="112" t="str">
        <f t="shared" si="119"/>
        <v>-</v>
      </c>
      <c r="W1229" s="27" t="str">
        <f>IF(LEN($C1229)=0,IF($D1229&gt;0,COUNTIFS($A$3:$A1229,$A1229),"-"),"Escluso")</f>
        <v>-</v>
      </c>
      <c r="X1229" s="2" t="str">
        <f>IF(LEN($C1229)=0,IF($D1229&gt;0,COUNTIFS($J$3:$J1229,$J1229,$C$3:$C1229,""),"-"),"Escluso")</f>
        <v>-</v>
      </c>
      <c r="Y1229" s="127" t="str">
        <f t="shared" si="117"/>
        <v>-</v>
      </c>
      <c r="Z1229" s="2" t="str">
        <f>IF($D1229&gt;0,COUNTIFS($O$3:$O1229,$O1229,$L$3:$L1229,$L1229,$I$3:$I1229,$I1229),"-")</f>
        <v>-</v>
      </c>
      <c r="AA1229" s="27" t="str">
        <f>IF($D1229&gt;0,IF(OR($Z1229 &gt;1,$L1229&lt;&gt;"Adulti"),0,VLOOKUP($P1229,Regione!$B$2:$C$22,2,FALSE)),"-")</f>
        <v>-</v>
      </c>
      <c r="AB1229" s="27" t="str">
        <f>IF($D1229&gt;0,IF(COUNTIFS($O$3:$O1229,$O1229,$L$3:$L1229,$L1229,$I$3:$I1229,$I1229) &gt;1,0,SUMIFS($Y$3:$Y$2503,$L$3:$L$2503,$L1229,$O$3:$O$2503,$O1229,$I$3:$I$2503,$I1229)),"-")</f>
        <v>-</v>
      </c>
      <c r="AC1229" s="27" t="str">
        <f t="shared" si="114"/>
        <v>-</v>
      </c>
    </row>
    <row r="1230" spans="1:29" s="1" customFormat="1">
      <c r="A1230" s="13"/>
      <c r="B1230" s="107" t="str">
        <f>IF(COUNTA($A1230)&gt;0,VLOOKUP($A1230,Corsa!$A$1:$F$43,2,FALSE),"-")</f>
        <v>-</v>
      </c>
      <c r="C1230" s="11"/>
      <c r="D1230" s="13"/>
      <c r="E1230" s="13"/>
      <c r="F1230" s="46" t="str">
        <f>IF(COUNTA($A1230)&gt;0,VLOOKUP($A1230,Corsa!$A$1:$F$43,3,FALSE),"-")</f>
        <v>-</v>
      </c>
      <c r="G1230" s="28" t="str">
        <f>IF($D1230&gt;0,VLOOKUP($D1230,Iscrizioni!$A$2:$M$2502,9,FALSE),"-")</f>
        <v>-</v>
      </c>
      <c r="H1230" s="28" t="str">
        <f>IF($D1230&gt;0,VLOOKUP($D1230,Iscrizioni!$A$2:$M$2502,4,FALSE),"-")</f>
        <v>-</v>
      </c>
      <c r="I1230" s="27" t="str">
        <f>IF($D1230&gt;0,VLOOKUP($D1230,Iscrizioni!$A$2:$M$2502,5,FALSE),"-")</f>
        <v>-</v>
      </c>
      <c r="J1230" s="27" t="str">
        <f>IF($D1230&gt;0,VLOOKUP($D1230,Iscrizioni!$A$2:$M$2502,10,FALSE),"-")</f>
        <v>-</v>
      </c>
      <c r="K1230" s="27" t="str">
        <f t="shared" si="118"/>
        <v>-</v>
      </c>
      <c r="L1230" s="46" t="str">
        <f>IF($D1230&gt;0,VLOOKUP($D1230,Iscrizioni!$A$2:$M$2502,11,FALSE),"-")</f>
        <v>-</v>
      </c>
      <c r="M1230" s="27" t="str">
        <f>IF($D1230&gt;0,VLOOKUP($D1230,Iscrizioni!$A$2:$N$2502,12,FALSE),"-")</f>
        <v>-</v>
      </c>
      <c r="N1230" s="46" t="str">
        <f>IF($D1230&gt;0,VLOOKUP($D1230,Iscrizioni!$A$2:$M$2502,6,FALSE),"-")</f>
        <v>-</v>
      </c>
      <c r="O1230" s="107" t="str">
        <f>IF($D1230&gt;0,VLOOKUP($D1230,Iscrizioni!$A$2:$M$2502,7,FALSE),"-")</f>
        <v>-</v>
      </c>
      <c r="P1230" s="46" t="str">
        <f>IF($D1230&gt;0,VLOOKUP(LEFT($N1230,1),Regione!$A$2:$C$21,2,FALSE),"-")</f>
        <v>-</v>
      </c>
      <c r="Q1230" s="112" t="str">
        <f ca="1">IF($D1230&gt;0,NormalizzaTempo("D",CELL("tipo",$E1230),$E1230),"-")</f>
        <v>-</v>
      </c>
      <c r="R1230" s="27" t="str">
        <f>IF($D1230&gt;0,VLOOKUP($D1230,Iscrizioni!$A$2:$M$2502,13,FALSE),"-")</f>
        <v>-</v>
      </c>
      <c r="S1230" s="112" t="str">
        <f t="shared" si="115"/>
        <v>-</v>
      </c>
      <c r="T1230" s="112" t="str">
        <f>IF($D1230&gt;0,SUMIFS($S$3:$S1230,$X$3:$X1230,1,$J$3:$J1230,$J1230),"-")</f>
        <v>-</v>
      </c>
      <c r="U1230" s="112" t="str">
        <f t="shared" si="116"/>
        <v>-</v>
      </c>
      <c r="V1230" s="112" t="str">
        <f t="shared" si="119"/>
        <v>-</v>
      </c>
      <c r="W1230" s="27" t="str">
        <f>IF(LEN($C1230)=0,IF($D1230&gt;0,COUNTIFS($A$3:$A1230,$A1230),"-"),"Escluso")</f>
        <v>-</v>
      </c>
      <c r="X1230" s="2" t="str">
        <f>IF(LEN($C1230)=0,IF($D1230&gt;0,COUNTIFS($J$3:$J1230,$J1230,$C$3:$C1230,""),"-"),"Escluso")</f>
        <v>-</v>
      </c>
      <c r="Y1230" s="127" t="str">
        <f t="shared" si="117"/>
        <v>-</v>
      </c>
      <c r="Z1230" s="2" t="str">
        <f>IF($D1230&gt;0,COUNTIFS($O$3:$O1230,$O1230,$L$3:$L1230,$L1230,$I$3:$I1230,$I1230),"-")</f>
        <v>-</v>
      </c>
      <c r="AA1230" s="27" t="str">
        <f>IF($D1230&gt;0,IF(OR($Z1230 &gt;1,$L1230&lt;&gt;"Adulti"),0,VLOOKUP($P1230,Regione!$B$2:$C$22,2,FALSE)),"-")</f>
        <v>-</v>
      </c>
      <c r="AB1230" s="27" t="str">
        <f>IF($D1230&gt;0,IF(COUNTIFS($O$3:$O1230,$O1230,$L$3:$L1230,$L1230,$I$3:$I1230,$I1230) &gt;1,0,SUMIFS($Y$3:$Y$2503,$L$3:$L$2503,$L1230,$O$3:$O$2503,$O1230,$I$3:$I$2503,$I1230)),"-")</f>
        <v>-</v>
      </c>
      <c r="AC1230" s="27" t="str">
        <f t="shared" si="114"/>
        <v>-</v>
      </c>
    </row>
    <row r="1231" spans="1:29" s="1" customFormat="1">
      <c r="A1231" s="13"/>
      <c r="B1231" s="107" t="str">
        <f>IF(COUNTA($A1231)&gt;0,VLOOKUP($A1231,Corsa!$A$1:$F$43,2,FALSE),"-")</f>
        <v>-</v>
      </c>
      <c r="C1231" s="11"/>
      <c r="D1231" s="13"/>
      <c r="E1231" s="13"/>
      <c r="F1231" s="46" t="str">
        <f>IF(COUNTA($A1231)&gt;0,VLOOKUP($A1231,Corsa!$A$1:$F$43,3,FALSE),"-")</f>
        <v>-</v>
      </c>
      <c r="G1231" s="28" t="str">
        <f>IF($D1231&gt;0,VLOOKUP($D1231,Iscrizioni!$A$2:$M$2502,9,FALSE),"-")</f>
        <v>-</v>
      </c>
      <c r="H1231" s="28" t="str">
        <f>IF($D1231&gt;0,VLOOKUP($D1231,Iscrizioni!$A$2:$M$2502,4,FALSE),"-")</f>
        <v>-</v>
      </c>
      <c r="I1231" s="27" t="str">
        <f>IF($D1231&gt;0,VLOOKUP($D1231,Iscrizioni!$A$2:$M$2502,5,FALSE),"-")</f>
        <v>-</v>
      </c>
      <c r="J1231" s="27" t="str">
        <f>IF($D1231&gt;0,VLOOKUP($D1231,Iscrizioni!$A$2:$M$2502,10,FALSE),"-")</f>
        <v>-</v>
      </c>
      <c r="K1231" s="27" t="str">
        <f t="shared" si="118"/>
        <v>-</v>
      </c>
      <c r="L1231" s="46" t="str">
        <f>IF($D1231&gt;0,VLOOKUP($D1231,Iscrizioni!$A$2:$M$2502,11,FALSE),"-")</f>
        <v>-</v>
      </c>
      <c r="M1231" s="27" t="str">
        <f>IF($D1231&gt;0,VLOOKUP($D1231,Iscrizioni!$A$2:$N$2502,12,FALSE),"-")</f>
        <v>-</v>
      </c>
      <c r="N1231" s="46" t="str">
        <f>IF($D1231&gt;0,VLOOKUP($D1231,Iscrizioni!$A$2:$M$2502,6,FALSE),"-")</f>
        <v>-</v>
      </c>
      <c r="O1231" s="107" t="str">
        <f>IF($D1231&gt;0,VLOOKUP($D1231,Iscrizioni!$A$2:$M$2502,7,FALSE),"-")</f>
        <v>-</v>
      </c>
      <c r="P1231" s="46" t="str">
        <f>IF($D1231&gt;0,VLOOKUP(LEFT($N1231,1),Regione!$A$2:$C$21,2,FALSE),"-")</f>
        <v>-</v>
      </c>
      <c r="Q1231" s="112" t="str">
        <f ca="1">IF($D1231&gt;0,NormalizzaTempo("D",CELL("tipo",$E1231),$E1231),"-")</f>
        <v>-</v>
      </c>
      <c r="R1231" s="27" t="str">
        <f>IF($D1231&gt;0,VLOOKUP($D1231,Iscrizioni!$A$2:$M$2502,13,FALSE),"-")</f>
        <v>-</v>
      </c>
      <c r="S1231" s="112" t="str">
        <f t="shared" si="115"/>
        <v>-</v>
      </c>
      <c r="T1231" s="112" t="str">
        <f>IF($D1231&gt;0,SUMIFS($S$3:$S1231,$X$3:$X1231,1,$J$3:$J1231,$J1231),"-")</f>
        <v>-</v>
      </c>
      <c r="U1231" s="112" t="str">
        <f t="shared" si="116"/>
        <v>-</v>
      </c>
      <c r="V1231" s="112" t="str">
        <f t="shared" si="119"/>
        <v>-</v>
      </c>
      <c r="W1231" s="27" t="str">
        <f>IF(LEN($C1231)=0,IF($D1231&gt;0,COUNTIFS($A$3:$A1231,$A1231),"-"),"Escluso")</f>
        <v>-</v>
      </c>
      <c r="X1231" s="2" t="str">
        <f>IF(LEN($C1231)=0,IF($D1231&gt;0,COUNTIFS($J$3:$J1231,$J1231,$C$3:$C1231,""),"-"),"Escluso")</f>
        <v>-</v>
      </c>
      <c r="Y1231" s="127" t="str">
        <f t="shared" si="117"/>
        <v>-</v>
      </c>
      <c r="Z1231" s="2" t="str">
        <f>IF($D1231&gt;0,COUNTIFS($O$3:$O1231,$O1231,$L$3:$L1231,$L1231,$I$3:$I1231,$I1231),"-")</f>
        <v>-</v>
      </c>
      <c r="AA1231" s="27" t="str">
        <f>IF($D1231&gt;0,IF(OR($Z1231 &gt;1,$L1231&lt;&gt;"Adulti"),0,VLOOKUP($P1231,Regione!$B$2:$C$22,2,FALSE)),"-")</f>
        <v>-</v>
      </c>
      <c r="AB1231" s="27" t="str">
        <f>IF($D1231&gt;0,IF(COUNTIFS($O$3:$O1231,$O1231,$L$3:$L1231,$L1231,$I$3:$I1231,$I1231) &gt;1,0,SUMIFS($Y$3:$Y$2503,$L$3:$L$2503,$L1231,$O$3:$O$2503,$O1231,$I$3:$I$2503,$I1231)),"-")</f>
        <v>-</v>
      </c>
      <c r="AC1231" s="27" t="str">
        <f t="shared" si="114"/>
        <v>-</v>
      </c>
    </row>
    <row r="1232" spans="1:29" s="1" customFormat="1">
      <c r="A1232" s="13"/>
      <c r="B1232" s="107" t="str">
        <f>IF(COUNTA($A1232)&gt;0,VLOOKUP($A1232,Corsa!$A$1:$F$43,2,FALSE),"-")</f>
        <v>-</v>
      </c>
      <c r="C1232" s="11"/>
      <c r="D1232" s="13"/>
      <c r="E1232" s="13"/>
      <c r="F1232" s="46" t="str">
        <f>IF(COUNTA($A1232)&gt;0,VLOOKUP($A1232,Corsa!$A$1:$F$43,3,FALSE),"-")</f>
        <v>-</v>
      </c>
      <c r="G1232" s="28" t="str">
        <f>IF($D1232&gt;0,VLOOKUP($D1232,Iscrizioni!$A$2:$M$2502,9,FALSE),"-")</f>
        <v>-</v>
      </c>
      <c r="H1232" s="28" t="str">
        <f>IF($D1232&gt;0,VLOOKUP($D1232,Iscrizioni!$A$2:$M$2502,4,FALSE),"-")</f>
        <v>-</v>
      </c>
      <c r="I1232" s="27" t="str">
        <f>IF($D1232&gt;0,VLOOKUP($D1232,Iscrizioni!$A$2:$M$2502,5,FALSE),"-")</f>
        <v>-</v>
      </c>
      <c r="J1232" s="27" t="str">
        <f>IF($D1232&gt;0,VLOOKUP($D1232,Iscrizioni!$A$2:$M$2502,10,FALSE),"-")</f>
        <v>-</v>
      </c>
      <c r="K1232" s="27" t="str">
        <f t="shared" si="118"/>
        <v>-</v>
      </c>
      <c r="L1232" s="46" t="str">
        <f>IF($D1232&gt;0,VLOOKUP($D1232,Iscrizioni!$A$2:$M$2502,11,FALSE),"-")</f>
        <v>-</v>
      </c>
      <c r="M1232" s="27" t="str">
        <f>IF($D1232&gt;0,VLOOKUP($D1232,Iscrizioni!$A$2:$N$2502,12,FALSE),"-")</f>
        <v>-</v>
      </c>
      <c r="N1232" s="46" t="str">
        <f>IF($D1232&gt;0,VLOOKUP($D1232,Iscrizioni!$A$2:$M$2502,6,FALSE),"-")</f>
        <v>-</v>
      </c>
      <c r="O1232" s="107" t="str">
        <f>IF($D1232&gt;0,VLOOKUP($D1232,Iscrizioni!$A$2:$M$2502,7,FALSE),"-")</f>
        <v>-</v>
      </c>
      <c r="P1232" s="46" t="str">
        <f>IF($D1232&gt;0,VLOOKUP(LEFT($N1232,1),Regione!$A$2:$C$21,2,FALSE),"-")</f>
        <v>-</v>
      </c>
      <c r="Q1232" s="112" t="str">
        <f ca="1">IF($D1232&gt;0,NormalizzaTempo("D",CELL("tipo",$E1232),$E1232),"-")</f>
        <v>-</v>
      </c>
      <c r="R1232" s="27" t="str">
        <f>IF($D1232&gt;0,VLOOKUP($D1232,Iscrizioni!$A$2:$M$2502,13,FALSE),"-")</f>
        <v>-</v>
      </c>
      <c r="S1232" s="112" t="str">
        <f t="shared" si="115"/>
        <v>-</v>
      </c>
      <c r="T1232" s="112" t="str">
        <f>IF($D1232&gt;0,SUMIFS($S$3:$S1232,$X$3:$X1232,1,$J$3:$J1232,$J1232),"-")</f>
        <v>-</v>
      </c>
      <c r="U1232" s="112" t="str">
        <f t="shared" si="116"/>
        <v>-</v>
      </c>
      <c r="V1232" s="112" t="str">
        <f t="shared" si="119"/>
        <v>-</v>
      </c>
      <c r="W1232" s="27" t="str">
        <f>IF(LEN($C1232)=0,IF($D1232&gt;0,COUNTIFS($A$3:$A1232,$A1232),"-"),"Escluso")</f>
        <v>-</v>
      </c>
      <c r="X1232" s="2" t="str">
        <f>IF(LEN($C1232)=0,IF($D1232&gt;0,COUNTIFS($J$3:$J1232,$J1232,$C$3:$C1232,""),"-"),"Escluso")</f>
        <v>-</v>
      </c>
      <c r="Y1232" s="127" t="str">
        <f t="shared" si="117"/>
        <v>-</v>
      </c>
      <c r="Z1232" s="2" t="str">
        <f>IF($D1232&gt;0,COUNTIFS($O$3:$O1232,$O1232,$L$3:$L1232,$L1232,$I$3:$I1232,$I1232),"-")</f>
        <v>-</v>
      </c>
      <c r="AA1232" s="27" t="str">
        <f>IF($D1232&gt;0,IF(OR($Z1232 &gt;1,$L1232&lt;&gt;"Adulti"),0,VLOOKUP($P1232,Regione!$B$2:$C$22,2,FALSE)),"-")</f>
        <v>-</v>
      </c>
      <c r="AB1232" s="27" t="str">
        <f>IF($D1232&gt;0,IF(COUNTIFS($O$3:$O1232,$O1232,$L$3:$L1232,$L1232,$I$3:$I1232,$I1232) &gt;1,0,SUMIFS($Y$3:$Y$2503,$L$3:$L$2503,$L1232,$O$3:$O$2503,$O1232,$I$3:$I$2503,$I1232)),"-")</f>
        <v>-</v>
      </c>
      <c r="AC1232" s="27" t="str">
        <f t="shared" ref="AC1232:AC1295" si="120">IF($D1232&gt;0,AA1232+AB1232,"-")</f>
        <v>-</v>
      </c>
    </row>
    <row r="1233" spans="1:29" s="1" customFormat="1">
      <c r="A1233" s="13"/>
      <c r="B1233" s="107" t="str">
        <f>IF(COUNTA($A1233)&gt;0,VLOOKUP($A1233,Corsa!$A$1:$F$43,2,FALSE),"-")</f>
        <v>-</v>
      </c>
      <c r="C1233" s="11"/>
      <c r="D1233" s="13"/>
      <c r="E1233" s="13"/>
      <c r="F1233" s="46" t="str">
        <f>IF(COUNTA($A1233)&gt;0,VLOOKUP($A1233,Corsa!$A$1:$F$43,3,FALSE),"-")</f>
        <v>-</v>
      </c>
      <c r="G1233" s="28" t="str">
        <f>IF($D1233&gt;0,VLOOKUP($D1233,Iscrizioni!$A$2:$M$2502,9,FALSE),"-")</f>
        <v>-</v>
      </c>
      <c r="H1233" s="28" t="str">
        <f>IF($D1233&gt;0,VLOOKUP($D1233,Iscrizioni!$A$2:$M$2502,4,FALSE),"-")</f>
        <v>-</v>
      </c>
      <c r="I1233" s="27" t="str">
        <f>IF($D1233&gt;0,VLOOKUP($D1233,Iscrizioni!$A$2:$M$2502,5,FALSE),"-")</f>
        <v>-</v>
      </c>
      <c r="J1233" s="27" t="str">
        <f>IF($D1233&gt;0,VLOOKUP($D1233,Iscrizioni!$A$2:$M$2502,10,FALSE),"-")</f>
        <v>-</v>
      </c>
      <c r="K1233" s="27" t="str">
        <f t="shared" si="118"/>
        <v>-</v>
      </c>
      <c r="L1233" s="46" t="str">
        <f>IF($D1233&gt;0,VLOOKUP($D1233,Iscrizioni!$A$2:$M$2502,11,FALSE),"-")</f>
        <v>-</v>
      </c>
      <c r="M1233" s="27" t="str">
        <f>IF($D1233&gt;0,VLOOKUP($D1233,Iscrizioni!$A$2:$N$2502,12,FALSE),"-")</f>
        <v>-</v>
      </c>
      <c r="N1233" s="46" t="str">
        <f>IF($D1233&gt;0,VLOOKUP($D1233,Iscrizioni!$A$2:$M$2502,6,FALSE),"-")</f>
        <v>-</v>
      </c>
      <c r="O1233" s="107" t="str">
        <f>IF($D1233&gt;0,VLOOKUP($D1233,Iscrizioni!$A$2:$M$2502,7,FALSE),"-")</f>
        <v>-</v>
      </c>
      <c r="P1233" s="46" t="str">
        <f>IF($D1233&gt;0,VLOOKUP(LEFT($N1233,1),Regione!$A$2:$C$21,2,FALSE),"-")</f>
        <v>-</v>
      </c>
      <c r="Q1233" s="112" t="str">
        <f ca="1">IF($D1233&gt;0,NormalizzaTempo("D",CELL("tipo",$E1233),$E1233),"-")</f>
        <v>-</v>
      </c>
      <c r="R1233" s="27" t="str">
        <f>IF($D1233&gt;0,VLOOKUP($D1233,Iscrizioni!$A$2:$M$2502,13,FALSE),"-")</f>
        <v>-</v>
      </c>
      <c r="S1233" s="112" t="str">
        <f t="shared" ref="S1233:S1296" si="121">IF($D1233&gt;0,CalcolaVelocita(R1233,Q1233*86400),"-")</f>
        <v>-</v>
      </c>
      <c r="T1233" s="112" t="str">
        <f>IF($D1233&gt;0,SUMIFS($S$3:$S1233,$X$3:$X1233,1,$J$3:$J1233,$J1233),"-")</f>
        <v>-</v>
      </c>
      <c r="U1233" s="112" t="str">
        <f t="shared" ref="U1233:U1296" si="122">IF($D1233&gt;0,S1233-T1233,"-")</f>
        <v>-</v>
      </c>
      <c r="V1233" s="112" t="str">
        <f t="shared" si="119"/>
        <v>-</v>
      </c>
      <c r="W1233" s="27" t="str">
        <f>IF(LEN($C1233)=0,IF($D1233&gt;0,COUNTIFS($A$3:$A1233,$A1233),"-"),"Escluso")</f>
        <v>-</v>
      </c>
      <c r="X1233" s="2" t="str">
        <f>IF(LEN($C1233)=0,IF($D1233&gt;0,COUNTIFS($J$3:$J1233,$J1233,$C$3:$C1233,""),"-"),"Escluso")</f>
        <v>-</v>
      </c>
      <c r="Y1233" s="127" t="str">
        <f t="shared" si="117"/>
        <v>-</v>
      </c>
      <c r="Z1233" s="2" t="str">
        <f>IF($D1233&gt;0,COUNTIFS($O$3:$O1233,$O1233,$L$3:$L1233,$L1233,$I$3:$I1233,$I1233),"-")</f>
        <v>-</v>
      </c>
      <c r="AA1233" s="27" t="str">
        <f>IF($D1233&gt;0,IF(OR($Z1233 &gt;1,$L1233&lt;&gt;"Adulti"),0,VLOOKUP($P1233,Regione!$B$2:$C$22,2,FALSE)),"-")</f>
        <v>-</v>
      </c>
      <c r="AB1233" s="27" t="str">
        <f>IF($D1233&gt;0,IF(COUNTIFS($O$3:$O1233,$O1233,$L$3:$L1233,$L1233,$I$3:$I1233,$I1233) &gt;1,0,SUMIFS($Y$3:$Y$2503,$L$3:$L$2503,$L1233,$O$3:$O$2503,$O1233,$I$3:$I$2503,$I1233)),"-")</f>
        <v>-</v>
      </c>
      <c r="AC1233" s="27" t="str">
        <f t="shared" si="120"/>
        <v>-</v>
      </c>
    </row>
    <row r="1234" spans="1:29" s="1" customFormat="1">
      <c r="A1234" s="13"/>
      <c r="B1234" s="107" t="str">
        <f>IF(COUNTA($A1234)&gt;0,VLOOKUP($A1234,Corsa!$A$1:$F$43,2,FALSE),"-")</f>
        <v>-</v>
      </c>
      <c r="C1234" s="11"/>
      <c r="D1234" s="13"/>
      <c r="E1234" s="13"/>
      <c r="F1234" s="46" t="str">
        <f>IF(COUNTA($A1234)&gt;0,VLOOKUP($A1234,Corsa!$A$1:$F$43,3,FALSE),"-")</f>
        <v>-</v>
      </c>
      <c r="G1234" s="28" t="str">
        <f>IF($D1234&gt;0,VLOOKUP($D1234,Iscrizioni!$A$2:$M$2502,9,FALSE),"-")</f>
        <v>-</v>
      </c>
      <c r="H1234" s="28" t="str">
        <f>IF($D1234&gt;0,VLOOKUP($D1234,Iscrizioni!$A$2:$M$2502,4,FALSE),"-")</f>
        <v>-</v>
      </c>
      <c r="I1234" s="27" t="str">
        <f>IF($D1234&gt;0,VLOOKUP($D1234,Iscrizioni!$A$2:$M$2502,5,FALSE),"-")</f>
        <v>-</v>
      </c>
      <c r="J1234" s="27" t="str">
        <f>IF($D1234&gt;0,VLOOKUP($D1234,Iscrizioni!$A$2:$M$2502,10,FALSE),"-")</f>
        <v>-</v>
      </c>
      <c r="K1234" s="27" t="str">
        <f t="shared" si="118"/>
        <v>-</v>
      </c>
      <c r="L1234" s="46" t="str">
        <f>IF($D1234&gt;0,VLOOKUP($D1234,Iscrizioni!$A$2:$M$2502,11,FALSE),"-")</f>
        <v>-</v>
      </c>
      <c r="M1234" s="27" t="str">
        <f>IF($D1234&gt;0,VLOOKUP($D1234,Iscrizioni!$A$2:$N$2502,12,FALSE),"-")</f>
        <v>-</v>
      </c>
      <c r="N1234" s="46" t="str">
        <f>IF($D1234&gt;0,VLOOKUP($D1234,Iscrizioni!$A$2:$M$2502,6,FALSE),"-")</f>
        <v>-</v>
      </c>
      <c r="O1234" s="107" t="str">
        <f>IF($D1234&gt;0,VLOOKUP($D1234,Iscrizioni!$A$2:$M$2502,7,FALSE),"-")</f>
        <v>-</v>
      </c>
      <c r="P1234" s="46" t="str">
        <f>IF($D1234&gt;0,VLOOKUP(LEFT($N1234,1),Regione!$A$2:$C$21,2,FALSE),"-")</f>
        <v>-</v>
      </c>
      <c r="Q1234" s="112" t="str">
        <f ca="1">IF($D1234&gt;0,NormalizzaTempo("D",CELL("tipo",$E1234),$E1234),"-")</f>
        <v>-</v>
      </c>
      <c r="R1234" s="27" t="str">
        <f>IF($D1234&gt;0,VLOOKUP($D1234,Iscrizioni!$A$2:$M$2502,13,FALSE),"-")</f>
        <v>-</v>
      </c>
      <c r="S1234" s="112" t="str">
        <f t="shared" si="121"/>
        <v>-</v>
      </c>
      <c r="T1234" s="112" t="str">
        <f>IF($D1234&gt;0,SUMIFS($S$3:$S1234,$X$3:$X1234,1,$J$3:$J1234,$J1234),"-")</f>
        <v>-</v>
      </c>
      <c r="U1234" s="112" t="str">
        <f t="shared" si="122"/>
        <v>-</v>
      </c>
      <c r="V1234" s="112" t="str">
        <f t="shared" si="119"/>
        <v>-</v>
      </c>
      <c r="W1234" s="27" t="str">
        <f>IF(LEN($C1234)=0,IF($D1234&gt;0,COUNTIFS($A$3:$A1234,$A1234),"-"),"Escluso")</f>
        <v>-</v>
      </c>
      <c r="X1234" s="2" t="str">
        <f>IF(LEN($C1234)=0,IF($D1234&gt;0,COUNTIFS($J$3:$J1234,$J1234,$C$3:$C1234,""),"-"),"Escluso")</f>
        <v>-</v>
      </c>
      <c r="Y1234" s="127" t="str">
        <f t="shared" si="117"/>
        <v>-</v>
      </c>
      <c r="Z1234" s="2" t="str">
        <f>IF($D1234&gt;0,COUNTIFS($O$3:$O1234,$O1234,$L$3:$L1234,$L1234,$I$3:$I1234,$I1234),"-")</f>
        <v>-</v>
      </c>
      <c r="AA1234" s="27" t="str">
        <f>IF($D1234&gt;0,IF(OR($Z1234 &gt;1,$L1234&lt;&gt;"Adulti"),0,VLOOKUP($P1234,Regione!$B$2:$C$22,2,FALSE)),"-")</f>
        <v>-</v>
      </c>
      <c r="AB1234" s="27" t="str">
        <f>IF($D1234&gt;0,IF(COUNTIFS($O$3:$O1234,$O1234,$L$3:$L1234,$L1234,$I$3:$I1234,$I1234) &gt;1,0,SUMIFS($Y$3:$Y$2503,$L$3:$L$2503,$L1234,$O$3:$O$2503,$O1234,$I$3:$I$2503,$I1234)),"-")</f>
        <v>-</v>
      </c>
      <c r="AC1234" s="27" t="str">
        <f t="shared" si="120"/>
        <v>-</v>
      </c>
    </row>
    <row r="1235" spans="1:29" s="1" customFormat="1">
      <c r="A1235" s="13"/>
      <c r="B1235" s="107" t="str">
        <f>IF(COUNTA($A1235)&gt;0,VLOOKUP($A1235,Corsa!$A$1:$F$43,2,FALSE),"-")</f>
        <v>-</v>
      </c>
      <c r="C1235" s="11"/>
      <c r="D1235" s="13"/>
      <c r="E1235" s="13"/>
      <c r="F1235" s="46" t="str">
        <f>IF(COUNTA($A1235)&gt;0,VLOOKUP($A1235,Corsa!$A$1:$F$43,3,FALSE),"-")</f>
        <v>-</v>
      </c>
      <c r="G1235" s="28" t="str">
        <f>IF($D1235&gt;0,VLOOKUP($D1235,Iscrizioni!$A$2:$M$2502,9,FALSE),"-")</f>
        <v>-</v>
      </c>
      <c r="H1235" s="28" t="str">
        <f>IF($D1235&gt;0,VLOOKUP($D1235,Iscrizioni!$A$2:$M$2502,4,FALSE),"-")</f>
        <v>-</v>
      </c>
      <c r="I1235" s="27" t="str">
        <f>IF($D1235&gt;0,VLOOKUP($D1235,Iscrizioni!$A$2:$M$2502,5,FALSE),"-")</f>
        <v>-</v>
      </c>
      <c r="J1235" s="27" t="str">
        <f>IF($D1235&gt;0,VLOOKUP($D1235,Iscrizioni!$A$2:$M$2502,10,FALSE),"-")</f>
        <v>-</v>
      </c>
      <c r="K1235" s="27" t="str">
        <f t="shared" si="118"/>
        <v>-</v>
      </c>
      <c r="L1235" s="46" t="str">
        <f>IF($D1235&gt;0,VLOOKUP($D1235,Iscrizioni!$A$2:$M$2502,11,FALSE),"-")</f>
        <v>-</v>
      </c>
      <c r="M1235" s="27" t="str">
        <f>IF($D1235&gt;0,VLOOKUP($D1235,Iscrizioni!$A$2:$N$2502,12,FALSE),"-")</f>
        <v>-</v>
      </c>
      <c r="N1235" s="46" t="str">
        <f>IF($D1235&gt;0,VLOOKUP($D1235,Iscrizioni!$A$2:$M$2502,6,FALSE),"-")</f>
        <v>-</v>
      </c>
      <c r="O1235" s="107" t="str">
        <f>IF($D1235&gt;0,VLOOKUP($D1235,Iscrizioni!$A$2:$M$2502,7,FALSE),"-")</f>
        <v>-</v>
      </c>
      <c r="P1235" s="46" t="str">
        <f>IF($D1235&gt;0,VLOOKUP(LEFT($N1235,1),Regione!$A$2:$C$21,2,FALSE),"-")</f>
        <v>-</v>
      </c>
      <c r="Q1235" s="112" t="str">
        <f ca="1">IF($D1235&gt;0,NormalizzaTempo("D",CELL("tipo",$E1235),$E1235),"-")</f>
        <v>-</v>
      </c>
      <c r="R1235" s="27" t="str">
        <f>IF($D1235&gt;0,VLOOKUP($D1235,Iscrizioni!$A$2:$M$2502,13,FALSE),"-")</f>
        <v>-</v>
      </c>
      <c r="S1235" s="112" t="str">
        <f t="shared" si="121"/>
        <v>-</v>
      </c>
      <c r="T1235" s="112" t="str">
        <f>IF($D1235&gt;0,SUMIFS($S$3:$S1235,$X$3:$X1235,1,$J$3:$J1235,$J1235),"-")</f>
        <v>-</v>
      </c>
      <c r="U1235" s="112" t="str">
        <f t="shared" si="122"/>
        <v>-</v>
      </c>
      <c r="V1235" s="112" t="str">
        <f t="shared" si="119"/>
        <v>-</v>
      </c>
      <c r="W1235" s="27" t="str">
        <f>IF(LEN($C1235)=0,IF($D1235&gt;0,COUNTIFS($A$3:$A1235,$A1235),"-"),"Escluso")</f>
        <v>-</v>
      </c>
      <c r="X1235" s="2" t="str">
        <f>IF(LEN($C1235)=0,IF($D1235&gt;0,COUNTIFS($J$3:$J1235,$J1235,$C$3:$C1235,""),"-"),"Escluso")</f>
        <v>-</v>
      </c>
      <c r="Y1235" s="127" t="str">
        <f t="shared" si="117"/>
        <v>-</v>
      </c>
      <c r="Z1235" s="2" t="str">
        <f>IF($D1235&gt;0,COUNTIFS($O$3:$O1235,$O1235,$L$3:$L1235,$L1235,$I$3:$I1235,$I1235),"-")</f>
        <v>-</v>
      </c>
      <c r="AA1235" s="27" t="str">
        <f>IF($D1235&gt;0,IF(OR($Z1235 &gt;1,$L1235&lt;&gt;"Adulti"),0,VLOOKUP($P1235,Regione!$B$2:$C$22,2,FALSE)),"-")</f>
        <v>-</v>
      </c>
      <c r="AB1235" s="27" t="str">
        <f>IF($D1235&gt;0,IF(COUNTIFS($O$3:$O1235,$O1235,$L$3:$L1235,$L1235,$I$3:$I1235,$I1235) &gt;1,0,SUMIFS($Y$3:$Y$2503,$L$3:$L$2503,$L1235,$O$3:$O$2503,$O1235,$I$3:$I$2503,$I1235)),"-")</f>
        <v>-</v>
      </c>
      <c r="AC1235" s="27" t="str">
        <f t="shared" si="120"/>
        <v>-</v>
      </c>
    </row>
    <row r="1236" spans="1:29" s="1" customFormat="1">
      <c r="A1236" s="13"/>
      <c r="B1236" s="107" t="str">
        <f>IF(COUNTA($A1236)&gt;0,VLOOKUP($A1236,Corsa!$A$1:$F$43,2,FALSE),"-")</f>
        <v>-</v>
      </c>
      <c r="C1236" s="11"/>
      <c r="D1236" s="13"/>
      <c r="E1236" s="13"/>
      <c r="F1236" s="46" t="str">
        <f>IF(COUNTA($A1236)&gt;0,VLOOKUP($A1236,Corsa!$A$1:$F$43,3,FALSE),"-")</f>
        <v>-</v>
      </c>
      <c r="G1236" s="28" t="str">
        <f>IF($D1236&gt;0,VLOOKUP($D1236,Iscrizioni!$A$2:$M$2502,9,FALSE),"-")</f>
        <v>-</v>
      </c>
      <c r="H1236" s="28" t="str">
        <f>IF($D1236&gt;0,VLOOKUP($D1236,Iscrizioni!$A$2:$M$2502,4,FALSE),"-")</f>
        <v>-</v>
      </c>
      <c r="I1236" s="27" t="str">
        <f>IF($D1236&gt;0,VLOOKUP($D1236,Iscrizioni!$A$2:$M$2502,5,FALSE),"-")</f>
        <v>-</v>
      </c>
      <c r="J1236" s="27" t="str">
        <f>IF($D1236&gt;0,VLOOKUP($D1236,Iscrizioni!$A$2:$M$2502,10,FALSE),"-")</f>
        <v>-</v>
      </c>
      <c r="K1236" s="27" t="str">
        <f t="shared" si="118"/>
        <v>-</v>
      </c>
      <c r="L1236" s="46" t="str">
        <f>IF($D1236&gt;0,VLOOKUP($D1236,Iscrizioni!$A$2:$M$2502,11,FALSE),"-")</f>
        <v>-</v>
      </c>
      <c r="M1236" s="27" t="str">
        <f>IF($D1236&gt;0,VLOOKUP($D1236,Iscrizioni!$A$2:$N$2502,12,FALSE),"-")</f>
        <v>-</v>
      </c>
      <c r="N1236" s="46" t="str">
        <f>IF($D1236&gt;0,VLOOKUP($D1236,Iscrizioni!$A$2:$M$2502,6,FALSE),"-")</f>
        <v>-</v>
      </c>
      <c r="O1236" s="107" t="str">
        <f>IF($D1236&gt;0,VLOOKUP($D1236,Iscrizioni!$A$2:$M$2502,7,FALSE),"-")</f>
        <v>-</v>
      </c>
      <c r="P1236" s="46" t="str">
        <f>IF($D1236&gt;0,VLOOKUP(LEFT($N1236,1),Regione!$A$2:$C$21,2,FALSE),"-")</f>
        <v>-</v>
      </c>
      <c r="Q1236" s="112" t="str">
        <f ca="1">IF($D1236&gt;0,NormalizzaTempo("D",CELL("tipo",$E1236),$E1236),"-")</f>
        <v>-</v>
      </c>
      <c r="R1236" s="27" t="str">
        <f>IF($D1236&gt;0,VLOOKUP($D1236,Iscrizioni!$A$2:$M$2502,13,FALSE),"-")</f>
        <v>-</v>
      </c>
      <c r="S1236" s="112" t="str">
        <f t="shared" si="121"/>
        <v>-</v>
      </c>
      <c r="T1236" s="112" t="str">
        <f>IF($D1236&gt;0,SUMIFS($S$3:$S1236,$X$3:$X1236,1,$J$3:$J1236,$J1236),"-")</f>
        <v>-</v>
      </c>
      <c r="U1236" s="112" t="str">
        <f t="shared" si="122"/>
        <v>-</v>
      </c>
      <c r="V1236" s="112" t="str">
        <f t="shared" si="119"/>
        <v>-</v>
      </c>
      <c r="W1236" s="27" t="str">
        <f>IF(LEN($C1236)=0,IF($D1236&gt;0,COUNTIFS($A$3:$A1236,$A1236),"-"),"Escluso")</f>
        <v>-</v>
      </c>
      <c r="X1236" s="2" t="str">
        <f>IF(LEN($C1236)=0,IF($D1236&gt;0,COUNTIFS($J$3:$J1236,$J1236,$C$3:$C1236,""),"-"),"Escluso")</f>
        <v>-</v>
      </c>
      <c r="Y1236" s="127" t="str">
        <f t="shared" si="117"/>
        <v>-</v>
      </c>
      <c r="Z1236" s="2" t="str">
        <f>IF($D1236&gt;0,COUNTIFS($O$3:$O1236,$O1236,$L$3:$L1236,$L1236,$I$3:$I1236,$I1236),"-")</f>
        <v>-</v>
      </c>
      <c r="AA1236" s="27" t="str">
        <f>IF($D1236&gt;0,IF(OR($Z1236 &gt;1,$L1236&lt;&gt;"Adulti"),0,VLOOKUP($P1236,Regione!$B$2:$C$22,2,FALSE)),"-")</f>
        <v>-</v>
      </c>
      <c r="AB1236" s="27" t="str">
        <f>IF($D1236&gt;0,IF(COUNTIFS($O$3:$O1236,$O1236,$L$3:$L1236,$L1236,$I$3:$I1236,$I1236) &gt;1,0,SUMIFS($Y$3:$Y$2503,$L$3:$L$2503,$L1236,$O$3:$O$2503,$O1236,$I$3:$I$2503,$I1236)),"-")</f>
        <v>-</v>
      </c>
      <c r="AC1236" s="27" t="str">
        <f t="shared" si="120"/>
        <v>-</v>
      </c>
    </row>
    <row r="1237" spans="1:29" s="1" customFormat="1">
      <c r="A1237" s="13"/>
      <c r="B1237" s="107" t="str">
        <f>IF(COUNTA($A1237)&gt;0,VLOOKUP($A1237,Corsa!$A$1:$F$43,2,FALSE),"-")</f>
        <v>-</v>
      </c>
      <c r="C1237" s="11"/>
      <c r="D1237" s="13"/>
      <c r="E1237" s="13"/>
      <c r="F1237" s="46" t="str">
        <f>IF(COUNTA($A1237)&gt;0,VLOOKUP($A1237,Corsa!$A$1:$F$43,3,FALSE),"-")</f>
        <v>-</v>
      </c>
      <c r="G1237" s="28" t="str">
        <f>IF($D1237&gt;0,VLOOKUP($D1237,Iscrizioni!$A$2:$M$2502,9,FALSE),"-")</f>
        <v>-</v>
      </c>
      <c r="H1237" s="28" t="str">
        <f>IF($D1237&gt;0,VLOOKUP($D1237,Iscrizioni!$A$2:$M$2502,4,FALSE),"-")</f>
        <v>-</v>
      </c>
      <c r="I1237" s="27" t="str">
        <f>IF($D1237&gt;0,VLOOKUP($D1237,Iscrizioni!$A$2:$M$2502,5,FALSE),"-")</f>
        <v>-</v>
      </c>
      <c r="J1237" s="27" t="str">
        <f>IF($D1237&gt;0,VLOOKUP($D1237,Iscrizioni!$A$2:$M$2502,10,FALSE),"-")</f>
        <v>-</v>
      </c>
      <c r="K1237" s="27" t="str">
        <f t="shared" si="118"/>
        <v>-</v>
      </c>
      <c r="L1237" s="46" t="str">
        <f>IF($D1237&gt;0,VLOOKUP($D1237,Iscrizioni!$A$2:$M$2502,11,FALSE),"-")</f>
        <v>-</v>
      </c>
      <c r="M1237" s="27" t="str">
        <f>IF($D1237&gt;0,VLOOKUP($D1237,Iscrizioni!$A$2:$N$2502,12,FALSE),"-")</f>
        <v>-</v>
      </c>
      <c r="N1237" s="46" t="str">
        <f>IF($D1237&gt;0,VLOOKUP($D1237,Iscrizioni!$A$2:$M$2502,6,FALSE),"-")</f>
        <v>-</v>
      </c>
      <c r="O1237" s="107" t="str">
        <f>IF($D1237&gt;0,VLOOKUP($D1237,Iscrizioni!$A$2:$M$2502,7,FALSE),"-")</f>
        <v>-</v>
      </c>
      <c r="P1237" s="46" t="str">
        <f>IF($D1237&gt;0,VLOOKUP(LEFT($N1237,1),Regione!$A$2:$C$21,2,FALSE),"-")</f>
        <v>-</v>
      </c>
      <c r="Q1237" s="112" t="str">
        <f ca="1">IF($D1237&gt;0,NormalizzaTempo("D",CELL("tipo",$E1237),$E1237),"-")</f>
        <v>-</v>
      </c>
      <c r="R1237" s="27" t="str">
        <f>IF($D1237&gt;0,VLOOKUP($D1237,Iscrizioni!$A$2:$M$2502,13,FALSE),"-")</f>
        <v>-</v>
      </c>
      <c r="S1237" s="112" t="str">
        <f t="shared" si="121"/>
        <v>-</v>
      </c>
      <c r="T1237" s="112" t="str">
        <f>IF($D1237&gt;0,SUMIFS($S$3:$S1237,$X$3:$X1237,1,$J$3:$J1237,$J1237),"-")</f>
        <v>-</v>
      </c>
      <c r="U1237" s="112" t="str">
        <f t="shared" si="122"/>
        <v>-</v>
      </c>
      <c r="V1237" s="112" t="str">
        <f t="shared" si="119"/>
        <v>-</v>
      </c>
      <c r="W1237" s="27" t="str">
        <f>IF(LEN($C1237)=0,IF($D1237&gt;0,COUNTIFS($A$3:$A1237,$A1237),"-"),"Escluso")</f>
        <v>-</v>
      </c>
      <c r="X1237" s="2" t="str">
        <f>IF(LEN($C1237)=0,IF($D1237&gt;0,COUNTIFS($J$3:$J1237,$J1237,$C$3:$C1237,""),"-"),"Escluso")</f>
        <v>-</v>
      </c>
      <c r="Y1237" s="127" t="str">
        <f t="shared" si="117"/>
        <v>-</v>
      </c>
      <c r="Z1237" s="2" t="str">
        <f>IF($D1237&gt;0,COUNTIFS($O$3:$O1237,$O1237,$L$3:$L1237,$L1237,$I$3:$I1237,$I1237),"-")</f>
        <v>-</v>
      </c>
      <c r="AA1237" s="27" t="str">
        <f>IF($D1237&gt;0,IF(OR($Z1237 &gt;1,$L1237&lt;&gt;"Adulti"),0,VLOOKUP($P1237,Regione!$B$2:$C$22,2,FALSE)),"-")</f>
        <v>-</v>
      </c>
      <c r="AB1237" s="27" t="str">
        <f>IF($D1237&gt;0,IF(COUNTIFS($O$3:$O1237,$O1237,$L$3:$L1237,$L1237,$I$3:$I1237,$I1237) &gt;1,0,SUMIFS($Y$3:$Y$2503,$L$3:$L$2503,$L1237,$O$3:$O$2503,$O1237,$I$3:$I$2503,$I1237)),"-")</f>
        <v>-</v>
      </c>
      <c r="AC1237" s="27" t="str">
        <f t="shared" si="120"/>
        <v>-</v>
      </c>
    </row>
    <row r="1238" spans="1:29" s="1" customFormat="1">
      <c r="A1238" s="13"/>
      <c r="B1238" s="107" t="str">
        <f>IF(COUNTA($A1238)&gt;0,VLOOKUP($A1238,Corsa!$A$1:$F$43,2,FALSE),"-")</f>
        <v>-</v>
      </c>
      <c r="C1238" s="11"/>
      <c r="D1238" s="13"/>
      <c r="E1238" s="13"/>
      <c r="F1238" s="46" t="str">
        <f>IF(COUNTA($A1238)&gt;0,VLOOKUP($A1238,Corsa!$A$1:$F$43,3,FALSE),"-")</f>
        <v>-</v>
      </c>
      <c r="G1238" s="28" t="str">
        <f>IF($D1238&gt;0,VLOOKUP($D1238,Iscrizioni!$A$2:$M$2502,9,FALSE),"-")</f>
        <v>-</v>
      </c>
      <c r="H1238" s="28" t="str">
        <f>IF($D1238&gt;0,VLOOKUP($D1238,Iscrizioni!$A$2:$M$2502,4,FALSE),"-")</f>
        <v>-</v>
      </c>
      <c r="I1238" s="27" t="str">
        <f>IF($D1238&gt;0,VLOOKUP($D1238,Iscrizioni!$A$2:$M$2502,5,FALSE),"-")</f>
        <v>-</v>
      </c>
      <c r="J1238" s="27" t="str">
        <f>IF($D1238&gt;0,VLOOKUP($D1238,Iscrizioni!$A$2:$M$2502,10,FALSE),"-")</f>
        <v>-</v>
      </c>
      <c r="K1238" s="27" t="str">
        <f t="shared" si="118"/>
        <v>-</v>
      </c>
      <c r="L1238" s="46" t="str">
        <f>IF($D1238&gt;0,VLOOKUP($D1238,Iscrizioni!$A$2:$M$2502,11,FALSE),"-")</f>
        <v>-</v>
      </c>
      <c r="M1238" s="27" t="str">
        <f>IF($D1238&gt;0,VLOOKUP($D1238,Iscrizioni!$A$2:$N$2502,12,FALSE),"-")</f>
        <v>-</v>
      </c>
      <c r="N1238" s="46" t="str">
        <f>IF($D1238&gt;0,VLOOKUP($D1238,Iscrizioni!$A$2:$M$2502,6,FALSE),"-")</f>
        <v>-</v>
      </c>
      <c r="O1238" s="107" t="str">
        <f>IF($D1238&gt;0,VLOOKUP($D1238,Iscrizioni!$A$2:$M$2502,7,FALSE),"-")</f>
        <v>-</v>
      </c>
      <c r="P1238" s="46" t="str">
        <f>IF($D1238&gt;0,VLOOKUP(LEFT($N1238,1),Regione!$A$2:$C$21,2,FALSE),"-")</f>
        <v>-</v>
      </c>
      <c r="Q1238" s="112" t="str">
        <f ca="1">IF($D1238&gt;0,NormalizzaTempo("D",CELL("tipo",$E1238),$E1238),"-")</f>
        <v>-</v>
      </c>
      <c r="R1238" s="27" t="str">
        <f>IF($D1238&gt;0,VLOOKUP($D1238,Iscrizioni!$A$2:$M$2502,13,FALSE),"-")</f>
        <v>-</v>
      </c>
      <c r="S1238" s="112" t="str">
        <f t="shared" si="121"/>
        <v>-</v>
      </c>
      <c r="T1238" s="112" t="str">
        <f>IF($D1238&gt;0,SUMIFS($S$3:$S1238,$X$3:$X1238,1,$J$3:$J1238,$J1238),"-")</f>
        <v>-</v>
      </c>
      <c r="U1238" s="112" t="str">
        <f t="shared" si="122"/>
        <v>-</v>
      </c>
      <c r="V1238" s="112" t="str">
        <f t="shared" si="119"/>
        <v>-</v>
      </c>
      <c r="W1238" s="27" t="str">
        <f>IF(LEN($C1238)=0,IF($D1238&gt;0,COUNTIFS($A$3:$A1238,$A1238),"-"),"Escluso")</f>
        <v>-</v>
      </c>
      <c r="X1238" s="2" t="str">
        <f>IF(LEN($C1238)=0,IF($D1238&gt;0,COUNTIFS($J$3:$J1238,$J1238,$C$3:$C1238,""),"-"),"Escluso")</f>
        <v>-</v>
      </c>
      <c r="Y1238" s="127" t="str">
        <f t="shared" si="117"/>
        <v>-</v>
      </c>
      <c r="Z1238" s="2" t="str">
        <f>IF($D1238&gt;0,COUNTIFS($O$3:$O1238,$O1238,$L$3:$L1238,$L1238,$I$3:$I1238,$I1238),"-")</f>
        <v>-</v>
      </c>
      <c r="AA1238" s="27" t="str">
        <f>IF($D1238&gt;0,IF(OR($Z1238 &gt;1,$L1238&lt;&gt;"Adulti"),0,VLOOKUP($P1238,Regione!$B$2:$C$22,2,FALSE)),"-")</f>
        <v>-</v>
      </c>
      <c r="AB1238" s="27" t="str">
        <f>IF($D1238&gt;0,IF(COUNTIFS($O$3:$O1238,$O1238,$L$3:$L1238,$L1238,$I$3:$I1238,$I1238) &gt;1,0,SUMIFS($Y$3:$Y$2503,$L$3:$L$2503,$L1238,$O$3:$O$2503,$O1238,$I$3:$I$2503,$I1238)),"-")</f>
        <v>-</v>
      </c>
      <c r="AC1238" s="27" t="str">
        <f t="shared" si="120"/>
        <v>-</v>
      </c>
    </row>
    <row r="1239" spans="1:29" s="1" customFormat="1">
      <c r="A1239" s="13"/>
      <c r="B1239" s="107" t="str">
        <f>IF(COUNTA($A1239)&gt;0,VLOOKUP($A1239,Corsa!$A$1:$F$43,2,FALSE),"-")</f>
        <v>-</v>
      </c>
      <c r="C1239" s="11"/>
      <c r="D1239" s="13"/>
      <c r="E1239" s="13"/>
      <c r="F1239" s="46" t="str">
        <f>IF(COUNTA($A1239)&gt;0,VLOOKUP($A1239,Corsa!$A$1:$F$43,3,FALSE),"-")</f>
        <v>-</v>
      </c>
      <c r="G1239" s="28" t="str">
        <f>IF($D1239&gt;0,VLOOKUP($D1239,Iscrizioni!$A$2:$M$2502,9,FALSE),"-")</f>
        <v>-</v>
      </c>
      <c r="H1239" s="28" t="str">
        <f>IF($D1239&gt;0,VLOOKUP($D1239,Iscrizioni!$A$2:$M$2502,4,FALSE),"-")</f>
        <v>-</v>
      </c>
      <c r="I1239" s="27" t="str">
        <f>IF($D1239&gt;0,VLOOKUP($D1239,Iscrizioni!$A$2:$M$2502,5,FALSE),"-")</f>
        <v>-</v>
      </c>
      <c r="J1239" s="27" t="str">
        <f>IF($D1239&gt;0,VLOOKUP($D1239,Iscrizioni!$A$2:$M$2502,10,FALSE),"-")</f>
        <v>-</v>
      </c>
      <c r="K1239" s="27" t="str">
        <f t="shared" si="118"/>
        <v>-</v>
      </c>
      <c r="L1239" s="46" t="str">
        <f>IF($D1239&gt;0,VLOOKUP($D1239,Iscrizioni!$A$2:$M$2502,11,FALSE),"-")</f>
        <v>-</v>
      </c>
      <c r="M1239" s="27" t="str">
        <f>IF($D1239&gt;0,VLOOKUP($D1239,Iscrizioni!$A$2:$N$2502,12,FALSE),"-")</f>
        <v>-</v>
      </c>
      <c r="N1239" s="46" t="str">
        <f>IF($D1239&gt;0,VLOOKUP($D1239,Iscrizioni!$A$2:$M$2502,6,FALSE),"-")</f>
        <v>-</v>
      </c>
      <c r="O1239" s="107" t="str">
        <f>IF($D1239&gt;0,VLOOKUP($D1239,Iscrizioni!$A$2:$M$2502,7,FALSE),"-")</f>
        <v>-</v>
      </c>
      <c r="P1239" s="46" t="str">
        <f>IF($D1239&gt;0,VLOOKUP(LEFT($N1239,1),Regione!$A$2:$C$21,2,FALSE),"-")</f>
        <v>-</v>
      </c>
      <c r="Q1239" s="112" t="str">
        <f ca="1">IF($D1239&gt;0,NormalizzaTempo("D",CELL("tipo",$E1239),$E1239),"-")</f>
        <v>-</v>
      </c>
      <c r="R1239" s="27" t="str">
        <f>IF($D1239&gt;0,VLOOKUP($D1239,Iscrizioni!$A$2:$M$2502,13,FALSE),"-")</f>
        <v>-</v>
      </c>
      <c r="S1239" s="112" t="str">
        <f t="shared" si="121"/>
        <v>-</v>
      </c>
      <c r="T1239" s="112" t="str">
        <f>IF($D1239&gt;0,SUMIFS($S$3:$S1239,$X$3:$X1239,1,$J$3:$J1239,$J1239),"-")</f>
        <v>-</v>
      </c>
      <c r="U1239" s="112" t="str">
        <f t="shared" si="122"/>
        <v>-</v>
      </c>
      <c r="V1239" s="112" t="str">
        <f t="shared" si="119"/>
        <v>-</v>
      </c>
      <c r="W1239" s="27" t="str">
        <f>IF(LEN($C1239)=0,IF($D1239&gt;0,COUNTIFS($A$3:$A1239,$A1239),"-"),"Escluso")</f>
        <v>-</v>
      </c>
      <c r="X1239" s="2" t="str">
        <f>IF(LEN($C1239)=0,IF($D1239&gt;0,COUNTIFS($J$3:$J1239,$J1239,$C$3:$C1239,""),"-"),"Escluso")</f>
        <v>-</v>
      </c>
      <c r="Y1239" s="127" t="str">
        <f t="shared" si="117"/>
        <v>-</v>
      </c>
      <c r="Z1239" s="2" t="str">
        <f>IF($D1239&gt;0,COUNTIFS($O$3:$O1239,$O1239,$L$3:$L1239,$L1239,$I$3:$I1239,$I1239),"-")</f>
        <v>-</v>
      </c>
      <c r="AA1239" s="27" t="str">
        <f>IF($D1239&gt;0,IF(OR($Z1239 &gt;1,$L1239&lt;&gt;"Adulti"),0,VLOOKUP($P1239,Regione!$B$2:$C$22,2,FALSE)),"-")</f>
        <v>-</v>
      </c>
      <c r="AB1239" s="27" t="str">
        <f>IF($D1239&gt;0,IF(COUNTIFS($O$3:$O1239,$O1239,$L$3:$L1239,$L1239,$I$3:$I1239,$I1239) &gt;1,0,SUMIFS($Y$3:$Y$2503,$L$3:$L$2503,$L1239,$O$3:$O$2503,$O1239,$I$3:$I$2503,$I1239)),"-")</f>
        <v>-</v>
      </c>
      <c r="AC1239" s="27" t="str">
        <f t="shared" si="120"/>
        <v>-</v>
      </c>
    </row>
    <row r="1240" spans="1:29" s="1" customFormat="1">
      <c r="A1240" s="13"/>
      <c r="B1240" s="107" t="str">
        <f>IF(COUNTA($A1240)&gt;0,VLOOKUP($A1240,Corsa!$A$1:$F$43,2,FALSE),"-")</f>
        <v>-</v>
      </c>
      <c r="C1240" s="11"/>
      <c r="D1240" s="13"/>
      <c r="E1240" s="13"/>
      <c r="F1240" s="46" t="str">
        <f>IF(COUNTA($A1240)&gt;0,VLOOKUP($A1240,Corsa!$A$1:$F$43,3,FALSE),"-")</f>
        <v>-</v>
      </c>
      <c r="G1240" s="28" t="str">
        <f>IF($D1240&gt;0,VLOOKUP($D1240,Iscrizioni!$A$2:$M$2502,9,FALSE),"-")</f>
        <v>-</v>
      </c>
      <c r="H1240" s="28" t="str">
        <f>IF($D1240&gt;0,VLOOKUP($D1240,Iscrizioni!$A$2:$M$2502,4,FALSE),"-")</f>
        <v>-</v>
      </c>
      <c r="I1240" s="27" t="str">
        <f>IF($D1240&gt;0,VLOOKUP($D1240,Iscrizioni!$A$2:$M$2502,5,FALSE),"-")</f>
        <v>-</v>
      </c>
      <c r="J1240" s="27" t="str">
        <f>IF($D1240&gt;0,VLOOKUP($D1240,Iscrizioni!$A$2:$M$2502,10,FALSE),"-")</f>
        <v>-</v>
      </c>
      <c r="K1240" s="27" t="str">
        <f t="shared" si="118"/>
        <v>-</v>
      </c>
      <c r="L1240" s="46" t="str">
        <f>IF($D1240&gt;0,VLOOKUP($D1240,Iscrizioni!$A$2:$M$2502,11,FALSE),"-")</f>
        <v>-</v>
      </c>
      <c r="M1240" s="27" t="str">
        <f>IF($D1240&gt;0,VLOOKUP($D1240,Iscrizioni!$A$2:$N$2502,12,FALSE),"-")</f>
        <v>-</v>
      </c>
      <c r="N1240" s="46" t="str">
        <f>IF($D1240&gt;0,VLOOKUP($D1240,Iscrizioni!$A$2:$M$2502,6,FALSE),"-")</f>
        <v>-</v>
      </c>
      <c r="O1240" s="107" t="str">
        <f>IF($D1240&gt;0,VLOOKUP($D1240,Iscrizioni!$A$2:$M$2502,7,FALSE),"-")</f>
        <v>-</v>
      </c>
      <c r="P1240" s="46" t="str">
        <f>IF($D1240&gt;0,VLOOKUP(LEFT($N1240,1),Regione!$A$2:$C$21,2,FALSE),"-")</f>
        <v>-</v>
      </c>
      <c r="Q1240" s="112" t="str">
        <f ca="1">IF($D1240&gt;0,NormalizzaTempo("D",CELL("tipo",$E1240),$E1240),"-")</f>
        <v>-</v>
      </c>
      <c r="R1240" s="27" t="str">
        <f>IF($D1240&gt;0,VLOOKUP($D1240,Iscrizioni!$A$2:$M$2502,13,FALSE),"-")</f>
        <v>-</v>
      </c>
      <c r="S1240" s="112" t="str">
        <f t="shared" si="121"/>
        <v>-</v>
      </c>
      <c r="T1240" s="112" t="str">
        <f>IF($D1240&gt;0,SUMIFS($S$3:$S1240,$X$3:$X1240,1,$J$3:$J1240,$J1240),"-")</f>
        <v>-</v>
      </c>
      <c r="U1240" s="112" t="str">
        <f t="shared" si="122"/>
        <v>-</v>
      </c>
      <c r="V1240" s="112" t="str">
        <f t="shared" si="119"/>
        <v>-</v>
      </c>
      <c r="W1240" s="27" t="str">
        <f>IF(LEN($C1240)=0,IF($D1240&gt;0,COUNTIFS($A$3:$A1240,$A1240),"-"),"Escluso")</f>
        <v>-</v>
      </c>
      <c r="X1240" s="2" t="str">
        <f>IF(LEN($C1240)=0,IF($D1240&gt;0,COUNTIFS($J$3:$J1240,$J1240,$C$3:$C1240,""),"-"),"Escluso")</f>
        <v>-</v>
      </c>
      <c r="Y1240" s="127" t="str">
        <f t="shared" si="117"/>
        <v>-</v>
      </c>
      <c r="Z1240" s="2" t="str">
        <f>IF($D1240&gt;0,COUNTIFS($O$3:$O1240,$O1240,$L$3:$L1240,$L1240,$I$3:$I1240,$I1240),"-")</f>
        <v>-</v>
      </c>
      <c r="AA1240" s="27" t="str">
        <f>IF($D1240&gt;0,IF(OR($Z1240 &gt;1,$L1240&lt;&gt;"Adulti"),0,VLOOKUP($P1240,Regione!$B$2:$C$22,2,FALSE)),"-")</f>
        <v>-</v>
      </c>
      <c r="AB1240" s="27" t="str">
        <f>IF($D1240&gt;0,IF(COUNTIFS($O$3:$O1240,$O1240,$L$3:$L1240,$L1240,$I$3:$I1240,$I1240) &gt;1,0,SUMIFS($Y$3:$Y$2503,$L$3:$L$2503,$L1240,$O$3:$O$2503,$O1240,$I$3:$I$2503,$I1240)),"-")</f>
        <v>-</v>
      </c>
      <c r="AC1240" s="27" t="str">
        <f t="shared" si="120"/>
        <v>-</v>
      </c>
    </row>
    <row r="1241" spans="1:29" s="1" customFormat="1">
      <c r="A1241" s="13"/>
      <c r="B1241" s="107" t="str">
        <f>IF(COUNTA($A1241)&gt;0,VLOOKUP($A1241,Corsa!$A$1:$F$43,2,FALSE),"-")</f>
        <v>-</v>
      </c>
      <c r="C1241" s="11"/>
      <c r="D1241" s="13"/>
      <c r="E1241" s="13"/>
      <c r="F1241" s="46" t="str">
        <f>IF(COUNTA($A1241)&gt;0,VLOOKUP($A1241,Corsa!$A$1:$F$43,3,FALSE),"-")</f>
        <v>-</v>
      </c>
      <c r="G1241" s="28" t="str">
        <f>IF($D1241&gt;0,VLOOKUP($D1241,Iscrizioni!$A$2:$M$2502,9,FALSE),"-")</f>
        <v>-</v>
      </c>
      <c r="H1241" s="28" t="str">
        <f>IF($D1241&gt;0,VLOOKUP($D1241,Iscrizioni!$A$2:$M$2502,4,FALSE),"-")</f>
        <v>-</v>
      </c>
      <c r="I1241" s="27" t="str">
        <f>IF($D1241&gt;0,VLOOKUP($D1241,Iscrizioni!$A$2:$M$2502,5,FALSE),"-")</f>
        <v>-</v>
      </c>
      <c r="J1241" s="27" t="str">
        <f>IF($D1241&gt;0,VLOOKUP($D1241,Iscrizioni!$A$2:$M$2502,10,FALSE),"-")</f>
        <v>-</v>
      </c>
      <c r="K1241" s="27" t="str">
        <f t="shared" si="118"/>
        <v>-</v>
      </c>
      <c r="L1241" s="46" t="str">
        <f>IF($D1241&gt;0,VLOOKUP($D1241,Iscrizioni!$A$2:$M$2502,11,FALSE),"-")</f>
        <v>-</v>
      </c>
      <c r="M1241" s="27" t="str">
        <f>IF($D1241&gt;0,VLOOKUP($D1241,Iscrizioni!$A$2:$N$2502,12,FALSE),"-")</f>
        <v>-</v>
      </c>
      <c r="N1241" s="46" t="str">
        <f>IF($D1241&gt;0,VLOOKUP($D1241,Iscrizioni!$A$2:$M$2502,6,FALSE),"-")</f>
        <v>-</v>
      </c>
      <c r="O1241" s="107" t="str">
        <f>IF($D1241&gt;0,VLOOKUP($D1241,Iscrizioni!$A$2:$M$2502,7,FALSE),"-")</f>
        <v>-</v>
      </c>
      <c r="P1241" s="46" t="str">
        <f>IF($D1241&gt;0,VLOOKUP(LEFT($N1241,1),Regione!$A$2:$C$21,2,FALSE),"-")</f>
        <v>-</v>
      </c>
      <c r="Q1241" s="112" t="str">
        <f ca="1">IF($D1241&gt;0,NormalizzaTempo("D",CELL("tipo",$E1241),$E1241),"-")</f>
        <v>-</v>
      </c>
      <c r="R1241" s="27" t="str">
        <f>IF($D1241&gt;0,VLOOKUP($D1241,Iscrizioni!$A$2:$M$2502,13,FALSE),"-")</f>
        <v>-</v>
      </c>
      <c r="S1241" s="112" t="str">
        <f t="shared" si="121"/>
        <v>-</v>
      </c>
      <c r="T1241" s="112" t="str">
        <f>IF($D1241&gt;0,SUMIFS($S$3:$S1241,$X$3:$X1241,1,$J$3:$J1241,$J1241),"-")</f>
        <v>-</v>
      </c>
      <c r="U1241" s="112" t="str">
        <f t="shared" si="122"/>
        <v>-</v>
      </c>
      <c r="V1241" s="112" t="str">
        <f t="shared" si="119"/>
        <v>-</v>
      </c>
      <c r="W1241" s="27" t="str">
        <f>IF(LEN($C1241)=0,IF($D1241&gt;0,COUNTIFS($A$3:$A1241,$A1241),"-"),"Escluso")</f>
        <v>-</v>
      </c>
      <c r="X1241" s="2" t="str">
        <f>IF(LEN($C1241)=0,IF($D1241&gt;0,COUNTIFS($J$3:$J1241,$J1241,$C$3:$C1241,""),"-"),"Escluso")</f>
        <v>-</v>
      </c>
      <c r="Y1241" s="127" t="str">
        <f t="shared" si="117"/>
        <v>-</v>
      </c>
      <c r="Z1241" s="2" t="str">
        <f>IF($D1241&gt;0,COUNTIFS($O$3:$O1241,$O1241,$L$3:$L1241,$L1241,$I$3:$I1241,$I1241),"-")</f>
        <v>-</v>
      </c>
      <c r="AA1241" s="27" t="str">
        <f>IF($D1241&gt;0,IF(OR($Z1241 &gt;1,$L1241&lt;&gt;"Adulti"),0,VLOOKUP($P1241,Regione!$B$2:$C$22,2,FALSE)),"-")</f>
        <v>-</v>
      </c>
      <c r="AB1241" s="27" t="str">
        <f>IF($D1241&gt;0,IF(COUNTIFS($O$3:$O1241,$O1241,$L$3:$L1241,$L1241,$I$3:$I1241,$I1241) &gt;1,0,SUMIFS($Y$3:$Y$2503,$L$3:$L$2503,$L1241,$O$3:$O$2503,$O1241,$I$3:$I$2503,$I1241)),"-")</f>
        <v>-</v>
      </c>
      <c r="AC1241" s="27" t="str">
        <f t="shared" si="120"/>
        <v>-</v>
      </c>
    </row>
    <row r="1242" spans="1:29" s="1" customFormat="1">
      <c r="A1242" s="13"/>
      <c r="B1242" s="107" t="str">
        <f>IF(COUNTA($A1242)&gt;0,VLOOKUP($A1242,Corsa!$A$1:$F$43,2,FALSE),"-")</f>
        <v>-</v>
      </c>
      <c r="C1242" s="11"/>
      <c r="D1242" s="13"/>
      <c r="E1242" s="13"/>
      <c r="F1242" s="46" t="str">
        <f>IF(COUNTA($A1242)&gt;0,VLOOKUP($A1242,Corsa!$A$1:$F$43,3,FALSE),"-")</f>
        <v>-</v>
      </c>
      <c r="G1242" s="28" t="str">
        <f>IF($D1242&gt;0,VLOOKUP($D1242,Iscrizioni!$A$2:$M$2502,9,FALSE),"-")</f>
        <v>-</v>
      </c>
      <c r="H1242" s="28" t="str">
        <f>IF($D1242&gt;0,VLOOKUP($D1242,Iscrizioni!$A$2:$M$2502,4,FALSE),"-")</f>
        <v>-</v>
      </c>
      <c r="I1242" s="27" t="str">
        <f>IF($D1242&gt;0,VLOOKUP($D1242,Iscrizioni!$A$2:$M$2502,5,FALSE),"-")</f>
        <v>-</v>
      </c>
      <c r="J1242" s="27" t="str">
        <f>IF($D1242&gt;0,VLOOKUP($D1242,Iscrizioni!$A$2:$M$2502,10,FALSE),"-")</f>
        <v>-</v>
      </c>
      <c r="K1242" s="27" t="str">
        <f t="shared" si="118"/>
        <v>-</v>
      </c>
      <c r="L1242" s="46" t="str">
        <f>IF($D1242&gt;0,VLOOKUP($D1242,Iscrizioni!$A$2:$M$2502,11,FALSE),"-")</f>
        <v>-</v>
      </c>
      <c r="M1242" s="27" t="str">
        <f>IF($D1242&gt;0,VLOOKUP($D1242,Iscrizioni!$A$2:$N$2502,12,FALSE),"-")</f>
        <v>-</v>
      </c>
      <c r="N1242" s="46" t="str">
        <f>IF($D1242&gt;0,VLOOKUP($D1242,Iscrizioni!$A$2:$M$2502,6,FALSE),"-")</f>
        <v>-</v>
      </c>
      <c r="O1242" s="107" t="str">
        <f>IF($D1242&gt;0,VLOOKUP($D1242,Iscrizioni!$A$2:$M$2502,7,FALSE),"-")</f>
        <v>-</v>
      </c>
      <c r="P1242" s="46" t="str">
        <f>IF($D1242&gt;0,VLOOKUP(LEFT($N1242,1),Regione!$A$2:$C$21,2,FALSE),"-")</f>
        <v>-</v>
      </c>
      <c r="Q1242" s="112" t="str">
        <f ca="1">IF($D1242&gt;0,NormalizzaTempo("D",CELL("tipo",$E1242),$E1242),"-")</f>
        <v>-</v>
      </c>
      <c r="R1242" s="27" t="str">
        <f>IF($D1242&gt;0,VLOOKUP($D1242,Iscrizioni!$A$2:$M$2502,13,FALSE),"-")</f>
        <v>-</v>
      </c>
      <c r="S1242" s="112" t="str">
        <f t="shared" si="121"/>
        <v>-</v>
      </c>
      <c r="T1242" s="112" t="str">
        <f>IF($D1242&gt;0,SUMIFS($S$3:$S1242,$X$3:$X1242,1,$J$3:$J1242,$J1242),"-")</f>
        <v>-</v>
      </c>
      <c r="U1242" s="112" t="str">
        <f t="shared" si="122"/>
        <v>-</v>
      </c>
      <c r="V1242" s="112" t="str">
        <f t="shared" si="119"/>
        <v>-</v>
      </c>
      <c r="W1242" s="27" t="str">
        <f>IF(LEN($C1242)=0,IF($D1242&gt;0,COUNTIFS($A$3:$A1242,$A1242),"-"),"Escluso")</f>
        <v>-</v>
      </c>
      <c r="X1242" s="2" t="str">
        <f>IF(LEN($C1242)=0,IF($D1242&gt;0,COUNTIFS($J$3:$J1242,$J1242,$C$3:$C1242,""),"-"),"Escluso")</f>
        <v>-</v>
      </c>
      <c r="Y1242" s="127" t="str">
        <f t="shared" si="117"/>
        <v>-</v>
      </c>
      <c r="Z1242" s="2" t="str">
        <f>IF($D1242&gt;0,COUNTIFS($O$3:$O1242,$O1242,$L$3:$L1242,$L1242,$I$3:$I1242,$I1242),"-")</f>
        <v>-</v>
      </c>
      <c r="AA1242" s="27" t="str">
        <f>IF($D1242&gt;0,IF(OR($Z1242 &gt;1,$L1242&lt;&gt;"Adulti"),0,VLOOKUP($P1242,Regione!$B$2:$C$22,2,FALSE)),"-")</f>
        <v>-</v>
      </c>
      <c r="AB1242" s="27" t="str">
        <f>IF($D1242&gt;0,IF(COUNTIFS($O$3:$O1242,$O1242,$L$3:$L1242,$L1242,$I$3:$I1242,$I1242) &gt;1,0,SUMIFS($Y$3:$Y$2503,$L$3:$L$2503,$L1242,$O$3:$O$2503,$O1242,$I$3:$I$2503,$I1242)),"-")</f>
        <v>-</v>
      </c>
      <c r="AC1242" s="27" t="str">
        <f t="shared" si="120"/>
        <v>-</v>
      </c>
    </row>
    <row r="1243" spans="1:29" s="1" customFormat="1">
      <c r="A1243" s="13"/>
      <c r="B1243" s="107" t="str">
        <f>IF(COUNTA($A1243)&gt;0,VLOOKUP($A1243,Corsa!$A$1:$F$43,2,FALSE),"-")</f>
        <v>-</v>
      </c>
      <c r="C1243" s="11"/>
      <c r="D1243" s="13"/>
      <c r="E1243" s="13"/>
      <c r="F1243" s="46" t="str">
        <f>IF(COUNTA($A1243)&gt;0,VLOOKUP($A1243,Corsa!$A$1:$F$43,3,FALSE),"-")</f>
        <v>-</v>
      </c>
      <c r="G1243" s="28" t="str">
        <f>IF($D1243&gt;0,VLOOKUP($D1243,Iscrizioni!$A$2:$M$2502,9,FALSE),"-")</f>
        <v>-</v>
      </c>
      <c r="H1243" s="28" t="str">
        <f>IF($D1243&gt;0,VLOOKUP($D1243,Iscrizioni!$A$2:$M$2502,4,FALSE),"-")</f>
        <v>-</v>
      </c>
      <c r="I1243" s="27" t="str">
        <f>IF($D1243&gt;0,VLOOKUP($D1243,Iscrizioni!$A$2:$M$2502,5,FALSE),"-")</f>
        <v>-</v>
      </c>
      <c r="J1243" s="27" t="str">
        <f>IF($D1243&gt;0,VLOOKUP($D1243,Iscrizioni!$A$2:$M$2502,10,FALSE),"-")</f>
        <v>-</v>
      </c>
      <c r="K1243" s="27" t="str">
        <f t="shared" si="118"/>
        <v>-</v>
      </c>
      <c r="L1243" s="46" t="str">
        <f>IF($D1243&gt;0,VLOOKUP($D1243,Iscrizioni!$A$2:$M$2502,11,FALSE),"-")</f>
        <v>-</v>
      </c>
      <c r="M1243" s="27" t="str">
        <f>IF($D1243&gt;0,VLOOKUP($D1243,Iscrizioni!$A$2:$N$2502,12,FALSE),"-")</f>
        <v>-</v>
      </c>
      <c r="N1243" s="46" t="str">
        <f>IF($D1243&gt;0,VLOOKUP($D1243,Iscrizioni!$A$2:$M$2502,6,FALSE),"-")</f>
        <v>-</v>
      </c>
      <c r="O1243" s="107" t="str">
        <f>IF($D1243&gt;0,VLOOKUP($D1243,Iscrizioni!$A$2:$M$2502,7,FALSE),"-")</f>
        <v>-</v>
      </c>
      <c r="P1243" s="46" t="str">
        <f>IF($D1243&gt;0,VLOOKUP(LEFT($N1243,1),Regione!$A$2:$C$21,2,FALSE),"-")</f>
        <v>-</v>
      </c>
      <c r="Q1243" s="112" t="str">
        <f ca="1">IF($D1243&gt;0,NormalizzaTempo("D",CELL("tipo",$E1243),$E1243),"-")</f>
        <v>-</v>
      </c>
      <c r="R1243" s="27" t="str">
        <f>IF($D1243&gt;0,VLOOKUP($D1243,Iscrizioni!$A$2:$M$2502,13,FALSE),"-")</f>
        <v>-</v>
      </c>
      <c r="S1243" s="112" t="str">
        <f t="shared" si="121"/>
        <v>-</v>
      </c>
      <c r="T1243" s="112" t="str">
        <f>IF($D1243&gt;0,SUMIFS($S$3:$S1243,$X$3:$X1243,1,$J$3:$J1243,$J1243),"-")</f>
        <v>-</v>
      </c>
      <c r="U1243" s="112" t="str">
        <f t="shared" si="122"/>
        <v>-</v>
      </c>
      <c r="V1243" s="112" t="str">
        <f t="shared" si="119"/>
        <v>-</v>
      </c>
      <c r="W1243" s="27" t="str">
        <f>IF(LEN($C1243)=0,IF($D1243&gt;0,COUNTIFS($A$3:$A1243,$A1243),"-"),"Escluso")</f>
        <v>-</v>
      </c>
      <c r="X1243" s="2" t="str">
        <f>IF(LEN($C1243)=0,IF($D1243&gt;0,COUNTIFS($J$3:$J1243,$J1243,$C$3:$C1243,""),"-"),"Escluso")</f>
        <v>-</v>
      </c>
      <c r="Y1243" s="127" t="str">
        <f t="shared" si="117"/>
        <v>-</v>
      </c>
      <c r="Z1243" s="2" t="str">
        <f>IF($D1243&gt;0,COUNTIFS($O$3:$O1243,$O1243,$L$3:$L1243,$L1243,$I$3:$I1243,$I1243),"-")</f>
        <v>-</v>
      </c>
      <c r="AA1243" s="27" t="str">
        <f>IF($D1243&gt;0,IF(OR($Z1243 &gt;1,$L1243&lt;&gt;"Adulti"),0,VLOOKUP($P1243,Regione!$B$2:$C$22,2,FALSE)),"-")</f>
        <v>-</v>
      </c>
      <c r="AB1243" s="27" t="str">
        <f>IF($D1243&gt;0,IF(COUNTIFS($O$3:$O1243,$O1243,$L$3:$L1243,$L1243,$I$3:$I1243,$I1243) &gt;1,0,SUMIFS($Y$3:$Y$2503,$L$3:$L$2503,$L1243,$O$3:$O$2503,$O1243,$I$3:$I$2503,$I1243)),"-")</f>
        <v>-</v>
      </c>
      <c r="AC1243" s="27" t="str">
        <f t="shared" si="120"/>
        <v>-</v>
      </c>
    </row>
    <row r="1244" spans="1:29" s="1" customFormat="1">
      <c r="A1244" s="13"/>
      <c r="B1244" s="107" t="str">
        <f>IF(COUNTA($A1244)&gt;0,VLOOKUP($A1244,Corsa!$A$1:$F$43,2,FALSE),"-")</f>
        <v>-</v>
      </c>
      <c r="C1244" s="11"/>
      <c r="D1244" s="13"/>
      <c r="E1244" s="13"/>
      <c r="F1244" s="46" t="str">
        <f>IF(COUNTA($A1244)&gt;0,VLOOKUP($A1244,Corsa!$A$1:$F$43,3,FALSE),"-")</f>
        <v>-</v>
      </c>
      <c r="G1244" s="28" t="str">
        <f>IF($D1244&gt;0,VLOOKUP($D1244,Iscrizioni!$A$2:$M$2502,9,FALSE),"-")</f>
        <v>-</v>
      </c>
      <c r="H1244" s="28" t="str">
        <f>IF($D1244&gt;0,VLOOKUP($D1244,Iscrizioni!$A$2:$M$2502,4,FALSE),"-")</f>
        <v>-</v>
      </c>
      <c r="I1244" s="27" t="str">
        <f>IF($D1244&gt;0,VLOOKUP($D1244,Iscrizioni!$A$2:$M$2502,5,FALSE),"-")</f>
        <v>-</v>
      </c>
      <c r="J1244" s="27" t="str">
        <f>IF($D1244&gt;0,VLOOKUP($D1244,Iscrizioni!$A$2:$M$2502,10,FALSE),"-")</f>
        <v>-</v>
      </c>
      <c r="K1244" s="27" t="str">
        <f t="shared" si="118"/>
        <v>-</v>
      </c>
      <c r="L1244" s="46" t="str">
        <f>IF($D1244&gt;0,VLOOKUP($D1244,Iscrizioni!$A$2:$M$2502,11,FALSE),"-")</f>
        <v>-</v>
      </c>
      <c r="M1244" s="27" t="str">
        <f>IF($D1244&gt;0,VLOOKUP($D1244,Iscrizioni!$A$2:$N$2502,12,FALSE),"-")</f>
        <v>-</v>
      </c>
      <c r="N1244" s="46" t="str">
        <f>IF($D1244&gt;0,VLOOKUP($D1244,Iscrizioni!$A$2:$M$2502,6,FALSE),"-")</f>
        <v>-</v>
      </c>
      <c r="O1244" s="107" t="str">
        <f>IF($D1244&gt;0,VLOOKUP($D1244,Iscrizioni!$A$2:$M$2502,7,FALSE),"-")</f>
        <v>-</v>
      </c>
      <c r="P1244" s="46" t="str">
        <f>IF($D1244&gt;0,VLOOKUP(LEFT($N1244,1),Regione!$A$2:$C$21,2,FALSE),"-")</f>
        <v>-</v>
      </c>
      <c r="Q1244" s="112" t="str">
        <f ca="1">IF($D1244&gt;0,NormalizzaTempo("D",CELL("tipo",$E1244),$E1244),"-")</f>
        <v>-</v>
      </c>
      <c r="R1244" s="27" t="str">
        <f>IF($D1244&gt;0,VLOOKUP($D1244,Iscrizioni!$A$2:$M$2502,13,FALSE),"-")</f>
        <v>-</v>
      </c>
      <c r="S1244" s="112" t="str">
        <f t="shared" si="121"/>
        <v>-</v>
      </c>
      <c r="T1244" s="112" t="str">
        <f>IF($D1244&gt;0,SUMIFS($S$3:$S1244,$X$3:$X1244,1,$J$3:$J1244,$J1244),"-")</f>
        <v>-</v>
      </c>
      <c r="U1244" s="112" t="str">
        <f t="shared" si="122"/>
        <v>-</v>
      </c>
      <c r="V1244" s="112" t="str">
        <f t="shared" si="119"/>
        <v>-</v>
      </c>
      <c r="W1244" s="27" t="str">
        <f>IF(LEN($C1244)=0,IF($D1244&gt;0,COUNTIFS($A$3:$A1244,$A1244),"-"),"Escluso")</f>
        <v>-</v>
      </c>
      <c r="X1244" s="2" t="str">
        <f>IF(LEN($C1244)=0,IF($D1244&gt;0,COUNTIFS($J$3:$J1244,$J1244,$C$3:$C1244,""),"-"),"Escluso")</f>
        <v>-</v>
      </c>
      <c r="Y1244" s="127" t="str">
        <f t="shared" si="117"/>
        <v>-</v>
      </c>
      <c r="Z1244" s="2" t="str">
        <f>IF($D1244&gt;0,COUNTIFS($O$3:$O1244,$O1244,$L$3:$L1244,$L1244,$I$3:$I1244,$I1244),"-")</f>
        <v>-</v>
      </c>
      <c r="AA1244" s="27" t="str">
        <f>IF($D1244&gt;0,IF(OR($Z1244 &gt;1,$L1244&lt;&gt;"Adulti"),0,VLOOKUP($P1244,Regione!$B$2:$C$22,2,FALSE)),"-")</f>
        <v>-</v>
      </c>
      <c r="AB1244" s="27" t="str">
        <f>IF($D1244&gt;0,IF(COUNTIFS($O$3:$O1244,$O1244,$L$3:$L1244,$L1244,$I$3:$I1244,$I1244) &gt;1,0,SUMIFS($Y$3:$Y$2503,$L$3:$L$2503,$L1244,$O$3:$O$2503,$O1244,$I$3:$I$2503,$I1244)),"-")</f>
        <v>-</v>
      </c>
      <c r="AC1244" s="27" t="str">
        <f t="shared" si="120"/>
        <v>-</v>
      </c>
    </row>
    <row r="1245" spans="1:29" s="1" customFormat="1">
      <c r="A1245" s="13"/>
      <c r="B1245" s="107" t="str">
        <f>IF(COUNTA($A1245)&gt;0,VLOOKUP($A1245,Corsa!$A$1:$F$43,2,FALSE),"-")</f>
        <v>-</v>
      </c>
      <c r="C1245" s="11"/>
      <c r="D1245" s="13"/>
      <c r="E1245" s="13"/>
      <c r="F1245" s="46" t="str">
        <f>IF(COUNTA($A1245)&gt;0,VLOOKUP($A1245,Corsa!$A$1:$F$43,3,FALSE),"-")</f>
        <v>-</v>
      </c>
      <c r="G1245" s="28" t="str">
        <f>IF($D1245&gt;0,VLOOKUP($D1245,Iscrizioni!$A$2:$M$2502,9,FALSE),"-")</f>
        <v>-</v>
      </c>
      <c r="H1245" s="28" t="str">
        <f>IF($D1245&gt;0,VLOOKUP($D1245,Iscrizioni!$A$2:$M$2502,4,FALSE),"-")</f>
        <v>-</v>
      </c>
      <c r="I1245" s="27" t="str">
        <f>IF($D1245&gt;0,VLOOKUP($D1245,Iscrizioni!$A$2:$M$2502,5,FALSE),"-")</f>
        <v>-</v>
      </c>
      <c r="J1245" s="27" t="str">
        <f>IF($D1245&gt;0,VLOOKUP($D1245,Iscrizioni!$A$2:$M$2502,10,FALSE),"-")</f>
        <v>-</v>
      </c>
      <c r="K1245" s="27" t="str">
        <f t="shared" si="118"/>
        <v>-</v>
      </c>
      <c r="L1245" s="46" t="str">
        <f>IF($D1245&gt;0,VLOOKUP($D1245,Iscrizioni!$A$2:$M$2502,11,FALSE),"-")</f>
        <v>-</v>
      </c>
      <c r="M1245" s="27" t="str">
        <f>IF($D1245&gt;0,VLOOKUP($D1245,Iscrizioni!$A$2:$N$2502,12,FALSE),"-")</f>
        <v>-</v>
      </c>
      <c r="N1245" s="46" t="str">
        <f>IF($D1245&gt;0,VLOOKUP($D1245,Iscrizioni!$A$2:$M$2502,6,FALSE),"-")</f>
        <v>-</v>
      </c>
      <c r="O1245" s="107" t="str">
        <f>IF($D1245&gt;0,VLOOKUP($D1245,Iscrizioni!$A$2:$M$2502,7,FALSE),"-")</f>
        <v>-</v>
      </c>
      <c r="P1245" s="46" t="str">
        <f>IF($D1245&gt;0,VLOOKUP(LEFT($N1245,1),Regione!$A$2:$C$21,2,FALSE),"-")</f>
        <v>-</v>
      </c>
      <c r="Q1245" s="112" t="str">
        <f ca="1">IF($D1245&gt;0,NormalizzaTempo("D",CELL("tipo",$E1245),$E1245),"-")</f>
        <v>-</v>
      </c>
      <c r="R1245" s="27" t="str">
        <f>IF($D1245&gt;0,VLOOKUP($D1245,Iscrizioni!$A$2:$M$2502,13,FALSE),"-")</f>
        <v>-</v>
      </c>
      <c r="S1245" s="112" t="str">
        <f t="shared" si="121"/>
        <v>-</v>
      </c>
      <c r="T1245" s="112" t="str">
        <f>IF($D1245&gt;0,SUMIFS($S$3:$S1245,$X$3:$X1245,1,$J$3:$J1245,$J1245),"-")</f>
        <v>-</v>
      </c>
      <c r="U1245" s="112" t="str">
        <f t="shared" si="122"/>
        <v>-</v>
      </c>
      <c r="V1245" s="112" t="str">
        <f t="shared" si="119"/>
        <v>-</v>
      </c>
      <c r="W1245" s="27" t="str">
        <f>IF(LEN($C1245)=0,IF($D1245&gt;0,COUNTIFS($A$3:$A1245,$A1245),"-"),"Escluso")</f>
        <v>-</v>
      </c>
      <c r="X1245" s="2" t="str">
        <f>IF(LEN($C1245)=0,IF($D1245&gt;0,COUNTIFS($J$3:$J1245,$J1245,$C$3:$C1245,""),"-"),"Escluso")</f>
        <v>-</v>
      </c>
      <c r="Y1245" s="127" t="str">
        <f t="shared" si="117"/>
        <v>-</v>
      </c>
      <c r="Z1245" s="2" t="str">
        <f>IF($D1245&gt;0,COUNTIFS($O$3:$O1245,$O1245,$L$3:$L1245,$L1245,$I$3:$I1245,$I1245),"-")</f>
        <v>-</v>
      </c>
      <c r="AA1245" s="27" t="str">
        <f>IF($D1245&gt;0,IF(OR($Z1245 &gt;1,$L1245&lt;&gt;"Adulti"),0,VLOOKUP($P1245,Regione!$B$2:$C$22,2,FALSE)),"-")</f>
        <v>-</v>
      </c>
      <c r="AB1245" s="27" t="str">
        <f>IF($D1245&gt;0,IF(COUNTIFS($O$3:$O1245,$O1245,$L$3:$L1245,$L1245,$I$3:$I1245,$I1245) &gt;1,0,SUMIFS($Y$3:$Y$2503,$L$3:$L$2503,$L1245,$O$3:$O$2503,$O1245,$I$3:$I$2503,$I1245)),"-")</f>
        <v>-</v>
      </c>
      <c r="AC1245" s="27" t="str">
        <f t="shared" si="120"/>
        <v>-</v>
      </c>
    </row>
    <row r="1246" spans="1:29" s="1" customFormat="1">
      <c r="A1246" s="13"/>
      <c r="B1246" s="107" t="str">
        <f>IF(COUNTA($A1246)&gt;0,VLOOKUP($A1246,Corsa!$A$1:$F$43,2,FALSE),"-")</f>
        <v>-</v>
      </c>
      <c r="C1246" s="11"/>
      <c r="D1246" s="13"/>
      <c r="E1246" s="13"/>
      <c r="F1246" s="46" t="str">
        <f>IF(COUNTA($A1246)&gt;0,VLOOKUP($A1246,Corsa!$A$1:$F$43,3,FALSE),"-")</f>
        <v>-</v>
      </c>
      <c r="G1246" s="28" t="str">
        <f>IF($D1246&gt;0,VLOOKUP($D1246,Iscrizioni!$A$2:$M$2502,9,FALSE),"-")</f>
        <v>-</v>
      </c>
      <c r="H1246" s="28" t="str">
        <f>IF($D1246&gt;0,VLOOKUP($D1246,Iscrizioni!$A$2:$M$2502,4,FALSE),"-")</f>
        <v>-</v>
      </c>
      <c r="I1246" s="27" t="str">
        <f>IF($D1246&gt;0,VLOOKUP($D1246,Iscrizioni!$A$2:$M$2502,5,FALSE),"-")</f>
        <v>-</v>
      </c>
      <c r="J1246" s="27" t="str">
        <f>IF($D1246&gt;0,VLOOKUP($D1246,Iscrizioni!$A$2:$M$2502,10,FALSE),"-")</f>
        <v>-</v>
      </c>
      <c r="K1246" s="27" t="str">
        <f t="shared" si="118"/>
        <v>-</v>
      </c>
      <c r="L1246" s="46" t="str">
        <f>IF($D1246&gt;0,VLOOKUP($D1246,Iscrizioni!$A$2:$M$2502,11,FALSE),"-")</f>
        <v>-</v>
      </c>
      <c r="M1246" s="27" t="str">
        <f>IF($D1246&gt;0,VLOOKUP($D1246,Iscrizioni!$A$2:$N$2502,12,FALSE),"-")</f>
        <v>-</v>
      </c>
      <c r="N1246" s="46" t="str">
        <f>IF($D1246&gt;0,VLOOKUP($D1246,Iscrizioni!$A$2:$M$2502,6,FALSE),"-")</f>
        <v>-</v>
      </c>
      <c r="O1246" s="107" t="str">
        <f>IF($D1246&gt;0,VLOOKUP($D1246,Iscrizioni!$A$2:$M$2502,7,FALSE),"-")</f>
        <v>-</v>
      </c>
      <c r="P1246" s="46" t="str">
        <f>IF($D1246&gt;0,VLOOKUP(LEFT($N1246,1),Regione!$A$2:$C$21,2,FALSE),"-")</f>
        <v>-</v>
      </c>
      <c r="Q1246" s="112" t="str">
        <f ca="1">IF($D1246&gt;0,NormalizzaTempo("D",CELL("tipo",$E1246),$E1246),"-")</f>
        <v>-</v>
      </c>
      <c r="R1246" s="27" t="str">
        <f>IF($D1246&gt;0,VLOOKUP($D1246,Iscrizioni!$A$2:$M$2502,13,FALSE),"-")</f>
        <v>-</v>
      </c>
      <c r="S1246" s="112" t="str">
        <f t="shared" si="121"/>
        <v>-</v>
      </c>
      <c r="T1246" s="112" t="str">
        <f>IF($D1246&gt;0,SUMIFS($S$3:$S1246,$X$3:$X1246,1,$J$3:$J1246,$J1246),"-")</f>
        <v>-</v>
      </c>
      <c r="U1246" s="112" t="str">
        <f t="shared" si="122"/>
        <v>-</v>
      </c>
      <c r="V1246" s="112" t="str">
        <f t="shared" si="119"/>
        <v>-</v>
      </c>
      <c r="W1246" s="27" t="str">
        <f>IF(LEN($C1246)=0,IF($D1246&gt;0,COUNTIFS($A$3:$A1246,$A1246),"-"),"Escluso")</f>
        <v>-</v>
      </c>
      <c r="X1246" s="2" t="str">
        <f>IF(LEN($C1246)=0,IF($D1246&gt;0,COUNTIFS($J$3:$J1246,$J1246,$C$3:$C1246,""),"-"),"Escluso")</f>
        <v>-</v>
      </c>
      <c r="Y1246" s="127" t="str">
        <f t="shared" si="117"/>
        <v>-</v>
      </c>
      <c r="Z1246" s="2" t="str">
        <f>IF($D1246&gt;0,COUNTIFS($O$3:$O1246,$O1246,$L$3:$L1246,$L1246,$I$3:$I1246,$I1246),"-")</f>
        <v>-</v>
      </c>
      <c r="AA1246" s="27" t="str">
        <f>IF($D1246&gt;0,IF(OR($Z1246 &gt;1,$L1246&lt;&gt;"Adulti"),0,VLOOKUP($P1246,Regione!$B$2:$C$22,2,FALSE)),"-")</f>
        <v>-</v>
      </c>
      <c r="AB1246" s="27" t="str">
        <f>IF($D1246&gt;0,IF(COUNTIFS($O$3:$O1246,$O1246,$L$3:$L1246,$L1246,$I$3:$I1246,$I1246) &gt;1,0,SUMIFS($Y$3:$Y$2503,$L$3:$L$2503,$L1246,$O$3:$O$2503,$O1246,$I$3:$I$2503,$I1246)),"-")</f>
        <v>-</v>
      </c>
      <c r="AC1246" s="27" t="str">
        <f t="shared" si="120"/>
        <v>-</v>
      </c>
    </row>
    <row r="1247" spans="1:29" s="1" customFormat="1">
      <c r="A1247" s="13"/>
      <c r="B1247" s="107" t="str">
        <f>IF(COUNTA($A1247)&gt;0,VLOOKUP($A1247,Corsa!$A$1:$F$43,2,FALSE),"-")</f>
        <v>-</v>
      </c>
      <c r="C1247" s="11"/>
      <c r="D1247" s="13"/>
      <c r="E1247" s="13"/>
      <c r="F1247" s="46" t="str">
        <f>IF(COUNTA($A1247)&gt;0,VLOOKUP($A1247,Corsa!$A$1:$F$43,3,FALSE),"-")</f>
        <v>-</v>
      </c>
      <c r="G1247" s="28" t="str">
        <f>IF($D1247&gt;0,VLOOKUP($D1247,Iscrizioni!$A$2:$M$2502,9,FALSE),"-")</f>
        <v>-</v>
      </c>
      <c r="H1247" s="28" t="str">
        <f>IF($D1247&gt;0,VLOOKUP($D1247,Iscrizioni!$A$2:$M$2502,4,FALSE),"-")</f>
        <v>-</v>
      </c>
      <c r="I1247" s="27" t="str">
        <f>IF($D1247&gt;0,VLOOKUP($D1247,Iscrizioni!$A$2:$M$2502,5,FALSE),"-")</f>
        <v>-</v>
      </c>
      <c r="J1247" s="27" t="str">
        <f>IF($D1247&gt;0,VLOOKUP($D1247,Iscrizioni!$A$2:$M$2502,10,FALSE),"-")</f>
        <v>-</v>
      </c>
      <c r="K1247" s="27" t="str">
        <f t="shared" si="118"/>
        <v>-</v>
      </c>
      <c r="L1247" s="46" t="str">
        <f>IF($D1247&gt;0,VLOOKUP($D1247,Iscrizioni!$A$2:$M$2502,11,FALSE),"-")</f>
        <v>-</v>
      </c>
      <c r="M1247" s="27" t="str">
        <f>IF($D1247&gt;0,VLOOKUP($D1247,Iscrizioni!$A$2:$N$2502,12,FALSE),"-")</f>
        <v>-</v>
      </c>
      <c r="N1247" s="46" t="str">
        <f>IF($D1247&gt;0,VLOOKUP($D1247,Iscrizioni!$A$2:$M$2502,6,FALSE),"-")</f>
        <v>-</v>
      </c>
      <c r="O1247" s="107" t="str">
        <f>IF($D1247&gt;0,VLOOKUP($D1247,Iscrizioni!$A$2:$M$2502,7,FALSE),"-")</f>
        <v>-</v>
      </c>
      <c r="P1247" s="46" t="str">
        <f>IF($D1247&gt;0,VLOOKUP(LEFT($N1247,1),Regione!$A$2:$C$21,2,FALSE),"-")</f>
        <v>-</v>
      </c>
      <c r="Q1247" s="112" t="str">
        <f ca="1">IF($D1247&gt;0,NormalizzaTempo("D",CELL("tipo",$E1247),$E1247),"-")</f>
        <v>-</v>
      </c>
      <c r="R1247" s="27" t="str">
        <f>IF($D1247&gt;0,VLOOKUP($D1247,Iscrizioni!$A$2:$M$2502,13,FALSE),"-")</f>
        <v>-</v>
      </c>
      <c r="S1247" s="112" t="str">
        <f t="shared" si="121"/>
        <v>-</v>
      </c>
      <c r="T1247" s="112" t="str">
        <f>IF($D1247&gt;0,SUMIFS($S$3:$S1247,$X$3:$X1247,1,$J$3:$J1247,$J1247),"-")</f>
        <v>-</v>
      </c>
      <c r="U1247" s="112" t="str">
        <f t="shared" si="122"/>
        <v>-</v>
      </c>
      <c r="V1247" s="112" t="str">
        <f t="shared" si="119"/>
        <v>-</v>
      </c>
      <c r="W1247" s="27" t="str">
        <f>IF(LEN($C1247)=0,IF($D1247&gt;0,COUNTIFS($A$3:$A1247,$A1247),"-"),"Escluso")</f>
        <v>-</v>
      </c>
      <c r="X1247" s="2" t="str">
        <f>IF(LEN($C1247)=0,IF($D1247&gt;0,COUNTIFS($J$3:$J1247,$J1247,$C$3:$C1247,""),"-"),"Escluso")</f>
        <v>-</v>
      </c>
      <c r="Y1247" s="127" t="str">
        <f t="shared" si="117"/>
        <v>-</v>
      </c>
      <c r="Z1247" s="2" t="str">
        <f>IF($D1247&gt;0,COUNTIFS($O$3:$O1247,$O1247,$L$3:$L1247,$L1247,$I$3:$I1247,$I1247),"-")</f>
        <v>-</v>
      </c>
      <c r="AA1247" s="27" t="str">
        <f>IF($D1247&gt;0,IF(OR($Z1247 &gt;1,$L1247&lt;&gt;"Adulti"),0,VLOOKUP($P1247,Regione!$B$2:$C$22,2,FALSE)),"-")</f>
        <v>-</v>
      </c>
      <c r="AB1247" s="27" t="str">
        <f>IF($D1247&gt;0,IF(COUNTIFS($O$3:$O1247,$O1247,$L$3:$L1247,$L1247,$I$3:$I1247,$I1247) &gt;1,0,SUMIFS($Y$3:$Y$2503,$L$3:$L$2503,$L1247,$O$3:$O$2503,$O1247,$I$3:$I$2503,$I1247)),"-")</f>
        <v>-</v>
      </c>
      <c r="AC1247" s="27" t="str">
        <f t="shared" si="120"/>
        <v>-</v>
      </c>
    </row>
    <row r="1248" spans="1:29" s="1" customFormat="1">
      <c r="A1248" s="13"/>
      <c r="B1248" s="107" t="str">
        <f>IF(COUNTA($A1248)&gt;0,VLOOKUP($A1248,Corsa!$A$1:$F$43,2,FALSE),"-")</f>
        <v>-</v>
      </c>
      <c r="C1248" s="11"/>
      <c r="D1248" s="13"/>
      <c r="E1248" s="13"/>
      <c r="F1248" s="46" t="str">
        <f>IF(COUNTA($A1248)&gt;0,VLOOKUP($A1248,Corsa!$A$1:$F$43,3,FALSE),"-")</f>
        <v>-</v>
      </c>
      <c r="G1248" s="28" t="str">
        <f>IF($D1248&gt;0,VLOOKUP($D1248,Iscrizioni!$A$2:$M$2502,9,FALSE),"-")</f>
        <v>-</v>
      </c>
      <c r="H1248" s="28" t="str">
        <f>IF($D1248&gt;0,VLOOKUP($D1248,Iscrizioni!$A$2:$M$2502,4,FALSE),"-")</f>
        <v>-</v>
      </c>
      <c r="I1248" s="27" t="str">
        <f>IF($D1248&gt;0,VLOOKUP($D1248,Iscrizioni!$A$2:$M$2502,5,FALSE),"-")</f>
        <v>-</v>
      </c>
      <c r="J1248" s="27" t="str">
        <f>IF($D1248&gt;0,VLOOKUP($D1248,Iscrizioni!$A$2:$M$2502,10,FALSE),"-")</f>
        <v>-</v>
      </c>
      <c r="K1248" s="27" t="str">
        <f t="shared" si="118"/>
        <v>-</v>
      </c>
      <c r="L1248" s="46" t="str">
        <f>IF($D1248&gt;0,VLOOKUP($D1248,Iscrizioni!$A$2:$M$2502,11,FALSE),"-")</f>
        <v>-</v>
      </c>
      <c r="M1248" s="27" t="str">
        <f>IF($D1248&gt;0,VLOOKUP($D1248,Iscrizioni!$A$2:$N$2502,12,FALSE),"-")</f>
        <v>-</v>
      </c>
      <c r="N1248" s="46" t="str">
        <f>IF($D1248&gt;0,VLOOKUP($D1248,Iscrizioni!$A$2:$M$2502,6,FALSE),"-")</f>
        <v>-</v>
      </c>
      <c r="O1248" s="107" t="str">
        <f>IF($D1248&gt;0,VLOOKUP($D1248,Iscrizioni!$A$2:$M$2502,7,FALSE),"-")</f>
        <v>-</v>
      </c>
      <c r="P1248" s="46" t="str">
        <f>IF($D1248&gt;0,VLOOKUP(LEFT($N1248,1),Regione!$A$2:$C$21,2,FALSE),"-")</f>
        <v>-</v>
      </c>
      <c r="Q1248" s="112" t="str">
        <f ca="1">IF($D1248&gt;0,NormalizzaTempo("D",CELL("tipo",$E1248),$E1248),"-")</f>
        <v>-</v>
      </c>
      <c r="R1248" s="27" t="str">
        <f>IF($D1248&gt;0,VLOOKUP($D1248,Iscrizioni!$A$2:$M$2502,13,FALSE),"-")</f>
        <v>-</v>
      </c>
      <c r="S1248" s="112" t="str">
        <f t="shared" si="121"/>
        <v>-</v>
      </c>
      <c r="T1248" s="112" t="str">
        <f>IF($D1248&gt;0,SUMIFS($S$3:$S1248,$X$3:$X1248,1,$J$3:$J1248,$J1248),"-")</f>
        <v>-</v>
      </c>
      <c r="U1248" s="112" t="str">
        <f t="shared" si="122"/>
        <v>-</v>
      </c>
      <c r="V1248" s="112" t="str">
        <f t="shared" si="119"/>
        <v>-</v>
      </c>
      <c r="W1248" s="27" t="str">
        <f>IF(LEN($C1248)=0,IF($D1248&gt;0,COUNTIFS($A$3:$A1248,$A1248),"-"),"Escluso")</f>
        <v>-</v>
      </c>
      <c r="X1248" s="2" t="str">
        <f>IF(LEN($C1248)=0,IF($D1248&gt;0,COUNTIFS($J$3:$J1248,$J1248,$C$3:$C1248,""),"-"),"Escluso")</f>
        <v>-</v>
      </c>
      <c r="Y1248" s="127" t="str">
        <f t="shared" si="117"/>
        <v>-</v>
      </c>
      <c r="Z1248" s="2" t="str">
        <f>IF($D1248&gt;0,COUNTIFS($O$3:$O1248,$O1248,$L$3:$L1248,$L1248,$I$3:$I1248,$I1248),"-")</f>
        <v>-</v>
      </c>
      <c r="AA1248" s="27" t="str">
        <f>IF($D1248&gt;0,IF(OR($Z1248 &gt;1,$L1248&lt;&gt;"Adulti"),0,VLOOKUP($P1248,Regione!$B$2:$C$22,2,FALSE)),"-")</f>
        <v>-</v>
      </c>
      <c r="AB1248" s="27" t="str">
        <f>IF($D1248&gt;0,IF(COUNTIFS($O$3:$O1248,$O1248,$L$3:$L1248,$L1248,$I$3:$I1248,$I1248) &gt;1,0,SUMIFS($Y$3:$Y$2503,$L$3:$L$2503,$L1248,$O$3:$O$2503,$O1248,$I$3:$I$2503,$I1248)),"-")</f>
        <v>-</v>
      </c>
      <c r="AC1248" s="27" t="str">
        <f t="shared" si="120"/>
        <v>-</v>
      </c>
    </row>
    <row r="1249" spans="1:29" s="1" customFormat="1">
      <c r="A1249" s="13"/>
      <c r="B1249" s="107" t="str">
        <f>IF(COUNTA($A1249)&gt;0,VLOOKUP($A1249,Corsa!$A$1:$F$43,2,FALSE),"-")</f>
        <v>-</v>
      </c>
      <c r="C1249" s="11"/>
      <c r="D1249" s="13"/>
      <c r="E1249" s="13"/>
      <c r="F1249" s="46" t="str">
        <f>IF(COUNTA($A1249)&gt;0,VLOOKUP($A1249,Corsa!$A$1:$F$43,3,FALSE),"-")</f>
        <v>-</v>
      </c>
      <c r="G1249" s="28" t="str">
        <f>IF($D1249&gt;0,VLOOKUP($D1249,Iscrizioni!$A$2:$M$2502,9,FALSE),"-")</f>
        <v>-</v>
      </c>
      <c r="H1249" s="28" t="str">
        <f>IF($D1249&gt;0,VLOOKUP($D1249,Iscrizioni!$A$2:$M$2502,4,FALSE),"-")</f>
        <v>-</v>
      </c>
      <c r="I1249" s="27" t="str">
        <f>IF($D1249&gt;0,VLOOKUP($D1249,Iscrizioni!$A$2:$M$2502,5,FALSE),"-")</f>
        <v>-</v>
      </c>
      <c r="J1249" s="27" t="str">
        <f>IF($D1249&gt;0,VLOOKUP($D1249,Iscrizioni!$A$2:$M$2502,10,FALSE),"-")</f>
        <v>-</v>
      </c>
      <c r="K1249" s="27" t="str">
        <f t="shared" si="118"/>
        <v>-</v>
      </c>
      <c r="L1249" s="46" t="str">
        <f>IF($D1249&gt;0,VLOOKUP($D1249,Iscrizioni!$A$2:$M$2502,11,FALSE),"-")</f>
        <v>-</v>
      </c>
      <c r="M1249" s="27" t="str">
        <f>IF($D1249&gt;0,VLOOKUP($D1249,Iscrizioni!$A$2:$N$2502,12,FALSE),"-")</f>
        <v>-</v>
      </c>
      <c r="N1249" s="46" t="str">
        <f>IF($D1249&gt;0,VLOOKUP($D1249,Iscrizioni!$A$2:$M$2502,6,FALSE),"-")</f>
        <v>-</v>
      </c>
      <c r="O1249" s="107" t="str">
        <f>IF($D1249&gt;0,VLOOKUP($D1249,Iscrizioni!$A$2:$M$2502,7,FALSE),"-")</f>
        <v>-</v>
      </c>
      <c r="P1249" s="46" t="str">
        <f>IF($D1249&gt;0,VLOOKUP(LEFT($N1249,1),Regione!$A$2:$C$21,2,FALSE),"-")</f>
        <v>-</v>
      </c>
      <c r="Q1249" s="112" t="str">
        <f ca="1">IF($D1249&gt;0,NormalizzaTempo("D",CELL("tipo",$E1249),$E1249),"-")</f>
        <v>-</v>
      </c>
      <c r="R1249" s="27" t="str">
        <f>IF($D1249&gt;0,VLOOKUP($D1249,Iscrizioni!$A$2:$M$2502,13,FALSE),"-")</f>
        <v>-</v>
      </c>
      <c r="S1249" s="112" t="str">
        <f t="shared" si="121"/>
        <v>-</v>
      </c>
      <c r="T1249" s="112" t="str">
        <f>IF($D1249&gt;0,SUMIFS($S$3:$S1249,$X$3:$X1249,1,$J$3:$J1249,$J1249),"-")</f>
        <v>-</v>
      </c>
      <c r="U1249" s="112" t="str">
        <f t="shared" si="122"/>
        <v>-</v>
      </c>
      <c r="V1249" s="112" t="str">
        <f t="shared" si="119"/>
        <v>-</v>
      </c>
      <c r="W1249" s="27" t="str">
        <f>IF(LEN($C1249)=0,IF($D1249&gt;0,COUNTIFS($A$3:$A1249,$A1249),"-"),"Escluso")</f>
        <v>-</v>
      </c>
      <c r="X1249" s="2" t="str">
        <f>IF(LEN($C1249)=0,IF($D1249&gt;0,COUNTIFS($J$3:$J1249,$J1249,$C$3:$C1249,""),"-"),"Escluso")</f>
        <v>-</v>
      </c>
      <c r="Y1249" s="127" t="str">
        <f t="shared" si="117"/>
        <v>-</v>
      </c>
      <c r="Z1249" s="2" t="str">
        <f>IF($D1249&gt;0,COUNTIFS($O$3:$O1249,$O1249,$L$3:$L1249,$L1249,$I$3:$I1249,$I1249),"-")</f>
        <v>-</v>
      </c>
      <c r="AA1249" s="27" t="str">
        <f>IF($D1249&gt;0,IF(OR($Z1249 &gt;1,$L1249&lt;&gt;"Adulti"),0,VLOOKUP($P1249,Regione!$B$2:$C$22,2,FALSE)),"-")</f>
        <v>-</v>
      </c>
      <c r="AB1249" s="27" t="str">
        <f>IF($D1249&gt;0,IF(COUNTIFS($O$3:$O1249,$O1249,$L$3:$L1249,$L1249,$I$3:$I1249,$I1249) &gt;1,0,SUMIFS($Y$3:$Y$2503,$L$3:$L$2503,$L1249,$O$3:$O$2503,$O1249,$I$3:$I$2503,$I1249)),"-")</f>
        <v>-</v>
      </c>
      <c r="AC1249" s="27" t="str">
        <f t="shared" si="120"/>
        <v>-</v>
      </c>
    </row>
    <row r="1250" spans="1:29" s="1" customFormat="1">
      <c r="A1250" s="13"/>
      <c r="B1250" s="107" t="str">
        <f>IF(COUNTA($A1250)&gt;0,VLOOKUP($A1250,Corsa!$A$1:$F$43,2,FALSE),"-")</f>
        <v>-</v>
      </c>
      <c r="C1250" s="11"/>
      <c r="D1250" s="13"/>
      <c r="E1250" s="13"/>
      <c r="F1250" s="46" t="str">
        <f>IF(COUNTA($A1250)&gt;0,VLOOKUP($A1250,Corsa!$A$1:$F$43,3,FALSE),"-")</f>
        <v>-</v>
      </c>
      <c r="G1250" s="28" t="str">
        <f>IF($D1250&gt;0,VLOOKUP($D1250,Iscrizioni!$A$2:$M$2502,9,FALSE),"-")</f>
        <v>-</v>
      </c>
      <c r="H1250" s="28" t="str">
        <f>IF($D1250&gt;0,VLOOKUP($D1250,Iscrizioni!$A$2:$M$2502,4,FALSE),"-")</f>
        <v>-</v>
      </c>
      <c r="I1250" s="27" t="str">
        <f>IF($D1250&gt;0,VLOOKUP($D1250,Iscrizioni!$A$2:$M$2502,5,FALSE),"-")</f>
        <v>-</v>
      </c>
      <c r="J1250" s="27" t="str">
        <f>IF($D1250&gt;0,VLOOKUP($D1250,Iscrizioni!$A$2:$M$2502,10,FALSE),"-")</f>
        <v>-</v>
      </c>
      <c r="K1250" s="27" t="str">
        <f t="shared" si="118"/>
        <v>-</v>
      </c>
      <c r="L1250" s="46" t="str">
        <f>IF($D1250&gt;0,VLOOKUP($D1250,Iscrizioni!$A$2:$M$2502,11,FALSE),"-")</f>
        <v>-</v>
      </c>
      <c r="M1250" s="27" t="str">
        <f>IF($D1250&gt;0,VLOOKUP($D1250,Iscrizioni!$A$2:$N$2502,12,FALSE),"-")</f>
        <v>-</v>
      </c>
      <c r="N1250" s="46" t="str">
        <f>IF($D1250&gt;0,VLOOKUP($D1250,Iscrizioni!$A$2:$M$2502,6,FALSE),"-")</f>
        <v>-</v>
      </c>
      <c r="O1250" s="107" t="str">
        <f>IF($D1250&gt;0,VLOOKUP($D1250,Iscrizioni!$A$2:$M$2502,7,FALSE),"-")</f>
        <v>-</v>
      </c>
      <c r="P1250" s="46" t="str">
        <f>IF($D1250&gt;0,VLOOKUP(LEFT($N1250,1),Regione!$A$2:$C$21,2,FALSE),"-")</f>
        <v>-</v>
      </c>
      <c r="Q1250" s="112" t="str">
        <f ca="1">IF($D1250&gt;0,NormalizzaTempo("D",CELL("tipo",$E1250),$E1250),"-")</f>
        <v>-</v>
      </c>
      <c r="R1250" s="27" t="str">
        <f>IF($D1250&gt;0,VLOOKUP($D1250,Iscrizioni!$A$2:$M$2502,13,FALSE),"-")</f>
        <v>-</v>
      </c>
      <c r="S1250" s="112" t="str">
        <f t="shared" si="121"/>
        <v>-</v>
      </c>
      <c r="T1250" s="112" t="str">
        <f>IF($D1250&gt;0,SUMIFS($S$3:$S1250,$X$3:$X1250,1,$J$3:$J1250,$J1250),"-")</f>
        <v>-</v>
      </c>
      <c r="U1250" s="112" t="str">
        <f t="shared" si="122"/>
        <v>-</v>
      </c>
      <c r="V1250" s="112" t="str">
        <f t="shared" si="119"/>
        <v>-</v>
      </c>
      <c r="W1250" s="27" t="str">
        <f>IF(LEN($C1250)=0,IF($D1250&gt;0,COUNTIFS($A$3:$A1250,$A1250),"-"),"Escluso")</f>
        <v>-</v>
      </c>
      <c r="X1250" s="2" t="str">
        <f>IF(LEN($C1250)=0,IF($D1250&gt;0,COUNTIFS($J$3:$J1250,$J1250,$C$3:$C1250,""),"-"),"Escluso")</f>
        <v>-</v>
      </c>
      <c r="Y1250" s="127" t="str">
        <f t="shared" si="117"/>
        <v>-</v>
      </c>
      <c r="Z1250" s="2" t="str">
        <f>IF($D1250&gt;0,COUNTIFS($O$3:$O1250,$O1250,$L$3:$L1250,$L1250,$I$3:$I1250,$I1250),"-")</f>
        <v>-</v>
      </c>
      <c r="AA1250" s="27" t="str">
        <f>IF($D1250&gt;0,IF(OR($Z1250 &gt;1,$L1250&lt;&gt;"Adulti"),0,VLOOKUP($P1250,Regione!$B$2:$C$22,2,FALSE)),"-")</f>
        <v>-</v>
      </c>
      <c r="AB1250" s="27" t="str">
        <f>IF($D1250&gt;0,IF(COUNTIFS($O$3:$O1250,$O1250,$L$3:$L1250,$L1250,$I$3:$I1250,$I1250) &gt;1,0,SUMIFS($Y$3:$Y$2503,$L$3:$L$2503,$L1250,$O$3:$O$2503,$O1250,$I$3:$I$2503,$I1250)),"-")</f>
        <v>-</v>
      </c>
      <c r="AC1250" s="27" t="str">
        <f t="shared" si="120"/>
        <v>-</v>
      </c>
    </row>
    <row r="1251" spans="1:29" s="1" customFormat="1">
      <c r="A1251" s="13"/>
      <c r="B1251" s="107" t="str">
        <f>IF(COUNTA($A1251)&gt;0,VLOOKUP($A1251,Corsa!$A$1:$F$43,2,FALSE),"-")</f>
        <v>-</v>
      </c>
      <c r="C1251" s="11"/>
      <c r="D1251" s="13"/>
      <c r="E1251" s="13"/>
      <c r="F1251" s="46" t="str">
        <f>IF(COUNTA($A1251)&gt;0,VLOOKUP($A1251,Corsa!$A$1:$F$43,3,FALSE),"-")</f>
        <v>-</v>
      </c>
      <c r="G1251" s="28" t="str">
        <f>IF($D1251&gt;0,VLOOKUP($D1251,Iscrizioni!$A$2:$M$2502,9,FALSE),"-")</f>
        <v>-</v>
      </c>
      <c r="H1251" s="28" t="str">
        <f>IF($D1251&gt;0,VLOOKUP($D1251,Iscrizioni!$A$2:$M$2502,4,FALSE),"-")</f>
        <v>-</v>
      </c>
      <c r="I1251" s="27" t="str">
        <f>IF($D1251&gt;0,VLOOKUP($D1251,Iscrizioni!$A$2:$M$2502,5,FALSE),"-")</f>
        <v>-</v>
      </c>
      <c r="J1251" s="27" t="str">
        <f>IF($D1251&gt;0,VLOOKUP($D1251,Iscrizioni!$A$2:$M$2502,10,FALSE),"-")</f>
        <v>-</v>
      </c>
      <c r="K1251" s="27" t="str">
        <f t="shared" si="118"/>
        <v>-</v>
      </c>
      <c r="L1251" s="46" t="str">
        <f>IF($D1251&gt;0,VLOOKUP($D1251,Iscrizioni!$A$2:$M$2502,11,FALSE),"-")</f>
        <v>-</v>
      </c>
      <c r="M1251" s="27" t="str">
        <f>IF($D1251&gt;0,VLOOKUP($D1251,Iscrizioni!$A$2:$N$2502,12,FALSE),"-")</f>
        <v>-</v>
      </c>
      <c r="N1251" s="46" t="str">
        <f>IF($D1251&gt;0,VLOOKUP($D1251,Iscrizioni!$A$2:$M$2502,6,FALSE),"-")</f>
        <v>-</v>
      </c>
      <c r="O1251" s="107" t="str">
        <f>IF($D1251&gt;0,VLOOKUP($D1251,Iscrizioni!$A$2:$M$2502,7,FALSE),"-")</f>
        <v>-</v>
      </c>
      <c r="P1251" s="46" t="str">
        <f>IF($D1251&gt;0,VLOOKUP(LEFT($N1251,1),Regione!$A$2:$C$21,2,FALSE),"-")</f>
        <v>-</v>
      </c>
      <c r="Q1251" s="112" t="str">
        <f ca="1">IF($D1251&gt;0,NormalizzaTempo("D",CELL("tipo",$E1251),$E1251),"-")</f>
        <v>-</v>
      </c>
      <c r="R1251" s="27" t="str">
        <f>IF($D1251&gt;0,VLOOKUP($D1251,Iscrizioni!$A$2:$M$2502,13,FALSE),"-")</f>
        <v>-</v>
      </c>
      <c r="S1251" s="112" t="str">
        <f t="shared" si="121"/>
        <v>-</v>
      </c>
      <c r="T1251" s="112" t="str">
        <f>IF($D1251&gt;0,SUMIFS($S$3:$S1251,$X$3:$X1251,1,$J$3:$J1251,$J1251),"-")</f>
        <v>-</v>
      </c>
      <c r="U1251" s="112" t="str">
        <f t="shared" si="122"/>
        <v>-</v>
      </c>
      <c r="V1251" s="112" t="str">
        <f t="shared" si="119"/>
        <v>-</v>
      </c>
      <c r="W1251" s="27" t="str">
        <f>IF(LEN($C1251)=0,IF($D1251&gt;0,COUNTIFS($A$3:$A1251,$A1251),"-"),"Escluso")</f>
        <v>-</v>
      </c>
      <c r="X1251" s="2" t="str">
        <f>IF(LEN($C1251)=0,IF($D1251&gt;0,COUNTIFS($J$3:$J1251,$J1251,$C$3:$C1251,""),"-"),"Escluso")</f>
        <v>-</v>
      </c>
      <c r="Y1251" s="127" t="str">
        <f t="shared" si="117"/>
        <v>-</v>
      </c>
      <c r="Z1251" s="2" t="str">
        <f>IF($D1251&gt;0,COUNTIFS($O$3:$O1251,$O1251,$L$3:$L1251,$L1251,$I$3:$I1251,$I1251),"-")</f>
        <v>-</v>
      </c>
      <c r="AA1251" s="27" t="str">
        <f>IF($D1251&gt;0,IF(OR($Z1251 &gt;1,$L1251&lt;&gt;"Adulti"),0,VLOOKUP($P1251,Regione!$B$2:$C$22,2,FALSE)),"-")</f>
        <v>-</v>
      </c>
      <c r="AB1251" s="27" t="str">
        <f>IF($D1251&gt;0,IF(COUNTIFS($O$3:$O1251,$O1251,$L$3:$L1251,$L1251,$I$3:$I1251,$I1251) &gt;1,0,SUMIFS($Y$3:$Y$2503,$L$3:$L$2503,$L1251,$O$3:$O$2503,$O1251,$I$3:$I$2503,$I1251)),"-")</f>
        <v>-</v>
      </c>
      <c r="AC1251" s="27" t="str">
        <f t="shared" si="120"/>
        <v>-</v>
      </c>
    </row>
    <row r="1252" spans="1:29" s="1" customFormat="1">
      <c r="A1252" s="13"/>
      <c r="B1252" s="107" t="str">
        <f>IF(COUNTA($A1252)&gt;0,VLOOKUP($A1252,Corsa!$A$1:$F$43,2,FALSE),"-")</f>
        <v>-</v>
      </c>
      <c r="C1252" s="11"/>
      <c r="D1252" s="13"/>
      <c r="E1252" s="13"/>
      <c r="F1252" s="46" t="str">
        <f>IF(COUNTA($A1252)&gt;0,VLOOKUP($A1252,Corsa!$A$1:$F$43,3,FALSE),"-")</f>
        <v>-</v>
      </c>
      <c r="G1252" s="28" t="str">
        <f>IF($D1252&gt;0,VLOOKUP($D1252,Iscrizioni!$A$2:$M$2502,9,FALSE),"-")</f>
        <v>-</v>
      </c>
      <c r="H1252" s="28" t="str">
        <f>IF($D1252&gt;0,VLOOKUP($D1252,Iscrizioni!$A$2:$M$2502,4,FALSE),"-")</f>
        <v>-</v>
      </c>
      <c r="I1252" s="27" t="str">
        <f>IF($D1252&gt;0,VLOOKUP($D1252,Iscrizioni!$A$2:$M$2502,5,FALSE),"-")</f>
        <v>-</v>
      </c>
      <c r="J1252" s="27" t="str">
        <f>IF($D1252&gt;0,VLOOKUP($D1252,Iscrizioni!$A$2:$M$2502,10,FALSE),"-")</f>
        <v>-</v>
      </c>
      <c r="K1252" s="27" t="str">
        <f t="shared" si="118"/>
        <v>-</v>
      </c>
      <c r="L1252" s="46" t="str">
        <f>IF($D1252&gt;0,VLOOKUP($D1252,Iscrizioni!$A$2:$M$2502,11,FALSE),"-")</f>
        <v>-</v>
      </c>
      <c r="M1252" s="27" t="str">
        <f>IF($D1252&gt;0,VLOOKUP($D1252,Iscrizioni!$A$2:$N$2502,12,FALSE),"-")</f>
        <v>-</v>
      </c>
      <c r="N1252" s="46" t="str">
        <f>IF($D1252&gt;0,VLOOKUP($D1252,Iscrizioni!$A$2:$M$2502,6,FALSE),"-")</f>
        <v>-</v>
      </c>
      <c r="O1252" s="107" t="str">
        <f>IF($D1252&gt;0,VLOOKUP($D1252,Iscrizioni!$A$2:$M$2502,7,FALSE),"-")</f>
        <v>-</v>
      </c>
      <c r="P1252" s="46" t="str">
        <f>IF($D1252&gt;0,VLOOKUP(LEFT($N1252,1),Regione!$A$2:$C$21,2,FALSE),"-")</f>
        <v>-</v>
      </c>
      <c r="Q1252" s="112" t="str">
        <f ca="1">IF($D1252&gt;0,NormalizzaTempo("D",CELL("tipo",$E1252),$E1252),"-")</f>
        <v>-</v>
      </c>
      <c r="R1252" s="27" t="str">
        <f>IF($D1252&gt;0,VLOOKUP($D1252,Iscrizioni!$A$2:$M$2502,13,FALSE),"-")</f>
        <v>-</v>
      </c>
      <c r="S1252" s="112" t="str">
        <f t="shared" si="121"/>
        <v>-</v>
      </c>
      <c r="T1252" s="112" t="str">
        <f>IF($D1252&gt;0,SUMIFS($S$3:$S1252,$X$3:$X1252,1,$J$3:$J1252,$J1252),"-")</f>
        <v>-</v>
      </c>
      <c r="U1252" s="112" t="str">
        <f t="shared" si="122"/>
        <v>-</v>
      </c>
      <c r="V1252" s="112" t="str">
        <f t="shared" si="119"/>
        <v>-</v>
      </c>
      <c r="W1252" s="27" t="str">
        <f>IF(LEN($C1252)=0,IF($D1252&gt;0,COUNTIFS($A$3:$A1252,$A1252),"-"),"Escluso")</f>
        <v>-</v>
      </c>
      <c r="X1252" s="2" t="str">
        <f>IF(LEN($C1252)=0,IF($D1252&gt;0,COUNTIFS($J$3:$J1252,$J1252,$C$3:$C1252,""),"-"),"Escluso")</f>
        <v>-</v>
      </c>
      <c r="Y1252" s="127" t="str">
        <f t="shared" si="117"/>
        <v>-</v>
      </c>
      <c r="Z1252" s="2" t="str">
        <f>IF($D1252&gt;0,COUNTIFS($O$3:$O1252,$O1252,$L$3:$L1252,$L1252,$I$3:$I1252,$I1252),"-")</f>
        <v>-</v>
      </c>
      <c r="AA1252" s="27" t="str">
        <f>IF($D1252&gt;0,IF(OR($Z1252 &gt;1,$L1252&lt;&gt;"Adulti"),0,VLOOKUP($P1252,Regione!$B$2:$C$22,2,FALSE)),"-")</f>
        <v>-</v>
      </c>
      <c r="AB1252" s="27" t="str">
        <f>IF($D1252&gt;0,IF(COUNTIFS($O$3:$O1252,$O1252,$L$3:$L1252,$L1252,$I$3:$I1252,$I1252) &gt;1,0,SUMIFS($Y$3:$Y$2503,$L$3:$L$2503,$L1252,$O$3:$O$2503,$O1252,$I$3:$I$2503,$I1252)),"-")</f>
        <v>-</v>
      </c>
      <c r="AC1252" s="27" t="str">
        <f t="shared" si="120"/>
        <v>-</v>
      </c>
    </row>
    <row r="1253" spans="1:29" s="1" customFormat="1">
      <c r="A1253" s="13"/>
      <c r="B1253" s="107" t="str">
        <f>IF(COUNTA($A1253)&gt;0,VLOOKUP($A1253,Corsa!$A$1:$F$43,2,FALSE),"-")</f>
        <v>-</v>
      </c>
      <c r="C1253" s="11"/>
      <c r="D1253" s="13"/>
      <c r="E1253" s="13"/>
      <c r="F1253" s="46" t="str">
        <f>IF(COUNTA($A1253)&gt;0,VLOOKUP($A1253,Corsa!$A$1:$F$43,3,FALSE),"-")</f>
        <v>-</v>
      </c>
      <c r="G1253" s="28" t="str">
        <f>IF($D1253&gt;0,VLOOKUP($D1253,Iscrizioni!$A$2:$M$2502,9,FALSE),"-")</f>
        <v>-</v>
      </c>
      <c r="H1253" s="28" t="str">
        <f>IF($D1253&gt;0,VLOOKUP($D1253,Iscrizioni!$A$2:$M$2502,4,FALSE),"-")</f>
        <v>-</v>
      </c>
      <c r="I1253" s="27" t="str">
        <f>IF($D1253&gt;0,VLOOKUP($D1253,Iscrizioni!$A$2:$M$2502,5,FALSE),"-")</f>
        <v>-</v>
      </c>
      <c r="J1253" s="27" t="str">
        <f>IF($D1253&gt;0,VLOOKUP($D1253,Iscrizioni!$A$2:$M$2502,10,FALSE),"-")</f>
        <v>-</v>
      </c>
      <c r="K1253" s="27" t="str">
        <f t="shared" si="118"/>
        <v>-</v>
      </c>
      <c r="L1253" s="46" t="str">
        <f>IF($D1253&gt;0,VLOOKUP($D1253,Iscrizioni!$A$2:$M$2502,11,FALSE),"-")</f>
        <v>-</v>
      </c>
      <c r="M1253" s="27" t="str">
        <f>IF($D1253&gt;0,VLOOKUP($D1253,Iscrizioni!$A$2:$N$2502,12,FALSE),"-")</f>
        <v>-</v>
      </c>
      <c r="N1253" s="46" t="str">
        <f>IF($D1253&gt;0,VLOOKUP($D1253,Iscrizioni!$A$2:$M$2502,6,FALSE),"-")</f>
        <v>-</v>
      </c>
      <c r="O1253" s="107" t="str">
        <f>IF($D1253&gt;0,VLOOKUP($D1253,Iscrizioni!$A$2:$M$2502,7,FALSE),"-")</f>
        <v>-</v>
      </c>
      <c r="P1253" s="46" t="str">
        <f>IF($D1253&gt;0,VLOOKUP(LEFT($N1253,1),Regione!$A$2:$C$21,2,FALSE),"-")</f>
        <v>-</v>
      </c>
      <c r="Q1253" s="112" t="str">
        <f ca="1">IF($D1253&gt;0,NormalizzaTempo("D",CELL("tipo",$E1253),$E1253),"-")</f>
        <v>-</v>
      </c>
      <c r="R1253" s="27" t="str">
        <f>IF($D1253&gt;0,VLOOKUP($D1253,Iscrizioni!$A$2:$M$2502,13,FALSE),"-")</f>
        <v>-</v>
      </c>
      <c r="S1253" s="112" t="str">
        <f t="shared" si="121"/>
        <v>-</v>
      </c>
      <c r="T1253" s="112" t="str">
        <f>IF($D1253&gt;0,SUMIFS($S$3:$S1253,$X$3:$X1253,1,$J$3:$J1253,$J1253),"-")</f>
        <v>-</v>
      </c>
      <c r="U1253" s="112" t="str">
        <f t="shared" si="122"/>
        <v>-</v>
      </c>
      <c r="V1253" s="112" t="str">
        <f t="shared" si="119"/>
        <v>-</v>
      </c>
      <c r="W1253" s="27" t="str">
        <f>IF(LEN($C1253)=0,IF($D1253&gt;0,COUNTIFS($A$3:$A1253,$A1253),"-"),"Escluso")</f>
        <v>-</v>
      </c>
      <c r="X1253" s="2" t="str">
        <f>IF(LEN($C1253)=0,IF($D1253&gt;0,COUNTIFS($J$3:$J1253,$J1253,$C$3:$C1253,""),"-"),"Escluso")</f>
        <v>-</v>
      </c>
      <c r="Y1253" s="127" t="str">
        <f t="shared" si="117"/>
        <v>-</v>
      </c>
      <c r="Z1253" s="2" t="str">
        <f>IF($D1253&gt;0,COUNTIFS($O$3:$O1253,$O1253,$L$3:$L1253,$L1253,$I$3:$I1253,$I1253),"-")</f>
        <v>-</v>
      </c>
      <c r="AA1253" s="27" t="str">
        <f>IF($D1253&gt;0,IF(OR($Z1253 &gt;1,$L1253&lt;&gt;"Adulti"),0,VLOOKUP($P1253,Regione!$B$2:$C$22,2,FALSE)),"-")</f>
        <v>-</v>
      </c>
      <c r="AB1253" s="27" t="str">
        <f>IF($D1253&gt;0,IF(COUNTIFS($O$3:$O1253,$O1253,$L$3:$L1253,$L1253,$I$3:$I1253,$I1253) &gt;1,0,SUMIFS($Y$3:$Y$2503,$L$3:$L$2503,$L1253,$O$3:$O$2503,$O1253,$I$3:$I$2503,$I1253)),"-")</f>
        <v>-</v>
      </c>
      <c r="AC1253" s="27" t="str">
        <f t="shared" si="120"/>
        <v>-</v>
      </c>
    </row>
    <row r="1254" spans="1:29" s="1" customFormat="1">
      <c r="A1254" s="13"/>
      <c r="B1254" s="107" t="str">
        <f>IF(COUNTA($A1254)&gt;0,VLOOKUP($A1254,Corsa!$A$1:$F$43,2,FALSE),"-")</f>
        <v>-</v>
      </c>
      <c r="C1254" s="11"/>
      <c r="D1254" s="13"/>
      <c r="E1254" s="13"/>
      <c r="F1254" s="46" t="str">
        <f>IF(COUNTA($A1254)&gt;0,VLOOKUP($A1254,Corsa!$A$1:$F$43,3,FALSE),"-")</f>
        <v>-</v>
      </c>
      <c r="G1254" s="28" t="str">
        <f>IF($D1254&gt;0,VLOOKUP($D1254,Iscrizioni!$A$2:$M$2502,9,FALSE),"-")</f>
        <v>-</v>
      </c>
      <c r="H1254" s="28" t="str">
        <f>IF($D1254&gt;0,VLOOKUP($D1254,Iscrizioni!$A$2:$M$2502,4,FALSE),"-")</f>
        <v>-</v>
      </c>
      <c r="I1254" s="27" t="str">
        <f>IF($D1254&gt;0,VLOOKUP($D1254,Iscrizioni!$A$2:$M$2502,5,FALSE),"-")</f>
        <v>-</v>
      </c>
      <c r="J1254" s="27" t="str">
        <f>IF($D1254&gt;0,VLOOKUP($D1254,Iscrizioni!$A$2:$M$2502,10,FALSE),"-")</f>
        <v>-</v>
      </c>
      <c r="K1254" s="27" t="str">
        <f t="shared" si="118"/>
        <v>-</v>
      </c>
      <c r="L1254" s="46" t="str">
        <f>IF($D1254&gt;0,VLOOKUP($D1254,Iscrizioni!$A$2:$M$2502,11,FALSE),"-")</f>
        <v>-</v>
      </c>
      <c r="M1254" s="27" t="str">
        <f>IF($D1254&gt;0,VLOOKUP($D1254,Iscrizioni!$A$2:$N$2502,12,FALSE),"-")</f>
        <v>-</v>
      </c>
      <c r="N1254" s="46" t="str">
        <f>IF($D1254&gt;0,VLOOKUP($D1254,Iscrizioni!$A$2:$M$2502,6,FALSE),"-")</f>
        <v>-</v>
      </c>
      <c r="O1254" s="107" t="str">
        <f>IF($D1254&gt;0,VLOOKUP($D1254,Iscrizioni!$A$2:$M$2502,7,FALSE),"-")</f>
        <v>-</v>
      </c>
      <c r="P1254" s="46" t="str">
        <f>IF($D1254&gt;0,VLOOKUP(LEFT($N1254,1),Regione!$A$2:$C$21,2,FALSE),"-")</f>
        <v>-</v>
      </c>
      <c r="Q1254" s="112" t="str">
        <f ca="1">IF($D1254&gt;0,NormalizzaTempo("D",CELL("tipo",$E1254),$E1254),"-")</f>
        <v>-</v>
      </c>
      <c r="R1254" s="27" t="str">
        <f>IF($D1254&gt;0,VLOOKUP($D1254,Iscrizioni!$A$2:$M$2502,13,FALSE),"-")</f>
        <v>-</v>
      </c>
      <c r="S1254" s="112" t="str">
        <f t="shared" si="121"/>
        <v>-</v>
      </c>
      <c r="T1254" s="112" t="str">
        <f>IF($D1254&gt;0,SUMIFS($S$3:$S1254,$X$3:$X1254,1,$J$3:$J1254,$J1254),"-")</f>
        <v>-</v>
      </c>
      <c r="U1254" s="112" t="str">
        <f t="shared" si="122"/>
        <v>-</v>
      </c>
      <c r="V1254" s="112" t="str">
        <f t="shared" si="119"/>
        <v>-</v>
      </c>
      <c r="W1254" s="27" t="str">
        <f>IF(LEN($C1254)=0,IF($D1254&gt;0,COUNTIFS($A$3:$A1254,$A1254),"-"),"Escluso")</f>
        <v>-</v>
      </c>
      <c r="X1254" s="2" t="str">
        <f>IF(LEN($C1254)=0,IF($D1254&gt;0,COUNTIFS($J$3:$J1254,$J1254,$C$3:$C1254,""),"-"),"Escluso")</f>
        <v>-</v>
      </c>
      <c r="Y1254" s="127" t="str">
        <f t="shared" si="117"/>
        <v>-</v>
      </c>
      <c r="Z1254" s="2" t="str">
        <f>IF($D1254&gt;0,COUNTIFS($O$3:$O1254,$O1254,$L$3:$L1254,$L1254,$I$3:$I1254,$I1254),"-")</f>
        <v>-</v>
      </c>
      <c r="AA1254" s="27" t="str">
        <f>IF($D1254&gt;0,IF(OR($Z1254 &gt;1,$L1254&lt;&gt;"Adulti"),0,VLOOKUP($P1254,Regione!$B$2:$C$22,2,FALSE)),"-")</f>
        <v>-</v>
      </c>
      <c r="AB1254" s="27" t="str">
        <f>IF($D1254&gt;0,IF(COUNTIFS($O$3:$O1254,$O1254,$L$3:$L1254,$L1254,$I$3:$I1254,$I1254) &gt;1,0,SUMIFS($Y$3:$Y$2503,$L$3:$L$2503,$L1254,$O$3:$O$2503,$O1254,$I$3:$I$2503,$I1254)),"-")</f>
        <v>-</v>
      </c>
      <c r="AC1254" s="27" t="str">
        <f t="shared" si="120"/>
        <v>-</v>
      </c>
    </row>
    <row r="1255" spans="1:29" s="1" customFormat="1">
      <c r="A1255" s="13"/>
      <c r="B1255" s="107" t="str">
        <f>IF(COUNTA($A1255)&gt;0,VLOOKUP($A1255,Corsa!$A$1:$F$43,2,FALSE),"-")</f>
        <v>-</v>
      </c>
      <c r="C1255" s="11"/>
      <c r="D1255" s="13"/>
      <c r="E1255" s="13"/>
      <c r="F1255" s="46" t="str">
        <f>IF(COUNTA($A1255)&gt;0,VLOOKUP($A1255,Corsa!$A$1:$F$43,3,FALSE),"-")</f>
        <v>-</v>
      </c>
      <c r="G1255" s="28" t="str">
        <f>IF($D1255&gt;0,VLOOKUP($D1255,Iscrizioni!$A$2:$M$2502,9,FALSE),"-")</f>
        <v>-</v>
      </c>
      <c r="H1255" s="28" t="str">
        <f>IF($D1255&gt;0,VLOOKUP($D1255,Iscrizioni!$A$2:$M$2502,4,FALSE),"-")</f>
        <v>-</v>
      </c>
      <c r="I1255" s="27" t="str">
        <f>IF($D1255&gt;0,VLOOKUP($D1255,Iscrizioni!$A$2:$M$2502,5,FALSE),"-")</f>
        <v>-</v>
      </c>
      <c r="J1255" s="27" t="str">
        <f>IF($D1255&gt;0,VLOOKUP($D1255,Iscrizioni!$A$2:$M$2502,10,FALSE),"-")</f>
        <v>-</v>
      </c>
      <c r="K1255" s="27" t="str">
        <f t="shared" si="118"/>
        <v>-</v>
      </c>
      <c r="L1255" s="46" t="str">
        <f>IF($D1255&gt;0,VLOOKUP($D1255,Iscrizioni!$A$2:$M$2502,11,FALSE),"-")</f>
        <v>-</v>
      </c>
      <c r="M1255" s="27" t="str">
        <f>IF($D1255&gt;0,VLOOKUP($D1255,Iscrizioni!$A$2:$N$2502,12,FALSE),"-")</f>
        <v>-</v>
      </c>
      <c r="N1255" s="46" t="str">
        <f>IF($D1255&gt;0,VLOOKUP($D1255,Iscrizioni!$A$2:$M$2502,6,FALSE),"-")</f>
        <v>-</v>
      </c>
      <c r="O1255" s="107" t="str">
        <f>IF($D1255&gt;0,VLOOKUP($D1255,Iscrizioni!$A$2:$M$2502,7,FALSE),"-")</f>
        <v>-</v>
      </c>
      <c r="P1255" s="46" t="str">
        <f>IF($D1255&gt;0,VLOOKUP(LEFT($N1255,1),Regione!$A$2:$C$21,2,FALSE),"-")</f>
        <v>-</v>
      </c>
      <c r="Q1255" s="112" t="str">
        <f ca="1">IF($D1255&gt;0,NormalizzaTempo("D",CELL("tipo",$E1255),$E1255),"-")</f>
        <v>-</v>
      </c>
      <c r="R1255" s="27" t="str">
        <f>IF($D1255&gt;0,VLOOKUP($D1255,Iscrizioni!$A$2:$M$2502,13,FALSE),"-")</f>
        <v>-</v>
      </c>
      <c r="S1255" s="112" t="str">
        <f t="shared" si="121"/>
        <v>-</v>
      </c>
      <c r="T1255" s="112" t="str">
        <f>IF($D1255&gt;0,SUMIFS($S$3:$S1255,$X$3:$X1255,1,$J$3:$J1255,$J1255),"-")</f>
        <v>-</v>
      </c>
      <c r="U1255" s="112" t="str">
        <f t="shared" si="122"/>
        <v>-</v>
      </c>
      <c r="V1255" s="112" t="str">
        <f t="shared" si="119"/>
        <v>-</v>
      </c>
      <c r="W1255" s="27" t="str">
        <f>IF(LEN($C1255)=0,IF($D1255&gt;0,COUNTIFS($A$3:$A1255,$A1255),"-"),"Escluso")</f>
        <v>-</v>
      </c>
      <c r="X1255" s="2" t="str">
        <f>IF(LEN($C1255)=0,IF($D1255&gt;0,COUNTIFS($J$3:$J1255,$J1255,$C$3:$C1255,""),"-"),"Escluso")</f>
        <v>-</v>
      </c>
      <c r="Y1255" s="127" t="str">
        <f t="shared" si="117"/>
        <v>-</v>
      </c>
      <c r="Z1255" s="2" t="str">
        <f>IF($D1255&gt;0,COUNTIFS($O$3:$O1255,$O1255,$L$3:$L1255,$L1255,$I$3:$I1255,$I1255),"-")</f>
        <v>-</v>
      </c>
      <c r="AA1255" s="27" t="str">
        <f>IF($D1255&gt;0,IF(OR($Z1255 &gt;1,$L1255&lt;&gt;"Adulti"),0,VLOOKUP($P1255,Regione!$B$2:$C$22,2,FALSE)),"-")</f>
        <v>-</v>
      </c>
      <c r="AB1255" s="27" t="str">
        <f>IF($D1255&gt;0,IF(COUNTIFS($O$3:$O1255,$O1255,$L$3:$L1255,$L1255,$I$3:$I1255,$I1255) &gt;1,0,SUMIFS($Y$3:$Y$2503,$L$3:$L$2503,$L1255,$O$3:$O$2503,$O1255,$I$3:$I$2503,$I1255)),"-")</f>
        <v>-</v>
      </c>
      <c r="AC1255" s="27" t="str">
        <f t="shared" si="120"/>
        <v>-</v>
      </c>
    </row>
    <row r="1256" spans="1:29" s="1" customFormat="1">
      <c r="A1256" s="13"/>
      <c r="B1256" s="107" t="str">
        <f>IF(COUNTA($A1256)&gt;0,VLOOKUP($A1256,Corsa!$A$1:$F$43,2,FALSE),"-")</f>
        <v>-</v>
      </c>
      <c r="C1256" s="11"/>
      <c r="D1256" s="13"/>
      <c r="E1256" s="13"/>
      <c r="F1256" s="46" t="str">
        <f>IF(COUNTA($A1256)&gt;0,VLOOKUP($A1256,Corsa!$A$1:$F$43,3,FALSE),"-")</f>
        <v>-</v>
      </c>
      <c r="G1256" s="28" t="str">
        <f>IF($D1256&gt;0,VLOOKUP($D1256,Iscrizioni!$A$2:$M$2502,9,FALSE),"-")</f>
        <v>-</v>
      </c>
      <c r="H1256" s="28" t="str">
        <f>IF($D1256&gt;0,VLOOKUP($D1256,Iscrizioni!$A$2:$M$2502,4,FALSE),"-")</f>
        <v>-</v>
      </c>
      <c r="I1256" s="27" t="str">
        <f>IF($D1256&gt;0,VLOOKUP($D1256,Iscrizioni!$A$2:$M$2502,5,FALSE),"-")</f>
        <v>-</v>
      </c>
      <c r="J1256" s="27" t="str">
        <f>IF($D1256&gt;0,VLOOKUP($D1256,Iscrizioni!$A$2:$M$2502,10,FALSE),"-")</f>
        <v>-</v>
      </c>
      <c r="K1256" s="27" t="str">
        <f t="shared" si="118"/>
        <v>-</v>
      </c>
      <c r="L1256" s="46" t="str">
        <f>IF($D1256&gt;0,VLOOKUP($D1256,Iscrizioni!$A$2:$M$2502,11,FALSE),"-")</f>
        <v>-</v>
      </c>
      <c r="M1256" s="27" t="str">
        <f>IF($D1256&gt;0,VLOOKUP($D1256,Iscrizioni!$A$2:$N$2502,12,FALSE),"-")</f>
        <v>-</v>
      </c>
      <c r="N1256" s="46" t="str">
        <f>IF($D1256&gt;0,VLOOKUP($D1256,Iscrizioni!$A$2:$M$2502,6,FALSE),"-")</f>
        <v>-</v>
      </c>
      <c r="O1256" s="107" t="str">
        <f>IF($D1256&gt;0,VLOOKUP($D1256,Iscrizioni!$A$2:$M$2502,7,FALSE),"-")</f>
        <v>-</v>
      </c>
      <c r="P1256" s="46" t="str">
        <f>IF($D1256&gt;0,VLOOKUP(LEFT($N1256,1),Regione!$A$2:$C$21,2,FALSE),"-")</f>
        <v>-</v>
      </c>
      <c r="Q1256" s="112" t="str">
        <f ca="1">IF($D1256&gt;0,NormalizzaTempo("D",CELL("tipo",$E1256),$E1256),"-")</f>
        <v>-</v>
      </c>
      <c r="R1256" s="27" t="str">
        <f>IF($D1256&gt;0,VLOOKUP($D1256,Iscrizioni!$A$2:$M$2502,13,FALSE),"-")</f>
        <v>-</v>
      </c>
      <c r="S1256" s="112" t="str">
        <f t="shared" si="121"/>
        <v>-</v>
      </c>
      <c r="T1256" s="112" t="str">
        <f>IF($D1256&gt;0,SUMIFS($S$3:$S1256,$X$3:$X1256,1,$J$3:$J1256,$J1256),"-")</f>
        <v>-</v>
      </c>
      <c r="U1256" s="112" t="str">
        <f t="shared" si="122"/>
        <v>-</v>
      </c>
      <c r="V1256" s="112" t="str">
        <f t="shared" si="119"/>
        <v>-</v>
      </c>
      <c r="W1256" s="27" t="str">
        <f>IF(LEN($C1256)=0,IF($D1256&gt;0,COUNTIFS($A$3:$A1256,$A1256),"-"),"Escluso")</f>
        <v>-</v>
      </c>
      <c r="X1256" s="2" t="str">
        <f>IF(LEN($C1256)=0,IF($D1256&gt;0,COUNTIFS($J$3:$J1256,$J1256,$C$3:$C1256,""),"-"),"Escluso")</f>
        <v>-</v>
      </c>
      <c r="Y1256" s="127" t="str">
        <f t="shared" si="117"/>
        <v>-</v>
      </c>
      <c r="Z1256" s="2" t="str">
        <f>IF($D1256&gt;0,COUNTIFS($O$3:$O1256,$O1256,$L$3:$L1256,$L1256,$I$3:$I1256,$I1256),"-")</f>
        <v>-</v>
      </c>
      <c r="AA1256" s="27" t="str">
        <f>IF($D1256&gt;0,IF(OR($Z1256 &gt;1,$L1256&lt;&gt;"Adulti"),0,VLOOKUP($P1256,Regione!$B$2:$C$22,2,FALSE)),"-")</f>
        <v>-</v>
      </c>
      <c r="AB1256" s="27" t="str">
        <f>IF($D1256&gt;0,IF(COUNTIFS($O$3:$O1256,$O1256,$L$3:$L1256,$L1256,$I$3:$I1256,$I1256) &gt;1,0,SUMIFS($Y$3:$Y$2503,$L$3:$L$2503,$L1256,$O$3:$O$2503,$O1256,$I$3:$I$2503,$I1256)),"-")</f>
        <v>-</v>
      </c>
      <c r="AC1256" s="27" t="str">
        <f t="shared" si="120"/>
        <v>-</v>
      </c>
    </row>
    <row r="1257" spans="1:29" s="1" customFormat="1">
      <c r="A1257" s="13"/>
      <c r="B1257" s="107" t="str">
        <f>IF(COUNTA($A1257)&gt;0,VLOOKUP($A1257,Corsa!$A$1:$F$43,2,FALSE),"-")</f>
        <v>-</v>
      </c>
      <c r="C1257" s="11"/>
      <c r="D1257" s="13"/>
      <c r="E1257" s="13"/>
      <c r="F1257" s="46" t="str">
        <f>IF(COUNTA($A1257)&gt;0,VLOOKUP($A1257,Corsa!$A$1:$F$43,3,FALSE),"-")</f>
        <v>-</v>
      </c>
      <c r="G1257" s="28" t="str">
        <f>IF($D1257&gt;0,VLOOKUP($D1257,Iscrizioni!$A$2:$M$2502,9,FALSE),"-")</f>
        <v>-</v>
      </c>
      <c r="H1257" s="28" t="str">
        <f>IF($D1257&gt;0,VLOOKUP($D1257,Iscrizioni!$A$2:$M$2502,4,FALSE),"-")</f>
        <v>-</v>
      </c>
      <c r="I1257" s="27" t="str">
        <f>IF($D1257&gt;0,VLOOKUP($D1257,Iscrizioni!$A$2:$M$2502,5,FALSE),"-")</f>
        <v>-</v>
      </c>
      <c r="J1257" s="27" t="str">
        <f>IF($D1257&gt;0,VLOOKUP($D1257,Iscrizioni!$A$2:$M$2502,10,FALSE),"-")</f>
        <v>-</v>
      </c>
      <c r="K1257" s="27" t="str">
        <f t="shared" si="118"/>
        <v>-</v>
      </c>
      <c r="L1257" s="46" t="str">
        <f>IF($D1257&gt;0,VLOOKUP($D1257,Iscrizioni!$A$2:$M$2502,11,FALSE),"-")</f>
        <v>-</v>
      </c>
      <c r="M1257" s="27" t="str">
        <f>IF($D1257&gt;0,VLOOKUP($D1257,Iscrizioni!$A$2:$N$2502,12,FALSE),"-")</f>
        <v>-</v>
      </c>
      <c r="N1257" s="46" t="str">
        <f>IF($D1257&gt;0,VLOOKUP($D1257,Iscrizioni!$A$2:$M$2502,6,FALSE),"-")</f>
        <v>-</v>
      </c>
      <c r="O1257" s="107" t="str">
        <f>IF($D1257&gt;0,VLOOKUP($D1257,Iscrizioni!$A$2:$M$2502,7,FALSE),"-")</f>
        <v>-</v>
      </c>
      <c r="P1257" s="46" t="str">
        <f>IF($D1257&gt;0,VLOOKUP(LEFT($N1257,1),Regione!$A$2:$C$21,2,FALSE),"-")</f>
        <v>-</v>
      </c>
      <c r="Q1257" s="112" t="str">
        <f ca="1">IF($D1257&gt;0,NormalizzaTempo("D",CELL("tipo",$E1257),$E1257),"-")</f>
        <v>-</v>
      </c>
      <c r="R1257" s="27" t="str">
        <f>IF($D1257&gt;0,VLOOKUP($D1257,Iscrizioni!$A$2:$M$2502,13,FALSE),"-")</f>
        <v>-</v>
      </c>
      <c r="S1257" s="112" t="str">
        <f t="shared" si="121"/>
        <v>-</v>
      </c>
      <c r="T1257" s="112" t="str">
        <f>IF($D1257&gt;0,SUMIFS($S$3:$S1257,$X$3:$X1257,1,$J$3:$J1257,$J1257),"-")</f>
        <v>-</v>
      </c>
      <c r="U1257" s="112" t="str">
        <f t="shared" si="122"/>
        <v>-</v>
      </c>
      <c r="V1257" s="112" t="str">
        <f t="shared" si="119"/>
        <v>-</v>
      </c>
      <c r="W1257" s="27" t="str">
        <f>IF(LEN($C1257)=0,IF($D1257&gt;0,COUNTIFS($A$3:$A1257,$A1257),"-"),"Escluso")</f>
        <v>-</v>
      </c>
      <c r="X1257" s="2" t="str">
        <f>IF(LEN($C1257)=0,IF($D1257&gt;0,COUNTIFS($J$3:$J1257,$J1257,$C$3:$C1257,""),"-"),"Escluso")</f>
        <v>-</v>
      </c>
      <c r="Y1257" s="127" t="str">
        <f t="shared" si="117"/>
        <v>-</v>
      </c>
      <c r="Z1257" s="2" t="str">
        <f>IF($D1257&gt;0,COUNTIFS($O$3:$O1257,$O1257,$L$3:$L1257,$L1257,$I$3:$I1257,$I1257),"-")</f>
        <v>-</v>
      </c>
      <c r="AA1257" s="27" t="str">
        <f>IF($D1257&gt;0,IF(OR($Z1257 &gt;1,$L1257&lt;&gt;"Adulti"),0,VLOOKUP($P1257,Regione!$B$2:$C$22,2,FALSE)),"-")</f>
        <v>-</v>
      </c>
      <c r="AB1257" s="27" t="str">
        <f>IF($D1257&gt;0,IF(COUNTIFS($O$3:$O1257,$O1257,$L$3:$L1257,$L1257,$I$3:$I1257,$I1257) &gt;1,0,SUMIFS($Y$3:$Y$2503,$L$3:$L$2503,$L1257,$O$3:$O$2503,$O1257,$I$3:$I$2503,$I1257)),"-")</f>
        <v>-</v>
      </c>
      <c r="AC1257" s="27" t="str">
        <f t="shared" si="120"/>
        <v>-</v>
      </c>
    </row>
    <row r="1258" spans="1:29" s="1" customFormat="1">
      <c r="A1258" s="13"/>
      <c r="B1258" s="107" t="str">
        <f>IF(COUNTA($A1258)&gt;0,VLOOKUP($A1258,Corsa!$A$1:$F$43,2,FALSE),"-")</f>
        <v>-</v>
      </c>
      <c r="C1258" s="11"/>
      <c r="D1258" s="13"/>
      <c r="E1258" s="13"/>
      <c r="F1258" s="46" t="str">
        <f>IF(COUNTA($A1258)&gt;0,VLOOKUP($A1258,Corsa!$A$1:$F$43,3,FALSE),"-")</f>
        <v>-</v>
      </c>
      <c r="G1258" s="28" t="str">
        <f>IF($D1258&gt;0,VLOOKUP($D1258,Iscrizioni!$A$2:$M$2502,9,FALSE),"-")</f>
        <v>-</v>
      </c>
      <c r="H1258" s="28" t="str">
        <f>IF($D1258&gt;0,VLOOKUP($D1258,Iscrizioni!$A$2:$M$2502,4,FALSE),"-")</f>
        <v>-</v>
      </c>
      <c r="I1258" s="27" t="str">
        <f>IF($D1258&gt;0,VLOOKUP($D1258,Iscrizioni!$A$2:$M$2502,5,FALSE),"-")</f>
        <v>-</v>
      </c>
      <c r="J1258" s="27" t="str">
        <f>IF($D1258&gt;0,VLOOKUP($D1258,Iscrizioni!$A$2:$M$2502,10,FALSE),"-")</f>
        <v>-</v>
      </c>
      <c r="K1258" s="27" t="str">
        <f t="shared" si="118"/>
        <v>-</v>
      </c>
      <c r="L1258" s="46" t="str">
        <f>IF($D1258&gt;0,VLOOKUP($D1258,Iscrizioni!$A$2:$M$2502,11,FALSE),"-")</f>
        <v>-</v>
      </c>
      <c r="M1258" s="27" t="str">
        <f>IF($D1258&gt;0,VLOOKUP($D1258,Iscrizioni!$A$2:$N$2502,12,FALSE),"-")</f>
        <v>-</v>
      </c>
      <c r="N1258" s="46" t="str">
        <f>IF($D1258&gt;0,VLOOKUP($D1258,Iscrizioni!$A$2:$M$2502,6,FALSE),"-")</f>
        <v>-</v>
      </c>
      <c r="O1258" s="107" t="str">
        <f>IF($D1258&gt;0,VLOOKUP($D1258,Iscrizioni!$A$2:$M$2502,7,FALSE),"-")</f>
        <v>-</v>
      </c>
      <c r="P1258" s="46" t="str">
        <f>IF($D1258&gt;0,VLOOKUP(LEFT($N1258,1),Regione!$A$2:$C$21,2,FALSE),"-")</f>
        <v>-</v>
      </c>
      <c r="Q1258" s="112" t="str">
        <f ca="1">IF($D1258&gt;0,NormalizzaTempo("D",CELL("tipo",$E1258),$E1258),"-")</f>
        <v>-</v>
      </c>
      <c r="R1258" s="27" t="str">
        <f>IF($D1258&gt;0,VLOOKUP($D1258,Iscrizioni!$A$2:$M$2502,13,FALSE),"-")</f>
        <v>-</v>
      </c>
      <c r="S1258" s="112" t="str">
        <f t="shared" si="121"/>
        <v>-</v>
      </c>
      <c r="T1258" s="112" t="str">
        <f>IF($D1258&gt;0,SUMIFS($S$3:$S1258,$X$3:$X1258,1,$J$3:$J1258,$J1258),"-")</f>
        <v>-</v>
      </c>
      <c r="U1258" s="112" t="str">
        <f t="shared" si="122"/>
        <v>-</v>
      </c>
      <c r="V1258" s="112" t="str">
        <f t="shared" si="119"/>
        <v>-</v>
      </c>
      <c r="W1258" s="27" t="str">
        <f>IF(LEN($C1258)=0,IF($D1258&gt;0,COUNTIFS($A$3:$A1258,$A1258),"-"),"Escluso")</f>
        <v>-</v>
      </c>
      <c r="X1258" s="2" t="str">
        <f>IF(LEN($C1258)=0,IF($D1258&gt;0,COUNTIFS($J$3:$J1258,$J1258,$C$3:$C1258,""),"-"),"Escluso")</f>
        <v>-</v>
      </c>
      <c r="Y1258" s="127" t="str">
        <f t="shared" si="117"/>
        <v>-</v>
      </c>
      <c r="Z1258" s="2" t="str">
        <f>IF($D1258&gt;0,COUNTIFS($O$3:$O1258,$O1258,$L$3:$L1258,$L1258,$I$3:$I1258,$I1258),"-")</f>
        <v>-</v>
      </c>
      <c r="AA1258" s="27" t="str">
        <f>IF($D1258&gt;0,IF(OR($Z1258 &gt;1,$L1258&lt;&gt;"Adulti"),0,VLOOKUP($P1258,Regione!$B$2:$C$22,2,FALSE)),"-")</f>
        <v>-</v>
      </c>
      <c r="AB1258" s="27" t="str">
        <f>IF($D1258&gt;0,IF(COUNTIFS($O$3:$O1258,$O1258,$L$3:$L1258,$L1258,$I$3:$I1258,$I1258) &gt;1,0,SUMIFS($Y$3:$Y$2503,$L$3:$L$2503,$L1258,$O$3:$O$2503,$O1258,$I$3:$I$2503,$I1258)),"-")</f>
        <v>-</v>
      </c>
      <c r="AC1258" s="27" t="str">
        <f t="shared" si="120"/>
        <v>-</v>
      </c>
    </row>
    <row r="1259" spans="1:29" s="1" customFormat="1">
      <c r="A1259" s="13"/>
      <c r="B1259" s="107" t="str">
        <f>IF(COUNTA($A1259)&gt;0,VLOOKUP($A1259,Corsa!$A$1:$F$43,2,FALSE),"-")</f>
        <v>-</v>
      </c>
      <c r="C1259" s="11"/>
      <c r="D1259" s="13"/>
      <c r="E1259" s="13"/>
      <c r="F1259" s="46" t="str">
        <f>IF(COUNTA($A1259)&gt;0,VLOOKUP($A1259,Corsa!$A$1:$F$43,3,FALSE),"-")</f>
        <v>-</v>
      </c>
      <c r="G1259" s="28" t="str">
        <f>IF($D1259&gt;0,VLOOKUP($D1259,Iscrizioni!$A$2:$M$2502,9,FALSE),"-")</f>
        <v>-</v>
      </c>
      <c r="H1259" s="28" t="str">
        <f>IF($D1259&gt;0,VLOOKUP($D1259,Iscrizioni!$A$2:$M$2502,4,FALSE),"-")</f>
        <v>-</v>
      </c>
      <c r="I1259" s="27" t="str">
        <f>IF($D1259&gt;0,VLOOKUP($D1259,Iscrizioni!$A$2:$M$2502,5,FALSE),"-")</f>
        <v>-</v>
      </c>
      <c r="J1259" s="27" t="str">
        <f>IF($D1259&gt;0,VLOOKUP($D1259,Iscrizioni!$A$2:$M$2502,10,FALSE),"-")</f>
        <v>-</v>
      </c>
      <c r="K1259" s="27" t="str">
        <f t="shared" si="118"/>
        <v>-</v>
      </c>
      <c r="L1259" s="46" t="str">
        <f>IF($D1259&gt;0,VLOOKUP($D1259,Iscrizioni!$A$2:$M$2502,11,FALSE),"-")</f>
        <v>-</v>
      </c>
      <c r="M1259" s="27" t="str">
        <f>IF($D1259&gt;0,VLOOKUP($D1259,Iscrizioni!$A$2:$N$2502,12,FALSE),"-")</f>
        <v>-</v>
      </c>
      <c r="N1259" s="46" t="str">
        <f>IF($D1259&gt;0,VLOOKUP($D1259,Iscrizioni!$A$2:$M$2502,6,FALSE),"-")</f>
        <v>-</v>
      </c>
      <c r="O1259" s="107" t="str">
        <f>IF($D1259&gt;0,VLOOKUP($D1259,Iscrizioni!$A$2:$M$2502,7,FALSE),"-")</f>
        <v>-</v>
      </c>
      <c r="P1259" s="46" t="str">
        <f>IF($D1259&gt;0,VLOOKUP(LEFT($N1259,1),Regione!$A$2:$C$21,2,FALSE),"-")</f>
        <v>-</v>
      </c>
      <c r="Q1259" s="112" t="str">
        <f ca="1">IF($D1259&gt;0,NormalizzaTempo("D",CELL("tipo",$E1259),$E1259),"-")</f>
        <v>-</v>
      </c>
      <c r="R1259" s="27" t="str">
        <f>IF($D1259&gt;0,VLOOKUP($D1259,Iscrizioni!$A$2:$M$2502,13,FALSE),"-")</f>
        <v>-</v>
      </c>
      <c r="S1259" s="112" t="str">
        <f t="shared" si="121"/>
        <v>-</v>
      </c>
      <c r="T1259" s="112" t="str">
        <f>IF($D1259&gt;0,SUMIFS($S$3:$S1259,$X$3:$X1259,1,$J$3:$J1259,$J1259),"-")</f>
        <v>-</v>
      </c>
      <c r="U1259" s="112" t="str">
        <f t="shared" si="122"/>
        <v>-</v>
      </c>
      <c r="V1259" s="112" t="str">
        <f t="shared" si="119"/>
        <v>-</v>
      </c>
      <c r="W1259" s="27" t="str">
        <f>IF(LEN($C1259)=0,IF($D1259&gt;0,COUNTIFS($A$3:$A1259,$A1259),"-"),"Escluso")</f>
        <v>-</v>
      </c>
      <c r="X1259" s="2" t="str">
        <f>IF(LEN($C1259)=0,IF($D1259&gt;0,COUNTIFS($J$3:$J1259,$J1259,$C$3:$C1259,""),"-"),"Escluso")</f>
        <v>-</v>
      </c>
      <c r="Y1259" s="127" t="str">
        <f t="shared" si="117"/>
        <v>-</v>
      </c>
      <c r="Z1259" s="2" t="str">
        <f>IF($D1259&gt;0,COUNTIFS($O$3:$O1259,$O1259,$L$3:$L1259,$L1259,$I$3:$I1259,$I1259),"-")</f>
        <v>-</v>
      </c>
      <c r="AA1259" s="27" t="str">
        <f>IF($D1259&gt;0,IF(OR($Z1259 &gt;1,$L1259&lt;&gt;"Adulti"),0,VLOOKUP($P1259,Regione!$B$2:$C$22,2,FALSE)),"-")</f>
        <v>-</v>
      </c>
      <c r="AB1259" s="27" t="str">
        <f>IF($D1259&gt;0,IF(COUNTIFS($O$3:$O1259,$O1259,$L$3:$L1259,$L1259,$I$3:$I1259,$I1259) &gt;1,0,SUMIFS($Y$3:$Y$2503,$L$3:$L$2503,$L1259,$O$3:$O$2503,$O1259,$I$3:$I$2503,$I1259)),"-")</f>
        <v>-</v>
      </c>
      <c r="AC1259" s="27" t="str">
        <f t="shared" si="120"/>
        <v>-</v>
      </c>
    </row>
    <row r="1260" spans="1:29" s="1" customFormat="1">
      <c r="A1260" s="13"/>
      <c r="B1260" s="107" t="str">
        <f>IF(COUNTA($A1260)&gt;0,VLOOKUP($A1260,Corsa!$A$1:$F$43,2,FALSE),"-")</f>
        <v>-</v>
      </c>
      <c r="C1260" s="11"/>
      <c r="D1260" s="13"/>
      <c r="E1260" s="13"/>
      <c r="F1260" s="46" t="str">
        <f>IF(COUNTA($A1260)&gt;0,VLOOKUP($A1260,Corsa!$A$1:$F$43,3,FALSE),"-")</f>
        <v>-</v>
      </c>
      <c r="G1260" s="28" t="str">
        <f>IF($D1260&gt;0,VLOOKUP($D1260,Iscrizioni!$A$2:$M$2502,9,FALSE),"-")</f>
        <v>-</v>
      </c>
      <c r="H1260" s="28" t="str">
        <f>IF($D1260&gt;0,VLOOKUP($D1260,Iscrizioni!$A$2:$M$2502,4,FALSE),"-")</f>
        <v>-</v>
      </c>
      <c r="I1260" s="27" t="str">
        <f>IF($D1260&gt;0,VLOOKUP($D1260,Iscrizioni!$A$2:$M$2502,5,FALSE),"-")</f>
        <v>-</v>
      </c>
      <c r="J1260" s="27" t="str">
        <f>IF($D1260&gt;0,VLOOKUP($D1260,Iscrizioni!$A$2:$M$2502,10,FALSE),"-")</f>
        <v>-</v>
      </c>
      <c r="K1260" s="27" t="str">
        <f t="shared" si="118"/>
        <v>-</v>
      </c>
      <c r="L1260" s="46" t="str">
        <f>IF($D1260&gt;0,VLOOKUP($D1260,Iscrizioni!$A$2:$M$2502,11,FALSE),"-")</f>
        <v>-</v>
      </c>
      <c r="M1260" s="27" t="str">
        <f>IF($D1260&gt;0,VLOOKUP($D1260,Iscrizioni!$A$2:$N$2502,12,FALSE),"-")</f>
        <v>-</v>
      </c>
      <c r="N1260" s="46" t="str">
        <f>IF($D1260&gt;0,VLOOKUP($D1260,Iscrizioni!$A$2:$M$2502,6,FALSE),"-")</f>
        <v>-</v>
      </c>
      <c r="O1260" s="107" t="str">
        <f>IF($D1260&gt;0,VLOOKUP($D1260,Iscrizioni!$A$2:$M$2502,7,FALSE),"-")</f>
        <v>-</v>
      </c>
      <c r="P1260" s="46" t="str">
        <f>IF($D1260&gt;0,VLOOKUP(LEFT($N1260,1),Regione!$A$2:$C$21,2,FALSE),"-")</f>
        <v>-</v>
      </c>
      <c r="Q1260" s="112" t="str">
        <f ca="1">IF($D1260&gt;0,NormalizzaTempo("D",CELL("tipo",$E1260),$E1260),"-")</f>
        <v>-</v>
      </c>
      <c r="R1260" s="27" t="str">
        <f>IF($D1260&gt;0,VLOOKUP($D1260,Iscrizioni!$A$2:$M$2502,13,FALSE),"-")</f>
        <v>-</v>
      </c>
      <c r="S1260" s="112" t="str">
        <f t="shared" si="121"/>
        <v>-</v>
      </c>
      <c r="T1260" s="112" t="str">
        <f>IF($D1260&gt;0,SUMIFS($S$3:$S1260,$X$3:$X1260,1,$J$3:$J1260,$J1260),"-")</f>
        <v>-</v>
      </c>
      <c r="U1260" s="112" t="str">
        <f t="shared" si="122"/>
        <v>-</v>
      </c>
      <c r="V1260" s="112" t="str">
        <f t="shared" si="119"/>
        <v>-</v>
      </c>
      <c r="W1260" s="27" t="str">
        <f>IF(LEN($C1260)=0,IF($D1260&gt;0,COUNTIFS($A$3:$A1260,$A1260),"-"),"Escluso")</f>
        <v>-</v>
      </c>
      <c r="X1260" s="2" t="str">
        <f>IF(LEN($C1260)=0,IF($D1260&gt;0,COUNTIFS($J$3:$J1260,$J1260,$C$3:$C1260,""),"-"),"Escluso")</f>
        <v>-</v>
      </c>
      <c r="Y1260" s="127" t="str">
        <f t="shared" si="117"/>
        <v>-</v>
      </c>
      <c r="Z1260" s="2" t="str">
        <f>IF($D1260&gt;0,COUNTIFS($O$3:$O1260,$O1260,$L$3:$L1260,$L1260,$I$3:$I1260,$I1260),"-")</f>
        <v>-</v>
      </c>
      <c r="AA1260" s="27" t="str">
        <f>IF($D1260&gt;0,IF(OR($Z1260 &gt;1,$L1260&lt;&gt;"Adulti"),0,VLOOKUP($P1260,Regione!$B$2:$C$22,2,FALSE)),"-")</f>
        <v>-</v>
      </c>
      <c r="AB1260" s="27" t="str">
        <f>IF($D1260&gt;0,IF(COUNTIFS($O$3:$O1260,$O1260,$L$3:$L1260,$L1260,$I$3:$I1260,$I1260) &gt;1,0,SUMIFS($Y$3:$Y$2503,$L$3:$L$2503,$L1260,$O$3:$O$2503,$O1260,$I$3:$I$2503,$I1260)),"-")</f>
        <v>-</v>
      </c>
      <c r="AC1260" s="27" t="str">
        <f t="shared" si="120"/>
        <v>-</v>
      </c>
    </row>
    <row r="1261" spans="1:29" s="1" customFormat="1">
      <c r="A1261" s="13"/>
      <c r="B1261" s="107" t="str">
        <f>IF(COUNTA($A1261)&gt;0,VLOOKUP($A1261,Corsa!$A$1:$F$43,2,FALSE),"-")</f>
        <v>-</v>
      </c>
      <c r="C1261" s="11"/>
      <c r="D1261" s="13"/>
      <c r="E1261" s="13"/>
      <c r="F1261" s="46" t="str">
        <f>IF(COUNTA($A1261)&gt;0,VLOOKUP($A1261,Corsa!$A$1:$F$43,3,FALSE),"-")</f>
        <v>-</v>
      </c>
      <c r="G1261" s="28" t="str">
        <f>IF($D1261&gt;0,VLOOKUP($D1261,Iscrizioni!$A$2:$M$2502,9,FALSE),"-")</f>
        <v>-</v>
      </c>
      <c r="H1261" s="28" t="str">
        <f>IF($D1261&gt;0,VLOOKUP($D1261,Iscrizioni!$A$2:$M$2502,4,FALSE),"-")</f>
        <v>-</v>
      </c>
      <c r="I1261" s="27" t="str">
        <f>IF($D1261&gt;0,VLOOKUP($D1261,Iscrizioni!$A$2:$M$2502,5,FALSE),"-")</f>
        <v>-</v>
      </c>
      <c r="J1261" s="27" t="str">
        <f>IF($D1261&gt;0,VLOOKUP($D1261,Iscrizioni!$A$2:$M$2502,10,FALSE),"-")</f>
        <v>-</v>
      </c>
      <c r="K1261" s="27" t="str">
        <f t="shared" si="118"/>
        <v>-</v>
      </c>
      <c r="L1261" s="46" t="str">
        <f>IF($D1261&gt;0,VLOOKUP($D1261,Iscrizioni!$A$2:$M$2502,11,FALSE),"-")</f>
        <v>-</v>
      </c>
      <c r="M1261" s="27" t="str">
        <f>IF($D1261&gt;0,VLOOKUP($D1261,Iscrizioni!$A$2:$N$2502,12,FALSE),"-")</f>
        <v>-</v>
      </c>
      <c r="N1261" s="46" t="str">
        <f>IF($D1261&gt;0,VLOOKUP($D1261,Iscrizioni!$A$2:$M$2502,6,FALSE),"-")</f>
        <v>-</v>
      </c>
      <c r="O1261" s="107" t="str">
        <f>IF($D1261&gt;0,VLOOKUP($D1261,Iscrizioni!$A$2:$M$2502,7,FALSE),"-")</f>
        <v>-</v>
      </c>
      <c r="P1261" s="46" t="str">
        <f>IF($D1261&gt;0,VLOOKUP(LEFT($N1261,1),Regione!$A$2:$C$21,2,FALSE),"-")</f>
        <v>-</v>
      </c>
      <c r="Q1261" s="112" t="str">
        <f ca="1">IF($D1261&gt;0,NormalizzaTempo("D",CELL("tipo",$E1261),$E1261),"-")</f>
        <v>-</v>
      </c>
      <c r="R1261" s="27" t="str">
        <f>IF($D1261&gt;0,VLOOKUP($D1261,Iscrizioni!$A$2:$M$2502,13,FALSE),"-")</f>
        <v>-</v>
      </c>
      <c r="S1261" s="112" t="str">
        <f t="shared" si="121"/>
        <v>-</v>
      </c>
      <c r="T1261" s="112" t="str">
        <f>IF($D1261&gt;0,SUMIFS($S$3:$S1261,$X$3:$X1261,1,$J$3:$J1261,$J1261),"-")</f>
        <v>-</v>
      </c>
      <c r="U1261" s="112" t="str">
        <f t="shared" si="122"/>
        <v>-</v>
      </c>
      <c r="V1261" s="112" t="str">
        <f t="shared" si="119"/>
        <v>-</v>
      </c>
      <c r="W1261" s="27" t="str">
        <f>IF(LEN($C1261)=0,IF($D1261&gt;0,COUNTIFS($A$3:$A1261,$A1261),"-"),"Escluso")</f>
        <v>-</v>
      </c>
      <c r="X1261" s="2" t="str">
        <f>IF(LEN($C1261)=0,IF($D1261&gt;0,COUNTIFS($J$3:$J1261,$J1261,$C$3:$C1261,""),"-"),"Escluso")</f>
        <v>-</v>
      </c>
      <c r="Y1261" s="127" t="str">
        <f t="shared" si="117"/>
        <v>-</v>
      </c>
      <c r="Z1261" s="2" t="str">
        <f>IF($D1261&gt;0,COUNTIFS($O$3:$O1261,$O1261,$L$3:$L1261,$L1261,$I$3:$I1261,$I1261),"-")</f>
        <v>-</v>
      </c>
      <c r="AA1261" s="27" t="str">
        <f>IF($D1261&gt;0,IF(OR($Z1261 &gt;1,$L1261&lt;&gt;"Adulti"),0,VLOOKUP($P1261,Regione!$B$2:$C$22,2,FALSE)),"-")</f>
        <v>-</v>
      </c>
      <c r="AB1261" s="27" t="str">
        <f>IF($D1261&gt;0,IF(COUNTIFS($O$3:$O1261,$O1261,$L$3:$L1261,$L1261,$I$3:$I1261,$I1261) &gt;1,0,SUMIFS($Y$3:$Y$2503,$L$3:$L$2503,$L1261,$O$3:$O$2503,$O1261,$I$3:$I$2503,$I1261)),"-")</f>
        <v>-</v>
      </c>
      <c r="AC1261" s="27" t="str">
        <f t="shared" si="120"/>
        <v>-</v>
      </c>
    </row>
    <row r="1262" spans="1:29" s="1" customFormat="1">
      <c r="A1262" s="13"/>
      <c r="B1262" s="107" t="str">
        <f>IF(COUNTA($A1262)&gt;0,VLOOKUP($A1262,Corsa!$A$1:$F$43,2,FALSE),"-")</f>
        <v>-</v>
      </c>
      <c r="C1262" s="11"/>
      <c r="D1262" s="13"/>
      <c r="E1262" s="13"/>
      <c r="F1262" s="46" t="str">
        <f>IF(COUNTA($A1262)&gt;0,VLOOKUP($A1262,Corsa!$A$1:$F$43,3,FALSE),"-")</f>
        <v>-</v>
      </c>
      <c r="G1262" s="28" t="str">
        <f>IF($D1262&gt;0,VLOOKUP($D1262,Iscrizioni!$A$2:$M$2502,9,FALSE),"-")</f>
        <v>-</v>
      </c>
      <c r="H1262" s="28" t="str">
        <f>IF($D1262&gt;0,VLOOKUP($D1262,Iscrizioni!$A$2:$M$2502,4,FALSE),"-")</f>
        <v>-</v>
      </c>
      <c r="I1262" s="27" t="str">
        <f>IF($D1262&gt;0,VLOOKUP($D1262,Iscrizioni!$A$2:$M$2502,5,FALSE),"-")</f>
        <v>-</v>
      </c>
      <c r="J1262" s="27" t="str">
        <f>IF($D1262&gt;0,VLOOKUP($D1262,Iscrizioni!$A$2:$M$2502,10,FALSE),"-")</f>
        <v>-</v>
      </c>
      <c r="K1262" s="27" t="str">
        <f t="shared" si="118"/>
        <v>-</v>
      </c>
      <c r="L1262" s="46" t="str">
        <f>IF($D1262&gt;0,VLOOKUP($D1262,Iscrizioni!$A$2:$M$2502,11,FALSE),"-")</f>
        <v>-</v>
      </c>
      <c r="M1262" s="27" t="str">
        <f>IF($D1262&gt;0,VLOOKUP($D1262,Iscrizioni!$A$2:$N$2502,12,FALSE),"-")</f>
        <v>-</v>
      </c>
      <c r="N1262" s="46" t="str">
        <f>IF($D1262&gt;0,VLOOKUP($D1262,Iscrizioni!$A$2:$M$2502,6,FALSE),"-")</f>
        <v>-</v>
      </c>
      <c r="O1262" s="107" t="str">
        <f>IF($D1262&gt;0,VLOOKUP($D1262,Iscrizioni!$A$2:$M$2502,7,FALSE),"-")</f>
        <v>-</v>
      </c>
      <c r="P1262" s="46" t="str">
        <f>IF($D1262&gt;0,VLOOKUP(LEFT($N1262,1),Regione!$A$2:$C$21,2,FALSE),"-")</f>
        <v>-</v>
      </c>
      <c r="Q1262" s="112" t="str">
        <f ca="1">IF($D1262&gt;0,NormalizzaTempo("D",CELL("tipo",$E1262),$E1262),"-")</f>
        <v>-</v>
      </c>
      <c r="R1262" s="27" t="str">
        <f>IF($D1262&gt;0,VLOOKUP($D1262,Iscrizioni!$A$2:$M$2502,13,FALSE),"-")</f>
        <v>-</v>
      </c>
      <c r="S1262" s="112" t="str">
        <f t="shared" si="121"/>
        <v>-</v>
      </c>
      <c r="T1262" s="112" t="str">
        <f>IF($D1262&gt;0,SUMIFS($S$3:$S1262,$X$3:$X1262,1,$J$3:$J1262,$J1262),"-")</f>
        <v>-</v>
      </c>
      <c r="U1262" s="112" t="str">
        <f t="shared" si="122"/>
        <v>-</v>
      </c>
      <c r="V1262" s="112" t="str">
        <f t="shared" si="119"/>
        <v>-</v>
      </c>
      <c r="W1262" s="27" t="str">
        <f>IF(LEN($C1262)=0,IF($D1262&gt;0,COUNTIFS($A$3:$A1262,$A1262),"-"),"Escluso")</f>
        <v>-</v>
      </c>
      <c r="X1262" s="2" t="str">
        <f>IF(LEN($C1262)=0,IF($D1262&gt;0,COUNTIFS($J$3:$J1262,$J1262,$C$3:$C1262,""),"-"),"Escluso")</f>
        <v>-</v>
      </c>
      <c r="Y1262" s="127" t="str">
        <f t="shared" si="117"/>
        <v>-</v>
      </c>
      <c r="Z1262" s="2" t="str">
        <f>IF($D1262&gt;0,COUNTIFS($O$3:$O1262,$O1262,$L$3:$L1262,$L1262,$I$3:$I1262,$I1262),"-")</f>
        <v>-</v>
      </c>
      <c r="AA1262" s="27" t="str">
        <f>IF($D1262&gt;0,IF(OR($Z1262 &gt;1,$L1262&lt;&gt;"Adulti"),0,VLOOKUP($P1262,Regione!$B$2:$C$22,2,FALSE)),"-")</f>
        <v>-</v>
      </c>
      <c r="AB1262" s="27" t="str">
        <f>IF($D1262&gt;0,IF(COUNTIFS($O$3:$O1262,$O1262,$L$3:$L1262,$L1262,$I$3:$I1262,$I1262) &gt;1,0,SUMIFS($Y$3:$Y$2503,$L$3:$L$2503,$L1262,$O$3:$O$2503,$O1262,$I$3:$I$2503,$I1262)),"-")</f>
        <v>-</v>
      </c>
      <c r="AC1262" s="27" t="str">
        <f t="shared" si="120"/>
        <v>-</v>
      </c>
    </row>
    <row r="1263" spans="1:29" s="1" customFormat="1">
      <c r="A1263" s="13"/>
      <c r="B1263" s="107" t="str">
        <f>IF(COUNTA($A1263)&gt;0,VLOOKUP($A1263,Corsa!$A$1:$F$43,2,FALSE),"-")</f>
        <v>-</v>
      </c>
      <c r="C1263" s="11"/>
      <c r="D1263" s="13"/>
      <c r="E1263" s="13"/>
      <c r="F1263" s="46" t="str">
        <f>IF(COUNTA($A1263)&gt;0,VLOOKUP($A1263,Corsa!$A$1:$F$43,3,FALSE),"-")</f>
        <v>-</v>
      </c>
      <c r="G1263" s="28" t="str">
        <f>IF($D1263&gt;0,VLOOKUP($D1263,Iscrizioni!$A$2:$M$2502,9,FALSE),"-")</f>
        <v>-</v>
      </c>
      <c r="H1263" s="28" t="str">
        <f>IF($D1263&gt;0,VLOOKUP($D1263,Iscrizioni!$A$2:$M$2502,4,FALSE),"-")</f>
        <v>-</v>
      </c>
      <c r="I1263" s="27" t="str">
        <f>IF($D1263&gt;0,VLOOKUP($D1263,Iscrizioni!$A$2:$M$2502,5,FALSE),"-")</f>
        <v>-</v>
      </c>
      <c r="J1263" s="27" t="str">
        <f>IF($D1263&gt;0,VLOOKUP($D1263,Iscrizioni!$A$2:$M$2502,10,FALSE),"-")</f>
        <v>-</v>
      </c>
      <c r="K1263" s="27" t="str">
        <f t="shared" si="118"/>
        <v>-</v>
      </c>
      <c r="L1263" s="46" t="str">
        <f>IF($D1263&gt;0,VLOOKUP($D1263,Iscrizioni!$A$2:$M$2502,11,FALSE),"-")</f>
        <v>-</v>
      </c>
      <c r="M1263" s="27" t="str">
        <f>IF($D1263&gt;0,VLOOKUP($D1263,Iscrizioni!$A$2:$N$2502,12,FALSE),"-")</f>
        <v>-</v>
      </c>
      <c r="N1263" s="46" t="str">
        <f>IF($D1263&gt;0,VLOOKUP($D1263,Iscrizioni!$A$2:$M$2502,6,FALSE),"-")</f>
        <v>-</v>
      </c>
      <c r="O1263" s="107" t="str">
        <f>IF($D1263&gt;0,VLOOKUP($D1263,Iscrizioni!$A$2:$M$2502,7,FALSE),"-")</f>
        <v>-</v>
      </c>
      <c r="P1263" s="46" t="str">
        <f>IF($D1263&gt;0,VLOOKUP(LEFT($N1263,1),Regione!$A$2:$C$21,2,FALSE),"-")</f>
        <v>-</v>
      </c>
      <c r="Q1263" s="112" t="str">
        <f ca="1">IF($D1263&gt;0,NormalizzaTempo("D",CELL("tipo",$E1263),$E1263),"-")</f>
        <v>-</v>
      </c>
      <c r="R1263" s="27" t="str">
        <f>IF($D1263&gt;0,VLOOKUP($D1263,Iscrizioni!$A$2:$M$2502,13,FALSE),"-")</f>
        <v>-</v>
      </c>
      <c r="S1263" s="112" t="str">
        <f t="shared" si="121"/>
        <v>-</v>
      </c>
      <c r="T1263" s="112" t="str">
        <f>IF($D1263&gt;0,SUMIFS($S$3:$S1263,$X$3:$X1263,1,$J$3:$J1263,$J1263),"-")</f>
        <v>-</v>
      </c>
      <c r="U1263" s="112" t="str">
        <f t="shared" si="122"/>
        <v>-</v>
      </c>
      <c r="V1263" s="112" t="str">
        <f t="shared" si="119"/>
        <v>-</v>
      </c>
      <c r="W1263" s="27" t="str">
        <f>IF(LEN($C1263)=0,IF($D1263&gt;0,COUNTIFS($A$3:$A1263,$A1263),"-"),"Escluso")</f>
        <v>-</v>
      </c>
      <c r="X1263" s="2" t="str">
        <f>IF(LEN($C1263)=0,IF($D1263&gt;0,COUNTIFS($J$3:$J1263,$J1263,$C$3:$C1263,""),"-"),"Escluso")</f>
        <v>-</v>
      </c>
      <c r="Y1263" s="127" t="str">
        <f t="shared" si="117"/>
        <v>-</v>
      </c>
      <c r="Z1263" s="2" t="str">
        <f>IF($D1263&gt;0,COUNTIFS($O$3:$O1263,$O1263,$L$3:$L1263,$L1263,$I$3:$I1263,$I1263),"-")</f>
        <v>-</v>
      </c>
      <c r="AA1263" s="27" t="str">
        <f>IF($D1263&gt;0,IF(OR($Z1263 &gt;1,$L1263&lt;&gt;"Adulti"),0,VLOOKUP($P1263,Regione!$B$2:$C$22,2,FALSE)),"-")</f>
        <v>-</v>
      </c>
      <c r="AB1263" s="27" t="str">
        <f>IF($D1263&gt;0,IF(COUNTIFS($O$3:$O1263,$O1263,$L$3:$L1263,$L1263,$I$3:$I1263,$I1263) &gt;1,0,SUMIFS($Y$3:$Y$2503,$L$3:$L$2503,$L1263,$O$3:$O$2503,$O1263,$I$3:$I$2503,$I1263)),"-")</f>
        <v>-</v>
      </c>
      <c r="AC1263" s="27" t="str">
        <f t="shared" si="120"/>
        <v>-</v>
      </c>
    </row>
    <row r="1264" spans="1:29" s="1" customFormat="1">
      <c r="A1264" s="13"/>
      <c r="B1264" s="107" t="str">
        <f>IF(COUNTA($A1264)&gt;0,VLOOKUP($A1264,Corsa!$A$1:$F$43,2,FALSE),"-")</f>
        <v>-</v>
      </c>
      <c r="C1264" s="11"/>
      <c r="D1264" s="13"/>
      <c r="E1264" s="13"/>
      <c r="F1264" s="46" t="str">
        <f>IF(COUNTA($A1264)&gt;0,VLOOKUP($A1264,Corsa!$A$1:$F$43,3,FALSE),"-")</f>
        <v>-</v>
      </c>
      <c r="G1264" s="28" t="str">
        <f>IF($D1264&gt;0,VLOOKUP($D1264,Iscrizioni!$A$2:$M$2502,9,FALSE),"-")</f>
        <v>-</v>
      </c>
      <c r="H1264" s="28" t="str">
        <f>IF($D1264&gt;0,VLOOKUP($D1264,Iscrizioni!$A$2:$M$2502,4,FALSE),"-")</f>
        <v>-</v>
      </c>
      <c r="I1264" s="27" t="str">
        <f>IF($D1264&gt;0,VLOOKUP($D1264,Iscrizioni!$A$2:$M$2502,5,FALSE),"-")</f>
        <v>-</v>
      </c>
      <c r="J1264" s="27" t="str">
        <f>IF($D1264&gt;0,VLOOKUP($D1264,Iscrizioni!$A$2:$M$2502,10,FALSE),"-")</f>
        <v>-</v>
      </c>
      <c r="K1264" s="27" t="str">
        <f t="shared" si="118"/>
        <v>-</v>
      </c>
      <c r="L1264" s="46" t="str">
        <f>IF($D1264&gt;0,VLOOKUP($D1264,Iscrizioni!$A$2:$M$2502,11,FALSE),"-")</f>
        <v>-</v>
      </c>
      <c r="M1264" s="27" t="str">
        <f>IF($D1264&gt;0,VLOOKUP($D1264,Iscrizioni!$A$2:$N$2502,12,FALSE),"-")</f>
        <v>-</v>
      </c>
      <c r="N1264" s="46" t="str">
        <f>IF($D1264&gt;0,VLOOKUP($D1264,Iscrizioni!$A$2:$M$2502,6,FALSE),"-")</f>
        <v>-</v>
      </c>
      <c r="O1264" s="107" t="str">
        <f>IF($D1264&gt;0,VLOOKUP($D1264,Iscrizioni!$A$2:$M$2502,7,FALSE),"-")</f>
        <v>-</v>
      </c>
      <c r="P1264" s="46" t="str">
        <f>IF($D1264&gt;0,VLOOKUP(LEFT($N1264,1),Regione!$A$2:$C$21,2,FALSE),"-")</f>
        <v>-</v>
      </c>
      <c r="Q1264" s="112" t="str">
        <f ca="1">IF($D1264&gt;0,NormalizzaTempo("D",CELL("tipo",$E1264),$E1264),"-")</f>
        <v>-</v>
      </c>
      <c r="R1264" s="27" t="str">
        <f>IF($D1264&gt;0,VLOOKUP($D1264,Iscrizioni!$A$2:$M$2502,13,FALSE),"-")</f>
        <v>-</v>
      </c>
      <c r="S1264" s="112" t="str">
        <f t="shared" si="121"/>
        <v>-</v>
      </c>
      <c r="T1264" s="112" t="str">
        <f>IF($D1264&gt;0,SUMIFS($S$3:$S1264,$X$3:$X1264,1,$J$3:$J1264,$J1264),"-")</f>
        <v>-</v>
      </c>
      <c r="U1264" s="112" t="str">
        <f t="shared" si="122"/>
        <v>-</v>
      </c>
      <c r="V1264" s="112" t="str">
        <f t="shared" si="119"/>
        <v>-</v>
      </c>
      <c r="W1264" s="27" t="str">
        <f>IF(LEN($C1264)=0,IF($D1264&gt;0,COUNTIFS($A$3:$A1264,$A1264),"-"),"Escluso")</f>
        <v>-</v>
      </c>
      <c r="X1264" s="2" t="str">
        <f>IF(LEN($C1264)=0,IF($D1264&gt;0,COUNTIFS($J$3:$J1264,$J1264,$C$3:$C1264,""),"-"),"Escluso")</f>
        <v>-</v>
      </c>
      <c r="Y1264" s="127" t="str">
        <f t="shared" ref="Y1264:Y1327" si="123">IF(LEN($C1264)=0,IF(AND($D1264&gt;0,$V1264="ok"),IF($X1264&gt;20,1,21 -$X1264),"-"),0)</f>
        <v>-</v>
      </c>
      <c r="Z1264" s="2" t="str">
        <f>IF($D1264&gt;0,COUNTIFS($O$3:$O1264,$O1264,$L$3:$L1264,$L1264,$I$3:$I1264,$I1264),"-")</f>
        <v>-</v>
      </c>
      <c r="AA1264" s="27" t="str">
        <f>IF($D1264&gt;0,IF(OR($Z1264 &gt;1,$L1264&lt;&gt;"Adulti"),0,VLOOKUP($P1264,Regione!$B$2:$C$22,2,FALSE)),"-")</f>
        <v>-</v>
      </c>
      <c r="AB1264" s="27" t="str">
        <f>IF($D1264&gt;0,IF(COUNTIFS($O$3:$O1264,$O1264,$L$3:$L1264,$L1264,$I$3:$I1264,$I1264) &gt;1,0,SUMIFS($Y$3:$Y$2503,$L$3:$L$2503,$L1264,$O$3:$O$2503,$O1264,$I$3:$I$2503,$I1264)),"-")</f>
        <v>-</v>
      </c>
      <c r="AC1264" s="27" t="str">
        <f t="shared" si="120"/>
        <v>-</v>
      </c>
    </row>
    <row r="1265" spans="1:29" s="1" customFormat="1">
      <c r="A1265" s="13"/>
      <c r="B1265" s="107" t="str">
        <f>IF(COUNTA($A1265)&gt;0,VLOOKUP($A1265,Corsa!$A$1:$F$43,2,FALSE),"-")</f>
        <v>-</v>
      </c>
      <c r="C1265" s="11"/>
      <c r="D1265" s="13"/>
      <c r="E1265" s="13"/>
      <c r="F1265" s="46" t="str">
        <f>IF(COUNTA($A1265)&gt;0,VLOOKUP($A1265,Corsa!$A$1:$F$43,3,FALSE),"-")</f>
        <v>-</v>
      </c>
      <c r="G1265" s="28" t="str">
        <f>IF($D1265&gt;0,VLOOKUP($D1265,Iscrizioni!$A$2:$M$2502,9,FALSE),"-")</f>
        <v>-</v>
      </c>
      <c r="H1265" s="28" t="str">
        <f>IF($D1265&gt;0,VLOOKUP($D1265,Iscrizioni!$A$2:$M$2502,4,FALSE),"-")</f>
        <v>-</v>
      </c>
      <c r="I1265" s="27" t="str">
        <f>IF($D1265&gt;0,VLOOKUP($D1265,Iscrizioni!$A$2:$M$2502,5,FALSE),"-")</f>
        <v>-</v>
      </c>
      <c r="J1265" s="27" t="str">
        <f>IF($D1265&gt;0,VLOOKUP($D1265,Iscrizioni!$A$2:$M$2502,10,FALSE),"-")</f>
        <v>-</v>
      </c>
      <c r="K1265" s="27" t="str">
        <f t="shared" si="118"/>
        <v>-</v>
      </c>
      <c r="L1265" s="46" t="str">
        <f>IF($D1265&gt;0,VLOOKUP($D1265,Iscrizioni!$A$2:$M$2502,11,FALSE),"-")</f>
        <v>-</v>
      </c>
      <c r="M1265" s="27" t="str">
        <f>IF($D1265&gt;0,VLOOKUP($D1265,Iscrizioni!$A$2:$N$2502,12,FALSE),"-")</f>
        <v>-</v>
      </c>
      <c r="N1265" s="46" t="str">
        <f>IF($D1265&gt;0,VLOOKUP($D1265,Iscrizioni!$A$2:$M$2502,6,FALSE),"-")</f>
        <v>-</v>
      </c>
      <c r="O1265" s="107" t="str">
        <f>IF($D1265&gt;0,VLOOKUP($D1265,Iscrizioni!$A$2:$M$2502,7,FALSE),"-")</f>
        <v>-</v>
      </c>
      <c r="P1265" s="46" t="str">
        <f>IF($D1265&gt;0,VLOOKUP(LEFT($N1265,1),Regione!$A$2:$C$21,2,FALSE),"-")</f>
        <v>-</v>
      </c>
      <c r="Q1265" s="112" t="str">
        <f ca="1">IF($D1265&gt;0,NormalizzaTempo("D",CELL("tipo",$E1265),$E1265),"-")</f>
        <v>-</v>
      </c>
      <c r="R1265" s="27" t="str">
        <f>IF($D1265&gt;0,VLOOKUP($D1265,Iscrizioni!$A$2:$M$2502,13,FALSE),"-")</f>
        <v>-</v>
      </c>
      <c r="S1265" s="112" t="str">
        <f t="shared" si="121"/>
        <v>-</v>
      </c>
      <c r="T1265" s="112" t="str">
        <f>IF($D1265&gt;0,SUMIFS($S$3:$S1265,$X$3:$X1265,1,$J$3:$J1265,$J1265),"-")</f>
        <v>-</v>
      </c>
      <c r="U1265" s="112" t="str">
        <f t="shared" si="122"/>
        <v>-</v>
      </c>
      <c r="V1265" s="112" t="str">
        <f t="shared" si="119"/>
        <v>-</v>
      </c>
      <c r="W1265" s="27" t="str">
        <f>IF(LEN($C1265)=0,IF($D1265&gt;0,COUNTIFS($A$3:$A1265,$A1265),"-"),"Escluso")</f>
        <v>-</v>
      </c>
      <c r="X1265" s="2" t="str">
        <f>IF(LEN($C1265)=0,IF($D1265&gt;0,COUNTIFS($J$3:$J1265,$J1265,$C$3:$C1265,""),"-"),"Escluso")</f>
        <v>-</v>
      </c>
      <c r="Y1265" s="127" t="str">
        <f t="shared" si="123"/>
        <v>-</v>
      </c>
      <c r="Z1265" s="2" t="str">
        <f>IF($D1265&gt;0,COUNTIFS($O$3:$O1265,$O1265,$L$3:$L1265,$L1265,$I$3:$I1265,$I1265),"-")</f>
        <v>-</v>
      </c>
      <c r="AA1265" s="27" t="str">
        <f>IF($D1265&gt;0,IF(OR($Z1265 &gt;1,$L1265&lt;&gt;"Adulti"),0,VLOOKUP($P1265,Regione!$B$2:$C$22,2,FALSE)),"-")</f>
        <v>-</v>
      </c>
      <c r="AB1265" s="27" t="str">
        <f>IF($D1265&gt;0,IF(COUNTIFS($O$3:$O1265,$O1265,$L$3:$L1265,$L1265,$I$3:$I1265,$I1265) &gt;1,0,SUMIFS($Y$3:$Y$2503,$L$3:$L$2503,$L1265,$O$3:$O$2503,$O1265,$I$3:$I$2503,$I1265)),"-")</f>
        <v>-</v>
      </c>
      <c r="AC1265" s="27" t="str">
        <f t="shared" si="120"/>
        <v>-</v>
      </c>
    </row>
    <row r="1266" spans="1:29" s="1" customFormat="1">
      <c r="A1266" s="13"/>
      <c r="B1266" s="107" t="str">
        <f>IF(COUNTA($A1266)&gt;0,VLOOKUP($A1266,Corsa!$A$1:$F$43,2,FALSE),"-")</f>
        <v>-</v>
      </c>
      <c r="C1266" s="11"/>
      <c r="D1266" s="13"/>
      <c r="E1266" s="13"/>
      <c r="F1266" s="46" t="str">
        <f>IF(COUNTA($A1266)&gt;0,VLOOKUP($A1266,Corsa!$A$1:$F$43,3,FALSE),"-")</f>
        <v>-</v>
      </c>
      <c r="G1266" s="28" t="str">
        <f>IF($D1266&gt;0,VLOOKUP($D1266,Iscrizioni!$A$2:$M$2502,9,FALSE),"-")</f>
        <v>-</v>
      </c>
      <c r="H1266" s="28" t="str">
        <f>IF($D1266&gt;0,VLOOKUP($D1266,Iscrizioni!$A$2:$M$2502,4,FALSE),"-")</f>
        <v>-</v>
      </c>
      <c r="I1266" s="27" t="str">
        <f>IF($D1266&gt;0,VLOOKUP($D1266,Iscrizioni!$A$2:$M$2502,5,FALSE),"-")</f>
        <v>-</v>
      </c>
      <c r="J1266" s="27" t="str">
        <f>IF($D1266&gt;0,VLOOKUP($D1266,Iscrizioni!$A$2:$M$2502,10,FALSE),"-")</f>
        <v>-</v>
      </c>
      <c r="K1266" s="27" t="str">
        <f t="shared" si="118"/>
        <v>-</v>
      </c>
      <c r="L1266" s="46" t="str">
        <f>IF($D1266&gt;0,VLOOKUP($D1266,Iscrizioni!$A$2:$M$2502,11,FALSE),"-")</f>
        <v>-</v>
      </c>
      <c r="M1266" s="27" t="str">
        <f>IF($D1266&gt;0,VLOOKUP($D1266,Iscrizioni!$A$2:$N$2502,12,FALSE),"-")</f>
        <v>-</v>
      </c>
      <c r="N1266" s="46" t="str">
        <f>IF($D1266&gt;0,VLOOKUP($D1266,Iscrizioni!$A$2:$M$2502,6,FALSE),"-")</f>
        <v>-</v>
      </c>
      <c r="O1266" s="107" t="str">
        <f>IF($D1266&gt;0,VLOOKUP($D1266,Iscrizioni!$A$2:$M$2502,7,FALSE),"-")</f>
        <v>-</v>
      </c>
      <c r="P1266" s="46" t="str">
        <f>IF($D1266&gt;0,VLOOKUP(LEFT($N1266,1),Regione!$A$2:$C$21,2,FALSE),"-")</f>
        <v>-</v>
      </c>
      <c r="Q1266" s="112" t="str">
        <f ca="1">IF($D1266&gt;0,NormalizzaTempo("D",CELL("tipo",$E1266),$E1266),"-")</f>
        <v>-</v>
      </c>
      <c r="R1266" s="27" t="str">
        <f>IF($D1266&gt;0,VLOOKUP($D1266,Iscrizioni!$A$2:$M$2502,13,FALSE),"-")</f>
        <v>-</v>
      </c>
      <c r="S1266" s="112" t="str">
        <f t="shared" si="121"/>
        <v>-</v>
      </c>
      <c r="T1266" s="112" t="str">
        <f>IF($D1266&gt;0,SUMIFS($S$3:$S1266,$X$3:$X1266,1,$J$3:$J1266,$J1266),"-")</f>
        <v>-</v>
      </c>
      <c r="U1266" s="112" t="str">
        <f t="shared" si="122"/>
        <v>-</v>
      </c>
      <c r="V1266" s="112" t="str">
        <f t="shared" si="119"/>
        <v>-</v>
      </c>
      <c r="W1266" s="27" t="str">
        <f>IF(LEN($C1266)=0,IF($D1266&gt;0,COUNTIFS($A$3:$A1266,$A1266),"-"),"Escluso")</f>
        <v>-</v>
      </c>
      <c r="X1266" s="2" t="str">
        <f>IF(LEN($C1266)=0,IF($D1266&gt;0,COUNTIFS($J$3:$J1266,$J1266,$C$3:$C1266,""),"-"),"Escluso")</f>
        <v>-</v>
      </c>
      <c r="Y1266" s="127" t="str">
        <f t="shared" si="123"/>
        <v>-</v>
      </c>
      <c r="Z1266" s="2" t="str">
        <f>IF($D1266&gt;0,COUNTIFS($O$3:$O1266,$O1266,$L$3:$L1266,$L1266,$I$3:$I1266,$I1266),"-")</f>
        <v>-</v>
      </c>
      <c r="AA1266" s="27" t="str">
        <f>IF($D1266&gt;0,IF(OR($Z1266 &gt;1,$L1266&lt;&gt;"Adulti"),0,VLOOKUP($P1266,Regione!$B$2:$C$22,2,FALSE)),"-")</f>
        <v>-</v>
      </c>
      <c r="AB1266" s="27" t="str">
        <f>IF($D1266&gt;0,IF(COUNTIFS($O$3:$O1266,$O1266,$L$3:$L1266,$L1266,$I$3:$I1266,$I1266) &gt;1,0,SUMIFS($Y$3:$Y$2503,$L$3:$L$2503,$L1266,$O$3:$O$2503,$O1266,$I$3:$I$2503,$I1266)),"-")</f>
        <v>-</v>
      </c>
      <c r="AC1266" s="27" t="str">
        <f t="shared" si="120"/>
        <v>-</v>
      </c>
    </row>
    <row r="1267" spans="1:29" s="1" customFormat="1">
      <c r="A1267" s="13"/>
      <c r="B1267" s="107" t="str">
        <f>IF(COUNTA($A1267)&gt;0,VLOOKUP($A1267,Corsa!$A$1:$F$43,2,FALSE),"-")</f>
        <v>-</v>
      </c>
      <c r="C1267" s="11"/>
      <c r="D1267" s="13"/>
      <c r="E1267" s="13"/>
      <c r="F1267" s="46" t="str">
        <f>IF(COUNTA($A1267)&gt;0,VLOOKUP($A1267,Corsa!$A$1:$F$43,3,FALSE),"-")</f>
        <v>-</v>
      </c>
      <c r="G1267" s="28" t="str">
        <f>IF($D1267&gt;0,VLOOKUP($D1267,Iscrizioni!$A$2:$M$2502,9,FALSE),"-")</f>
        <v>-</v>
      </c>
      <c r="H1267" s="28" t="str">
        <f>IF($D1267&gt;0,VLOOKUP($D1267,Iscrizioni!$A$2:$M$2502,4,FALSE),"-")</f>
        <v>-</v>
      </c>
      <c r="I1267" s="27" t="str">
        <f>IF($D1267&gt;0,VLOOKUP($D1267,Iscrizioni!$A$2:$M$2502,5,FALSE),"-")</f>
        <v>-</v>
      </c>
      <c r="J1267" s="27" t="str">
        <f>IF($D1267&gt;0,VLOOKUP($D1267,Iscrizioni!$A$2:$M$2502,10,FALSE),"-")</f>
        <v>-</v>
      </c>
      <c r="K1267" s="27" t="str">
        <f t="shared" si="118"/>
        <v>-</v>
      </c>
      <c r="L1267" s="46" t="str">
        <f>IF($D1267&gt;0,VLOOKUP($D1267,Iscrizioni!$A$2:$M$2502,11,FALSE),"-")</f>
        <v>-</v>
      </c>
      <c r="M1267" s="27" t="str">
        <f>IF($D1267&gt;0,VLOOKUP($D1267,Iscrizioni!$A$2:$N$2502,12,FALSE),"-")</f>
        <v>-</v>
      </c>
      <c r="N1267" s="46" t="str">
        <f>IF($D1267&gt;0,VLOOKUP($D1267,Iscrizioni!$A$2:$M$2502,6,FALSE),"-")</f>
        <v>-</v>
      </c>
      <c r="O1267" s="107" t="str">
        <f>IF($D1267&gt;0,VLOOKUP($D1267,Iscrizioni!$A$2:$M$2502,7,FALSE),"-")</f>
        <v>-</v>
      </c>
      <c r="P1267" s="46" t="str">
        <f>IF($D1267&gt;0,VLOOKUP(LEFT($N1267,1),Regione!$A$2:$C$21,2,FALSE),"-")</f>
        <v>-</v>
      </c>
      <c r="Q1267" s="112" t="str">
        <f ca="1">IF($D1267&gt;0,NormalizzaTempo("D",CELL("tipo",$E1267),$E1267),"-")</f>
        <v>-</v>
      </c>
      <c r="R1267" s="27" t="str">
        <f>IF($D1267&gt;0,VLOOKUP($D1267,Iscrizioni!$A$2:$M$2502,13,FALSE),"-")</f>
        <v>-</v>
      </c>
      <c r="S1267" s="112" t="str">
        <f t="shared" si="121"/>
        <v>-</v>
      </c>
      <c r="T1267" s="112" t="str">
        <f>IF($D1267&gt;0,SUMIFS($S$3:$S1267,$X$3:$X1267,1,$J$3:$J1267,$J1267),"-")</f>
        <v>-</v>
      </c>
      <c r="U1267" s="112" t="str">
        <f t="shared" si="122"/>
        <v>-</v>
      </c>
      <c r="V1267" s="112" t="str">
        <f t="shared" si="119"/>
        <v>-</v>
      </c>
      <c r="W1267" s="27" t="str">
        <f>IF(LEN($C1267)=0,IF($D1267&gt;0,COUNTIFS($A$3:$A1267,$A1267),"-"),"Escluso")</f>
        <v>-</v>
      </c>
      <c r="X1267" s="2" t="str">
        <f>IF(LEN($C1267)=0,IF($D1267&gt;0,COUNTIFS($J$3:$J1267,$J1267,$C$3:$C1267,""),"-"),"Escluso")</f>
        <v>-</v>
      </c>
      <c r="Y1267" s="127" t="str">
        <f t="shared" si="123"/>
        <v>-</v>
      </c>
      <c r="Z1267" s="2" t="str">
        <f>IF($D1267&gt;0,COUNTIFS($O$3:$O1267,$O1267,$L$3:$L1267,$L1267,$I$3:$I1267,$I1267),"-")</f>
        <v>-</v>
      </c>
      <c r="AA1267" s="27" t="str">
        <f>IF($D1267&gt;0,IF(OR($Z1267 &gt;1,$L1267&lt;&gt;"Adulti"),0,VLOOKUP($P1267,Regione!$B$2:$C$22,2,FALSE)),"-")</f>
        <v>-</v>
      </c>
      <c r="AB1267" s="27" t="str">
        <f>IF($D1267&gt;0,IF(COUNTIFS($O$3:$O1267,$O1267,$L$3:$L1267,$L1267,$I$3:$I1267,$I1267) &gt;1,0,SUMIFS($Y$3:$Y$2503,$L$3:$L$2503,$L1267,$O$3:$O$2503,$O1267,$I$3:$I$2503,$I1267)),"-")</f>
        <v>-</v>
      </c>
      <c r="AC1267" s="27" t="str">
        <f t="shared" si="120"/>
        <v>-</v>
      </c>
    </row>
    <row r="1268" spans="1:29" s="1" customFormat="1">
      <c r="A1268" s="13"/>
      <c r="B1268" s="107" t="str">
        <f>IF(COUNTA($A1268)&gt;0,VLOOKUP($A1268,Corsa!$A$1:$F$43,2,FALSE),"-")</f>
        <v>-</v>
      </c>
      <c r="C1268" s="11"/>
      <c r="D1268" s="13"/>
      <c r="E1268" s="13"/>
      <c r="F1268" s="46" t="str">
        <f>IF(COUNTA($A1268)&gt;0,VLOOKUP($A1268,Corsa!$A$1:$F$43,3,FALSE),"-")</f>
        <v>-</v>
      </c>
      <c r="G1268" s="28" t="str">
        <f>IF($D1268&gt;0,VLOOKUP($D1268,Iscrizioni!$A$2:$M$2502,9,FALSE),"-")</f>
        <v>-</v>
      </c>
      <c r="H1268" s="28" t="str">
        <f>IF($D1268&gt;0,VLOOKUP($D1268,Iscrizioni!$A$2:$M$2502,4,FALSE),"-")</f>
        <v>-</v>
      </c>
      <c r="I1268" s="27" t="str">
        <f>IF($D1268&gt;0,VLOOKUP($D1268,Iscrizioni!$A$2:$M$2502,5,FALSE),"-")</f>
        <v>-</v>
      </c>
      <c r="J1268" s="27" t="str">
        <f>IF($D1268&gt;0,VLOOKUP($D1268,Iscrizioni!$A$2:$M$2502,10,FALSE),"-")</f>
        <v>-</v>
      </c>
      <c r="K1268" s="27" t="str">
        <f t="shared" si="118"/>
        <v>-</v>
      </c>
      <c r="L1268" s="46" t="str">
        <f>IF($D1268&gt;0,VLOOKUP($D1268,Iscrizioni!$A$2:$M$2502,11,FALSE),"-")</f>
        <v>-</v>
      </c>
      <c r="M1268" s="27" t="str">
        <f>IF($D1268&gt;0,VLOOKUP($D1268,Iscrizioni!$A$2:$N$2502,12,FALSE),"-")</f>
        <v>-</v>
      </c>
      <c r="N1268" s="46" t="str">
        <f>IF($D1268&gt;0,VLOOKUP($D1268,Iscrizioni!$A$2:$M$2502,6,FALSE),"-")</f>
        <v>-</v>
      </c>
      <c r="O1268" s="107" t="str">
        <f>IF($D1268&gt;0,VLOOKUP($D1268,Iscrizioni!$A$2:$M$2502,7,FALSE),"-")</f>
        <v>-</v>
      </c>
      <c r="P1268" s="46" t="str">
        <f>IF($D1268&gt;0,VLOOKUP(LEFT($N1268,1),Regione!$A$2:$C$21,2,FALSE),"-")</f>
        <v>-</v>
      </c>
      <c r="Q1268" s="112" t="str">
        <f ca="1">IF($D1268&gt;0,NormalizzaTempo("D",CELL("tipo",$E1268),$E1268),"-")</f>
        <v>-</v>
      </c>
      <c r="R1268" s="27" t="str">
        <f>IF($D1268&gt;0,VLOOKUP($D1268,Iscrizioni!$A$2:$M$2502,13,FALSE),"-")</f>
        <v>-</v>
      </c>
      <c r="S1268" s="112" t="str">
        <f t="shared" si="121"/>
        <v>-</v>
      </c>
      <c r="T1268" s="112" t="str">
        <f>IF($D1268&gt;0,SUMIFS($S$3:$S1268,$X$3:$X1268,1,$J$3:$J1268,$J1268),"-")</f>
        <v>-</v>
      </c>
      <c r="U1268" s="112" t="str">
        <f t="shared" si="122"/>
        <v>-</v>
      </c>
      <c r="V1268" s="112" t="str">
        <f t="shared" si="119"/>
        <v>-</v>
      </c>
      <c r="W1268" s="27" t="str">
        <f>IF(LEN($C1268)=0,IF($D1268&gt;0,COUNTIFS($A$3:$A1268,$A1268),"-"),"Escluso")</f>
        <v>-</v>
      </c>
      <c r="X1268" s="2" t="str">
        <f>IF(LEN($C1268)=0,IF($D1268&gt;0,COUNTIFS($J$3:$J1268,$J1268,$C$3:$C1268,""),"-"),"Escluso")</f>
        <v>-</v>
      </c>
      <c r="Y1268" s="127" t="str">
        <f t="shared" si="123"/>
        <v>-</v>
      </c>
      <c r="Z1268" s="2" t="str">
        <f>IF($D1268&gt;0,COUNTIFS($O$3:$O1268,$O1268,$L$3:$L1268,$L1268,$I$3:$I1268,$I1268),"-")</f>
        <v>-</v>
      </c>
      <c r="AA1268" s="27" t="str">
        <f>IF($D1268&gt;0,IF(OR($Z1268 &gt;1,$L1268&lt;&gt;"Adulti"),0,VLOOKUP($P1268,Regione!$B$2:$C$22,2,FALSE)),"-")</f>
        <v>-</v>
      </c>
      <c r="AB1268" s="27" t="str">
        <f>IF($D1268&gt;0,IF(COUNTIFS($O$3:$O1268,$O1268,$L$3:$L1268,$L1268,$I$3:$I1268,$I1268) &gt;1,0,SUMIFS($Y$3:$Y$2503,$L$3:$L$2503,$L1268,$O$3:$O$2503,$O1268,$I$3:$I$2503,$I1268)),"-")</f>
        <v>-</v>
      </c>
      <c r="AC1268" s="27" t="str">
        <f t="shared" si="120"/>
        <v>-</v>
      </c>
    </row>
    <row r="1269" spans="1:29" s="1" customFormat="1">
      <c r="A1269" s="13"/>
      <c r="B1269" s="107" t="str">
        <f>IF(COUNTA($A1269)&gt;0,VLOOKUP($A1269,Corsa!$A$1:$F$43,2,FALSE),"-")</f>
        <v>-</v>
      </c>
      <c r="C1269" s="11"/>
      <c r="D1269" s="13"/>
      <c r="E1269" s="13"/>
      <c r="F1269" s="46" t="str">
        <f>IF(COUNTA($A1269)&gt;0,VLOOKUP($A1269,Corsa!$A$1:$F$43,3,FALSE),"-")</f>
        <v>-</v>
      </c>
      <c r="G1269" s="28" t="str">
        <f>IF($D1269&gt;0,VLOOKUP($D1269,Iscrizioni!$A$2:$M$2502,9,FALSE),"-")</f>
        <v>-</v>
      </c>
      <c r="H1269" s="28" t="str">
        <f>IF($D1269&gt;0,VLOOKUP($D1269,Iscrizioni!$A$2:$M$2502,4,FALSE),"-")</f>
        <v>-</v>
      </c>
      <c r="I1269" s="27" t="str">
        <f>IF($D1269&gt;0,VLOOKUP($D1269,Iscrizioni!$A$2:$M$2502,5,FALSE),"-")</f>
        <v>-</v>
      </c>
      <c r="J1269" s="27" t="str">
        <f>IF($D1269&gt;0,VLOOKUP($D1269,Iscrizioni!$A$2:$M$2502,10,FALSE),"-")</f>
        <v>-</v>
      </c>
      <c r="K1269" s="27" t="str">
        <f t="shared" si="118"/>
        <v>-</v>
      </c>
      <c r="L1269" s="46" t="str">
        <f>IF($D1269&gt;0,VLOOKUP($D1269,Iscrizioni!$A$2:$M$2502,11,FALSE),"-")</f>
        <v>-</v>
      </c>
      <c r="M1269" s="27" t="str">
        <f>IF($D1269&gt;0,VLOOKUP($D1269,Iscrizioni!$A$2:$N$2502,12,FALSE),"-")</f>
        <v>-</v>
      </c>
      <c r="N1269" s="46" t="str">
        <f>IF($D1269&gt;0,VLOOKUP($D1269,Iscrizioni!$A$2:$M$2502,6,FALSE),"-")</f>
        <v>-</v>
      </c>
      <c r="O1269" s="107" t="str">
        <f>IF($D1269&gt;0,VLOOKUP($D1269,Iscrizioni!$A$2:$M$2502,7,FALSE),"-")</f>
        <v>-</v>
      </c>
      <c r="P1269" s="46" t="str">
        <f>IF($D1269&gt;0,VLOOKUP(LEFT($N1269,1),Regione!$A$2:$C$21,2,FALSE),"-")</f>
        <v>-</v>
      </c>
      <c r="Q1269" s="112" t="str">
        <f ca="1">IF($D1269&gt;0,NormalizzaTempo("D",CELL("tipo",$E1269),$E1269),"-")</f>
        <v>-</v>
      </c>
      <c r="R1269" s="27" t="str">
        <f>IF($D1269&gt;0,VLOOKUP($D1269,Iscrizioni!$A$2:$M$2502,13,FALSE),"-")</f>
        <v>-</v>
      </c>
      <c r="S1269" s="112" t="str">
        <f t="shared" si="121"/>
        <v>-</v>
      </c>
      <c r="T1269" s="112" t="str">
        <f>IF($D1269&gt;0,SUMIFS($S$3:$S1269,$X$3:$X1269,1,$J$3:$J1269,$J1269),"-")</f>
        <v>-</v>
      </c>
      <c r="U1269" s="112" t="str">
        <f t="shared" si="122"/>
        <v>-</v>
      </c>
      <c r="V1269" s="112" t="str">
        <f t="shared" si="119"/>
        <v>-</v>
      </c>
      <c r="W1269" s="27" t="str">
        <f>IF(LEN($C1269)=0,IF($D1269&gt;0,COUNTIFS($A$3:$A1269,$A1269),"-"),"Escluso")</f>
        <v>-</v>
      </c>
      <c r="X1269" s="2" t="str">
        <f>IF(LEN($C1269)=0,IF($D1269&gt;0,COUNTIFS($J$3:$J1269,$J1269,$C$3:$C1269,""),"-"),"Escluso")</f>
        <v>-</v>
      </c>
      <c r="Y1269" s="127" t="str">
        <f t="shared" si="123"/>
        <v>-</v>
      </c>
      <c r="Z1269" s="2" t="str">
        <f>IF($D1269&gt;0,COUNTIFS($O$3:$O1269,$O1269,$L$3:$L1269,$L1269,$I$3:$I1269,$I1269),"-")</f>
        <v>-</v>
      </c>
      <c r="AA1269" s="27" t="str">
        <f>IF($D1269&gt;0,IF(OR($Z1269 &gt;1,$L1269&lt;&gt;"Adulti"),0,VLOOKUP($P1269,Regione!$B$2:$C$22,2,FALSE)),"-")</f>
        <v>-</v>
      </c>
      <c r="AB1269" s="27" t="str">
        <f>IF($D1269&gt;0,IF(COUNTIFS($O$3:$O1269,$O1269,$L$3:$L1269,$L1269,$I$3:$I1269,$I1269) &gt;1,0,SUMIFS($Y$3:$Y$2503,$L$3:$L$2503,$L1269,$O$3:$O$2503,$O1269,$I$3:$I$2503,$I1269)),"-")</f>
        <v>-</v>
      </c>
      <c r="AC1269" s="27" t="str">
        <f t="shared" si="120"/>
        <v>-</v>
      </c>
    </row>
    <row r="1270" spans="1:29" s="1" customFormat="1">
      <c r="A1270" s="13"/>
      <c r="B1270" s="107" t="str">
        <f>IF(COUNTA($A1270)&gt;0,VLOOKUP($A1270,Corsa!$A$1:$F$43,2,FALSE),"-")</f>
        <v>-</v>
      </c>
      <c r="C1270" s="11"/>
      <c r="D1270" s="13"/>
      <c r="E1270" s="13"/>
      <c r="F1270" s="46" t="str">
        <f>IF(COUNTA($A1270)&gt;0,VLOOKUP($A1270,Corsa!$A$1:$F$43,3,FALSE),"-")</f>
        <v>-</v>
      </c>
      <c r="G1270" s="28" t="str">
        <f>IF($D1270&gt;0,VLOOKUP($D1270,Iscrizioni!$A$2:$M$2502,9,FALSE),"-")</f>
        <v>-</v>
      </c>
      <c r="H1270" s="28" t="str">
        <f>IF($D1270&gt;0,VLOOKUP($D1270,Iscrizioni!$A$2:$M$2502,4,FALSE),"-")</f>
        <v>-</v>
      </c>
      <c r="I1270" s="27" t="str">
        <f>IF($D1270&gt;0,VLOOKUP($D1270,Iscrizioni!$A$2:$M$2502,5,FALSE),"-")</f>
        <v>-</v>
      </c>
      <c r="J1270" s="27" t="str">
        <f>IF($D1270&gt;0,VLOOKUP($D1270,Iscrizioni!$A$2:$M$2502,10,FALSE),"-")</f>
        <v>-</v>
      </c>
      <c r="K1270" s="27" t="str">
        <f t="shared" si="118"/>
        <v>-</v>
      </c>
      <c r="L1270" s="46" t="str">
        <f>IF($D1270&gt;0,VLOOKUP($D1270,Iscrizioni!$A$2:$M$2502,11,FALSE),"-")</f>
        <v>-</v>
      </c>
      <c r="M1270" s="27" t="str">
        <f>IF($D1270&gt;0,VLOOKUP($D1270,Iscrizioni!$A$2:$N$2502,12,FALSE),"-")</f>
        <v>-</v>
      </c>
      <c r="N1270" s="46" t="str">
        <f>IF($D1270&gt;0,VLOOKUP($D1270,Iscrizioni!$A$2:$M$2502,6,FALSE),"-")</f>
        <v>-</v>
      </c>
      <c r="O1270" s="107" t="str">
        <f>IF($D1270&gt;0,VLOOKUP($D1270,Iscrizioni!$A$2:$M$2502,7,FALSE),"-")</f>
        <v>-</v>
      </c>
      <c r="P1270" s="46" t="str">
        <f>IF($D1270&gt;0,VLOOKUP(LEFT($N1270,1),Regione!$A$2:$C$21,2,FALSE),"-")</f>
        <v>-</v>
      </c>
      <c r="Q1270" s="112" t="str">
        <f ca="1">IF($D1270&gt;0,NormalizzaTempo("D",CELL("tipo",$E1270),$E1270),"-")</f>
        <v>-</v>
      </c>
      <c r="R1270" s="27" t="str">
        <f>IF($D1270&gt;0,VLOOKUP($D1270,Iscrizioni!$A$2:$M$2502,13,FALSE),"-")</f>
        <v>-</v>
      </c>
      <c r="S1270" s="112" t="str">
        <f t="shared" si="121"/>
        <v>-</v>
      </c>
      <c r="T1270" s="112" t="str">
        <f>IF($D1270&gt;0,SUMIFS($S$3:$S1270,$X$3:$X1270,1,$J$3:$J1270,$J1270),"-")</f>
        <v>-</v>
      </c>
      <c r="U1270" s="112" t="str">
        <f t="shared" si="122"/>
        <v>-</v>
      </c>
      <c r="V1270" s="112" t="str">
        <f t="shared" si="119"/>
        <v>-</v>
      </c>
      <c r="W1270" s="27" t="str">
        <f>IF(LEN($C1270)=0,IF($D1270&gt;0,COUNTIFS($A$3:$A1270,$A1270),"-"),"Escluso")</f>
        <v>-</v>
      </c>
      <c r="X1270" s="2" t="str">
        <f>IF(LEN($C1270)=0,IF($D1270&gt;0,COUNTIFS($J$3:$J1270,$J1270,$C$3:$C1270,""),"-"),"Escluso")</f>
        <v>-</v>
      </c>
      <c r="Y1270" s="127" t="str">
        <f t="shared" si="123"/>
        <v>-</v>
      </c>
      <c r="Z1270" s="2" t="str">
        <f>IF($D1270&gt;0,COUNTIFS($O$3:$O1270,$O1270,$L$3:$L1270,$L1270,$I$3:$I1270,$I1270),"-")</f>
        <v>-</v>
      </c>
      <c r="AA1270" s="27" t="str">
        <f>IF($D1270&gt;0,IF(OR($Z1270 &gt;1,$L1270&lt;&gt;"Adulti"),0,VLOOKUP($P1270,Regione!$B$2:$C$22,2,FALSE)),"-")</f>
        <v>-</v>
      </c>
      <c r="AB1270" s="27" t="str">
        <f>IF($D1270&gt;0,IF(COUNTIFS($O$3:$O1270,$O1270,$L$3:$L1270,$L1270,$I$3:$I1270,$I1270) &gt;1,0,SUMIFS($Y$3:$Y$2503,$L$3:$L$2503,$L1270,$O$3:$O$2503,$O1270,$I$3:$I$2503,$I1270)),"-")</f>
        <v>-</v>
      </c>
      <c r="AC1270" s="27" t="str">
        <f t="shared" si="120"/>
        <v>-</v>
      </c>
    </row>
    <row r="1271" spans="1:29" s="1" customFormat="1">
      <c r="A1271" s="13"/>
      <c r="B1271" s="107" t="str">
        <f>IF(COUNTA($A1271)&gt;0,VLOOKUP($A1271,Corsa!$A$1:$F$43,2,FALSE),"-")</f>
        <v>-</v>
      </c>
      <c r="C1271" s="11"/>
      <c r="D1271" s="13"/>
      <c r="E1271" s="13"/>
      <c r="F1271" s="46" t="str">
        <f>IF(COUNTA($A1271)&gt;0,VLOOKUP($A1271,Corsa!$A$1:$F$43,3,FALSE),"-")</f>
        <v>-</v>
      </c>
      <c r="G1271" s="28" t="str">
        <f>IF($D1271&gt;0,VLOOKUP($D1271,Iscrizioni!$A$2:$M$2502,9,FALSE),"-")</f>
        <v>-</v>
      </c>
      <c r="H1271" s="28" t="str">
        <f>IF($D1271&gt;0,VLOOKUP($D1271,Iscrizioni!$A$2:$M$2502,4,FALSE),"-")</f>
        <v>-</v>
      </c>
      <c r="I1271" s="27" t="str">
        <f>IF($D1271&gt;0,VLOOKUP($D1271,Iscrizioni!$A$2:$M$2502,5,FALSE),"-")</f>
        <v>-</v>
      </c>
      <c r="J1271" s="27" t="str">
        <f>IF($D1271&gt;0,VLOOKUP($D1271,Iscrizioni!$A$2:$M$2502,10,FALSE),"-")</f>
        <v>-</v>
      </c>
      <c r="K1271" s="27" t="str">
        <f t="shared" si="118"/>
        <v>-</v>
      </c>
      <c r="L1271" s="46" t="str">
        <f>IF($D1271&gt;0,VLOOKUP($D1271,Iscrizioni!$A$2:$M$2502,11,FALSE),"-")</f>
        <v>-</v>
      </c>
      <c r="M1271" s="27" t="str">
        <f>IF($D1271&gt;0,VLOOKUP($D1271,Iscrizioni!$A$2:$N$2502,12,FALSE),"-")</f>
        <v>-</v>
      </c>
      <c r="N1271" s="46" t="str">
        <f>IF($D1271&gt;0,VLOOKUP($D1271,Iscrizioni!$A$2:$M$2502,6,FALSE),"-")</f>
        <v>-</v>
      </c>
      <c r="O1271" s="107" t="str">
        <f>IF($D1271&gt;0,VLOOKUP($D1271,Iscrizioni!$A$2:$M$2502,7,FALSE),"-")</f>
        <v>-</v>
      </c>
      <c r="P1271" s="46" t="str">
        <f>IF($D1271&gt;0,VLOOKUP(LEFT($N1271,1),Regione!$A$2:$C$21,2,FALSE),"-")</f>
        <v>-</v>
      </c>
      <c r="Q1271" s="112" t="str">
        <f ca="1">IF($D1271&gt;0,NormalizzaTempo("D",CELL("tipo",$E1271),$E1271),"-")</f>
        <v>-</v>
      </c>
      <c r="R1271" s="27" t="str">
        <f>IF($D1271&gt;0,VLOOKUP($D1271,Iscrizioni!$A$2:$M$2502,13,FALSE),"-")</f>
        <v>-</v>
      </c>
      <c r="S1271" s="112" t="str">
        <f t="shared" si="121"/>
        <v>-</v>
      </c>
      <c r="T1271" s="112" t="str">
        <f>IF($D1271&gt;0,SUMIFS($S$3:$S1271,$X$3:$X1271,1,$J$3:$J1271,$J1271),"-")</f>
        <v>-</v>
      </c>
      <c r="U1271" s="112" t="str">
        <f t="shared" si="122"/>
        <v>-</v>
      </c>
      <c r="V1271" s="112" t="str">
        <f t="shared" si="119"/>
        <v>-</v>
      </c>
      <c r="W1271" s="27" t="str">
        <f>IF(LEN($C1271)=0,IF($D1271&gt;0,COUNTIFS($A$3:$A1271,$A1271),"-"),"Escluso")</f>
        <v>-</v>
      </c>
      <c r="X1271" s="2" t="str">
        <f>IF(LEN($C1271)=0,IF($D1271&gt;0,COUNTIFS($J$3:$J1271,$J1271,$C$3:$C1271,""),"-"),"Escluso")</f>
        <v>-</v>
      </c>
      <c r="Y1271" s="127" t="str">
        <f t="shared" si="123"/>
        <v>-</v>
      </c>
      <c r="Z1271" s="2" t="str">
        <f>IF($D1271&gt;0,COUNTIFS($O$3:$O1271,$O1271,$L$3:$L1271,$L1271,$I$3:$I1271,$I1271),"-")</f>
        <v>-</v>
      </c>
      <c r="AA1271" s="27" t="str">
        <f>IF($D1271&gt;0,IF(OR($Z1271 &gt;1,$L1271&lt;&gt;"Adulti"),0,VLOOKUP($P1271,Regione!$B$2:$C$22,2,FALSE)),"-")</f>
        <v>-</v>
      </c>
      <c r="AB1271" s="27" t="str">
        <f>IF($D1271&gt;0,IF(COUNTIFS($O$3:$O1271,$O1271,$L$3:$L1271,$L1271,$I$3:$I1271,$I1271) &gt;1,0,SUMIFS($Y$3:$Y$2503,$L$3:$L$2503,$L1271,$O$3:$O$2503,$O1271,$I$3:$I$2503,$I1271)),"-")</f>
        <v>-</v>
      </c>
      <c r="AC1271" s="27" t="str">
        <f t="shared" si="120"/>
        <v>-</v>
      </c>
    </row>
    <row r="1272" spans="1:29" s="1" customFormat="1">
      <c r="A1272" s="13"/>
      <c r="B1272" s="107" t="str">
        <f>IF(COUNTA($A1272)&gt;0,VLOOKUP($A1272,Corsa!$A$1:$F$43,2,FALSE),"-")</f>
        <v>-</v>
      </c>
      <c r="C1272" s="11"/>
      <c r="D1272" s="13"/>
      <c r="E1272" s="13"/>
      <c r="F1272" s="46" t="str">
        <f>IF(COUNTA($A1272)&gt;0,VLOOKUP($A1272,Corsa!$A$1:$F$43,3,FALSE),"-")</f>
        <v>-</v>
      </c>
      <c r="G1272" s="28" t="str">
        <f>IF($D1272&gt;0,VLOOKUP($D1272,Iscrizioni!$A$2:$M$2502,9,FALSE),"-")</f>
        <v>-</v>
      </c>
      <c r="H1272" s="28" t="str">
        <f>IF($D1272&gt;0,VLOOKUP($D1272,Iscrizioni!$A$2:$M$2502,4,FALSE),"-")</f>
        <v>-</v>
      </c>
      <c r="I1272" s="27" t="str">
        <f>IF($D1272&gt;0,VLOOKUP($D1272,Iscrizioni!$A$2:$M$2502,5,FALSE),"-")</f>
        <v>-</v>
      </c>
      <c r="J1272" s="27" t="str">
        <f>IF($D1272&gt;0,VLOOKUP($D1272,Iscrizioni!$A$2:$M$2502,10,FALSE),"-")</f>
        <v>-</v>
      </c>
      <c r="K1272" s="27" t="str">
        <f t="shared" si="118"/>
        <v>-</v>
      </c>
      <c r="L1272" s="46" t="str">
        <f>IF($D1272&gt;0,VLOOKUP($D1272,Iscrizioni!$A$2:$M$2502,11,FALSE),"-")</f>
        <v>-</v>
      </c>
      <c r="M1272" s="27" t="str">
        <f>IF($D1272&gt;0,VLOOKUP($D1272,Iscrizioni!$A$2:$N$2502,12,FALSE),"-")</f>
        <v>-</v>
      </c>
      <c r="N1272" s="46" t="str">
        <f>IF($D1272&gt;0,VLOOKUP($D1272,Iscrizioni!$A$2:$M$2502,6,FALSE),"-")</f>
        <v>-</v>
      </c>
      <c r="O1272" s="107" t="str">
        <f>IF($D1272&gt;0,VLOOKUP($D1272,Iscrizioni!$A$2:$M$2502,7,FALSE),"-")</f>
        <v>-</v>
      </c>
      <c r="P1272" s="46" t="str">
        <f>IF($D1272&gt;0,VLOOKUP(LEFT($N1272,1),Regione!$A$2:$C$21,2,FALSE),"-")</f>
        <v>-</v>
      </c>
      <c r="Q1272" s="112" t="str">
        <f ca="1">IF($D1272&gt;0,NormalizzaTempo("D",CELL("tipo",$E1272),$E1272),"-")</f>
        <v>-</v>
      </c>
      <c r="R1272" s="27" t="str">
        <f>IF($D1272&gt;0,VLOOKUP($D1272,Iscrizioni!$A$2:$M$2502,13,FALSE),"-")</f>
        <v>-</v>
      </c>
      <c r="S1272" s="112" t="str">
        <f t="shared" si="121"/>
        <v>-</v>
      </c>
      <c r="T1272" s="112" t="str">
        <f>IF($D1272&gt;0,SUMIFS($S$3:$S1272,$X$3:$X1272,1,$J$3:$J1272,$J1272),"-")</f>
        <v>-</v>
      </c>
      <c r="U1272" s="112" t="str">
        <f t="shared" si="122"/>
        <v>-</v>
      </c>
      <c r="V1272" s="112" t="str">
        <f t="shared" si="119"/>
        <v>-</v>
      </c>
      <c r="W1272" s="27" t="str">
        <f>IF(LEN($C1272)=0,IF($D1272&gt;0,COUNTIFS($A$3:$A1272,$A1272),"-"),"Escluso")</f>
        <v>-</v>
      </c>
      <c r="X1272" s="2" t="str">
        <f>IF(LEN($C1272)=0,IF($D1272&gt;0,COUNTIFS($J$3:$J1272,$J1272,$C$3:$C1272,""),"-"),"Escluso")</f>
        <v>-</v>
      </c>
      <c r="Y1272" s="127" t="str">
        <f t="shared" si="123"/>
        <v>-</v>
      </c>
      <c r="Z1272" s="2" t="str">
        <f>IF($D1272&gt;0,COUNTIFS($O$3:$O1272,$O1272,$L$3:$L1272,$L1272,$I$3:$I1272,$I1272),"-")</f>
        <v>-</v>
      </c>
      <c r="AA1272" s="27" t="str">
        <f>IF($D1272&gt;0,IF(OR($Z1272 &gt;1,$L1272&lt;&gt;"Adulti"),0,VLOOKUP($P1272,Regione!$B$2:$C$22,2,FALSE)),"-")</f>
        <v>-</v>
      </c>
      <c r="AB1272" s="27" t="str">
        <f>IF($D1272&gt;0,IF(COUNTIFS($O$3:$O1272,$O1272,$L$3:$L1272,$L1272,$I$3:$I1272,$I1272) &gt;1,0,SUMIFS($Y$3:$Y$2503,$L$3:$L$2503,$L1272,$O$3:$O$2503,$O1272,$I$3:$I$2503,$I1272)),"-")</f>
        <v>-</v>
      </c>
      <c r="AC1272" s="27" t="str">
        <f t="shared" si="120"/>
        <v>-</v>
      </c>
    </row>
    <row r="1273" spans="1:29" s="1" customFormat="1">
      <c r="A1273" s="13"/>
      <c r="B1273" s="107" t="str">
        <f>IF(COUNTA($A1273)&gt;0,VLOOKUP($A1273,Corsa!$A$1:$F$43,2,FALSE),"-")</f>
        <v>-</v>
      </c>
      <c r="C1273" s="11"/>
      <c r="D1273" s="13"/>
      <c r="E1273" s="13"/>
      <c r="F1273" s="46" t="str">
        <f>IF(COUNTA($A1273)&gt;0,VLOOKUP($A1273,Corsa!$A$1:$F$43,3,FALSE),"-")</f>
        <v>-</v>
      </c>
      <c r="G1273" s="28" t="str">
        <f>IF($D1273&gt;0,VLOOKUP($D1273,Iscrizioni!$A$2:$M$2502,9,FALSE),"-")</f>
        <v>-</v>
      </c>
      <c r="H1273" s="28" t="str">
        <f>IF($D1273&gt;0,VLOOKUP($D1273,Iscrizioni!$A$2:$M$2502,4,FALSE),"-")</f>
        <v>-</v>
      </c>
      <c r="I1273" s="27" t="str">
        <f>IF($D1273&gt;0,VLOOKUP($D1273,Iscrizioni!$A$2:$M$2502,5,FALSE),"-")</f>
        <v>-</v>
      </c>
      <c r="J1273" s="27" t="str">
        <f>IF($D1273&gt;0,VLOOKUP($D1273,Iscrizioni!$A$2:$M$2502,10,FALSE),"-")</f>
        <v>-</v>
      </c>
      <c r="K1273" s="27" t="str">
        <f t="shared" si="118"/>
        <v>-</v>
      </c>
      <c r="L1273" s="46" t="str">
        <f>IF($D1273&gt;0,VLOOKUP($D1273,Iscrizioni!$A$2:$M$2502,11,FALSE),"-")</f>
        <v>-</v>
      </c>
      <c r="M1273" s="27" t="str">
        <f>IF($D1273&gt;0,VLOOKUP($D1273,Iscrizioni!$A$2:$N$2502,12,FALSE),"-")</f>
        <v>-</v>
      </c>
      <c r="N1273" s="46" t="str">
        <f>IF($D1273&gt;0,VLOOKUP($D1273,Iscrizioni!$A$2:$M$2502,6,FALSE),"-")</f>
        <v>-</v>
      </c>
      <c r="O1273" s="107" t="str">
        <f>IF($D1273&gt;0,VLOOKUP($D1273,Iscrizioni!$A$2:$M$2502,7,FALSE),"-")</f>
        <v>-</v>
      </c>
      <c r="P1273" s="46" t="str">
        <f>IF($D1273&gt;0,VLOOKUP(LEFT($N1273,1),Regione!$A$2:$C$21,2,FALSE),"-")</f>
        <v>-</v>
      </c>
      <c r="Q1273" s="112" t="str">
        <f ca="1">IF($D1273&gt;0,NormalizzaTempo("D",CELL("tipo",$E1273),$E1273),"-")</f>
        <v>-</v>
      </c>
      <c r="R1273" s="27" t="str">
        <f>IF($D1273&gt;0,VLOOKUP($D1273,Iscrizioni!$A$2:$M$2502,13,FALSE),"-")</f>
        <v>-</v>
      </c>
      <c r="S1273" s="112" t="str">
        <f t="shared" si="121"/>
        <v>-</v>
      </c>
      <c r="T1273" s="112" t="str">
        <f>IF($D1273&gt;0,SUMIFS($S$3:$S1273,$X$3:$X1273,1,$J$3:$J1273,$J1273),"-")</f>
        <v>-</v>
      </c>
      <c r="U1273" s="112" t="str">
        <f t="shared" si="122"/>
        <v>-</v>
      </c>
      <c r="V1273" s="112" t="str">
        <f t="shared" si="119"/>
        <v>-</v>
      </c>
      <c r="W1273" s="27" t="str">
        <f>IF(LEN($C1273)=0,IF($D1273&gt;0,COUNTIFS($A$3:$A1273,$A1273),"-"),"Escluso")</f>
        <v>-</v>
      </c>
      <c r="X1273" s="2" t="str">
        <f>IF(LEN($C1273)=0,IF($D1273&gt;0,COUNTIFS($J$3:$J1273,$J1273,$C$3:$C1273,""),"-"),"Escluso")</f>
        <v>-</v>
      </c>
      <c r="Y1273" s="127" t="str">
        <f t="shared" si="123"/>
        <v>-</v>
      </c>
      <c r="Z1273" s="2" t="str">
        <f>IF($D1273&gt;0,COUNTIFS($O$3:$O1273,$O1273,$L$3:$L1273,$L1273,$I$3:$I1273,$I1273),"-")</f>
        <v>-</v>
      </c>
      <c r="AA1273" s="27" t="str">
        <f>IF($D1273&gt;0,IF(OR($Z1273 &gt;1,$L1273&lt;&gt;"Adulti"),0,VLOOKUP($P1273,Regione!$B$2:$C$22,2,FALSE)),"-")</f>
        <v>-</v>
      </c>
      <c r="AB1273" s="27" t="str">
        <f>IF($D1273&gt;0,IF(COUNTIFS($O$3:$O1273,$O1273,$L$3:$L1273,$L1273,$I$3:$I1273,$I1273) &gt;1,0,SUMIFS($Y$3:$Y$2503,$L$3:$L$2503,$L1273,$O$3:$O$2503,$O1273,$I$3:$I$2503,$I1273)),"-")</f>
        <v>-</v>
      </c>
      <c r="AC1273" s="27" t="str">
        <f t="shared" si="120"/>
        <v>-</v>
      </c>
    </row>
    <row r="1274" spans="1:29" s="1" customFormat="1">
      <c r="A1274" s="13"/>
      <c r="B1274" s="107" t="str">
        <f>IF(COUNTA($A1274)&gt;0,VLOOKUP($A1274,Corsa!$A$1:$F$43,2,FALSE),"-")</f>
        <v>-</v>
      </c>
      <c r="C1274" s="11"/>
      <c r="D1274" s="13"/>
      <c r="E1274" s="13"/>
      <c r="F1274" s="46" t="str">
        <f>IF(COUNTA($A1274)&gt;0,VLOOKUP($A1274,Corsa!$A$1:$F$43,3,FALSE),"-")</f>
        <v>-</v>
      </c>
      <c r="G1274" s="28" t="str">
        <f>IF($D1274&gt;0,VLOOKUP($D1274,Iscrizioni!$A$2:$M$2502,9,FALSE),"-")</f>
        <v>-</v>
      </c>
      <c r="H1274" s="28" t="str">
        <f>IF($D1274&gt;0,VLOOKUP($D1274,Iscrizioni!$A$2:$M$2502,4,FALSE),"-")</f>
        <v>-</v>
      </c>
      <c r="I1274" s="27" t="str">
        <f>IF($D1274&gt;0,VLOOKUP($D1274,Iscrizioni!$A$2:$M$2502,5,FALSE),"-")</f>
        <v>-</v>
      </c>
      <c r="J1274" s="27" t="str">
        <f>IF($D1274&gt;0,VLOOKUP($D1274,Iscrizioni!$A$2:$M$2502,10,FALSE),"-")</f>
        <v>-</v>
      </c>
      <c r="K1274" s="27" t="str">
        <f t="shared" si="118"/>
        <v>-</v>
      </c>
      <c r="L1274" s="46" t="str">
        <f>IF($D1274&gt;0,VLOOKUP($D1274,Iscrizioni!$A$2:$M$2502,11,FALSE),"-")</f>
        <v>-</v>
      </c>
      <c r="M1274" s="27" t="str">
        <f>IF($D1274&gt;0,VLOOKUP($D1274,Iscrizioni!$A$2:$N$2502,12,FALSE),"-")</f>
        <v>-</v>
      </c>
      <c r="N1274" s="46" t="str">
        <f>IF($D1274&gt;0,VLOOKUP($D1274,Iscrizioni!$A$2:$M$2502,6,FALSE),"-")</f>
        <v>-</v>
      </c>
      <c r="O1274" s="107" t="str">
        <f>IF($D1274&gt;0,VLOOKUP($D1274,Iscrizioni!$A$2:$M$2502,7,FALSE),"-")</f>
        <v>-</v>
      </c>
      <c r="P1274" s="46" t="str">
        <f>IF($D1274&gt;0,VLOOKUP(LEFT($N1274,1),Regione!$A$2:$C$21,2,FALSE),"-")</f>
        <v>-</v>
      </c>
      <c r="Q1274" s="112" t="str">
        <f ca="1">IF($D1274&gt;0,NormalizzaTempo("D",CELL("tipo",$E1274),$E1274),"-")</f>
        <v>-</v>
      </c>
      <c r="R1274" s="27" t="str">
        <f>IF($D1274&gt;0,VLOOKUP($D1274,Iscrizioni!$A$2:$M$2502,13,FALSE),"-")</f>
        <v>-</v>
      </c>
      <c r="S1274" s="112" t="str">
        <f t="shared" si="121"/>
        <v>-</v>
      </c>
      <c r="T1274" s="112" t="str">
        <f>IF($D1274&gt;0,SUMIFS($S$3:$S1274,$X$3:$X1274,1,$J$3:$J1274,$J1274),"-")</f>
        <v>-</v>
      </c>
      <c r="U1274" s="112" t="str">
        <f t="shared" si="122"/>
        <v>-</v>
      </c>
      <c r="V1274" s="112" t="str">
        <f t="shared" si="119"/>
        <v>-</v>
      </c>
      <c r="W1274" s="27" t="str">
        <f>IF(LEN($C1274)=0,IF($D1274&gt;0,COUNTIFS($A$3:$A1274,$A1274),"-"),"Escluso")</f>
        <v>-</v>
      </c>
      <c r="X1274" s="2" t="str">
        <f>IF(LEN($C1274)=0,IF($D1274&gt;0,COUNTIFS($J$3:$J1274,$J1274,$C$3:$C1274,""),"-"),"Escluso")</f>
        <v>-</v>
      </c>
      <c r="Y1274" s="127" t="str">
        <f t="shared" si="123"/>
        <v>-</v>
      </c>
      <c r="Z1274" s="2" t="str">
        <f>IF($D1274&gt;0,COUNTIFS($O$3:$O1274,$O1274,$L$3:$L1274,$L1274,$I$3:$I1274,$I1274),"-")</f>
        <v>-</v>
      </c>
      <c r="AA1274" s="27" t="str">
        <f>IF($D1274&gt;0,IF(OR($Z1274 &gt;1,$L1274&lt;&gt;"Adulti"),0,VLOOKUP($P1274,Regione!$B$2:$C$22,2,FALSE)),"-")</f>
        <v>-</v>
      </c>
      <c r="AB1274" s="27" t="str">
        <f>IF($D1274&gt;0,IF(COUNTIFS($O$3:$O1274,$O1274,$L$3:$L1274,$L1274,$I$3:$I1274,$I1274) &gt;1,0,SUMIFS($Y$3:$Y$2503,$L$3:$L$2503,$L1274,$O$3:$O$2503,$O1274,$I$3:$I$2503,$I1274)),"-")</f>
        <v>-</v>
      </c>
      <c r="AC1274" s="27" t="str">
        <f t="shared" si="120"/>
        <v>-</v>
      </c>
    </row>
    <row r="1275" spans="1:29" s="1" customFormat="1">
      <c r="A1275" s="13"/>
      <c r="B1275" s="107" t="str">
        <f>IF(COUNTA($A1275)&gt;0,VLOOKUP($A1275,Corsa!$A$1:$F$43,2,FALSE),"-")</f>
        <v>-</v>
      </c>
      <c r="C1275" s="11"/>
      <c r="D1275" s="13"/>
      <c r="E1275" s="13"/>
      <c r="F1275" s="46" t="str">
        <f>IF(COUNTA($A1275)&gt;0,VLOOKUP($A1275,Corsa!$A$1:$F$43,3,FALSE),"-")</f>
        <v>-</v>
      </c>
      <c r="G1275" s="28" t="str">
        <f>IF($D1275&gt;0,VLOOKUP($D1275,Iscrizioni!$A$2:$M$2502,9,FALSE),"-")</f>
        <v>-</v>
      </c>
      <c r="H1275" s="28" t="str">
        <f>IF($D1275&gt;0,VLOOKUP($D1275,Iscrizioni!$A$2:$M$2502,4,FALSE),"-")</f>
        <v>-</v>
      </c>
      <c r="I1275" s="27" t="str">
        <f>IF($D1275&gt;0,VLOOKUP($D1275,Iscrizioni!$A$2:$M$2502,5,FALSE),"-")</f>
        <v>-</v>
      </c>
      <c r="J1275" s="27" t="str">
        <f>IF($D1275&gt;0,VLOOKUP($D1275,Iscrizioni!$A$2:$M$2502,10,FALSE),"-")</f>
        <v>-</v>
      </c>
      <c r="K1275" s="27" t="str">
        <f t="shared" si="118"/>
        <v>-</v>
      </c>
      <c r="L1275" s="46" t="str">
        <f>IF($D1275&gt;0,VLOOKUP($D1275,Iscrizioni!$A$2:$M$2502,11,FALSE),"-")</f>
        <v>-</v>
      </c>
      <c r="M1275" s="27" t="str">
        <f>IF($D1275&gt;0,VLOOKUP($D1275,Iscrizioni!$A$2:$N$2502,12,FALSE),"-")</f>
        <v>-</v>
      </c>
      <c r="N1275" s="46" t="str">
        <f>IF($D1275&gt;0,VLOOKUP($D1275,Iscrizioni!$A$2:$M$2502,6,FALSE),"-")</f>
        <v>-</v>
      </c>
      <c r="O1275" s="107" t="str">
        <f>IF($D1275&gt;0,VLOOKUP($D1275,Iscrizioni!$A$2:$M$2502,7,FALSE),"-")</f>
        <v>-</v>
      </c>
      <c r="P1275" s="46" t="str">
        <f>IF($D1275&gt;0,VLOOKUP(LEFT($N1275,1),Regione!$A$2:$C$21,2,FALSE),"-")</f>
        <v>-</v>
      </c>
      <c r="Q1275" s="112" t="str">
        <f ca="1">IF($D1275&gt;0,NormalizzaTempo("D",CELL("tipo",$E1275),$E1275),"-")</f>
        <v>-</v>
      </c>
      <c r="R1275" s="27" t="str">
        <f>IF($D1275&gt;0,VLOOKUP($D1275,Iscrizioni!$A$2:$M$2502,13,FALSE),"-")</f>
        <v>-</v>
      </c>
      <c r="S1275" s="112" t="str">
        <f t="shared" si="121"/>
        <v>-</v>
      </c>
      <c r="T1275" s="112" t="str">
        <f>IF($D1275&gt;0,SUMIFS($S$3:$S1275,$X$3:$X1275,1,$J$3:$J1275,$J1275),"-")</f>
        <v>-</v>
      </c>
      <c r="U1275" s="112" t="str">
        <f t="shared" si="122"/>
        <v>-</v>
      </c>
      <c r="V1275" s="112" t="str">
        <f t="shared" si="119"/>
        <v>-</v>
      </c>
      <c r="W1275" s="27" t="str">
        <f>IF(LEN($C1275)=0,IF($D1275&gt;0,COUNTIFS($A$3:$A1275,$A1275),"-"),"Escluso")</f>
        <v>-</v>
      </c>
      <c r="X1275" s="2" t="str">
        <f>IF(LEN($C1275)=0,IF($D1275&gt;0,COUNTIFS($J$3:$J1275,$J1275,$C$3:$C1275,""),"-"),"Escluso")</f>
        <v>-</v>
      </c>
      <c r="Y1275" s="127" t="str">
        <f t="shared" si="123"/>
        <v>-</v>
      </c>
      <c r="Z1275" s="2" t="str">
        <f>IF($D1275&gt;0,COUNTIFS($O$3:$O1275,$O1275,$L$3:$L1275,$L1275,$I$3:$I1275,$I1275),"-")</f>
        <v>-</v>
      </c>
      <c r="AA1275" s="27" t="str">
        <f>IF($D1275&gt;0,IF(OR($Z1275 &gt;1,$L1275&lt;&gt;"Adulti"),0,VLOOKUP($P1275,Regione!$B$2:$C$22,2,FALSE)),"-")</f>
        <v>-</v>
      </c>
      <c r="AB1275" s="27" t="str">
        <f>IF($D1275&gt;0,IF(COUNTIFS($O$3:$O1275,$O1275,$L$3:$L1275,$L1275,$I$3:$I1275,$I1275) &gt;1,0,SUMIFS($Y$3:$Y$2503,$L$3:$L$2503,$L1275,$O$3:$O$2503,$O1275,$I$3:$I$2503,$I1275)),"-")</f>
        <v>-</v>
      </c>
      <c r="AC1275" s="27" t="str">
        <f t="shared" si="120"/>
        <v>-</v>
      </c>
    </row>
    <row r="1276" spans="1:29" s="1" customFormat="1">
      <c r="A1276" s="13"/>
      <c r="B1276" s="107" t="str">
        <f>IF(COUNTA($A1276)&gt;0,VLOOKUP($A1276,Corsa!$A$1:$F$43,2,FALSE),"-")</f>
        <v>-</v>
      </c>
      <c r="C1276" s="11"/>
      <c r="D1276" s="13"/>
      <c r="E1276" s="13"/>
      <c r="F1276" s="46" t="str">
        <f>IF(COUNTA($A1276)&gt;0,VLOOKUP($A1276,Corsa!$A$1:$F$43,3,FALSE),"-")</f>
        <v>-</v>
      </c>
      <c r="G1276" s="28" t="str">
        <f>IF($D1276&gt;0,VLOOKUP($D1276,Iscrizioni!$A$2:$M$2502,9,FALSE),"-")</f>
        <v>-</v>
      </c>
      <c r="H1276" s="28" t="str">
        <f>IF($D1276&gt;0,VLOOKUP($D1276,Iscrizioni!$A$2:$M$2502,4,FALSE),"-")</f>
        <v>-</v>
      </c>
      <c r="I1276" s="27" t="str">
        <f>IF($D1276&gt;0,VLOOKUP($D1276,Iscrizioni!$A$2:$M$2502,5,FALSE),"-")</f>
        <v>-</v>
      </c>
      <c r="J1276" s="27" t="str">
        <f>IF($D1276&gt;0,VLOOKUP($D1276,Iscrizioni!$A$2:$M$2502,10,FALSE),"-")</f>
        <v>-</v>
      </c>
      <c r="K1276" s="27" t="str">
        <f t="shared" si="118"/>
        <v>-</v>
      </c>
      <c r="L1276" s="46" t="str">
        <f>IF($D1276&gt;0,VLOOKUP($D1276,Iscrizioni!$A$2:$M$2502,11,FALSE),"-")</f>
        <v>-</v>
      </c>
      <c r="M1276" s="27" t="str">
        <f>IF($D1276&gt;0,VLOOKUP($D1276,Iscrizioni!$A$2:$N$2502,12,FALSE),"-")</f>
        <v>-</v>
      </c>
      <c r="N1276" s="46" t="str">
        <f>IF($D1276&gt;0,VLOOKUP($D1276,Iscrizioni!$A$2:$M$2502,6,FALSE),"-")</f>
        <v>-</v>
      </c>
      <c r="O1276" s="107" t="str">
        <f>IF($D1276&gt;0,VLOOKUP($D1276,Iscrizioni!$A$2:$M$2502,7,FALSE),"-")</f>
        <v>-</v>
      </c>
      <c r="P1276" s="46" t="str">
        <f>IF($D1276&gt;0,VLOOKUP(LEFT($N1276,1),Regione!$A$2:$C$21,2,FALSE),"-")</f>
        <v>-</v>
      </c>
      <c r="Q1276" s="112" t="str">
        <f ca="1">IF($D1276&gt;0,NormalizzaTempo("D",CELL("tipo",$E1276),$E1276),"-")</f>
        <v>-</v>
      </c>
      <c r="R1276" s="27" t="str">
        <f>IF($D1276&gt;0,VLOOKUP($D1276,Iscrizioni!$A$2:$M$2502,13,FALSE),"-")</f>
        <v>-</v>
      </c>
      <c r="S1276" s="112" t="str">
        <f t="shared" si="121"/>
        <v>-</v>
      </c>
      <c r="T1276" s="112" t="str">
        <f>IF($D1276&gt;0,SUMIFS($S$3:$S1276,$X$3:$X1276,1,$J$3:$J1276,$J1276),"-")</f>
        <v>-</v>
      </c>
      <c r="U1276" s="112" t="str">
        <f t="shared" si="122"/>
        <v>-</v>
      </c>
      <c r="V1276" s="112" t="str">
        <f t="shared" si="119"/>
        <v>-</v>
      </c>
      <c r="W1276" s="27" t="str">
        <f>IF(LEN($C1276)=0,IF($D1276&gt;0,COUNTIFS($A$3:$A1276,$A1276),"-"),"Escluso")</f>
        <v>-</v>
      </c>
      <c r="X1276" s="2" t="str">
        <f>IF(LEN($C1276)=0,IF($D1276&gt;0,COUNTIFS($J$3:$J1276,$J1276,$C$3:$C1276,""),"-"),"Escluso")</f>
        <v>-</v>
      </c>
      <c r="Y1276" s="127" t="str">
        <f t="shared" si="123"/>
        <v>-</v>
      </c>
      <c r="Z1276" s="2" t="str">
        <f>IF($D1276&gt;0,COUNTIFS($O$3:$O1276,$O1276,$L$3:$L1276,$L1276,$I$3:$I1276,$I1276),"-")</f>
        <v>-</v>
      </c>
      <c r="AA1276" s="27" t="str">
        <f>IF($D1276&gt;0,IF(OR($Z1276 &gt;1,$L1276&lt;&gt;"Adulti"),0,VLOOKUP($P1276,Regione!$B$2:$C$22,2,FALSE)),"-")</f>
        <v>-</v>
      </c>
      <c r="AB1276" s="27" t="str">
        <f>IF($D1276&gt;0,IF(COUNTIFS($O$3:$O1276,$O1276,$L$3:$L1276,$L1276,$I$3:$I1276,$I1276) &gt;1,0,SUMIFS($Y$3:$Y$2503,$L$3:$L$2503,$L1276,$O$3:$O$2503,$O1276,$I$3:$I$2503,$I1276)),"-")</f>
        <v>-</v>
      </c>
      <c r="AC1276" s="27" t="str">
        <f t="shared" si="120"/>
        <v>-</v>
      </c>
    </row>
    <row r="1277" spans="1:29" s="1" customFormat="1">
      <c r="A1277" s="13"/>
      <c r="B1277" s="107" t="str">
        <f>IF(COUNTA($A1277)&gt;0,VLOOKUP($A1277,Corsa!$A$1:$F$43,2,FALSE),"-")</f>
        <v>-</v>
      </c>
      <c r="C1277" s="11"/>
      <c r="D1277" s="13"/>
      <c r="E1277" s="13"/>
      <c r="F1277" s="46" t="str">
        <f>IF(COUNTA($A1277)&gt;0,VLOOKUP($A1277,Corsa!$A$1:$F$43,3,FALSE),"-")</f>
        <v>-</v>
      </c>
      <c r="G1277" s="28" t="str">
        <f>IF($D1277&gt;0,VLOOKUP($D1277,Iscrizioni!$A$2:$M$2502,9,FALSE),"-")</f>
        <v>-</v>
      </c>
      <c r="H1277" s="28" t="str">
        <f>IF($D1277&gt;0,VLOOKUP($D1277,Iscrizioni!$A$2:$M$2502,4,FALSE),"-")</f>
        <v>-</v>
      </c>
      <c r="I1277" s="27" t="str">
        <f>IF($D1277&gt;0,VLOOKUP($D1277,Iscrizioni!$A$2:$M$2502,5,FALSE),"-")</f>
        <v>-</v>
      </c>
      <c r="J1277" s="27" t="str">
        <f>IF($D1277&gt;0,VLOOKUP($D1277,Iscrizioni!$A$2:$M$2502,10,FALSE),"-")</f>
        <v>-</v>
      </c>
      <c r="K1277" s="27" t="str">
        <f t="shared" si="118"/>
        <v>-</v>
      </c>
      <c r="L1277" s="46" t="str">
        <f>IF($D1277&gt;0,VLOOKUP($D1277,Iscrizioni!$A$2:$M$2502,11,FALSE),"-")</f>
        <v>-</v>
      </c>
      <c r="M1277" s="27" t="str">
        <f>IF($D1277&gt;0,VLOOKUP($D1277,Iscrizioni!$A$2:$N$2502,12,FALSE),"-")</f>
        <v>-</v>
      </c>
      <c r="N1277" s="46" t="str">
        <f>IF($D1277&gt;0,VLOOKUP($D1277,Iscrizioni!$A$2:$M$2502,6,FALSE),"-")</f>
        <v>-</v>
      </c>
      <c r="O1277" s="107" t="str">
        <f>IF($D1277&gt;0,VLOOKUP($D1277,Iscrizioni!$A$2:$M$2502,7,FALSE),"-")</f>
        <v>-</v>
      </c>
      <c r="P1277" s="46" t="str">
        <f>IF($D1277&gt;0,VLOOKUP(LEFT($N1277,1),Regione!$A$2:$C$21,2,FALSE),"-")</f>
        <v>-</v>
      </c>
      <c r="Q1277" s="112" t="str">
        <f ca="1">IF($D1277&gt;0,NormalizzaTempo("D",CELL("tipo",$E1277),$E1277),"-")</f>
        <v>-</v>
      </c>
      <c r="R1277" s="27" t="str">
        <f>IF($D1277&gt;0,VLOOKUP($D1277,Iscrizioni!$A$2:$M$2502,13,FALSE),"-")</f>
        <v>-</v>
      </c>
      <c r="S1277" s="112" t="str">
        <f t="shared" si="121"/>
        <v>-</v>
      </c>
      <c r="T1277" s="112" t="str">
        <f>IF($D1277&gt;0,SUMIFS($S$3:$S1277,$X$3:$X1277,1,$J$3:$J1277,$J1277),"-")</f>
        <v>-</v>
      </c>
      <c r="U1277" s="112" t="str">
        <f t="shared" si="122"/>
        <v>-</v>
      </c>
      <c r="V1277" s="112" t="str">
        <f t="shared" si="119"/>
        <v>-</v>
      </c>
      <c r="W1277" s="27" t="str">
        <f>IF(LEN($C1277)=0,IF($D1277&gt;0,COUNTIFS($A$3:$A1277,$A1277),"-"),"Escluso")</f>
        <v>-</v>
      </c>
      <c r="X1277" s="2" t="str">
        <f>IF(LEN($C1277)=0,IF($D1277&gt;0,COUNTIFS($J$3:$J1277,$J1277,$C$3:$C1277,""),"-"),"Escluso")</f>
        <v>-</v>
      </c>
      <c r="Y1277" s="127" t="str">
        <f t="shared" si="123"/>
        <v>-</v>
      </c>
      <c r="Z1277" s="2" t="str">
        <f>IF($D1277&gt;0,COUNTIFS($O$3:$O1277,$O1277,$L$3:$L1277,$L1277,$I$3:$I1277,$I1277),"-")</f>
        <v>-</v>
      </c>
      <c r="AA1277" s="27" t="str">
        <f>IF($D1277&gt;0,IF(OR($Z1277 &gt;1,$L1277&lt;&gt;"Adulti"),0,VLOOKUP($P1277,Regione!$B$2:$C$22,2,FALSE)),"-")</f>
        <v>-</v>
      </c>
      <c r="AB1277" s="27" t="str">
        <f>IF($D1277&gt;0,IF(COUNTIFS($O$3:$O1277,$O1277,$L$3:$L1277,$L1277,$I$3:$I1277,$I1277) &gt;1,0,SUMIFS($Y$3:$Y$2503,$L$3:$L$2503,$L1277,$O$3:$O$2503,$O1277,$I$3:$I$2503,$I1277)),"-")</f>
        <v>-</v>
      </c>
      <c r="AC1277" s="27" t="str">
        <f t="shared" si="120"/>
        <v>-</v>
      </c>
    </row>
    <row r="1278" spans="1:29" s="1" customFormat="1">
      <c r="A1278" s="13"/>
      <c r="B1278" s="107" t="str">
        <f>IF(COUNTA($A1278)&gt;0,VLOOKUP($A1278,Corsa!$A$1:$F$43,2,FALSE),"-")</f>
        <v>-</v>
      </c>
      <c r="C1278" s="11"/>
      <c r="D1278" s="13"/>
      <c r="E1278" s="13"/>
      <c r="F1278" s="46" t="str">
        <f>IF(COUNTA($A1278)&gt;0,VLOOKUP($A1278,Corsa!$A$1:$F$43,3,FALSE),"-")</f>
        <v>-</v>
      </c>
      <c r="G1278" s="28" t="str">
        <f>IF($D1278&gt;0,VLOOKUP($D1278,Iscrizioni!$A$2:$M$2502,9,FALSE),"-")</f>
        <v>-</v>
      </c>
      <c r="H1278" s="28" t="str">
        <f>IF($D1278&gt;0,VLOOKUP($D1278,Iscrizioni!$A$2:$M$2502,4,FALSE),"-")</f>
        <v>-</v>
      </c>
      <c r="I1278" s="27" t="str">
        <f>IF($D1278&gt;0,VLOOKUP($D1278,Iscrizioni!$A$2:$M$2502,5,FALSE),"-")</f>
        <v>-</v>
      </c>
      <c r="J1278" s="27" t="str">
        <f>IF($D1278&gt;0,VLOOKUP($D1278,Iscrizioni!$A$2:$M$2502,10,FALSE),"-")</f>
        <v>-</v>
      </c>
      <c r="K1278" s="27" t="str">
        <f t="shared" si="118"/>
        <v>-</v>
      </c>
      <c r="L1278" s="46" t="str">
        <f>IF($D1278&gt;0,VLOOKUP($D1278,Iscrizioni!$A$2:$M$2502,11,FALSE),"-")</f>
        <v>-</v>
      </c>
      <c r="M1278" s="27" t="str">
        <f>IF($D1278&gt;0,VLOOKUP($D1278,Iscrizioni!$A$2:$N$2502,12,FALSE),"-")</f>
        <v>-</v>
      </c>
      <c r="N1278" s="46" t="str">
        <f>IF($D1278&gt;0,VLOOKUP($D1278,Iscrizioni!$A$2:$M$2502,6,FALSE),"-")</f>
        <v>-</v>
      </c>
      <c r="O1278" s="107" t="str">
        <f>IF($D1278&gt;0,VLOOKUP($D1278,Iscrizioni!$A$2:$M$2502,7,FALSE),"-")</f>
        <v>-</v>
      </c>
      <c r="P1278" s="46" t="str">
        <f>IF($D1278&gt;0,VLOOKUP(LEFT($N1278,1),Regione!$A$2:$C$21,2,FALSE),"-")</f>
        <v>-</v>
      </c>
      <c r="Q1278" s="112" t="str">
        <f ca="1">IF($D1278&gt;0,NormalizzaTempo("D",CELL("tipo",$E1278),$E1278),"-")</f>
        <v>-</v>
      </c>
      <c r="R1278" s="27" t="str">
        <f>IF($D1278&gt;0,VLOOKUP($D1278,Iscrizioni!$A$2:$M$2502,13,FALSE),"-")</f>
        <v>-</v>
      </c>
      <c r="S1278" s="112" t="str">
        <f t="shared" si="121"/>
        <v>-</v>
      </c>
      <c r="T1278" s="112" t="str">
        <f>IF($D1278&gt;0,SUMIFS($S$3:$S1278,$X$3:$X1278,1,$J$3:$J1278,$J1278),"-")</f>
        <v>-</v>
      </c>
      <c r="U1278" s="112" t="str">
        <f t="shared" si="122"/>
        <v>-</v>
      </c>
      <c r="V1278" s="112" t="str">
        <f t="shared" si="119"/>
        <v>-</v>
      </c>
      <c r="W1278" s="27" t="str">
        <f>IF(LEN($C1278)=0,IF($D1278&gt;0,COUNTIFS($A$3:$A1278,$A1278),"-"),"Escluso")</f>
        <v>-</v>
      </c>
      <c r="X1278" s="2" t="str">
        <f>IF(LEN($C1278)=0,IF($D1278&gt;0,COUNTIFS($J$3:$J1278,$J1278,$C$3:$C1278,""),"-"),"Escluso")</f>
        <v>-</v>
      </c>
      <c r="Y1278" s="127" t="str">
        <f t="shared" si="123"/>
        <v>-</v>
      </c>
      <c r="Z1278" s="2" t="str">
        <f>IF($D1278&gt;0,COUNTIFS($O$3:$O1278,$O1278,$L$3:$L1278,$L1278,$I$3:$I1278,$I1278),"-")</f>
        <v>-</v>
      </c>
      <c r="AA1278" s="27" t="str">
        <f>IF($D1278&gt;0,IF(OR($Z1278 &gt;1,$L1278&lt;&gt;"Adulti"),0,VLOOKUP($P1278,Regione!$B$2:$C$22,2,FALSE)),"-")</f>
        <v>-</v>
      </c>
      <c r="AB1278" s="27" t="str">
        <f>IF($D1278&gt;0,IF(COUNTIFS($O$3:$O1278,$O1278,$L$3:$L1278,$L1278,$I$3:$I1278,$I1278) &gt;1,0,SUMIFS($Y$3:$Y$2503,$L$3:$L$2503,$L1278,$O$3:$O$2503,$O1278,$I$3:$I$2503,$I1278)),"-")</f>
        <v>-</v>
      </c>
      <c r="AC1278" s="27" t="str">
        <f t="shared" si="120"/>
        <v>-</v>
      </c>
    </row>
    <row r="1279" spans="1:29" s="1" customFormat="1">
      <c r="A1279" s="13"/>
      <c r="B1279" s="107" t="str">
        <f>IF(COUNTA($A1279)&gt;0,VLOOKUP($A1279,Corsa!$A$1:$F$43,2,FALSE),"-")</f>
        <v>-</v>
      </c>
      <c r="C1279" s="11"/>
      <c r="D1279" s="13"/>
      <c r="E1279" s="13"/>
      <c r="F1279" s="46" t="str">
        <f>IF(COUNTA($A1279)&gt;0,VLOOKUP($A1279,Corsa!$A$1:$F$43,3,FALSE),"-")</f>
        <v>-</v>
      </c>
      <c r="G1279" s="28" t="str">
        <f>IF($D1279&gt;0,VLOOKUP($D1279,Iscrizioni!$A$2:$M$2502,9,FALSE),"-")</f>
        <v>-</v>
      </c>
      <c r="H1279" s="28" t="str">
        <f>IF($D1279&gt;0,VLOOKUP($D1279,Iscrizioni!$A$2:$M$2502,4,FALSE),"-")</f>
        <v>-</v>
      </c>
      <c r="I1279" s="27" t="str">
        <f>IF($D1279&gt;0,VLOOKUP($D1279,Iscrizioni!$A$2:$M$2502,5,FALSE),"-")</f>
        <v>-</v>
      </c>
      <c r="J1279" s="27" t="str">
        <f>IF($D1279&gt;0,VLOOKUP($D1279,Iscrizioni!$A$2:$M$2502,10,FALSE),"-")</f>
        <v>-</v>
      </c>
      <c r="K1279" s="27" t="str">
        <f t="shared" si="118"/>
        <v>-</v>
      </c>
      <c r="L1279" s="46" t="str">
        <f>IF($D1279&gt;0,VLOOKUP($D1279,Iscrizioni!$A$2:$M$2502,11,FALSE),"-")</f>
        <v>-</v>
      </c>
      <c r="M1279" s="27" t="str">
        <f>IF($D1279&gt;0,VLOOKUP($D1279,Iscrizioni!$A$2:$N$2502,12,FALSE),"-")</f>
        <v>-</v>
      </c>
      <c r="N1279" s="46" t="str">
        <f>IF($D1279&gt;0,VLOOKUP($D1279,Iscrizioni!$A$2:$M$2502,6,FALSE),"-")</f>
        <v>-</v>
      </c>
      <c r="O1279" s="107" t="str">
        <f>IF($D1279&gt;0,VLOOKUP($D1279,Iscrizioni!$A$2:$M$2502,7,FALSE),"-")</f>
        <v>-</v>
      </c>
      <c r="P1279" s="46" t="str">
        <f>IF($D1279&gt;0,VLOOKUP(LEFT($N1279,1),Regione!$A$2:$C$21,2,FALSE),"-")</f>
        <v>-</v>
      </c>
      <c r="Q1279" s="112" t="str">
        <f ca="1">IF($D1279&gt;0,NormalizzaTempo("D",CELL("tipo",$E1279),$E1279),"-")</f>
        <v>-</v>
      </c>
      <c r="R1279" s="27" t="str">
        <f>IF($D1279&gt;0,VLOOKUP($D1279,Iscrizioni!$A$2:$M$2502,13,FALSE),"-")</f>
        <v>-</v>
      </c>
      <c r="S1279" s="112" t="str">
        <f t="shared" si="121"/>
        <v>-</v>
      </c>
      <c r="T1279" s="112" t="str">
        <f>IF($D1279&gt;0,SUMIFS($S$3:$S1279,$X$3:$X1279,1,$J$3:$J1279,$J1279),"-")</f>
        <v>-</v>
      </c>
      <c r="U1279" s="112" t="str">
        <f t="shared" si="122"/>
        <v>-</v>
      </c>
      <c r="V1279" s="112" t="str">
        <f t="shared" si="119"/>
        <v>-</v>
      </c>
      <c r="W1279" s="27" t="str">
        <f>IF(LEN($C1279)=0,IF($D1279&gt;0,COUNTIFS($A$3:$A1279,$A1279),"-"),"Escluso")</f>
        <v>-</v>
      </c>
      <c r="X1279" s="2" t="str">
        <f>IF(LEN($C1279)=0,IF($D1279&gt;0,COUNTIFS($J$3:$J1279,$J1279,$C$3:$C1279,""),"-"),"Escluso")</f>
        <v>-</v>
      </c>
      <c r="Y1279" s="127" t="str">
        <f t="shared" si="123"/>
        <v>-</v>
      </c>
      <c r="Z1279" s="2" t="str">
        <f>IF($D1279&gt;0,COUNTIFS($O$3:$O1279,$O1279,$L$3:$L1279,$L1279,$I$3:$I1279,$I1279),"-")</f>
        <v>-</v>
      </c>
      <c r="AA1279" s="27" t="str">
        <f>IF($D1279&gt;0,IF(OR($Z1279 &gt;1,$L1279&lt;&gt;"Adulti"),0,VLOOKUP($P1279,Regione!$B$2:$C$22,2,FALSE)),"-")</f>
        <v>-</v>
      </c>
      <c r="AB1279" s="27" t="str">
        <f>IF($D1279&gt;0,IF(COUNTIFS($O$3:$O1279,$O1279,$L$3:$L1279,$L1279,$I$3:$I1279,$I1279) &gt;1,0,SUMIFS($Y$3:$Y$2503,$L$3:$L$2503,$L1279,$O$3:$O$2503,$O1279,$I$3:$I$2503,$I1279)),"-")</f>
        <v>-</v>
      </c>
      <c r="AC1279" s="27" t="str">
        <f t="shared" si="120"/>
        <v>-</v>
      </c>
    </row>
    <row r="1280" spans="1:29" s="1" customFormat="1">
      <c r="A1280" s="13"/>
      <c r="B1280" s="107" t="str">
        <f>IF(COUNTA($A1280)&gt;0,VLOOKUP($A1280,Corsa!$A$1:$F$43,2,FALSE),"-")</f>
        <v>-</v>
      </c>
      <c r="C1280" s="11"/>
      <c r="D1280" s="13"/>
      <c r="E1280" s="13"/>
      <c r="F1280" s="46" t="str">
        <f>IF(COUNTA($A1280)&gt;0,VLOOKUP($A1280,Corsa!$A$1:$F$43,3,FALSE),"-")</f>
        <v>-</v>
      </c>
      <c r="G1280" s="28" t="str">
        <f>IF($D1280&gt;0,VLOOKUP($D1280,Iscrizioni!$A$2:$M$2502,9,FALSE),"-")</f>
        <v>-</v>
      </c>
      <c r="H1280" s="28" t="str">
        <f>IF($D1280&gt;0,VLOOKUP($D1280,Iscrizioni!$A$2:$M$2502,4,FALSE),"-")</f>
        <v>-</v>
      </c>
      <c r="I1280" s="27" t="str">
        <f>IF($D1280&gt;0,VLOOKUP($D1280,Iscrizioni!$A$2:$M$2502,5,FALSE),"-")</f>
        <v>-</v>
      </c>
      <c r="J1280" s="27" t="str">
        <f>IF($D1280&gt;0,VLOOKUP($D1280,Iscrizioni!$A$2:$M$2502,10,FALSE),"-")</f>
        <v>-</v>
      </c>
      <c r="K1280" s="27" t="str">
        <f t="shared" si="118"/>
        <v>-</v>
      </c>
      <c r="L1280" s="46" t="str">
        <f>IF($D1280&gt;0,VLOOKUP($D1280,Iscrizioni!$A$2:$M$2502,11,FALSE),"-")</f>
        <v>-</v>
      </c>
      <c r="M1280" s="27" t="str">
        <f>IF($D1280&gt;0,VLOOKUP($D1280,Iscrizioni!$A$2:$N$2502,12,FALSE),"-")</f>
        <v>-</v>
      </c>
      <c r="N1280" s="46" t="str">
        <f>IF($D1280&gt;0,VLOOKUP($D1280,Iscrizioni!$A$2:$M$2502,6,FALSE),"-")</f>
        <v>-</v>
      </c>
      <c r="O1280" s="107" t="str">
        <f>IF($D1280&gt;0,VLOOKUP($D1280,Iscrizioni!$A$2:$M$2502,7,FALSE),"-")</f>
        <v>-</v>
      </c>
      <c r="P1280" s="46" t="str">
        <f>IF($D1280&gt;0,VLOOKUP(LEFT($N1280,1),Regione!$A$2:$C$21,2,FALSE),"-")</f>
        <v>-</v>
      </c>
      <c r="Q1280" s="112" t="str">
        <f ca="1">IF($D1280&gt;0,NormalizzaTempo("D",CELL("tipo",$E1280),$E1280),"-")</f>
        <v>-</v>
      </c>
      <c r="R1280" s="27" t="str">
        <f>IF($D1280&gt;0,VLOOKUP($D1280,Iscrizioni!$A$2:$M$2502,13,FALSE),"-")</f>
        <v>-</v>
      </c>
      <c r="S1280" s="112" t="str">
        <f t="shared" si="121"/>
        <v>-</v>
      </c>
      <c r="T1280" s="112" t="str">
        <f>IF($D1280&gt;0,SUMIFS($S$3:$S1280,$X$3:$X1280,1,$J$3:$J1280,$J1280),"-")</f>
        <v>-</v>
      </c>
      <c r="U1280" s="112" t="str">
        <f t="shared" si="122"/>
        <v>-</v>
      </c>
      <c r="V1280" s="112" t="str">
        <f t="shared" si="119"/>
        <v>-</v>
      </c>
      <c r="W1280" s="27" t="str">
        <f>IF(LEN($C1280)=0,IF($D1280&gt;0,COUNTIFS($A$3:$A1280,$A1280),"-"),"Escluso")</f>
        <v>-</v>
      </c>
      <c r="X1280" s="2" t="str">
        <f>IF(LEN($C1280)=0,IF($D1280&gt;0,COUNTIFS($J$3:$J1280,$J1280,$C$3:$C1280,""),"-"),"Escluso")</f>
        <v>-</v>
      </c>
      <c r="Y1280" s="127" t="str">
        <f t="shared" si="123"/>
        <v>-</v>
      </c>
      <c r="Z1280" s="2" t="str">
        <f>IF($D1280&gt;0,COUNTIFS($O$3:$O1280,$O1280,$L$3:$L1280,$L1280,$I$3:$I1280,$I1280),"-")</f>
        <v>-</v>
      </c>
      <c r="AA1280" s="27" t="str">
        <f>IF($D1280&gt;0,IF(OR($Z1280 &gt;1,$L1280&lt;&gt;"Adulti"),0,VLOOKUP($P1280,Regione!$B$2:$C$22,2,FALSE)),"-")</f>
        <v>-</v>
      </c>
      <c r="AB1280" s="27" t="str">
        <f>IF($D1280&gt;0,IF(COUNTIFS($O$3:$O1280,$O1280,$L$3:$L1280,$L1280,$I$3:$I1280,$I1280) &gt;1,0,SUMIFS($Y$3:$Y$2503,$L$3:$L$2503,$L1280,$O$3:$O$2503,$O1280,$I$3:$I$2503,$I1280)),"-")</f>
        <v>-</v>
      </c>
      <c r="AC1280" s="27" t="str">
        <f t="shared" si="120"/>
        <v>-</v>
      </c>
    </row>
    <row r="1281" spans="1:29" s="1" customFormat="1">
      <c r="A1281" s="13"/>
      <c r="B1281" s="107" t="str">
        <f>IF(COUNTA($A1281)&gt;0,VLOOKUP($A1281,Corsa!$A$1:$F$43,2,FALSE),"-")</f>
        <v>-</v>
      </c>
      <c r="C1281" s="11"/>
      <c r="D1281" s="13"/>
      <c r="E1281" s="13"/>
      <c r="F1281" s="46" t="str">
        <f>IF(COUNTA($A1281)&gt;0,VLOOKUP($A1281,Corsa!$A$1:$F$43,3,FALSE),"-")</f>
        <v>-</v>
      </c>
      <c r="G1281" s="28" t="str">
        <f>IF($D1281&gt;0,VLOOKUP($D1281,Iscrizioni!$A$2:$M$2502,9,FALSE),"-")</f>
        <v>-</v>
      </c>
      <c r="H1281" s="28" t="str">
        <f>IF($D1281&gt;0,VLOOKUP($D1281,Iscrizioni!$A$2:$M$2502,4,FALSE),"-")</f>
        <v>-</v>
      </c>
      <c r="I1281" s="27" t="str">
        <f>IF($D1281&gt;0,VLOOKUP($D1281,Iscrizioni!$A$2:$M$2502,5,FALSE),"-")</f>
        <v>-</v>
      </c>
      <c r="J1281" s="27" t="str">
        <f>IF($D1281&gt;0,VLOOKUP($D1281,Iscrizioni!$A$2:$M$2502,10,FALSE),"-")</f>
        <v>-</v>
      </c>
      <c r="K1281" s="27" t="str">
        <f t="shared" si="118"/>
        <v>-</v>
      </c>
      <c r="L1281" s="46" t="str">
        <f>IF($D1281&gt;0,VLOOKUP($D1281,Iscrizioni!$A$2:$M$2502,11,FALSE),"-")</f>
        <v>-</v>
      </c>
      <c r="M1281" s="27" t="str">
        <f>IF($D1281&gt;0,VLOOKUP($D1281,Iscrizioni!$A$2:$N$2502,12,FALSE),"-")</f>
        <v>-</v>
      </c>
      <c r="N1281" s="46" t="str">
        <f>IF($D1281&gt;0,VLOOKUP($D1281,Iscrizioni!$A$2:$M$2502,6,FALSE),"-")</f>
        <v>-</v>
      </c>
      <c r="O1281" s="107" t="str">
        <f>IF($D1281&gt;0,VLOOKUP($D1281,Iscrizioni!$A$2:$M$2502,7,FALSE),"-")</f>
        <v>-</v>
      </c>
      <c r="P1281" s="46" t="str">
        <f>IF($D1281&gt;0,VLOOKUP(LEFT($N1281,1),Regione!$A$2:$C$21,2,FALSE),"-")</f>
        <v>-</v>
      </c>
      <c r="Q1281" s="112" t="str">
        <f ca="1">IF($D1281&gt;0,NormalizzaTempo("D",CELL("tipo",$E1281),$E1281),"-")</f>
        <v>-</v>
      </c>
      <c r="R1281" s="27" t="str">
        <f>IF($D1281&gt;0,VLOOKUP($D1281,Iscrizioni!$A$2:$M$2502,13,FALSE),"-")</f>
        <v>-</v>
      </c>
      <c r="S1281" s="112" t="str">
        <f t="shared" si="121"/>
        <v>-</v>
      </c>
      <c r="T1281" s="112" t="str">
        <f>IF($D1281&gt;0,SUMIFS($S$3:$S1281,$X$3:$X1281,1,$J$3:$J1281,$J1281),"-")</f>
        <v>-</v>
      </c>
      <c r="U1281" s="112" t="str">
        <f t="shared" si="122"/>
        <v>-</v>
      </c>
      <c r="V1281" s="112" t="str">
        <f t="shared" si="119"/>
        <v>-</v>
      </c>
      <c r="W1281" s="27" t="str">
        <f>IF(LEN($C1281)=0,IF($D1281&gt;0,COUNTIFS($A$3:$A1281,$A1281),"-"),"Escluso")</f>
        <v>-</v>
      </c>
      <c r="X1281" s="2" t="str">
        <f>IF(LEN($C1281)=0,IF($D1281&gt;0,COUNTIFS($J$3:$J1281,$J1281,$C$3:$C1281,""),"-"),"Escluso")</f>
        <v>-</v>
      </c>
      <c r="Y1281" s="127" t="str">
        <f t="shared" si="123"/>
        <v>-</v>
      </c>
      <c r="Z1281" s="2" t="str">
        <f>IF($D1281&gt;0,COUNTIFS($O$3:$O1281,$O1281,$L$3:$L1281,$L1281,$I$3:$I1281,$I1281),"-")</f>
        <v>-</v>
      </c>
      <c r="AA1281" s="27" t="str">
        <f>IF($D1281&gt;0,IF(OR($Z1281 &gt;1,$L1281&lt;&gt;"Adulti"),0,VLOOKUP($P1281,Regione!$B$2:$C$22,2,FALSE)),"-")</f>
        <v>-</v>
      </c>
      <c r="AB1281" s="27" t="str">
        <f>IF($D1281&gt;0,IF(COUNTIFS($O$3:$O1281,$O1281,$L$3:$L1281,$L1281,$I$3:$I1281,$I1281) &gt;1,0,SUMIFS($Y$3:$Y$2503,$L$3:$L$2503,$L1281,$O$3:$O$2503,$O1281,$I$3:$I$2503,$I1281)),"-")</f>
        <v>-</v>
      </c>
      <c r="AC1281" s="27" t="str">
        <f t="shared" si="120"/>
        <v>-</v>
      </c>
    </row>
    <row r="1282" spans="1:29" s="1" customFormat="1">
      <c r="A1282" s="13"/>
      <c r="B1282" s="107" t="str">
        <f>IF(COUNTA($A1282)&gt;0,VLOOKUP($A1282,Corsa!$A$1:$F$43,2,FALSE),"-")</f>
        <v>-</v>
      </c>
      <c r="C1282" s="11"/>
      <c r="D1282" s="13"/>
      <c r="E1282" s="13"/>
      <c r="F1282" s="46" t="str">
        <f>IF(COUNTA($A1282)&gt;0,VLOOKUP($A1282,Corsa!$A$1:$F$43,3,FALSE),"-")</f>
        <v>-</v>
      </c>
      <c r="G1282" s="28" t="str">
        <f>IF($D1282&gt;0,VLOOKUP($D1282,Iscrizioni!$A$2:$M$2502,9,FALSE),"-")</f>
        <v>-</v>
      </c>
      <c r="H1282" s="28" t="str">
        <f>IF($D1282&gt;0,VLOOKUP($D1282,Iscrizioni!$A$2:$M$2502,4,FALSE),"-")</f>
        <v>-</v>
      </c>
      <c r="I1282" s="27" t="str">
        <f>IF($D1282&gt;0,VLOOKUP($D1282,Iscrizioni!$A$2:$M$2502,5,FALSE),"-")</f>
        <v>-</v>
      </c>
      <c r="J1282" s="27" t="str">
        <f>IF($D1282&gt;0,VLOOKUP($D1282,Iscrizioni!$A$2:$M$2502,10,FALSE),"-")</f>
        <v>-</v>
      </c>
      <c r="K1282" s="27" t="str">
        <f t="shared" si="118"/>
        <v>-</v>
      </c>
      <c r="L1282" s="46" t="str">
        <f>IF($D1282&gt;0,VLOOKUP($D1282,Iscrizioni!$A$2:$M$2502,11,FALSE),"-")</f>
        <v>-</v>
      </c>
      <c r="M1282" s="27" t="str">
        <f>IF($D1282&gt;0,VLOOKUP($D1282,Iscrizioni!$A$2:$N$2502,12,FALSE),"-")</f>
        <v>-</v>
      </c>
      <c r="N1282" s="46" t="str">
        <f>IF($D1282&gt;0,VLOOKUP($D1282,Iscrizioni!$A$2:$M$2502,6,FALSE),"-")</f>
        <v>-</v>
      </c>
      <c r="O1282" s="107" t="str">
        <f>IF($D1282&gt;0,VLOOKUP($D1282,Iscrizioni!$A$2:$M$2502,7,FALSE),"-")</f>
        <v>-</v>
      </c>
      <c r="P1282" s="46" t="str">
        <f>IF($D1282&gt;0,VLOOKUP(LEFT($N1282,1),Regione!$A$2:$C$21,2,FALSE),"-")</f>
        <v>-</v>
      </c>
      <c r="Q1282" s="112" t="str">
        <f ca="1">IF($D1282&gt;0,NormalizzaTempo("D",CELL("tipo",$E1282),$E1282),"-")</f>
        <v>-</v>
      </c>
      <c r="R1282" s="27" t="str">
        <f>IF($D1282&gt;0,VLOOKUP($D1282,Iscrizioni!$A$2:$M$2502,13,FALSE),"-")</f>
        <v>-</v>
      </c>
      <c r="S1282" s="112" t="str">
        <f t="shared" si="121"/>
        <v>-</v>
      </c>
      <c r="T1282" s="112" t="str">
        <f>IF($D1282&gt;0,SUMIFS($S$3:$S1282,$X$3:$X1282,1,$J$3:$J1282,$J1282),"-")</f>
        <v>-</v>
      </c>
      <c r="U1282" s="112" t="str">
        <f t="shared" si="122"/>
        <v>-</v>
      </c>
      <c r="V1282" s="112" t="str">
        <f t="shared" si="119"/>
        <v>-</v>
      </c>
      <c r="W1282" s="27" t="str">
        <f>IF(LEN($C1282)=0,IF($D1282&gt;0,COUNTIFS($A$3:$A1282,$A1282),"-"),"Escluso")</f>
        <v>-</v>
      </c>
      <c r="X1282" s="2" t="str">
        <f>IF(LEN($C1282)=0,IF($D1282&gt;0,COUNTIFS($J$3:$J1282,$J1282,$C$3:$C1282,""),"-"),"Escluso")</f>
        <v>-</v>
      </c>
      <c r="Y1282" s="127" t="str">
        <f t="shared" si="123"/>
        <v>-</v>
      </c>
      <c r="Z1282" s="2" t="str">
        <f>IF($D1282&gt;0,COUNTIFS($O$3:$O1282,$O1282,$L$3:$L1282,$L1282,$I$3:$I1282,$I1282),"-")</f>
        <v>-</v>
      </c>
      <c r="AA1282" s="27" t="str">
        <f>IF($D1282&gt;0,IF(OR($Z1282 &gt;1,$L1282&lt;&gt;"Adulti"),0,VLOOKUP($P1282,Regione!$B$2:$C$22,2,FALSE)),"-")</f>
        <v>-</v>
      </c>
      <c r="AB1282" s="27" t="str">
        <f>IF($D1282&gt;0,IF(COUNTIFS($O$3:$O1282,$O1282,$L$3:$L1282,$L1282,$I$3:$I1282,$I1282) &gt;1,0,SUMIFS($Y$3:$Y$2503,$L$3:$L$2503,$L1282,$O$3:$O$2503,$O1282,$I$3:$I$2503,$I1282)),"-")</f>
        <v>-</v>
      </c>
      <c r="AC1282" s="27" t="str">
        <f t="shared" si="120"/>
        <v>-</v>
      </c>
    </row>
    <row r="1283" spans="1:29" s="1" customFormat="1">
      <c r="A1283" s="13"/>
      <c r="B1283" s="107" t="str">
        <f>IF(COUNTA($A1283)&gt;0,VLOOKUP($A1283,Corsa!$A$1:$F$43,2,FALSE),"-")</f>
        <v>-</v>
      </c>
      <c r="C1283" s="11"/>
      <c r="D1283" s="13"/>
      <c r="E1283" s="13"/>
      <c r="F1283" s="46" t="str">
        <f>IF(COUNTA($A1283)&gt;0,VLOOKUP($A1283,Corsa!$A$1:$F$43,3,FALSE),"-")</f>
        <v>-</v>
      </c>
      <c r="G1283" s="28" t="str">
        <f>IF($D1283&gt;0,VLOOKUP($D1283,Iscrizioni!$A$2:$M$2502,9,FALSE),"-")</f>
        <v>-</v>
      </c>
      <c r="H1283" s="28" t="str">
        <f>IF($D1283&gt;0,VLOOKUP($D1283,Iscrizioni!$A$2:$M$2502,4,FALSE),"-")</f>
        <v>-</v>
      </c>
      <c r="I1283" s="27" t="str">
        <f>IF($D1283&gt;0,VLOOKUP($D1283,Iscrizioni!$A$2:$M$2502,5,FALSE),"-")</f>
        <v>-</v>
      </c>
      <c r="J1283" s="27" t="str">
        <f>IF($D1283&gt;0,VLOOKUP($D1283,Iscrizioni!$A$2:$M$2502,10,FALSE),"-")</f>
        <v>-</v>
      </c>
      <c r="K1283" s="27" t="str">
        <f t="shared" ref="K1283:K1346" si="124">IF(D1283&gt;0,IF(IFERROR(SEARCH(J1283,F1283),0)=0,"Verifica","ok"),"-")</f>
        <v>-</v>
      </c>
      <c r="L1283" s="46" t="str">
        <f>IF($D1283&gt;0,VLOOKUP($D1283,Iscrizioni!$A$2:$M$2502,11,FALSE),"-")</f>
        <v>-</v>
      </c>
      <c r="M1283" s="27" t="str">
        <f>IF($D1283&gt;0,VLOOKUP($D1283,Iscrizioni!$A$2:$N$2502,12,FALSE),"-")</f>
        <v>-</v>
      </c>
      <c r="N1283" s="46" t="str">
        <f>IF($D1283&gt;0,VLOOKUP($D1283,Iscrizioni!$A$2:$M$2502,6,FALSE),"-")</f>
        <v>-</v>
      </c>
      <c r="O1283" s="107" t="str">
        <f>IF($D1283&gt;0,VLOOKUP($D1283,Iscrizioni!$A$2:$M$2502,7,FALSE),"-")</f>
        <v>-</v>
      </c>
      <c r="P1283" s="46" t="str">
        <f>IF($D1283&gt;0,VLOOKUP(LEFT($N1283,1),Regione!$A$2:$C$21,2,FALSE),"-")</f>
        <v>-</v>
      </c>
      <c r="Q1283" s="112" t="str">
        <f ca="1">IF($D1283&gt;0,NormalizzaTempo("D",CELL("tipo",$E1283),$E1283),"-")</f>
        <v>-</v>
      </c>
      <c r="R1283" s="27" t="str">
        <f>IF($D1283&gt;0,VLOOKUP($D1283,Iscrizioni!$A$2:$M$2502,13,FALSE),"-")</f>
        <v>-</v>
      </c>
      <c r="S1283" s="112" t="str">
        <f t="shared" si="121"/>
        <v>-</v>
      </c>
      <c r="T1283" s="112" t="str">
        <f>IF($D1283&gt;0,SUMIFS($S$3:$S1283,$X$3:$X1283,1,$J$3:$J1283,$J1283),"-")</f>
        <v>-</v>
      </c>
      <c r="U1283" s="112" t="str">
        <f t="shared" si="122"/>
        <v>-</v>
      </c>
      <c r="V1283" s="112" t="str">
        <f t="shared" si="119"/>
        <v>-</v>
      </c>
      <c r="W1283" s="27" t="str">
        <f>IF(LEN($C1283)=0,IF($D1283&gt;0,COUNTIFS($A$3:$A1283,$A1283),"-"),"Escluso")</f>
        <v>-</v>
      </c>
      <c r="X1283" s="2" t="str">
        <f>IF(LEN($C1283)=0,IF($D1283&gt;0,COUNTIFS($J$3:$J1283,$J1283,$C$3:$C1283,""),"-"),"Escluso")</f>
        <v>-</v>
      </c>
      <c r="Y1283" s="127" t="str">
        <f t="shared" si="123"/>
        <v>-</v>
      </c>
      <c r="Z1283" s="2" t="str">
        <f>IF($D1283&gt;0,COUNTIFS($O$3:$O1283,$O1283,$L$3:$L1283,$L1283,$I$3:$I1283,$I1283),"-")</f>
        <v>-</v>
      </c>
      <c r="AA1283" s="27" t="str">
        <f>IF($D1283&gt;0,IF(OR($Z1283 &gt;1,$L1283&lt;&gt;"Adulti"),0,VLOOKUP($P1283,Regione!$B$2:$C$22,2,FALSE)),"-")</f>
        <v>-</v>
      </c>
      <c r="AB1283" s="27" t="str">
        <f>IF($D1283&gt;0,IF(COUNTIFS($O$3:$O1283,$O1283,$L$3:$L1283,$L1283,$I$3:$I1283,$I1283) &gt;1,0,SUMIFS($Y$3:$Y$2503,$L$3:$L$2503,$L1283,$O$3:$O$2503,$O1283,$I$3:$I$2503,$I1283)),"-")</f>
        <v>-</v>
      </c>
      <c r="AC1283" s="27" t="str">
        <f t="shared" si="120"/>
        <v>-</v>
      </c>
    </row>
    <row r="1284" spans="1:29" s="1" customFormat="1">
      <c r="A1284" s="13"/>
      <c r="B1284" s="107" t="str">
        <f>IF(COUNTA($A1284)&gt;0,VLOOKUP($A1284,Corsa!$A$1:$F$43,2,FALSE),"-")</f>
        <v>-</v>
      </c>
      <c r="C1284" s="11"/>
      <c r="D1284" s="13"/>
      <c r="E1284" s="13"/>
      <c r="F1284" s="46" t="str">
        <f>IF(COUNTA($A1284)&gt;0,VLOOKUP($A1284,Corsa!$A$1:$F$43,3,FALSE),"-")</f>
        <v>-</v>
      </c>
      <c r="G1284" s="28" t="str">
        <f>IF($D1284&gt;0,VLOOKUP($D1284,Iscrizioni!$A$2:$M$2502,9,FALSE),"-")</f>
        <v>-</v>
      </c>
      <c r="H1284" s="28" t="str">
        <f>IF($D1284&gt;0,VLOOKUP($D1284,Iscrizioni!$A$2:$M$2502,4,FALSE),"-")</f>
        <v>-</v>
      </c>
      <c r="I1284" s="27" t="str">
        <f>IF($D1284&gt;0,VLOOKUP($D1284,Iscrizioni!$A$2:$M$2502,5,FALSE),"-")</f>
        <v>-</v>
      </c>
      <c r="J1284" s="27" t="str">
        <f>IF($D1284&gt;0,VLOOKUP($D1284,Iscrizioni!$A$2:$M$2502,10,FALSE),"-")</f>
        <v>-</v>
      </c>
      <c r="K1284" s="27" t="str">
        <f t="shared" si="124"/>
        <v>-</v>
      </c>
      <c r="L1284" s="46" t="str">
        <f>IF($D1284&gt;0,VLOOKUP($D1284,Iscrizioni!$A$2:$M$2502,11,FALSE),"-")</f>
        <v>-</v>
      </c>
      <c r="M1284" s="27" t="str">
        <f>IF($D1284&gt;0,VLOOKUP($D1284,Iscrizioni!$A$2:$N$2502,12,FALSE),"-")</f>
        <v>-</v>
      </c>
      <c r="N1284" s="46" t="str">
        <f>IF($D1284&gt;0,VLOOKUP($D1284,Iscrizioni!$A$2:$M$2502,6,FALSE),"-")</f>
        <v>-</v>
      </c>
      <c r="O1284" s="107" t="str">
        <f>IF($D1284&gt;0,VLOOKUP($D1284,Iscrizioni!$A$2:$M$2502,7,FALSE),"-")</f>
        <v>-</v>
      </c>
      <c r="P1284" s="46" t="str">
        <f>IF($D1284&gt;0,VLOOKUP(LEFT($N1284,1),Regione!$A$2:$C$21,2,FALSE),"-")</f>
        <v>-</v>
      </c>
      <c r="Q1284" s="112" t="str">
        <f ca="1">IF($D1284&gt;0,NormalizzaTempo("D",CELL("tipo",$E1284),$E1284),"-")</f>
        <v>-</v>
      </c>
      <c r="R1284" s="27" t="str">
        <f>IF($D1284&gt;0,VLOOKUP($D1284,Iscrizioni!$A$2:$M$2502,13,FALSE),"-")</f>
        <v>-</v>
      </c>
      <c r="S1284" s="112" t="str">
        <f t="shared" si="121"/>
        <v>-</v>
      </c>
      <c r="T1284" s="112" t="str">
        <f>IF($D1284&gt;0,SUMIFS($S$3:$S1284,$X$3:$X1284,1,$J$3:$J1284,$J1284),"-")</f>
        <v>-</v>
      </c>
      <c r="U1284" s="112" t="str">
        <f t="shared" si="122"/>
        <v>-</v>
      </c>
      <c r="V1284" s="112" t="str">
        <f t="shared" ref="V1284:V1347" si="125">IF(OR(AND($L1284="Adulti",LEN($C1284)=0,$U1284&lt;=$U$1), AND(OR($L1284="Giovanile",$L1284="Promozionale"),LEN($C1284)=0) ), "ok","-")</f>
        <v>-</v>
      </c>
      <c r="W1284" s="27" t="str">
        <f>IF(LEN($C1284)=0,IF($D1284&gt;0,COUNTIFS($A$3:$A1284,$A1284),"-"),"Escluso")</f>
        <v>-</v>
      </c>
      <c r="X1284" s="2" t="str">
        <f>IF(LEN($C1284)=0,IF($D1284&gt;0,COUNTIFS($J$3:$J1284,$J1284,$C$3:$C1284,""),"-"),"Escluso")</f>
        <v>-</v>
      </c>
      <c r="Y1284" s="127" t="str">
        <f t="shared" si="123"/>
        <v>-</v>
      </c>
      <c r="Z1284" s="2" t="str">
        <f>IF($D1284&gt;0,COUNTIFS($O$3:$O1284,$O1284,$L$3:$L1284,$L1284,$I$3:$I1284,$I1284),"-")</f>
        <v>-</v>
      </c>
      <c r="AA1284" s="27" t="str">
        <f>IF($D1284&gt;0,IF(OR($Z1284 &gt;1,$L1284&lt;&gt;"Adulti"),0,VLOOKUP($P1284,Regione!$B$2:$C$22,2,FALSE)),"-")</f>
        <v>-</v>
      </c>
      <c r="AB1284" s="27" t="str">
        <f>IF($D1284&gt;0,IF(COUNTIFS($O$3:$O1284,$O1284,$L$3:$L1284,$L1284,$I$3:$I1284,$I1284) &gt;1,0,SUMIFS($Y$3:$Y$2503,$L$3:$L$2503,$L1284,$O$3:$O$2503,$O1284,$I$3:$I$2503,$I1284)),"-")</f>
        <v>-</v>
      </c>
      <c r="AC1284" s="27" t="str">
        <f t="shared" si="120"/>
        <v>-</v>
      </c>
    </row>
    <row r="1285" spans="1:29" s="1" customFormat="1">
      <c r="A1285" s="13"/>
      <c r="B1285" s="107" t="str">
        <f>IF(COUNTA($A1285)&gt;0,VLOOKUP($A1285,Corsa!$A$1:$F$43,2,FALSE),"-")</f>
        <v>-</v>
      </c>
      <c r="C1285" s="11"/>
      <c r="D1285" s="13"/>
      <c r="E1285" s="13"/>
      <c r="F1285" s="46" t="str">
        <f>IF(COUNTA($A1285)&gt;0,VLOOKUP($A1285,Corsa!$A$1:$F$43,3,FALSE),"-")</f>
        <v>-</v>
      </c>
      <c r="G1285" s="28" t="str">
        <f>IF($D1285&gt;0,VLOOKUP($D1285,Iscrizioni!$A$2:$M$2502,9,FALSE),"-")</f>
        <v>-</v>
      </c>
      <c r="H1285" s="28" t="str">
        <f>IF($D1285&gt;0,VLOOKUP($D1285,Iscrizioni!$A$2:$M$2502,4,FALSE),"-")</f>
        <v>-</v>
      </c>
      <c r="I1285" s="27" t="str">
        <f>IF($D1285&gt;0,VLOOKUP($D1285,Iscrizioni!$A$2:$M$2502,5,FALSE),"-")</f>
        <v>-</v>
      </c>
      <c r="J1285" s="27" t="str">
        <f>IF($D1285&gt;0,VLOOKUP($D1285,Iscrizioni!$A$2:$M$2502,10,FALSE),"-")</f>
        <v>-</v>
      </c>
      <c r="K1285" s="27" t="str">
        <f t="shared" si="124"/>
        <v>-</v>
      </c>
      <c r="L1285" s="46" t="str">
        <f>IF($D1285&gt;0,VLOOKUP($D1285,Iscrizioni!$A$2:$M$2502,11,FALSE),"-")</f>
        <v>-</v>
      </c>
      <c r="M1285" s="27" t="str">
        <f>IF($D1285&gt;0,VLOOKUP($D1285,Iscrizioni!$A$2:$N$2502,12,FALSE),"-")</f>
        <v>-</v>
      </c>
      <c r="N1285" s="46" t="str">
        <f>IF($D1285&gt;0,VLOOKUP($D1285,Iscrizioni!$A$2:$M$2502,6,FALSE),"-")</f>
        <v>-</v>
      </c>
      <c r="O1285" s="107" t="str">
        <f>IF($D1285&gt;0,VLOOKUP($D1285,Iscrizioni!$A$2:$M$2502,7,FALSE),"-")</f>
        <v>-</v>
      </c>
      <c r="P1285" s="46" t="str">
        <f>IF($D1285&gt;0,VLOOKUP(LEFT($N1285,1),Regione!$A$2:$C$21,2,FALSE),"-")</f>
        <v>-</v>
      </c>
      <c r="Q1285" s="112" t="str">
        <f ca="1">IF($D1285&gt;0,NormalizzaTempo("D",CELL("tipo",$E1285),$E1285),"-")</f>
        <v>-</v>
      </c>
      <c r="R1285" s="27" t="str">
        <f>IF($D1285&gt;0,VLOOKUP($D1285,Iscrizioni!$A$2:$M$2502,13,FALSE),"-")</f>
        <v>-</v>
      </c>
      <c r="S1285" s="112" t="str">
        <f t="shared" si="121"/>
        <v>-</v>
      </c>
      <c r="T1285" s="112" t="str">
        <f>IF($D1285&gt;0,SUMIFS($S$3:$S1285,$X$3:$X1285,1,$J$3:$J1285,$J1285),"-")</f>
        <v>-</v>
      </c>
      <c r="U1285" s="112" t="str">
        <f t="shared" si="122"/>
        <v>-</v>
      </c>
      <c r="V1285" s="112" t="str">
        <f t="shared" si="125"/>
        <v>-</v>
      </c>
      <c r="W1285" s="27" t="str">
        <f>IF(LEN($C1285)=0,IF($D1285&gt;0,COUNTIFS($A$3:$A1285,$A1285),"-"),"Escluso")</f>
        <v>-</v>
      </c>
      <c r="X1285" s="2" t="str">
        <f>IF(LEN($C1285)=0,IF($D1285&gt;0,COUNTIFS($J$3:$J1285,$J1285,$C$3:$C1285,""),"-"),"Escluso")</f>
        <v>-</v>
      </c>
      <c r="Y1285" s="127" t="str">
        <f t="shared" si="123"/>
        <v>-</v>
      </c>
      <c r="Z1285" s="2" t="str">
        <f>IF($D1285&gt;0,COUNTIFS($O$3:$O1285,$O1285,$L$3:$L1285,$L1285,$I$3:$I1285,$I1285),"-")</f>
        <v>-</v>
      </c>
      <c r="AA1285" s="27" t="str">
        <f>IF($D1285&gt;0,IF(OR($Z1285 &gt;1,$L1285&lt;&gt;"Adulti"),0,VLOOKUP($P1285,Regione!$B$2:$C$22,2,FALSE)),"-")</f>
        <v>-</v>
      </c>
      <c r="AB1285" s="27" t="str">
        <f>IF($D1285&gt;0,IF(COUNTIFS($O$3:$O1285,$O1285,$L$3:$L1285,$L1285,$I$3:$I1285,$I1285) &gt;1,0,SUMIFS($Y$3:$Y$2503,$L$3:$L$2503,$L1285,$O$3:$O$2503,$O1285,$I$3:$I$2503,$I1285)),"-")</f>
        <v>-</v>
      </c>
      <c r="AC1285" s="27" t="str">
        <f t="shared" si="120"/>
        <v>-</v>
      </c>
    </row>
    <row r="1286" spans="1:29" s="1" customFormat="1">
      <c r="A1286" s="13"/>
      <c r="B1286" s="107" t="str">
        <f>IF(COUNTA($A1286)&gt;0,VLOOKUP($A1286,Corsa!$A$1:$F$43,2,FALSE),"-")</f>
        <v>-</v>
      </c>
      <c r="C1286" s="11"/>
      <c r="D1286" s="13"/>
      <c r="E1286" s="13"/>
      <c r="F1286" s="46" t="str">
        <f>IF(COUNTA($A1286)&gt;0,VLOOKUP($A1286,Corsa!$A$1:$F$43,3,FALSE),"-")</f>
        <v>-</v>
      </c>
      <c r="G1286" s="28" t="str">
        <f>IF($D1286&gt;0,VLOOKUP($D1286,Iscrizioni!$A$2:$M$2502,9,FALSE),"-")</f>
        <v>-</v>
      </c>
      <c r="H1286" s="28" t="str">
        <f>IF($D1286&gt;0,VLOOKUP($D1286,Iscrizioni!$A$2:$M$2502,4,FALSE),"-")</f>
        <v>-</v>
      </c>
      <c r="I1286" s="27" t="str">
        <f>IF($D1286&gt;0,VLOOKUP($D1286,Iscrizioni!$A$2:$M$2502,5,FALSE),"-")</f>
        <v>-</v>
      </c>
      <c r="J1286" s="27" t="str">
        <f>IF($D1286&gt;0,VLOOKUP($D1286,Iscrizioni!$A$2:$M$2502,10,FALSE),"-")</f>
        <v>-</v>
      </c>
      <c r="K1286" s="27" t="str">
        <f t="shared" si="124"/>
        <v>-</v>
      </c>
      <c r="L1286" s="46" t="str">
        <f>IF($D1286&gt;0,VLOOKUP($D1286,Iscrizioni!$A$2:$M$2502,11,FALSE),"-")</f>
        <v>-</v>
      </c>
      <c r="M1286" s="27" t="str">
        <f>IF($D1286&gt;0,VLOOKUP($D1286,Iscrizioni!$A$2:$N$2502,12,FALSE),"-")</f>
        <v>-</v>
      </c>
      <c r="N1286" s="46" t="str">
        <f>IF($D1286&gt;0,VLOOKUP($D1286,Iscrizioni!$A$2:$M$2502,6,FALSE),"-")</f>
        <v>-</v>
      </c>
      <c r="O1286" s="107" t="str">
        <f>IF($D1286&gt;0,VLOOKUP($D1286,Iscrizioni!$A$2:$M$2502,7,FALSE),"-")</f>
        <v>-</v>
      </c>
      <c r="P1286" s="46" t="str">
        <f>IF($D1286&gt;0,VLOOKUP(LEFT($N1286,1),Regione!$A$2:$C$21,2,FALSE),"-")</f>
        <v>-</v>
      </c>
      <c r="Q1286" s="112" t="str">
        <f ca="1">IF($D1286&gt;0,NormalizzaTempo("D",CELL("tipo",$E1286),$E1286),"-")</f>
        <v>-</v>
      </c>
      <c r="R1286" s="27" t="str">
        <f>IF($D1286&gt;0,VLOOKUP($D1286,Iscrizioni!$A$2:$M$2502,13,FALSE),"-")</f>
        <v>-</v>
      </c>
      <c r="S1286" s="112" t="str">
        <f t="shared" si="121"/>
        <v>-</v>
      </c>
      <c r="T1286" s="112" t="str">
        <f>IF($D1286&gt;0,SUMIFS($S$3:$S1286,$X$3:$X1286,1,$J$3:$J1286,$J1286),"-")</f>
        <v>-</v>
      </c>
      <c r="U1286" s="112" t="str">
        <f t="shared" si="122"/>
        <v>-</v>
      </c>
      <c r="V1286" s="112" t="str">
        <f t="shared" si="125"/>
        <v>-</v>
      </c>
      <c r="W1286" s="27" t="str">
        <f>IF(LEN($C1286)=0,IF($D1286&gt;0,COUNTIFS($A$3:$A1286,$A1286),"-"),"Escluso")</f>
        <v>-</v>
      </c>
      <c r="X1286" s="2" t="str">
        <f>IF(LEN($C1286)=0,IF($D1286&gt;0,COUNTIFS($J$3:$J1286,$J1286,$C$3:$C1286,""),"-"),"Escluso")</f>
        <v>-</v>
      </c>
      <c r="Y1286" s="127" t="str">
        <f t="shared" si="123"/>
        <v>-</v>
      </c>
      <c r="Z1286" s="2" t="str">
        <f>IF($D1286&gt;0,COUNTIFS($O$3:$O1286,$O1286,$L$3:$L1286,$L1286,$I$3:$I1286,$I1286),"-")</f>
        <v>-</v>
      </c>
      <c r="AA1286" s="27" t="str">
        <f>IF($D1286&gt;0,IF(OR($Z1286 &gt;1,$L1286&lt;&gt;"Adulti"),0,VLOOKUP($P1286,Regione!$B$2:$C$22,2,FALSE)),"-")</f>
        <v>-</v>
      </c>
      <c r="AB1286" s="27" t="str">
        <f>IF($D1286&gt;0,IF(COUNTIFS($O$3:$O1286,$O1286,$L$3:$L1286,$L1286,$I$3:$I1286,$I1286) &gt;1,0,SUMIFS($Y$3:$Y$2503,$L$3:$L$2503,$L1286,$O$3:$O$2503,$O1286,$I$3:$I$2503,$I1286)),"-")</f>
        <v>-</v>
      </c>
      <c r="AC1286" s="27" t="str">
        <f t="shared" si="120"/>
        <v>-</v>
      </c>
    </row>
    <row r="1287" spans="1:29" s="1" customFormat="1">
      <c r="A1287" s="13"/>
      <c r="B1287" s="107" t="str">
        <f>IF(COUNTA($A1287)&gt;0,VLOOKUP($A1287,Corsa!$A$1:$F$43,2,FALSE),"-")</f>
        <v>-</v>
      </c>
      <c r="C1287" s="11"/>
      <c r="D1287" s="13"/>
      <c r="E1287" s="13"/>
      <c r="F1287" s="46" t="str">
        <f>IF(COUNTA($A1287)&gt;0,VLOOKUP($A1287,Corsa!$A$1:$F$43,3,FALSE),"-")</f>
        <v>-</v>
      </c>
      <c r="G1287" s="28" t="str">
        <f>IF($D1287&gt;0,VLOOKUP($D1287,Iscrizioni!$A$2:$M$2502,9,FALSE),"-")</f>
        <v>-</v>
      </c>
      <c r="H1287" s="28" t="str">
        <f>IF($D1287&gt;0,VLOOKUP($D1287,Iscrizioni!$A$2:$M$2502,4,FALSE),"-")</f>
        <v>-</v>
      </c>
      <c r="I1287" s="27" t="str">
        <f>IF($D1287&gt;0,VLOOKUP($D1287,Iscrizioni!$A$2:$M$2502,5,FALSE),"-")</f>
        <v>-</v>
      </c>
      <c r="J1287" s="27" t="str">
        <f>IF($D1287&gt;0,VLOOKUP($D1287,Iscrizioni!$A$2:$M$2502,10,FALSE),"-")</f>
        <v>-</v>
      </c>
      <c r="K1287" s="27" t="str">
        <f t="shared" si="124"/>
        <v>-</v>
      </c>
      <c r="L1287" s="46" t="str">
        <f>IF($D1287&gt;0,VLOOKUP($D1287,Iscrizioni!$A$2:$M$2502,11,FALSE),"-")</f>
        <v>-</v>
      </c>
      <c r="M1287" s="27" t="str">
        <f>IF($D1287&gt;0,VLOOKUP($D1287,Iscrizioni!$A$2:$N$2502,12,FALSE),"-")</f>
        <v>-</v>
      </c>
      <c r="N1287" s="46" t="str">
        <f>IF($D1287&gt;0,VLOOKUP($D1287,Iscrizioni!$A$2:$M$2502,6,FALSE),"-")</f>
        <v>-</v>
      </c>
      <c r="O1287" s="107" t="str">
        <f>IF($D1287&gt;0,VLOOKUP($D1287,Iscrizioni!$A$2:$M$2502,7,FALSE),"-")</f>
        <v>-</v>
      </c>
      <c r="P1287" s="46" t="str">
        <f>IF($D1287&gt;0,VLOOKUP(LEFT($N1287,1),Regione!$A$2:$C$21,2,FALSE),"-")</f>
        <v>-</v>
      </c>
      <c r="Q1287" s="112" t="str">
        <f ca="1">IF($D1287&gt;0,NormalizzaTempo("D",CELL("tipo",$E1287),$E1287),"-")</f>
        <v>-</v>
      </c>
      <c r="R1287" s="27" t="str">
        <f>IF($D1287&gt;0,VLOOKUP($D1287,Iscrizioni!$A$2:$M$2502,13,FALSE),"-")</f>
        <v>-</v>
      </c>
      <c r="S1287" s="112" t="str">
        <f t="shared" si="121"/>
        <v>-</v>
      </c>
      <c r="T1287" s="112" t="str">
        <f>IF($D1287&gt;0,SUMIFS($S$3:$S1287,$X$3:$X1287,1,$J$3:$J1287,$J1287),"-")</f>
        <v>-</v>
      </c>
      <c r="U1287" s="112" t="str">
        <f t="shared" si="122"/>
        <v>-</v>
      </c>
      <c r="V1287" s="112" t="str">
        <f t="shared" si="125"/>
        <v>-</v>
      </c>
      <c r="W1287" s="27" t="str">
        <f>IF(LEN($C1287)=0,IF($D1287&gt;0,COUNTIFS($A$3:$A1287,$A1287),"-"),"Escluso")</f>
        <v>-</v>
      </c>
      <c r="X1287" s="2" t="str">
        <f>IF(LEN($C1287)=0,IF($D1287&gt;0,COUNTIFS($J$3:$J1287,$J1287,$C$3:$C1287,""),"-"),"Escluso")</f>
        <v>-</v>
      </c>
      <c r="Y1287" s="127" t="str">
        <f t="shared" si="123"/>
        <v>-</v>
      </c>
      <c r="Z1287" s="2" t="str">
        <f>IF($D1287&gt;0,COUNTIFS($O$3:$O1287,$O1287,$L$3:$L1287,$L1287,$I$3:$I1287,$I1287),"-")</f>
        <v>-</v>
      </c>
      <c r="AA1287" s="27" t="str">
        <f>IF($D1287&gt;0,IF(OR($Z1287 &gt;1,$L1287&lt;&gt;"Adulti"),0,VLOOKUP($P1287,Regione!$B$2:$C$22,2,FALSE)),"-")</f>
        <v>-</v>
      </c>
      <c r="AB1287" s="27" t="str">
        <f>IF($D1287&gt;0,IF(COUNTIFS($O$3:$O1287,$O1287,$L$3:$L1287,$L1287,$I$3:$I1287,$I1287) &gt;1,0,SUMIFS($Y$3:$Y$2503,$L$3:$L$2503,$L1287,$O$3:$O$2503,$O1287,$I$3:$I$2503,$I1287)),"-")</f>
        <v>-</v>
      </c>
      <c r="AC1287" s="27" t="str">
        <f t="shared" si="120"/>
        <v>-</v>
      </c>
    </row>
    <row r="1288" spans="1:29" s="1" customFormat="1">
      <c r="A1288" s="13"/>
      <c r="B1288" s="107" t="str">
        <f>IF(COUNTA($A1288)&gt;0,VLOOKUP($A1288,Corsa!$A$1:$F$43,2,FALSE),"-")</f>
        <v>-</v>
      </c>
      <c r="C1288" s="11"/>
      <c r="D1288" s="13"/>
      <c r="E1288" s="13"/>
      <c r="F1288" s="46" t="str">
        <f>IF(COUNTA($A1288)&gt;0,VLOOKUP($A1288,Corsa!$A$1:$F$43,3,FALSE),"-")</f>
        <v>-</v>
      </c>
      <c r="G1288" s="28" t="str">
        <f>IF($D1288&gt;0,VLOOKUP($D1288,Iscrizioni!$A$2:$M$2502,9,FALSE),"-")</f>
        <v>-</v>
      </c>
      <c r="H1288" s="28" t="str">
        <f>IF($D1288&gt;0,VLOOKUP($D1288,Iscrizioni!$A$2:$M$2502,4,FALSE),"-")</f>
        <v>-</v>
      </c>
      <c r="I1288" s="27" t="str">
        <f>IF($D1288&gt;0,VLOOKUP($D1288,Iscrizioni!$A$2:$M$2502,5,FALSE),"-")</f>
        <v>-</v>
      </c>
      <c r="J1288" s="27" t="str">
        <f>IF($D1288&gt;0,VLOOKUP($D1288,Iscrizioni!$A$2:$M$2502,10,FALSE),"-")</f>
        <v>-</v>
      </c>
      <c r="K1288" s="27" t="str">
        <f t="shared" si="124"/>
        <v>-</v>
      </c>
      <c r="L1288" s="46" t="str">
        <f>IF($D1288&gt;0,VLOOKUP($D1288,Iscrizioni!$A$2:$M$2502,11,FALSE),"-")</f>
        <v>-</v>
      </c>
      <c r="M1288" s="27" t="str">
        <f>IF($D1288&gt;0,VLOOKUP($D1288,Iscrizioni!$A$2:$N$2502,12,FALSE),"-")</f>
        <v>-</v>
      </c>
      <c r="N1288" s="46" t="str">
        <f>IF($D1288&gt;0,VLOOKUP($D1288,Iscrizioni!$A$2:$M$2502,6,FALSE),"-")</f>
        <v>-</v>
      </c>
      <c r="O1288" s="107" t="str">
        <f>IF($D1288&gt;0,VLOOKUP($D1288,Iscrizioni!$A$2:$M$2502,7,FALSE),"-")</f>
        <v>-</v>
      </c>
      <c r="P1288" s="46" t="str">
        <f>IF($D1288&gt;0,VLOOKUP(LEFT($N1288,1),Regione!$A$2:$C$21,2,FALSE),"-")</f>
        <v>-</v>
      </c>
      <c r="Q1288" s="112" t="str">
        <f ca="1">IF($D1288&gt;0,NormalizzaTempo("D",CELL("tipo",$E1288),$E1288),"-")</f>
        <v>-</v>
      </c>
      <c r="R1288" s="27" t="str">
        <f>IF($D1288&gt;0,VLOOKUP($D1288,Iscrizioni!$A$2:$M$2502,13,FALSE),"-")</f>
        <v>-</v>
      </c>
      <c r="S1288" s="112" t="str">
        <f t="shared" si="121"/>
        <v>-</v>
      </c>
      <c r="T1288" s="112" t="str">
        <f>IF($D1288&gt;0,SUMIFS($S$3:$S1288,$X$3:$X1288,1,$J$3:$J1288,$J1288),"-")</f>
        <v>-</v>
      </c>
      <c r="U1288" s="112" t="str">
        <f t="shared" si="122"/>
        <v>-</v>
      </c>
      <c r="V1288" s="112" t="str">
        <f t="shared" si="125"/>
        <v>-</v>
      </c>
      <c r="W1288" s="27" t="str">
        <f>IF(LEN($C1288)=0,IF($D1288&gt;0,COUNTIFS($A$3:$A1288,$A1288),"-"),"Escluso")</f>
        <v>-</v>
      </c>
      <c r="X1288" s="2" t="str">
        <f>IF(LEN($C1288)=0,IF($D1288&gt;0,COUNTIFS($J$3:$J1288,$J1288,$C$3:$C1288,""),"-"),"Escluso")</f>
        <v>-</v>
      </c>
      <c r="Y1288" s="127" t="str">
        <f t="shared" si="123"/>
        <v>-</v>
      </c>
      <c r="Z1288" s="2" t="str">
        <f>IF($D1288&gt;0,COUNTIFS($O$3:$O1288,$O1288,$L$3:$L1288,$L1288,$I$3:$I1288,$I1288),"-")</f>
        <v>-</v>
      </c>
      <c r="AA1288" s="27" t="str">
        <f>IF($D1288&gt;0,IF(OR($Z1288 &gt;1,$L1288&lt;&gt;"Adulti"),0,VLOOKUP($P1288,Regione!$B$2:$C$22,2,FALSE)),"-")</f>
        <v>-</v>
      </c>
      <c r="AB1288" s="27" t="str">
        <f>IF($D1288&gt;0,IF(COUNTIFS($O$3:$O1288,$O1288,$L$3:$L1288,$L1288,$I$3:$I1288,$I1288) &gt;1,0,SUMIFS($Y$3:$Y$2503,$L$3:$L$2503,$L1288,$O$3:$O$2503,$O1288,$I$3:$I$2503,$I1288)),"-")</f>
        <v>-</v>
      </c>
      <c r="AC1288" s="27" t="str">
        <f t="shared" si="120"/>
        <v>-</v>
      </c>
    </row>
    <row r="1289" spans="1:29" s="1" customFormat="1">
      <c r="A1289" s="13"/>
      <c r="B1289" s="107" t="str">
        <f>IF(COUNTA($A1289)&gt;0,VLOOKUP($A1289,Corsa!$A$1:$F$43,2,FALSE),"-")</f>
        <v>-</v>
      </c>
      <c r="C1289" s="11"/>
      <c r="D1289" s="13"/>
      <c r="E1289" s="13"/>
      <c r="F1289" s="46" t="str">
        <f>IF(COUNTA($A1289)&gt;0,VLOOKUP($A1289,Corsa!$A$1:$F$43,3,FALSE),"-")</f>
        <v>-</v>
      </c>
      <c r="G1289" s="28" t="str">
        <f>IF($D1289&gt;0,VLOOKUP($D1289,Iscrizioni!$A$2:$M$2502,9,FALSE),"-")</f>
        <v>-</v>
      </c>
      <c r="H1289" s="28" t="str">
        <f>IF($D1289&gt;0,VLOOKUP($D1289,Iscrizioni!$A$2:$M$2502,4,FALSE),"-")</f>
        <v>-</v>
      </c>
      <c r="I1289" s="27" t="str">
        <f>IF($D1289&gt;0,VLOOKUP($D1289,Iscrizioni!$A$2:$M$2502,5,FALSE),"-")</f>
        <v>-</v>
      </c>
      <c r="J1289" s="27" t="str">
        <f>IF($D1289&gt;0,VLOOKUP($D1289,Iscrizioni!$A$2:$M$2502,10,FALSE),"-")</f>
        <v>-</v>
      </c>
      <c r="K1289" s="27" t="str">
        <f t="shared" si="124"/>
        <v>-</v>
      </c>
      <c r="L1289" s="46" t="str">
        <f>IF($D1289&gt;0,VLOOKUP($D1289,Iscrizioni!$A$2:$M$2502,11,FALSE),"-")</f>
        <v>-</v>
      </c>
      <c r="M1289" s="27" t="str">
        <f>IF($D1289&gt;0,VLOOKUP($D1289,Iscrizioni!$A$2:$N$2502,12,FALSE),"-")</f>
        <v>-</v>
      </c>
      <c r="N1289" s="46" t="str">
        <f>IF($D1289&gt;0,VLOOKUP($D1289,Iscrizioni!$A$2:$M$2502,6,FALSE),"-")</f>
        <v>-</v>
      </c>
      <c r="O1289" s="107" t="str">
        <f>IF($D1289&gt;0,VLOOKUP($D1289,Iscrizioni!$A$2:$M$2502,7,FALSE),"-")</f>
        <v>-</v>
      </c>
      <c r="P1289" s="46" t="str">
        <f>IF($D1289&gt;0,VLOOKUP(LEFT($N1289,1),Regione!$A$2:$C$21,2,FALSE),"-")</f>
        <v>-</v>
      </c>
      <c r="Q1289" s="112" t="str">
        <f ca="1">IF($D1289&gt;0,NormalizzaTempo("D",CELL("tipo",$E1289),$E1289),"-")</f>
        <v>-</v>
      </c>
      <c r="R1289" s="27" t="str">
        <f>IF($D1289&gt;0,VLOOKUP($D1289,Iscrizioni!$A$2:$M$2502,13,FALSE),"-")</f>
        <v>-</v>
      </c>
      <c r="S1289" s="112" t="str">
        <f t="shared" si="121"/>
        <v>-</v>
      </c>
      <c r="T1289" s="112" t="str">
        <f>IF($D1289&gt;0,SUMIFS($S$3:$S1289,$X$3:$X1289,1,$J$3:$J1289,$J1289),"-")</f>
        <v>-</v>
      </c>
      <c r="U1289" s="112" t="str">
        <f t="shared" si="122"/>
        <v>-</v>
      </c>
      <c r="V1289" s="112" t="str">
        <f t="shared" si="125"/>
        <v>-</v>
      </c>
      <c r="W1289" s="27" t="str">
        <f>IF(LEN($C1289)=0,IF($D1289&gt;0,COUNTIFS($A$3:$A1289,$A1289),"-"),"Escluso")</f>
        <v>-</v>
      </c>
      <c r="X1289" s="2" t="str">
        <f>IF(LEN($C1289)=0,IF($D1289&gt;0,COUNTIFS($J$3:$J1289,$J1289,$C$3:$C1289,""),"-"),"Escluso")</f>
        <v>-</v>
      </c>
      <c r="Y1289" s="127" t="str">
        <f t="shared" si="123"/>
        <v>-</v>
      </c>
      <c r="Z1289" s="2" t="str">
        <f>IF($D1289&gt;0,COUNTIFS($O$3:$O1289,$O1289,$L$3:$L1289,$L1289,$I$3:$I1289,$I1289),"-")</f>
        <v>-</v>
      </c>
      <c r="AA1289" s="27" t="str">
        <f>IF($D1289&gt;0,IF(OR($Z1289 &gt;1,$L1289&lt;&gt;"Adulti"),0,VLOOKUP($P1289,Regione!$B$2:$C$22,2,FALSE)),"-")</f>
        <v>-</v>
      </c>
      <c r="AB1289" s="27" t="str">
        <f>IF($D1289&gt;0,IF(COUNTIFS($O$3:$O1289,$O1289,$L$3:$L1289,$L1289,$I$3:$I1289,$I1289) &gt;1,0,SUMIFS($Y$3:$Y$2503,$L$3:$L$2503,$L1289,$O$3:$O$2503,$O1289,$I$3:$I$2503,$I1289)),"-")</f>
        <v>-</v>
      </c>
      <c r="AC1289" s="27" t="str">
        <f t="shared" si="120"/>
        <v>-</v>
      </c>
    </row>
    <row r="1290" spans="1:29" s="1" customFormat="1">
      <c r="A1290" s="13"/>
      <c r="B1290" s="107" t="str">
        <f>IF(COUNTA($A1290)&gt;0,VLOOKUP($A1290,Corsa!$A$1:$F$43,2,FALSE),"-")</f>
        <v>-</v>
      </c>
      <c r="C1290" s="11"/>
      <c r="D1290" s="13"/>
      <c r="E1290" s="13"/>
      <c r="F1290" s="46" t="str">
        <f>IF(COUNTA($A1290)&gt;0,VLOOKUP($A1290,Corsa!$A$1:$F$43,3,FALSE),"-")</f>
        <v>-</v>
      </c>
      <c r="G1290" s="28" t="str">
        <f>IF($D1290&gt;0,VLOOKUP($D1290,Iscrizioni!$A$2:$M$2502,9,FALSE),"-")</f>
        <v>-</v>
      </c>
      <c r="H1290" s="28" t="str">
        <f>IF($D1290&gt;0,VLOOKUP($D1290,Iscrizioni!$A$2:$M$2502,4,FALSE),"-")</f>
        <v>-</v>
      </c>
      <c r="I1290" s="27" t="str">
        <f>IF($D1290&gt;0,VLOOKUP($D1290,Iscrizioni!$A$2:$M$2502,5,FALSE),"-")</f>
        <v>-</v>
      </c>
      <c r="J1290" s="27" t="str">
        <f>IF($D1290&gt;0,VLOOKUP($D1290,Iscrizioni!$A$2:$M$2502,10,FALSE),"-")</f>
        <v>-</v>
      </c>
      <c r="K1290" s="27" t="str">
        <f t="shared" si="124"/>
        <v>-</v>
      </c>
      <c r="L1290" s="46" t="str">
        <f>IF($D1290&gt;0,VLOOKUP($D1290,Iscrizioni!$A$2:$M$2502,11,FALSE),"-")</f>
        <v>-</v>
      </c>
      <c r="M1290" s="27" t="str">
        <f>IF($D1290&gt;0,VLOOKUP($D1290,Iscrizioni!$A$2:$N$2502,12,FALSE),"-")</f>
        <v>-</v>
      </c>
      <c r="N1290" s="46" t="str">
        <f>IF($D1290&gt;0,VLOOKUP($D1290,Iscrizioni!$A$2:$M$2502,6,FALSE),"-")</f>
        <v>-</v>
      </c>
      <c r="O1290" s="107" t="str">
        <f>IF($D1290&gt;0,VLOOKUP($D1290,Iscrizioni!$A$2:$M$2502,7,FALSE),"-")</f>
        <v>-</v>
      </c>
      <c r="P1290" s="46" t="str">
        <f>IF($D1290&gt;0,VLOOKUP(LEFT($N1290,1),Regione!$A$2:$C$21,2,FALSE),"-")</f>
        <v>-</v>
      </c>
      <c r="Q1290" s="112" t="str">
        <f ca="1">IF($D1290&gt;0,NormalizzaTempo("D",CELL("tipo",$E1290),$E1290),"-")</f>
        <v>-</v>
      </c>
      <c r="R1290" s="27" t="str">
        <f>IF($D1290&gt;0,VLOOKUP($D1290,Iscrizioni!$A$2:$M$2502,13,FALSE),"-")</f>
        <v>-</v>
      </c>
      <c r="S1290" s="112" t="str">
        <f t="shared" si="121"/>
        <v>-</v>
      </c>
      <c r="T1290" s="112" t="str">
        <f>IF($D1290&gt;0,SUMIFS($S$3:$S1290,$X$3:$X1290,1,$J$3:$J1290,$J1290),"-")</f>
        <v>-</v>
      </c>
      <c r="U1290" s="112" t="str">
        <f t="shared" si="122"/>
        <v>-</v>
      </c>
      <c r="V1290" s="112" t="str">
        <f t="shared" si="125"/>
        <v>-</v>
      </c>
      <c r="W1290" s="27" t="str">
        <f>IF(LEN($C1290)=0,IF($D1290&gt;0,COUNTIFS($A$3:$A1290,$A1290),"-"),"Escluso")</f>
        <v>-</v>
      </c>
      <c r="X1290" s="2" t="str">
        <f>IF(LEN($C1290)=0,IF($D1290&gt;0,COUNTIFS($J$3:$J1290,$J1290,$C$3:$C1290,""),"-"),"Escluso")</f>
        <v>-</v>
      </c>
      <c r="Y1290" s="127" t="str">
        <f t="shared" si="123"/>
        <v>-</v>
      </c>
      <c r="Z1290" s="2" t="str">
        <f>IF($D1290&gt;0,COUNTIFS($O$3:$O1290,$O1290,$L$3:$L1290,$L1290,$I$3:$I1290,$I1290),"-")</f>
        <v>-</v>
      </c>
      <c r="AA1290" s="27" t="str">
        <f>IF($D1290&gt;0,IF(OR($Z1290 &gt;1,$L1290&lt;&gt;"Adulti"),0,VLOOKUP($P1290,Regione!$B$2:$C$22,2,FALSE)),"-")</f>
        <v>-</v>
      </c>
      <c r="AB1290" s="27" t="str">
        <f>IF($D1290&gt;0,IF(COUNTIFS($O$3:$O1290,$O1290,$L$3:$L1290,$L1290,$I$3:$I1290,$I1290) &gt;1,0,SUMIFS($Y$3:$Y$2503,$L$3:$L$2503,$L1290,$O$3:$O$2503,$O1290,$I$3:$I$2503,$I1290)),"-")</f>
        <v>-</v>
      </c>
      <c r="AC1290" s="27" t="str">
        <f t="shared" si="120"/>
        <v>-</v>
      </c>
    </row>
    <row r="1291" spans="1:29" s="1" customFormat="1">
      <c r="A1291" s="13"/>
      <c r="B1291" s="107" t="str">
        <f>IF(COUNTA($A1291)&gt;0,VLOOKUP($A1291,Corsa!$A$1:$F$43,2,FALSE),"-")</f>
        <v>-</v>
      </c>
      <c r="C1291" s="11"/>
      <c r="D1291" s="13"/>
      <c r="E1291" s="13"/>
      <c r="F1291" s="46" t="str">
        <f>IF(COUNTA($A1291)&gt;0,VLOOKUP($A1291,Corsa!$A$1:$F$43,3,FALSE),"-")</f>
        <v>-</v>
      </c>
      <c r="G1291" s="28" t="str">
        <f>IF($D1291&gt;0,VLOOKUP($D1291,Iscrizioni!$A$2:$M$2502,9,FALSE),"-")</f>
        <v>-</v>
      </c>
      <c r="H1291" s="28" t="str">
        <f>IF($D1291&gt;0,VLOOKUP($D1291,Iscrizioni!$A$2:$M$2502,4,FALSE),"-")</f>
        <v>-</v>
      </c>
      <c r="I1291" s="27" t="str">
        <f>IF($D1291&gt;0,VLOOKUP($D1291,Iscrizioni!$A$2:$M$2502,5,FALSE),"-")</f>
        <v>-</v>
      </c>
      <c r="J1291" s="27" t="str">
        <f>IF($D1291&gt;0,VLOOKUP($D1291,Iscrizioni!$A$2:$M$2502,10,FALSE),"-")</f>
        <v>-</v>
      </c>
      <c r="K1291" s="27" t="str">
        <f t="shared" si="124"/>
        <v>-</v>
      </c>
      <c r="L1291" s="46" t="str">
        <f>IF($D1291&gt;0,VLOOKUP($D1291,Iscrizioni!$A$2:$M$2502,11,FALSE),"-")</f>
        <v>-</v>
      </c>
      <c r="M1291" s="27" t="str">
        <f>IF($D1291&gt;0,VLOOKUP($D1291,Iscrizioni!$A$2:$N$2502,12,FALSE),"-")</f>
        <v>-</v>
      </c>
      <c r="N1291" s="46" t="str">
        <f>IF($D1291&gt;0,VLOOKUP($D1291,Iscrizioni!$A$2:$M$2502,6,FALSE),"-")</f>
        <v>-</v>
      </c>
      <c r="O1291" s="107" t="str">
        <f>IF($D1291&gt;0,VLOOKUP($D1291,Iscrizioni!$A$2:$M$2502,7,FALSE),"-")</f>
        <v>-</v>
      </c>
      <c r="P1291" s="46" t="str">
        <f>IF($D1291&gt;0,VLOOKUP(LEFT($N1291,1),Regione!$A$2:$C$21,2,FALSE),"-")</f>
        <v>-</v>
      </c>
      <c r="Q1291" s="112" t="str">
        <f ca="1">IF($D1291&gt;0,NormalizzaTempo("D",CELL("tipo",$E1291),$E1291),"-")</f>
        <v>-</v>
      </c>
      <c r="R1291" s="27" t="str">
        <f>IF($D1291&gt;0,VLOOKUP($D1291,Iscrizioni!$A$2:$M$2502,13,FALSE),"-")</f>
        <v>-</v>
      </c>
      <c r="S1291" s="112" t="str">
        <f t="shared" si="121"/>
        <v>-</v>
      </c>
      <c r="T1291" s="112" t="str">
        <f>IF($D1291&gt;0,SUMIFS($S$3:$S1291,$X$3:$X1291,1,$J$3:$J1291,$J1291),"-")</f>
        <v>-</v>
      </c>
      <c r="U1291" s="112" t="str">
        <f t="shared" si="122"/>
        <v>-</v>
      </c>
      <c r="V1291" s="112" t="str">
        <f t="shared" si="125"/>
        <v>-</v>
      </c>
      <c r="W1291" s="27" t="str">
        <f>IF(LEN($C1291)=0,IF($D1291&gt;0,COUNTIFS($A$3:$A1291,$A1291),"-"),"Escluso")</f>
        <v>-</v>
      </c>
      <c r="X1291" s="2" t="str">
        <f>IF(LEN($C1291)=0,IF($D1291&gt;0,COUNTIFS($J$3:$J1291,$J1291,$C$3:$C1291,""),"-"),"Escluso")</f>
        <v>-</v>
      </c>
      <c r="Y1291" s="127" t="str">
        <f t="shared" si="123"/>
        <v>-</v>
      </c>
      <c r="Z1291" s="2" t="str">
        <f>IF($D1291&gt;0,COUNTIFS($O$3:$O1291,$O1291,$L$3:$L1291,$L1291,$I$3:$I1291,$I1291),"-")</f>
        <v>-</v>
      </c>
      <c r="AA1291" s="27" t="str">
        <f>IF($D1291&gt;0,IF(OR($Z1291 &gt;1,$L1291&lt;&gt;"Adulti"),0,VLOOKUP($P1291,Regione!$B$2:$C$22,2,FALSE)),"-")</f>
        <v>-</v>
      </c>
      <c r="AB1291" s="27" t="str">
        <f>IF($D1291&gt;0,IF(COUNTIFS($O$3:$O1291,$O1291,$L$3:$L1291,$L1291,$I$3:$I1291,$I1291) &gt;1,0,SUMIFS($Y$3:$Y$2503,$L$3:$L$2503,$L1291,$O$3:$O$2503,$O1291,$I$3:$I$2503,$I1291)),"-")</f>
        <v>-</v>
      </c>
      <c r="AC1291" s="27" t="str">
        <f t="shared" si="120"/>
        <v>-</v>
      </c>
    </row>
    <row r="1292" spans="1:29" s="1" customFormat="1">
      <c r="A1292" s="13"/>
      <c r="B1292" s="107" t="str">
        <f>IF(COUNTA($A1292)&gt;0,VLOOKUP($A1292,Corsa!$A$1:$F$43,2,FALSE),"-")</f>
        <v>-</v>
      </c>
      <c r="C1292" s="11"/>
      <c r="D1292" s="13"/>
      <c r="E1292" s="13"/>
      <c r="F1292" s="46" t="str">
        <f>IF(COUNTA($A1292)&gt;0,VLOOKUP($A1292,Corsa!$A$1:$F$43,3,FALSE),"-")</f>
        <v>-</v>
      </c>
      <c r="G1292" s="28" t="str">
        <f>IF($D1292&gt;0,VLOOKUP($D1292,Iscrizioni!$A$2:$M$2502,9,FALSE),"-")</f>
        <v>-</v>
      </c>
      <c r="H1292" s="28" t="str">
        <f>IF($D1292&gt;0,VLOOKUP($D1292,Iscrizioni!$A$2:$M$2502,4,FALSE),"-")</f>
        <v>-</v>
      </c>
      <c r="I1292" s="27" t="str">
        <f>IF($D1292&gt;0,VLOOKUP($D1292,Iscrizioni!$A$2:$M$2502,5,FALSE),"-")</f>
        <v>-</v>
      </c>
      <c r="J1292" s="27" t="str">
        <f>IF($D1292&gt;0,VLOOKUP($D1292,Iscrizioni!$A$2:$M$2502,10,FALSE),"-")</f>
        <v>-</v>
      </c>
      <c r="K1292" s="27" t="str">
        <f t="shared" si="124"/>
        <v>-</v>
      </c>
      <c r="L1292" s="46" t="str">
        <f>IF($D1292&gt;0,VLOOKUP($D1292,Iscrizioni!$A$2:$M$2502,11,FALSE),"-")</f>
        <v>-</v>
      </c>
      <c r="M1292" s="27" t="str">
        <f>IF($D1292&gt;0,VLOOKUP($D1292,Iscrizioni!$A$2:$N$2502,12,FALSE),"-")</f>
        <v>-</v>
      </c>
      <c r="N1292" s="46" t="str">
        <f>IF($D1292&gt;0,VLOOKUP($D1292,Iscrizioni!$A$2:$M$2502,6,FALSE),"-")</f>
        <v>-</v>
      </c>
      <c r="O1292" s="107" t="str">
        <f>IF($D1292&gt;0,VLOOKUP($D1292,Iscrizioni!$A$2:$M$2502,7,FALSE),"-")</f>
        <v>-</v>
      </c>
      <c r="P1292" s="46" t="str">
        <f>IF($D1292&gt;0,VLOOKUP(LEFT($N1292,1),Regione!$A$2:$C$21,2,FALSE),"-")</f>
        <v>-</v>
      </c>
      <c r="Q1292" s="112" t="str">
        <f ca="1">IF($D1292&gt;0,NormalizzaTempo("D",CELL("tipo",$E1292),$E1292),"-")</f>
        <v>-</v>
      </c>
      <c r="R1292" s="27" t="str">
        <f>IF($D1292&gt;0,VLOOKUP($D1292,Iscrizioni!$A$2:$M$2502,13,FALSE),"-")</f>
        <v>-</v>
      </c>
      <c r="S1292" s="112" t="str">
        <f t="shared" si="121"/>
        <v>-</v>
      </c>
      <c r="T1292" s="112" t="str">
        <f>IF($D1292&gt;0,SUMIFS($S$3:$S1292,$X$3:$X1292,1,$J$3:$J1292,$J1292),"-")</f>
        <v>-</v>
      </c>
      <c r="U1292" s="112" t="str">
        <f t="shared" si="122"/>
        <v>-</v>
      </c>
      <c r="V1292" s="112" t="str">
        <f t="shared" si="125"/>
        <v>-</v>
      </c>
      <c r="W1292" s="27" t="str">
        <f>IF(LEN($C1292)=0,IF($D1292&gt;0,COUNTIFS($A$3:$A1292,$A1292),"-"),"Escluso")</f>
        <v>-</v>
      </c>
      <c r="X1292" s="2" t="str">
        <f>IF(LEN($C1292)=0,IF($D1292&gt;0,COUNTIFS($J$3:$J1292,$J1292,$C$3:$C1292,""),"-"),"Escluso")</f>
        <v>-</v>
      </c>
      <c r="Y1292" s="127" t="str">
        <f t="shared" si="123"/>
        <v>-</v>
      </c>
      <c r="Z1292" s="2" t="str">
        <f>IF($D1292&gt;0,COUNTIFS($O$3:$O1292,$O1292,$L$3:$L1292,$L1292,$I$3:$I1292,$I1292),"-")</f>
        <v>-</v>
      </c>
      <c r="AA1292" s="27" t="str">
        <f>IF($D1292&gt;0,IF(OR($Z1292 &gt;1,$L1292&lt;&gt;"Adulti"),0,VLOOKUP($P1292,Regione!$B$2:$C$22,2,FALSE)),"-")</f>
        <v>-</v>
      </c>
      <c r="AB1292" s="27" t="str">
        <f>IF($D1292&gt;0,IF(COUNTIFS($O$3:$O1292,$O1292,$L$3:$L1292,$L1292,$I$3:$I1292,$I1292) &gt;1,0,SUMIFS($Y$3:$Y$2503,$L$3:$L$2503,$L1292,$O$3:$O$2503,$O1292,$I$3:$I$2503,$I1292)),"-")</f>
        <v>-</v>
      </c>
      <c r="AC1292" s="27" t="str">
        <f t="shared" si="120"/>
        <v>-</v>
      </c>
    </row>
    <row r="1293" spans="1:29" s="1" customFormat="1">
      <c r="A1293" s="13"/>
      <c r="B1293" s="107" t="str">
        <f>IF(COUNTA($A1293)&gt;0,VLOOKUP($A1293,Corsa!$A$1:$F$43,2,FALSE),"-")</f>
        <v>-</v>
      </c>
      <c r="C1293" s="11"/>
      <c r="D1293" s="13"/>
      <c r="E1293" s="13"/>
      <c r="F1293" s="46" t="str">
        <f>IF(COUNTA($A1293)&gt;0,VLOOKUP($A1293,Corsa!$A$1:$F$43,3,FALSE),"-")</f>
        <v>-</v>
      </c>
      <c r="G1293" s="28" t="str">
        <f>IF($D1293&gt;0,VLOOKUP($D1293,Iscrizioni!$A$2:$M$2502,9,FALSE),"-")</f>
        <v>-</v>
      </c>
      <c r="H1293" s="28" t="str">
        <f>IF($D1293&gt;0,VLOOKUP($D1293,Iscrizioni!$A$2:$M$2502,4,FALSE),"-")</f>
        <v>-</v>
      </c>
      <c r="I1293" s="27" t="str">
        <f>IF($D1293&gt;0,VLOOKUP($D1293,Iscrizioni!$A$2:$M$2502,5,FALSE),"-")</f>
        <v>-</v>
      </c>
      <c r="J1293" s="27" t="str">
        <f>IF($D1293&gt;0,VLOOKUP($D1293,Iscrizioni!$A$2:$M$2502,10,FALSE),"-")</f>
        <v>-</v>
      </c>
      <c r="K1293" s="27" t="str">
        <f t="shared" si="124"/>
        <v>-</v>
      </c>
      <c r="L1293" s="46" t="str">
        <f>IF($D1293&gt;0,VLOOKUP($D1293,Iscrizioni!$A$2:$M$2502,11,FALSE),"-")</f>
        <v>-</v>
      </c>
      <c r="M1293" s="27" t="str">
        <f>IF($D1293&gt;0,VLOOKUP($D1293,Iscrizioni!$A$2:$N$2502,12,FALSE),"-")</f>
        <v>-</v>
      </c>
      <c r="N1293" s="46" t="str">
        <f>IF($D1293&gt;0,VLOOKUP($D1293,Iscrizioni!$A$2:$M$2502,6,FALSE),"-")</f>
        <v>-</v>
      </c>
      <c r="O1293" s="107" t="str">
        <f>IF($D1293&gt;0,VLOOKUP($D1293,Iscrizioni!$A$2:$M$2502,7,FALSE),"-")</f>
        <v>-</v>
      </c>
      <c r="P1293" s="46" t="str">
        <f>IF($D1293&gt;0,VLOOKUP(LEFT($N1293,1),Regione!$A$2:$C$21,2,FALSE),"-")</f>
        <v>-</v>
      </c>
      <c r="Q1293" s="112" t="str">
        <f ca="1">IF($D1293&gt;0,NormalizzaTempo("D",CELL("tipo",$E1293),$E1293),"-")</f>
        <v>-</v>
      </c>
      <c r="R1293" s="27" t="str">
        <f>IF($D1293&gt;0,VLOOKUP($D1293,Iscrizioni!$A$2:$M$2502,13,FALSE),"-")</f>
        <v>-</v>
      </c>
      <c r="S1293" s="112" t="str">
        <f t="shared" si="121"/>
        <v>-</v>
      </c>
      <c r="T1293" s="112" t="str">
        <f>IF($D1293&gt;0,SUMIFS($S$3:$S1293,$X$3:$X1293,1,$J$3:$J1293,$J1293),"-")</f>
        <v>-</v>
      </c>
      <c r="U1293" s="112" t="str">
        <f t="shared" si="122"/>
        <v>-</v>
      </c>
      <c r="V1293" s="112" t="str">
        <f t="shared" si="125"/>
        <v>-</v>
      </c>
      <c r="W1293" s="27" t="str">
        <f>IF(LEN($C1293)=0,IF($D1293&gt;0,COUNTIFS($A$3:$A1293,$A1293),"-"),"Escluso")</f>
        <v>-</v>
      </c>
      <c r="X1293" s="2" t="str">
        <f>IF(LEN($C1293)=0,IF($D1293&gt;0,COUNTIFS($J$3:$J1293,$J1293,$C$3:$C1293,""),"-"),"Escluso")</f>
        <v>-</v>
      </c>
      <c r="Y1293" s="127" t="str">
        <f t="shared" si="123"/>
        <v>-</v>
      </c>
      <c r="Z1293" s="2" t="str">
        <f>IF($D1293&gt;0,COUNTIFS($O$3:$O1293,$O1293,$L$3:$L1293,$L1293,$I$3:$I1293,$I1293),"-")</f>
        <v>-</v>
      </c>
      <c r="AA1293" s="27" t="str">
        <f>IF($D1293&gt;0,IF(OR($Z1293 &gt;1,$L1293&lt;&gt;"Adulti"),0,VLOOKUP($P1293,Regione!$B$2:$C$22,2,FALSE)),"-")</f>
        <v>-</v>
      </c>
      <c r="AB1293" s="27" t="str">
        <f>IF($D1293&gt;0,IF(COUNTIFS($O$3:$O1293,$O1293,$L$3:$L1293,$L1293,$I$3:$I1293,$I1293) &gt;1,0,SUMIFS($Y$3:$Y$2503,$L$3:$L$2503,$L1293,$O$3:$O$2503,$O1293,$I$3:$I$2503,$I1293)),"-")</f>
        <v>-</v>
      </c>
      <c r="AC1293" s="27" t="str">
        <f t="shared" si="120"/>
        <v>-</v>
      </c>
    </row>
    <row r="1294" spans="1:29" s="1" customFormat="1">
      <c r="A1294" s="13"/>
      <c r="B1294" s="107" t="str">
        <f>IF(COUNTA($A1294)&gt;0,VLOOKUP($A1294,Corsa!$A$1:$F$43,2,FALSE),"-")</f>
        <v>-</v>
      </c>
      <c r="C1294" s="11"/>
      <c r="D1294" s="13"/>
      <c r="E1294" s="13"/>
      <c r="F1294" s="46" t="str">
        <f>IF(COUNTA($A1294)&gt;0,VLOOKUP($A1294,Corsa!$A$1:$F$43,3,FALSE),"-")</f>
        <v>-</v>
      </c>
      <c r="G1294" s="28" t="str">
        <f>IF($D1294&gt;0,VLOOKUP($D1294,Iscrizioni!$A$2:$M$2502,9,FALSE),"-")</f>
        <v>-</v>
      </c>
      <c r="H1294" s="28" t="str">
        <f>IF($D1294&gt;0,VLOOKUP($D1294,Iscrizioni!$A$2:$M$2502,4,FALSE),"-")</f>
        <v>-</v>
      </c>
      <c r="I1294" s="27" t="str">
        <f>IF($D1294&gt;0,VLOOKUP($D1294,Iscrizioni!$A$2:$M$2502,5,FALSE),"-")</f>
        <v>-</v>
      </c>
      <c r="J1294" s="27" t="str">
        <f>IF($D1294&gt;0,VLOOKUP($D1294,Iscrizioni!$A$2:$M$2502,10,FALSE),"-")</f>
        <v>-</v>
      </c>
      <c r="K1294" s="27" t="str">
        <f t="shared" si="124"/>
        <v>-</v>
      </c>
      <c r="L1294" s="46" t="str">
        <f>IF($D1294&gt;0,VLOOKUP($D1294,Iscrizioni!$A$2:$M$2502,11,FALSE),"-")</f>
        <v>-</v>
      </c>
      <c r="M1294" s="27" t="str">
        <f>IF($D1294&gt;0,VLOOKUP($D1294,Iscrizioni!$A$2:$N$2502,12,FALSE),"-")</f>
        <v>-</v>
      </c>
      <c r="N1294" s="46" t="str">
        <f>IF($D1294&gt;0,VLOOKUP($D1294,Iscrizioni!$A$2:$M$2502,6,FALSE),"-")</f>
        <v>-</v>
      </c>
      <c r="O1294" s="107" t="str">
        <f>IF($D1294&gt;0,VLOOKUP($D1294,Iscrizioni!$A$2:$M$2502,7,FALSE),"-")</f>
        <v>-</v>
      </c>
      <c r="P1294" s="46" t="str">
        <f>IF($D1294&gt;0,VLOOKUP(LEFT($N1294,1),Regione!$A$2:$C$21,2,FALSE),"-")</f>
        <v>-</v>
      </c>
      <c r="Q1294" s="112" t="str">
        <f ca="1">IF($D1294&gt;0,NormalizzaTempo("D",CELL("tipo",$E1294),$E1294),"-")</f>
        <v>-</v>
      </c>
      <c r="R1294" s="27" t="str">
        <f>IF($D1294&gt;0,VLOOKUP($D1294,Iscrizioni!$A$2:$M$2502,13,FALSE),"-")</f>
        <v>-</v>
      </c>
      <c r="S1294" s="112" t="str">
        <f t="shared" si="121"/>
        <v>-</v>
      </c>
      <c r="T1294" s="112" t="str">
        <f>IF($D1294&gt;0,SUMIFS($S$3:$S1294,$X$3:$X1294,1,$J$3:$J1294,$J1294),"-")</f>
        <v>-</v>
      </c>
      <c r="U1294" s="112" t="str">
        <f t="shared" si="122"/>
        <v>-</v>
      </c>
      <c r="V1294" s="112" t="str">
        <f t="shared" si="125"/>
        <v>-</v>
      </c>
      <c r="W1294" s="27" t="str">
        <f>IF(LEN($C1294)=0,IF($D1294&gt;0,COUNTIFS($A$3:$A1294,$A1294),"-"),"Escluso")</f>
        <v>-</v>
      </c>
      <c r="X1294" s="2" t="str">
        <f>IF(LEN($C1294)=0,IF($D1294&gt;0,COUNTIFS($J$3:$J1294,$J1294,$C$3:$C1294,""),"-"),"Escluso")</f>
        <v>-</v>
      </c>
      <c r="Y1294" s="127" t="str">
        <f t="shared" si="123"/>
        <v>-</v>
      </c>
      <c r="Z1294" s="2" t="str">
        <f>IF($D1294&gt;0,COUNTIFS($O$3:$O1294,$O1294,$L$3:$L1294,$L1294,$I$3:$I1294,$I1294),"-")</f>
        <v>-</v>
      </c>
      <c r="AA1294" s="27" t="str">
        <f>IF($D1294&gt;0,IF(OR($Z1294 &gt;1,$L1294&lt;&gt;"Adulti"),0,VLOOKUP($P1294,Regione!$B$2:$C$22,2,FALSE)),"-")</f>
        <v>-</v>
      </c>
      <c r="AB1294" s="27" t="str">
        <f>IF($D1294&gt;0,IF(COUNTIFS($O$3:$O1294,$O1294,$L$3:$L1294,$L1294,$I$3:$I1294,$I1294) &gt;1,0,SUMIFS($Y$3:$Y$2503,$L$3:$L$2503,$L1294,$O$3:$O$2503,$O1294,$I$3:$I$2503,$I1294)),"-")</f>
        <v>-</v>
      </c>
      <c r="AC1294" s="27" t="str">
        <f t="shared" si="120"/>
        <v>-</v>
      </c>
    </row>
    <row r="1295" spans="1:29" s="1" customFormat="1">
      <c r="A1295" s="13"/>
      <c r="B1295" s="107" t="str">
        <f>IF(COUNTA($A1295)&gt;0,VLOOKUP($A1295,Corsa!$A$1:$F$43,2,FALSE),"-")</f>
        <v>-</v>
      </c>
      <c r="C1295" s="11"/>
      <c r="D1295" s="13"/>
      <c r="E1295" s="13"/>
      <c r="F1295" s="46" t="str">
        <f>IF(COUNTA($A1295)&gt;0,VLOOKUP($A1295,Corsa!$A$1:$F$43,3,FALSE),"-")</f>
        <v>-</v>
      </c>
      <c r="G1295" s="28" t="str">
        <f>IF($D1295&gt;0,VLOOKUP($D1295,Iscrizioni!$A$2:$M$2502,9,FALSE),"-")</f>
        <v>-</v>
      </c>
      <c r="H1295" s="28" t="str">
        <f>IF($D1295&gt;0,VLOOKUP($D1295,Iscrizioni!$A$2:$M$2502,4,FALSE),"-")</f>
        <v>-</v>
      </c>
      <c r="I1295" s="27" t="str">
        <f>IF($D1295&gt;0,VLOOKUP($D1295,Iscrizioni!$A$2:$M$2502,5,FALSE),"-")</f>
        <v>-</v>
      </c>
      <c r="J1295" s="27" t="str">
        <f>IF($D1295&gt;0,VLOOKUP($D1295,Iscrizioni!$A$2:$M$2502,10,FALSE),"-")</f>
        <v>-</v>
      </c>
      <c r="K1295" s="27" t="str">
        <f t="shared" si="124"/>
        <v>-</v>
      </c>
      <c r="L1295" s="46" t="str">
        <f>IF($D1295&gt;0,VLOOKUP($D1295,Iscrizioni!$A$2:$M$2502,11,FALSE),"-")</f>
        <v>-</v>
      </c>
      <c r="M1295" s="27" t="str">
        <f>IF($D1295&gt;0,VLOOKUP($D1295,Iscrizioni!$A$2:$N$2502,12,FALSE),"-")</f>
        <v>-</v>
      </c>
      <c r="N1295" s="46" t="str">
        <f>IF($D1295&gt;0,VLOOKUP($D1295,Iscrizioni!$A$2:$M$2502,6,FALSE),"-")</f>
        <v>-</v>
      </c>
      <c r="O1295" s="107" t="str">
        <f>IF($D1295&gt;0,VLOOKUP($D1295,Iscrizioni!$A$2:$M$2502,7,FALSE),"-")</f>
        <v>-</v>
      </c>
      <c r="P1295" s="46" t="str">
        <f>IF($D1295&gt;0,VLOOKUP(LEFT($N1295,1),Regione!$A$2:$C$21,2,FALSE),"-")</f>
        <v>-</v>
      </c>
      <c r="Q1295" s="112" t="str">
        <f ca="1">IF($D1295&gt;0,NormalizzaTempo("D",CELL("tipo",$E1295),$E1295),"-")</f>
        <v>-</v>
      </c>
      <c r="R1295" s="27" t="str">
        <f>IF($D1295&gt;0,VLOOKUP($D1295,Iscrizioni!$A$2:$M$2502,13,FALSE),"-")</f>
        <v>-</v>
      </c>
      <c r="S1295" s="112" t="str">
        <f t="shared" si="121"/>
        <v>-</v>
      </c>
      <c r="T1295" s="112" t="str">
        <f>IF($D1295&gt;0,SUMIFS($S$3:$S1295,$X$3:$X1295,1,$J$3:$J1295,$J1295),"-")</f>
        <v>-</v>
      </c>
      <c r="U1295" s="112" t="str">
        <f t="shared" si="122"/>
        <v>-</v>
      </c>
      <c r="V1295" s="112" t="str">
        <f t="shared" si="125"/>
        <v>-</v>
      </c>
      <c r="W1295" s="27" t="str">
        <f>IF(LEN($C1295)=0,IF($D1295&gt;0,COUNTIFS($A$3:$A1295,$A1295),"-"),"Escluso")</f>
        <v>-</v>
      </c>
      <c r="X1295" s="2" t="str">
        <f>IF(LEN($C1295)=0,IF($D1295&gt;0,COUNTIFS($J$3:$J1295,$J1295,$C$3:$C1295,""),"-"),"Escluso")</f>
        <v>-</v>
      </c>
      <c r="Y1295" s="127" t="str">
        <f t="shared" si="123"/>
        <v>-</v>
      </c>
      <c r="Z1295" s="2" t="str">
        <f>IF($D1295&gt;0,COUNTIFS($O$3:$O1295,$O1295,$L$3:$L1295,$L1295,$I$3:$I1295,$I1295),"-")</f>
        <v>-</v>
      </c>
      <c r="AA1295" s="27" t="str">
        <f>IF($D1295&gt;0,IF(OR($Z1295 &gt;1,$L1295&lt;&gt;"Adulti"),0,VLOOKUP($P1295,Regione!$B$2:$C$22,2,FALSE)),"-")</f>
        <v>-</v>
      </c>
      <c r="AB1295" s="27" t="str">
        <f>IF($D1295&gt;0,IF(COUNTIFS($O$3:$O1295,$O1295,$L$3:$L1295,$L1295,$I$3:$I1295,$I1295) &gt;1,0,SUMIFS($Y$3:$Y$2503,$L$3:$L$2503,$L1295,$O$3:$O$2503,$O1295,$I$3:$I$2503,$I1295)),"-")</f>
        <v>-</v>
      </c>
      <c r="AC1295" s="27" t="str">
        <f t="shared" si="120"/>
        <v>-</v>
      </c>
    </row>
    <row r="1296" spans="1:29" s="1" customFormat="1">
      <c r="A1296" s="13"/>
      <c r="B1296" s="107" t="str">
        <f>IF(COUNTA($A1296)&gt;0,VLOOKUP($A1296,Corsa!$A$1:$F$43,2,FALSE),"-")</f>
        <v>-</v>
      </c>
      <c r="C1296" s="11"/>
      <c r="D1296" s="13"/>
      <c r="E1296" s="13"/>
      <c r="F1296" s="46" t="str">
        <f>IF(COUNTA($A1296)&gt;0,VLOOKUP($A1296,Corsa!$A$1:$F$43,3,FALSE),"-")</f>
        <v>-</v>
      </c>
      <c r="G1296" s="28" t="str">
        <f>IF($D1296&gt;0,VLOOKUP($D1296,Iscrizioni!$A$2:$M$2502,9,FALSE),"-")</f>
        <v>-</v>
      </c>
      <c r="H1296" s="28" t="str">
        <f>IF($D1296&gt;0,VLOOKUP($D1296,Iscrizioni!$A$2:$M$2502,4,FALSE),"-")</f>
        <v>-</v>
      </c>
      <c r="I1296" s="27" t="str">
        <f>IF($D1296&gt;0,VLOOKUP($D1296,Iscrizioni!$A$2:$M$2502,5,FALSE),"-")</f>
        <v>-</v>
      </c>
      <c r="J1296" s="27" t="str">
        <f>IF($D1296&gt;0,VLOOKUP($D1296,Iscrizioni!$A$2:$M$2502,10,FALSE),"-")</f>
        <v>-</v>
      </c>
      <c r="K1296" s="27" t="str">
        <f t="shared" si="124"/>
        <v>-</v>
      </c>
      <c r="L1296" s="46" t="str">
        <f>IF($D1296&gt;0,VLOOKUP($D1296,Iscrizioni!$A$2:$M$2502,11,FALSE),"-")</f>
        <v>-</v>
      </c>
      <c r="M1296" s="27" t="str">
        <f>IF($D1296&gt;0,VLOOKUP($D1296,Iscrizioni!$A$2:$N$2502,12,FALSE),"-")</f>
        <v>-</v>
      </c>
      <c r="N1296" s="46" t="str">
        <f>IF($D1296&gt;0,VLOOKUP($D1296,Iscrizioni!$A$2:$M$2502,6,FALSE),"-")</f>
        <v>-</v>
      </c>
      <c r="O1296" s="107" t="str">
        <f>IF($D1296&gt;0,VLOOKUP($D1296,Iscrizioni!$A$2:$M$2502,7,FALSE),"-")</f>
        <v>-</v>
      </c>
      <c r="P1296" s="46" t="str">
        <f>IF($D1296&gt;0,VLOOKUP(LEFT($N1296,1),Regione!$A$2:$C$21,2,FALSE),"-")</f>
        <v>-</v>
      </c>
      <c r="Q1296" s="112" t="str">
        <f ca="1">IF($D1296&gt;0,NormalizzaTempo("D",CELL("tipo",$E1296),$E1296),"-")</f>
        <v>-</v>
      </c>
      <c r="R1296" s="27" t="str">
        <f>IF($D1296&gt;0,VLOOKUP($D1296,Iscrizioni!$A$2:$M$2502,13,FALSE),"-")</f>
        <v>-</v>
      </c>
      <c r="S1296" s="112" t="str">
        <f t="shared" si="121"/>
        <v>-</v>
      </c>
      <c r="T1296" s="112" t="str">
        <f>IF($D1296&gt;0,SUMIFS($S$3:$S1296,$X$3:$X1296,1,$J$3:$J1296,$J1296),"-")</f>
        <v>-</v>
      </c>
      <c r="U1296" s="112" t="str">
        <f t="shared" si="122"/>
        <v>-</v>
      </c>
      <c r="V1296" s="112" t="str">
        <f t="shared" si="125"/>
        <v>-</v>
      </c>
      <c r="W1296" s="27" t="str">
        <f>IF(LEN($C1296)=0,IF($D1296&gt;0,COUNTIFS($A$3:$A1296,$A1296),"-"),"Escluso")</f>
        <v>-</v>
      </c>
      <c r="X1296" s="2" t="str">
        <f>IF(LEN($C1296)=0,IF($D1296&gt;0,COUNTIFS($J$3:$J1296,$J1296,$C$3:$C1296,""),"-"),"Escluso")</f>
        <v>-</v>
      </c>
      <c r="Y1296" s="127" t="str">
        <f t="shared" si="123"/>
        <v>-</v>
      </c>
      <c r="Z1296" s="2" t="str">
        <f>IF($D1296&gt;0,COUNTIFS($O$3:$O1296,$O1296,$L$3:$L1296,$L1296,$I$3:$I1296,$I1296),"-")</f>
        <v>-</v>
      </c>
      <c r="AA1296" s="27" t="str">
        <f>IF($D1296&gt;0,IF(OR($Z1296 &gt;1,$L1296&lt;&gt;"Adulti"),0,VLOOKUP($P1296,Regione!$B$2:$C$22,2,FALSE)),"-")</f>
        <v>-</v>
      </c>
      <c r="AB1296" s="27" t="str">
        <f>IF($D1296&gt;0,IF(COUNTIFS($O$3:$O1296,$O1296,$L$3:$L1296,$L1296,$I$3:$I1296,$I1296) &gt;1,0,SUMIFS($Y$3:$Y$2503,$L$3:$L$2503,$L1296,$O$3:$O$2503,$O1296,$I$3:$I$2503,$I1296)),"-")</f>
        <v>-</v>
      </c>
      <c r="AC1296" s="27" t="str">
        <f t="shared" ref="AC1296:AC1359" si="126">IF($D1296&gt;0,AA1296+AB1296,"-")</f>
        <v>-</v>
      </c>
    </row>
    <row r="1297" spans="1:29" s="1" customFormat="1">
      <c r="A1297" s="13"/>
      <c r="B1297" s="107" t="str">
        <f>IF(COUNTA($A1297)&gt;0,VLOOKUP($A1297,Corsa!$A$1:$F$43,2,FALSE),"-")</f>
        <v>-</v>
      </c>
      <c r="C1297" s="11"/>
      <c r="D1297" s="13"/>
      <c r="E1297" s="13"/>
      <c r="F1297" s="46" t="str">
        <f>IF(COUNTA($A1297)&gt;0,VLOOKUP($A1297,Corsa!$A$1:$F$43,3,FALSE),"-")</f>
        <v>-</v>
      </c>
      <c r="G1297" s="28" t="str">
        <f>IF($D1297&gt;0,VLOOKUP($D1297,Iscrizioni!$A$2:$M$2502,9,FALSE),"-")</f>
        <v>-</v>
      </c>
      <c r="H1297" s="28" t="str">
        <f>IF($D1297&gt;0,VLOOKUP($D1297,Iscrizioni!$A$2:$M$2502,4,FALSE),"-")</f>
        <v>-</v>
      </c>
      <c r="I1297" s="27" t="str">
        <f>IF($D1297&gt;0,VLOOKUP($D1297,Iscrizioni!$A$2:$M$2502,5,FALSE),"-")</f>
        <v>-</v>
      </c>
      <c r="J1297" s="27" t="str">
        <f>IF($D1297&gt;0,VLOOKUP($D1297,Iscrizioni!$A$2:$M$2502,10,FALSE),"-")</f>
        <v>-</v>
      </c>
      <c r="K1297" s="27" t="str">
        <f t="shared" si="124"/>
        <v>-</v>
      </c>
      <c r="L1297" s="46" t="str">
        <f>IF($D1297&gt;0,VLOOKUP($D1297,Iscrizioni!$A$2:$M$2502,11,FALSE),"-")</f>
        <v>-</v>
      </c>
      <c r="M1297" s="27" t="str">
        <f>IF($D1297&gt;0,VLOOKUP($D1297,Iscrizioni!$A$2:$N$2502,12,FALSE),"-")</f>
        <v>-</v>
      </c>
      <c r="N1297" s="46" t="str">
        <f>IF($D1297&gt;0,VLOOKUP($D1297,Iscrizioni!$A$2:$M$2502,6,FALSE),"-")</f>
        <v>-</v>
      </c>
      <c r="O1297" s="107" t="str">
        <f>IF($D1297&gt;0,VLOOKUP($D1297,Iscrizioni!$A$2:$M$2502,7,FALSE),"-")</f>
        <v>-</v>
      </c>
      <c r="P1297" s="46" t="str">
        <f>IF($D1297&gt;0,VLOOKUP(LEFT($N1297,1),Regione!$A$2:$C$21,2,FALSE),"-")</f>
        <v>-</v>
      </c>
      <c r="Q1297" s="112" t="str">
        <f ca="1">IF($D1297&gt;0,NormalizzaTempo("D",CELL("tipo",$E1297),$E1297),"-")</f>
        <v>-</v>
      </c>
      <c r="R1297" s="27" t="str">
        <f>IF($D1297&gt;0,VLOOKUP($D1297,Iscrizioni!$A$2:$M$2502,13,FALSE),"-")</f>
        <v>-</v>
      </c>
      <c r="S1297" s="112" t="str">
        <f t="shared" ref="S1297:S1360" si="127">IF($D1297&gt;0,CalcolaVelocita(R1297,Q1297*86400),"-")</f>
        <v>-</v>
      </c>
      <c r="T1297" s="112" t="str">
        <f>IF($D1297&gt;0,SUMIFS($S$3:$S1297,$X$3:$X1297,1,$J$3:$J1297,$J1297),"-")</f>
        <v>-</v>
      </c>
      <c r="U1297" s="112" t="str">
        <f t="shared" ref="U1297:U1360" si="128">IF($D1297&gt;0,S1297-T1297,"-")</f>
        <v>-</v>
      </c>
      <c r="V1297" s="112" t="str">
        <f t="shared" si="125"/>
        <v>-</v>
      </c>
      <c r="W1297" s="27" t="str">
        <f>IF(LEN($C1297)=0,IF($D1297&gt;0,COUNTIFS($A$3:$A1297,$A1297),"-"),"Escluso")</f>
        <v>-</v>
      </c>
      <c r="X1297" s="2" t="str">
        <f>IF(LEN($C1297)=0,IF($D1297&gt;0,COUNTIFS($J$3:$J1297,$J1297,$C$3:$C1297,""),"-"),"Escluso")</f>
        <v>-</v>
      </c>
      <c r="Y1297" s="127" t="str">
        <f t="shared" si="123"/>
        <v>-</v>
      </c>
      <c r="Z1297" s="2" t="str">
        <f>IF($D1297&gt;0,COUNTIFS($O$3:$O1297,$O1297,$L$3:$L1297,$L1297,$I$3:$I1297,$I1297),"-")</f>
        <v>-</v>
      </c>
      <c r="AA1297" s="27" t="str">
        <f>IF($D1297&gt;0,IF(OR($Z1297 &gt;1,$L1297&lt;&gt;"Adulti"),0,VLOOKUP($P1297,Regione!$B$2:$C$22,2,FALSE)),"-")</f>
        <v>-</v>
      </c>
      <c r="AB1297" s="27" t="str">
        <f>IF($D1297&gt;0,IF(COUNTIFS($O$3:$O1297,$O1297,$L$3:$L1297,$L1297,$I$3:$I1297,$I1297) &gt;1,0,SUMIFS($Y$3:$Y$2503,$L$3:$L$2503,$L1297,$O$3:$O$2503,$O1297,$I$3:$I$2503,$I1297)),"-")</f>
        <v>-</v>
      </c>
      <c r="AC1297" s="27" t="str">
        <f t="shared" si="126"/>
        <v>-</v>
      </c>
    </row>
    <row r="1298" spans="1:29" s="1" customFormat="1">
      <c r="A1298" s="13"/>
      <c r="B1298" s="107" t="str">
        <f>IF(COUNTA($A1298)&gt;0,VLOOKUP($A1298,Corsa!$A$1:$F$43,2,FALSE),"-")</f>
        <v>-</v>
      </c>
      <c r="C1298" s="11"/>
      <c r="D1298" s="13"/>
      <c r="E1298" s="13"/>
      <c r="F1298" s="46" t="str">
        <f>IF(COUNTA($A1298)&gt;0,VLOOKUP($A1298,Corsa!$A$1:$F$43,3,FALSE),"-")</f>
        <v>-</v>
      </c>
      <c r="G1298" s="28" t="str">
        <f>IF($D1298&gt;0,VLOOKUP($D1298,Iscrizioni!$A$2:$M$2502,9,FALSE),"-")</f>
        <v>-</v>
      </c>
      <c r="H1298" s="28" t="str">
        <f>IF($D1298&gt;0,VLOOKUP($D1298,Iscrizioni!$A$2:$M$2502,4,FALSE),"-")</f>
        <v>-</v>
      </c>
      <c r="I1298" s="27" t="str">
        <f>IF($D1298&gt;0,VLOOKUP($D1298,Iscrizioni!$A$2:$M$2502,5,FALSE),"-")</f>
        <v>-</v>
      </c>
      <c r="J1298" s="27" t="str">
        <f>IF($D1298&gt;0,VLOOKUP($D1298,Iscrizioni!$A$2:$M$2502,10,FALSE),"-")</f>
        <v>-</v>
      </c>
      <c r="K1298" s="27" t="str">
        <f t="shared" si="124"/>
        <v>-</v>
      </c>
      <c r="L1298" s="46" t="str">
        <f>IF($D1298&gt;0,VLOOKUP($D1298,Iscrizioni!$A$2:$M$2502,11,FALSE),"-")</f>
        <v>-</v>
      </c>
      <c r="M1298" s="27" t="str">
        <f>IF($D1298&gt;0,VLOOKUP($D1298,Iscrizioni!$A$2:$N$2502,12,FALSE),"-")</f>
        <v>-</v>
      </c>
      <c r="N1298" s="46" t="str">
        <f>IF($D1298&gt;0,VLOOKUP($D1298,Iscrizioni!$A$2:$M$2502,6,FALSE),"-")</f>
        <v>-</v>
      </c>
      <c r="O1298" s="107" t="str">
        <f>IF($D1298&gt;0,VLOOKUP($D1298,Iscrizioni!$A$2:$M$2502,7,FALSE),"-")</f>
        <v>-</v>
      </c>
      <c r="P1298" s="46" t="str">
        <f>IF($D1298&gt;0,VLOOKUP(LEFT($N1298,1),Regione!$A$2:$C$21,2,FALSE),"-")</f>
        <v>-</v>
      </c>
      <c r="Q1298" s="112" t="str">
        <f ca="1">IF($D1298&gt;0,NormalizzaTempo("D",CELL("tipo",$E1298),$E1298),"-")</f>
        <v>-</v>
      </c>
      <c r="R1298" s="27" t="str">
        <f>IF($D1298&gt;0,VLOOKUP($D1298,Iscrizioni!$A$2:$M$2502,13,FALSE),"-")</f>
        <v>-</v>
      </c>
      <c r="S1298" s="112" t="str">
        <f t="shared" si="127"/>
        <v>-</v>
      </c>
      <c r="T1298" s="112" t="str">
        <f>IF($D1298&gt;0,SUMIFS($S$3:$S1298,$X$3:$X1298,1,$J$3:$J1298,$J1298),"-")</f>
        <v>-</v>
      </c>
      <c r="U1298" s="112" t="str">
        <f t="shared" si="128"/>
        <v>-</v>
      </c>
      <c r="V1298" s="112" t="str">
        <f t="shared" si="125"/>
        <v>-</v>
      </c>
      <c r="W1298" s="27" t="str">
        <f>IF(LEN($C1298)=0,IF($D1298&gt;0,COUNTIFS($A$3:$A1298,$A1298),"-"),"Escluso")</f>
        <v>-</v>
      </c>
      <c r="X1298" s="2" t="str">
        <f>IF(LEN($C1298)=0,IF($D1298&gt;0,COUNTIFS($J$3:$J1298,$J1298,$C$3:$C1298,""),"-"),"Escluso")</f>
        <v>-</v>
      </c>
      <c r="Y1298" s="127" t="str">
        <f t="shared" si="123"/>
        <v>-</v>
      </c>
      <c r="Z1298" s="2" t="str">
        <f>IF($D1298&gt;0,COUNTIFS($O$3:$O1298,$O1298,$L$3:$L1298,$L1298,$I$3:$I1298,$I1298),"-")</f>
        <v>-</v>
      </c>
      <c r="AA1298" s="27" t="str">
        <f>IF($D1298&gt;0,IF(OR($Z1298 &gt;1,$L1298&lt;&gt;"Adulti"),0,VLOOKUP($P1298,Regione!$B$2:$C$22,2,FALSE)),"-")</f>
        <v>-</v>
      </c>
      <c r="AB1298" s="27" t="str">
        <f>IF($D1298&gt;0,IF(COUNTIFS($O$3:$O1298,$O1298,$L$3:$L1298,$L1298,$I$3:$I1298,$I1298) &gt;1,0,SUMIFS($Y$3:$Y$2503,$L$3:$L$2503,$L1298,$O$3:$O$2503,$O1298,$I$3:$I$2503,$I1298)),"-")</f>
        <v>-</v>
      </c>
      <c r="AC1298" s="27" t="str">
        <f t="shared" si="126"/>
        <v>-</v>
      </c>
    </row>
    <row r="1299" spans="1:29" s="1" customFormat="1">
      <c r="A1299" s="13"/>
      <c r="B1299" s="107" t="str">
        <f>IF(COUNTA($A1299)&gt;0,VLOOKUP($A1299,Corsa!$A$1:$F$43,2,FALSE),"-")</f>
        <v>-</v>
      </c>
      <c r="C1299" s="11"/>
      <c r="D1299" s="13"/>
      <c r="E1299" s="13"/>
      <c r="F1299" s="46" t="str">
        <f>IF(COUNTA($A1299)&gt;0,VLOOKUP($A1299,Corsa!$A$1:$F$43,3,FALSE),"-")</f>
        <v>-</v>
      </c>
      <c r="G1299" s="28" t="str">
        <f>IF($D1299&gt;0,VLOOKUP($D1299,Iscrizioni!$A$2:$M$2502,9,FALSE),"-")</f>
        <v>-</v>
      </c>
      <c r="H1299" s="28" t="str">
        <f>IF($D1299&gt;0,VLOOKUP($D1299,Iscrizioni!$A$2:$M$2502,4,FALSE),"-")</f>
        <v>-</v>
      </c>
      <c r="I1299" s="27" t="str">
        <f>IF($D1299&gt;0,VLOOKUP($D1299,Iscrizioni!$A$2:$M$2502,5,FALSE),"-")</f>
        <v>-</v>
      </c>
      <c r="J1299" s="27" t="str">
        <f>IF($D1299&gt;0,VLOOKUP($D1299,Iscrizioni!$A$2:$M$2502,10,FALSE),"-")</f>
        <v>-</v>
      </c>
      <c r="K1299" s="27" t="str">
        <f t="shared" si="124"/>
        <v>-</v>
      </c>
      <c r="L1299" s="46" t="str">
        <f>IF($D1299&gt;0,VLOOKUP($D1299,Iscrizioni!$A$2:$M$2502,11,FALSE),"-")</f>
        <v>-</v>
      </c>
      <c r="M1299" s="27" t="str">
        <f>IF($D1299&gt;0,VLOOKUP($D1299,Iscrizioni!$A$2:$N$2502,12,FALSE),"-")</f>
        <v>-</v>
      </c>
      <c r="N1299" s="46" t="str">
        <f>IF($D1299&gt;0,VLOOKUP($D1299,Iscrizioni!$A$2:$M$2502,6,FALSE),"-")</f>
        <v>-</v>
      </c>
      <c r="O1299" s="107" t="str">
        <f>IF($D1299&gt;0,VLOOKUP($D1299,Iscrizioni!$A$2:$M$2502,7,FALSE),"-")</f>
        <v>-</v>
      </c>
      <c r="P1299" s="46" t="str">
        <f>IF($D1299&gt;0,VLOOKUP(LEFT($N1299,1),Regione!$A$2:$C$21,2,FALSE),"-")</f>
        <v>-</v>
      </c>
      <c r="Q1299" s="112" t="str">
        <f ca="1">IF($D1299&gt;0,NormalizzaTempo("D",CELL("tipo",$E1299),$E1299),"-")</f>
        <v>-</v>
      </c>
      <c r="R1299" s="27" t="str">
        <f>IF($D1299&gt;0,VLOOKUP($D1299,Iscrizioni!$A$2:$M$2502,13,FALSE),"-")</f>
        <v>-</v>
      </c>
      <c r="S1299" s="112" t="str">
        <f t="shared" si="127"/>
        <v>-</v>
      </c>
      <c r="T1299" s="112" t="str">
        <f>IF($D1299&gt;0,SUMIFS($S$3:$S1299,$X$3:$X1299,1,$J$3:$J1299,$J1299),"-")</f>
        <v>-</v>
      </c>
      <c r="U1299" s="112" t="str">
        <f t="shared" si="128"/>
        <v>-</v>
      </c>
      <c r="V1299" s="112" t="str">
        <f t="shared" si="125"/>
        <v>-</v>
      </c>
      <c r="W1299" s="27" t="str">
        <f>IF(LEN($C1299)=0,IF($D1299&gt;0,COUNTIFS($A$3:$A1299,$A1299),"-"),"Escluso")</f>
        <v>-</v>
      </c>
      <c r="X1299" s="2" t="str">
        <f>IF(LEN($C1299)=0,IF($D1299&gt;0,COUNTIFS($J$3:$J1299,$J1299,$C$3:$C1299,""),"-"),"Escluso")</f>
        <v>-</v>
      </c>
      <c r="Y1299" s="127" t="str">
        <f t="shared" si="123"/>
        <v>-</v>
      </c>
      <c r="Z1299" s="2" t="str">
        <f>IF($D1299&gt;0,COUNTIFS($O$3:$O1299,$O1299,$L$3:$L1299,$L1299,$I$3:$I1299,$I1299),"-")</f>
        <v>-</v>
      </c>
      <c r="AA1299" s="27" t="str">
        <f>IF($D1299&gt;0,IF(OR($Z1299 &gt;1,$L1299&lt;&gt;"Adulti"),0,VLOOKUP($P1299,Regione!$B$2:$C$22,2,FALSE)),"-")</f>
        <v>-</v>
      </c>
      <c r="AB1299" s="27" t="str">
        <f>IF($D1299&gt;0,IF(COUNTIFS($O$3:$O1299,$O1299,$L$3:$L1299,$L1299,$I$3:$I1299,$I1299) &gt;1,0,SUMIFS($Y$3:$Y$2503,$L$3:$L$2503,$L1299,$O$3:$O$2503,$O1299,$I$3:$I$2503,$I1299)),"-")</f>
        <v>-</v>
      </c>
      <c r="AC1299" s="27" t="str">
        <f t="shared" si="126"/>
        <v>-</v>
      </c>
    </row>
    <row r="1300" spans="1:29" s="1" customFormat="1">
      <c r="A1300" s="13"/>
      <c r="B1300" s="107" t="str">
        <f>IF(COUNTA($A1300)&gt;0,VLOOKUP($A1300,Corsa!$A$1:$F$43,2,FALSE),"-")</f>
        <v>-</v>
      </c>
      <c r="C1300" s="11"/>
      <c r="D1300" s="13"/>
      <c r="E1300" s="13"/>
      <c r="F1300" s="46" t="str">
        <f>IF(COUNTA($A1300)&gt;0,VLOOKUP($A1300,Corsa!$A$1:$F$43,3,FALSE),"-")</f>
        <v>-</v>
      </c>
      <c r="G1300" s="28" t="str">
        <f>IF($D1300&gt;0,VLOOKUP($D1300,Iscrizioni!$A$2:$M$2502,9,FALSE),"-")</f>
        <v>-</v>
      </c>
      <c r="H1300" s="28" t="str">
        <f>IF($D1300&gt;0,VLOOKUP($D1300,Iscrizioni!$A$2:$M$2502,4,FALSE),"-")</f>
        <v>-</v>
      </c>
      <c r="I1300" s="27" t="str">
        <f>IF($D1300&gt;0,VLOOKUP($D1300,Iscrizioni!$A$2:$M$2502,5,FALSE),"-")</f>
        <v>-</v>
      </c>
      <c r="J1300" s="27" t="str">
        <f>IF($D1300&gt;0,VLOOKUP($D1300,Iscrizioni!$A$2:$M$2502,10,FALSE),"-")</f>
        <v>-</v>
      </c>
      <c r="K1300" s="27" t="str">
        <f t="shared" si="124"/>
        <v>-</v>
      </c>
      <c r="L1300" s="46" t="str">
        <f>IF($D1300&gt;0,VLOOKUP($D1300,Iscrizioni!$A$2:$M$2502,11,FALSE),"-")</f>
        <v>-</v>
      </c>
      <c r="M1300" s="27" t="str">
        <f>IF($D1300&gt;0,VLOOKUP($D1300,Iscrizioni!$A$2:$N$2502,12,FALSE),"-")</f>
        <v>-</v>
      </c>
      <c r="N1300" s="46" t="str">
        <f>IF($D1300&gt;0,VLOOKUP($D1300,Iscrizioni!$A$2:$M$2502,6,FALSE),"-")</f>
        <v>-</v>
      </c>
      <c r="O1300" s="107" t="str">
        <f>IF($D1300&gt;0,VLOOKUP($D1300,Iscrizioni!$A$2:$M$2502,7,FALSE),"-")</f>
        <v>-</v>
      </c>
      <c r="P1300" s="46" t="str">
        <f>IF($D1300&gt;0,VLOOKUP(LEFT($N1300,1),Regione!$A$2:$C$21,2,FALSE),"-")</f>
        <v>-</v>
      </c>
      <c r="Q1300" s="112" t="str">
        <f ca="1">IF($D1300&gt;0,NormalizzaTempo("D",CELL("tipo",$E1300),$E1300),"-")</f>
        <v>-</v>
      </c>
      <c r="R1300" s="27" t="str">
        <f>IF($D1300&gt;0,VLOOKUP($D1300,Iscrizioni!$A$2:$M$2502,13,FALSE),"-")</f>
        <v>-</v>
      </c>
      <c r="S1300" s="112" t="str">
        <f t="shared" si="127"/>
        <v>-</v>
      </c>
      <c r="T1300" s="112" t="str">
        <f>IF($D1300&gt;0,SUMIFS($S$3:$S1300,$X$3:$X1300,1,$J$3:$J1300,$J1300),"-")</f>
        <v>-</v>
      </c>
      <c r="U1300" s="112" t="str">
        <f t="shared" si="128"/>
        <v>-</v>
      </c>
      <c r="V1300" s="112" t="str">
        <f t="shared" si="125"/>
        <v>-</v>
      </c>
      <c r="W1300" s="27" t="str">
        <f>IF(LEN($C1300)=0,IF($D1300&gt;0,COUNTIFS($A$3:$A1300,$A1300),"-"),"Escluso")</f>
        <v>-</v>
      </c>
      <c r="X1300" s="2" t="str">
        <f>IF(LEN($C1300)=0,IF($D1300&gt;0,COUNTIFS($J$3:$J1300,$J1300,$C$3:$C1300,""),"-"),"Escluso")</f>
        <v>-</v>
      </c>
      <c r="Y1300" s="127" t="str">
        <f t="shared" si="123"/>
        <v>-</v>
      </c>
      <c r="Z1300" s="2" t="str">
        <f>IF($D1300&gt;0,COUNTIFS($O$3:$O1300,$O1300,$L$3:$L1300,$L1300,$I$3:$I1300,$I1300),"-")</f>
        <v>-</v>
      </c>
      <c r="AA1300" s="27" t="str">
        <f>IF($D1300&gt;0,IF(OR($Z1300 &gt;1,$L1300&lt;&gt;"Adulti"),0,VLOOKUP($P1300,Regione!$B$2:$C$22,2,FALSE)),"-")</f>
        <v>-</v>
      </c>
      <c r="AB1300" s="27" t="str">
        <f>IF($D1300&gt;0,IF(COUNTIFS($O$3:$O1300,$O1300,$L$3:$L1300,$L1300,$I$3:$I1300,$I1300) &gt;1,0,SUMIFS($Y$3:$Y$2503,$L$3:$L$2503,$L1300,$O$3:$O$2503,$O1300,$I$3:$I$2503,$I1300)),"-")</f>
        <v>-</v>
      </c>
      <c r="AC1300" s="27" t="str">
        <f t="shared" si="126"/>
        <v>-</v>
      </c>
    </row>
    <row r="1301" spans="1:29" s="1" customFormat="1">
      <c r="A1301" s="13"/>
      <c r="B1301" s="107" t="str">
        <f>IF(COUNTA($A1301)&gt;0,VLOOKUP($A1301,Corsa!$A$1:$F$43,2,FALSE),"-")</f>
        <v>-</v>
      </c>
      <c r="C1301" s="11"/>
      <c r="D1301" s="13"/>
      <c r="E1301" s="13"/>
      <c r="F1301" s="46" t="str">
        <f>IF(COUNTA($A1301)&gt;0,VLOOKUP($A1301,Corsa!$A$1:$F$43,3,FALSE),"-")</f>
        <v>-</v>
      </c>
      <c r="G1301" s="28" t="str">
        <f>IF($D1301&gt;0,VLOOKUP($D1301,Iscrizioni!$A$2:$M$2502,9,FALSE),"-")</f>
        <v>-</v>
      </c>
      <c r="H1301" s="28" t="str">
        <f>IF($D1301&gt;0,VLOOKUP($D1301,Iscrizioni!$A$2:$M$2502,4,FALSE),"-")</f>
        <v>-</v>
      </c>
      <c r="I1301" s="27" t="str">
        <f>IF($D1301&gt;0,VLOOKUP($D1301,Iscrizioni!$A$2:$M$2502,5,FALSE),"-")</f>
        <v>-</v>
      </c>
      <c r="J1301" s="27" t="str">
        <f>IF($D1301&gt;0,VLOOKUP($D1301,Iscrizioni!$A$2:$M$2502,10,FALSE),"-")</f>
        <v>-</v>
      </c>
      <c r="K1301" s="27" t="str">
        <f t="shared" si="124"/>
        <v>-</v>
      </c>
      <c r="L1301" s="46" t="str">
        <f>IF($D1301&gt;0,VLOOKUP($D1301,Iscrizioni!$A$2:$M$2502,11,FALSE),"-")</f>
        <v>-</v>
      </c>
      <c r="M1301" s="27" t="str">
        <f>IF($D1301&gt;0,VLOOKUP($D1301,Iscrizioni!$A$2:$N$2502,12,FALSE),"-")</f>
        <v>-</v>
      </c>
      <c r="N1301" s="46" t="str">
        <f>IF($D1301&gt;0,VLOOKUP($D1301,Iscrizioni!$A$2:$M$2502,6,FALSE),"-")</f>
        <v>-</v>
      </c>
      <c r="O1301" s="107" t="str">
        <f>IF($D1301&gt;0,VLOOKUP($D1301,Iscrizioni!$A$2:$M$2502,7,FALSE),"-")</f>
        <v>-</v>
      </c>
      <c r="P1301" s="46" t="str">
        <f>IF($D1301&gt;0,VLOOKUP(LEFT($N1301,1),Regione!$A$2:$C$21,2,FALSE),"-")</f>
        <v>-</v>
      </c>
      <c r="Q1301" s="112" t="str">
        <f ca="1">IF($D1301&gt;0,NormalizzaTempo("D",CELL("tipo",$E1301),$E1301),"-")</f>
        <v>-</v>
      </c>
      <c r="R1301" s="27" t="str">
        <f>IF($D1301&gt;0,VLOOKUP($D1301,Iscrizioni!$A$2:$M$2502,13,FALSE),"-")</f>
        <v>-</v>
      </c>
      <c r="S1301" s="112" t="str">
        <f t="shared" si="127"/>
        <v>-</v>
      </c>
      <c r="T1301" s="112" t="str">
        <f>IF($D1301&gt;0,SUMIFS($S$3:$S1301,$X$3:$X1301,1,$J$3:$J1301,$J1301),"-")</f>
        <v>-</v>
      </c>
      <c r="U1301" s="112" t="str">
        <f t="shared" si="128"/>
        <v>-</v>
      </c>
      <c r="V1301" s="112" t="str">
        <f t="shared" si="125"/>
        <v>-</v>
      </c>
      <c r="W1301" s="27" t="str">
        <f>IF(LEN($C1301)=0,IF($D1301&gt;0,COUNTIFS($A$3:$A1301,$A1301),"-"),"Escluso")</f>
        <v>-</v>
      </c>
      <c r="X1301" s="2" t="str">
        <f>IF(LEN($C1301)=0,IF($D1301&gt;0,COUNTIFS($J$3:$J1301,$J1301,$C$3:$C1301,""),"-"),"Escluso")</f>
        <v>-</v>
      </c>
      <c r="Y1301" s="127" t="str">
        <f t="shared" si="123"/>
        <v>-</v>
      </c>
      <c r="Z1301" s="2" t="str">
        <f>IF($D1301&gt;0,COUNTIFS($O$3:$O1301,$O1301,$L$3:$L1301,$L1301,$I$3:$I1301,$I1301),"-")</f>
        <v>-</v>
      </c>
      <c r="AA1301" s="27" t="str">
        <f>IF($D1301&gt;0,IF(OR($Z1301 &gt;1,$L1301&lt;&gt;"Adulti"),0,VLOOKUP($P1301,Regione!$B$2:$C$22,2,FALSE)),"-")</f>
        <v>-</v>
      </c>
      <c r="AB1301" s="27" t="str">
        <f>IF($D1301&gt;0,IF(COUNTIFS($O$3:$O1301,$O1301,$L$3:$L1301,$L1301,$I$3:$I1301,$I1301) &gt;1,0,SUMIFS($Y$3:$Y$2503,$L$3:$L$2503,$L1301,$O$3:$O$2503,$O1301,$I$3:$I$2503,$I1301)),"-")</f>
        <v>-</v>
      </c>
      <c r="AC1301" s="27" t="str">
        <f t="shared" si="126"/>
        <v>-</v>
      </c>
    </row>
    <row r="1302" spans="1:29" s="1" customFormat="1">
      <c r="A1302" s="13"/>
      <c r="B1302" s="107" t="str">
        <f>IF(COUNTA($A1302)&gt;0,VLOOKUP($A1302,Corsa!$A$1:$F$43,2,FALSE),"-")</f>
        <v>-</v>
      </c>
      <c r="C1302" s="11"/>
      <c r="D1302" s="13"/>
      <c r="E1302" s="13"/>
      <c r="F1302" s="46" t="str">
        <f>IF(COUNTA($A1302)&gt;0,VLOOKUP($A1302,Corsa!$A$1:$F$43,3,FALSE),"-")</f>
        <v>-</v>
      </c>
      <c r="G1302" s="28" t="str">
        <f>IF($D1302&gt;0,VLOOKUP($D1302,Iscrizioni!$A$2:$M$2502,9,FALSE),"-")</f>
        <v>-</v>
      </c>
      <c r="H1302" s="28" t="str">
        <f>IF($D1302&gt;0,VLOOKUP($D1302,Iscrizioni!$A$2:$M$2502,4,FALSE),"-")</f>
        <v>-</v>
      </c>
      <c r="I1302" s="27" t="str">
        <f>IF($D1302&gt;0,VLOOKUP($D1302,Iscrizioni!$A$2:$M$2502,5,FALSE),"-")</f>
        <v>-</v>
      </c>
      <c r="J1302" s="27" t="str">
        <f>IF($D1302&gt;0,VLOOKUP($D1302,Iscrizioni!$A$2:$M$2502,10,FALSE),"-")</f>
        <v>-</v>
      </c>
      <c r="K1302" s="27" t="str">
        <f t="shared" si="124"/>
        <v>-</v>
      </c>
      <c r="L1302" s="46" t="str">
        <f>IF($D1302&gt;0,VLOOKUP($D1302,Iscrizioni!$A$2:$M$2502,11,FALSE),"-")</f>
        <v>-</v>
      </c>
      <c r="M1302" s="27" t="str">
        <f>IF($D1302&gt;0,VLOOKUP($D1302,Iscrizioni!$A$2:$N$2502,12,FALSE),"-")</f>
        <v>-</v>
      </c>
      <c r="N1302" s="46" t="str">
        <f>IF($D1302&gt;0,VLOOKUP($D1302,Iscrizioni!$A$2:$M$2502,6,FALSE),"-")</f>
        <v>-</v>
      </c>
      <c r="O1302" s="107" t="str">
        <f>IF($D1302&gt;0,VLOOKUP($D1302,Iscrizioni!$A$2:$M$2502,7,FALSE),"-")</f>
        <v>-</v>
      </c>
      <c r="P1302" s="46" t="str">
        <f>IF($D1302&gt;0,VLOOKUP(LEFT($N1302,1),Regione!$A$2:$C$21,2,FALSE),"-")</f>
        <v>-</v>
      </c>
      <c r="Q1302" s="112" t="str">
        <f ca="1">IF($D1302&gt;0,NormalizzaTempo("D",CELL("tipo",$E1302),$E1302),"-")</f>
        <v>-</v>
      </c>
      <c r="R1302" s="27" t="str">
        <f>IF($D1302&gt;0,VLOOKUP($D1302,Iscrizioni!$A$2:$M$2502,13,FALSE),"-")</f>
        <v>-</v>
      </c>
      <c r="S1302" s="112" t="str">
        <f t="shared" si="127"/>
        <v>-</v>
      </c>
      <c r="T1302" s="112" t="str">
        <f>IF($D1302&gt;0,SUMIFS($S$3:$S1302,$X$3:$X1302,1,$J$3:$J1302,$J1302),"-")</f>
        <v>-</v>
      </c>
      <c r="U1302" s="112" t="str">
        <f t="shared" si="128"/>
        <v>-</v>
      </c>
      <c r="V1302" s="112" t="str">
        <f t="shared" si="125"/>
        <v>-</v>
      </c>
      <c r="W1302" s="27" t="str">
        <f>IF(LEN($C1302)=0,IF($D1302&gt;0,COUNTIFS($A$3:$A1302,$A1302),"-"),"Escluso")</f>
        <v>-</v>
      </c>
      <c r="X1302" s="2" t="str">
        <f>IF(LEN($C1302)=0,IF($D1302&gt;0,COUNTIFS($J$3:$J1302,$J1302,$C$3:$C1302,""),"-"),"Escluso")</f>
        <v>-</v>
      </c>
      <c r="Y1302" s="127" t="str">
        <f t="shared" si="123"/>
        <v>-</v>
      </c>
      <c r="Z1302" s="2" t="str">
        <f>IF($D1302&gt;0,COUNTIFS($O$3:$O1302,$O1302,$L$3:$L1302,$L1302,$I$3:$I1302,$I1302),"-")</f>
        <v>-</v>
      </c>
      <c r="AA1302" s="27" t="str">
        <f>IF($D1302&gt;0,IF(OR($Z1302 &gt;1,$L1302&lt;&gt;"Adulti"),0,VLOOKUP($P1302,Regione!$B$2:$C$22,2,FALSE)),"-")</f>
        <v>-</v>
      </c>
      <c r="AB1302" s="27" t="str">
        <f>IF($D1302&gt;0,IF(COUNTIFS($O$3:$O1302,$O1302,$L$3:$L1302,$L1302,$I$3:$I1302,$I1302) &gt;1,0,SUMIFS($Y$3:$Y$2503,$L$3:$L$2503,$L1302,$O$3:$O$2503,$O1302,$I$3:$I$2503,$I1302)),"-")</f>
        <v>-</v>
      </c>
      <c r="AC1302" s="27" t="str">
        <f t="shared" si="126"/>
        <v>-</v>
      </c>
    </row>
    <row r="1303" spans="1:29" s="1" customFormat="1">
      <c r="A1303" s="13"/>
      <c r="B1303" s="107" t="str">
        <f>IF(COUNTA($A1303)&gt;0,VLOOKUP($A1303,Corsa!$A$1:$F$43,2,FALSE),"-")</f>
        <v>-</v>
      </c>
      <c r="C1303" s="11"/>
      <c r="D1303" s="13"/>
      <c r="E1303" s="13"/>
      <c r="F1303" s="46" t="str">
        <f>IF(COUNTA($A1303)&gt;0,VLOOKUP($A1303,Corsa!$A$1:$F$43,3,FALSE),"-")</f>
        <v>-</v>
      </c>
      <c r="G1303" s="28" t="str">
        <f>IF($D1303&gt;0,VLOOKUP($D1303,Iscrizioni!$A$2:$M$2502,9,FALSE),"-")</f>
        <v>-</v>
      </c>
      <c r="H1303" s="28" t="str">
        <f>IF($D1303&gt;0,VLOOKUP($D1303,Iscrizioni!$A$2:$M$2502,4,FALSE),"-")</f>
        <v>-</v>
      </c>
      <c r="I1303" s="27" t="str">
        <f>IF($D1303&gt;0,VLOOKUP($D1303,Iscrizioni!$A$2:$M$2502,5,FALSE),"-")</f>
        <v>-</v>
      </c>
      <c r="J1303" s="27" t="str">
        <f>IF($D1303&gt;0,VLOOKUP($D1303,Iscrizioni!$A$2:$M$2502,10,FALSE),"-")</f>
        <v>-</v>
      </c>
      <c r="K1303" s="27" t="str">
        <f t="shared" si="124"/>
        <v>-</v>
      </c>
      <c r="L1303" s="46" t="str">
        <f>IF($D1303&gt;0,VLOOKUP($D1303,Iscrizioni!$A$2:$M$2502,11,FALSE),"-")</f>
        <v>-</v>
      </c>
      <c r="M1303" s="27" t="str">
        <f>IF($D1303&gt;0,VLOOKUP($D1303,Iscrizioni!$A$2:$N$2502,12,FALSE),"-")</f>
        <v>-</v>
      </c>
      <c r="N1303" s="46" t="str">
        <f>IF($D1303&gt;0,VLOOKUP($D1303,Iscrizioni!$A$2:$M$2502,6,FALSE),"-")</f>
        <v>-</v>
      </c>
      <c r="O1303" s="107" t="str">
        <f>IF($D1303&gt;0,VLOOKUP($D1303,Iscrizioni!$A$2:$M$2502,7,FALSE),"-")</f>
        <v>-</v>
      </c>
      <c r="P1303" s="46" t="str">
        <f>IF($D1303&gt;0,VLOOKUP(LEFT($N1303,1),Regione!$A$2:$C$21,2,FALSE),"-")</f>
        <v>-</v>
      </c>
      <c r="Q1303" s="112" t="str">
        <f ca="1">IF($D1303&gt;0,NormalizzaTempo("D",CELL("tipo",$E1303),$E1303),"-")</f>
        <v>-</v>
      </c>
      <c r="R1303" s="27" t="str">
        <f>IF($D1303&gt;0,VLOOKUP($D1303,Iscrizioni!$A$2:$M$2502,13,FALSE),"-")</f>
        <v>-</v>
      </c>
      <c r="S1303" s="112" t="str">
        <f t="shared" si="127"/>
        <v>-</v>
      </c>
      <c r="T1303" s="112" t="str">
        <f>IF($D1303&gt;0,SUMIFS($S$3:$S1303,$X$3:$X1303,1,$J$3:$J1303,$J1303),"-")</f>
        <v>-</v>
      </c>
      <c r="U1303" s="112" t="str">
        <f t="shared" si="128"/>
        <v>-</v>
      </c>
      <c r="V1303" s="112" t="str">
        <f t="shared" si="125"/>
        <v>-</v>
      </c>
      <c r="W1303" s="27" t="str">
        <f>IF(LEN($C1303)=0,IF($D1303&gt;0,COUNTIFS($A$3:$A1303,$A1303),"-"),"Escluso")</f>
        <v>-</v>
      </c>
      <c r="X1303" s="2" t="str">
        <f>IF(LEN($C1303)=0,IF($D1303&gt;0,COUNTIFS($J$3:$J1303,$J1303,$C$3:$C1303,""),"-"),"Escluso")</f>
        <v>-</v>
      </c>
      <c r="Y1303" s="127" t="str">
        <f t="shared" si="123"/>
        <v>-</v>
      </c>
      <c r="Z1303" s="2" t="str">
        <f>IF($D1303&gt;0,COUNTIFS($O$3:$O1303,$O1303,$L$3:$L1303,$L1303,$I$3:$I1303,$I1303),"-")</f>
        <v>-</v>
      </c>
      <c r="AA1303" s="27" t="str">
        <f>IF($D1303&gt;0,IF(OR($Z1303 &gt;1,$L1303&lt;&gt;"Adulti"),0,VLOOKUP($P1303,Regione!$B$2:$C$22,2,FALSE)),"-")</f>
        <v>-</v>
      </c>
      <c r="AB1303" s="27" t="str">
        <f>IF($D1303&gt;0,IF(COUNTIFS($O$3:$O1303,$O1303,$L$3:$L1303,$L1303,$I$3:$I1303,$I1303) &gt;1,0,SUMIFS($Y$3:$Y$2503,$L$3:$L$2503,$L1303,$O$3:$O$2503,$O1303,$I$3:$I$2503,$I1303)),"-")</f>
        <v>-</v>
      </c>
      <c r="AC1303" s="27" t="str">
        <f t="shared" si="126"/>
        <v>-</v>
      </c>
    </row>
    <row r="1304" spans="1:29" s="1" customFormat="1">
      <c r="A1304" s="13"/>
      <c r="B1304" s="107" t="str">
        <f>IF(COUNTA($A1304)&gt;0,VLOOKUP($A1304,Corsa!$A$1:$F$43,2,FALSE),"-")</f>
        <v>-</v>
      </c>
      <c r="C1304" s="11"/>
      <c r="D1304" s="13"/>
      <c r="E1304" s="13"/>
      <c r="F1304" s="46" t="str">
        <f>IF(COUNTA($A1304)&gt;0,VLOOKUP($A1304,Corsa!$A$1:$F$43,3,FALSE),"-")</f>
        <v>-</v>
      </c>
      <c r="G1304" s="28" t="str">
        <f>IF($D1304&gt;0,VLOOKUP($D1304,Iscrizioni!$A$2:$M$2502,9,FALSE),"-")</f>
        <v>-</v>
      </c>
      <c r="H1304" s="28" t="str">
        <f>IF($D1304&gt;0,VLOOKUP($D1304,Iscrizioni!$A$2:$M$2502,4,FALSE),"-")</f>
        <v>-</v>
      </c>
      <c r="I1304" s="27" t="str">
        <f>IF($D1304&gt;0,VLOOKUP($D1304,Iscrizioni!$A$2:$M$2502,5,FALSE),"-")</f>
        <v>-</v>
      </c>
      <c r="J1304" s="27" t="str">
        <f>IF($D1304&gt;0,VLOOKUP($D1304,Iscrizioni!$A$2:$M$2502,10,FALSE),"-")</f>
        <v>-</v>
      </c>
      <c r="K1304" s="27" t="str">
        <f t="shared" si="124"/>
        <v>-</v>
      </c>
      <c r="L1304" s="46" t="str">
        <f>IF($D1304&gt;0,VLOOKUP($D1304,Iscrizioni!$A$2:$M$2502,11,FALSE),"-")</f>
        <v>-</v>
      </c>
      <c r="M1304" s="27" t="str">
        <f>IF($D1304&gt;0,VLOOKUP($D1304,Iscrizioni!$A$2:$N$2502,12,FALSE),"-")</f>
        <v>-</v>
      </c>
      <c r="N1304" s="46" t="str">
        <f>IF($D1304&gt;0,VLOOKUP($D1304,Iscrizioni!$A$2:$M$2502,6,FALSE),"-")</f>
        <v>-</v>
      </c>
      <c r="O1304" s="107" t="str">
        <f>IF($D1304&gt;0,VLOOKUP($D1304,Iscrizioni!$A$2:$M$2502,7,FALSE),"-")</f>
        <v>-</v>
      </c>
      <c r="P1304" s="46" t="str">
        <f>IF($D1304&gt;0,VLOOKUP(LEFT($N1304,1),Regione!$A$2:$C$21,2,FALSE),"-")</f>
        <v>-</v>
      </c>
      <c r="Q1304" s="112" t="str">
        <f ca="1">IF($D1304&gt;0,NormalizzaTempo("D",CELL("tipo",$E1304),$E1304),"-")</f>
        <v>-</v>
      </c>
      <c r="R1304" s="27" t="str">
        <f>IF($D1304&gt;0,VLOOKUP($D1304,Iscrizioni!$A$2:$M$2502,13,FALSE),"-")</f>
        <v>-</v>
      </c>
      <c r="S1304" s="112" t="str">
        <f t="shared" si="127"/>
        <v>-</v>
      </c>
      <c r="T1304" s="112" t="str">
        <f>IF($D1304&gt;0,SUMIFS($S$3:$S1304,$X$3:$X1304,1,$J$3:$J1304,$J1304),"-")</f>
        <v>-</v>
      </c>
      <c r="U1304" s="112" t="str">
        <f t="shared" si="128"/>
        <v>-</v>
      </c>
      <c r="V1304" s="112" t="str">
        <f t="shared" si="125"/>
        <v>-</v>
      </c>
      <c r="W1304" s="27" t="str">
        <f>IF(LEN($C1304)=0,IF($D1304&gt;0,COUNTIFS($A$3:$A1304,$A1304),"-"),"Escluso")</f>
        <v>-</v>
      </c>
      <c r="X1304" s="2" t="str">
        <f>IF(LEN($C1304)=0,IF($D1304&gt;0,COUNTIFS($J$3:$J1304,$J1304,$C$3:$C1304,""),"-"),"Escluso")</f>
        <v>-</v>
      </c>
      <c r="Y1304" s="127" t="str">
        <f t="shared" si="123"/>
        <v>-</v>
      </c>
      <c r="Z1304" s="2" t="str">
        <f>IF($D1304&gt;0,COUNTIFS($O$3:$O1304,$O1304,$L$3:$L1304,$L1304,$I$3:$I1304,$I1304),"-")</f>
        <v>-</v>
      </c>
      <c r="AA1304" s="27" t="str">
        <f>IF($D1304&gt;0,IF(OR($Z1304 &gt;1,$L1304&lt;&gt;"Adulti"),0,VLOOKUP($P1304,Regione!$B$2:$C$22,2,FALSE)),"-")</f>
        <v>-</v>
      </c>
      <c r="AB1304" s="27" t="str">
        <f>IF($D1304&gt;0,IF(COUNTIFS($O$3:$O1304,$O1304,$L$3:$L1304,$L1304,$I$3:$I1304,$I1304) &gt;1,0,SUMIFS($Y$3:$Y$2503,$L$3:$L$2503,$L1304,$O$3:$O$2503,$O1304,$I$3:$I$2503,$I1304)),"-")</f>
        <v>-</v>
      </c>
      <c r="AC1304" s="27" t="str">
        <f t="shared" si="126"/>
        <v>-</v>
      </c>
    </row>
    <row r="1305" spans="1:29" s="1" customFormat="1">
      <c r="A1305" s="13"/>
      <c r="B1305" s="107" t="str">
        <f>IF(COUNTA($A1305)&gt;0,VLOOKUP($A1305,Corsa!$A$1:$F$43,2,FALSE),"-")</f>
        <v>-</v>
      </c>
      <c r="C1305" s="11"/>
      <c r="D1305" s="13"/>
      <c r="E1305" s="13"/>
      <c r="F1305" s="46" t="str">
        <f>IF(COUNTA($A1305)&gt;0,VLOOKUP($A1305,Corsa!$A$1:$F$43,3,FALSE),"-")</f>
        <v>-</v>
      </c>
      <c r="G1305" s="28" t="str">
        <f>IF($D1305&gt;0,VLOOKUP($D1305,Iscrizioni!$A$2:$M$2502,9,FALSE),"-")</f>
        <v>-</v>
      </c>
      <c r="H1305" s="28" t="str">
        <f>IF($D1305&gt;0,VLOOKUP($D1305,Iscrizioni!$A$2:$M$2502,4,FALSE),"-")</f>
        <v>-</v>
      </c>
      <c r="I1305" s="27" t="str">
        <f>IF($D1305&gt;0,VLOOKUP($D1305,Iscrizioni!$A$2:$M$2502,5,FALSE),"-")</f>
        <v>-</v>
      </c>
      <c r="J1305" s="27" t="str">
        <f>IF($D1305&gt;0,VLOOKUP($D1305,Iscrizioni!$A$2:$M$2502,10,FALSE),"-")</f>
        <v>-</v>
      </c>
      <c r="K1305" s="27" t="str">
        <f t="shared" si="124"/>
        <v>-</v>
      </c>
      <c r="L1305" s="46" t="str">
        <f>IF($D1305&gt;0,VLOOKUP($D1305,Iscrizioni!$A$2:$M$2502,11,FALSE),"-")</f>
        <v>-</v>
      </c>
      <c r="M1305" s="27" t="str">
        <f>IF($D1305&gt;0,VLOOKUP($D1305,Iscrizioni!$A$2:$N$2502,12,FALSE),"-")</f>
        <v>-</v>
      </c>
      <c r="N1305" s="46" t="str">
        <f>IF($D1305&gt;0,VLOOKUP($D1305,Iscrizioni!$A$2:$M$2502,6,FALSE),"-")</f>
        <v>-</v>
      </c>
      <c r="O1305" s="107" t="str">
        <f>IF($D1305&gt;0,VLOOKUP($D1305,Iscrizioni!$A$2:$M$2502,7,FALSE),"-")</f>
        <v>-</v>
      </c>
      <c r="P1305" s="46" t="str">
        <f>IF($D1305&gt;0,VLOOKUP(LEFT($N1305,1),Regione!$A$2:$C$21,2,FALSE),"-")</f>
        <v>-</v>
      </c>
      <c r="Q1305" s="112" t="str">
        <f ca="1">IF($D1305&gt;0,NormalizzaTempo("D",CELL("tipo",$E1305),$E1305),"-")</f>
        <v>-</v>
      </c>
      <c r="R1305" s="27" t="str">
        <f>IF($D1305&gt;0,VLOOKUP($D1305,Iscrizioni!$A$2:$M$2502,13,FALSE),"-")</f>
        <v>-</v>
      </c>
      <c r="S1305" s="112" t="str">
        <f t="shared" si="127"/>
        <v>-</v>
      </c>
      <c r="T1305" s="112" t="str">
        <f>IF($D1305&gt;0,SUMIFS($S$3:$S1305,$X$3:$X1305,1,$J$3:$J1305,$J1305),"-")</f>
        <v>-</v>
      </c>
      <c r="U1305" s="112" t="str">
        <f t="shared" si="128"/>
        <v>-</v>
      </c>
      <c r="V1305" s="112" t="str">
        <f t="shared" si="125"/>
        <v>-</v>
      </c>
      <c r="W1305" s="27" t="str">
        <f>IF(LEN($C1305)=0,IF($D1305&gt;0,COUNTIFS($A$3:$A1305,$A1305),"-"),"Escluso")</f>
        <v>-</v>
      </c>
      <c r="X1305" s="2" t="str">
        <f>IF(LEN($C1305)=0,IF($D1305&gt;0,COUNTIFS($J$3:$J1305,$J1305,$C$3:$C1305,""),"-"),"Escluso")</f>
        <v>-</v>
      </c>
      <c r="Y1305" s="127" t="str">
        <f t="shared" si="123"/>
        <v>-</v>
      </c>
      <c r="Z1305" s="2" t="str">
        <f>IF($D1305&gt;0,COUNTIFS($O$3:$O1305,$O1305,$L$3:$L1305,$L1305,$I$3:$I1305,$I1305),"-")</f>
        <v>-</v>
      </c>
      <c r="AA1305" s="27" t="str">
        <f>IF($D1305&gt;0,IF(OR($Z1305 &gt;1,$L1305&lt;&gt;"Adulti"),0,VLOOKUP($P1305,Regione!$B$2:$C$22,2,FALSE)),"-")</f>
        <v>-</v>
      </c>
      <c r="AB1305" s="27" t="str">
        <f>IF($D1305&gt;0,IF(COUNTIFS($O$3:$O1305,$O1305,$L$3:$L1305,$L1305,$I$3:$I1305,$I1305) &gt;1,0,SUMIFS($Y$3:$Y$2503,$L$3:$L$2503,$L1305,$O$3:$O$2503,$O1305,$I$3:$I$2503,$I1305)),"-")</f>
        <v>-</v>
      </c>
      <c r="AC1305" s="27" t="str">
        <f t="shared" si="126"/>
        <v>-</v>
      </c>
    </row>
    <row r="1306" spans="1:29" s="1" customFormat="1">
      <c r="A1306" s="13"/>
      <c r="B1306" s="107" t="str">
        <f>IF(COUNTA($A1306)&gt;0,VLOOKUP($A1306,Corsa!$A$1:$F$43,2,FALSE),"-")</f>
        <v>-</v>
      </c>
      <c r="C1306" s="11"/>
      <c r="D1306" s="13"/>
      <c r="E1306" s="13"/>
      <c r="F1306" s="46" t="str">
        <f>IF(COUNTA($A1306)&gt;0,VLOOKUP($A1306,Corsa!$A$1:$F$43,3,FALSE),"-")</f>
        <v>-</v>
      </c>
      <c r="G1306" s="28" t="str">
        <f>IF($D1306&gt;0,VLOOKUP($D1306,Iscrizioni!$A$2:$M$2502,9,FALSE),"-")</f>
        <v>-</v>
      </c>
      <c r="H1306" s="28" t="str">
        <f>IF($D1306&gt;0,VLOOKUP($D1306,Iscrizioni!$A$2:$M$2502,4,FALSE),"-")</f>
        <v>-</v>
      </c>
      <c r="I1306" s="27" t="str">
        <f>IF($D1306&gt;0,VLOOKUP($D1306,Iscrizioni!$A$2:$M$2502,5,FALSE),"-")</f>
        <v>-</v>
      </c>
      <c r="J1306" s="27" t="str">
        <f>IF($D1306&gt;0,VLOOKUP($D1306,Iscrizioni!$A$2:$M$2502,10,FALSE),"-")</f>
        <v>-</v>
      </c>
      <c r="K1306" s="27" t="str">
        <f t="shared" si="124"/>
        <v>-</v>
      </c>
      <c r="L1306" s="46" t="str">
        <f>IF($D1306&gt;0,VLOOKUP($D1306,Iscrizioni!$A$2:$M$2502,11,FALSE),"-")</f>
        <v>-</v>
      </c>
      <c r="M1306" s="27" t="str">
        <f>IF($D1306&gt;0,VLOOKUP($D1306,Iscrizioni!$A$2:$N$2502,12,FALSE),"-")</f>
        <v>-</v>
      </c>
      <c r="N1306" s="46" t="str">
        <f>IF($D1306&gt;0,VLOOKUP($D1306,Iscrizioni!$A$2:$M$2502,6,FALSE),"-")</f>
        <v>-</v>
      </c>
      <c r="O1306" s="107" t="str">
        <f>IF($D1306&gt;0,VLOOKUP($D1306,Iscrizioni!$A$2:$M$2502,7,FALSE),"-")</f>
        <v>-</v>
      </c>
      <c r="P1306" s="46" t="str">
        <f>IF($D1306&gt;0,VLOOKUP(LEFT($N1306,1),Regione!$A$2:$C$21,2,FALSE),"-")</f>
        <v>-</v>
      </c>
      <c r="Q1306" s="112" t="str">
        <f ca="1">IF($D1306&gt;0,NormalizzaTempo("D",CELL("tipo",$E1306),$E1306),"-")</f>
        <v>-</v>
      </c>
      <c r="R1306" s="27" t="str">
        <f>IF($D1306&gt;0,VLOOKUP($D1306,Iscrizioni!$A$2:$M$2502,13,FALSE),"-")</f>
        <v>-</v>
      </c>
      <c r="S1306" s="112" t="str">
        <f t="shared" si="127"/>
        <v>-</v>
      </c>
      <c r="T1306" s="112" t="str">
        <f>IF($D1306&gt;0,SUMIFS($S$3:$S1306,$X$3:$X1306,1,$J$3:$J1306,$J1306),"-")</f>
        <v>-</v>
      </c>
      <c r="U1306" s="112" t="str">
        <f t="shared" si="128"/>
        <v>-</v>
      </c>
      <c r="V1306" s="112" t="str">
        <f t="shared" si="125"/>
        <v>-</v>
      </c>
      <c r="W1306" s="27" t="str">
        <f>IF(LEN($C1306)=0,IF($D1306&gt;0,COUNTIFS($A$3:$A1306,$A1306),"-"),"Escluso")</f>
        <v>-</v>
      </c>
      <c r="X1306" s="2" t="str">
        <f>IF(LEN($C1306)=0,IF($D1306&gt;0,COUNTIFS($J$3:$J1306,$J1306,$C$3:$C1306,""),"-"),"Escluso")</f>
        <v>-</v>
      </c>
      <c r="Y1306" s="127" t="str">
        <f t="shared" si="123"/>
        <v>-</v>
      </c>
      <c r="Z1306" s="2" t="str">
        <f>IF($D1306&gt;0,COUNTIFS($O$3:$O1306,$O1306,$L$3:$L1306,$L1306,$I$3:$I1306,$I1306),"-")</f>
        <v>-</v>
      </c>
      <c r="AA1306" s="27" t="str">
        <f>IF($D1306&gt;0,IF(OR($Z1306 &gt;1,$L1306&lt;&gt;"Adulti"),0,VLOOKUP($P1306,Regione!$B$2:$C$22,2,FALSE)),"-")</f>
        <v>-</v>
      </c>
      <c r="AB1306" s="27" t="str">
        <f>IF($D1306&gt;0,IF(COUNTIFS($O$3:$O1306,$O1306,$L$3:$L1306,$L1306,$I$3:$I1306,$I1306) &gt;1,0,SUMIFS($Y$3:$Y$2503,$L$3:$L$2503,$L1306,$O$3:$O$2503,$O1306,$I$3:$I$2503,$I1306)),"-")</f>
        <v>-</v>
      </c>
      <c r="AC1306" s="27" t="str">
        <f t="shared" si="126"/>
        <v>-</v>
      </c>
    </row>
    <row r="1307" spans="1:29" s="1" customFormat="1">
      <c r="A1307" s="13"/>
      <c r="B1307" s="107" t="str">
        <f>IF(COUNTA($A1307)&gt;0,VLOOKUP($A1307,Corsa!$A$1:$F$43,2,FALSE),"-")</f>
        <v>-</v>
      </c>
      <c r="C1307" s="11"/>
      <c r="D1307" s="13"/>
      <c r="E1307" s="13"/>
      <c r="F1307" s="46" t="str">
        <f>IF(COUNTA($A1307)&gt;0,VLOOKUP($A1307,Corsa!$A$1:$F$43,3,FALSE),"-")</f>
        <v>-</v>
      </c>
      <c r="G1307" s="28" t="str">
        <f>IF($D1307&gt;0,VLOOKUP($D1307,Iscrizioni!$A$2:$M$2502,9,FALSE),"-")</f>
        <v>-</v>
      </c>
      <c r="H1307" s="28" t="str">
        <f>IF($D1307&gt;0,VLOOKUP($D1307,Iscrizioni!$A$2:$M$2502,4,FALSE),"-")</f>
        <v>-</v>
      </c>
      <c r="I1307" s="27" t="str">
        <f>IF($D1307&gt;0,VLOOKUP($D1307,Iscrizioni!$A$2:$M$2502,5,FALSE),"-")</f>
        <v>-</v>
      </c>
      <c r="J1307" s="27" t="str">
        <f>IF($D1307&gt;0,VLOOKUP($D1307,Iscrizioni!$A$2:$M$2502,10,FALSE),"-")</f>
        <v>-</v>
      </c>
      <c r="K1307" s="27" t="str">
        <f t="shared" si="124"/>
        <v>-</v>
      </c>
      <c r="L1307" s="46" t="str">
        <f>IF($D1307&gt;0,VLOOKUP($D1307,Iscrizioni!$A$2:$M$2502,11,FALSE),"-")</f>
        <v>-</v>
      </c>
      <c r="M1307" s="27" t="str">
        <f>IF($D1307&gt;0,VLOOKUP($D1307,Iscrizioni!$A$2:$N$2502,12,FALSE),"-")</f>
        <v>-</v>
      </c>
      <c r="N1307" s="46" t="str">
        <f>IF($D1307&gt;0,VLOOKUP($D1307,Iscrizioni!$A$2:$M$2502,6,FALSE),"-")</f>
        <v>-</v>
      </c>
      <c r="O1307" s="107" t="str">
        <f>IF($D1307&gt;0,VLOOKUP($D1307,Iscrizioni!$A$2:$M$2502,7,FALSE),"-")</f>
        <v>-</v>
      </c>
      <c r="P1307" s="46" t="str">
        <f>IF($D1307&gt;0,VLOOKUP(LEFT($N1307,1),Regione!$A$2:$C$21,2,FALSE),"-")</f>
        <v>-</v>
      </c>
      <c r="Q1307" s="112" t="str">
        <f ca="1">IF($D1307&gt;0,NormalizzaTempo("D",CELL("tipo",$E1307),$E1307),"-")</f>
        <v>-</v>
      </c>
      <c r="R1307" s="27" t="str">
        <f>IF($D1307&gt;0,VLOOKUP($D1307,Iscrizioni!$A$2:$M$2502,13,FALSE),"-")</f>
        <v>-</v>
      </c>
      <c r="S1307" s="112" t="str">
        <f t="shared" si="127"/>
        <v>-</v>
      </c>
      <c r="T1307" s="112" t="str">
        <f>IF($D1307&gt;0,SUMIFS($S$3:$S1307,$X$3:$X1307,1,$J$3:$J1307,$J1307),"-")</f>
        <v>-</v>
      </c>
      <c r="U1307" s="112" t="str">
        <f t="shared" si="128"/>
        <v>-</v>
      </c>
      <c r="V1307" s="112" t="str">
        <f t="shared" si="125"/>
        <v>-</v>
      </c>
      <c r="W1307" s="27" t="str">
        <f>IF(LEN($C1307)=0,IF($D1307&gt;0,COUNTIFS($A$3:$A1307,$A1307),"-"),"Escluso")</f>
        <v>-</v>
      </c>
      <c r="X1307" s="2" t="str">
        <f>IF(LEN($C1307)=0,IF($D1307&gt;0,COUNTIFS($J$3:$J1307,$J1307,$C$3:$C1307,""),"-"),"Escluso")</f>
        <v>-</v>
      </c>
      <c r="Y1307" s="127" t="str">
        <f t="shared" si="123"/>
        <v>-</v>
      </c>
      <c r="Z1307" s="2" t="str">
        <f>IF($D1307&gt;0,COUNTIFS($O$3:$O1307,$O1307,$L$3:$L1307,$L1307,$I$3:$I1307,$I1307),"-")</f>
        <v>-</v>
      </c>
      <c r="AA1307" s="27" t="str">
        <f>IF($D1307&gt;0,IF(OR($Z1307 &gt;1,$L1307&lt;&gt;"Adulti"),0,VLOOKUP($P1307,Regione!$B$2:$C$22,2,FALSE)),"-")</f>
        <v>-</v>
      </c>
      <c r="AB1307" s="27" t="str">
        <f>IF($D1307&gt;0,IF(COUNTIFS($O$3:$O1307,$O1307,$L$3:$L1307,$L1307,$I$3:$I1307,$I1307) &gt;1,0,SUMIFS($Y$3:$Y$2503,$L$3:$L$2503,$L1307,$O$3:$O$2503,$O1307,$I$3:$I$2503,$I1307)),"-")</f>
        <v>-</v>
      </c>
      <c r="AC1307" s="27" t="str">
        <f t="shared" si="126"/>
        <v>-</v>
      </c>
    </row>
    <row r="1308" spans="1:29" s="1" customFormat="1">
      <c r="A1308" s="13"/>
      <c r="B1308" s="107" t="str">
        <f>IF(COUNTA($A1308)&gt;0,VLOOKUP($A1308,Corsa!$A$1:$F$43,2,FALSE),"-")</f>
        <v>-</v>
      </c>
      <c r="C1308" s="11"/>
      <c r="D1308" s="13"/>
      <c r="E1308" s="13"/>
      <c r="F1308" s="46" t="str">
        <f>IF(COUNTA($A1308)&gt;0,VLOOKUP($A1308,Corsa!$A$1:$F$43,3,FALSE),"-")</f>
        <v>-</v>
      </c>
      <c r="G1308" s="28" t="str">
        <f>IF($D1308&gt;0,VLOOKUP($D1308,Iscrizioni!$A$2:$M$2502,9,FALSE),"-")</f>
        <v>-</v>
      </c>
      <c r="H1308" s="28" t="str">
        <f>IF($D1308&gt;0,VLOOKUP($D1308,Iscrizioni!$A$2:$M$2502,4,FALSE),"-")</f>
        <v>-</v>
      </c>
      <c r="I1308" s="27" t="str">
        <f>IF($D1308&gt;0,VLOOKUP($D1308,Iscrizioni!$A$2:$M$2502,5,FALSE),"-")</f>
        <v>-</v>
      </c>
      <c r="J1308" s="27" t="str">
        <f>IF($D1308&gt;0,VLOOKUP($D1308,Iscrizioni!$A$2:$M$2502,10,FALSE),"-")</f>
        <v>-</v>
      </c>
      <c r="K1308" s="27" t="str">
        <f t="shared" si="124"/>
        <v>-</v>
      </c>
      <c r="L1308" s="46" t="str">
        <f>IF($D1308&gt;0,VLOOKUP($D1308,Iscrizioni!$A$2:$M$2502,11,FALSE),"-")</f>
        <v>-</v>
      </c>
      <c r="M1308" s="27" t="str">
        <f>IF($D1308&gt;0,VLOOKUP($D1308,Iscrizioni!$A$2:$N$2502,12,FALSE),"-")</f>
        <v>-</v>
      </c>
      <c r="N1308" s="46" t="str">
        <f>IF($D1308&gt;0,VLOOKUP($D1308,Iscrizioni!$A$2:$M$2502,6,FALSE),"-")</f>
        <v>-</v>
      </c>
      <c r="O1308" s="107" t="str">
        <f>IF($D1308&gt;0,VLOOKUP($D1308,Iscrizioni!$A$2:$M$2502,7,FALSE),"-")</f>
        <v>-</v>
      </c>
      <c r="P1308" s="46" t="str">
        <f>IF($D1308&gt;0,VLOOKUP(LEFT($N1308,1),Regione!$A$2:$C$21,2,FALSE),"-")</f>
        <v>-</v>
      </c>
      <c r="Q1308" s="112" t="str">
        <f ca="1">IF($D1308&gt;0,NormalizzaTempo("D",CELL("tipo",$E1308),$E1308),"-")</f>
        <v>-</v>
      </c>
      <c r="R1308" s="27" t="str">
        <f>IF($D1308&gt;0,VLOOKUP($D1308,Iscrizioni!$A$2:$M$2502,13,FALSE),"-")</f>
        <v>-</v>
      </c>
      <c r="S1308" s="112" t="str">
        <f t="shared" si="127"/>
        <v>-</v>
      </c>
      <c r="T1308" s="112" t="str">
        <f>IF($D1308&gt;0,SUMIFS($S$3:$S1308,$X$3:$X1308,1,$J$3:$J1308,$J1308),"-")</f>
        <v>-</v>
      </c>
      <c r="U1308" s="112" t="str">
        <f t="shared" si="128"/>
        <v>-</v>
      </c>
      <c r="V1308" s="112" t="str">
        <f t="shared" si="125"/>
        <v>-</v>
      </c>
      <c r="W1308" s="27" t="str">
        <f>IF(LEN($C1308)=0,IF($D1308&gt;0,COUNTIFS($A$3:$A1308,$A1308),"-"),"Escluso")</f>
        <v>-</v>
      </c>
      <c r="X1308" s="2" t="str">
        <f>IF(LEN($C1308)=0,IF($D1308&gt;0,COUNTIFS($J$3:$J1308,$J1308,$C$3:$C1308,""),"-"),"Escluso")</f>
        <v>-</v>
      </c>
      <c r="Y1308" s="127" t="str">
        <f t="shared" si="123"/>
        <v>-</v>
      </c>
      <c r="Z1308" s="2" t="str">
        <f>IF($D1308&gt;0,COUNTIFS($O$3:$O1308,$O1308,$L$3:$L1308,$L1308,$I$3:$I1308,$I1308),"-")</f>
        <v>-</v>
      </c>
      <c r="AA1308" s="27" t="str">
        <f>IF($D1308&gt;0,IF(OR($Z1308 &gt;1,$L1308&lt;&gt;"Adulti"),0,VLOOKUP($P1308,Regione!$B$2:$C$22,2,FALSE)),"-")</f>
        <v>-</v>
      </c>
      <c r="AB1308" s="27" t="str">
        <f>IF($D1308&gt;0,IF(COUNTIFS($O$3:$O1308,$O1308,$L$3:$L1308,$L1308,$I$3:$I1308,$I1308) &gt;1,0,SUMIFS($Y$3:$Y$2503,$L$3:$L$2503,$L1308,$O$3:$O$2503,$O1308,$I$3:$I$2503,$I1308)),"-")</f>
        <v>-</v>
      </c>
      <c r="AC1308" s="27" t="str">
        <f t="shared" si="126"/>
        <v>-</v>
      </c>
    </row>
    <row r="1309" spans="1:29" s="1" customFormat="1">
      <c r="A1309" s="13"/>
      <c r="B1309" s="107" t="str">
        <f>IF(COUNTA($A1309)&gt;0,VLOOKUP($A1309,Corsa!$A$1:$F$43,2,FALSE),"-")</f>
        <v>-</v>
      </c>
      <c r="C1309" s="11"/>
      <c r="D1309" s="13"/>
      <c r="E1309" s="13"/>
      <c r="F1309" s="46" t="str">
        <f>IF(COUNTA($A1309)&gt;0,VLOOKUP($A1309,Corsa!$A$1:$F$43,3,FALSE),"-")</f>
        <v>-</v>
      </c>
      <c r="G1309" s="28" t="str">
        <f>IF($D1309&gt;0,VLOOKUP($D1309,Iscrizioni!$A$2:$M$2502,9,FALSE),"-")</f>
        <v>-</v>
      </c>
      <c r="H1309" s="28" t="str">
        <f>IF($D1309&gt;0,VLOOKUP($D1309,Iscrizioni!$A$2:$M$2502,4,FALSE),"-")</f>
        <v>-</v>
      </c>
      <c r="I1309" s="27" t="str">
        <f>IF($D1309&gt;0,VLOOKUP($D1309,Iscrizioni!$A$2:$M$2502,5,FALSE),"-")</f>
        <v>-</v>
      </c>
      <c r="J1309" s="27" t="str">
        <f>IF($D1309&gt;0,VLOOKUP($D1309,Iscrizioni!$A$2:$M$2502,10,FALSE),"-")</f>
        <v>-</v>
      </c>
      <c r="K1309" s="27" t="str">
        <f t="shared" si="124"/>
        <v>-</v>
      </c>
      <c r="L1309" s="46" t="str">
        <f>IF($D1309&gt;0,VLOOKUP($D1309,Iscrizioni!$A$2:$M$2502,11,FALSE),"-")</f>
        <v>-</v>
      </c>
      <c r="M1309" s="27" t="str">
        <f>IF($D1309&gt;0,VLOOKUP($D1309,Iscrizioni!$A$2:$N$2502,12,FALSE),"-")</f>
        <v>-</v>
      </c>
      <c r="N1309" s="46" t="str">
        <f>IF($D1309&gt;0,VLOOKUP($D1309,Iscrizioni!$A$2:$M$2502,6,FALSE),"-")</f>
        <v>-</v>
      </c>
      <c r="O1309" s="107" t="str">
        <f>IF($D1309&gt;0,VLOOKUP($D1309,Iscrizioni!$A$2:$M$2502,7,FALSE),"-")</f>
        <v>-</v>
      </c>
      <c r="P1309" s="46" t="str">
        <f>IF($D1309&gt;0,VLOOKUP(LEFT($N1309,1),Regione!$A$2:$C$21,2,FALSE),"-")</f>
        <v>-</v>
      </c>
      <c r="Q1309" s="112" t="str">
        <f ca="1">IF($D1309&gt;0,NormalizzaTempo("D",CELL("tipo",$E1309),$E1309),"-")</f>
        <v>-</v>
      </c>
      <c r="R1309" s="27" t="str">
        <f>IF($D1309&gt;0,VLOOKUP($D1309,Iscrizioni!$A$2:$M$2502,13,FALSE),"-")</f>
        <v>-</v>
      </c>
      <c r="S1309" s="112" t="str">
        <f t="shared" si="127"/>
        <v>-</v>
      </c>
      <c r="T1309" s="112" t="str">
        <f>IF($D1309&gt;0,SUMIFS($S$3:$S1309,$X$3:$X1309,1,$J$3:$J1309,$J1309),"-")</f>
        <v>-</v>
      </c>
      <c r="U1309" s="112" t="str">
        <f t="shared" si="128"/>
        <v>-</v>
      </c>
      <c r="V1309" s="112" t="str">
        <f t="shared" si="125"/>
        <v>-</v>
      </c>
      <c r="W1309" s="27" t="str">
        <f>IF(LEN($C1309)=0,IF($D1309&gt;0,COUNTIFS($A$3:$A1309,$A1309),"-"),"Escluso")</f>
        <v>-</v>
      </c>
      <c r="X1309" s="2" t="str">
        <f>IF(LEN($C1309)=0,IF($D1309&gt;0,COUNTIFS($J$3:$J1309,$J1309,$C$3:$C1309,""),"-"),"Escluso")</f>
        <v>-</v>
      </c>
      <c r="Y1309" s="127" t="str">
        <f t="shared" si="123"/>
        <v>-</v>
      </c>
      <c r="Z1309" s="2" t="str">
        <f>IF($D1309&gt;0,COUNTIFS($O$3:$O1309,$O1309,$L$3:$L1309,$L1309,$I$3:$I1309,$I1309),"-")</f>
        <v>-</v>
      </c>
      <c r="AA1309" s="27" t="str">
        <f>IF($D1309&gt;0,IF(OR($Z1309 &gt;1,$L1309&lt;&gt;"Adulti"),0,VLOOKUP($P1309,Regione!$B$2:$C$22,2,FALSE)),"-")</f>
        <v>-</v>
      </c>
      <c r="AB1309" s="27" t="str">
        <f>IF($D1309&gt;0,IF(COUNTIFS($O$3:$O1309,$O1309,$L$3:$L1309,$L1309,$I$3:$I1309,$I1309) &gt;1,0,SUMIFS($Y$3:$Y$2503,$L$3:$L$2503,$L1309,$O$3:$O$2503,$O1309,$I$3:$I$2503,$I1309)),"-")</f>
        <v>-</v>
      </c>
      <c r="AC1309" s="27" t="str">
        <f t="shared" si="126"/>
        <v>-</v>
      </c>
    </row>
    <row r="1310" spans="1:29" s="1" customFormat="1">
      <c r="A1310" s="13"/>
      <c r="B1310" s="107" t="str">
        <f>IF(COUNTA($A1310)&gt;0,VLOOKUP($A1310,Corsa!$A$1:$F$43,2,FALSE),"-")</f>
        <v>-</v>
      </c>
      <c r="C1310" s="11"/>
      <c r="D1310" s="13"/>
      <c r="E1310" s="13"/>
      <c r="F1310" s="46" t="str">
        <f>IF(COUNTA($A1310)&gt;0,VLOOKUP($A1310,Corsa!$A$1:$F$43,3,FALSE),"-")</f>
        <v>-</v>
      </c>
      <c r="G1310" s="28" t="str">
        <f>IF($D1310&gt;0,VLOOKUP($D1310,Iscrizioni!$A$2:$M$2502,9,FALSE),"-")</f>
        <v>-</v>
      </c>
      <c r="H1310" s="28" t="str">
        <f>IF($D1310&gt;0,VLOOKUP($D1310,Iscrizioni!$A$2:$M$2502,4,FALSE),"-")</f>
        <v>-</v>
      </c>
      <c r="I1310" s="27" t="str">
        <f>IF($D1310&gt;0,VLOOKUP($D1310,Iscrizioni!$A$2:$M$2502,5,FALSE),"-")</f>
        <v>-</v>
      </c>
      <c r="J1310" s="27" t="str">
        <f>IF($D1310&gt;0,VLOOKUP($D1310,Iscrizioni!$A$2:$M$2502,10,FALSE),"-")</f>
        <v>-</v>
      </c>
      <c r="K1310" s="27" t="str">
        <f t="shared" si="124"/>
        <v>-</v>
      </c>
      <c r="L1310" s="46" t="str">
        <f>IF($D1310&gt;0,VLOOKUP($D1310,Iscrizioni!$A$2:$M$2502,11,FALSE),"-")</f>
        <v>-</v>
      </c>
      <c r="M1310" s="27" t="str">
        <f>IF($D1310&gt;0,VLOOKUP($D1310,Iscrizioni!$A$2:$N$2502,12,FALSE),"-")</f>
        <v>-</v>
      </c>
      <c r="N1310" s="46" t="str">
        <f>IF($D1310&gt;0,VLOOKUP($D1310,Iscrizioni!$A$2:$M$2502,6,FALSE),"-")</f>
        <v>-</v>
      </c>
      <c r="O1310" s="107" t="str">
        <f>IF($D1310&gt;0,VLOOKUP($D1310,Iscrizioni!$A$2:$M$2502,7,FALSE),"-")</f>
        <v>-</v>
      </c>
      <c r="P1310" s="46" t="str">
        <f>IF($D1310&gt;0,VLOOKUP(LEFT($N1310,1),Regione!$A$2:$C$21,2,FALSE),"-")</f>
        <v>-</v>
      </c>
      <c r="Q1310" s="112" t="str">
        <f ca="1">IF($D1310&gt;0,NormalizzaTempo("D",CELL("tipo",$E1310),$E1310),"-")</f>
        <v>-</v>
      </c>
      <c r="R1310" s="27" t="str">
        <f>IF($D1310&gt;0,VLOOKUP($D1310,Iscrizioni!$A$2:$M$2502,13,FALSE),"-")</f>
        <v>-</v>
      </c>
      <c r="S1310" s="112" t="str">
        <f t="shared" si="127"/>
        <v>-</v>
      </c>
      <c r="T1310" s="112" t="str">
        <f>IF($D1310&gt;0,SUMIFS($S$3:$S1310,$X$3:$X1310,1,$J$3:$J1310,$J1310),"-")</f>
        <v>-</v>
      </c>
      <c r="U1310" s="112" t="str">
        <f t="shared" si="128"/>
        <v>-</v>
      </c>
      <c r="V1310" s="112" t="str">
        <f t="shared" si="125"/>
        <v>-</v>
      </c>
      <c r="W1310" s="27" t="str">
        <f>IF(LEN($C1310)=0,IF($D1310&gt;0,COUNTIFS($A$3:$A1310,$A1310),"-"),"Escluso")</f>
        <v>-</v>
      </c>
      <c r="X1310" s="2" t="str">
        <f>IF(LEN($C1310)=0,IF($D1310&gt;0,COUNTIFS($J$3:$J1310,$J1310,$C$3:$C1310,""),"-"),"Escluso")</f>
        <v>-</v>
      </c>
      <c r="Y1310" s="127" t="str">
        <f t="shared" si="123"/>
        <v>-</v>
      </c>
      <c r="Z1310" s="2" t="str">
        <f>IF($D1310&gt;0,COUNTIFS($O$3:$O1310,$O1310,$L$3:$L1310,$L1310,$I$3:$I1310,$I1310),"-")</f>
        <v>-</v>
      </c>
      <c r="AA1310" s="27" t="str">
        <f>IF($D1310&gt;0,IF(OR($Z1310 &gt;1,$L1310&lt;&gt;"Adulti"),0,VLOOKUP($P1310,Regione!$B$2:$C$22,2,FALSE)),"-")</f>
        <v>-</v>
      </c>
      <c r="AB1310" s="27" t="str">
        <f>IF($D1310&gt;0,IF(COUNTIFS($O$3:$O1310,$O1310,$L$3:$L1310,$L1310,$I$3:$I1310,$I1310) &gt;1,0,SUMIFS($Y$3:$Y$2503,$L$3:$L$2503,$L1310,$O$3:$O$2503,$O1310,$I$3:$I$2503,$I1310)),"-")</f>
        <v>-</v>
      </c>
      <c r="AC1310" s="27" t="str">
        <f t="shared" si="126"/>
        <v>-</v>
      </c>
    </row>
    <row r="1311" spans="1:29" s="1" customFormat="1">
      <c r="A1311" s="13"/>
      <c r="B1311" s="107" t="str">
        <f>IF(COUNTA($A1311)&gt;0,VLOOKUP($A1311,Corsa!$A$1:$F$43,2,FALSE),"-")</f>
        <v>-</v>
      </c>
      <c r="C1311" s="11"/>
      <c r="D1311" s="13"/>
      <c r="E1311" s="13"/>
      <c r="F1311" s="46" t="str">
        <f>IF(COUNTA($A1311)&gt;0,VLOOKUP($A1311,Corsa!$A$1:$F$43,3,FALSE),"-")</f>
        <v>-</v>
      </c>
      <c r="G1311" s="28" t="str">
        <f>IF($D1311&gt;0,VLOOKUP($D1311,Iscrizioni!$A$2:$M$2502,9,FALSE),"-")</f>
        <v>-</v>
      </c>
      <c r="H1311" s="28" t="str">
        <f>IF($D1311&gt;0,VLOOKUP($D1311,Iscrizioni!$A$2:$M$2502,4,FALSE),"-")</f>
        <v>-</v>
      </c>
      <c r="I1311" s="27" t="str">
        <f>IF($D1311&gt;0,VLOOKUP($D1311,Iscrizioni!$A$2:$M$2502,5,FALSE),"-")</f>
        <v>-</v>
      </c>
      <c r="J1311" s="27" t="str">
        <f>IF($D1311&gt;0,VLOOKUP($D1311,Iscrizioni!$A$2:$M$2502,10,FALSE),"-")</f>
        <v>-</v>
      </c>
      <c r="K1311" s="27" t="str">
        <f t="shared" si="124"/>
        <v>-</v>
      </c>
      <c r="L1311" s="46" t="str">
        <f>IF($D1311&gt;0,VLOOKUP($D1311,Iscrizioni!$A$2:$M$2502,11,FALSE),"-")</f>
        <v>-</v>
      </c>
      <c r="M1311" s="27" t="str">
        <f>IF($D1311&gt;0,VLOOKUP($D1311,Iscrizioni!$A$2:$N$2502,12,FALSE),"-")</f>
        <v>-</v>
      </c>
      <c r="N1311" s="46" t="str">
        <f>IF($D1311&gt;0,VLOOKUP($D1311,Iscrizioni!$A$2:$M$2502,6,FALSE),"-")</f>
        <v>-</v>
      </c>
      <c r="O1311" s="107" t="str">
        <f>IF($D1311&gt;0,VLOOKUP($D1311,Iscrizioni!$A$2:$M$2502,7,FALSE),"-")</f>
        <v>-</v>
      </c>
      <c r="P1311" s="46" t="str">
        <f>IF($D1311&gt;0,VLOOKUP(LEFT($N1311,1),Regione!$A$2:$C$21,2,FALSE),"-")</f>
        <v>-</v>
      </c>
      <c r="Q1311" s="112" t="str">
        <f ca="1">IF($D1311&gt;0,NormalizzaTempo("D",CELL("tipo",$E1311),$E1311),"-")</f>
        <v>-</v>
      </c>
      <c r="R1311" s="27" t="str">
        <f>IF($D1311&gt;0,VLOOKUP($D1311,Iscrizioni!$A$2:$M$2502,13,FALSE),"-")</f>
        <v>-</v>
      </c>
      <c r="S1311" s="112" t="str">
        <f t="shared" si="127"/>
        <v>-</v>
      </c>
      <c r="T1311" s="112" t="str">
        <f>IF($D1311&gt;0,SUMIFS($S$3:$S1311,$X$3:$X1311,1,$J$3:$J1311,$J1311),"-")</f>
        <v>-</v>
      </c>
      <c r="U1311" s="112" t="str">
        <f t="shared" si="128"/>
        <v>-</v>
      </c>
      <c r="V1311" s="112" t="str">
        <f t="shared" si="125"/>
        <v>-</v>
      </c>
      <c r="W1311" s="27" t="str">
        <f>IF(LEN($C1311)=0,IF($D1311&gt;0,COUNTIFS($A$3:$A1311,$A1311),"-"),"Escluso")</f>
        <v>-</v>
      </c>
      <c r="X1311" s="2" t="str">
        <f>IF(LEN($C1311)=0,IF($D1311&gt;0,COUNTIFS($J$3:$J1311,$J1311,$C$3:$C1311,""),"-"),"Escluso")</f>
        <v>-</v>
      </c>
      <c r="Y1311" s="127" t="str">
        <f t="shared" si="123"/>
        <v>-</v>
      </c>
      <c r="Z1311" s="2" t="str">
        <f>IF($D1311&gt;0,COUNTIFS($O$3:$O1311,$O1311,$L$3:$L1311,$L1311,$I$3:$I1311,$I1311),"-")</f>
        <v>-</v>
      </c>
      <c r="AA1311" s="27" t="str">
        <f>IF($D1311&gt;0,IF(OR($Z1311 &gt;1,$L1311&lt;&gt;"Adulti"),0,VLOOKUP($P1311,Regione!$B$2:$C$22,2,FALSE)),"-")</f>
        <v>-</v>
      </c>
      <c r="AB1311" s="27" t="str">
        <f>IF($D1311&gt;0,IF(COUNTIFS($O$3:$O1311,$O1311,$L$3:$L1311,$L1311,$I$3:$I1311,$I1311) &gt;1,0,SUMIFS($Y$3:$Y$2503,$L$3:$L$2503,$L1311,$O$3:$O$2503,$O1311,$I$3:$I$2503,$I1311)),"-")</f>
        <v>-</v>
      </c>
      <c r="AC1311" s="27" t="str">
        <f t="shared" si="126"/>
        <v>-</v>
      </c>
    </row>
    <row r="1312" spans="1:29" s="1" customFormat="1">
      <c r="A1312" s="13"/>
      <c r="B1312" s="107" t="str">
        <f>IF(COUNTA($A1312)&gt;0,VLOOKUP($A1312,Corsa!$A$1:$F$43,2,FALSE),"-")</f>
        <v>-</v>
      </c>
      <c r="C1312" s="11"/>
      <c r="D1312" s="13"/>
      <c r="E1312" s="13"/>
      <c r="F1312" s="46" t="str">
        <f>IF(COUNTA($A1312)&gt;0,VLOOKUP($A1312,Corsa!$A$1:$F$43,3,FALSE),"-")</f>
        <v>-</v>
      </c>
      <c r="G1312" s="28" t="str">
        <f>IF($D1312&gt;0,VLOOKUP($D1312,Iscrizioni!$A$2:$M$2502,9,FALSE),"-")</f>
        <v>-</v>
      </c>
      <c r="H1312" s="28" t="str">
        <f>IF($D1312&gt;0,VLOOKUP($D1312,Iscrizioni!$A$2:$M$2502,4,FALSE),"-")</f>
        <v>-</v>
      </c>
      <c r="I1312" s="27" t="str">
        <f>IF($D1312&gt;0,VLOOKUP($D1312,Iscrizioni!$A$2:$M$2502,5,FALSE),"-")</f>
        <v>-</v>
      </c>
      <c r="J1312" s="27" t="str">
        <f>IF($D1312&gt;0,VLOOKUP($D1312,Iscrizioni!$A$2:$M$2502,10,FALSE),"-")</f>
        <v>-</v>
      </c>
      <c r="K1312" s="27" t="str">
        <f t="shared" si="124"/>
        <v>-</v>
      </c>
      <c r="L1312" s="46" t="str">
        <f>IF($D1312&gt;0,VLOOKUP($D1312,Iscrizioni!$A$2:$M$2502,11,FALSE),"-")</f>
        <v>-</v>
      </c>
      <c r="M1312" s="27" t="str">
        <f>IF($D1312&gt;0,VLOOKUP($D1312,Iscrizioni!$A$2:$N$2502,12,FALSE),"-")</f>
        <v>-</v>
      </c>
      <c r="N1312" s="46" t="str">
        <f>IF($D1312&gt;0,VLOOKUP($D1312,Iscrizioni!$A$2:$M$2502,6,FALSE),"-")</f>
        <v>-</v>
      </c>
      <c r="O1312" s="107" t="str">
        <f>IF($D1312&gt;0,VLOOKUP($D1312,Iscrizioni!$A$2:$M$2502,7,FALSE),"-")</f>
        <v>-</v>
      </c>
      <c r="P1312" s="46" t="str">
        <f>IF($D1312&gt;0,VLOOKUP(LEFT($N1312,1),Regione!$A$2:$C$21,2,FALSE),"-")</f>
        <v>-</v>
      </c>
      <c r="Q1312" s="112" t="str">
        <f ca="1">IF($D1312&gt;0,NormalizzaTempo("D",CELL("tipo",$E1312),$E1312),"-")</f>
        <v>-</v>
      </c>
      <c r="R1312" s="27" t="str">
        <f>IF($D1312&gt;0,VLOOKUP($D1312,Iscrizioni!$A$2:$M$2502,13,FALSE),"-")</f>
        <v>-</v>
      </c>
      <c r="S1312" s="112" t="str">
        <f t="shared" si="127"/>
        <v>-</v>
      </c>
      <c r="T1312" s="112" t="str">
        <f>IF($D1312&gt;0,SUMIFS($S$3:$S1312,$X$3:$X1312,1,$J$3:$J1312,$J1312),"-")</f>
        <v>-</v>
      </c>
      <c r="U1312" s="112" t="str">
        <f t="shared" si="128"/>
        <v>-</v>
      </c>
      <c r="V1312" s="112" t="str">
        <f t="shared" si="125"/>
        <v>-</v>
      </c>
      <c r="W1312" s="27" t="str">
        <f>IF(LEN($C1312)=0,IF($D1312&gt;0,COUNTIFS($A$3:$A1312,$A1312),"-"),"Escluso")</f>
        <v>-</v>
      </c>
      <c r="X1312" s="2" t="str">
        <f>IF(LEN($C1312)=0,IF($D1312&gt;0,COUNTIFS($J$3:$J1312,$J1312,$C$3:$C1312,""),"-"),"Escluso")</f>
        <v>-</v>
      </c>
      <c r="Y1312" s="127" t="str">
        <f t="shared" si="123"/>
        <v>-</v>
      </c>
      <c r="Z1312" s="2" t="str">
        <f>IF($D1312&gt;0,COUNTIFS($O$3:$O1312,$O1312,$L$3:$L1312,$L1312,$I$3:$I1312,$I1312),"-")</f>
        <v>-</v>
      </c>
      <c r="AA1312" s="27" t="str">
        <f>IF($D1312&gt;0,IF(OR($Z1312 &gt;1,$L1312&lt;&gt;"Adulti"),0,VLOOKUP($P1312,Regione!$B$2:$C$22,2,FALSE)),"-")</f>
        <v>-</v>
      </c>
      <c r="AB1312" s="27" t="str">
        <f>IF($D1312&gt;0,IF(COUNTIFS($O$3:$O1312,$O1312,$L$3:$L1312,$L1312,$I$3:$I1312,$I1312) &gt;1,0,SUMIFS($Y$3:$Y$2503,$L$3:$L$2503,$L1312,$O$3:$O$2503,$O1312,$I$3:$I$2503,$I1312)),"-")</f>
        <v>-</v>
      </c>
      <c r="AC1312" s="27" t="str">
        <f t="shared" si="126"/>
        <v>-</v>
      </c>
    </row>
    <row r="1313" spans="1:29" s="1" customFormat="1">
      <c r="A1313" s="13"/>
      <c r="B1313" s="107" t="str">
        <f>IF(COUNTA($A1313)&gt;0,VLOOKUP($A1313,Corsa!$A$1:$F$43,2,FALSE),"-")</f>
        <v>-</v>
      </c>
      <c r="C1313" s="11"/>
      <c r="D1313" s="13"/>
      <c r="E1313" s="13"/>
      <c r="F1313" s="46" t="str">
        <f>IF(COUNTA($A1313)&gt;0,VLOOKUP($A1313,Corsa!$A$1:$F$43,3,FALSE),"-")</f>
        <v>-</v>
      </c>
      <c r="G1313" s="28" t="str">
        <f>IF($D1313&gt;0,VLOOKUP($D1313,Iscrizioni!$A$2:$M$2502,9,FALSE),"-")</f>
        <v>-</v>
      </c>
      <c r="H1313" s="28" t="str">
        <f>IF($D1313&gt;0,VLOOKUP($D1313,Iscrizioni!$A$2:$M$2502,4,FALSE),"-")</f>
        <v>-</v>
      </c>
      <c r="I1313" s="27" t="str">
        <f>IF($D1313&gt;0,VLOOKUP($D1313,Iscrizioni!$A$2:$M$2502,5,FALSE),"-")</f>
        <v>-</v>
      </c>
      <c r="J1313" s="27" t="str">
        <f>IF($D1313&gt;0,VLOOKUP($D1313,Iscrizioni!$A$2:$M$2502,10,FALSE),"-")</f>
        <v>-</v>
      </c>
      <c r="K1313" s="27" t="str">
        <f t="shared" si="124"/>
        <v>-</v>
      </c>
      <c r="L1313" s="46" t="str">
        <f>IF($D1313&gt;0,VLOOKUP($D1313,Iscrizioni!$A$2:$M$2502,11,FALSE),"-")</f>
        <v>-</v>
      </c>
      <c r="M1313" s="27" t="str">
        <f>IF($D1313&gt;0,VLOOKUP($D1313,Iscrizioni!$A$2:$N$2502,12,FALSE),"-")</f>
        <v>-</v>
      </c>
      <c r="N1313" s="46" t="str">
        <f>IF($D1313&gt;0,VLOOKUP($D1313,Iscrizioni!$A$2:$M$2502,6,FALSE),"-")</f>
        <v>-</v>
      </c>
      <c r="O1313" s="107" t="str">
        <f>IF($D1313&gt;0,VLOOKUP($D1313,Iscrizioni!$A$2:$M$2502,7,FALSE),"-")</f>
        <v>-</v>
      </c>
      <c r="P1313" s="46" t="str">
        <f>IF($D1313&gt;0,VLOOKUP(LEFT($N1313,1),Regione!$A$2:$C$21,2,FALSE),"-")</f>
        <v>-</v>
      </c>
      <c r="Q1313" s="112" t="str">
        <f ca="1">IF($D1313&gt;0,NormalizzaTempo("D",CELL("tipo",$E1313),$E1313),"-")</f>
        <v>-</v>
      </c>
      <c r="R1313" s="27" t="str">
        <f>IF($D1313&gt;0,VLOOKUP($D1313,Iscrizioni!$A$2:$M$2502,13,FALSE),"-")</f>
        <v>-</v>
      </c>
      <c r="S1313" s="112" t="str">
        <f t="shared" si="127"/>
        <v>-</v>
      </c>
      <c r="T1313" s="112" t="str">
        <f>IF($D1313&gt;0,SUMIFS($S$3:$S1313,$X$3:$X1313,1,$J$3:$J1313,$J1313),"-")</f>
        <v>-</v>
      </c>
      <c r="U1313" s="112" t="str">
        <f t="shared" si="128"/>
        <v>-</v>
      </c>
      <c r="V1313" s="112" t="str">
        <f t="shared" si="125"/>
        <v>-</v>
      </c>
      <c r="W1313" s="27" t="str">
        <f>IF(LEN($C1313)=0,IF($D1313&gt;0,COUNTIFS($A$3:$A1313,$A1313),"-"),"Escluso")</f>
        <v>-</v>
      </c>
      <c r="X1313" s="2" t="str">
        <f>IF(LEN($C1313)=0,IF($D1313&gt;0,COUNTIFS($J$3:$J1313,$J1313,$C$3:$C1313,""),"-"),"Escluso")</f>
        <v>-</v>
      </c>
      <c r="Y1313" s="127" t="str">
        <f t="shared" si="123"/>
        <v>-</v>
      </c>
      <c r="Z1313" s="2" t="str">
        <f>IF($D1313&gt;0,COUNTIFS($O$3:$O1313,$O1313,$L$3:$L1313,$L1313,$I$3:$I1313,$I1313),"-")</f>
        <v>-</v>
      </c>
      <c r="AA1313" s="27" t="str">
        <f>IF($D1313&gt;0,IF(OR($Z1313 &gt;1,$L1313&lt;&gt;"Adulti"),0,VLOOKUP($P1313,Regione!$B$2:$C$22,2,FALSE)),"-")</f>
        <v>-</v>
      </c>
      <c r="AB1313" s="27" t="str">
        <f>IF($D1313&gt;0,IF(COUNTIFS($O$3:$O1313,$O1313,$L$3:$L1313,$L1313,$I$3:$I1313,$I1313) &gt;1,0,SUMIFS($Y$3:$Y$2503,$L$3:$L$2503,$L1313,$O$3:$O$2503,$O1313,$I$3:$I$2503,$I1313)),"-")</f>
        <v>-</v>
      </c>
      <c r="AC1313" s="27" t="str">
        <f t="shared" si="126"/>
        <v>-</v>
      </c>
    </row>
    <row r="1314" spans="1:29" s="1" customFormat="1">
      <c r="A1314" s="13"/>
      <c r="B1314" s="107" t="str">
        <f>IF(COUNTA($A1314)&gt;0,VLOOKUP($A1314,Corsa!$A$1:$F$43,2,FALSE),"-")</f>
        <v>-</v>
      </c>
      <c r="C1314" s="11"/>
      <c r="D1314" s="13"/>
      <c r="E1314" s="13"/>
      <c r="F1314" s="46" t="str">
        <f>IF(COUNTA($A1314)&gt;0,VLOOKUP($A1314,Corsa!$A$1:$F$43,3,FALSE),"-")</f>
        <v>-</v>
      </c>
      <c r="G1314" s="28" t="str">
        <f>IF($D1314&gt;0,VLOOKUP($D1314,Iscrizioni!$A$2:$M$2502,9,FALSE),"-")</f>
        <v>-</v>
      </c>
      <c r="H1314" s="28" t="str">
        <f>IF($D1314&gt;0,VLOOKUP($D1314,Iscrizioni!$A$2:$M$2502,4,FALSE),"-")</f>
        <v>-</v>
      </c>
      <c r="I1314" s="27" t="str">
        <f>IF($D1314&gt;0,VLOOKUP($D1314,Iscrizioni!$A$2:$M$2502,5,FALSE),"-")</f>
        <v>-</v>
      </c>
      <c r="J1314" s="27" t="str">
        <f>IF($D1314&gt;0,VLOOKUP($D1314,Iscrizioni!$A$2:$M$2502,10,FALSE),"-")</f>
        <v>-</v>
      </c>
      <c r="K1314" s="27" t="str">
        <f t="shared" si="124"/>
        <v>-</v>
      </c>
      <c r="L1314" s="46" t="str">
        <f>IF($D1314&gt;0,VLOOKUP($D1314,Iscrizioni!$A$2:$M$2502,11,FALSE),"-")</f>
        <v>-</v>
      </c>
      <c r="M1314" s="27" t="str">
        <f>IF($D1314&gt;0,VLOOKUP($D1314,Iscrizioni!$A$2:$N$2502,12,FALSE),"-")</f>
        <v>-</v>
      </c>
      <c r="N1314" s="46" t="str">
        <f>IF($D1314&gt;0,VLOOKUP($D1314,Iscrizioni!$A$2:$M$2502,6,FALSE),"-")</f>
        <v>-</v>
      </c>
      <c r="O1314" s="107" t="str">
        <f>IF($D1314&gt;0,VLOOKUP($D1314,Iscrizioni!$A$2:$M$2502,7,FALSE),"-")</f>
        <v>-</v>
      </c>
      <c r="P1314" s="46" t="str">
        <f>IF($D1314&gt;0,VLOOKUP(LEFT($N1314,1),Regione!$A$2:$C$21,2,FALSE),"-")</f>
        <v>-</v>
      </c>
      <c r="Q1314" s="112" t="str">
        <f ca="1">IF($D1314&gt;0,NormalizzaTempo("D",CELL("tipo",$E1314),$E1314),"-")</f>
        <v>-</v>
      </c>
      <c r="R1314" s="27" t="str">
        <f>IF($D1314&gt;0,VLOOKUP($D1314,Iscrizioni!$A$2:$M$2502,13,FALSE),"-")</f>
        <v>-</v>
      </c>
      <c r="S1314" s="112" t="str">
        <f t="shared" si="127"/>
        <v>-</v>
      </c>
      <c r="T1314" s="112" t="str">
        <f>IF($D1314&gt;0,SUMIFS($S$3:$S1314,$X$3:$X1314,1,$J$3:$J1314,$J1314),"-")</f>
        <v>-</v>
      </c>
      <c r="U1314" s="112" t="str">
        <f t="shared" si="128"/>
        <v>-</v>
      </c>
      <c r="V1314" s="112" t="str">
        <f t="shared" si="125"/>
        <v>-</v>
      </c>
      <c r="W1314" s="27" t="str">
        <f>IF(LEN($C1314)=0,IF($D1314&gt;0,COUNTIFS($A$3:$A1314,$A1314),"-"),"Escluso")</f>
        <v>-</v>
      </c>
      <c r="X1314" s="2" t="str">
        <f>IF(LEN($C1314)=0,IF($D1314&gt;0,COUNTIFS($J$3:$J1314,$J1314,$C$3:$C1314,""),"-"),"Escluso")</f>
        <v>-</v>
      </c>
      <c r="Y1314" s="127" t="str">
        <f t="shared" si="123"/>
        <v>-</v>
      </c>
      <c r="Z1314" s="2" t="str">
        <f>IF($D1314&gt;0,COUNTIFS($O$3:$O1314,$O1314,$L$3:$L1314,$L1314,$I$3:$I1314,$I1314),"-")</f>
        <v>-</v>
      </c>
      <c r="AA1314" s="27" t="str">
        <f>IF($D1314&gt;0,IF(OR($Z1314 &gt;1,$L1314&lt;&gt;"Adulti"),0,VLOOKUP($P1314,Regione!$B$2:$C$22,2,FALSE)),"-")</f>
        <v>-</v>
      </c>
      <c r="AB1314" s="27" t="str">
        <f>IF($D1314&gt;0,IF(COUNTIFS($O$3:$O1314,$O1314,$L$3:$L1314,$L1314,$I$3:$I1314,$I1314) &gt;1,0,SUMIFS($Y$3:$Y$2503,$L$3:$L$2503,$L1314,$O$3:$O$2503,$O1314,$I$3:$I$2503,$I1314)),"-")</f>
        <v>-</v>
      </c>
      <c r="AC1314" s="27" t="str">
        <f t="shared" si="126"/>
        <v>-</v>
      </c>
    </row>
    <row r="1315" spans="1:29" s="1" customFormat="1">
      <c r="A1315" s="13"/>
      <c r="B1315" s="107" t="str">
        <f>IF(COUNTA($A1315)&gt;0,VLOOKUP($A1315,Corsa!$A$1:$F$43,2,FALSE),"-")</f>
        <v>-</v>
      </c>
      <c r="C1315" s="11"/>
      <c r="D1315" s="13"/>
      <c r="E1315" s="13"/>
      <c r="F1315" s="46" t="str">
        <f>IF(COUNTA($A1315)&gt;0,VLOOKUP($A1315,Corsa!$A$1:$F$43,3,FALSE),"-")</f>
        <v>-</v>
      </c>
      <c r="G1315" s="28" t="str">
        <f>IF($D1315&gt;0,VLOOKUP($D1315,Iscrizioni!$A$2:$M$2502,9,FALSE),"-")</f>
        <v>-</v>
      </c>
      <c r="H1315" s="28" t="str">
        <f>IF($D1315&gt;0,VLOOKUP($D1315,Iscrizioni!$A$2:$M$2502,4,FALSE),"-")</f>
        <v>-</v>
      </c>
      <c r="I1315" s="27" t="str">
        <f>IF($D1315&gt;0,VLOOKUP($D1315,Iscrizioni!$A$2:$M$2502,5,FALSE),"-")</f>
        <v>-</v>
      </c>
      <c r="J1315" s="27" t="str">
        <f>IF($D1315&gt;0,VLOOKUP($D1315,Iscrizioni!$A$2:$M$2502,10,FALSE),"-")</f>
        <v>-</v>
      </c>
      <c r="K1315" s="27" t="str">
        <f t="shared" si="124"/>
        <v>-</v>
      </c>
      <c r="L1315" s="46" t="str">
        <f>IF($D1315&gt;0,VLOOKUP($D1315,Iscrizioni!$A$2:$M$2502,11,FALSE),"-")</f>
        <v>-</v>
      </c>
      <c r="M1315" s="27" t="str">
        <f>IF($D1315&gt;0,VLOOKUP($D1315,Iscrizioni!$A$2:$N$2502,12,FALSE),"-")</f>
        <v>-</v>
      </c>
      <c r="N1315" s="46" t="str">
        <f>IF($D1315&gt;0,VLOOKUP($D1315,Iscrizioni!$A$2:$M$2502,6,FALSE),"-")</f>
        <v>-</v>
      </c>
      <c r="O1315" s="107" t="str">
        <f>IF($D1315&gt;0,VLOOKUP($D1315,Iscrizioni!$A$2:$M$2502,7,FALSE),"-")</f>
        <v>-</v>
      </c>
      <c r="P1315" s="46" t="str">
        <f>IF($D1315&gt;0,VLOOKUP(LEFT($N1315,1),Regione!$A$2:$C$21,2,FALSE),"-")</f>
        <v>-</v>
      </c>
      <c r="Q1315" s="112" t="str">
        <f ca="1">IF($D1315&gt;0,NormalizzaTempo("D",CELL("tipo",$E1315),$E1315),"-")</f>
        <v>-</v>
      </c>
      <c r="R1315" s="27" t="str">
        <f>IF($D1315&gt;0,VLOOKUP($D1315,Iscrizioni!$A$2:$M$2502,13,FALSE),"-")</f>
        <v>-</v>
      </c>
      <c r="S1315" s="112" t="str">
        <f t="shared" si="127"/>
        <v>-</v>
      </c>
      <c r="T1315" s="112" t="str">
        <f>IF($D1315&gt;0,SUMIFS($S$3:$S1315,$X$3:$X1315,1,$J$3:$J1315,$J1315),"-")</f>
        <v>-</v>
      </c>
      <c r="U1315" s="112" t="str">
        <f t="shared" si="128"/>
        <v>-</v>
      </c>
      <c r="V1315" s="112" t="str">
        <f t="shared" si="125"/>
        <v>-</v>
      </c>
      <c r="W1315" s="27" t="str">
        <f>IF(LEN($C1315)=0,IF($D1315&gt;0,COUNTIFS($A$3:$A1315,$A1315),"-"),"Escluso")</f>
        <v>-</v>
      </c>
      <c r="X1315" s="2" t="str">
        <f>IF(LEN($C1315)=0,IF($D1315&gt;0,COUNTIFS($J$3:$J1315,$J1315,$C$3:$C1315,""),"-"),"Escluso")</f>
        <v>-</v>
      </c>
      <c r="Y1315" s="127" t="str">
        <f t="shared" si="123"/>
        <v>-</v>
      </c>
      <c r="Z1315" s="2" t="str">
        <f>IF($D1315&gt;0,COUNTIFS($O$3:$O1315,$O1315,$L$3:$L1315,$L1315,$I$3:$I1315,$I1315),"-")</f>
        <v>-</v>
      </c>
      <c r="AA1315" s="27" t="str">
        <f>IF($D1315&gt;0,IF(OR($Z1315 &gt;1,$L1315&lt;&gt;"Adulti"),0,VLOOKUP($P1315,Regione!$B$2:$C$22,2,FALSE)),"-")</f>
        <v>-</v>
      </c>
      <c r="AB1315" s="27" t="str">
        <f>IF($D1315&gt;0,IF(COUNTIFS($O$3:$O1315,$O1315,$L$3:$L1315,$L1315,$I$3:$I1315,$I1315) &gt;1,0,SUMIFS($Y$3:$Y$2503,$L$3:$L$2503,$L1315,$O$3:$O$2503,$O1315,$I$3:$I$2503,$I1315)),"-")</f>
        <v>-</v>
      </c>
      <c r="AC1315" s="27" t="str">
        <f t="shared" si="126"/>
        <v>-</v>
      </c>
    </row>
    <row r="1316" spans="1:29" s="1" customFormat="1">
      <c r="A1316" s="13"/>
      <c r="B1316" s="107" t="str">
        <f>IF(COUNTA($A1316)&gt;0,VLOOKUP($A1316,Corsa!$A$1:$F$43,2,FALSE),"-")</f>
        <v>-</v>
      </c>
      <c r="C1316" s="11"/>
      <c r="D1316" s="13"/>
      <c r="E1316" s="13"/>
      <c r="F1316" s="46" t="str">
        <f>IF(COUNTA($A1316)&gt;0,VLOOKUP($A1316,Corsa!$A$1:$F$43,3,FALSE),"-")</f>
        <v>-</v>
      </c>
      <c r="G1316" s="28" t="str">
        <f>IF($D1316&gt;0,VLOOKUP($D1316,Iscrizioni!$A$2:$M$2502,9,FALSE),"-")</f>
        <v>-</v>
      </c>
      <c r="H1316" s="28" t="str">
        <f>IF($D1316&gt;0,VLOOKUP($D1316,Iscrizioni!$A$2:$M$2502,4,FALSE),"-")</f>
        <v>-</v>
      </c>
      <c r="I1316" s="27" t="str">
        <f>IF($D1316&gt;0,VLOOKUP($D1316,Iscrizioni!$A$2:$M$2502,5,FALSE),"-")</f>
        <v>-</v>
      </c>
      <c r="J1316" s="27" t="str">
        <f>IF($D1316&gt;0,VLOOKUP($D1316,Iscrizioni!$A$2:$M$2502,10,FALSE),"-")</f>
        <v>-</v>
      </c>
      <c r="K1316" s="27" t="str">
        <f t="shared" si="124"/>
        <v>-</v>
      </c>
      <c r="L1316" s="46" t="str">
        <f>IF($D1316&gt;0,VLOOKUP($D1316,Iscrizioni!$A$2:$M$2502,11,FALSE),"-")</f>
        <v>-</v>
      </c>
      <c r="M1316" s="27" t="str">
        <f>IF($D1316&gt;0,VLOOKUP($D1316,Iscrizioni!$A$2:$N$2502,12,FALSE),"-")</f>
        <v>-</v>
      </c>
      <c r="N1316" s="46" t="str">
        <f>IF($D1316&gt;0,VLOOKUP($D1316,Iscrizioni!$A$2:$M$2502,6,FALSE),"-")</f>
        <v>-</v>
      </c>
      <c r="O1316" s="107" t="str">
        <f>IF($D1316&gt;0,VLOOKUP($D1316,Iscrizioni!$A$2:$M$2502,7,FALSE),"-")</f>
        <v>-</v>
      </c>
      <c r="P1316" s="46" t="str">
        <f>IF($D1316&gt;0,VLOOKUP(LEFT($N1316,1),Regione!$A$2:$C$21,2,FALSE),"-")</f>
        <v>-</v>
      </c>
      <c r="Q1316" s="112" t="str">
        <f ca="1">IF($D1316&gt;0,NormalizzaTempo("D",CELL("tipo",$E1316),$E1316),"-")</f>
        <v>-</v>
      </c>
      <c r="R1316" s="27" t="str">
        <f>IF($D1316&gt;0,VLOOKUP($D1316,Iscrizioni!$A$2:$M$2502,13,FALSE),"-")</f>
        <v>-</v>
      </c>
      <c r="S1316" s="112" t="str">
        <f t="shared" si="127"/>
        <v>-</v>
      </c>
      <c r="T1316" s="112" t="str">
        <f>IF($D1316&gt;0,SUMIFS($S$3:$S1316,$X$3:$X1316,1,$J$3:$J1316,$J1316),"-")</f>
        <v>-</v>
      </c>
      <c r="U1316" s="112" t="str">
        <f t="shared" si="128"/>
        <v>-</v>
      </c>
      <c r="V1316" s="112" t="str">
        <f t="shared" si="125"/>
        <v>-</v>
      </c>
      <c r="W1316" s="27" t="str">
        <f>IF(LEN($C1316)=0,IF($D1316&gt;0,COUNTIFS($A$3:$A1316,$A1316),"-"),"Escluso")</f>
        <v>-</v>
      </c>
      <c r="X1316" s="2" t="str">
        <f>IF(LEN($C1316)=0,IF($D1316&gt;0,COUNTIFS($J$3:$J1316,$J1316,$C$3:$C1316,""),"-"),"Escluso")</f>
        <v>-</v>
      </c>
      <c r="Y1316" s="127" t="str">
        <f t="shared" si="123"/>
        <v>-</v>
      </c>
      <c r="Z1316" s="2" t="str">
        <f>IF($D1316&gt;0,COUNTIFS($O$3:$O1316,$O1316,$L$3:$L1316,$L1316,$I$3:$I1316,$I1316),"-")</f>
        <v>-</v>
      </c>
      <c r="AA1316" s="27" t="str">
        <f>IF($D1316&gt;0,IF(OR($Z1316 &gt;1,$L1316&lt;&gt;"Adulti"),0,VLOOKUP($P1316,Regione!$B$2:$C$22,2,FALSE)),"-")</f>
        <v>-</v>
      </c>
      <c r="AB1316" s="27" t="str">
        <f>IF($D1316&gt;0,IF(COUNTIFS($O$3:$O1316,$O1316,$L$3:$L1316,$L1316,$I$3:$I1316,$I1316) &gt;1,0,SUMIFS($Y$3:$Y$2503,$L$3:$L$2503,$L1316,$O$3:$O$2503,$O1316,$I$3:$I$2503,$I1316)),"-")</f>
        <v>-</v>
      </c>
      <c r="AC1316" s="27" t="str">
        <f t="shared" si="126"/>
        <v>-</v>
      </c>
    </row>
    <row r="1317" spans="1:29" s="1" customFormat="1">
      <c r="A1317" s="13"/>
      <c r="B1317" s="107" t="str">
        <f>IF(COUNTA($A1317)&gt;0,VLOOKUP($A1317,Corsa!$A$1:$F$43,2,FALSE),"-")</f>
        <v>-</v>
      </c>
      <c r="C1317" s="11"/>
      <c r="D1317" s="13"/>
      <c r="E1317" s="13"/>
      <c r="F1317" s="46" t="str">
        <f>IF(COUNTA($A1317)&gt;0,VLOOKUP($A1317,Corsa!$A$1:$F$43,3,FALSE),"-")</f>
        <v>-</v>
      </c>
      <c r="G1317" s="28" t="str">
        <f>IF($D1317&gt;0,VLOOKUP($D1317,Iscrizioni!$A$2:$M$2502,9,FALSE),"-")</f>
        <v>-</v>
      </c>
      <c r="H1317" s="28" t="str">
        <f>IF($D1317&gt;0,VLOOKUP($D1317,Iscrizioni!$A$2:$M$2502,4,FALSE),"-")</f>
        <v>-</v>
      </c>
      <c r="I1317" s="27" t="str">
        <f>IF($D1317&gt;0,VLOOKUP($D1317,Iscrizioni!$A$2:$M$2502,5,FALSE),"-")</f>
        <v>-</v>
      </c>
      <c r="J1317" s="27" t="str">
        <f>IF($D1317&gt;0,VLOOKUP($D1317,Iscrizioni!$A$2:$M$2502,10,FALSE),"-")</f>
        <v>-</v>
      </c>
      <c r="K1317" s="27" t="str">
        <f t="shared" si="124"/>
        <v>-</v>
      </c>
      <c r="L1317" s="46" t="str">
        <f>IF($D1317&gt;0,VLOOKUP($D1317,Iscrizioni!$A$2:$M$2502,11,FALSE),"-")</f>
        <v>-</v>
      </c>
      <c r="M1317" s="27" t="str">
        <f>IF($D1317&gt;0,VLOOKUP($D1317,Iscrizioni!$A$2:$N$2502,12,FALSE),"-")</f>
        <v>-</v>
      </c>
      <c r="N1317" s="46" t="str">
        <f>IF($D1317&gt;0,VLOOKUP($D1317,Iscrizioni!$A$2:$M$2502,6,FALSE),"-")</f>
        <v>-</v>
      </c>
      <c r="O1317" s="107" t="str">
        <f>IF($D1317&gt;0,VLOOKUP($D1317,Iscrizioni!$A$2:$M$2502,7,FALSE),"-")</f>
        <v>-</v>
      </c>
      <c r="P1317" s="46" t="str">
        <f>IF($D1317&gt;0,VLOOKUP(LEFT($N1317,1),Regione!$A$2:$C$21,2,FALSE),"-")</f>
        <v>-</v>
      </c>
      <c r="Q1317" s="112" t="str">
        <f ca="1">IF($D1317&gt;0,NormalizzaTempo("D",CELL("tipo",$E1317),$E1317),"-")</f>
        <v>-</v>
      </c>
      <c r="R1317" s="27" t="str">
        <f>IF($D1317&gt;0,VLOOKUP($D1317,Iscrizioni!$A$2:$M$2502,13,FALSE),"-")</f>
        <v>-</v>
      </c>
      <c r="S1317" s="112" t="str">
        <f t="shared" si="127"/>
        <v>-</v>
      </c>
      <c r="T1317" s="112" t="str">
        <f>IF($D1317&gt;0,SUMIFS($S$3:$S1317,$X$3:$X1317,1,$J$3:$J1317,$J1317),"-")</f>
        <v>-</v>
      </c>
      <c r="U1317" s="112" t="str">
        <f t="shared" si="128"/>
        <v>-</v>
      </c>
      <c r="V1317" s="112" t="str">
        <f t="shared" si="125"/>
        <v>-</v>
      </c>
      <c r="W1317" s="27" t="str">
        <f>IF(LEN($C1317)=0,IF($D1317&gt;0,COUNTIFS($A$3:$A1317,$A1317),"-"),"Escluso")</f>
        <v>-</v>
      </c>
      <c r="X1317" s="2" t="str">
        <f>IF(LEN($C1317)=0,IF($D1317&gt;0,COUNTIFS($J$3:$J1317,$J1317,$C$3:$C1317,""),"-"),"Escluso")</f>
        <v>-</v>
      </c>
      <c r="Y1317" s="127" t="str">
        <f t="shared" si="123"/>
        <v>-</v>
      </c>
      <c r="Z1317" s="2" t="str">
        <f>IF($D1317&gt;0,COUNTIFS($O$3:$O1317,$O1317,$L$3:$L1317,$L1317,$I$3:$I1317,$I1317),"-")</f>
        <v>-</v>
      </c>
      <c r="AA1317" s="27" t="str">
        <f>IF($D1317&gt;0,IF(OR($Z1317 &gt;1,$L1317&lt;&gt;"Adulti"),0,VLOOKUP($P1317,Regione!$B$2:$C$22,2,FALSE)),"-")</f>
        <v>-</v>
      </c>
      <c r="AB1317" s="27" t="str">
        <f>IF($D1317&gt;0,IF(COUNTIFS($O$3:$O1317,$O1317,$L$3:$L1317,$L1317,$I$3:$I1317,$I1317) &gt;1,0,SUMIFS($Y$3:$Y$2503,$L$3:$L$2503,$L1317,$O$3:$O$2503,$O1317,$I$3:$I$2503,$I1317)),"-")</f>
        <v>-</v>
      </c>
      <c r="AC1317" s="27" t="str">
        <f t="shared" si="126"/>
        <v>-</v>
      </c>
    </row>
    <row r="1318" spans="1:29" s="1" customFormat="1">
      <c r="A1318" s="13"/>
      <c r="B1318" s="107" t="str">
        <f>IF(COUNTA($A1318)&gt;0,VLOOKUP($A1318,Corsa!$A$1:$F$43,2,FALSE),"-")</f>
        <v>-</v>
      </c>
      <c r="C1318" s="11"/>
      <c r="D1318" s="13"/>
      <c r="E1318" s="13"/>
      <c r="F1318" s="46" t="str">
        <f>IF(COUNTA($A1318)&gt;0,VLOOKUP($A1318,Corsa!$A$1:$F$43,3,FALSE),"-")</f>
        <v>-</v>
      </c>
      <c r="G1318" s="28" t="str">
        <f>IF($D1318&gt;0,VLOOKUP($D1318,Iscrizioni!$A$2:$M$2502,9,FALSE),"-")</f>
        <v>-</v>
      </c>
      <c r="H1318" s="28" t="str">
        <f>IF($D1318&gt;0,VLOOKUP($D1318,Iscrizioni!$A$2:$M$2502,4,FALSE),"-")</f>
        <v>-</v>
      </c>
      <c r="I1318" s="27" t="str">
        <f>IF($D1318&gt;0,VLOOKUP($D1318,Iscrizioni!$A$2:$M$2502,5,FALSE),"-")</f>
        <v>-</v>
      </c>
      <c r="J1318" s="27" t="str">
        <f>IF($D1318&gt;0,VLOOKUP($D1318,Iscrizioni!$A$2:$M$2502,10,FALSE),"-")</f>
        <v>-</v>
      </c>
      <c r="K1318" s="27" t="str">
        <f t="shared" si="124"/>
        <v>-</v>
      </c>
      <c r="L1318" s="46" t="str">
        <f>IF($D1318&gt;0,VLOOKUP($D1318,Iscrizioni!$A$2:$M$2502,11,FALSE),"-")</f>
        <v>-</v>
      </c>
      <c r="M1318" s="27" t="str">
        <f>IF($D1318&gt;0,VLOOKUP($D1318,Iscrizioni!$A$2:$N$2502,12,FALSE),"-")</f>
        <v>-</v>
      </c>
      <c r="N1318" s="46" t="str">
        <f>IF($D1318&gt;0,VLOOKUP($D1318,Iscrizioni!$A$2:$M$2502,6,FALSE),"-")</f>
        <v>-</v>
      </c>
      <c r="O1318" s="107" t="str">
        <f>IF($D1318&gt;0,VLOOKUP($D1318,Iscrizioni!$A$2:$M$2502,7,FALSE),"-")</f>
        <v>-</v>
      </c>
      <c r="P1318" s="46" t="str">
        <f>IF($D1318&gt;0,VLOOKUP(LEFT($N1318,1),Regione!$A$2:$C$21,2,FALSE),"-")</f>
        <v>-</v>
      </c>
      <c r="Q1318" s="112" t="str">
        <f ca="1">IF($D1318&gt;0,NormalizzaTempo("D",CELL("tipo",$E1318),$E1318),"-")</f>
        <v>-</v>
      </c>
      <c r="R1318" s="27" t="str">
        <f>IF($D1318&gt;0,VLOOKUP($D1318,Iscrizioni!$A$2:$M$2502,13,FALSE),"-")</f>
        <v>-</v>
      </c>
      <c r="S1318" s="112" t="str">
        <f t="shared" si="127"/>
        <v>-</v>
      </c>
      <c r="T1318" s="112" t="str">
        <f>IF($D1318&gt;0,SUMIFS($S$3:$S1318,$X$3:$X1318,1,$J$3:$J1318,$J1318),"-")</f>
        <v>-</v>
      </c>
      <c r="U1318" s="112" t="str">
        <f t="shared" si="128"/>
        <v>-</v>
      </c>
      <c r="V1318" s="112" t="str">
        <f t="shared" si="125"/>
        <v>-</v>
      </c>
      <c r="W1318" s="27" t="str">
        <f>IF(LEN($C1318)=0,IF($D1318&gt;0,COUNTIFS($A$3:$A1318,$A1318),"-"),"Escluso")</f>
        <v>-</v>
      </c>
      <c r="X1318" s="2" t="str">
        <f>IF(LEN($C1318)=0,IF($D1318&gt;0,COUNTIFS($J$3:$J1318,$J1318,$C$3:$C1318,""),"-"),"Escluso")</f>
        <v>-</v>
      </c>
      <c r="Y1318" s="127" t="str">
        <f t="shared" si="123"/>
        <v>-</v>
      </c>
      <c r="Z1318" s="2" t="str">
        <f>IF($D1318&gt;0,COUNTIFS($O$3:$O1318,$O1318,$L$3:$L1318,$L1318,$I$3:$I1318,$I1318),"-")</f>
        <v>-</v>
      </c>
      <c r="AA1318" s="27" t="str">
        <f>IF($D1318&gt;0,IF(OR($Z1318 &gt;1,$L1318&lt;&gt;"Adulti"),0,VLOOKUP($P1318,Regione!$B$2:$C$22,2,FALSE)),"-")</f>
        <v>-</v>
      </c>
      <c r="AB1318" s="27" t="str">
        <f>IF($D1318&gt;0,IF(COUNTIFS($O$3:$O1318,$O1318,$L$3:$L1318,$L1318,$I$3:$I1318,$I1318) &gt;1,0,SUMIFS($Y$3:$Y$2503,$L$3:$L$2503,$L1318,$O$3:$O$2503,$O1318,$I$3:$I$2503,$I1318)),"-")</f>
        <v>-</v>
      </c>
      <c r="AC1318" s="27" t="str">
        <f t="shared" si="126"/>
        <v>-</v>
      </c>
    </row>
    <row r="1319" spans="1:29" s="1" customFormat="1">
      <c r="A1319" s="13"/>
      <c r="B1319" s="107" t="str">
        <f>IF(COUNTA($A1319)&gt;0,VLOOKUP($A1319,Corsa!$A$1:$F$43,2,FALSE),"-")</f>
        <v>-</v>
      </c>
      <c r="C1319" s="11"/>
      <c r="D1319" s="13"/>
      <c r="E1319" s="13"/>
      <c r="F1319" s="46" t="str">
        <f>IF(COUNTA($A1319)&gt;0,VLOOKUP($A1319,Corsa!$A$1:$F$43,3,FALSE),"-")</f>
        <v>-</v>
      </c>
      <c r="G1319" s="28" t="str">
        <f>IF($D1319&gt;0,VLOOKUP($D1319,Iscrizioni!$A$2:$M$2502,9,FALSE),"-")</f>
        <v>-</v>
      </c>
      <c r="H1319" s="28" t="str">
        <f>IF($D1319&gt;0,VLOOKUP($D1319,Iscrizioni!$A$2:$M$2502,4,FALSE),"-")</f>
        <v>-</v>
      </c>
      <c r="I1319" s="27" t="str">
        <f>IF($D1319&gt;0,VLOOKUP($D1319,Iscrizioni!$A$2:$M$2502,5,FALSE),"-")</f>
        <v>-</v>
      </c>
      <c r="J1319" s="27" t="str">
        <f>IF($D1319&gt;0,VLOOKUP($D1319,Iscrizioni!$A$2:$M$2502,10,FALSE),"-")</f>
        <v>-</v>
      </c>
      <c r="K1319" s="27" t="str">
        <f t="shared" si="124"/>
        <v>-</v>
      </c>
      <c r="L1319" s="46" t="str">
        <f>IF($D1319&gt;0,VLOOKUP($D1319,Iscrizioni!$A$2:$M$2502,11,FALSE),"-")</f>
        <v>-</v>
      </c>
      <c r="M1319" s="27" t="str">
        <f>IF($D1319&gt;0,VLOOKUP($D1319,Iscrizioni!$A$2:$N$2502,12,FALSE),"-")</f>
        <v>-</v>
      </c>
      <c r="N1319" s="46" t="str">
        <f>IF($D1319&gt;0,VLOOKUP($D1319,Iscrizioni!$A$2:$M$2502,6,FALSE),"-")</f>
        <v>-</v>
      </c>
      <c r="O1319" s="107" t="str">
        <f>IF($D1319&gt;0,VLOOKUP($D1319,Iscrizioni!$A$2:$M$2502,7,FALSE),"-")</f>
        <v>-</v>
      </c>
      <c r="P1319" s="46" t="str">
        <f>IF($D1319&gt;0,VLOOKUP(LEFT($N1319,1),Regione!$A$2:$C$21,2,FALSE),"-")</f>
        <v>-</v>
      </c>
      <c r="Q1319" s="112" t="str">
        <f ca="1">IF($D1319&gt;0,NormalizzaTempo("D",CELL("tipo",$E1319),$E1319),"-")</f>
        <v>-</v>
      </c>
      <c r="R1319" s="27" t="str">
        <f>IF($D1319&gt;0,VLOOKUP($D1319,Iscrizioni!$A$2:$M$2502,13,FALSE),"-")</f>
        <v>-</v>
      </c>
      <c r="S1319" s="112" t="str">
        <f t="shared" si="127"/>
        <v>-</v>
      </c>
      <c r="T1319" s="112" t="str">
        <f>IF($D1319&gt;0,SUMIFS($S$3:$S1319,$X$3:$X1319,1,$J$3:$J1319,$J1319),"-")</f>
        <v>-</v>
      </c>
      <c r="U1319" s="112" t="str">
        <f t="shared" si="128"/>
        <v>-</v>
      </c>
      <c r="V1319" s="112" t="str">
        <f t="shared" si="125"/>
        <v>-</v>
      </c>
      <c r="W1319" s="27" t="str">
        <f>IF(LEN($C1319)=0,IF($D1319&gt;0,COUNTIFS($A$3:$A1319,$A1319),"-"),"Escluso")</f>
        <v>-</v>
      </c>
      <c r="X1319" s="2" t="str">
        <f>IF(LEN($C1319)=0,IF($D1319&gt;0,COUNTIFS($J$3:$J1319,$J1319,$C$3:$C1319,""),"-"),"Escluso")</f>
        <v>-</v>
      </c>
      <c r="Y1319" s="127" t="str">
        <f t="shared" si="123"/>
        <v>-</v>
      </c>
      <c r="Z1319" s="2" t="str">
        <f>IF($D1319&gt;0,COUNTIFS($O$3:$O1319,$O1319,$L$3:$L1319,$L1319,$I$3:$I1319,$I1319),"-")</f>
        <v>-</v>
      </c>
      <c r="AA1319" s="27" t="str">
        <f>IF($D1319&gt;0,IF(OR($Z1319 &gt;1,$L1319&lt;&gt;"Adulti"),0,VLOOKUP($P1319,Regione!$B$2:$C$22,2,FALSE)),"-")</f>
        <v>-</v>
      </c>
      <c r="AB1319" s="27" t="str">
        <f>IF($D1319&gt;0,IF(COUNTIFS($O$3:$O1319,$O1319,$L$3:$L1319,$L1319,$I$3:$I1319,$I1319) &gt;1,0,SUMIFS($Y$3:$Y$2503,$L$3:$L$2503,$L1319,$O$3:$O$2503,$O1319,$I$3:$I$2503,$I1319)),"-")</f>
        <v>-</v>
      </c>
      <c r="AC1319" s="27" t="str">
        <f t="shared" si="126"/>
        <v>-</v>
      </c>
    </row>
    <row r="1320" spans="1:29" s="1" customFormat="1">
      <c r="A1320" s="13"/>
      <c r="B1320" s="107" t="str">
        <f>IF(COUNTA($A1320)&gt;0,VLOOKUP($A1320,Corsa!$A$1:$F$43,2,FALSE),"-")</f>
        <v>-</v>
      </c>
      <c r="C1320" s="11"/>
      <c r="D1320" s="13"/>
      <c r="E1320" s="13"/>
      <c r="F1320" s="46" t="str">
        <f>IF(COUNTA($A1320)&gt;0,VLOOKUP($A1320,Corsa!$A$1:$F$43,3,FALSE),"-")</f>
        <v>-</v>
      </c>
      <c r="G1320" s="28" t="str">
        <f>IF($D1320&gt;0,VLOOKUP($D1320,Iscrizioni!$A$2:$M$2502,9,FALSE),"-")</f>
        <v>-</v>
      </c>
      <c r="H1320" s="28" t="str">
        <f>IF($D1320&gt;0,VLOOKUP($D1320,Iscrizioni!$A$2:$M$2502,4,FALSE),"-")</f>
        <v>-</v>
      </c>
      <c r="I1320" s="27" t="str">
        <f>IF($D1320&gt;0,VLOOKUP($D1320,Iscrizioni!$A$2:$M$2502,5,FALSE),"-")</f>
        <v>-</v>
      </c>
      <c r="J1320" s="27" t="str">
        <f>IF($D1320&gt;0,VLOOKUP($D1320,Iscrizioni!$A$2:$M$2502,10,FALSE),"-")</f>
        <v>-</v>
      </c>
      <c r="K1320" s="27" t="str">
        <f t="shared" si="124"/>
        <v>-</v>
      </c>
      <c r="L1320" s="46" t="str">
        <f>IF($D1320&gt;0,VLOOKUP($D1320,Iscrizioni!$A$2:$M$2502,11,FALSE),"-")</f>
        <v>-</v>
      </c>
      <c r="M1320" s="27" t="str">
        <f>IF($D1320&gt;0,VLOOKUP($D1320,Iscrizioni!$A$2:$N$2502,12,FALSE),"-")</f>
        <v>-</v>
      </c>
      <c r="N1320" s="46" t="str">
        <f>IF($D1320&gt;0,VLOOKUP($D1320,Iscrizioni!$A$2:$M$2502,6,FALSE),"-")</f>
        <v>-</v>
      </c>
      <c r="O1320" s="107" t="str">
        <f>IF($D1320&gt;0,VLOOKUP($D1320,Iscrizioni!$A$2:$M$2502,7,FALSE),"-")</f>
        <v>-</v>
      </c>
      <c r="P1320" s="46" t="str">
        <f>IF($D1320&gt;0,VLOOKUP(LEFT($N1320,1),Regione!$A$2:$C$21,2,FALSE),"-")</f>
        <v>-</v>
      </c>
      <c r="Q1320" s="112" t="str">
        <f ca="1">IF($D1320&gt;0,NormalizzaTempo("D",CELL("tipo",$E1320),$E1320),"-")</f>
        <v>-</v>
      </c>
      <c r="R1320" s="27" t="str">
        <f>IF($D1320&gt;0,VLOOKUP($D1320,Iscrizioni!$A$2:$M$2502,13,FALSE),"-")</f>
        <v>-</v>
      </c>
      <c r="S1320" s="112" t="str">
        <f t="shared" si="127"/>
        <v>-</v>
      </c>
      <c r="T1320" s="112" t="str">
        <f>IF($D1320&gt;0,SUMIFS($S$3:$S1320,$X$3:$X1320,1,$J$3:$J1320,$J1320),"-")</f>
        <v>-</v>
      </c>
      <c r="U1320" s="112" t="str">
        <f t="shared" si="128"/>
        <v>-</v>
      </c>
      <c r="V1320" s="112" t="str">
        <f t="shared" si="125"/>
        <v>-</v>
      </c>
      <c r="W1320" s="27" t="str">
        <f>IF(LEN($C1320)=0,IF($D1320&gt;0,COUNTIFS($A$3:$A1320,$A1320),"-"),"Escluso")</f>
        <v>-</v>
      </c>
      <c r="X1320" s="2" t="str">
        <f>IF(LEN($C1320)=0,IF($D1320&gt;0,COUNTIFS($J$3:$J1320,$J1320,$C$3:$C1320,""),"-"),"Escluso")</f>
        <v>-</v>
      </c>
      <c r="Y1320" s="127" t="str">
        <f t="shared" si="123"/>
        <v>-</v>
      </c>
      <c r="Z1320" s="2" t="str">
        <f>IF($D1320&gt;0,COUNTIFS($O$3:$O1320,$O1320,$L$3:$L1320,$L1320,$I$3:$I1320,$I1320),"-")</f>
        <v>-</v>
      </c>
      <c r="AA1320" s="27" t="str">
        <f>IF($D1320&gt;0,IF(OR($Z1320 &gt;1,$L1320&lt;&gt;"Adulti"),0,VLOOKUP($P1320,Regione!$B$2:$C$22,2,FALSE)),"-")</f>
        <v>-</v>
      </c>
      <c r="AB1320" s="27" t="str">
        <f>IF($D1320&gt;0,IF(COUNTIFS($O$3:$O1320,$O1320,$L$3:$L1320,$L1320,$I$3:$I1320,$I1320) &gt;1,0,SUMIFS($Y$3:$Y$2503,$L$3:$L$2503,$L1320,$O$3:$O$2503,$O1320,$I$3:$I$2503,$I1320)),"-")</f>
        <v>-</v>
      </c>
      <c r="AC1320" s="27" t="str">
        <f t="shared" si="126"/>
        <v>-</v>
      </c>
    </row>
    <row r="1321" spans="1:29" s="1" customFormat="1">
      <c r="A1321" s="13"/>
      <c r="B1321" s="107" t="str">
        <f>IF(COUNTA($A1321)&gt;0,VLOOKUP($A1321,Corsa!$A$1:$F$43,2,FALSE),"-")</f>
        <v>-</v>
      </c>
      <c r="C1321" s="11"/>
      <c r="D1321" s="13"/>
      <c r="E1321" s="13"/>
      <c r="F1321" s="46" t="str">
        <f>IF(COUNTA($A1321)&gt;0,VLOOKUP($A1321,Corsa!$A$1:$F$43,3,FALSE),"-")</f>
        <v>-</v>
      </c>
      <c r="G1321" s="28" t="str">
        <f>IF($D1321&gt;0,VLOOKUP($D1321,Iscrizioni!$A$2:$M$2502,9,FALSE),"-")</f>
        <v>-</v>
      </c>
      <c r="H1321" s="28" t="str">
        <f>IF($D1321&gt;0,VLOOKUP($D1321,Iscrizioni!$A$2:$M$2502,4,FALSE),"-")</f>
        <v>-</v>
      </c>
      <c r="I1321" s="27" t="str">
        <f>IF($D1321&gt;0,VLOOKUP($D1321,Iscrizioni!$A$2:$M$2502,5,FALSE),"-")</f>
        <v>-</v>
      </c>
      <c r="J1321" s="27" t="str">
        <f>IF($D1321&gt;0,VLOOKUP($D1321,Iscrizioni!$A$2:$M$2502,10,FALSE),"-")</f>
        <v>-</v>
      </c>
      <c r="K1321" s="27" t="str">
        <f t="shared" si="124"/>
        <v>-</v>
      </c>
      <c r="L1321" s="46" t="str">
        <f>IF($D1321&gt;0,VLOOKUP($D1321,Iscrizioni!$A$2:$M$2502,11,FALSE),"-")</f>
        <v>-</v>
      </c>
      <c r="M1321" s="27" t="str">
        <f>IF($D1321&gt;0,VLOOKUP($D1321,Iscrizioni!$A$2:$N$2502,12,FALSE),"-")</f>
        <v>-</v>
      </c>
      <c r="N1321" s="46" t="str">
        <f>IF($D1321&gt;0,VLOOKUP($D1321,Iscrizioni!$A$2:$M$2502,6,FALSE),"-")</f>
        <v>-</v>
      </c>
      <c r="O1321" s="107" t="str">
        <f>IF($D1321&gt;0,VLOOKUP($D1321,Iscrizioni!$A$2:$M$2502,7,FALSE),"-")</f>
        <v>-</v>
      </c>
      <c r="P1321" s="46" t="str">
        <f>IF($D1321&gt;0,VLOOKUP(LEFT($N1321,1),Regione!$A$2:$C$21,2,FALSE),"-")</f>
        <v>-</v>
      </c>
      <c r="Q1321" s="112" t="str">
        <f ca="1">IF($D1321&gt;0,NormalizzaTempo("D",CELL("tipo",$E1321),$E1321),"-")</f>
        <v>-</v>
      </c>
      <c r="R1321" s="27" t="str">
        <f>IF($D1321&gt;0,VLOOKUP($D1321,Iscrizioni!$A$2:$M$2502,13,FALSE),"-")</f>
        <v>-</v>
      </c>
      <c r="S1321" s="112" t="str">
        <f t="shared" si="127"/>
        <v>-</v>
      </c>
      <c r="T1321" s="112" t="str">
        <f>IF($D1321&gt;0,SUMIFS($S$3:$S1321,$X$3:$X1321,1,$J$3:$J1321,$J1321),"-")</f>
        <v>-</v>
      </c>
      <c r="U1321" s="112" t="str">
        <f t="shared" si="128"/>
        <v>-</v>
      </c>
      <c r="V1321" s="112" t="str">
        <f t="shared" si="125"/>
        <v>-</v>
      </c>
      <c r="W1321" s="27" t="str">
        <f>IF(LEN($C1321)=0,IF($D1321&gt;0,COUNTIFS($A$3:$A1321,$A1321),"-"),"Escluso")</f>
        <v>-</v>
      </c>
      <c r="X1321" s="2" t="str">
        <f>IF(LEN($C1321)=0,IF($D1321&gt;0,COUNTIFS($J$3:$J1321,$J1321,$C$3:$C1321,""),"-"),"Escluso")</f>
        <v>-</v>
      </c>
      <c r="Y1321" s="127" t="str">
        <f t="shared" si="123"/>
        <v>-</v>
      </c>
      <c r="Z1321" s="2" t="str">
        <f>IF($D1321&gt;0,COUNTIFS($O$3:$O1321,$O1321,$L$3:$L1321,$L1321,$I$3:$I1321,$I1321),"-")</f>
        <v>-</v>
      </c>
      <c r="AA1321" s="27" t="str">
        <f>IF($D1321&gt;0,IF(OR($Z1321 &gt;1,$L1321&lt;&gt;"Adulti"),0,VLOOKUP($P1321,Regione!$B$2:$C$22,2,FALSE)),"-")</f>
        <v>-</v>
      </c>
      <c r="AB1321" s="27" t="str">
        <f>IF($D1321&gt;0,IF(COUNTIFS($O$3:$O1321,$O1321,$L$3:$L1321,$L1321,$I$3:$I1321,$I1321) &gt;1,0,SUMIFS($Y$3:$Y$2503,$L$3:$L$2503,$L1321,$O$3:$O$2503,$O1321,$I$3:$I$2503,$I1321)),"-")</f>
        <v>-</v>
      </c>
      <c r="AC1321" s="27" t="str">
        <f t="shared" si="126"/>
        <v>-</v>
      </c>
    </row>
    <row r="1322" spans="1:29" s="1" customFormat="1">
      <c r="A1322" s="13"/>
      <c r="B1322" s="107" t="str">
        <f>IF(COUNTA($A1322)&gt;0,VLOOKUP($A1322,Corsa!$A$1:$F$43,2,FALSE),"-")</f>
        <v>-</v>
      </c>
      <c r="C1322" s="11"/>
      <c r="D1322" s="13"/>
      <c r="E1322" s="13"/>
      <c r="F1322" s="46" t="str">
        <f>IF(COUNTA($A1322)&gt;0,VLOOKUP($A1322,Corsa!$A$1:$F$43,3,FALSE),"-")</f>
        <v>-</v>
      </c>
      <c r="G1322" s="28" t="str">
        <f>IF($D1322&gt;0,VLOOKUP($D1322,Iscrizioni!$A$2:$M$2502,9,FALSE),"-")</f>
        <v>-</v>
      </c>
      <c r="H1322" s="28" t="str">
        <f>IF($D1322&gt;0,VLOOKUP($D1322,Iscrizioni!$A$2:$M$2502,4,FALSE),"-")</f>
        <v>-</v>
      </c>
      <c r="I1322" s="27" t="str">
        <f>IF($D1322&gt;0,VLOOKUP($D1322,Iscrizioni!$A$2:$M$2502,5,FALSE),"-")</f>
        <v>-</v>
      </c>
      <c r="J1322" s="27" t="str">
        <f>IF($D1322&gt;0,VLOOKUP($D1322,Iscrizioni!$A$2:$M$2502,10,FALSE),"-")</f>
        <v>-</v>
      </c>
      <c r="K1322" s="27" t="str">
        <f t="shared" si="124"/>
        <v>-</v>
      </c>
      <c r="L1322" s="46" t="str">
        <f>IF($D1322&gt;0,VLOOKUP($D1322,Iscrizioni!$A$2:$M$2502,11,FALSE),"-")</f>
        <v>-</v>
      </c>
      <c r="M1322" s="27" t="str">
        <f>IF($D1322&gt;0,VLOOKUP($D1322,Iscrizioni!$A$2:$N$2502,12,FALSE),"-")</f>
        <v>-</v>
      </c>
      <c r="N1322" s="46" t="str">
        <f>IF($D1322&gt;0,VLOOKUP($D1322,Iscrizioni!$A$2:$M$2502,6,FALSE),"-")</f>
        <v>-</v>
      </c>
      <c r="O1322" s="107" t="str">
        <f>IF($D1322&gt;0,VLOOKUP($D1322,Iscrizioni!$A$2:$M$2502,7,FALSE),"-")</f>
        <v>-</v>
      </c>
      <c r="P1322" s="46" t="str">
        <f>IF($D1322&gt;0,VLOOKUP(LEFT($N1322,1),Regione!$A$2:$C$21,2,FALSE),"-")</f>
        <v>-</v>
      </c>
      <c r="Q1322" s="112" t="str">
        <f ca="1">IF($D1322&gt;0,NormalizzaTempo("D",CELL("tipo",$E1322),$E1322),"-")</f>
        <v>-</v>
      </c>
      <c r="R1322" s="27" t="str">
        <f>IF($D1322&gt;0,VLOOKUP($D1322,Iscrizioni!$A$2:$M$2502,13,FALSE),"-")</f>
        <v>-</v>
      </c>
      <c r="S1322" s="112" t="str">
        <f t="shared" si="127"/>
        <v>-</v>
      </c>
      <c r="T1322" s="112" t="str">
        <f>IF($D1322&gt;0,SUMIFS($S$3:$S1322,$X$3:$X1322,1,$J$3:$J1322,$J1322),"-")</f>
        <v>-</v>
      </c>
      <c r="U1322" s="112" t="str">
        <f t="shared" si="128"/>
        <v>-</v>
      </c>
      <c r="V1322" s="112" t="str">
        <f t="shared" si="125"/>
        <v>-</v>
      </c>
      <c r="W1322" s="27" t="str">
        <f>IF(LEN($C1322)=0,IF($D1322&gt;0,COUNTIFS($A$3:$A1322,$A1322),"-"),"Escluso")</f>
        <v>-</v>
      </c>
      <c r="X1322" s="2" t="str">
        <f>IF(LEN($C1322)=0,IF($D1322&gt;0,COUNTIFS($J$3:$J1322,$J1322,$C$3:$C1322,""),"-"),"Escluso")</f>
        <v>-</v>
      </c>
      <c r="Y1322" s="127" t="str">
        <f t="shared" si="123"/>
        <v>-</v>
      </c>
      <c r="Z1322" s="2" t="str">
        <f>IF($D1322&gt;0,COUNTIFS($O$3:$O1322,$O1322,$L$3:$L1322,$L1322,$I$3:$I1322,$I1322),"-")</f>
        <v>-</v>
      </c>
      <c r="AA1322" s="27" t="str">
        <f>IF($D1322&gt;0,IF(OR($Z1322 &gt;1,$L1322&lt;&gt;"Adulti"),0,VLOOKUP($P1322,Regione!$B$2:$C$22,2,FALSE)),"-")</f>
        <v>-</v>
      </c>
      <c r="AB1322" s="27" t="str">
        <f>IF($D1322&gt;0,IF(COUNTIFS($O$3:$O1322,$O1322,$L$3:$L1322,$L1322,$I$3:$I1322,$I1322) &gt;1,0,SUMIFS($Y$3:$Y$2503,$L$3:$L$2503,$L1322,$O$3:$O$2503,$O1322,$I$3:$I$2503,$I1322)),"-")</f>
        <v>-</v>
      </c>
      <c r="AC1322" s="27" t="str">
        <f t="shared" si="126"/>
        <v>-</v>
      </c>
    </row>
    <row r="1323" spans="1:29" s="1" customFormat="1">
      <c r="A1323" s="13"/>
      <c r="B1323" s="107" t="str">
        <f>IF(COUNTA($A1323)&gt;0,VLOOKUP($A1323,Corsa!$A$1:$F$43,2,FALSE),"-")</f>
        <v>-</v>
      </c>
      <c r="C1323" s="11"/>
      <c r="D1323" s="13"/>
      <c r="E1323" s="13"/>
      <c r="F1323" s="46" t="str">
        <f>IF(COUNTA($A1323)&gt;0,VLOOKUP($A1323,Corsa!$A$1:$F$43,3,FALSE),"-")</f>
        <v>-</v>
      </c>
      <c r="G1323" s="28" t="str">
        <f>IF($D1323&gt;0,VLOOKUP($D1323,Iscrizioni!$A$2:$M$2502,9,FALSE),"-")</f>
        <v>-</v>
      </c>
      <c r="H1323" s="28" t="str">
        <f>IF($D1323&gt;0,VLOOKUP($D1323,Iscrizioni!$A$2:$M$2502,4,FALSE),"-")</f>
        <v>-</v>
      </c>
      <c r="I1323" s="27" t="str">
        <f>IF($D1323&gt;0,VLOOKUP($D1323,Iscrizioni!$A$2:$M$2502,5,FALSE),"-")</f>
        <v>-</v>
      </c>
      <c r="J1323" s="27" t="str">
        <f>IF($D1323&gt;0,VLOOKUP($D1323,Iscrizioni!$A$2:$M$2502,10,FALSE),"-")</f>
        <v>-</v>
      </c>
      <c r="K1323" s="27" t="str">
        <f t="shared" si="124"/>
        <v>-</v>
      </c>
      <c r="L1323" s="46" t="str">
        <f>IF($D1323&gt;0,VLOOKUP($D1323,Iscrizioni!$A$2:$M$2502,11,FALSE),"-")</f>
        <v>-</v>
      </c>
      <c r="M1323" s="27" t="str">
        <f>IF($D1323&gt;0,VLOOKUP($D1323,Iscrizioni!$A$2:$N$2502,12,FALSE),"-")</f>
        <v>-</v>
      </c>
      <c r="N1323" s="46" t="str">
        <f>IF($D1323&gt;0,VLOOKUP($D1323,Iscrizioni!$A$2:$M$2502,6,FALSE),"-")</f>
        <v>-</v>
      </c>
      <c r="O1323" s="107" t="str">
        <f>IF($D1323&gt;0,VLOOKUP($D1323,Iscrizioni!$A$2:$M$2502,7,FALSE),"-")</f>
        <v>-</v>
      </c>
      <c r="P1323" s="46" t="str">
        <f>IF($D1323&gt;0,VLOOKUP(LEFT($N1323,1),Regione!$A$2:$C$21,2,FALSE),"-")</f>
        <v>-</v>
      </c>
      <c r="Q1323" s="112" t="str">
        <f ca="1">IF($D1323&gt;0,NormalizzaTempo("D",CELL("tipo",$E1323),$E1323),"-")</f>
        <v>-</v>
      </c>
      <c r="R1323" s="27" t="str">
        <f>IF($D1323&gt;0,VLOOKUP($D1323,Iscrizioni!$A$2:$M$2502,13,FALSE),"-")</f>
        <v>-</v>
      </c>
      <c r="S1323" s="112" t="str">
        <f t="shared" si="127"/>
        <v>-</v>
      </c>
      <c r="T1323" s="112" t="str">
        <f>IF($D1323&gt;0,SUMIFS($S$3:$S1323,$X$3:$X1323,1,$J$3:$J1323,$J1323),"-")</f>
        <v>-</v>
      </c>
      <c r="U1323" s="112" t="str">
        <f t="shared" si="128"/>
        <v>-</v>
      </c>
      <c r="V1323" s="112" t="str">
        <f t="shared" si="125"/>
        <v>-</v>
      </c>
      <c r="W1323" s="27" t="str">
        <f>IF(LEN($C1323)=0,IF($D1323&gt;0,COUNTIFS($A$3:$A1323,$A1323),"-"),"Escluso")</f>
        <v>-</v>
      </c>
      <c r="X1323" s="2" t="str">
        <f>IF(LEN($C1323)=0,IF($D1323&gt;0,COUNTIFS($J$3:$J1323,$J1323,$C$3:$C1323,""),"-"),"Escluso")</f>
        <v>-</v>
      </c>
      <c r="Y1323" s="127" t="str">
        <f t="shared" si="123"/>
        <v>-</v>
      </c>
      <c r="Z1323" s="2" t="str">
        <f>IF($D1323&gt;0,COUNTIFS($O$3:$O1323,$O1323,$L$3:$L1323,$L1323,$I$3:$I1323,$I1323),"-")</f>
        <v>-</v>
      </c>
      <c r="AA1323" s="27" t="str">
        <f>IF($D1323&gt;0,IF(OR($Z1323 &gt;1,$L1323&lt;&gt;"Adulti"),0,VLOOKUP($P1323,Regione!$B$2:$C$22,2,FALSE)),"-")</f>
        <v>-</v>
      </c>
      <c r="AB1323" s="27" t="str">
        <f>IF($D1323&gt;0,IF(COUNTIFS($O$3:$O1323,$O1323,$L$3:$L1323,$L1323,$I$3:$I1323,$I1323) &gt;1,0,SUMIFS($Y$3:$Y$2503,$L$3:$L$2503,$L1323,$O$3:$O$2503,$O1323,$I$3:$I$2503,$I1323)),"-")</f>
        <v>-</v>
      </c>
      <c r="AC1323" s="27" t="str">
        <f t="shared" si="126"/>
        <v>-</v>
      </c>
    </row>
    <row r="1324" spans="1:29" s="1" customFormat="1">
      <c r="A1324" s="13"/>
      <c r="B1324" s="107" t="str">
        <f>IF(COUNTA($A1324)&gt;0,VLOOKUP($A1324,Corsa!$A$1:$F$43,2,FALSE),"-")</f>
        <v>-</v>
      </c>
      <c r="C1324" s="11"/>
      <c r="D1324" s="13"/>
      <c r="E1324" s="13"/>
      <c r="F1324" s="46" t="str">
        <f>IF(COUNTA($A1324)&gt;0,VLOOKUP($A1324,Corsa!$A$1:$F$43,3,FALSE),"-")</f>
        <v>-</v>
      </c>
      <c r="G1324" s="28" t="str">
        <f>IF($D1324&gt;0,VLOOKUP($D1324,Iscrizioni!$A$2:$M$2502,9,FALSE),"-")</f>
        <v>-</v>
      </c>
      <c r="H1324" s="28" t="str">
        <f>IF($D1324&gt;0,VLOOKUP($D1324,Iscrizioni!$A$2:$M$2502,4,FALSE),"-")</f>
        <v>-</v>
      </c>
      <c r="I1324" s="27" t="str">
        <f>IF($D1324&gt;0,VLOOKUP($D1324,Iscrizioni!$A$2:$M$2502,5,FALSE),"-")</f>
        <v>-</v>
      </c>
      <c r="J1324" s="27" t="str">
        <f>IF($D1324&gt;0,VLOOKUP($D1324,Iscrizioni!$A$2:$M$2502,10,FALSE),"-")</f>
        <v>-</v>
      </c>
      <c r="K1324" s="27" t="str">
        <f t="shared" si="124"/>
        <v>-</v>
      </c>
      <c r="L1324" s="46" t="str">
        <f>IF($D1324&gt;0,VLOOKUP($D1324,Iscrizioni!$A$2:$M$2502,11,FALSE),"-")</f>
        <v>-</v>
      </c>
      <c r="M1324" s="27" t="str">
        <f>IF($D1324&gt;0,VLOOKUP($D1324,Iscrizioni!$A$2:$N$2502,12,FALSE),"-")</f>
        <v>-</v>
      </c>
      <c r="N1324" s="46" t="str">
        <f>IF($D1324&gt;0,VLOOKUP($D1324,Iscrizioni!$A$2:$M$2502,6,FALSE),"-")</f>
        <v>-</v>
      </c>
      <c r="O1324" s="107" t="str">
        <f>IF($D1324&gt;0,VLOOKUP($D1324,Iscrizioni!$A$2:$M$2502,7,FALSE),"-")</f>
        <v>-</v>
      </c>
      <c r="P1324" s="46" t="str">
        <f>IF($D1324&gt;0,VLOOKUP(LEFT($N1324,1),Regione!$A$2:$C$21,2,FALSE),"-")</f>
        <v>-</v>
      </c>
      <c r="Q1324" s="112" t="str">
        <f ca="1">IF($D1324&gt;0,NormalizzaTempo("D",CELL("tipo",$E1324),$E1324),"-")</f>
        <v>-</v>
      </c>
      <c r="R1324" s="27" t="str">
        <f>IF($D1324&gt;0,VLOOKUP($D1324,Iscrizioni!$A$2:$M$2502,13,FALSE),"-")</f>
        <v>-</v>
      </c>
      <c r="S1324" s="112" t="str">
        <f t="shared" si="127"/>
        <v>-</v>
      </c>
      <c r="T1324" s="112" t="str">
        <f>IF($D1324&gt;0,SUMIFS($S$3:$S1324,$X$3:$X1324,1,$J$3:$J1324,$J1324),"-")</f>
        <v>-</v>
      </c>
      <c r="U1324" s="112" t="str">
        <f t="shared" si="128"/>
        <v>-</v>
      </c>
      <c r="V1324" s="112" t="str">
        <f t="shared" si="125"/>
        <v>-</v>
      </c>
      <c r="W1324" s="27" t="str">
        <f>IF(LEN($C1324)=0,IF($D1324&gt;0,COUNTIFS($A$3:$A1324,$A1324),"-"),"Escluso")</f>
        <v>-</v>
      </c>
      <c r="X1324" s="2" t="str">
        <f>IF(LEN($C1324)=0,IF($D1324&gt;0,COUNTIFS($J$3:$J1324,$J1324,$C$3:$C1324,""),"-"),"Escluso")</f>
        <v>-</v>
      </c>
      <c r="Y1324" s="127" t="str">
        <f t="shared" si="123"/>
        <v>-</v>
      </c>
      <c r="Z1324" s="2" t="str">
        <f>IF($D1324&gt;0,COUNTIFS($O$3:$O1324,$O1324,$L$3:$L1324,$L1324,$I$3:$I1324,$I1324),"-")</f>
        <v>-</v>
      </c>
      <c r="AA1324" s="27" t="str">
        <f>IF($D1324&gt;0,IF(OR($Z1324 &gt;1,$L1324&lt;&gt;"Adulti"),0,VLOOKUP($P1324,Regione!$B$2:$C$22,2,FALSE)),"-")</f>
        <v>-</v>
      </c>
      <c r="AB1324" s="27" t="str">
        <f>IF($D1324&gt;0,IF(COUNTIFS($O$3:$O1324,$O1324,$L$3:$L1324,$L1324,$I$3:$I1324,$I1324) &gt;1,0,SUMIFS($Y$3:$Y$2503,$L$3:$L$2503,$L1324,$O$3:$O$2503,$O1324,$I$3:$I$2503,$I1324)),"-")</f>
        <v>-</v>
      </c>
      <c r="AC1324" s="27" t="str">
        <f t="shared" si="126"/>
        <v>-</v>
      </c>
    </row>
    <row r="1325" spans="1:29" s="1" customFormat="1">
      <c r="A1325" s="13"/>
      <c r="B1325" s="107" t="str">
        <f>IF(COUNTA($A1325)&gt;0,VLOOKUP($A1325,Corsa!$A$1:$F$43,2,FALSE),"-")</f>
        <v>-</v>
      </c>
      <c r="C1325" s="11"/>
      <c r="D1325" s="13"/>
      <c r="E1325" s="13"/>
      <c r="F1325" s="46" t="str">
        <f>IF(COUNTA($A1325)&gt;0,VLOOKUP($A1325,Corsa!$A$1:$F$43,3,FALSE),"-")</f>
        <v>-</v>
      </c>
      <c r="G1325" s="28" t="str">
        <f>IF($D1325&gt;0,VLOOKUP($D1325,Iscrizioni!$A$2:$M$2502,9,FALSE),"-")</f>
        <v>-</v>
      </c>
      <c r="H1325" s="28" t="str">
        <f>IF($D1325&gt;0,VLOOKUP($D1325,Iscrizioni!$A$2:$M$2502,4,FALSE),"-")</f>
        <v>-</v>
      </c>
      <c r="I1325" s="27" t="str">
        <f>IF($D1325&gt;0,VLOOKUP($D1325,Iscrizioni!$A$2:$M$2502,5,FALSE),"-")</f>
        <v>-</v>
      </c>
      <c r="J1325" s="27" t="str">
        <f>IF($D1325&gt;0,VLOOKUP($D1325,Iscrizioni!$A$2:$M$2502,10,FALSE),"-")</f>
        <v>-</v>
      </c>
      <c r="K1325" s="27" t="str">
        <f t="shared" si="124"/>
        <v>-</v>
      </c>
      <c r="L1325" s="46" t="str">
        <f>IF($D1325&gt;0,VLOOKUP($D1325,Iscrizioni!$A$2:$M$2502,11,FALSE),"-")</f>
        <v>-</v>
      </c>
      <c r="M1325" s="27" t="str">
        <f>IF($D1325&gt;0,VLOOKUP($D1325,Iscrizioni!$A$2:$N$2502,12,FALSE),"-")</f>
        <v>-</v>
      </c>
      <c r="N1325" s="46" t="str">
        <f>IF($D1325&gt;0,VLOOKUP($D1325,Iscrizioni!$A$2:$M$2502,6,FALSE),"-")</f>
        <v>-</v>
      </c>
      <c r="O1325" s="107" t="str">
        <f>IF($D1325&gt;0,VLOOKUP($D1325,Iscrizioni!$A$2:$M$2502,7,FALSE),"-")</f>
        <v>-</v>
      </c>
      <c r="P1325" s="46" t="str">
        <f>IF($D1325&gt;0,VLOOKUP(LEFT($N1325,1),Regione!$A$2:$C$21,2,FALSE),"-")</f>
        <v>-</v>
      </c>
      <c r="Q1325" s="112" t="str">
        <f ca="1">IF($D1325&gt;0,NormalizzaTempo("D",CELL("tipo",$E1325),$E1325),"-")</f>
        <v>-</v>
      </c>
      <c r="R1325" s="27" t="str">
        <f>IF($D1325&gt;0,VLOOKUP($D1325,Iscrizioni!$A$2:$M$2502,13,FALSE),"-")</f>
        <v>-</v>
      </c>
      <c r="S1325" s="112" t="str">
        <f t="shared" si="127"/>
        <v>-</v>
      </c>
      <c r="T1325" s="112" t="str">
        <f>IF($D1325&gt;0,SUMIFS($S$3:$S1325,$X$3:$X1325,1,$J$3:$J1325,$J1325),"-")</f>
        <v>-</v>
      </c>
      <c r="U1325" s="112" t="str">
        <f t="shared" si="128"/>
        <v>-</v>
      </c>
      <c r="V1325" s="112" t="str">
        <f t="shared" si="125"/>
        <v>-</v>
      </c>
      <c r="W1325" s="27" t="str">
        <f>IF(LEN($C1325)=0,IF($D1325&gt;0,COUNTIFS($A$3:$A1325,$A1325),"-"),"Escluso")</f>
        <v>-</v>
      </c>
      <c r="X1325" s="2" t="str">
        <f>IF(LEN($C1325)=0,IF($D1325&gt;0,COUNTIFS($J$3:$J1325,$J1325,$C$3:$C1325,""),"-"),"Escluso")</f>
        <v>-</v>
      </c>
      <c r="Y1325" s="127" t="str">
        <f t="shared" si="123"/>
        <v>-</v>
      </c>
      <c r="Z1325" s="2" t="str">
        <f>IF($D1325&gt;0,COUNTIFS($O$3:$O1325,$O1325,$L$3:$L1325,$L1325,$I$3:$I1325,$I1325),"-")</f>
        <v>-</v>
      </c>
      <c r="AA1325" s="27" t="str">
        <f>IF($D1325&gt;0,IF(OR($Z1325 &gt;1,$L1325&lt;&gt;"Adulti"),0,VLOOKUP($P1325,Regione!$B$2:$C$22,2,FALSE)),"-")</f>
        <v>-</v>
      </c>
      <c r="AB1325" s="27" t="str">
        <f>IF($D1325&gt;0,IF(COUNTIFS($O$3:$O1325,$O1325,$L$3:$L1325,$L1325,$I$3:$I1325,$I1325) &gt;1,0,SUMIFS($Y$3:$Y$2503,$L$3:$L$2503,$L1325,$O$3:$O$2503,$O1325,$I$3:$I$2503,$I1325)),"-")</f>
        <v>-</v>
      </c>
      <c r="AC1325" s="27" t="str">
        <f t="shared" si="126"/>
        <v>-</v>
      </c>
    </row>
    <row r="1326" spans="1:29" s="1" customFormat="1">
      <c r="A1326" s="13"/>
      <c r="B1326" s="107" t="str">
        <f>IF(COUNTA($A1326)&gt;0,VLOOKUP($A1326,Corsa!$A$1:$F$43,2,FALSE),"-")</f>
        <v>-</v>
      </c>
      <c r="C1326" s="11"/>
      <c r="D1326" s="13"/>
      <c r="E1326" s="13"/>
      <c r="F1326" s="46" t="str">
        <f>IF(COUNTA($A1326)&gt;0,VLOOKUP($A1326,Corsa!$A$1:$F$43,3,FALSE),"-")</f>
        <v>-</v>
      </c>
      <c r="G1326" s="28" t="str">
        <f>IF($D1326&gt;0,VLOOKUP($D1326,Iscrizioni!$A$2:$M$2502,9,FALSE),"-")</f>
        <v>-</v>
      </c>
      <c r="H1326" s="28" t="str">
        <f>IF($D1326&gt;0,VLOOKUP($D1326,Iscrizioni!$A$2:$M$2502,4,FALSE),"-")</f>
        <v>-</v>
      </c>
      <c r="I1326" s="27" t="str">
        <f>IF($D1326&gt;0,VLOOKUP($D1326,Iscrizioni!$A$2:$M$2502,5,FALSE),"-")</f>
        <v>-</v>
      </c>
      <c r="J1326" s="27" t="str">
        <f>IF($D1326&gt;0,VLOOKUP($D1326,Iscrizioni!$A$2:$M$2502,10,FALSE),"-")</f>
        <v>-</v>
      </c>
      <c r="K1326" s="27" t="str">
        <f t="shared" si="124"/>
        <v>-</v>
      </c>
      <c r="L1326" s="46" t="str">
        <f>IF($D1326&gt;0,VLOOKUP($D1326,Iscrizioni!$A$2:$M$2502,11,FALSE),"-")</f>
        <v>-</v>
      </c>
      <c r="M1326" s="27" t="str">
        <f>IF($D1326&gt;0,VLOOKUP($D1326,Iscrizioni!$A$2:$N$2502,12,FALSE),"-")</f>
        <v>-</v>
      </c>
      <c r="N1326" s="46" t="str">
        <f>IF($D1326&gt;0,VLOOKUP($D1326,Iscrizioni!$A$2:$M$2502,6,FALSE),"-")</f>
        <v>-</v>
      </c>
      <c r="O1326" s="107" t="str">
        <f>IF($D1326&gt;0,VLOOKUP($D1326,Iscrizioni!$A$2:$M$2502,7,FALSE),"-")</f>
        <v>-</v>
      </c>
      <c r="P1326" s="46" t="str">
        <f>IF($D1326&gt;0,VLOOKUP(LEFT($N1326,1),Regione!$A$2:$C$21,2,FALSE),"-")</f>
        <v>-</v>
      </c>
      <c r="Q1326" s="112" t="str">
        <f ca="1">IF($D1326&gt;0,NormalizzaTempo("D",CELL("tipo",$E1326),$E1326),"-")</f>
        <v>-</v>
      </c>
      <c r="R1326" s="27" t="str">
        <f>IF($D1326&gt;0,VLOOKUP($D1326,Iscrizioni!$A$2:$M$2502,13,FALSE),"-")</f>
        <v>-</v>
      </c>
      <c r="S1326" s="112" t="str">
        <f t="shared" si="127"/>
        <v>-</v>
      </c>
      <c r="T1326" s="112" t="str">
        <f>IF($D1326&gt;0,SUMIFS($S$3:$S1326,$X$3:$X1326,1,$J$3:$J1326,$J1326),"-")</f>
        <v>-</v>
      </c>
      <c r="U1326" s="112" t="str">
        <f t="shared" si="128"/>
        <v>-</v>
      </c>
      <c r="V1326" s="112" t="str">
        <f t="shared" si="125"/>
        <v>-</v>
      </c>
      <c r="W1326" s="27" t="str">
        <f>IF(LEN($C1326)=0,IF($D1326&gt;0,COUNTIFS($A$3:$A1326,$A1326),"-"),"Escluso")</f>
        <v>-</v>
      </c>
      <c r="X1326" s="2" t="str">
        <f>IF(LEN($C1326)=0,IF($D1326&gt;0,COUNTIFS($J$3:$J1326,$J1326,$C$3:$C1326,""),"-"),"Escluso")</f>
        <v>-</v>
      </c>
      <c r="Y1326" s="127" t="str">
        <f t="shared" si="123"/>
        <v>-</v>
      </c>
      <c r="Z1326" s="2" t="str">
        <f>IF($D1326&gt;0,COUNTIFS($O$3:$O1326,$O1326,$L$3:$L1326,$L1326,$I$3:$I1326,$I1326),"-")</f>
        <v>-</v>
      </c>
      <c r="AA1326" s="27" t="str">
        <f>IF($D1326&gt;0,IF(OR($Z1326 &gt;1,$L1326&lt;&gt;"Adulti"),0,VLOOKUP($P1326,Regione!$B$2:$C$22,2,FALSE)),"-")</f>
        <v>-</v>
      </c>
      <c r="AB1326" s="27" t="str">
        <f>IF($D1326&gt;0,IF(COUNTIFS($O$3:$O1326,$O1326,$L$3:$L1326,$L1326,$I$3:$I1326,$I1326) &gt;1,0,SUMIFS($Y$3:$Y$2503,$L$3:$L$2503,$L1326,$O$3:$O$2503,$O1326,$I$3:$I$2503,$I1326)),"-")</f>
        <v>-</v>
      </c>
      <c r="AC1326" s="27" t="str">
        <f t="shared" si="126"/>
        <v>-</v>
      </c>
    </row>
    <row r="1327" spans="1:29" s="1" customFormat="1">
      <c r="A1327" s="13"/>
      <c r="B1327" s="107" t="str">
        <f>IF(COUNTA($A1327)&gt;0,VLOOKUP($A1327,Corsa!$A$1:$F$43,2,FALSE),"-")</f>
        <v>-</v>
      </c>
      <c r="C1327" s="11"/>
      <c r="D1327" s="13"/>
      <c r="E1327" s="13"/>
      <c r="F1327" s="46" t="str">
        <f>IF(COUNTA($A1327)&gt;0,VLOOKUP($A1327,Corsa!$A$1:$F$43,3,FALSE),"-")</f>
        <v>-</v>
      </c>
      <c r="G1327" s="28" t="str">
        <f>IF($D1327&gt;0,VLOOKUP($D1327,Iscrizioni!$A$2:$M$2502,9,FALSE),"-")</f>
        <v>-</v>
      </c>
      <c r="H1327" s="28" t="str">
        <f>IF($D1327&gt;0,VLOOKUP($D1327,Iscrizioni!$A$2:$M$2502,4,FALSE),"-")</f>
        <v>-</v>
      </c>
      <c r="I1327" s="27" t="str">
        <f>IF($D1327&gt;0,VLOOKUP($D1327,Iscrizioni!$A$2:$M$2502,5,FALSE),"-")</f>
        <v>-</v>
      </c>
      <c r="J1327" s="27" t="str">
        <f>IF($D1327&gt;0,VLOOKUP($D1327,Iscrizioni!$A$2:$M$2502,10,FALSE),"-")</f>
        <v>-</v>
      </c>
      <c r="K1327" s="27" t="str">
        <f t="shared" si="124"/>
        <v>-</v>
      </c>
      <c r="L1327" s="46" t="str">
        <f>IF($D1327&gt;0,VLOOKUP($D1327,Iscrizioni!$A$2:$M$2502,11,FALSE),"-")</f>
        <v>-</v>
      </c>
      <c r="M1327" s="27" t="str">
        <f>IF($D1327&gt;0,VLOOKUP($D1327,Iscrizioni!$A$2:$N$2502,12,FALSE),"-")</f>
        <v>-</v>
      </c>
      <c r="N1327" s="46" t="str">
        <f>IF($D1327&gt;0,VLOOKUP($D1327,Iscrizioni!$A$2:$M$2502,6,FALSE),"-")</f>
        <v>-</v>
      </c>
      <c r="O1327" s="107" t="str">
        <f>IF($D1327&gt;0,VLOOKUP($D1327,Iscrizioni!$A$2:$M$2502,7,FALSE),"-")</f>
        <v>-</v>
      </c>
      <c r="P1327" s="46" t="str">
        <f>IF($D1327&gt;0,VLOOKUP(LEFT($N1327,1),Regione!$A$2:$C$21,2,FALSE),"-")</f>
        <v>-</v>
      </c>
      <c r="Q1327" s="112" t="str">
        <f ca="1">IF($D1327&gt;0,NormalizzaTempo("D",CELL("tipo",$E1327),$E1327),"-")</f>
        <v>-</v>
      </c>
      <c r="R1327" s="27" t="str">
        <f>IF($D1327&gt;0,VLOOKUP($D1327,Iscrizioni!$A$2:$M$2502,13,FALSE),"-")</f>
        <v>-</v>
      </c>
      <c r="S1327" s="112" t="str">
        <f t="shared" si="127"/>
        <v>-</v>
      </c>
      <c r="T1327" s="112" t="str">
        <f>IF($D1327&gt;0,SUMIFS($S$3:$S1327,$X$3:$X1327,1,$J$3:$J1327,$J1327),"-")</f>
        <v>-</v>
      </c>
      <c r="U1327" s="112" t="str">
        <f t="shared" si="128"/>
        <v>-</v>
      </c>
      <c r="V1327" s="112" t="str">
        <f t="shared" si="125"/>
        <v>-</v>
      </c>
      <c r="W1327" s="27" t="str">
        <f>IF(LEN($C1327)=0,IF($D1327&gt;0,COUNTIFS($A$3:$A1327,$A1327),"-"),"Escluso")</f>
        <v>-</v>
      </c>
      <c r="X1327" s="2" t="str">
        <f>IF(LEN($C1327)=0,IF($D1327&gt;0,COUNTIFS($J$3:$J1327,$J1327,$C$3:$C1327,""),"-"),"Escluso")</f>
        <v>-</v>
      </c>
      <c r="Y1327" s="127" t="str">
        <f t="shared" si="123"/>
        <v>-</v>
      </c>
      <c r="Z1327" s="2" t="str">
        <f>IF($D1327&gt;0,COUNTIFS($O$3:$O1327,$O1327,$L$3:$L1327,$L1327,$I$3:$I1327,$I1327),"-")</f>
        <v>-</v>
      </c>
      <c r="AA1327" s="27" t="str">
        <f>IF($D1327&gt;0,IF(OR($Z1327 &gt;1,$L1327&lt;&gt;"Adulti"),0,VLOOKUP($P1327,Regione!$B$2:$C$22,2,FALSE)),"-")</f>
        <v>-</v>
      </c>
      <c r="AB1327" s="27" t="str">
        <f>IF($D1327&gt;0,IF(COUNTIFS($O$3:$O1327,$O1327,$L$3:$L1327,$L1327,$I$3:$I1327,$I1327) &gt;1,0,SUMIFS($Y$3:$Y$2503,$L$3:$L$2503,$L1327,$O$3:$O$2503,$O1327,$I$3:$I$2503,$I1327)),"-")</f>
        <v>-</v>
      </c>
      <c r="AC1327" s="27" t="str">
        <f t="shared" si="126"/>
        <v>-</v>
      </c>
    </row>
    <row r="1328" spans="1:29" s="1" customFormat="1">
      <c r="A1328" s="13"/>
      <c r="B1328" s="107" t="str">
        <f>IF(COUNTA($A1328)&gt;0,VLOOKUP($A1328,Corsa!$A$1:$F$43,2,FALSE),"-")</f>
        <v>-</v>
      </c>
      <c r="C1328" s="11"/>
      <c r="D1328" s="13"/>
      <c r="E1328" s="13"/>
      <c r="F1328" s="46" t="str">
        <f>IF(COUNTA($A1328)&gt;0,VLOOKUP($A1328,Corsa!$A$1:$F$43,3,FALSE),"-")</f>
        <v>-</v>
      </c>
      <c r="G1328" s="28" t="str">
        <f>IF($D1328&gt;0,VLOOKUP($D1328,Iscrizioni!$A$2:$M$2502,9,FALSE),"-")</f>
        <v>-</v>
      </c>
      <c r="H1328" s="28" t="str">
        <f>IF($D1328&gt;0,VLOOKUP($D1328,Iscrizioni!$A$2:$M$2502,4,FALSE),"-")</f>
        <v>-</v>
      </c>
      <c r="I1328" s="27" t="str">
        <f>IF($D1328&gt;0,VLOOKUP($D1328,Iscrizioni!$A$2:$M$2502,5,FALSE),"-")</f>
        <v>-</v>
      </c>
      <c r="J1328" s="27" t="str">
        <f>IF($D1328&gt;0,VLOOKUP($D1328,Iscrizioni!$A$2:$M$2502,10,FALSE),"-")</f>
        <v>-</v>
      </c>
      <c r="K1328" s="27" t="str">
        <f t="shared" si="124"/>
        <v>-</v>
      </c>
      <c r="L1328" s="46" t="str">
        <f>IF($D1328&gt;0,VLOOKUP($D1328,Iscrizioni!$A$2:$M$2502,11,FALSE),"-")</f>
        <v>-</v>
      </c>
      <c r="M1328" s="27" t="str">
        <f>IF($D1328&gt;0,VLOOKUP($D1328,Iscrizioni!$A$2:$N$2502,12,FALSE),"-")</f>
        <v>-</v>
      </c>
      <c r="N1328" s="46" t="str">
        <f>IF($D1328&gt;0,VLOOKUP($D1328,Iscrizioni!$A$2:$M$2502,6,FALSE),"-")</f>
        <v>-</v>
      </c>
      <c r="O1328" s="107" t="str">
        <f>IF($D1328&gt;0,VLOOKUP($D1328,Iscrizioni!$A$2:$M$2502,7,FALSE),"-")</f>
        <v>-</v>
      </c>
      <c r="P1328" s="46" t="str">
        <f>IF($D1328&gt;0,VLOOKUP(LEFT($N1328,1),Regione!$A$2:$C$21,2,FALSE),"-")</f>
        <v>-</v>
      </c>
      <c r="Q1328" s="112" t="str">
        <f ca="1">IF($D1328&gt;0,NormalizzaTempo("D",CELL("tipo",$E1328),$E1328),"-")</f>
        <v>-</v>
      </c>
      <c r="R1328" s="27" t="str">
        <f>IF($D1328&gt;0,VLOOKUP($D1328,Iscrizioni!$A$2:$M$2502,13,FALSE),"-")</f>
        <v>-</v>
      </c>
      <c r="S1328" s="112" t="str">
        <f t="shared" si="127"/>
        <v>-</v>
      </c>
      <c r="T1328" s="112" t="str">
        <f>IF($D1328&gt;0,SUMIFS($S$3:$S1328,$X$3:$X1328,1,$J$3:$J1328,$J1328),"-")</f>
        <v>-</v>
      </c>
      <c r="U1328" s="112" t="str">
        <f t="shared" si="128"/>
        <v>-</v>
      </c>
      <c r="V1328" s="112" t="str">
        <f t="shared" si="125"/>
        <v>-</v>
      </c>
      <c r="W1328" s="27" t="str">
        <f>IF(LEN($C1328)=0,IF($D1328&gt;0,COUNTIFS($A$3:$A1328,$A1328),"-"),"Escluso")</f>
        <v>-</v>
      </c>
      <c r="X1328" s="2" t="str">
        <f>IF(LEN($C1328)=0,IF($D1328&gt;0,COUNTIFS($J$3:$J1328,$J1328,$C$3:$C1328,""),"-"),"Escluso")</f>
        <v>-</v>
      </c>
      <c r="Y1328" s="127" t="str">
        <f t="shared" ref="Y1328:Y1391" si="129">IF(LEN($C1328)=0,IF(AND($D1328&gt;0,$V1328="ok"),IF($X1328&gt;20,1,21 -$X1328),"-"),0)</f>
        <v>-</v>
      </c>
      <c r="Z1328" s="2" t="str">
        <f>IF($D1328&gt;0,COUNTIFS($O$3:$O1328,$O1328,$L$3:$L1328,$L1328,$I$3:$I1328,$I1328),"-")</f>
        <v>-</v>
      </c>
      <c r="AA1328" s="27" t="str">
        <f>IF($D1328&gt;0,IF(OR($Z1328 &gt;1,$L1328&lt;&gt;"Adulti"),0,VLOOKUP($P1328,Regione!$B$2:$C$22,2,FALSE)),"-")</f>
        <v>-</v>
      </c>
      <c r="AB1328" s="27" t="str">
        <f>IF($D1328&gt;0,IF(COUNTIFS($O$3:$O1328,$O1328,$L$3:$L1328,$L1328,$I$3:$I1328,$I1328) &gt;1,0,SUMIFS($Y$3:$Y$2503,$L$3:$L$2503,$L1328,$O$3:$O$2503,$O1328,$I$3:$I$2503,$I1328)),"-")</f>
        <v>-</v>
      </c>
      <c r="AC1328" s="27" t="str">
        <f t="shared" si="126"/>
        <v>-</v>
      </c>
    </row>
    <row r="1329" spans="1:29" s="1" customFormat="1">
      <c r="A1329" s="13"/>
      <c r="B1329" s="107" t="str">
        <f>IF(COUNTA($A1329)&gt;0,VLOOKUP($A1329,Corsa!$A$1:$F$43,2,FALSE),"-")</f>
        <v>-</v>
      </c>
      <c r="C1329" s="11"/>
      <c r="D1329" s="13"/>
      <c r="E1329" s="13"/>
      <c r="F1329" s="46" t="str">
        <f>IF(COUNTA($A1329)&gt;0,VLOOKUP($A1329,Corsa!$A$1:$F$43,3,FALSE),"-")</f>
        <v>-</v>
      </c>
      <c r="G1329" s="28" t="str">
        <f>IF($D1329&gt;0,VLOOKUP($D1329,Iscrizioni!$A$2:$M$2502,9,FALSE),"-")</f>
        <v>-</v>
      </c>
      <c r="H1329" s="28" t="str">
        <f>IF($D1329&gt;0,VLOOKUP($D1329,Iscrizioni!$A$2:$M$2502,4,FALSE),"-")</f>
        <v>-</v>
      </c>
      <c r="I1329" s="27" t="str">
        <f>IF($D1329&gt;0,VLOOKUP($D1329,Iscrizioni!$A$2:$M$2502,5,FALSE),"-")</f>
        <v>-</v>
      </c>
      <c r="J1329" s="27" t="str">
        <f>IF($D1329&gt;0,VLOOKUP($D1329,Iscrizioni!$A$2:$M$2502,10,FALSE),"-")</f>
        <v>-</v>
      </c>
      <c r="K1329" s="27" t="str">
        <f t="shared" si="124"/>
        <v>-</v>
      </c>
      <c r="L1329" s="46" t="str">
        <f>IF($D1329&gt;0,VLOOKUP($D1329,Iscrizioni!$A$2:$M$2502,11,FALSE),"-")</f>
        <v>-</v>
      </c>
      <c r="M1329" s="27" t="str">
        <f>IF($D1329&gt;0,VLOOKUP($D1329,Iscrizioni!$A$2:$N$2502,12,FALSE),"-")</f>
        <v>-</v>
      </c>
      <c r="N1329" s="46" t="str">
        <f>IF($D1329&gt;0,VLOOKUP($D1329,Iscrizioni!$A$2:$M$2502,6,FALSE),"-")</f>
        <v>-</v>
      </c>
      <c r="O1329" s="107" t="str">
        <f>IF($D1329&gt;0,VLOOKUP($D1329,Iscrizioni!$A$2:$M$2502,7,FALSE),"-")</f>
        <v>-</v>
      </c>
      <c r="P1329" s="46" t="str">
        <f>IF($D1329&gt;0,VLOOKUP(LEFT($N1329,1),Regione!$A$2:$C$21,2,FALSE),"-")</f>
        <v>-</v>
      </c>
      <c r="Q1329" s="112" t="str">
        <f ca="1">IF($D1329&gt;0,NormalizzaTempo("D",CELL("tipo",$E1329),$E1329),"-")</f>
        <v>-</v>
      </c>
      <c r="R1329" s="27" t="str">
        <f>IF($D1329&gt;0,VLOOKUP($D1329,Iscrizioni!$A$2:$M$2502,13,FALSE),"-")</f>
        <v>-</v>
      </c>
      <c r="S1329" s="112" t="str">
        <f t="shared" si="127"/>
        <v>-</v>
      </c>
      <c r="T1329" s="112" t="str">
        <f>IF($D1329&gt;0,SUMIFS($S$3:$S1329,$X$3:$X1329,1,$J$3:$J1329,$J1329),"-")</f>
        <v>-</v>
      </c>
      <c r="U1329" s="112" t="str">
        <f t="shared" si="128"/>
        <v>-</v>
      </c>
      <c r="V1329" s="112" t="str">
        <f t="shared" si="125"/>
        <v>-</v>
      </c>
      <c r="W1329" s="27" t="str">
        <f>IF(LEN($C1329)=0,IF($D1329&gt;0,COUNTIFS($A$3:$A1329,$A1329),"-"),"Escluso")</f>
        <v>-</v>
      </c>
      <c r="X1329" s="2" t="str">
        <f>IF(LEN($C1329)=0,IF($D1329&gt;0,COUNTIFS($J$3:$J1329,$J1329,$C$3:$C1329,""),"-"),"Escluso")</f>
        <v>-</v>
      </c>
      <c r="Y1329" s="127" t="str">
        <f t="shared" si="129"/>
        <v>-</v>
      </c>
      <c r="Z1329" s="2" t="str">
        <f>IF($D1329&gt;0,COUNTIFS($O$3:$O1329,$O1329,$L$3:$L1329,$L1329,$I$3:$I1329,$I1329),"-")</f>
        <v>-</v>
      </c>
      <c r="AA1329" s="27" t="str">
        <f>IF($D1329&gt;0,IF(OR($Z1329 &gt;1,$L1329&lt;&gt;"Adulti"),0,VLOOKUP($P1329,Regione!$B$2:$C$22,2,FALSE)),"-")</f>
        <v>-</v>
      </c>
      <c r="AB1329" s="27" t="str">
        <f>IF($D1329&gt;0,IF(COUNTIFS($O$3:$O1329,$O1329,$L$3:$L1329,$L1329,$I$3:$I1329,$I1329) &gt;1,0,SUMIFS($Y$3:$Y$2503,$L$3:$L$2503,$L1329,$O$3:$O$2503,$O1329,$I$3:$I$2503,$I1329)),"-")</f>
        <v>-</v>
      </c>
      <c r="AC1329" s="27" t="str">
        <f t="shared" si="126"/>
        <v>-</v>
      </c>
    </row>
    <row r="1330" spans="1:29" s="1" customFormat="1">
      <c r="A1330" s="13"/>
      <c r="B1330" s="107" t="str">
        <f>IF(COUNTA($A1330)&gt;0,VLOOKUP($A1330,Corsa!$A$1:$F$43,2,FALSE),"-")</f>
        <v>-</v>
      </c>
      <c r="C1330" s="11"/>
      <c r="D1330" s="13"/>
      <c r="E1330" s="13"/>
      <c r="F1330" s="46" t="str">
        <f>IF(COUNTA($A1330)&gt;0,VLOOKUP($A1330,Corsa!$A$1:$F$43,3,FALSE),"-")</f>
        <v>-</v>
      </c>
      <c r="G1330" s="28" t="str">
        <f>IF($D1330&gt;0,VLOOKUP($D1330,Iscrizioni!$A$2:$M$2502,9,FALSE),"-")</f>
        <v>-</v>
      </c>
      <c r="H1330" s="28" t="str">
        <f>IF($D1330&gt;0,VLOOKUP($D1330,Iscrizioni!$A$2:$M$2502,4,FALSE),"-")</f>
        <v>-</v>
      </c>
      <c r="I1330" s="27" t="str">
        <f>IF($D1330&gt;0,VLOOKUP($D1330,Iscrizioni!$A$2:$M$2502,5,FALSE),"-")</f>
        <v>-</v>
      </c>
      <c r="J1330" s="27" t="str">
        <f>IF($D1330&gt;0,VLOOKUP($D1330,Iscrizioni!$A$2:$M$2502,10,FALSE),"-")</f>
        <v>-</v>
      </c>
      <c r="K1330" s="27" t="str">
        <f t="shared" si="124"/>
        <v>-</v>
      </c>
      <c r="L1330" s="46" t="str">
        <f>IF($D1330&gt;0,VLOOKUP($D1330,Iscrizioni!$A$2:$M$2502,11,FALSE),"-")</f>
        <v>-</v>
      </c>
      <c r="M1330" s="27" t="str">
        <f>IF($D1330&gt;0,VLOOKUP($D1330,Iscrizioni!$A$2:$N$2502,12,FALSE),"-")</f>
        <v>-</v>
      </c>
      <c r="N1330" s="46" t="str">
        <f>IF($D1330&gt;0,VLOOKUP($D1330,Iscrizioni!$A$2:$M$2502,6,FALSE),"-")</f>
        <v>-</v>
      </c>
      <c r="O1330" s="107" t="str">
        <f>IF($D1330&gt;0,VLOOKUP($D1330,Iscrizioni!$A$2:$M$2502,7,FALSE),"-")</f>
        <v>-</v>
      </c>
      <c r="P1330" s="46" t="str">
        <f>IF($D1330&gt;0,VLOOKUP(LEFT($N1330,1),Regione!$A$2:$C$21,2,FALSE),"-")</f>
        <v>-</v>
      </c>
      <c r="Q1330" s="112" t="str">
        <f ca="1">IF($D1330&gt;0,NormalizzaTempo("D",CELL("tipo",$E1330),$E1330),"-")</f>
        <v>-</v>
      </c>
      <c r="R1330" s="27" t="str">
        <f>IF($D1330&gt;0,VLOOKUP($D1330,Iscrizioni!$A$2:$M$2502,13,FALSE),"-")</f>
        <v>-</v>
      </c>
      <c r="S1330" s="112" t="str">
        <f t="shared" si="127"/>
        <v>-</v>
      </c>
      <c r="T1330" s="112" t="str">
        <f>IF($D1330&gt;0,SUMIFS($S$3:$S1330,$X$3:$X1330,1,$J$3:$J1330,$J1330),"-")</f>
        <v>-</v>
      </c>
      <c r="U1330" s="112" t="str">
        <f t="shared" si="128"/>
        <v>-</v>
      </c>
      <c r="V1330" s="112" t="str">
        <f t="shared" si="125"/>
        <v>-</v>
      </c>
      <c r="W1330" s="27" t="str">
        <f>IF(LEN($C1330)=0,IF($D1330&gt;0,COUNTIFS($A$3:$A1330,$A1330),"-"),"Escluso")</f>
        <v>-</v>
      </c>
      <c r="X1330" s="2" t="str">
        <f>IF(LEN($C1330)=0,IF($D1330&gt;0,COUNTIFS($J$3:$J1330,$J1330,$C$3:$C1330,""),"-"),"Escluso")</f>
        <v>-</v>
      </c>
      <c r="Y1330" s="127" t="str">
        <f t="shared" si="129"/>
        <v>-</v>
      </c>
      <c r="Z1330" s="2" t="str">
        <f>IF($D1330&gt;0,COUNTIFS($O$3:$O1330,$O1330,$L$3:$L1330,$L1330,$I$3:$I1330,$I1330),"-")</f>
        <v>-</v>
      </c>
      <c r="AA1330" s="27" t="str">
        <f>IF($D1330&gt;0,IF(OR($Z1330 &gt;1,$L1330&lt;&gt;"Adulti"),0,VLOOKUP($P1330,Regione!$B$2:$C$22,2,FALSE)),"-")</f>
        <v>-</v>
      </c>
      <c r="AB1330" s="27" t="str">
        <f>IF($D1330&gt;0,IF(COUNTIFS($O$3:$O1330,$O1330,$L$3:$L1330,$L1330,$I$3:$I1330,$I1330) &gt;1,0,SUMIFS($Y$3:$Y$2503,$L$3:$L$2503,$L1330,$O$3:$O$2503,$O1330,$I$3:$I$2503,$I1330)),"-")</f>
        <v>-</v>
      </c>
      <c r="AC1330" s="27" t="str">
        <f t="shared" si="126"/>
        <v>-</v>
      </c>
    </row>
    <row r="1331" spans="1:29" s="1" customFormat="1">
      <c r="A1331" s="13"/>
      <c r="B1331" s="107" t="str">
        <f>IF(COUNTA($A1331)&gt;0,VLOOKUP($A1331,Corsa!$A$1:$F$43,2,FALSE),"-")</f>
        <v>-</v>
      </c>
      <c r="C1331" s="11"/>
      <c r="D1331" s="13"/>
      <c r="E1331" s="13"/>
      <c r="F1331" s="46" t="str">
        <f>IF(COUNTA($A1331)&gt;0,VLOOKUP($A1331,Corsa!$A$1:$F$43,3,FALSE),"-")</f>
        <v>-</v>
      </c>
      <c r="G1331" s="28" t="str">
        <f>IF($D1331&gt;0,VLOOKUP($D1331,Iscrizioni!$A$2:$M$2502,9,FALSE),"-")</f>
        <v>-</v>
      </c>
      <c r="H1331" s="28" t="str">
        <f>IF($D1331&gt;0,VLOOKUP($D1331,Iscrizioni!$A$2:$M$2502,4,FALSE),"-")</f>
        <v>-</v>
      </c>
      <c r="I1331" s="27" t="str">
        <f>IF($D1331&gt;0,VLOOKUP($D1331,Iscrizioni!$A$2:$M$2502,5,FALSE),"-")</f>
        <v>-</v>
      </c>
      <c r="J1331" s="27" t="str">
        <f>IF($D1331&gt;0,VLOOKUP($D1331,Iscrizioni!$A$2:$M$2502,10,FALSE),"-")</f>
        <v>-</v>
      </c>
      <c r="K1331" s="27" t="str">
        <f t="shared" si="124"/>
        <v>-</v>
      </c>
      <c r="L1331" s="46" t="str">
        <f>IF($D1331&gt;0,VLOOKUP($D1331,Iscrizioni!$A$2:$M$2502,11,FALSE),"-")</f>
        <v>-</v>
      </c>
      <c r="M1331" s="27" t="str">
        <f>IF($D1331&gt;0,VLOOKUP($D1331,Iscrizioni!$A$2:$N$2502,12,FALSE),"-")</f>
        <v>-</v>
      </c>
      <c r="N1331" s="46" t="str">
        <f>IF($D1331&gt;0,VLOOKUP($D1331,Iscrizioni!$A$2:$M$2502,6,FALSE),"-")</f>
        <v>-</v>
      </c>
      <c r="O1331" s="107" t="str">
        <f>IF($D1331&gt;0,VLOOKUP($D1331,Iscrizioni!$A$2:$M$2502,7,FALSE),"-")</f>
        <v>-</v>
      </c>
      <c r="P1331" s="46" t="str">
        <f>IF($D1331&gt;0,VLOOKUP(LEFT($N1331,1),Regione!$A$2:$C$21,2,FALSE),"-")</f>
        <v>-</v>
      </c>
      <c r="Q1331" s="112" t="str">
        <f ca="1">IF($D1331&gt;0,NormalizzaTempo("D",CELL("tipo",$E1331),$E1331),"-")</f>
        <v>-</v>
      </c>
      <c r="R1331" s="27" t="str">
        <f>IF($D1331&gt;0,VLOOKUP($D1331,Iscrizioni!$A$2:$M$2502,13,FALSE),"-")</f>
        <v>-</v>
      </c>
      <c r="S1331" s="112" t="str">
        <f t="shared" si="127"/>
        <v>-</v>
      </c>
      <c r="T1331" s="112" t="str">
        <f>IF($D1331&gt;0,SUMIFS($S$3:$S1331,$X$3:$X1331,1,$J$3:$J1331,$J1331),"-")</f>
        <v>-</v>
      </c>
      <c r="U1331" s="112" t="str">
        <f t="shared" si="128"/>
        <v>-</v>
      </c>
      <c r="V1331" s="112" t="str">
        <f t="shared" si="125"/>
        <v>-</v>
      </c>
      <c r="W1331" s="27" t="str">
        <f>IF(LEN($C1331)=0,IF($D1331&gt;0,COUNTIFS($A$3:$A1331,$A1331),"-"),"Escluso")</f>
        <v>-</v>
      </c>
      <c r="X1331" s="2" t="str">
        <f>IF(LEN($C1331)=0,IF($D1331&gt;0,COUNTIFS($J$3:$J1331,$J1331,$C$3:$C1331,""),"-"),"Escluso")</f>
        <v>-</v>
      </c>
      <c r="Y1331" s="127" t="str">
        <f t="shared" si="129"/>
        <v>-</v>
      </c>
      <c r="Z1331" s="2" t="str">
        <f>IF($D1331&gt;0,COUNTIFS($O$3:$O1331,$O1331,$L$3:$L1331,$L1331,$I$3:$I1331,$I1331),"-")</f>
        <v>-</v>
      </c>
      <c r="AA1331" s="27" t="str">
        <f>IF($D1331&gt;0,IF(OR($Z1331 &gt;1,$L1331&lt;&gt;"Adulti"),0,VLOOKUP($P1331,Regione!$B$2:$C$22,2,FALSE)),"-")</f>
        <v>-</v>
      </c>
      <c r="AB1331" s="27" t="str">
        <f>IF($D1331&gt;0,IF(COUNTIFS($O$3:$O1331,$O1331,$L$3:$L1331,$L1331,$I$3:$I1331,$I1331) &gt;1,0,SUMIFS($Y$3:$Y$2503,$L$3:$L$2503,$L1331,$O$3:$O$2503,$O1331,$I$3:$I$2503,$I1331)),"-")</f>
        <v>-</v>
      </c>
      <c r="AC1331" s="27" t="str">
        <f t="shared" si="126"/>
        <v>-</v>
      </c>
    </row>
    <row r="1332" spans="1:29" s="1" customFormat="1">
      <c r="A1332" s="13"/>
      <c r="B1332" s="107" t="str">
        <f>IF(COUNTA($A1332)&gt;0,VLOOKUP($A1332,Corsa!$A$1:$F$43,2,FALSE),"-")</f>
        <v>-</v>
      </c>
      <c r="C1332" s="11"/>
      <c r="D1332" s="13"/>
      <c r="E1332" s="13"/>
      <c r="F1332" s="46" t="str">
        <f>IF(COUNTA($A1332)&gt;0,VLOOKUP($A1332,Corsa!$A$1:$F$43,3,FALSE),"-")</f>
        <v>-</v>
      </c>
      <c r="G1332" s="28" t="str">
        <f>IF($D1332&gt;0,VLOOKUP($D1332,Iscrizioni!$A$2:$M$2502,9,FALSE),"-")</f>
        <v>-</v>
      </c>
      <c r="H1332" s="28" t="str">
        <f>IF($D1332&gt;0,VLOOKUP($D1332,Iscrizioni!$A$2:$M$2502,4,FALSE),"-")</f>
        <v>-</v>
      </c>
      <c r="I1332" s="27" t="str">
        <f>IF($D1332&gt;0,VLOOKUP($D1332,Iscrizioni!$A$2:$M$2502,5,FALSE),"-")</f>
        <v>-</v>
      </c>
      <c r="J1332" s="27" t="str">
        <f>IF($D1332&gt;0,VLOOKUP($D1332,Iscrizioni!$A$2:$M$2502,10,FALSE),"-")</f>
        <v>-</v>
      </c>
      <c r="K1332" s="27" t="str">
        <f t="shared" si="124"/>
        <v>-</v>
      </c>
      <c r="L1332" s="46" t="str">
        <f>IF($D1332&gt;0,VLOOKUP($D1332,Iscrizioni!$A$2:$M$2502,11,FALSE),"-")</f>
        <v>-</v>
      </c>
      <c r="M1332" s="27" t="str">
        <f>IF($D1332&gt;0,VLOOKUP($D1332,Iscrizioni!$A$2:$N$2502,12,FALSE),"-")</f>
        <v>-</v>
      </c>
      <c r="N1332" s="46" t="str">
        <f>IF($D1332&gt;0,VLOOKUP($D1332,Iscrizioni!$A$2:$M$2502,6,FALSE),"-")</f>
        <v>-</v>
      </c>
      <c r="O1332" s="107" t="str">
        <f>IF($D1332&gt;0,VLOOKUP($D1332,Iscrizioni!$A$2:$M$2502,7,FALSE),"-")</f>
        <v>-</v>
      </c>
      <c r="P1332" s="46" t="str">
        <f>IF($D1332&gt;0,VLOOKUP(LEFT($N1332,1),Regione!$A$2:$C$21,2,FALSE),"-")</f>
        <v>-</v>
      </c>
      <c r="Q1332" s="112" t="str">
        <f ca="1">IF($D1332&gt;0,NormalizzaTempo("D",CELL("tipo",$E1332),$E1332),"-")</f>
        <v>-</v>
      </c>
      <c r="R1332" s="27" t="str">
        <f>IF($D1332&gt;0,VLOOKUP($D1332,Iscrizioni!$A$2:$M$2502,13,FALSE),"-")</f>
        <v>-</v>
      </c>
      <c r="S1332" s="112" t="str">
        <f t="shared" si="127"/>
        <v>-</v>
      </c>
      <c r="T1332" s="112" t="str">
        <f>IF($D1332&gt;0,SUMIFS($S$3:$S1332,$X$3:$X1332,1,$J$3:$J1332,$J1332),"-")</f>
        <v>-</v>
      </c>
      <c r="U1332" s="112" t="str">
        <f t="shared" si="128"/>
        <v>-</v>
      </c>
      <c r="V1332" s="112" t="str">
        <f t="shared" si="125"/>
        <v>-</v>
      </c>
      <c r="W1332" s="27" t="str">
        <f>IF(LEN($C1332)=0,IF($D1332&gt;0,COUNTIFS($A$3:$A1332,$A1332),"-"),"Escluso")</f>
        <v>-</v>
      </c>
      <c r="X1332" s="2" t="str">
        <f>IF(LEN($C1332)=0,IF($D1332&gt;0,COUNTIFS($J$3:$J1332,$J1332,$C$3:$C1332,""),"-"),"Escluso")</f>
        <v>-</v>
      </c>
      <c r="Y1332" s="127" t="str">
        <f t="shared" si="129"/>
        <v>-</v>
      </c>
      <c r="Z1332" s="2" t="str">
        <f>IF($D1332&gt;0,COUNTIFS($O$3:$O1332,$O1332,$L$3:$L1332,$L1332,$I$3:$I1332,$I1332),"-")</f>
        <v>-</v>
      </c>
      <c r="AA1332" s="27" t="str">
        <f>IF($D1332&gt;0,IF(OR($Z1332 &gt;1,$L1332&lt;&gt;"Adulti"),0,VLOOKUP($P1332,Regione!$B$2:$C$22,2,FALSE)),"-")</f>
        <v>-</v>
      </c>
      <c r="AB1332" s="27" t="str">
        <f>IF($D1332&gt;0,IF(COUNTIFS($O$3:$O1332,$O1332,$L$3:$L1332,$L1332,$I$3:$I1332,$I1332) &gt;1,0,SUMIFS($Y$3:$Y$2503,$L$3:$L$2503,$L1332,$O$3:$O$2503,$O1332,$I$3:$I$2503,$I1332)),"-")</f>
        <v>-</v>
      </c>
      <c r="AC1332" s="27" t="str">
        <f t="shared" si="126"/>
        <v>-</v>
      </c>
    </row>
    <row r="1333" spans="1:29" s="1" customFormat="1">
      <c r="A1333" s="13"/>
      <c r="B1333" s="107" t="str">
        <f>IF(COUNTA($A1333)&gt;0,VLOOKUP($A1333,Corsa!$A$1:$F$43,2,FALSE),"-")</f>
        <v>-</v>
      </c>
      <c r="C1333" s="11"/>
      <c r="D1333" s="13"/>
      <c r="E1333" s="13"/>
      <c r="F1333" s="46" t="str">
        <f>IF(COUNTA($A1333)&gt;0,VLOOKUP($A1333,Corsa!$A$1:$F$43,3,FALSE),"-")</f>
        <v>-</v>
      </c>
      <c r="G1333" s="28" t="str">
        <f>IF($D1333&gt;0,VLOOKUP($D1333,Iscrizioni!$A$2:$M$2502,9,FALSE),"-")</f>
        <v>-</v>
      </c>
      <c r="H1333" s="28" t="str">
        <f>IF($D1333&gt;0,VLOOKUP($D1333,Iscrizioni!$A$2:$M$2502,4,FALSE),"-")</f>
        <v>-</v>
      </c>
      <c r="I1333" s="27" t="str">
        <f>IF($D1333&gt;0,VLOOKUP($D1333,Iscrizioni!$A$2:$M$2502,5,FALSE),"-")</f>
        <v>-</v>
      </c>
      <c r="J1333" s="27" t="str">
        <f>IF($D1333&gt;0,VLOOKUP($D1333,Iscrizioni!$A$2:$M$2502,10,FALSE),"-")</f>
        <v>-</v>
      </c>
      <c r="K1333" s="27" t="str">
        <f t="shared" si="124"/>
        <v>-</v>
      </c>
      <c r="L1333" s="46" t="str">
        <f>IF($D1333&gt;0,VLOOKUP($D1333,Iscrizioni!$A$2:$M$2502,11,FALSE),"-")</f>
        <v>-</v>
      </c>
      <c r="M1333" s="27" t="str">
        <f>IF($D1333&gt;0,VLOOKUP($D1333,Iscrizioni!$A$2:$N$2502,12,FALSE),"-")</f>
        <v>-</v>
      </c>
      <c r="N1333" s="46" t="str">
        <f>IF($D1333&gt;0,VLOOKUP($D1333,Iscrizioni!$A$2:$M$2502,6,FALSE),"-")</f>
        <v>-</v>
      </c>
      <c r="O1333" s="107" t="str">
        <f>IF($D1333&gt;0,VLOOKUP($D1333,Iscrizioni!$A$2:$M$2502,7,FALSE),"-")</f>
        <v>-</v>
      </c>
      <c r="P1333" s="46" t="str">
        <f>IF($D1333&gt;0,VLOOKUP(LEFT($N1333,1),Regione!$A$2:$C$21,2,FALSE),"-")</f>
        <v>-</v>
      </c>
      <c r="Q1333" s="112" t="str">
        <f ca="1">IF($D1333&gt;0,NormalizzaTempo("D",CELL("tipo",$E1333),$E1333),"-")</f>
        <v>-</v>
      </c>
      <c r="R1333" s="27" t="str">
        <f>IF($D1333&gt;0,VLOOKUP($D1333,Iscrizioni!$A$2:$M$2502,13,FALSE),"-")</f>
        <v>-</v>
      </c>
      <c r="S1333" s="112" t="str">
        <f t="shared" si="127"/>
        <v>-</v>
      </c>
      <c r="T1333" s="112" t="str">
        <f>IF($D1333&gt;0,SUMIFS($S$3:$S1333,$X$3:$X1333,1,$J$3:$J1333,$J1333),"-")</f>
        <v>-</v>
      </c>
      <c r="U1333" s="112" t="str">
        <f t="shared" si="128"/>
        <v>-</v>
      </c>
      <c r="V1333" s="112" t="str">
        <f t="shared" si="125"/>
        <v>-</v>
      </c>
      <c r="W1333" s="27" t="str">
        <f>IF(LEN($C1333)=0,IF($D1333&gt;0,COUNTIFS($A$3:$A1333,$A1333),"-"),"Escluso")</f>
        <v>-</v>
      </c>
      <c r="X1333" s="2" t="str">
        <f>IF(LEN($C1333)=0,IF($D1333&gt;0,COUNTIFS($J$3:$J1333,$J1333,$C$3:$C1333,""),"-"),"Escluso")</f>
        <v>-</v>
      </c>
      <c r="Y1333" s="127" t="str">
        <f t="shared" si="129"/>
        <v>-</v>
      </c>
      <c r="Z1333" s="2" t="str">
        <f>IF($D1333&gt;0,COUNTIFS($O$3:$O1333,$O1333,$L$3:$L1333,$L1333,$I$3:$I1333,$I1333),"-")</f>
        <v>-</v>
      </c>
      <c r="AA1333" s="27" t="str">
        <f>IF($D1333&gt;0,IF(OR($Z1333 &gt;1,$L1333&lt;&gt;"Adulti"),0,VLOOKUP($P1333,Regione!$B$2:$C$22,2,FALSE)),"-")</f>
        <v>-</v>
      </c>
      <c r="AB1333" s="27" t="str">
        <f>IF($D1333&gt;0,IF(COUNTIFS($O$3:$O1333,$O1333,$L$3:$L1333,$L1333,$I$3:$I1333,$I1333) &gt;1,0,SUMIFS($Y$3:$Y$2503,$L$3:$L$2503,$L1333,$O$3:$O$2503,$O1333,$I$3:$I$2503,$I1333)),"-")</f>
        <v>-</v>
      </c>
      <c r="AC1333" s="27" t="str">
        <f t="shared" si="126"/>
        <v>-</v>
      </c>
    </row>
    <row r="1334" spans="1:29" s="1" customFormat="1">
      <c r="A1334" s="13"/>
      <c r="B1334" s="107" t="str">
        <f>IF(COUNTA($A1334)&gt;0,VLOOKUP($A1334,Corsa!$A$1:$F$43,2,FALSE),"-")</f>
        <v>-</v>
      </c>
      <c r="C1334" s="11"/>
      <c r="D1334" s="13"/>
      <c r="E1334" s="13"/>
      <c r="F1334" s="46" t="str">
        <f>IF(COUNTA($A1334)&gt;0,VLOOKUP($A1334,Corsa!$A$1:$F$43,3,FALSE),"-")</f>
        <v>-</v>
      </c>
      <c r="G1334" s="28" t="str">
        <f>IF($D1334&gt;0,VLOOKUP($D1334,Iscrizioni!$A$2:$M$2502,9,FALSE),"-")</f>
        <v>-</v>
      </c>
      <c r="H1334" s="28" t="str">
        <f>IF($D1334&gt;0,VLOOKUP($D1334,Iscrizioni!$A$2:$M$2502,4,FALSE),"-")</f>
        <v>-</v>
      </c>
      <c r="I1334" s="27" t="str">
        <f>IF($D1334&gt;0,VLOOKUP($D1334,Iscrizioni!$A$2:$M$2502,5,FALSE),"-")</f>
        <v>-</v>
      </c>
      <c r="J1334" s="27" t="str">
        <f>IF($D1334&gt;0,VLOOKUP($D1334,Iscrizioni!$A$2:$M$2502,10,FALSE),"-")</f>
        <v>-</v>
      </c>
      <c r="K1334" s="27" t="str">
        <f t="shared" si="124"/>
        <v>-</v>
      </c>
      <c r="L1334" s="46" t="str">
        <f>IF($D1334&gt;0,VLOOKUP($D1334,Iscrizioni!$A$2:$M$2502,11,FALSE),"-")</f>
        <v>-</v>
      </c>
      <c r="M1334" s="27" t="str">
        <f>IF($D1334&gt;0,VLOOKUP($D1334,Iscrizioni!$A$2:$N$2502,12,FALSE),"-")</f>
        <v>-</v>
      </c>
      <c r="N1334" s="46" t="str">
        <f>IF($D1334&gt;0,VLOOKUP($D1334,Iscrizioni!$A$2:$M$2502,6,FALSE),"-")</f>
        <v>-</v>
      </c>
      <c r="O1334" s="107" t="str">
        <f>IF($D1334&gt;0,VLOOKUP($D1334,Iscrizioni!$A$2:$M$2502,7,FALSE),"-")</f>
        <v>-</v>
      </c>
      <c r="P1334" s="46" t="str">
        <f>IF($D1334&gt;0,VLOOKUP(LEFT($N1334,1),Regione!$A$2:$C$21,2,FALSE),"-")</f>
        <v>-</v>
      </c>
      <c r="Q1334" s="112" t="str">
        <f ca="1">IF($D1334&gt;0,NormalizzaTempo("D",CELL("tipo",$E1334),$E1334),"-")</f>
        <v>-</v>
      </c>
      <c r="R1334" s="27" t="str">
        <f>IF($D1334&gt;0,VLOOKUP($D1334,Iscrizioni!$A$2:$M$2502,13,FALSE),"-")</f>
        <v>-</v>
      </c>
      <c r="S1334" s="112" t="str">
        <f t="shared" si="127"/>
        <v>-</v>
      </c>
      <c r="T1334" s="112" t="str">
        <f>IF($D1334&gt;0,SUMIFS($S$3:$S1334,$X$3:$X1334,1,$J$3:$J1334,$J1334),"-")</f>
        <v>-</v>
      </c>
      <c r="U1334" s="112" t="str">
        <f t="shared" si="128"/>
        <v>-</v>
      </c>
      <c r="V1334" s="112" t="str">
        <f t="shared" si="125"/>
        <v>-</v>
      </c>
      <c r="W1334" s="27" t="str">
        <f>IF(LEN($C1334)=0,IF($D1334&gt;0,COUNTIFS($A$3:$A1334,$A1334),"-"),"Escluso")</f>
        <v>-</v>
      </c>
      <c r="X1334" s="2" t="str">
        <f>IF(LEN($C1334)=0,IF($D1334&gt;0,COUNTIFS($J$3:$J1334,$J1334,$C$3:$C1334,""),"-"),"Escluso")</f>
        <v>-</v>
      </c>
      <c r="Y1334" s="127" t="str">
        <f t="shared" si="129"/>
        <v>-</v>
      </c>
      <c r="Z1334" s="2" t="str">
        <f>IF($D1334&gt;0,COUNTIFS($O$3:$O1334,$O1334,$L$3:$L1334,$L1334,$I$3:$I1334,$I1334),"-")</f>
        <v>-</v>
      </c>
      <c r="AA1334" s="27" t="str">
        <f>IF($D1334&gt;0,IF(OR($Z1334 &gt;1,$L1334&lt;&gt;"Adulti"),0,VLOOKUP($P1334,Regione!$B$2:$C$22,2,FALSE)),"-")</f>
        <v>-</v>
      </c>
      <c r="AB1334" s="27" t="str">
        <f>IF($D1334&gt;0,IF(COUNTIFS($O$3:$O1334,$O1334,$L$3:$L1334,$L1334,$I$3:$I1334,$I1334) &gt;1,0,SUMIFS($Y$3:$Y$2503,$L$3:$L$2503,$L1334,$O$3:$O$2503,$O1334,$I$3:$I$2503,$I1334)),"-")</f>
        <v>-</v>
      </c>
      <c r="AC1334" s="27" t="str">
        <f t="shared" si="126"/>
        <v>-</v>
      </c>
    </row>
    <row r="1335" spans="1:29" s="1" customFormat="1">
      <c r="A1335" s="13"/>
      <c r="B1335" s="107" t="str">
        <f>IF(COUNTA($A1335)&gt;0,VLOOKUP($A1335,Corsa!$A$1:$F$43,2,FALSE),"-")</f>
        <v>-</v>
      </c>
      <c r="C1335" s="11"/>
      <c r="D1335" s="13"/>
      <c r="E1335" s="13"/>
      <c r="F1335" s="46" t="str">
        <f>IF(COUNTA($A1335)&gt;0,VLOOKUP($A1335,Corsa!$A$1:$F$43,3,FALSE),"-")</f>
        <v>-</v>
      </c>
      <c r="G1335" s="28" t="str">
        <f>IF($D1335&gt;0,VLOOKUP($D1335,Iscrizioni!$A$2:$M$2502,9,FALSE),"-")</f>
        <v>-</v>
      </c>
      <c r="H1335" s="28" t="str">
        <f>IF($D1335&gt;0,VLOOKUP($D1335,Iscrizioni!$A$2:$M$2502,4,FALSE),"-")</f>
        <v>-</v>
      </c>
      <c r="I1335" s="27" t="str">
        <f>IF($D1335&gt;0,VLOOKUP($D1335,Iscrizioni!$A$2:$M$2502,5,FALSE),"-")</f>
        <v>-</v>
      </c>
      <c r="J1335" s="27" t="str">
        <f>IF($D1335&gt;0,VLOOKUP($D1335,Iscrizioni!$A$2:$M$2502,10,FALSE),"-")</f>
        <v>-</v>
      </c>
      <c r="K1335" s="27" t="str">
        <f t="shared" si="124"/>
        <v>-</v>
      </c>
      <c r="L1335" s="46" t="str">
        <f>IF($D1335&gt;0,VLOOKUP($D1335,Iscrizioni!$A$2:$M$2502,11,FALSE),"-")</f>
        <v>-</v>
      </c>
      <c r="M1335" s="27" t="str">
        <f>IF($D1335&gt;0,VLOOKUP($D1335,Iscrizioni!$A$2:$N$2502,12,FALSE),"-")</f>
        <v>-</v>
      </c>
      <c r="N1335" s="46" t="str">
        <f>IF($D1335&gt;0,VLOOKUP($D1335,Iscrizioni!$A$2:$M$2502,6,FALSE),"-")</f>
        <v>-</v>
      </c>
      <c r="O1335" s="107" t="str">
        <f>IF($D1335&gt;0,VLOOKUP($D1335,Iscrizioni!$A$2:$M$2502,7,FALSE),"-")</f>
        <v>-</v>
      </c>
      <c r="P1335" s="46" t="str">
        <f>IF($D1335&gt;0,VLOOKUP(LEFT($N1335,1),Regione!$A$2:$C$21,2,FALSE),"-")</f>
        <v>-</v>
      </c>
      <c r="Q1335" s="112" t="str">
        <f ca="1">IF($D1335&gt;0,NormalizzaTempo("D",CELL("tipo",$E1335),$E1335),"-")</f>
        <v>-</v>
      </c>
      <c r="R1335" s="27" t="str">
        <f>IF($D1335&gt;0,VLOOKUP($D1335,Iscrizioni!$A$2:$M$2502,13,FALSE),"-")</f>
        <v>-</v>
      </c>
      <c r="S1335" s="112" t="str">
        <f t="shared" si="127"/>
        <v>-</v>
      </c>
      <c r="T1335" s="112" t="str">
        <f>IF($D1335&gt;0,SUMIFS($S$3:$S1335,$X$3:$X1335,1,$J$3:$J1335,$J1335),"-")</f>
        <v>-</v>
      </c>
      <c r="U1335" s="112" t="str">
        <f t="shared" si="128"/>
        <v>-</v>
      </c>
      <c r="V1335" s="112" t="str">
        <f t="shared" si="125"/>
        <v>-</v>
      </c>
      <c r="W1335" s="27" t="str">
        <f>IF(LEN($C1335)=0,IF($D1335&gt;0,COUNTIFS($A$3:$A1335,$A1335),"-"),"Escluso")</f>
        <v>-</v>
      </c>
      <c r="X1335" s="2" t="str">
        <f>IF(LEN($C1335)=0,IF($D1335&gt;0,COUNTIFS($J$3:$J1335,$J1335,$C$3:$C1335,""),"-"),"Escluso")</f>
        <v>-</v>
      </c>
      <c r="Y1335" s="127" t="str">
        <f t="shared" si="129"/>
        <v>-</v>
      </c>
      <c r="Z1335" s="2" t="str">
        <f>IF($D1335&gt;0,COUNTIFS($O$3:$O1335,$O1335,$L$3:$L1335,$L1335,$I$3:$I1335,$I1335),"-")</f>
        <v>-</v>
      </c>
      <c r="AA1335" s="27" t="str">
        <f>IF($D1335&gt;0,IF(OR($Z1335 &gt;1,$L1335&lt;&gt;"Adulti"),0,VLOOKUP($P1335,Regione!$B$2:$C$22,2,FALSE)),"-")</f>
        <v>-</v>
      </c>
      <c r="AB1335" s="27" t="str">
        <f>IF($D1335&gt;0,IF(COUNTIFS($O$3:$O1335,$O1335,$L$3:$L1335,$L1335,$I$3:$I1335,$I1335) &gt;1,0,SUMIFS($Y$3:$Y$2503,$L$3:$L$2503,$L1335,$O$3:$O$2503,$O1335,$I$3:$I$2503,$I1335)),"-")</f>
        <v>-</v>
      </c>
      <c r="AC1335" s="27" t="str">
        <f t="shared" si="126"/>
        <v>-</v>
      </c>
    </row>
    <row r="1336" spans="1:29" s="1" customFormat="1">
      <c r="A1336" s="13"/>
      <c r="B1336" s="107" t="str">
        <f>IF(COUNTA($A1336)&gt;0,VLOOKUP($A1336,Corsa!$A$1:$F$43,2,FALSE),"-")</f>
        <v>-</v>
      </c>
      <c r="C1336" s="11"/>
      <c r="D1336" s="13"/>
      <c r="E1336" s="13"/>
      <c r="F1336" s="46" t="str">
        <f>IF(COUNTA($A1336)&gt;0,VLOOKUP($A1336,Corsa!$A$1:$F$43,3,FALSE),"-")</f>
        <v>-</v>
      </c>
      <c r="G1336" s="28" t="str">
        <f>IF($D1336&gt;0,VLOOKUP($D1336,Iscrizioni!$A$2:$M$2502,9,FALSE),"-")</f>
        <v>-</v>
      </c>
      <c r="H1336" s="28" t="str">
        <f>IF($D1336&gt;0,VLOOKUP($D1336,Iscrizioni!$A$2:$M$2502,4,FALSE),"-")</f>
        <v>-</v>
      </c>
      <c r="I1336" s="27" t="str">
        <f>IF($D1336&gt;0,VLOOKUP($D1336,Iscrizioni!$A$2:$M$2502,5,FALSE),"-")</f>
        <v>-</v>
      </c>
      <c r="J1336" s="27" t="str">
        <f>IF($D1336&gt;0,VLOOKUP($D1336,Iscrizioni!$A$2:$M$2502,10,FALSE),"-")</f>
        <v>-</v>
      </c>
      <c r="K1336" s="27" t="str">
        <f t="shared" si="124"/>
        <v>-</v>
      </c>
      <c r="L1336" s="46" t="str">
        <f>IF($D1336&gt;0,VLOOKUP($D1336,Iscrizioni!$A$2:$M$2502,11,FALSE),"-")</f>
        <v>-</v>
      </c>
      <c r="M1336" s="27" t="str">
        <f>IF($D1336&gt;0,VLOOKUP($D1336,Iscrizioni!$A$2:$N$2502,12,FALSE),"-")</f>
        <v>-</v>
      </c>
      <c r="N1336" s="46" t="str">
        <f>IF($D1336&gt;0,VLOOKUP($D1336,Iscrizioni!$A$2:$M$2502,6,FALSE),"-")</f>
        <v>-</v>
      </c>
      <c r="O1336" s="107" t="str">
        <f>IF($D1336&gt;0,VLOOKUP($D1336,Iscrizioni!$A$2:$M$2502,7,FALSE),"-")</f>
        <v>-</v>
      </c>
      <c r="P1336" s="46" t="str">
        <f>IF($D1336&gt;0,VLOOKUP(LEFT($N1336,1),Regione!$A$2:$C$21,2,FALSE),"-")</f>
        <v>-</v>
      </c>
      <c r="Q1336" s="112" t="str">
        <f ca="1">IF($D1336&gt;0,NormalizzaTempo("D",CELL("tipo",$E1336),$E1336),"-")</f>
        <v>-</v>
      </c>
      <c r="R1336" s="27" t="str">
        <f>IF($D1336&gt;0,VLOOKUP($D1336,Iscrizioni!$A$2:$M$2502,13,FALSE),"-")</f>
        <v>-</v>
      </c>
      <c r="S1336" s="112" t="str">
        <f t="shared" si="127"/>
        <v>-</v>
      </c>
      <c r="T1336" s="112" t="str">
        <f>IF($D1336&gt;0,SUMIFS($S$3:$S1336,$X$3:$X1336,1,$J$3:$J1336,$J1336),"-")</f>
        <v>-</v>
      </c>
      <c r="U1336" s="112" t="str">
        <f t="shared" si="128"/>
        <v>-</v>
      </c>
      <c r="V1336" s="112" t="str">
        <f t="shared" si="125"/>
        <v>-</v>
      </c>
      <c r="W1336" s="27" t="str">
        <f>IF(LEN($C1336)=0,IF($D1336&gt;0,COUNTIFS($A$3:$A1336,$A1336),"-"),"Escluso")</f>
        <v>-</v>
      </c>
      <c r="X1336" s="2" t="str">
        <f>IF(LEN($C1336)=0,IF($D1336&gt;0,COUNTIFS($J$3:$J1336,$J1336,$C$3:$C1336,""),"-"),"Escluso")</f>
        <v>-</v>
      </c>
      <c r="Y1336" s="127" t="str">
        <f t="shared" si="129"/>
        <v>-</v>
      </c>
      <c r="Z1336" s="2" t="str">
        <f>IF($D1336&gt;0,COUNTIFS($O$3:$O1336,$O1336,$L$3:$L1336,$L1336,$I$3:$I1336,$I1336),"-")</f>
        <v>-</v>
      </c>
      <c r="AA1336" s="27" t="str">
        <f>IF($D1336&gt;0,IF(OR($Z1336 &gt;1,$L1336&lt;&gt;"Adulti"),0,VLOOKUP($P1336,Regione!$B$2:$C$22,2,FALSE)),"-")</f>
        <v>-</v>
      </c>
      <c r="AB1336" s="27" t="str">
        <f>IF($D1336&gt;0,IF(COUNTIFS($O$3:$O1336,$O1336,$L$3:$L1336,$L1336,$I$3:$I1336,$I1336) &gt;1,0,SUMIFS($Y$3:$Y$2503,$L$3:$L$2503,$L1336,$O$3:$O$2503,$O1336,$I$3:$I$2503,$I1336)),"-")</f>
        <v>-</v>
      </c>
      <c r="AC1336" s="27" t="str">
        <f t="shared" si="126"/>
        <v>-</v>
      </c>
    </row>
    <row r="1337" spans="1:29" s="1" customFormat="1">
      <c r="A1337" s="13"/>
      <c r="B1337" s="107" t="str">
        <f>IF(COUNTA($A1337)&gt;0,VLOOKUP($A1337,Corsa!$A$1:$F$43,2,FALSE),"-")</f>
        <v>-</v>
      </c>
      <c r="C1337" s="11"/>
      <c r="D1337" s="13"/>
      <c r="E1337" s="13"/>
      <c r="F1337" s="46" t="str">
        <f>IF(COUNTA($A1337)&gt;0,VLOOKUP($A1337,Corsa!$A$1:$F$43,3,FALSE),"-")</f>
        <v>-</v>
      </c>
      <c r="G1337" s="28" t="str">
        <f>IF($D1337&gt;0,VLOOKUP($D1337,Iscrizioni!$A$2:$M$2502,9,FALSE),"-")</f>
        <v>-</v>
      </c>
      <c r="H1337" s="28" t="str">
        <f>IF($D1337&gt;0,VLOOKUP($D1337,Iscrizioni!$A$2:$M$2502,4,FALSE),"-")</f>
        <v>-</v>
      </c>
      <c r="I1337" s="27" t="str">
        <f>IF($D1337&gt;0,VLOOKUP($D1337,Iscrizioni!$A$2:$M$2502,5,FALSE),"-")</f>
        <v>-</v>
      </c>
      <c r="J1337" s="27" t="str">
        <f>IF($D1337&gt;0,VLOOKUP($D1337,Iscrizioni!$A$2:$M$2502,10,FALSE),"-")</f>
        <v>-</v>
      </c>
      <c r="K1337" s="27" t="str">
        <f t="shared" si="124"/>
        <v>-</v>
      </c>
      <c r="L1337" s="46" t="str">
        <f>IF($D1337&gt;0,VLOOKUP($D1337,Iscrizioni!$A$2:$M$2502,11,FALSE),"-")</f>
        <v>-</v>
      </c>
      <c r="M1337" s="27" t="str">
        <f>IF($D1337&gt;0,VLOOKUP($D1337,Iscrizioni!$A$2:$N$2502,12,FALSE),"-")</f>
        <v>-</v>
      </c>
      <c r="N1337" s="46" t="str">
        <f>IF($D1337&gt;0,VLOOKUP($D1337,Iscrizioni!$A$2:$M$2502,6,FALSE),"-")</f>
        <v>-</v>
      </c>
      <c r="O1337" s="107" t="str">
        <f>IF($D1337&gt;0,VLOOKUP($D1337,Iscrizioni!$A$2:$M$2502,7,FALSE),"-")</f>
        <v>-</v>
      </c>
      <c r="P1337" s="46" t="str">
        <f>IF($D1337&gt;0,VLOOKUP(LEFT($N1337,1),Regione!$A$2:$C$21,2,FALSE),"-")</f>
        <v>-</v>
      </c>
      <c r="Q1337" s="112" t="str">
        <f ca="1">IF($D1337&gt;0,NormalizzaTempo("D",CELL("tipo",$E1337),$E1337),"-")</f>
        <v>-</v>
      </c>
      <c r="R1337" s="27" t="str">
        <f>IF($D1337&gt;0,VLOOKUP($D1337,Iscrizioni!$A$2:$M$2502,13,FALSE),"-")</f>
        <v>-</v>
      </c>
      <c r="S1337" s="112" t="str">
        <f t="shared" si="127"/>
        <v>-</v>
      </c>
      <c r="T1337" s="112" t="str">
        <f>IF($D1337&gt;0,SUMIFS($S$3:$S1337,$X$3:$X1337,1,$J$3:$J1337,$J1337),"-")</f>
        <v>-</v>
      </c>
      <c r="U1337" s="112" t="str">
        <f t="shared" si="128"/>
        <v>-</v>
      </c>
      <c r="V1337" s="112" t="str">
        <f t="shared" si="125"/>
        <v>-</v>
      </c>
      <c r="W1337" s="27" t="str">
        <f>IF(LEN($C1337)=0,IF($D1337&gt;0,COUNTIFS($A$3:$A1337,$A1337),"-"),"Escluso")</f>
        <v>-</v>
      </c>
      <c r="X1337" s="2" t="str">
        <f>IF(LEN($C1337)=0,IF($D1337&gt;0,COUNTIFS($J$3:$J1337,$J1337,$C$3:$C1337,""),"-"),"Escluso")</f>
        <v>-</v>
      </c>
      <c r="Y1337" s="127" t="str">
        <f t="shared" si="129"/>
        <v>-</v>
      </c>
      <c r="Z1337" s="2" t="str">
        <f>IF($D1337&gt;0,COUNTIFS($O$3:$O1337,$O1337,$L$3:$L1337,$L1337,$I$3:$I1337,$I1337),"-")</f>
        <v>-</v>
      </c>
      <c r="AA1337" s="27" t="str">
        <f>IF($D1337&gt;0,IF(OR($Z1337 &gt;1,$L1337&lt;&gt;"Adulti"),0,VLOOKUP($P1337,Regione!$B$2:$C$22,2,FALSE)),"-")</f>
        <v>-</v>
      </c>
      <c r="AB1337" s="27" t="str">
        <f>IF($D1337&gt;0,IF(COUNTIFS($O$3:$O1337,$O1337,$L$3:$L1337,$L1337,$I$3:$I1337,$I1337) &gt;1,0,SUMIFS($Y$3:$Y$2503,$L$3:$L$2503,$L1337,$O$3:$O$2503,$O1337,$I$3:$I$2503,$I1337)),"-")</f>
        <v>-</v>
      </c>
      <c r="AC1337" s="27" t="str">
        <f t="shared" si="126"/>
        <v>-</v>
      </c>
    </row>
    <row r="1338" spans="1:29" s="1" customFormat="1">
      <c r="A1338" s="13"/>
      <c r="B1338" s="107" t="str">
        <f>IF(COUNTA($A1338)&gt;0,VLOOKUP($A1338,Corsa!$A$1:$F$43,2,FALSE),"-")</f>
        <v>-</v>
      </c>
      <c r="C1338" s="11"/>
      <c r="D1338" s="13"/>
      <c r="E1338" s="13"/>
      <c r="F1338" s="46" t="str">
        <f>IF(COUNTA($A1338)&gt;0,VLOOKUP($A1338,Corsa!$A$1:$F$43,3,FALSE),"-")</f>
        <v>-</v>
      </c>
      <c r="G1338" s="28" t="str">
        <f>IF($D1338&gt;0,VLOOKUP($D1338,Iscrizioni!$A$2:$M$2502,9,FALSE),"-")</f>
        <v>-</v>
      </c>
      <c r="H1338" s="28" t="str">
        <f>IF($D1338&gt;0,VLOOKUP($D1338,Iscrizioni!$A$2:$M$2502,4,FALSE),"-")</f>
        <v>-</v>
      </c>
      <c r="I1338" s="27" t="str">
        <f>IF($D1338&gt;0,VLOOKUP($D1338,Iscrizioni!$A$2:$M$2502,5,FALSE),"-")</f>
        <v>-</v>
      </c>
      <c r="J1338" s="27" t="str">
        <f>IF($D1338&gt;0,VLOOKUP($D1338,Iscrizioni!$A$2:$M$2502,10,FALSE),"-")</f>
        <v>-</v>
      </c>
      <c r="K1338" s="27" t="str">
        <f t="shared" si="124"/>
        <v>-</v>
      </c>
      <c r="L1338" s="46" t="str">
        <f>IF($D1338&gt;0,VLOOKUP($D1338,Iscrizioni!$A$2:$M$2502,11,FALSE),"-")</f>
        <v>-</v>
      </c>
      <c r="M1338" s="27" t="str">
        <f>IF($D1338&gt;0,VLOOKUP($D1338,Iscrizioni!$A$2:$N$2502,12,FALSE),"-")</f>
        <v>-</v>
      </c>
      <c r="N1338" s="46" t="str">
        <f>IF($D1338&gt;0,VLOOKUP($D1338,Iscrizioni!$A$2:$M$2502,6,FALSE),"-")</f>
        <v>-</v>
      </c>
      <c r="O1338" s="107" t="str">
        <f>IF($D1338&gt;0,VLOOKUP($D1338,Iscrizioni!$A$2:$M$2502,7,FALSE),"-")</f>
        <v>-</v>
      </c>
      <c r="P1338" s="46" t="str">
        <f>IF($D1338&gt;0,VLOOKUP(LEFT($N1338,1),Regione!$A$2:$C$21,2,FALSE),"-")</f>
        <v>-</v>
      </c>
      <c r="Q1338" s="112" t="str">
        <f ca="1">IF($D1338&gt;0,NormalizzaTempo("D",CELL("tipo",$E1338),$E1338),"-")</f>
        <v>-</v>
      </c>
      <c r="R1338" s="27" t="str">
        <f>IF($D1338&gt;0,VLOOKUP($D1338,Iscrizioni!$A$2:$M$2502,13,FALSE),"-")</f>
        <v>-</v>
      </c>
      <c r="S1338" s="112" t="str">
        <f t="shared" si="127"/>
        <v>-</v>
      </c>
      <c r="T1338" s="112" t="str">
        <f>IF($D1338&gt;0,SUMIFS($S$3:$S1338,$X$3:$X1338,1,$J$3:$J1338,$J1338),"-")</f>
        <v>-</v>
      </c>
      <c r="U1338" s="112" t="str">
        <f t="shared" si="128"/>
        <v>-</v>
      </c>
      <c r="V1338" s="112" t="str">
        <f t="shared" si="125"/>
        <v>-</v>
      </c>
      <c r="W1338" s="27" t="str">
        <f>IF(LEN($C1338)=0,IF($D1338&gt;0,COUNTIFS($A$3:$A1338,$A1338),"-"),"Escluso")</f>
        <v>-</v>
      </c>
      <c r="X1338" s="2" t="str">
        <f>IF(LEN($C1338)=0,IF($D1338&gt;0,COUNTIFS($J$3:$J1338,$J1338,$C$3:$C1338,""),"-"),"Escluso")</f>
        <v>-</v>
      </c>
      <c r="Y1338" s="127" t="str">
        <f t="shared" si="129"/>
        <v>-</v>
      </c>
      <c r="Z1338" s="2" t="str">
        <f>IF($D1338&gt;0,COUNTIFS($O$3:$O1338,$O1338,$L$3:$L1338,$L1338,$I$3:$I1338,$I1338),"-")</f>
        <v>-</v>
      </c>
      <c r="AA1338" s="27" t="str">
        <f>IF($D1338&gt;0,IF(OR($Z1338 &gt;1,$L1338&lt;&gt;"Adulti"),0,VLOOKUP($P1338,Regione!$B$2:$C$22,2,FALSE)),"-")</f>
        <v>-</v>
      </c>
      <c r="AB1338" s="27" t="str">
        <f>IF($D1338&gt;0,IF(COUNTIFS($O$3:$O1338,$O1338,$L$3:$L1338,$L1338,$I$3:$I1338,$I1338) &gt;1,0,SUMIFS($Y$3:$Y$2503,$L$3:$L$2503,$L1338,$O$3:$O$2503,$O1338,$I$3:$I$2503,$I1338)),"-")</f>
        <v>-</v>
      </c>
      <c r="AC1338" s="27" t="str">
        <f t="shared" si="126"/>
        <v>-</v>
      </c>
    </row>
    <row r="1339" spans="1:29" s="1" customFormat="1">
      <c r="A1339" s="13"/>
      <c r="B1339" s="107" t="str">
        <f>IF(COUNTA($A1339)&gt;0,VLOOKUP($A1339,Corsa!$A$1:$F$43,2,FALSE),"-")</f>
        <v>-</v>
      </c>
      <c r="C1339" s="11"/>
      <c r="D1339" s="13"/>
      <c r="E1339" s="13"/>
      <c r="F1339" s="46" t="str">
        <f>IF(COUNTA($A1339)&gt;0,VLOOKUP($A1339,Corsa!$A$1:$F$43,3,FALSE),"-")</f>
        <v>-</v>
      </c>
      <c r="G1339" s="28" t="str">
        <f>IF($D1339&gt;0,VLOOKUP($D1339,Iscrizioni!$A$2:$M$2502,9,FALSE),"-")</f>
        <v>-</v>
      </c>
      <c r="H1339" s="28" t="str">
        <f>IF($D1339&gt;0,VLOOKUP($D1339,Iscrizioni!$A$2:$M$2502,4,FALSE),"-")</f>
        <v>-</v>
      </c>
      <c r="I1339" s="27" t="str">
        <f>IF($D1339&gt;0,VLOOKUP($D1339,Iscrizioni!$A$2:$M$2502,5,FALSE),"-")</f>
        <v>-</v>
      </c>
      <c r="J1339" s="27" t="str">
        <f>IF($D1339&gt;0,VLOOKUP($D1339,Iscrizioni!$A$2:$M$2502,10,FALSE),"-")</f>
        <v>-</v>
      </c>
      <c r="K1339" s="27" t="str">
        <f t="shared" si="124"/>
        <v>-</v>
      </c>
      <c r="L1339" s="46" t="str">
        <f>IF($D1339&gt;0,VLOOKUP($D1339,Iscrizioni!$A$2:$M$2502,11,FALSE),"-")</f>
        <v>-</v>
      </c>
      <c r="M1339" s="27" t="str">
        <f>IF($D1339&gt;0,VLOOKUP($D1339,Iscrizioni!$A$2:$N$2502,12,FALSE),"-")</f>
        <v>-</v>
      </c>
      <c r="N1339" s="46" t="str">
        <f>IF($D1339&gt;0,VLOOKUP($D1339,Iscrizioni!$A$2:$M$2502,6,FALSE),"-")</f>
        <v>-</v>
      </c>
      <c r="O1339" s="107" t="str">
        <f>IF($D1339&gt;0,VLOOKUP($D1339,Iscrizioni!$A$2:$M$2502,7,FALSE),"-")</f>
        <v>-</v>
      </c>
      <c r="P1339" s="46" t="str">
        <f>IF($D1339&gt;0,VLOOKUP(LEFT($N1339,1),Regione!$A$2:$C$21,2,FALSE),"-")</f>
        <v>-</v>
      </c>
      <c r="Q1339" s="112" t="str">
        <f ca="1">IF($D1339&gt;0,NormalizzaTempo("D",CELL("tipo",$E1339),$E1339),"-")</f>
        <v>-</v>
      </c>
      <c r="R1339" s="27" t="str">
        <f>IF($D1339&gt;0,VLOOKUP($D1339,Iscrizioni!$A$2:$M$2502,13,FALSE),"-")</f>
        <v>-</v>
      </c>
      <c r="S1339" s="112" t="str">
        <f t="shared" si="127"/>
        <v>-</v>
      </c>
      <c r="T1339" s="112" t="str">
        <f>IF($D1339&gt;0,SUMIFS($S$3:$S1339,$X$3:$X1339,1,$J$3:$J1339,$J1339),"-")</f>
        <v>-</v>
      </c>
      <c r="U1339" s="112" t="str">
        <f t="shared" si="128"/>
        <v>-</v>
      </c>
      <c r="V1339" s="112" t="str">
        <f t="shared" si="125"/>
        <v>-</v>
      </c>
      <c r="W1339" s="27" t="str">
        <f>IF(LEN($C1339)=0,IF($D1339&gt;0,COUNTIFS($A$3:$A1339,$A1339),"-"),"Escluso")</f>
        <v>-</v>
      </c>
      <c r="X1339" s="2" t="str">
        <f>IF(LEN($C1339)=0,IF($D1339&gt;0,COUNTIFS($J$3:$J1339,$J1339,$C$3:$C1339,""),"-"),"Escluso")</f>
        <v>-</v>
      </c>
      <c r="Y1339" s="127" t="str">
        <f t="shared" si="129"/>
        <v>-</v>
      </c>
      <c r="Z1339" s="2" t="str">
        <f>IF($D1339&gt;0,COUNTIFS($O$3:$O1339,$O1339,$L$3:$L1339,$L1339,$I$3:$I1339,$I1339),"-")</f>
        <v>-</v>
      </c>
      <c r="AA1339" s="27" t="str">
        <f>IF($D1339&gt;0,IF(OR($Z1339 &gt;1,$L1339&lt;&gt;"Adulti"),0,VLOOKUP($P1339,Regione!$B$2:$C$22,2,FALSE)),"-")</f>
        <v>-</v>
      </c>
      <c r="AB1339" s="27" t="str">
        <f>IF($D1339&gt;0,IF(COUNTIFS($O$3:$O1339,$O1339,$L$3:$L1339,$L1339,$I$3:$I1339,$I1339) &gt;1,0,SUMIFS($Y$3:$Y$2503,$L$3:$L$2503,$L1339,$O$3:$O$2503,$O1339,$I$3:$I$2503,$I1339)),"-")</f>
        <v>-</v>
      </c>
      <c r="AC1339" s="27" t="str">
        <f t="shared" si="126"/>
        <v>-</v>
      </c>
    </row>
    <row r="1340" spans="1:29" s="1" customFormat="1">
      <c r="A1340" s="13"/>
      <c r="B1340" s="107" t="str">
        <f>IF(COUNTA($A1340)&gt;0,VLOOKUP($A1340,Corsa!$A$1:$F$43,2,FALSE),"-")</f>
        <v>-</v>
      </c>
      <c r="C1340" s="11"/>
      <c r="D1340" s="13"/>
      <c r="E1340" s="13"/>
      <c r="F1340" s="46" t="str">
        <f>IF(COUNTA($A1340)&gt;0,VLOOKUP($A1340,Corsa!$A$1:$F$43,3,FALSE),"-")</f>
        <v>-</v>
      </c>
      <c r="G1340" s="28" t="str">
        <f>IF($D1340&gt;0,VLOOKUP($D1340,Iscrizioni!$A$2:$M$2502,9,FALSE),"-")</f>
        <v>-</v>
      </c>
      <c r="H1340" s="28" t="str">
        <f>IF($D1340&gt;0,VLOOKUP($D1340,Iscrizioni!$A$2:$M$2502,4,FALSE),"-")</f>
        <v>-</v>
      </c>
      <c r="I1340" s="27" t="str">
        <f>IF($D1340&gt;0,VLOOKUP($D1340,Iscrizioni!$A$2:$M$2502,5,FALSE),"-")</f>
        <v>-</v>
      </c>
      <c r="J1340" s="27" t="str">
        <f>IF($D1340&gt;0,VLOOKUP($D1340,Iscrizioni!$A$2:$M$2502,10,FALSE),"-")</f>
        <v>-</v>
      </c>
      <c r="K1340" s="27" t="str">
        <f t="shared" si="124"/>
        <v>-</v>
      </c>
      <c r="L1340" s="46" t="str">
        <f>IF($D1340&gt;0,VLOOKUP($D1340,Iscrizioni!$A$2:$M$2502,11,FALSE),"-")</f>
        <v>-</v>
      </c>
      <c r="M1340" s="27" t="str">
        <f>IF($D1340&gt;0,VLOOKUP($D1340,Iscrizioni!$A$2:$N$2502,12,FALSE),"-")</f>
        <v>-</v>
      </c>
      <c r="N1340" s="46" t="str">
        <f>IF($D1340&gt;0,VLOOKUP($D1340,Iscrizioni!$A$2:$M$2502,6,FALSE),"-")</f>
        <v>-</v>
      </c>
      <c r="O1340" s="107" t="str">
        <f>IF($D1340&gt;0,VLOOKUP($D1340,Iscrizioni!$A$2:$M$2502,7,FALSE),"-")</f>
        <v>-</v>
      </c>
      <c r="P1340" s="46" t="str">
        <f>IF($D1340&gt;0,VLOOKUP(LEFT($N1340,1),Regione!$A$2:$C$21,2,FALSE),"-")</f>
        <v>-</v>
      </c>
      <c r="Q1340" s="112" t="str">
        <f ca="1">IF($D1340&gt;0,NormalizzaTempo("D",CELL("tipo",$E1340),$E1340),"-")</f>
        <v>-</v>
      </c>
      <c r="R1340" s="27" t="str">
        <f>IF($D1340&gt;0,VLOOKUP($D1340,Iscrizioni!$A$2:$M$2502,13,FALSE),"-")</f>
        <v>-</v>
      </c>
      <c r="S1340" s="112" t="str">
        <f t="shared" si="127"/>
        <v>-</v>
      </c>
      <c r="T1340" s="112" t="str">
        <f>IF($D1340&gt;0,SUMIFS($S$3:$S1340,$X$3:$X1340,1,$J$3:$J1340,$J1340),"-")</f>
        <v>-</v>
      </c>
      <c r="U1340" s="112" t="str">
        <f t="shared" si="128"/>
        <v>-</v>
      </c>
      <c r="V1340" s="112" t="str">
        <f t="shared" si="125"/>
        <v>-</v>
      </c>
      <c r="W1340" s="27" t="str">
        <f>IF(LEN($C1340)=0,IF($D1340&gt;0,COUNTIFS($A$3:$A1340,$A1340),"-"),"Escluso")</f>
        <v>-</v>
      </c>
      <c r="X1340" s="2" t="str">
        <f>IF(LEN($C1340)=0,IF($D1340&gt;0,COUNTIFS($J$3:$J1340,$J1340,$C$3:$C1340,""),"-"),"Escluso")</f>
        <v>-</v>
      </c>
      <c r="Y1340" s="127" t="str">
        <f t="shared" si="129"/>
        <v>-</v>
      </c>
      <c r="Z1340" s="2" t="str">
        <f>IF($D1340&gt;0,COUNTIFS($O$3:$O1340,$O1340,$L$3:$L1340,$L1340,$I$3:$I1340,$I1340),"-")</f>
        <v>-</v>
      </c>
      <c r="AA1340" s="27" t="str">
        <f>IF($D1340&gt;0,IF(OR($Z1340 &gt;1,$L1340&lt;&gt;"Adulti"),0,VLOOKUP($P1340,Regione!$B$2:$C$22,2,FALSE)),"-")</f>
        <v>-</v>
      </c>
      <c r="AB1340" s="27" t="str">
        <f>IF($D1340&gt;0,IF(COUNTIFS($O$3:$O1340,$O1340,$L$3:$L1340,$L1340,$I$3:$I1340,$I1340) &gt;1,0,SUMIFS($Y$3:$Y$2503,$L$3:$L$2503,$L1340,$O$3:$O$2503,$O1340,$I$3:$I$2503,$I1340)),"-")</f>
        <v>-</v>
      </c>
      <c r="AC1340" s="27" t="str">
        <f t="shared" si="126"/>
        <v>-</v>
      </c>
    </row>
    <row r="1341" spans="1:29" s="1" customFormat="1">
      <c r="A1341" s="13"/>
      <c r="B1341" s="107" t="str">
        <f>IF(COUNTA($A1341)&gt;0,VLOOKUP($A1341,Corsa!$A$1:$F$43,2,FALSE),"-")</f>
        <v>-</v>
      </c>
      <c r="C1341" s="11"/>
      <c r="D1341" s="13"/>
      <c r="E1341" s="13"/>
      <c r="F1341" s="46" t="str">
        <f>IF(COUNTA($A1341)&gt;0,VLOOKUP($A1341,Corsa!$A$1:$F$43,3,FALSE),"-")</f>
        <v>-</v>
      </c>
      <c r="G1341" s="28" t="str">
        <f>IF($D1341&gt;0,VLOOKUP($D1341,Iscrizioni!$A$2:$M$2502,9,FALSE),"-")</f>
        <v>-</v>
      </c>
      <c r="H1341" s="28" t="str">
        <f>IF($D1341&gt;0,VLOOKUP($D1341,Iscrizioni!$A$2:$M$2502,4,FALSE),"-")</f>
        <v>-</v>
      </c>
      <c r="I1341" s="27" t="str">
        <f>IF($D1341&gt;0,VLOOKUP($D1341,Iscrizioni!$A$2:$M$2502,5,FALSE),"-")</f>
        <v>-</v>
      </c>
      <c r="J1341" s="27" t="str">
        <f>IF($D1341&gt;0,VLOOKUP($D1341,Iscrizioni!$A$2:$M$2502,10,FALSE),"-")</f>
        <v>-</v>
      </c>
      <c r="K1341" s="27" t="str">
        <f t="shared" si="124"/>
        <v>-</v>
      </c>
      <c r="L1341" s="46" t="str">
        <f>IF($D1341&gt;0,VLOOKUP($D1341,Iscrizioni!$A$2:$M$2502,11,FALSE),"-")</f>
        <v>-</v>
      </c>
      <c r="M1341" s="27" t="str">
        <f>IF($D1341&gt;0,VLOOKUP($D1341,Iscrizioni!$A$2:$N$2502,12,FALSE),"-")</f>
        <v>-</v>
      </c>
      <c r="N1341" s="46" t="str">
        <f>IF($D1341&gt;0,VLOOKUP($D1341,Iscrizioni!$A$2:$M$2502,6,FALSE),"-")</f>
        <v>-</v>
      </c>
      <c r="O1341" s="107" t="str">
        <f>IF($D1341&gt;0,VLOOKUP($D1341,Iscrizioni!$A$2:$M$2502,7,FALSE),"-")</f>
        <v>-</v>
      </c>
      <c r="P1341" s="46" t="str">
        <f>IF($D1341&gt;0,VLOOKUP(LEFT($N1341,1),Regione!$A$2:$C$21,2,FALSE),"-")</f>
        <v>-</v>
      </c>
      <c r="Q1341" s="112" t="str">
        <f ca="1">IF($D1341&gt;0,NormalizzaTempo("D",CELL("tipo",$E1341),$E1341),"-")</f>
        <v>-</v>
      </c>
      <c r="R1341" s="27" t="str">
        <f>IF($D1341&gt;0,VLOOKUP($D1341,Iscrizioni!$A$2:$M$2502,13,FALSE),"-")</f>
        <v>-</v>
      </c>
      <c r="S1341" s="112" t="str">
        <f t="shared" si="127"/>
        <v>-</v>
      </c>
      <c r="T1341" s="112" t="str">
        <f>IF($D1341&gt;0,SUMIFS($S$3:$S1341,$X$3:$X1341,1,$J$3:$J1341,$J1341),"-")</f>
        <v>-</v>
      </c>
      <c r="U1341" s="112" t="str">
        <f t="shared" si="128"/>
        <v>-</v>
      </c>
      <c r="V1341" s="112" t="str">
        <f t="shared" si="125"/>
        <v>-</v>
      </c>
      <c r="W1341" s="27" t="str">
        <f>IF(LEN($C1341)=0,IF($D1341&gt;0,COUNTIFS($A$3:$A1341,$A1341),"-"),"Escluso")</f>
        <v>-</v>
      </c>
      <c r="X1341" s="2" t="str">
        <f>IF(LEN($C1341)=0,IF($D1341&gt;0,COUNTIFS($J$3:$J1341,$J1341,$C$3:$C1341,""),"-"),"Escluso")</f>
        <v>-</v>
      </c>
      <c r="Y1341" s="127" t="str">
        <f t="shared" si="129"/>
        <v>-</v>
      </c>
      <c r="Z1341" s="2" t="str">
        <f>IF($D1341&gt;0,COUNTIFS($O$3:$O1341,$O1341,$L$3:$L1341,$L1341,$I$3:$I1341,$I1341),"-")</f>
        <v>-</v>
      </c>
      <c r="AA1341" s="27" t="str">
        <f>IF($D1341&gt;0,IF(OR($Z1341 &gt;1,$L1341&lt;&gt;"Adulti"),0,VLOOKUP($P1341,Regione!$B$2:$C$22,2,FALSE)),"-")</f>
        <v>-</v>
      </c>
      <c r="AB1341" s="27" t="str">
        <f>IF($D1341&gt;0,IF(COUNTIFS($O$3:$O1341,$O1341,$L$3:$L1341,$L1341,$I$3:$I1341,$I1341) &gt;1,0,SUMIFS($Y$3:$Y$2503,$L$3:$L$2503,$L1341,$O$3:$O$2503,$O1341,$I$3:$I$2503,$I1341)),"-")</f>
        <v>-</v>
      </c>
      <c r="AC1341" s="27" t="str">
        <f t="shared" si="126"/>
        <v>-</v>
      </c>
    </row>
    <row r="1342" spans="1:29" s="1" customFormat="1">
      <c r="A1342" s="13"/>
      <c r="B1342" s="107" t="str">
        <f>IF(COUNTA($A1342)&gt;0,VLOOKUP($A1342,Corsa!$A$1:$F$43,2,FALSE),"-")</f>
        <v>-</v>
      </c>
      <c r="C1342" s="11"/>
      <c r="D1342" s="13"/>
      <c r="E1342" s="13"/>
      <c r="F1342" s="46" t="str">
        <f>IF(COUNTA($A1342)&gt;0,VLOOKUP($A1342,Corsa!$A$1:$F$43,3,FALSE),"-")</f>
        <v>-</v>
      </c>
      <c r="G1342" s="28" t="str">
        <f>IF($D1342&gt;0,VLOOKUP($D1342,Iscrizioni!$A$2:$M$2502,9,FALSE),"-")</f>
        <v>-</v>
      </c>
      <c r="H1342" s="28" t="str">
        <f>IF($D1342&gt;0,VLOOKUP($D1342,Iscrizioni!$A$2:$M$2502,4,FALSE),"-")</f>
        <v>-</v>
      </c>
      <c r="I1342" s="27" t="str">
        <f>IF($D1342&gt;0,VLOOKUP($D1342,Iscrizioni!$A$2:$M$2502,5,FALSE),"-")</f>
        <v>-</v>
      </c>
      <c r="J1342" s="27" t="str">
        <f>IF($D1342&gt;0,VLOOKUP($D1342,Iscrizioni!$A$2:$M$2502,10,FALSE),"-")</f>
        <v>-</v>
      </c>
      <c r="K1342" s="27" t="str">
        <f t="shared" si="124"/>
        <v>-</v>
      </c>
      <c r="L1342" s="46" t="str">
        <f>IF($D1342&gt;0,VLOOKUP($D1342,Iscrizioni!$A$2:$M$2502,11,FALSE),"-")</f>
        <v>-</v>
      </c>
      <c r="M1342" s="27" t="str">
        <f>IF($D1342&gt;0,VLOOKUP($D1342,Iscrizioni!$A$2:$N$2502,12,FALSE),"-")</f>
        <v>-</v>
      </c>
      <c r="N1342" s="46" t="str">
        <f>IF($D1342&gt;0,VLOOKUP($D1342,Iscrizioni!$A$2:$M$2502,6,FALSE),"-")</f>
        <v>-</v>
      </c>
      <c r="O1342" s="107" t="str">
        <f>IF($D1342&gt;0,VLOOKUP($D1342,Iscrizioni!$A$2:$M$2502,7,FALSE),"-")</f>
        <v>-</v>
      </c>
      <c r="P1342" s="46" t="str">
        <f>IF($D1342&gt;0,VLOOKUP(LEFT($N1342,1),Regione!$A$2:$C$21,2,FALSE),"-")</f>
        <v>-</v>
      </c>
      <c r="Q1342" s="112" t="str">
        <f ca="1">IF($D1342&gt;0,NormalizzaTempo("D",CELL("tipo",$E1342),$E1342),"-")</f>
        <v>-</v>
      </c>
      <c r="R1342" s="27" t="str">
        <f>IF($D1342&gt;0,VLOOKUP($D1342,Iscrizioni!$A$2:$M$2502,13,FALSE),"-")</f>
        <v>-</v>
      </c>
      <c r="S1342" s="112" t="str">
        <f t="shared" si="127"/>
        <v>-</v>
      </c>
      <c r="T1342" s="112" t="str">
        <f>IF($D1342&gt;0,SUMIFS($S$3:$S1342,$X$3:$X1342,1,$J$3:$J1342,$J1342),"-")</f>
        <v>-</v>
      </c>
      <c r="U1342" s="112" t="str">
        <f t="shared" si="128"/>
        <v>-</v>
      </c>
      <c r="V1342" s="112" t="str">
        <f t="shared" si="125"/>
        <v>-</v>
      </c>
      <c r="W1342" s="27" t="str">
        <f>IF(LEN($C1342)=0,IF($D1342&gt;0,COUNTIFS($A$3:$A1342,$A1342),"-"),"Escluso")</f>
        <v>-</v>
      </c>
      <c r="X1342" s="2" t="str">
        <f>IF(LEN($C1342)=0,IF($D1342&gt;0,COUNTIFS($J$3:$J1342,$J1342,$C$3:$C1342,""),"-"),"Escluso")</f>
        <v>-</v>
      </c>
      <c r="Y1342" s="127" t="str">
        <f t="shared" si="129"/>
        <v>-</v>
      </c>
      <c r="Z1342" s="2" t="str">
        <f>IF($D1342&gt;0,COUNTIFS($O$3:$O1342,$O1342,$L$3:$L1342,$L1342,$I$3:$I1342,$I1342),"-")</f>
        <v>-</v>
      </c>
      <c r="AA1342" s="27" t="str">
        <f>IF($D1342&gt;0,IF(OR($Z1342 &gt;1,$L1342&lt;&gt;"Adulti"),0,VLOOKUP($P1342,Regione!$B$2:$C$22,2,FALSE)),"-")</f>
        <v>-</v>
      </c>
      <c r="AB1342" s="27" t="str">
        <f>IF($D1342&gt;0,IF(COUNTIFS($O$3:$O1342,$O1342,$L$3:$L1342,$L1342,$I$3:$I1342,$I1342) &gt;1,0,SUMIFS($Y$3:$Y$2503,$L$3:$L$2503,$L1342,$O$3:$O$2503,$O1342,$I$3:$I$2503,$I1342)),"-")</f>
        <v>-</v>
      </c>
      <c r="AC1342" s="27" t="str">
        <f t="shared" si="126"/>
        <v>-</v>
      </c>
    </row>
    <row r="1343" spans="1:29" s="1" customFormat="1">
      <c r="A1343" s="13"/>
      <c r="B1343" s="107" t="str">
        <f>IF(COUNTA($A1343)&gt;0,VLOOKUP($A1343,Corsa!$A$1:$F$43,2,FALSE),"-")</f>
        <v>-</v>
      </c>
      <c r="C1343" s="11"/>
      <c r="D1343" s="13"/>
      <c r="E1343" s="13"/>
      <c r="F1343" s="46" t="str">
        <f>IF(COUNTA($A1343)&gt;0,VLOOKUP($A1343,Corsa!$A$1:$F$43,3,FALSE),"-")</f>
        <v>-</v>
      </c>
      <c r="G1343" s="28" t="str">
        <f>IF($D1343&gt;0,VLOOKUP($D1343,Iscrizioni!$A$2:$M$2502,9,FALSE),"-")</f>
        <v>-</v>
      </c>
      <c r="H1343" s="28" t="str">
        <f>IF($D1343&gt;0,VLOOKUP($D1343,Iscrizioni!$A$2:$M$2502,4,FALSE),"-")</f>
        <v>-</v>
      </c>
      <c r="I1343" s="27" t="str">
        <f>IF($D1343&gt;0,VLOOKUP($D1343,Iscrizioni!$A$2:$M$2502,5,FALSE),"-")</f>
        <v>-</v>
      </c>
      <c r="J1343" s="27" t="str">
        <f>IF($D1343&gt;0,VLOOKUP($D1343,Iscrizioni!$A$2:$M$2502,10,FALSE),"-")</f>
        <v>-</v>
      </c>
      <c r="K1343" s="27" t="str">
        <f t="shared" si="124"/>
        <v>-</v>
      </c>
      <c r="L1343" s="46" t="str">
        <f>IF($D1343&gt;0,VLOOKUP($D1343,Iscrizioni!$A$2:$M$2502,11,FALSE),"-")</f>
        <v>-</v>
      </c>
      <c r="M1343" s="27" t="str">
        <f>IF($D1343&gt;0,VLOOKUP($D1343,Iscrizioni!$A$2:$N$2502,12,FALSE),"-")</f>
        <v>-</v>
      </c>
      <c r="N1343" s="46" t="str">
        <f>IF($D1343&gt;0,VLOOKUP($D1343,Iscrizioni!$A$2:$M$2502,6,FALSE),"-")</f>
        <v>-</v>
      </c>
      <c r="O1343" s="107" t="str">
        <f>IF($D1343&gt;0,VLOOKUP($D1343,Iscrizioni!$A$2:$M$2502,7,FALSE),"-")</f>
        <v>-</v>
      </c>
      <c r="P1343" s="46" t="str">
        <f>IF($D1343&gt;0,VLOOKUP(LEFT($N1343,1),Regione!$A$2:$C$21,2,FALSE),"-")</f>
        <v>-</v>
      </c>
      <c r="Q1343" s="112" t="str">
        <f ca="1">IF($D1343&gt;0,NormalizzaTempo("D",CELL("tipo",$E1343),$E1343),"-")</f>
        <v>-</v>
      </c>
      <c r="R1343" s="27" t="str">
        <f>IF($D1343&gt;0,VLOOKUP($D1343,Iscrizioni!$A$2:$M$2502,13,FALSE),"-")</f>
        <v>-</v>
      </c>
      <c r="S1343" s="112" t="str">
        <f t="shared" si="127"/>
        <v>-</v>
      </c>
      <c r="T1343" s="112" t="str">
        <f>IF($D1343&gt;0,SUMIFS($S$3:$S1343,$X$3:$X1343,1,$J$3:$J1343,$J1343),"-")</f>
        <v>-</v>
      </c>
      <c r="U1343" s="112" t="str">
        <f t="shared" si="128"/>
        <v>-</v>
      </c>
      <c r="V1343" s="112" t="str">
        <f t="shared" si="125"/>
        <v>-</v>
      </c>
      <c r="W1343" s="27" t="str">
        <f>IF(LEN($C1343)=0,IF($D1343&gt;0,COUNTIFS($A$3:$A1343,$A1343),"-"),"Escluso")</f>
        <v>-</v>
      </c>
      <c r="X1343" s="2" t="str">
        <f>IF(LEN($C1343)=0,IF($D1343&gt;0,COUNTIFS($J$3:$J1343,$J1343,$C$3:$C1343,""),"-"),"Escluso")</f>
        <v>-</v>
      </c>
      <c r="Y1343" s="127" t="str">
        <f t="shared" si="129"/>
        <v>-</v>
      </c>
      <c r="Z1343" s="2" t="str">
        <f>IF($D1343&gt;0,COUNTIFS($O$3:$O1343,$O1343,$L$3:$L1343,$L1343,$I$3:$I1343,$I1343),"-")</f>
        <v>-</v>
      </c>
      <c r="AA1343" s="27" t="str">
        <f>IF($D1343&gt;0,IF(OR($Z1343 &gt;1,$L1343&lt;&gt;"Adulti"),0,VLOOKUP($P1343,Regione!$B$2:$C$22,2,FALSE)),"-")</f>
        <v>-</v>
      </c>
      <c r="AB1343" s="27" t="str">
        <f>IF($D1343&gt;0,IF(COUNTIFS($O$3:$O1343,$O1343,$L$3:$L1343,$L1343,$I$3:$I1343,$I1343) &gt;1,0,SUMIFS($Y$3:$Y$2503,$L$3:$L$2503,$L1343,$O$3:$O$2503,$O1343,$I$3:$I$2503,$I1343)),"-")</f>
        <v>-</v>
      </c>
      <c r="AC1343" s="27" t="str">
        <f t="shared" si="126"/>
        <v>-</v>
      </c>
    </row>
    <row r="1344" spans="1:29" s="1" customFormat="1">
      <c r="A1344" s="13"/>
      <c r="B1344" s="107" t="str">
        <f>IF(COUNTA($A1344)&gt;0,VLOOKUP($A1344,Corsa!$A$1:$F$43,2,FALSE),"-")</f>
        <v>-</v>
      </c>
      <c r="C1344" s="11"/>
      <c r="D1344" s="13"/>
      <c r="E1344" s="13"/>
      <c r="F1344" s="46" t="str">
        <f>IF(COUNTA($A1344)&gt;0,VLOOKUP($A1344,Corsa!$A$1:$F$43,3,FALSE),"-")</f>
        <v>-</v>
      </c>
      <c r="G1344" s="28" t="str">
        <f>IF($D1344&gt;0,VLOOKUP($D1344,Iscrizioni!$A$2:$M$2502,9,FALSE),"-")</f>
        <v>-</v>
      </c>
      <c r="H1344" s="28" t="str">
        <f>IF($D1344&gt;0,VLOOKUP($D1344,Iscrizioni!$A$2:$M$2502,4,FALSE),"-")</f>
        <v>-</v>
      </c>
      <c r="I1344" s="27" t="str">
        <f>IF($D1344&gt;0,VLOOKUP($D1344,Iscrizioni!$A$2:$M$2502,5,FALSE),"-")</f>
        <v>-</v>
      </c>
      <c r="J1344" s="27" t="str">
        <f>IF($D1344&gt;0,VLOOKUP($D1344,Iscrizioni!$A$2:$M$2502,10,FALSE),"-")</f>
        <v>-</v>
      </c>
      <c r="K1344" s="27" t="str">
        <f t="shared" si="124"/>
        <v>-</v>
      </c>
      <c r="L1344" s="46" t="str">
        <f>IF($D1344&gt;0,VLOOKUP($D1344,Iscrizioni!$A$2:$M$2502,11,FALSE),"-")</f>
        <v>-</v>
      </c>
      <c r="M1344" s="27" t="str">
        <f>IF($D1344&gt;0,VLOOKUP($D1344,Iscrizioni!$A$2:$N$2502,12,FALSE),"-")</f>
        <v>-</v>
      </c>
      <c r="N1344" s="46" t="str">
        <f>IF($D1344&gt;0,VLOOKUP($D1344,Iscrizioni!$A$2:$M$2502,6,FALSE),"-")</f>
        <v>-</v>
      </c>
      <c r="O1344" s="107" t="str">
        <f>IF($D1344&gt;0,VLOOKUP($D1344,Iscrizioni!$A$2:$M$2502,7,FALSE),"-")</f>
        <v>-</v>
      </c>
      <c r="P1344" s="46" t="str">
        <f>IF($D1344&gt;0,VLOOKUP(LEFT($N1344,1),Regione!$A$2:$C$21,2,FALSE),"-")</f>
        <v>-</v>
      </c>
      <c r="Q1344" s="112" t="str">
        <f ca="1">IF($D1344&gt;0,NormalizzaTempo("D",CELL("tipo",$E1344),$E1344),"-")</f>
        <v>-</v>
      </c>
      <c r="R1344" s="27" t="str">
        <f>IF($D1344&gt;0,VLOOKUP($D1344,Iscrizioni!$A$2:$M$2502,13,FALSE),"-")</f>
        <v>-</v>
      </c>
      <c r="S1344" s="112" t="str">
        <f t="shared" si="127"/>
        <v>-</v>
      </c>
      <c r="T1344" s="112" t="str">
        <f>IF($D1344&gt;0,SUMIFS($S$3:$S1344,$X$3:$X1344,1,$J$3:$J1344,$J1344),"-")</f>
        <v>-</v>
      </c>
      <c r="U1344" s="112" t="str">
        <f t="shared" si="128"/>
        <v>-</v>
      </c>
      <c r="V1344" s="112" t="str">
        <f t="shared" si="125"/>
        <v>-</v>
      </c>
      <c r="W1344" s="27" t="str">
        <f>IF(LEN($C1344)=0,IF($D1344&gt;0,COUNTIFS($A$3:$A1344,$A1344),"-"),"Escluso")</f>
        <v>-</v>
      </c>
      <c r="X1344" s="2" t="str">
        <f>IF(LEN($C1344)=0,IF($D1344&gt;0,COUNTIFS($J$3:$J1344,$J1344,$C$3:$C1344,""),"-"),"Escluso")</f>
        <v>-</v>
      </c>
      <c r="Y1344" s="127" t="str">
        <f t="shared" si="129"/>
        <v>-</v>
      </c>
      <c r="Z1344" s="2" t="str">
        <f>IF($D1344&gt;0,COUNTIFS($O$3:$O1344,$O1344,$L$3:$L1344,$L1344,$I$3:$I1344,$I1344),"-")</f>
        <v>-</v>
      </c>
      <c r="AA1344" s="27" t="str">
        <f>IF($D1344&gt;0,IF(OR($Z1344 &gt;1,$L1344&lt;&gt;"Adulti"),0,VLOOKUP($P1344,Regione!$B$2:$C$22,2,FALSE)),"-")</f>
        <v>-</v>
      </c>
      <c r="AB1344" s="27" t="str">
        <f>IF($D1344&gt;0,IF(COUNTIFS($O$3:$O1344,$O1344,$L$3:$L1344,$L1344,$I$3:$I1344,$I1344) &gt;1,0,SUMIFS($Y$3:$Y$2503,$L$3:$L$2503,$L1344,$O$3:$O$2503,$O1344,$I$3:$I$2503,$I1344)),"-")</f>
        <v>-</v>
      </c>
      <c r="AC1344" s="27" t="str">
        <f t="shared" si="126"/>
        <v>-</v>
      </c>
    </row>
    <row r="1345" spans="1:29" s="1" customFormat="1">
      <c r="A1345" s="13"/>
      <c r="B1345" s="107" t="str">
        <f>IF(COUNTA($A1345)&gt;0,VLOOKUP($A1345,Corsa!$A$1:$F$43,2,FALSE),"-")</f>
        <v>-</v>
      </c>
      <c r="C1345" s="11"/>
      <c r="D1345" s="13"/>
      <c r="E1345" s="13"/>
      <c r="F1345" s="46" t="str">
        <f>IF(COUNTA($A1345)&gt;0,VLOOKUP($A1345,Corsa!$A$1:$F$43,3,FALSE),"-")</f>
        <v>-</v>
      </c>
      <c r="G1345" s="28" t="str">
        <f>IF($D1345&gt;0,VLOOKUP($D1345,Iscrizioni!$A$2:$M$2502,9,FALSE),"-")</f>
        <v>-</v>
      </c>
      <c r="H1345" s="28" t="str">
        <f>IF($D1345&gt;0,VLOOKUP($D1345,Iscrizioni!$A$2:$M$2502,4,FALSE),"-")</f>
        <v>-</v>
      </c>
      <c r="I1345" s="27" t="str">
        <f>IF($D1345&gt;0,VLOOKUP($D1345,Iscrizioni!$A$2:$M$2502,5,FALSE),"-")</f>
        <v>-</v>
      </c>
      <c r="J1345" s="27" t="str">
        <f>IF($D1345&gt;0,VLOOKUP($D1345,Iscrizioni!$A$2:$M$2502,10,FALSE),"-")</f>
        <v>-</v>
      </c>
      <c r="K1345" s="27" t="str">
        <f t="shared" si="124"/>
        <v>-</v>
      </c>
      <c r="L1345" s="46" t="str">
        <f>IF($D1345&gt;0,VLOOKUP($D1345,Iscrizioni!$A$2:$M$2502,11,FALSE),"-")</f>
        <v>-</v>
      </c>
      <c r="M1345" s="27" t="str">
        <f>IF($D1345&gt;0,VLOOKUP($D1345,Iscrizioni!$A$2:$N$2502,12,FALSE),"-")</f>
        <v>-</v>
      </c>
      <c r="N1345" s="46" t="str">
        <f>IF($D1345&gt;0,VLOOKUP($D1345,Iscrizioni!$A$2:$M$2502,6,FALSE),"-")</f>
        <v>-</v>
      </c>
      <c r="O1345" s="107" t="str">
        <f>IF($D1345&gt;0,VLOOKUP($D1345,Iscrizioni!$A$2:$M$2502,7,FALSE),"-")</f>
        <v>-</v>
      </c>
      <c r="P1345" s="46" t="str">
        <f>IF($D1345&gt;0,VLOOKUP(LEFT($N1345,1),Regione!$A$2:$C$21,2,FALSE),"-")</f>
        <v>-</v>
      </c>
      <c r="Q1345" s="112" t="str">
        <f ca="1">IF($D1345&gt;0,NormalizzaTempo("D",CELL("tipo",$E1345),$E1345),"-")</f>
        <v>-</v>
      </c>
      <c r="R1345" s="27" t="str">
        <f>IF($D1345&gt;0,VLOOKUP($D1345,Iscrizioni!$A$2:$M$2502,13,FALSE),"-")</f>
        <v>-</v>
      </c>
      <c r="S1345" s="112" t="str">
        <f t="shared" si="127"/>
        <v>-</v>
      </c>
      <c r="T1345" s="112" t="str">
        <f>IF($D1345&gt;0,SUMIFS($S$3:$S1345,$X$3:$X1345,1,$J$3:$J1345,$J1345),"-")</f>
        <v>-</v>
      </c>
      <c r="U1345" s="112" t="str">
        <f t="shared" si="128"/>
        <v>-</v>
      </c>
      <c r="V1345" s="112" t="str">
        <f t="shared" si="125"/>
        <v>-</v>
      </c>
      <c r="W1345" s="27" t="str">
        <f>IF(LEN($C1345)=0,IF($D1345&gt;0,COUNTIFS($A$3:$A1345,$A1345),"-"),"Escluso")</f>
        <v>-</v>
      </c>
      <c r="X1345" s="2" t="str">
        <f>IF(LEN($C1345)=0,IF($D1345&gt;0,COUNTIFS($J$3:$J1345,$J1345,$C$3:$C1345,""),"-"),"Escluso")</f>
        <v>-</v>
      </c>
      <c r="Y1345" s="127" t="str">
        <f t="shared" si="129"/>
        <v>-</v>
      </c>
      <c r="Z1345" s="2" t="str">
        <f>IF($D1345&gt;0,COUNTIFS($O$3:$O1345,$O1345,$L$3:$L1345,$L1345,$I$3:$I1345,$I1345),"-")</f>
        <v>-</v>
      </c>
      <c r="AA1345" s="27" t="str">
        <f>IF($D1345&gt;0,IF(OR($Z1345 &gt;1,$L1345&lt;&gt;"Adulti"),0,VLOOKUP($P1345,Regione!$B$2:$C$22,2,FALSE)),"-")</f>
        <v>-</v>
      </c>
      <c r="AB1345" s="27" t="str">
        <f>IF($D1345&gt;0,IF(COUNTIFS($O$3:$O1345,$O1345,$L$3:$L1345,$L1345,$I$3:$I1345,$I1345) &gt;1,0,SUMIFS($Y$3:$Y$2503,$L$3:$L$2503,$L1345,$O$3:$O$2503,$O1345,$I$3:$I$2503,$I1345)),"-")</f>
        <v>-</v>
      </c>
      <c r="AC1345" s="27" t="str">
        <f t="shared" si="126"/>
        <v>-</v>
      </c>
    </row>
    <row r="1346" spans="1:29" s="1" customFormat="1">
      <c r="A1346" s="13"/>
      <c r="B1346" s="107" t="str">
        <f>IF(COUNTA($A1346)&gt;0,VLOOKUP($A1346,Corsa!$A$1:$F$43,2,FALSE),"-")</f>
        <v>-</v>
      </c>
      <c r="C1346" s="11"/>
      <c r="D1346" s="13"/>
      <c r="E1346" s="13"/>
      <c r="F1346" s="46" t="str">
        <f>IF(COUNTA($A1346)&gt;0,VLOOKUP($A1346,Corsa!$A$1:$F$43,3,FALSE),"-")</f>
        <v>-</v>
      </c>
      <c r="G1346" s="28" t="str">
        <f>IF($D1346&gt;0,VLOOKUP($D1346,Iscrizioni!$A$2:$M$2502,9,FALSE),"-")</f>
        <v>-</v>
      </c>
      <c r="H1346" s="28" t="str">
        <f>IF($D1346&gt;0,VLOOKUP($D1346,Iscrizioni!$A$2:$M$2502,4,FALSE),"-")</f>
        <v>-</v>
      </c>
      <c r="I1346" s="27" t="str">
        <f>IF($D1346&gt;0,VLOOKUP($D1346,Iscrizioni!$A$2:$M$2502,5,FALSE),"-")</f>
        <v>-</v>
      </c>
      <c r="J1346" s="27" t="str">
        <f>IF($D1346&gt;0,VLOOKUP($D1346,Iscrizioni!$A$2:$M$2502,10,FALSE),"-")</f>
        <v>-</v>
      </c>
      <c r="K1346" s="27" t="str">
        <f t="shared" si="124"/>
        <v>-</v>
      </c>
      <c r="L1346" s="46" t="str">
        <f>IF($D1346&gt;0,VLOOKUP($D1346,Iscrizioni!$A$2:$M$2502,11,FALSE),"-")</f>
        <v>-</v>
      </c>
      <c r="M1346" s="27" t="str">
        <f>IF($D1346&gt;0,VLOOKUP($D1346,Iscrizioni!$A$2:$N$2502,12,FALSE),"-")</f>
        <v>-</v>
      </c>
      <c r="N1346" s="46" t="str">
        <f>IF($D1346&gt;0,VLOOKUP($D1346,Iscrizioni!$A$2:$M$2502,6,FALSE),"-")</f>
        <v>-</v>
      </c>
      <c r="O1346" s="107" t="str">
        <f>IF($D1346&gt;0,VLOOKUP($D1346,Iscrizioni!$A$2:$M$2502,7,FALSE),"-")</f>
        <v>-</v>
      </c>
      <c r="P1346" s="46" t="str">
        <f>IF($D1346&gt;0,VLOOKUP(LEFT($N1346,1),Regione!$A$2:$C$21,2,FALSE),"-")</f>
        <v>-</v>
      </c>
      <c r="Q1346" s="112" t="str">
        <f ca="1">IF($D1346&gt;0,NormalizzaTempo("D",CELL("tipo",$E1346),$E1346),"-")</f>
        <v>-</v>
      </c>
      <c r="R1346" s="27" t="str">
        <f>IF($D1346&gt;0,VLOOKUP($D1346,Iscrizioni!$A$2:$M$2502,13,FALSE),"-")</f>
        <v>-</v>
      </c>
      <c r="S1346" s="112" t="str">
        <f t="shared" si="127"/>
        <v>-</v>
      </c>
      <c r="T1346" s="112" t="str">
        <f>IF($D1346&gt;0,SUMIFS($S$3:$S1346,$X$3:$X1346,1,$J$3:$J1346,$J1346),"-")</f>
        <v>-</v>
      </c>
      <c r="U1346" s="112" t="str">
        <f t="shared" si="128"/>
        <v>-</v>
      </c>
      <c r="V1346" s="112" t="str">
        <f t="shared" si="125"/>
        <v>-</v>
      </c>
      <c r="W1346" s="27" t="str">
        <f>IF(LEN($C1346)=0,IF($D1346&gt;0,COUNTIFS($A$3:$A1346,$A1346),"-"),"Escluso")</f>
        <v>-</v>
      </c>
      <c r="X1346" s="2" t="str">
        <f>IF(LEN($C1346)=0,IF($D1346&gt;0,COUNTIFS($J$3:$J1346,$J1346,$C$3:$C1346,""),"-"),"Escluso")</f>
        <v>-</v>
      </c>
      <c r="Y1346" s="127" t="str">
        <f t="shared" si="129"/>
        <v>-</v>
      </c>
      <c r="Z1346" s="2" t="str">
        <f>IF($D1346&gt;0,COUNTIFS($O$3:$O1346,$O1346,$L$3:$L1346,$L1346,$I$3:$I1346,$I1346),"-")</f>
        <v>-</v>
      </c>
      <c r="AA1346" s="27" t="str">
        <f>IF($D1346&gt;0,IF(OR($Z1346 &gt;1,$L1346&lt;&gt;"Adulti"),0,VLOOKUP($P1346,Regione!$B$2:$C$22,2,FALSE)),"-")</f>
        <v>-</v>
      </c>
      <c r="AB1346" s="27" t="str">
        <f>IF($D1346&gt;0,IF(COUNTIFS($O$3:$O1346,$O1346,$L$3:$L1346,$L1346,$I$3:$I1346,$I1346) &gt;1,0,SUMIFS($Y$3:$Y$2503,$L$3:$L$2503,$L1346,$O$3:$O$2503,$O1346,$I$3:$I$2503,$I1346)),"-")</f>
        <v>-</v>
      </c>
      <c r="AC1346" s="27" t="str">
        <f t="shared" si="126"/>
        <v>-</v>
      </c>
    </row>
    <row r="1347" spans="1:29" s="1" customFormat="1">
      <c r="A1347" s="13"/>
      <c r="B1347" s="107" t="str">
        <f>IF(COUNTA($A1347)&gt;0,VLOOKUP($A1347,Corsa!$A$1:$F$43,2,FALSE),"-")</f>
        <v>-</v>
      </c>
      <c r="C1347" s="11"/>
      <c r="D1347" s="13"/>
      <c r="E1347" s="13"/>
      <c r="F1347" s="46" t="str">
        <f>IF(COUNTA($A1347)&gt;0,VLOOKUP($A1347,Corsa!$A$1:$F$43,3,FALSE),"-")</f>
        <v>-</v>
      </c>
      <c r="G1347" s="28" t="str">
        <f>IF($D1347&gt;0,VLOOKUP($D1347,Iscrizioni!$A$2:$M$2502,9,FALSE),"-")</f>
        <v>-</v>
      </c>
      <c r="H1347" s="28" t="str">
        <f>IF($D1347&gt;0,VLOOKUP($D1347,Iscrizioni!$A$2:$M$2502,4,FALSE),"-")</f>
        <v>-</v>
      </c>
      <c r="I1347" s="27" t="str">
        <f>IF($D1347&gt;0,VLOOKUP($D1347,Iscrizioni!$A$2:$M$2502,5,FALSE),"-")</f>
        <v>-</v>
      </c>
      <c r="J1347" s="27" t="str">
        <f>IF($D1347&gt;0,VLOOKUP($D1347,Iscrizioni!$A$2:$M$2502,10,FALSE),"-")</f>
        <v>-</v>
      </c>
      <c r="K1347" s="27" t="str">
        <f t="shared" ref="K1347:K1410" si="130">IF(D1347&gt;0,IF(IFERROR(SEARCH(J1347,F1347),0)=0,"Verifica","ok"),"-")</f>
        <v>-</v>
      </c>
      <c r="L1347" s="46" t="str">
        <f>IF($D1347&gt;0,VLOOKUP($D1347,Iscrizioni!$A$2:$M$2502,11,FALSE),"-")</f>
        <v>-</v>
      </c>
      <c r="M1347" s="27" t="str">
        <f>IF($D1347&gt;0,VLOOKUP($D1347,Iscrizioni!$A$2:$N$2502,12,FALSE),"-")</f>
        <v>-</v>
      </c>
      <c r="N1347" s="46" t="str">
        <f>IF($D1347&gt;0,VLOOKUP($D1347,Iscrizioni!$A$2:$M$2502,6,FALSE),"-")</f>
        <v>-</v>
      </c>
      <c r="O1347" s="107" t="str">
        <f>IF($D1347&gt;0,VLOOKUP($D1347,Iscrizioni!$A$2:$M$2502,7,FALSE),"-")</f>
        <v>-</v>
      </c>
      <c r="P1347" s="46" t="str">
        <f>IF($D1347&gt;0,VLOOKUP(LEFT($N1347,1),Regione!$A$2:$C$21,2,FALSE),"-")</f>
        <v>-</v>
      </c>
      <c r="Q1347" s="112" t="str">
        <f ca="1">IF($D1347&gt;0,NormalizzaTempo("D",CELL("tipo",$E1347),$E1347),"-")</f>
        <v>-</v>
      </c>
      <c r="R1347" s="27" t="str">
        <f>IF($D1347&gt;0,VLOOKUP($D1347,Iscrizioni!$A$2:$M$2502,13,FALSE),"-")</f>
        <v>-</v>
      </c>
      <c r="S1347" s="112" t="str">
        <f t="shared" si="127"/>
        <v>-</v>
      </c>
      <c r="T1347" s="112" t="str">
        <f>IF($D1347&gt;0,SUMIFS($S$3:$S1347,$X$3:$X1347,1,$J$3:$J1347,$J1347),"-")</f>
        <v>-</v>
      </c>
      <c r="U1347" s="112" t="str">
        <f t="shared" si="128"/>
        <v>-</v>
      </c>
      <c r="V1347" s="112" t="str">
        <f t="shared" si="125"/>
        <v>-</v>
      </c>
      <c r="W1347" s="27" t="str">
        <f>IF(LEN($C1347)=0,IF($D1347&gt;0,COUNTIFS($A$3:$A1347,$A1347),"-"),"Escluso")</f>
        <v>-</v>
      </c>
      <c r="X1347" s="2" t="str">
        <f>IF(LEN($C1347)=0,IF($D1347&gt;0,COUNTIFS($J$3:$J1347,$J1347,$C$3:$C1347,""),"-"),"Escluso")</f>
        <v>-</v>
      </c>
      <c r="Y1347" s="127" t="str">
        <f t="shared" si="129"/>
        <v>-</v>
      </c>
      <c r="Z1347" s="2" t="str">
        <f>IF($D1347&gt;0,COUNTIFS($O$3:$O1347,$O1347,$L$3:$L1347,$L1347,$I$3:$I1347,$I1347),"-")</f>
        <v>-</v>
      </c>
      <c r="AA1347" s="27" t="str">
        <f>IF($D1347&gt;0,IF(OR($Z1347 &gt;1,$L1347&lt;&gt;"Adulti"),0,VLOOKUP($P1347,Regione!$B$2:$C$22,2,FALSE)),"-")</f>
        <v>-</v>
      </c>
      <c r="AB1347" s="27" t="str">
        <f>IF($D1347&gt;0,IF(COUNTIFS($O$3:$O1347,$O1347,$L$3:$L1347,$L1347,$I$3:$I1347,$I1347) &gt;1,0,SUMIFS($Y$3:$Y$2503,$L$3:$L$2503,$L1347,$O$3:$O$2503,$O1347,$I$3:$I$2503,$I1347)),"-")</f>
        <v>-</v>
      </c>
      <c r="AC1347" s="27" t="str">
        <f t="shared" si="126"/>
        <v>-</v>
      </c>
    </row>
    <row r="1348" spans="1:29" s="1" customFormat="1">
      <c r="A1348" s="13"/>
      <c r="B1348" s="107" t="str">
        <f>IF(COUNTA($A1348)&gt;0,VLOOKUP($A1348,Corsa!$A$1:$F$43,2,FALSE),"-")</f>
        <v>-</v>
      </c>
      <c r="C1348" s="11"/>
      <c r="D1348" s="13"/>
      <c r="E1348" s="13"/>
      <c r="F1348" s="46" t="str">
        <f>IF(COUNTA($A1348)&gt;0,VLOOKUP($A1348,Corsa!$A$1:$F$43,3,FALSE),"-")</f>
        <v>-</v>
      </c>
      <c r="G1348" s="28" t="str">
        <f>IF($D1348&gt;0,VLOOKUP($D1348,Iscrizioni!$A$2:$M$2502,9,FALSE),"-")</f>
        <v>-</v>
      </c>
      <c r="H1348" s="28" t="str">
        <f>IF($D1348&gt;0,VLOOKUP($D1348,Iscrizioni!$A$2:$M$2502,4,FALSE),"-")</f>
        <v>-</v>
      </c>
      <c r="I1348" s="27" t="str">
        <f>IF($D1348&gt;0,VLOOKUP($D1348,Iscrizioni!$A$2:$M$2502,5,FALSE),"-")</f>
        <v>-</v>
      </c>
      <c r="J1348" s="27" t="str">
        <f>IF($D1348&gt;0,VLOOKUP($D1348,Iscrizioni!$A$2:$M$2502,10,FALSE),"-")</f>
        <v>-</v>
      </c>
      <c r="K1348" s="27" t="str">
        <f t="shared" si="130"/>
        <v>-</v>
      </c>
      <c r="L1348" s="46" t="str">
        <f>IF($D1348&gt;0,VLOOKUP($D1348,Iscrizioni!$A$2:$M$2502,11,FALSE),"-")</f>
        <v>-</v>
      </c>
      <c r="M1348" s="27" t="str">
        <f>IF($D1348&gt;0,VLOOKUP($D1348,Iscrizioni!$A$2:$N$2502,12,FALSE),"-")</f>
        <v>-</v>
      </c>
      <c r="N1348" s="46" t="str">
        <f>IF($D1348&gt;0,VLOOKUP($D1348,Iscrizioni!$A$2:$M$2502,6,FALSE),"-")</f>
        <v>-</v>
      </c>
      <c r="O1348" s="107" t="str">
        <f>IF($D1348&gt;0,VLOOKUP($D1348,Iscrizioni!$A$2:$M$2502,7,FALSE),"-")</f>
        <v>-</v>
      </c>
      <c r="P1348" s="46" t="str">
        <f>IF($D1348&gt;0,VLOOKUP(LEFT($N1348,1),Regione!$A$2:$C$21,2,FALSE),"-")</f>
        <v>-</v>
      </c>
      <c r="Q1348" s="112" t="str">
        <f ca="1">IF($D1348&gt;0,NormalizzaTempo("D",CELL("tipo",$E1348),$E1348),"-")</f>
        <v>-</v>
      </c>
      <c r="R1348" s="27" t="str">
        <f>IF($D1348&gt;0,VLOOKUP($D1348,Iscrizioni!$A$2:$M$2502,13,FALSE),"-")</f>
        <v>-</v>
      </c>
      <c r="S1348" s="112" t="str">
        <f t="shared" si="127"/>
        <v>-</v>
      </c>
      <c r="T1348" s="112" t="str">
        <f>IF($D1348&gt;0,SUMIFS($S$3:$S1348,$X$3:$X1348,1,$J$3:$J1348,$J1348),"-")</f>
        <v>-</v>
      </c>
      <c r="U1348" s="112" t="str">
        <f t="shared" si="128"/>
        <v>-</v>
      </c>
      <c r="V1348" s="112" t="str">
        <f t="shared" ref="V1348:V1411" si="131">IF(OR(AND($L1348="Adulti",LEN($C1348)=0,$U1348&lt;=$U$1), AND(OR($L1348="Giovanile",$L1348="Promozionale"),LEN($C1348)=0) ), "ok","-")</f>
        <v>-</v>
      </c>
      <c r="W1348" s="27" t="str">
        <f>IF(LEN($C1348)=0,IF($D1348&gt;0,COUNTIFS($A$3:$A1348,$A1348),"-"),"Escluso")</f>
        <v>-</v>
      </c>
      <c r="X1348" s="2" t="str">
        <f>IF(LEN($C1348)=0,IF($D1348&gt;0,COUNTIFS($J$3:$J1348,$J1348,$C$3:$C1348,""),"-"),"Escluso")</f>
        <v>-</v>
      </c>
      <c r="Y1348" s="127" t="str">
        <f t="shared" si="129"/>
        <v>-</v>
      </c>
      <c r="Z1348" s="2" t="str">
        <f>IF($D1348&gt;0,COUNTIFS($O$3:$O1348,$O1348,$L$3:$L1348,$L1348,$I$3:$I1348,$I1348),"-")</f>
        <v>-</v>
      </c>
      <c r="AA1348" s="27" t="str">
        <f>IF($D1348&gt;0,IF(OR($Z1348 &gt;1,$L1348&lt;&gt;"Adulti"),0,VLOOKUP($P1348,Regione!$B$2:$C$22,2,FALSE)),"-")</f>
        <v>-</v>
      </c>
      <c r="AB1348" s="27" t="str">
        <f>IF($D1348&gt;0,IF(COUNTIFS($O$3:$O1348,$O1348,$L$3:$L1348,$L1348,$I$3:$I1348,$I1348) &gt;1,0,SUMIFS($Y$3:$Y$2503,$L$3:$L$2503,$L1348,$O$3:$O$2503,$O1348,$I$3:$I$2503,$I1348)),"-")</f>
        <v>-</v>
      </c>
      <c r="AC1348" s="27" t="str">
        <f t="shared" si="126"/>
        <v>-</v>
      </c>
    </row>
    <row r="1349" spans="1:29" s="1" customFormat="1">
      <c r="A1349" s="13"/>
      <c r="B1349" s="107" t="str">
        <f>IF(COUNTA($A1349)&gt;0,VLOOKUP($A1349,Corsa!$A$1:$F$43,2,FALSE),"-")</f>
        <v>-</v>
      </c>
      <c r="C1349" s="11"/>
      <c r="D1349" s="13"/>
      <c r="E1349" s="13"/>
      <c r="F1349" s="46" t="str">
        <f>IF(COUNTA($A1349)&gt;0,VLOOKUP($A1349,Corsa!$A$1:$F$43,3,FALSE),"-")</f>
        <v>-</v>
      </c>
      <c r="G1349" s="28" t="str">
        <f>IF($D1349&gt;0,VLOOKUP($D1349,Iscrizioni!$A$2:$M$2502,9,FALSE),"-")</f>
        <v>-</v>
      </c>
      <c r="H1349" s="28" t="str">
        <f>IF($D1349&gt;0,VLOOKUP($D1349,Iscrizioni!$A$2:$M$2502,4,FALSE),"-")</f>
        <v>-</v>
      </c>
      <c r="I1349" s="27" t="str">
        <f>IF($D1349&gt;0,VLOOKUP($D1349,Iscrizioni!$A$2:$M$2502,5,FALSE),"-")</f>
        <v>-</v>
      </c>
      <c r="J1349" s="27" t="str">
        <f>IF($D1349&gt;0,VLOOKUP($D1349,Iscrizioni!$A$2:$M$2502,10,FALSE),"-")</f>
        <v>-</v>
      </c>
      <c r="K1349" s="27" t="str">
        <f t="shared" si="130"/>
        <v>-</v>
      </c>
      <c r="L1349" s="46" t="str">
        <f>IF($D1349&gt;0,VLOOKUP($D1349,Iscrizioni!$A$2:$M$2502,11,FALSE),"-")</f>
        <v>-</v>
      </c>
      <c r="M1349" s="27" t="str">
        <f>IF($D1349&gt;0,VLOOKUP($D1349,Iscrizioni!$A$2:$N$2502,12,FALSE),"-")</f>
        <v>-</v>
      </c>
      <c r="N1349" s="46" t="str">
        <f>IF($D1349&gt;0,VLOOKUP($D1349,Iscrizioni!$A$2:$M$2502,6,FALSE),"-")</f>
        <v>-</v>
      </c>
      <c r="O1349" s="107" t="str">
        <f>IF($D1349&gt;0,VLOOKUP($D1349,Iscrizioni!$A$2:$M$2502,7,FALSE),"-")</f>
        <v>-</v>
      </c>
      <c r="P1349" s="46" t="str">
        <f>IF($D1349&gt;0,VLOOKUP(LEFT($N1349,1),Regione!$A$2:$C$21,2,FALSE),"-")</f>
        <v>-</v>
      </c>
      <c r="Q1349" s="112" t="str">
        <f ca="1">IF($D1349&gt;0,NormalizzaTempo("D",CELL("tipo",$E1349),$E1349),"-")</f>
        <v>-</v>
      </c>
      <c r="R1349" s="27" t="str">
        <f>IF($D1349&gt;0,VLOOKUP($D1349,Iscrizioni!$A$2:$M$2502,13,FALSE),"-")</f>
        <v>-</v>
      </c>
      <c r="S1349" s="112" t="str">
        <f t="shared" si="127"/>
        <v>-</v>
      </c>
      <c r="T1349" s="112" t="str">
        <f>IF($D1349&gt;0,SUMIFS($S$3:$S1349,$X$3:$X1349,1,$J$3:$J1349,$J1349),"-")</f>
        <v>-</v>
      </c>
      <c r="U1349" s="112" t="str">
        <f t="shared" si="128"/>
        <v>-</v>
      </c>
      <c r="V1349" s="112" t="str">
        <f t="shared" si="131"/>
        <v>-</v>
      </c>
      <c r="W1349" s="27" t="str">
        <f>IF(LEN($C1349)=0,IF($D1349&gt;0,COUNTIFS($A$3:$A1349,$A1349),"-"),"Escluso")</f>
        <v>-</v>
      </c>
      <c r="X1349" s="2" t="str">
        <f>IF(LEN($C1349)=0,IF($D1349&gt;0,COUNTIFS($J$3:$J1349,$J1349,$C$3:$C1349,""),"-"),"Escluso")</f>
        <v>-</v>
      </c>
      <c r="Y1349" s="127" t="str">
        <f t="shared" si="129"/>
        <v>-</v>
      </c>
      <c r="Z1349" s="2" t="str">
        <f>IF($D1349&gt;0,COUNTIFS($O$3:$O1349,$O1349,$L$3:$L1349,$L1349,$I$3:$I1349,$I1349),"-")</f>
        <v>-</v>
      </c>
      <c r="AA1349" s="27" t="str">
        <f>IF($D1349&gt;0,IF(OR($Z1349 &gt;1,$L1349&lt;&gt;"Adulti"),0,VLOOKUP($P1349,Regione!$B$2:$C$22,2,FALSE)),"-")</f>
        <v>-</v>
      </c>
      <c r="AB1349" s="27" t="str">
        <f>IF($D1349&gt;0,IF(COUNTIFS($O$3:$O1349,$O1349,$L$3:$L1349,$L1349,$I$3:$I1349,$I1349) &gt;1,0,SUMIFS($Y$3:$Y$2503,$L$3:$L$2503,$L1349,$O$3:$O$2503,$O1349,$I$3:$I$2503,$I1349)),"-")</f>
        <v>-</v>
      </c>
      <c r="AC1349" s="27" t="str">
        <f t="shared" si="126"/>
        <v>-</v>
      </c>
    </row>
    <row r="1350" spans="1:29" s="1" customFormat="1">
      <c r="A1350" s="13"/>
      <c r="B1350" s="107" t="str">
        <f>IF(COUNTA($A1350)&gt;0,VLOOKUP($A1350,Corsa!$A$1:$F$43,2,FALSE),"-")</f>
        <v>-</v>
      </c>
      <c r="C1350" s="11"/>
      <c r="D1350" s="13"/>
      <c r="E1350" s="13"/>
      <c r="F1350" s="46" t="str">
        <f>IF(COUNTA($A1350)&gt;0,VLOOKUP($A1350,Corsa!$A$1:$F$43,3,FALSE),"-")</f>
        <v>-</v>
      </c>
      <c r="G1350" s="28" t="str">
        <f>IF($D1350&gt;0,VLOOKUP($D1350,Iscrizioni!$A$2:$M$2502,9,FALSE),"-")</f>
        <v>-</v>
      </c>
      <c r="H1350" s="28" t="str">
        <f>IF($D1350&gt;0,VLOOKUP($D1350,Iscrizioni!$A$2:$M$2502,4,FALSE),"-")</f>
        <v>-</v>
      </c>
      <c r="I1350" s="27" t="str">
        <f>IF($D1350&gt;0,VLOOKUP($D1350,Iscrizioni!$A$2:$M$2502,5,FALSE),"-")</f>
        <v>-</v>
      </c>
      <c r="J1350" s="27" t="str">
        <f>IF($D1350&gt;0,VLOOKUP($D1350,Iscrizioni!$A$2:$M$2502,10,FALSE),"-")</f>
        <v>-</v>
      </c>
      <c r="K1350" s="27" t="str">
        <f t="shared" si="130"/>
        <v>-</v>
      </c>
      <c r="L1350" s="46" t="str">
        <f>IF($D1350&gt;0,VLOOKUP($D1350,Iscrizioni!$A$2:$M$2502,11,FALSE),"-")</f>
        <v>-</v>
      </c>
      <c r="M1350" s="27" t="str">
        <f>IF($D1350&gt;0,VLOOKUP($D1350,Iscrizioni!$A$2:$N$2502,12,FALSE),"-")</f>
        <v>-</v>
      </c>
      <c r="N1350" s="46" t="str">
        <f>IF($D1350&gt;0,VLOOKUP($D1350,Iscrizioni!$A$2:$M$2502,6,FALSE),"-")</f>
        <v>-</v>
      </c>
      <c r="O1350" s="107" t="str">
        <f>IF($D1350&gt;0,VLOOKUP($D1350,Iscrizioni!$A$2:$M$2502,7,FALSE),"-")</f>
        <v>-</v>
      </c>
      <c r="P1350" s="46" t="str">
        <f>IF($D1350&gt;0,VLOOKUP(LEFT($N1350,1),Regione!$A$2:$C$21,2,FALSE),"-")</f>
        <v>-</v>
      </c>
      <c r="Q1350" s="112" t="str">
        <f ca="1">IF($D1350&gt;0,NormalizzaTempo("D",CELL("tipo",$E1350),$E1350),"-")</f>
        <v>-</v>
      </c>
      <c r="R1350" s="27" t="str">
        <f>IF($D1350&gt;0,VLOOKUP($D1350,Iscrizioni!$A$2:$M$2502,13,FALSE),"-")</f>
        <v>-</v>
      </c>
      <c r="S1350" s="112" t="str">
        <f t="shared" si="127"/>
        <v>-</v>
      </c>
      <c r="T1350" s="112" t="str">
        <f>IF($D1350&gt;0,SUMIFS($S$3:$S1350,$X$3:$X1350,1,$J$3:$J1350,$J1350),"-")</f>
        <v>-</v>
      </c>
      <c r="U1350" s="112" t="str">
        <f t="shared" si="128"/>
        <v>-</v>
      </c>
      <c r="V1350" s="112" t="str">
        <f t="shared" si="131"/>
        <v>-</v>
      </c>
      <c r="W1350" s="27" t="str">
        <f>IF(LEN($C1350)=0,IF($D1350&gt;0,COUNTIFS($A$3:$A1350,$A1350),"-"),"Escluso")</f>
        <v>-</v>
      </c>
      <c r="X1350" s="2" t="str">
        <f>IF(LEN($C1350)=0,IF($D1350&gt;0,COUNTIFS($J$3:$J1350,$J1350,$C$3:$C1350,""),"-"),"Escluso")</f>
        <v>-</v>
      </c>
      <c r="Y1350" s="127" t="str">
        <f t="shared" si="129"/>
        <v>-</v>
      </c>
      <c r="Z1350" s="2" t="str">
        <f>IF($D1350&gt;0,COUNTIFS($O$3:$O1350,$O1350,$L$3:$L1350,$L1350,$I$3:$I1350,$I1350),"-")</f>
        <v>-</v>
      </c>
      <c r="AA1350" s="27" t="str">
        <f>IF($D1350&gt;0,IF(OR($Z1350 &gt;1,$L1350&lt;&gt;"Adulti"),0,VLOOKUP($P1350,Regione!$B$2:$C$22,2,FALSE)),"-")</f>
        <v>-</v>
      </c>
      <c r="AB1350" s="27" t="str">
        <f>IF($D1350&gt;0,IF(COUNTIFS($O$3:$O1350,$O1350,$L$3:$L1350,$L1350,$I$3:$I1350,$I1350) &gt;1,0,SUMIFS($Y$3:$Y$2503,$L$3:$L$2503,$L1350,$O$3:$O$2503,$O1350,$I$3:$I$2503,$I1350)),"-")</f>
        <v>-</v>
      </c>
      <c r="AC1350" s="27" t="str">
        <f t="shared" si="126"/>
        <v>-</v>
      </c>
    </row>
    <row r="1351" spans="1:29" s="1" customFormat="1">
      <c r="A1351" s="13"/>
      <c r="B1351" s="107" t="str">
        <f>IF(COUNTA($A1351)&gt;0,VLOOKUP($A1351,Corsa!$A$1:$F$43,2,FALSE),"-")</f>
        <v>-</v>
      </c>
      <c r="C1351" s="11"/>
      <c r="D1351" s="13"/>
      <c r="E1351" s="13"/>
      <c r="F1351" s="46" t="str">
        <f>IF(COUNTA($A1351)&gt;0,VLOOKUP($A1351,Corsa!$A$1:$F$43,3,FALSE),"-")</f>
        <v>-</v>
      </c>
      <c r="G1351" s="28" t="str">
        <f>IF($D1351&gt;0,VLOOKUP($D1351,Iscrizioni!$A$2:$M$2502,9,FALSE),"-")</f>
        <v>-</v>
      </c>
      <c r="H1351" s="28" t="str">
        <f>IF($D1351&gt;0,VLOOKUP($D1351,Iscrizioni!$A$2:$M$2502,4,FALSE),"-")</f>
        <v>-</v>
      </c>
      <c r="I1351" s="27" t="str">
        <f>IF($D1351&gt;0,VLOOKUP($D1351,Iscrizioni!$A$2:$M$2502,5,FALSE),"-")</f>
        <v>-</v>
      </c>
      <c r="J1351" s="27" t="str">
        <f>IF($D1351&gt;0,VLOOKUP($D1351,Iscrizioni!$A$2:$M$2502,10,FALSE),"-")</f>
        <v>-</v>
      </c>
      <c r="K1351" s="27" t="str">
        <f t="shared" si="130"/>
        <v>-</v>
      </c>
      <c r="L1351" s="46" t="str">
        <f>IF($D1351&gt;0,VLOOKUP($D1351,Iscrizioni!$A$2:$M$2502,11,FALSE),"-")</f>
        <v>-</v>
      </c>
      <c r="M1351" s="27" t="str">
        <f>IF($D1351&gt;0,VLOOKUP($D1351,Iscrizioni!$A$2:$N$2502,12,FALSE),"-")</f>
        <v>-</v>
      </c>
      <c r="N1351" s="46" t="str">
        <f>IF($D1351&gt;0,VLOOKUP($D1351,Iscrizioni!$A$2:$M$2502,6,FALSE),"-")</f>
        <v>-</v>
      </c>
      <c r="O1351" s="107" t="str">
        <f>IF($D1351&gt;0,VLOOKUP($D1351,Iscrizioni!$A$2:$M$2502,7,FALSE),"-")</f>
        <v>-</v>
      </c>
      <c r="P1351" s="46" t="str">
        <f>IF($D1351&gt;0,VLOOKUP(LEFT($N1351,1),Regione!$A$2:$C$21,2,FALSE),"-")</f>
        <v>-</v>
      </c>
      <c r="Q1351" s="112" t="str">
        <f ca="1">IF($D1351&gt;0,NormalizzaTempo("D",CELL("tipo",$E1351),$E1351),"-")</f>
        <v>-</v>
      </c>
      <c r="R1351" s="27" t="str">
        <f>IF($D1351&gt;0,VLOOKUP($D1351,Iscrizioni!$A$2:$M$2502,13,FALSE),"-")</f>
        <v>-</v>
      </c>
      <c r="S1351" s="112" t="str">
        <f t="shared" si="127"/>
        <v>-</v>
      </c>
      <c r="T1351" s="112" t="str">
        <f>IF($D1351&gt;0,SUMIFS($S$3:$S1351,$X$3:$X1351,1,$J$3:$J1351,$J1351),"-")</f>
        <v>-</v>
      </c>
      <c r="U1351" s="112" t="str">
        <f t="shared" si="128"/>
        <v>-</v>
      </c>
      <c r="V1351" s="112" t="str">
        <f t="shared" si="131"/>
        <v>-</v>
      </c>
      <c r="W1351" s="27" t="str">
        <f>IF(LEN($C1351)=0,IF($D1351&gt;0,COUNTIFS($A$3:$A1351,$A1351),"-"),"Escluso")</f>
        <v>-</v>
      </c>
      <c r="X1351" s="2" t="str">
        <f>IF(LEN($C1351)=0,IF($D1351&gt;0,COUNTIFS($J$3:$J1351,$J1351,$C$3:$C1351,""),"-"),"Escluso")</f>
        <v>-</v>
      </c>
      <c r="Y1351" s="127" t="str">
        <f t="shared" si="129"/>
        <v>-</v>
      </c>
      <c r="Z1351" s="2" t="str">
        <f>IF($D1351&gt;0,COUNTIFS($O$3:$O1351,$O1351,$L$3:$L1351,$L1351,$I$3:$I1351,$I1351),"-")</f>
        <v>-</v>
      </c>
      <c r="AA1351" s="27" t="str">
        <f>IF($D1351&gt;0,IF(OR($Z1351 &gt;1,$L1351&lt;&gt;"Adulti"),0,VLOOKUP($P1351,Regione!$B$2:$C$22,2,FALSE)),"-")</f>
        <v>-</v>
      </c>
      <c r="AB1351" s="27" t="str">
        <f>IF($D1351&gt;0,IF(COUNTIFS($O$3:$O1351,$O1351,$L$3:$L1351,$L1351,$I$3:$I1351,$I1351) &gt;1,0,SUMIFS($Y$3:$Y$2503,$L$3:$L$2503,$L1351,$O$3:$O$2503,$O1351,$I$3:$I$2503,$I1351)),"-")</f>
        <v>-</v>
      </c>
      <c r="AC1351" s="27" t="str">
        <f t="shared" si="126"/>
        <v>-</v>
      </c>
    </row>
    <row r="1352" spans="1:29" s="1" customFormat="1">
      <c r="A1352" s="13"/>
      <c r="B1352" s="107" t="str">
        <f>IF(COUNTA($A1352)&gt;0,VLOOKUP($A1352,Corsa!$A$1:$F$43,2,FALSE),"-")</f>
        <v>-</v>
      </c>
      <c r="C1352" s="11"/>
      <c r="D1352" s="13"/>
      <c r="E1352" s="13"/>
      <c r="F1352" s="46" t="str">
        <f>IF(COUNTA($A1352)&gt;0,VLOOKUP($A1352,Corsa!$A$1:$F$43,3,FALSE),"-")</f>
        <v>-</v>
      </c>
      <c r="G1352" s="28" t="str">
        <f>IF($D1352&gt;0,VLOOKUP($D1352,Iscrizioni!$A$2:$M$2502,9,FALSE),"-")</f>
        <v>-</v>
      </c>
      <c r="H1352" s="28" t="str">
        <f>IF($D1352&gt;0,VLOOKUP($D1352,Iscrizioni!$A$2:$M$2502,4,FALSE),"-")</f>
        <v>-</v>
      </c>
      <c r="I1352" s="27" t="str">
        <f>IF($D1352&gt;0,VLOOKUP($D1352,Iscrizioni!$A$2:$M$2502,5,FALSE),"-")</f>
        <v>-</v>
      </c>
      <c r="J1352" s="27" t="str">
        <f>IF($D1352&gt;0,VLOOKUP($D1352,Iscrizioni!$A$2:$M$2502,10,FALSE),"-")</f>
        <v>-</v>
      </c>
      <c r="K1352" s="27" t="str">
        <f t="shared" si="130"/>
        <v>-</v>
      </c>
      <c r="L1352" s="46" t="str">
        <f>IF($D1352&gt;0,VLOOKUP($D1352,Iscrizioni!$A$2:$M$2502,11,FALSE),"-")</f>
        <v>-</v>
      </c>
      <c r="M1352" s="27" t="str">
        <f>IF($D1352&gt;0,VLOOKUP($D1352,Iscrizioni!$A$2:$N$2502,12,FALSE),"-")</f>
        <v>-</v>
      </c>
      <c r="N1352" s="46" t="str">
        <f>IF($D1352&gt;0,VLOOKUP($D1352,Iscrizioni!$A$2:$M$2502,6,FALSE),"-")</f>
        <v>-</v>
      </c>
      <c r="O1352" s="107" t="str">
        <f>IF($D1352&gt;0,VLOOKUP($D1352,Iscrizioni!$A$2:$M$2502,7,FALSE),"-")</f>
        <v>-</v>
      </c>
      <c r="P1352" s="46" t="str">
        <f>IF($D1352&gt;0,VLOOKUP(LEFT($N1352,1),Regione!$A$2:$C$21,2,FALSE),"-")</f>
        <v>-</v>
      </c>
      <c r="Q1352" s="112" t="str">
        <f ca="1">IF($D1352&gt;0,NormalizzaTempo("D",CELL("tipo",$E1352),$E1352),"-")</f>
        <v>-</v>
      </c>
      <c r="R1352" s="27" t="str">
        <f>IF($D1352&gt;0,VLOOKUP($D1352,Iscrizioni!$A$2:$M$2502,13,FALSE),"-")</f>
        <v>-</v>
      </c>
      <c r="S1352" s="112" t="str">
        <f t="shared" si="127"/>
        <v>-</v>
      </c>
      <c r="T1352" s="112" t="str">
        <f>IF($D1352&gt;0,SUMIFS($S$3:$S1352,$X$3:$X1352,1,$J$3:$J1352,$J1352),"-")</f>
        <v>-</v>
      </c>
      <c r="U1352" s="112" t="str">
        <f t="shared" si="128"/>
        <v>-</v>
      </c>
      <c r="V1352" s="112" t="str">
        <f t="shared" si="131"/>
        <v>-</v>
      </c>
      <c r="W1352" s="27" t="str">
        <f>IF(LEN($C1352)=0,IF($D1352&gt;0,COUNTIFS($A$3:$A1352,$A1352),"-"),"Escluso")</f>
        <v>-</v>
      </c>
      <c r="X1352" s="2" t="str">
        <f>IF(LEN($C1352)=0,IF($D1352&gt;0,COUNTIFS($J$3:$J1352,$J1352,$C$3:$C1352,""),"-"),"Escluso")</f>
        <v>-</v>
      </c>
      <c r="Y1352" s="127" t="str">
        <f t="shared" si="129"/>
        <v>-</v>
      </c>
      <c r="Z1352" s="2" t="str">
        <f>IF($D1352&gt;0,COUNTIFS($O$3:$O1352,$O1352,$L$3:$L1352,$L1352,$I$3:$I1352,$I1352),"-")</f>
        <v>-</v>
      </c>
      <c r="AA1352" s="27" t="str">
        <f>IF($D1352&gt;0,IF(OR($Z1352 &gt;1,$L1352&lt;&gt;"Adulti"),0,VLOOKUP($P1352,Regione!$B$2:$C$22,2,FALSE)),"-")</f>
        <v>-</v>
      </c>
      <c r="AB1352" s="27" t="str">
        <f>IF($D1352&gt;0,IF(COUNTIFS($O$3:$O1352,$O1352,$L$3:$L1352,$L1352,$I$3:$I1352,$I1352) &gt;1,0,SUMIFS($Y$3:$Y$2503,$L$3:$L$2503,$L1352,$O$3:$O$2503,$O1352,$I$3:$I$2503,$I1352)),"-")</f>
        <v>-</v>
      </c>
      <c r="AC1352" s="27" t="str">
        <f t="shared" si="126"/>
        <v>-</v>
      </c>
    </row>
    <row r="1353" spans="1:29" s="1" customFormat="1">
      <c r="A1353" s="13"/>
      <c r="B1353" s="107" t="str">
        <f>IF(COUNTA($A1353)&gt;0,VLOOKUP($A1353,Corsa!$A$1:$F$43,2,FALSE),"-")</f>
        <v>-</v>
      </c>
      <c r="C1353" s="11"/>
      <c r="D1353" s="13"/>
      <c r="E1353" s="13"/>
      <c r="F1353" s="46" t="str">
        <f>IF(COUNTA($A1353)&gt;0,VLOOKUP($A1353,Corsa!$A$1:$F$43,3,FALSE),"-")</f>
        <v>-</v>
      </c>
      <c r="G1353" s="28" t="str">
        <f>IF($D1353&gt;0,VLOOKUP($D1353,Iscrizioni!$A$2:$M$2502,9,FALSE),"-")</f>
        <v>-</v>
      </c>
      <c r="H1353" s="28" t="str">
        <f>IF($D1353&gt;0,VLOOKUP($D1353,Iscrizioni!$A$2:$M$2502,4,FALSE),"-")</f>
        <v>-</v>
      </c>
      <c r="I1353" s="27" t="str">
        <f>IF($D1353&gt;0,VLOOKUP($D1353,Iscrizioni!$A$2:$M$2502,5,FALSE),"-")</f>
        <v>-</v>
      </c>
      <c r="J1353" s="27" t="str">
        <f>IF($D1353&gt;0,VLOOKUP($D1353,Iscrizioni!$A$2:$M$2502,10,FALSE),"-")</f>
        <v>-</v>
      </c>
      <c r="K1353" s="27" t="str">
        <f t="shared" si="130"/>
        <v>-</v>
      </c>
      <c r="L1353" s="46" t="str">
        <f>IF($D1353&gt;0,VLOOKUP($D1353,Iscrizioni!$A$2:$M$2502,11,FALSE),"-")</f>
        <v>-</v>
      </c>
      <c r="M1353" s="27" t="str">
        <f>IF($D1353&gt;0,VLOOKUP($D1353,Iscrizioni!$A$2:$N$2502,12,FALSE),"-")</f>
        <v>-</v>
      </c>
      <c r="N1353" s="46" t="str">
        <f>IF($D1353&gt;0,VLOOKUP($D1353,Iscrizioni!$A$2:$M$2502,6,FALSE),"-")</f>
        <v>-</v>
      </c>
      <c r="O1353" s="107" t="str">
        <f>IF($D1353&gt;0,VLOOKUP($D1353,Iscrizioni!$A$2:$M$2502,7,FALSE),"-")</f>
        <v>-</v>
      </c>
      <c r="P1353" s="46" t="str">
        <f>IF($D1353&gt;0,VLOOKUP(LEFT($N1353,1),Regione!$A$2:$C$21,2,FALSE),"-")</f>
        <v>-</v>
      </c>
      <c r="Q1353" s="112" t="str">
        <f ca="1">IF($D1353&gt;0,NormalizzaTempo("D",CELL("tipo",$E1353),$E1353),"-")</f>
        <v>-</v>
      </c>
      <c r="R1353" s="27" t="str">
        <f>IF($D1353&gt;0,VLOOKUP($D1353,Iscrizioni!$A$2:$M$2502,13,FALSE),"-")</f>
        <v>-</v>
      </c>
      <c r="S1353" s="112" t="str">
        <f t="shared" si="127"/>
        <v>-</v>
      </c>
      <c r="T1353" s="112" t="str">
        <f>IF($D1353&gt;0,SUMIFS($S$3:$S1353,$X$3:$X1353,1,$J$3:$J1353,$J1353),"-")</f>
        <v>-</v>
      </c>
      <c r="U1353" s="112" t="str">
        <f t="shared" si="128"/>
        <v>-</v>
      </c>
      <c r="V1353" s="112" t="str">
        <f t="shared" si="131"/>
        <v>-</v>
      </c>
      <c r="W1353" s="27" t="str">
        <f>IF(LEN($C1353)=0,IF($D1353&gt;0,COUNTIFS($A$3:$A1353,$A1353),"-"),"Escluso")</f>
        <v>-</v>
      </c>
      <c r="X1353" s="2" t="str">
        <f>IF(LEN($C1353)=0,IF($D1353&gt;0,COUNTIFS($J$3:$J1353,$J1353,$C$3:$C1353,""),"-"),"Escluso")</f>
        <v>-</v>
      </c>
      <c r="Y1353" s="127" t="str">
        <f t="shared" si="129"/>
        <v>-</v>
      </c>
      <c r="Z1353" s="2" t="str">
        <f>IF($D1353&gt;0,COUNTIFS($O$3:$O1353,$O1353,$L$3:$L1353,$L1353,$I$3:$I1353,$I1353),"-")</f>
        <v>-</v>
      </c>
      <c r="AA1353" s="27" t="str">
        <f>IF($D1353&gt;0,IF(OR($Z1353 &gt;1,$L1353&lt;&gt;"Adulti"),0,VLOOKUP($P1353,Regione!$B$2:$C$22,2,FALSE)),"-")</f>
        <v>-</v>
      </c>
      <c r="AB1353" s="27" t="str">
        <f>IF($D1353&gt;0,IF(COUNTIFS($O$3:$O1353,$O1353,$L$3:$L1353,$L1353,$I$3:$I1353,$I1353) &gt;1,0,SUMIFS($Y$3:$Y$2503,$L$3:$L$2503,$L1353,$O$3:$O$2503,$O1353,$I$3:$I$2503,$I1353)),"-")</f>
        <v>-</v>
      </c>
      <c r="AC1353" s="27" t="str">
        <f t="shared" si="126"/>
        <v>-</v>
      </c>
    </row>
    <row r="1354" spans="1:29" s="1" customFormat="1">
      <c r="A1354" s="13"/>
      <c r="B1354" s="107" t="str">
        <f>IF(COUNTA($A1354)&gt;0,VLOOKUP($A1354,Corsa!$A$1:$F$43,2,FALSE),"-")</f>
        <v>-</v>
      </c>
      <c r="C1354" s="11"/>
      <c r="D1354" s="13"/>
      <c r="E1354" s="13"/>
      <c r="F1354" s="46" t="str">
        <f>IF(COUNTA($A1354)&gt;0,VLOOKUP($A1354,Corsa!$A$1:$F$43,3,FALSE),"-")</f>
        <v>-</v>
      </c>
      <c r="G1354" s="28" t="str">
        <f>IF($D1354&gt;0,VLOOKUP($D1354,Iscrizioni!$A$2:$M$2502,9,FALSE),"-")</f>
        <v>-</v>
      </c>
      <c r="H1354" s="28" t="str">
        <f>IF($D1354&gt;0,VLOOKUP($D1354,Iscrizioni!$A$2:$M$2502,4,FALSE),"-")</f>
        <v>-</v>
      </c>
      <c r="I1354" s="27" t="str">
        <f>IF($D1354&gt;0,VLOOKUP($D1354,Iscrizioni!$A$2:$M$2502,5,FALSE),"-")</f>
        <v>-</v>
      </c>
      <c r="J1354" s="27" t="str">
        <f>IF($D1354&gt;0,VLOOKUP($D1354,Iscrizioni!$A$2:$M$2502,10,FALSE),"-")</f>
        <v>-</v>
      </c>
      <c r="K1354" s="27" t="str">
        <f t="shared" si="130"/>
        <v>-</v>
      </c>
      <c r="L1354" s="46" t="str">
        <f>IF($D1354&gt;0,VLOOKUP($D1354,Iscrizioni!$A$2:$M$2502,11,FALSE),"-")</f>
        <v>-</v>
      </c>
      <c r="M1354" s="27" t="str">
        <f>IF($D1354&gt;0,VLOOKUP($D1354,Iscrizioni!$A$2:$N$2502,12,FALSE),"-")</f>
        <v>-</v>
      </c>
      <c r="N1354" s="46" t="str">
        <f>IF($D1354&gt;0,VLOOKUP($D1354,Iscrizioni!$A$2:$M$2502,6,FALSE),"-")</f>
        <v>-</v>
      </c>
      <c r="O1354" s="107" t="str">
        <f>IF($D1354&gt;0,VLOOKUP($D1354,Iscrizioni!$A$2:$M$2502,7,FALSE),"-")</f>
        <v>-</v>
      </c>
      <c r="P1354" s="46" t="str">
        <f>IF($D1354&gt;0,VLOOKUP(LEFT($N1354,1),Regione!$A$2:$C$21,2,FALSE),"-")</f>
        <v>-</v>
      </c>
      <c r="Q1354" s="112" t="str">
        <f ca="1">IF($D1354&gt;0,NormalizzaTempo("D",CELL("tipo",$E1354),$E1354),"-")</f>
        <v>-</v>
      </c>
      <c r="R1354" s="27" t="str">
        <f>IF($D1354&gt;0,VLOOKUP($D1354,Iscrizioni!$A$2:$M$2502,13,FALSE),"-")</f>
        <v>-</v>
      </c>
      <c r="S1354" s="112" t="str">
        <f t="shared" si="127"/>
        <v>-</v>
      </c>
      <c r="T1354" s="112" t="str">
        <f>IF($D1354&gt;0,SUMIFS($S$3:$S1354,$X$3:$X1354,1,$J$3:$J1354,$J1354),"-")</f>
        <v>-</v>
      </c>
      <c r="U1354" s="112" t="str">
        <f t="shared" si="128"/>
        <v>-</v>
      </c>
      <c r="V1354" s="112" t="str">
        <f t="shared" si="131"/>
        <v>-</v>
      </c>
      <c r="W1354" s="27" t="str">
        <f>IF(LEN($C1354)=0,IF($D1354&gt;0,COUNTIFS($A$3:$A1354,$A1354),"-"),"Escluso")</f>
        <v>-</v>
      </c>
      <c r="X1354" s="2" t="str">
        <f>IF(LEN($C1354)=0,IF($D1354&gt;0,COUNTIFS($J$3:$J1354,$J1354,$C$3:$C1354,""),"-"),"Escluso")</f>
        <v>-</v>
      </c>
      <c r="Y1354" s="127" t="str">
        <f t="shared" si="129"/>
        <v>-</v>
      </c>
      <c r="Z1354" s="2" t="str">
        <f>IF($D1354&gt;0,COUNTIFS($O$3:$O1354,$O1354,$L$3:$L1354,$L1354,$I$3:$I1354,$I1354),"-")</f>
        <v>-</v>
      </c>
      <c r="AA1354" s="27" t="str">
        <f>IF($D1354&gt;0,IF(OR($Z1354 &gt;1,$L1354&lt;&gt;"Adulti"),0,VLOOKUP($P1354,Regione!$B$2:$C$22,2,FALSE)),"-")</f>
        <v>-</v>
      </c>
      <c r="AB1354" s="27" t="str">
        <f>IF($D1354&gt;0,IF(COUNTIFS($O$3:$O1354,$O1354,$L$3:$L1354,$L1354,$I$3:$I1354,$I1354) &gt;1,0,SUMIFS($Y$3:$Y$2503,$L$3:$L$2503,$L1354,$O$3:$O$2503,$O1354,$I$3:$I$2503,$I1354)),"-")</f>
        <v>-</v>
      </c>
      <c r="AC1354" s="27" t="str">
        <f t="shared" si="126"/>
        <v>-</v>
      </c>
    </row>
    <row r="1355" spans="1:29" s="1" customFormat="1">
      <c r="A1355" s="13"/>
      <c r="B1355" s="107" t="str">
        <f>IF(COUNTA($A1355)&gt;0,VLOOKUP($A1355,Corsa!$A$1:$F$43,2,FALSE),"-")</f>
        <v>-</v>
      </c>
      <c r="C1355" s="11"/>
      <c r="D1355" s="13"/>
      <c r="E1355" s="13"/>
      <c r="F1355" s="46" t="str">
        <f>IF(COUNTA($A1355)&gt;0,VLOOKUP($A1355,Corsa!$A$1:$F$43,3,FALSE),"-")</f>
        <v>-</v>
      </c>
      <c r="G1355" s="28" t="str">
        <f>IF($D1355&gt;0,VLOOKUP($D1355,Iscrizioni!$A$2:$M$2502,9,FALSE),"-")</f>
        <v>-</v>
      </c>
      <c r="H1355" s="28" t="str">
        <f>IF($D1355&gt;0,VLOOKUP($D1355,Iscrizioni!$A$2:$M$2502,4,FALSE),"-")</f>
        <v>-</v>
      </c>
      <c r="I1355" s="27" t="str">
        <f>IF($D1355&gt;0,VLOOKUP($D1355,Iscrizioni!$A$2:$M$2502,5,FALSE),"-")</f>
        <v>-</v>
      </c>
      <c r="J1355" s="27" t="str">
        <f>IF($D1355&gt;0,VLOOKUP($D1355,Iscrizioni!$A$2:$M$2502,10,FALSE),"-")</f>
        <v>-</v>
      </c>
      <c r="K1355" s="27" t="str">
        <f t="shared" si="130"/>
        <v>-</v>
      </c>
      <c r="L1355" s="46" t="str">
        <f>IF($D1355&gt;0,VLOOKUP($D1355,Iscrizioni!$A$2:$M$2502,11,FALSE),"-")</f>
        <v>-</v>
      </c>
      <c r="M1355" s="27" t="str">
        <f>IF($D1355&gt;0,VLOOKUP($D1355,Iscrizioni!$A$2:$N$2502,12,FALSE),"-")</f>
        <v>-</v>
      </c>
      <c r="N1355" s="46" t="str">
        <f>IF($D1355&gt;0,VLOOKUP($D1355,Iscrizioni!$A$2:$M$2502,6,FALSE),"-")</f>
        <v>-</v>
      </c>
      <c r="O1355" s="107" t="str">
        <f>IF($D1355&gt;0,VLOOKUP($D1355,Iscrizioni!$A$2:$M$2502,7,FALSE),"-")</f>
        <v>-</v>
      </c>
      <c r="P1355" s="46" t="str">
        <f>IF($D1355&gt;0,VLOOKUP(LEFT($N1355,1),Regione!$A$2:$C$21,2,FALSE),"-")</f>
        <v>-</v>
      </c>
      <c r="Q1355" s="112" t="str">
        <f ca="1">IF($D1355&gt;0,NormalizzaTempo("D",CELL("tipo",$E1355),$E1355),"-")</f>
        <v>-</v>
      </c>
      <c r="R1355" s="27" t="str">
        <f>IF($D1355&gt;0,VLOOKUP($D1355,Iscrizioni!$A$2:$M$2502,13,FALSE),"-")</f>
        <v>-</v>
      </c>
      <c r="S1355" s="112" t="str">
        <f t="shared" si="127"/>
        <v>-</v>
      </c>
      <c r="T1355" s="112" t="str">
        <f>IF($D1355&gt;0,SUMIFS($S$3:$S1355,$X$3:$X1355,1,$J$3:$J1355,$J1355),"-")</f>
        <v>-</v>
      </c>
      <c r="U1355" s="112" t="str">
        <f t="shared" si="128"/>
        <v>-</v>
      </c>
      <c r="V1355" s="112" t="str">
        <f t="shared" si="131"/>
        <v>-</v>
      </c>
      <c r="W1355" s="27" t="str">
        <f>IF(LEN($C1355)=0,IF($D1355&gt;0,COUNTIFS($A$3:$A1355,$A1355),"-"),"Escluso")</f>
        <v>-</v>
      </c>
      <c r="X1355" s="2" t="str">
        <f>IF(LEN($C1355)=0,IF($D1355&gt;0,COUNTIFS($J$3:$J1355,$J1355,$C$3:$C1355,""),"-"),"Escluso")</f>
        <v>-</v>
      </c>
      <c r="Y1355" s="127" t="str">
        <f t="shared" si="129"/>
        <v>-</v>
      </c>
      <c r="Z1355" s="2" t="str">
        <f>IF($D1355&gt;0,COUNTIFS($O$3:$O1355,$O1355,$L$3:$L1355,$L1355,$I$3:$I1355,$I1355),"-")</f>
        <v>-</v>
      </c>
      <c r="AA1355" s="27" t="str">
        <f>IF($D1355&gt;0,IF(OR($Z1355 &gt;1,$L1355&lt;&gt;"Adulti"),0,VLOOKUP($P1355,Regione!$B$2:$C$22,2,FALSE)),"-")</f>
        <v>-</v>
      </c>
      <c r="AB1355" s="27" t="str">
        <f>IF($D1355&gt;0,IF(COUNTIFS($O$3:$O1355,$O1355,$L$3:$L1355,$L1355,$I$3:$I1355,$I1355) &gt;1,0,SUMIFS($Y$3:$Y$2503,$L$3:$L$2503,$L1355,$O$3:$O$2503,$O1355,$I$3:$I$2503,$I1355)),"-")</f>
        <v>-</v>
      </c>
      <c r="AC1355" s="27" t="str">
        <f t="shared" si="126"/>
        <v>-</v>
      </c>
    </row>
    <row r="1356" spans="1:29" s="1" customFormat="1">
      <c r="A1356" s="13"/>
      <c r="B1356" s="107" t="str">
        <f>IF(COUNTA($A1356)&gt;0,VLOOKUP($A1356,Corsa!$A$1:$F$43,2,FALSE),"-")</f>
        <v>-</v>
      </c>
      <c r="C1356" s="11"/>
      <c r="D1356" s="13"/>
      <c r="E1356" s="13"/>
      <c r="F1356" s="46" t="str">
        <f>IF(COUNTA($A1356)&gt;0,VLOOKUP($A1356,Corsa!$A$1:$F$43,3,FALSE),"-")</f>
        <v>-</v>
      </c>
      <c r="G1356" s="28" t="str">
        <f>IF($D1356&gt;0,VLOOKUP($D1356,Iscrizioni!$A$2:$M$2502,9,FALSE),"-")</f>
        <v>-</v>
      </c>
      <c r="H1356" s="28" t="str">
        <f>IF($D1356&gt;0,VLOOKUP($D1356,Iscrizioni!$A$2:$M$2502,4,FALSE),"-")</f>
        <v>-</v>
      </c>
      <c r="I1356" s="27" t="str">
        <f>IF($D1356&gt;0,VLOOKUP($D1356,Iscrizioni!$A$2:$M$2502,5,FALSE),"-")</f>
        <v>-</v>
      </c>
      <c r="J1356" s="27" t="str">
        <f>IF($D1356&gt;0,VLOOKUP($D1356,Iscrizioni!$A$2:$M$2502,10,FALSE),"-")</f>
        <v>-</v>
      </c>
      <c r="K1356" s="27" t="str">
        <f t="shared" si="130"/>
        <v>-</v>
      </c>
      <c r="L1356" s="46" t="str">
        <f>IF($D1356&gt;0,VLOOKUP($D1356,Iscrizioni!$A$2:$M$2502,11,FALSE),"-")</f>
        <v>-</v>
      </c>
      <c r="M1356" s="27" t="str">
        <f>IF($D1356&gt;0,VLOOKUP($D1356,Iscrizioni!$A$2:$N$2502,12,FALSE),"-")</f>
        <v>-</v>
      </c>
      <c r="N1356" s="46" t="str">
        <f>IF($D1356&gt;0,VLOOKUP($D1356,Iscrizioni!$A$2:$M$2502,6,FALSE),"-")</f>
        <v>-</v>
      </c>
      <c r="O1356" s="107" t="str">
        <f>IF($D1356&gt;0,VLOOKUP($D1356,Iscrizioni!$A$2:$M$2502,7,FALSE),"-")</f>
        <v>-</v>
      </c>
      <c r="P1356" s="46" t="str">
        <f>IF($D1356&gt;0,VLOOKUP(LEFT($N1356,1),Regione!$A$2:$C$21,2,FALSE),"-")</f>
        <v>-</v>
      </c>
      <c r="Q1356" s="112" t="str">
        <f ca="1">IF($D1356&gt;0,NormalizzaTempo("D",CELL("tipo",$E1356),$E1356),"-")</f>
        <v>-</v>
      </c>
      <c r="R1356" s="27" t="str">
        <f>IF($D1356&gt;0,VLOOKUP($D1356,Iscrizioni!$A$2:$M$2502,13,FALSE),"-")</f>
        <v>-</v>
      </c>
      <c r="S1356" s="112" t="str">
        <f t="shared" si="127"/>
        <v>-</v>
      </c>
      <c r="T1356" s="112" t="str">
        <f>IF($D1356&gt;0,SUMIFS($S$3:$S1356,$X$3:$X1356,1,$J$3:$J1356,$J1356),"-")</f>
        <v>-</v>
      </c>
      <c r="U1356" s="112" t="str">
        <f t="shared" si="128"/>
        <v>-</v>
      </c>
      <c r="V1356" s="112" t="str">
        <f t="shared" si="131"/>
        <v>-</v>
      </c>
      <c r="W1356" s="27" t="str">
        <f>IF(LEN($C1356)=0,IF($D1356&gt;0,COUNTIFS($A$3:$A1356,$A1356),"-"),"Escluso")</f>
        <v>-</v>
      </c>
      <c r="X1356" s="2" t="str">
        <f>IF(LEN($C1356)=0,IF($D1356&gt;0,COUNTIFS($J$3:$J1356,$J1356,$C$3:$C1356,""),"-"),"Escluso")</f>
        <v>-</v>
      </c>
      <c r="Y1356" s="127" t="str">
        <f t="shared" si="129"/>
        <v>-</v>
      </c>
      <c r="Z1356" s="2" t="str">
        <f>IF($D1356&gt;0,COUNTIFS($O$3:$O1356,$O1356,$L$3:$L1356,$L1356,$I$3:$I1356,$I1356),"-")</f>
        <v>-</v>
      </c>
      <c r="AA1356" s="27" t="str">
        <f>IF($D1356&gt;0,IF(OR($Z1356 &gt;1,$L1356&lt;&gt;"Adulti"),0,VLOOKUP($P1356,Regione!$B$2:$C$22,2,FALSE)),"-")</f>
        <v>-</v>
      </c>
      <c r="AB1356" s="27" t="str">
        <f>IF($D1356&gt;0,IF(COUNTIFS($O$3:$O1356,$O1356,$L$3:$L1356,$L1356,$I$3:$I1356,$I1356) &gt;1,0,SUMIFS($Y$3:$Y$2503,$L$3:$L$2503,$L1356,$O$3:$O$2503,$O1356,$I$3:$I$2503,$I1356)),"-")</f>
        <v>-</v>
      </c>
      <c r="AC1356" s="27" t="str">
        <f t="shared" si="126"/>
        <v>-</v>
      </c>
    </row>
    <row r="1357" spans="1:29" s="1" customFormat="1">
      <c r="A1357" s="13"/>
      <c r="B1357" s="107" t="str">
        <f>IF(COUNTA($A1357)&gt;0,VLOOKUP($A1357,Corsa!$A$1:$F$43,2,FALSE),"-")</f>
        <v>-</v>
      </c>
      <c r="C1357" s="11"/>
      <c r="D1357" s="13"/>
      <c r="E1357" s="13"/>
      <c r="F1357" s="46" t="str">
        <f>IF(COUNTA($A1357)&gt;0,VLOOKUP($A1357,Corsa!$A$1:$F$43,3,FALSE),"-")</f>
        <v>-</v>
      </c>
      <c r="G1357" s="28" t="str">
        <f>IF($D1357&gt;0,VLOOKUP($D1357,Iscrizioni!$A$2:$M$2502,9,FALSE),"-")</f>
        <v>-</v>
      </c>
      <c r="H1357" s="28" t="str">
        <f>IF($D1357&gt;0,VLOOKUP($D1357,Iscrizioni!$A$2:$M$2502,4,FALSE),"-")</f>
        <v>-</v>
      </c>
      <c r="I1357" s="27" t="str">
        <f>IF($D1357&gt;0,VLOOKUP($D1357,Iscrizioni!$A$2:$M$2502,5,FALSE),"-")</f>
        <v>-</v>
      </c>
      <c r="J1357" s="27" t="str">
        <f>IF($D1357&gt;0,VLOOKUP($D1357,Iscrizioni!$A$2:$M$2502,10,FALSE),"-")</f>
        <v>-</v>
      </c>
      <c r="K1357" s="27" t="str">
        <f t="shared" si="130"/>
        <v>-</v>
      </c>
      <c r="L1357" s="46" t="str">
        <f>IF($D1357&gt;0,VLOOKUP($D1357,Iscrizioni!$A$2:$M$2502,11,FALSE),"-")</f>
        <v>-</v>
      </c>
      <c r="M1357" s="27" t="str">
        <f>IF($D1357&gt;0,VLOOKUP($D1357,Iscrizioni!$A$2:$N$2502,12,FALSE),"-")</f>
        <v>-</v>
      </c>
      <c r="N1357" s="46" t="str">
        <f>IF($D1357&gt;0,VLOOKUP($D1357,Iscrizioni!$A$2:$M$2502,6,FALSE),"-")</f>
        <v>-</v>
      </c>
      <c r="O1357" s="107" t="str">
        <f>IF($D1357&gt;0,VLOOKUP($D1357,Iscrizioni!$A$2:$M$2502,7,FALSE),"-")</f>
        <v>-</v>
      </c>
      <c r="P1357" s="46" t="str">
        <f>IF($D1357&gt;0,VLOOKUP(LEFT($N1357,1),Regione!$A$2:$C$21,2,FALSE),"-")</f>
        <v>-</v>
      </c>
      <c r="Q1357" s="112" t="str">
        <f ca="1">IF($D1357&gt;0,NormalizzaTempo("D",CELL("tipo",$E1357),$E1357),"-")</f>
        <v>-</v>
      </c>
      <c r="R1357" s="27" t="str">
        <f>IF($D1357&gt;0,VLOOKUP($D1357,Iscrizioni!$A$2:$M$2502,13,FALSE),"-")</f>
        <v>-</v>
      </c>
      <c r="S1357" s="112" t="str">
        <f t="shared" si="127"/>
        <v>-</v>
      </c>
      <c r="T1357" s="112" t="str">
        <f>IF($D1357&gt;0,SUMIFS($S$3:$S1357,$X$3:$X1357,1,$J$3:$J1357,$J1357),"-")</f>
        <v>-</v>
      </c>
      <c r="U1357" s="112" t="str">
        <f t="shared" si="128"/>
        <v>-</v>
      </c>
      <c r="V1357" s="112" t="str">
        <f t="shared" si="131"/>
        <v>-</v>
      </c>
      <c r="W1357" s="27" t="str">
        <f>IF(LEN($C1357)=0,IF($D1357&gt;0,COUNTIFS($A$3:$A1357,$A1357),"-"),"Escluso")</f>
        <v>-</v>
      </c>
      <c r="X1357" s="2" t="str">
        <f>IF(LEN($C1357)=0,IF($D1357&gt;0,COUNTIFS($J$3:$J1357,$J1357,$C$3:$C1357,""),"-"),"Escluso")</f>
        <v>-</v>
      </c>
      <c r="Y1357" s="127" t="str">
        <f t="shared" si="129"/>
        <v>-</v>
      </c>
      <c r="Z1357" s="2" t="str">
        <f>IF($D1357&gt;0,COUNTIFS($O$3:$O1357,$O1357,$L$3:$L1357,$L1357,$I$3:$I1357,$I1357),"-")</f>
        <v>-</v>
      </c>
      <c r="AA1357" s="27" t="str">
        <f>IF($D1357&gt;0,IF(OR($Z1357 &gt;1,$L1357&lt;&gt;"Adulti"),0,VLOOKUP($P1357,Regione!$B$2:$C$22,2,FALSE)),"-")</f>
        <v>-</v>
      </c>
      <c r="AB1357" s="27" t="str">
        <f>IF($D1357&gt;0,IF(COUNTIFS($O$3:$O1357,$O1357,$L$3:$L1357,$L1357,$I$3:$I1357,$I1357) &gt;1,0,SUMIFS($Y$3:$Y$2503,$L$3:$L$2503,$L1357,$O$3:$O$2503,$O1357,$I$3:$I$2503,$I1357)),"-")</f>
        <v>-</v>
      </c>
      <c r="AC1357" s="27" t="str">
        <f t="shared" si="126"/>
        <v>-</v>
      </c>
    </row>
    <row r="1358" spans="1:29" s="1" customFormat="1">
      <c r="A1358" s="13"/>
      <c r="B1358" s="107" t="str">
        <f>IF(COUNTA($A1358)&gt;0,VLOOKUP($A1358,Corsa!$A$1:$F$43,2,FALSE),"-")</f>
        <v>-</v>
      </c>
      <c r="C1358" s="11"/>
      <c r="D1358" s="13"/>
      <c r="E1358" s="13"/>
      <c r="F1358" s="46" t="str">
        <f>IF(COUNTA($A1358)&gt;0,VLOOKUP($A1358,Corsa!$A$1:$F$43,3,FALSE),"-")</f>
        <v>-</v>
      </c>
      <c r="G1358" s="28" t="str">
        <f>IF($D1358&gt;0,VLOOKUP($D1358,Iscrizioni!$A$2:$M$2502,9,FALSE),"-")</f>
        <v>-</v>
      </c>
      <c r="H1358" s="28" t="str">
        <f>IF($D1358&gt;0,VLOOKUP($D1358,Iscrizioni!$A$2:$M$2502,4,FALSE),"-")</f>
        <v>-</v>
      </c>
      <c r="I1358" s="27" t="str">
        <f>IF($D1358&gt;0,VLOOKUP($D1358,Iscrizioni!$A$2:$M$2502,5,FALSE),"-")</f>
        <v>-</v>
      </c>
      <c r="J1358" s="27" t="str">
        <f>IF($D1358&gt;0,VLOOKUP($D1358,Iscrizioni!$A$2:$M$2502,10,FALSE),"-")</f>
        <v>-</v>
      </c>
      <c r="K1358" s="27" t="str">
        <f t="shared" si="130"/>
        <v>-</v>
      </c>
      <c r="L1358" s="46" t="str">
        <f>IF($D1358&gt;0,VLOOKUP($D1358,Iscrizioni!$A$2:$M$2502,11,FALSE),"-")</f>
        <v>-</v>
      </c>
      <c r="M1358" s="27" t="str">
        <f>IF($D1358&gt;0,VLOOKUP($D1358,Iscrizioni!$A$2:$N$2502,12,FALSE),"-")</f>
        <v>-</v>
      </c>
      <c r="N1358" s="46" t="str">
        <f>IF($D1358&gt;0,VLOOKUP($D1358,Iscrizioni!$A$2:$M$2502,6,FALSE),"-")</f>
        <v>-</v>
      </c>
      <c r="O1358" s="107" t="str">
        <f>IF($D1358&gt;0,VLOOKUP($D1358,Iscrizioni!$A$2:$M$2502,7,FALSE),"-")</f>
        <v>-</v>
      </c>
      <c r="P1358" s="46" t="str">
        <f>IF($D1358&gt;0,VLOOKUP(LEFT($N1358,1),Regione!$A$2:$C$21,2,FALSE),"-")</f>
        <v>-</v>
      </c>
      <c r="Q1358" s="112" t="str">
        <f ca="1">IF($D1358&gt;0,NormalizzaTempo("D",CELL("tipo",$E1358),$E1358),"-")</f>
        <v>-</v>
      </c>
      <c r="R1358" s="27" t="str">
        <f>IF($D1358&gt;0,VLOOKUP($D1358,Iscrizioni!$A$2:$M$2502,13,FALSE),"-")</f>
        <v>-</v>
      </c>
      <c r="S1358" s="112" t="str">
        <f t="shared" si="127"/>
        <v>-</v>
      </c>
      <c r="T1358" s="112" t="str">
        <f>IF($D1358&gt;0,SUMIFS($S$3:$S1358,$X$3:$X1358,1,$J$3:$J1358,$J1358),"-")</f>
        <v>-</v>
      </c>
      <c r="U1358" s="112" t="str">
        <f t="shared" si="128"/>
        <v>-</v>
      </c>
      <c r="V1358" s="112" t="str">
        <f t="shared" si="131"/>
        <v>-</v>
      </c>
      <c r="W1358" s="27" t="str">
        <f>IF(LEN($C1358)=0,IF($D1358&gt;0,COUNTIFS($A$3:$A1358,$A1358),"-"),"Escluso")</f>
        <v>-</v>
      </c>
      <c r="X1358" s="2" t="str">
        <f>IF(LEN($C1358)=0,IF($D1358&gt;0,COUNTIFS($J$3:$J1358,$J1358,$C$3:$C1358,""),"-"),"Escluso")</f>
        <v>-</v>
      </c>
      <c r="Y1358" s="127" t="str">
        <f t="shared" si="129"/>
        <v>-</v>
      </c>
      <c r="Z1358" s="2" t="str">
        <f>IF($D1358&gt;0,COUNTIFS($O$3:$O1358,$O1358,$L$3:$L1358,$L1358,$I$3:$I1358,$I1358),"-")</f>
        <v>-</v>
      </c>
      <c r="AA1358" s="27" t="str">
        <f>IF($D1358&gt;0,IF(OR($Z1358 &gt;1,$L1358&lt;&gt;"Adulti"),0,VLOOKUP($P1358,Regione!$B$2:$C$22,2,FALSE)),"-")</f>
        <v>-</v>
      </c>
      <c r="AB1358" s="27" t="str">
        <f>IF($D1358&gt;0,IF(COUNTIFS($O$3:$O1358,$O1358,$L$3:$L1358,$L1358,$I$3:$I1358,$I1358) &gt;1,0,SUMIFS($Y$3:$Y$2503,$L$3:$L$2503,$L1358,$O$3:$O$2503,$O1358,$I$3:$I$2503,$I1358)),"-")</f>
        <v>-</v>
      </c>
      <c r="AC1358" s="27" t="str">
        <f t="shared" si="126"/>
        <v>-</v>
      </c>
    </row>
    <row r="1359" spans="1:29" s="1" customFormat="1">
      <c r="A1359" s="13"/>
      <c r="B1359" s="107" t="str">
        <f>IF(COUNTA($A1359)&gt;0,VLOOKUP($A1359,Corsa!$A$1:$F$43,2,FALSE),"-")</f>
        <v>-</v>
      </c>
      <c r="C1359" s="11"/>
      <c r="D1359" s="13"/>
      <c r="E1359" s="13"/>
      <c r="F1359" s="46" t="str">
        <f>IF(COUNTA($A1359)&gt;0,VLOOKUP($A1359,Corsa!$A$1:$F$43,3,FALSE),"-")</f>
        <v>-</v>
      </c>
      <c r="G1359" s="28" t="str">
        <f>IF($D1359&gt;0,VLOOKUP($D1359,Iscrizioni!$A$2:$M$2502,9,FALSE),"-")</f>
        <v>-</v>
      </c>
      <c r="H1359" s="28" t="str">
        <f>IF($D1359&gt;0,VLOOKUP($D1359,Iscrizioni!$A$2:$M$2502,4,FALSE),"-")</f>
        <v>-</v>
      </c>
      <c r="I1359" s="27" t="str">
        <f>IF($D1359&gt;0,VLOOKUP($D1359,Iscrizioni!$A$2:$M$2502,5,FALSE),"-")</f>
        <v>-</v>
      </c>
      <c r="J1359" s="27" t="str">
        <f>IF($D1359&gt;0,VLOOKUP($D1359,Iscrizioni!$A$2:$M$2502,10,FALSE),"-")</f>
        <v>-</v>
      </c>
      <c r="K1359" s="27" t="str">
        <f t="shared" si="130"/>
        <v>-</v>
      </c>
      <c r="L1359" s="46" t="str">
        <f>IF($D1359&gt;0,VLOOKUP($D1359,Iscrizioni!$A$2:$M$2502,11,FALSE),"-")</f>
        <v>-</v>
      </c>
      <c r="M1359" s="27" t="str">
        <f>IF($D1359&gt;0,VLOOKUP($D1359,Iscrizioni!$A$2:$N$2502,12,FALSE),"-")</f>
        <v>-</v>
      </c>
      <c r="N1359" s="46" t="str">
        <f>IF($D1359&gt;0,VLOOKUP($D1359,Iscrizioni!$A$2:$M$2502,6,FALSE),"-")</f>
        <v>-</v>
      </c>
      <c r="O1359" s="107" t="str">
        <f>IF($D1359&gt;0,VLOOKUP($D1359,Iscrizioni!$A$2:$M$2502,7,FALSE),"-")</f>
        <v>-</v>
      </c>
      <c r="P1359" s="46" t="str">
        <f>IF($D1359&gt;0,VLOOKUP(LEFT($N1359,1),Regione!$A$2:$C$21,2,FALSE),"-")</f>
        <v>-</v>
      </c>
      <c r="Q1359" s="112" t="str">
        <f ca="1">IF($D1359&gt;0,NormalizzaTempo("D",CELL("tipo",$E1359),$E1359),"-")</f>
        <v>-</v>
      </c>
      <c r="R1359" s="27" t="str">
        <f>IF($D1359&gt;0,VLOOKUP($D1359,Iscrizioni!$A$2:$M$2502,13,FALSE),"-")</f>
        <v>-</v>
      </c>
      <c r="S1359" s="112" t="str">
        <f t="shared" si="127"/>
        <v>-</v>
      </c>
      <c r="T1359" s="112" t="str">
        <f>IF($D1359&gt;0,SUMIFS($S$3:$S1359,$X$3:$X1359,1,$J$3:$J1359,$J1359),"-")</f>
        <v>-</v>
      </c>
      <c r="U1359" s="112" t="str">
        <f t="shared" si="128"/>
        <v>-</v>
      </c>
      <c r="V1359" s="112" t="str">
        <f t="shared" si="131"/>
        <v>-</v>
      </c>
      <c r="W1359" s="27" t="str">
        <f>IF(LEN($C1359)=0,IF($D1359&gt;0,COUNTIFS($A$3:$A1359,$A1359),"-"),"Escluso")</f>
        <v>-</v>
      </c>
      <c r="X1359" s="2" t="str">
        <f>IF(LEN($C1359)=0,IF($D1359&gt;0,COUNTIFS($J$3:$J1359,$J1359,$C$3:$C1359,""),"-"),"Escluso")</f>
        <v>-</v>
      </c>
      <c r="Y1359" s="127" t="str">
        <f t="shared" si="129"/>
        <v>-</v>
      </c>
      <c r="Z1359" s="2" t="str">
        <f>IF($D1359&gt;0,COUNTIFS($O$3:$O1359,$O1359,$L$3:$L1359,$L1359,$I$3:$I1359,$I1359),"-")</f>
        <v>-</v>
      </c>
      <c r="AA1359" s="27" t="str">
        <f>IF($D1359&gt;0,IF(OR($Z1359 &gt;1,$L1359&lt;&gt;"Adulti"),0,VLOOKUP($P1359,Regione!$B$2:$C$22,2,FALSE)),"-")</f>
        <v>-</v>
      </c>
      <c r="AB1359" s="27" t="str">
        <f>IF($D1359&gt;0,IF(COUNTIFS($O$3:$O1359,$O1359,$L$3:$L1359,$L1359,$I$3:$I1359,$I1359) &gt;1,0,SUMIFS($Y$3:$Y$2503,$L$3:$L$2503,$L1359,$O$3:$O$2503,$O1359,$I$3:$I$2503,$I1359)),"-")</f>
        <v>-</v>
      </c>
      <c r="AC1359" s="27" t="str">
        <f t="shared" si="126"/>
        <v>-</v>
      </c>
    </row>
    <row r="1360" spans="1:29" s="1" customFormat="1">
      <c r="A1360" s="13"/>
      <c r="B1360" s="107" t="str">
        <f>IF(COUNTA($A1360)&gt;0,VLOOKUP($A1360,Corsa!$A$1:$F$43,2,FALSE),"-")</f>
        <v>-</v>
      </c>
      <c r="C1360" s="11"/>
      <c r="D1360" s="13"/>
      <c r="E1360" s="13"/>
      <c r="F1360" s="46" t="str">
        <f>IF(COUNTA($A1360)&gt;0,VLOOKUP($A1360,Corsa!$A$1:$F$43,3,FALSE),"-")</f>
        <v>-</v>
      </c>
      <c r="G1360" s="28" t="str">
        <f>IF($D1360&gt;0,VLOOKUP($D1360,Iscrizioni!$A$2:$M$2502,9,FALSE),"-")</f>
        <v>-</v>
      </c>
      <c r="H1360" s="28" t="str">
        <f>IF($D1360&gt;0,VLOOKUP($D1360,Iscrizioni!$A$2:$M$2502,4,FALSE),"-")</f>
        <v>-</v>
      </c>
      <c r="I1360" s="27" t="str">
        <f>IF($D1360&gt;0,VLOOKUP($D1360,Iscrizioni!$A$2:$M$2502,5,FALSE),"-")</f>
        <v>-</v>
      </c>
      <c r="J1360" s="27" t="str">
        <f>IF($D1360&gt;0,VLOOKUP($D1360,Iscrizioni!$A$2:$M$2502,10,FALSE),"-")</f>
        <v>-</v>
      </c>
      <c r="K1360" s="27" t="str">
        <f t="shared" si="130"/>
        <v>-</v>
      </c>
      <c r="L1360" s="46" t="str">
        <f>IF($D1360&gt;0,VLOOKUP($D1360,Iscrizioni!$A$2:$M$2502,11,FALSE),"-")</f>
        <v>-</v>
      </c>
      <c r="M1360" s="27" t="str">
        <f>IF($D1360&gt;0,VLOOKUP($D1360,Iscrizioni!$A$2:$N$2502,12,FALSE),"-")</f>
        <v>-</v>
      </c>
      <c r="N1360" s="46" t="str">
        <f>IF($D1360&gt;0,VLOOKUP($D1360,Iscrizioni!$A$2:$M$2502,6,FALSE),"-")</f>
        <v>-</v>
      </c>
      <c r="O1360" s="107" t="str">
        <f>IF($D1360&gt;0,VLOOKUP($D1360,Iscrizioni!$A$2:$M$2502,7,FALSE),"-")</f>
        <v>-</v>
      </c>
      <c r="P1360" s="46" t="str">
        <f>IF($D1360&gt;0,VLOOKUP(LEFT($N1360,1),Regione!$A$2:$C$21,2,FALSE),"-")</f>
        <v>-</v>
      </c>
      <c r="Q1360" s="112" t="str">
        <f ca="1">IF($D1360&gt;0,NormalizzaTempo("D",CELL("tipo",$E1360),$E1360),"-")</f>
        <v>-</v>
      </c>
      <c r="R1360" s="27" t="str">
        <f>IF($D1360&gt;0,VLOOKUP($D1360,Iscrizioni!$A$2:$M$2502,13,FALSE),"-")</f>
        <v>-</v>
      </c>
      <c r="S1360" s="112" t="str">
        <f t="shared" si="127"/>
        <v>-</v>
      </c>
      <c r="T1360" s="112" t="str">
        <f>IF($D1360&gt;0,SUMIFS($S$3:$S1360,$X$3:$X1360,1,$J$3:$J1360,$J1360),"-")</f>
        <v>-</v>
      </c>
      <c r="U1360" s="112" t="str">
        <f t="shared" si="128"/>
        <v>-</v>
      </c>
      <c r="V1360" s="112" t="str">
        <f t="shared" si="131"/>
        <v>-</v>
      </c>
      <c r="W1360" s="27" t="str">
        <f>IF(LEN($C1360)=0,IF($D1360&gt;0,COUNTIFS($A$3:$A1360,$A1360),"-"),"Escluso")</f>
        <v>-</v>
      </c>
      <c r="X1360" s="2" t="str">
        <f>IF(LEN($C1360)=0,IF($D1360&gt;0,COUNTIFS($J$3:$J1360,$J1360,$C$3:$C1360,""),"-"),"Escluso")</f>
        <v>-</v>
      </c>
      <c r="Y1360" s="127" t="str">
        <f t="shared" si="129"/>
        <v>-</v>
      </c>
      <c r="Z1360" s="2" t="str">
        <f>IF($D1360&gt;0,COUNTIFS($O$3:$O1360,$O1360,$L$3:$L1360,$L1360,$I$3:$I1360,$I1360),"-")</f>
        <v>-</v>
      </c>
      <c r="AA1360" s="27" t="str">
        <f>IF($D1360&gt;0,IF(OR($Z1360 &gt;1,$L1360&lt;&gt;"Adulti"),0,VLOOKUP($P1360,Regione!$B$2:$C$22,2,FALSE)),"-")</f>
        <v>-</v>
      </c>
      <c r="AB1360" s="27" t="str">
        <f>IF($D1360&gt;0,IF(COUNTIFS($O$3:$O1360,$O1360,$L$3:$L1360,$L1360,$I$3:$I1360,$I1360) &gt;1,0,SUMIFS($Y$3:$Y$2503,$L$3:$L$2503,$L1360,$O$3:$O$2503,$O1360,$I$3:$I$2503,$I1360)),"-")</f>
        <v>-</v>
      </c>
      <c r="AC1360" s="27" t="str">
        <f t="shared" ref="AC1360:AC1423" si="132">IF($D1360&gt;0,AA1360+AB1360,"-")</f>
        <v>-</v>
      </c>
    </row>
    <row r="1361" spans="1:29" s="1" customFormat="1">
      <c r="A1361" s="13"/>
      <c r="B1361" s="107" t="str">
        <f>IF(COUNTA($A1361)&gt;0,VLOOKUP($A1361,Corsa!$A$1:$F$43,2,FALSE),"-")</f>
        <v>-</v>
      </c>
      <c r="C1361" s="11"/>
      <c r="D1361" s="13"/>
      <c r="E1361" s="13"/>
      <c r="F1361" s="46" t="str">
        <f>IF(COUNTA($A1361)&gt;0,VLOOKUP($A1361,Corsa!$A$1:$F$43,3,FALSE),"-")</f>
        <v>-</v>
      </c>
      <c r="G1361" s="28" t="str">
        <f>IF($D1361&gt;0,VLOOKUP($D1361,Iscrizioni!$A$2:$M$2502,9,FALSE),"-")</f>
        <v>-</v>
      </c>
      <c r="H1361" s="28" t="str">
        <f>IF($D1361&gt;0,VLOOKUP($D1361,Iscrizioni!$A$2:$M$2502,4,FALSE),"-")</f>
        <v>-</v>
      </c>
      <c r="I1361" s="27" t="str">
        <f>IF($D1361&gt;0,VLOOKUP($D1361,Iscrizioni!$A$2:$M$2502,5,FALSE),"-")</f>
        <v>-</v>
      </c>
      <c r="J1361" s="27" t="str">
        <f>IF($D1361&gt;0,VLOOKUP($D1361,Iscrizioni!$A$2:$M$2502,10,FALSE),"-")</f>
        <v>-</v>
      </c>
      <c r="K1361" s="27" t="str">
        <f t="shared" si="130"/>
        <v>-</v>
      </c>
      <c r="L1361" s="46" t="str">
        <f>IF($D1361&gt;0,VLOOKUP($D1361,Iscrizioni!$A$2:$M$2502,11,FALSE),"-")</f>
        <v>-</v>
      </c>
      <c r="M1361" s="27" t="str">
        <f>IF($D1361&gt;0,VLOOKUP($D1361,Iscrizioni!$A$2:$N$2502,12,FALSE),"-")</f>
        <v>-</v>
      </c>
      <c r="N1361" s="46" t="str">
        <f>IF($D1361&gt;0,VLOOKUP($D1361,Iscrizioni!$A$2:$M$2502,6,FALSE),"-")</f>
        <v>-</v>
      </c>
      <c r="O1361" s="107" t="str">
        <f>IF($D1361&gt;0,VLOOKUP($D1361,Iscrizioni!$A$2:$M$2502,7,FALSE),"-")</f>
        <v>-</v>
      </c>
      <c r="P1361" s="46" t="str">
        <f>IF($D1361&gt;0,VLOOKUP(LEFT($N1361,1),Regione!$A$2:$C$21,2,FALSE),"-")</f>
        <v>-</v>
      </c>
      <c r="Q1361" s="112" t="str">
        <f ca="1">IF($D1361&gt;0,NormalizzaTempo("D",CELL("tipo",$E1361),$E1361),"-")</f>
        <v>-</v>
      </c>
      <c r="R1361" s="27" t="str">
        <f>IF($D1361&gt;0,VLOOKUP($D1361,Iscrizioni!$A$2:$M$2502,13,FALSE),"-")</f>
        <v>-</v>
      </c>
      <c r="S1361" s="112" t="str">
        <f t="shared" ref="S1361:S1424" si="133">IF($D1361&gt;0,CalcolaVelocita(R1361,Q1361*86400),"-")</f>
        <v>-</v>
      </c>
      <c r="T1361" s="112" t="str">
        <f>IF($D1361&gt;0,SUMIFS($S$3:$S1361,$X$3:$X1361,1,$J$3:$J1361,$J1361),"-")</f>
        <v>-</v>
      </c>
      <c r="U1361" s="112" t="str">
        <f t="shared" ref="U1361:U1424" si="134">IF($D1361&gt;0,S1361-T1361,"-")</f>
        <v>-</v>
      </c>
      <c r="V1361" s="112" t="str">
        <f t="shared" si="131"/>
        <v>-</v>
      </c>
      <c r="W1361" s="27" t="str">
        <f>IF(LEN($C1361)=0,IF($D1361&gt;0,COUNTIFS($A$3:$A1361,$A1361),"-"),"Escluso")</f>
        <v>-</v>
      </c>
      <c r="X1361" s="2" t="str">
        <f>IF(LEN($C1361)=0,IF($D1361&gt;0,COUNTIFS($J$3:$J1361,$J1361,$C$3:$C1361,""),"-"),"Escluso")</f>
        <v>-</v>
      </c>
      <c r="Y1361" s="127" t="str">
        <f t="shared" si="129"/>
        <v>-</v>
      </c>
      <c r="Z1361" s="2" t="str">
        <f>IF($D1361&gt;0,COUNTIFS($O$3:$O1361,$O1361,$L$3:$L1361,$L1361,$I$3:$I1361,$I1361),"-")</f>
        <v>-</v>
      </c>
      <c r="AA1361" s="27" t="str">
        <f>IF($D1361&gt;0,IF(OR($Z1361 &gt;1,$L1361&lt;&gt;"Adulti"),0,VLOOKUP($P1361,Regione!$B$2:$C$22,2,FALSE)),"-")</f>
        <v>-</v>
      </c>
      <c r="AB1361" s="27" t="str">
        <f>IF($D1361&gt;0,IF(COUNTIFS($O$3:$O1361,$O1361,$L$3:$L1361,$L1361,$I$3:$I1361,$I1361) &gt;1,0,SUMIFS($Y$3:$Y$2503,$L$3:$L$2503,$L1361,$O$3:$O$2503,$O1361,$I$3:$I$2503,$I1361)),"-")</f>
        <v>-</v>
      </c>
      <c r="AC1361" s="27" t="str">
        <f t="shared" si="132"/>
        <v>-</v>
      </c>
    </row>
    <row r="1362" spans="1:29" s="1" customFormat="1">
      <c r="A1362" s="13"/>
      <c r="B1362" s="107" t="str">
        <f>IF(COUNTA($A1362)&gt;0,VLOOKUP($A1362,Corsa!$A$1:$F$43,2,FALSE),"-")</f>
        <v>-</v>
      </c>
      <c r="C1362" s="11"/>
      <c r="D1362" s="13"/>
      <c r="E1362" s="13"/>
      <c r="F1362" s="46" t="str">
        <f>IF(COUNTA($A1362)&gt;0,VLOOKUP($A1362,Corsa!$A$1:$F$43,3,FALSE),"-")</f>
        <v>-</v>
      </c>
      <c r="G1362" s="28" t="str">
        <f>IF($D1362&gt;0,VLOOKUP($D1362,Iscrizioni!$A$2:$M$2502,9,FALSE),"-")</f>
        <v>-</v>
      </c>
      <c r="H1362" s="28" t="str">
        <f>IF($D1362&gt;0,VLOOKUP($D1362,Iscrizioni!$A$2:$M$2502,4,FALSE),"-")</f>
        <v>-</v>
      </c>
      <c r="I1362" s="27" t="str">
        <f>IF($D1362&gt;0,VLOOKUP($D1362,Iscrizioni!$A$2:$M$2502,5,FALSE),"-")</f>
        <v>-</v>
      </c>
      <c r="J1362" s="27" t="str">
        <f>IF($D1362&gt;0,VLOOKUP($D1362,Iscrizioni!$A$2:$M$2502,10,FALSE),"-")</f>
        <v>-</v>
      </c>
      <c r="K1362" s="27" t="str">
        <f t="shared" si="130"/>
        <v>-</v>
      </c>
      <c r="L1362" s="46" t="str">
        <f>IF($D1362&gt;0,VLOOKUP($D1362,Iscrizioni!$A$2:$M$2502,11,FALSE),"-")</f>
        <v>-</v>
      </c>
      <c r="M1362" s="27" t="str">
        <f>IF($D1362&gt;0,VLOOKUP($D1362,Iscrizioni!$A$2:$N$2502,12,FALSE),"-")</f>
        <v>-</v>
      </c>
      <c r="N1362" s="46" t="str">
        <f>IF($D1362&gt;0,VLOOKUP($D1362,Iscrizioni!$A$2:$M$2502,6,FALSE),"-")</f>
        <v>-</v>
      </c>
      <c r="O1362" s="107" t="str">
        <f>IF($D1362&gt;0,VLOOKUP($D1362,Iscrizioni!$A$2:$M$2502,7,FALSE),"-")</f>
        <v>-</v>
      </c>
      <c r="P1362" s="46" t="str">
        <f>IF($D1362&gt;0,VLOOKUP(LEFT($N1362,1),Regione!$A$2:$C$21,2,FALSE),"-")</f>
        <v>-</v>
      </c>
      <c r="Q1362" s="112" t="str">
        <f ca="1">IF($D1362&gt;0,NormalizzaTempo("D",CELL("tipo",$E1362),$E1362),"-")</f>
        <v>-</v>
      </c>
      <c r="R1362" s="27" t="str">
        <f>IF($D1362&gt;0,VLOOKUP($D1362,Iscrizioni!$A$2:$M$2502,13,FALSE),"-")</f>
        <v>-</v>
      </c>
      <c r="S1362" s="112" t="str">
        <f t="shared" si="133"/>
        <v>-</v>
      </c>
      <c r="T1362" s="112" t="str">
        <f>IF($D1362&gt;0,SUMIFS($S$3:$S1362,$X$3:$X1362,1,$J$3:$J1362,$J1362),"-")</f>
        <v>-</v>
      </c>
      <c r="U1362" s="112" t="str">
        <f t="shared" si="134"/>
        <v>-</v>
      </c>
      <c r="V1362" s="112" t="str">
        <f t="shared" si="131"/>
        <v>-</v>
      </c>
      <c r="W1362" s="27" t="str">
        <f>IF(LEN($C1362)=0,IF($D1362&gt;0,COUNTIFS($A$3:$A1362,$A1362),"-"),"Escluso")</f>
        <v>-</v>
      </c>
      <c r="X1362" s="2" t="str">
        <f>IF(LEN($C1362)=0,IF($D1362&gt;0,COUNTIFS($J$3:$J1362,$J1362,$C$3:$C1362,""),"-"),"Escluso")</f>
        <v>-</v>
      </c>
      <c r="Y1362" s="127" t="str">
        <f t="shared" si="129"/>
        <v>-</v>
      </c>
      <c r="Z1362" s="2" t="str">
        <f>IF($D1362&gt;0,COUNTIFS($O$3:$O1362,$O1362,$L$3:$L1362,$L1362,$I$3:$I1362,$I1362),"-")</f>
        <v>-</v>
      </c>
      <c r="AA1362" s="27" t="str">
        <f>IF($D1362&gt;0,IF(OR($Z1362 &gt;1,$L1362&lt;&gt;"Adulti"),0,VLOOKUP($P1362,Regione!$B$2:$C$22,2,FALSE)),"-")</f>
        <v>-</v>
      </c>
      <c r="AB1362" s="27" t="str">
        <f>IF($D1362&gt;0,IF(COUNTIFS($O$3:$O1362,$O1362,$L$3:$L1362,$L1362,$I$3:$I1362,$I1362) &gt;1,0,SUMIFS($Y$3:$Y$2503,$L$3:$L$2503,$L1362,$O$3:$O$2503,$O1362,$I$3:$I$2503,$I1362)),"-")</f>
        <v>-</v>
      </c>
      <c r="AC1362" s="27" t="str">
        <f t="shared" si="132"/>
        <v>-</v>
      </c>
    </row>
    <row r="1363" spans="1:29" s="1" customFormat="1">
      <c r="A1363" s="13"/>
      <c r="B1363" s="107" t="str">
        <f>IF(COUNTA($A1363)&gt;0,VLOOKUP($A1363,Corsa!$A$1:$F$43,2,FALSE),"-")</f>
        <v>-</v>
      </c>
      <c r="C1363" s="11"/>
      <c r="D1363" s="13"/>
      <c r="E1363" s="13"/>
      <c r="F1363" s="46" t="str">
        <f>IF(COUNTA($A1363)&gt;0,VLOOKUP($A1363,Corsa!$A$1:$F$43,3,FALSE),"-")</f>
        <v>-</v>
      </c>
      <c r="G1363" s="28" t="str">
        <f>IF($D1363&gt;0,VLOOKUP($D1363,Iscrizioni!$A$2:$M$2502,9,FALSE),"-")</f>
        <v>-</v>
      </c>
      <c r="H1363" s="28" t="str">
        <f>IF($D1363&gt;0,VLOOKUP($D1363,Iscrizioni!$A$2:$M$2502,4,FALSE),"-")</f>
        <v>-</v>
      </c>
      <c r="I1363" s="27" t="str">
        <f>IF($D1363&gt;0,VLOOKUP($D1363,Iscrizioni!$A$2:$M$2502,5,FALSE),"-")</f>
        <v>-</v>
      </c>
      <c r="J1363" s="27" t="str">
        <f>IF($D1363&gt;0,VLOOKUP($D1363,Iscrizioni!$A$2:$M$2502,10,FALSE),"-")</f>
        <v>-</v>
      </c>
      <c r="K1363" s="27" t="str">
        <f t="shared" si="130"/>
        <v>-</v>
      </c>
      <c r="L1363" s="46" t="str">
        <f>IF($D1363&gt;0,VLOOKUP($D1363,Iscrizioni!$A$2:$M$2502,11,FALSE),"-")</f>
        <v>-</v>
      </c>
      <c r="M1363" s="27" t="str">
        <f>IF($D1363&gt;0,VLOOKUP($D1363,Iscrizioni!$A$2:$N$2502,12,FALSE),"-")</f>
        <v>-</v>
      </c>
      <c r="N1363" s="46" t="str">
        <f>IF($D1363&gt;0,VLOOKUP($D1363,Iscrizioni!$A$2:$M$2502,6,FALSE),"-")</f>
        <v>-</v>
      </c>
      <c r="O1363" s="107" t="str">
        <f>IF($D1363&gt;0,VLOOKUP($D1363,Iscrizioni!$A$2:$M$2502,7,FALSE),"-")</f>
        <v>-</v>
      </c>
      <c r="P1363" s="46" t="str">
        <f>IF($D1363&gt;0,VLOOKUP(LEFT($N1363,1),Regione!$A$2:$C$21,2,FALSE),"-")</f>
        <v>-</v>
      </c>
      <c r="Q1363" s="112" t="str">
        <f ca="1">IF($D1363&gt;0,NormalizzaTempo("D",CELL("tipo",$E1363),$E1363),"-")</f>
        <v>-</v>
      </c>
      <c r="R1363" s="27" t="str">
        <f>IF($D1363&gt;0,VLOOKUP($D1363,Iscrizioni!$A$2:$M$2502,13,FALSE),"-")</f>
        <v>-</v>
      </c>
      <c r="S1363" s="112" t="str">
        <f t="shared" si="133"/>
        <v>-</v>
      </c>
      <c r="T1363" s="112" t="str">
        <f>IF($D1363&gt;0,SUMIFS($S$3:$S1363,$X$3:$X1363,1,$J$3:$J1363,$J1363),"-")</f>
        <v>-</v>
      </c>
      <c r="U1363" s="112" t="str">
        <f t="shared" si="134"/>
        <v>-</v>
      </c>
      <c r="V1363" s="112" t="str">
        <f t="shared" si="131"/>
        <v>-</v>
      </c>
      <c r="W1363" s="27" t="str">
        <f>IF(LEN($C1363)=0,IF($D1363&gt;0,COUNTIFS($A$3:$A1363,$A1363),"-"),"Escluso")</f>
        <v>-</v>
      </c>
      <c r="X1363" s="2" t="str">
        <f>IF(LEN($C1363)=0,IF($D1363&gt;0,COUNTIFS($J$3:$J1363,$J1363,$C$3:$C1363,""),"-"),"Escluso")</f>
        <v>-</v>
      </c>
      <c r="Y1363" s="127" t="str">
        <f t="shared" si="129"/>
        <v>-</v>
      </c>
      <c r="Z1363" s="2" t="str">
        <f>IF($D1363&gt;0,COUNTIFS($O$3:$O1363,$O1363,$L$3:$L1363,$L1363,$I$3:$I1363,$I1363),"-")</f>
        <v>-</v>
      </c>
      <c r="AA1363" s="27" t="str">
        <f>IF($D1363&gt;0,IF(OR($Z1363 &gt;1,$L1363&lt;&gt;"Adulti"),0,VLOOKUP($P1363,Regione!$B$2:$C$22,2,FALSE)),"-")</f>
        <v>-</v>
      </c>
      <c r="AB1363" s="27" t="str">
        <f>IF($D1363&gt;0,IF(COUNTIFS($O$3:$O1363,$O1363,$L$3:$L1363,$L1363,$I$3:$I1363,$I1363) &gt;1,0,SUMIFS($Y$3:$Y$2503,$L$3:$L$2503,$L1363,$O$3:$O$2503,$O1363,$I$3:$I$2503,$I1363)),"-")</f>
        <v>-</v>
      </c>
      <c r="AC1363" s="27" t="str">
        <f t="shared" si="132"/>
        <v>-</v>
      </c>
    </row>
    <row r="1364" spans="1:29" s="1" customFormat="1">
      <c r="A1364" s="13"/>
      <c r="B1364" s="107" t="str">
        <f>IF(COUNTA($A1364)&gt;0,VLOOKUP($A1364,Corsa!$A$1:$F$43,2,FALSE),"-")</f>
        <v>-</v>
      </c>
      <c r="C1364" s="11"/>
      <c r="D1364" s="13"/>
      <c r="E1364" s="13"/>
      <c r="F1364" s="46" t="str">
        <f>IF(COUNTA($A1364)&gt;0,VLOOKUP($A1364,Corsa!$A$1:$F$43,3,FALSE),"-")</f>
        <v>-</v>
      </c>
      <c r="G1364" s="28" t="str">
        <f>IF($D1364&gt;0,VLOOKUP($D1364,Iscrizioni!$A$2:$M$2502,9,FALSE),"-")</f>
        <v>-</v>
      </c>
      <c r="H1364" s="28" t="str">
        <f>IF($D1364&gt;0,VLOOKUP($D1364,Iscrizioni!$A$2:$M$2502,4,FALSE),"-")</f>
        <v>-</v>
      </c>
      <c r="I1364" s="27" t="str">
        <f>IF($D1364&gt;0,VLOOKUP($D1364,Iscrizioni!$A$2:$M$2502,5,FALSE),"-")</f>
        <v>-</v>
      </c>
      <c r="J1364" s="27" t="str">
        <f>IF($D1364&gt;0,VLOOKUP($D1364,Iscrizioni!$A$2:$M$2502,10,FALSE),"-")</f>
        <v>-</v>
      </c>
      <c r="K1364" s="27" t="str">
        <f t="shared" si="130"/>
        <v>-</v>
      </c>
      <c r="L1364" s="46" t="str">
        <f>IF($D1364&gt;0,VLOOKUP($D1364,Iscrizioni!$A$2:$M$2502,11,FALSE),"-")</f>
        <v>-</v>
      </c>
      <c r="M1364" s="27" t="str">
        <f>IF($D1364&gt;0,VLOOKUP($D1364,Iscrizioni!$A$2:$N$2502,12,FALSE),"-")</f>
        <v>-</v>
      </c>
      <c r="N1364" s="46" t="str">
        <f>IF($D1364&gt;0,VLOOKUP($D1364,Iscrizioni!$A$2:$M$2502,6,FALSE),"-")</f>
        <v>-</v>
      </c>
      <c r="O1364" s="107" t="str">
        <f>IF($D1364&gt;0,VLOOKUP($D1364,Iscrizioni!$A$2:$M$2502,7,FALSE),"-")</f>
        <v>-</v>
      </c>
      <c r="P1364" s="46" t="str">
        <f>IF($D1364&gt;0,VLOOKUP(LEFT($N1364,1),Regione!$A$2:$C$21,2,FALSE),"-")</f>
        <v>-</v>
      </c>
      <c r="Q1364" s="112" t="str">
        <f ca="1">IF($D1364&gt;0,NormalizzaTempo("D",CELL("tipo",$E1364),$E1364),"-")</f>
        <v>-</v>
      </c>
      <c r="R1364" s="27" t="str">
        <f>IF($D1364&gt;0,VLOOKUP($D1364,Iscrizioni!$A$2:$M$2502,13,FALSE),"-")</f>
        <v>-</v>
      </c>
      <c r="S1364" s="112" t="str">
        <f t="shared" si="133"/>
        <v>-</v>
      </c>
      <c r="T1364" s="112" t="str">
        <f>IF($D1364&gt;0,SUMIFS($S$3:$S1364,$X$3:$X1364,1,$J$3:$J1364,$J1364),"-")</f>
        <v>-</v>
      </c>
      <c r="U1364" s="112" t="str">
        <f t="shared" si="134"/>
        <v>-</v>
      </c>
      <c r="V1364" s="112" t="str">
        <f t="shared" si="131"/>
        <v>-</v>
      </c>
      <c r="W1364" s="27" t="str">
        <f>IF(LEN($C1364)=0,IF($D1364&gt;0,COUNTIFS($A$3:$A1364,$A1364),"-"),"Escluso")</f>
        <v>-</v>
      </c>
      <c r="X1364" s="2" t="str">
        <f>IF(LEN($C1364)=0,IF($D1364&gt;0,COUNTIFS($J$3:$J1364,$J1364,$C$3:$C1364,""),"-"),"Escluso")</f>
        <v>-</v>
      </c>
      <c r="Y1364" s="127" t="str">
        <f t="shared" si="129"/>
        <v>-</v>
      </c>
      <c r="Z1364" s="2" t="str">
        <f>IF($D1364&gt;0,COUNTIFS($O$3:$O1364,$O1364,$L$3:$L1364,$L1364,$I$3:$I1364,$I1364),"-")</f>
        <v>-</v>
      </c>
      <c r="AA1364" s="27" t="str">
        <f>IF($D1364&gt;0,IF(OR($Z1364 &gt;1,$L1364&lt;&gt;"Adulti"),0,VLOOKUP($P1364,Regione!$B$2:$C$22,2,FALSE)),"-")</f>
        <v>-</v>
      </c>
      <c r="AB1364" s="27" t="str">
        <f>IF($D1364&gt;0,IF(COUNTIFS($O$3:$O1364,$O1364,$L$3:$L1364,$L1364,$I$3:$I1364,$I1364) &gt;1,0,SUMIFS($Y$3:$Y$2503,$L$3:$L$2503,$L1364,$O$3:$O$2503,$O1364,$I$3:$I$2503,$I1364)),"-")</f>
        <v>-</v>
      </c>
      <c r="AC1364" s="27" t="str">
        <f t="shared" si="132"/>
        <v>-</v>
      </c>
    </row>
    <row r="1365" spans="1:29" s="1" customFormat="1">
      <c r="A1365" s="13"/>
      <c r="B1365" s="107" t="str">
        <f>IF(COUNTA($A1365)&gt;0,VLOOKUP($A1365,Corsa!$A$1:$F$43,2,FALSE),"-")</f>
        <v>-</v>
      </c>
      <c r="C1365" s="11"/>
      <c r="D1365" s="13"/>
      <c r="E1365" s="13"/>
      <c r="F1365" s="46" t="str">
        <f>IF(COUNTA($A1365)&gt;0,VLOOKUP($A1365,Corsa!$A$1:$F$43,3,FALSE),"-")</f>
        <v>-</v>
      </c>
      <c r="G1365" s="28" t="str">
        <f>IF($D1365&gt;0,VLOOKUP($D1365,Iscrizioni!$A$2:$M$2502,9,FALSE),"-")</f>
        <v>-</v>
      </c>
      <c r="H1365" s="28" t="str">
        <f>IF($D1365&gt;0,VLOOKUP($D1365,Iscrizioni!$A$2:$M$2502,4,FALSE),"-")</f>
        <v>-</v>
      </c>
      <c r="I1365" s="27" t="str">
        <f>IF($D1365&gt;0,VLOOKUP($D1365,Iscrizioni!$A$2:$M$2502,5,FALSE),"-")</f>
        <v>-</v>
      </c>
      <c r="J1365" s="27" t="str">
        <f>IF($D1365&gt;0,VLOOKUP($D1365,Iscrizioni!$A$2:$M$2502,10,FALSE),"-")</f>
        <v>-</v>
      </c>
      <c r="K1365" s="27" t="str">
        <f t="shared" si="130"/>
        <v>-</v>
      </c>
      <c r="L1365" s="46" t="str">
        <f>IF($D1365&gt;0,VLOOKUP($D1365,Iscrizioni!$A$2:$M$2502,11,FALSE),"-")</f>
        <v>-</v>
      </c>
      <c r="M1365" s="27" t="str">
        <f>IF($D1365&gt;0,VLOOKUP($D1365,Iscrizioni!$A$2:$N$2502,12,FALSE),"-")</f>
        <v>-</v>
      </c>
      <c r="N1365" s="46" t="str">
        <f>IF($D1365&gt;0,VLOOKUP($D1365,Iscrizioni!$A$2:$M$2502,6,FALSE),"-")</f>
        <v>-</v>
      </c>
      <c r="O1365" s="107" t="str">
        <f>IF($D1365&gt;0,VLOOKUP($D1365,Iscrizioni!$A$2:$M$2502,7,FALSE),"-")</f>
        <v>-</v>
      </c>
      <c r="P1365" s="46" t="str">
        <f>IF($D1365&gt;0,VLOOKUP(LEFT($N1365,1),Regione!$A$2:$C$21,2,FALSE),"-")</f>
        <v>-</v>
      </c>
      <c r="Q1365" s="112" t="str">
        <f ca="1">IF($D1365&gt;0,NormalizzaTempo("D",CELL("tipo",$E1365),$E1365),"-")</f>
        <v>-</v>
      </c>
      <c r="R1365" s="27" t="str">
        <f>IF($D1365&gt;0,VLOOKUP($D1365,Iscrizioni!$A$2:$M$2502,13,FALSE),"-")</f>
        <v>-</v>
      </c>
      <c r="S1365" s="112" t="str">
        <f t="shared" si="133"/>
        <v>-</v>
      </c>
      <c r="T1365" s="112" t="str">
        <f>IF($D1365&gt;0,SUMIFS($S$3:$S1365,$X$3:$X1365,1,$J$3:$J1365,$J1365),"-")</f>
        <v>-</v>
      </c>
      <c r="U1365" s="112" t="str">
        <f t="shared" si="134"/>
        <v>-</v>
      </c>
      <c r="V1365" s="112" t="str">
        <f t="shared" si="131"/>
        <v>-</v>
      </c>
      <c r="W1365" s="27" t="str">
        <f>IF(LEN($C1365)=0,IF($D1365&gt;0,COUNTIFS($A$3:$A1365,$A1365),"-"),"Escluso")</f>
        <v>-</v>
      </c>
      <c r="X1365" s="2" t="str">
        <f>IF(LEN($C1365)=0,IF($D1365&gt;0,COUNTIFS($J$3:$J1365,$J1365,$C$3:$C1365,""),"-"),"Escluso")</f>
        <v>-</v>
      </c>
      <c r="Y1365" s="127" t="str">
        <f t="shared" si="129"/>
        <v>-</v>
      </c>
      <c r="Z1365" s="2" t="str">
        <f>IF($D1365&gt;0,COUNTIFS($O$3:$O1365,$O1365,$L$3:$L1365,$L1365,$I$3:$I1365,$I1365),"-")</f>
        <v>-</v>
      </c>
      <c r="AA1365" s="27" t="str">
        <f>IF($D1365&gt;0,IF(OR($Z1365 &gt;1,$L1365&lt;&gt;"Adulti"),0,VLOOKUP($P1365,Regione!$B$2:$C$22,2,FALSE)),"-")</f>
        <v>-</v>
      </c>
      <c r="AB1365" s="27" t="str">
        <f>IF($D1365&gt;0,IF(COUNTIFS($O$3:$O1365,$O1365,$L$3:$L1365,$L1365,$I$3:$I1365,$I1365) &gt;1,0,SUMIFS($Y$3:$Y$2503,$L$3:$L$2503,$L1365,$O$3:$O$2503,$O1365,$I$3:$I$2503,$I1365)),"-")</f>
        <v>-</v>
      </c>
      <c r="AC1365" s="27" t="str">
        <f t="shared" si="132"/>
        <v>-</v>
      </c>
    </row>
    <row r="1366" spans="1:29" s="1" customFormat="1">
      <c r="A1366" s="13"/>
      <c r="B1366" s="107" t="str">
        <f>IF(COUNTA($A1366)&gt;0,VLOOKUP($A1366,Corsa!$A$1:$F$43,2,FALSE),"-")</f>
        <v>-</v>
      </c>
      <c r="C1366" s="11"/>
      <c r="D1366" s="13"/>
      <c r="E1366" s="13"/>
      <c r="F1366" s="46" t="str">
        <f>IF(COUNTA($A1366)&gt;0,VLOOKUP($A1366,Corsa!$A$1:$F$43,3,FALSE),"-")</f>
        <v>-</v>
      </c>
      <c r="G1366" s="28" t="str">
        <f>IF($D1366&gt;0,VLOOKUP($D1366,Iscrizioni!$A$2:$M$2502,9,FALSE),"-")</f>
        <v>-</v>
      </c>
      <c r="H1366" s="28" t="str">
        <f>IF($D1366&gt;0,VLOOKUP($D1366,Iscrizioni!$A$2:$M$2502,4,FALSE),"-")</f>
        <v>-</v>
      </c>
      <c r="I1366" s="27" t="str">
        <f>IF($D1366&gt;0,VLOOKUP($D1366,Iscrizioni!$A$2:$M$2502,5,FALSE),"-")</f>
        <v>-</v>
      </c>
      <c r="J1366" s="27" t="str">
        <f>IF($D1366&gt;0,VLOOKUP($D1366,Iscrizioni!$A$2:$M$2502,10,FALSE),"-")</f>
        <v>-</v>
      </c>
      <c r="K1366" s="27" t="str">
        <f t="shared" si="130"/>
        <v>-</v>
      </c>
      <c r="L1366" s="46" t="str">
        <f>IF($D1366&gt;0,VLOOKUP($D1366,Iscrizioni!$A$2:$M$2502,11,FALSE),"-")</f>
        <v>-</v>
      </c>
      <c r="M1366" s="27" t="str">
        <f>IF($D1366&gt;0,VLOOKUP($D1366,Iscrizioni!$A$2:$N$2502,12,FALSE),"-")</f>
        <v>-</v>
      </c>
      <c r="N1366" s="46" t="str">
        <f>IF($D1366&gt;0,VLOOKUP($D1366,Iscrizioni!$A$2:$M$2502,6,FALSE),"-")</f>
        <v>-</v>
      </c>
      <c r="O1366" s="107" t="str">
        <f>IF($D1366&gt;0,VLOOKUP($D1366,Iscrizioni!$A$2:$M$2502,7,FALSE),"-")</f>
        <v>-</v>
      </c>
      <c r="P1366" s="46" t="str">
        <f>IF($D1366&gt;0,VLOOKUP(LEFT($N1366,1),Regione!$A$2:$C$21,2,FALSE),"-")</f>
        <v>-</v>
      </c>
      <c r="Q1366" s="112" t="str">
        <f ca="1">IF($D1366&gt;0,NormalizzaTempo("D",CELL("tipo",$E1366),$E1366),"-")</f>
        <v>-</v>
      </c>
      <c r="R1366" s="27" t="str">
        <f>IF($D1366&gt;0,VLOOKUP($D1366,Iscrizioni!$A$2:$M$2502,13,FALSE),"-")</f>
        <v>-</v>
      </c>
      <c r="S1366" s="112" t="str">
        <f t="shared" si="133"/>
        <v>-</v>
      </c>
      <c r="T1366" s="112" t="str">
        <f>IF($D1366&gt;0,SUMIFS($S$3:$S1366,$X$3:$X1366,1,$J$3:$J1366,$J1366),"-")</f>
        <v>-</v>
      </c>
      <c r="U1366" s="112" t="str">
        <f t="shared" si="134"/>
        <v>-</v>
      </c>
      <c r="V1366" s="112" t="str">
        <f t="shared" si="131"/>
        <v>-</v>
      </c>
      <c r="W1366" s="27" t="str">
        <f>IF(LEN($C1366)=0,IF($D1366&gt;0,COUNTIFS($A$3:$A1366,$A1366),"-"),"Escluso")</f>
        <v>-</v>
      </c>
      <c r="X1366" s="2" t="str">
        <f>IF(LEN($C1366)=0,IF($D1366&gt;0,COUNTIFS($J$3:$J1366,$J1366,$C$3:$C1366,""),"-"),"Escluso")</f>
        <v>-</v>
      </c>
      <c r="Y1366" s="127" t="str">
        <f t="shared" si="129"/>
        <v>-</v>
      </c>
      <c r="Z1366" s="2" t="str">
        <f>IF($D1366&gt;0,COUNTIFS($O$3:$O1366,$O1366,$L$3:$L1366,$L1366,$I$3:$I1366,$I1366),"-")</f>
        <v>-</v>
      </c>
      <c r="AA1366" s="27" t="str">
        <f>IF($D1366&gt;0,IF(OR($Z1366 &gt;1,$L1366&lt;&gt;"Adulti"),0,VLOOKUP($P1366,Regione!$B$2:$C$22,2,FALSE)),"-")</f>
        <v>-</v>
      </c>
      <c r="AB1366" s="27" t="str">
        <f>IF($D1366&gt;0,IF(COUNTIFS($O$3:$O1366,$O1366,$L$3:$L1366,$L1366,$I$3:$I1366,$I1366) &gt;1,0,SUMIFS($Y$3:$Y$2503,$L$3:$L$2503,$L1366,$O$3:$O$2503,$O1366,$I$3:$I$2503,$I1366)),"-")</f>
        <v>-</v>
      </c>
      <c r="AC1366" s="27" t="str">
        <f t="shared" si="132"/>
        <v>-</v>
      </c>
    </row>
    <row r="1367" spans="1:29" s="1" customFormat="1">
      <c r="A1367" s="13"/>
      <c r="B1367" s="107" t="str">
        <f>IF(COUNTA($A1367)&gt;0,VLOOKUP($A1367,Corsa!$A$1:$F$43,2,FALSE),"-")</f>
        <v>-</v>
      </c>
      <c r="C1367" s="11"/>
      <c r="D1367" s="13"/>
      <c r="E1367" s="13"/>
      <c r="F1367" s="46" t="str">
        <f>IF(COUNTA($A1367)&gt;0,VLOOKUP($A1367,Corsa!$A$1:$F$43,3,FALSE),"-")</f>
        <v>-</v>
      </c>
      <c r="G1367" s="28" t="str">
        <f>IF($D1367&gt;0,VLOOKUP($D1367,Iscrizioni!$A$2:$M$2502,9,FALSE),"-")</f>
        <v>-</v>
      </c>
      <c r="H1367" s="28" t="str">
        <f>IF($D1367&gt;0,VLOOKUP($D1367,Iscrizioni!$A$2:$M$2502,4,FALSE),"-")</f>
        <v>-</v>
      </c>
      <c r="I1367" s="27" t="str">
        <f>IF($D1367&gt;0,VLOOKUP($D1367,Iscrizioni!$A$2:$M$2502,5,FALSE),"-")</f>
        <v>-</v>
      </c>
      <c r="J1367" s="27" t="str">
        <f>IF($D1367&gt;0,VLOOKUP($D1367,Iscrizioni!$A$2:$M$2502,10,FALSE),"-")</f>
        <v>-</v>
      </c>
      <c r="K1367" s="27" t="str">
        <f t="shared" si="130"/>
        <v>-</v>
      </c>
      <c r="L1367" s="46" t="str">
        <f>IF($D1367&gt;0,VLOOKUP($D1367,Iscrizioni!$A$2:$M$2502,11,FALSE),"-")</f>
        <v>-</v>
      </c>
      <c r="M1367" s="27" t="str">
        <f>IF($D1367&gt;0,VLOOKUP($D1367,Iscrizioni!$A$2:$N$2502,12,FALSE),"-")</f>
        <v>-</v>
      </c>
      <c r="N1367" s="46" t="str">
        <f>IF($D1367&gt;0,VLOOKUP($D1367,Iscrizioni!$A$2:$M$2502,6,FALSE),"-")</f>
        <v>-</v>
      </c>
      <c r="O1367" s="107" t="str">
        <f>IF($D1367&gt;0,VLOOKUP($D1367,Iscrizioni!$A$2:$M$2502,7,FALSE),"-")</f>
        <v>-</v>
      </c>
      <c r="P1367" s="46" t="str">
        <f>IF($D1367&gt;0,VLOOKUP(LEFT($N1367,1),Regione!$A$2:$C$21,2,FALSE),"-")</f>
        <v>-</v>
      </c>
      <c r="Q1367" s="112" t="str">
        <f ca="1">IF($D1367&gt;0,NormalizzaTempo("D",CELL("tipo",$E1367),$E1367),"-")</f>
        <v>-</v>
      </c>
      <c r="R1367" s="27" t="str">
        <f>IF($D1367&gt;0,VLOOKUP($D1367,Iscrizioni!$A$2:$M$2502,13,FALSE),"-")</f>
        <v>-</v>
      </c>
      <c r="S1367" s="112" t="str">
        <f t="shared" si="133"/>
        <v>-</v>
      </c>
      <c r="T1367" s="112" t="str">
        <f>IF($D1367&gt;0,SUMIFS($S$3:$S1367,$X$3:$X1367,1,$J$3:$J1367,$J1367),"-")</f>
        <v>-</v>
      </c>
      <c r="U1367" s="112" t="str">
        <f t="shared" si="134"/>
        <v>-</v>
      </c>
      <c r="V1367" s="112" t="str">
        <f t="shared" si="131"/>
        <v>-</v>
      </c>
      <c r="W1367" s="27" t="str">
        <f>IF(LEN($C1367)=0,IF($D1367&gt;0,COUNTIFS($A$3:$A1367,$A1367),"-"),"Escluso")</f>
        <v>-</v>
      </c>
      <c r="X1367" s="2" t="str">
        <f>IF(LEN($C1367)=0,IF($D1367&gt;0,COUNTIFS($J$3:$J1367,$J1367,$C$3:$C1367,""),"-"),"Escluso")</f>
        <v>-</v>
      </c>
      <c r="Y1367" s="127" t="str">
        <f t="shared" si="129"/>
        <v>-</v>
      </c>
      <c r="Z1367" s="2" t="str">
        <f>IF($D1367&gt;0,COUNTIFS($O$3:$O1367,$O1367,$L$3:$L1367,$L1367,$I$3:$I1367,$I1367),"-")</f>
        <v>-</v>
      </c>
      <c r="AA1367" s="27" t="str">
        <f>IF($D1367&gt;0,IF(OR($Z1367 &gt;1,$L1367&lt;&gt;"Adulti"),0,VLOOKUP($P1367,Regione!$B$2:$C$22,2,FALSE)),"-")</f>
        <v>-</v>
      </c>
      <c r="AB1367" s="27" t="str">
        <f>IF($D1367&gt;0,IF(COUNTIFS($O$3:$O1367,$O1367,$L$3:$L1367,$L1367,$I$3:$I1367,$I1367) &gt;1,0,SUMIFS($Y$3:$Y$2503,$L$3:$L$2503,$L1367,$O$3:$O$2503,$O1367,$I$3:$I$2503,$I1367)),"-")</f>
        <v>-</v>
      </c>
      <c r="AC1367" s="27" t="str">
        <f t="shared" si="132"/>
        <v>-</v>
      </c>
    </row>
    <row r="1368" spans="1:29" s="1" customFormat="1">
      <c r="A1368" s="13"/>
      <c r="B1368" s="107" t="str">
        <f>IF(COUNTA($A1368)&gt;0,VLOOKUP($A1368,Corsa!$A$1:$F$43,2,FALSE),"-")</f>
        <v>-</v>
      </c>
      <c r="C1368" s="11"/>
      <c r="D1368" s="13"/>
      <c r="E1368" s="13"/>
      <c r="F1368" s="46" t="str">
        <f>IF(COUNTA($A1368)&gt;0,VLOOKUP($A1368,Corsa!$A$1:$F$43,3,FALSE),"-")</f>
        <v>-</v>
      </c>
      <c r="G1368" s="28" t="str">
        <f>IF($D1368&gt;0,VLOOKUP($D1368,Iscrizioni!$A$2:$M$2502,9,FALSE),"-")</f>
        <v>-</v>
      </c>
      <c r="H1368" s="28" t="str">
        <f>IF($D1368&gt;0,VLOOKUP($D1368,Iscrizioni!$A$2:$M$2502,4,FALSE),"-")</f>
        <v>-</v>
      </c>
      <c r="I1368" s="27" t="str">
        <f>IF($D1368&gt;0,VLOOKUP($D1368,Iscrizioni!$A$2:$M$2502,5,FALSE),"-")</f>
        <v>-</v>
      </c>
      <c r="J1368" s="27" t="str">
        <f>IF($D1368&gt;0,VLOOKUP($D1368,Iscrizioni!$A$2:$M$2502,10,FALSE),"-")</f>
        <v>-</v>
      </c>
      <c r="K1368" s="27" t="str">
        <f t="shared" si="130"/>
        <v>-</v>
      </c>
      <c r="L1368" s="46" t="str">
        <f>IF($D1368&gt;0,VLOOKUP($D1368,Iscrizioni!$A$2:$M$2502,11,FALSE),"-")</f>
        <v>-</v>
      </c>
      <c r="M1368" s="27" t="str">
        <f>IF($D1368&gt;0,VLOOKUP($D1368,Iscrizioni!$A$2:$N$2502,12,FALSE),"-")</f>
        <v>-</v>
      </c>
      <c r="N1368" s="46" t="str">
        <f>IF($D1368&gt;0,VLOOKUP($D1368,Iscrizioni!$A$2:$M$2502,6,FALSE),"-")</f>
        <v>-</v>
      </c>
      <c r="O1368" s="107" t="str">
        <f>IF($D1368&gt;0,VLOOKUP($D1368,Iscrizioni!$A$2:$M$2502,7,FALSE),"-")</f>
        <v>-</v>
      </c>
      <c r="P1368" s="46" t="str">
        <f>IF($D1368&gt;0,VLOOKUP(LEFT($N1368,1),Regione!$A$2:$C$21,2,FALSE),"-")</f>
        <v>-</v>
      </c>
      <c r="Q1368" s="112" t="str">
        <f ca="1">IF($D1368&gt;0,NormalizzaTempo("D",CELL("tipo",$E1368),$E1368),"-")</f>
        <v>-</v>
      </c>
      <c r="R1368" s="27" t="str">
        <f>IF($D1368&gt;0,VLOOKUP($D1368,Iscrizioni!$A$2:$M$2502,13,FALSE),"-")</f>
        <v>-</v>
      </c>
      <c r="S1368" s="112" t="str">
        <f t="shared" si="133"/>
        <v>-</v>
      </c>
      <c r="T1368" s="112" t="str">
        <f>IF($D1368&gt;0,SUMIFS($S$3:$S1368,$X$3:$X1368,1,$J$3:$J1368,$J1368),"-")</f>
        <v>-</v>
      </c>
      <c r="U1368" s="112" t="str">
        <f t="shared" si="134"/>
        <v>-</v>
      </c>
      <c r="V1368" s="112" t="str">
        <f t="shared" si="131"/>
        <v>-</v>
      </c>
      <c r="W1368" s="27" t="str">
        <f>IF(LEN($C1368)=0,IF($D1368&gt;0,COUNTIFS($A$3:$A1368,$A1368),"-"),"Escluso")</f>
        <v>-</v>
      </c>
      <c r="X1368" s="2" t="str">
        <f>IF(LEN($C1368)=0,IF($D1368&gt;0,COUNTIFS($J$3:$J1368,$J1368,$C$3:$C1368,""),"-"),"Escluso")</f>
        <v>-</v>
      </c>
      <c r="Y1368" s="127" t="str">
        <f t="shared" si="129"/>
        <v>-</v>
      </c>
      <c r="Z1368" s="2" t="str">
        <f>IF($D1368&gt;0,COUNTIFS($O$3:$O1368,$O1368,$L$3:$L1368,$L1368,$I$3:$I1368,$I1368),"-")</f>
        <v>-</v>
      </c>
      <c r="AA1368" s="27" t="str">
        <f>IF($D1368&gt;0,IF(OR($Z1368 &gt;1,$L1368&lt;&gt;"Adulti"),0,VLOOKUP($P1368,Regione!$B$2:$C$22,2,FALSE)),"-")</f>
        <v>-</v>
      </c>
      <c r="AB1368" s="27" t="str">
        <f>IF($D1368&gt;0,IF(COUNTIFS($O$3:$O1368,$O1368,$L$3:$L1368,$L1368,$I$3:$I1368,$I1368) &gt;1,0,SUMIFS($Y$3:$Y$2503,$L$3:$L$2503,$L1368,$O$3:$O$2503,$O1368,$I$3:$I$2503,$I1368)),"-")</f>
        <v>-</v>
      </c>
      <c r="AC1368" s="27" t="str">
        <f t="shared" si="132"/>
        <v>-</v>
      </c>
    </row>
    <row r="1369" spans="1:29" s="1" customFormat="1">
      <c r="A1369" s="13"/>
      <c r="B1369" s="107" t="str">
        <f>IF(COUNTA($A1369)&gt;0,VLOOKUP($A1369,Corsa!$A$1:$F$43,2,FALSE),"-")</f>
        <v>-</v>
      </c>
      <c r="C1369" s="11"/>
      <c r="D1369" s="13"/>
      <c r="E1369" s="13"/>
      <c r="F1369" s="46" t="str">
        <f>IF(COUNTA($A1369)&gt;0,VLOOKUP($A1369,Corsa!$A$1:$F$43,3,FALSE),"-")</f>
        <v>-</v>
      </c>
      <c r="G1369" s="28" t="str">
        <f>IF($D1369&gt;0,VLOOKUP($D1369,Iscrizioni!$A$2:$M$2502,9,FALSE),"-")</f>
        <v>-</v>
      </c>
      <c r="H1369" s="28" t="str">
        <f>IF($D1369&gt;0,VLOOKUP($D1369,Iscrizioni!$A$2:$M$2502,4,FALSE),"-")</f>
        <v>-</v>
      </c>
      <c r="I1369" s="27" t="str">
        <f>IF($D1369&gt;0,VLOOKUP($D1369,Iscrizioni!$A$2:$M$2502,5,FALSE),"-")</f>
        <v>-</v>
      </c>
      <c r="J1369" s="27" t="str">
        <f>IF($D1369&gt;0,VLOOKUP($D1369,Iscrizioni!$A$2:$M$2502,10,FALSE),"-")</f>
        <v>-</v>
      </c>
      <c r="K1369" s="27" t="str">
        <f t="shared" si="130"/>
        <v>-</v>
      </c>
      <c r="L1369" s="46" t="str">
        <f>IF($D1369&gt;0,VLOOKUP($D1369,Iscrizioni!$A$2:$M$2502,11,FALSE),"-")</f>
        <v>-</v>
      </c>
      <c r="M1369" s="27" t="str">
        <f>IF($D1369&gt;0,VLOOKUP($D1369,Iscrizioni!$A$2:$N$2502,12,FALSE),"-")</f>
        <v>-</v>
      </c>
      <c r="N1369" s="46" t="str">
        <f>IF($D1369&gt;0,VLOOKUP($D1369,Iscrizioni!$A$2:$M$2502,6,FALSE),"-")</f>
        <v>-</v>
      </c>
      <c r="O1369" s="107" t="str">
        <f>IF($D1369&gt;0,VLOOKUP($D1369,Iscrizioni!$A$2:$M$2502,7,FALSE),"-")</f>
        <v>-</v>
      </c>
      <c r="P1369" s="46" t="str">
        <f>IF($D1369&gt;0,VLOOKUP(LEFT($N1369,1),Regione!$A$2:$C$21,2,FALSE),"-")</f>
        <v>-</v>
      </c>
      <c r="Q1369" s="112" t="str">
        <f ca="1">IF($D1369&gt;0,NormalizzaTempo("D",CELL("tipo",$E1369),$E1369),"-")</f>
        <v>-</v>
      </c>
      <c r="R1369" s="27" t="str">
        <f>IF($D1369&gt;0,VLOOKUP($D1369,Iscrizioni!$A$2:$M$2502,13,FALSE),"-")</f>
        <v>-</v>
      </c>
      <c r="S1369" s="112" t="str">
        <f t="shared" si="133"/>
        <v>-</v>
      </c>
      <c r="T1369" s="112" t="str">
        <f>IF($D1369&gt;0,SUMIFS($S$3:$S1369,$X$3:$X1369,1,$J$3:$J1369,$J1369),"-")</f>
        <v>-</v>
      </c>
      <c r="U1369" s="112" t="str">
        <f t="shared" si="134"/>
        <v>-</v>
      </c>
      <c r="V1369" s="112" t="str">
        <f t="shared" si="131"/>
        <v>-</v>
      </c>
      <c r="W1369" s="27" t="str">
        <f>IF(LEN($C1369)=0,IF($D1369&gt;0,COUNTIFS($A$3:$A1369,$A1369),"-"),"Escluso")</f>
        <v>-</v>
      </c>
      <c r="X1369" s="2" t="str">
        <f>IF(LEN($C1369)=0,IF($D1369&gt;0,COUNTIFS($J$3:$J1369,$J1369,$C$3:$C1369,""),"-"),"Escluso")</f>
        <v>-</v>
      </c>
      <c r="Y1369" s="127" t="str">
        <f t="shared" si="129"/>
        <v>-</v>
      </c>
      <c r="Z1369" s="2" t="str">
        <f>IF($D1369&gt;0,COUNTIFS($O$3:$O1369,$O1369,$L$3:$L1369,$L1369,$I$3:$I1369,$I1369),"-")</f>
        <v>-</v>
      </c>
      <c r="AA1369" s="27" t="str">
        <f>IF($D1369&gt;0,IF(OR($Z1369 &gt;1,$L1369&lt;&gt;"Adulti"),0,VLOOKUP($P1369,Regione!$B$2:$C$22,2,FALSE)),"-")</f>
        <v>-</v>
      </c>
      <c r="AB1369" s="27" t="str">
        <f>IF($D1369&gt;0,IF(COUNTIFS($O$3:$O1369,$O1369,$L$3:$L1369,$L1369,$I$3:$I1369,$I1369) &gt;1,0,SUMIFS($Y$3:$Y$2503,$L$3:$L$2503,$L1369,$O$3:$O$2503,$O1369,$I$3:$I$2503,$I1369)),"-")</f>
        <v>-</v>
      </c>
      <c r="AC1369" s="27" t="str">
        <f t="shared" si="132"/>
        <v>-</v>
      </c>
    </row>
    <row r="1370" spans="1:29" s="1" customFormat="1">
      <c r="A1370" s="13"/>
      <c r="B1370" s="107" t="str">
        <f>IF(COUNTA($A1370)&gt;0,VLOOKUP($A1370,Corsa!$A$1:$F$43,2,FALSE),"-")</f>
        <v>-</v>
      </c>
      <c r="C1370" s="11"/>
      <c r="D1370" s="13"/>
      <c r="E1370" s="13"/>
      <c r="F1370" s="46" t="str">
        <f>IF(COUNTA($A1370)&gt;0,VLOOKUP($A1370,Corsa!$A$1:$F$43,3,FALSE),"-")</f>
        <v>-</v>
      </c>
      <c r="G1370" s="28" t="str">
        <f>IF($D1370&gt;0,VLOOKUP($D1370,Iscrizioni!$A$2:$M$2502,9,FALSE),"-")</f>
        <v>-</v>
      </c>
      <c r="H1370" s="28" t="str">
        <f>IF($D1370&gt;0,VLOOKUP($D1370,Iscrizioni!$A$2:$M$2502,4,FALSE),"-")</f>
        <v>-</v>
      </c>
      <c r="I1370" s="27" t="str">
        <f>IF($D1370&gt;0,VLOOKUP($D1370,Iscrizioni!$A$2:$M$2502,5,FALSE),"-")</f>
        <v>-</v>
      </c>
      <c r="J1370" s="27" t="str">
        <f>IF($D1370&gt;0,VLOOKUP($D1370,Iscrizioni!$A$2:$M$2502,10,FALSE),"-")</f>
        <v>-</v>
      </c>
      <c r="K1370" s="27" t="str">
        <f t="shared" si="130"/>
        <v>-</v>
      </c>
      <c r="L1370" s="46" t="str">
        <f>IF($D1370&gt;0,VLOOKUP($D1370,Iscrizioni!$A$2:$M$2502,11,FALSE),"-")</f>
        <v>-</v>
      </c>
      <c r="M1370" s="27" t="str">
        <f>IF($D1370&gt;0,VLOOKUP($D1370,Iscrizioni!$A$2:$N$2502,12,FALSE),"-")</f>
        <v>-</v>
      </c>
      <c r="N1370" s="46" t="str">
        <f>IF($D1370&gt;0,VLOOKUP($D1370,Iscrizioni!$A$2:$M$2502,6,FALSE),"-")</f>
        <v>-</v>
      </c>
      <c r="O1370" s="107" t="str">
        <f>IF($D1370&gt;0,VLOOKUP($D1370,Iscrizioni!$A$2:$M$2502,7,FALSE),"-")</f>
        <v>-</v>
      </c>
      <c r="P1370" s="46" t="str">
        <f>IF($D1370&gt;0,VLOOKUP(LEFT($N1370,1),Regione!$A$2:$C$21,2,FALSE),"-")</f>
        <v>-</v>
      </c>
      <c r="Q1370" s="112" t="str">
        <f ca="1">IF($D1370&gt;0,NormalizzaTempo("D",CELL("tipo",$E1370),$E1370),"-")</f>
        <v>-</v>
      </c>
      <c r="R1370" s="27" t="str">
        <f>IF($D1370&gt;0,VLOOKUP($D1370,Iscrizioni!$A$2:$M$2502,13,FALSE),"-")</f>
        <v>-</v>
      </c>
      <c r="S1370" s="112" t="str">
        <f t="shared" si="133"/>
        <v>-</v>
      </c>
      <c r="T1370" s="112" t="str">
        <f>IF($D1370&gt;0,SUMIFS($S$3:$S1370,$X$3:$X1370,1,$J$3:$J1370,$J1370),"-")</f>
        <v>-</v>
      </c>
      <c r="U1370" s="112" t="str">
        <f t="shared" si="134"/>
        <v>-</v>
      </c>
      <c r="V1370" s="112" t="str">
        <f t="shared" si="131"/>
        <v>-</v>
      </c>
      <c r="W1370" s="27" t="str">
        <f>IF(LEN($C1370)=0,IF($D1370&gt;0,COUNTIFS($A$3:$A1370,$A1370),"-"),"Escluso")</f>
        <v>-</v>
      </c>
      <c r="X1370" s="2" t="str">
        <f>IF(LEN($C1370)=0,IF($D1370&gt;0,COUNTIFS($J$3:$J1370,$J1370,$C$3:$C1370,""),"-"),"Escluso")</f>
        <v>-</v>
      </c>
      <c r="Y1370" s="127" t="str">
        <f t="shared" si="129"/>
        <v>-</v>
      </c>
      <c r="Z1370" s="2" t="str">
        <f>IF($D1370&gt;0,COUNTIFS($O$3:$O1370,$O1370,$L$3:$L1370,$L1370,$I$3:$I1370,$I1370),"-")</f>
        <v>-</v>
      </c>
      <c r="AA1370" s="27" t="str">
        <f>IF($D1370&gt;0,IF(OR($Z1370 &gt;1,$L1370&lt;&gt;"Adulti"),0,VLOOKUP($P1370,Regione!$B$2:$C$22,2,FALSE)),"-")</f>
        <v>-</v>
      </c>
      <c r="AB1370" s="27" t="str">
        <f>IF($D1370&gt;0,IF(COUNTIFS($O$3:$O1370,$O1370,$L$3:$L1370,$L1370,$I$3:$I1370,$I1370) &gt;1,0,SUMIFS($Y$3:$Y$2503,$L$3:$L$2503,$L1370,$O$3:$O$2503,$O1370,$I$3:$I$2503,$I1370)),"-")</f>
        <v>-</v>
      </c>
      <c r="AC1370" s="27" t="str">
        <f t="shared" si="132"/>
        <v>-</v>
      </c>
    </row>
    <row r="1371" spans="1:29" s="1" customFormat="1">
      <c r="A1371" s="13"/>
      <c r="B1371" s="107" t="str">
        <f>IF(COUNTA($A1371)&gt;0,VLOOKUP($A1371,Corsa!$A$1:$F$43,2,FALSE),"-")</f>
        <v>-</v>
      </c>
      <c r="C1371" s="11"/>
      <c r="D1371" s="13"/>
      <c r="E1371" s="13"/>
      <c r="F1371" s="46" t="str">
        <f>IF(COUNTA($A1371)&gt;0,VLOOKUP($A1371,Corsa!$A$1:$F$43,3,FALSE),"-")</f>
        <v>-</v>
      </c>
      <c r="G1371" s="28" t="str">
        <f>IF($D1371&gt;0,VLOOKUP($D1371,Iscrizioni!$A$2:$M$2502,9,FALSE),"-")</f>
        <v>-</v>
      </c>
      <c r="H1371" s="28" t="str">
        <f>IF($D1371&gt;0,VLOOKUP($D1371,Iscrizioni!$A$2:$M$2502,4,FALSE),"-")</f>
        <v>-</v>
      </c>
      <c r="I1371" s="27" t="str">
        <f>IF($D1371&gt;0,VLOOKUP($D1371,Iscrizioni!$A$2:$M$2502,5,FALSE),"-")</f>
        <v>-</v>
      </c>
      <c r="J1371" s="27" t="str">
        <f>IF($D1371&gt;0,VLOOKUP($D1371,Iscrizioni!$A$2:$M$2502,10,FALSE),"-")</f>
        <v>-</v>
      </c>
      <c r="K1371" s="27" t="str">
        <f t="shared" si="130"/>
        <v>-</v>
      </c>
      <c r="L1371" s="46" t="str">
        <f>IF($D1371&gt;0,VLOOKUP($D1371,Iscrizioni!$A$2:$M$2502,11,FALSE),"-")</f>
        <v>-</v>
      </c>
      <c r="M1371" s="27" t="str">
        <f>IF($D1371&gt;0,VLOOKUP($D1371,Iscrizioni!$A$2:$N$2502,12,FALSE),"-")</f>
        <v>-</v>
      </c>
      <c r="N1371" s="46" t="str">
        <f>IF($D1371&gt;0,VLOOKUP($D1371,Iscrizioni!$A$2:$M$2502,6,FALSE),"-")</f>
        <v>-</v>
      </c>
      <c r="O1371" s="107" t="str">
        <f>IF($D1371&gt;0,VLOOKUP($D1371,Iscrizioni!$A$2:$M$2502,7,FALSE),"-")</f>
        <v>-</v>
      </c>
      <c r="P1371" s="46" t="str">
        <f>IF($D1371&gt;0,VLOOKUP(LEFT($N1371,1),Regione!$A$2:$C$21,2,FALSE),"-")</f>
        <v>-</v>
      </c>
      <c r="Q1371" s="112" t="str">
        <f ca="1">IF($D1371&gt;0,NormalizzaTempo("D",CELL("tipo",$E1371),$E1371),"-")</f>
        <v>-</v>
      </c>
      <c r="R1371" s="27" t="str">
        <f>IF($D1371&gt;0,VLOOKUP($D1371,Iscrizioni!$A$2:$M$2502,13,FALSE),"-")</f>
        <v>-</v>
      </c>
      <c r="S1371" s="112" t="str">
        <f t="shared" si="133"/>
        <v>-</v>
      </c>
      <c r="T1371" s="112" t="str">
        <f>IF($D1371&gt;0,SUMIFS($S$3:$S1371,$X$3:$X1371,1,$J$3:$J1371,$J1371),"-")</f>
        <v>-</v>
      </c>
      <c r="U1371" s="112" t="str">
        <f t="shared" si="134"/>
        <v>-</v>
      </c>
      <c r="V1371" s="112" t="str">
        <f t="shared" si="131"/>
        <v>-</v>
      </c>
      <c r="W1371" s="27" t="str">
        <f>IF(LEN($C1371)=0,IF($D1371&gt;0,COUNTIFS($A$3:$A1371,$A1371),"-"),"Escluso")</f>
        <v>-</v>
      </c>
      <c r="X1371" s="2" t="str">
        <f>IF(LEN($C1371)=0,IF($D1371&gt;0,COUNTIFS($J$3:$J1371,$J1371,$C$3:$C1371,""),"-"),"Escluso")</f>
        <v>-</v>
      </c>
      <c r="Y1371" s="127" t="str">
        <f t="shared" si="129"/>
        <v>-</v>
      </c>
      <c r="Z1371" s="2" t="str">
        <f>IF($D1371&gt;0,COUNTIFS($O$3:$O1371,$O1371,$L$3:$L1371,$L1371,$I$3:$I1371,$I1371),"-")</f>
        <v>-</v>
      </c>
      <c r="AA1371" s="27" t="str">
        <f>IF($D1371&gt;0,IF(OR($Z1371 &gt;1,$L1371&lt;&gt;"Adulti"),0,VLOOKUP($P1371,Regione!$B$2:$C$22,2,FALSE)),"-")</f>
        <v>-</v>
      </c>
      <c r="AB1371" s="27" t="str">
        <f>IF($D1371&gt;0,IF(COUNTIFS($O$3:$O1371,$O1371,$L$3:$L1371,$L1371,$I$3:$I1371,$I1371) &gt;1,0,SUMIFS($Y$3:$Y$2503,$L$3:$L$2503,$L1371,$O$3:$O$2503,$O1371,$I$3:$I$2503,$I1371)),"-")</f>
        <v>-</v>
      </c>
      <c r="AC1371" s="27" t="str">
        <f t="shared" si="132"/>
        <v>-</v>
      </c>
    </row>
    <row r="1372" spans="1:29" s="1" customFormat="1">
      <c r="A1372" s="13"/>
      <c r="B1372" s="107" t="str">
        <f>IF(COUNTA($A1372)&gt;0,VLOOKUP($A1372,Corsa!$A$1:$F$43,2,FALSE),"-")</f>
        <v>-</v>
      </c>
      <c r="C1372" s="11"/>
      <c r="D1372" s="13"/>
      <c r="E1372" s="13"/>
      <c r="F1372" s="46" t="str">
        <f>IF(COUNTA($A1372)&gt;0,VLOOKUP($A1372,Corsa!$A$1:$F$43,3,FALSE),"-")</f>
        <v>-</v>
      </c>
      <c r="G1372" s="28" t="str">
        <f>IF($D1372&gt;0,VLOOKUP($D1372,Iscrizioni!$A$2:$M$2502,9,FALSE),"-")</f>
        <v>-</v>
      </c>
      <c r="H1372" s="28" t="str">
        <f>IF($D1372&gt;0,VLOOKUP($D1372,Iscrizioni!$A$2:$M$2502,4,FALSE),"-")</f>
        <v>-</v>
      </c>
      <c r="I1372" s="27" t="str">
        <f>IF($D1372&gt;0,VLOOKUP($D1372,Iscrizioni!$A$2:$M$2502,5,FALSE),"-")</f>
        <v>-</v>
      </c>
      <c r="J1372" s="27" t="str">
        <f>IF($D1372&gt;0,VLOOKUP($D1372,Iscrizioni!$A$2:$M$2502,10,FALSE),"-")</f>
        <v>-</v>
      </c>
      <c r="K1372" s="27" t="str">
        <f t="shared" si="130"/>
        <v>-</v>
      </c>
      <c r="L1372" s="46" t="str">
        <f>IF($D1372&gt;0,VLOOKUP($D1372,Iscrizioni!$A$2:$M$2502,11,FALSE),"-")</f>
        <v>-</v>
      </c>
      <c r="M1372" s="27" t="str">
        <f>IF($D1372&gt;0,VLOOKUP($D1372,Iscrizioni!$A$2:$N$2502,12,FALSE),"-")</f>
        <v>-</v>
      </c>
      <c r="N1372" s="46" t="str">
        <f>IF($D1372&gt;0,VLOOKUP($D1372,Iscrizioni!$A$2:$M$2502,6,FALSE),"-")</f>
        <v>-</v>
      </c>
      <c r="O1372" s="107" t="str">
        <f>IF($D1372&gt;0,VLOOKUP($D1372,Iscrizioni!$A$2:$M$2502,7,FALSE),"-")</f>
        <v>-</v>
      </c>
      <c r="P1372" s="46" t="str">
        <f>IF($D1372&gt;0,VLOOKUP(LEFT($N1372,1),Regione!$A$2:$C$21,2,FALSE),"-")</f>
        <v>-</v>
      </c>
      <c r="Q1372" s="112" t="str">
        <f ca="1">IF($D1372&gt;0,NormalizzaTempo("D",CELL("tipo",$E1372),$E1372),"-")</f>
        <v>-</v>
      </c>
      <c r="R1372" s="27" t="str">
        <f>IF($D1372&gt;0,VLOOKUP($D1372,Iscrizioni!$A$2:$M$2502,13,FALSE),"-")</f>
        <v>-</v>
      </c>
      <c r="S1372" s="112" t="str">
        <f t="shared" si="133"/>
        <v>-</v>
      </c>
      <c r="T1372" s="112" t="str">
        <f>IF($D1372&gt;0,SUMIFS($S$3:$S1372,$X$3:$X1372,1,$J$3:$J1372,$J1372),"-")</f>
        <v>-</v>
      </c>
      <c r="U1372" s="112" t="str">
        <f t="shared" si="134"/>
        <v>-</v>
      </c>
      <c r="V1372" s="112" t="str">
        <f t="shared" si="131"/>
        <v>-</v>
      </c>
      <c r="W1372" s="27" t="str">
        <f>IF(LEN($C1372)=0,IF($D1372&gt;0,COUNTIFS($A$3:$A1372,$A1372),"-"),"Escluso")</f>
        <v>-</v>
      </c>
      <c r="X1372" s="2" t="str">
        <f>IF(LEN($C1372)=0,IF($D1372&gt;0,COUNTIFS($J$3:$J1372,$J1372,$C$3:$C1372,""),"-"),"Escluso")</f>
        <v>-</v>
      </c>
      <c r="Y1372" s="127" t="str">
        <f t="shared" si="129"/>
        <v>-</v>
      </c>
      <c r="Z1372" s="2" t="str">
        <f>IF($D1372&gt;0,COUNTIFS($O$3:$O1372,$O1372,$L$3:$L1372,$L1372,$I$3:$I1372,$I1372),"-")</f>
        <v>-</v>
      </c>
      <c r="AA1372" s="27" t="str">
        <f>IF($D1372&gt;0,IF(OR($Z1372 &gt;1,$L1372&lt;&gt;"Adulti"),0,VLOOKUP($P1372,Regione!$B$2:$C$22,2,FALSE)),"-")</f>
        <v>-</v>
      </c>
      <c r="AB1372" s="27" t="str">
        <f>IF($D1372&gt;0,IF(COUNTIFS($O$3:$O1372,$O1372,$L$3:$L1372,$L1372,$I$3:$I1372,$I1372) &gt;1,0,SUMIFS($Y$3:$Y$2503,$L$3:$L$2503,$L1372,$O$3:$O$2503,$O1372,$I$3:$I$2503,$I1372)),"-")</f>
        <v>-</v>
      </c>
      <c r="AC1372" s="27" t="str">
        <f t="shared" si="132"/>
        <v>-</v>
      </c>
    </row>
    <row r="1373" spans="1:29" s="1" customFormat="1">
      <c r="A1373" s="13"/>
      <c r="B1373" s="107" t="str">
        <f>IF(COUNTA($A1373)&gt;0,VLOOKUP($A1373,Corsa!$A$1:$F$43,2,FALSE),"-")</f>
        <v>-</v>
      </c>
      <c r="C1373" s="11"/>
      <c r="D1373" s="13"/>
      <c r="E1373" s="13"/>
      <c r="F1373" s="46" t="str">
        <f>IF(COUNTA($A1373)&gt;0,VLOOKUP($A1373,Corsa!$A$1:$F$43,3,FALSE),"-")</f>
        <v>-</v>
      </c>
      <c r="G1373" s="28" t="str">
        <f>IF($D1373&gt;0,VLOOKUP($D1373,Iscrizioni!$A$2:$M$2502,9,FALSE),"-")</f>
        <v>-</v>
      </c>
      <c r="H1373" s="28" t="str">
        <f>IF($D1373&gt;0,VLOOKUP($D1373,Iscrizioni!$A$2:$M$2502,4,FALSE),"-")</f>
        <v>-</v>
      </c>
      <c r="I1373" s="27" t="str">
        <f>IF($D1373&gt;0,VLOOKUP($D1373,Iscrizioni!$A$2:$M$2502,5,FALSE),"-")</f>
        <v>-</v>
      </c>
      <c r="J1373" s="27" t="str">
        <f>IF($D1373&gt;0,VLOOKUP($D1373,Iscrizioni!$A$2:$M$2502,10,FALSE),"-")</f>
        <v>-</v>
      </c>
      <c r="K1373" s="27" t="str">
        <f t="shared" si="130"/>
        <v>-</v>
      </c>
      <c r="L1373" s="46" t="str">
        <f>IF($D1373&gt;0,VLOOKUP($D1373,Iscrizioni!$A$2:$M$2502,11,FALSE),"-")</f>
        <v>-</v>
      </c>
      <c r="M1373" s="27" t="str">
        <f>IF($D1373&gt;0,VLOOKUP($D1373,Iscrizioni!$A$2:$N$2502,12,FALSE),"-")</f>
        <v>-</v>
      </c>
      <c r="N1373" s="46" t="str">
        <f>IF($D1373&gt;0,VLOOKUP($D1373,Iscrizioni!$A$2:$M$2502,6,FALSE),"-")</f>
        <v>-</v>
      </c>
      <c r="O1373" s="107" t="str">
        <f>IF($D1373&gt;0,VLOOKUP($D1373,Iscrizioni!$A$2:$M$2502,7,FALSE),"-")</f>
        <v>-</v>
      </c>
      <c r="P1373" s="46" t="str">
        <f>IF($D1373&gt;0,VLOOKUP(LEFT($N1373,1),Regione!$A$2:$C$21,2,FALSE),"-")</f>
        <v>-</v>
      </c>
      <c r="Q1373" s="112" t="str">
        <f ca="1">IF($D1373&gt;0,NormalizzaTempo("D",CELL("tipo",$E1373),$E1373),"-")</f>
        <v>-</v>
      </c>
      <c r="R1373" s="27" t="str">
        <f>IF($D1373&gt;0,VLOOKUP($D1373,Iscrizioni!$A$2:$M$2502,13,FALSE),"-")</f>
        <v>-</v>
      </c>
      <c r="S1373" s="112" t="str">
        <f t="shared" si="133"/>
        <v>-</v>
      </c>
      <c r="T1373" s="112" t="str">
        <f>IF($D1373&gt;0,SUMIFS($S$3:$S1373,$X$3:$X1373,1,$J$3:$J1373,$J1373),"-")</f>
        <v>-</v>
      </c>
      <c r="U1373" s="112" t="str">
        <f t="shared" si="134"/>
        <v>-</v>
      </c>
      <c r="V1373" s="112" t="str">
        <f t="shared" si="131"/>
        <v>-</v>
      </c>
      <c r="W1373" s="27" t="str">
        <f>IF(LEN($C1373)=0,IF($D1373&gt;0,COUNTIFS($A$3:$A1373,$A1373),"-"),"Escluso")</f>
        <v>-</v>
      </c>
      <c r="X1373" s="2" t="str">
        <f>IF(LEN($C1373)=0,IF($D1373&gt;0,COUNTIFS($J$3:$J1373,$J1373,$C$3:$C1373,""),"-"),"Escluso")</f>
        <v>-</v>
      </c>
      <c r="Y1373" s="127" t="str">
        <f t="shared" si="129"/>
        <v>-</v>
      </c>
      <c r="Z1373" s="2" t="str">
        <f>IF($D1373&gt;0,COUNTIFS($O$3:$O1373,$O1373,$L$3:$L1373,$L1373,$I$3:$I1373,$I1373),"-")</f>
        <v>-</v>
      </c>
      <c r="AA1373" s="27" t="str">
        <f>IF($D1373&gt;0,IF(OR($Z1373 &gt;1,$L1373&lt;&gt;"Adulti"),0,VLOOKUP($P1373,Regione!$B$2:$C$22,2,FALSE)),"-")</f>
        <v>-</v>
      </c>
      <c r="AB1373" s="27" t="str">
        <f>IF($D1373&gt;0,IF(COUNTIFS($O$3:$O1373,$O1373,$L$3:$L1373,$L1373,$I$3:$I1373,$I1373) &gt;1,0,SUMIFS($Y$3:$Y$2503,$L$3:$L$2503,$L1373,$O$3:$O$2503,$O1373,$I$3:$I$2503,$I1373)),"-")</f>
        <v>-</v>
      </c>
      <c r="AC1373" s="27" t="str">
        <f t="shared" si="132"/>
        <v>-</v>
      </c>
    </row>
    <row r="1374" spans="1:29" s="1" customFormat="1">
      <c r="A1374" s="13"/>
      <c r="B1374" s="107" t="str">
        <f>IF(COUNTA($A1374)&gt;0,VLOOKUP($A1374,Corsa!$A$1:$F$43,2,FALSE),"-")</f>
        <v>-</v>
      </c>
      <c r="C1374" s="11"/>
      <c r="D1374" s="13"/>
      <c r="E1374" s="13"/>
      <c r="F1374" s="46" t="str">
        <f>IF(COUNTA($A1374)&gt;0,VLOOKUP($A1374,Corsa!$A$1:$F$43,3,FALSE),"-")</f>
        <v>-</v>
      </c>
      <c r="G1374" s="28" t="str">
        <f>IF($D1374&gt;0,VLOOKUP($D1374,Iscrizioni!$A$2:$M$2502,9,FALSE),"-")</f>
        <v>-</v>
      </c>
      <c r="H1374" s="28" t="str">
        <f>IF($D1374&gt;0,VLOOKUP($D1374,Iscrizioni!$A$2:$M$2502,4,FALSE),"-")</f>
        <v>-</v>
      </c>
      <c r="I1374" s="27" t="str">
        <f>IF($D1374&gt;0,VLOOKUP($D1374,Iscrizioni!$A$2:$M$2502,5,FALSE),"-")</f>
        <v>-</v>
      </c>
      <c r="J1374" s="27" t="str">
        <f>IF($D1374&gt;0,VLOOKUP($D1374,Iscrizioni!$A$2:$M$2502,10,FALSE),"-")</f>
        <v>-</v>
      </c>
      <c r="K1374" s="27" t="str">
        <f t="shared" si="130"/>
        <v>-</v>
      </c>
      <c r="L1374" s="46" t="str">
        <f>IF($D1374&gt;0,VLOOKUP($D1374,Iscrizioni!$A$2:$M$2502,11,FALSE),"-")</f>
        <v>-</v>
      </c>
      <c r="M1374" s="27" t="str">
        <f>IF($D1374&gt;0,VLOOKUP($D1374,Iscrizioni!$A$2:$N$2502,12,FALSE),"-")</f>
        <v>-</v>
      </c>
      <c r="N1374" s="46" t="str">
        <f>IF($D1374&gt;0,VLOOKUP($D1374,Iscrizioni!$A$2:$M$2502,6,FALSE),"-")</f>
        <v>-</v>
      </c>
      <c r="O1374" s="107" t="str">
        <f>IF($D1374&gt;0,VLOOKUP($D1374,Iscrizioni!$A$2:$M$2502,7,FALSE),"-")</f>
        <v>-</v>
      </c>
      <c r="P1374" s="46" t="str">
        <f>IF($D1374&gt;0,VLOOKUP(LEFT($N1374,1),Regione!$A$2:$C$21,2,FALSE),"-")</f>
        <v>-</v>
      </c>
      <c r="Q1374" s="112" t="str">
        <f ca="1">IF($D1374&gt;0,NormalizzaTempo("D",CELL("tipo",$E1374),$E1374),"-")</f>
        <v>-</v>
      </c>
      <c r="R1374" s="27" t="str">
        <f>IF($D1374&gt;0,VLOOKUP($D1374,Iscrizioni!$A$2:$M$2502,13,FALSE),"-")</f>
        <v>-</v>
      </c>
      <c r="S1374" s="112" t="str">
        <f t="shared" si="133"/>
        <v>-</v>
      </c>
      <c r="T1374" s="112" t="str">
        <f>IF($D1374&gt;0,SUMIFS($S$3:$S1374,$X$3:$X1374,1,$J$3:$J1374,$J1374),"-")</f>
        <v>-</v>
      </c>
      <c r="U1374" s="112" t="str">
        <f t="shared" si="134"/>
        <v>-</v>
      </c>
      <c r="V1374" s="112" t="str">
        <f t="shared" si="131"/>
        <v>-</v>
      </c>
      <c r="W1374" s="27" t="str">
        <f>IF(LEN($C1374)=0,IF($D1374&gt;0,COUNTIFS($A$3:$A1374,$A1374),"-"),"Escluso")</f>
        <v>-</v>
      </c>
      <c r="X1374" s="2" t="str">
        <f>IF(LEN($C1374)=0,IF($D1374&gt;0,COUNTIFS($J$3:$J1374,$J1374,$C$3:$C1374,""),"-"),"Escluso")</f>
        <v>-</v>
      </c>
      <c r="Y1374" s="127" t="str">
        <f t="shared" si="129"/>
        <v>-</v>
      </c>
      <c r="Z1374" s="2" t="str">
        <f>IF($D1374&gt;0,COUNTIFS($O$3:$O1374,$O1374,$L$3:$L1374,$L1374,$I$3:$I1374,$I1374),"-")</f>
        <v>-</v>
      </c>
      <c r="AA1374" s="27" t="str">
        <f>IF($D1374&gt;0,IF(OR($Z1374 &gt;1,$L1374&lt;&gt;"Adulti"),0,VLOOKUP($P1374,Regione!$B$2:$C$22,2,FALSE)),"-")</f>
        <v>-</v>
      </c>
      <c r="AB1374" s="27" t="str">
        <f>IF($D1374&gt;0,IF(COUNTIFS($O$3:$O1374,$O1374,$L$3:$L1374,$L1374,$I$3:$I1374,$I1374) &gt;1,0,SUMIFS($Y$3:$Y$2503,$L$3:$L$2503,$L1374,$O$3:$O$2503,$O1374,$I$3:$I$2503,$I1374)),"-")</f>
        <v>-</v>
      </c>
      <c r="AC1374" s="27" t="str">
        <f t="shared" si="132"/>
        <v>-</v>
      </c>
    </row>
    <row r="1375" spans="1:29" s="1" customFormat="1">
      <c r="A1375" s="13"/>
      <c r="B1375" s="107" t="str">
        <f>IF(COUNTA($A1375)&gt;0,VLOOKUP($A1375,Corsa!$A$1:$F$43,2,FALSE),"-")</f>
        <v>-</v>
      </c>
      <c r="C1375" s="11"/>
      <c r="D1375" s="13"/>
      <c r="E1375" s="13"/>
      <c r="F1375" s="46" t="str">
        <f>IF(COUNTA($A1375)&gt;0,VLOOKUP($A1375,Corsa!$A$1:$F$43,3,FALSE),"-")</f>
        <v>-</v>
      </c>
      <c r="G1375" s="28" t="str">
        <f>IF($D1375&gt;0,VLOOKUP($D1375,Iscrizioni!$A$2:$M$2502,9,FALSE),"-")</f>
        <v>-</v>
      </c>
      <c r="H1375" s="28" t="str">
        <f>IF($D1375&gt;0,VLOOKUP($D1375,Iscrizioni!$A$2:$M$2502,4,FALSE),"-")</f>
        <v>-</v>
      </c>
      <c r="I1375" s="27" t="str">
        <f>IF($D1375&gt;0,VLOOKUP($D1375,Iscrizioni!$A$2:$M$2502,5,FALSE),"-")</f>
        <v>-</v>
      </c>
      <c r="J1375" s="27" t="str">
        <f>IF($D1375&gt;0,VLOOKUP($D1375,Iscrizioni!$A$2:$M$2502,10,FALSE),"-")</f>
        <v>-</v>
      </c>
      <c r="K1375" s="27" t="str">
        <f t="shared" si="130"/>
        <v>-</v>
      </c>
      <c r="L1375" s="46" t="str">
        <f>IF($D1375&gt;0,VLOOKUP($D1375,Iscrizioni!$A$2:$M$2502,11,FALSE),"-")</f>
        <v>-</v>
      </c>
      <c r="M1375" s="27" t="str">
        <f>IF($D1375&gt;0,VLOOKUP($D1375,Iscrizioni!$A$2:$N$2502,12,FALSE),"-")</f>
        <v>-</v>
      </c>
      <c r="N1375" s="46" t="str">
        <f>IF($D1375&gt;0,VLOOKUP($D1375,Iscrizioni!$A$2:$M$2502,6,FALSE),"-")</f>
        <v>-</v>
      </c>
      <c r="O1375" s="107" t="str">
        <f>IF($D1375&gt;0,VLOOKUP($D1375,Iscrizioni!$A$2:$M$2502,7,FALSE),"-")</f>
        <v>-</v>
      </c>
      <c r="P1375" s="46" t="str">
        <f>IF($D1375&gt;0,VLOOKUP(LEFT($N1375,1),Regione!$A$2:$C$21,2,FALSE),"-")</f>
        <v>-</v>
      </c>
      <c r="Q1375" s="112" t="str">
        <f ca="1">IF($D1375&gt;0,NormalizzaTempo("D",CELL("tipo",$E1375),$E1375),"-")</f>
        <v>-</v>
      </c>
      <c r="R1375" s="27" t="str">
        <f>IF($D1375&gt;0,VLOOKUP($D1375,Iscrizioni!$A$2:$M$2502,13,FALSE),"-")</f>
        <v>-</v>
      </c>
      <c r="S1375" s="112" t="str">
        <f t="shared" si="133"/>
        <v>-</v>
      </c>
      <c r="T1375" s="112" t="str">
        <f>IF($D1375&gt;0,SUMIFS($S$3:$S1375,$X$3:$X1375,1,$J$3:$J1375,$J1375),"-")</f>
        <v>-</v>
      </c>
      <c r="U1375" s="112" t="str">
        <f t="shared" si="134"/>
        <v>-</v>
      </c>
      <c r="V1375" s="112" t="str">
        <f t="shared" si="131"/>
        <v>-</v>
      </c>
      <c r="W1375" s="27" t="str">
        <f>IF(LEN($C1375)=0,IF($D1375&gt;0,COUNTIFS($A$3:$A1375,$A1375),"-"),"Escluso")</f>
        <v>-</v>
      </c>
      <c r="X1375" s="2" t="str">
        <f>IF(LEN($C1375)=0,IF($D1375&gt;0,COUNTIFS($J$3:$J1375,$J1375,$C$3:$C1375,""),"-"),"Escluso")</f>
        <v>-</v>
      </c>
      <c r="Y1375" s="127" t="str">
        <f t="shared" si="129"/>
        <v>-</v>
      </c>
      <c r="Z1375" s="2" t="str">
        <f>IF($D1375&gt;0,COUNTIFS($O$3:$O1375,$O1375,$L$3:$L1375,$L1375,$I$3:$I1375,$I1375),"-")</f>
        <v>-</v>
      </c>
      <c r="AA1375" s="27" t="str">
        <f>IF($D1375&gt;0,IF(OR($Z1375 &gt;1,$L1375&lt;&gt;"Adulti"),0,VLOOKUP($P1375,Regione!$B$2:$C$22,2,FALSE)),"-")</f>
        <v>-</v>
      </c>
      <c r="AB1375" s="27" t="str">
        <f>IF($D1375&gt;0,IF(COUNTIFS($O$3:$O1375,$O1375,$L$3:$L1375,$L1375,$I$3:$I1375,$I1375) &gt;1,0,SUMIFS($Y$3:$Y$2503,$L$3:$L$2503,$L1375,$O$3:$O$2503,$O1375,$I$3:$I$2503,$I1375)),"-")</f>
        <v>-</v>
      </c>
      <c r="AC1375" s="27" t="str">
        <f t="shared" si="132"/>
        <v>-</v>
      </c>
    </row>
    <row r="1376" spans="1:29" s="1" customFormat="1">
      <c r="A1376" s="13"/>
      <c r="B1376" s="107" t="str">
        <f>IF(COUNTA($A1376)&gt;0,VLOOKUP($A1376,Corsa!$A$1:$F$43,2,FALSE),"-")</f>
        <v>-</v>
      </c>
      <c r="C1376" s="11"/>
      <c r="D1376" s="13"/>
      <c r="E1376" s="13"/>
      <c r="F1376" s="46" t="str">
        <f>IF(COUNTA($A1376)&gt;0,VLOOKUP($A1376,Corsa!$A$1:$F$43,3,FALSE),"-")</f>
        <v>-</v>
      </c>
      <c r="G1376" s="28" t="str">
        <f>IF($D1376&gt;0,VLOOKUP($D1376,Iscrizioni!$A$2:$M$2502,9,FALSE),"-")</f>
        <v>-</v>
      </c>
      <c r="H1376" s="28" t="str">
        <f>IF($D1376&gt;0,VLOOKUP($D1376,Iscrizioni!$A$2:$M$2502,4,FALSE),"-")</f>
        <v>-</v>
      </c>
      <c r="I1376" s="27" t="str">
        <f>IF($D1376&gt;0,VLOOKUP($D1376,Iscrizioni!$A$2:$M$2502,5,FALSE),"-")</f>
        <v>-</v>
      </c>
      <c r="J1376" s="27" t="str">
        <f>IF($D1376&gt;0,VLOOKUP($D1376,Iscrizioni!$A$2:$M$2502,10,FALSE),"-")</f>
        <v>-</v>
      </c>
      <c r="K1376" s="27" t="str">
        <f t="shared" si="130"/>
        <v>-</v>
      </c>
      <c r="L1376" s="46" t="str">
        <f>IF($D1376&gt;0,VLOOKUP($D1376,Iscrizioni!$A$2:$M$2502,11,FALSE),"-")</f>
        <v>-</v>
      </c>
      <c r="M1376" s="27" t="str">
        <f>IF($D1376&gt;0,VLOOKUP($D1376,Iscrizioni!$A$2:$N$2502,12,FALSE),"-")</f>
        <v>-</v>
      </c>
      <c r="N1376" s="46" t="str">
        <f>IF($D1376&gt;0,VLOOKUP($D1376,Iscrizioni!$A$2:$M$2502,6,FALSE),"-")</f>
        <v>-</v>
      </c>
      <c r="O1376" s="107" t="str">
        <f>IF($D1376&gt;0,VLOOKUP($D1376,Iscrizioni!$A$2:$M$2502,7,FALSE),"-")</f>
        <v>-</v>
      </c>
      <c r="P1376" s="46" t="str">
        <f>IF($D1376&gt;0,VLOOKUP(LEFT($N1376,1),Regione!$A$2:$C$21,2,FALSE),"-")</f>
        <v>-</v>
      </c>
      <c r="Q1376" s="112" t="str">
        <f ca="1">IF($D1376&gt;0,NormalizzaTempo("D",CELL("tipo",$E1376),$E1376),"-")</f>
        <v>-</v>
      </c>
      <c r="R1376" s="27" t="str">
        <f>IF($D1376&gt;0,VLOOKUP($D1376,Iscrizioni!$A$2:$M$2502,13,FALSE),"-")</f>
        <v>-</v>
      </c>
      <c r="S1376" s="112" t="str">
        <f t="shared" si="133"/>
        <v>-</v>
      </c>
      <c r="T1376" s="112" t="str">
        <f>IF($D1376&gt;0,SUMIFS($S$3:$S1376,$X$3:$X1376,1,$J$3:$J1376,$J1376),"-")</f>
        <v>-</v>
      </c>
      <c r="U1376" s="112" t="str">
        <f t="shared" si="134"/>
        <v>-</v>
      </c>
      <c r="V1376" s="112" t="str">
        <f t="shared" si="131"/>
        <v>-</v>
      </c>
      <c r="W1376" s="27" t="str">
        <f>IF(LEN($C1376)=0,IF($D1376&gt;0,COUNTIFS($A$3:$A1376,$A1376),"-"),"Escluso")</f>
        <v>-</v>
      </c>
      <c r="X1376" s="2" t="str">
        <f>IF(LEN($C1376)=0,IF($D1376&gt;0,COUNTIFS($J$3:$J1376,$J1376,$C$3:$C1376,""),"-"),"Escluso")</f>
        <v>-</v>
      </c>
      <c r="Y1376" s="127" t="str">
        <f t="shared" si="129"/>
        <v>-</v>
      </c>
      <c r="Z1376" s="2" t="str">
        <f>IF($D1376&gt;0,COUNTIFS($O$3:$O1376,$O1376,$L$3:$L1376,$L1376,$I$3:$I1376,$I1376),"-")</f>
        <v>-</v>
      </c>
      <c r="AA1376" s="27" t="str">
        <f>IF($D1376&gt;0,IF(OR($Z1376 &gt;1,$L1376&lt;&gt;"Adulti"),0,VLOOKUP($P1376,Regione!$B$2:$C$22,2,FALSE)),"-")</f>
        <v>-</v>
      </c>
      <c r="AB1376" s="27" t="str">
        <f>IF($D1376&gt;0,IF(COUNTIFS($O$3:$O1376,$O1376,$L$3:$L1376,$L1376,$I$3:$I1376,$I1376) &gt;1,0,SUMIFS($Y$3:$Y$2503,$L$3:$L$2503,$L1376,$O$3:$O$2503,$O1376,$I$3:$I$2503,$I1376)),"-")</f>
        <v>-</v>
      </c>
      <c r="AC1376" s="27" t="str">
        <f t="shared" si="132"/>
        <v>-</v>
      </c>
    </row>
    <row r="1377" spans="1:29" s="1" customFormat="1">
      <c r="A1377" s="13"/>
      <c r="B1377" s="107" t="str">
        <f>IF(COUNTA($A1377)&gt;0,VLOOKUP($A1377,Corsa!$A$1:$F$43,2,FALSE),"-")</f>
        <v>-</v>
      </c>
      <c r="C1377" s="11"/>
      <c r="D1377" s="13"/>
      <c r="E1377" s="13"/>
      <c r="F1377" s="46" t="str">
        <f>IF(COUNTA($A1377)&gt;0,VLOOKUP($A1377,Corsa!$A$1:$F$43,3,FALSE),"-")</f>
        <v>-</v>
      </c>
      <c r="G1377" s="28" t="str">
        <f>IF($D1377&gt;0,VLOOKUP($D1377,Iscrizioni!$A$2:$M$2502,9,FALSE),"-")</f>
        <v>-</v>
      </c>
      <c r="H1377" s="28" t="str">
        <f>IF($D1377&gt;0,VLOOKUP($D1377,Iscrizioni!$A$2:$M$2502,4,FALSE),"-")</f>
        <v>-</v>
      </c>
      <c r="I1377" s="27" t="str">
        <f>IF($D1377&gt;0,VLOOKUP($D1377,Iscrizioni!$A$2:$M$2502,5,FALSE),"-")</f>
        <v>-</v>
      </c>
      <c r="J1377" s="27" t="str">
        <f>IF($D1377&gt;0,VLOOKUP($D1377,Iscrizioni!$A$2:$M$2502,10,FALSE),"-")</f>
        <v>-</v>
      </c>
      <c r="K1377" s="27" t="str">
        <f t="shared" si="130"/>
        <v>-</v>
      </c>
      <c r="L1377" s="46" t="str">
        <f>IF($D1377&gt;0,VLOOKUP($D1377,Iscrizioni!$A$2:$M$2502,11,FALSE),"-")</f>
        <v>-</v>
      </c>
      <c r="M1377" s="27" t="str">
        <f>IF($D1377&gt;0,VLOOKUP($D1377,Iscrizioni!$A$2:$N$2502,12,FALSE),"-")</f>
        <v>-</v>
      </c>
      <c r="N1377" s="46" t="str">
        <f>IF($D1377&gt;0,VLOOKUP($D1377,Iscrizioni!$A$2:$M$2502,6,FALSE),"-")</f>
        <v>-</v>
      </c>
      <c r="O1377" s="107" t="str">
        <f>IF($D1377&gt;0,VLOOKUP($D1377,Iscrizioni!$A$2:$M$2502,7,FALSE),"-")</f>
        <v>-</v>
      </c>
      <c r="P1377" s="46" t="str">
        <f>IF($D1377&gt;0,VLOOKUP(LEFT($N1377,1),Regione!$A$2:$C$21,2,FALSE),"-")</f>
        <v>-</v>
      </c>
      <c r="Q1377" s="112" t="str">
        <f ca="1">IF($D1377&gt;0,NormalizzaTempo("D",CELL("tipo",$E1377),$E1377),"-")</f>
        <v>-</v>
      </c>
      <c r="R1377" s="27" t="str">
        <f>IF($D1377&gt;0,VLOOKUP($D1377,Iscrizioni!$A$2:$M$2502,13,FALSE),"-")</f>
        <v>-</v>
      </c>
      <c r="S1377" s="112" t="str">
        <f t="shared" si="133"/>
        <v>-</v>
      </c>
      <c r="T1377" s="112" t="str">
        <f>IF($D1377&gt;0,SUMIFS($S$3:$S1377,$X$3:$X1377,1,$J$3:$J1377,$J1377),"-")</f>
        <v>-</v>
      </c>
      <c r="U1377" s="112" t="str">
        <f t="shared" si="134"/>
        <v>-</v>
      </c>
      <c r="V1377" s="112" t="str">
        <f t="shared" si="131"/>
        <v>-</v>
      </c>
      <c r="W1377" s="27" t="str">
        <f>IF(LEN($C1377)=0,IF($D1377&gt;0,COUNTIFS($A$3:$A1377,$A1377),"-"),"Escluso")</f>
        <v>-</v>
      </c>
      <c r="X1377" s="2" t="str">
        <f>IF(LEN($C1377)=0,IF($D1377&gt;0,COUNTIFS($J$3:$J1377,$J1377,$C$3:$C1377,""),"-"),"Escluso")</f>
        <v>-</v>
      </c>
      <c r="Y1377" s="127" t="str">
        <f t="shared" si="129"/>
        <v>-</v>
      </c>
      <c r="Z1377" s="2" t="str">
        <f>IF($D1377&gt;0,COUNTIFS($O$3:$O1377,$O1377,$L$3:$L1377,$L1377,$I$3:$I1377,$I1377),"-")</f>
        <v>-</v>
      </c>
      <c r="AA1377" s="27" t="str">
        <f>IF($D1377&gt;0,IF(OR($Z1377 &gt;1,$L1377&lt;&gt;"Adulti"),0,VLOOKUP($P1377,Regione!$B$2:$C$22,2,FALSE)),"-")</f>
        <v>-</v>
      </c>
      <c r="AB1377" s="27" t="str">
        <f>IF($D1377&gt;0,IF(COUNTIFS($O$3:$O1377,$O1377,$L$3:$L1377,$L1377,$I$3:$I1377,$I1377) &gt;1,0,SUMIFS($Y$3:$Y$2503,$L$3:$L$2503,$L1377,$O$3:$O$2503,$O1377,$I$3:$I$2503,$I1377)),"-")</f>
        <v>-</v>
      </c>
      <c r="AC1377" s="27" t="str">
        <f t="shared" si="132"/>
        <v>-</v>
      </c>
    </row>
    <row r="1378" spans="1:29" s="1" customFormat="1">
      <c r="A1378" s="13"/>
      <c r="B1378" s="107" t="str">
        <f>IF(COUNTA($A1378)&gt;0,VLOOKUP($A1378,Corsa!$A$1:$F$43,2,FALSE),"-")</f>
        <v>-</v>
      </c>
      <c r="C1378" s="11"/>
      <c r="D1378" s="13"/>
      <c r="E1378" s="13"/>
      <c r="F1378" s="46" t="str">
        <f>IF(COUNTA($A1378)&gt;0,VLOOKUP($A1378,Corsa!$A$1:$F$43,3,FALSE),"-")</f>
        <v>-</v>
      </c>
      <c r="G1378" s="28" t="str">
        <f>IF($D1378&gt;0,VLOOKUP($D1378,Iscrizioni!$A$2:$M$2502,9,FALSE),"-")</f>
        <v>-</v>
      </c>
      <c r="H1378" s="28" t="str">
        <f>IF($D1378&gt;0,VLOOKUP($D1378,Iscrizioni!$A$2:$M$2502,4,FALSE),"-")</f>
        <v>-</v>
      </c>
      <c r="I1378" s="27" t="str">
        <f>IF($D1378&gt;0,VLOOKUP($D1378,Iscrizioni!$A$2:$M$2502,5,FALSE),"-")</f>
        <v>-</v>
      </c>
      <c r="J1378" s="27" t="str">
        <f>IF($D1378&gt;0,VLOOKUP($D1378,Iscrizioni!$A$2:$M$2502,10,FALSE),"-")</f>
        <v>-</v>
      </c>
      <c r="K1378" s="27" t="str">
        <f t="shared" si="130"/>
        <v>-</v>
      </c>
      <c r="L1378" s="46" t="str">
        <f>IF($D1378&gt;0,VLOOKUP($D1378,Iscrizioni!$A$2:$M$2502,11,FALSE),"-")</f>
        <v>-</v>
      </c>
      <c r="M1378" s="27" t="str">
        <f>IF($D1378&gt;0,VLOOKUP($D1378,Iscrizioni!$A$2:$N$2502,12,FALSE),"-")</f>
        <v>-</v>
      </c>
      <c r="N1378" s="46" t="str">
        <f>IF($D1378&gt;0,VLOOKUP($D1378,Iscrizioni!$A$2:$M$2502,6,FALSE),"-")</f>
        <v>-</v>
      </c>
      <c r="O1378" s="107" t="str">
        <f>IF($D1378&gt;0,VLOOKUP($D1378,Iscrizioni!$A$2:$M$2502,7,FALSE),"-")</f>
        <v>-</v>
      </c>
      <c r="P1378" s="46" t="str">
        <f>IF($D1378&gt;0,VLOOKUP(LEFT($N1378,1),Regione!$A$2:$C$21,2,FALSE),"-")</f>
        <v>-</v>
      </c>
      <c r="Q1378" s="112" t="str">
        <f ca="1">IF($D1378&gt;0,NormalizzaTempo("D",CELL("tipo",$E1378),$E1378),"-")</f>
        <v>-</v>
      </c>
      <c r="R1378" s="27" t="str">
        <f>IF($D1378&gt;0,VLOOKUP($D1378,Iscrizioni!$A$2:$M$2502,13,FALSE),"-")</f>
        <v>-</v>
      </c>
      <c r="S1378" s="112" t="str">
        <f t="shared" si="133"/>
        <v>-</v>
      </c>
      <c r="T1378" s="112" t="str">
        <f>IF($D1378&gt;0,SUMIFS($S$3:$S1378,$X$3:$X1378,1,$J$3:$J1378,$J1378),"-")</f>
        <v>-</v>
      </c>
      <c r="U1378" s="112" t="str">
        <f t="shared" si="134"/>
        <v>-</v>
      </c>
      <c r="V1378" s="112" t="str">
        <f t="shared" si="131"/>
        <v>-</v>
      </c>
      <c r="W1378" s="27" t="str">
        <f>IF(LEN($C1378)=0,IF($D1378&gt;0,COUNTIFS($A$3:$A1378,$A1378),"-"),"Escluso")</f>
        <v>-</v>
      </c>
      <c r="X1378" s="2" t="str">
        <f>IF(LEN($C1378)=0,IF($D1378&gt;0,COUNTIFS($J$3:$J1378,$J1378,$C$3:$C1378,""),"-"),"Escluso")</f>
        <v>-</v>
      </c>
      <c r="Y1378" s="127" t="str">
        <f t="shared" si="129"/>
        <v>-</v>
      </c>
      <c r="Z1378" s="2" t="str">
        <f>IF($D1378&gt;0,COUNTIFS($O$3:$O1378,$O1378,$L$3:$L1378,$L1378,$I$3:$I1378,$I1378),"-")</f>
        <v>-</v>
      </c>
      <c r="AA1378" s="27" t="str">
        <f>IF($D1378&gt;0,IF(OR($Z1378 &gt;1,$L1378&lt;&gt;"Adulti"),0,VLOOKUP($P1378,Regione!$B$2:$C$22,2,FALSE)),"-")</f>
        <v>-</v>
      </c>
      <c r="AB1378" s="27" t="str">
        <f>IF($D1378&gt;0,IF(COUNTIFS($O$3:$O1378,$O1378,$L$3:$L1378,$L1378,$I$3:$I1378,$I1378) &gt;1,0,SUMIFS($Y$3:$Y$2503,$L$3:$L$2503,$L1378,$O$3:$O$2503,$O1378,$I$3:$I$2503,$I1378)),"-")</f>
        <v>-</v>
      </c>
      <c r="AC1378" s="27" t="str">
        <f t="shared" si="132"/>
        <v>-</v>
      </c>
    </row>
    <row r="1379" spans="1:29" s="1" customFormat="1">
      <c r="A1379" s="13"/>
      <c r="B1379" s="107" t="str">
        <f>IF(COUNTA($A1379)&gt;0,VLOOKUP($A1379,Corsa!$A$1:$F$43,2,FALSE),"-")</f>
        <v>-</v>
      </c>
      <c r="C1379" s="11"/>
      <c r="D1379" s="13"/>
      <c r="E1379" s="13"/>
      <c r="F1379" s="46" t="str">
        <f>IF(COUNTA($A1379)&gt;0,VLOOKUP($A1379,Corsa!$A$1:$F$43,3,FALSE),"-")</f>
        <v>-</v>
      </c>
      <c r="G1379" s="28" t="str">
        <f>IF($D1379&gt;0,VLOOKUP($D1379,Iscrizioni!$A$2:$M$2502,9,FALSE),"-")</f>
        <v>-</v>
      </c>
      <c r="H1379" s="28" t="str">
        <f>IF($D1379&gt;0,VLOOKUP($D1379,Iscrizioni!$A$2:$M$2502,4,FALSE),"-")</f>
        <v>-</v>
      </c>
      <c r="I1379" s="27" t="str">
        <f>IF($D1379&gt;0,VLOOKUP($D1379,Iscrizioni!$A$2:$M$2502,5,FALSE),"-")</f>
        <v>-</v>
      </c>
      <c r="J1379" s="27" t="str">
        <f>IF($D1379&gt;0,VLOOKUP($D1379,Iscrizioni!$A$2:$M$2502,10,FALSE),"-")</f>
        <v>-</v>
      </c>
      <c r="K1379" s="27" t="str">
        <f t="shared" si="130"/>
        <v>-</v>
      </c>
      <c r="L1379" s="46" t="str">
        <f>IF($D1379&gt;0,VLOOKUP($D1379,Iscrizioni!$A$2:$M$2502,11,FALSE),"-")</f>
        <v>-</v>
      </c>
      <c r="M1379" s="27" t="str">
        <f>IF($D1379&gt;0,VLOOKUP($D1379,Iscrizioni!$A$2:$N$2502,12,FALSE),"-")</f>
        <v>-</v>
      </c>
      <c r="N1379" s="46" t="str">
        <f>IF($D1379&gt;0,VLOOKUP($D1379,Iscrizioni!$A$2:$M$2502,6,FALSE),"-")</f>
        <v>-</v>
      </c>
      <c r="O1379" s="107" t="str">
        <f>IF($D1379&gt;0,VLOOKUP($D1379,Iscrizioni!$A$2:$M$2502,7,FALSE),"-")</f>
        <v>-</v>
      </c>
      <c r="P1379" s="46" t="str">
        <f>IF($D1379&gt;0,VLOOKUP(LEFT($N1379,1),Regione!$A$2:$C$21,2,FALSE),"-")</f>
        <v>-</v>
      </c>
      <c r="Q1379" s="112" t="str">
        <f ca="1">IF($D1379&gt;0,NormalizzaTempo("D",CELL("tipo",$E1379),$E1379),"-")</f>
        <v>-</v>
      </c>
      <c r="R1379" s="27" t="str">
        <f>IF($D1379&gt;0,VLOOKUP($D1379,Iscrizioni!$A$2:$M$2502,13,FALSE),"-")</f>
        <v>-</v>
      </c>
      <c r="S1379" s="112" t="str">
        <f t="shared" si="133"/>
        <v>-</v>
      </c>
      <c r="T1379" s="112" t="str">
        <f>IF($D1379&gt;0,SUMIFS($S$3:$S1379,$X$3:$X1379,1,$J$3:$J1379,$J1379),"-")</f>
        <v>-</v>
      </c>
      <c r="U1379" s="112" t="str">
        <f t="shared" si="134"/>
        <v>-</v>
      </c>
      <c r="V1379" s="112" t="str">
        <f t="shared" si="131"/>
        <v>-</v>
      </c>
      <c r="W1379" s="27" t="str">
        <f>IF(LEN($C1379)=0,IF($D1379&gt;0,COUNTIFS($A$3:$A1379,$A1379),"-"),"Escluso")</f>
        <v>-</v>
      </c>
      <c r="X1379" s="2" t="str">
        <f>IF(LEN($C1379)=0,IF($D1379&gt;0,COUNTIFS($J$3:$J1379,$J1379,$C$3:$C1379,""),"-"),"Escluso")</f>
        <v>-</v>
      </c>
      <c r="Y1379" s="127" t="str">
        <f t="shared" si="129"/>
        <v>-</v>
      </c>
      <c r="Z1379" s="2" t="str">
        <f>IF($D1379&gt;0,COUNTIFS($O$3:$O1379,$O1379,$L$3:$L1379,$L1379,$I$3:$I1379,$I1379),"-")</f>
        <v>-</v>
      </c>
      <c r="AA1379" s="27" t="str">
        <f>IF($D1379&gt;0,IF(OR($Z1379 &gt;1,$L1379&lt;&gt;"Adulti"),0,VLOOKUP($P1379,Regione!$B$2:$C$22,2,FALSE)),"-")</f>
        <v>-</v>
      </c>
      <c r="AB1379" s="27" t="str">
        <f>IF($D1379&gt;0,IF(COUNTIFS($O$3:$O1379,$O1379,$L$3:$L1379,$L1379,$I$3:$I1379,$I1379) &gt;1,0,SUMIFS($Y$3:$Y$2503,$L$3:$L$2503,$L1379,$O$3:$O$2503,$O1379,$I$3:$I$2503,$I1379)),"-")</f>
        <v>-</v>
      </c>
      <c r="AC1379" s="27" t="str">
        <f t="shared" si="132"/>
        <v>-</v>
      </c>
    </row>
    <row r="1380" spans="1:29" s="1" customFormat="1">
      <c r="A1380" s="13"/>
      <c r="B1380" s="107" t="str">
        <f>IF(COUNTA($A1380)&gt;0,VLOOKUP($A1380,Corsa!$A$1:$F$43,2,FALSE),"-")</f>
        <v>-</v>
      </c>
      <c r="C1380" s="11"/>
      <c r="D1380" s="13"/>
      <c r="E1380" s="13"/>
      <c r="F1380" s="46" t="str">
        <f>IF(COUNTA($A1380)&gt;0,VLOOKUP($A1380,Corsa!$A$1:$F$43,3,FALSE),"-")</f>
        <v>-</v>
      </c>
      <c r="G1380" s="28" t="str">
        <f>IF($D1380&gt;0,VLOOKUP($D1380,Iscrizioni!$A$2:$M$2502,9,FALSE),"-")</f>
        <v>-</v>
      </c>
      <c r="H1380" s="28" t="str">
        <f>IF($D1380&gt;0,VLOOKUP($D1380,Iscrizioni!$A$2:$M$2502,4,FALSE),"-")</f>
        <v>-</v>
      </c>
      <c r="I1380" s="27" t="str">
        <f>IF($D1380&gt;0,VLOOKUP($D1380,Iscrizioni!$A$2:$M$2502,5,FALSE),"-")</f>
        <v>-</v>
      </c>
      <c r="J1380" s="27" t="str">
        <f>IF($D1380&gt;0,VLOOKUP($D1380,Iscrizioni!$A$2:$M$2502,10,FALSE),"-")</f>
        <v>-</v>
      </c>
      <c r="K1380" s="27" t="str">
        <f t="shared" si="130"/>
        <v>-</v>
      </c>
      <c r="L1380" s="46" t="str">
        <f>IF($D1380&gt;0,VLOOKUP($D1380,Iscrizioni!$A$2:$M$2502,11,FALSE),"-")</f>
        <v>-</v>
      </c>
      <c r="M1380" s="27" t="str">
        <f>IF($D1380&gt;0,VLOOKUP($D1380,Iscrizioni!$A$2:$N$2502,12,FALSE),"-")</f>
        <v>-</v>
      </c>
      <c r="N1380" s="46" t="str">
        <f>IF($D1380&gt;0,VLOOKUP($D1380,Iscrizioni!$A$2:$M$2502,6,FALSE),"-")</f>
        <v>-</v>
      </c>
      <c r="O1380" s="107" t="str">
        <f>IF($D1380&gt;0,VLOOKUP($D1380,Iscrizioni!$A$2:$M$2502,7,FALSE),"-")</f>
        <v>-</v>
      </c>
      <c r="P1380" s="46" t="str">
        <f>IF($D1380&gt;0,VLOOKUP(LEFT($N1380,1),Regione!$A$2:$C$21,2,FALSE),"-")</f>
        <v>-</v>
      </c>
      <c r="Q1380" s="112" t="str">
        <f ca="1">IF($D1380&gt;0,NormalizzaTempo("D",CELL("tipo",$E1380),$E1380),"-")</f>
        <v>-</v>
      </c>
      <c r="R1380" s="27" t="str">
        <f>IF($D1380&gt;0,VLOOKUP($D1380,Iscrizioni!$A$2:$M$2502,13,FALSE),"-")</f>
        <v>-</v>
      </c>
      <c r="S1380" s="112" t="str">
        <f t="shared" si="133"/>
        <v>-</v>
      </c>
      <c r="T1380" s="112" t="str">
        <f>IF($D1380&gt;0,SUMIFS($S$3:$S1380,$X$3:$X1380,1,$J$3:$J1380,$J1380),"-")</f>
        <v>-</v>
      </c>
      <c r="U1380" s="112" t="str">
        <f t="shared" si="134"/>
        <v>-</v>
      </c>
      <c r="V1380" s="112" t="str">
        <f t="shared" si="131"/>
        <v>-</v>
      </c>
      <c r="W1380" s="27" t="str">
        <f>IF(LEN($C1380)=0,IF($D1380&gt;0,COUNTIFS($A$3:$A1380,$A1380),"-"),"Escluso")</f>
        <v>-</v>
      </c>
      <c r="X1380" s="2" t="str">
        <f>IF(LEN($C1380)=0,IF($D1380&gt;0,COUNTIFS($J$3:$J1380,$J1380,$C$3:$C1380,""),"-"),"Escluso")</f>
        <v>-</v>
      </c>
      <c r="Y1380" s="127" t="str">
        <f t="shared" si="129"/>
        <v>-</v>
      </c>
      <c r="Z1380" s="2" t="str">
        <f>IF($D1380&gt;0,COUNTIFS($O$3:$O1380,$O1380,$L$3:$L1380,$L1380,$I$3:$I1380,$I1380),"-")</f>
        <v>-</v>
      </c>
      <c r="AA1380" s="27" t="str">
        <f>IF($D1380&gt;0,IF(OR($Z1380 &gt;1,$L1380&lt;&gt;"Adulti"),0,VLOOKUP($P1380,Regione!$B$2:$C$22,2,FALSE)),"-")</f>
        <v>-</v>
      </c>
      <c r="AB1380" s="27" t="str">
        <f>IF($D1380&gt;0,IF(COUNTIFS($O$3:$O1380,$O1380,$L$3:$L1380,$L1380,$I$3:$I1380,$I1380) &gt;1,0,SUMIFS($Y$3:$Y$2503,$L$3:$L$2503,$L1380,$O$3:$O$2503,$O1380,$I$3:$I$2503,$I1380)),"-")</f>
        <v>-</v>
      </c>
      <c r="AC1380" s="27" t="str">
        <f t="shared" si="132"/>
        <v>-</v>
      </c>
    </row>
    <row r="1381" spans="1:29" s="1" customFormat="1">
      <c r="A1381" s="13"/>
      <c r="B1381" s="107" t="str">
        <f>IF(COUNTA($A1381)&gt;0,VLOOKUP($A1381,Corsa!$A$1:$F$43,2,FALSE),"-")</f>
        <v>-</v>
      </c>
      <c r="C1381" s="11"/>
      <c r="D1381" s="13"/>
      <c r="E1381" s="13"/>
      <c r="F1381" s="46" t="str">
        <f>IF(COUNTA($A1381)&gt;0,VLOOKUP($A1381,Corsa!$A$1:$F$43,3,FALSE),"-")</f>
        <v>-</v>
      </c>
      <c r="G1381" s="28" t="str">
        <f>IF($D1381&gt;0,VLOOKUP($D1381,Iscrizioni!$A$2:$M$2502,9,FALSE),"-")</f>
        <v>-</v>
      </c>
      <c r="H1381" s="28" t="str">
        <f>IF($D1381&gt;0,VLOOKUP($D1381,Iscrizioni!$A$2:$M$2502,4,FALSE),"-")</f>
        <v>-</v>
      </c>
      <c r="I1381" s="27" t="str">
        <f>IF($D1381&gt;0,VLOOKUP($D1381,Iscrizioni!$A$2:$M$2502,5,FALSE),"-")</f>
        <v>-</v>
      </c>
      <c r="J1381" s="27" t="str">
        <f>IF($D1381&gt;0,VLOOKUP($D1381,Iscrizioni!$A$2:$M$2502,10,FALSE),"-")</f>
        <v>-</v>
      </c>
      <c r="K1381" s="27" t="str">
        <f t="shared" si="130"/>
        <v>-</v>
      </c>
      <c r="L1381" s="46" t="str">
        <f>IF($D1381&gt;0,VLOOKUP($D1381,Iscrizioni!$A$2:$M$2502,11,FALSE),"-")</f>
        <v>-</v>
      </c>
      <c r="M1381" s="27" t="str">
        <f>IF($D1381&gt;0,VLOOKUP($D1381,Iscrizioni!$A$2:$N$2502,12,FALSE),"-")</f>
        <v>-</v>
      </c>
      <c r="N1381" s="46" t="str">
        <f>IF($D1381&gt;0,VLOOKUP($D1381,Iscrizioni!$A$2:$M$2502,6,FALSE),"-")</f>
        <v>-</v>
      </c>
      <c r="O1381" s="107" t="str">
        <f>IF($D1381&gt;0,VLOOKUP($D1381,Iscrizioni!$A$2:$M$2502,7,FALSE),"-")</f>
        <v>-</v>
      </c>
      <c r="P1381" s="46" t="str">
        <f>IF($D1381&gt;0,VLOOKUP(LEFT($N1381,1),Regione!$A$2:$C$21,2,FALSE),"-")</f>
        <v>-</v>
      </c>
      <c r="Q1381" s="112" t="str">
        <f ca="1">IF($D1381&gt;0,NormalizzaTempo("D",CELL("tipo",$E1381),$E1381),"-")</f>
        <v>-</v>
      </c>
      <c r="R1381" s="27" t="str">
        <f>IF($D1381&gt;0,VLOOKUP($D1381,Iscrizioni!$A$2:$M$2502,13,FALSE),"-")</f>
        <v>-</v>
      </c>
      <c r="S1381" s="112" t="str">
        <f t="shared" si="133"/>
        <v>-</v>
      </c>
      <c r="T1381" s="112" t="str">
        <f>IF($D1381&gt;0,SUMIFS($S$3:$S1381,$X$3:$X1381,1,$J$3:$J1381,$J1381),"-")</f>
        <v>-</v>
      </c>
      <c r="U1381" s="112" t="str">
        <f t="shared" si="134"/>
        <v>-</v>
      </c>
      <c r="V1381" s="112" t="str">
        <f t="shared" si="131"/>
        <v>-</v>
      </c>
      <c r="W1381" s="27" t="str">
        <f>IF(LEN($C1381)=0,IF($D1381&gt;0,COUNTIFS($A$3:$A1381,$A1381),"-"),"Escluso")</f>
        <v>-</v>
      </c>
      <c r="X1381" s="2" t="str">
        <f>IF(LEN($C1381)=0,IF($D1381&gt;0,COUNTIFS($J$3:$J1381,$J1381,$C$3:$C1381,""),"-"),"Escluso")</f>
        <v>-</v>
      </c>
      <c r="Y1381" s="127" t="str">
        <f t="shared" si="129"/>
        <v>-</v>
      </c>
      <c r="Z1381" s="2" t="str">
        <f>IF($D1381&gt;0,COUNTIFS($O$3:$O1381,$O1381,$L$3:$L1381,$L1381,$I$3:$I1381,$I1381),"-")</f>
        <v>-</v>
      </c>
      <c r="AA1381" s="27" t="str">
        <f>IF($D1381&gt;0,IF(OR($Z1381 &gt;1,$L1381&lt;&gt;"Adulti"),0,VLOOKUP($P1381,Regione!$B$2:$C$22,2,FALSE)),"-")</f>
        <v>-</v>
      </c>
      <c r="AB1381" s="27" t="str">
        <f>IF($D1381&gt;0,IF(COUNTIFS($O$3:$O1381,$O1381,$L$3:$L1381,$L1381,$I$3:$I1381,$I1381) &gt;1,0,SUMIFS($Y$3:$Y$2503,$L$3:$L$2503,$L1381,$O$3:$O$2503,$O1381,$I$3:$I$2503,$I1381)),"-")</f>
        <v>-</v>
      </c>
      <c r="AC1381" s="27" t="str">
        <f t="shared" si="132"/>
        <v>-</v>
      </c>
    </row>
    <row r="1382" spans="1:29" s="1" customFormat="1">
      <c r="A1382" s="13"/>
      <c r="B1382" s="107" t="str">
        <f>IF(COUNTA($A1382)&gt;0,VLOOKUP($A1382,Corsa!$A$1:$F$43,2,FALSE),"-")</f>
        <v>-</v>
      </c>
      <c r="C1382" s="11"/>
      <c r="D1382" s="13"/>
      <c r="E1382" s="13"/>
      <c r="F1382" s="46" t="str">
        <f>IF(COUNTA($A1382)&gt;0,VLOOKUP($A1382,Corsa!$A$1:$F$43,3,FALSE),"-")</f>
        <v>-</v>
      </c>
      <c r="G1382" s="28" t="str">
        <f>IF($D1382&gt;0,VLOOKUP($D1382,Iscrizioni!$A$2:$M$2502,9,FALSE),"-")</f>
        <v>-</v>
      </c>
      <c r="H1382" s="28" t="str">
        <f>IF($D1382&gt;0,VLOOKUP($D1382,Iscrizioni!$A$2:$M$2502,4,FALSE),"-")</f>
        <v>-</v>
      </c>
      <c r="I1382" s="27" t="str">
        <f>IF($D1382&gt;0,VLOOKUP($D1382,Iscrizioni!$A$2:$M$2502,5,FALSE),"-")</f>
        <v>-</v>
      </c>
      <c r="J1382" s="27" t="str">
        <f>IF($D1382&gt;0,VLOOKUP($D1382,Iscrizioni!$A$2:$M$2502,10,FALSE),"-")</f>
        <v>-</v>
      </c>
      <c r="K1382" s="27" t="str">
        <f t="shared" si="130"/>
        <v>-</v>
      </c>
      <c r="L1382" s="46" t="str">
        <f>IF($D1382&gt;0,VLOOKUP($D1382,Iscrizioni!$A$2:$M$2502,11,FALSE),"-")</f>
        <v>-</v>
      </c>
      <c r="M1382" s="27" t="str">
        <f>IF($D1382&gt;0,VLOOKUP($D1382,Iscrizioni!$A$2:$N$2502,12,FALSE),"-")</f>
        <v>-</v>
      </c>
      <c r="N1382" s="46" t="str">
        <f>IF($D1382&gt;0,VLOOKUP($D1382,Iscrizioni!$A$2:$M$2502,6,FALSE),"-")</f>
        <v>-</v>
      </c>
      <c r="O1382" s="107" t="str">
        <f>IF($D1382&gt;0,VLOOKUP($D1382,Iscrizioni!$A$2:$M$2502,7,FALSE),"-")</f>
        <v>-</v>
      </c>
      <c r="P1382" s="46" t="str">
        <f>IF($D1382&gt;0,VLOOKUP(LEFT($N1382,1),Regione!$A$2:$C$21,2,FALSE),"-")</f>
        <v>-</v>
      </c>
      <c r="Q1382" s="112" t="str">
        <f ca="1">IF($D1382&gt;0,NormalizzaTempo("D",CELL("tipo",$E1382),$E1382),"-")</f>
        <v>-</v>
      </c>
      <c r="R1382" s="27" t="str">
        <f>IF($D1382&gt;0,VLOOKUP($D1382,Iscrizioni!$A$2:$M$2502,13,FALSE),"-")</f>
        <v>-</v>
      </c>
      <c r="S1382" s="112" t="str">
        <f t="shared" si="133"/>
        <v>-</v>
      </c>
      <c r="T1382" s="112" t="str">
        <f>IF($D1382&gt;0,SUMIFS($S$3:$S1382,$X$3:$X1382,1,$J$3:$J1382,$J1382),"-")</f>
        <v>-</v>
      </c>
      <c r="U1382" s="112" t="str">
        <f t="shared" si="134"/>
        <v>-</v>
      </c>
      <c r="V1382" s="112" t="str">
        <f t="shared" si="131"/>
        <v>-</v>
      </c>
      <c r="W1382" s="27" t="str">
        <f>IF(LEN($C1382)=0,IF($D1382&gt;0,COUNTIFS($A$3:$A1382,$A1382),"-"),"Escluso")</f>
        <v>-</v>
      </c>
      <c r="X1382" s="2" t="str">
        <f>IF(LEN($C1382)=0,IF($D1382&gt;0,COUNTIFS($J$3:$J1382,$J1382,$C$3:$C1382,""),"-"),"Escluso")</f>
        <v>-</v>
      </c>
      <c r="Y1382" s="127" t="str">
        <f t="shared" si="129"/>
        <v>-</v>
      </c>
      <c r="Z1382" s="2" t="str">
        <f>IF($D1382&gt;0,COUNTIFS($O$3:$O1382,$O1382,$L$3:$L1382,$L1382,$I$3:$I1382,$I1382),"-")</f>
        <v>-</v>
      </c>
      <c r="AA1382" s="27" t="str">
        <f>IF($D1382&gt;0,IF(OR($Z1382 &gt;1,$L1382&lt;&gt;"Adulti"),0,VLOOKUP($P1382,Regione!$B$2:$C$22,2,FALSE)),"-")</f>
        <v>-</v>
      </c>
      <c r="AB1382" s="27" t="str">
        <f>IF($D1382&gt;0,IF(COUNTIFS($O$3:$O1382,$O1382,$L$3:$L1382,$L1382,$I$3:$I1382,$I1382) &gt;1,0,SUMIFS($Y$3:$Y$2503,$L$3:$L$2503,$L1382,$O$3:$O$2503,$O1382,$I$3:$I$2503,$I1382)),"-")</f>
        <v>-</v>
      </c>
      <c r="AC1382" s="27" t="str">
        <f t="shared" si="132"/>
        <v>-</v>
      </c>
    </row>
    <row r="1383" spans="1:29" s="1" customFormat="1">
      <c r="A1383" s="13"/>
      <c r="B1383" s="107" t="str">
        <f>IF(COUNTA($A1383)&gt;0,VLOOKUP($A1383,Corsa!$A$1:$F$43,2,FALSE),"-")</f>
        <v>-</v>
      </c>
      <c r="C1383" s="11"/>
      <c r="D1383" s="13"/>
      <c r="E1383" s="13"/>
      <c r="F1383" s="46" t="str">
        <f>IF(COUNTA($A1383)&gt;0,VLOOKUP($A1383,Corsa!$A$1:$F$43,3,FALSE),"-")</f>
        <v>-</v>
      </c>
      <c r="G1383" s="28" t="str">
        <f>IF($D1383&gt;0,VLOOKUP($D1383,Iscrizioni!$A$2:$M$2502,9,FALSE),"-")</f>
        <v>-</v>
      </c>
      <c r="H1383" s="28" t="str">
        <f>IF($D1383&gt;0,VLOOKUP($D1383,Iscrizioni!$A$2:$M$2502,4,FALSE),"-")</f>
        <v>-</v>
      </c>
      <c r="I1383" s="27" t="str">
        <f>IF($D1383&gt;0,VLOOKUP($D1383,Iscrizioni!$A$2:$M$2502,5,FALSE),"-")</f>
        <v>-</v>
      </c>
      <c r="J1383" s="27" t="str">
        <f>IF($D1383&gt;0,VLOOKUP($D1383,Iscrizioni!$A$2:$M$2502,10,FALSE),"-")</f>
        <v>-</v>
      </c>
      <c r="K1383" s="27" t="str">
        <f t="shared" si="130"/>
        <v>-</v>
      </c>
      <c r="L1383" s="46" t="str">
        <f>IF($D1383&gt;0,VLOOKUP($D1383,Iscrizioni!$A$2:$M$2502,11,FALSE),"-")</f>
        <v>-</v>
      </c>
      <c r="M1383" s="27" t="str">
        <f>IF($D1383&gt;0,VLOOKUP($D1383,Iscrizioni!$A$2:$N$2502,12,FALSE),"-")</f>
        <v>-</v>
      </c>
      <c r="N1383" s="46" t="str">
        <f>IF($D1383&gt;0,VLOOKUP($D1383,Iscrizioni!$A$2:$M$2502,6,FALSE),"-")</f>
        <v>-</v>
      </c>
      <c r="O1383" s="107" t="str">
        <f>IF($D1383&gt;0,VLOOKUP($D1383,Iscrizioni!$A$2:$M$2502,7,FALSE),"-")</f>
        <v>-</v>
      </c>
      <c r="P1383" s="46" t="str">
        <f>IF($D1383&gt;0,VLOOKUP(LEFT($N1383,1),Regione!$A$2:$C$21,2,FALSE),"-")</f>
        <v>-</v>
      </c>
      <c r="Q1383" s="112" t="str">
        <f ca="1">IF($D1383&gt;0,NormalizzaTempo("D",CELL("tipo",$E1383),$E1383),"-")</f>
        <v>-</v>
      </c>
      <c r="R1383" s="27" t="str">
        <f>IF($D1383&gt;0,VLOOKUP($D1383,Iscrizioni!$A$2:$M$2502,13,FALSE),"-")</f>
        <v>-</v>
      </c>
      <c r="S1383" s="112" t="str">
        <f t="shared" si="133"/>
        <v>-</v>
      </c>
      <c r="T1383" s="112" t="str">
        <f>IF($D1383&gt;0,SUMIFS($S$3:$S1383,$X$3:$X1383,1,$J$3:$J1383,$J1383),"-")</f>
        <v>-</v>
      </c>
      <c r="U1383" s="112" t="str">
        <f t="shared" si="134"/>
        <v>-</v>
      </c>
      <c r="V1383" s="112" t="str">
        <f t="shared" si="131"/>
        <v>-</v>
      </c>
      <c r="W1383" s="27" t="str">
        <f>IF(LEN($C1383)=0,IF($D1383&gt;0,COUNTIFS($A$3:$A1383,$A1383),"-"),"Escluso")</f>
        <v>-</v>
      </c>
      <c r="X1383" s="2" t="str">
        <f>IF(LEN($C1383)=0,IF($D1383&gt;0,COUNTIFS($J$3:$J1383,$J1383,$C$3:$C1383,""),"-"),"Escluso")</f>
        <v>-</v>
      </c>
      <c r="Y1383" s="127" t="str">
        <f t="shared" si="129"/>
        <v>-</v>
      </c>
      <c r="Z1383" s="2" t="str">
        <f>IF($D1383&gt;0,COUNTIFS($O$3:$O1383,$O1383,$L$3:$L1383,$L1383,$I$3:$I1383,$I1383),"-")</f>
        <v>-</v>
      </c>
      <c r="AA1383" s="27" t="str">
        <f>IF($D1383&gt;0,IF(OR($Z1383 &gt;1,$L1383&lt;&gt;"Adulti"),0,VLOOKUP($P1383,Regione!$B$2:$C$22,2,FALSE)),"-")</f>
        <v>-</v>
      </c>
      <c r="AB1383" s="27" t="str">
        <f>IF($D1383&gt;0,IF(COUNTIFS($O$3:$O1383,$O1383,$L$3:$L1383,$L1383,$I$3:$I1383,$I1383) &gt;1,0,SUMIFS($Y$3:$Y$2503,$L$3:$L$2503,$L1383,$O$3:$O$2503,$O1383,$I$3:$I$2503,$I1383)),"-")</f>
        <v>-</v>
      </c>
      <c r="AC1383" s="27" t="str">
        <f t="shared" si="132"/>
        <v>-</v>
      </c>
    </row>
    <row r="1384" spans="1:29" s="1" customFormat="1">
      <c r="A1384" s="13"/>
      <c r="B1384" s="107" t="str">
        <f>IF(COUNTA($A1384)&gt;0,VLOOKUP($A1384,Corsa!$A$1:$F$43,2,FALSE),"-")</f>
        <v>-</v>
      </c>
      <c r="C1384" s="11"/>
      <c r="D1384" s="13"/>
      <c r="E1384" s="13"/>
      <c r="F1384" s="46" t="str">
        <f>IF(COUNTA($A1384)&gt;0,VLOOKUP($A1384,Corsa!$A$1:$F$43,3,FALSE),"-")</f>
        <v>-</v>
      </c>
      <c r="G1384" s="28" t="str">
        <f>IF($D1384&gt;0,VLOOKUP($D1384,Iscrizioni!$A$2:$M$2502,9,FALSE),"-")</f>
        <v>-</v>
      </c>
      <c r="H1384" s="28" t="str">
        <f>IF($D1384&gt;0,VLOOKUP($D1384,Iscrizioni!$A$2:$M$2502,4,FALSE),"-")</f>
        <v>-</v>
      </c>
      <c r="I1384" s="27" t="str">
        <f>IF($D1384&gt;0,VLOOKUP($D1384,Iscrizioni!$A$2:$M$2502,5,FALSE),"-")</f>
        <v>-</v>
      </c>
      <c r="J1384" s="27" t="str">
        <f>IF($D1384&gt;0,VLOOKUP($D1384,Iscrizioni!$A$2:$M$2502,10,FALSE),"-")</f>
        <v>-</v>
      </c>
      <c r="K1384" s="27" t="str">
        <f t="shared" si="130"/>
        <v>-</v>
      </c>
      <c r="L1384" s="46" t="str">
        <f>IF($D1384&gt;0,VLOOKUP($D1384,Iscrizioni!$A$2:$M$2502,11,FALSE),"-")</f>
        <v>-</v>
      </c>
      <c r="M1384" s="27" t="str">
        <f>IF($D1384&gt;0,VLOOKUP($D1384,Iscrizioni!$A$2:$N$2502,12,FALSE),"-")</f>
        <v>-</v>
      </c>
      <c r="N1384" s="46" t="str">
        <f>IF($D1384&gt;0,VLOOKUP($D1384,Iscrizioni!$A$2:$M$2502,6,FALSE),"-")</f>
        <v>-</v>
      </c>
      <c r="O1384" s="107" t="str">
        <f>IF($D1384&gt;0,VLOOKUP($D1384,Iscrizioni!$A$2:$M$2502,7,FALSE),"-")</f>
        <v>-</v>
      </c>
      <c r="P1384" s="46" t="str">
        <f>IF($D1384&gt;0,VLOOKUP(LEFT($N1384,1),Regione!$A$2:$C$21,2,FALSE),"-")</f>
        <v>-</v>
      </c>
      <c r="Q1384" s="112" t="str">
        <f ca="1">IF($D1384&gt;0,NormalizzaTempo("D",CELL("tipo",$E1384),$E1384),"-")</f>
        <v>-</v>
      </c>
      <c r="R1384" s="27" t="str">
        <f>IF($D1384&gt;0,VLOOKUP($D1384,Iscrizioni!$A$2:$M$2502,13,FALSE),"-")</f>
        <v>-</v>
      </c>
      <c r="S1384" s="112" t="str">
        <f t="shared" si="133"/>
        <v>-</v>
      </c>
      <c r="T1384" s="112" t="str">
        <f>IF($D1384&gt;0,SUMIFS($S$3:$S1384,$X$3:$X1384,1,$J$3:$J1384,$J1384),"-")</f>
        <v>-</v>
      </c>
      <c r="U1384" s="112" t="str">
        <f t="shared" si="134"/>
        <v>-</v>
      </c>
      <c r="V1384" s="112" t="str">
        <f t="shared" si="131"/>
        <v>-</v>
      </c>
      <c r="W1384" s="27" t="str">
        <f>IF(LEN($C1384)=0,IF($D1384&gt;0,COUNTIFS($A$3:$A1384,$A1384),"-"),"Escluso")</f>
        <v>-</v>
      </c>
      <c r="X1384" s="2" t="str">
        <f>IF(LEN($C1384)=0,IF($D1384&gt;0,COUNTIFS($J$3:$J1384,$J1384,$C$3:$C1384,""),"-"),"Escluso")</f>
        <v>-</v>
      </c>
      <c r="Y1384" s="127" t="str">
        <f t="shared" si="129"/>
        <v>-</v>
      </c>
      <c r="Z1384" s="2" t="str">
        <f>IF($D1384&gt;0,COUNTIFS($O$3:$O1384,$O1384,$L$3:$L1384,$L1384,$I$3:$I1384,$I1384),"-")</f>
        <v>-</v>
      </c>
      <c r="AA1384" s="27" t="str">
        <f>IF($D1384&gt;0,IF(OR($Z1384 &gt;1,$L1384&lt;&gt;"Adulti"),0,VLOOKUP($P1384,Regione!$B$2:$C$22,2,FALSE)),"-")</f>
        <v>-</v>
      </c>
      <c r="AB1384" s="27" t="str">
        <f>IF($D1384&gt;0,IF(COUNTIFS($O$3:$O1384,$O1384,$L$3:$L1384,$L1384,$I$3:$I1384,$I1384) &gt;1,0,SUMIFS($Y$3:$Y$2503,$L$3:$L$2503,$L1384,$O$3:$O$2503,$O1384,$I$3:$I$2503,$I1384)),"-")</f>
        <v>-</v>
      </c>
      <c r="AC1384" s="27" t="str">
        <f t="shared" si="132"/>
        <v>-</v>
      </c>
    </row>
    <row r="1385" spans="1:29" s="1" customFormat="1">
      <c r="A1385" s="13"/>
      <c r="B1385" s="107" t="str">
        <f>IF(COUNTA($A1385)&gt;0,VLOOKUP($A1385,Corsa!$A$1:$F$43,2,FALSE),"-")</f>
        <v>-</v>
      </c>
      <c r="C1385" s="11"/>
      <c r="D1385" s="13"/>
      <c r="E1385" s="13"/>
      <c r="F1385" s="46" t="str">
        <f>IF(COUNTA($A1385)&gt;0,VLOOKUP($A1385,Corsa!$A$1:$F$43,3,FALSE),"-")</f>
        <v>-</v>
      </c>
      <c r="G1385" s="28" t="str">
        <f>IF($D1385&gt;0,VLOOKUP($D1385,Iscrizioni!$A$2:$M$2502,9,FALSE),"-")</f>
        <v>-</v>
      </c>
      <c r="H1385" s="28" t="str">
        <f>IF($D1385&gt;0,VLOOKUP($D1385,Iscrizioni!$A$2:$M$2502,4,FALSE),"-")</f>
        <v>-</v>
      </c>
      <c r="I1385" s="27" t="str">
        <f>IF($D1385&gt;0,VLOOKUP($D1385,Iscrizioni!$A$2:$M$2502,5,FALSE),"-")</f>
        <v>-</v>
      </c>
      <c r="J1385" s="27" t="str">
        <f>IF($D1385&gt;0,VLOOKUP($D1385,Iscrizioni!$A$2:$M$2502,10,FALSE),"-")</f>
        <v>-</v>
      </c>
      <c r="K1385" s="27" t="str">
        <f t="shared" si="130"/>
        <v>-</v>
      </c>
      <c r="L1385" s="46" t="str">
        <f>IF($D1385&gt;0,VLOOKUP($D1385,Iscrizioni!$A$2:$M$2502,11,FALSE),"-")</f>
        <v>-</v>
      </c>
      <c r="M1385" s="27" t="str">
        <f>IF($D1385&gt;0,VLOOKUP($D1385,Iscrizioni!$A$2:$N$2502,12,FALSE),"-")</f>
        <v>-</v>
      </c>
      <c r="N1385" s="46" t="str">
        <f>IF($D1385&gt;0,VLOOKUP($D1385,Iscrizioni!$A$2:$M$2502,6,FALSE),"-")</f>
        <v>-</v>
      </c>
      <c r="O1385" s="107" t="str">
        <f>IF($D1385&gt;0,VLOOKUP($D1385,Iscrizioni!$A$2:$M$2502,7,FALSE),"-")</f>
        <v>-</v>
      </c>
      <c r="P1385" s="46" t="str">
        <f>IF($D1385&gt;0,VLOOKUP(LEFT($N1385,1),Regione!$A$2:$C$21,2,FALSE),"-")</f>
        <v>-</v>
      </c>
      <c r="Q1385" s="112" t="str">
        <f ca="1">IF($D1385&gt;0,NormalizzaTempo("D",CELL("tipo",$E1385),$E1385),"-")</f>
        <v>-</v>
      </c>
      <c r="R1385" s="27" t="str">
        <f>IF($D1385&gt;0,VLOOKUP($D1385,Iscrizioni!$A$2:$M$2502,13,FALSE),"-")</f>
        <v>-</v>
      </c>
      <c r="S1385" s="112" t="str">
        <f t="shared" si="133"/>
        <v>-</v>
      </c>
      <c r="T1385" s="112" t="str">
        <f>IF($D1385&gt;0,SUMIFS($S$3:$S1385,$X$3:$X1385,1,$J$3:$J1385,$J1385),"-")</f>
        <v>-</v>
      </c>
      <c r="U1385" s="112" t="str">
        <f t="shared" si="134"/>
        <v>-</v>
      </c>
      <c r="V1385" s="112" t="str">
        <f t="shared" si="131"/>
        <v>-</v>
      </c>
      <c r="W1385" s="27" t="str">
        <f>IF(LEN($C1385)=0,IF($D1385&gt;0,COUNTIFS($A$3:$A1385,$A1385),"-"),"Escluso")</f>
        <v>-</v>
      </c>
      <c r="X1385" s="2" t="str">
        <f>IF(LEN($C1385)=0,IF($D1385&gt;0,COUNTIFS($J$3:$J1385,$J1385,$C$3:$C1385,""),"-"),"Escluso")</f>
        <v>-</v>
      </c>
      <c r="Y1385" s="127" t="str">
        <f t="shared" si="129"/>
        <v>-</v>
      </c>
      <c r="Z1385" s="2" t="str">
        <f>IF($D1385&gt;0,COUNTIFS($O$3:$O1385,$O1385,$L$3:$L1385,$L1385,$I$3:$I1385,$I1385),"-")</f>
        <v>-</v>
      </c>
      <c r="AA1385" s="27" t="str">
        <f>IF($D1385&gt;0,IF(OR($Z1385 &gt;1,$L1385&lt;&gt;"Adulti"),0,VLOOKUP($P1385,Regione!$B$2:$C$22,2,FALSE)),"-")</f>
        <v>-</v>
      </c>
      <c r="AB1385" s="27" t="str">
        <f>IF($D1385&gt;0,IF(COUNTIFS($O$3:$O1385,$O1385,$L$3:$L1385,$L1385,$I$3:$I1385,$I1385) &gt;1,0,SUMIFS($Y$3:$Y$2503,$L$3:$L$2503,$L1385,$O$3:$O$2503,$O1385,$I$3:$I$2503,$I1385)),"-")</f>
        <v>-</v>
      </c>
      <c r="AC1385" s="27" t="str">
        <f t="shared" si="132"/>
        <v>-</v>
      </c>
    </row>
    <row r="1386" spans="1:29" s="1" customFormat="1">
      <c r="A1386" s="13"/>
      <c r="B1386" s="107" t="str">
        <f>IF(COUNTA($A1386)&gt;0,VLOOKUP($A1386,Corsa!$A$1:$F$43,2,FALSE),"-")</f>
        <v>-</v>
      </c>
      <c r="C1386" s="11"/>
      <c r="D1386" s="13"/>
      <c r="E1386" s="13"/>
      <c r="F1386" s="46" t="str">
        <f>IF(COUNTA($A1386)&gt;0,VLOOKUP($A1386,Corsa!$A$1:$F$43,3,FALSE),"-")</f>
        <v>-</v>
      </c>
      <c r="G1386" s="28" t="str">
        <f>IF($D1386&gt;0,VLOOKUP($D1386,Iscrizioni!$A$2:$M$2502,9,FALSE),"-")</f>
        <v>-</v>
      </c>
      <c r="H1386" s="28" t="str">
        <f>IF($D1386&gt;0,VLOOKUP($D1386,Iscrizioni!$A$2:$M$2502,4,FALSE),"-")</f>
        <v>-</v>
      </c>
      <c r="I1386" s="27" t="str">
        <f>IF($D1386&gt;0,VLOOKUP($D1386,Iscrizioni!$A$2:$M$2502,5,FALSE),"-")</f>
        <v>-</v>
      </c>
      <c r="J1386" s="27" t="str">
        <f>IF($D1386&gt;0,VLOOKUP($D1386,Iscrizioni!$A$2:$M$2502,10,FALSE),"-")</f>
        <v>-</v>
      </c>
      <c r="K1386" s="27" t="str">
        <f t="shared" si="130"/>
        <v>-</v>
      </c>
      <c r="L1386" s="46" t="str">
        <f>IF($D1386&gt;0,VLOOKUP($D1386,Iscrizioni!$A$2:$M$2502,11,FALSE),"-")</f>
        <v>-</v>
      </c>
      <c r="M1386" s="27" t="str">
        <f>IF($D1386&gt;0,VLOOKUP($D1386,Iscrizioni!$A$2:$N$2502,12,FALSE),"-")</f>
        <v>-</v>
      </c>
      <c r="N1386" s="46" t="str">
        <f>IF($D1386&gt;0,VLOOKUP($D1386,Iscrizioni!$A$2:$M$2502,6,FALSE),"-")</f>
        <v>-</v>
      </c>
      <c r="O1386" s="107" t="str">
        <f>IF($D1386&gt;0,VLOOKUP($D1386,Iscrizioni!$A$2:$M$2502,7,FALSE),"-")</f>
        <v>-</v>
      </c>
      <c r="P1386" s="46" t="str">
        <f>IF($D1386&gt;0,VLOOKUP(LEFT($N1386,1),Regione!$A$2:$C$21,2,FALSE),"-")</f>
        <v>-</v>
      </c>
      <c r="Q1386" s="112" t="str">
        <f ca="1">IF($D1386&gt;0,NormalizzaTempo("D",CELL("tipo",$E1386),$E1386),"-")</f>
        <v>-</v>
      </c>
      <c r="R1386" s="27" t="str">
        <f>IF($D1386&gt;0,VLOOKUP($D1386,Iscrizioni!$A$2:$M$2502,13,FALSE),"-")</f>
        <v>-</v>
      </c>
      <c r="S1386" s="112" t="str">
        <f t="shared" si="133"/>
        <v>-</v>
      </c>
      <c r="T1386" s="112" t="str">
        <f>IF($D1386&gt;0,SUMIFS($S$3:$S1386,$X$3:$X1386,1,$J$3:$J1386,$J1386),"-")</f>
        <v>-</v>
      </c>
      <c r="U1386" s="112" t="str">
        <f t="shared" si="134"/>
        <v>-</v>
      </c>
      <c r="V1386" s="112" t="str">
        <f t="shared" si="131"/>
        <v>-</v>
      </c>
      <c r="W1386" s="27" t="str">
        <f>IF(LEN($C1386)=0,IF($D1386&gt;0,COUNTIFS($A$3:$A1386,$A1386),"-"),"Escluso")</f>
        <v>-</v>
      </c>
      <c r="X1386" s="2" t="str">
        <f>IF(LEN($C1386)=0,IF($D1386&gt;0,COUNTIFS($J$3:$J1386,$J1386,$C$3:$C1386,""),"-"),"Escluso")</f>
        <v>-</v>
      </c>
      <c r="Y1386" s="127" t="str">
        <f t="shared" si="129"/>
        <v>-</v>
      </c>
      <c r="Z1386" s="2" t="str">
        <f>IF($D1386&gt;0,COUNTIFS($O$3:$O1386,$O1386,$L$3:$L1386,$L1386,$I$3:$I1386,$I1386),"-")</f>
        <v>-</v>
      </c>
      <c r="AA1386" s="27" t="str">
        <f>IF($D1386&gt;0,IF(OR($Z1386 &gt;1,$L1386&lt;&gt;"Adulti"),0,VLOOKUP($P1386,Regione!$B$2:$C$22,2,FALSE)),"-")</f>
        <v>-</v>
      </c>
      <c r="AB1386" s="27" t="str">
        <f>IF($D1386&gt;0,IF(COUNTIFS($O$3:$O1386,$O1386,$L$3:$L1386,$L1386,$I$3:$I1386,$I1386) &gt;1,0,SUMIFS($Y$3:$Y$2503,$L$3:$L$2503,$L1386,$O$3:$O$2503,$O1386,$I$3:$I$2503,$I1386)),"-")</f>
        <v>-</v>
      </c>
      <c r="AC1386" s="27" t="str">
        <f t="shared" si="132"/>
        <v>-</v>
      </c>
    </row>
    <row r="1387" spans="1:29" s="1" customFormat="1">
      <c r="A1387" s="13"/>
      <c r="B1387" s="107" t="str">
        <f>IF(COUNTA($A1387)&gt;0,VLOOKUP($A1387,Corsa!$A$1:$F$43,2,FALSE),"-")</f>
        <v>-</v>
      </c>
      <c r="C1387" s="11"/>
      <c r="D1387" s="13"/>
      <c r="E1387" s="13"/>
      <c r="F1387" s="46" t="str">
        <f>IF(COUNTA($A1387)&gt;0,VLOOKUP($A1387,Corsa!$A$1:$F$43,3,FALSE),"-")</f>
        <v>-</v>
      </c>
      <c r="G1387" s="28" t="str">
        <f>IF($D1387&gt;0,VLOOKUP($D1387,Iscrizioni!$A$2:$M$2502,9,FALSE),"-")</f>
        <v>-</v>
      </c>
      <c r="H1387" s="28" t="str">
        <f>IF($D1387&gt;0,VLOOKUP($D1387,Iscrizioni!$A$2:$M$2502,4,FALSE),"-")</f>
        <v>-</v>
      </c>
      <c r="I1387" s="27" t="str">
        <f>IF($D1387&gt;0,VLOOKUP($D1387,Iscrizioni!$A$2:$M$2502,5,FALSE),"-")</f>
        <v>-</v>
      </c>
      <c r="J1387" s="27" t="str">
        <f>IF($D1387&gt;0,VLOOKUP($D1387,Iscrizioni!$A$2:$M$2502,10,FALSE),"-")</f>
        <v>-</v>
      </c>
      <c r="K1387" s="27" t="str">
        <f t="shared" si="130"/>
        <v>-</v>
      </c>
      <c r="L1387" s="46" t="str">
        <f>IF($D1387&gt;0,VLOOKUP($D1387,Iscrizioni!$A$2:$M$2502,11,FALSE),"-")</f>
        <v>-</v>
      </c>
      <c r="M1387" s="27" t="str">
        <f>IF($D1387&gt;0,VLOOKUP($D1387,Iscrizioni!$A$2:$N$2502,12,FALSE),"-")</f>
        <v>-</v>
      </c>
      <c r="N1387" s="46" t="str">
        <f>IF($D1387&gt;0,VLOOKUP($D1387,Iscrizioni!$A$2:$M$2502,6,FALSE),"-")</f>
        <v>-</v>
      </c>
      <c r="O1387" s="107" t="str">
        <f>IF($D1387&gt;0,VLOOKUP($D1387,Iscrizioni!$A$2:$M$2502,7,FALSE),"-")</f>
        <v>-</v>
      </c>
      <c r="P1387" s="46" t="str">
        <f>IF($D1387&gt;0,VLOOKUP(LEFT($N1387,1),Regione!$A$2:$C$21,2,FALSE),"-")</f>
        <v>-</v>
      </c>
      <c r="Q1387" s="112" t="str">
        <f ca="1">IF($D1387&gt;0,NormalizzaTempo("D",CELL("tipo",$E1387),$E1387),"-")</f>
        <v>-</v>
      </c>
      <c r="R1387" s="27" t="str">
        <f>IF($D1387&gt;0,VLOOKUP($D1387,Iscrizioni!$A$2:$M$2502,13,FALSE),"-")</f>
        <v>-</v>
      </c>
      <c r="S1387" s="112" t="str">
        <f t="shared" si="133"/>
        <v>-</v>
      </c>
      <c r="T1387" s="112" t="str">
        <f>IF($D1387&gt;0,SUMIFS($S$3:$S1387,$X$3:$X1387,1,$J$3:$J1387,$J1387),"-")</f>
        <v>-</v>
      </c>
      <c r="U1387" s="112" t="str">
        <f t="shared" si="134"/>
        <v>-</v>
      </c>
      <c r="V1387" s="112" t="str">
        <f t="shared" si="131"/>
        <v>-</v>
      </c>
      <c r="W1387" s="27" t="str">
        <f>IF(LEN($C1387)=0,IF($D1387&gt;0,COUNTIFS($A$3:$A1387,$A1387),"-"),"Escluso")</f>
        <v>-</v>
      </c>
      <c r="X1387" s="2" t="str">
        <f>IF(LEN($C1387)=0,IF($D1387&gt;0,COUNTIFS($J$3:$J1387,$J1387,$C$3:$C1387,""),"-"),"Escluso")</f>
        <v>-</v>
      </c>
      <c r="Y1387" s="127" t="str">
        <f t="shared" si="129"/>
        <v>-</v>
      </c>
      <c r="Z1387" s="2" t="str">
        <f>IF($D1387&gt;0,COUNTIFS($O$3:$O1387,$O1387,$L$3:$L1387,$L1387,$I$3:$I1387,$I1387),"-")</f>
        <v>-</v>
      </c>
      <c r="AA1387" s="27" t="str">
        <f>IF($D1387&gt;0,IF(OR($Z1387 &gt;1,$L1387&lt;&gt;"Adulti"),0,VLOOKUP($P1387,Regione!$B$2:$C$22,2,FALSE)),"-")</f>
        <v>-</v>
      </c>
      <c r="AB1387" s="27" t="str">
        <f>IF($D1387&gt;0,IF(COUNTIFS($O$3:$O1387,$O1387,$L$3:$L1387,$L1387,$I$3:$I1387,$I1387) &gt;1,0,SUMIFS($Y$3:$Y$2503,$L$3:$L$2503,$L1387,$O$3:$O$2503,$O1387,$I$3:$I$2503,$I1387)),"-")</f>
        <v>-</v>
      </c>
      <c r="AC1387" s="27" t="str">
        <f t="shared" si="132"/>
        <v>-</v>
      </c>
    </row>
    <row r="1388" spans="1:29" s="1" customFormat="1">
      <c r="A1388" s="13"/>
      <c r="B1388" s="107" t="str">
        <f>IF(COUNTA($A1388)&gt;0,VLOOKUP($A1388,Corsa!$A$1:$F$43,2,FALSE),"-")</f>
        <v>-</v>
      </c>
      <c r="C1388" s="11"/>
      <c r="D1388" s="13"/>
      <c r="E1388" s="13"/>
      <c r="F1388" s="46" t="str">
        <f>IF(COUNTA($A1388)&gt;0,VLOOKUP($A1388,Corsa!$A$1:$F$43,3,FALSE),"-")</f>
        <v>-</v>
      </c>
      <c r="G1388" s="28" t="str">
        <f>IF($D1388&gt;0,VLOOKUP($D1388,Iscrizioni!$A$2:$M$2502,9,FALSE),"-")</f>
        <v>-</v>
      </c>
      <c r="H1388" s="28" t="str">
        <f>IF($D1388&gt;0,VLOOKUP($D1388,Iscrizioni!$A$2:$M$2502,4,FALSE),"-")</f>
        <v>-</v>
      </c>
      <c r="I1388" s="27" t="str">
        <f>IF($D1388&gt;0,VLOOKUP($D1388,Iscrizioni!$A$2:$M$2502,5,FALSE),"-")</f>
        <v>-</v>
      </c>
      <c r="J1388" s="27" t="str">
        <f>IF($D1388&gt;0,VLOOKUP($D1388,Iscrizioni!$A$2:$M$2502,10,FALSE),"-")</f>
        <v>-</v>
      </c>
      <c r="K1388" s="27" t="str">
        <f t="shared" si="130"/>
        <v>-</v>
      </c>
      <c r="L1388" s="46" t="str">
        <f>IF($D1388&gt;0,VLOOKUP($D1388,Iscrizioni!$A$2:$M$2502,11,FALSE),"-")</f>
        <v>-</v>
      </c>
      <c r="M1388" s="27" t="str">
        <f>IF($D1388&gt;0,VLOOKUP($D1388,Iscrizioni!$A$2:$N$2502,12,FALSE),"-")</f>
        <v>-</v>
      </c>
      <c r="N1388" s="46" t="str">
        <f>IF($D1388&gt;0,VLOOKUP($D1388,Iscrizioni!$A$2:$M$2502,6,FALSE),"-")</f>
        <v>-</v>
      </c>
      <c r="O1388" s="107" t="str">
        <f>IF($D1388&gt;0,VLOOKUP($D1388,Iscrizioni!$A$2:$M$2502,7,FALSE),"-")</f>
        <v>-</v>
      </c>
      <c r="P1388" s="46" t="str">
        <f>IF($D1388&gt;0,VLOOKUP(LEFT($N1388,1),Regione!$A$2:$C$21,2,FALSE),"-")</f>
        <v>-</v>
      </c>
      <c r="Q1388" s="112" t="str">
        <f ca="1">IF($D1388&gt;0,NormalizzaTempo("D",CELL("tipo",$E1388),$E1388),"-")</f>
        <v>-</v>
      </c>
      <c r="R1388" s="27" t="str">
        <f>IF($D1388&gt;0,VLOOKUP($D1388,Iscrizioni!$A$2:$M$2502,13,FALSE),"-")</f>
        <v>-</v>
      </c>
      <c r="S1388" s="112" t="str">
        <f t="shared" si="133"/>
        <v>-</v>
      </c>
      <c r="T1388" s="112" t="str">
        <f>IF($D1388&gt;0,SUMIFS($S$3:$S1388,$X$3:$X1388,1,$J$3:$J1388,$J1388),"-")</f>
        <v>-</v>
      </c>
      <c r="U1388" s="112" t="str">
        <f t="shared" si="134"/>
        <v>-</v>
      </c>
      <c r="V1388" s="112" t="str">
        <f t="shared" si="131"/>
        <v>-</v>
      </c>
      <c r="W1388" s="27" t="str">
        <f>IF(LEN($C1388)=0,IF($D1388&gt;0,COUNTIFS($A$3:$A1388,$A1388),"-"),"Escluso")</f>
        <v>-</v>
      </c>
      <c r="X1388" s="2" t="str">
        <f>IF(LEN($C1388)=0,IF($D1388&gt;0,COUNTIFS($J$3:$J1388,$J1388,$C$3:$C1388,""),"-"),"Escluso")</f>
        <v>-</v>
      </c>
      <c r="Y1388" s="127" t="str">
        <f t="shared" si="129"/>
        <v>-</v>
      </c>
      <c r="Z1388" s="2" t="str">
        <f>IF($D1388&gt;0,COUNTIFS($O$3:$O1388,$O1388,$L$3:$L1388,$L1388,$I$3:$I1388,$I1388),"-")</f>
        <v>-</v>
      </c>
      <c r="AA1388" s="27" t="str">
        <f>IF($D1388&gt;0,IF(OR($Z1388 &gt;1,$L1388&lt;&gt;"Adulti"),0,VLOOKUP($P1388,Regione!$B$2:$C$22,2,FALSE)),"-")</f>
        <v>-</v>
      </c>
      <c r="AB1388" s="27" t="str">
        <f>IF($D1388&gt;0,IF(COUNTIFS($O$3:$O1388,$O1388,$L$3:$L1388,$L1388,$I$3:$I1388,$I1388) &gt;1,0,SUMIFS($Y$3:$Y$2503,$L$3:$L$2503,$L1388,$O$3:$O$2503,$O1388,$I$3:$I$2503,$I1388)),"-")</f>
        <v>-</v>
      </c>
      <c r="AC1388" s="27" t="str">
        <f t="shared" si="132"/>
        <v>-</v>
      </c>
    </row>
    <row r="1389" spans="1:29" s="1" customFormat="1">
      <c r="A1389" s="13"/>
      <c r="B1389" s="107" t="str">
        <f>IF(COUNTA($A1389)&gt;0,VLOOKUP($A1389,Corsa!$A$1:$F$43,2,FALSE),"-")</f>
        <v>-</v>
      </c>
      <c r="C1389" s="11"/>
      <c r="D1389" s="13"/>
      <c r="E1389" s="13"/>
      <c r="F1389" s="46" t="str">
        <f>IF(COUNTA($A1389)&gt;0,VLOOKUP($A1389,Corsa!$A$1:$F$43,3,FALSE),"-")</f>
        <v>-</v>
      </c>
      <c r="G1389" s="28" t="str">
        <f>IF($D1389&gt;0,VLOOKUP($D1389,Iscrizioni!$A$2:$M$2502,9,FALSE),"-")</f>
        <v>-</v>
      </c>
      <c r="H1389" s="28" t="str">
        <f>IF($D1389&gt;0,VLOOKUP($D1389,Iscrizioni!$A$2:$M$2502,4,FALSE),"-")</f>
        <v>-</v>
      </c>
      <c r="I1389" s="27" t="str">
        <f>IF($D1389&gt;0,VLOOKUP($D1389,Iscrizioni!$A$2:$M$2502,5,FALSE),"-")</f>
        <v>-</v>
      </c>
      <c r="J1389" s="27" t="str">
        <f>IF($D1389&gt;0,VLOOKUP($D1389,Iscrizioni!$A$2:$M$2502,10,FALSE),"-")</f>
        <v>-</v>
      </c>
      <c r="K1389" s="27" t="str">
        <f t="shared" si="130"/>
        <v>-</v>
      </c>
      <c r="L1389" s="46" t="str">
        <f>IF($D1389&gt;0,VLOOKUP($D1389,Iscrizioni!$A$2:$M$2502,11,FALSE),"-")</f>
        <v>-</v>
      </c>
      <c r="M1389" s="27" t="str">
        <f>IF($D1389&gt;0,VLOOKUP($D1389,Iscrizioni!$A$2:$N$2502,12,FALSE),"-")</f>
        <v>-</v>
      </c>
      <c r="N1389" s="46" t="str">
        <f>IF($D1389&gt;0,VLOOKUP($D1389,Iscrizioni!$A$2:$M$2502,6,FALSE),"-")</f>
        <v>-</v>
      </c>
      <c r="O1389" s="107" t="str">
        <f>IF($D1389&gt;0,VLOOKUP($D1389,Iscrizioni!$A$2:$M$2502,7,FALSE),"-")</f>
        <v>-</v>
      </c>
      <c r="P1389" s="46" t="str">
        <f>IF($D1389&gt;0,VLOOKUP(LEFT($N1389,1),Regione!$A$2:$C$21,2,FALSE),"-")</f>
        <v>-</v>
      </c>
      <c r="Q1389" s="112" t="str">
        <f ca="1">IF($D1389&gt;0,NormalizzaTempo("D",CELL("tipo",$E1389),$E1389),"-")</f>
        <v>-</v>
      </c>
      <c r="R1389" s="27" t="str">
        <f>IF($D1389&gt;0,VLOOKUP($D1389,Iscrizioni!$A$2:$M$2502,13,FALSE),"-")</f>
        <v>-</v>
      </c>
      <c r="S1389" s="112" t="str">
        <f t="shared" si="133"/>
        <v>-</v>
      </c>
      <c r="T1389" s="112" t="str">
        <f>IF($D1389&gt;0,SUMIFS($S$3:$S1389,$X$3:$X1389,1,$J$3:$J1389,$J1389),"-")</f>
        <v>-</v>
      </c>
      <c r="U1389" s="112" t="str">
        <f t="shared" si="134"/>
        <v>-</v>
      </c>
      <c r="V1389" s="112" t="str">
        <f t="shared" si="131"/>
        <v>-</v>
      </c>
      <c r="W1389" s="27" t="str">
        <f>IF(LEN($C1389)=0,IF($D1389&gt;0,COUNTIFS($A$3:$A1389,$A1389),"-"),"Escluso")</f>
        <v>-</v>
      </c>
      <c r="X1389" s="2" t="str">
        <f>IF(LEN($C1389)=0,IF($D1389&gt;0,COUNTIFS($J$3:$J1389,$J1389,$C$3:$C1389,""),"-"),"Escluso")</f>
        <v>-</v>
      </c>
      <c r="Y1389" s="127" t="str">
        <f t="shared" si="129"/>
        <v>-</v>
      </c>
      <c r="Z1389" s="2" t="str">
        <f>IF($D1389&gt;0,COUNTIFS($O$3:$O1389,$O1389,$L$3:$L1389,$L1389,$I$3:$I1389,$I1389),"-")</f>
        <v>-</v>
      </c>
      <c r="AA1389" s="27" t="str">
        <f>IF($D1389&gt;0,IF(OR($Z1389 &gt;1,$L1389&lt;&gt;"Adulti"),0,VLOOKUP($P1389,Regione!$B$2:$C$22,2,FALSE)),"-")</f>
        <v>-</v>
      </c>
      <c r="AB1389" s="27" t="str">
        <f>IF($D1389&gt;0,IF(COUNTIFS($O$3:$O1389,$O1389,$L$3:$L1389,$L1389,$I$3:$I1389,$I1389) &gt;1,0,SUMIFS($Y$3:$Y$2503,$L$3:$L$2503,$L1389,$O$3:$O$2503,$O1389,$I$3:$I$2503,$I1389)),"-")</f>
        <v>-</v>
      </c>
      <c r="AC1389" s="27" t="str">
        <f t="shared" si="132"/>
        <v>-</v>
      </c>
    </row>
    <row r="1390" spans="1:29" s="1" customFormat="1">
      <c r="A1390" s="13"/>
      <c r="B1390" s="107" t="str">
        <f>IF(COUNTA($A1390)&gt;0,VLOOKUP($A1390,Corsa!$A$1:$F$43,2,FALSE),"-")</f>
        <v>-</v>
      </c>
      <c r="C1390" s="11"/>
      <c r="D1390" s="13"/>
      <c r="E1390" s="13"/>
      <c r="F1390" s="46" t="str">
        <f>IF(COUNTA($A1390)&gt;0,VLOOKUP($A1390,Corsa!$A$1:$F$43,3,FALSE),"-")</f>
        <v>-</v>
      </c>
      <c r="G1390" s="28" t="str">
        <f>IF($D1390&gt;0,VLOOKUP($D1390,Iscrizioni!$A$2:$M$2502,9,FALSE),"-")</f>
        <v>-</v>
      </c>
      <c r="H1390" s="28" t="str">
        <f>IF($D1390&gt;0,VLOOKUP($D1390,Iscrizioni!$A$2:$M$2502,4,FALSE),"-")</f>
        <v>-</v>
      </c>
      <c r="I1390" s="27" t="str">
        <f>IF($D1390&gt;0,VLOOKUP($D1390,Iscrizioni!$A$2:$M$2502,5,FALSE),"-")</f>
        <v>-</v>
      </c>
      <c r="J1390" s="27" t="str">
        <f>IF($D1390&gt;0,VLOOKUP($D1390,Iscrizioni!$A$2:$M$2502,10,FALSE),"-")</f>
        <v>-</v>
      </c>
      <c r="K1390" s="27" t="str">
        <f t="shared" si="130"/>
        <v>-</v>
      </c>
      <c r="L1390" s="46" t="str">
        <f>IF($D1390&gt;0,VLOOKUP($D1390,Iscrizioni!$A$2:$M$2502,11,FALSE),"-")</f>
        <v>-</v>
      </c>
      <c r="M1390" s="27" t="str">
        <f>IF($D1390&gt;0,VLOOKUP($D1390,Iscrizioni!$A$2:$N$2502,12,FALSE),"-")</f>
        <v>-</v>
      </c>
      <c r="N1390" s="46" t="str">
        <f>IF($D1390&gt;0,VLOOKUP($D1390,Iscrizioni!$A$2:$M$2502,6,FALSE),"-")</f>
        <v>-</v>
      </c>
      <c r="O1390" s="107" t="str">
        <f>IF($D1390&gt;0,VLOOKUP($D1390,Iscrizioni!$A$2:$M$2502,7,FALSE),"-")</f>
        <v>-</v>
      </c>
      <c r="P1390" s="46" t="str">
        <f>IF($D1390&gt;0,VLOOKUP(LEFT($N1390,1),Regione!$A$2:$C$21,2,FALSE),"-")</f>
        <v>-</v>
      </c>
      <c r="Q1390" s="112" t="str">
        <f ca="1">IF($D1390&gt;0,NormalizzaTempo("D",CELL("tipo",$E1390),$E1390),"-")</f>
        <v>-</v>
      </c>
      <c r="R1390" s="27" t="str">
        <f>IF($D1390&gt;0,VLOOKUP($D1390,Iscrizioni!$A$2:$M$2502,13,FALSE),"-")</f>
        <v>-</v>
      </c>
      <c r="S1390" s="112" t="str">
        <f t="shared" si="133"/>
        <v>-</v>
      </c>
      <c r="T1390" s="112" t="str">
        <f>IF($D1390&gt;0,SUMIFS($S$3:$S1390,$X$3:$X1390,1,$J$3:$J1390,$J1390),"-")</f>
        <v>-</v>
      </c>
      <c r="U1390" s="112" t="str">
        <f t="shared" si="134"/>
        <v>-</v>
      </c>
      <c r="V1390" s="112" t="str">
        <f t="shared" si="131"/>
        <v>-</v>
      </c>
      <c r="W1390" s="27" t="str">
        <f>IF(LEN($C1390)=0,IF($D1390&gt;0,COUNTIFS($A$3:$A1390,$A1390),"-"),"Escluso")</f>
        <v>-</v>
      </c>
      <c r="X1390" s="2" t="str">
        <f>IF(LEN($C1390)=0,IF($D1390&gt;0,COUNTIFS($J$3:$J1390,$J1390,$C$3:$C1390,""),"-"),"Escluso")</f>
        <v>-</v>
      </c>
      <c r="Y1390" s="127" t="str">
        <f t="shared" si="129"/>
        <v>-</v>
      </c>
      <c r="Z1390" s="2" t="str">
        <f>IF($D1390&gt;0,COUNTIFS($O$3:$O1390,$O1390,$L$3:$L1390,$L1390,$I$3:$I1390,$I1390),"-")</f>
        <v>-</v>
      </c>
      <c r="AA1390" s="27" t="str">
        <f>IF($D1390&gt;0,IF(OR($Z1390 &gt;1,$L1390&lt;&gt;"Adulti"),0,VLOOKUP($P1390,Regione!$B$2:$C$22,2,FALSE)),"-")</f>
        <v>-</v>
      </c>
      <c r="AB1390" s="27" t="str">
        <f>IF($D1390&gt;0,IF(COUNTIFS($O$3:$O1390,$O1390,$L$3:$L1390,$L1390,$I$3:$I1390,$I1390) &gt;1,0,SUMIFS($Y$3:$Y$2503,$L$3:$L$2503,$L1390,$O$3:$O$2503,$O1390,$I$3:$I$2503,$I1390)),"-")</f>
        <v>-</v>
      </c>
      <c r="AC1390" s="27" t="str">
        <f t="shared" si="132"/>
        <v>-</v>
      </c>
    </row>
    <row r="1391" spans="1:29" s="1" customFormat="1">
      <c r="A1391" s="13"/>
      <c r="B1391" s="107" t="str">
        <f>IF(COUNTA($A1391)&gt;0,VLOOKUP($A1391,Corsa!$A$1:$F$43,2,FALSE),"-")</f>
        <v>-</v>
      </c>
      <c r="C1391" s="11"/>
      <c r="D1391" s="13"/>
      <c r="E1391" s="13"/>
      <c r="F1391" s="46" t="str">
        <f>IF(COUNTA($A1391)&gt;0,VLOOKUP($A1391,Corsa!$A$1:$F$43,3,FALSE),"-")</f>
        <v>-</v>
      </c>
      <c r="G1391" s="28" t="str">
        <f>IF($D1391&gt;0,VLOOKUP($D1391,Iscrizioni!$A$2:$M$2502,9,FALSE),"-")</f>
        <v>-</v>
      </c>
      <c r="H1391" s="28" t="str">
        <f>IF($D1391&gt;0,VLOOKUP($D1391,Iscrizioni!$A$2:$M$2502,4,FALSE),"-")</f>
        <v>-</v>
      </c>
      <c r="I1391" s="27" t="str">
        <f>IF($D1391&gt;0,VLOOKUP($D1391,Iscrizioni!$A$2:$M$2502,5,FALSE),"-")</f>
        <v>-</v>
      </c>
      <c r="J1391" s="27" t="str">
        <f>IF($D1391&gt;0,VLOOKUP($D1391,Iscrizioni!$A$2:$M$2502,10,FALSE),"-")</f>
        <v>-</v>
      </c>
      <c r="K1391" s="27" t="str">
        <f t="shared" si="130"/>
        <v>-</v>
      </c>
      <c r="L1391" s="46" t="str">
        <f>IF($D1391&gt;0,VLOOKUP($D1391,Iscrizioni!$A$2:$M$2502,11,FALSE),"-")</f>
        <v>-</v>
      </c>
      <c r="M1391" s="27" t="str">
        <f>IF($D1391&gt;0,VLOOKUP($D1391,Iscrizioni!$A$2:$N$2502,12,FALSE),"-")</f>
        <v>-</v>
      </c>
      <c r="N1391" s="46" t="str">
        <f>IF($D1391&gt;0,VLOOKUP($D1391,Iscrizioni!$A$2:$M$2502,6,FALSE),"-")</f>
        <v>-</v>
      </c>
      <c r="O1391" s="107" t="str">
        <f>IF($D1391&gt;0,VLOOKUP($D1391,Iscrizioni!$A$2:$M$2502,7,FALSE),"-")</f>
        <v>-</v>
      </c>
      <c r="P1391" s="46" t="str">
        <f>IF($D1391&gt;0,VLOOKUP(LEFT($N1391,1),Regione!$A$2:$C$21,2,FALSE),"-")</f>
        <v>-</v>
      </c>
      <c r="Q1391" s="112" t="str">
        <f ca="1">IF($D1391&gt;0,NormalizzaTempo("D",CELL("tipo",$E1391),$E1391),"-")</f>
        <v>-</v>
      </c>
      <c r="R1391" s="27" t="str">
        <f>IF($D1391&gt;0,VLOOKUP($D1391,Iscrizioni!$A$2:$M$2502,13,FALSE),"-")</f>
        <v>-</v>
      </c>
      <c r="S1391" s="112" t="str">
        <f t="shared" si="133"/>
        <v>-</v>
      </c>
      <c r="T1391" s="112" t="str">
        <f>IF($D1391&gt;0,SUMIFS($S$3:$S1391,$X$3:$X1391,1,$J$3:$J1391,$J1391),"-")</f>
        <v>-</v>
      </c>
      <c r="U1391" s="112" t="str">
        <f t="shared" si="134"/>
        <v>-</v>
      </c>
      <c r="V1391" s="112" t="str">
        <f t="shared" si="131"/>
        <v>-</v>
      </c>
      <c r="W1391" s="27" t="str">
        <f>IF(LEN($C1391)=0,IF($D1391&gt;0,COUNTIFS($A$3:$A1391,$A1391),"-"),"Escluso")</f>
        <v>-</v>
      </c>
      <c r="X1391" s="2" t="str">
        <f>IF(LEN($C1391)=0,IF($D1391&gt;0,COUNTIFS($J$3:$J1391,$J1391,$C$3:$C1391,""),"-"),"Escluso")</f>
        <v>-</v>
      </c>
      <c r="Y1391" s="127" t="str">
        <f t="shared" si="129"/>
        <v>-</v>
      </c>
      <c r="Z1391" s="2" t="str">
        <f>IF($D1391&gt;0,COUNTIFS($O$3:$O1391,$O1391,$L$3:$L1391,$L1391,$I$3:$I1391,$I1391),"-")</f>
        <v>-</v>
      </c>
      <c r="AA1391" s="27" t="str">
        <f>IF($D1391&gt;0,IF(OR($Z1391 &gt;1,$L1391&lt;&gt;"Adulti"),0,VLOOKUP($P1391,Regione!$B$2:$C$22,2,FALSE)),"-")</f>
        <v>-</v>
      </c>
      <c r="AB1391" s="27" t="str">
        <f>IF($D1391&gt;0,IF(COUNTIFS($O$3:$O1391,$O1391,$L$3:$L1391,$L1391,$I$3:$I1391,$I1391) &gt;1,0,SUMIFS($Y$3:$Y$2503,$L$3:$L$2503,$L1391,$O$3:$O$2503,$O1391,$I$3:$I$2503,$I1391)),"-")</f>
        <v>-</v>
      </c>
      <c r="AC1391" s="27" t="str">
        <f t="shared" si="132"/>
        <v>-</v>
      </c>
    </row>
    <row r="1392" spans="1:29" s="1" customFormat="1">
      <c r="A1392" s="13"/>
      <c r="B1392" s="107" t="str">
        <f>IF(COUNTA($A1392)&gt;0,VLOOKUP($A1392,Corsa!$A$1:$F$43,2,FALSE),"-")</f>
        <v>-</v>
      </c>
      <c r="C1392" s="11"/>
      <c r="D1392" s="13"/>
      <c r="E1392" s="13"/>
      <c r="F1392" s="46" t="str">
        <f>IF(COUNTA($A1392)&gt;0,VLOOKUP($A1392,Corsa!$A$1:$F$43,3,FALSE),"-")</f>
        <v>-</v>
      </c>
      <c r="G1392" s="28" t="str">
        <f>IF($D1392&gt;0,VLOOKUP($D1392,Iscrizioni!$A$2:$M$2502,9,FALSE),"-")</f>
        <v>-</v>
      </c>
      <c r="H1392" s="28" t="str">
        <f>IF($D1392&gt;0,VLOOKUP($D1392,Iscrizioni!$A$2:$M$2502,4,FALSE),"-")</f>
        <v>-</v>
      </c>
      <c r="I1392" s="27" t="str">
        <f>IF($D1392&gt;0,VLOOKUP($D1392,Iscrizioni!$A$2:$M$2502,5,FALSE),"-")</f>
        <v>-</v>
      </c>
      <c r="J1392" s="27" t="str">
        <f>IF($D1392&gt;0,VLOOKUP($D1392,Iscrizioni!$A$2:$M$2502,10,FALSE),"-")</f>
        <v>-</v>
      </c>
      <c r="K1392" s="27" t="str">
        <f t="shared" si="130"/>
        <v>-</v>
      </c>
      <c r="L1392" s="46" t="str">
        <f>IF($D1392&gt;0,VLOOKUP($D1392,Iscrizioni!$A$2:$M$2502,11,FALSE),"-")</f>
        <v>-</v>
      </c>
      <c r="M1392" s="27" t="str">
        <f>IF($D1392&gt;0,VLOOKUP($D1392,Iscrizioni!$A$2:$N$2502,12,FALSE),"-")</f>
        <v>-</v>
      </c>
      <c r="N1392" s="46" t="str">
        <f>IF($D1392&gt;0,VLOOKUP($D1392,Iscrizioni!$A$2:$M$2502,6,FALSE),"-")</f>
        <v>-</v>
      </c>
      <c r="O1392" s="107" t="str">
        <f>IF($D1392&gt;0,VLOOKUP($D1392,Iscrizioni!$A$2:$M$2502,7,FALSE),"-")</f>
        <v>-</v>
      </c>
      <c r="P1392" s="46" t="str">
        <f>IF($D1392&gt;0,VLOOKUP(LEFT($N1392,1),Regione!$A$2:$C$21,2,FALSE),"-")</f>
        <v>-</v>
      </c>
      <c r="Q1392" s="112" t="str">
        <f ca="1">IF($D1392&gt;0,NormalizzaTempo("D",CELL("tipo",$E1392),$E1392),"-")</f>
        <v>-</v>
      </c>
      <c r="R1392" s="27" t="str">
        <f>IF($D1392&gt;0,VLOOKUP($D1392,Iscrizioni!$A$2:$M$2502,13,FALSE),"-")</f>
        <v>-</v>
      </c>
      <c r="S1392" s="112" t="str">
        <f t="shared" si="133"/>
        <v>-</v>
      </c>
      <c r="T1392" s="112" t="str">
        <f>IF($D1392&gt;0,SUMIFS($S$3:$S1392,$X$3:$X1392,1,$J$3:$J1392,$J1392),"-")</f>
        <v>-</v>
      </c>
      <c r="U1392" s="112" t="str">
        <f t="shared" si="134"/>
        <v>-</v>
      </c>
      <c r="V1392" s="112" t="str">
        <f t="shared" si="131"/>
        <v>-</v>
      </c>
      <c r="W1392" s="27" t="str">
        <f>IF(LEN($C1392)=0,IF($D1392&gt;0,COUNTIFS($A$3:$A1392,$A1392),"-"),"Escluso")</f>
        <v>-</v>
      </c>
      <c r="X1392" s="2" t="str">
        <f>IF(LEN($C1392)=0,IF($D1392&gt;0,COUNTIFS($J$3:$J1392,$J1392,$C$3:$C1392,""),"-"),"Escluso")</f>
        <v>-</v>
      </c>
      <c r="Y1392" s="127" t="str">
        <f t="shared" ref="Y1392:Y1455" si="135">IF(LEN($C1392)=0,IF(AND($D1392&gt;0,$V1392="ok"),IF($X1392&gt;20,1,21 -$X1392),"-"),0)</f>
        <v>-</v>
      </c>
      <c r="Z1392" s="2" t="str">
        <f>IF($D1392&gt;0,COUNTIFS($O$3:$O1392,$O1392,$L$3:$L1392,$L1392,$I$3:$I1392,$I1392),"-")</f>
        <v>-</v>
      </c>
      <c r="AA1392" s="27" t="str">
        <f>IF($D1392&gt;0,IF(OR($Z1392 &gt;1,$L1392&lt;&gt;"Adulti"),0,VLOOKUP($P1392,Regione!$B$2:$C$22,2,FALSE)),"-")</f>
        <v>-</v>
      </c>
      <c r="AB1392" s="27" t="str">
        <f>IF($D1392&gt;0,IF(COUNTIFS($O$3:$O1392,$O1392,$L$3:$L1392,$L1392,$I$3:$I1392,$I1392) &gt;1,0,SUMIFS($Y$3:$Y$2503,$L$3:$L$2503,$L1392,$O$3:$O$2503,$O1392,$I$3:$I$2503,$I1392)),"-")</f>
        <v>-</v>
      </c>
      <c r="AC1392" s="27" t="str">
        <f t="shared" si="132"/>
        <v>-</v>
      </c>
    </row>
    <row r="1393" spans="1:29" s="1" customFormat="1">
      <c r="A1393" s="13"/>
      <c r="B1393" s="107" t="str">
        <f>IF(COUNTA($A1393)&gt;0,VLOOKUP($A1393,Corsa!$A$1:$F$43,2,FALSE),"-")</f>
        <v>-</v>
      </c>
      <c r="C1393" s="11"/>
      <c r="D1393" s="13"/>
      <c r="E1393" s="13"/>
      <c r="F1393" s="46" t="str">
        <f>IF(COUNTA($A1393)&gt;0,VLOOKUP($A1393,Corsa!$A$1:$F$43,3,FALSE),"-")</f>
        <v>-</v>
      </c>
      <c r="G1393" s="28" t="str">
        <f>IF($D1393&gt;0,VLOOKUP($D1393,Iscrizioni!$A$2:$M$2502,9,FALSE),"-")</f>
        <v>-</v>
      </c>
      <c r="H1393" s="28" t="str">
        <f>IF($D1393&gt;0,VLOOKUP($D1393,Iscrizioni!$A$2:$M$2502,4,FALSE),"-")</f>
        <v>-</v>
      </c>
      <c r="I1393" s="27" t="str">
        <f>IF($D1393&gt;0,VLOOKUP($D1393,Iscrizioni!$A$2:$M$2502,5,FALSE),"-")</f>
        <v>-</v>
      </c>
      <c r="J1393" s="27" t="str">
        <f>IF($D1393&gt;0,VLOOKUP($D1393,Iscrizioni!$A$2:$M$2502,10,FALSE),"-")</f>
        <v>-</v>
      </c>
      <c r="K1393" s="27" t="str">
        <f t="shared" si="130"/>
        <v>-</v>
      </c>
      <c r="L1393" s="46" t="str">
        <f>IF($D1393&gt;0,VLOOKUP($D1393,Iscrizioni!$A$2:$M$2502,11,FALSE),"-")</f>
        <v>-</v>
      </c>
      <c r="M1393" s="27" t="str">
        <f>IF($D1393&gt;0,VLOOKUP($D1393,Iscrizioni!$A$2:$N$2502,12,FALSE),"-")</f>
        <v>-</v>
      </c>
      <c r="N1393" s="46" t="str">
        <f>IF($D1393&gt;0,VLOOKUP($D1393,Iscrizioni!$A$2:$M$2502,6,FALSE),"-")</f>
        <v>-</v>
      </c>
      <c r="O1393" s="107" t="str">
        <f>IF($D1393&gt;0,VLOOKUP($D1393,Iscrizioni!$A$2:$M$2502,7,FALSE),"-")</f>
        <v>-</v>
      </c>
      <c r="P1393" s="46" t="str">
        <f>IF($D1393&gt;0,VLOOKUP(LEFT($N1393,1),Regione!$A$2:$C$21,2,FALSE),"-")</f>
        <v>-</v>
      </c>
      <c r="Q1393" s="112" t="str">
        <f ca="1">IF($D1393&gt;0,NormalizzaTempo("D",CELL("tipo",$E1393),$E1393),"-")</f>
        <v>-</v>
      </c>
      <c r="R1393" s="27" t="str">
        <f>IF($D1393&gt;0,VLOOKUP($D1393,Iscrizioni!$A$2:$M$2502,13,FALSE),"-")</f>
        <v>-</v>
      </c>
      <c r="S1393" s="112" t="str">
        <f t="shared" si="133"/>
        <v>-</v>
      </c>
      <c r="T1393" s="112" t="str">
        <f>IF($D1393&gt;0,SUMIFS($S$3:$S1393,$X$3:$X1393,1,$J$3:$J1393,$J1393),"-")</f>
        <v>-</v>
      </c>
      <c r="U1393" s="112" t="str">
        <f t="shared" si="134"/>
        <v>-</v>
      </c>
      <c r="V1393" s="112" t="str">
        <f t="shared" si="131"/>
        <v>-</v>
      </c>
      <c r="W1393" s="27" t="str">
        <f>IF(LEN($C1393)=0,IF($D1393&gt;0,COUNTIFS($A$3:$A1393,$A1393),"-"),"Escluso")</f>
        <v>-</v>
      </c>
      <c r="X1393" s="2" t="str">
        <f>IF(LEN($C1393)=0,IF($D1393&gt;0,COUNTIFS($J$3:$J1393,$J1393,$C$3:$C1393,""),"-"),"Escluso")</f>
        <v>-</v>
      </c>
      <c r="Y1393" s="127" t="str">
        <f t="shared" si="135"/>
        <v>-</v>
      </c>
      <c r="Z1393" s="2" t="str">
        <f>IF($D1393&gt;0,COUNTIFS($O$3:$O1393,$O1393,$L$3:$L1393,$L1393,$I$3:$I1393,$I1393),"-")</f>
        <v>-</v>
      </c>
      <c r="AA1393" s="27" t="str">
        <f>IF($D1393&gt;0,IF(OR($Z1393 &gt;1,$L1393&lt;&gt;"Adulti"),0,VLOOKUP($P1393,Regione!$B$2:$C$22,2,FALSE)),"-")</f>
        <v>-</v>
      </c>
      <c r="AB1393" s="27" t="str">
        <f>IF($D1393&gt;0,IF(COUNTIFS($O$3:$O1393,$O1393,$L$3:$L1393,$L1393,$I$3:$I1393,$I1393) &gt;1,0,SUMIFS($Y$3:$Y$2503,$L$3:$L$2503,$L1393,$O$3:$O$2503,$O1393,$I$3:$I$2503,$I1393)),"-")</f>
        <v>-</v>
      </c>
      <c r="AC1393" s="27" t="str">
        <f t="shared" si="132"/>
        <v>-</v>
      </c>
    </row>
    <row r="1394" spans="1:29" s="1" customFormat="1">
      <c r="A1394" s="13"/>
      <c r="B1394" s="107" t="str">
        <f>IF(COUNTA($A1394)&gt;0,VLOOKUP($A1394,Corsa!$A$1:$F$43,2,FALSE),"-")</f>
        <v>-</v>
      </c>
      <c r="C1394" s="11"/>
      <c r="D1394" s="13"/>
      <c r="E1394" s="13"/>
      <c r="F1394" s="46" t="str">
        <f>IF(COUNTA($A1394)&gt;0,VLOOKUP($A1394,Corsa!$A$1:$F$43,3,FALSE),"-")</f>
        <v>-</v>
      </c>
      <c r="G1394" s="28" t="str">
        <f>IF($D1394&gt;0,VLOOKUP($D1394,Iscrizioni!$A$2:$M$2502,9,FALSE),"-")</f>
        <v>-</v>
      </c>
      <c r="H1394" s="28" t="str">
        <f>IF($D1394&gt;0,VLOOKUP($D1394,Iscrizioni!$A$2:$M$2502,4,FALSE),"-")</f>
        <v>-</v>
      </c>
      <c r="I1394" s="27" t="str">
        <f>IF($D1394&gt;0,VLOOKUP($D1394,Iscrizioni!$A$2:$M$2502,5,FALSE),"-")</f>
        <v>-</v>
      </c>
      <c r="J1394" s="27" t="str">
        <f>IF($D1394&gt;0,VLOOKUP($D1394,Iscrizioni!$A$2:$M$2502,10,FALSE),"-")</f>
        <v>-</v>
      </c>
      <c r="K1394" s="27" t="str">
        <f t="shared" si="130"/>
        <v>-</v>
      </c>
      <c r="L1394" s="46" t="str">
        <f>IF($D1394&gt;0,VLOOKUP($D1394,Iscrizioni!$A$2:$M$2502,11,FALSE),"-")</f>
        <v>-</v>
      </c>
      <c r="M1394" s="27" t="str">
        <f>IF($D1394&gt;0,VLOOKUP($D1394,Iscrizioni!$A$2:$N$2502,12,FALSE),"-")</f>
        <v>-</v>
      </c>
      <c r="N1394" s="46" t="str">
        <f>IF($D1394&gt;0,VLOOKUP($D1394,Iscrizioni!$A$2:$M$2502,6,FALSE),"-")</f>
        <v>-</v>
      </c>
      <c r="O1394" s="107" t="str">
        <f>IF($D1394&gt;0,VLOOKUP($D1394,Iscrizioni!$A$2:$M$2502,7,FALSE),"-")</f>
        <v>-</v>
      </c>
      <c r="P1394" s="46" t="str">
        <f>IF($D1394&gt;0,VLOOKUP(LEFT($N1394,1),Regione!$A$2:$C$21,2,FALSE),"-")</f>
        <v>-</v>
      </c>
      <c r="Q1394" s="112" t="str">
        <f ca="1">IF($D1394&gt;0,NormalizzaTempo("D",CELL("tipo",$E1394),$E1394),"-")</f>
        <v>-</v>
      </c>
      <c r="R1394" s="27" t="str">
        <f>IF($D1394&gt;0,VLOOKUP($D1394,Iscrizioni!$A$2:$M$2502,13,FALSE),"-")</f>
        <v>-</v>
      </c>
      <c r="S1394" s="112" t="str">
        <f t="shared" si="133"/>
        <v>-</v>
      </c>
      <c r="T1394" s="112" t="str">
        <f>IF($D1394&gt;0,SUMIFS($S$3:$S1394,$X$3:$X1394,1,$J$3:$J1394,$J1394),"-")</f>
        <v>-</v>
      </c>
      <c r="U1394" s="112" t="str">
        <f t="shared" si="134"/>
        <v>-</v>
      </c>
      <c r="V1394" s="112" t="str">
        <f t="shared" si="131"/>
        <v>-</v>
      </c>
      <c r="W1394" s="27" t="str">
        <f>IF(LEN($C1394)=0,IF($D1394&gt;0,COUNTIFS($A$3:$A1394,$A1394),"-"),"Escluso")</f>
        <v>-</v>
      </c>
      <c r="X1394" s="2" t="str">
        <f>IF(LEN($C1394)=0,IF($D1394&gt;0,COUNTIFS($J$3:$J1394,$J1394,$C$3:$C1394,""),"-"),"Escluso")</f>
        <v>-</v>
      </c>
      <c r="Y1394" s="127" t="str">
        <f t="shared" si="135"/>
        <v>-</v>
      </c>
      <c r="Z1394" s="2" t="str">
        <f>IF($D1394&gt;0,COUNTIFS($O$3:$O1394,$O1394,$L$3:$L1394,$L1394,$I$3:$I1394,$I1394),"-")</f>
        <v>-</v>
      </c>
      <c r="AA1394" s="27" t="str">
        <f>IF($D1394&gt;0,IF(OR($Z1394 &gt;1,$L1394&lt;&gt;"Adulti"),0,VLOOKUP($P1394,Regione!$B$2:$C$22,2,FALSE)),"-")</f>
        <v>-</v>
      </c>
      <c r="AB1394" s="27" t="str">
        <f>IF($D1394&gt;0,IF(COUNTIFS($O$3:$O1394,$O1394,$L$3:$L1394,$L1394,$I$3:$I1394,$I1394) &gt;1,0,SUMIFS($Y$3:$Y$2503,$L$3:$L$2503,$L1394,$O$3:$O$2503,$O1394,$I$3:$I$2503,$I1394)),"-")</f>
        <v>-</v>
      </c>
      <c r="AC1394" s="27" t="str">
        <f t="shared" si="132"/>
        <v>-</v>
      </c>
    </row>
    <row r="1395" spans="1:29" s="1" customFormat="1">
      <c r="A1395" s="13"/>
      <c r="B1395" s="107" t="str">
        <f>IF(COUNTA($A1395)&gt;0,VLOOKUP($A1395,Corsa!$A$1:$F$43,2,FALSE),"-")</f>
        <v>-</v>
      </c>
      <c r="C1395" s="11"/>
      <c r="D1395" s="13"/>
      <c r="E1395" s="13"/>
      <c r="F1395" s="46" t="str">
        <f>IF(COUNTA($A1395)&gt;0,VLOOKUP($A1395,Corsa!$A$1:$F$43,3,FALSE),"-")</f>
        <v>-</v>
      </c>
      <c r="G1395" s="28" t="str">
        <f>IF($D1395&gt;0,VLOOKUP($D1395,Iscrizioni!$A$2:$M$2502,9,FALSE),"-")</f>
        <v>-</v>
      </c>
      <c r="H1395" s="28" t="str">
        <f>IF($D1395&gt;0,VLOOKUP($D1395,Iscrizioni!$A$2:$M$2502,4,FALSE),"-")</f>
        <v>-</v>
      </c>
      <c r="I1395" s="27" t="str">
        <f>IF($D1395&gt;0,VLOOKUP($D1395,Iscrizioni!$A$2:$M$2502,5,FALSE),"-")</f>
        <v>-</v>
      </c>
      <c r="J1395" s="27" t="str">
        <f>IF($D1395&gt;0,VLOOKUP($D1395,Iscrizioni!$A$2:$M$2502,10,FALSE),"-")</f>
        <v>-</v>
      </c>
      <c r="K1395" s="27" t="str">
        <f t="shared" si="130"/>
        <v>-</v>
      </c>
      <c r="L1395" s="46" t="str">
        <f>IF($D1395&gt;0,VLOOKUP($D1395,Iscrizioni!$A$2:$M$2502,11,FALSE),"-")</f>
        <v>-</v>
      </c>
      <c r="M1395" s="27" t="str">
        <f>IF($D1395&gt;0,VLOOKUP($D1395,Iscrizioni!$A$2:$N$2502,12,FALSE),"-")</f>
        <v>-</v>
      </c>
      <c r="N1395" s="46" t="str">
        <f>IF($D1395&gt;0,VLOOKUP($D1395,Iscrizioni!$A$2:$M$2502,6,FALSE),"-")</f>
        <v>-</v>
      </c>
      <c r="O1395" s="107" t="str">
        <f>IF($D1395&gt;0,VLOOKUP($D1395,Iscrizioni!$A$2:$M$2502,7,FALSE),"-")</f>
        <v>-</v>
      </c>
      <c r="P1395" s="46" t="str">
        <f>IF($D1395&gt;0,VLOOKUP(LEFT($N1395,1),Regione!$A$2:$C$21,2,FALSE),"-")</f>
        <v>-</v>
      </c>
      <c r="Q1395" s="112" t="str">
        <f ca="1">IF($D1395&gt;0,NormalizzaTempo("D",CELL("tipo",$E1395),$E1395),"-")</f>
        <v>-</v>
      </c>
      <c r="R1395" s="27" t="str">
        <f>IF($D1395&gt;0,VLOOKUP($D1395,Iscrizioni!$A$2:$M$2502,13,FALSE),"-")</f>
        <v>-</v>
      </c>
      <c r="S1395" s="112" t="str">
        <f t="shared" si="133"/>
        <v>-</v>
      </c>
      <c r="T1395" s="112" t="str">
        <f>IF($D1395&gt;0,SUMIFS($S$3:$S1395,$X$3:$X1395,1,$J$3:$J1395,$J1395),"-")</f>
        <v>-</v>
      </c>
      <c r="U1395" s="112" t="str">
        <f t="shared" si="134"/>
        <v>-</v>
      </c>
      <c r="V1395" s="112" t="str">
        <f t="shared" si="131"/>
        <v>-</v>
      </c>
      <c r="W1395" s="27" t="str">
        <f>IF(LEN($C1395)=0,IF($D1395&gt;0,COUNTIFS($A$3:$A1395,$A1395),"-"),"Escluso")</f>
        <v>-</v>
      </c>
      <c r="X1395" s="2" t="str">
        <f>IF(LEN($C1395)=0,IF($D1395&gt;0,COUNTIFS($J$3:$J1395,$J1395,$C$3:$C1395,""),"-"),"Escluso")</f>
        <v>-</v>
      </c>
      <c r="Y1395" s="127" t="str">
        <f t="shared" si="135"/>
        <v>-</v>
      </c>
      <c r="Z1395" s="2" t="str">
        <f>IF($D1395&gt;0,COUNTIFS($O$3:$O1395,$O1395,$L$3:$L1395,$L1395,$I$3:$I1395,$I1395),"-")</f>
        <v>-</v>
      </c>
      <c r="AA1395" s="27" t="str">
        <f>IF($D1395&gt;0,IF(OR($Z1395 &gt;1,$L1395&lt;&gt;"Adulti"),0,VLOOKUP($P1395,Regione!$B$2:$C$22,2,FALSE)),"-")</f>
        <v>-</v>
      </c>
      <c r="AB1395" s="27" t="str">
        <f>IF($D1395&gt;0,IF(COUNTIFS($O$3:$O1395,$O1395,$L$3:$L1395,$L1395,$I$3:$I1395,$I1395) &gt;1,0,SUMIFS($Y$3:$Y$2503,$L$3:$L$2503,$L1395,$O$3:$O$2503,$O1395,$I$3:$I$2503,$I1395)),"-")</f>
        <v>-</v>
      </c>
      <c r="AC1395" s="27" t="str">
        <f t="shared" si="132"/>
        <v>-</v>
      </c>
    </row>
    <row r="1396" spans="1:29" s="1" customFormat="1">
      <c r="A1396" s="13"/>
      <c r="B1396" s="107" t="str">
        <f>IF(COUNTA($A1396)&gt;0,VLOOKUP($A1396,Corsa!$A$1:$F$43,2,FALSE),"-")</f>
        <v>-</v>
      </c>
      <c r="C1396" s="11"/>
      <c r="D1396" s="13"/>
      <c r="E1396" s="13"/>
      <c r="F1396" s="46" t="str">
        <f>IF(COUNTA($A1396)&gt;0,VLOOKUP($A1396,Corsa!$A$1:$F$43,3,FALSE),"-")</f>
        <v>-</v>
      </c>
      <c r="G1396" s="28" t="str">
        <f>IF($D1396&gt;0,VLOOKUP($D1396,Iscrizioni!$A$2:$M$2502,9,FALSE),"-")</f>
        <v>-</v>
      </c>
      <c r="H1396" s="28" t="str">
        <f>IF($D1396&gt;0,VLOOKUP($D1396,Iscrizioni!$A$2:$M$2502,4,FALSE),"-")</f>
        <v>-</v>
      </c>
      <c r="I1396" s="27" t="str">
        <f>IF($D1396&gt;0,VLOOKUP($D1396,Iscrizioni!$A$2:$M$2502,5,FALSE),"-")</f>
        <v>-</v>
      </c>
      <c r="J1396" s="27" t="str">
        <f>IF($D1396&gt;0,VLOOKUP($D1396,Iscrizioni!$A$2:$M$2502,10,FALSE),"-")</f>
        <v>-</v>
      </c>
      <c r="K1396" s="27" t="str">
        <f t="shared" si="130"/>
        <v>-</v>
      </c>
      <c r="L1396" s="46" t="str">
        <f>IF($D1396&gt;0,VLOOKUP($D1396,Iscrizioni!$A$2:$M$2502,11,FALSE),"-")</f>
        <v>-</v>
      </c>
      <c r="M1396" s="27" t="str">
        <f>IF($D1396&gt;0,VLOOKUP($D1396,Iscrizioni!$A$2:$N$2502,12,FALSE),"-")</f>
        <v>-</v>
      </c>
      <c r="N1396" s="46" t="str">
        <f>IF($D1396&gt;0,VLOOKUP($D1396,Iscrizioni!$A$2:$M$2502,6,FALSE),"-")</f>
        <v>-</v>
      </c>
      <c r="O1396" s="107" t="str">
        <f>IF($D1396&gt;0,VLOOKUP($D1396,Iscrizioni!$A$2:$M$2502,7,FALSE),"-")</f>
        <v>-</v>
      </c>
      <c r="P1396" s="46" t="str">
        <f>IF($D1396&gt;0,VLOOKUP(LEFT($N1396,1),Regione!$A$2:$C$21,2,FALSE),"-")</f>
        <v>-</v>
      </c>
      <c r="Q1396" s="112" t="str">
        <f ca="1">IF($D1396&gt;0,NormalizzaTempo("D",CELL("tipo",$E1396),$E1396),"-")</f>
        <v>-</v>
      </c>
      <c r="R1396" s="27" t="str">
        <f>IF($D1396&gt;0,VLOOKUP($D1396,Iscrizioni!$A$2:$M$2502,13,FALSE),"-")</f>
        <v>-</v>
      </c>
      <c r="S1396" s="112" t="str">
        <f t="shared" si="133"/>
        <v>-</v>
      </c>
      <c r="T1396" s="112" t="str">
        <f>IF($D1396&gt;0,SUMIFS($S$3:$S1396,$X$3:$X1396,1,$J$3:$J1396,$J1396),"-")</f>
        <v>-</v>
      </c>
      <c r="U1396" s="112" t="str">
        <f t="shared" si="134"/>
        <v>-</v>
      </c>
      <c r="V1396" s="112" t="str">
        <f t="shared" si="131"/>
        <v>-</v>
      </c>
      <c r="W1396" s="27" t="str">
        <f>IF(LEN($C1396)=0,IF($D1396&gt;0,COUNTIFS($A$3:$A1396,$A1396),"-"),"Escluso")</f>
        <v>-</v>
      </c>
      <c r="X1396" s="2" t="str">
        <f>IF(LEN($C1396)=0,IF($D1396&gt;0,COUNTIFS($J$3:$J1396,$J1396,$C$3:$C1396,""),"-"),"Escluso")</f>
        <v>-</v>
      </c>
      <c r="Y1396" s="127" t="str">
        <f t="shared" si="135"/>
        <v>-</v>
      </c>
      <c r="Z1396" s="2" t="str">
        <f>IF($D1396&gt;0,COUNTIFS($O$3:$O1396,$O1396,$L$3:$L1396,$L1396,$I$3:$I1396,$I1396),"-")</f>
        <v>-</v>
      </c>
      <c r="AA1396" s="27" t="str">
        <f>IF($D1396&gt;0,IF(OR($Z1396 &gt;1,$L1396&lt;&gt;"Adulti"),0,VLOOKUP($P1396,Regione!$B$2:$C$22,2,FALSE)),"-")</f>
        <v>-</v>
      </c>
      <c r="AB1396" s="27" t="str">
        <f>IF($D1396&gt;0,IF(COUNTIFS($O$3:$O1396,$O1396,$L$3:$L1396,$L1396,$I$3:$I1396,$I1396) &gt;1,0,SUMIFS($Y$3:$Y$2503,$L$3:$L$2503,$L1396,$O$3:$O$2503,$O1396,$I$3:$I$2503,$I1396)),"-")</f>
        <v>-</v>
      </c>
      <c r="AC1396" s="27" t="str">
        <f t="shared" si="132"/>
        <v>-</v>
      </c>
    </row>
    <row r="1397" spans="1:29" s="1" customFormat="1">
      <c r="A1397" s="13"/>
      <c r="B1397" s="107" t="str">
        <f>IF(COUNTA($A1397)&gt;0,VLOOKUP($A1397,Corsa!$A$1:$F$43,2,FALSE),"-")</f>
        <v>-</v>
      </c>
      <c r="C1397" s="11"/>
      <c r="D1397" s="13"/>
      <c r="E1397" s="13"/>
      <c r="F1397" s="46" t="str">
        <f>IF(COUNTA($A1397)&gt;0,VLOOKUP($A1397,Corsa!$A$1:$F$43,3,FALSE),"-")</f>
        <v>-</v>
      </c>
      <c r="G1397" s="28" t="str">
        <f>IF($D1397&gt;0,VLOOKUP($D1397,Iscrizioni!$A$2:$M$2502,9,FALSE),"-")</f>
        <v>-</v>
      </c>
      <c r="H1397" s="28" t="str">
        <f>IF($D1397&gt;0,VLOOKUP($D1397,Iscrizioni!$A$2:$M$2502,4,FALSE),"-")</f>
        <v>-</v>
      </c>
      <c r="I1397" s="27" t="str">
        <f>IF($D1397&gt;0,VLOOKUP($D1397,Iscrizioni!$A$2:$M$2502,5,FALSE),"-")</f>
        <v>-</v>
      </c>
      <c r="J1397" s="27" t="str">
        <f>IF($D1397&gt;0,VLOOKUP($D1397,Iscrizioni!$A$2:$M$2502,10,FALSE),"-")</f>
        <v>-</v>
      </c>
      <c r="K1397" s="27" t="str">
        <f t="shared" si="130"/>
        <v>-</v>
      </c>
      <c r="L1397" s="46" t="str">
        <f>IF($D1397&gt;0,VLOOKUP($D1397,Iscrizioni!$A$2:$M$2502,11,FALSE),"-")</f>
        <v>-</v>
      </c>
      <c r="M1397" s="27" t="str">
        <f>IF($D1397&gt;0,VLOOKUP($D1397,Iscrizioni!$A$2:$N$2502,12,FALSE),"-")</f>
        <v>-</v>
      </c>
      <c r="N1397" s="46" t="str">
        <f>IF($D1397&gt;0,VLOOKUP($D1397,Iscrizioni!$A$2:$M$2502,6,FALSE),"-")</f>
        <v>-</v>
      </c>
      <c r="O1397" s="107" t="str">
        <f>IF($D1397&gt;0,VLOOKUP($D1397,Iscrizioni!$A$2:$M$2502,7,FALSE),"-")</f>
        <v>-</v>
      </c>
      <c r="P1397" s="46" t="str">
        <f>IF($D1397&gt;0,VLOOKUP(LEFT($N1397,1),Regione!$A$2:$C$21,2,FALSE),"-")</f>
        <v>-</v>
      </c>
      <c r="Q1397" s="112" t="str">
        <f ca="1">IF($D1397&gt;0,NormalizzaTempo("D",CELL("tipo",$E1397),$E1397),"-")</f>
        <v>-</v>
      </c>
      <c r="R1397" s="27" t="str">
        <f>IF($D1397&gt;0,VLOOKUP($D1397,Iscrizioni!$A$2:$M$2502,13,FALSE),"-")</f>
        <v>-</v>
      </c>
      <c r="S1397" s="112" t="str">
        <f t="shared" si="133"/>
        <v>-</v>
      </c>
      <c r="T1397" s="112" t="str">
        <f>IF($D1397&gt;0,SUMIFS($S$3:$S1397,$X$3:$X1397,1,$J$3:$J1397,$J1397),"-")</f>
        <v>-</v>
      </c>
      <c r="U1397" s="112" t="str">
        <f t="shared" si="134"/>
        <v>-</v>
      </c>
      <c r="V1397" s="112" t="str">
        <f t="shared" si="131"/>
        <v>-</v>
      </c>
      <c r="W1397" s="27" t="str">
        <f>IF(LEN($C1397)=0,IF($D1397&gt;0,COUNTIFS($A$3:$A1397,$A1397),"-"),"Escluso")</f>
        <v>-</v>
      </c>
      <c r="X1397" s="2" t="str">
        <f>IF(LEN($C1397)=0,IF($D1397&gt;0,COUNTIFS($J$3:$J1397,$J1397,$C$3:$C1397,""),"-"),"Escluso")</f>
        <v>-</v>
      </c>
      <c r="Y1397" s="127" t="str">
        <f t="shared" si="135"/>
        <v>-</v>
      </c>
      <c r="Z1397" s="2" t="str">
        <f>IF($D1397&gt;0,COUNTIFS($O$3:$O1397,$O1397,$L$3:$L1397,$L1397,$I$3:$I1397,$I1397),"-")</f>
        <v>-</v>
      </c>
      <c r="AA1397" s="27" t="str">
        <f>IF($D1397&gt;0,IF(OR($Z1397 &gt;1,$L1397&lt;&gt;"Adulti"),0,VLOOKUP($P1397,Regione!$B$2:$C$22,2,FALSE)),"-")</f>
        <v>-</v>
      </c>
      <c r="AB1397" s="27" t="str">
        <f>IF($D1397&gt;0,IF(COUNTIFS($O$3:$O1397,$O1397,$L$3:$L1397,$L1397,$I$3:$I1397,$I1397) &gt;1,0,SUMIFS($Y$3:$Y$2503,$L$3:$L$2503,$L1397,$O$3:$O$2503,$O1397,$I$3:$I$2503,$I1397)),"-")</f>
        <v>-</v>
      </c>
      <c r="AC1397" s="27" t="str">
        <f t="shared" si="132"/>
        <v>-</v>
      </c>
    </row>
    <row r="1398" spans="1:29" s="1" customFormat="1">
      <c r="A1398" s="13"/>
      <c r="B1398" s="107" t="str">
        <f>IF(COUNTA($A1398)&gt;0,VLOOKUP($A1398,Corsa!$A$1:$F$43,2,FALSE),"-")</f>
        <v>-</v>
      </c>
      <c r="C1398" s="11"/>
      <c r="D1398" s="13"/>
      <c r="E1398" s="13"/>
      <c r="F1398" s="46" t="str">
        <f>IF(COUNTA($A1398)&gt;0,VLOOKUP($A1398,Corsa!$A$1:$F$43,3,FALSE),"-")</f>
        <v>-</v>
      </c>
      <c r="G1398" s="28" t="str">
        <f>IF($D1398&gt;0,VLOOKUP($D1398,Iscrizioni!$A$2:$M$2502,9,FALSE),"-")</f>
        <v>-</v>
      </c>
      <c r="H1398" s="28" t="str">
        <f>IF($D1398&gt;0,VLOOKUP($D1398,Iscrizioni!$A$2:$M$2502,4,FALSE),"-")</f>
        <v>-</v>
      </c>
      <c r="I1398" s="27" t="str">
        <f>IF($D1398&gt;0,VLOOKUP($D1398,Iscrizioni!$A$2:$M$2502,5,FALSE),"-")</f>
        <v>-</v>
      </c>
      <c r="J1398" s="27" t="str">
        <f>IF($D1398&gt;0,VLOOKUP($D1398,Iscrizioni!$A$2:$M$2502,10,FALSE),"-")</f>
        <v>-</v>
      </c>
      <c r="K1398" s="27" t="str">
        <f t="shared" si="130"/>
        <v>-</v>
      </c>
      <c r="L1398" s="46" t="str">
        <f>IF($D1398&gt;0,VLOOKUP($D1398,Iscrizioni!$A$2:$M$2502,11,FALSE),"-")</f>
        <v>-</v>
      </c>
      <c r="M1398" s="27" t="str">
        <f>IF($D1398&gt;0,VLOOKUP($D1398,Iscrizioni!$A$2:$N$2502,12,FALSE),"-")</f>
        <v>-</v>
      </c>
      <c r="N1398" s="46" t="str">
        <f>IF($D1398&gt;0,VLOOKUP($D1398,Iscrizioni!$A$2:$M$2502,6,FALSE),"-")</f>
        <v>-</v>
      </c>
      <c r="O1398" s="107" t="str">
        <f>IF($D1398&gt;0,VLOOKUP($D1398,Iscrizioni!$A$2:$M$2502,7,FALSE),"-")</f>
        <v>-</v>
      </c>
      <c r="P1398" s="46" t="str">
        <f>IF($D1398&gt;0,VLOOKUP(LEFT($N1398,1),Regione!$A$2:$C$21,2,FALSE),"-")</f>
        <v>-</v>
      </c>
      <c r="Q1398" s="112" t="str">
        <f ca="1">IF($D1398&gt;0,NormalizzaTempo("D",CELL("tipo",$E1398),$E1398),"-")</f>
        <v>-</v>
      </c>
      <c r="R1398" s="27" t="str">
        <f>IF($D1398&gt;0,VLOOKUP($D1398,Iscrizioni!$A$2:$M$2502,13,FALSE),"-")</f>
        <v>-</v>
      </c>
      <c r="S1398" s="112" t="str">
        <f t="shared" si="133"/>
        <v>-</v>
      </c>
      <c r="T1398" s="112" t="str">
        <f>IF($D1398&gt;0,SUMIFS($S$3:$S1398,$X$3:$X1398,1,$J$3:$J1398,$J1398),"-")</f>
        <v>-</v>
      </c>
      <c r="U1398" s="112" t="str">
        <f t="shared" si="134"/>
        <v>-</v>
      </c>
      <c r="V1398" s="112" t="str">
        <f t="shared" si="131"/>
        <v>-</v>
      </c>
      <c r="W1398" s="27" t="str">
        <f>IF(LEN($C1398)=0,IF($D1398&gt;0,COUNTIFS($A$3:$A1398,$A1398),"-"),"Escluso")</f>
        <v>-</v>
      </c>
      <c r="X1398" s="2" t="str">
        <f>IF(LEN($C1398)=0,IF($D1398&gt;0,COUNTIFS($J$3:$J1398,$J1398,$C$3:$C1398,""),"-"),"Escluso")</f>
        <v>-</v>
      </c>
      <c r="Y1398" s="127" t="str">
        <f t="shared" si="135"/>
        <v>-</v>
      </c>
      <c r="Z1398" s="2" t="str">
        <f>IF($D1398&gt;0,COUNTIFS($O$3:$O1398,$O1398,$L$3:$L1398,$L1398,$I$3:$I1398,$I1398),"-")</f>
        <v>-</v>
      </c>
      <c r="AA1398" s="27" t="str">
        <f>IF($D1398&gt;0,IF(OR($Z1398 &gt;1,$L1398&lt;&gt;"Adulti"),0,VLOOKUP($P1398,Regione!$B$2:$C$22,2,FALSE)),"-")</f>
        <v>-</v>
      </c>
      <c r="AB1398" s="27" t="str">
        <f>IF($D1398&gt;0,IF(COUNTIFS($O$3:$O1398,$O1398,$L$3:$L1398,$L1398,$I$3:$I1398,$I1398) &gt;1,0,SUMIFS($Y$3:$Y$2503,$L$3:$L$2503,$L1398,$O$3:$O$2503,$O1398,$I$3:$I$2503,$I1398)),"-")</f>
        <v>-</v>
      </c>
      <c r="AC1398" s="27" t="str">
        <f t="shared" si="132"/>
        <v>-</v>
      </c>
    </row>
    <row r="1399" spans="1:29" s="1" customFormat="1">
      <c r="A1399" s="13"/>
      <c r="B1399" s="107" t="str">
        <f>IF(COUNTA($A1399)&gt;0,VLOOKUP($A1399,Corsa!$A$1:$F$43,2,FALSE),"-")</f>
        <v>-</v>
      </c>
      <c r="C1399" s="11"/>
      <c r="D1399" s="13"/>
      <c r="E1399" s="13"/>
      <c r="F1399" s="46" t="str">
        <f>IF(COUNTA($A1399)&gt;0,VLOOKUP($A1399,Corsa!$A$1:$F$43,3,FALSE),"-")</f>
        <v>-</v>
      </c>
      <c r="G1399" s="28" t="str">
        <f>IF($D1399&gt;0,VLOOKUP($D1399,Iscrizioni!$A$2:$M$2502,9,FALSE),"-")</f>
        <v>-</v>
      </c>
      <c r="H1399" s="28" t="str">
        <f>IF($D1399&gt;0,VLOOKUP($D1399,Iscrizioni!$A$2:$M$2502,4,FALSE),"-")</f>
        <v>-</v>
      </c>
      <c r="I1399" s="27" t="str">
        <f>IF($D1399&gt;0,VLOOKUP($D1399,Iscrizioni!$A$2:$M$2502,5,FALSE),"-")</f>
        <v>-</v>
      </c>
      <c r="J1399" s="27" t="str">
        <f>IF($D1399&gt;0,VLOOKUP($D1399,Iscrizioni!$A$2:$M$2502,10,FALSE),"-")</f>
        <v>-</v>
      </c>
      <c r="K1399" s="27" t="str">
        <f t="shared" si="130"/>
        <v>-</v>
      </c>
      <c r="L1399" s="46" t="str">
        <f>IF($D1399&gt;0,VLOOKUP($D1399,Iscrizioni!$A$2:$M$2502,11,FALSE),"-")</f>
        <v>-</v>
      </c>
      <c r="M1399" s="27" t="str">
        <f>IF($D1399&gt;0,VLOOKUP($D1399,Iscrizioni!$A$2:$N$2502,12,FALSE),"-")</f>
        <v>-</v>
      </c>
      <c r="N1399" s="46" t="str">
        <f>IF($D1399&gt;0,VLOOKUP($D1399,Iscrizioni!$A$2:$M$2502,6,FALSE),"-")</f>
        <v>-</v>
      </c>
      <c r="O1399" s="107" t="str">
        <f>IF($D1399&gt;0,VLOOKUP($D1399,Iscrizioni!$A$2:$M$2502,7,FALSE),"-")</f>
        <v>-</v>
      </c>
      <c r="P1399" s="46" t="str">
        <f>IF($D1399&gt;0,VLOOKUP(LEFT($N1399,1),Regione!$A$2:$C$21,2,FALSE),"-")</f>
        <v>-</v>
      </c>
      <c r="Q1399" s="112" t="str">
        <f ca="1">IF($D1399&gt;0,NormalizzaTempo("D",CELL("tipo",$E1399),$E1399),"-")</f>
        <v>-</v>
      </c>
      <c r="R1399" s="27" t="str">
        <f>IF($D1399&gt;0,VLOOKUP($D1399,Iscrizioni!$A$2:$M$2502,13,FALSE),"-")</f>
        <v>-</v>
      </c>
      <c r="S1399" s="112" t="str">
        <f t="shared" si="133"/>
        <v>-</v>
      </c>
      <c r="T1399" s="112" t="str">
        <f>IF($D1399&gt;0,SUMIFS($S$3:$S1399,$X$3:$X1399,1,$J$3:$J1399,$J1399),"-")</f>
        <v>-</v>
      </c>
      <c r="U1399" s="112" t="str">
        <f t="shared" si="134"/>
        <v>-</v>
      </c>
      <c r="V1399" s="112" t="str">
        <f t="shared" si="131"/>
        <v>-</v>
      </c>
      <c r="W1399" s="27" t="str">
        <f>IF(LEN($C1399)=0,IF($D1399&gt;0,COUNTIFS($A$3:$A1399,$A1399),"-"),"Escluso")</f>
        <v>-</v>
      </c>
      <c r="X1399" s="2" t="str">
        <f>IF(LEN($C1399)=0,IF($D1399&gt;0,COUNTIFS($J$3:$J1399,$J1399,$C$3:$C1399,""),"-"),"Escluso")</f>
        <v>-</v>
      </c>
      <c r="Y1399" s="127" t="str">
        <f t="shared" si="135"/>
        <v>-</v>
      </c>
      <c r="Z1399" s="2" t="str">
        <f>IF($D1399&gt;0,COUNTIFS($O$3:$O1399,$O1399,$L$3:$L1399,$L1399,$I$3:$I1399,$I1399),"-")</f>
        <v>-</v>
      </c>
      <c r="AA1399" s="27" t="str">
        <f>IF($D1399&gt;0,IF(OR($Z1399 &gt;1,$L1399&lt;&gt;"Adulti"),0,VLOOKUP($P1399,Regione!$B$2:$C$22,2,FALSE)),"-")</f>
        <v>-</v>
      </c>
      <c r="AB1399" s="27" t="str">
        <f>IF($D1399&gt;0,IF(COUNTIFS($O$3:$O1399,$O1399,$L$3:$L1399,$L1399,$I$3:$I1399,$I1399) &gt;1,0,SUMIFS($Y$3:$Y$2503,$L$3:$L$2503,$L1399,$O$3:$O$2503,$O1399,$I$3:$I$2503,$I1399)),"-")</f>
        <v>-</v>
      </c>
      <c r="AC1399" s="27" t="str">
        <f t="shared" si="132"/>
        <v>-</v>
      </c>
    </row>
    <row r="1400" spans="1:29" s="1" customFormat="1">
      <c r="A1400" s="13"/>
      <c r="B1400" s="107" t="str">
        <f>IF(COUNTA($A1400)&gt;0,VLOOKUP($A1400,Corsa!$A$1:$F$43,2,FALSE),"-")</f>
        <v>-</v>
      </c>
      <c r="C1400" s="11"/>
      <c r="D1400" s="13"/>
      <c r="E1400" s="13"/>
      <c r="F1400" s="46" t="str">
        <f>IF(COUNTA($A1400)&gt;0,VLOOKUP($A1400,Corsa!$A$1:$F$43,3,FALSE),"-")</f>
        <v>-</v>
      </c>
      <c r="G1400" s="28" t="str">
        <f>IF($D1400&gt;0,VLOOKUP($D1400,Iscrizioni!$A$2:$M$2502,9,FALSE),"-")</f>
        <v>-</v>
      </c>
      <c r="H1400" s="28" t="str">
        <f>IF($D1400&gt;0,VLOOKUP($D1400,Iscrizioni!$A$2:$M$2502,4,FALSE),"-")</f>
        <v>-</v>
      </c>
      <c r="I1400" s="27" t="str">
        <f>IF($D1400&gt;0,VLOOKUP($D1400,Iscrizioni!$A$2:$M$2502,5,FALSE),"-")</f>
        <v>-</v>
      </c>
      <c r="J1400" s="27" t="str">
        <f>IF($D1400&gt;0,VLOOKUP($D1400,Iscrizioni!$A$2:$M$2502,10,FALSE),"-")</f>
        <v>-</v>
      </c>
      <c r="K1400" s="27" t="str">
        <f t="shared" si="130"/>
        <v>-</v>
      </c>
      <c r="L1400" s="46" t="str">
        <f>IF($D1400&gt;0,VLOOKUP($D1400,Iscrizioni!$A$2:$M$2502,11,FALSE),"-")</f>
        <v>-</v>
      </c>
      <c r="M1400" s="27" t="str">
        <f>IF($D1400&gt;0,VLOOKUP($D1400,Iscrizioni!$A$2:$N$2502,12,FALSE),"-")</f>
        <v>-</v>
      </c>
      <c r="N1400" s="46" t="str">
        <f>IF($D1400&gt;0,VLOOKUP($D1400,Iscrizioni!$A$2:$M$2502,6,FALSE),"-")</f>
        <v>-</v>
      </c>
      <c r="O1400" s="107" t="str">
        <f>IF($D1400&gt;0,VLOOKUP($D1400,Iscrizioni!$A$2:$M$2502,7,FALSE),"-")</f>
        <v>-</v>
      </c>
      <c r="P1400" s="46" t="str">
        <f>IF($D1400&gt;0,VLOOKUP(LEFT($N1400,1),Regione!$A$2:$C$21,2,FALSE),"-")</f>
        <v>-</v>
      </c>
      <c r="Q1400" s="112" t="str">
        <f ca="1">IF($D1400&gt;0,NormalizzaTempo("D",CELL("tipo",$E1400),$E1400),"-")</f>
        <v>-</v>
      </c>
      <c r="R1400" s="27" t="str">
        <f>IF($D1400&gt;0,VLOOKUP($D1400,Iscrizioni!$A$2:$M$2502,13,FALSE),"-")</f>
        <v>-</v>
      </c>
      <c r="S1400" s="112" t="str">
        <f t="shared" si="133"/>
        <v>-</v>
      </c>
      <c r="T1400" s="112" t="str">
        <f>IF($D1400&gt;0,SUMIFS($S$3:$S1400,$X$3:$X1400,1,$J$3:$J1400,$J1400),"-")</f>
        <v>-</v>
      </c>
      <c r="U1400" s="112" t="str">
        <f t="shared" si="134"/>
        <v>-</v>
      </c>
      <c r="V1400" s="112" t="str">
        <f t="shared" si="131"/>
        <v>-</v>
      </c>
      <c r="W1400" s="27" t="str">
        <f>IF(LEN($C1400)=0,IF($D1400&gt;0,COUNTIFS($A$3:$A1400,$A1400),"-"),"Escluso")</f>
        <v>-</v>
      </c>
      <c r="X1400" s="2" t="str">
        <f>IF(LEN($C1400)=0,IF($D1400&gt;0,COUNTIFS($J$3:$J1400,$J1400,$C$3:$C1400,""),"-"),"Escluso")</f>
        <v>-</v>
      </c>
      <c r="Y1400" s="127" t="str">
        <f t="shared" si="135"/>
        <v>-</v>
      </c>
      <c r="Z1400" s="2" t="str">
        <f>IF($D1400&gt;0,COUNTIFS($O$3:$O1400,$O1400,$L$3:$L1400,$L1400,$I$3:$I1400,$I1400),"-")</f>
        <v>-</v>
      </c>
      <c r="AA1400" s="27" t="str">
        <f>IF($D1400&gt;0,IF(OR($Z1400 &gt;1,$L1400&lt;&gt;"Adulti"),0,VLOOKUP($P1400,Regione!$B$2:$C$22,2,FALSE)),"-")</f>
        <v>-</v>
      </c>
      <c r="AB1400" s="27" t="str">
        <f>IF($D1400&gt;0,IF(COUNTIFS($O$3:$O1400,$O1400,$L$3:$L1400,$L1400,$I$3:$I1400,$I1400) &gt;1,0,SUMIFS($Y$3:$Y$2503,$L$3:$L$2503,$L1400,$O$3:$O$2503,$O1400,$I$3:$I$2503,$I1400)),"-")</f>
        <v>-</v>
      </c>
      <c r="AC1400" s="27" t="str">
        <f t="shared" si="132"/>
        <v>-</v>
      </c>
    </row>
    <row r="1401" spans="1:29" s="1" customFormat="1">
      <c r="A1401" s="13"/>
      <c r="B1401" s="107" t="str">
        <f>IF(COUNTA($A1401)&gt;0,VLOOKUP($A1401,Corsa!$A$1:$F$43,2,FALSE),"-")</f>
        <v>-</v>
      </c>
      <c r="C1401" s="11"/>
      <c r="D1401" s="13"/>
      <c r="E1401" s="13"/>
      <c r="F1401" s="46" t="str">
        <f>IF(COUNTA($A1401)&gt;0,VLOOKUP($A1401,Corsa!$A$1:$F$43,3,FALSE),"-")</f>
        <v>-</v>
      </c>
      <c r="G1401" s="28" t="str">
        <f>IF($D1401&gt;0,VLOOKUP($D1401,Iscrizioni!$A$2:$M$2502,9,FALSE),"-")</f>
        <v>-</v>
      </c>
      <c r="H1401" s="28" t="str">
        <f>IF($D1401&gt;0,VLOOKUP($D1401,Iscrizioni!$A$2:$M$2502,4,FALSE),"-")</f>
        <v>-</v>
      </c>
      <c r="I1401" s="27" t="str">
        <f>IF($D1401&gt;0,VLOOKUP($D1401,Iscrizioni!$A$2:$M$2502,5,FALSE),"-")</f>
        <v>-</v>
      </c>
      <c r="J1401" s="27" t="str">
        <f>IF($D1401&gt;0,VLOOKUP($D1401,Iscrizioni!$A$2:$M$2502,10,FALSE),"-")</f>
        <v>-</v>
      </c>
      <c r="K1401" s="27" t="str">
        <f t="shared" si="130"/>
        <v>-</v>
      </c>
      <c r="L1401" s="46" t="str">
        <f>IF($D1401&gt;0,VLOOKUP($D1401,Iscrizioni!$A$2:$M$2502,11,FALSE),"-")</f>
        <v>-</v>
      </c>
      <c r="M1401" s="27" t="str">
        <f>IF($D1401&gt;0,VLOOKUP($D1401,Iscrizioni!$A$2:$N$2502,12,FALSE),"-")</f>
        <v>-</v>
      </c>
      <c r="N1401" s="46" t="str">
        <f>IF($D1401&gt;0,VLOOKUP($D1401,Iscrizioni!$A$2:$M$2502,6,FALSE),"-")</f>
        <v>-</v>
      </c>
      <c r="O1401" s="107" t="str">
        <f>IF($D1401&gt;0,VLOOKUP($D1401,Iscrizioni!$A$2:$M$2502,7,FALSE),"-")</f>
        <v>-</v>
      </c>
      <c r="P1401" s="46" t="str">
        <f>IF($D1401&gt;0,VLOOKUP(LEFT($N1401,1),Regione!$A$2:$C$21,2,FALSE),"-")</f>
        <v>-</v>
      </c>
      <c r="Q1401" s="112" t="str">
        <f ca="1">IF($D1401&gt;0,NormalizzaTempo("D",CELL("tipo",$E1401),$E1401),"-")</f>
        <v>-</v>
      </c>
      <c r="R1401" s="27" t="str">
        <f>IF($D1401&gt;0,VLOOKUP($D1401,Iscrizioni!$A$2:$M$2502,13,FALSE),"-")</f>
        <v>-</v>
      </c>
      <c r="S1401" s="112" t="str">
        <f t="shared" si="133"/>
        <v>-</v>
      </c>
      <c r="T1401" s="112" t="str">
        <f>IF($D1401&gt;0,SUMIFS($S$3:$S1401,$X$3:$X1401,1,$J$3:$J1401,$J1401),"-")</f>
        <v>-</v>
      </c>
      <c r="U1401" s="112" t="str">
        <f t="shared" si="134"/>
        <v>-</v>
      </c>
      <c r="V1401" s="112" t="str">
        <f t="shared" si="131"/>
        <v>-</v>
      </c>
      <c r="W1401" s="27" t="str">
        <f>IF(LEN($C1401)=0,IF($D1401&gt;0,COUNTIFS($A$3:$A1401,$A1401),"-"),"Escluso")</f>
        <v>-</v>
      </c>
      <c r="X1401" s="2" t="str">
        <f>IF(LEN($C1401)=0,IF($D1401&gt;0,COUNTIFS($J$3:$J1401,$J1401,$C$3:$C1401,""),"-"),"Escluso")</f>
        <v>-</v>
      </c>
      <c r="Y1401" s="127" t="str">
        <f t="shared" si="135"/>
        <v>-</v>
      </c>
      <c r="Z1401" s="2" t="str">
        <f>IF($D1401&gt;0,COUNTIFS($O$3:$O1401,$O1401,$L$3:$L1401,$L1401,$I$3:$I1401,$I1401),"-")</f>
        <v>-</v>
      </c>
      <c r="AA1401" s="27" t="str">
        <f>IF($D1401&gt;0,IF(OR($Z1401 &gt;1,$L1401&lt;&gt;"Adulti"),0,VLOOKUP($P1401,Regione!$B$2:$C$22,2,FALSE)),"-")</f>
        <v>-</v>
      </c>
      <c r="AB1401" s="27" t="str">
        <f>IF($D1401&gt;0,IF(COUNTIFS($O$3:$O1401,$O1401,$L$3:$L1401,$L1401,$I$3:$I1401,$I1401) &gt;1,0,SUMIFS($Y$3:$Y$2503,$L$3:$L$2503,$L1401,$O$3:$O$2503,$O1401,$I$3:$I$2503,$I1401)),"-")</f>
        <v>-</v>
      </c>
      <c r="AC1401" s="27" t="str">
        <f t="shared" si="132"/>
        <v>-</v>
      </c>
    </row>
    <row r="1402" spans="1:29" s="1" customFormat="1">
      <c r="A1402" s="13"/>
      <c r="B1402" s="107" t="str">
        <f>IF(COUNTA($A1402)&gt;0,VLOOKUP($A1402,Corsa!$A$1:$F$43,2,FALSE),"-")</f>
        <v>-</v>
      </c>
      <c r="C1402" s="11"/>
      <c r="D1402" s="13"/>
      <c r="E1402" s="13"/>
      <c r="F1402" s="46" t="str">
        <f>IF(COUNTA($A1402)&gt;0,VLOOKUP($A1402,Corsa!$A$1:$F$43,3,FALSE),"-")</f>
        <v>-</v>
      </c>
      <c r="G1402" s="28" t="str">
        <f>IF($D1402&gt;0,VLOOKUP($D1402,Iscrizioni!$A$2:$M$2502,9,FALSE),"-")</f>
        <v>-</v>
      </c>
      <c r="H1402" s="28" t="str">
        <f>IF($D1402&gt;0,VLOOKUP($D1402,Iscrizioni!$A$2:$M$2502,4,FALSE),"-")</f>
        <v>-</v>
      </c>
      <c r="I1402" s="27" t="str">
        <f>IF($D1402&gt;0,VLOOKUP($D1402,Iscrizioni!$A$2:$M$2502,5,FALSE),"-")</f>
        <v>-</v>
      </c>
      <c r="J1402" s="27" t="str">
        <f>IF($D1402&gt;0,VLOOKUP($D1402,Iscrizioni!$A$2:$M$2502,10,FALSE),"-")</f>
        <v>-</v>
      </c>
      <c r="K1402" s="27" t="str">
        <f t="shared" si="130"/>
        <v>-</v>
      </c>
      <c r="L1402" s="46" t="str">
        <f>IF($D1402&gt;0,VLOOKUP($D1402,Iscrizioni!$A$2:$M$2502,11,FALSE),"-")</f>
        <v>-</v>
      </c>
      <c r="M1402" s="27" t="str">
        <f>IF($D1402&gt;0,VLOOKUP($D1402,Iscrizioni!$A$2:$N$2502,12,FALSE),"-")</f>
        <v>-</v>
      </c>
      <c r="N1402" s="46" t="str">
        <f>IF($D1402&gt;0,VLOOKUP($D1402,Iscrizioni!$A$2:$M$2502,6,FALSE),"-")</f>
        <v>-</v>
      </c>
      <c r="O1402" s="107" t="str">
        <f>IF($D1402&gt;0,VLOOKUP($D1402,Iscrizioni!$A$2:$M$2502,7,FALSE),"-")</f>
        <v>-</v>
      </c>
      <c r="P1402" s="46" t="str">
        <f>IF($D1402&gt;0,VLOOKUP(LEFT($N1402,1),Regione!$A$2:$C$21,2,FALSE),"-")</f>
        <v>-</v>
      </c>
      <c r="Q1402" s="112" t="str">
        <f ca="1">IF($D1402&gt;0,NormalizzaTempo("D",CELL("tipo",$E1402),$E1402),"-")</f>
        <v>-</v>
      </c>
      <c r="R1402" s="27" t="str">
        <f>IF($D1402&gt;0,VLOOKUP($D1402,Iscrizioni!$A$2:$M$2502,13,FALSE),"-")</f>
        <v>-</v>
      </c>
      <c r="S1402" s="112" t="str">
        <f t="shared" si="133"/>
        <v>-</v>
      </c>
      <c r="T1402" s="112" t="str">
        <f>IF($D1402&gt;0,SUMIFS($S$3:$S1402,$X$3:$X1402,1,$J$3:$J1402,$J1402),"-")</f>
        <v>-</v>
      </c>
      <c r="U1402" s="112" t="str">
        <f t="shared" si="134"/>
        <v>-</v>
      </c>
      <c r="V1402" s="112" t="str">
        <f t="shared" si="131"/>
        <v>-</v>
      </c>
      <c r="W1402" s="27" t="str">
        <f>IF(LEN($C1402)=0,IF($D1402&gt;0,COUNTIFS($A$3:$A1402,$A1402),"-"),"Escluso")</f>
        <v>-</v>
      </c>
      <c r="X1402" s="2" t="str">
        <f>IF(LEN($C1402)=0,IF($D1402&gt;0,COUNTIFS($J$3:$J1402,$J1402,$C$3:$C1402,""),"-"),"Escluso")</f>
        <v>-</v>
      </c>
      <c r="Y1402" s="127" t="str">
        <f t="shared" si="135"/>
        <v>-</v>
      </c>
      <c r="Z1402" s="2" t="str">
        <f>IF($D1402&gt;0,COUNTIFS($O$3:$O1402,$O1402,$L$3:$L1402,$L1402,$I$3:$I1402,$I1402),"-")</f>
        <v>-</v>
      </c>
      <c r="AA1402" s="27" t="str">
        <f>IF($D1402&gt;0,IF(OR($Z1402 &gt;1,$L1402&lt;&gt;"Adulti"),0,VLOOKUP($P1402,Regione!$B$2:$C$22,2,FALSE)),"-")</f>
        <v>-</v>
      </c>
      <c r="AB1402" s="27" t="str">
        <f>IF($D1402&gt;0,IF(COUNTIFS($O$3:$O1402,$O1402,$L$3:$L1402,$L1402,$I$3:$I1402,$I1402) &gt;1,0,SUMIFS($Y$3:$Y$2503,$L$3:$L$2503,$L1402,$O$3:$O$2503,$O1402,$I$3:$I$2503,$I1402)),"-")</f>
        <v>-</v>
      </c>
      <c r="AC1402" s="27" t="str">
        <f t="shared" si="132"/>
        <v>-</v>
      </c>
    </row>
    <row r="1403" spans="1:29" s="1" customFormat="1">
      <c r="A1403" s="13"/>
      <c r="B1403" s="107" t="str">
        <f>IF(COUNTA($A1403)&gt;0,VLOOKUP($A1403,Corsa!$A$1:$F$43,2,FALSE),"-")</f>
        <v>-</v>
      </c>
      <c r="C1403" s="11"/>
      <c r="D1403" s="13"/>
      <c r="E1403" s="13"/>
      <c r="F1403" s="46" t="str">
        <f>IF(COUNTA($A1403)&gt;0,VLOOKUP($A1403,Corsa!$A$1:$F$43,3,FALSE),"-")</f>
        <v>-</v>
      </c>
      <c r="G1403" s="28" t="str">
        <f>IF($D1403&gt;0,VLOOKUP($D1403,Iscrizioni!$A$2:$M$2502,9,FALSE),"-")</f>
        <v>-</v>
      </c>
      <c r="H1403" s="28" t="str">
        <f>IF($D1403&gt;0,VLOOKUP($D1403,Iscrizioni!$A$2:$M$2502,4,FALSE),"-")</f>
        <v>-</v>
      </c>
      <c r="I1403" s="27" t="str">
        <f>IF($D1403&gt;0,VLOOKUP($D1403,Iscrizioni!$A$2:$M$2502,5,FALSE),"-")</f>
        <v>-</v>
      </c>
      <c r="J1403" s="27" t="str">
        <f>IF($D1403&gt;0,VLOOKUP($D1403,Iscrizioni!$A$2:$M$2502,10,FALSE),"-")</f>
        <v>-</v>
      </c>
      <c r="K1403" s="27" t="str">
        <f t="shared" si="130"/>
        <v>-</v>
      </c>
      <c r="L1403" s="46" t="str">
        <f>IF($D1403&gt;0,VLOOKUP($D1403,Iscrizioni!$A$2:$M$2502,11,FALSE),"-")</f>
        <v>-</v>
      </c>
      <c r="M1403" s="27" t="str">
        <f>IF($D1403&gt;0,VLOOKUP($D1403,Iscrizioni!$A$2:$N$2502,12,FALSE),"-")</f>
        <v>-</v>
      </c>
      <c r="N1403" s="46" t="str">
        <f>IF($D1403&gt;0,VLOOKUP($D1403,Iscrizioni!$A$2:$M$2502,6,FALSE),"-")</f>
        <v>-</v>
      </c>
      <c r="O1403" s="107" t="str">
        <f>IF($D1403&gt;0,VLOOKUP($D1403,Iscrizioni!$A$2:$M$2502,7,FALSE),"-")</f>
        <v>-</v>
      </c>
      <c r="P1403" s="46" t="str">
        <f>IF($D1403&gt;0,VLOOKUP(LEFT($N1403,1),Regione!$A$2:$C$21,2,FALSE),"-")</f>
        <v>-</v>
      </c>
      <c r="Q1403" s="112" t="str">
        <f ca="1">IF($D1403&gt;0,NormalizzaTempo("D",CELL("tipo",$E1403),$E1403),"-")</f>
        <v>-</v>
      </c>
      <c r="R1403" s="27" t="str">
        <f>IF($D1403&gt;0,VLOOKUP($D1403,Iscrizioni!$A$2:$M$2502,13,FALSE),"-")</f>
        <v>-</v>
      </c>
      <c r="S1403" s="112" t="str">
        <f t="shared" si="133"/>
        <v>-</v>
      </c>
      <c r="T1403" s="112" t="str">
        <f>IF($D1403&gt;0,SUMIFS($S$3:$S1403,$X$3:$X1403,1,$J$3:$J1403,$J1403),"-")</f>
        <v>-</v>
      </c>
      <c r="U1403" s="112" t="str">
        <f t="shared" si="134"/>
        <v>-</v>
      </c>
      <c r="V1403" s="112" t="str">
        <f t="shared" si="131"/>
        <v>-</v>
      </c>
      <c r="W1403" s="27" t="str">
        <f>IF(LEN($C1403)=0,IF($D1403&gt;0,COUNTIFS($A$3:$A1403,$A1403),"-"),"Escluso")</f>
        <v>-</v>
      </c>
      <c r="X1403" s="2" t="str">
        <f>IF(LEN($C1403)=0,IF($D1403&gt;0,COUNTIFS($J$3:$J1403,$J1403,$C$3:$C1403,""),"-"),"Escluso")</f>
        <v>-</v>
      </c>
      <c r="Y1403" s="127" t="str">
        <f t="shared" si="135"/>
        <v>-</v>
      </c>
      <c r="Z1403" s="2" t="str">
        <f>IF($D1403&gt;0,COUNTIFS($O$3:$O1403,$O1403,$L$3:$L1403,$L1403,$I$3:$I1403,$I1403),"-")</f>
        <v>-</v>
      </c>
      <c r="AA1403" s="27" t="str">
        <f>IF($D1403&gt;0,IF(OR($Z1403 &gt;1,$L1403&lt;&gt;"Adulti"),0,VLOOKUP($P1403,Regione!$B$2:$C$22,2,FALSE)),"-")</f>
        <v>-</v>
      </c>
      <c r="AB1403" s="27" t="str">
        <f>IF($D1403&gt;0,IF(COUNTIFS($O$3:$O1403,$O1403,$L$3:$L1403,$L1403,$I$3:$I1403,$I1403) &gt;1,0,SUMIFS($Y$3:$Y$2503,$L$3:$L$2503,$L1403,$O$3:$O$2503,$O1403,$I$3:$I$2503,$I1403)),"-")</f>
        <v>-</v>
      </c>
      <c r="AC1403" s="27" t="str">
        <f t="shared" si="132"/>
        <v>-</v>
      </c>
    </row>
    <row r="1404" spans="1:29" s="1" customFormat="1">
      <c r="A1404" s="13"/>
      <c r="B1404" s="107" t="str">
        <f>IF(COUNTA($A1404)&gt;0,VLOOKUP($A1404,Corsa!$A$1:$F$43,2,FALSE),"-")</f>
        <v>-</v>
      </c>
      <c r="C1404" s="11"/>
      <c r="D1404" s="13"/>
      <c r="E1404" s="13"/>
      <c r="F1404" s="46" t="str">
        <f>IF(COUNTA($A1404)&gt;0,VLOOKUP($A1404,Corsa!$A$1:$F$43,3,FALSE),"-")</f>
        <v>-</v>
      </c>
      <c r="G1404" s="28" t="str">
        <f>IF($D1404&gt;0,VLOOKUP($D1404,Iscrizioni!$A$2:$M$2502,9,FALSE),"-")</f>
        <v>-</v>
      </c>
      <c r="H1404" s="28" t="str">
        <f>IF($D1404&gt;0,VLOOKUP($D1404,Iscrizioni!$A$2:$M$2502,4,FALSE),"-")</f>
        <v>-</v>
      </c>
      <c r="I1404" s="27" t="str">
        <f>IF($D1404&gt;0,VLOOKUP($D1404,Iscrizioni!$A$2:$M$2502,5,FALSE),"-")</f>
        <v>-</v>
      </c>
      <c r="J1404" s="27" t="str">
        <f>IF($D1404&gt;0,VLOOKUP($D1404,Iscrizioni!$A$2:$M$2502,10,FALSE),"-")</f>
        <v>-</v>
      </c>
      <c r="K1404" s="27" t="str">
        <f t="shared" si="130"/>
        <v>-</v>
      </c>
      <c r="L1404" s="46" t="str">
        <f>IF($D1404&gt;0,VLOOKUP($D1404,Iscrizioni!$A$2:$M$2502,11,FALSE),"-")</f>
        <v>-</v>
      </c>
      <c r="M1404" s="27" t="str">
        <f>IF($D1404&gt;0,VLOOKUP($D1404,Iscrizioni!$A$2:$N$2502,12,FALSE),"-")</f>
        <v>-</v>
      </c>
      <c r="N1404" s="46" t="str">
        <f>IF($D1404&gt;0,VLOOKUP($D1404,Iscrizioni!$A$2:$M$2502,6,FALSE),"-")</f>
        <v>-</v>
      </c>
      <c r="O1404" s="107" t="str">
        <f>IF($D1404&gt;0,VLOOKUP($D1404,Iscrizioni!$A$2:$M$2502,7,FALSE),"-")</f>
        <v>-</v>
      </c>
      <c r="P1404" s="46" t="str">
        <f>IF($D1404&gt;0,VLOOKUP(LEFT($N1404,1),Regione!$A$2:$C$21,2,FALSE),"-")</f>
        <v>-</v>
      </c>
      <c r="Q1404" s="112" t="str">
        <f ca="1">IF($D1404&gt;0,NormalizzaTempo("D",CELL("tipo",$E1404),$E1404),"-")</f>
        <v>-</v>
      </c>
      <c r="R1404" s="27" t="str">
        <f>IF($D1404&gt;0,VLOOKUP($D1404,Iscrizioni!$A$2:$M$2502,13,FALSE),"-")</f>
        <v>-</v>
      </c>
      <c r="S1404" s="112" t="str">
        <f t="shared" si="133"/>
        <v>-</v>
      </c>
      <c r="T1404" s="112" t="str">
        <f>IF($D1404&gt;0,SUMIFS($S$3:$S1404,$X$3:$X1404,1,$J$3:$J1404,$J1404),"-")</f>
        <v>-</v>
      </c>
      <c r="U1404" s="112" t="str">
        <f t="shared" si="134"/>
        <v>-</v>
      </c>
      <c r="V1404" s="112" t="str">
        <f t="shared" si="131"/>
        <v>-</v>
      </c>
      <c r="W1404" s="27" t="str">
        <f>IF(LEN($C1404)=0,IF($D1404&gt;0,COUNTIFS($A$3:$A1404,$A1404),"-"),"Escluso")</f>
        <v>-</v>
      </c>
      <c r="X1404" s="2" t="str">
        <f>IF(LEN($C1404)=0,IF($D1404&gt;0,COUNTIFS($J$3:$J1404,$J1404,$C$3:$C1404,""),"-"),"Escluso")</f>
        <v>-</v>
      </c>
      <c r="Y1404" s="127" t="str">
        <f t="shared" si="135"/>
        <v>-</v>
      </c>
      <c r="Z1404" s="2" t="str">
        <f>IF($D1404&gt;0,COUNTIFS($O$3:$O1404,$O1404,$L$3:$L1404,$L1404,$I$3:$I1404,$I1404),"-")</f>
        <v>-</v>
      </c>
      <c r="AA1404" s="27" t="str">
        <f>IF($D1404&gt;0,IF(OR($Z1404 &gt;1,$L1404&lt;&gt;"Adulti"),0,VLOOKUP($P1404,Regione!$B$2:$C$22,2,FALSE)),"-")</f>
        <v>-</v>
      </c>
      <c r="AB1404" s="27" t="str">
        <f>IF($D1404&gt;0,IF(COUNTIFS($O$3:$O1404,$O1404,$L$3:$L1404,$L1404,$I$3:$I1404,$I1404) &gt;1,0,SUMIFS($Y$3:$Y$2503,$L$3:$L$2503,$L1404,$O$3:$O$2503,$O1404,$I$3:$I$2503,$I1404)),"-")</f>
        <v>-</v>
      </c>
      <c r="AC1404" s="27" t="str">
        <f t="shared" si="132"/>
        <v>-</v>
      </c>
    </row>
    <row r="1405" spans="1:29" s="1" customFormat="1">
      <c r="A1405" s="13"/>
      <c r="B1405" s="107" t="str">
        <f>IF(COUNTA($A1405)&gt;0,VLOOKUP($A1405,Corsa!$A$1:$F$43,2,FALSE),"-")</f>
        <v>-</v>
      </c>
      <c r="C1405" s="11"/>
      <c r="D1405" s="13"/>
      <c r="E1405" s="13"/>
      <c r="F1405" s="46" t="str">
        <f>IF(COUNTA($A1405)&gt;0,VLOOKUP($A1405,Corsa!$A$1:$F$43,3,FALSE),"-")</f>
        <v>-</v>
      </c>
      <c r="G1405" s="28" t="str">
        <f>IF($D1405&gt;0,VLOOKUP($D1405,Iscrizioni!$A$2:$M$2502,9,FALSE),"-")</f>
        <v>-</v>
      </c>
      <c r="H1405" s="28" t="str">
        <f>IF($D1405&gt;0,VLOOKUP($D1405,Iscrizioni!$A$2:$M$2502,4,FALSE),"-")</f>
        <v>-</v>
      </c>
      <c r="I1405" s="27" t="str">
        <f>IF($D1405&gt;0,VLOOKUP($D1405,Iscrizioni!$A$2:$M$2502,5,FALSE),"-")</f>
        <v>-</v>
      </c>
      <c r="J1405" s="27" t="str">
        <f>IF($D1405&gt;0,VLOOKUP($D1405,Iscrizioni!$A$2:$M$2502,10,FALSE),"-")</f>
        <v>-</v>
      </c>
      <c r="K1405" s="27" t="str">
        <f t="shared" si="130"/>
        <v>-</v>
      </c>
      <c r="L1405" s="46" t="str">
        <f>IF($D1405&gt;0,VLOOKUP($D1405,Iscrizioni!$A$2:$M$2502,11,FALSE),"-")</f>
        <v>-</v>
      </c>
      <c r="M1405" s="27" t="str">
        <f>IF($D1405&gt;0,VLOOKUP($D1405,Iscrizioni!$A$2:$N$2502,12,FALSE),"-")</f>
        <v>-</v>
      </c>
      <c r="N1405" s="46" t="str">
        <f>IF($D1405&gt;0,VLOOKUP($D1405,Iscrizioni!$A$2:$M$2502,6,FALSE),"-")</f>
        <v>-</v>
      </c>
      <c r="O1405" s="107" t="str">
        <f>IF($D1405&gt;0,VLOOKUP($D1405,Iscrizioni!$A$2:$M$2502,7,FALSE),"-")</f>
        <v>-</v>
      </c>
      <c r="P1405" s="46" t="str">
        <f>IF($D1405&gt;0,VLOOKUP(LEFT($N1405,1),Regione!$A$2:$C$21,2,FALSE),"-")</f>
        <v>-</v>
      </c>
      <c r="Q1405" s="112" t="str">
        <f ca="1">IF($D1405&gt;0,NormalizzaTempo("D",CELL("tipo",$E1405),$E1405),"-")</f>
        <v>-</v>
      </c>
      <c r="R1405" s="27" t="str">
        <f>IF($D1405&gt;0,VLOOKUP($D1405,Iscrizioni!$A$2:$M$2502,13,FALSE),"-")</f>
        <v>-</v>
      </c>
      <c r="S1405" s="112" t="str">
        <f t="shared" si="133"/>
        <v>-</v>
      </c>
      <c r="T1405" s="112" t="str">
        <f>IF($D1405&gt;0,SUMIFS($S$3:$S1405,$X$3:$X1405,1,$J$3:$J1405,$J1405),"-")</f>
        <v>-</v>
      </c>
      <c r="U1405" s="112" t="str">
        <f t="shared" si="134"/>
        <v>-</v>
      </c>
      <c r="V1405" s="112" t="str">
        <f t="shared" si="131"/>
        <v>-</v>
      </c>
      <c r="W1405" s="27" t="str">
        <f>IF(LEN($C1405)=0,IF($D1405&gt;0,COUNTIFS($A$3:$A1405,$A1405),"-"),"Escluso")</f>
        <v>-</v>
      </c>
      <c r="X1405" s="2" t="str">
        <f>IF(LEN($C1405)=0,IF($D1405&gt;0,COUNTIFS($J$3:$J1405,$J1405,$C$3:$C1405,""),"-"),"Escluso")</f>
        <v>-</v>
      </c>
      <c r="Y1405" s="127" t="str">
        <f t="shared" si="135"/>
        <v>-</v>
      </c>
      <c r="Z1405" s="2" t="str">
        <f>IF($D1405&gt;0,COUNTIFS($O$3:$O1405,$O1405,$L$3:$L1405,$L1405,$I$3:$I1405,$I1405),"-")</f>
        <v>-</v>
      </c>
      <c r="AA1405" s="27" t="str">
        <f>IF($D1405&gt;0,IF(OR($Z1405 &gt;1,$L1405&lt;&gt;"Adulti"),0,VLOOKUP($P1405,Regione!$B$2:$C$22,2,FALSE)),"-")</f>
        <v>-</v>
      </c>
      <c r="AB1405" s="27" t="str">
        <f>IF($D1405&gt;0,IF(COUNTIFS($O$3:$O1405,$O1405,$L$3:$L1405,$L1405,$I$3:$I1405,$I1405) &gt;1,0,SUMIFS($Y$3:$Y$2503,$L$3:$L$2503,$L1405,$O$3:$O$2503,$O1405,$I$3:$I$2503,$I1405)),"-")</f>
        <v>-</v>
      </c>
      <c r="AC1405" s="27" t="str">
        <f t="shared" si="132"/>
        <v>-</v>
      </c>
    </row>
    <row r="1406" spans="1:29" s="1" customFormat="1">
      <c r="A1406" s="13"/>
      <c r="B1406" s="107" t="str">
        <f>IF(COUNTA($A1406)&gt;0,VLOOKUP($A1406,Corsa!$A$1:$F$43,2,FALSE),"-")</f>
        <v>-</v>
      </c>
      <c r="C1406" s="11"/>
      <c r="D1406" s="13"/>
      <c r="E1406" s="13"/>
      <c r="F1406" s="46" t="str">
        <f>IF(COUNTA($A1406)&gt;0,VLOOKUP($A1406,Corsa!$A$1:$F$43,3,FALSE),"-")</f>
        <v>-</v>
      </c>
      <c r="G1406" s="28" t="str">
        <f>IF($D1406&gt;0,VLOOKUP($D1406,Iscrizioni!$A$2:$M$2502,9,FALSE),"-")</f>
        <v>-</v>
      </c>
      <c r="H1406" s="28" t="str">
        <f>IF($D1406&gt;0,VLOOKUP($D1406,Iscrizioni!$A$2:$M$2502,4,FALSE),"-")</f>
        <v>-</v>
      </c>
      <c r="I1406" s="27" t="str">
        <f>IF($D1406&gt;0,VLOOKUP($D1406,Iscrizioni!$A$2:$M$2502,5,FALSE),"-")</f>
        <v>-</v>
      </c>
      <c r="J1406" s="27" t="str">
        <f>IF($D1406&gt;0,VLOOKUP($D1406,Iscrizioni!$A$2:$M$2502,10,FALSE),"-")</f>
        <v>-</v>
      </c>
      <c r="K1406" s="27" t="str">
        <f t="shared" si="130"/>
        <v>-</v>
      </c>
      <c r="L1406" s="46" t="str">
        <f>IF($D1406&gt;0,VLOOKUP($D1406,Iscrizioni!$A$2:$M$2502,11,FALSE),"-")</f>
        <v>-</v>
      </c>
      <c r="M1406" s="27" t="str">
        <f>IF($D1406&gt;0,VLOOKUP($D1406,Iscrizioni!$A$2:$N$2502,12,FALSE),"-")</f>
        <v>-</v>
      </c>
      <c r="N1406" s="46" t="str">
        <f>IF($D1406&gt;0,VLOOKUP($D1406,Iscrizioni!$A$2:$M$2502,6,FALSE),"-")</f>
        <v>-</v>
      </c>
      <c r="O1406" s="107" t="str">
        <f>IF($D1406&gt;0,VLOOKUP($D1406,Iscrizioni!$A$2:$M$2502,7,FALSE),"-")</f>
        <v>-</v>
      </c>
      <c r="P1406" s="46" t="str">
        <f>IF($D1406&gt;0,VLOOKUP(LEFT($N1406,1),Regione!$A$2:$C$21,2,FALSE),"-")</f>
        <v>-</v>
      </c>
      <c r="Q1406" s="112" t="str">
        <f ca="1">IF($D1406&gt;0,NormalizzaTempo("D",CELL("tipo",$E1406),$E1406),"-")</f>
        <v>-</v>
      </c>
      <c r="R1406" s="27" t="str">
        <f>IF($D1406&gt;0,VLOOKUP($D1406,Iscrizioni!$A$2:$M$2502,13,FALSE),"-")</f>
        <v>-</v>
      </c>
      <c r="S1406" s="112" t="str">
        <f t="shared" si="133"/>
        <v>-</v>
      </c>
      <c r="T1406" s="112" t="str">
        <f>IF($D1406&gt;0,SUMIFS($S$3:$S1406,$X$3:$X1406,1,$J$3:$J1406,$J1406),"-")</f>
        <v>-</v>
      </c>
      <c r="U1406" s="112" t="str">
        <f t="shared" si="134"/>
        <v>-</v>
      </c>
      <c r="V1406" s="112" t="str">
        <f t="shared" si="131"/>
        <v>-</v>
      </c>
      <c r="W1406" s="27" t="str">
        <f>IF(LEN($C1406)=0,IF($D1406&gt;0,COUNTIFS($A$3:$A1406,$A1406),"-"),"Escluso")</f>
        <v>-</v>
      </c>
      <c r="X1406" s="2" t="str">
        <f>IF(LEN($C1406)=0,IF($D1406&gt;0,COUNTIFS($J$3:$J1406,$J1406,$C$3:$C1406,""),"-"),"Escluso")</f>
        <v>-</v>
      </c>
      <c r="Y1406" s="127" t="str">
        <f t="shared" si="135"/>
        <v>-</v>
      </c>
      <c r="Z1406" s="2" t="str">
        <f>IF($D1406&gt;0,COUNTIFS($O$3:$O1406,$O1406,$L$3:$L1406,$L1406,$I$3:$I1406,$I1406),"-")</f>
        <v>-</v>
      </c>
      <c r="AA1406" s="27" t="str">
        <f>IF($D1406&gt;0,IF(OR($Z1406 &gt;1,$L1406&lt;&gt;"Adulti"),0,VLOOKUP($P1406,Regione!$B$2:$C$22,2,FALSE)),"-")</f>
        <v>-</v>
      </c>
      <c r="AB1406" s="27" t="str">
        <f>IF($D1406&gt;0,IF(COUNTIFS($O$3:$O1406,$O1406,$L$3:$L1406,$L1406,$I$3:$I1406,$I1406) &gt;1,0,SUMIFS($Y$3:$Y$2503,$L$3:$L$2503,$L1406,$O$3:$O$2503,$O1406,$I$3:$I$2503,$I1406)),"-")</f>
        <v>-</v>
      </c>
      <c r="AC1406" s="27" t="str">
        <f t="shared" si="132"/>
        <v>-</v>
      </c>
    </row>
    <row r="1407" spans="1:29" s="1" customFormat="1">
      <c r="A1407" s="13"/>
      <c r="B1407" s="107" t="str">
        <f>IF(COUNTA($A1407)&gt;0,VLOOKUP($A1407,Corsa!$A$1:$F$43,2,FALSE),"-")</f>
        <v>-</v>
      </c>
      <c r="C1407" s="11"/>
      <c r="D1407" s="13"/>
      <c r="E1407" s="13"/>
      <c r="F1407" s="46" t="str">
        <f>IF(COUNTA($A1407)&gt;0,VLOOKUP($A1407,Corsa!$A$1:$F$43,3,FALSE),"-")</f>
        <v>-</v>
      </c>
      <c r="G1407" s="28" t="str">
        <f>IF($D1407&gt;0,VLOOKUP($D1407,Iscrizioni!$A$2:$M$2502,9,FALSE),"-")</f>
        <v>-</v>
      </c>
      <c r="H1407" s="28" t="str">
        <f>IF($D1407&gt;0,VLOOKUP($D1407,Iscrizioni!$A$2:$M$2502,4,FALSE),"-")</f>
        <v>-</v>
      </c>
      <c r="I1407" s="27" t="str">
        <f>IF($D1407&gt;0,VLOOKUP($D1407,Iscrizioni!$A$2:$M$2502,5,FALSE),"-")</f>
        <v>-</v>
      </c>
      <c r="J1407" s="27" t="str">
        <f>IF($D1407&gt;0,VLOOKUP($D1407,Iscrizioni!$A$2:$M$2502,10,FALSE),"-")</f>
        <v>-</v>
      </c>
      <c r="K1407" s="27" t="str">
        <f t="shared" si="130"/>
        <v>-</v>
      </c>
      <c r="L1407" s="46" t="str">
        <f>IF($D1407&gt;0,VLOOKUP($D1407,Iscrizioni!$A$2:$M$2502,11,FALSE),"-")</f>
        <v>-</v>
      </c>
      <c r="M1407" s="27" t="str">
        <f>IF($D1407&gt;0,VLOOKUP($D1407,Iscrizioni!$A$2:$N$2502,12,FALSE),"-")</f>
        <v>-</v>
      </c>
      <c r="N1407" s="46" t="str">
        <f>IF($D1407&gt;0,VLOOKUP($D1407,Iscrizioni!$A$2:$M$2502,6,FALSE),"-")</f>
        <v>-</v>
      </c>
      <c r="O1407" s="107" t="str">
        <f>IF($D1407&gt;0,VLOOKUP($D1407,Iscrizioni!$A$2:$M$2502,7,FALSE),"-")</f>
        <v>-</v>
      </c>
      <c r="P1407" s="46" t="str">
        <f>IF($D1407&gt;0,VLOOKUP(LEFT($N1407,1),Regione!$A$2:$C$21,2,FALSE),"-")</f>
        <v>-</v>
      </c>
      <c r="Q1407" s="112" t="str">
        <f ca="1">IF($D1407&gt;0,NormalizzaTempo("D",CELL("tipo",$E1407),$E1407),"-")</f>
        <v>-</v>
      </c>
      <c r="R1407" s="27" t="str">
        <f>IF($D1407&gt;0,VLOOKUP($D1407,Iscrizioni!$A$2:$M$2502,13,FALSE),"-")</f>
        <v>-</v>
      </c>
      <c r="S1407" s="112" t="str">
        <f t="shared" si="133"/>
        <v>-</v>
      </c>
      <c r="T1407" s="112" t="str">
        <f>IF($D1407&gt;0,SUMIFS($S$3:$S1407,$X$3:$X1407,1,$J$3:$J1407,$J1407),"-")</f>
        <v>-</v>
      </c>
      <c r="U1407" s="112" t="str">
        <f t="shared" si="134"/>
        <v>-</v>
      </c>
      <c r="V1407" s="112" t="str">
        <f t="shared" si="131"/>
        <v>-</v>
      </c>
      <c r="W1407" s="27" t="str">
        <f>IF(LEN($C1407)=0,IF($D1407&gt;0,COUNTIFS($A$3:$A1407,$A1407),"-"),"Escluso")</f>
        <v>-</v>
      </c>
      <c r="X1407" s="2" t="str">
        <f>IF(LEN($C1407)=0,IF($D1407&gt;0,COUNTIFS($J$3:$J1407,$J1407,$C$3:$C1407,""),"-"),"Escluso")</f>
        <v>-</v>
      </c>
      <c r="Y1407" s="127" t="str">
        <f t="shared" si="135"/>
        <v>-</v>
      </c>
      <c r="Z1407" s="2" t="str">
        <f>IF($D1407&gt;0,COUNTIFS($O$3:$O1407,$O1407,$L$3:$L1407,$L1407,$I$3:$I1407,$I1407),"-")</f>
        <v>-</v>
      </c>
      <c r="AA1407" s="27" t="str">
        <f>IF($D1407&gt;0,IF(OR($Z1407 &gt;1,$L1407&lt;&gt;"Adulti"),0,VLOOKUP($P1407,Regione!$B$2:$C$22,2,FALSE)),"-")</f>
        <v>-</v>
      </c>
      <c r="AB1407" s="27" t="str">
        <f>IF($D1407&gt;0,IF(COUNTIFS($O$3:$O1407,$O1407,$L$3:$L1407,$L1407,$I$3:$I1407,$I1407) &gt;1,0,SUMIFS($Y$3:$Y$2503,$L$3:$L$2503,$L1407,$O$3:$O$2503,$O1407,$I$3:$I$2503,$I1407)),"-")</f>
        <v>-</v>
      </c>
      <c r="AC1407" s="27" t="str">
        <f t="shared" si="132"/>
        <v>-</v>
      </c>
    </row>
    <row r="1408" spans="1:29" s="1" customFormat="1">
      <c r="A1408" s="13"/>
      <c r="B1408" s="107" t="str">
        <f>IF(COUNTA($A1408)&gt;0,VLOOKUP($A1408,Corsa!$A$1:$F$43,2,FALSE),"-")</f>
        <v>-</v>
      </c>
      <c r="C1408" s="11"/>
      <c r="D1408" s="13"/>
      <c r="E1408" s="13"/>
      <c r="F1408" s="46" t="str">
        <f>IF(COUNTA($A1408)&gt;0,VLOOKUP($A1408,Corsa!$A$1:$F$43,3,FALSE),"-")</f>
        <v>-</v>
      </c>
      <c r="G1408" s="28" t="str">
        <f>IF($D1408&gt;0,VLOOKUP($D1408,Iscrizioni!$A$2:$M$2502,9,FALSE),"-")</f>
        <v>-</v>
      </c>
      <c r="H1408" s="28" t="str">
        <f>IF($D1408&gt;0,VLOOKUP($D1408,Iscrizioni!$A$2:$M$2502,4,FALSE),"-")</f>
        <v>-</v>
      </c>
      <c r="I1408" s="27" t="str">
        <f>IF($D1408&gt;0,VLOOKUP($D1408,Iscrizioni!$A$2:$M$2502,5,FALSE),"-")</f>
        <v>-</v>
      </c>
      <c r="J1408" s="27" t="str">
        <f>IF($D1408&gt;0,VLOOKUP($D1408,Iscrizioni!$A$2:$M$2502,10,FALSE),"-")</f>
        <v>-</v>
      </c>
      <c r="K1408" s="27" t="str">
        <f t="shared" si="130"/>
        <v>-</v>
      </c>
      <c r="L1408" s="46" t="str">
        <f>IF($D1408&gt;0,VLOOKUP($D1408,Iscrizioni!$A$2:$M$2502,11,FALSE),"-")</f>
        <v>-</v>
      </c>
      <c r="M1408" s="27" t="str">
        <f>IF($D1408&gt;0,VLOOKUP($D1408,Iscrizioni!$A$2:$N$2502,12,FALSE),"-")</f>
        <v>-</v>
      </c>
      <c r="N1408" s="46" t="str">
        <f>IF($D1408&gt;0,VLOOKUP($D1408,Iscrizioni!$A$2:$M$2502,6,FALSE),"-")</f>
        <v>-</v>
      </c>
      <c r="O1408" s="107" t="str">
        <f>IF($D1408&gt;0,VLOOKUP($D1408,Iscrizioni!$A$2:$M$2502,7,FALSE),"-")</f>
        <v>-</v>
      </c>
      <c r="P1408" s="46" t="str">
        <f>IF($D1408&gt;0,VLOOKUP(LEFT($N1408,1),Regione!$A$2:$C$21,2,FALSE),"-")</f>
        <v>-</v>
      </c>
      <c r="Q1408" s="112" t="str">
        <f ca="1">IF($D1408&gt;0,NormalizzaTempo("D",CELL("tipo",$E1408),$E1408),"-")</f>
        <v>-</v>
      </c>
      <c r="R1408" s="27" t="str">
        <f>IF($D1408&gt;0,VLOOKUP($D1408,Iscrizioni!$A$2:$M$2502,13,FALSE),"-")</f>
        <v>-</v>
      </c>
      <c r="S1408" s="112" t="str">
        <f t="shared" si="133"/>
        <v>-</v>
      </c>
      <c r="T1408" s="112" t="str">
        <f>IF($D1408&gt;0,SUMIFS($S$3:$S1408,$X$3:$X1408,1,$J$3:$J1408,$J1408),"-")</f>
        <v>-</v>
      </c>
      <c r="U1408" s="112" t="str">
        <f t="shared" si="134"/>
        <v>-</v>
      </c>
      <c r="V1408" s="112" t="str">
        <f t="shared" si="131"/>
        <v>-</v>
      </c>
      <c r="W1408" s="27" t="str">
        <f>IF(LEN($C1408)=0,IF($D1408&gt;0,COUNTIFS($A$3:$A1408,$A1408),"-"),"Escluso")</f>
        <v>-</v>
      </c>
      <c r="X1408" s="2" t="str">
        <f>IF(LEN($C1408)=0,IF($D1408&gt;0,COUNTIFS($J$3:$J1408,$J1408,$C$3:$C1408,""),"-"),"Escluso")</f>
        <v>-</v>
      </c>
      <c r="Y1408" s="127" t="str">
        <f t="shared" si="135"/>
        <v>-</v>
      </c>
      <c r="Z1408" s="2" t="str">
        <f>IF($D1408&gt;0,COUNTIFS($O$3:$O1408,$O1408,$L$3:$L1408,$L1408,$I$3:$I1408,$I1408),"-")</f>
        <v>-</v>
      </c>
      <c r="AA1408" s="27" t="str">
        <f>IF($D1408&gt;0,IF(OR($Z1408 &gt;1,$L1408&lt;&gt;"Adulti"),0,VLOOKUP($P1408,Regione!$B$2:$C$22,2,FALSE)),"-")</f>
        <v>-</v>
      </c>
      <c r="AB1408" s="27" t="str">
        <f>IF($D1408&gt;0,IF(COUNTIFS($O$3:$O1408,$O1408,$L$3:$L1408,$L1408,$I$3:$I1408,$I1408) &gt;1,0,SUMIFS($Y$3:$Y$2503,$L$3:$L$2503,$L1408,$O$3:$O$2503,$O1408,$I$3:$I$2503,$I1408)),"-")</f>
        <v>-</v>
      </c>
      <c r="AC1408" s="27" t="str">
        <f t="shared" si="132"/>
        <v>-</v>
      </c>
    </row>
    <row r="1409" spans="1:29" s="1" customFormat="1">
      <c r="A1409" s="13"/>
      <c r="B1409" s="107" t="str">
        <f>IF(COUNTA($A1409)&gt;0,VLOOKUP($A1409,Corsa!$A$1:$F$43,2,FALSE),"-")</f>
        <v>-</v>
      </c>
      <c r="C1409" s="11"/>
      <c r="D1409" s="13"/>
      <c r="E1409" s="13"/>
      <c r="F1409" s="46" t="str">
        <f>IF(COUNTA($A1409)&gt;0,VLOOKUP($A1409,Corsa!$A$1:$F$43,3,FALSE),"-")</f>
        <v>-</v>
      </c>
      <c r="G1409" s="28" t="str">
        <f>IF($D1409&gt;0,VLOOKUP($D1409,Iscrizioni!$A$2:$M$2502,9,FALSE),"-")</f>
        <v>-</v>
      </c>
      <c r="H1409" s="28" t="str">
        <f>IF($D1409&gt;0,VLOOKUP($D1409,Iscrizioni!$A$2:$M$2502,4,FALSE),"-")</f>
        <v>-</v>
      </c>
      <c r="I1409" s="27" t="str">
        <f>IF($D1409&gt;0,VLOOKUP($D1409,Iscrizioni!$A$2:$M$2502,5,FALSE),"-")</f>
        <v>-</v>
      </c>
      <c r="J1409" s="27" t="str">
        <f>IF($D1409&gt;0,VLOOKUP($D1409,Iscrizioni!$A$2:$M$2502,10,FALSE),"-")</f>
        <v>-</v>
      </c>
      <c r="K1409" s="27" t="str">
        <f t="shared" si="130"/>
        <v>-</v>
      </c>
      <c r="L1409" s="46" t="str">
        <f>IF($D1409&gt;0,VLOOKUP($D1409,Iscrizioni!$A$2:$M$2502,11,FALSE),"-")</f>
        <v>-</v>
      </c>
      <c r="M1409" s="27" t="str">
        <f>IF($D1409&gt;0,VLOOKUP($D1409,Iscrizioni!$A$2:$N$2502,12,FALSE),"-")</f>
        <v>-</v>
      </c>
      <c r="N1409" s="46" t="str">
        <f>IF($D1409&gt;0,VLOOKUP($D1409,Iscrizioni!$A$2:$M$2502,6,FALSE),"-")</f>
        <v>-</v>
      </c>
      <c r="O1409" s="107" t="str">
        <f>IF($D1409&gt;0,VLOOKUP($D1409,Iscrizioni!$A$2:$M$2502,7,FALSE),"-")</f>
        <v>-</v>
      </c>
      <c r="P1409" s="46" t="str">
        <f>IF($D1409&gt;0,VLOOKUP(LEFT($N1409,1),Regione!$A$2:$C$21,2,FALSE),"-")</f>
        <v>-</v>
      </c>
      <c r="Q1409" s="112" t="str">
        <f ca="1">IF($D1409&gt;0,NormalizzaTempo("D",CELL("tipo",$E1409),$E1409),"-")</f>
        <v>-</v>
      </c>
      <c r="R1409" s="27" t="str">
        <f>IF($D1409&gt;0,VLOOKUP($D1409,Iscrizioni!$A$2:$M$2502,13,FALSE),"-")</f>
        <v>-</v>
      </c>
      <c r="S1409" s="112" t="str">
        <f t="shared" si="133"/>
        <v>-</v>
      </c>
      <c r="T1409" s="112" t="str">
        <f>IF($D1409&gt;0,SUMIFS($S$3:$S1409,$X$3:$X1409,1,$J$3:$J1409,$J1409),"-")</f>
        <v>-</v>
      </c>
      <c r="U1409" s="112" t="str">
        <f t="shared" si="134"/>
        <v>-</v>
      </c>
      <c r="V1409" s="112" t="str">
        <f t="shared" si="131"/>
        <v>-</v>
      </c>
      <c r="W1409" s="27" t="str">
        <f>IF(LEN($C1409)=0,IF($D1409&gt;0,COUNTIFS($A$3:$A1409,$A1409),"-"),"Escluso")</f>
        <v>-</v>
      </c>
      <c r="X1409" s="2" t="str">
        <f>IF(LEN($C1409)=0,IF($D1409&gt;0,COUNTIFS($J$3:$J1409,$J1409,$C$3:$C1409,""),"-"),"Escluso")</f>
        <v>-</v>
      </c>
      <c r="Y1409" s="127" t="str">
        <f t="shared" si="135"/>
        <v>-</v>
      </c>
      <c r="Z1409" s="2" t="str">
        <f>IF($D1409&gt;0,COUNTIFS($O$3:$O1409,$O1409,$L$3:$L1409,$L1409,$I$3:$I1409,$I1409),"-")</f>
        <v>-</v>
      </c>
      <c r="AA1409" s="27" t="str">
        <f>IF($D1409&gt;0,IF(OR($Z1409 &gt;1,$L1409&lt;&gt;"Adulti"),0,VLOOKUP($P1409,Regione!$B$2:$C$22,2,FALSE)),"-")</f>
        <v>-</v>
      </c>
      <c r="AB1409" s="27" t="str">
        <f>IF($D1409&gt;0,IF(COUNTIFS($O$3:$O1409,$O1409,$L$3:$L1409,$L1409,$I$3:$I1409,$I1409) &gt;1,0,SUMIFS($Y$3:$Y$2503,$L$3:$L$2503,$L1409,$O$3:$O$2503,$O1409,$I$3:$I$2503,$I1409)),"-")</f>
        <v>-</v>
      </c>
      <c r="AC1409" s="27" t="str">
        <f t="shared" si="132"/>
        <v>-</v>
      </c>
    </row>
    <row r="1410" spans="1:29" s="1" customFormat="1">
      <c r="A1410" s="13"/>
      <c r="B1410" s="107" t="str">
        <f>IF(COUNTA($A1410)&gt;0,VLOOKUP($A1410,Corsa!$A$1:$F$43,2,FALSE),"-")</f>
        <v>-</v>
      </c>
      <c r="C1410" s="11"/>
      <c r="D1410" s="13"/>
      <c r="E1410" s="13"/>
      <c r="F1410" s="46" t="str">
        <f>IF(COUNTA($A1410)&gt;0,VLOOKUP($A1410,Corsa!$A$1:$F$43,3,FALSE),"-")</f>
        <v>-</v>
      </c>
      <c r="G1410" s="28" t="str">
        <f>IF($D1410&gt;0,VLOOKUP($D1410,Iscrizioni!$A$2:$M$2502,9,FALSE),"-")</f>
        <v>-</v>
      </c>
      <c r="H1410" s="28" t="str">
        <f>IF($D1410&gt;0,VLOOKUP($D1410,Iscrizioni!$A$2:$M$2502,4,FALSE),"-")</f>
        <v>-</v>
      </c>
      <c r="I1410" s="27" t="str">
        <f>IF($D1410&gt;0,VLOOKUP($D1410,Iscrizioni!$A$2:$M$2502,5,FALSE),"-")</f>
        <v>-</v>
      </c>
      <c r="J1410" s="27" t="str">
        <f>IF($D1410&gt;0,VLOOKUP($D1410,Iscrizioni!$A$2:$M$2502,10,FALSE),"-")</f>
        <v>-</v>
      </c>
      <c r="K1410" s="27" t="str">
        <f t="shared" si="130"/>
        <v>-</v>
      </c>
      <c r="L1410" s="46" t="str">
        <f>IF($D1410&gt;0,VLOOKUP($D1410,Iscrizioni!$A$2:$M$2502,11,FALSE),"-")</f>
        <v>-</v>
      </c>
      <c r="M1410" s="27" t="str">
        <f>IF($D1410&gt;0,VLOOKUP($D1410,Iscrizioni!$A$2:$N$2502,12,FALSE),"-")</f>
        <v>-</v>
      </c>
      <c r="N1410" s="46" t="str">
        <f>IF($D1410&gt;0,VLOOKUP($D1410,Iscrizioni!$A$2:$M$2502,6,FALSE),"-")</f>
        <v>-</v>
      </c>
      <c r="O1410" s="107" t="str">
        <f>IF($D1410&gt;0,VLOOKUP($D1410,Iscrizioni!$A$2:$M$2502,7,FALSE),"-")</f>
        <v>-</v>
      </c>
      <c r="P1410" s="46" t="str">
        <f>IF($D1410&gt;0,VLOOKUP(LEFT($N1410,1),Regione!$A$2:$C$21,2,FALSE),"-")</f>
        <v>-</v>
      </c>
      <c r="Q1410" s="112" t="str">
        <f ca="1">IF($D1410&gt;0,NormalizzaTempo("D",CELL("tipo",$E1410),$E1410),"-")</f>
        <v>-</v>
      </c>
      <c r="R1410" s="27" t="str">
        <f>IF($D1410&gt;0,VLOOKUP($D1410,Iscrizioni!$A$2:$M$2502,13,FALSE),"-")</f>
        <v>-</v>
      </c>
      <c r="S1410" s="112" t="str">
        <f t="shared" si="133"/>
        <v>-</v>
      </c>
      <c r="T1410" s="112" t="str">
        <f>IF($D1410&gt;0,SUMIFS($S$3:$S1410,$X$3:$X1410,1,$J$3:$J1410,$J1410),"-")</f>
        <v>-</v>
      </c>
      <c r="U1410" s="112" t="str">
        <f t="shared" si="134"/>
        <v>-</v>
      </c>
      <c r="V1410" s="112" t="str">
        <f t="shared" si="131"/>
        <v>-</v>
      </c>
      <c r="W1410" s="27" t="str">
        <f>IF(LEN($C1410)=0,IF($D1410&gt;0,COUNTIFS($A$3:$A1410,$A1410),"-"),"Escluso")</f>
        <v>-</v>
      </c>
      <c r="X1410" s="2" t="str">
        <f>IF(LEN($C1410)=0,IF($D1410&gt;0,COUNTIFS($J$3:$J1410,$J1410,$C$3:$C1410,""),"-"),"Escluso")</f>
        <v>-</v>
      </c>
      <c r="Y1410" s="127" t="str">
        <f t="shared" si="135"/>
        <v>-</v>
      </c>
      <c r="Z1410" s="2" t="str">
        <f>IF($D1410&gt;0,COUNTIFS($O$3:$O1410,$O1410,$L$3:$L1410,$L1410,$I$3:$I1410,$I1410),"-")</f>
        <v>-</v>
      </c>
      <c r="AA1410" s="27" t="str">
        <f>IF($D1410&gt;0,IF(OR($Z1410 &gt;1,$L1410&lt;&gt;"Adulti"),0,VLOOKUP($P1410,Regione!$B$2:$C$22,2,FALSE)),"-")</f>
        <v>-</v>
      </c>
      <c r="AB1410" s="27" t="str">
        <f>IF($D1410&gt;0,IF(COUNTIFS($O$3:$O1410,$O1410,$L$3:$L1410,$L1410,$I$3:$I1410,$I1410) &gt;1,0,SUMIFS($Y$3:$Y$2503,$L$3:$L$2503,$L1410,$O$3:$O$2503,$O1410,$I$3:$I$2503,$I1410)),"-")</f>
        <v>-</v>
      </c>
      <c r="AC1410" s="27" t="str">
        <f t="shared" si="132"/>
        <v>-</v>
      </c>
    </row>
    <row r="1411" spans="1:29" s="1" customFormat="1">
      <c r="A1411" s="13"/>
      <c r="B1411" s="107" t="str">
        <f>IF(COUNTA($A1411)&gt;0,VLOOKUP($A1411,Corsa!$A$1:$F$43,2,FALSE),"-")</f>
        <v>-</v>
      </c>
      <c r="C1411" s="11"/>
      <c r="D1411" s="13"/>
      <c r="E1411" s="13"/>
      <c r="F1411" s="46" t="str">
        <f>IF(COUNTA($A1411)&gt;0,VLOOKUP($A1411,Corsa!$A$1:$F$43,3,FALSE),"-")</f>
        <v>-</v>
      </c>
      <c r="G1411" s="28" t="str">
        <f>IF($D1411&gt;0,VLOOKUP($D1411,Iscrizioni!$A$2:$M$2502,9,FALSE),"-")</f>
        <v>-</v>
      </c>
      <c r="H1411" s="28" t="str">
        <f>IF($D1411&gt;0,VLOOKUP($D1411,Iscrizioni!$A$2:$M$2502,4,FALSE),"-")</f>
        <v>-</v>
      </c>
      <c r="I1411" s="27" t="str">
        <f>IF($D1411&gt;0,VLOOKUP($D1411,Iscrizioni!$A$2:$M$2502,5,FALSE),"-")</f>
        <v>-</v>
      </c>
      <c r="J1411" s="27" t="str">
        <f>IF($D1411&gt;0,VLOOKUP($D1411,Iscrizioni!$A$2:$M$2502,10,FALSE),"-")</f>
        <v>-</v>
      </c>
      <c r="K1411" s="27" t="str">
        <f t="shared" ref="K1411:K1474" si="136">IF(D1411&gt;0,IF(IFERROR(SEARCH(J1411,F1411),0)=0,"Verifica","ok"),"-")</f>
        <v>-</v>
      </c>
      <c r="L1411" s="46" t="str">
        <f>IF($D1411&gt;0,VLOOKUP($D1411,Iscrizioni!$A$2:$M$2502,11,FALSE),"-")</f>
        <v>-</v>
      </c>
      <c r="M1411" s="27" t="str">
        <f>IF($D1411&gt;0,VLOOKUP($D1411,Iscrizioni!$A$2:$N$2502,12,FALSE),"-")</f>
        <v>-</v>
      </c>
      <c r="N1411" s="46" t="str">
        <f>IF($D1411&gt;0,VLOOKUP($D1411,Iscrizioni!$A$2:$M$2502,6,FALSE),"-")</f>
        <v>-</v>
      </c>
      <c r="O1411" s="107" t="str">
        <f>IF($D1411&gt;0,VLOOKUP($D1411,Iscrizioni!$A$2:$M$2502,7,FALSE),"-")</f>
        <v>-</v>
      </c>
      <c r="P1411" s="46" t="str">
        <f>IF($D1411&gt;0,VLOOKUP(LEFT($N1411,1),Regione!$A$2:$C$21,2,FALSE),"-")</f>
        <v>-</v>
      </c>
      <c r="Q1411" s="112" t="str">
        <f ca="1">IF($D1411&gt;0,NormalizzaTempo("D",CELL("tipo",$E1411),$E1411),"-")</f>
        <v>-</v>
      </c>
      <c r="R1411" s="27" t="str">
        <f>IF($D1411&gt;0,VLOOKUP($D1411,Iscrizioni!$A$2:$M$2502,13,FALSE),"-")</f>
        <v>-</v>
      </c>
      <c r="S1411" s="112" t="str">
        <f t="shared" si="133"/>
        <v>-</v>
      </c>
      <c r="T1411" s="112" t="str">
        <f>IF($D1411&gt;0,SUMIFS($S$3:$S1411,$X$3:$X1411,1,$J$3:$J1411,$J1411),"-")</f>
        <v>-</v>
      </c>
      <c r="U1411" s="112" t="str">
        <f t="shared" si="134"/>
        <v>-</v>
      </c>
      <c r="V1411" s="112" t="str">
        <f t="shared" si="131"/>
        <v>-</v>
      </c>
      <c r="W1411" s="27" t="str">
        <f>IF(LEN($C1411)=0,IF($D1411&gt;0,COUNTIFS($A$3:$A1411,$A1411),"-"),"Escluso")</f>
        <v>-</v>
      </c>
      <c r="X1411" s="2" t="str">
        <f>IF(LEN($C1411)=0,IF($D1411&gt;0,COUNTIFS($J$3:$J1411,$J1411,$C$3:$C1411,""),"-"),"Escluso")</f>
        <v>-</v>
      </c>
      <c r="Y1411" s="127" t="str">
        <f t="shared" si="135"/>
        <v>-</v>
      </c>
      <c r="Z1411" s="2" t="str">
        <f>IF($D1411&gt;0,COUNTIFS($O$3:$O1411,$O1411,$L$3:$L1411,$L1411,$I$3:$I1411,$I1411),"-")</f>
        <v>-</v>
      </c>
      <c r="AA1411" s="27" t="str">
        <f>IF($D1411&gt;0,IF(OR($Z1411 &gt;1,$L1411&lt;&gt;"Adulti"),0,VLOOKUP($P1411,Regione!$B$2:$C$22,2,FALSE)),"-")</f>
        <v>-</v>
      </c>
      <c r="AB1411" s="27" t="str">
        <f>IF($D1411&gt;0,IF(COUNTIFS($O$3:$O1411,$O1411,$L$3:$L1411,$L1411,$I$3:$I1411,$I1411) &gt;1,0,SUMIFS($Y$3:$Y$2503,$L$3:$L$2503,$L1411,$O$3:$O$2503,$O1411,$I$3:$I$2503,$I1411)),"-")</f>
        <v>-</v>
      </c>
      <c r="AC1411" s="27" t="str">
        <f t="shared" si="132"/>
        <v>-</v>
      </c>
    </row>
    <row r="1412" spans="1:29" s="1" customFormat="1">
      <c r="A1412" s="13"/>
      <c r="B1412" s="107" t="str">
        <f>IF(COUNTA($A1412)&gt;0,VLOOKUP($A1412,Corsa!$A$1:$F$43,2,FALSE),"-")</f>
        <v>-</v>
      </c>
      <c r="C1412" s="11"/>
      <c r="D1412" s="13"/>
      <c r="E1412" s="13"/>
      <c r="F1412" s="46" t="str">
        <f>IF(COUNTA($A1412)&gt;0,VLOOKUP($A1412,Corsa!$A$1:$F$43,3,FALSE),"-")</f>
        <v>-</v>
      </c>
      <c r="G1412" s="28" t="str">
        <f>IF($D1412&gt;0,VLOOKUP($D1412,Iscrizioni!$A$2:$M$2502,9,FALSE),"-")</f>
        <v>-</v>
      </c>
      <c r="H1412" s="28" t="str">
        <f>IF($D1412&gt;0,VLOOKUP($D1412,Iscrizioni!$A$2:$M$2502,4,FALSE),"-")</f>
        <v>-</v>
      </c>
      <c r="I1412" s="27" t="str">
        <f>IF($D1412&gt;0,VLOOKUP($D1412,Iscrizioni!$A$2:$M$2502,5,FALSE),"-")</f>
        <v>-</v>
      </c>
      <c r="J1412" s="27" t="str">
        <f>IF($D1412&gt;0,VLOOKUP($D1412,Iscrizioni!$A$2:$M$2502,10,FALSE),"-")</f>
        <v>-</v>
      </c>
      <c r="K1412" s="27" t="str">
        <f t="shared" si="136"/>
        <v>-</v>
      </c>
      <c r="L1412" s="46" t="str">
        <f>IF($D1412&gt;0,VLOOKUP($D1412,Iscrizioni!$A$2:$M$2502,11,FALSE),"-")</f>
        <v>-</v>
      </c>
      <c r="M1412" s="27" t="str">
        <f>IF($D1412&gt;0,VLOOKUP($D1412,Iscrizioni!$A$2:$N$2502,12,FALSE),"-")</f>
        <v>-</v>
      </c>
      <c r="N1412" s="46" t="str">
        <f>IF($D1412&gt;0,VLOOKUP($D1412,Iscrizioni!$A$2:$M$2502,6,FALSE),"-")</f>
        <v>-</v>
      </c>
      <c r="O1412" s="107" t="str">
        <f>IF($D1412&gt;0,VLOOKUP($D1412,Iscrizioni!$A$2:$M$2502,7,FALSE),"-")</f>
        <v>-</v>
      </c>
      <c r="P1412" s="46" t="str">
        <f>IF($D1412&gt;0,VLOOKUP(LEFT($N1412,1),Regione!$A$2:$C$21,2,FALSE),"-")</f>
        <v>-</v>
      </c>
      <c r="Q1412" s="112" t="str">
        <f ca="1">IF($D1412&gt;0,NormalizzaTempo("D",CELL("tipo",$E1412),$E1412),"-")</f>
        <v>-</v>
      </c>
      <c r="R1412" s="27" t="str">
        <f>IF($D1412&gt;0,VLOOKUP($D1412,Iscrizioni!$A$2:$M$2502,13,FALSE),"-")</f>
        <v>-</v>
      </c>
      <c r="S1412" s="112" t="str">
        <f t="shared" si="133"/>
        <v>-</v>
      </c>
      <c r="T1412" s="112" t="str">
        <f>IF($D1412&gt;0,SUMIFS($S$3:$S1412,$X$3:$X1412,1,$J$3:$J1412,$J1412),"-")</f>
        <v>-</v>
      </c>
      <c r="U1412" s="112" t="str">
        <f t="shared" si="134"/>
        <v>-</v>
      </c>
      <c r="V1412" s="112" t="str">
        <f t="shared" ref="V1412:V1475" si="137">IF(OR(AND($L1412="Adulti",LEN($C1412)=0,$U1412&lt;=$U$1), AND(OR($L1412="Giovanile",$L1412="Promozionale"),LEN($C1412)=0) ), "ok","-")</f>
        <v>-</v>
      </c>
      <c r="W1412" s="27" t="str">
        <f>IF(LEN($C1412)=0,IF($D1412&gt;0,COUNTIFS($A$3:$A1412,$A1412),"-"),"Escluso")</f>
        <v>-</v>
      </c>
      <c r="X1412" s="2" t="str">
        <f>IF(LEN($C1412)=0,IF($D1412&gt;0,COUNTIFS($J$3:$J1412,$J1412,$C$3:$C1412,""),"-"),"Escluso")</f>
        <v>-</v>
      </c>
      <c r="Y1412" s="127" t="str">
        <f t="shared" si="135"/>
        <v>-</v>
      </c>
      <c r="Z1412" s="2" t="str">
        <f>IF($D1412&gt;0,COUNTIFS($O$3:$O1412,$O1412,$L$3:$L1412,$L1412,$I$3:$I1412,$I1412),"-")</f>
        <v>-</v>
      </c>
      <c r="AA1412" s="27" t="str">
        <f>IF($D1412&gt;0,IF(OR($Z1412 &gt;1,$L1412&lt;&gt;"Adulti"),0,VLOOKUP($P1412,Regione!$B$2:$C$22,2,FALSE)),"-")</f>
        <v>-</v>
      </c>
      <c r="AB1412" s="27" t="str">
        <f>IF($D1412&gt;0,IF(COUNTIFS($O$3:$O1412,$O1412,$L$3:$L1412,$L1412,$I$3:$I1412,$I1412) &gt;1,0,SUMIFS($Y$3:$Y$2503,$L$3:$L$2503,$L1412,$O$3:$O$2503,$O1412,$I$3:$I$2503,$I1412)),"-")</f>
        <v>-</v>
      </c>
      <c r="AC1412" s="27" t="str">
        <f t="shared" si="132"/>
        <v>-</v>
      </c>
    </row>
    <row r="1413" spans="1:29" s="1" customFormat="1">
      <c r="A1413" s="13"/>
      <c r="B1413" s="107" t="str">
        <f>IF(COUNTA($A1413)&gt;0,VLOOKUP($A1413,Corsa!$A$1:$F$43,2,FALSE),"-")</f>
        <v>-</v>
      </c>
      <c r="C1413" s="11"/>
      <c r="D1413" s="13"/>
      <c r="E1413" s="13"/>
      <c r="F1413" s="46" t="str">
        <f>IF(COUNTA($A1413)&gt;0,VLOOKUP($A1413,Corsa!$A$1:$F$43,3,FALSE),"-")</f>
        <v>-</v>
      </c>
      <c r="G1413" s="28" t="str">
        <f>IF($D1413&gt;0,VLOOKUP($D1413,Iscrizioni!$A$2:$M$2502,9,FALSE),"-")</f>
        <v>-</v>
      </c>
      <c r="H1413" s="28" t="str">
        <f>IF($D1413&gt;0,VLOOKUP($D1413,Iscrizioni!$A$2:$M$2502,4,FALSE),"-")</f>
        <v>-</v>
      </c>
      <c r="I1413" s="27" t="str">
        <f>IF($D1413&gt;0,VLOOKUP($D1413,Iscrizioni!$A$2:$M$2502,5,FALSE),"-")</f>
        <v>-</v>
      </c>
      <c r="J1413" s="27" t="str">
        <f>IF($D1413&gt;0,VLOOKUP($D1413,Iscrizioni!$A$2:$M$2502,10,FALSE),"-")</f>
        <v>-</v>
      </c>
      <c r="K1413" s="27" t="str">
        <f t="shared" si="136"/>
        <v>-</v>
      </c>
      <c r="L1413" s="46" t="str">
        <f>IF($D1413&gt;0,VLOOKUP($D1413,Iscrizioni!$A$2:$M$2502,11,FALSE),"-")</f>
        <v>-</v>
      </c>
      <c r="M1413" s="27" t="str">
        <f>IF($D1413&gt;0,VLOOKUP($D1413,Iscrizioni!$A$2:$N$2502,12,FALSE),"-")</f>
        <v>-</v>
      </c>
      <c r="N1413" s="46" t="str">
        <f>IF($D1413&gt;0,VLOOKUP($D1413,Iscrizioni!$A$2:$M$2502,6,FALSE),"-")</f>
        <v>-</v>
      </c>
      <c r="O1413" s="107" t="str">
        <f>IF($D1413&gt;0,VLOOKUP($D1413,Iscrizioni!$A$2:$M$2502,7,FALSE),"-")</f>
        <v>-</v>
      </c>
      <c r="P1413" s="46" t="str">
        <f>IF($D1413&gt;0,VLOOKUP(LEFT($N1413,1),Regione!$A$2:$C$21,2,FALSE),"-")</f>
        <v>-</v>
      </c>
      <c r="Q1413" s="112" t="str">
        <f ca="1">IF($D1413&gt;0,NormalizzaTempo("D",CELL("tipo",$E1413),$E1413),"-")</f>
        <v>-</v>
      </c>
      <c r="R1413" s="27" t="str">
        <f>IF($D1413&gt;0,VLOOKUP($D1413,Iscrizioni!$A$2:$M$2502,13,FALSE),"-")</f>
        <v>-</v>
      </c>
      <c r="S1413" s="112" t="str">
        <f t="shared" si="133"/>
        <v>-</v>
      </c>
      <c r="T1413" s="112" t="str">
        <f>IF($D1413&gt;0,SUMIFS($S$3:$S1413,$X$3:$X1413,1,$J$3:$J1413,$J1413),"-")</f>
        <v>-</v>
      </c>
      <c r="U1413" s="112" t="str">
        <f t="shared" si="134"/>
        <v>-</v>
      </c>
      <c r="V1413" s="112" t="str">
        <f t="shared" si="137"/>
        <v>-</v>
      </c>
      <c r="W1413" s="27" t="str">
        <f>IF(LEN($C1413)=0,IF($D1413&gt;0,COUNTIFS($A$3:$A1413,$A1413),"-"),"Escluso")</f>
        <v>-</v>
      </c>
      <c r="X1413" s="2" t="str">
        <f>IF(LEN($C1413)=0,IF($D1413&gt;0,COUNTIFS($J$3:$J1413,$J1413,$C$3:$C1413,""),"-"),"Escluso")</f>
        <v>-</v>
      </c>
      <c r="Y1413" s="127" t="str">
        <f t="shared" si="135"/>
        <v>-</v>
      </c>
      <c r="Z1413" s="2" t="str">
        <f>IF($D1413&gt;0,COUNTIFS($O$3:$O1413,$O1413,$L$3:$L1413,$L1413,$I$3:$I1413,$I1413),"-")</f>
        <v>-</v>
      </c>
      <c r="AA1413" s="27" t="str">
        <f>IF($D1413&gt;0,IF(OR($Z1413 &gt;1,$L1413&lt;&gt;"Adulti"),0,VLOOKUP($P1413,Regione!$B$2:$C$22,2,FALSE)),"-")</f>
        <v>-</v>
      </c>
      <c r="AB1413" s="27" t="str">
        <f>IF($D1413&gt;0,IF(COUNTIFS($O$3:$O1413,$O1413,$L$3:$L1413,$L1413,$I$3:$I1413,$I1413) &gt;1,0,SUMIFS($Y$3:$Y$2503,$L$3:$L$2503,$L1413,$O$3:$O$2503,$O1413,$I$3:$I$2503,$I1413)),"-")</f>
        <v>-</v>
      </c>
      <c r="AC1413" s="27" t="str">
        <f t="shared" si="132"/>
        <v>-</v>
      </c>
    </row>
    <row r="1414" spans="1:29" s="1" customFormat="1">
      <c r="A1414" s="13"/>
      <c r="B1414" s="107" t="str">
        <f>IF(COUNTA($A1414)&gt;0,VLOOKUP($A1414,Corsa!$A$1:$F$43,2,FALSE),"-")</f>
        <v>-</v>
      </c>
      <c r="C1414" s="11"/>
      <c r="D1414" s="13"/>
      <c r="E1414" s="13"/>
      <c r="F1414" s="46" t="str">
        <f>IF(COUNTA($A1414)&gt;0,VLOOKUP($A1414,Corsa!$A$1:$F$43,3,FALSE),"-")</f>
        <v>-</v>
      </c>
      <c r="G1414" s="28" t="str">
        <f>IF($D1414&gt;0,VLOOKUP($D1414,Iscrizioni!$A$2:$M$2502,9,FALSE),"-")</f>
        <v>-</v>
      </c>
      <c r="H1414" s="28" t="str">
        <f>IF($D1414&gt;0,VLOOKUP($D1414,Iscrizioni!$A$2:$M$2502,4,FALSE),"-")</f>
        <v>-</v>
      </c>
      <c r="I1414" s="27" t="str">
        <f>IF($D1414&gt;0,VLOOKUP($D1414,Iscrizioni!$A$2:$M$2502,5,FALSE),"-")</f>
        <v>-</v>
      </c>
      <c r="J1414" s="27" t="str">
        <f>IF($D1414&gt;0,VLOOKUP($D1414,Iscrizioni!$A$2:$M$2502,10,FALSE),"-")</f>
        <v>-</v>
      </c>
      <c r="K1414" s="27" t="str">
        <f t="shared" si="136"/>
        <v>-</v>
      </c>
      <c r="L1414" s="46" t="str">
        <f>IF($D1414&gt;0,VLOOKUP($D1414,Iscrizioni!$A$2:$M$2502,11,FALSE),"-")</f>
        <v>-</v>
      </c>
      <c r="M1414" s="27" t="str">
        <f>IF($D1414&gt;0,VLOOKUP($D1414,Iscrizioni!$A$2:$N$2502,12,FALSE),"-")</f>
        <v>-</v>
      </c>
      <c r="N1414" s="46" t="str">
        <f>IF($D1414&gt;0,VLOOKUP($D1414,Iscrizioni!$A$2:$M$2502,6,FALSE),"-")</f>
        <v>-</v>
      </c>
      <c r="O1414" s="107" t="str">
        <f>IF($D1414&gt;0,VLOOKUP($D1414,Iscrizioni!$A$2:$M$2502,7,FALSE),"-")</f>
        <v>-</v>
      </c>
      <c r="P1414" s="46" t="str">
        <f>IF($D1414&gt;0,VLOOKUP(LEFT($N1414,1),Regione!$A$2:$C$21,2,FALSE),"-")</f>
        <v>-</v>
      </c>
      <c r="Q1414" s="112" t="str">
        <f ca="1">IF($D1414&gt;0,NormalizzaTempo("D",CELL("tipo",$E1414),$E1414),"-")</f>
        <v>-</v>
      </c>
      <c r="R1414" s="27" t="str">
        <f>IF($D1414&gt;0,VLOOKUP($D1414,Iscrizioni!$A$2:$M$2502,13,FALSE),"-")</f>
        <v>-</v>
      </c>
      <c r="S1414" s="112" t="str">
        <f t="shared" si="133"/>
        <v>-</v>
      </c>
      <c r="T1414" s="112" t="str">
        <f>IF($D1414&gt;0,SUMIFS($S$3:$S1414,$X$3:$X1414,1,$J$3:$J1414,$J1414),"-")</f>
        <v>-</v>
      </c>
      <c r="U1414" s="112" t="str">
        <f t="shared" si="134"/>
        <v>-</v>
      </c>
      <c r="V1414" s="112" t="str">
        <f t="shared" si="137"/>
        <v>-</v>
      </c>
      <c r="W1414" s="27" t="str">
        <f>IF(LEN($C1414)=0,IF($D1414&gt;0,COUNTIFS($A$3:$A1414,$A1414),"-"),"Escluso")</f>
        <v>-</v>
      </c>
      <c r="X1414" s="2" t="str">
        <f>IF(LEN($C1414)=0,IF($D1414&gt;0,COUNTIFS($J$3:$J1414,$J1414,$C$3:$C1414,""),"-"),"Escluso")</f>
        <v>-</v>
      </c>
      <c r="Y1414" s="127" t="str">
        <f t="shared" si="135"/>
        <v>-</v>
      </c>
      <c r="Z1414" s="2" t="str">
        <f>IF($D1414&gt;0,COUNTIFS($O$3:$O1414,$O1414,$L$3:$L1414,$L1414,$I$3:$I1414,$I1414),"-")</f>
        <v>-</v>
      </c>
      <c r="AA1414" s="27" t="str">
        <f>IF($D1414&gt;0,IF(OR($Z1414 &gt;1,$L1414&lt;&gt;"Adulti"),0,VLOOKUP($P1414,Regione!$B$2:$C$22,2,FALSE)),"-")</f>
        <v>-</v>
      </c>
      <c r="AB1414" s="27" t="str">
        <f>IF($D1414&gt;0,IF(COUNTIFS($O$3:$O1414,$O1414,$L$3:$L1414,$L1414,$I$3:$I1414,$I1414) &gt;1,0,SUMIFS($Y$3:$Y$2503,$L$3:$L$2503,$L1414,$O$3:$O$2503,$O1414,$I$3:$I$2503,$I1414)),"-")</f>
        <v>-</v>
      </c>
      <c r="AC1414" s="27" t="str">
        <f t="shared" si="132"/>
        <v>-</v>
      </c>
    </row>
    <row r="1415" spans="1:29" s="1" customFormat="1">
      <c r="A1415" s="13"/>
      <c r="B1415" s="107" t="str">
        <f>IF(COUNTA($A1415)&gt;0,VLOOKUP($A1415,Corsa!$A$1:$F$43,2,FALSE),"-")</f>
        <v>-</v>
      </c>
      <c r="C1415" s="11"/>
      <c r="D1415" s="13"/>
      <c r="E1415" s="13"/>
      <c r="F1415" s="46" t="str">
        <f>IF(COUNTA($A1415)&gt;0,VLOOKUP($A1415,Corsa!$A$1:$F$43,3,FALSE),"-")</f>
        <v>-</v>
      </c>
      <c r="G1415" s="28" t="str">
        <f>IF($D1415&gt;0,VLOOKUP($D1415,Iscrizioni!$A$2:$M$2502,9,FALSE),"-")</f>
        <v>-</v>
      </c>
      <c r="H1415" s="28" t="str">
        <f>IF($D1415&gt;0,VLOOKUP($D1415,Iscrizioni!$A$2:$M$2502,4,FALSE),"-")</f>
        <v>-</v>
      </c>
      <c r="I1415" s="27" t="str">
        <f>IF($D1415&gt;0,VLOOKUP($D1415,Iscrizioni!$A$2:$M$2502,5,FALSE),"-")</f>
        <v>-</v>
      </c>
      <c r="J1415" s="27" t="str">
        <f>IF($D1415&gt;0,VLOOKUP($D1415,Iscrizioni!$A$2:$M$2502,10,FALSE),"-")</f>
        <v>-</v>
      </c>
      <c r="K1415" s="27" t="str">
        <f t="shared" si="136"/>
        <v>-</v>
      </c>
      <c r="L1415" s="46" t="str">
        <f>IF($D1415&gt;0,VLOOKUP($D1415,Iscrizioni!$A$2:$M$2502,11,FALSE),"-")</f>
        <v>-</v>
      </c>
      <c r="M1415" s="27" t="str">
        <f>IF($D1415&gt;0,VLOOKUP($D1415,Iscrizioni!$A$2:$N$2502,12,FALSE),"-")</f>
        <v>-</v>
      </c>
      <c r="N1415" s="46" t="str">
        <f>IF($D1415&gt;0,VLOOKUP($D1415,Iscrizioni!$A$2:$M$2502,6,FALSE),"-")</f>
        <v>-</v>
      </c>
      <c r="O1415" s="107" t="str">
        <f>IF($D1415&gt;0,VLOOKUP($D1415,Iscrizioni!$A$2:$M$2502,7,FALSE),"-")</f>
        <v>-</v>
      </c>
      <c r="P1415" s="46" t="str">
        <f>IF($D1415&gt;0,VLOOKUP(LEFT($N1415,1),Regione!$A$2:$C$21,2,FALSE),"-")</f>
        <v>-</v>
      </c>
      <c r="Q1415" s="112" t="str">
        <f ca="1">IF($D1415&gt;0,NormalizzaTempo("D",CELL("tipo",$E1415),$E1415),"-")</f>
        <v>-</v>
      </c>
      <c r="R1415" s="27" t="str">
        <f>IF($D1415&gt;0,VLOOKUP($D1415,Iscrizioni!$A$2:$M$2502,13,FALSE),"-")</f>
        <v>-</v>
      </c>
      <c r="S1415" s="112" t="str">
        <f t="shared" si="133"/>
        <v>-</v>
      </c>
      <c r="T1415" s="112" t="str">
        <f>IF($D1415&gt;0,SUMIFS($S$3:$S1415,$X$3:$X1415,1,$J$3:$J1415,$J1415),"-")</f>
        <v>-</v>
      </c>
      <c r="U1415" s="112" t="str">
        <f t="shared" si="134"/>
        <v>-</v>
      </c>
      <c r="V1415" s="112" t="str">
        <f t="shared" si="137"/>
        <v>-</v>
      </c>
      <c r="W1415" s="27" t="str">
        <f>IF(LEN($C1415)=0,IF($D1415&gt;0,COUNTIFS($A$3:$A1415,$A1415),"-"),"Escluso")</f>
        <v>-</v>
      </c>
      <c r="X1415" s="2" t="str">
        <f>IF(LEN($C1415)=0,IF($D1415&gt;0,COUNTIFS($J$3:$J1415,$J1415,$C$3:$C1415,""),"-"),"Escluso")</f>
        <v>-</v>
      </c>
      <c r="Y1415" s="127" t="str">
        <f t="shared" si="135"/>
        <v>-</v>
      </c>
      <c r="Z1415" s="2" t="str">
        <f>IF($D1415&gt;0,COUNTIFS($O$3:$O1415,$O1415,$L$3:$L1415,$L1415,$I$3:$I1415,$I1415),"-")</f>
        <v>-</v>
      </c>
      <c r="AA1415" s="27" t="str">
        <f>IF($D1415&gt;0,IF(OR($Z1415 &gt;1,$L1415&lt;&gt;"Adulti"),0,VLOOKUP($P1415,Regione!$B$2:$C$22,2,FALSE)),"-")</f>
        <v>-</v>
      </c>
      <c r="AB1415" s="27" t="str">
        <f>IF($D1415&gt;0,IF(COUNTIFS($O$3:$O1415,$O1415,$L$3:$L1415,$L1415,$I$3:$I1415,$I1415) &gt;1,0,SUMIFS($Y$3:$Y$2503,$L$3:$L$2503,$L1415,$O$3:$O$2503,$O1415,$I$3:$I$2503,$I1415)),"-")</f>
        <v>-</v>
      </c>
      <c r="AC1415" s="27" t="str">
        <f t="shared" si="132"/>
        <v>-</v>
      </c>
    </row>
    <row r="1416" spans="1:29" s="1" customFormat="1">
      <c r="A1416" s="13"/>
      <c r="B1416" s="107" t="str">
        <f>IF(COUNTA($A1416)&gt;0,VLOOKUP($A1416,Corsa!$A$1:$F$43,2,FALSE),"-")</f>
        <v>-</v>
      </c>
      <c r="C1416" s="11"/>
      <c r="D1416" s="13"/>
      <c r="E1416" s="13"/>
      <c r="F1416" s="46" t="str">
        <f>IF(COUNTA($A1416)&gt;0,VLOOKUP($A1416,Corsa!$A$1:$F$43,3,FALSE),"-")</f>
        <v>-</v>
      </c>
      <c r="G1416" s="28" t="str">
        <f>IF($D1416&gt;0,VLOOKUP($D1416,Iscrizioni!$A$2:$M$2502,9,FALSE),"-")</f>
        <v>-</v>
      </c>
      <c r="H1416" s="28" t="str">
        <f>IF($D1416&gt;0,VLOOKUP($D1416,Iscrizioni!$A$2:$M$2502,4,FALSE),"-")</f>
        <v>-</v>
      </c>
      <c r="I1416" s="27" t="str">
        <f>IF($D1416&gt;0,VLOOKUP($D1416,Iscrizioni!$A$2:$M$2502,5,FALSE),"-")</f>
        <v>-</v>
      </c>
      <c r="J1416" s="27" t="str">
        <f>IF($D1416&gt;0,VLOOKUP($D1416,Iscrizioni!$A$2:$M$2502,10,FALSE),"-")</f>
        <v>-</v>
      </c>
      <c r="K1416" s="27" t="str">
        <f t="shared" si="136"/>
        <v>-</v>
      </c>
      <c r="L1416" s="46" t="str">
        <f>IF($D1416&gt;0,VLOOKUP($D1416,Iscrizioni!$A$2:$M$2502,11,FALSE),"-")</f>
        <v>-</v>
      </c>
      <c r="M1416" s="27" t="str">
        <f>IF($D1416&gt;0,VLOOKUP($D1416,Iscrizioni!$A$2:$N$2502,12,FALSE),"-")</f>
        <v>-</v>
      </c>
      <c r="N1416" s="46" t="str">
        <f>IF($D1416&gt;0,VLOOKUP($D1416,Iscrizioni!$A$2:$M$2502,6,FALSE),"-")</f>
        <v>-</v>
      </c>
      <c r="O1416" s="107" t="str">
        <f>IF($D1416&gt;0,VLOOKUP($D1416,Iscrizioni!$A$2:$M$2502,7,FALSE),"-")</f>
        <v>-</v>
      </c>
      <c r="P1416" s="46" t="str">
        <f>IF($D1416&gt;0,VLOOKUP(LEFT($N1416,1),Regione!$A$2:$C$21,2,FALSE),"-")</f>
        <v>-</v>
      </c>
      <c r="Q1416" s="112" t="str">
        <f ca="1">IF($D1416&gt;0,NormalizzaTempo("D",CELL("tipo",$E1416),$E1416),"-")</f>
        <v>-</v>
      </c>
      <c r="R1416" s="27" t="str">
        <f>IF($D1416&gt;0,VLOOKUP($D1416,Iscrizioni!$A$2:$M$2502,13,FALSE),"-")</f>
        <v>-</v>
      </c>
      <c r="S1416" s="112" t="str">
        <f t="shared" si="133"/>
        <v>-</v>
      </c>
      <c r="T1416" s="112" t="str">
        <f>IF($D1416&gt;0,SUMIFS($S$3:$S1416,$X$3:$X1416,1,$J$3:$J1416,$J1416),"-")</f>
        <v>-</v>
      </c>
      <c r="U1416" s="112" t="str">
        <f t="shared" si="134"/>
        <v>-</v>
      </c>
      <c r="V1416" s="112" t="str">
        <f t="shared" si="137"/>
        <v>-</v>
      </c>
      <c r="W1416" s="27" t="str">
        <f>IF(LEN($C1416)=0,IF($D1416&gt;0,COUNTIFS($A$3:$A1416,$A1416),"-"),"Escluso")</f>
        <v>-</v>
      </c>
      <c r="X1416" s="2" t="str">
        <f>IF(LEN($C1416)=0,IF($D1416&gt;0,COUNTIFS($J$3:$J1416,$J1416,$C$3:$C1416,""),"-"),"Escluso")</f>
        <v>-</v>
      </c>
      <c r="Y1416" s="127" t="str">
        <f t="shared" si="135"/>
        <v>-</v>
      </c>
      <c r="Z1416" s="2" t="str">
        <f>IF($D1416&gt;0,COUNTIFS($O$3:$O1416,$O1416,$L$3:$L1416,$L1416,$I$3:$I1416,$I1416),"-")</f>
        <v>-</v>
      </c>
      <c r="AA1416" s="27" t="str">
        <f>IF($D1416&gt;0,IF(OR($Z1416 &gt;1,$L1416&lt;&gt;"Adulti"),0,VLOOKUP($P1416,Regione!$B$2:$C$22,2,FALSE)),"-")</f>
        <v>-</v>
      </c>
      <c r="AB1416" s="27" t="str">
        <f>IF($D1416&gt;0,IF(COUNTIFS($O$3:$O1416,$O1416,$L$3:$L1416,$L1416,$I$3:$I1416,$I1416) &gt;1,0,SUMIFS($Y$3:$Y$2503,$L$3:$L$2503,$L1416,$O$3:$O$2503,$O1416,$I$3:$I$2503,$I1416)),"-")</f>
        <v>-</v>
      </c>
      <c r="AC1416" s="27" t="str">
        <f t="shared" si="132"/>
        <v>-</v>
      </c>
    </row>
    <row r="1417" spans="1:29" s="1" customFormat="1">
      <c r="A1417" s="13"/>
      <c r="B1417" s="107" t="str">
        <f>IF(COUNTA($A1417)&gt;0,VLOOKUP($A1417,Corsa!$A$1:$F$43,2,FALSE),"-")</f>
        <v>-</v>
      </c>
      <c r="C1417" s="11"/>
      <c r="D1417" s="13"/>
      <c r="E1417" s="13"/>
      <c r="F1417" s="46" t="str">
        <f>IF(COUNTA($A1417)&gt;0,VLOOKUP($A1417,Corsa!$A$1:$F$43,3,FALSE),"-")</f>
        <v>-</v>
      </c>
      <c r="G1417" s="28" t="str">
        <f>IF($D1417&gt;0,VLOOKUP($D1417,Iscrizioni!$A$2:$M$2502,9,FALSE),"-")</f>
        <v>-</v>
      </c>
      <c r="H1417" s="28" t="str">
        <f>IF($D1417&gt;0,VLOOKUP($D1417,Iscrizioni!$A$2:$M$2502,4,FALSE),"-")</f>
        <v>-</v>
      </c>
      <c r="I1417" s="27" t="str">
        <f>IF($D1417&gt;0,VLOOKUP($D1417,Iscrizioni!$A$2:$M$2502,5,FALSE),"-")</f>
        <v>-</v>
      </c>
      <c r="J1417" s="27" t="str">
        <f>IF($D1417&gt;0,VLOOKUP($D1417,Iscrizioni!$A$2:$M$2502,10,FALSE),"-")</f>
        <v>-</v>
      </c>
      <c r="K1417" s="27" t="str">
        <f t="shared" si="136"/>
        <v>-</v>
      </c>
      <c r="L1417" s="46" t="str">
        <f>IF($D1417&gt;0,VLOOKUP($D1417,Iscrizioni!$A$2:$M$2502,11,FALSE),"-")</f>
        <v>-</v>
      </c>
      <c r="M1417" s="27" t="str">
        <f>IF($D1417&gt;0,VLOOKUP($D1417,Iscrizioni!$A$2:$N$2502,12,FALSE),"-")</f>
        <v>-</v>
      </c>
      <c r="N1417" s="46" t="str">
        <f>IF($D1417&gt;0,VLOOKUP($D1417,Iscrizioni!$A$2:$M$2502,6,FALSE),"-")</f>
        <v>-</v>
      </c>
      <c r="O1417" s="107" t="str">
        <f>IF($D1417&gt;0,VLOOKUP($D1417,Iscrizioni!$A$2:$M$2502,7,FALSE),"-")</f>
        <v>-</v>
      </c>
      <c r="P1417" s="46" t="str">
        <f>IF($D1417&gt;0,VLOOKUP(LEFT($N1417,1),Regione!$A$2:$C$21,2,FALSE),"-")</f>
        <v>-</v>
      </c>
      <c r="Q1417" s="112" t="str">
        <f ca="1">IF($D1417&gt;0,NormalizzaTempo("D",CELL("tipo",$E1417),$E1417),"-")</f>
        <v>-</v>
      </c>
      <c r="R1417" s="27" t="str">
        <f>IF($D1417&gt;0,VLOOKUP($D1417,Iscrizioni!$A$2:$M$2502,13,FALSE),"-")</f>
        <v>-</v>
      </c>
      <c r="S1417" s="112" t="str">
        <f t="shared" si="133"/>
        <v>-</v>
      </c>
      <c r="T1417" s="112" t="str">
        <f>IF($D1417&gt;0,SUMIFS($S$3:$S1417,$X$3:$X1417,1,$J$3:$J1417,$J1417),"-")</f>
        <v>-</v>
      </c>
      <c r="U1417" s="112" t="str">
        <f t="shared" si="134"/>
        <v>-</v>
      </c>
      <c r="V1417" s="112" t="str">
        <f t="shared" si="137"/>
        <v>-</v>
      </c>
      <c r="W1417" s="27" t="str">
        <f>IF(LEN($C1417)=0,IF($D1417&gt;0,COUNTIFS($A$3:$A1417,$A1417),"-"),"Escluso")</f>
        <v>-</v>
      </c>
      <c r="X1417" s="2" t="str">
        <f>IF(LEN($C1417)=0,IF($D1417&gt;0,COUNTIFS($J$3:$J1417,$J1417,$C$3:$C1417,""),"-"),"Escluso")</f>
        <v>-</v>
      </c>
      <c r="Y1417" s="127" t="str">
        <f t="shared" si="135"/>
        <v>-</v>
      </c>
      <c r="Z1417" s="2" t="str">
        <f>IF($D1417&gt;0,COUNTIFS($O$3:$O1417,$O1417,$L$3:$L1417,$L1417,$I$3:$I1417,$I1417),"-")</f>
        <v>-</v>
      </c>
      <c r="AA1417" s="27" t="str">
        <f>IF($D1417&gt;0,IF(OR($Z1417 &gt;1,$L1417&lt;&gt;"Adulti"),0,VLOOKUP($P1417,Regione!$B$2:$C$22,2,FALSE)),"-")</f>
        <v>-</v>
      </c>
      <c r="AB1417" s="27" t="str">
        <f>IF($D1417&gt;0,IF(COUNTIFS($O$3:$O1417,$O1417,$L$3:$L1417,$L1417,$I$3:$I1417,$I1417) &gt;1,0,SUMIFS($Y$3:$Y$2503,$L$3:$L$2503,$L1417,$O$3:$O$2503,$O1417,$I$3:$I$2503,$I1417)),"-")</f>
        <v>-</v>
      </c>
      <c r="AC1417" s="27" t="str">
        <f t="shared" si="132"/>
        <v>-</v>
      </c>
    </row>
    <row r="1418" spans="1:29" s="1" customFormat="1">
      <c r="A1418" s="13"/>
      <c r="B1418" s="107" t="str">
        <f>IF(COUNTA($A1418)&gt;0,VLOOKUP($A1418,Corsa!$A$1:$F$43,2,FALSE),"-")</f>
        <v>-</v>
      </c>
      <c r="C1418" s="11"/>
      <c r="D1418" s="13"/>
      <c r="E1418" s="13"/>
      <c r="F1418" s="46" t="str">
        <f>IF(COUNTA($A1418)&gt;0,VLOOKUP($A1418,Corsa!$A$1:$F$43,3,FALSE),"-")</f>
        <v>-</v>
      </c>
      <c r="G1418" s="28" t="str">
        <f>IF($D1418&gt;0,VLOOKUP($D1418,Iscrizioni!$A$2:$M$2502,9,FALSE),"-")</f>
        <v>-</v>
      </c>
      <c r="H1418" s="28" t="str">
        <f>IF($D1418&gt;0,VLOOKUP($D1418,Iscrizioni!$A$2:$M$2502,4,FALSE),"-")</f>
        <v>-</v>
      </c>
      <c r="I1418" s="27" t="str">
        <f>IF($D1418&gt;0,VLOOKUP($D1418,Iscrizioni!$A$2:$M$2502,5,FALSE),"-")</f>
        <v>-</v>
      </c>
      <c r="J1418" s="27" t="str">
        <f>IF($D1418&gt;0,VLOOKUP($D1418,Iscrizioni!$A$2:$M$2502,10,FALSE),"-")</f>
        <v>-</v>
      </c>
      <c r="K1418" s="27" t="str">
        <f t="shared" si="136"/>
        <v>-</v>
      </c>
      <c r="L1418" s="46" t="str">
        <f>IF($D1418&gt;0,VLOOKUP($D1418,Iscrizioni!$A$2:$M$2502,11,FALSE),"-")</f>
        <v>-</v>
      </c>
      <c r="M1418" s="27" t="str">
        <f>IF($D1418&gt;0,VLOOKUP($D1418,Iscrizioni!$A$2:$N$2502,12,FALSE),"-")</f>
        <v>-</v>
      </c>
      <c r="N1418" s="46" t="str">
        <f>IF($D1418&gt;0,VLOOKUP($D1418,Iscrizioni!$A$2:$M$2502,6,FALSE),"-")</f>
        <v>-</v>
      </c>
      <c r="O1418" s="107" t="str">
        <f>IF($D1418&gt;0,VLOOKUP($D1418,Iscrizioni!$A$2:$M$2502,7,FALSE),"-")</f>
        <v>-</v>
      </c>
      <c r="P1418" s="46" t="str">
        <f>IF($D1418&gt;0,VLOOKUP(LEFT($N1418,1),Regione!$A$2:$C$21,2,FALSE),"-")</f>
        <v>-</v>
      </c>
      <c r="Q1418" s="112" t="str">
        <f ca="1">IF($D1418&gt;0,NormalizzaTempo("D",CELL("tipo",$E1418),$E1418),"-")</f>
        <v>-</v>
      </c>
      <c r="R1418" s="27" t="str">
        <f>IF($D1418&gt;0,VLOOKUP($D1418,Iscrizioni!$A$2:$M$2502,13,FALSE),"-")</f>
        <v>-</v>
      </c>
      <c r="S1418" s="112" t="str">
        <f t="shared" si="133"/>
        <v>-</v>
      </c>
      <c r="T1418" s="112" t="str">
        <f>IF($D1418&gt;0,SUMIFS($S$3:$S1418,$X$3:$X1418,1,$J$3:$J1418,$J1418),"-")</f>
        <v>-</v>
      </c>
      <c r="U1418" s="112" t="str">
        <f t="shared" si="134"/>
        <v>-</v>
      </c>
      <c r="V1418" s="112" t="str">
        <f t="shared" si="137"/>
        <v>-</v>
      </c>
      <c r="W1418" s="27" t="str">
        <f>IF(LEN($C1418)=0,IF($D1418&gt;0,COUNTIFS($A$3:$A1418,$A1418),"-"),"Escluso")</f>
        <v>-</v>
      </c>
      <c r="X1418" s="2" t="str">
        <f>IF(LEN($C1418)=0,IF($D1418&gt;0,COUNTIFS($J$3:$J1418,$J1418,$C$3:$C1418,""),"-"),"Escluso")</f>
        <v>-</v>
      </c>
      <c r="Y1418" s="127" t="str">
        <f t="shared" si="135"/>
        <v>-</v>
      </c>
      <c r="Z1418" s="2" t="str">
        <f>IF($D1418&gt;0,COUNTIFS($O$3:$O1418,$O1418,$L$3:$L1418,$L1418,$I$3:$I1418,$I1418),"-")</f>
        <v>-</v>
      </c>
      <c r="AA1418" s="27" t="str">
        <f>IF($D1418&gt;0,IF(OR($Z1418 &gt;1,$L1418&lt;&gt;"Adulti"),0,VLOOKUP($P1418,Regione!$B$2:$C$22,2,FALSE)),"-")</f>
        <v>-</v>
      </c>
      <c r="AB1418" s="27" t="str">
        <f>IF($D1418&gt;0,IF(COUNTIFS($O$3:$O1418,$O1418,$L$3:$L1418,$L1418,$I$3:$I1418,$I1418) &gt;1,0,SUMIFS($Y$3:$Y$2503,$L$3:$L$2503,$L1418,$O$3:$O$2503,$O1418,$I$3:$I$2503,$I1418)),"-")</f>
        <v>-</v>
      </c>
      <c r="AC1418" s="27" t="str">
        <f t="shared" si="132"/>
        <v>-</v>
      </c>
    </row>
    <row r="1419" spans="1:29" s="1" customFormat="1">
      <c r="A1419" s="13"/>
      <c r="B1419" s="107" t="str">
        <f>IF(COUNTA($A1419)&gt;0,VLOOKUP($A1419,Corsa!$A$1:$F$43,2,FALSE),"-")</f>
        <v>-</v>
      </c>
      <c r="C1419" s="11"/>
      <c r="D1419" s="13"/>
      <c r="E1419" s="13"/>
      <c r="F1419" s="46" t="str">
        <f>IF(COUNTA($A1419)&gt;0,VLOOKUP($A1419,Corsa!$A$1:$F$43,3,FALSE),"-")</f>
        <v>-</v>
      </c>
      <c r="G1419" s="28" t="str">
        <f>IF($D1419&gt;0,VLOOKUP($D1419,Iscrizioni!$A$2:$M$2502,9,FALSE),"-")</f>
        <v>-</v>
      </c>
      <c r="H1419" s="28" t="str">
        <f>IF($D1419&gt;0,VLOOKUP($D1419,Iscrizioni!$A$2:$M$2502,4,FALSE),"-")</f>
        <v>-</v>
      </c>
      <c r="I1419" s="27" t="str">
        <f>IF($D1419&gt;0,VLOOKUP($D1419,Iscrizioni!$A$2:$M$2502,5,FALSE),"-")</f>
        <v>-</v>
      </c>
      <c r="J1419" s="27" t="str">
        <f>IF($D1419&gt;0,VLOOKUP($D1419,Iscrizioni!$A$2:$M$2502,10,FALSE),"-")</f>
        <v>-</v>
      </c>
      <c r="K1419" s="27" t="str">
        <f t="shared" si="136"/>
        <v>-</v>
      </c>
      <c r="L1419" s="46" t="str">
        <f>IF($D1419&gt;0,VLOOKUP($D1419,Iscrizioni!$A$2:$M$2502,11,FALSE),"-")</f>
        <v>-</v>
      </c>
      <c r="M1419" s="27" t="str">
        <f>IF($D1419&gt;0,VLOOKUP($D1419,Iscrizioni!$A$2:$N$2502,12,FALSE),"-")</f>
        <v>-</v>
      </c>
      <c r="N1419" s="46" t="str">
        <f>IF($D1419&gt;0,VLOOKUP($D1419,Iscrizioni!$A$2:$M$2502,6,FALSE),"-")</f>
        <v>-</v>
      </c>
      <c r="O1419" s="107" t="str">
        <f>IF($D1419&gt;0,VLOOKUP($D1419,Iscrizioni!$A$2:$M$2502,7,FALSE),"-")</f>
        <v>-</v>
      </c>
      <c r="P1419" s="46" t="str">
        <f>IF($D1419&gt;0,VLOOKUP(LEFT($N1419,1),Regione!$A$2:$C$21,2,FALSE),"-")</f>
        <v>-</v>
      </c>
      <c r="Q1419" s="112" t="str">
        <f ca="1">IF($D1419&gt;0,NormalizzaTempo("D",CELL("tipo",$E1419),$E1419),"-")</f>
        <v>-</v>
      </c>
      <c r="R1419" s="27" t="str">
        <f>IF($D1419&gt;0,VLOOKUP($D1419,Iscrizioni!$A$2:$M$2502,13,FALSE),"-")</f>
        <v>-</v>
      </c>
      <c r="S1419" s="112" t="str">
        <f t="shared" si="133"/>
        <v>-</v>
      </c>
      <c r="T1419" s="112" t="str">
        <f>IF($D1419&gt;0,SUMIFS($S$3:$S1419,$X$3:$X1419,1,$J$3:$J1419,$J1419),"-")</f>
        <v>-</v>
      </c>
      <c r="U1419" s="112" t="str">
        <f t="shared" si="134"/>
        <v>-</v>
      </c>
      <c r="V1419" s="112" t="str">
        <f t="shared" si="137"/>
        <v>-</v>
      </c>
      <c r="W1419" s="27" t="str">
        <f>IF(LEN($C1419)=0,IF($D1419&gt;0,COUNTIFS($A$3:$A1419,$A1419),"-"),"Escluso")</f>
        <v>-</v>
      </c>
      <c r="X1419" s="2" t="str">
        <f>IF(LEN($C1419)=0,IF($D1419&gt;0,COUNTIFS($J$3:$J1419,$J1419,$C$3:$C1419,""),"-"),"Escluso")</f>
        <v>-</v>
      </c>
      <c r="Y1419" s="127" t="str">
        <f t="shared" si="135"/>
        <v>-</v>
      </c>
      <c r="Z1419" s="2" t="str">
        <f>IF($D1419&gt;0,COUNTIFS($O$3:$O1419,$O1419,$L$3:$L1419,$L1419,$I$3:$I1419,$I1419),"-")</f>
        <v>-</v>
      </c>
      <c r="AA1419" s="27" t="str">
        <f>IF($D1419&gt;0,IF(OR($Z1419 &gt;1,$L1419&lt;&gt;"Adulti"),0,VLOOKUP($P1419,Regione!$B$2:$C$22,2,FALSE)),"-")</f>
        <v>-</v>
      </c>
      <c r="AB1419" s="27" t="str">
        <f>IF($D1419&gt;0,IF(COUNTIFS($O$3:$O1419,$O1419,$L$3:$L1419,$L1419,$I$3:$I1419,$I1419) &gt;1,0,SUMIFS($Y$3:$Y$2503,$L$3:$L$2503,$L1419,$O$3:$O$2503,$O1419,$I$3:$I$2503,$I1419)),"-")</f>
        <v>-</v>
      </c>
      <c r="AC1419" s="27" t="str">
        <f t="shared" si="132"/>
        <v>-</v>
      </c>
    </row>
    <row r="1420" spans="1:29" s="1" customFormat="1">
      <c r="A1420" s="13"/>
      <c r="B1420" s="107" t="str">
        <f>IF(COUNTA($A1420)&gt;0,VLOOKUP($A1420,Corsa!$A$1:$F$43,2,FALSE),"-")</f>
        <v>-</v>
      </c>
      <c r="C1420" s="11"/>
      <c r="D1420" s="13"/>
      <c r="E1420" s="13"/>
      <c r="F1420" s="46" t="str">
        <f>IF(COUNTA($A1420)&gt;0,VLOOKUP($A1420,Corsa!$A$1:$F$43,3,FALSE),"-")</f>
        <v>-</v>
      </c>
      <c r="G1420" s="28" t="str">
        <f>IF($D1420&gt;0,VLOOKUP($D1420,Iscrizioni!$A$2:$M$2502,9,FALSE),"-")</f>
        <v>-</v>
      </c>
      <c r="H1420" s="28" t="str">
        <f>IF($D1420&gt;0,VLOOKUP($D1420,Iscrizioni!$A$2:$M$2502,4,FALSE),"-")</f>
        <v>-</v>
      </c>
      <c r="I1420" s="27" t="str">
        <f>IF($D1420&gt;0,VLOOKUP($D1420,Iscrizioni!$A$2:$M$2502,5,FALSE),"-")</f>
        <v>-</v>
      </c>
      <c r="J1420" s="27" t="str">
        <f>IF($D1420&gt;0,VLOOKUP($D1420,Iscrizioni!$A$2:$M$2502,10,FALSE),"-")</f>
        <v>-</v>
      </c>
      <c r="K1420" s="27" t="str">
        <f t="shared" si="136"/>
        <v>-</v>
      </c>
      <c r="L1420" s="46" t="str">
        <f>IF($D1420&gt;0,VLOOKUP($D1420,Iscrizioni!$A$2:$M$2502,11,FALSE),"-")</f>
        <v>-</v>
      </c>
      <c r="M1420" s="27" t="str">
        <f>IF($D1420&gt;0,VLOOKUP($D1420,Iscrizioni!$A$2:$N$2502,12,FALSE),"-")</f>
        <v>-</v>
      </c>
      <c r="N1420" s="46" t="str">
        <f>IF($D1420&gt;0,VLOOKUP($D1420,Iscrizioni!$A$2:$M$2502,6,FALSE),"-")</f>
        <v>-</v>
      </c>
      <c r="O1420" s="107" t="str">
        <f>IF($D1420&gt;0,VLOOKUP($D1420,Iscrizioni!$A$2:$M$2502,7,FALSE),"-")</f>
        <v>-</v>
      </c>
      <c r="P1420" s="46" t="str">
        <f>IF($D1420&gt;0,VLOOKUP(LEFT($N1420,1),Regione!$A$2:$C$21,2,FALSE),"-")</f>
        <v>-</v>
      </c>
      <c r="Q1420" s="112" t="str">
        <f ca="1">IF($D1420&gt;0,NormalizzaTempo("D",CELL("tipo",$E1420),$E1420),"-")</f>
        <v>-</v>
      </c>
      <c r="R1420" s="27" t="str">
        <f>IF($D1420&gt;0,VLOOKUP($D1420,Iscrizioni!$A$2:$M$2502,13,FALSE),"-")</f>
        <v>-</v>
      </c>
      <c r="S1420" s="112" t="str">
        <f t="shared" si="133"/>
        <v>-</v>
      </c>
      <c r="T1420" s="112" t="str">
        <f>IF($D1420&gt;0,SUMIFS($S$3:$S1420,$X$3:$X1420,1,$J$3:$J1420,$J1420),"-")</f>
        <v>-</v>
      </c>
      <c r="U1420" s="112" t="str">
        <f t="shared" si="134"/>
        <v>-</v>
      </c>
      <c r="V1420" s="112" t="str">
        <f t="shared" si="137"/>
        <v>-</v>
      </c>
      <c r="W1420" s="27" t="str">
        <f>IF(LEN($C1420)=0,IF($D1420&gt;0,COUNTIFS($A$3:$A1420,$A1420),"-"),"Escluso")</f>
        <v>-</v>
      </c>
      <c r="X1420" s="2" t="str">
        <f>IF(LEN($C1420)=0,IF($D1420&gt;0,COUNTIFS($J$3:$J1420,$J1420,$C$3:$C1420,""),"-"),"Escluso")</f>
        <v>-</v>
      </c>
      <c r="Y1420" s="127" t="str">
        <f t="shared" si="135"/>
        <v>-</v>
      </c>
      <c r="Z1420" s="2" t="str">
        <f>IF($D1420&gt;0,COUNTIFS($O$3:$O1420,$O1420,$L$3:$L1420,$L1420,$I$3:$I1420,$I1420),"-")</f>
        <v>-</v>
      </c>
      <c r="AA1420" s="27" t="str">
        <f>IF($D1420&gt;0,IF(OR($Z1420 &gt;1,$L1420&lt;&gt;"Adulti"),0,VLOOKUP($P1420,Regione!$B$2:$C$22,2,FALSE)),"-")</f>
        <v>-</v>
      </c>
      <c r="AB1420" s="27" t="str">
        <f>IF($D1420&gt;0,IF(COUNTIFS($O$3:$O1420,$O1420,$L$3:$L1420,$L1420,$I$3:$I1420,$I1420) &gt;1,0,SUMIFS($Y$3:$Y$2503,$L$3:$L$2503,$L1420,$O$3:$O$2503,$O1420,$I$3:$I$2503,$I1420)),"-")</f>
        <v>-</v>
      </c>
      <c r="AC1420" s="27" t="str">
        <f t="shared" si="132"/>
        <v>-</v>
      </c>
    </row>
    <row r="1421" spans="1:29" s="1" customFormat="1">
      <c r="A1421" s="13"/>
      <c r="B1421" s="107" t="str">
        <f>IF(COUNTA($A1421)&gt;0,VLOOKUP($A1421,Corsa!$A$1:$F$43,2,FALSE),"-")</f>
        <v>-</v>
      </c>
      <c r="C1421" s="11"/>
      <c r="D1421" s="13"/>
      <c r="E1421" s="13"/>
      <c r="F1421" s="46" t="str">
        <f>IF(COUNTA($A1421)&gt;0,VLOOKUP($A1421,Corsa!$A$1:$F$43,3,FALSE),"-")</f>
        <v>-</v>
      </c>
      <c r="G1421" s="28" t="str">
        <f>IF($D1421&gt;0,VLOOKUP($D1421,Iscrizioni!$A$2:$M$2502,9,FALSE),"-")</f>
        <v>-</v>
      </c>
      <c r="H1421" s="28" t="str">
        <f>IF($D1421&gt;0,VLOOKUP($D1421,Iscrizioni!$A$2:$M$2502,4,FALSE),"-")</f>
        <v>-</v>
      </c>
      <c r="I1421" s="27" t="str">
        <f>IF($D1421&gt;0,VLOOKUP($D1421,Iscrizioni!$A$2:$M$2502,5,FALSE),"-")</f>
        <v>-</v>
      </c>
      <c r="J1421" s="27" t="str">
        <f>IF($D1421&gt;0,VLOOKUP($D1421,Iscrizioni!$A$2:$M$2502,10,FALSE),"-")</f>
        <v>-</v>
      </c>
      <c r="K1421" s="27" t="str">
        <f t="shared" si="136"/>
        <v>-</v>
      </c>
      <c r="L1421" s="46" t="str">
        <f>IF($D1421&gt;0,VLOOKUP($D1421,Iscrizioni!$A$2:$M$2502,11,FALSE),"-")</f>
        <v>-</v>
      </c>
      <c r="M1421" s="27" t="str">
        <f>IF($D1421&gt;0,VLOOKUP($D1421,Iscrizioni!$A$2:$N$2502,12,FALSE),"-")</f>
        <v>-</v>
      </c>
      <c r="N1421" s="46" t="str">
        <f>IF($D1421&gt;0,VLOOKUP($D1421,Iscrizioni!$A$2:$M$2502,6,FALSE),"-")</f>
        <v>-</v>
      </c>
      <c r="O1421" s="107" t="str">
        <f>IF($D1421&gt;0,VLOOKUP($D1421,Iscrizioni!$A$2:$M$2502,7,FALSE),"-")</f>
        <v>-</v>
      </c>
      <c r="P1421" s="46" t="str">
        <f>IF($D1421&gt;0,VLOOKUP(LEFT($N1421,1),Regione!$A$2:$C$21,2,FALSE),"-")</f>
        <v>-</v>
      </c>
      <c r="Q1421" s="112" t="str">
        <f ca="1">IF($D1421&gt;0,NormalizzaTempo("D",CELL("tipo",$E1421),$E1421),"-")</f>
        <v>-</v>
      </c>
      <c r="R1421" s="27" t="str">
        <f>IF($D1421&gt;0,VLOOKUP($D1421,Iscrizioni!$A$2:$M$2502,13,FALSE),"-")</f>
        <v>-</v>
      </c>
      <c r="S1421" s="112" t="str">
        <f t="shared" si="133"/>
        <v>-</v>
      </c>
      <c r="T1421" s="112" t="str">
        <f>IF($D1421&gt;0,SUMIFS($S$3:$S1421,$X$3:$X1421,1,$J$3:$J1421,$J1421),"-")</f>
        <v>-</v>
      </c>
      <c r="U1421" s="112" t="str">
        <f t="shared" si="134"/>
        <v>-</v>
      </c>
      <c r="V1421" s="112" t="str">
        <f t="shared" si="137"/>
        <v>-</v>
      </c>
      <c r="W1421" s="27" t="str">
        <f>IF(LEN($C1421)=0,IF($D1421&gt;0,COUNTIFS($A$3:$A1421,$A1421),"-"),"Escluso")</f>
        <v>-</v>
      </c>
      <c r="X1421" s="2" t="str">
        <f>IF(LEN($C1421)=0,IF($D1421&gt;0,COUNTIFS($J$3:$J1421,$J1421,$C$3:$C1421,""),"-"),"Escluso")</f>
        <v>-</v>
      </c>
      <c r="Y1421" s="127" t="str">
        <f t="shared" si="135"/>
        <v>-</v>
      </c>
      <c r="Z1421" s="2" t="str">
        <f>IF($D1421&gt;0,COUNTIFS($O$3:$O1421,$O1421,$L$3:$L1421,$L1421,$I$3:$I1421,$I1421),"-")</f>
        <v>-</v>
      </c>
      <c r="AA1421" s="27" t="str">
        <f>IF($D1421&gt;0,IF(OR($Z1421 &gt;1,$L1421&lt;&gt;"Adulti"),0,VLOOKUP($P1421,Regione!$B$2:$C$22,2,FALSE)),"-")</f>
        <v>-</v>
      </c>
      <c r="AB1421" s="27" t="str">
        <f>IF($D1421&gt;0,IF(COUNTIFS($O$3:$O1421,$O1421,$L$3:$L1421,$L1421,$I$3:$I1421,$I1421) &gt;1,0,SUMIFS($Y$3:$Y$2503,$L$3:$L$2503,$L1421,$O$3:$O$2503,$O1421,$I$3:$I$2503,$I1421)),"-")</f>
        <v>-</v>
      </c>
      <c r="AC1421" s="27" t="str">
        <f t="shared" si="132"/>
        <v>-</v>
      </c>
    </row>
    <row r="1422" spans="1:29" s="1" customFormat="1">
      <c r="A1422" s="13"/>
      <c r="B1422" s="107" t="str">
        <f>IF(COUNTA($A1422)&gt;0,VLOOKUP($A1422,Corsa!$A$1:$F$43,2,FALSE),"-")</f>
        <v>-</v>
      </c>
      <c r="C1422" s="11"/>
      <c r="D1422" s="13"/>
      <c r="E1422" s="13"/>
      <c r="F1422" s="46" t="str">
        <f>IF(COUNTA($A1422)&gt;0,VLOOKUP($A1422,Corsa!$A$1:$F$43,3,FALSE),"-")</f>
        <v>-</v>
      </c>
      <c r="G1422" s="28" t="str">
        <f>IF($D1422&gt;0,VLOOKUP($D1422,Iscrizioni!$A$2:$M$2502,9,FALSE),"-")</f>
        <v>-</v>
      </c>
      <c r="H1422" s="28" t="str">
        <f>IF($D1422&gt;0,VLOOKUP($D1422,Iscrizioni!$A$2:$M$2502,4,FALSE),"-")</f>
        <v>-</v>
      </c>
      <c r="I1422" s="27" t="str">
        <f>IF($D1422&gt;0,VLOOKUP($D1422,Iscrizioni!$A$2:$M$2502,5,FALSE),"-")</f>
        <v>-</v>
      </c>
      <c r="J1422" s="27" t="str">
        <f>IF($D1422&gt;0,VLOOKUP($D1422,Iscrizioni!$A$2:$M$2502,10,FALSE),"-")</f>
        <v>-</v>
      </c>
      <c r="K1422" s="27" t="str">
        <f t="shared" si="136"/>
        <v>-</v>
      </c>
      <c r="L1422" s="46" t="str">
        <f>IF($D1422&gt;0,VLOOKUP($D1422,Iscrizioni!$A$2:$M$2502,11,FALSE),"-")</f>
        <v>-</v>
      </c>
      <c r="M1422" s="27" t="str">
        <f>IF($D1422&gt;0,VLOOKUP($D1422,Iscrizioni!$A$2:$N$2502,12,FALSE),"-")</f>
        <v>-</v>
      </c>
      <c r="N1422" s="46" t="str">
        <f>IF($D1422&gt;0,VLOOKUP($D1422,Iscrizioni!$A$2:$M$2502,6,FALSE),"-")</f>
        <v>-</v>
      </c>
      <c r="O1422" s="107" t="str">
        <f>IF($D1422&gt;0,VLOOKUP($D1422,Iscrizioni!$A$2:$M$2502,7,FALSE),"-")</f>
        <v>-</v>
      </c>
      <c r="P1422" s="46" t="str">
        <f>IF($D1422&gt;0,VLOOKUP(LEFT($N1422,1),Regione!$A$2:$C$21,2,FALSE),"-")</f>
        <v>-</v>
      </c>
      <c r="Q1422" s="112" t="str">
        <f ca="1">IF($D1422&gt;0,NormalizzaTempo("D",CELL("tipo",$E1422),$E1422),"-")</f>
        <v>-</v>
      </c>
      <c r="R1422" s="27" t="str">
        <f>IF($D1422&gt;0,VLOOKUP($D1422,Iscrizioni!$A$2:$M$2502,13,FALSE),"-")</f>
        <v>-</v>
      </c>
      <c r="S1422" s="112" t="str">
        <f t="shared" si="133"/>
        <v>-</v>
      </c>
      <c r="T1422" s="112" t="str">
        <f>IF($D1422&gt;0,SUMIFS($S$3:$S1422,$X$3:$X1422,1,$J$3:$J1422,$J1422),"-")</f>
        <v>-</v>
      </c>
      <c r="U1422" s="112" t="str">
        <f t="shared" si="134"/>
        <v>-</v>
      </c>
      <c r="V1422" s="112" t="str">
        <f t="shared" si="137"/>
        <v>-</v>
      </c>
      <c r="W1422" s="27" t="str">
        <f>IF(LEN($C1422)=0,IF($D1422&gt;0,COUNTIFS($A$3:$A1422,$A1422),"-"),"Escluso")</f>
        <v>-</v>
      </c>
      <c r="X1422" s="2" t="str">
        <f>IF(LEN($C1422)=0,IF($D1422&gt;0,COUNTIFS($J$3:$J1422,$J1422,$C$3:$C1422,""),"-"),"Escluso")</f>
        <v>-</v>
      </c>
      <c r="Y1422" s="127" t="str">
        <f t="shared" si="135"/>
        <v>-</v>
      </c>
      <c r="Z1422" s="2" t="str">
        <f>IF($D1422&gt;0,COUNTIFS($O$3:$O1422,$O1422,$L$3:$L1422,$L1422,$I$3:$I1422,$I1422),"-")</f>
        <v>-</v>
      </c>
      <c r="AA1422" s="27" t="str">
        <f>IF($D1422&gt;0,IF(OR($Z1422 &gt;1,$L1422&lt;&gt;"Adulti"),0,VLOOKUP($P1422,Regione!$B$2:$C$22,2,FALSE)),"-")</f>
        <v>-</v>
      </c>
      <c r="AB1422" s="27" t="str">
        <f>IF($D1422&gt;0,IF(COUNTIFS($O$3:$O1422,$O1422,$L$3:$L1422,$L1422,$I$3:$I1422,$I1422) &gt;1,0,SUMIFS($Y$3:$Y$2503,$L$3:$L$2503,$L1422,$O$3:$O$2503,$O1422,$I$3:$I$2503,$I1422)),"-")</f>
        <v>-</v>
      </c>
      <c r="AC1422" s="27" t="str">
        <f t="shared" si="132"/>
        <v>-</v>
      </c>
    </row>
    <row r="1423" spans="1:29" s="1" customFormat="1">
      <c r="A1423" s="13"/>
      <c r="B1423" s="107" t="str">
        <f>IF(COUNTA($A1423)&gt;0,VLOOKUP($A1423,Corsa!$A$1:$F$43,2,FALSE),"-")</f>
        <v>-</v>
      </c>
      <c r="C1423" s="11"/>
      <c r="D1423" s="13"/>
      <c r="E1423" s="13"/>
      <c r="F1423" s="46" t="str">
        <f>IF(COUNTA($A1423)&gt;0,VLOOKUP($A1423,Corsa!$A$1:$F$43,3,FALSE),"-")</f>
        <v>-</v>
      </c>
      <c r="G1423" s="28" t="str">
        <f>IF($D1423&gt;0,VLOOKUP($D1423,Iscrizioni!$A$2:$M$2502,9,FALSE),"-")</f>
        <v>-</v>
      </c>
      <c r="H1423" s="28" t="str">
        <f>IF($D1423&gt;0,VLOOKUP($D1423,Iscrizioni!$A$2:$M$2502,4,FALSE),"-")</f>
        <v>-</v>
      </c>
      <c r="I1423" s="27" t="str">
        <f>IF($D1423&gt;0,VLOOKUP($D1423,Iscrizioni!$A$2:$M$2502,5,FALSE),"-")</f>
        <v>-</v>
      </c>
      <c r="J1423" s="27" t="str">
        <f>IF($D1423&gt;0,VLOOKUP($D1423,Iscrizioni!$A$2:$M$2502,10,FALSE),"-")</f>
        <v>-</v>
      </c>
      <c r="K1423" s="27" t="str">
        <f t="shared" si="136"/>
        <v>-</v>
      </c>
      <c r="L1423" s="46" t="str">
        <f>IF($D1423&gt;0,VLOOKUP($D1423,Iscrizioni!$A$2:$M$2502,11,FALSE),"-")</f>
        <v>-</v>
      </c>
      <c r="M1423" s="27" t="str">
        <f>IF($D1423&gt;0,VLOOKUP($D1423,Iscrizioni!$A$2:$N$2502,12,FALSE),"-")</f>
        <v>-</v>
      </c>
      <c r="N1423" s="46" t="str">
        <f>IF($D1423&gt;0,VLOOKUP($D1423,Iscrizioni!$A$2:$M$2502,6,FALSE),"-")</f>
        <v>-</v>
      </c>
      <c r="O1423" s="107" t="str">
        <f>IF($D1423&gt;0,VLOOKUP($D1423,Iscrizioni!$A$2:$M$2502,7,FALSE),"-")</f>
        <v>-</v>
      </c>
      <c r="P1423" s="46" t="str">
        <f>IF($D1423&gt;0,VLOOKUP(LEFT($N1423,1),Regione!$A$2:$C$21,2,FALSE),"-")</f>
        <v>-</v>
      </c>
      <c r="Q1423" s="112" t="str">
        <f ca="1">IF($D1423&gt;0,NormalizzaTempo("D",CELL("tipo",$E1423),$E1423),"-")</f>
        <v>-</v>
      </c>
      <c r="R1423" s="27" t="str">
        <f>IF($D1423&gt;0,VLOOKUP($D1423,Iscrizioni!$A$2:$M$2502,13,FALSE),"-")</f>
        <v>-</v>
      </c>
      <c r="S1423" s="112" t="str">
        <f t="shared" si="133"/>
        <v>-</v>
      </c>
      <c r="T1423" s="112" t="str">
        <f>IF($D1423&gt;0,SUMIFS($S$3:$S1423,$X$3:$X1423,1,$J$3:$J1423,$J1423),"-")</f>
        <v>-</v>
      </c>
      <c r="U1423" s="112" t="str">
        <f t="shared" si="134"/>
        <v>-</v>
      </c>
      <c r="V1423" s="112" t="str">
        <f t="shared" si="137"/>
        <v>-</v>
      </c>
      <c r="W1423" s="27" t="str">
        <f>IF(LEN($C1423)=0,IF($D1423&gt;0,COUNTIFS($A$3:$A1423,$A1423),"-"),"Escluso")</f>
        <v>-</v>
      </c>
      <c r="X1423" s="2" t="str">
        <f>IF(LEN($C1423)=0,IF($D1423&gt;0,COUNTIFS($J$3:$J1423,$J1423,$C$3:$C1423,""),"-"),"Escluso")</f>
        <v>-</v>
      </c>
      <c r="Y1423" s="127" t="str">
        <f t="shared" si="135"/>
        <v>-</v>
      </c>
      <c r="Z1423" s="2" t="str">
        <f>IF($D1423&gt;0,COUNTIFS($O$3:$O1423,$O1423,$L$3:$L1423,$L1423,$I$3:$I1423,$I1423),"-")</f>
        <v>-</v>
      </c>
      <c r="AA1423" s="27" t="str">
        <f>IF($D1423&gt;0,IF(OR($Z1423 &gt;1,$L1423&lt;&gt;"Adulti"),0,VLOOKUP($P1423,Regione!$B$2:$C$22,2,FALSE)),"-")</f>
        <v>-</v>
      </c>
      <c r="AB1423" s="27" t="str">
        <f>IF($D1423&gt;0,IF(COUNTIFS($O$3:$O1423,$O1423,$L$3:$L1423,$L1423,$I$3:$I1423,$I1423) &gt;1,0,SUMIFS($Y$3:$Y$2503,$L$3:$L$2503,$L1423,$O$3:$O$2503,$O1423,$I$3:$I$2503,$I1423)),"-")</f>
        <v>-</v>
      </c>
      <c r="AC1423" s="27" t="str">
        <f t="shared" si="132"/>
        <v>-</v>
      </c>
    </row>
    <row r="1424" spans="1:29" s="1" customFormat="1">
      <c r="A1424" s="13"/>
      <c r="B1424" s="107" t="str">
        <f>IF(COUNTA($A1424)&gt;0,VLOOKUP($A1424,Corsa!$A$1:$F$43,2,FALSE),"-")</f>
        <v>-</v>
      </c>
      <c r="C1424" s="11"/>
      <c r="D1424" s="13"/>
      <c r="E1424" s="13"/>
      <c r="F1424" s="46" t="str">
        <f>IF(COUNTA($A1424)&gt;0,VLOOKUP($A1424,Corsa!$A$1:$F$43,3,FALSE),"-")</f>
        <v>-</v>
      </c>
      <c r="G1424" s="28" t="str">
        <f>IF($D1424&gt;0,VLOOKUP($D1424,Iscrizioni!$A$2:$M$2502,9,FALSE),"-")</f>
        <v>-</v>
      </c>
      <c r="H1424" s="28" t="str">
        <f>IF($D1424&gt;0,VLOOKUP($D1424,Iscrizioni!$A$2:$M$2502,4,FALSE),"-")</f>
        <v>-</v>
      </c>
      <c r="I1424" s="27" t="str">
        <f>IF($D1424&gt;0,VLOOKUP($D1424,Iscrizioni!$A$2:$M$2502,5,FALSE),"-")</f>
        <v>-</v>
      </c>
      <c r="J1424" s="27" t="str">
        <f>IF($D1424&gt;0,VLOOKUP($D1424,Iscrizioni!$A$2:$M$2502,10,FALSE),"-")</f>
        <v>-</v>
      </c>
      <c r="K1424" s="27" t="str">
        <f t="shared" si="136"/>
        <v>-</v>
      </c>
      <c r="L1424" s="46" t="str">
        <f>IF($D1424&gt;0,VLOOKUP($D1424,Iscrizioni!$A$2:$M$2502,11,FALSE),"-")</f>
        <v>-</v>
      </c>
      <c r="M1424" s="27" t="str">
        <f>IF($D1424&gt;0,VLOOKUP($D1424,Iscrizioni!$A$2:$N$2502,12,FALSE),"-")</f>
        <v>-</v>
      </c>
      <c r="N1424" s="46" t="str">
        <f>IF($D1424&gt;0,VLOOKUP($D1424,Iscrizioni!$A$2:$M$2502,6,FALSE),"-")</f>
        <v>-</v>
      </c>
      <c r="O1424" s="107" t="str">
        <f>IF($D1424&gt;0,VLOOKUP($D1424,Iscrizioni!$A$2:$M$2502,7,FALSE),"-")</f>
        <v>-</v>
      </c>
      <c r="P1424" s="46" t="str">
        <f>IF($D1424&gt;0,VLOOKUP(LEFT($N1424,1),Regione!$A$2:$C$21,2,FALSE),"-")</f>
        <v>-</v>
      </c>
      <c r="Q1424" s="112" t="str">
        <f ca="1">IF($D1424&gt;0,NormalizzaTempo("D",CELL("tipo",$E1424),$E1424),"-")</f>
        <v>-</v>
      </c>
      <c r="R1424" s="27" t="str">
        <f>IF($D1424&gt;0,VLOOKUP($D1424,Iscrizioni!$A$2:$M$2502,13,FALSE),"-")</f>
        <v>-</v>
      </c>
      <c r="S1424" s="112" t="str">
        <f t="shared" si="133"/>
        <v>-</v>
      </c>
      <c r="T1424" s="112" t="str">
        <f>IF($D1424&gt;0,SUMIFS($S$3:$S1424,$X$3:$X1424,1,$J$3:$J1424,$J1424),"-")</f>
        <v>-</v>
      </c>
      <c r="U1424" s="112" t="str">
        <f t="shared" si="134"/>
        <v>-</v>
      </c>
      <c r="V1424" s="112" t="str">
        <f t="shared" si="137"/>
        <v>-</v>
      </c>
      <c r="W1424" s="27" t="str">
        <f>IF(LEN($C1424)=0,IF($D1424&gt;0,COUNTIFS($A$3:$A1424,$A1424),"-"),"Escluso")</f>
        <v>-</v>
      </c>
      <c r="X1424" s="2" t="str">
        <f>IF(LEN($C1424)=0,IF($D1424&gt;0,COUNTIFS($J$3:$J1424,$J1424,$C$3:$C1424,""),"-"),"Escluso")</f>
        <v>-</v>
      </c>
      <c r="Y1424" s="127" t="str">
        <f t="shared" si="135"/>
        <v>-</v>
      </c>
      <c r="Z1424" s="2" t="str">
        <f>IF($D1424&gt;0,COUNTIFS($O$3:$O1424,$O1424,$L$3:$L1424,$L1424,$I$3:$I1424,$I1424),"-")</f>
        <v>-</v>
      </c>
      <c r="AA1424" s="27" t="str">
        <f>IF($D1424&gt;0,IF(OR($Z1424 &gt;1,$L1424&lt;&gt;"Adulti"),0,VLOOKUP($P1424,Regione!$B$2:$C$22,2,FALSE)),"-")</f>
        <v>-</v>
      </c>
      <c r="AB1424" s="27" t="str">
        <f>IF($D1424&gt;0,IF(COUNTIFS($O$3:$O1424,$O1424,$L$3:$L1424,$L1424,$I$3:$I1424,$I1424) &gt;1,0,SUMIFS($Y$3:$Y$2503,$L$3:$L$2503,$L1424,$O$3:$O$2503,$O1424,$I$3:$I$2503,$I1424)),"-")</f>
        <v>-</v>
      </c>
      <c r="AC1424" s="27" t="str">
        <f t="shared" ref="AC1424:AC1487" si="138">IF($D1424&gt;0,AA1424+AB1424,"-")</f>
        <v>-</v>
      </c>
    </row>
    <row r="1425" spans="1:29" s="1" customFormat="1">
      <c r="A1425" s="13"/>
      <c r="B1425" s="107" t="str">
        <f>IF(COUNTA($A1425)&gt;0,VLOOKUP($A1425,Corsa!$A$1:$F$43,2,FALSE),"-")</f>
        <v>-</v>
      </c>
      <c r="C1425" s="11"/>
      <c r="D1425" s="13"/>
      <c r="E1425" s="13"/>
      <c r="F1425" s="46" t="str">
        <f>IF(COUNTA($A1425)&gt;0,VLOOKUP($A1425,Corsa!$A$1:$F$43,3,FALSE),"-")</f>
        <v>-</v>
      </c>
      <c r="G1425" s="28" t="str">
        <f>IF($D1425&gt;0,VLOOKUP($D1425,Iscrizioni!$A$2:$M$2502,9,FALSE),"-")</f>
        <v>-</v>
      </c>
      <c r="H1425" s="28" t="str">
        <f>IF($D1425&gt;0,VLOOKUP($D1425,Iscrizioni!$A$2:$M$2502,4,FALSE),"-")</f>
        <v>-</v>
      </c>
      <c r="I1425" s="27" t="str">
        <f>IF($D1425&gt;0,VLOOKUP($D1425,Iscrizioni!$A$2:$M$2502,5,FALSE),"-")</f>
        <v>-</v>
      </c>
      <c r="J1425" s="27" t="str">
        <f>IF($D1425&gt;0,VLOOKUP($D1425,Iscrizioni!$A$2:$M$2502,10,FALSE),"-")</f>
        <v>-</v>
      </c>
      <c r="K1425" s="27" t="str">
        <f t="shared" si="136"/>
        <v>-</v>
      </c>
      <c r="L1425" s="46" t="str">
        <f>IF($D1425&gt;0,VLOOKUP($D1425,Iscrizioni!$A$2:$M$2502,11,FALSE),"-")</f>
        <v>-</v>
      </c>
      <c r="M1425" s="27" t="str">
        <f>IF($D1425&gt;0,VLOOKUP($D1425,Iscrizioni!$A$2:$N$2502,12,FALSE),"-")</f>
        <v>-</v>
      </c>
      <c r="N1425" s="46" t="str">
        <f>IF($D1425&gt;0,VLOOKUP($D1425,Iscrizioni!$A$2:$M$2502,6,FALSE),"-")</f>
        <v>-</v>
      </c>
      <c r="O1425" s="107" t="str">
        <f>IF($D1425&gt;0,VLOOKUP($D1425,Iscrizioni!$A$2:$M$2502,7,FALSE),"-")</f>
        <v>-</v>
      </c>
      <c r="P1425" s="46" t="str">
        <f>IF($D1425&gt;0,VLOOKUP(LEFT($N1425,1),Regione!$A$2:$C$21,2,FALSE),"-")</f>
        <v>-</v>
      </c>
      <c r="Q1425" s="112" t="str">
        <f ca="1">IF($D1425&gt;0,NormalizzaTempo("D",CELL("tipo",$E1425),$E1425),"-")</f>
        <v>-</v>
      </c>
      <c r="R1425" s="27" t="str">
        <f>IF($D1425&gt;0,VLOOKUP($D1425,Iscrizioni!$A$2:$M$2502,13,FALSE),"-")</f>
        <v>-</v>
      </c>
      <c r="S1425" s="112" t="str">
        <f t="shared" ref="S1425:S1488" si="139">IF($D1425&gt;0,CalcolaVelocita(R1425,Q1425*86400),"-")</f>
        <v>-</v>
      </c>
      <c r="T1425" s="112" t="str">
        <f>IF($D1425&gt;0,SUMIFS($S$3:$S1425,$X$3:$X1425,1,$J$3:$J1425,$J1425),"-")</f>
        <v>-</v>
      </c>
      <c r="U1425" s="112" t="str">
        <f t="shared" ref="U1425:U1488" si="140">IF($D1425&gt;0,S1425-T1425,"-")</f>
        <v>-</v>
      </c>
      <c r="V1425" s="112" t="str">
        <f t="shared" si="137"/>
        <v>-</v>
      </c>
      <c r="W1425" s="27" t="str">
        <f>IF(LEN($C1425)=0,IF($D1425&gt;0,COUNTIFS($A$3:$A1425,$A1425),"-"),"Escluso")</f>
        <v>-</v>
      </c>
      <c r="X1425" s="2" t="str">
        <f>IF(LEN($C1425)=0,IF($D1425&gt;0,COUNTIFS($J$3:$J1425,$J1425,$C$3:$C1425,""),"-"),"Escluso")</f>
        <v>-</v>
      </c>
      <c r="Y1425" s="127" t="str">
        <f t="shared" si="135"/>
        <v>-</v>
      </c>
      <c r="Z1425" s="2" t="str">
        <f>IF($D1425&gt;0,COUNTIFS($O$3:$O1425,$O1425,$L$3:$L1425,$L1425,$I$3:$I1425,$I1425),"-")</f>
        <v>-</v>
      </c>
      <c r="AA1425" s="27" t="str">
        <f>IF($D1425&gt;0,IF(OR($Z1425 &gt;1,$L1425&lt;&gt;"Adulti"),0,VLOOKUP($P1425,Regione!$B$2:$C$22,2,FALSE)),"-")</f>
        <v>-</v>
      </c>
      <c r="AB1425" s="27" t="str">
        <f>IF($D1425&gt;0,IF(COUNTIFS($O$3:$O1425,$O1425,$L$3:$L1425,$L1425,$I$3:$I1425,$I1425) &gt;1,0,SUMIFS($Y$3:$Y$2503,$L$3:$L$2503,$L1425,$O$3:$O$2503,$O1425,$I$3:$I$2503,$I1425)),"-")</f>
        <v>-</v>
      </c>
      <c r="AC1425" s="27" t="str">
        <f t="shared" si="138"/>
        <v>-</v>
      </c>
    </row>
    <row r="1426" spans="1:29" s="1" customFormat="1">
      <c r="A1426" s="13"/>
      <c r="B1426" s="107" t="str">
        <f>IF(COUNTA($A1426)&gt;0,VLOOKUP($A1426,Corsa!$A$1:$F$43,2,FALSE),"-")</f>
        <v>-</v>
      </c>
      <c r="C1426" s="11"/>
      <c r="D1426" s="13"/>
      <c r="E1426" s="13"/>
      <c r="F1426" s="46" t="str">
        <f>IF(COUNTA($A1426)&gt;0,VLOOKUP($A1426,Corsa!$A$1:$F$43,3,FALSE),"-")</f>
        <v>-</v>
      </c>
      <c r="G1426" s="28" t="str">
        <f>IF($D1426&gt;0,VLOOKUP($D1426,Iscrizioni!$A$2:$M$2502,9,FALSE),"-")</f>
        <v>-</v>
      </c>
      <c r="H1426" s="28" t="str">
        <f>IF($D1426&gt;0,VLOOKUP($D1426,Iscrizioni!$A$2:$M$2502,4,FALSE),"-")</f>
        <v>-</v>
      </c>
      <c r="I1426" s="27" t="str">
        <f>IF($D1426&gt;0,VLOOKUP($D1426,Iscrizioni!$A$2:$M$2502,5,FALSE),"-")</f>
        <v>-</v>
      </c>
      <c r="J1426" s="27" t="str">
        <f>IF($D1426&gt;0,VLOOKUP($D1426,Iscrizioni!$A$2:$M$2502,10,FALSE),"-")</f>
        <v>-</v>
      </c>
      <c r="K1426" s="27" t="str">
        <f t="shared" si="136"/>
        <v>-</v>
      </c>
      <c r="L1426" s="46" t="str">
        <f>IF($D1426&gt;0,VLOOKUP($D1426,Iscrizioni!$A$2:$M$2502,11,FALSE),"-")</f>
        <v>-</v>
      </c>
      <c r="M1426" s="27" t="str">
        <f>IF($D1426&gt;0,VLOOKUP($D1426,Iscrizioni!$A$2:$N$2502,12,FALSE),"-")</f>
        <v>-</v>
      </c>
      <c r="N1426" s="46" t="str">
        <f>IF($D1426&gt;0,VLOOKUP($D1426,Iscrizioni!$A$2:$M$2502,6,FALSE),"-")</f>
        <v>-</v>
      </c>
      <c r="O1426" s="107" t="str">
        <f>IF($D1426&gt;0,VLOOKUP($D1426,Iscrizioni!$A$2:$M$2502,7,FALSE),"-")</f>
        <v>-</v>
      </c>
      <c r="P1426" s="46" t="str">
        <f>IF($D1426&gt;0,VLOOKUP(LEFT($N1426,1),Regione!$A$2:$C$21,2,FALSE),"-")</f>
        <v>-</v>
      </c>
      <c r="Q1426" s="112" t="str">
        <f ca="1">IF($D1426&gt;0,NormalizzaTempo("D",CELL("tipo",$E1426),$E1426),"-")</f>
        <v>-</v>
      </c>
      <c r="R1426" s="27" t="str">
        <f>IF($D1426&gt;0,VLOOKUP($D1426,Iscrizioni!$A$2:$M$2502,13,FALSE),"-")</f>
        <v>-</v>
      </c>
      <c r="S1426" s="112" t="str">
        <f t="shared" si="139"/>
        <v>-</v>
      </c>
      <c r="T1426" s="112" t="str">
        <f>IF($D1426&gt;0,SUMIFS($S$3:$S1426,$X$3:$X1426,1,$J$3:$J1426,$J1426),"-")</f>
        <v>-</v>
      </c>
      <c r="U1426" s="112" t="str">
        <f t="shared" si="140"/>
        <v>-</v>
      </c>
      <c r="V1426" s="112" t="str">
        <f t="shared" si="137"/>
        <v>-</v>
      </c>
      <c r="W1426" s="27" t="str">
        <f>IF(LEN($C1426)=0,IF($D1426&gt;0,COUNTIFS($A$3:$A1426,$A1426),"-"),"Escluso")</f>
        <v>-</v>
      </c>
      <c r="X1426" s="2" t="str">
        <f>IF(LEN($C1426)=0,IF($D1426&gt;0,COUNTIFS($J$3:$J1426,$J1426,$C$3:$C1426,""),"-"),"Escluso")</f>
        <v>-</v>
      </c>
      <c r="Y1426" s="127" t="str">
        <f t="shared" si="135"/>
        <v>-</v>
      </c>
      <c r="Z1426" s="2" t="str">
        <f>IF($D1426&gt;0,COUNTIFS($O$3:$O1426,$O1426,$L$3:$L1426,$L1426,$I$3:$I1426,$I1426),"-")</f>
        <v>-</v>
      </c>
      <c r="AA1426" s="27" t="str">
        <f>IF($D1426&gt;0,IF(OR($Z1426 &gt;1,$L1426&lt;&gt;"Adulti"),0,VLOOKUP($P1426,Regione!$B$2:$C$22,2,FALSE)),"-")</f>
        <v>-</v>
      </c>
      <c r="AB1426" s="27" t="str">
        <f>IF($D1426&gt;0,IF(COUNTIFS($O$3:$O1426,$O1426,$L$3:$L1426,$L1426,$I$3:$I1426,$I1426) &gt;1,0,SUMIFS($Y$3:$Y$2503,$L$3:$L$2503,$L1426,$O$3:$O$2503,$O1426,$I$3:$I$2503,$I1426)),"-")</f>
        <v>-</v>
      </c>
      <c r="AC1426" s="27" t="str">
        <f t="shared" si="138"/>
        <v>-</v>
      </c>
    </row>
    <row r="1427" spans="1:29" s="1" customFormat="1">
      <c r="A1427" s="13"/>
      <c r="B1427" s="107" t="str">
        <f>IF(COUNTA($A1427)&gt;0,VLOOKUP($A1427,Corsa!$A$1:$F$43,2,FALSE),"-")</f>
        <v>-</v>
      </c>
      <c r="C1427" s="11"/>
      <c r="D1427" s="13"/>
      <c r="E1427" s="13"/>
      <c r="F1427" s="46" t="str">
        <f>IF(COUNTA($A1427)&gt;0,VLOOKUP($A1427,Corsa!$A$1:$F$43,3,FALSE),"-")</f>
        <v>-</v>
      </c>
      <c r="G1427" s="28" t="str">
        <f>IF($D1427&gt;0,VLOOKUP($D1427,Iscrizioni!$A$2:$M$2502,9,FALSE),"-")</f>
        <v>-</v>
      </c>
      <c r="H1427" s="28" t="str">
        <f>IF($D1427&gt;0,VLOOKUP($D1427,Iscrizioni!$A$2:$M$2502,4,FALSE),"-")</f>
        <v>-</v>
      </c>
      <c r="I1427" s="27" t="str">
        <f>IF($D1427&gt;0,VLOOKUP($D1427,Iscrizioni!$A$2:$M$2502,5,FALSE),"-")</f>
        <v>-</v>
      </c>
      <c r="J1427" s="27" t="str">
        <f>IF($D1427&gt;0,VLOOKUP($D1427,Iscrizioni!$A$2:$M$2502,10,FALSE),"-")</f>
        <v>-</v>
      </c>
      <c r="K1427" s="27" t="str">
        <f t="shared" si="136"/>
        <v>-</v>
      </c>
      <c r="L1427" s="46" t="str">
        <f>IF($D1427&gt;0,VLOOKUP($D1427,Iscrizioni!$A$2:$M$2502,11,FALSE),"-")</f>
        <v>-</v>
      </c>
      <c r="M1427" s="27" t="str">
        <f>IF($D1427&gt;0,VLOOKUP($D1427,Iscrizioni!$A$2:$N$2502,12,FALSE),"-")</f>
        <v>-</v>
      </c>
      <c r="N1427" s="46" t="str">
        <f>IF($D1427&gt;0,VLOOKUP($D1427,Iscrizioni!$A$2:$M$2502,6,FALSE),"-")</f>
        <v>-</v>
      </c>
      <c r="O1427" s="107" t="str">
        <f>IF($D1427&gt;0,VLOOKUP($D1427,Iscrizioni!$A$2:$M$2502,7,FALSE),"-")</f>
        <v>-</v>
      </c>
      <c r="P1427" s="46" t="str">
        <f>IF($D1427&gt;0,VLOOKUP(LEFT($N1427,1),Regione!$A$2:$C$21,2,FALSE),"-")</f>
        <v>-</v>
      </c>
      <c r="Q1427" s="112" t="str">
        <f ca="1">IF($D1427&gt;0,NormalizzaTempo("D",CELL("tipo",$E1427),$E1427),"-")</f>
        <v>-</v>
      </c>
      <c r="R1427" s="27" t="str">
        <f>IF($D1427&gt;0,VLOOKUP($D1427,Iscrizioni!$A$2:$M$2502,13,FALSE),"-")</f>
        <v>-</v>
      </c>
      <c r="S1427" s="112" t="str">
        <f t="shared" si="139"/>
        <v>-</v>
      </c>
      <c r="T1427" s="112" t="str">
        <f>IF($D1427&gt;0,SUMIFS($S$3:$S1427,$X$3:$X1427,1,$J$3:$J1427,$J1427),"-")</f>
        <v>-</v>
      </c>
      <c r="U1427" s="112" t="str">
        <f t="shared" si="140"/>
        <v>-</v>
      </c>
      <c r="V1427" s="112" t="str">
        <f t="shared" si="137"/>
        <v>-</v>
      </c>
      <c r="W1427" s="27" t="str">
        <f>IF(LEN($C1427)=0,IF($D1427&gt;0,COUNTIFS($A$3:$A1427,$A1427),"-"),"Escluso")</f>
        <v>-</v>
      </c>
      <c r="X1427" s="2" t="str">
        <f>IF(LEN($C1427)=0,IF($D1427&gt;0,COUNTIFS($J$3:$J1427,$J1427,$C$3:$C1427,""),"-"),"Escluso")</f>
        <v>-</v>
      </c>
      <c r="Y1427" s="127" t="str">
        <f t="shared" si="135"/>
        <v>-</v>
      </c>
      <c r="Z1427" s="2" t="str">
        <f>IF($D1427&gt;0,COUNTIFS($O$3:$O1427,$O1427,$L$3:$L1427,$L1427,$I$3:$I1427,$I1427),"-")</f>
        <v>-</v>
      </c>
      <c r="AA1427" s="27" t="str">
        <f>IF($D1427&gt;0,IF(OR($Z1427 &gt;1,$L1427&lt;&gt;"Adulti"),0,VLOOKUP($P1427,Regione!$B$2:$C$22,2,FALSE)),"-")</f>
        <v>-</v>
      </c>
      <c r="AB1427" s="27" t="str">
        <f>IF($D1427&gt;0,IF(COUNTIFS($O$3:$O1427,$O1427,$L$3:$L1427,$L1427,$I$3:$I1427,$I1427) &gt;1,0,SUMIFS($Y$3:$Y$2503,$L$3:$L$2503,$L1427,$O$3:$O$2503,$O1427,$I$3:$I$2503,$I1427)),"-")</f>
        <v>-</v>
      </c>
      <c r="AC1427" s="27" t="str">
        <f t="shared" si="138"/>
        <v>-</v>
      </c>
    </row>
    <row r="1428" spans="1:29" s="1" customFormat="1">
      <c r="A1428" s="13"/>
      <c r="B1428" s="107" t="str">
        <f>IF(COUNTA($A1428)&gt;0,VLOOKUP($A1428,Corsa!$A$1:$F$43,2,FALSE),"-")</f>
        <v>-</v>
      </c>
      <c r="C1428" s="11"/>
      <c r="D1428" s="13"/>
      <c r="E1428" s="13"/>
      <c r="F1428" s="46" t="str">
        <f>IF(COUNTA($A1428)&gt;0,VLOOKUP($A1428,Corsa!$A$1:$F$43,3,FALSE),"-")</f>
        <v>-</v>
      </c>
      <c r="G1428" s="28" t="str">
        <f>IF($D1428&gt;0,VLOOKUP($D1428,Iscrizioni!$A$2:$M$2502,9,FALSE),"-")</f>
        <v>-</v>
      </c>
      <c r="H1428" s="28" t="str">
        <f>IF($D1428&gt;0,VLOOKUP($D1428,Iscrizioni!$A$2:$M$2502,4,FALSE),"-")</f>
        <v>-</v>
      </c>
      <c r="I1428" s="27" t="str">
        <f>IF($D1428&gt;0,VLOOKUP($D1428,Iscrizioni!$A$2:$M$2502,5,FALSE),"-")</f>
        <v>-</v>
      </c>
      <c r="J1428" s="27" t="str">
        <f>IF($D1428&gt;0,VLOOKUP($D1428,Iscrizioni!$A$2:$M$2502,10,FALSE),"-")</f>
        <v>-</v>
      </c>
      <c r="K1428" s="27" t="str">
        <f t="shared" si="136"/>
        <v>-</v>
      </c>
      <c r="L1428" s="46" t="str">
        <f>IF($D1428&gt;0,VLOOKUP($D1428,Iscrizioni!$A$2:$M$2502,11,FALSE),"-")</f>
        <v>-</v>
      </c>
      <c r="M1428" s="27" t="str">
        <f>IF($D1428&gt;0,VLOOKUP($D1428,Iscrizioni!$A$2:$N$2502,12,FALSE),"-")</f>
        <v>-</v>
      </c>
      <c r="N1428" s="46" t="str">
        <f>IF($D1428&gt;0,VLOOKUP($D1428,Iscrizioni!$A$2:$M$2502,6,FALSE),"-")</f>
        <v>-</v>
      </c>
      <c r="O1428" s="107" t="str">
        <f>IF($D1428&gt;0,VLOOKUP($D1428,Iscrizioni!$A$2:$M$2502,7,FALSE),"-")</f>
        <v>-</v>
      </c>
      <c r="P1428" s="46" t="str">
        <f>IF($D1428&gt;0,VLOOKUP(LEFT($N1428,1),Regione!$A$2:$C$21,2,FALSE),"-")</f>
        <v>-</v>
      </c>
      <c r="Q1428" s="112" t="str">
        <f ca="1">IF($D1428&gt;0,NormalizzaTempo("D",CELL("tipo",$E1428),$E1428),"-")</f>
        <v>-</v>
      </c>
      <c r="R1428" s="27" t="str">
        <f>IF($D1428&gt;0,VLOOKUP($D1428,Iscrizioni!$A$2:$M$2502,13,FALSE),"-")</f>
        <v>-</v>
      </c>
      <c r="S1428" s="112" t="str">
        <f t="shared" si="139"/>
        <v>-</v>
      </c>
      <c r="T1428" s="112" t="str">
        <f>IF($D1428&gt;0,SUMIFS($S$3:$S1428,$X$3:$X1428,1,$J$3:$J1428,$J1428),"-")</f>
        <v>-</v>
      </c>
      <c r="U1428" s="112" t="str">
        <f t="shared" si="140"/>
        <v>-</v>
      </c>
      <c r="V1428" s="112" t="str">
        <f t="shared" si="137"/>
        <v>-</v>
      </c>
      <c r="W1428" s="27" t="str">
        <f>IF(LEN($C1428)=0,IF($D1428&gt;0,COUNTIFS($A$3:$A1428,$A1428),"-"),"Escluso")</f>
        <v>-</v>
      </c>
      <c r="X1428" s="2" t="str">
        <f>IF(LEN($C1428)=0,IF($D1428&gt;0,COUNTIFS($J$3:$J1428,$J1428,$C$3:$C1428,""),"-"),"Escluso")</f>
        <v>-</v>
      </c>
      <c r="Y1428" s="127" t="str">
        <f t="shared" si="135"/>
        <v>-</v>
      </c>
      <c r="Z1428" s="2" t="str">
        <f>IF($D1428&gt;0,COUNTIFS($O$3:$O1428,$O1428,$L$3:$L1428,$L1428,$I$3:$I1428,$I1428),"-")</f>
        <v>-</v>
      </c>
      <c r="AA1428" s="27" t="str">
        <f>IF($D1428&gt;0,IF(OR($Z1428 &gt;1,$L1428&lt;&gt;"Adulti"),0,VLOOKUP($P1428,Regione!$B$2:$C$22,2,FALSE)),"-")</f>
        <v>-</v>
      </c>
      <c r="AB1428" s="27" t="str">
        <f>IF($D1428&gt;0,IF(COUNTIFS($O$3:$O1428,$O1428,$L$3:$L1428,$L1428,$I$3:$I1428,$I1428) &gt;1,0,SUMIFS($Y$3:$Y$2503,$L$3:$L$2503,$L1428,$O$3:$O$2503,$O1428,$I$3:$I$2503,$I1428)),"-")</f>
        <v>-</v>
      </c>
      <c r="AC1428" s="27" t="str">
        <f t="shared" si="138"/>
        <v>-</v>
      </c>
    </row>
    <row r="1429" spans="1:29" s="1" customFormat="1">
      <c r="A1429" s="13"/>
      <c r="B1429" s="107" t="str">
        <f>IF(COUNTA($A1429)&gt;0,VLOOKUP($A1429,Corsa!$A$1:$F$43,2,FALSE),"-")</f>
        <v>-</v>
      </c>
      <c r="C1429" s="11"/>
      <c r="D1429" s="13"/>
      <c r="E1429" s="13"/>
      <c r="F1429" s="46" t="str">
        <f>IF(COUNTA($A1429)&gt;0,VLOOKUP($A1429,Corsa!$A$1:$F$43,3,FALSE),"-")</f>
        <v>-</v>
      </c>
      <c r="G1429" s="28" t="str">
        <f>IF($D1429&gt;0,VLOOKUP($D1429,Iscrizioni!$A$2:$M$2502,9,FALSE),"-")</f>
        <v>-</v>
      </c>
      <c r="H1429" s="28" t="str">
        <f>IF($D1429&gt;0,VLOOKUP($D1429,Iscrizioni!$A$2:$M$2502,4,FALSE),"-")</f>
        <v>-</v>
      </c>
      <c r="I1429" s="27" t="str">
        <f>IF($D1429&gt;0,VLOOKUP($D1429,Iscrizioni!$A$2:$M$2502,5,FALSE),"-")</f>
        <v>-</v>
      </c>
      <c r="J1429" s="27" t="str">
        <f>IF($D1429&gt;0,VLOOKUP($D1429,Iscrizioni!$A$2:$M$2502,10,FALSE),"-")</f>
        <v>-</v>
      </c>
      <c r="K1429" s="27" t="str">
        <f t="shared" si="136"/>
        <v>-</v>
      </c>
      <c r="L1429" s="46" t="str">
        <f>IF($D1429&gt;0,VLOOKUP($D1429,Iscrizioni!$A$2:$M$2502,11,FALSE),"-")</f>
        <v>-</v>
      </c>
      <c r="M1429" s="27" t="str">
        <f>IF($D1429&gt;0,VLOOKUP($D1429,Iscrizioni!$A$2:$N$2502,12,FALSE),"-")</f>
        <v>-</v>
      </c>
      <c r="N1429" s="46" t="str">
        <f>IF($D1429&gt;0,VLOOKUP($D1429,Iscrizioni!$A$2:$M$2502,6,FALSE),"-")</f>
        <v>-</v>
      </c>
      <c r="O1429" s="107" t="str">
        <f>IF($D1429&gt;0,VLOOKUP($D1429,Iscrizioni!$A$2:$M$2502,7,FALSE),"-")</f>
        <v>-</v>
      </c>
      <c r="P1429" s="46" t="str">
        <f>IF($D1429&gt;0,VLOOKUP(LEFT($N1429,1),Regione!$A$2:$C$21,2,FALSE),"-")</f>
        <v>-</v>
      </c>
      <c r="Q1429" s="112" t="str">
        <f ca="1">IF($D1429&gt;0,NormalizzaTempo("D",CELL("tipo",$E1429),$E1429),"-")</f>
        <v>-</v>
      </c>
      <c r="R1429" s="27" t="str">
        <f>IF($D1429&gt;0,VLOOKUP($D1429,Iscrizioni!$A$2:$M$2502,13,FALSE),"-")</f>
        <v>-</v>
      </c>
      <c r="S1429" s="112" t="str">
        <f t="shared" si="139"/>
        <v>-</v>
      </c>
      <c r="T1429" s="112" t="str">
        <f>IF($D1429&gt;0,SUMIFS($S$3:$S1429,$X$3:$X1429,1,$J$3:$J1429,$J1429),"-")</f>
        <v>-</v>
      </c>
      <c r="U1429" s="112" t="str">
        <f t="shared" si="140"/>
        <v>-</v>
      </c>
      <c r="V1429" s="112" t="str">
        <f t="shared" si="137"/>
        <v>-</v>
      </c>
      <c r="W1429" s="27" t="str">
        <f>IF(LEN($C1429)=0,IF($D1429&gt;0,COUNTIFS($A$3:$A1429,$A1429),"-"),"Escluso")</f>
        <v>-</v>
      </c>
      <c r="X1429" s="2" t="str">
        <f>IF(LEN($C1429)=0,IF($D1429&gt;0,COUNTIFS($J$3:$J1429,$J1429,$C$3:$C1429,""),"-"),"Escluso")</f>
        <v>-</v>
      </c>
      <c r="Y1429" s="127" t="str">
        <f t="shared" si="135"/>
        <v>-</v>
      </c>
      <c r="Z1429" s="2" t="str">
        <f>IF($D1429&gt;0,COUNTIFS($O$3:$O1429,$O1429,$L$3:$L1429,$L1429,$I$3:$I1429,$I1429),"-")</f>
        <v>-</v>
      </c>
      <c r="AA1429" s="27" t="str">
        <f>IF($D1429&gt;0,IF(OR($Z1429 &gt;1,$L1429&lt;&gt;"Adulti"),0,VLOOKUP($P1429,Regione!$B$2:$C$22,2,FALSE)),"-")</f>
        <v>-</v>
      </c>
      <c r="AB1429" s="27" t="str">
        <f>IF($D1429&gt;0,IF(COUNTIFS($O$3:$O1429,$O1429,$L$3:$L1429,$L1429,$I$3:$I1429,$I1429) &gt;1,0,SUMIFS($Y$3:$Y$2503,$L$3:$L$2503,$L1429,$O$3:$O$2503,$O1429,$I$3:$I$2503,$I1429)),"-")</f>
        <v>-</v>
      </c>
      <c r="AC1429" s="27" t="str">
        <f t="shared" si="138"/>
        <v>-</v>
      </c>
    </row>
    <row r="1430" spans="1:29" s="1" customFormat="1">
      <c r="A1430" s="13"/>
      <c r="B1430" s="107" t="str">
        <f>IF(COUNTA($A1430)&gt;0,VLOOKUP($A1430,Corsa!$A$1:$F$43,2,FALSE),"-")</f>
        <v>-</v>
      </c>
      <c r="C1430" s="11"/>
      <c r="D1430" s="13"/>
      <c r="E1430" s="13"/>
      <c r="F1430" s="46" t="str">
        <f>IF(COUNTA($A1430)&gt;0,VLOOKUP($A1430,Corsa!$A$1:$F$43,3,FALSE),"-")</f>
        <v>-</v>
      </c>
      <c r="G1430" s="28" t="str">
        <f>IF($D1430&gt;0,VLOOKUP($D1430,Iscrizioni!$A$2:$M$2502,9,FALSE),"-")</f>
        <v>-</v>
      </c>
      <c r="H1430" s="28" t="str">
        <f>IF($D1430&gt;0,VLOOKUP($D1430,Iscrizioni!$A$2:$M$2502,4,FALSE),"-")</f>
        <v>-</v>
      </c>
      <c r="I1430" s="27" t="str">
        <f>IF($D1430&gt;0,VLOOKUP($D1430,Iscrizioni!$A$2:$M$2502,5,FALSE),"-")</f>
        <v>-</v>
      </c>
      <c r="J1430" s="27" t="str">
        <f>IF($D1430&gt;0,VLOOKUP($D1430,Iscrizioni!$A$2:$M$2502,10,FALSE),"-")</f>
        <v>-</v>
      </c>
      <c r="K1430" s="27" t="str">
        <f t="shared" si="136"/>
        <v>-</v>
      </c>
      <c r="L1430" s="46" t="str">
        <f>IF($D1430&gt;0,VLOOKUP($D1430,Iscrizioni!$A$2:$M$2502,11,FALSE),"-")</f>
        <v>-</v>
      </c>
      <c r="M1430" s="27" t="str">
        <f>IF($D1430&gt;0,VLOOKUP($D1430,Iscrizioni!$A$2:$N$2502,12,FALSE),"-")</f>
        <v>-</v>
      </c>
      <c r="N1430" s="46" t="str">
        <f>IF($D1430&gt;0,VLOOKUP($D1430,Iscrizioni!$A$2:$M$2502,6,FALSE),"-")</f>
        <v>-</v>
      </c>
      <c r="O1430" s="107" t="str">
        <f>IF($D1430&gt;0,VLOOKUP($D1430,Iscrizioni!$A$2:$M$2502,7,FALSE),"-")</f>
        <v>-</v>
      </c>
      <c r="P1430" s="46" t="str">
        <f>IF($D1430&gt;0,VLOOKUP(LEFT($N1430,1),Regione!$A$2:$C$21,2,FALSE),"-")</f>
        <v>-</v>
      </c>
      <c r="Q1430" s="112" t="str">
        <f ca="1">IF($D1430&gt;0,NormalizzaTempo("D",CELL("tipo",$E1430),$E1430),"-")</f>
        <v>-</v>
      </c>
      <c r="R1430" s="27" t="str">
        <f>IF($D1430&gt;0,VLOOKUP($D1430,Iscrizioni!$A$2:$M$2502,13,FALSE),"-")</f>
        <v>-</v>
      </c>
      <c r="S1430" s="112" t="str">
        <f t="shared" si="139"/>
        <v>-</v>
      </c>
      <c r="T1430" s="112" t="str">
        <f>IF($D1430&gt;0,SUMIFS($S$3:$S1430,$X$3:$X1430,1,$J$3:$J1430,$J1430),"-")</f>
        <v>-</v>
      </c>
      <c r="U1430" s="112" t="str">
        <f t="shared" si="140"/>
        <v>-</v>
      </c>
      <c r="V1430" s="112" t="str">
        <f t="shared" si="137"/>
        <v>-</v>
      </c>
      <c r="W1430" s="27" t="str">
        <f>IF(LEN($C1430)=0,IF($D1430&gt;0,COUNTIFS($A$3:$A1430,$A1430),"-"),"Escluso")</f>
        <v>-</v>
      </c>
      <c r="X1430" s="2" t="str">
        <f>IF(LEN($C1430)=0,IF($D1430&gt;0,COUNTIFS($J$3:$J1430,$J1430,$C$3:$C1430,""),"-"),"Escluso")</f>
        <v>-</v>
      </c>
      <c r="Y1430" s="127" t="str">
        <f t="shared" si="135"/>
        <v>-</v>
      </c>
      <c r="Z1430" s="2" t="str">
        <f>IF($D1430&gt;0,COUNTIFS($O$3:$O1430,$O1430,$L$3:$L1430,$L1430,$I$3:$I1430,$I1430),"-")</f>
        <v>-</v>
      </c>
      <c r="AA1430" s="27" t="str">
        <f>IF($D1430&gt;0,IF(OR($Z1430 &gt;1,$L1430&lt;&gt;"Adulti"),0,VLOOKUP($P1430,Regione!$B$2:$C$22,2,FALSE)),"-")</f>
        <v>-</v>
      </c>
      <c r="AB1430" s="27" t="str">
        <f>IF($D1430&gt;0,IF(COUNTIFS($O$3:$O1430,$O1430,$L$3:$L1430,$L1430,$I$3:$I1430,$I1430) &gt;1,0,SUMIFS($Y$3:$Y$2503,$L$3:$L$2503,$L1430,$O$3:$O$2503,$O1430,$I$3:$I$2503,$I1430)),"-")</f>
        <v>-</v>
      </c>
      <c r="AC1430" s="27" t="str">
        <f t="shared" si="138"/>
        <v>-</v>
      </c>
    </row>
    <row r="1431" spans="1:29" s="1" customFormat="1">
      <c r="A1431" s="13"/>
      <c r="B1431" s="107" t="str">
        <f>IF(COUNTA($A1431)&gt;0,VLOOKUP($A1431,Corsa!$A$1:$F$43,2,FALSE),"-")</f>
        <v>-</v>
      </c>
      <c r="C1431" s="11"/>
      <c r="D1431" s="13"/>
      <c r="E1431" s="13"/>
      <c r="F1431" s="46" t="str">
        <f>IF(COUNTA($A1431)&gt;0,VLOOKUP($A1431,Corsa!$A$1:$F$43,3,FALSE),"-")</f>
        <v>-</v>
      </c>
      <c r="G1431" s="28" t="str">
        <f>IF($D1431&gt;0,VLOOKUP($D1431,Iscrizioni!$A$2:$M$2502,9,FALSE),"-")</f>
        <v>-</v>
      </c>
      <c r="H1431" s="28" t="str">
        <f>IF($D1431&gt;0,VLOOKUP($D1431,Iscrizioni!$A$2:$M$2502,4,FALSE),"-")</f>
        <v>-</v>
      </c>
      <c r="I1431" s="27" t="str">
        <f>IF($D1431&gt;0,VLOOKUP($D1431,Iscrizioni!$A$2:$M$2502,5,FALSE),"-")</f>
        <v>-</v>
      </c>
      <c r="J1431" s="27" t="str">
        <f>IF($D1431&gt;0,VLOOKUP($D1431,Iscrizioni!$A$2:$M$2502,10,FALSE),"-")</f>
        <v>-</v>
      </c>
      <c r="K1431" s="27" t="str">
        <f t="shared" si="136"/>
        <v>-</v>
      </c>
      <c r="L1431" s="46" t="str">
        <f>IF($D1431&gt;0,VLOOKUP($D1431,Iscrizioni!$A$2:$M$2502,11,FALSE),"-")</f>
        <v>-</v>
      </c>
      <c r="M1431" s="27" t="str">
        <f>IF($D1431&gt;0,VLOOKUP($D1431,Iscrizioni!$A$2:$N$2502,12,FALSE),"-")</f>
        <v>-</v>
      </c>
      <c r="N1431" s="46" t="str">
        <f>IF($D1431&gt;0,VLOOKUP($D1431,Iscrizioni!$A$2:$M$2502,6,FALSE),"-")</f>
        <v>-</v>
      </c>
      <c r="O1431" s="107" t="str">
        <f>IF($D1431&gt;0,VLOOKUP($D1431,Iscrizioni!$A$2:$M$2502,7,FALSE),"-")</f>
        <v>-</v>
      </c>
      <c r="P1431" s="46" t="str">
        <f>IF($D1431&gt;0,VLOOKUP(LEFT($N1431,1),Regione!$A$2:$C$21,2,FALSE),"-")</f>
        <v>-</v>
      </c>
      <c r="Q1431" s="112" t="str">
        <f ca="1">IF($D1431&gt;0,NormalizzaTempo("D",CELL("tipo",$E1431),$E1431),"-")</f>
        <v>-</v>
      </c>
      <c r="R1431" s="27" t="str">
        <f>IF($D1431&gt;0,VLOOKUP($D1431,Iscrizioni!$A$2:$M$2502,13,FALSE),"-")</f>
        <v>-</v>
      </c>
      <c r="S1431" s="112" t="str">
        <f t="shared" si="139"/>
        <v>-</v>
      </c>
      <c r="T1431" s="112" t="str">
        <f>IF($D1431&gt;0,SUMIFS($S$3:$S1431,$X$3:$X1431,1,$J$3:$J1431,$J1431),"-")</f>
        <v>-</v>
      </c>
      <c r="U1431" s="112" t="str">
        <f t="shared" si="140"/>
        <v>-</v>
      </c>
      <c r="V1431" s="112" t="str">
        <f t="shared" si="137"/>
        <v>-</v>
      </c>
      <c r="W1431" s="27" t="str">
        <f>IF(LEN($C1431)=0,IF($D1431&gt;0,COUNTIFS($A$3:$A1431,$A1431),"-"),"Escluso")</f>
        <v>-</v>
      </c>
      <c r="X1431" s="2" t="str">
        <f>IF(LEN($C1431)=0,IF($D1431&gt;0,COUNTIFS($J$3:$J1431,$J1431,$C$3:$C1431,""),"-"),"Escluso")</f>
        <v>-</v>
      </c>
      <c r="Y1431" s="127" t="str">
        <f t="shared" si="135"/>
        <v>-</v>
      </c>
      <c r="Z1431" s="2" t="str">
        <f>IF($D1431&gt;0,COUNTIFS($O$3:$O1431,$O1431,$L$3:$L1431,$L1431,$I$3:$I1431,$I1431),"-")</f>
        <v>-</v>
      </c>
      <c r="AA1431" s="27" t="str">
        <f>IF($D1431&gt;0,IF(OR($Z1431 &gt;1,$L1431&lt;&gt;"Adulti"),0,VLOOKUP($P1431,Regione!$B$2:$C$22,2,FALSE)),"-")</f>
        <v>-</v>
      </c>
      <c r="AB1431" s="27" t="str">
        <f>IF($D1431&gt;0,IF(COUNTIFS($O$3:$O1431,$O1431,$L$3:$L1431,$L1431,$I$3:$I1431,$I1431) &gt;1,0,SUMIFS($Y$3:$Y$2503,$L$3:$L$2503,$L1431,$O$3:$O$2503,$O1431,$I$3:$I$2503,$I1431)),"-")</f>
        <v>-</v>
      </c>
      <c r="AC1431" s="27" t="str">
        <f t="shared" si="138"/>
        <v>-</v>
      </c>
    </row>
    <row r="1432" spans="1:29" s="1" customFormat="1">
      <c r="A1432" s="13"/>
      <c r="B1432" s="107" t="str">
        <f>IF(COUNTA($A1432)&gt;0,VLOOKUP($A1432,Corsa!$A$1:$F$43,2,FALSE),"-")</f>
        <v>-</v>
      </c>
      <c r="C1432" s="11"/>
      <c r="D1432" s="13"/>
      <c r="E1432" s="13"/>
      <c r="F1432" s="46" t="str">
        <f>IF(COUNTA($A1432)&gt;0,VLOOKUP($A1432,Corsa!$A$1:$F$43,3,FALSE),"-")</f>
        <v>-</v>
      </c>
      <c r="G1432" s="28" t="str">
        <f>IF($D1432&gt;0,VLOOKUP($D1432,Iscrizioni!$A$2:$M$2502,9,FALSE),"-")</f>
        <v>-</v>
      </c>
      <c r="H1432" s="28" t="str">
        <f>IF($D1432&gt;0,VLOOKUP($D1432,Iscrizioni!$A$2:$M$2502,4,FALSE),"-")</f>
        <v>-</v>
      </c>
      <c r="I1432" s="27" t="str">
        <f>IF($D1432&gt;0,VLOOKUP($D1432,Iscrizioni!$A$2:$M$2502,5,FALSE),"-")</f>
        <v>-</v>
      </c>
      <c r="J1432" s="27" t="str">
        <f>IF($D1432&gt;0,VLOOKUP($D1432,Iscrizioni!$A$2:$M$2502,10,FALSE),"-")</f>
        <v>-</v>
      </c>
      <c r="K1432" s="27" t="str">
        <f t="shared" si="136"/>
        <v>-</v>
      </c>
      <c r="L1432" s="46" t="str">
        <f>IF($D1432&gt;0,VLOOKUP($D1432,Iscrizioni!$A$2:$M$2502,11,FALSE),"-")</f>
        <v>-</v>
      </c>
      <c r="M1432" s="27" t="str">
        <f>IF($D1432&gt;0,VLOOKUP($D1432,Iscrizioni!$A$2:$N$2502,12,FALSE),"-")</f>
        <v>-</v>
      </c>
      <c r="N1432" s="46" t="str">
        <f>IF($D1432&gt;0,VLOOKUP($D1432,Iscrizioni!$A$2:$M$2502,6,FALSE),"-")</f>
        <v>-</v>
      </c>
      <c r="O1432" s="107" t="str">
        <f>IF($D1432&gt;0,VLOOKUP($D1432,Iscrizioni!$A$2:$M$2502,7,FALSE),"-")</f>
        <v>-</v>
      </c>
      <c r="P1432" s="46" t="str">
        <f>IF($D1432&gt;0,VLOOKUP(LEFT($N1432,1),Regione!$A$2:$C$21,2,FALSE),"-")</f>
        <v>-</v>
      </c>
      <c r="Q1432" s="112" t="str">
        <f ca="1">IF($D1432&gt;0,NormalizzaTempo("D",CELL("tipo",$E1432),$E1432),"-")</f>
        <v>-</v>
      </c>
      <c r="R1432" s="27" t="str">
        <f>IF($D1432&gt;0,VLOOKUP($D1432,Iscrizioni!$A$2:$M$2502,13,FALSE),"-")</f>
        <v>-</v>
      </c>
      <c r="S1432" s="112" t="str">
        <f t="shared" si="139"/>
        <v>-</v>
      </c>
      <c r="T1432" s="112" t="str">
        <f>IF($D1432&gt;0,SUMIFS($S$3:$S1432,$X$3:$X1432,1,$J$3:$J1432,$J1432),"-")</f>
        <v>-</v>
      </c>
      <c r="U1432" s="112" t="str">
        <f t="shared" si="140"/>
        <v>-</v>
      </c>
      <c r="V1432" s="112" t="str">
        <f t="shared" si="137"/>
        <v>-</v>
      </c>
      <c r="W1432" s="27" t="str">
        <f>IF(LEN($C1432)=0,IF($D1432&gt;0,COUNTIFS($A$3:$A1432,$A1432),"-"),"Escluso")</f>
        <v>-</v>
      </c>
      <c r="X1432" s="2" t="str">
        <f>IF(LEN($C1432)=0,IF($D1432&gt;0,COUNTIFS($J$3:$J1432,$J1432,$C$3:$C1432,""),"-"),"Escluso")</f>
        <v>-</v>
      </c>
      <c r="Y1432" s="127" t="str">
        <f t="shared" si="135"/>
        <v>-</v>
      </c>
      <c r="Z1432" s="2" t="str">
        <f>IF($D1432&gt;0,COUNTIFS($O$3:$O1432,$O1432,$L$3:$L1432,$L1432,$I$3:$I1432,$I1432),"-")</f>
        <v>-</v>
      </c>
      <c r="AA1432" s="27" t="str">
        <f>IF($D1432&gt;0,IF(OR($Z1432 &gt;1,$L1432&lt;&gt;"Adulti"),0,VLOOKUP($P1432,Regione!$B$2:$C$22,2,FALSE)),"-")</f>
        <v>-</v>
      </c>
      <c r="AB1432" s="27" t="str">
        <f>IF($D1432&gt;0,IF(COUNTIFS($O$3:$O1432,$O1432,$L$3:$L1432,$L1432,$I$3:$I1432,$I1432) &gt;1,0,SUMIFS($Y$3:$Y$2503,$L$3:$L$2503,$L1432,$O$3:$O$2503,$O1432,$I$3:$I$2503,$I1432)),"-")</f>
        <v>-</v>
      </c>
      <c r="AC1432" s="27" t="str">
        <f t="shared" si="138"/>
        <v>-</v>
      </c>
    </row>
    <row r="1433" spans="1:29">
      <c r="A1433" s="13"/>
      <c r="B1433" s="107" t="str">
        <f>IF(COUNTA($A1433)&gt;0,VLOOKUP($A1433,Corsa!$A$1:$F$43,2,FALSE),"-")</f>
        <v>-</v>
      </c>
      <c r="C1433" s="11"/>
      <c r="D1433" s="12"/>
      <c r="E1433" s="12"/>
      <c r="F1433" s="46" t="str">
        <f>IF(COUNTA($A1433)&gt;0,VLOOKUP($A1433,Corsa!$A$1:$F$43,3,FALSE),"-")</f>
        <v>-</v>
      </c>
      <c r="G1433" s="28" t="str">
        <f>IF($D1433&gt;0,VLOOKUP($D1433,Iscrizioni!$A$2:$M$2502,9,FALSE),"-")</f>
        <v>-</v>
      </c>
      <c r="H1433" s="28" t="str">
        <f>IF($D1433&gt;0,VLOOKUP($D1433,Iscrizioni!$A$2:$M$2502,4,FALSE),"-")</f>
        <v>-</v>
      </c>
      <c r="I1433" s="27" t="str">
        <f>IF($D1433&gt;0,VLOOKUP($D1433,Iscrizioni!$A$2:$M$2502,5,FALSE),"-")</f>
        <v>-</v>
      </c>
      <c r="J1433" s="27" t="str">
        <f>IF($D1433&gt;0,VLOOKUP($D1433,Iscrizioni!$A$2:$M$2502,10,FALSE),"-")</f>
        <v>-</v>
      </c>
      <c r="K1433" s="27" t="str">
        <f t="shared" si="136"/>
        <v>-</v>
      </c>
      <c r="L1433" s="46" t="str">
        <f>IF($D1433&gt;0,VLOOKUP($D1433,Iscrizioni!$A$2:$M$2502,11,FALSE),"-")</f>
        <v>-</v>
      </c>
      <c r="M1433" s="27" t="str">
        <f>IF($D1433&gt;0,VLOOKUP($D1433,Iscrizioni!$A$2:$N$2502,12,FALSE),"-")</f>
        <v>-</v>
      </c>
      <c r="N1433" s="46" t="str">
        <f>IF($D1433&gt;0,VLOOKUP($D1433,Iscrizioni!$A$2:$M$2502,6,FALSE),"-")</f>
        <v>-</v>
      </c>
      <c r="O1433" s="107" t="str">
        <f>IF($D1433&gt;0,VLOOKUP($D1433,Iscrizioni!$A$2:$M$2502,7,FALSE),"-")</f>
        <v>-</v>
      </c>
      <c r="P1433" s="46" t="str">
        <f>IF($D1433&gt;0,VLOOKUP(LEFT($N1433,1),Regione!$A$2:$C$21,2,FALSE),"-")</f>
        <v>-</v>
      </c>
      <c r="Q1433" s="112" t="str">
        <f ca="1">IF($D1433&gt;0,NormalizzaTempo("D",CELL("tipo",$E1433),$E1433),"-")</f>
        <v>-</v>
      </c>
      <c r="R1433" s="27" t="str">
        <f>IF($D1433&gt;0,VLOOKUP($D1433,Iscrizioni!$A$2:$M$2502,13,FALSE),"-")</f>
        <v>-</v>
      </c>
      <c r="S1433" s="112" t="str">
        <f t="shared" si="139"/>
        <v>-</v>
      </c>
      <c r="T1433" s="112" t="str">
        <f>IF($D1433&gt;0,SUMIFS($S$3:$S1433,$X$3:$X1433,1,$J$3:$J1433,$J1433),"-")</f>
        <v>-</v>
      </c>
      <c r="U1433" s="112" t="str">
        <f t="shared" si="140"/>
        <v>-</v>
      </c>
      <c r="V1433" s="112" t="str">
        <f t="shared" si="137"/>
        <v>-</v>
      </c>
      <c r="W1433" s="27" t="str">
        <f>IF(LEN($C1433)=0,IF($D1433&gt;0,COUNTIFS($A$3:$A1433,$A1433),"-"),"Escluso")</f>
        <v>-</v>
      </c>
      <c r="X1433" s="2" t="str">
        <f>IF(LEN($C1433)=0,IF($D1433&gt;0,COUNTIFS($J$3:$J1433,$J1433,$C$3:$C1433,""),"-"),"Escluso")</f>
        <v>-</v>
      </c>
      <c r="Y1433" s="127" t="str">
        <f t="shared" si="135"/>
        <v>-</v>
      </c>
      <c r="Z1433" s="2" t="str">
        <f>IF($D1433&gt;0,COUNTIFS($O$3:$O1433,$O1433,$L$3:$L1433,$L1433,$I$3:$I1433,$I1433),"-")</f>
        <v>-</v>
      </c>
      <c r="AA1433" s="27" t="str">
        <f>IF($D1433&gt;0,IF(OR($Z1433 &gt;1,$L1433&lt;&gt;"Adulti"),0,VLOOKUP($P1433,Regione!$B$2:$C$22,2,FALSE)),"-")</f>
        <v>-</v>
      </c>
      <c r="AB1433" s="27" t="str">
        <f>IF($D1433&gt;0,IF(COUNTIFS($O$3:$O1433,$O1433,$L$3:$L1433,$L1433,$I$3:$I1433,$I1433) &gt;1,0,SUMIFS($Y$3:$Y$2503,$L$3:$L$2503,$L1433,$O$3:$O$2503,$O1433,$I$3:$I$2503,$I1433)),"-")</f>
        <v>-</v>
      </c>
      <c r="AC1433" s="27" t="str">
        <f t="shared" si="138"/>
        <v>-</v>
      </c>
    </row>
    <row r="1434" spans="1:29">
      <c r="A1434" s="13"/>
      <c r="B1434" s="107" t="str">
        <f>IF(COUNTA($A1434)&gt;0,VLOOKUP($A1434,Corsa!$A$1:$F$43,2,FALSE),"-")</f>
        <v>-</v>
      </c>
      <c r="C1434" s="11"/>
      <c r="D1434" s="12"/>
      <c r="E1434" s="12"/>
      <c r="F1434" s="46" t="str">
        <f>IF(COUNTA($A1434)&gt;0,VLOOKUP($A1434,Corsa!$A$1:$F$43,3,FALSE),"-")</f>
        <v>-</v>
      </c>
      <c r="G1434" s="28" t="str">
        <f>IF($D1434&gt;0,VLOOKUP($D1434,Iscrizioni!$A$2:$M$2502,9,FALSE),"-")</f>
        <v>-</v>
      </c>
      <c r="H1434" s="28" t="str">
        <f>IF($D1434&gt;0,VLOOKUP($D1434,Iscrizioni!$A$2:$M$2502,4,FALSE),"-")</f>
        <v>-</v>
      </c>
      <c r="I1434" s="27" t="str">
        <f>IF($D1434&gt;0,VLOOKUP($D1434,Iscrizioni!$A$2:$M$2502,5,FALSE),"-")</f>
        <v>-</v>
      </c>
      <c r="J1434" s="27" t="str">
        <f>IF($D1434&gt;0,VLOOKUP($D1434,Iscrizioni!$A$2:$M$2502,10,FALSE),"-")</f>
        <v>-</v>
      </c>
      <c r="K1434" s="27" t="str">
        <f t="shared" si="136"/>
        <v>-</v>
      </c>
      <c r="L1434" s="46" t="str">
        <f>IF($D1434&gt;0,VLOOKUP($D1434,Iscrizioni!$A$2:$M$2502,11,FALSE),"-")</f>
        <v>-</v>
      </c>
      <c r="M1434" s="27" t="str">
        <f>IF($D1434&gt;0,VLOOKUP($D1434,Iscrizioni!$A$2:$N$2502,12,FALSE),"-")</f>
        <v>-</v>
      </c>
      <c r="N1434" s="46" t="str">
        <f>IF($D1434&gt;0,VLOOKUP($D1434,Iscrizioni!$A$2:$M$2502,6,FALSE),"-")</f>
        <v>-</v>
      </c>
      <c r="O1434" s="107" t="str">
        <f>IF($D1434&gt;0,VLOOKUP($D1434,Iscrizioni!$A$2:$M$2502,7,FALSE),"-")</f>
        <v>-</v>
      </c>
      <c r="P1434" s="46" t="str">
        <f>IF($D1434&gt;0,VLOOKUP(LEFT($N1434,1),Regione!$A$2:$C$21,2,FALSE),"-")</f>
        <v>-</v>
      </c>
      <c r="Q1434" s="112" t="str">
        <f ca="1">IF($D1434&gt;0,NormalizzaTempo("D",CELL("tipo",$E1434),$E1434),"-")</f>
        <v>-</v>
      </c>
      <c r="R1434" s="27" t="str">
        <f>IF($D1434&gt;0,VLOOKUP($D1434,Iscrizioni!$A$2:$M$2502,13,FALSE),"-")</f>
        <v>-</v>
      </c>
      <c r="S1434" s="112" t="str">
        <f t="shared" si="139"/>
        <v>-</v>
      </c>
      <c r="T1434" s="112" t="str">
        <f>IF($D1434&gt;0,SUMIFS($S$3:$S1434,$X$3:$X1434,1,$J$3:$J1434,$J1434),"-")</f>
        <v>-</v>
      </c>
      <c r="U1434" s="112" t="str">
        <f t="shared" si="140"/>
        <v>-</v>
      </c>
      <c r="V1434" s="112" t="str">
        <f t="shared" si="137"/>
        <v>-</v>
      </c>
      <c r="W1434" s="27" t="str">
        <f>IF(LEN($C1434)=0,IF($D1434&gt;0,COUNTIFS($A$3:$A1434,$A1434),"-"),"Escluso")</f>
        <v>-</v>
      </c>
      <c r="X1434" s="2" t="str">
        <f>IF(LEN($C1434)=0,IF($D1434&gt;0,COUNTIFS($J$3:$J1434,$J1434,$C$3:$C1434,""),"-"),"Escluso")</f>
        <v>-</v>
      </c>
      <c r="Y1434" s="127" t="str">
        <f t="shared" si="135"/>
        <v>-</v>
      </c>
      <c r="Z1434" s="2" t="str">
        <f>IF($D1434&gt;0,COUNTIFS($O$3:$O1434,$O1434,$L$3:$L1434,$L1434,$I$3:$I1434,$I1434),"-")</f>
        <v>-</v>
      </c>
      <c r="AA1434" s="27" t="str">
        <f>IF($D1434&gt;0,IF(OR($Z1434 &gt;1,$L1434&lt;&gt;"Adulti"),0,VLOOKUP($P1434,Regione!$B$2:$C$22,2,FALSE)),"-")</f>
        <v>-</v>
      </c>
      <c r="AB1434" s="27" t="str">
        <f>IF($D1434&gt;0,IF(COUNTIFS($O$3:$O1434,$O1434,$L$3:$L1434,$L1434,$I$3:$I1434,$I1434) &gt;1,0,SUMIFS($Y$3:$Y$2503,$L$3:$L$2503,$L1434,$O$3:$O$2503,$O1434,$I$3:$I$2503,$I1434)),"-")</f>
        <v>-</v>
      </c>
      <c r="AC1434" s="27" t="str">
        <f t="shared" si="138"/>
        <v>-</v>
      </c>
    </row>
    <row r="1435" spans="1:29">
      <c r="A1435" s="13"/>
      <c r="B1435" s="107" t="str">
        <f>IF(COUNTA($A1435)&gt;0,VLOOKUP($A1435,Corsa!$A$1:$F$43,2,FALSE),"-")</f>
        <v>-</v>
      </c>
      <c r="C1435" s="11"/>
      <c r="D1435" s="12"/>
      <c r="E1435" s="12"/>
      <c r="F1435" s="46" t="str">
        <f>IF(COUNTA($A1435)&gt;0,VLOOKUP($A1435,Corsa!$A$1:$F$43,3,FALSE),"-")</f>
        <v>-</v>
      </c>
      <c r="G1435" s="28" t="str">
        <f>IF($D1435&gt;0,VLOOKUP($D1435,Iscrizioni!$A$2:$M$2502,9,FALSE),"-")</f>
        <v>-</v>
      </c>
      <c r="H1435" s="28" t="str">
        <f>IF($D1435&gt;0,VLOOKUP($D1435,Iscrizioni!$A$2:$M$2502,4,FALSE),"-")</f>
        <v>-</v>
      </c>
      <c r="I1435" s="27" t="str">
        <f>IF($D1435&gt;0,VLOOKUP($D1435,Iscrizioni!$A$2:$M$2502,5,FALSE),"-")</f>
        <v>-</v>
      </c>
      <c r="J1435" s="27" t="str">
        <f>IF($D1435&gt;0,VLOOKUP($D1435,Iscrizioni!$A$2:$M$2502,10,FALSE),"-")</f>
        <v>-</v>
      </c>
      <c r="K1435" s="27" t="str">
        <f t="shared" si="136"/>
        <v>-</v>
      </c>
      <c r="L1435" s="46" t="str">
        <f>IF($D1435&gt;0,VLOOKUP($D1435,Iscrizioni!$A$2:$M$2502,11,FALSE),"-")</f>
        <v>-</v>
      </c>
      <c r="M1435" s="27" t="str">
        <f>IF($D1435&gt;0,VLOOKUP($D1435,Iscrizioni!$A$2:$N$2502,12,FALSE),"-")</f>
        <v>-</v>
      </c>
      <c r="N1435" s="46" t="str">
        <f>IF($D1435&gt;0,VLOOKUP($D1435,Iscrizioni!$A$2:$M$2502,6,FALSE),"-")</f>
        <v>-</v>
      </c>
      <c r="O1435" s="107" t="str">
        <f>IF($D1435&gt;0,VLOOKUP($D1435,Iscrizioni!$A$2:$M$2502,7,FALSE),"-")</f>
        <v>-</v>
      </c>
      <c r="P1435" s="46" t="str">
        <f>IF($D1435&gt;0,VLOOKUP(LEFT($N1435,1),Regione!$A$2:$C$21,2,FALSE),"-")</f>
        <v>-</v>
      </c>
      <c r="Q1435" s="112" t="str">
        <f ca="1">IF($D1435&gt;0,NormalizzaTempo("D",CELL("tipo",$E1435),$E1435),"-")</f>
        <v>-</v>
      </c>
      <c r="R1435" s="27" t="str">
        <f>IF($D1435&gt;0,VLOOKUP($D1435,Iscrizioni!$A$2:$M$2502,13,FALSE),"-")</f>
        <v>-</v>
      </c>
      <c r="S1435" s="112" t="str">
        <f t="shared" si="139"/>
        <v>-</v>
      </c>
      <c r="T1435" s="112" t="str">
        <f>IF($D1435&gt;0,SUMIFS($S$3:$S1435,$X$3:$X1435,1,$J$3:$J1435,$J1435),"-")</f>
        <v>-</v>
      </c>
      <c r="U1435" s="112" t="str">
        <f t="shared" si="140"/>
        <v>-</v>
      </c>
      <c r="V1435" s="112" t="str">
        <f t="shared" si="137"/>
        <v>-</v>
      </c>
      <c r="W1435" s="27" t="str">
        <f>IF(LEN($C1435)=0,IF($D1435&gt;0,COUNTIFS($A$3:$A1435,$A1435),"-"),"Escluso")</f>
        <v>-</v>
      </c>
      <c r="X1435" s="2" t="str">
        <f>IF(LEN($C1435)=0,IF($D1435&gt;0,COUNTIFS($J$3:$J1435,$J1435,$C$3:$C1435,""),"-"),"Escluso")</f>
        <v>-</v>
      </c>
      <c r="Y1435" s="127" t="str">
        <f t="shared" si="135"/>
        <v>-</v>
      </c>
      <c r="Z1435" s="2" t="str">
        <f>IF($D1435&gt;0,COUNTIFS($O$3:$O1435,$O1435,$L$3:$L1435,$L1435,$I$3:$I1435,$I1435),"-")</f>
        <v>-</v>
      </c>
      <c r="AA1435" s="27" t="str">
        <f>IF($D1435&gt;0,IF(OR($Z1435 &gt;1,$L1435&lt;&gt;"Adulti"),0,VLOOKUP($P1435,Regione!$B$2:$C$22,2,FALSE)),"-")</f>
        <v>-</v>
      </c>
      <c r="AB1435" s="27" t="str">
        <f>IF($D1435&gt;0,IF(COUNTIFS($O$3:$O1435,$O1435,$L$3:$L1435,$L1435,$I$3:$I1435,$I1435) &gt;1,0,SUMIFS($Y$3:$Y$2503,$L$3:$L$2503,$L1435,$O$3:$O$2503,$O1435,$I$3:$I$2503,$I1435)),"-")</f>
        <v>-</v>
      </c>
      <c r="AC1435" s="27" t="str">
        <f t="shared" si="138"/>
        <v>-</v>
      </c>
    </row>
    <row r="1436" spans="1:29">
      <c r="A1436" s="13"/>
      <c r="B1436" s="107" t="str">
        <f>IF(COUNTA($A1436)&gt;0,VLOOKUP($A1436,Corsa!$A$1:$F$43,2,FALSE),"-")</f>
        <v>-</v>
      </c>
      <c r="C1436" s="11"/>
      <c r="D1436" s="12"/>
      <c r="E1436" s="12"/>
      <c r="F1436" s="46" t="str">
        <f>IF(COUNTA($A1436)&gt;0,VLOOKUP($A1436,Corsa!$A$1:$F$43,3,FALSE),"-")</f>
        <v>-</v>
      </c>
      <c r="G1436" s="28" t="str">
        <f>IF($D1436&gt;0,VLOOKUP($D1436,Iscrizioni!$A$2:$M$2502,9,FALSE),"-")</f>
        <v>-</v>
      </c>
      <c r="H1436" s="28" t="str">
        <f>IF($D1436&gt;0,VLOOKUP($D1436,Iscrizioni!$A$2:$M$2502,4,FALSE),"-")</f>
        <v>-</v>
      </c>
      <c r="I1436" s="27" t="str">
        <f>IF($D1436&gt;0,VLOOKUP($D1436,Iscrizioni!$A$2:$M$2502,5,FALSE),"-")</f>
        <v>-</v>
      </c>
      <c r="J1436" s="27" t="str">
        <f>IF($D1436&gt;0,VLOOKUP($D1436,Iscrizioni!$A$2:$M$2502,10,FALSE),"-")</f>
        <v>-</v>
      </c>
      <c r="K1436" s="27" t="str">
        <f t="shared" si="136"/>
        <v>-</v>
      </c>
      <c r="L1436" s="46" t="str">
        <f>IF($D1436&gt;0,VLOOKUP($D1436,Iscrizioni!$A$2:$M$2502,11,FALSE),"-")</f>
        <v>-</v>
      </c>
      <c r="M1436" s="27" t="str">
        <f>IF($D1436&gt;0,VLOOKUP($D1436,Iscrizioni!$A$2:$N$2502,12,FALSE),"-")</f>
        <v>-</v>
      </c>
      <c r="N1436" s="46" t="str">
        <f>IF($D1436&gt;0,VLOOKUP($D1436,Iscrizioni!$A$2:$M$2502,6,FALSE),"-")</f>
        <v>-</v>
      </c>
      <c r="O1436" s="107" t="str">
        <f>IF($D1436&gt;0,VLOOKUP($D1436,Iscrizioni!$A$2:$M$2502,7,FALSE),"-")</f>
        <v>-</v>
      </c>
      <c r="P1436" s="46" t="str">
        <f>IF($D1436&gt;0,VLOOKUP(LEFT($N1436,1),Regione!$A$2:$C$21,2,FALSE),"-")</f>
        <v>-</v>
      </c>
      <c r="Q1436" s="112" t="str">
        <f ca="1">IF($D1436&gt;0,NormalizzaTempo("D",CELL("tipo",$E1436),$E1436),"-")</f>
        <v>-</v>
      </c>
      <c r="R1436" s="27" t="str">
        <f>IF($D1436&gt;0,VLOOKUP($D1436,Iscrizioni!$A$2:$M$2502,13,FALSE),"-")</f>
        <v>-</v>
      </c>
      <c r="S1436" s="112" t="str">
        <f t="shared" si="139"/>
        <v>-</v>
      </c>
      <c r="T1436" s="112" t="str">
        <f>IF($D1436&gt;0,SUMIFS($S$3:$S1436,$X$3:$X1436,1,$J$3:$J1436,$J1436),"-")</f>
        <v>-</v>
      </c>
      <c r="U1436" s="112" t="str">
        <f t="shared" si="140"/>
        <v>-</v>
      </c>
      <c r="V1436" s="112" t="str">
        <f t="shared" si="137"/>
        <v>-</v>
      </c>
      <c r="W1436" s="27" t="str">
        <f>IF(LEN($C1436)=0,IF($D1436&gt;0,COUNTIFS($A$3:$A1436,$A1436),"-"),"Escluso")</f>
        <v>-</v>
      </c>
      <c r="X1436" s="2" t="str">
        <f>IF(LEN($C1436)=0,IF($D1436&gt;0,COUNTIFS($J$3:$J1436,$J1436,$C$3:$C1436,""),"-"),"Escluso")</f>
        <v>-</v>
      </c>
      <c r="Y1436" s="127" t="str">
        <f t="shared" si="135"/>
        <v>-</v>
      </c>
      <c r="Z1436" s="2" t="str">
        <f>IF($D1436&gt;0,COUNTIFS($O$3:$O1436,$O1436,$L$3:$L1436,$L1436,$I$3:$I1436,$I1436),"-")</f>
        <v>-</v>
      </c>
      <c r="AA1436" s="27" t="str">
        <f>IF($D1436&gt;0,IF(OR($Z1436 &gt;1,$L1436&lt;&gt;"Adulti"),0,VLOOKUP($P1436,Regione!$B$2:$C$22,2,FALSE)),"-")</f>
        <v>-</v>
      </c>
      <c r="AB1436" s="27" t="str">
        <f>IF($D1436&gt;0,IF(COUNTIFS($O$3:$O1436,$O1436,$L$3:$L1436,$L1436,$I$3:$I1436,$I1436) &gt;1,0,SUMIFS($Y$3:$Y$2503,$L$3:$L$2503,$L1436,$O$3:$O$2503,$O1436,$I$3:$I$2503,$I1436)),"-")</f>
        <v>-</v>
      </c>
      <c r="AC1436" s="27" t="str">
        <f t="shared" si="138"/>
        <v>-</v>
      </c>
    </row>
    <row r="1437" spans="1:29">
      <c r="A1437" s="13"/>
      <c r="B1437" s="107" t="str">
        <f>IF(COUNTA($A1437)&gt;0,VLOOKUP($A1437,Corsa!$A$1:$F$43,2,FALSE),"-")</f>
        <v>-</v>
      </c>
      <c r="C1437" s="11"/>
      <c r="D1437" s="12"/>
      <c r="E1437" s="12"/>
      <c r="F1437" s="46" t="str">
        <f>IF(COUNTA($A1437)&gt;0,VLOOKUP($A1437,Corsa!$A$1:$F$43,3,FALSE),"-")</f>
        <v>-</v>
      </c>
      <c r="G1437" s="28" t="str">
        <f>IF($D1437&gt;0,VLOOKUP($D1437,Iscrizioni!$A$2:$M$2502,9,FALSE),"-")</f>
        <v>-</v>
      </c>
      <c r="H1437" s="28" t="str">
        <f>IF($D1437&gt;0,VLOOKUP($D1437,Iscrizioni!$A$2:$M$2502,4,FALSE),"-")</f>
        <v>-</v>
      </c>
      <c r="I1437" s="27" t="str">
        <f>IF($D1437&gt;0,VLOOKUP($D1437,Iscrizioni!$A$2:$M$2502,5,FALSE),"-")</f>
        <v>-</v>
      </c>
      <c r="J1437" s="27" t="str">
        <f>IF($D1437&gt;0,VLOOKUP($D1437,Iscrizioni!$A$2:$M$2502,10,FALSE),"-")</f>
        <v>-</v>
      </c>
      <c r="K1437" s="27" t="str">
        <f t="shared" si="136"/>
        <v>-</v>
      </c>
      <c r="L1437" s="46" t="str">
        <f>IF($D1437&gt;0,VLOOKUP($D1437,Iscrizioni!$A$2:$M$2502,11,FALSE),"-")</f>
        <v>-</v>
      </c>
      <c r="M1437" s="27" t="str">
        <f>IF($D1437&gt;0,VLOOKUP($D1437,Iscrizioni!$A$2:$N$2502,12,FALSE),"-")</f>
        <v>-</v>
      </c>
      <c r="N1437" s="46" t="str">
        <f>IF($D1437&gt;0,VLOOKUP($D1437,Iscrizioni!$A$2:$M$2502,6,FALSE),"-")</f>
        <v>-</v>
      </c>
      <c r="O1437" s="107" t="str">
        <f>IF($D1437&gt;0,VLOOKUP($D1437,Iscrizioni!$A$2:$M$2502,7,FALSE),"-")</f>
        <v>-</v>
      </c>
      <c r="P1437" s="46" t="str">
        <f>IF($D1437&gt;0,VLOOKUP(LEFT($N1437,1),Regione!$A$2:$C$21,2,FALSE),"-")</f>
        <v>-</v>
      </c>
      <c r="Q1437" s="112" t="str">
        <f ca="1">IF($D1437&gt;0,NormalizzaTempo("D",CELL("tipo",$E1437),$E1437),"-")</f>
        <v>-</v>
      </c>
      <c r="R1437" s="27" t="str">
        <f>IF($D1437&gt;0,VLOOKUP($D1437,Iscrizioni!$A$2:$M$2502,13,FALSE),"-")</f>
        <v>-</v>
      </c>
      <c r="S1437" s="112" t="str">
        <f t="shared" si="139"/>
        <v>-</v>
      </c>
      <c r="T1437" s="112" t="str">
        <f>IF($D1437&gt;0,SUMIFS($S$3:$S1437,$X$3:$X1437,1,$J$3:$J1437,$J1437),"-")</f>
        <v>-</v>
      </c>
      <c r="U1437" s="112" t="str">
        <f t="shared" si="140"/>
        <v>-</v>
      </c>
      <c r="V1437" s="112" t="str">
        <f t="shared" si="137"/>
        <v>-</v>
      </c>
      <c r="W1437" s="27" t="str">
        <f>IF(LEN($C1437)=0,IF($D1437&gt;0,COUNTIFS($A$3:$A1437,$A1437),"-"),"Escluso")</f>
        <v>-</v>
      </c>
      <c r="X1437" s="2" t="str">
        <f>IF(LEN($C1437)=0,IF($D1437&gt;0,COUNTIFS($J$3:$J1437,$J1437,$C$3:$C1437,""),"-"),"Escluso")</f>
        <v>-</v>
      </c>
      <c r="Y1437" s="127" t="str">
        <f t="shared" si="135"/>
        <v>-</v>
      </c>
      <c r="Z1437" s="2" t="str">
        <f>IF($D1437&gt;0,COUNTIFS($O$3:$O1437,$O1437,$L$3:$L1437,$L1437,$I$3:$I1437,$I1437),"-")</f>
        <v>-</v>
      </c>
      <c r="AA1437" s="27" t="str">
        <f>IF($D1437&gt;0,IF(OR($Z1437 &gt;1,$L1437&lt;&gt;"Adulti"),0,VLOOKUP($P1437,Regione!$B$2:$C$22,2,FALSE)),"-")</f>
        <v>-</v>
      </c>
      <c r="AB1437" s="27" t="str">
        <f>IF($D1437&gt;0,IF(COUNTIFS($O$3:$O1437,$O1437,$L$3:$L1437,$L1437,$I$3:$I1437,$I1437) &gt;1,0,SUMIFS($Y$3:$Y$2503,$L$3:$L$2503,$L1437,$O$3:$O$2503,$O1437,$I$3:$I$2503,$I1437)),"-")</f>
        <v>-</v>
      </c>
      <c r="AC1437" s="27" t="str">
        <f t="shared" si="138"/>
        <v>-</v>
      </c>
    </row>
    <row r="1438" spans="1:29">
      <c r="A1438" s="13"/>
      <c r="B1438" s="107" t="str">
        <f>IF(COUNTA($A1438)&gt;0,VLOOKUP($A1438,Corsa!$A$1:$F$43,2,FALSE),"-")</f>
        <v>-</v>
      </c>
      <c r="C1438" s="11"/>
      <c r="D1438" s="12"/>
      <c r="E1438" s="12"/>
      <c r="F1438" s="46" t="str">
        <f>IF(COUNTA($A1438)&gt;0,VLOOKUP($A1438,Corsa!$A$1:$F$43,3,FALSE),"-")</f>
        <v>-</v>
      </c>
      <c r="G1438" s="28" t="str">
        <f>IF($D1438&gt;0,VLOOKUP($D1438,Iscrizioni!$A$2:$M$2502,9,FALSE),"-")</f>
        <v>-</v>
      </c>
      <c r="H1438" s="28" t="str">
        <f>IF($D1438&gt;0,VLOOKUP($D1438,Iscrizioni!$A$2:$M$2502,4,FALSE),"-")</f>
        <v>-</v>
      </c>
      <c r="I1438" s="27" t="str">
        <f>IF($D1438&gt;0,VLOOKUP($D1438,Iscrizioni!$A$2:$M$2502,5,FALSE),"-")</f>
        <v>-</v>
      </c>
      <c r="J1438" s="27" t="str">
        <f>IF($D1438&gt;0,VLOOKUP($D1438,Iscrizioni!$A$2:$M$2502,10,FALSE),"-")</f>
        <v>-</v>
      </c>
      <c r="K1438" s="27" t="str">
        <f t="shared" si="136"/>
        <v>-</v>
      </c>
      <c r="L1438" s="46" t="str">
        <f>IF($D1438&gt;0,VLOOKUP($D1438,Iscrizioni!$A$2:$M$2502,11,FALSE),"-")</f>
        <v>-</v>
      </c>
      <c r="M1438" s="27" t="str">
        <f>IF($D1438&gt;0,VLOOKUP($D1438,Iscrizioni!$A$2:$N$2502,12,FALSE),"-")</f>
        <v>-</v>
      </c>
      <c r="N1438" s="46" t="str">
        <f>IF($D1438&gt;0,VLOOKUP($D1438,Iscrizioni!$A$2:$M$2502,6,FALSE),"-")</f>
        <v>-</v>
      </c>
      <c r="O1438" s="107" t="str">
        <f>IF($D1438&gt;0,VLOOKUP($D1438,Iscrizioni!$A$2:$M$2502,7,FALSE),"-")</f>
        <v>-</v>
      </c>
      <c r="P1438" s="46" t="str">
        <f>IF($D1438&gt;0,VLOOKUP(LEFT($N1438,1),Regione!$A$2:$C$21,2,FALSE),"-")</f>
        <v>-</v>
      </c>
      <c r="Q1438" s="112" t="str">
        <f ca="1">IF($D1438&gt;0,NormalizzaTempo("D",CELL("tipo",$E1438),$E1438),"-")</f>
        <v>-</v>
      </c>
      <c r="R1438" s="27" t="str">
        <f>IF($D1438&gt;0,VLOOKUP($D1438,Iscrizioni!$A$2:$M$2502,13,FALSE),"-")</f>
        <v>-</v>
      </c>
      <c r="S1438" s="112" t="str">
        <f t="shared" si="139"/>
        <v>-</v>
      </c>
      <c r="T1438" s="112" t="str">
        <f>IF($D1438&gt;0,SUMIFS($S$3:$S1438,$X$3:$X1438,1,$J$3:$J1438,$J1438),"-")</f>
        <v>-</v>
      </c>
      <c r="U1438" s="112" t="str">
        <f t="shared" si="140"/>
        <v>-</v>
      </c>
      <c r="V1438" s="112" t="str">
        <f t="shared" si="137"/>
        <v>-</v>
      </c>
      <c r="W1438" s="27" t="str">
        <f>IF(LEN($C1438)=0,IF($D1438&gt;0,COUNTIFS($A$3:$A1438,$A1438),"-"),"Escluso")</f>
        <v>-</v>
      </c>
      <c r="X1438" s="2" t="str">
        <f>IF(LEN($C1438)=0,IF($D1438&gt;0,COUNTIFS($J$3:$J1438,$J1438,$C$3:$C1438,""),"-"),"Escluso")</f>
        <v>-</v>
      </c>
      <c r="Y1438" s="127" t="str">
        <f t="shared" si="135"/>
        <v>-</v>
      </c>
      <c r="Z1438" s="2" t="str">
        <f>IF($D1438&gt;0,COUNTIFS($O$3:$O1438,$O1438,$L$3:$L1438,$L1438,$I$3:$I1438,$I1438),"-")</f>
        <v>-</v>
      </c>
      <c r="AA1438" s="27" t="str">
        <f>IF($D1438&gt;0,IF(OR($Z1438 &gt;1,$L1438&lt;&gt;"Adulti"),0,VLOOKUP($P1438,Regione!$B$2:$C$22,2,FALSE)),"-")</f>
        <v>-</v>
      </c>
      <c r="AB1438" s="27" t="str">
        <f>IF($D1438&gt;0,IF(COUNTIFS($O$3:$O1438,$O1438,$L$3:$L1438,$L1438,$I$3:$I1438,$I1438) &gt;1,0,SUMIFS($Y$3:$Y$2503,$L$3:$L$2503,$L1438,$O$3:$O$2503,$O1438,$I$3:$I$2503,$I1438)),"-")</f>
        <v>-</v>
      </c>
      <c r="AC1438" s="27" t="str">
        <f t="shared" si="138"/>
        <v>-</v>
      </c>
    </row>
    <row r="1439" spans="1:29" s="1" customFormat="1">
      <c r="A1439" s="13"/>
      <c r="B1439" s="107" t="str">
        <f>IF(COUNTA($A1439)&gt;0,VLOOKUP($A1439,Corsa!$A$1:$F$43,2,FALSE),"-")</f>
        <v>-</v>
      </c>
      <c r="C1439" s="11"/>
      <c r="D1439" s="13"/>
      <c r="E1439" s="13"/>
      <c r="F1439" s="46" t="str">
        <f>IF(COUNTA($A1439)&gt;0,VLOOKUP($A1439,Corsa!$A$1:$F$43,3,FALSE),"-")</f>
        <v>-</v>
      </c>
      <c r="G1439" s="28" t="str">
        <f>IF($D1439&gt;0,VLOOKUP($D1439,Iscrizioni!$A$2:$M$2502,9,FALSE),"-")</f>
        <v>-</v>
      </c>
      <c r="H1439" s="28" t="str">
        <f>IF($D1439&gt;0,VLOOKUP($D1439,Iscrizioni!$A$2:$M$2502,4,FALSE),"-")</f>
        <v>-</v>
      </c>
      <c r="I1439" s="27" t="str">
        <f>IF($D1439&gt;0,VLOOKUP($D1439,Iscrizioni!$A$2:$M$2502,5,FALSE),"-")</f>
        <v>-</v>
      </c>
      <c r="J1439" s="27" t="str">
        <f>IF($D1439&gt;0,VLOOKUP($D1439,Iscrizioni!$A$2:$M$2502,10,FALSE),"-")</f>
        <v>-</v>
      </c>
      <c r="K1439" s="27" t="str">
        <f t="shared" si="136"/>
        <v>-</v>
      </c>
      <c r="L1439" s="46" t="str">
        <f>IF($D1439&gt;0,VLOOKUP($D1439,Iscrizioni!$A$2:$M$2502,11,FALSE),"-")</f>
        <v>-</v>
      </c>
      <c r="M1439" s="27" t="str">
        <f>IF($D1439&gt;0,VLOOKUP($D1439,Iscrizioni!$A$2:$N$2502,12,FALSE),"-")</f>
        <v>-</v>
      </c>
      <c r="N1439" s="46" t="str">
        <f>IF($D1439&gt;0,VLOOKUP($D1439,Iscrizioni!$A$2:$M$2502,6,FALSE),"-")</f>
        <v>-</v>
      </c>
      <c r="O1439" s="107" t="str">
        <f>IF($D1439&gt;0,VLOOKUP($D1439,Iscrizioni!$A$2:$M$2502,7,FALSE),"-")</f>
        <v>-</v>
      </c>
      <c r="P1439" s="46" t="str">
        <f>IF($D1439&gt;0,VLOOKUP(LEFT($N1439,1),Regione!$A$2:$C$21,2,FALSE),"-")</f>
        <v>-</v>
      </c>
      <c r="Q1439" s="112" t="str">
        <f ca="1">IF($D1439&gt;0,NormalizzaTempo("D",CELL("tipo",$E1439),$E1439),"-")</f>
        <v>-</v>
      </c>
      <c r="R1439" s="27" t="str">
        <f>IF($D1439&gt;0,VLOOKUP($D1439,Iscrizioni!$A$2:$M$2502,13,FALSE),"-")</f>
        <v>-</v>
      </c>
      <c r="S1439" s="112" t="str">
        <f t="shared" si="139"/>
        <v>-</v>
      </c>
      <c r="T1439" s="112" t="str">
        <f>IF($D1439&gt;0,SUMIFS($S$3:$S1439,$X$3:$X1439,1,$J$3:$J1439,$J1439),"-")</f>
        <v>-</v>
      </c>
      <c r="U1439" s="112" t="str">
        <f t="shared" si="140"/>
        <v>-</v>
      </c>
      <c r="V1439" s="112" t="str">
        <f t="shared" si="137"/>
        <v>-</v>
      </c>
      <c r="W1439" s="27" t="str">
        <f>IF(LEN($C1439)=0,IF($D1439&gt;0,COUNTIFS($A$3:$A1439,$A1439),"-"),"Escluso")</f>
        <v>-</v>
      </c>
      <c r="X1439" s="2" t="str">
        <f>IF(LEN($C1439)=0,IF($D1439&gt;0,COUNTIFS($J$3:$J1439,$J1439,$C$3:$C1439,""),"-"),"Escluso")</f>
        <v>-</v>
      </c>
      <c r="Y1439" s="127" t="str">
        <f t="shared" si="135"/>
        <v>-</v>
      </c>
      <c r="Z1439" s="2" t="str">
        <f>IF($D1439&gt;0,COUNTIFS($O$3:$O1439,$O1439,$L$3:$L1439,$L1439,$I$3:$I1439,$I1439),"-")</f>
        <v>-</v>
      </c>
      <c r="AA1439" s="27" t="str">
        <f>IF($D1439&gt;0,IF(OR($Z1439 &gt;1,$L1439&lt;&gt;"Adulti"),0,VLOOKUP($P1439,Regione!$B$2:$C$22,2,FALSE)),"-")</f>
        <v>-</v>
      </c>
      <c r="AB1439" s="27" t="str">
        <f>IF($D1439&gt;0,IF(COUNTIFS($O$3:$O1439,$O1439,$L$3:$L1439,$L1439,$I$3:$I1439,$I1439) &gt;1,0,SUMIFS($Y$3:$Y$2503,$L$3:$L$2503,$L1439,$O$3:$O$2503,$O1439,$I$3:$I$2503,$I1439)),"-")</f>
        <v>-</v>
      </c>
      <c r="AC1439" s="27" t="str">
        <f t="shared" si="138"/>
        <v>-</v>
      </c>
    </row>
    <row r="1440" spans="1:29" s="1" customFormat="1">
      <c r="A1440" s="13"/>
      <c r="B1440" s="107" t="str">
        <f>IF(COUNTA($A1440)&gt;0,VLOOKUP($A1440,Corsa!$A$1:$F$43,2,FALSE),"-")</f>
        <v>-</v>
      </c>
      <c r="C1440" s="11"/>
      <c r="D1440" s="13"/>
      <c r="E1440" s="13"/>
      <c r="F1440" s="46" t="str">
        <f>IF(COUNTA($A1440)&gt;0,VLOOKUP($A1440,Corsa!$A$1:$F$43,3,FALSE),"-")</f>
        <v>-</v>
      </c>
      <c r="G1440" s="28" t="str">
        <f>IF($D1440&gt;0,VLOOKUP($D1440,Iscrizioni!$A$2:$M$2502,9,FALSE),"-")</f>
        <v>-</v>
      </c>
      <c r="H1440" s="28" t="str">
        <f>IF($D1440&gt;0,VLOOKUP($D1440,Iscrizioni!$A$2:$M$2502,4,FALSE),"-")</f>
        <v>-</v>
      </c>
      <c r="I1440" s="27" t="str">
        <f>IF($D1440&gt;0,VLOOKUP($D1440,Iscrizioni!$A$2:$M$2502,5,FALSE),"-")</f>
        <v>-</v>
      </c>
      <c r="J1440" s="27" t="str">
        <f>IF($D1440&gt;0,VLOOKUP($D1440,Iscrizioni!$A$2:$M$2502,10,FALSE),"-")</f>
        <v>-</v>
      </c>
      <c r="K1440" s="27" t="str">
        <f t="shared" si="136"/>
        <v>-</v>
      </c>
      <c r="L1440" s="46" t="str">
        <f>IF($D1440&gt;0,VLOOKUP($D1440,Iscrizioni!$A$2:$M$2502,11,FALSE),"-")</f>
        <v>-</v>
      </c>
      <c r="M1440" s="27" t="str">
        <f>IF($D1440&gt;0,VLOOKUP($D1440,Iscrizioni!$A$2:$N$2502,12,FALSE),"-")</f>
        <v>-</v>
      </c>
      <c r="N1440" s="46" t="str">
        <f>IF($D1440&gt;0,VLOOKUP($D1440,Iscrizioni!$A$2:$M$2502,6,FALSE),"-")</f>
        <v>-</v>
      </c>
      <c r="O1440" s="107" t="str">
        <f>IF($D1440&gt;0,VLOOKUP($D1440,Iscrizioni!$A$2:$M$2502,7,FALSE),"-")</f>
        <v>-</v>
      </c>
      <c r="P1440" s="46" t="str">
        <f>IF($D1440&gt;0,VLOOKUP(LEFT($N1440,1),Regione!$A$2:$C$21,2,FALSE),"-")</f>
        <v>-</v>
      </c>
      <c r="Q1440" s="112" t="str">
        <f ca="1">IF($D1440&gt;0,NormalizzaTempo("D",CELL("tipo",$E1440),$E1440),"-")</f>
        <v>-</v>
      </c>
      <c r="R1440" s="27" t="str">
        <f>IF($D1440&gt;0,VLOOKUP($D1440,Iscrizioni!$A$2:$M$2502,13,FALSE),"-")</f>
        <v>-</v>
      </c>
      <c r="S1440" s="112" t="str">
        <f t="shared" si="139"/>
        <v>-</v>
      </c>
      <c r="T1440" s="112" t="str">
        <f>IF($D1440&gt;0,SUMIFS($S$3:$S1440,$X$3:$X1440,1,$J$3:$J1440,$J1440),"-")</f>
        <v>-</v>
      </c>
      <c r="U1440" s="112" t="str">
        <f t="shared" si="140"/>
        <v>-</v>
      </c>
      <c r="V1440" s="112" t="str">
        <f t="shared" si="137"/>
        <v>-</v>
      </c>
      <c r="W1440" s="27" t="str">
        <f>IF(LEN($C1440)=0,IF($D1440&gt;0,COUNTIFS($A$3:$A1440,$A1440),"-"),"Escluso")</f>
        <v>-</v>
      </c>
      <c r="X1440" s="2" t="str">
        <f>IF(LEN($C1440)=0,IF($D1440&gt;0,COUNTIFS($J$3:$J1440,$J1440,$C$3:$C1440,""),"-"),"Escluso")</f>
        <v>-</v>
      </c>
      <c r="Y1440" s="127" t="str">
        <f t="shared" si="135"/>
        <v>-</v>
      </c>
      <c r="Z1440" s="2" t="str">
        <f>IF($D1440&gt;0,COUNTIFS($O$3:$O1440,$O1440,$L$3:$L1440,$L1440,$I$3:$I1440,$I1440),"-")</f>
        <v>-</v>
      </c>
      <c r="AA1440" s="27" t="str">
        <f>IF($D1440&gt;0,IF(OR($Z1440 &gt;1,$L1440&lt;&gt;"Adulti"),0,VLOOKUP($P1440,Regione!$B$2:$C$22,2,FALSE)),"-")</f>
        <v>-</v>
      </c>
      <c r="AB1440" s="27" t="str">
        <f>IF($D1440&gt;0,IF(COUNTIFS($O$3:$O1440,$O1440,$L$3:$L1440,$L1440,$I$3:$I1440,$I1440) &gt;1,0,SUMIFS($Y$3:$Y$2503,$L$3:$L$2503,$L1440,$O$3:$O$2503,$O1440,$I$3:$I$2503,$I1440)),"-")</f>
        <v>-</v>
      </c>
      <c r="AC1440" s="27" t="str">
        <f t="shared" si="138"/>
        <v>-</v>
      </c>
    </row>
    <row r="1441" spans="1:29" s="1" customFormat="1">
      <c r="A1441" s="13"/>
      <c r="B1441" s="107" t="str">
        <f>IF(COUNTA($A1441)&gt;0,VLOOKUP($A1441,Corsa!$A$1:$F$43,2,FALSE),"-")</f>
        <v>-</v>
      </c>
      <c r="C1441" s="11"/>
      <c r="D1441" s="13"/>
      <c r="E1441" s="13"/>
      <c r="F1441" s="46" t="str">
        <f>IF(COUNTA($A1441)&gt;0,VLOOKUP($A1441,Corsa!$A$1:$F$43,3,FALSE),"-")</f>
        <v>-</v>
      </c>
      <c r="G1441" s="28" t="str">
        <f>IF($D1441&gt;0,VLOOKUP($D1441,Iscrizioni!$A$2:$M$2502,9,FALSE),"-")</f>
        <v>-</v>
      </c>
      <c r="H1441" s="28" t="str">
        <f>IF($D1441&gt;0,VLOOKUP($D1441,Iscrizioni!$A$2:$M$2502,4,FALSE),"-")</f>
        <v>-</v>
      </c>
      <c r="I1441" s="27" t="str">
        <f>IF($D1441&gt;0,VLOOKUP($D1441,Iscrizioni!$A$2:$M$2502,5,FALSE),"-")</f>
        <v>-</v>
      </c>
      <c r="J1441" s="27" t="str">
        <f>IF($D1441&gt;0,VLOOKUP($D1441,Iscrizioni!$A$2:$M$2502,10,FALSE),"-")</f>
        <v>-</v>
      </c>
      <c r="K1441" s="27" t="str">
        <f t="shared" si="136"/>
        <v>-</v>
      </c>
      <c r="L1441" s="46" t="str">
        <f>IF($D1441&gt;0,VLOOKUP($D1441,Iscrizioni!$A$2:$M$2502,11,FALSE),"-")</f>
        <v>-</v>
      </c>
      <c r="M1441" s="27" t="str">
        <f>IF($D1441&gt;0,VLOOKUP($D1441,Iscrizioni!$A$2:$N$2502,12,FALSE),"-")</f>
        <v>-</v>
      </c>
      <c r="N1441" s="46" t="str">
        <f>IF($D1441&gt;0,VLOOKUP($D1441,Iscrizioni!$A$2:$M$2502,6,FALSE),"-")</f>
        <v>-</v>
      </c>
      <c r="O1441" s="107" t="str">
        <f>IF($D1441&gt;0,VLOOKUP($D1441,Iscrizioni!$A$2:$M$2502,7,FALSE),"-")</f>
        <v>-</v>
      </c>
      <c r="P1441" s="46" t="str">
        <f>IF($D1441&gt;0,VLOOKUP(LEFT($N1441,1),Regione!$A$2:$C$21,2,FALSE),"-")</f>
        <v>-</v>
      </c>
      <c r="Q1441" s="112" t="str">
        <f ca="1">IF($D1441&gt;0,NormalizzaTempo("D",CELL("tipo",$E1441),$E1441),"-")</f>
        <v>-</v>
      </c>
      <c r="R1441" s="27" t="str">
        <f>IF($D1441&gt;0,VLOOKUP($D1441,Iscrizioni!$A$2:$M$2502,13,FALSE),"-")</f>
        <v>-</v>
      </c>
      <c r="S1441" s="112" t="str">
        <f t="shared" si="139"/>
        <v>-</v>
      </c>
      <c r="T1441" s="112" t="str">
        <f>IF($D1441&gt;0,SUMIFS($S$3:$S1441,$X$3:$X1441,1,$J$3:$J1441,$J1441),"-")</f>
        <v>-</v>
      </c>
      <c r="U1441" s="112" t="str">
        <f t="shared" si="140"/>
        <v>-</v>
      </c>
      <c r="V1441" s="112" t="str">
        <f t="shared" si="137"/>
        <v>-</v>
      </c>
      <c r="W1441" s="27" t="str">
        <f>IF(LEN($C1441)=0,IF($D1441&gt;0,COUNTIFS($A$3:$A1441,$A1441),"-"),"Escluso")</f>
        <v>-</v>
      </c>
      <c r="X1441" s="2" t="str">
        <f>IF(LEN($C1441)=0,IF($D1441&gt;0,COUNTIFS($J$3:$J1441,$J1441,$C$3:$C1441,""),"-"),"Escluso")</f>
        <v>-</v>
      </c>
      <c r="Y1441" s="127" t="str">
        <f t="shared" si="135"/>
        <v>-</v>
      </c>
      <c r="Z1441" s="2" t="str">
        <f>IF($D1441&gt;0,COUNTIFS($O$3:$O1441,$O1441,$L$3:$L1441,$L1441,$I$3:$I1441,$I1441),"-")</f>
        <v>-</v>
      </c>
      <c r="AA1441" s="27" t="str">
        <f>IF($D1441&gt;0,IF(OR($Z1441 &gt;1,$L1441&lt;&gt;"Adulti"),0,VLOOKUP($P1441,Regione!$B$2:$C$22,2,FALSE)),"-")</f>
        <v>-</v>
      </c>
      <c r="AB1441" s="27" t="str">
        <f>IF($D1441&gt;0,IF(COUNTIFS($O$3:$O1441,$O1441,$L$3:$L1441,$L1441,$I$3:$I1441,$I1441) &gt;1,0,SUMIFS($Y$3:$Y$2503,$L$3:$L$2503,$L1441,$O$3:$O$2503,$O1441,$I$3:$I$2503,$I1441)),"-")</f>
        <v>-</v>
      </c>
      <c r="AC1441" s="27" t="str">
        <f t="shared" si="138"/>
        <v>-</v>
      </c>
    </row>
    <row r="1442" spans="1:29" s="1" customFormat="1">
      <c r="A1442" s="13"/>
      <c r="B1442" s="107" t="str">
        <f>IF(COUNTA($A1442)&gt;0,VLOOKUP($A1442,Corsa!$A$1:$F$43,2,FALSE),"-")</f>
        <v>-</v>
      </c>
      <c r="C1442" s="11"/>
      <c r="D1442" s="13"/>
      <c r="E1442" s="13"/>
      <c r="F1442" s="46" t="str">
        <f>IF(COUNTA($A1442)&gt;0,VLOOKUP($A1442,Corsa!$A$1:$F$43,3,FALSE),"-")</f>
        <v>-</v>
      </c>
      <c r="G1442" s="28" t="str">
        <f>IF($D1442&gt;0,VLOOKUP($D1442,Iscrizioni!$A$2:$M$2502,9,FALSE),"-")</f>
        <v>-</v>
      </c>
      <c r="H1442" s="28" t="str">
        <f>IF($D1442&gt;0,VLOOKUP($D1442,Iscrizioni!$A$2:$M$2502,4,FALSE),"-")</f>
        <v>-</v>
      </c>
      <c r="I1442" s="27" t="str">
        <f>IF($D1442&gt;0,VLOOKUP($D1442,Iscrizioni!$A$2:$M$2502,5,FALSE),"-")</f>
        <v>-</v>
      </c>
      <c r="J1442" s="27" t="str">
        <f>IF($D1442&gt;0,VLOOKUP($D1442,Iscrizioni!$A$2:$M$2502,10,FALSE),"-")</f>
        <v>-</v>
      </c>
      <c r="K1442" s="27" t="str">
        <f t="shared" si="136"/>
        <v>-</v>
      </c>
      <c r="L1442" s="46" t="str">
        <f>IF($D1442&gt;0,VLOOKUP($D1442,Iscrizioni!$A$2:$M$2502,11,FALSE),"-")</f>
        <v>-</v>
      </c>
      <c r="M1442" s="27" t="str">
        <f>IF($D1442&gt;0,VLOOKUP($D1442,Iscrizioni!$A$2:$N$2502,12,FALSE),"-")</f>
        <v>-</v>
      </c>
      <c r="N1442" s="46" t="str">
        <f>IF($D1442&gt;0,VLOOKUP($D1442,Iscrizioni!$A$2:$M$2502,6,FALSE),"-")</f>
        <v>-</v>
      </c>
      <c r="O1442" s="107" t="str">
        <f>IF($D1442&gt;0,VLOOKUP($D1442,Iscrizioni!$A$2:$M$2502,7,FALSE),"-")</f>
        <v>-</v>
      </c>
      <c r="P1442" s="46" t="str">
        <f>IF($D1442&gt;0,VLOOKUP(LEFT($N1442,1),Regione!$A$2:$C$21,2,FALSE),"-")</f>
        <v>-</v>
      </c>
      <c r="Q1442" s="112" t="str">
        <f ca="1">IF($D1442&gt;0,NormalizzaTempo("D",CELL("tipo",$E1442),$E1442),"-")</f>
        <v>-</v>
      </c>
      <c r="R1442" s="27" t="str">
        <f>IF($D1442&gt;0,VLOOKUP($D1442,Iscrizioni!$A$2:$M$2502,13,FALSE),"-")</f>
        <v>-</v>
      </c>
      <c r="S1442" s="112" t="str">
        <f t="shared" si="139"/>
        <v>-</v>
      </c>
      <c r="T1442" s="112" t="str">
        <f>IF($D1442&gt;0,SUMIFS($S$3:$S1442,$X$3:$X1442,1,$J$3:$J1442,$J1442),"-")</f>
        <v>-</v>
      </c>
      <c r="U1442" s="112" t="str">
        <f t="shared" si="140"/>
        <v>-</v>
      </c>
      <c r="V1442" s="112" t="str">
        <f t="shared" si="137"/>
        <v>-</v>
      </c>
      <c r="W1442" s="27" t="str">
        <f>IF(LEN($C1442)=0,IF($D1442&gt;0,COUNTIFS($A$3:$A1442,$A1442),"-"),"Escluso")</f>
        <v>-</v>
      </c>
      <c r="X1442" s="2" t="str">
        <f>IF(LEN($C1442)=0,IF($D1442&gt;0,COUNTIFS($J$3:$J1442,$J1442,$C$3:$C1442,""),"-"),"Escluso")</f>
        <v>-</v>
      </c>
      <c r="Y1442" s="127" t="str">
        <f t="shared" si="135"/>
        <v>-</v>
      </c>
      <c r="Z1442" s="2" t="str">
        <f>IF($D1442&gt;0,COUNTIFS($O$3:$O1442,$O1442,$L$3:$L1442,$L1442,$I$3:$I1442,$I1442),"-")</f>
        <v>-</v>
      </c>
      <c r="AA1442" s="27" t="str">
        <f>IF($D1442&gt;0,IF(OR($Z1442 &gt;1,$L1442&lt;&gt;"Adulti"),0,VLOOKUP($P1442,Regione!$B$2:$C$22,2,FALSE)),"-")</f>
        <v>-</v>
      </c>
      <c r="AB1442" s="27" t="str">
        <f>IF($D1442&gt;0,IF(COUNTIFS($O$3:$O1442,$O1442,$L$3:$L1442,$L1442,$I$3:$I1442,$I1442) &gt;1,0,SUMIFS($Y$3:$Y$2503,$L$3:$L$2503,$L1442,$O$3:$O$2503,$O1442,$I$3:$I$2503,$I1442)),"-")</f>
        <v>-</v>
      </c>
      <c r="AC1442" s="27" t="str">
        <f t="shared" si="138"/>
        <v>-</v>
      </c>
    </row>
    <row r="1443" spans="1:29" s="1" customFormat="1">
      <c r="A1443" s="13"/>
      <c r="B1443" s="107" t="str">
        <f>IF(COUNTA($A1443)&gt;0,VLOOKUP($A1443,Corsa!$A$1:$F$43,2,FALSE),"-")</f>
        <v>-</v>
      </c>
      <c r="C1443" s="11"/>
      <c r="D1443" s="13"/>
      <c r="E1443" s="13"/>
      <c r="F1443" s="46" t="str">
        <f>IF(COUNTA($A1443)&gt;0,VLOOKUP($A1443,Corsa!$A$1:$F$43,3,FALSE),"-")</f>
        <v>-</v>
      </c>
      <c r="G1443" s="28" t="str">
        <f>IF($D1443&gt;0,VLOOKUP($D1443,Iscrizioni!$A$2:$M$2502,9,FALSE),"-")</f>
        <v>-</v>
      </c>
      <c r="H1443" s="28" t="str">
        <f>IF($D1443&gt;0,VLOOKUP($D1443,Iscrizioni!$A$2:$M$2502,4,FALSE),"-")</f>
        <v>-</v>
      </c>
      <c r="I1443" s="27" t="str">
        <f>IF($D1443&gt;0,VLOOKUP($D1443,Iscrizioni!$A$2:$M$2502,5,FALSE),"-")</f>
        <v>-</v>
      </c>
      <c r="J1443" s="27" t="str">
        <f>IF($D1443&gt;0,VLOOKUP($D1443,Iscrizioni!$A$2:$M$2502,10,FALSE),"-")</f>
        <v>-</v>
      </c>
      <c r="K1443" s="27" t="str">
        <f t="shared" si="136"/>
        <v>-</v>
      </c>
      <c r="L1443" s="46" t="str">
        <f>IF($D1443&gt;0,VLOOKUP($D1443,Iscrizioni!$A$2:$M$2502,11,FALSE),"-")</f>
        <v>-</v>
      </c>
      <c r="M1443" s="27" t="str">
        <f>IF($D1443&gt;0,VLOOKUP($D1443,Iscrizioni!$A$2:$N$2502,12,FALSE),"-")</f>
        <v>-</v>
      </c>
      <c r="N1443" s="46" t="str">
        <f>IF($D1443&gt;0,VLOOKUP($D1443,Iscrizioni!$A$2:$M$2502,6,FALSE),"-")</f>
        <v>-</v>
      </c>
      <c r="O1443" s="107" t="str">
        <f>IF($D1443&gt;0,VLOOKUP($D1443,Iscrizioni!$A$2:$M$2502,7,FALSE),"-")</f>
        <v>-</v>
      </c>
      <c r="P1443" s="46" t="str">
        <f>IF($D1443&gt;0,VLOOKUP(LEFT($N1443,1),Regione!$A$2:$C$21,2,FALSE),"-")</f>
        <v>-</v>
      </c>
      <c r="Q1443" s="112" t="str">
        <f ca="1">IF($D1443&gt;0,NormalizzaTempo("D",CELL("tipo",$E1443),$E1443),"-")</f>
        <v>-</v>
      </c>
      <c r="R1443" s="27" t="str">
        <f>IF($D1443&gt;0,VLOOKUP($D1443,Iscrizioni!$A$2:$M$2502,13,FALSE),"-")</f>
        <v>-</v>
      </c>
      <c r="S1443" s="112" t="str">
        <f t="shared" si="139"/>
        <v>-</v>
      </c>
      <c r="T1443" s="112" t="str">
        <f>IF($D1443&gt;0,SUMIFS($S$3:$S1443,$X$3:$X1443,1,$J$3:$J1443,$J1443),"-")</f>
        <v>-</v>
      </c>
      <c r="U1443" s="112" t="str">
        <f t="shared" si="140"/>
        <v>-</v>
      </c>
      <c r="V1443" s="112" t="str">
        <f t="shared" si="137"/>
        <v>-</v>
      </c>
      <c r="W1443" s="27" t="str">
        <f>IF(LEN($C1443)=0,IF($D1443&gt;0,COUNTIFS($A$3:$A1443,$A1443),"-"),"Escluso")</f>
        <v>-</v>
      </c>
      <c r="X1443" s="2" t="str">
        <f>IF(LEN($C1443)=0,IF($D1443&gt;0,COUNTIFS($J$3:$J1443,$J1443,$C$3:$C1443,""),"-"),"Escluso")</f>
        <v>-</v>
      </c>
      <c r="Y1443" s="127" t="str">
        <f t="shared" si="135"/>
        <v>-</v>
      </c>
      <c r="Z1443" s="2" t="str">
        <f>IF($D1443&gt;0,COUNTIFS($O$3:$O1443,$O1443,$L$3:$L1443,$L1443,$I$3:$I1443,$I1443),"-")</f>
        <v>-</v>
      </c>
      <c r="AA1443" s="27" t="str">
        <f>IF($D1443&gt;0,IF(OR($Z1443 &gt;1,$L1443&lt;&gt;"Adulti"),0,VLOOKUP($P1443,Regione!$B$2:$C$22,2,FALSE)),"-")</f>
        <v>-</v>
      </c>
      <c r="AB1443" s="27" t="str">
        <f>IF($D1443&gt;0,IF(COUNTIFS($O$3:$O1443,$O1443,$L$3:$L1443,$L1443,$I$3:$I1443,$I1443) &gt;1,0,SUMIFS($Y$3:$Y$2503,$L$3:$L$2503,$L1443,$O$3:$O$2503,$O1443,$I$3:$I$2503,$I1443)),"-")</f>
        <v>-</v>
      </c>
      <c r="AC1443" s="27" t="str">
        <f t="shared" si="138"/>
        <v>-</v>
      </c>
    </row>
    <row r="1444" spans="1:29" s="1" customFormat="1">
      <c r="A1444" s="13"/>
      <c r="B1444" s="107" t="str">
        <f>IF(COUNTA($A1444)&gt;0,VLOOKUP($A1444,Corsa!$A$1:$F$43,2,FALSE),"-")</f>
        <v>-</v>
      </c>
      <c r="C1444" s="11"/>
      <c r="D1444" s="13"/>
      <c r="E1444" s="13"/>
      <c r="F1444" s="46" t="str">
        <f>IF(COUNTA($A1444)&gt;0,VLOOKUP($A1444,Corsa!$A$1:$F$43,3,FALSE),"-")</f>
        <v>-</v>
      </c>
      <c r="G1444" s="28" t="str">
        <f>IF($D1444&gt;0,VLOOKUP($D1444,Iscrizioni!$A$2:$M$2502,9,FALSE),"-")</f>
        <v>-</v>
      </c>
      <c r="H1444" s="28" t="str">
        <f>IF($D1444&gt;0,VLOOKUP($D1444,Iscrizioni!$A$2:$M$2502,4,FALSE),"-")</f>
        <v>-</v>
      </c>
      <c r="I1444" s="27" t="str">
        <f>IF($D1444&gt;0,VLOOKUP($D1444,Iscrizioni!$A$2:$M$2502,5,FALSE),"-")</f>
        <v>-</v>
      </c>
      <c r="J1444" s="27" t="str">
        <f>IF($D1444&gt;0,VLOOKUP($D1444,Iscrizioni!$A$2:$M$2502,10,FALSE),"-")</f>
        <v>-</v>
      </c>
      <c r="K1444" s="27" t="str">
        <f t="shared" si="136"/>
        <v>-</v>
      </c>
      <c r="L1444" s="46" t="str">
        <f>IF($D1444&gt;0,VLOOKUP($D1444,Iscrizioni!$A$2:$M$2502,11,FALSE),"-")</f>
        <v>-</v>
      </c>
      <c r="M1444" s="27" t="str">
        <f>IF($D1444&gt;0,VLOOKUP($D1444,Iscrizioni!$A$2:$N$2502,12,FALSE),"-")</f>
        <v>-</v>
      </c>
      <c r="N1444" s="46" t="str">
        <f>IF($D1444&gt;0,VLOOKUP($D1444,Iscrizioni!$A$2:$M$2502,6,FALSE),"-")</f>
        <v>-</v>
      </c>
      <c r="O1444" s="107" t="str">
        <f>IF($D1444&gt;0,VLOOKUP($D1444,Iscrizioni!$A$2:$M$2502,7,FALSE),"-")</f>
        <v>-</v>
      </c>
      <c r="P1444" s="46" t="str">
        <f>IF($D1444&gt;0,VLOOKUP(LEFT($N1444,1),Regione!$A$2:$C$21,2,FALSE),"-")</f>
        <v>-</v>
      </c>
      <c r="Q1444" s="112" t="str">
        <f ca="1">IF($D1444&gt;0,NormalizzaTempo("D",CELL("tipo",$E1444),$E1444),"-")</f>
        <v>-</v>
      </c>
      <c r="R1444" s="27" t="str">
        <f>IF($D1444&gt;0,VLOOKUP($D1444,Iscrizioni!$A$2:$M$2502,13,FALSE),"-")</f>
        <v>-</v>
      </c>
      <c r="S1444" s="112" t="str">
        <f t="shared" si="139"/>
        <v>-</v>
      </c>
      <c r="T1444" s="112" t="str">
        <f>IF($D1444&gt;0,SUMIFS($S$3:$S1444,$X$3:$X1444,1,$J$3:$J1444,$J1444),"-")</f>
        <v>-</v>
      </c>
      <c r="U1444" s="112" t="str">
        <f t="shared" si="140"/>
        <v>-</v>
      </c>
      <c r="V1444" s="112" t="str">
        <f t="shared" si="137"/>
        <v>-</v>
      </c>
      <c r="W1444" s="27" t="str">
        <f>IF(LEN($C1444)=0,IF($D1444&gt;0,COUNTIFS($A$3:$A1444,$A1444),"-"),"Escluso")</f>
        <v>-</v>
      </c>
      <c r="X1444" s="2" t="str">
        <f>IF(LEN($C1444)=0,IF($D1444&gt;0,COUNTIFS($J$3:$J1444,$J1444,$C$3:$C1444,""),"-"),"Escluso")</f>
        <v>-</v>
      </c>
      <c r="Y1444" s="127" t="str">
        <f t="shared" si="135"/>
        <v>-</v>
      </c>
      <c r="Z1444" s="2" t="str">
        <f>IF($D1444&gt;0,COUNTIFS($O$3:$O1444,$O1444,$L$3:$L1444,$L1444,$I$3:$I1444,$I1444),"-")</f>
        <v>-</v>
      </c>
      <c r="AA1444" s="27" t="str">
        <f>IF($D1444&gt;0,IF(OR($Z1444 &gt;1,$L1444&lt;&gt;"Adulti"),0,VLOOKUP($P1444,Regione!$B$2:$C$22,2,FALSE)),"-")</f>
        <v>-</v>
      </c>
      <c r="AB1444" s="27" t="str">
        <f>IF($D1444&gt;0,IF(COUNTIFS($O$3:$O1444,$O1444,$L$3:$L1444,$L1444,$I$3:$I1444,$I1444) &gt;1,0,SUMIFS($Y$3:$Y$2503,$L$3:$L$2503,$L1444,$O$3:$O$2503,$O1444,$I$3:$I$2503,$I1444)),"-")</f>
        <v>-</v>
      </c>
      <c r="AC1444" s="27" t="str">
        <f t="shared" si="138"/>
        <v>-</v>
      </c>
    </row>
    <row r="1445" spans="1:29" s="1" customFormat="1">
      <c r="A1445" s="13"/>
      <c r="B1445" s="107" t="str">
        <f>IF(COUNTA($A1445)&gt;0,VLOOKUP($A1445,Corsa!$A$1:$F$43,2,FALSE),"-")</f>
        <v>-</v>
      </c>
      <c r="C1445" s="11"/>
      <c r="D1445" s="13"/>
      <c r="E1445" s="13"/>
      <c r="F1445" s="46" t="str">
        <f>IF(COUNTA($A1445)&gt;0,VLOOKUP($A1445,Corsa!$A$1:$F$43,3,FALSE),"-")</f>
        <v>-</v>
      </c>
      <c r="G1445" s="28" t="str">
        <f>IF($D1445&gt;0,VLOOKUP($D1445,Iscrizioni!$A$2:$M$2502,9,FALSE),"-")</f>
        <v>-</v>
      </c>
      <c r="H1445" s="28" t="str">
        <f>IF($D1445&gt;0,VLOOKUP($D1445,Iscrizioni!$A$2:$M$2502,4,FALSE),"-")</f>
        <v>-</v>
      </c>
      <c r="I1445" s="27" t="str">
        <f>IF($D1445&gt;0,VLOOKUP($D1445,Iscrizioni!$A$2:$M$2502,5,FALSE),"-")</f>
        <v>-</v>
      </c>
      <c r="J1445" s="27" t="str">
        <f>IF($D1445&gt;0,VLOOKUP($D1445,Iscrizioni!$A$2:$M$2502,10,FALSE),"-")</f>
        <v>-</v>
      </c>
      <c r="K1445" s="27" t="str">
        <f t="shared" si="136"/>
        <v>-</v>
      </c>
      <c r="L1445" s="46" t="str">
        <f>IF($D1445&gt;0,VLOOKUP($D1445,Iscrizioni!$A$2:$M$2502,11,FALSE),"-")</f>
        <v>-</v>
      </c>
      <c r="M1445" s="27" t="str">
        <f>IF($D1445&gt;0,VLOOKUP($D1445,Iscrizioni!$A$2:$N$2502,12,FALSE),"-")</f>
        <v>-</v>
      </c>
      <c r="N1445" s="46" t="str">
        <f>IF($D1445&gt;0,VLOOKUP($D1445,Iscrizioni!$A$2:$M$2502,6,FALSE),"-")</f>
        <v>-</v>
      </c>
      <c r="O1445" s="107" t="str">
        <f>IF($D1445&gt;0,VLOOKUP($D1445,Iscrizioni!$A$2:$M$2502,7,FALSE),"-")</f>
        <v>-</v>
      </c>
      <c r="P1445" s="46" t="str">
        <f>IF($D1445&gt;0,VLOOKUP(LEFT($N1445,1),Regione!$A$2:$C$21,2,FALSE),"-")</f>
        <v>-</v>
      </c>
      <c r="Q1445" s="112" t="str">
        <f ca="1">IF($D1445&gt;0,NormalizzaTempo("D",CELL("tipo",$E1445),$E1445),"-")</f>
        <v>-</v>
      </c>
      <c r="R1445" s="27" t="str">
        <f>IF($D1445&gt;0,VLOOKUP($D1445,Iscrizioni!$A$2:$M$2502,13,FALSE),"-")</f>
        <v>-</v>
      </c>
      <c r="S1445" s="112" t="str">
        <f t="shared" si="139"/>
        <v>-</v>
      </c>
      <c r="T1445" s="112" t="str">
        <f>IF($D1445&gt;0,SUMIFS($S$3:$S1445,$X$3:$X1445,1,$J$3:$J1445,$J1445),"-")</f>
        <v>-</v>
      </c>
      <c r="U1445" s="112" t="str">
        <f t="shared" si="140"/>
        <v>-</v>
      </c>
      <c r="V1445" s="112" t="str">
        <f t="shared" si="137"/>
        <v>-</v>
      </c>
      <c r="W1445" s="27" t="str">
        <f>IF(LEN($C1445)=0,IF($D1445&gt;0,COUNTIFS($A$3:$A1445,$A1445),"-"),"Escluso")</f>
        <v>-</v>
      </c>
      <c r="X1445" s="2" t="str">
        <f>IF(LEN($C1445)=0,IF($D1445&gt;0,COUNTIFS($J$3:$J1445,$J1445,$C$3:$C1445,""),"-"),"Escluso")</f>
        <v>-</v>
      </c>
      <c r="Y1445" s="127" t="str">
        <f t="shared" si="135"/>
        <v>-</v>
      </c>
      <c r="Z1445" s="2" t="str">
        <f>IF($D1445&gt;0,COUNTIFS($O$3:$O1445,$O1445,$L$3:$L1445,$L1445,$I$3:$I1445,$I1445),"-")</f>
        <v>-</v>
      </c>
      <c r="AA1445" s="27" t="str">
        <f>IF($D1445&gt;0,IF(OR($Z1445 &gt;1,$L1445&lt;&gt;"Adulti"),0,VLOOKUP($P1445,Regione!$B$2:$C$22,2,FALSE)),"-")</f>
        <v>-</v>
      </c>
      <c r="AB1445" s="27" t="str">
        <f>IF($D1445&gt;0,IF(COUNTIFS($O$3:$O1445,$O1445,$L$3:$L1445,$L1445,$I$3:$I1445,$I1445) &gt;1,0,SUMIFS($Y$3:$Y$2503,$L$3:$L$2503,$L1445,$O$3:$O$2503,$O1445,$I$3:$I$2503,$I1445)),"-")</f>
        <v>-</v>
      </c>
      <c r="AC1445" s="27" t="str">
        <f t="shared" si="138"/>
        <v>-</v>
      </c>
    </row>
    <row r="1446" spans="1:29" s="1" customFormat="1">
      <c r="A1446" s="13"/>
      <c r="B1446" s="107" t="str">
        <f>IF(COUNTA($A1446)&gt;0,VLOOKUP($A1446,Corsa!$A$1:$F$43,2,FALSE),"-")</f>
        <v>-</v>
      </c>
      <c r="C1446" s="11"/>
      <c r="D1446" s="13"/>
      <c r="E1446" s="13"/>
      <c r="F1446" s="46" t="str">
        <f>IF(COUNTA($A1446)&gt;0,VLOOKUP($A1446,Corsa!$A$1:$F$43,3,FALSE),"-")</f>
        <v>-</v>
      </c>
      <c r="G1446" s="28" t="str">
        <f>IF($D1446&gt;0,VLOOKUP($D1446,Iscrizioni!$A$2:$M$2502,9,FALSE),"-")</f>
        <v>-</v>
      </c>
      <c r="H1446" s="28" t="str">
        <f>IF($D1446&gt;0,VLOOKUP($D1446,Iscrizioni!$A$2:$M$2502,4,FALSE),"-")</f>
        <v>-</v>
      </c>
      <c r="I1446" s="27" t="str">
        <f>IF($D1446&gt;0,VLOOKUP($D1446,Iscrizioni!$A$2:$M$2502,5,FALSE),"-")</f>
        <v>-</v>
      </c>
      <c r="J1446" s="27" t="str">
        <f>IF($D1446&gt;0,VLOOKUP($D1446,Iscrizioni!$A$2:$M$2502,10,FALSE),"-")</f>
        <v>-</v>
      </c>
      <c r="K1446" s="27" t="str">
        <f t="shared" si="136"/>
        <v>-</v>
      </c>
      <c r="L1446" s="46" t="str">
        <f>IF($D1446&gt;0,VLOOKUP($D1446,Iscrizioni!$A$2:$M$2502,11,FALSE),"-")</f>
        <v>-</v>
      </c>
      <c r="M1446" s="27" t="str">
        <f>IF($D1446&gt;0,VLOOKUP($D1446,Iscrizioni!$A$2:$N$2502,12,FALSE),"-")</f>
        <v>-</v>
      </c>
      <c r="N1446" s="46" t="str">
        <f>IF($D1446&gt;0,VLOOKUP($D1446,Iscrizioni!$A$2:$M$2502,6,FALSE),"-")</f>
        <v>-</v>
      </c>
      <c r="O1446" s="107" t="str">
        <f>IF($D1446&gt;0,VLOOKUP($D1446,Iscrizioni!$A$2:$M$2502,7,FALSE),"-")</f>
        <v>-</v>
      </c>
      <c r="P1446" s="46" t="str">
        <f>IF($D1446&gt;0,VLOOKUP(LEFT($N1446,1),Regione!$A$2:$C$21,2,FALSE),"-")</f>
        <v>-</v>
      </c>
      <c r="Q1446" s="112" t="str">
        <f ca="1">IF($D1446&gt;0,NormalizzaTempo("D",CELL("tipo",$E1446),$E1446),"-")</f>
        <v>-</v>
      </c>
      <c r="R1446" s="27" t="str">
        <f>IF($D1446&gt;0,VLOOKUP($D1446,Iscrizioni!$A$2:$M$2502,13,FALSE),"-")</f>
        <v>-</v>
      </c>
      <c r="S1446" s="112" t="str">
        <f t="shared" si="139"/>
        <v>-</v>
      </c>
      <c r="T1446" s="112" t="str">
        <f>IF($D1446&gt;0,SUMIFS($S$3:$S1446,$X$3:$X1446,1,$J$3:$J1446,$J1446),"-")</f>
        <v>-</v>
      </c>
      <c r="U1446" s="112" t="str">
        <f t="shared" si="140"/>
        <v>-</v>
      </c>
      <c r="V1446" s="112" t="str">
        <f t="shared" si="137"/>
        <v>-</v>
      </c>
      <c r="W1446" s="27" t="str">
        <f>IF(LEN($C1446)=0,IF($D1446&gt;0,COUNTIFS($A$3:$A1446,$A1446),"-"),"Escluso")</f>
        <v>-</v>
      </c>
      <c r="X1446" s="2" t="str">
        <f>IF(LEN($C1446)=0,IF($D1446&gt;0,COUNTIFS($J$3:$J1446,$J1446,$C$3:$C1446,""),"-"),"Escluso")</f>
        <v>-</v>
      </c>
      <c r="Y1446" s="127" t="str">
        <f t="shared" si="135"/>
        <v>-</v>
      </c>
      <c r="Z1446" s="2" t="str">
        <f>IF($D1446&gt;0,COUNTIFS($O$3:$O1446,$O1446,$L$3:$L1446,$L1446,$I$3:$I1446,$I1446),"-")</f>
        <v>-</v>
      </c>
      <c r="AA1446" s="27" t="str">
        <f>IF($D1446&gt;0,IF(OR($Z1446 &gt;1,$L1446&lt;&gt;"Adulti"),0,VLOOKUP($P1446,Regione!$B$2:$C$22,2,FALSE)),"-")</f>
        <v>-</v>
      </c>
      <c r="AB1446" s="27" t="str">
        <f>IF($D1446&gt;0,IF(COUNTIFS($O$3:$O1446,$O1446,$L$3:$L1446,$L1446,$I$3:$I1446,$I1446) &gt;1,0,SUMIFS($Y$3:$Y$2503,$L$3:$L$2503,$L1446,$O$3:$O$2503,$O1446,$I$3:$I$2503,$I1446)),"-")</f>
        <v>-</v>
      </c>
      <c r="AC1446" s="27" t="str">
        <f t="shared" si="138"/>
        <v>-</v>
      </c>
    </row>
    <row r="1447" spans="1:29" s="1" customFormat="1">
      <c r="A1447" s="13"/>
      <c r="B1447" s="107" t="str">
        <f>IF(COUNTA($A1447)&gt;0,VLOOKUP($A1447,Corsa!$A$1:$F$43,2,FALSE),"-")</f>
        <v>-</v>
      </c>
      <c r="C1447" s="11"/>
      <c r="D1447" s="13"/>
      <c r="E1447" s="13"/>
      <c r="F1447" s="46" t="str">
        <f>IF(COUNTA($A1447)&gt;0,VLOOKUP($A1447,Corsa!$A$1:$F$43,3,FALSE),"-")</f>
        <v>-</v>
      </c>
      <c r="G1447" s="28" t="str">
        <f>IF($D1447&gt;0,VLOOKUP($D1447,Iscrizioni!$A$2:$M$2502,9,FALSE),"-")</f>
        <v>-</v>
      </c>
      <c r="H1447" s="28" t="str">
        <f>IF($D1447&gt;0,VLOOKUP($D1447,Iscrizioni!$A$2:$M$2502,4,FALSE),"-")</f>
        <v>-</v>
      </c>
      <c r="I1447" s="27" t="str">
        <f>IF($D1447&gt;0,VLOOKUP($D1447,Iscrizioni!$A$2:$M$2502,5,FALSE),"-")</f>
        <v>-</v>
      </c>
      <c r="J1447" s="27" t="str">
        <f>IF($D1447&gt;0,VLOOKUP($D1447,Iscrizioni!$A$2:$M$2502,10,FALSE),"-")</f>
        <v>-</v>
      </c>
      <c r="K1447" s="27" t="str">
        <f t="shared" si="136"/>
        <v>-</v>
      </c>
      <c r="L1447" s="46" t="str">
        <f>IF($D1447&gt;0,VLOOKUP($D1447,Iscrizioni!$A$2:$M$2502,11,FALSE),"-")</f>
        <v>-</v>
      </c>
      <c r="M1447" s="27" t="str">
        <f>IF($D1447&gt;0,VLOOKUP($D1447,Iscrizioni!$A$2:$N$2502,12,FALSE),"-")</f>
        <v>-</v>
      </c>
      <c r="N1447" s="46" t="str">
        <f>IF($D1447&gt;0,VLOOKUP($D1447,Iscrizioni!$A$2:$M$2502,6,FALSE),"-")</f>
        <v>-</v>
      </c>
      <c r="O1447" s="107" t="str">
        <f>IF($D1447&gt;0,VLOOKUP($D1447,Iscrizioni!$A$2:$M$2502,7,FALSE),"-")</f>
        <v>-</v>
      </c>
      <c r="P1447" s="46" t="str">
        <f>IF($D1447&gt;0,VLOOKUP(LEFT($N1447,1),Regione!$A$2:$C$21,2,FALSE),"-")</f>
        <v>-</v>
      </c>
      <c r="Q1447" s="112" t="str">
        <f ca="1">IF($D1447&gt;0,NormalizzaTempo("D",CELL("tipo",$E1447),$E1447),"-")</f>
        <v>-</v>
      </c>
      <c r="R1447" s="27" t="str">
        <f>IF($D1447&gt;0,VLOOKUP($D1447,Iscrizioni!$A$2:$M$2502,13,FALSE),"-")</f>
        <v>-</v>
      </c>
      <c r="S1447" s="112" t="str">
        <f t="shared" si="139"/>
        <v>-</v>
      </c>
      <c r="T1447" s="112" t="str">
        <f>IF($D1447&gt;0,SUMIFS($S$3:$S1447,$X$3:$X1447,1,$J$3:$J1447,$J1447),"-")</f>
        <v>-</v>
      </c>
      <c r="U1447" s="112" t="str">
        <f t="shared" si="140"/>
        <v>-</v>
      </c>
      <c r="V1447" s="112" t="str">
        <f t="shared" si="137"/>
        <v>-</v>
      </c>
      <c r="W1447" s="27" t="str">
        <f>IF(LEN($C1447)=0,IF($D1447&gt;0,COUNTIFS($A$3:$A1447,$A1447),"-"),"Escluso")</f>
        <v>-</v>
      </c>
      <c r="X1447" s="2" t="str">
        <f>IF(LEN($C1447)=0,IF($D1447&gt;0,COUNTIFS($J$3:$J1447,$J1447,$C$3:$C1447,""),"-"),"Escluso")</f>
        <v>-</v>
      </c>
      <c r="Y1447" s="127" t="str">
        <f t="shared" si="135"/>
        <v>-</v>
      </c>
      <c r="Z1447" s="2" t="str">
        <f>IF($D1447&gt;0,COUNTIFS($O$3:$O1447,$O1447,$L$3:$L1447,$L1447,$I$3:$I1447,$I1447),"-")</f>
        <v>-</v>
      </c>
      <c r="AA1447" s="27" t="str">
        <f>IF($D1447&gt;0,IF(OR($Z1447 &gt;1,$L1447&lt;&gt;"Adulti"),0,VLOOKUP($P1447,Regione!$B$2:$C$22,2,FALSE)),"-")</f>
        <v>-</v>
      </c>
      <c r="AB1447" s="27" t="str">
        <f>IF($D1447&gt;0,IF(COUNTIFS($O$3:$O1447,$O1447,$L$3:$L1447,$L1447,$I$3:$I1447,$I1447) &gt;1,0,SUMIFS($Y$3:$Y$2503,$L$3:$L$2503,$L1447,$O$3:$O$2503,$O1447,$I$3:$I$2503,$I1447)),"-")</f>
        <v>-</v>
      </c>
      <c r="AC1447" s="27" t="str">
        <f t="shared" si="138"/>
        <v>-</v>
      </c>
    </row>
    <row r="1448" spans="1:29" s="1" customFormat="1">
      <c r="A1448" s="13"/>
      <c r="B1448" s="107" t="str">
        <f>IF(COUNTA($A1448)&gt;0,VLOOKUP($A1448,Corsa!$A$1:$F$43,2,FALSE),"-")</f>
        <v>-</v>
      </c>
      <c r="C1448" s="11"/>
      <c r="D1448" s="13"/>
      <c r="E1448" s="13"/>
      <c r="F1448" s="46" t="str">
        <f>IF(COUNTA($A1448)&gt;0,VLOOKUP($A1448,Corsa!$A$1:$F$43,3,FALSE),"-")</f>
        <v>-</v>
      </c>
      <c r="G1448" s="28" t="str">
        <f>IF($D1448&gt;0,VLOOKUP($D1448,Iscrizioni!$A$2:$M$2502,9,FALSE),"-")</f>
        <v>-</v>
      </c>
      <c r="H1448" s="28" t="str">
        <f>IF($D1448&gt;0,VLOOKUP($D1448,Iscrizioni!$A$2:$M$2502,4,FALSE),"-")</f>
        <v>-</v>
      </c>
      <c r="I1448" s="27" t="str">
        <f>IF($D1448&gt;0,VLOOKUP($D1448,Iscrizioni!$A$2:$M$2502,5,FALSE),"-")</f>
        <v>-</v>
      </c>
      <c r="J1448" s="27" t="str">
        <f>IF($D1448&gt;0,VLOOKUP($D1448,Iscrizioni!$A$2:$M$2502,10,FALSE),"-")</f>
        <v>-</v>
      </c>
      <c r="K1448" s="27" t="str">
        <f t="shared" si="136"/>
        <v>-</v>
      </c>
      <c r="L1448" s="46" t="str">
        <f>IF($D1448&gt;0,VLOOKUP($D1448,Iscrizioni!$A$2:$M$2502,11,FALSE),"-")</f>
        <v>-</v>
      </c>
      <c r="M1448" s="27" t="str">
        <f>IF($D1448&gt;0,VLOOKUP($D1448,Iscrizioni!$A$2:$N$2502,12,FALSE),"-")</f>
        <v>-</v>
      </c>
      <c r="N1448" s="46" t="str">
        <f>IF($D1448&gt;0,VLOOKUP($D1448,Iscrizioni!$A$2:$M$2502,6,FALSE),"-")</f>
        <v>-</v>
      </c>
      <c r="O1448" s="107" t="str">
        <f>IF($D1448&gt;0,VLOOKUP($D1448,Iscrizioni!$A$2:$M$2502,7,FALSE),"-")</f>
        <v>-</v>
      </c>
      <c r="P1448" s="46" t="str">
        <f>IF($D1448&gt;0,VLOOKUP(LEFT($N1448,1),Regione!$A$2:$C$21,2,FALSE),"-")</f>
        <v>-</v>
      </c>
      <c r="Q1448" s="112" t="str">
        <f ca="1">IF($D1448&gt;0,NormalizzaTempo("D",CELL("tipo",$E1448),$E1448),"-")</f>
        <v>-</v>
      </c>
      <c r="R1448" s="27" t="str">
        <f>IF($D1448&gt;0,VLOOKUP($D1448,Iscrizioni!$A$2:$M$2502,13,FALSE),"-")</f>
        <v>-</v>
      </c>
      <c r="S1448" s="112" t="str">
        <f t="shared" si="139"/>
        <v>-</v>
      </c>
      <c r="T1448" s="112" t="str">
        <f>IF($D1448&gt;0,SUMIFS($S$3:$S1448,$X$3:$X1448,1,$J$3:$J1448,$J1448),"-")</f>
        <v>-</v>
      </c>
      <c r="U1448" s="112" t="str">
        <f t="shared" si="140"/>
        <v>-</v>
      </c>
      <c r="V1448" s="112" t="str">
        <f t="shared" si="137"/>
        <v>-</v>
      </c>
      <c r="W1448" s="27" t="str">
        <f>IF(LEN($C1448)=0,IF($D1448&gt;0,COUNTIFS($A$3:$A1448,$A1448),"-"),"Escluso")</f>
        <v>-</v>
      </c>
      <c r="X1448" s="2" t="str">
        <f>IF(LEN($C1448)=0,IF($D1448&gt;0,COUNTIFS($J$3:$J1448,$J1448,$C$3:$C1448,""),"-"),"Escluso")</f>
        <v>-</v>
      </c>
      <c r="Y1448" s="127" t="str">
        <f t="shared" si="135"/>
        <v>-</v>
      </c>
      <c r="Z1448" s="2" t="str">
        <f>IF($D1448&gt;0,COUNTIFS($O$3:$O1448,$O1448,$L$3:$L1448,$L1448,$I$3:$I1448,$I1448),"-")</f>
        <v>-</v>
      </c>
      <c r="AA1448" s="27" t="str">
        <f>IF($D1448&gt;0,IF(OR($Z1448 &gt;1,$L1448&lt;&gt;"Adulti"),0,VLOOKUP($P1448,Regione!$B$2:$C$22,2,FALSE)),"-")</f>
        <v>-</v>
      </c>
      <c r="AB1448" s="27" t="str">
        <f>IF($D1448&gt;0,IF(COUNTIFS($O$3:$O1448,$O1448,$L$3:$L1448,$L1448,$I$3:$I1448,$I1448) &gt;1,0,SUMIFS($Y$3:$Y$2503,$L$3:$L$2503,$L1448,$O$3:$O$2503,$O1448,$I$3:$I$2503,$I1448)),"-")</f>
        <v>-</v>
      </c>
      <c r="AC1448" s="27" t="str">
        <f t="shared" si="138"/>
        <v>-</v>
      </c>
    </row>
    <row r="1449" spans="1:29" s="1" customFormat="1">
      <c r="A1449" s="13"/>
      <c r="B1449" s="107" t="str">
        <f>IF(COUNTA($A1449)&gt;0,VLOOKUP($A1449,Corsa!$A$1:$F$43,2,FALSE),"-")</f>
        <v>-</v>
      </c>
      <c r="C1449" s="11"/>
      <c r="D1449" s="13"/>
      <c r="E1449" s="13"/>
      <c r="F1449" s="46" t="str">
        <f>IF(COUNTA($A1449)&gt;0,VLOOKUP($A1449,Corsa!$A$1:$F$43,3,FALSE),"-")</f>
        <v>-</v>
      </c>
      <c r="G1449" s="28" t="str">
        <f>IF($D1449&gt;0,VLOOKUP($D1449,Iscrizioni!$A$2:$M$2502,9,FALSE),"-")</f>
        <v>-</v>
      </c>
      <c r="H1449" s="28" t="str">
        <f>IF($D1449&gt;0,VLOOKUP($D1449,Iscrizioni!$A$2:$M$2502,4,FALSE),"-")</f>
        <v>-</v>
      </c>
      <c r="I1449" s="27" t="str">
        <f>IF($D1449&gt;0,VLOOKUP($D1449,Iscrizioni!$A$2:$M$2502,5,FALSE),"-")</f>
        <v>-</v>
      </c>
      <c r="J1449" s="27" t="str">
        <f>IF($D1449&gt;0,VLOOKUP($D1449,Iscrizioni!$A$2:$M$2502,10,FALSE),"-")</f>
        <v>-</v>
      </c>
      <c r="K1449" s="27" t="str">
        <f t="shared" si="136"/>
        <v>-</v>
      </c>
      <c r="L1449" s="46" t="str">
        <f>IF($D1449&gt;0,VLOOKUP($D1449,Iscrizioni!$A$2:$M$2502,11,FALSE),"-")</f>
        <v>-</v>
      </c>
      <c r="M1449" s="27" t="str">
        <f>IF($D1449&gt;0,VLOOKUP($D1449,Iscrizioni!$A$2:$N$2502,12,FALSE),"-")</f>
        <v>-</v>
      </c>
      <c r="N1449" s="46" t="str">
        <f>IF($D1449&gt;0,VLOOKUP($D1449,Iscrizioni!$A$2:$M$2502,6,FALSE),"-")</f>
        <v>-</v>
      </c>
      <c r="O1449" s="107" t="str">
        <f>IF($D1449&gt;0,VLOOKUP($D1449,Iscrizioni!$A$2:$M$2502,7,FALSE),"-")</f>
        <v>-</v>
      </c>
      <c r="P1449" s="46" t="str">
        <f>IF($D1449&gt;0,VLOOKUP(LEFT($N1449,1),Regione!$A$2:$C$21,2,FALSE),"-")</f>
        <v>-</v>
      </c>
      <c r="Q1449" s="112" t="str">
        <f ca="1">IF($D1449&gt;0,NormalizzaTempo("D",CELL("tipo",$E1449),$E1449),"-")</f>
        <v>-</v>
      </c>
      <c r="R1449" s="27" t="str">
        <f>IF($D1449&gt;0,VLOOKUP($D1449,Iscrizioni!$A$2:$M$2502,13,FALSE),"-")</f>
        <v>-</v>
      </c>
      <c r="S1449" s="112" t="str">
        <f t="shared" si="139"/>
        <v>-</v>
      </c>
      <c r="T1449" s="112" t="str">
        <f>IF($D1449&gt;0,SUMIFS($S$3:$S1449,$X$3:$X1449,1,$J$3:$J1449,$J1449),"-")</f>
        <v>-</v>
      </c>
      <c r="U1449" s="112" t="str">
        <f t="shared" si="140"/>
        <v>-</v>
      </c>
      <c r="V1449" s="112" t="str">
        <f t="shared" si="137"/>
        <v>-</v>
      </c>
      <c r="W1449" s="27" t="str">
        <f>IF(LEN($C1449)=0,IF($D1449&gt;0,COUNTIFS($A$3:$A1449,$A1449),"-"),"Escluso")</f>
        <v>-</v>
      </c>
      <c r="X1449" s="2" t="str">
        <f>IF(LEN($C1449)=0,IF($D1449&gt;0,COUNTIFS($J$3:$J1449,$J1449,$C$3:$C1449,""),"-"),"Escluso")</f>
        <v>-</v>
      </c>
      <c r="Y1449" s="127" t="str">
        <f t="shared" si="135"/>
        <v>-</v>
      </c>
      <c r="Z1449" s="2" t="str">
        <f>IF($D1449&gt;0,COUNTIFS($O$3:$O1449,$O1449,$L$3:$L1449,$L1449,$I$3:$I1449,$I1449),"-")</f>
        <v>-</v>
      </c>
      <c r="AA1449" s="27" t="str">
        <f>IF($D1449&gt;0,IF(OR($Z1449 &gt;1,$L1449&lt;&gt;"Adulti"),0,VLOOKUP($P1449,Regione!$B$2:$C$22,2,FALSE)),"-")</f>
        <v>-</v>
      </c>
      <c r="AB1449" s="27" t="str">
        <f>IF($D1449&gt;0,IF(COUNTIFS($O$3:$O1449,$O1449,$L$3:$L1449,$L1449,$I$3:$I1449,$I1449) &gt;1,0,SUMIFS($Y$3:$Y$2503,$L$3:$L$2503,$L1449,$O$3:$O$2503,$O1449,$I$3:$I$2503,$I1449)),"-")</f>
        <v>-</v>
      </c>
      <c r="AC1449" s="27" t="str">
        <f t="shared" si="138"/>
        <v>-</v>
      </c>
    </row>
    <row r="1450" spans="1:29" s="1" customFormat="1">
      <c r="A1450" s="13"/>
      <c r="B1450" s="107" t="str">
        <f>IF(COUNTA($A1450)&gt;0,VLOOKUP($A1450,Corsa!$A$1:$F$43,2,FALSE),"-")</f>
        <v>-</v>
      </c>
      <c r="C1450" s="11"/>
      <c r="D1450" s="13"/>
      <c r="E1450" s="13"/>
      <c r="F1450" s="46" t="str">
        <f>IF(COUNTA($A1450)&gt;0,VLOOKUP($A1450,Corsa!$A$1:$F$43,3,FALSE),"-")</f>
        <v>-</v>
      </c>
      <c r="G1450" s="28" t="str">
        <f>IF($D1450&gt;0,VLOOKUP($D1450,Iscrizioni!$A$2:$M$2502,9,FALSE),"-")</f>
        <v>-</v>
      </c>
      <c r="H1450" s="28" t="str">
        <f>IF($D1450&gt;0,VLOOKUP($D1450,Iscrizioni!$A$2:$M$2502,4,FALSE),"-")</f>
        <v>-</v>
      </c>
      <c r="I1450" s="27" t="str">
        <f>IF($D1450&gt;0,VLOOKUP($D1450,Iscrizioni!$A$2:$M$2502,5,FALSE),"-")</f>
        <v>-</v>
      </c>
      <c r="J1450" s="27" t="str">
        <f>IF($D1450&gt;0,VLOOKUP($D1450,Iscrizioni!$A$2:$M$2502,10,FALSE),"-")</f>
        <v>-</v>
      </c>
      <c r="K1450" s="27" t="str">
        <f t="shared" si="136"/>
        <v>-</v>
      </c>
      <c r="L1450" s="46" t="str">
        <f>IF($D1450&gt;0,VLOOKUP($D1450,Iscrizioni!$A$2:$M$2502,11,FALSE),"-")</f>
        <v>-</v>
      </c>
      <c r="M1450" s="27" t="str">
        <f>IF($D1450&gt;0,VLOOKUP($D1450,Iscrizioni!$A$2:$N$2502,12,FALSE),"-")</f>
        <v>-</v>
      </c>
      <c r="N1450" s="46" t="str">
        <f>IF($D1450&gt;0,VLOOKUP($D1450,Iscrizioni!$A$2:$M$2502,6,FALSE),"-")</f>
        <v>-</v>
      </c>
      <c r="O1450" s="107" t="str">
        <f>IF($D1450&gt;0,VLOOKUP($D1450,Iscrizioni!$A$2:$M$2502,7,FALSE),"-")</f>
        <v>-</v>
      </c>
      <c r="P1450" s="46" t="str">
        <f>IF($D1450&gt;0,VLOOKUP(LEFT($N1450,1),Regione!$A$2:$C$21,2,FALSE),"-")</f>
        <v>-</v>
      </c>
      <c r="Q1450" s="112" t="str">
        <f ca="1">IF($D1450&gt;0,NormalizzaTempo("D",CELL("tipo",$E1450),$E1450),"-")</f>
        <v>-</v>
      </c>
      <c r="R1450" s="27" t="str">
        <f>IF($D1450&gt;0,VLOOKUP($D1450,Iscrizioni!$A$2:$M$2502,13,FALSE),"-")</f>
        <v>-</v>
      </c>
      <c r="S1450" s="112" t="str">
        <f t="shared" si="139"/>
        <v>-</v>
      </c>
      <c r="T1450" s="112" t="str">
        <f>IF($D1450&gt;0,SUMIFS($S$3:$S1450,$X$3:$X1450,1,$J$3:$J1450,$J1450),"-")</f>
        <v>-</v>
      </c>
      <c r="U1450" s="112" t="str">
        <f t="shared" si="140"/>
        <v>-</v>
      </c>
      <c r="V1450" s="112" t="str">
        <f t="shared" si="137"/>
        <v>-</v>
      </c>
      <c r="W1450" s="27" t="str">
        <f>IF(LEN($C1450)=0,IF($D1450&gt;0,COUNTIFS($A$3:$A1450,$A1450),"-"),"Escluso")</f>
        <v>-</v>
      </c>
      <c r="X1450" s="2" t="str">
        <f>IF(LEN($C1450)=0,IF($D1450&gt;0,COUNTIFS($J$3:$J1450,$J1450,$C$3:$C1450,""),"-"),"Escluso")</f>
        <v>-</v>
      </c>
      <c r="Y1450" s="127" t="str">
        <f t="shared" si="135"/>
        <v>-</v>
      </c>
      <c r="Z1450" s="2" t="str">
        <f>IF($D1450&gt;0,COUNTIFS($O$3:$O1450,$O1450,$L$3:$L1450,$L1450,$I$3:$I1450,$I1450),"-")</f>
        <v>-</v>
      </c>
      <c r="AA1450" s="27" t="str">
        <f>IF($D1450&gt;0,IF(OR($Z1450 &gt;1,$L1450&lt;&gt;"Adulti"),0,VLOOKUP($P1450,Regione!$B$2:$C$22,2,FALSE)),"-")</f>
        <v>-</v>
      </c>
      <c r="AB1450" s="27" t="str">
        <f>IF($D1450&gt;0,IF(COUNTIFS($O$3:$O1450,$O1450,$L$3:$L1450,$L1450,$I$3:$I1450,$I1450) &gt;1,0,SUMIFS($Y$3:$Y$2503,$L$3:$L$2503,$L1450,$O$3:$O$2503,$O1450,$I$3:$I$2503,$I1450)),"-")</f>
        <v>-</v>
      </c>
      <c r="AC1450" s="27" t="str">
        <f t="shared" si="138"/>
        <v>-</v>
      </c>
    </row>
    <row r="1451" spans="1:29" s="1" customFormat="1">
      <c r="A1451" s="13"/>
      <c r="B1451" s="107" t="str">
        <f>IF(COUNTA($A1451)&gt;0,VLOOKUP($A1451,Corsa!$A$1:$F$43,2,FALSE),"-")</f>
        <v>-</v>
      </c>
      <c r="C1451" s="11"/>
      <c r="D1451" s="13"/>
      <c r="E1451" s="13"/>
      <c r="F1451" s="46" t="str">
        <f>IF(COUNTA($A1451)&gt;0,VLOOKUP($A1451,Corsa!$A$1:$F$43,3,FALSE),"-")</f>
        <v>-</v>
      </c>
      <c r="G1451" s="28" t="str">
        <f>IF($D1451&gt;0,VLOOKUP($D1451,Iscrizioni!$A$2:$M$2502,9,FALSE),"-")</f>
        <v>-</v>
      </c>
      <c r="H1451" s="28" t="str">
        <f>IF($D1451&gt;0,VLOOKUP($D1451,Iscrizioni!$A$2:$M$2502,4,FALSE),"-")</f>
        <v>-</v>
      </c>
      <c r="I1451" s="27" t="str">
        <f>IF($D1451&gt;0,VLOOKUP($D1451,Iscrizioni!$A$2:$M$2502,5,FALSE),"-")</f>
        <v>-</v>
      </c>
      <c r="J1451" s="27" t="str">
        <f>IF($D1451&gt;0,VLOOKUP($D1451,Iscrizioni!$A$2:$M$2502,10,FALSE),"-")</f>
        <v>-</v>
      </c>
      <c r="K1451" s="27" t="str">
        <f t="shared" si="136"/>
        <v>-</v>
      </c>
      <c r="L1451" s="46" t="str">
        <f>IF($D1451&gt;0,VLOOKUP($D1451,Iscrizioni!$A$2:$M$2502,11,FALSE),"-")</f>
        <v>-</v>
      </c>
      <c r="M1451" s="27" t="str">
        <f>IF($D1451&gt;0,VLOOKUP($D1451,Iscrizioni!$A$2:$N$2502,12,FALSE),"-")</f>
        <v>-</v>
      </c>
      <c r="N1451" s="46" t="str">
        <f>IF($D1451&gt;0,VLOOKUP($D1451,Iscrizioni!$A$2:$M$2502,6,FALSE),"-")</f>
        <v>-</v>
      </c>
      <c r="O1451" s="107" t="str">
        <f>IF($D1451&gt;0,VLOOKUP($D1451,Iscrizioni!$A$2:$M$2502,7,FALSE),"-")</f>
        <v>-</v>
      </c>
      <c r="P1451" s="46" t="str">
        <f>IF($D1451&gt;0,VLOOKUP(LEFT($N1451,1),Regione!$A$2:$C$21,2,FALSE),"-")</f>
        <v>-</v>
      </c>
      <c r="Q1451" s="112" t="str">
        <f ca="1">IF($D1451&gt;0,NormalizzaTempo("D",CELL("tipo",$E1451),$E1451),"-")</f>
        <v>-</v>
      </c>
      <c r="R1451" s="27" t="str">
        <f>IF($D1451&gt;0,VLOOKUP($D1451,Iscrizioni!$A$2:$M$2502,13,FALSE),"-")</f>
        <v>-</v>
      </c>
      <c r="S1451" s="112" t="str">
        <f t="shared" si="139"/>
        <v>-</v>
      </c>
      <c r="T1451" s="112" t="str">
        <f>IF($D1451&gt;0,SUMIFS($S$3:$S1451,$X$3:$X1451,1,$J$3:$J1451,$J1451),"-")</f>
        <v>-</v>
      </c>
      <c r="U1451" s="112" t="str">
        <f t="shared" si="140"/>
        <v>-</v>
      </c>
      <c r="V1451" s="112" t="str">
        <f t="shared" si="137"/>
        <v>-</v>
      </c>
      <c r="W1451" s="27" t="str">
        <f>IF(LEN($C1451)=0,IF($D1451&gt;0,COUNTIFS($A$3:$A1451,$A1451),"-"),"Escluso")</f>
        <v>-</v>
      </c>
      <c r="X1451" s="2" t="str">
        <f>IF(LEN($C1451)=0,IF($D1451&gt;0,COUNTIFS($J$3:$J1451,$J1451,$C$3:$C1451,""),"-"),"Escluso")</f>
        <v>-</v>
      </c>
      <c r="Y1451" s="127" t="str">
        <f t="shared" si="135"/>
        <v>-</v>
      </c>
      <c r="Z1451" s="2" t="str">
        <f>IF($D1451&gt;0,COUNTIFS($O$3:$O1451,$O1451,$L$3:$L1451,$L1451,$I$3:$I1451,$I1451),"-")</f>
        <v>-</v>
      </c>
      <c r="AA1451" s="27" t="str">
        <f>IF($D1451&gt;0,IF(OR($Z1451 &gt;1,$L1451&lt;&gt;"Adulti"),0,VLOOKUP($P1451,Regione!$B$2:$C$22,2,FALSE)),"-")</f>
        <v>-</v>
      </c>
      <c r="AB1451" s="27" t="str">
        <f>IF($D1451&gt;0,IF(COUNTIFS($O$3:$O1451,$O1451,$L$3:$L1451,$L1451,$I$3:$I1451,$I1451) &gt;1,0,SUMIFS($Y$3:$Y$2503,$L$3:$L$2503,$L1451,$O$3:$O$2503,$O1451,$I$3:$I$2503,$I1451)),"-")</f>
        <v>-</v>
      </c>
      <c r="AC1451" s="27" t="str">
        <f t="shared" si="138"/>
        <v>-</v>
      </c>
    </row>
    <row r="1452" spans="1:29" s="1" customFormat="1">
      <c r="A1452" s="13"/>
      <c r="B1452" s="107" t="str">
        <f>IF(COUNTA($A1452)&gt;0,VLOOKUP($A1452,Corsa!$A$1:$F$43,2,FALSE),"-")</f>
        <v>-</v>
      </c>
      <c r="C1452" s="11"/>
      <c r="D1452" s="13"/>
      <c r="E1452" s="13"/>
      <c r="F1452" s="46" t="str">
        <f>IF(COUNTA($A1452)&gt;0,VLOOKUP($A1452,Corsa!$A$1:$F$43,3,FALSE),"-")</f>
        <v>-</v>
      </c>
      <c r="G1452" s="28" t="str">
        <f>IF($D1452&gt;0,VLOOKUP($D1452,Iscrizioni!$A$2:$M$2502,9,FALSE),"-")</f>
        <v>-</v>
      </c>
      <c r="H1452" s="28" t="str">
        <f>IF($D1452&gt;0,VLOOKUP($D1452,Iscrizioni!$A$2:$M$2502,4,FALSE),"-")</f>
        <v>-</v>
      </c>
      <c r="I1452" s="27" t="str">
        <f>IF($D1452&gt;0,VLOOKUP($D1452,Iscrizioni!$A$2:$M$2502,5,FALSE),"-")</f>
        <v>-</v>
      </c>
      <c r="J1452" s="27" t="str">
        <f>IF($D1452&gt;0,VLOOKUP($D1452,Iscrizioni!$A$2:$M$2502,10,FALSE),"-")</f>
        <v>-</v>
      </c>
      <c r="K1452" s="27" t="str">
        <f t="shared" si="136"/>
        <v>-</v>
      </c>
      <c r="L1452" s="46" t="str">
        <f>IF($D1452&gt;0,VLOOKUP($D1452,Iscrizioni!$A$2:$M$2502,11,FALSE),"-")</f>
        <v>-</v>
      </c>
      <c r="M1452" s="27" t="str">
        <f>IF($D1452&gt;0,VLOOKUP($D1452,Iscrizioni!$A$2:$N$2502,12,FALSE),"-")</f>
        <v>-</v>
      </c>
      <c r="N1452" s="46" t="str">
        <f>IF($D1452&gt;0,VLOOKUP($D1452,Iscrizioni!$A$2:$M$2502,6,FALSE),"-")</f>
        <v>-</v>
      </c>
      <c r="O1452" s="107" t="str">
        <f>IF($D1452&gt;0,VLOOKUP($D1452,Iscrizioni!$A$2:$M$2502,7,FALSE),"-")</f>
        <v>-</v>
      </c>
      <c r="P1452" s="46" t="str">
        <f>IF($D1452&gt;0,VLOOKUP(LEFT($N1452,1),Regione!$A$2:$C$21,2,FALSE),"-")</f>
        <v>-</v>
      </c>
      <c r="Q1452" s="112" t="str">
        <f ca="1">IF($D1452&gt;0,NormalizzaTempo("D",CELL("tipo",$E1452),$E1452),"-")</f>
        <v>-</v>
      </c>
      <c r="R1452" s="27" t="str">
        <f>IF($D1452&gt;0,VLOOKUP($D1452,Iscrizioni!$A$2:$M$2502,13,FALSE),"-")</f>
        <v>-</v>
      </c>
      <c r="S1452" s="112" t="str">
        <f t="shared" si="139"/>
        <v>-</v>
      </c>
      <c r="T1452" s="112" t="str">
        <f>IF($D1452&gt;0,SUMIFS($S$3:$S1452,$X$3:$X1452,1,$J$3:$J1452,$J1452),"-")</f>
        <v>-</v>
      </c>
      <c r="U1452" s="112" t="str">
        <f t="shared" si="140"/>
        <v>-</v>
      </c>
      <c r="V1452" s="112" t="str">
        <f t="shared" si="137"/>
        <v>-</v>
      </c>
      <c r="W1452" s="27" t="str">
        <f>IF(LEN($C1452)=0,IF($D1452&gt;0,COUNTIFS($A$3:$A1452,$A1452),"-"),"Escluso")</f>
        <v>-</v>
      </c>
      <c r="X1452" s="2" t="str">
        <f>IF(LEN($C1452)=0,IF($D1452&gt;0,COUNTIFS($J$3:$J1452,$J1452,$C$3:$C1452,""),"-"),"Escluso")</f>
        <v>-</v>
      </c>
      <c r="Y1452" s="127" t="str">
        <f t="shared" si="135"/>
        <v>-</v>
      </c>
      <c r="Z1452" s="2" t="str">
        <f>IF($D1452&gt;0,COUNTIFS($O$3:$O1452,$O1452,$L$3:$L1452,$L1452,$I$3:$I1452,$I1452),"-")</f>
        <v>-</v>
      </c>
      <c r="AA1452" s="27" t="str">
        <f>IF($D1452&gt;0,IF(OR($Z1452 &gt;1,$L1452&lt;&gt;"Adulti"),0,VLOOKUP($P1452,Regione!$B$2:$C$22,2,FALSE)),"-")</f>
        <v>-</v>
      </c>
      <c r="AB1452" s="27" t="str">
        <f>IF($D1452&gt;0,IF(COUNTIFS($O$3:$O1452,$O1452,$L$3:$L1452,$L1452,$I$3:$I1452,$I1452) &gt;1,0,SUMIFS($Y$3:$Y$2503,$L$3:$L$2503,$L1452,$O$3:$O$2503,$O1452,$I$3:$I$2503,$I1452)),"-")</f>
        <v>-</v>
      </c>
      <c r="AC1452" s="27" t="str">
        <f t="shared" si="138"/>
        <v>-</v>
      </c>
    </row>
    <row r="1453" spans="1:29" s="1" customFormat="1">
      <c r="A1453" s="13"/>
      <c r="B1453" s="107" t="str">
        <f>IF(COUNTA($A1453)&gt;0,VLOOKUP($A1453,Corsa!$A$1:$F$43,2,FALSE),"-")</f>
        <v>-</v>
      </c>
      <c r="C1453" s="11"/>
      <c r="D1453" s="13"/>
      <c r="E1453" s="13"/>
      <c r="F1453" s="46" t="str">
        <f>IF(COUNTA($A1453)&gt;0,VLOOKUP($A1453,Corsa!$A$1:$F$43,3,FALSE),"-")</f>
        <v>-</v>
      </c>
      <c r="G1453" s="28" t="str">
        <f>IF($D1453&gt;0,VLOOKUP($D1453,Iscrizioni!$A$2:$M$2502,9,FALSE),"-")</f>
        <v>-</v>
      </c>
      <c r="H1453" s="28" t="str">
        <f>IF($D1453&gt;0,VLOOKUP($D1453,Iscrizioni!$A$2:$M$2502,4,FALSE),"-")</f>
        <v>-</v>
      </c>
      <c r="I1453" s="27" t="str">
        <f>IF($D1453&gt;0,VLOOKUP($D1453,Iscrizioni!$A$2:$M$2502,5,FALSE),"-")</f>
        <v>-</v>
      </c>
      <c r="J1453" s="27" t="str">
        <f>IF($D1453&gt;0,VLOOKUP($D1453,Iscrizioni!$A$2:$M$2502,10,FALSE),"-")</f>
        <v>-</v>
      </c>
      <c r="K1453" s="27" t="str">
        <f t="shared" si="136"/>
        <v>-</v>
      </c>
      <c r="L1453" s="46" t="str">
        <f>IF($D1453&gt;0,VLOOKUP($D1453,Iscrizioni!$A$2:$M$2502,11,FALSE),"-")</f>
        <v>-</v>
      </c>
      <c r="M1453" s="27" t="str">
        <f>IF($D1453&gt;0,VLOOKUP($D1453,Iscrizioni!$A$2:$N$2502,12,FALSE),"-")</f>
        <v>-</v>
      </c>
      <c r="N1453" s="46" t="str">
        <f>IF($D1453&gt;0,VLOOKUP($D1453,Iscrizioni!$A$2:$M$2502,6,FALSE),"-")</f>
        <v>-</v>
      </c>
      <c r="O1453" s="107" t="str">
        <f>IF($D1453&gt;0,VLOOKUP($D1453,Iscrizioni!$A$2:$M$2502,7,FALSE),"-")</f>
        <v>-</v>
      </c>
      <c r="P1453" s="46" t="str">
        <f>IF($D1453&gt;0,VLOOKUP(LEFT($N1453,1),Regione!$A$2:$C$21,2,FALSE),"-")</f>
        <v>-</v>
      </c>
      <c r="Q1453" s="112" t="str">
        <f ca="1">IF($D1453&gt;0,NormalizzaTempo("D",CELL("tipo",$E1453),$E1453),"-")</f>
        <v>-</v>
      </c>
      <c r="R1453" s="27" t="str">
        <f>IF($D1453&gt;0,VLOOKUP($D1453,Iscrizioni!$A$2:$M$2502,13,FALSE),"-")</f>
        <v>-</v>
      </c>
      <c r="S1453" s="112" t="str">
        <f t="shared" si="139"/>
        <v>-</v>
      </c>
      <c r="T1453" s="112" t="str">
        <f>IF($D1453&gt;0,SUMIFS($S$3:$S1453,$X$3:$X1453,1,$J$3:$J1453,$J1453),"-")</f>
        <v>-</v>
      </c>
      <c r="U1453" s="112" t="str">
        <f t="shared" si="140"/>
        <v>-</v>
      </c>
      <c r="V1453" s="112" t="str">
        <f t="shared" si="137"/>
        <v>-</v>
      </c>
      <c r="W1453" s="27" t="str">
        <f>IF(LEN($C1453)=0,IF($D1453&gt;0,COUNTIFS($A$3:$A1453,$A1453),"-"),"Escluso")</f>
        <v>-</v>
      </c>
      <c r="X1453" s="2" t="str">
        <f>IF(LEN($C1453)=0,IF($D1453&gt;0,COUNTIFS($J$3:$J1453,$J1453,$C$3:$C1453,""),"-"),"Escluso")</f>
        <v>-</v>
      </c>
      <c r="Y1453" s="127" t="str">
        <f t="shared" si="135"/>
        <v>-</v>
      </c>
      <c r="Z1453" s="2" t="str">
        <f>IF($D1453&gt;0,COUNTIFS($O$3:$O1453,$O1453,$L$3:$L1453,$L1453,$I$3:$I1453,$I1453),"-")</f>
        <v>-</v>
      </c>
      <c r="AA1453" s="27" t="str">
        <f>IF($D1453&gt;0,IF(OR($Z1453 &gt;1,$L1453&lt;&gt;"Adulti"),0,VLOOKUP($P1453,Regione!$B$2:$C$22,2,FALSE)),"-")</f>
        <v>-</v>
      </c>
      <c r="AB1453" s="27" t="str">
        <f>IF($D1453&gt;0,IF(COUNTIFS($O$3:$O1453,$O1453,$L$3:$L1453,$L1453,$I$3:$I1453,$I1453) &gt;1,0,SUMIFS($Y$3:$Y$2503,$L$3:$L$2503,$L1453,$O$3:$O$2503,$O1453,$I$3:$I$2503,$I1453)),"-")</f>
        <v>-</v>
      </c>
      <c r="AC1453" s="27" t="str">
        <f t="shared" si="138"/>
        <v>-</v>
      </c>
    </row>
    <row r="1454" spans="1:29" s="1" customFormat="1">
      <c r="A1454" s="13"/>
      <c r="B1454" s="107" t="str">
        <f>IF(COUNTA($A1454)&gt;0,VLOOKUP($A1454,Corsa!$A$1:$F$43,2,FALSE),"-")</f>
        <v>-</v>
      </c>
      <c r="C1454" s="11"/>
      <c r="D1454" s="13"/>
      <c r="E1454" s="13"/>
      <c r="F1454" s="46" t="str">
        <f>IF(COUNTA($A1454)&gt;0,VLOOKUP($A1454,Corsa!$A$1:$F$43,3,FALSE),"-")</f>
        <v>-</v>
      </c>
      <c r="G1454" s="28" t="str">
        <f>IF($D1454&gt;0,VLOOKUP($D1454,Iscrizioni!$A$2:$M$2502,9,FALSE),"-")</f>
        <v>-</v>
      </c>
      <c r="H1454" s="28" t="str">
        <f>IF($D1454&gt;0,VLOOKUP($D1454,Iscrizioni!$A$2:$M$2502,4,FALSE),"-")</f>
        <v>-</v>
      </c>
      <c r="I1454" s="27" t="str">
        <f>IF($D1454&gt;0,VLOOKUP($D1454,Iscrizioni!$A$2:$M$2502,5,FALSE),"-")</f>
        <v>-</v>
      </c>
      <c r="J1454" s="27" t="str">
        <f>IF($D1454&gt;0,VLOOKUP($D1454,Iscrizioni!$A$2:$M$2502,10,FALSE),"-")</f>
        <v>-</v>
      </c>
      <c r="K1454" s="27" t="str">
        <f t="shared" si="136"/>
        <v>-</v>
      </c>
      <c r="L1454" s="46" t="str">
        <f>IF($D1454&gt;0,VLOOKUP($D1454,Iscrizioni!$A$2:$M$2502,11,FALSE),"-")</f>
        <v>-</v>
      </c>
      <c r="M1454" s="27" t="str">
        <f>IF($D1454&gt;0,VLOOKUP($D1454,Iscrizioni!$A$2:$N$2502,12,FALSE),"-")</f>
        <v>-</v>
      </c>
      <c r="N1454" s="46" t="str">
        <f>IF($D1454&gt;0,VLOOKUP($D1454,Iscrizioni!$A$2:$M$2502,6,FALSE),"-")</f>
        <v>-</v>
      </c>
      <c r="O1454" s="107" t="str">
        <f>IF($D1454&gt;0,VLOOKUP($D1454,Iscrizioni!$A$2:$M$2502,7,FALSE),"-")</f>
        <v>-</v>
      </c>
      <c r="P1454" s="46" t="str">
        <f>IF($D1454&gt;0,VLOOKUP(LEFT($N1454,1),Regione!$A$2:$C$21,2,FALSE),"-")</f>
        <v>-</v>
      </c>
      <c r="Q1454" s="112" t="str">
        <f ca="1">IF($D1454&gt;0,NormalizzaTempo("D",CELL("tipo",$E1454),$E1454),"-")</f>
        <v>-</v>
      </c>
      <c r="R1454" s="27" t="str">
        <f>IF($D1454&gt;0,VLOOKUP($D1454,Iscrizioni!$A$2:$M$2502,13,FALSE),"-")</f>
        <v>-</v>
      </c>
      <c r="S1454" s="112" t="str">
        <f t="shared" si="139"/>
        <v>-</v>
      </c>
      <c r="T1454" s="112" t="str">
        <f>IF($D1454&gt;0,SUMIFS($S$3:$S1454,$X$3:$X1454,1,$J$3:$J1454,$J1454),"-")</f>
        <v>-</v>
      </c>
      <c r="U1454" s="112" t="str">
        <f t="shared" si="140"/>
        <v>-</v>
      </c>
      <c r="V1454" s="112" t="str">
        <f t="shared" si="137"/>
        <v>-</v>
      </c>
      <c r="W1454" s="27" t="str">
        <f>IF(LEN($C1454)=0,IF($D1454&gt;0,COUNTIFS($A$3:$A1454,$A1454),"-"),"Escluso")</f>
        <v>-</v>
      </c>
      <c r="X1454" s="2" t="str">
        <f>IF(LEN($C1454)=0,IF($D1454&gt;0,COUNTIFS($J$3:$J1454,$J1454,$C$3:$C1454,""),"-"),"Escluso")</f>
        <v>-</v>
      </c>
      <c r="Y1454" s="127" t="str">
        <f t="shared" si="135"/>
        <v>-</v>
      </c>
      <c r="Z1454" s="2" t="str">
        <f>IF($D1454&gt;0,COUNTIFS($O$3:$O1454,$O1454,$L$3:$L1454,$L1454,$I$3:$I1454,$I1454),"-")</f>
        <v>-</v>
      </c>
      <c r="AA1454" s="27" t="str">
        <f>IF($D1454&gt;0,IF(OR($Z1454 &gt;1,$L1454&lt;&gt;"Adulti"),0,VLOOKUP($P1454,Regione!$B$2:$C$22,2,FALSE)),"-")</f>
        <v>-</v>
      </c>
      <c r="AB1454" s="27" t="str">
        <f>IF($D1454&gt;0,IF(COUNTIFS($O$3:$O1454,$O1454,$L$3:$L1454,$L1454,$I$3:$I1454,$I1454) &gt;1,0,SUMIFS($Y$3:$Y$2503,$L$3:$L$2503,$L1454,$O$3:$O$2503,$O1454,$I$3:$I$2503,$I1454)),"-")</f>
        <v>-</v>
      </c>
      <c r="AC1454" s="27" t="str">
        <f t="shared" si="138"/>
        <v>-</v>
      </c>
    </row>
    <row r="1455" spans="1:29" s="1" customFormat="1">
      <c r="A1455" s="13"/>
      <c r="B1455" s="107" t="str">
        <f>IF(COUNTA($A1455)&gt;0,VLOOKUP($A1455,Corsa!$A$1:$F$43,2,FALSE),"-")</f>
        <v>-</v>
      </c>
      <c r="C1455" s="11"/>
      <c r="D1455" s="13"/>
      <c r="E1455" s="13"/>
      <c r="F1455" s="46" t="str">
        <f>IF(COUNTA($A1455)&gt;0,VLOOKUP($A1455,Corsa!$A$1:$F$43,3,FALSE),"-")</f>
        <v>-</v>
      </c>
      <c r="G1455" s="28" t="str">
        <f>IF($D1455&gt;0,VLOOKUP($D1455,Iscrizioni!$A$2:$M$2502,9,FALSE),"-")</f>
        <v>-</v>
      </c>
      <c r="H1455" s="28" t="str">
        <f>IF($D1455&gt;0,VLOOKUP($D1455,Iscrizioni!$A$2:$M$2502,4,FALSE),"-")</f>
        <v>-</v>
      </c>
      <c r="I1455" s="27" t="str">
        <f>IF($D1455&gt;0,VLOOKUP($D1455,Iscrizioni!$A$2:$M$2502,5,FALSE),"-")</f>
        <v>-</v>
      </c>
      <c r="J1455" s="27" t="str">
        <f>IF($D1455&gt;0,VLOOKUP($D1455,Iscrizioni!$A$2:$M$2502,10,FALSE),"-")</f>
        <v>-</v>
      </c>
      <c r="K1455" s="27" t="str">
        <f t="shared" si="136"/>
        <v>-</v>
      </c>
      <c r="L1455" s="46" t="str">
        <f>IF($D1455&gt;0,VLOOKUP($D1455,Iscrizioni!$A$2:$M$2502,11,FALSE),"-")</f>
        <v>-</v>
      </c>
      <c r="M1455" s="27" t="str">
        <f>IF($D1455&gt;0,VLOOKUP($D1455,Iscrizioni!$A$2:$N$2502,12,FALSE),"-")</f>
        <v>-</v>
      </c>
      <c r="N1455" s="46" t="str">
        <f>IF($D1455&gt;0,VLOOKUP($D1455,Iscrizioni!$A$2:$M$2502,6,FALSE),"-")</f>
        <v>-</v>
      </c>
      <c r="O1455" s="107" t="str">
        <f>IF($D1455&gt;0,VLOOKUP($D1455,Iscrizioni!$A$2:$M$2502,7,FALSE),"-")</f>
        <v>-</v>
      </c>
      <c r="P1455" s="46" t="str">
        <f>IF($D1455&gt;0,VLOOKUP(LEFT($N1455,1),Regione!$A$2:$C$21,2,FALSE),"-")</f>
        <v>-</v>
      </c>
      <c r="Q1455" s="112" t="str">
        <f ca="1">IF($D1455&gt;0,NormalizzaTempo("D",CELL("tipo",$E1455),$E1455),"-")</f>
        <v>-</v>
      </c>
      <c r="R1455" s="27" t="str">
        <f>IF($D1455&gt;0,VLOOKUP($D1455,Iscrizioni!$A$2:$M$2502,13,FALSE),"-")</f>
        <v>-</v>
      </c>
      <c r="S1455" s="112" t="str">
        <f t="shared" si="139"/>
        <v>-</v>
      </c>
      <c r="T1455" s="112" t="str">
        <f>IF($D1455&gt;0,SUMIFS($S$3:$S1455,$X$3:$X1455,1,$J$3:$J1455,$J1455),"-")</f>
        <v>-</v>
      </c>
      <c r="U1455" s="112" t="str">
        <f t="shared" si="140"/>
        <v>-</v>
      </c>
      <c r="V1455" s="112" t="str">
        <f t="shared" si="137"/>
        <v>-</v>
      </c>
      <c r="W1455" s="27" t="str">
        <f>IF(LEN($C1455)=0,IF($D1455&gt;0,COUNTIFS($A$3:$A1455,$A1455),"-"),"Escluso")</f>
        <v>-</v>
      </c>
      <c r="X1455" s="2" t="str">
        <f>IF(LEN($C1455)=0,IF($D1455&gt;0,COUNTIFS($J$3:$J1455,$J1455,$C$3:$C1455,""),"-"),"Escluso")</f>
        <v>-</v>
      </c>
      <c r="Y1455" s="127" t="str">
        <f t="shared" si="135"/>
        <v>-</v>
      </c>
      <c r="Z1455" s="2" t="str">
        <f>IF($D1455&gt;0,COUNTIFS($O$3:$O1455,$O1455,$L$3:$L1455,$L1455,$I$3:$I1455,$I1455),"-")</f>
        <v>-</v>
      </c>
      <c r="AA1455" s="27" t="str">
        <f>IF($D1455&gt;0,IF(OR($Z1455 &gt;1,$L1455&lt;&gt;"Adulti"),0,VLOOKUP($P1455,Regione!$B$2:$C$22,2,FALSE)),"-")</f>
        <v>-</v>
      </c>
      <c r="AB1455" s="27" t="str">
        <f>IF($D1455&gt;0,IF(COUNTIFS($O$3:$O1455,$O1455,$L$3:$L1455,$L1455,$I$3:$I1455,$I1455) &gt;1,0,SUMIFS($Y$3:$Y$2503,$L$3:$L$2503,$L1455,$O$3:$O$2503,$O1455,$I$3:$I$2503,$I1455)),"-")</f>
        <v>-</v>
      </c>
      <c r="AC1455" s="27" t="str">
        <f t="shared" si="138"/>
        <v>-</v>
      </c>
    </row>
    <row r="1456" spans="1:29" s="1" customFormat="1">
      <c r="A1456" s="13"/>
      <c r="B1456" s="107" t="str">
        <f>IF(COUNTA($A1456)&gt;0,VLOOKUP($A1456,Corsa!$A$1:$F$43,2,FALSE),"-")</f>
        <v>-</v>
      </c>
      <c r="C1456" s="11"/>
      <c r="D1456" s="13"/>
      <c r="E1456" s="13"/>
      <c r="F1456" s="46" t="str">
        <f>IF(COUNTA($A1456)&gt;0,VLOOKUP($A1456,Corsa!$A$1:$F$43,3,FALSE),"-")</f>
        <v>-</v>
      </c>
      <c r="G1456" s="28" t="str">
        <f>IF($D1456&gt;0,VLOOKUP($D1456,Iscrizioni!$A$2:$M$2502,9,FALSE),"-")</f>
        <v>-</v>
      </c>
      <c r="H1456" s="28" t="str">
        <f>IF($D1456&gt;0,VLOOKUP($D1456,Iscrizioni!$A$2:$M$2502,4,FALSE),"-")</f>
        <v>-</v>
      </c>
      <c r="I1456" s="27" t="str">
        <f>IF($D1456&gt;0,VLOOKUP($D1456,Iscrizioni!$A$2:$M$2502,5,FALSE),"-")</f>
        <v>-</v>
      </c>
      <c r="J1456" s="27" t="str">
        <f>IF($D1456&gt;0,VLOOKUP($D1456,Iscrizioni!$A$2:$M$2502,10,FALSE),"-")</f>
        <v>-</v>
      </c>
      <c r="K1456" s="27" t="str">
        <f t="shared" si="136"/>
        <v>-</v>
      </c>
      <c r="L1456" s="46" t="str">
        <f>IF($D1456&gt;0,VLOOKUP($D1456,Iscrizioni!$A$2:$M$2502,11,FALSE),"-")</f>
        <v>-</v>
      </c>
      <c r="M1456" s="27" t="str">
        <f>IF($D1456&gt;0,VLOOKUP($D1456,Iscrizioni!$A$2:$N$2502,12,FALSE),"-")</f>
        <v>-</v>
      </c>
      <c r="N1456" s="46" t="str">
        <f>IF($D1456&gt;0,VLOOKUP($D1456,Iscrizioni!$A$2:$M$2502,6,FALSE),"-")</f>
        <v>-</v>
      </c>
      <c r="O1456" s="107" t="str">
        <f>IF($D1456&gt;0,VLOOKUP($D1456,Iscrizioni!$A$2:$M$2502,7,FALSE),"-")</f>
        <v>-</v>
      </c>
      <c r="P1456" s="46" t="str">
        <f>IF($D1456&gt;0,VLOOKUP(LEFT($N1456,1),Regione!$A$2:$C$21,2,FALSE),"-")</f>
        <v>-</v>
      </c>
      <c r="Q1456" s="112" t="str">
        <f ca="1">IF($D1456&gt;0,NormalizzaTempo("D",CELL("tipo",$E1456),$E1456),"-")</f>
        <v>-</v>
      </c>
      <c r="R1456" s="27" t="str">
        <f>IF($D1456&gt;0,VLOOKUP($D1456,Iscrizioni!$A$2:$M$2502,13,FALSE),"-")</f>
        <v>-</v>
      </c>
      <c r="S1456" s="112" t="str">
        <f t="shared" si="139"/>
        <v>-</v>
      </c>
      <c r="T1456" s="112" t="str">
        <f>IF($D1456&gt;0,SUMIFS($S$3:$S1456,$X$3:$X1456,1,$J$3:$J1456,$J1456),"-")</f>
        <v>-</v>
      </c>
      <c r="U1456" s="112" t="str">
        <f t="shared" si="140"/>
        <v>-</v>
      </c>
      <c r="V1456" s="112" t="str">
        <f t="shared" si="137"/>
        <v>-</v>
      </c>
      <c r="W1456" s="27" t="str">
        <f>IF(LEN($C1456)=0,IF($D1456&gt;0,COUNTIFS($A$3:$A1456,$A1456),"-"),"Escluso")</f>
        <v>-</v>
      </c>
      <c r="X1456" s="2" t="str">
        <f>IF(LEN($C1456)=0,IF($D1456&gt;0,COUNTIFS($J$3:$J1456,$J1456,$C$3:$C1456,""),"-"),"Escluso")</f>
        <v>-</v>
      </c>
      <c r="Y1456" s="127" t="str">
        <f t="shared" ref="Y1456:Y1519" si="141">IF(LEN($C1456)=0,IF(AND($D1456&gt;0,$V1456="ok"),IF($X1456&gt;20,1,21 -$X1456),"-"),0)</f>
        <v>-</v>
      </c>
      <c r="Z1456" s="2" t="str">
        <f>IF($D1456&gt;0,COUNTIFS($O$3:$O1456,$O1456,$L$3:$L1456,$L1456,$I$3:$I1456,$I1456),"-")</f>
        <v>-</v>
      </c>
      <c r="AA1456" s="27" t="str">
        <f>IF($D1456&gt;0,IF(OR($Z1456 &gt;1,$L1456&lt;&gt;"Adulti"),0,VLOOKUP($P1456,Regione!$B$2:$C$22,2,FALSE)),"-")</f>
        <v>-</v>
      </c>
      <c r="AB1456" s="27" t="str">
        <f>IF($D1456&gt;0,IF(COUNTIFS($O$3:$O1456,$O1456,$L$3:$L1456,$L1456,$I$3:$I1456,$I1456) &gt;1,0,SUMIFS($Y$3:$Y$2503,$L$3:$L$2503,$L1456,$O$3:$O$2503,$O1456,$I$3:$I$2503,$I1456)),"-")</f>
        <v>-</v>
      </c>
      <c r="AC1456" s="27" t="str">
        <f t="shared" si="138"/>
        <v>-</v>
      </c>
    </row>
    <row r="1457" spans="1:29" s="1" customFormat="1">
      <c r="A1457" s="13"/>
      <c r="B1457" s="107" t="str">
        <f>IF(COUNTA($A1457)&gt;0,VLOOKUP($A1457,Corsa!$A$1:$F$43,2,FALSE),"-")</f>
        <v>-</v>
      </c>
      <c r="C1457" s="11"/>
      <c r="D1457" s="13"/>
      <c r="E1457" s="13"/>
      <c r="F1457" s="46" t="str">
        <f>IF(COUNTA($A1457)&gt;0,VLOOKUP($A1457,Corsa!$A$1:$F$43,3,FALSE),"-")</f>
        <v>-</v>
      </c>
      <c r="G1457" s="28" t="str">
        <f>IF($D1457&gt;0,VLOOKUP($D1457,Iscrizioni!$A$2:$M$2502,9,FALSE),"-")</f>
        <v>-</v>
      </c>
      <c r="H1457" s="28" t="str">
        <f>IF($D1457&gt;0,VLOOKUP($D1457,Iscrizioni!$A$2:$M$2502,4,FALSE),"-")</f>
        <v>-</v>
      </c>
      <c r="I1457" s="27" t="str">
        <f>IF($D1457&gt;0,VLOOKUP($D1457,Iscrizioni!$A$2:$M$2502,5,FALSE),"-")</f>
        <v>-</v>
      </c>
      <c r="J1457" s="27" t="str">
        <f>IF($D1457&gt;0,VLOOKUP($D1457,Iscrizioni!$A$2:$M$2502,10,FALSE),"-")</f>
        <v>-</v>
      </c>
      <c r="K1457" s="27" t="str">
        <f t="shared" si="136"/>
        <v>-</v>
      </c>
      <c r="L1457" s="46" t="str">
        <f>IF($D1457&gt;0,VLOOKUP($D1457,Iscrizioni!$A$2:$M$2502,11,FALSE),"-")</f>
        <v>-</v>
      </c>
      <c r="M1457" s="27" t="str">
        <f>IF($D1457&gt;0,VLOOKUP($D1457,Iscrizioni!$A$2:$N$2502,12,FALSE),"-")</f>
        <v>-</v>
      </c>
      <c r="N1457" s="46" t="str">
        <f>IF($D1457&gt;0,VLOOKUP($D1457,Iscrizioni!$A$2:$M$2502,6,FALSE),"-")</f>
        <v>-</v>
      </c>
      <c r="O1457" s="107" t="str">
        <f>IF($D1457&gt;0,VLOOKUP($D1457,Iscrizioni!$A$2:$M$2502,7,FALSE),"-")</f>
        <v>-</v>
      </c>
      <c r="P1457" s="46" t="str">
        <f>IF($D1457&gt;0,VLOOKUP(LEFT($N1457,1),Regione!$A$2:$C$21,2,FALSE),"-")</f>
        <v>-</v>
      </c>
      <c r="Q1457" s="112" t="str">
        <f ca="1">IF($D1457&gt;0,NormalizzaTempo("D",CELL("tipo",$E1457),$E1457),"-")</f>
        <v>-</v>
      </c>
      <c r="R1457" s="27" t="str">
        <f>IF($D1457&gt;0,VLOOKUP($D1457,Iscrizioni!$A$2:$M$2502,13,FALSE),"-")</f>
        <v>-</v>
      </c>
      <c r="S1457" s="112" t="str">
        <f t="shared" si="139"/>
        <v>-</v>
      </c>
      <c r="T1457" s="112" t="str">
        <f>IF($D1457&gt;0,SUMIFS($S$3:$S1457,$X$3:$X1457,1,$J$3:$J1457,$J1457),"-")</f>
        <v>-</v>
      </c>
      <c r="U1457" s="112" t="str">
        <f t="shared" si="140"/>
        <v>-</v>
      </c>
      <c r="V1457" s="112" t="str">
        <f t="shared" si="137"/>
        <v>-</v>
      </c>
      <c r="W1457" s="27" t="str">
        <f>IF(LEN($C1457)=0,IF($D1457&gt;0,COUNTIFS($A$3:$A1457,$A1457),"-"),"Escluso")</f>
        <v>-</v>
      </c>
      <c r="X1457" s="2" t="str">
        <f>IF(LEN($C1457)=0,IF($D1457&gt;0,COUNTIFS($J$3:$J1457,$J1457,$C$3:$C1457,""),"-"),"Escluso")</f>
        <v>-</v>
      </c>
      <c r="Y1457" s="127" t="str">
        <f t="shared" si="141"/>
        <v>-</v>
      </c>
      <c r="Z1457" s="2" t="str">
        <f>IF($D1457&gt;0,COUNTIFS($O$3:$O1457,$O1457,$L$3:$L1457,$L1457,$I$3:$I1457,$I1457),"-")</f>
        <v>-</v>
      </c>
      <c r="AA1457" s="27" t="str">
        <f>IF($D1457&gt;0,IF(OR($Z1457 &gt;1,$L1457&lt;&gt;"Adulti"),0,VLOOKUP($P1457,Regione!$B$2:$C$22,2,FALSE)),"-")</f>
        <v>-</v>
      </c>
      <c r="AB1457" s="27" t="str">
        <f>IF($D1457&gt;0,IF(COUNTIFS($O$3:$O1457,$O1457,$L$3:$L1457,$L1457,$I$3:$I1457,$I1457) &gt;1,0,SUMIFS($Y$3:$Y$2503,$L$3:$L$2503,$L1457,$O$3:$O$2503,$O1457,$I$3:$I$2503,$I1457)),"-")</f>
        <v>-</v>
      </c>
      <c r="AC1457" s="27" t="str">
        <f t="shared" si="138"/>
        <v>-</v>
      </c>
    </row>
    <row r="1458" spans="1:29" s="1" customFormat="1">
      <c r="A1458" s="13"/>
      <c r="B1458" s="107" t="str">
        <f>IF(COUNTA($A1458)&gt;0,VLOOKUP($A1458,Corsa!$A$1:$F$43,2,FALSE),"-")</f>
        <v>-</v>
      </c>
      <c r="C1458" s="11"/>
      <c r="D1458" s="13"/>
      <c r="E1458" s="13"/>
      <c r="F1458" s="46" t="str">
        <f>IF(COUNTA($A1458)&gt;0,VLOOKUP($A1458,Corsa!$A$1:$F$43,3,FALSE),"-")</f>
        <v>-</v>
      </c>
      <c r="G1458" s="28" t="str">
        <f>IF($D1458&gt;0,VLOOKUP($D1458,Iscrizioni!$A$2:$M$2502,9,FALSE),"-")</f>
        <v>-</v>
      </c>
      <c r="H1458" s="28" t="str">
        <f>IF($D1458&gt;0,VLOOKUP($D1458,Iscrizioni!$A$2:$M$2502,4,FALSE),"-")</f>
        <v>-</v>
      </c>
      <c r="I1458" s="27" t="str">
        <f>IF($D1458&gt;0,VLOOKUP($D1458,Iscrizioni!$A$2:$M$2502,5,FALSE),"-")</f>
        <v>-</v>
      </c>
      <c r="J1458" s="27" t="str">
        <f>IF($D1458&gt;0,VLOOKUP($D1458,Iscrizioni!$A$2:$M$2502,10,FALSE),"-")</f>
        <v>-</v>
      </c>
      <c r="K1458" s="27" t="str">
        <f t="shared" si="136"/>
        <v>-</v>
      </c>
      <c r="L1458" s="46" t="str">
        <f>IF($D1458&gt;0,VLOOKUP($D1458,Iscrizioni!$A$2:$M$2502,11,FALSE),"-")</f>
        <v>-</v>
      </c>
      <c r="M1458" s="27" t="str">
        <f>IF($D1458&gt;0,VLOOKUP($D1458,Iscrizioni!$A$2:$N$2502,12,FALSE),"-")</f>
        <v>-</v>
      </c>
      <c r="N1458" s="46" t="str">
        <f>IF($D1458&gt;0,VLOOKUP($D1458,Iscrizioni!$A$2:$M$2502,6,FALSE),"-")</f>
        <v>-</v>
      </c>
      <c r="O1458" s="107" t="str">
        <f>IF($D1458&gt;0,VLOOKUP($D1458,Iscrizioni!$A$2:$M$2502,7,FALSE),"-")</f>
        <v>-</v>
      </c>
      <c r="P1458" s="46" t="str">
        <f>IF($D1458&gt;0,VLOOKUP(LEFT($N1458,1),Regione!$A$2:$C$21,2,FALSE),"-")</f>
        <v>-</v>
      </c>
      <c r="Q1458" s="112" t="str">
        <f ca="1">IF($D1458&gt;0,NormalizzaTempo("D",CELL("tipo",$E1458),$E1458),"-")</f>
        <v>-</v>
      </c>
      <c r="R1458" s="27" t="str">
        <f>IF($D1458&gt;0,VLOOKUP($D1458,Iscrizioni!$A$2:$M$2502,13,FALSE),"-")</f>
        <v>-</v>
      </c>
      <c r="S1458" s="112" t="str">
        <f t="shared" si="139"/>
        <v>-</v>
      </c>
      <c r="T1458" s="112" t="str">
        <f>IF($D1458&gt;0,SUMIFS($S$3:$S1458,$X$3:$X1458,1,$J$3:$J1458,$J1458),"-")</f>
        <v>-</v>
      </c>
      <c r="U1458" s="112" t="str">
        <f t="shared" si="140"/>
        <v>-</v>
      </c>
      <c r="V1458" s="112" t="str">
        <f t="shared" si="137"/>
        <v>-</v>
      </c>
      <c r="W1458" s="27" t="str">
        <f>IF(LEN($C1458)=0,IF($D1458&gt;0,COUNTIFS($A$3:$A1458,$A1458),"-"),"Escluso")</f>
        <v>-</v>
      </c>
      <c r="X1458" s="2" t="str">
        <f>IF(LEN($C1458)=0,IF($D1458&gt;0,COUNTIFS($J$3:$J1458,$J1458,$C$3:$C1458,""),"-"),"Escluso")</f>
        <v>-</v>
      </c>
      <c r="Y1458" s="127" t="str">
        <f t="shared" si="141"/>
        <v>-</v>
      </c>
      <c r="Z1458" s="2" t="str">
        <f>IF($D1458&gt;0,COUNTIFS($O$3:$O1458,$O1458,$L$3:$L1458,$L1458,$I$3:$I1458,$I1458),"-")</f>
        <v>-</v>
      </c>
      <c r="AA1458" s="27" t="str">
        <f>IF($D1458&gt;0,IF(OR($Z1458 &gt;1,$L1458&lt;&gt;"Adulti"),0,VLOOKUP($P1458,Regione!$B$2:$C$22,2,FALSE)),"-")</f>
        <v>-</v>
      </c>
      <c r="AB1458" s="27" t="str">
        <f>IF($D1458&gt;0,IF(COUNTIFS($O$3:$O1458,$O1458,$L$3:$L1458,$L1458,$I$3:$I1458,$I1458) &gt;1,0,SUMIFS($Y$3:$Y$2503,$L$3:$L$2503,$L1458,$O$3:$O$2503,$O1458,$I$3:$I$2503,$I1458)),"-")</f>
        <v>-</v>
      </c>
      <c r="AC1458" s="27" t="str">
        <f t="shared" si="138"/>
        <v>-</v>
      </c>
    </row>
    <row r="1459" spans="1:29" s="1" customFormat="1">
      <c r="A1459" s="13"/>
      <c r="B1459" s="107" t="str">
        <f>IF(COUNTA($A1459)&gt;0,VLOOKUP($A1459,Corsa!$A$1:$F$43,2,FALSE),"-")</f>
        <v>-</v>
      </c>
      <c r="C1459" s="11"/>
      <c r="D1459" s="13"/>
      <c r="E1459" s="13"/>
      <c r="F1459" s="46" t="str">
        <f>IF(COUNTA($A1459)&gt;0,VLOOKUP($A1459,Corsa!$A$1:$F$43,3,FALSE),"-")</f>
        <v>-</v>
      </c>
      <c r="G1459" s="28" t="str">
        <f>IF($D1459&gt;0,VLOOKUP($D1459,Iscrizioni!$A$2:$M$2502,9,FALSE),"-")</f>
        <v>-</v>
      </c>
      <c r="H1459" s="28" t="str">
        <f>IF($D1459&gt;0,VLOOKUP($D1459,Iscrizioni!$A$2:$M$2502,4,FALSE),"-")</f>
        <v>-</v>
      </c>
      <c r="I1459" s="27" t="str">
        <f>IF($D1459&gt;0,VLOOKUP($D1459,Iscrizioni!$A$2:$M$2502,5,FALSE),"-")</f>
        <v>-</v>
      </c>
      <c r="J1459" s="27" t="str">
        <f>IF($D1459&gt;0,VLOOKUP($D1459,Iscrizioni!$A$2:$M$2502,10,FALSE),"-")</f>
        <v>-</v>
      </c>
      <c r="K1459" s="27" t="str">
        <f t="shared" si="136"/>
        <v>-</v>
      </c>
      <c r="L1459" s="46" t="str">
        <f>IF($D1459&gt;0,VLOOKUP($D1459,Iscrizioni!$A$2:$M$2502,11,FALSE),"-")</f>
        <v>-</v>
      </c>
      <c r="M1459" s="27" t="str">
        <f>IF($D1459&gt;0,VLOOKUP($D1459,Iscrizioni!$A$2:$N$2502,12,FALSE),"-")</f>
        <v>-</v>
      </c>
      <c r="N1459" s="46" t="str">
        <f>IF($D1459&gt;0,VLOOKUP($D1459,Iscrizioni!$A$2:$M$2502,6,FALSE),"-")</f>
        <v>-</v>
      </c>
      <c r="O1459" s="107" t="str">
        <f>IF($D1459&gt;0,VLOOKUP($D1459,Iscrizioni!$A$2:$M$2502,7,FALSE),"-")</f>
        <v>-</v>
      </c>
      <c r="P1459" s="46" t="str">
        <f>IF($D1459&gt;0,VLOOKUP(LEFT($N1459,1),Regione!$A$2:$C$21,2,FALSE),"-")</f>
        <v>-</v>
      </c>
      <c r="Q1459" s="112" t="str">
        <f ca="1">IF($D1459&gt;0,NormalizzaTempo("D",CELL("tipo",$E1459),$E1459),"-")</f>
        <v>-</v>
      </c>
      <c r="R1459" s="27" t="str">
        <f>IF($D1459&gt;0,VLOOKUP($D1459,Iscrizioni!$A$2:$M$2502,13,FALSE),"-")</f>
        <v>-</v>
      </c>
      <c r="S1459" s="112" t="str">
        <f t="shared" si="139"/>
        <v>-</v>
      </c>
      <c r="T1459" s="112" t="str">
        <f>IF($D1459&gt;0,SUMIFS($S$3:$S1459,$X$3:$X1459,1,$J$3:$J1459,$J1459),"-")</f>
        <v>-</v>
      </c>
      <c r="U1459" s="112" t="str">
        <f t="shared" si="140"/>
        <v>-</v>
      </c>
      <c r="V1459" s="112" t="str">
        <f t="shared" si="137"/>
        <v>-</v>
      </c>
      <c r="W1459" s="27" t="str">
        <f>IF(LEN($C1459)=0,IF($D1459&gt;0,COUNTIFS($A$3:$A1459,$A1459),"-"),"Escluso")</f>
        <v>-</v>
      </c>
      <c r="X1459" s="2" t="str">
        <f>IF(LEN($C1459)=0,IF($D1459&gt;0,COUNTIFS($J$3:$J1459,$J1459,$C$3:$C1459,""),"-"),"Escluso")</f>
        <v>-</v>
      </c>
      <c r="Y1459" s="127" t="str">
        <f t="shared" si="141"/>
        <v>-</v>
      </c>
      <c r="Z1459" s="2" t="str">
        <f>IF($D1459&gt;0,COUNTIFS($O$3:$O1459,$O1459,$L$3:$L1459,$L1459,$I$3:$I1459,$I1459),"-")</f>
        <v>-</v>
      </c>
      <c r="AA1459" s="27" t="str">
        <f>IF($D1459&gt;0,IF(OR($Z1459 &gt;1,$L1459&lt;&gt;"Adulti"),0,VLOOKUP($P1459,Regione!$B$2:$C$22,2,FALSE)),"-")</f>
        <v>-</v>
      </c>
      <c r="AB1459" s="27" t="str">
        <f>IF($D1459&gt;0,IF(COUNTIFS($O$3:$O1459,$O1459,$L$3:$L1459,$L1459,$I$3:$I1459,$I1459) &gt;1,0,SUMIFS($Y$3:$Y$2503,$L$3:$L$2503,$L1459,$O$3:$O$2503,$O1459,$I$3:$I$2503,$I1459)),"-")</f>
        <v>-</v>
      </c>
      <c r="AC1459" s="27" t="str">
        <f t="shared" si="138"/>
        <v>-</v>
      </c>
    </row>
    <row r="1460" spans="1:29" s="1" customFormat="1">
      <c r="A1460" s="13"/>
      <c r="B1460" s="107" t="str">
        <f>IF(COUNTA($A1460)&gt;0,VLOOKUP($A1460,Corsa!$A$1:$F$43,2,FALSE),"-")</f>
        <v>-</v>
      </c>
      <c r="C1460" s="11"/>
      <c r="D1460" s="13"/>
      <c r="E1460" s="13"/>
      <c r="F1460" s="46" t="str">
        <f>IF(COUNTA($A1460)&gt;0,VLOOKUP($A1460,Corsa!$A$1:$F$43,3,FALSE),"-")</f>
        <v>-</v>
      </c>
      <c r="G1460" s="28" t="str">
        <f>IF($D1460&gt;0,VLOOKUP($D1460,Iscrizioni!$A$2:$M$2502,9,FALSE),"-")</f>
        <v>-</v>
      </c>
      <c r="H1460" s="28" t="str">
        <f>IF($D1460&gt;0,VLOOKUP($D1460,Iscrizioni!$A$2:$M$2502,4,FALSE),"-")</f>
        <v>-</v>
      </c>
      <c r="I1460" s="27" t="str">
        <f>IF($D1460&gt;0,VLOOKUP($D1460,Iscrizioni!$A$2:$M$2502,5,FALSE),"-")</f>
        <v>-</v>
      </c>
      <c r="J1460" s="27" t="str">
        <f>IF($D1460&gt;0,VLOOKUP($D1460,Iscrizioni!$A$2:$M$2502,10,FALSE),"-")</f>
        <v>-</v>
      </c>
      <c r="K1460" s="27" t="str">
        <f t="shared" si="136"/>
        <v>-</v>
      </c>
      <c r="L1460" s="46" t="str">
        <f>IF($D1460&gt;0,VLOOKUP($D1460,Iscrizioni!$A$2:$M$2502,11,FALSE),"-")</f>
        <v>-</v>
      </c>
      <c r="M1460" s="27" t="str">
        <f>IF($D1460&gt;0,VLOOKUP($D1460,Iscrizioni!$A$2:$N$2502,12,FALSE),"-")</f>
        <v>-</v>
      </c>
      <c r="N1460" s="46" t="str">
        <f>IF($D1460&gt;0,VLOOKUP($D1460,Iscrizioni!$A$2:$M$2502,6,FALSE),"-")</f>
        <v>-</v>
      </c>
      <c r="O1460" s="107" t="str">
        <f>IF($D1460&gt;0,VLOOKUP($D1460,Iscrizioni!$A$2:$M$2502,7,FALSE),"-")</f>
        <v>-</v>
      </c>
      <c r="P1460" s="46" t="str">
        <f>IF($D1460&gt;0,VLOOKUP(LEFT($N1460,1),Regione!$A$2:$C$21,2,FALSE),"-")</f>
        <v>-</v>
      </c>
      <c r="Q1460" s="112" t="str">
        <f ca="1">IF($D1460&gt;0,NormalizzaTempo("D",CELL("tipo",$E1460),$E1460),"-")</f>
        <v>-</v>
      </c>
      <c r="R1460" s="27" t="str">
        <f>IF($D1460&gt;0,VLOOKUP($D1460,Iscrizioni!$A$2:$M$2502,13,FALSE),"-")</f>
        <v>-</v>
      </c>
      <c r="S1460" s="112" t="str">
        <f t="shared" si="139"/>
        <v>-</v>
      </c>
      <c r="T1460" s="112" t="str">
        <f>IF($D1460&gt;0,SUMIFS($S$3:$S1460,$X$3:$X1460,1,$J$3:$J1460,$J1460),"-")</f>
        <v>-</v>
      </c>
      <c r="U1460" s="112" t="str">
        <f t="shared" si="140"/>
        <v>-</v>
      </c>
      <c r="V1460" s="112" t="str">
        <f t="shared" si="137"/>
        <v>-</v>
      </c>
      <c r="W1460" s="27" t="str">
        <f>IF(LEN($C1460)=0,IF($D1460&gt;0,COUNTIFS($A$3:$A1460,$A1460),"-"),"Escluso")</f>
        <v>-</v>
      </c>
      <c r="X1460" s="2" t="str">
        <f>IF(LEN($C1460)=0,IF($D1460&gt;0,COUNTIFS($J$3:$J1460,$J1460,$C$3:$C1460,""),"-"),"Escluso")</f>
        <v>-</v>
      </c>
      <c r="Y1460" s="127" t="str">
        <f t="shared" si="141"/>
        <v>-</v>
      </c>
      <c r="Z1460" s="2" t="str">
        <f>IF($D1460&gt;0,COUNTIFS($O$3:$O1460,$O1460,$L$3:$L1460,$L1460,$I$3:$I1460,$I1460),"-")</f>
        <v>-</v>
      </c>
      <c r="AA1460" s="27" t="str">
        <f>IF($D1460&gt;0,IF(OR($Z1460 &gt;1,$L1460&lt;&gt;"Adulti"),0,VLOOKUP($P1460,Regione!$B$2:$C$22,2,FALSE)),"-")</f>
        <v>-</v>
      </c>
      <c r="AB1460" s="27" t="str">
        <f>IF($D1460&gt;0,IF(COUNTIFS($O$3:$O1460,$O1460,$L$3:$L1460,$L1460,$I$3:$I1460,$I1460) &gt;1,0,SUMIFS($Y$3:$Y$2503,$L$3:$L$2503,$L1460,$O$3:$O$2503,$O1460,$I$3:$I$2503,$I1460)),"-")</f>
        <v>-</v>
      </c>
      <c r="AC1460" s="27" t="str">
        <f t="shared" si="138"/>
        <v>-</v>
      </c>
    </row>
    <row r="1461" spans="1:29" s="1" customFormat="1">
      <c r="A1461" s="13"/>
      <c r="B1461" s="107" t="str">
        <f>IF(COUNTA($A1461)&gt;0,VLOOKUP($A1461,Corsa!$A$1:$F$43,2,FALSE),"-")</f>
        <v>-</v>
      </c>
      <c r="C1461" s="11"/>
      <c r="D1461" s="13"/>
      <c r="E1461" s="13"/>
      <c r="F1461" s="46" t="str">
        <f>IF(COUNTA($A1461)&gt;0,VLOOKUP($A1461,Corsa!$A$1:$F$43,3,FALSE),"-")</f>
        <v>-</v>
      </c>
      <c r="G1461" s="28" t="str">
        <f>IF($D1461&gt;0,VLOOKUP($D1461,Iscrizioni!$A$2:$M$2502,9,FALSE),"-")</f>
        <v>-</v>
      </c>
      <c r="H1461" s="28" t="str">
        <f>IF($D1461&gt;0,VLOOKUP($D1461,Iscrizioni!$A$2:$M$2502,4,FALSE),"-")</f>
        <v>-</v>
      </c>
      <c r="I1461" s="27" t="str">
        <f>IF($D1461&gt;0,VLOOKUP($D1461,Iscrizioni!$A$2:$M$2502,5,FALSE),"-")</f>
        <v>-</v>
      </c>
      <c r="J1461" s="27" t="str">
        <f>IF($D1461&gt;0,VLOOKUP($D1461,Iscrizioni!$A$2:$M$2502,10,FALSE),"-")</f>
        <v>-</v>
      </c>
      <c r="K1461" s="27" t="str">
        <f t="shared" si="136"/>
        <v>-</v>
      </c>
      <c r="L1461" s="46" t="str">
        <f>IF($D1461&gt;0,VLOOKUP($D1461,Iscrizioni!$A$2:$M$2502,11,FALSE),"-")</f>
        <v>-</v>
      </c>
      <c r="M1461" s="27" t="str">
        <f>IF($D1461&gt;0,VLOOKUP($D1461,Iscrizioni!$A$2:$N$2502,12,FALSE),"-")</f>
        <v>-</v>
      </c>
      <c r="N1461" s="46" t="str">
        <f>IF($D1461&gt;0,VLOOKUP($D1461,Iscrizioni!$A$2:$M$2502,6,FALSE),"-")</f>
        <v>-</v>
      </c>
      <c r="O1461" s="107" t="str">
        <f>IF($D1461&gt;0,VLOOKUP($D1461,Iscrizioni!$A$2:$M$2502,7,FALSE),"-")</f>
        <v>-</v>
      </c>
      <c r="P1461" s="46" t="str">
        <f>IF($D1461&gt;0,VLOOKUP(LEFT($N1461,1),Regione!$A$2:$C$21,2,FALSE),"-")</f>
        <v>-</v>
      </c>
      <c r="Q1461" s="112" t="str">
        <f ca="1">IF($D1461&gt;0,NormalizzaTempo("D",CELL("tipo",$E1461),$E1461),"-")</f>
        <v>-</v>
      </c>
      <c r="R1461" s="27" t="str">
        <f>IF($D1461&gt;0,VLOOKUP($D1461,Iscrizioni!$A$2:$M$2502,13,FALSE),"-")</f>
        <v>-</v>
      </c>
      <c r="S1461" s="112" t="str">
        <f t="shared" si="139"/>
        <v>-</v>
      </c>
      <c r="T1461" s="112" t="str">
        <f>IF($D1461&gt;0,SUMIFS($S$3:$S1461,$X$3:$X1461,1,$J$3:$J1461,$J1461),"-")</f>
        <v>-</v>
      </c>
      <c r="U1461" s="112" t="str">
        <f t="shared" si="140"/>
        <v>-</v>
      </c>
      <c r="V1461" s="112" t="str">
        <f t="shared" si="137"/>
        <v>-</v>
      </c>
      <c r="W1461" s="27" t="str">
        <f>IF(LEN($C1461)=0,IF($D1461&gt;0,COUNTIFS($A$3:$A1461,$A1461),"-"),"Escluso")</f>
        <v>-</v>
      </c>
      <c r="X1461" s="2" t="str">
        <f>IF(LEN($C1461)=0,IF($D1461&gt;0,COUNTIFS($J$3:$J1461,$J1461,$C$3:$C1461,""),"-"),"Escluso")</f>
        <v>-</v>
      </c>
      <c r="Y1461" s="127" t="str">
        <f t="shared" si="141"/>
        <v>-</v>
      </c>
      <c r="Z1461" s="2" t="str">
        <f>IF($D1461&gt;0,COUNTIFS($O$3:$O1461,$O1461,$L$3:$L1461,$L1461,$I$3:$I1461,$I1461),"-")</f>
        <v>-</v>
      </c>
      <c r="AA1461" s="27" t="str">
        <f>IF($D1461&gt;0,IF(OR($Z1461 &gt;1,$L1461&lt;&gt;"Adulti"),0,VLOOKUP($P1461,Regione!$B$2:$C$22,2,FALSE)),"-")</f>
        <v>-</v>
      </c>
      <c r="AB1461" s="27" t="str">
        <f>IF($D1461&gt;0,IF(COUNTIFS($O$3:$O1461,$O1461,$L$3:$L1461,$L1461,$I$3:$I1461,$I1461) &gt;1,0,SUMIFS($Y$3:$Y$2503,$L$3:$L$2503,$L1461,$O$3:$O$2503,$O1461,$I$3:$I$2503,$I1461)),"-")</f>
        <v>-</v>
      </c>
      <c r="AC1461" s="27" t="str">
        <f t="shared" si="138"/>
        <v>-</v>
      </c>
    </row>
    <row r="1462" spans="1:29" s="1" customFormat="1">
      <c r="A1462" s="13"/>
      <c r="B1462" s="107" t="str">
        <f>IF(COUNTA($A1462)&gt;0,VLOOKUP($A1462,Corsa!$A$1:$F$43,2,FALSE),"-")</f>
        <v>-</v>
      </c>
      <c r="C1462" s="11"/>
      <c r="D1462" s="13"/>
      <c r="E1462" s="13"/>
      <c r="F1462" s="46" t="str">
        <f>IF(COUNTA($A1462)&gt;0,VLOOKUP($A1462,Corsa!$A$1:$F$43,3,FALSE),"-")</f>
        <v>-</v>
      </c>
      <c r="G1462" s="28" t="str">
        <f>IF($D1462&gt;0,VLOOKUP($D1462,Iscrizioni!$A$2:$M$2502,9,FALSE),"-")</f>
        <v>-</v>
      </c>
      <c r="H1462" s="28" t="str">
        <f>IF($D1462&gt;0,VLOOKUP($D1462,Iscrizioni!$A$2:$M$2502,4,FALSE),"-")</f>
        <v>-</v>
      </c>
      <c r="I1462" s="27" t="str">
        <f>IF($D1462&gt;0,VLOOKUP($D1462,Iscrizioni!$A$2:$M$2502,5,FALSE),"-")</f>
        <v>-</v>
      </c>
      <c r="J1462" s="27" t="str">
        <f>IF($D1462&gt;0,VLOOKUP($D1462,Iscrizioni!$A$2:$M$2502,10,FALSE),"-")</f>
        <v>-</v>
      </c>
      <c r="K1462" s="27" t="str">
        <f t="shared" si="136"/>
        <v>-</v>
      </c>
      <c r="L1462" s="46" t="str">
        <f>IF($D1462&gt;0,VLOOKUP($D1462,Iscrizioni!$A$2:$M$2502,11,FALSE),"-")</f>
        <v>-</v>
      </c>
      <c r="M1462" s="27" t="str">
        <f>IF($D1462&gt;0,VLOOKUP($D1462,Iscrizioni!$A$2:$N$2502,12,FALSE),"-")</f>
        <v>-</v>
      </c>
      <c r="N1462" s="46" t="str">
        <f>IF($D1462&gt;0,VLOOKUP($D1462,Iscrizioni!$A$2:$M$2502,6,FALSE),"-")</f>
        <v>-</v>
      </c>
      <c r="O1462" s="107" t="str">
        <f>IF($D1462&gt;0,VLOOKUP($D1462,Iscrizioni!$A$2:$M$2502,7,FALSE),"-")</f>
        <v>-</v>
      </c>
      <c r="P1462" s="46" t="str">
        <f>IF($D1462&gt;0,VLOOKUP(LEFT($N1462,1),Regione!$A$2:$C$21,2,FALSE),"-")</f>
        <v>-</v>
      </c>
      <c r="Q1462" s="112" t="str">
        <f ca="1">IF($D1462&gt;0,NormalizzaTempo("D",CELL("tipo",$E1462),$E1462),"-")</f>
        <v>-</v>
      </c>
      <c r="R1462" s="27" t="str">
        <f>IF($D1462&gt;0,VLOOKUP($D1462,Iscrizioni!$A$2:$M$2502,13,FALSE),"-")</f>
        <v>-</v>
      </c>
      <c r="S1462" s="112" t="str">
        <f t="shared" si="139"/>
        <v>-</v>
      </c>
      <c r="T1462" s="112" t="str">
        <f>IF($D1462&gt;0,SUMIFS($S$3:$S1462,$X$3:$X1462,1,$J$3:$J1462,$J1462),"-")</f>
        <v>-</v>
      </c>
      <c r="U1462" s="112" t="str">
        <f t="shared" si="140"/>
        <v>-</v>
      </c>
      <c r="V1462" s="112" t="str">
        <f t="shared" si="137"/>
        <v>-</v>
      </c>
      <c r="W1462" s="27" t="str">
        <f>IF(LEN($C1462)=0,IF($D1462&gt;0,COUNTIFS($A$3:$A1462,$A1462),"-"),"Escluso")</f>
        <v>-</v>
      </c>
      <c r="X1462" s="2" t="str">
        <f>IF(LEN($C1462)=0,IF($D1462&gt;0,COUNTIFS($J$3:$J1462,$J1462,$C$3:$C1462,""),"-"),"Escluso")</f>
        <v>-</v>
      </c>
      <c r="Y1462" s="127" t="str">
        <f t="shared" si="141"/>
        <v>-</v>
      </c>
      <c r="Z1462" s="2" t="str">
        <f>IF($D1462&gt;0,COUNTIFS($O$3:$O1462,$O1462,$L$3:$L1462,$L1462,$I$3:$I1462,$I1462),"-")</f>
        <v>-</v>
      </c>
      <c r="AA1462" s="27" t="str">
        <f>IF($D1462&gt;0,IF(OR($Z1462 &gt;1,$L1462&lt;&gt;"Adulti"),0,VLOOKUP($P1462,Regione!$B$2:$C$22,2,FALSE)),"-")</f>
        <v>-</v>
      </c>
      <c r="AB1462" s="27" t="str">
        <f>IF($D1462&gt;0,IF(COUNTIFS($O$3:$O1462,$O1462,$L$3:$L1462,$L1462,$I$3:$I1462,$I1462) &gt;1,0,SUMIFS($Y$3:$Y$2503,$L$3:$L$2503,$L1462,$O$3:$O$2503,$O1462,$I$3:$I$2503,$I1462)),"-")</f>
        <v>-</v>
      </c>
      <c r="AC1462" s="27" t="str">
        <f t="shared" si="138"/>
        <v>-</v>
      </c>
    </row>
    <row r="1463" spans="1:29" s="1" customFormat="1">
      <c r="A1463" s="13"/>
      <c r="B1463" s="107" t="str">
        <f>IF(COUNTA($A1463)&gt;0,VLOOKUP($A1463,Corsa!$A$1:$F$43,2,FALSE),"-")</f>
        <v>-</v>
      </c>
      <c r="C1463" s="11"/>
      <c r="D1463" s="13"/>
      <c r="E1463" s="13"/>
      <c r="F1463" s="46" t="str">
        <f>IF(COUNTA($A1463)&gt;0,VLOOKUP($A1463,Corsa!$A$1:$F$43,3,FALSE),"-")</f>
        <v>-</v>
      </c>
      <c r="G1463" s="28" t="str">
        <f>IF($D1463&gt;0,VLOOKUP($D1463,Iscrizioni!$A$2:$M$2502,9,FALSE),"-")</f>
        <v>-</v>
      </c>
      <c r="H1463" s="28" t="str">
        <f>IF($D1463&gt;0,VLOOKUP($D1463,Iscrizioni!$A$2:$M$2502,4,FALSE),"-")</f>
        <v>-</v>
      </c>
      <c r="I1463" s="27" t="str">
        <f>IF($D1463&gt;0,VLOOKUP($D1463,Iscrizioni!$A$2:$M$2502,5,FALSE),"-")</f>
        <v>-</v>
      </c>
      <c r="J1463" s="27" t="str">
        <f>IF($D1463&gt;0,VLOOKUP($D1463,Iscrizioni!$A$2:$M$2502,10,FALSE),"-")</f>
        <v>-</v>
      </c>
      <c r="K1463" s="27" t="str">
        <f t="shared" si="136"/>
        <v>-</v>
      </c>
      <c r="L1463" s="46" t="str">
        <f>IF($D1463&gt;0,VLOOKUP($D1463,Iscrizioni!$A$2:$M$2502,11,FALSE),"-")</f>
        <v>-</v>
      </c>
      <c r="M1463" s="27" t="str">
        <f>IF($D1463&gt;0,VLOOKUP($D1463,Iscrizioni!$A$2:$N$2502,12,FALSE),"-")</f>
        <v>-</v>
      </c>
      <c r="N1463" s="46" t="str">
        <f>IF($D1463&gt;0,VLOOKUP($D1463,Iscrizioni!$A$2:$M$2502,6,FALSE),"-")</f>
        <v>-</v>
      </c>
      <c r="O1463" s="107" t="str">
        <f>IF($D1463&gt;0,VLOOKUP($D1463,Iscrizioni!$A$2:$M$2502,7,FALSE),"-")</f>
        <v>-</v>
      </c>
      <c r="P1463" s="46" t="str">
        <f>IF($D1463&gt;0,VLOOKUP(LEFT($N1463,1),Regione!$A$2:$C$21,2,FALSE),"-")</f>
        <v>-</v>
      </c>
      <c r="Q1463" s="112" t="str">
        <f ca="1">IF($D1463&gt;0,NormalizzaTempo("D",CELL("tipo",$E1463),$E1463),"-")</f>
        <v>-</v>
      </c>
      <c r="R1463" s="27" t="str">
        <f>IF($D1463&gt;0,VLOOKUP($D1463,Iscrizioni!$A$2:$M$2502,13,FALSE),"-")</f>
        <v>-</v>
      </c>
      <c r="S1463" s="112" t="str">
        <f t="shared" si="139"/>
        <v>-</v>
      </c>
      <c r="T1463" s="112" t="str">
        <f>IF($D1463&gt;0,SUMIFS($S$3:$S1463,$X$3:$X1463,1,$J$3:$J1463,$J1463),"-")</f>
        <v>-</v>
      </c>
      <c r="U1463" s="112" t="str">
        <f t="shared" si="140"/>
        <v>-</v>
      </c>
      <c r="V1463" s="112" t="str">
        <f t="shared" si="137"/>
        <v>-</v>
      </c>
      <c r="W1463" s="27" t="str">
        <f>IF(LEN($C1463)=0,IF($D1463&gt;0,COUNTIFS($A$3:$A1463,$A1463),"-"),"Escluso")</f>
        <v>-</v>
      </c>
      <c r="X1463" s="2" t="str">
        <f>IF(LEN($C1463)=0,IF($D1463&gt;0,COUNTIFS($J$3:$J1463,$J1463,$C$3:$C1463,""),"-"),"Escluso")</f>
        <v>-</v>
      </c>
      <c r="Y1463" s="127" t="str">
        <f t="shared" si="141"/>
        <v>-</v>
      </c>
      <c r="Z1463" s="2" t="str">
        <f>IF($D1463&gt;0,COUNTIFS($O$3:$O1463,$O1463,$L$3:$L1463,$L1463,$I$3:$I1463,$I1463),"-")</f>
        <v>-</v>
      </c>
      <c r="AA1463" s="27" t="str">
        <f>IF($D1463&gt;0,IF(OR($Z1463 &gt;1,$L1463&lt;&gt;"Adulti"),0,VLOOKUP($P1463,Regione!$B$2:$C$22,2,FALSE)),"-")</f>
        <v>-</v>
      </c>
      <c r="AB1463" s="27" t="str">
        <f>IF($D1463&gt;0,IF(COUNTIFS($O$3:$O1463,$O1463,$L$3:$L1463,$L1463,$I$3:$I1463,$I1463) &gt;1,0,SUMIFS($Y$3:$Y$2503,$L$3:$L$2503,$L1463,$O$3:$O$2503,$O1463,$I$3:$I$2503,$I1463)),"-")</f>
        <v>-</v>
      </c>
      <c r="AC1463" s="27" t="str">
        <f t="shared" si="138"/>
        <v>-</v>
      </c>
    </row>
    <row r="1464" spans="1:29" s="1" customFormat="1">
      <c r="A1464" s="13"/>
      <c r="B1464" s="107" t="str">
        <f>IF(COUNTA($A1464)&gt;0,VLOOKUP($A1464,Corsa!$A$1:$F$43,2,FALSE),"-")</f>
        <v>-</v>
      </c>
      <c r="C1464" s="11"/>
      <c r="D1464" s="13"/>
      <c r="E1464" s="13"/>
      <c r="F1464" s="46" t="str">
        <f>IF(COUNTA($A1464)&gt;0,VLOOKUP($A1464,Corsa!$A$1:$F$43,3,FALSE),"-")</f>
        <v>-</v>
      </c>
      <c r="G1464" s="28" t="str">
        <f>IF($D1464&gt;0,VLOOKUP($D1464,Iscrizioni!$A$2:$M$2502,9,FALSE),"-")</f>
        <v>-</v>
      </c>
      <c r="H1464" s="28" t="str">
        <f>IF($D1464&gt;0,VLOOKUP($D1464,Iscrizioni!$A$2:$M$2502,4,FALSE),"-")</f>
        <v>-</v>
      </c>
      <c r="I1464" s="27" t="str">
        <f>IF($D1464&gt;0,VLOOKUP($D1464,Iscrizioni!$A$2:$M$2502,5,FALSE),"-")</f>
        <v>-</v>
      </c>
      <c r="J1464" s="27" t="str">
        <f>IF($D1464&gt;0,VLOOKUP($D1464,Iscrizioni!$A$2:$M$2502,10,FALSE),"-")</f>
        <v>-</v>
      </c>
      <c r="K1464" s="27" t="str">
        <f t="shared" si="136"/>
        <v>-</v>
      </c>
      <c r="L1464" s="46" t="str">
        <f>IF($D1464&gt;0,VLOOKUP($D1464,Iscrizioni!$A$2:$M$2502,11,FALSE),"-")</f>
        <v>-</v>
      </c>
      <c r="M1464" s="27" t="str">
        <f>IF($D1464&gt;0,VLOOKUP($D1464,Iscrizioni!$A$2:$N$2502,12,FALSE),"-")</f>
        <v>-</v>
      </c>
      <c r="N1464" s="46" t="str">
        <f>IF($D1464&gt;0,VLOOKUP($D1464,Iscrizioni!$A$2:$M$2502,6,FALSE),"-")</f>
        <v>-</v>
      </c>
      <c r="O1464" s="107" t="str">
        <f>IF($D1464&gt;0,VLOOKUP($D1464,Iscrizioni!$A$2:$M$2502,7,FALSE),"-")</f>
        <v>-</v>
      </c>
      <c r="P1464" s="46" t="str">
        <f>IF($D1464&gt;0,VLOOKUP(LEFT($N1464,1),Regione!$A$2:$C$21,2,FALSE),"-")</f>
        <v>-</v>
      </c>
      <c r="Q1464" s="112" t="str">
        <f ca="1">IF($D1464&gt;0,NormalizzaTempo("D",CELL("tipo",$E1464),$E1464),"-")</f>
        <v>-</v>
      </c>
      <c r="R1464" s="27" t="str">
        <f>IF($D1464&gt;0,VLOOKUP($D1464,Iscrizioni!$A$2:$M$2502,13,FALSE),"-")</f>
        <v>-</v>
      </c>
      <c r="S1464" s="112" t="str">
        <f t="shared" si="139"/>
        <v>-</v>
      </c>
      <c r="T1464" s="112" t="str">
        <f>IF($D1464&gt;0,SUMIFS($S$3:$S1464,$X$3:$X1464,1,$J$3:$J1464,$J1464),"-")</f>
        <v>-</v>
      </c>
      <c r="U1464" s="112" t="str">
        <f t="shared" si="140"/>
        <v>-</v>
      </c>
      <c r="V1464" s="112" t="str">
        <f t="shared" si="137"/>
        <v>-</v>
      </c>
      <c r="W1464" s="27" t="str">
        <f>IF(LEN($C1464)=0,IF($D1464&gt;0,COUNTIFS($A$3:$A1464,$A1464),"-"),"Escluso")</f>
        <v>-</v>
      </c>
      <c r="X1464" s="2" t="str">
        <f>IF(LEN($C1464)=0,IF($D1464&gt;0,COUNTIFS($J$3:$J1464,$J1464,$C$3:$C1464,""),"-"),"Escluso")</f>
        <v>-</v>
      </c>
      <c r="Y1464" s="127" t="str">
        <f t="shared" si="141"/>
        <v>-</v>
      </c>
      <c r="Z1464" s="2" t="str">
        <f>IF($D1464&gt;0,COUNTIFS($O$3:$O1464,$O1464,$L$3:$L1464,$L1464,$I$3:$I1464,$I1464),"-")</f>
        <v>-</v>
      </c>
      <c r="AA1464" s="27" t="str">
        <f>IF($D1464&gt;0,IF(OR($Z1464 &gt;1,$L1464&lt;&gt;"Adulti"),0,VLOOKUP($P1464,Regione!$B$2:$C$22,2,FALSE)),"-")</f>
        <v>-</v>
      </c>
      <c r="AB1464" s="27" t="str">
        <f>IF($D1464&gt;0,IF(COUNTIFS($O$3:$O1464,$O1464,$L$3:$L1464,$L1464,$I$3:$I1464,$I1464) &gt;1,0,SUMIFS($Y$3:$Y$2503,$L$3:$L$2503,$L1464,$O$3:$O$2503,$O1464,$I$3:$I$2503,$I1464)),"-")</f>
        <v>-</v>
      </c>
      <c r="AC1464" s="27" t="str">
        <f t="shared" si="138"/>
        <v>-</v>
      </c>
    </row>
    <row r="1465" spans="1:29" s="1" customFormat="1">
      <c r="A1465" s="13"/>
      <c r="B1465" s="107" t="str">
        <f>IF(COUNTA($A1465)&gt;0,VLOOKUP($A1465,Corsa!$A$1:$F$43,2,FALSE),"-")</f>
        <v>-</v>
      </c>
      <c r="C1465" s="11"/>
      <c r="D1465" s="13"/>
      <c r="E1465" s="13"/>
      <c r="F1465" s="46" t="str">
        <f>IF(COUNTA($A1465)&gt;0,VLOOKUP($A1465,Corsa!$A$1:$F$43,3,FALSE),"-")</f>
        <v>-</v>
      </c>
      <c r="G1465" s="28" t="str">
        <f>IF($D1465&gt;0,VLOOKUP($D1465,Iscrizioni!$A$2:$M$2502,9,FALSE),"-")</f>
        <v>-</v>
      </c>
      <c r="H1465" s="28" t="str">
        <f>IF($D1465&gt;0,VLOOKUP($D1465,Iscrizioni!$A$2:$M$2502,4,FALSE),"-")</f>
        <v>-</v>
      </c>
      <c r="I1465" s="27" t="str">
        <f>IF($D1465&gt;0,VLOOKUP($D1465,Iscrizioni!$A$2:$M$2502,5,FALSE),"-")</f>
        <v>-</v>
      </c>
      <c r="J1465" s="27" t="str">
        <f>IF($D1465&gt;0,VLOOKUP($D1465,Iscrizioni!$A$2:$M$2502,10,FALSE),"-")</f>
        <v>-</v>
      </c>
      <c r="K1465" s="27" t="str">
        <f t="shared" si="136"/>
        <v>-</v>
      </c>
      <c r="L1465" s="46" t="str">
        <f>IF($D1465&gt;0,VLOOKUP($D1465,Iscrizioni!$A$2:$M$2502,11,FALSE),"-")</f>
        <v>-</v>
      </c>
      <c r="M1465" s="27" t="str">
        <f>IF($D1465&gt;0,VLOOKUP($D1465,Iscrizioni!$A$2:$N$2502,12,FALSE),"-")</f>
        <v>-</v>
      </c>
      <c r="N1465" s="46" t="str">
        <f>IF($D1465&gt;0,VLOOKUP($D1465,Iscrizioni!$A$2:$M$2502,6,FALSE),"-")</f>
        <v>-</v>
      </c>
      <c r="O1465" s="107" t="str">
        <f>IF($D1465&gt;0,VLOOKUP($D1465,Iscrizioni!$A$2:$M$2502,7,FALSE),"-")</f>
        <v>-</v>
      </c>
      <c r="P1465" s="46" t="str">
        <f>IF($D1465&gt;0,VLOOKUP(LEFT($N1465,1),Regione!$A$2:$C$21,2,FALSE),"-")</f>
        <v>-</v>
      </c>
      <c r="Q1465" s="112" t="str">
        <f ca="1">IF($D1465&gt;0,NormalizzaTempo("D",CELL("tipo",$E1465),$E1465),"-")</f>
        <v>-</v>
      </c>
      <c r="R1465" s="27" t="str">
        <f>IF($D1465&gt;0,VLOOKUP($D1465,Iscrizioni!$A$2:$M$2502,13,FALSE),"-")</f>
        <v>-</v>
      </c>
      <c r="S1465" s="112" t="str">
        <f t="shared" si="139"/>
        <v>-</v>
      </c>
      <c r="T1465" s="112" t="str">
        <f>IF($D1465&gt;0,SUMIFS($S$3:$S1465,$X$3:$X1465,1,$J$3:$J1465,$J1465),"-")</f>
        <v>-</v>
      </c>
      <c r="U1465" s="112" t="str">
        <f t="shared" si="140"/>
        <v>-</v>
      </c>
      <c r="V1465" s="112" t="str">
        <f t="shared" si="137"/>
        <v>-</v>
      </c>
      <c r="W1465" s="27" t="str">
        <f>IF(LEN($C1465)=0,IF($D1465&gt;0,COUNTIFS($A$3:$A1465,$A1465),"-"),"Escluso")</f>
        <v>-</v>
      </c>
      <c r="X1465" s="2" t="str">
        <f>IF(LEN($C1465)=0,IF($D1465&gt;0,COUNTIFS($J$3:$J1465,$J1465,$C$3:$C1465,""),"-"),"Escluso")</f>
        <v>-</v>
      </c>
      <c r="Y1465" s="127" t="str">
        <f t="shared" si="141"/>
        <v>-</v>
      </c>
      <c r="Z1465" s="2" t="str">
        <f>IF($D1465&gt;0,COUNTIFS($O$3:$O1465,$O1465,$L$3:$L1465,$L1465,$I$3:$I1465,$I1465),"-")</f>
        <v>-</v>
      </c>
      <c r="AA1465" s="27" t="str">
        <f>IF($D1465&gt;0,IF(OR($Z1465 &gt;1,$L1465&lt;&gt;"Adulti"),0,VLOOKUP($P1465,Regione!$B$2:$C$22,2,FALSE)),"-")</f>
        <v>-</v>
      </c>
      <c r="AB1465" s="27" t="str">
        <f>IF($D1465&gt;0,IF(COUNTIFS($O$3:$O1465,$O1465,$L$3:$L1465,$L1465,$I$3:$I1465,$I1465) &gt;1,0,SUMIFS($Y$3:$Y$2503,$L$3:$L$2503,$L1465,$O$3:$O$2503,$O1465,$I$3:$I$2503,$I1465)),"-")</f>
        <v>-</v>
      </c>
      <c r="AC1465" s="27" t="str">
        <f t="shared" si="138"/>
        <v>-</v>
      </c>
    </row>
    <row r="1466" spans="1:29" s="1" customFormat="1">
      <c r="A1466" s="13"/>
      <c r="B1466" s="107" t="str">
        <f>IF(COUNTA($A1466)&gt;0,VLOOKUP($A1466,Corsa!$A$1:$F$43,2,FALSE),"-")</f>
        <v>-</v>
      </c>
      <c r="C1466" s="11"/>
      <c r="D1466" s="13"/>
      <c r="E1466" s="13"/>
      <c r="F1466" s="46" t="str">
        <f>IF(COUNTA($A1466)&gt;0,VLOOKUP($A1466,Corsa!$A$1:$F$43,3,FALSE),"-")</f>
        <v>-</v>
      </c>
      <c r="G1466" s="28" t="str">
        <f>IF($D1466&gt;0,VLOOKUP($D1466,Iscrizioni!$A$2:$M$2502,9,FALSE),"-")</f>
        <v>-</v>
      </c>
      <c r="H1466" s="28" t="str">
        <f>IF($D1466&gt;0,VLOOKUP($D1466,Iscrizioni!$A$2:$M$2502,4,FALSE),"-")</f>
        <v>-</v>
      </c>
      <c r="I1466" s="27" t="str">
        <f>IF($D1466&gt;0,VLOOKUP($D1466,Iscrizioni!$A$2:$M$2502,5,FALSE),"-")</f>
        <v>-</v>
      </c>
      <c r="J1466" s="27" t="str">
        <f>IF($D1466&gt;0,VLOOKUP($D1466,Iscrizioni!$A$2:$M$2502,10,FALSE),"-")</f>
        <v>-</v>
      </c>
      <c r="K1466" s="27" t="str">
        <f t="shared" si="136"/>
        <v>-</v>
      </c>
      <c r="L1466" s="46" t="str">
        <f>IF($D1466&gt;0,VLOOKUP($D1466,Iscrizioni!$A$2:$M$2502,11,FALSE),"-")</f>
        <v>-</v>
      </c>
      <c r="M1466" s="27" t="str">
        <f>IF($D1466&gt;0,VLOOKUP($D1466,Iscrizioni!$A$2:$N$2502,12,FALSE),"-")</f>
        <v>-</v>
      </c>
      <c r="N1466" s="46" t="str">
        <f>IF($D1466&gt;0,VLOOKUP($D1466,Iscrizioni!$A$2:$M$2502,6,FALSE),"-")</f>
        <v>-</v>
      </c>
      <c r="O1466" s="107" t="str">
        <f>IF($D1466&gt;0,VLOOKUP($D1466,Iscrizioni!$A$2:$M$2502,7,FALSE),"-")</f>
        <v>-</v>
      </c>
      <c r="P1466" s="46" t="str">
        <f>IF($D1466&gt;0,VLOOKUP(LEFT($N1466,1),Regione!$A$2:$C$21,2,FALSE),"-")</f>
        <v>-</v>
      </c>
      <c r="Q1466" s="112" t="str">
        <f ca="1">IF($D1466&gt;0,NormalizzaTempo("D",CELL("tipo",$E1466),$E1466),"-")</f>
        <v>-</v>
      </c>
      <c r="R1466" s="27" t="str">
        <f>IF($D1466&gt;0,VLOOKUP($D1466,Iscrizioni!$A$2:$M$2502,13,FALSE),"-")</f>
        <v>-</v>
      </c>
      <c r="S1466" s="112" t="str">
        <f t="shared" si="139"/>
        <v>-</v>
      </c>
      <c r="T1466" s="112" t="str">
        <f>IF($D1466&gt;0,SUMIFS($S$3:$S1466,$X$3:$X1466,1,$J$3:$J1466,$J1466),"-")</f>
        <v>-</v>
      </c>
      <c r="U1466" s="112" t="str">
        <f t="shared" si="140"/>
        <v>-</v>
      </c>
      <c r="V1466" s="112" t="str">
        <f t="shared" si="137"/>
        <v>-</v>
      </c>
      <c r="W1466" s="27" t="str">
        <f>IF(LEN($C1466)=0,IF($D1466&gt;0,COUNTIFS($A$3:$A1466,$A1466),"-"),"Escluso")</f>
        <v>-</v>
      </c>
      <c r="X1466" s="2" t="str">
        <f>IF(LEN($C1466)=0,IF($D1466&gt;0,COUNTIFS($J$3:$J1466,$J1466,$C$3:$C1466,""),"-"),"Escluso")</f>
        <v>-</v>
      </c>
      <c r="Y1466" s="127" t="str">
        <f t="shared" si="141"/>
        <v>-</v>
      </c>
      <c r="Z1466" s="2" t="str">
        <f>IF($D1466&gt;0,COUNTIFS($O$3:$O1466,$O1466,$L$3:$L1466,$L1466,$I$3:$I1466,$I1466),"-")</f>
        <v>-</v>
      </c>
      <c r="AA1466" s="27" t="str">
        <f>IF($D1466&gt;0,IF(OR($Z1466 &gt;1,$L1466&lt;&gt;"Adulti"),0,VLOOKUP($P1466,Regione!$B$2:$C$22,2,FALSE)),"-")</f>
        <v>-</v>
      </c>
      <c r="AB1466" s="27" t="str">
        <f>IF($D1466&gt;0,IF(COUNTIFS($O$3:$O1466,$O1466,$L$3:$L1466,$L1466,$I$3:$I1466,$I1466) &gt;1,0,SUMIFS($Y$3:$Y$2503,$L$3:$L$2503,$L1466,$O$3:$O$2503,$O1466,$I$3:$I$2503,$I1466)),"-")</f>
        <v>-</v>
      </c>
      <c r="AC1466" s="27" t="str">
        <f t="shared" si="138"/>
        <v>-</v>
      </c>
    </row>
    <row r="1467" spans="1:29" s="1" customFormat="1">
      <c r="A1467" s="13"/>
      <c r="B1467" s="107" t="str">
        <f>IF(COUNTA($A1467)&gt;0,VLOOKUP($A1467,Corsa!$A$1:$F$43,2,FALSE),"-")</f>
        <v>-</v>
      </c>
      <c r="C1467" s="11"/>
      <c r="D1467" s="13"/>
      <c r="E1467" s="13"/>
      <c r="F1467" s="46" t="str">
        <f>IF(COUNTA($A1467)&gt;0,VLOOKUP($A1467,Corsa!$A$1:$F$43,3,FALSE),"-")</f>
        <v>-</v>
      </c>
      <c r="G1467" s="28" t="str">
        <f>IF($D1467&gt;0,VLOOKUP($D1467,Iscrizioni!$A$2:$M$2502,9,FALSE),"-")</f>
        <v>-</v>
      </c>
      <c r="H1467" s="28" t="str">
        <f>IF($D1467&gt;0,VLOOKUP($D1467,Iscrizioni!$A$2:$M$2502,4,FALSE),"-")</f>
        <v>-</v>
      </c>
      <c r="I1467" s="27" t="str">
        <f>IF($D1467&gt;0,VLOOKUP($D1467,Iscrizioni!$A$2:$M$2502,5,FALSE),"-")</f>
        <v>-</v>
      </c>
      <c r="J1467" s="27" t="str">
        <f>IF($D1467&gt;0,VLOOKUP($D1467,Iscrizioni!$A$2:$M$2502,10,FALSE),"-")</f>
        <v>-</v>
      </c>
      <c r="K1467" s="27" t="str">
        <f t="shared" si="136"/>
        <v>-</v>
      </c>
      <c r="L1467" s="46" t="str">
        <f>IF($D1467&gt;0,VLOOKUP($D1467,Iscrizioni!$A$2:$M$2502,11,FALSE),"-")</f>
        <v>-</v>
      </c>
      <c r="M1467" s="27" t="str">
        <f>IF($D1467&gt;0,VLOOKUP($D1467,Iscrizioni!$A$2:$N$2502,12,FALSE),"-")</f>
        <v>-</v>
      </c>
      <c r="N1467" s="46" t="str">
        <f>IF($D1467&gt;0,VLOOKUP($D1467,Iscrizioni!$A$2:$M$2502,6,FALSE),"-")</f>
        <v>-</v>
      </c>
      <c r="O1467" s="107" t="str">
        <f>IF($D1467&gt;0,VLOOKUP($D1467,Iscrizioni!$A$2:$M$2502,7,FALSE),"-")</f>
        <v>-</v>
      </c>
      <c r="P1467" s="46" t="str">
        <f>IF($D1467&gt;0,VLOOKUP(LEFT($N1467,1),Regione!$A$2:$C$21,2,FALSE),"-")</f>
        <v>-</v>
      </c>
      <c r="Q1467" s="112" t="str">
        <f ca="1">IF($D1467&gt;0,NormalizzaTempo("D",CELL("tipo",$E1467),$E1467),"-")</f>
        <v>-</v>
      </c>
      <c r="R1467" s="27" t="str">
        <f>IF($D1467&gt;0,VLOOKUP($D1467,Iscrizioni!$A$2:$M$2502,13,FALSE),"-")</f>
        <v>-</v>
      </c>
      <c r="S1467" s="112" t="str">
        <f t="shared" si="139"/>
        <v>-</v>
      </c>
      <c r="T1467" s="112" t="str">
        <f>IF($D1467&gt;0,SUMIFS($S$3:$S1467,$X$3:$X1467,1,$J$3:$J1467,$J1467),"-")</f>
        <v>-</v>
      </c>
      <c r="U1467" s="112" t="str">
        <f t="shared" si="140"/>
        <v>-</v>
      </c>
      <c r="V1467" s="112" t="str">
        <f t="shared" si="137"/>
        <v>-</v>
      </c>
      <c r="W1467" s="27" t="str">
        <f>IF(LEN($C1467)=0,IF($D1467&gt;0,COUNTIFS($A$3:$A1467,$A1467),"-"),"Escluso")</f>
        <v>-</v>
      </c>
      <c r="X1467" s="2" t="str">
        <f>IF(LEN($C1467)=0,IF($D1467&gt;0,COUNTIFS($J$3:$J1467,$J1467,$C$3:$C1467,""),"-"),"Escluso")</f>
        <v>-</v>
      </c>
      <c r="Y1467" s="127" t="str">
        <f t="shared" si="141"/>
        <v>-</v>
      </c>
      <c r="Z1467" s="2" t="str">
        <f>IF($D1467&gt;0,COUNTIFS($O$3:$O1467,$O1467,$L$3:$L1467,$L1467,$I$3:$I1467,$I1467),"-")</f>
        <v>-</v>
      </c>
      <c r="AA1467" s="27" t="str">
        <f>IF($D1467&gt;0,IF(OR($Z1467 &gt;1,$L1467&lt;&gt;"Adulti"),0,VLOOKUP($P1467,Regione!$B$2:$C$22,2,FALSE)),"-")</f>
        <v>-</v>
      </c>
      <c r="AB1467" s="27" t="str">
        <f>IF($D1467&gt;0,IF(COUNTIFS($O$3:$O1467,$O1467,$L$3:$L1467,$L1467,$I$3:$I1467,$I1467) &gt;1,0,SUMIFS($Y$3:$Y$2503,$L$3:$L$2503,$L1467,$O$3:$O$2503,$O1467,$I$3:$I$2503,$I1467)),"-")</f>
        <v>-</v>
      </c>
      <c r="AC1467" s="27" t="str">
        <f t="shared" si="138"/>
        <v>-</v>
      </c>
    </row>
    <row r="1468" spans="1:29" s="1" customFormat="1">
      <c r="A1468" s="13"/>
      <c r="B1468" s="107" t="str">
        <f>IF(COUNTA($A1468)&gt;0,VLOOKUP($A1468,Corsa!$A$1:$F$43,2,FALSE),"-")</f>
        <v>-</v>
      </c>
      <c r="C1468" s="11"/>
      <c r="D1468" s="13"/>
      <c r="E1468" s="13"/>
      <c r="F1468" s="46" t="str">
        <f>IF(COUNTA($A1468)&gt;0,VLOOKUP($A1468,Corsa!$A$1:$F$43,3,FALSE),"-")</f>
        <v>-</v>
      </c>
      <c r="G1468" s="28" t="str">
        <f>IF($D1468&gt;0,VLOOKUP($D1468,Iscrizioni!$A$2:$M$2502,9,FALSE),"-")</f>
        <v>-</v>
      </c>
      <c r="H1468" s="28" t="str">
        <f>IF($D1468&gt;0,VLOOKUP($D1468,Iscrizioni!$A$2:$M$2502,4,FALSE),"-")</f>
        <v>-</v>
      </c>
      <c r="I1468" s="27" t="str">
        <f>IF($D1468&gt;0,VLOOKUP($D1468,Iscrizioni!$A$2:$M$2502,5,FALSE),"-")</f>
        <v>-</v>
      </c>
      <c r="J1468" s="27" t="str">
        <f>IF($D1468&gt;0,VLOOKUP($D1468,Iscrizioni!$A$2:$M$2502,10,FALSE),"-")</f>
        <v>-</v>
      </c>
      <c r="K1468" s="27" t="str">
        <f t="shared" si="136"/>
        <v>-</v>
      </c>
      <c r="L1468" s="46" t="str">
        <f>IF($D1468&gt;0,VLOOKUP($D1468,Iscrizioni!$A$2:$M$2502,11,FALSE),"-")</f>
        <v>-</v>
      </c>
      <c r="M1468" s="27" t="str">
        <f>IF($D1468&gt;0,VLOOKUP($D1468,Iscrizioni!$A$2:$N$2502,12,FALSE),"-")</f>
        <v>-</v>
      </c>
      <c r="N1468" s="46" t="str">
        <f>IF($D1468&gt;0,VLOOKUP($D1468,Iscrizioni!$A$2:$M$2502,6,FALSE),"-")</f>
        <v>-</v>
      </c>
      <c r="O1468" s="107" t="str">
        <f>IF($D1468&gt;0,VLOOKUP($D1468,Iscrizioni!$A$2:$M$2502,7,FALSE),"-")</f>
        <v>-</v>
      </c>
      <c r="P1468" s="46" t="str">
        <f>IF($D1468&gt;0,VLOOKUP(LEFT($N1468,1),Regione!$A$2:$C$21,2,FALSE),"-")</f>
        <v>-</v>
      </c>
      <c r="Q1468" s="112" t="str">
        <f ca="1">IF($D1468&gt;0,NormalizzaTempo("D",CELL("tipo",$E1468),$E1468),"-")</f>
        <v>-</v>
      </c>
      <c r="R1468" s="27" t="str">
        <f>IF($D1468&gt;0,VLOOKUP($D1468,Iscrizioni!$A$2:$M$2502,13,FALSE),"-")</f>
        <v>-</v>
      </c>
      <c r="S1468" s="112" t="str">
        <f t="shared" si="139"/>
        <v>-</v>
      </c>
      <c r="T1468" s="112" t="str">
        <f>IF($D1468&gt;0,SUMIFS($S$3:$S1468,$X$3:$X1468,1,$J$3:$J1468,$J1468),"-")</f>
        <v>-</v>
      </c>
      <c r="U1468" s="112" t="str">
        <f t="shared" si="140"/>
        <v>-</v>
      </c>
      <c r="V1468" s="112" t="str">
        <f t="shared" si="137"/>
        <v>-</v>
      </c>
      <c r="W1468" s="27" t="str">
        <f>IF(LEN($C1468)=0,IF($D1468&gt;0,COUNTIFS($A$3:$A1468,$A1468),"-"),"Escluso")</f>
        <v>-</v>
      </c>
      <c r="X1468" s="2" t="str">
        <f>IF(LEN($C1468)=0,IF($D1468&gt;0,COUNTIFS($J$3:$J1468,$J1468,$C$3:$C1468,""),"-"),"Escluso")</f>
        <v>-</v>
      </c>
      <c r="Y1468" s="127" t="str">
        <f t="shared" si="141"/>
        <v>-</v>
      </c>
      <c r="Z1468" s="2" t="str">
        <f>IF($D1468&gt;0,COUNTIFS($O$3:$O1468,$O1468,$L$3:$L1468,$L1468,$I$3:$I1468,$I1468),"-")</f>
        <v>-</v>
      </c>
      <c r="AA1468" s="27" t="str">
        <f>IF($D1468&gt;0,IF(OR($Z1468 &gt;1,$L1468&lt;&gt;"Adulti"),0,VLOOKUP($P1468,Regione!$B$2:$C$22,2,FALSE)),"-")</f>
        <v>-</v>
      </c>
      <c r="AB1468" s="27" t="str">
        <f>IF($D1468&gt;0,IF(COUNTIFS($O$3:$O1468,$O1468,$L$3:$L1468,$L1468,$I$3:$I1468,$I1468) &gt;1,0,SUMIFS($Y$3:$Y$2503,$L$3:$L$2503,$L1468,$O$3:$O$2503,$O1468,$I$3:$I$2503,$I1468)),"-")</f>
        <v>-</v>
      </c>
      <c r="AC1468" s="27" t="str">
        <f t="shared" si="138"/>
        <v>-</v>
      </c>
    </row>
    <row r="1469" spans="1:29" s="1" customFormat="1">
      <c r="A1469" s="13"/>
      <c r="B1469" s="107" t="str">
        <f>IF(COUNTA($A1469)&gt;0,VLOOKUP($A1469,Corsa!$A$1:$F$43,2,FALSE),"-")</f>
        <v>-</v>
      </c>
      <c r="C1469" s="11"/>
      <c r="D1469" s="13"/>
      <c r="E1469" s="13"/>
      <c r="F1469" s="46" t="str">
        <f>IF(COUNTA($A1469)&gt;0,VLOOKUP($A1469,Corsa!$A$1:$F$43,3,FALSE),"-")</f>
        <v>-</v>
      </c>
      <c r="G1469" s="28" t="str">
        <f>IF($D1469&gt;0,VLOOKUP($D1469,Iscrizioni!$A$2:$M$2502,9,FALSE),"-")</f>
        <v>-</v>
      </c>
      <c r="H1469" s="28" t="str">
        <f>IF($D1469&gt;0,VLOOKUP($D1469,Iscrizioni!$A$2:$M$2502,4,FALSE),"-")</f>
        <v>-</v>
      </c>
      <c r="I1469" s="27" t="str">
        <f>IF($D1469&gt;0,VLOOKUP($D1469,Iscrizioni!$A$2:$M$2502,5,FALSE),"-")</f>
        <v>-</v>
      </c>
      <c r="J1469" s="27" t="str">
        <f>IF($D1469&gt;0,VLOOKUP($D1469,Iscrizioni!$A$2:$M$2502,10,FALSE),"-")</f>
        <v>-</v>
      </c>
      <c r="K1469" s="27" t="str">
        <f t="shared" si="136"/>
        <v>-</v>
      </c>
      <c r="L1469" s="46" t="str">
        <f>IF($D1469&gt;0,VLOOKUP($D1469,Iscrizioni!$A$2:$M$2502,11,FALSE),"-")</f>
        <v>-</v>
      </c>
      <c r="M1469" s="27" t="str">
        <f>IF($D1469&gt;0,VLOOKUP($D1469,Iscrizioni!$A$2:$N$2502,12,FALSE),"-")</f>
        <v>-</v>
      </c>
      <c r="N1469" s="46" t="str">
        <f>IF($D1469&gt;0,VLOOKUP($D1469,Iscrizioni!$A$2:$M$2502,6,FALSE),"-")</f>
        <v>-</v>
      </c>
      <c r="O1469" s="107" t="str">
        <f>IF($D1469&gt;0,VLOOKUP($D1469,Iscrizioni!$A$2:$M$2502,7,FALSE),"-")</f>
        <v>-</v>
      </c>
      <c r="P1469" s="46" t="str">
        <f>IF($D1469&gt;0,VLOOKUP(LEFT($N1469,1),Regione!$A$2:$C$21,2,FALSE),"-")</f>
        <v>-</v>
      </c>
      <c r="Q1469" s="112" t="str">
        <f ca="1">IF($D1469&gt;0,NormalizzaTempo("D",CELL("tipo",$E1469),$E1469),"-")</f>
        <v>-</v>
      </c>
      <c r="R1469" s="27" t="str">
        <f>IF($D1469&gt;0,VLOOKUP($D1469,Iscrizioni!$A$2:$M$2502,13,FALSE),"-")</f>
        <v>-</v>
      </c>
      <c r="S1469" s="112" t="str">
        <f t="shared" si="139"/>
        <v>-</v>
      </c>
      <c r="T1469" s="112" t="str">
        <f>IF($D1469&gt;0,SUMIFS($S$3:$S1469,$X$3:$X1469,1,$J$3:$J1469,$J1469),"-")</f>
        <v>-</v>
      </c>
      <c r="U1469" s="112" t="str">
        <f t="shared" si="140"/>
        <v>-</v>
      </c>
      <c r="V1469" s="112" t="str">
        <f t="shared" si="137"/>
        <v>-</v>
      </c>
      <c r="W1469" s="27" t="str">
        <f>IF(LEN($C1469)=0,IF($D1469&gt;0,COUNTIFS($A$3:$A1469,$A1469),"-"),"Escluso")</f>
        <v>-</v>
      </c>
      <c r="X1469" s="2" t="str">
        <f>IF(LEN($C1469)=0,IF($D1469&gt;0,COUNTIFS($J$3:$J1469,$J1469,$C$3:$C1469,""),"-"),"Escluso")</f>
        <v>-</v>
      </c>
      <c r="Y1469" s="127" t="str">
        <f t="shared" si="141"/>
        <v>-</v>
      </c>
      <c r="Z1469" s="2" t="str">
        <f>IF($D1469&gt;0,COUNTIFS($O$3:$O1469,$O1469,$L$3:$L1469,$L1469,$I$3:$I1469,$I1469),"-")</f>
        <v>-</v>
      </c>
      <c r="AA1469" s="27" t="str">
        <f>IF($D1469&gt;0,IF(OR($Z1469 &gt;1,$L1469&lt;&gt;"Adulti"),0,VLOOKUP($P1469,Regione!$B$2:$C$22,2,FALSE)),"-")</f>
        <v>-</v>
      </c>
      <c r="AB1469" s="27" t="str">
        <f>IF($D1469&gt;0,IF(COUNTIFS($O$3:$O1469,$O1469,$L$3:$L1469,$L1469,$I$3:$I1469,$I1469) &gt;1,0,SUMIFS($Y$3:$Y$2503,$L$3:$L$2503,$L1469,$O$3:$O$2503,$O1469,$I$3:$I$2503,$I1469)),"-")</f>
        <v>-</v>
      </c>
      <c r="AC1469" s="27" t="str">
        <f t="shared" si="138"/>
        <v>-</v>
      </c>
    </row>
    <row r="1470" spans="1:29" s="1" customFormat="1">
      <c r="A1470" s="13"/>
      <c r="B1470" s="107" t="str">
        <f>IF(COUNTA($A1470)&gt;0,VLOOKUP($A1470,Corsa!$A$1:$F$43,2,FALSE),"-")</f>
        <v>-</v>
      </c>
      <c r="C1470" s="11"/>
      <c r="D1470" s="13"/>
      <c r="E1470" s="13"/>
      <c r="F1470" s="46" t="str">
        <f>IF(COUNTA($A1470)&gt;0,VLOOKUP($A1470,Corsa!$A$1:$F$43,3,FALSE),"-")</f>
        <v>-</v>
      </c>
      <c r="G1470" s="28" t="str">
        <f>IF($D1470&gt;0,VLOOKUP($D1470,Iscrizioni!$A$2:$M$2502,9,FALSE),"-")</f>
        <v>-</v>
      </c>
      <c r="H1470" s="28" t="str">
        <f>IF($D1470&gt;0,VLOOKUP($D1470,Iscrizioni!$A$2:$M$2502,4,FALSE),"-")</f>
        <v>-</v>
      </c>
      <c r="I1470" s="27" t="str">
        <f>IF($D1470&gt;0,VLOOKUP($D1470,Iscrizioni!$A$2:$M$2502,5,FALSE),"-")</f>
        <v>-</v>
      </c>
      <c r="J1470" s="27" t="str">
        <f>IF($D1470&gt;0,VLOOKUP($D1470,Iscrizioni!$A$2:$M$2502,10,FALSE),"-")</f>
        <v>-</v>
      </c>
      <c r="K1470" s="27" t="str">
        <f t="shared" si="136"/>
        <v>-</v>
      </c>
      <c r="L1470" s="46" t="str">
        <f>IF($D1470&gt;0,VLOOKUP($D1470,Iscrizioni!$A$2:$M$2502,11,FALSE),"-")</f>
        <v>-</v>
      </c>
      <c r="M1470" s="27" t="str">
        <f>IF($D1470&gt;0,VLOOKUP($D1470,Iscrizioni!$A$2:$N$2502,12,FALSE),"-")</f>
        <v>-</v>
      </c>
      <c r="N1470" s="46" t="str">
        <f>IF($D1470&gt;0,VLOOKUP($D1470,Iscrizioni!$A$2:$M$2502,6,FALSE),"-")</f>
        <v>-</v>
      </c>
      <c r="O1470" s="107" t="str">
        <f>IF($D1470&gt;0,VLOOKUP($D1470,Iscrizioni!$A$2:$M$2502,7,FALSE),"-")</f>
        <v>-</v>
      </c>
      <c r="P1470" s="46" t="str">
        <f>IF($D1470&gt;0,VLOOKUP(LEFT($N1470,1),Regione!$A$2:$C$21,2,FALSE),"-")</f>
        <v>-</v>
      </c>
      <c r="Q1470" s="112" t="str">
        <f ca="1">IF($D1470&gt;0,NormalizzaTempo("D",CELL("tipo",$E1470),$E1470),"-")</f>
        <v>-</v>
      </c>
      <c r="R1470" s="27" t="str">
        <f>IF($D1470&gt;0,VLOOKUP($D1470,Iscrizioni!$A$2:$M$2502,13,FALSE),"-")</f>
        <v>-</v>
      </c>
      <c r="S1470" s="112" t="str">
        <f t="shared" si="139"/>
        <v>-</v>
      </c>
      <c r="T1470" s="112" t="str">
        <f>IF($D1470&gt;0,SUMIFS($S$3:$S1470,$X$3:$X1470,1,$J$3:$J1470,$J1470),"-")</f>
        <v>-</v>
      </c>
      <c r="U1470" s="112" t="str">
        <f t="shared" si="140"/>
        <v>-</v>
      </c>
      <c r="V1470" s="112" t="str">
        <f t="shared" si="137"/>
        <v>-</v>
      </c>
      <c r="W1470" s="27" t="str">
        <f>IF(LEN($C1470)=0,IF($D1470&gt;0,COUNTIFS($A$3:$A1470,$A1470),"-"),"Escluso")</f>
        <v>-</v>
      </c>
      <c r="X1470" s="2" t="str">
        <f>IF(LEN($C1470)=0,IF($D1470&gt;0,COUNTIFS($J$3:$J1470,$J1470,$C$3:$C1470,""),"-"),"Escluso")</f>
        <v>-</v>
      </c>
      <c r="Y1470" s="127" t="str">
        <f t="shared" si="141"/>
        <v>-</v>
      </c>
      <c r="Z1470" s="2" t="str">
        <f>IF($D1470&gt;0,COUNTIFS($O$3:$O1470,$O1470,$L$3:$L1470,$L1470,$I$3:$I1470,$I1470),"-")</f>
        <v>-</v>
      </c>
      <c r="AA1470" s="27" t="str">
        <f>IF($D1470&gt;0,IF(OR($Z1470 &gt;1,$L1470&lt;&gt;"Adulti"),0,VLOOKUP($P1470,Regione!$B$2:$C$22,2,FALSE)),"-")</f>
        <v>-</v>
      </c>
      <c r="AB1470" s="27" t="str">
        <f>IF($D1470&gt;0,IF(COUNTIFS($O$3:$O1470,$O1470,$L$3:$L1470,$L1470,$I$3:$I1470,$I1470) &gt;1,0,SUMIFS($Y$3:$Y$2503,$L$3:$L$2503,$L1470,$O$3:$O$2503,$O1470,$I$3:$I$2503,$I1470)),"-")</f>
        <v>-</v>
      </c>
      <c r="AC1470" s="27" t="str">
        <f t="shared" si="138"/>
        <v>-</v>
      </c>
    </row>
    <row r="1471" spans="1:29" s="1" customFormat="1">
      <c r="A1471" s="13"/>
      <c r="B1471" s="107" t="str">
        <f>IF(COUNTA($A1471)&gt;0,VLOOKUP($A1471,Corsa!$A$1:$F$43,2,FALSE),"-")</f>
        <v>-</v>
      </c>
      <c r="C1471" s="11"/>
      <c r="D1471" s="13"/>
      <c r="E1471" s="13"/>
      <c r="F1471" s="46" t="str">
        <f>IF(COUNTA($A1471)&gt;0,VLOOKUP($A1471,Corsa!$A$1:$F$43,3,FALSE),"-")</f>
        <v>-</v>
      </c>
      <c r="G1471" s="28" t="str">
        <f>IF($D1471&gt;0,VLOOKUP($D1471,Iscrizioni!$A$2:$M$2502,9,FALSE),"-")</f>
        <v>-</v>
      </c>
      <c r="H1471" s="28" t="str">
        <f>IF($D1471&gt;0,VLOOKUP($D1471,Iscrizioni!$A$2:$M$2502,4,FALSE),"-")</f>
        <v>-</v>
      </c>
      <c r="I1471" s="27" t="str">
        <f>IF($D1471&gt;0,VLOOKUP($D1471,Iscrizioni!$A$2:$M$2502,5,FALSE),"-")</f>
        <v>-</v>
      </c>
      <c r="J1471" s="27" t="str">
        <f>IF($D1471&gt;0,VLOOKUP($D1471,Iscrizioni!$A$2:$M$2502,10,FALSE),"-")</f>
        <v>-</v>
      </c>
      <c r="K1471" s="27" t="str">
        <f t="shared" si="136"/>
        <v>-</v>
      </c>
      <c r="L1471" s="46" t="str">
        <f>IF($D1471&gt;0,VLOOKUP($D1471,Iscrizioni!$A$2:$M$2502,11,FALSE),"-")</f>
        <v>-</v>
      </c>
      <c r="M1471" s="27" t="str">
        <f>IF($D1471&gt;0,VLOOKUP($D1471,Iscrizioni!$A$2:$N$2502,12,FALSE),"-")</f>
        <v>-</v>
      </c>
      <c r="N1471" s="46" t="str">
        <f>IF($D1471&gt;0,VLOOKUP($D1471,Iscrizioni!$A$2:$M$2502,6,FALSE),"-")</f>
        <v>-</v>
      </c>
      <c r="O1471" s="107" t="str">
        <f>IF($D1471&gt;0,VLOOKUP($D1471,Iscrizioni!$A$2:$M$2502,7,FALSE),"-")</f>
        <v>-</v>
      </c>
      <c r="P1471" s="46" t="str">
        <f>IF($D1471&gt;0,VLOOKUP(LEFT($N1471,1),Regione!$A$2:$C$21,2,FALSE),"-")</f>
        <v>-</v>
      </c>
      <c r="Q1471" s="112" t="str">
        <f ca="1">IF($D1471&gt;0,NormalizzaTempo("D",CELL("tipo",$E1471),$E1471),"-")</f>
        <v>-</v>
      </c>
      <c r="R1471" s="27" t="str">
        <f>IF($D1471&gt;0,VLOOKUP($D1471,Iscrizioni!$A$2:$M$2502,13,FALSE),"-")</f>
        <v>-</v>
      </c>
      <c r="S1471" s="112" t="str">
        <f t="shared" si="139"/>
        <v>-</v>
      </c>
      <c r="T1471" s="112" t="str">
        <f>IF($D1471&gt;0,SUMIFS($S$3:$S1471,$X$3:$X1471,1,$J$3:$J1471,$J1471),"-")</f>
        <v>-</v>
      </c>
      <c r="U1471" s="112" t="str">
        <f t="shared" si="140"/>
        <v>-</v>
      </c>
      <c r="V1471" s="112" t="str">
        <f t="shared" si="137"/>
        <v>-</v>
      </c>
      <c r="W1471" s="27" t="str">
        <f>IF(LEN($C1471)=0,IF($D1471&gt;0,COUNTIFS($A$3:$A1471,$A1471),"-"),"Escluso")</f>
        <v>-</v>
      </c>
      <c r="X1471" s="2" t="str">
        <f>IF(LEN($C1471)=0,IF($D1471&gt;0,COUNTIFS($J$3:$J1471,$J1471,$C$3:$C1471,""),"-"),"Escluso")</f>
        <v>-</v>
      </c>
      <c r="Y1471" s="127" t="str">
        <f t="shared" si="141"/>
        <v>-</v>
      </c>
      <c r="Z1471" s="2" t="str">
        <f>IF($D1471&gt;0,COUNTIFS($O$3:$O1471,$O1471,$L$3:$L1471,$L1471,$I$3:$I1471,$I1471),"-")</f>
        <v>-</v>
      </c>
      <c r="AA1471" s="27" t="str">
        <f>IF($D1471&gt;0,IF(OR($Z1471 &gt;1,$L1471&lt;&gt;"Adulti"),0,VLOOKUP($P1471,Regione!$B$2:$C$22,2,FALSE)),"-")</f>
        <v>-</v>
      </c>
      <c r="AB1471" s="27" t="str">
        <f>IF($D1471&gt;0,IF(COUNTIFS($O$3:$O1471,$O1471,$L$3:$L1471,$L1471,$I$3:$I1471,$I1471) &gt;1,0,SUMIFS($Y$3:$Y$2503,$L$3:$L$2503,$L1471,$O$3:$O$2503,$O1471,$I$3:$I$2503,$I1471)),"-")</f>
        <v>-</v>
      </c>
      <c r="AC1471" s="27" t="str">
        <f t="shared" si="138"/>
        <v>-</v>
      </c>
    </row>
    <row r="1472" spans="1:29" s="1" customFormat="1">
      <c r="A1472" s="13"/>
      <c r="B1472" s="107" t="str">
        <f>IF(COUNTA($A1472)&gt;0,VLOOKUP($A1472,Corsa!$A$1:$F$43,2,FALSE),"-")</f>
        <v>-</v>
      </c>
      <c r="C1472" s="11"/>
      <c r="D1472" s="13"/>
      <c r="E1472" s="13"/>
      <c r="F1472" s="46" t="str">
        <f>IF(COUNTA($A1472)&gt;0,VLOOKUP($A1472,Corsa!$A$1:$F$43,3,FALSE),"-")</f>
        <v>-</v>
      </c>
      <c r="G1472" s="28" t="str">
        <f>IF($D1472&gt;0,VLOOKUP($D1472,Iscrizioni!$A$2:$M$2502,9,FALSE),"-")</f>
        <v>-</v>
      </c>
      <c r="H1472" s="28" t="str">
        <f>IF($D1472&gt;0,VLOOKUP($D1472,Iscrizioni!$A$2:$M$2502,4,FALSE),"-")</f>
        <v>-</v>
      </c>
      <c r="I1472" s="27" t="str">
        <f>IF($D1472&gt;0,VLOOKUP($D1472,Iscrizioni!$A$2:$M$2502,5,FALSE),"-")</f>
        <v>-</v>
      </c>
      <c r="J1472" s="27" t="str">
        <f>IF($D1472&gt;0,VLOOKUP($D1472,Iscrizioni!$A$2:$M$2502,10,FALSE),"-")</f>
        <v>-</v>
      </c>
      <c r="K1472" s="27" t="str">
        <f t="shared" si="136"/>
        <v>-</v>
      </c>
      <c r="L1472" s="46" t="str">
        <f>IF($D1472&gt;0,VLOOKUP($D1472,Iscrizioni!$A$2:$M$2502,11,FALSE),"-")</f>
        <v>-</v>
      </c>
      <c r="M1472" s="27" t="str">
        <f>IF($D1472&gt;0,VLOOKUP($D1472,Iscrizioni!$A$2:$N$2502,12,FALSE),"-")</f>
        <v>-</v>
      </c>
      <c r="N1472" s="46" t="str">
        <f>IF($D1472&gt;0,VLOOKUP($D1472,Iscrizioni!$A$2:$M$2502,6,FALSE),"-")</f>
        <v>-</v>
      </c>
      <c r="O1472" s="107" t="str">
        <f>IF($D1472&gt;0,VLOOKUP($D1472,Iscrizioni!$A$2:$M$2502,7,FALSE),"-")</f>
        <v>-</v>
      </c>
      <c r="P1472" s="46" t="str">
        <f>IF($D1472&gt;0,VLOOKUP(LEFT($N1472,1),Regione!$A$2:$C$21,2,FALSE),"-")</f>
        <v>-</v>
      </c>
      <c r="Q1472" s="112" t="str">
        <f ca="1">IF($D1472&gt;0,NormalizzaTempo("D",CELL("tipo",$E1472),$E1472),"-")</f>
        <v>-</v>
      </c>
      <c r="R1472" s="27" t="str">
        <f>IF($D1472&gt;0,VLOOKUP($D1472,Iscrizioni!$A$2:$M$2502,13,FALSE),"-")</f>
        <v>-</v>
      </c>
      <c r="S1472" s="112" t="str">
        <f t="shared" si="139"/>
        <v>-</v>
      </c>
      <c r="T1472" s="112" t="str">
        <f>IF($D1472&gt;0,SUMIFS($S$3:$S1472,$X$3:$X1472,1,$J$3:$J1472,$J1472),"-")</f>
        <v>-</v>
      </c>
      <c r="U1472" s="112" t="str">
        <f t="shared" si="140"/>
        <v>-</v>
      </c>
      <c r="V1472" s="112" t="str">
        <f t="shared" si="137"/>
        <v>-</v>
      </c>
      <c r="W1472" s="27" t="str">
        <f>IF(LEN($C1472)=0,IF($D1472&gt;0,COUNTIFS($A$3:$A1472,$A1472),"-"),"Escluso")</f>
        <v>-</v>
      </c>
      <c r="X1472" s="2" t="str">
        <f>IF(LEN($C1472)=0,IF($D1472&gt;0,COUNTIFS($J$3:$J1472,$J1472,$C$3:$C1472,""),"-"),"Escluso")</f>
        <v>-</v>
      </c>
      <c r="Y1472" s="127" t="str">
        <f t="shared" si="141"/>
        <v>-</v>
      </c>
      <c r="Z1472" s="2" t="str">
        <f>IF($D1472&gt;0,COUNTIFS($O$3:$O1472,$O1472,$L$3:$L1472,$L1472,$I$3:$I1472,$I1472),"-")</f>
        <v>-</v>
      </c>
      <c r="AA1472" s="27" t="str">
        <f>IF($D1472&gt;0,IF(OR($Z1472 &gt;1,$L1472&lt;&gt;"Adulti"),0,VLOOKUP($P1472,Regione!$B$2:$C$22,2,FALSE)),"-")</f>
        <v>-</v>
      </c>
      <c r="AB1472" s="27" t="str">
        <f>IF($D1472&gt;0,IF(COUNTIFS($O$3:$O1472,$O1472,$L$3:$L1472,$L1472,$I$3:$I1472,$I1472) &gt;1,0,SUMIFS($Y$3:$Y$2503,$L$3:$L$2503,$L1472,$O$3:$O$2503,$O1472,$I$3:$I$2503,$I1472)),"-")</f>
        <v>-</v>
      </c>
      <c r="AC1472" s="27" t="str">
        <f t="shared" si="138"/>
        <v>-</v>
      </c>
    </row>
    <row r="1473" spans="1:29" s="1" customFormat="1">
      <c r="A1473" s="13"/>
      <c r="B1473" s="107" t="str">
        <f>IF(COUNTA($A1473)&gt;0,VLOOKUP($A1473,Corsa!$A$1:$F$43,2,FALSE),"-")</f>
        <v>-</v>
      </c>
      <c r="C1473" s="11"/>
      <c r="D1473" s="13"/>
      <c r="E1473" s="13"/>
      <c r="F1473" s="46" t="str">
        <f>IF(COUNTA($A1473)&gt;0,VLOOKUP($A1473,Corsa!$A$1:$F$43,3,FALSE),"-")</f>
        <v>-</v>
      </c>
      <c r="G1473" s="28" t="str">
        <f>IF($D1473&gt;0,VLOOKUP($D1473,Iscrizioni!$A$2:$M$2502,9,FALSE),"-")</f>
        <v>-</v>
      </c>
      <c r="H1473" s="28" t="str">
        <f>IF($D1473&gt;0,VLOOKUP($D1473,Iscrizioni!$A$2:$M$2502,4,FALSE),"-")</f>
        <v>-</v>
      </c>
      <c r="I1473" s="27" t="str">
        <f>IF($D1473&gt;0,VLOOKUP($D1473,Iscrizioni!$A$2:$M$2502,5,FALSE),"-")</f>
        <v>-</v>
      </c>
      <c r="J1473" s="27" t="str">
        <f>IF($D1473&gt;0,VLOOKUP($D1473,Iscrizioni!$A$2:$M$2502,10,FALSE),"-")</f>
        <v>-</v>
      </c>
      <c r="K1473" s="27" t="str">
        <f t="shared" si="136"/>
        <v>-</v>
      </c>
      <c r="L1473" s="46" t="str">
        <f>IF($D1473&gt;0,VLOOKUP($D1473,Iscrizioni!$A$2:$M$2502,11,FALSE),"-")</f>
        <v>-</v>
      </c>
      <c r="M1473" s="27" t="str">
        <f>IF($D1473&gt;0,VLOOKUP($D1473,Iscrizioni!$A$2:$N$2502,12,FALSE),"-")</f>
        <v>-</v>
      </c>
      <c r="N1473" s="46" t="str">
        <f>IF($D1473&gt;0,VLOOKUP($D1473,Iscrizioni!$A$2:$M$2502,6,FALSE),"-")</f>
        <v>-</v>
      </c>
      <c r="O1473" s="107" t="str">
        <f>IF($D1473&gt;0,VLOOKUP($D1473,Iscrizioni!$A$2:$M$2502,7,FALSE),"-")</f>
        <v>-</v>
      </c>
      <c r="P1473" s="46" t="str">
        <f>IF($D1473&gt;0,VLOOKUP(LEFT($N1473,1),Regione!$A$2:$C$21,2,FALSE),"-")</f>
        <v>-</v>
      </c>
      <c r="Q1473" s="112" t="str">
        <f ca="1">IF($D1473&gt;0,NormalizzaTempo("D",CELL("tipo",$E1473),$E1473),"-")</f>
        <v>-</v>
      </c>
      <c r="R1473" s="27" t="str">
        <f>IF($D1473&gt;0,VLOOKUP($D1473,Iscrizioni!$A$2:$M$2502,13,FALSE),"-")</f>
        <v>-</v>
      </c>
      <c r="S1473" s="112" t="str">
        <f t="shared" si="139"/>
        <v>-</v>
      </c>
      <c r="T1473" s="112" t="str">
        <f>IF($D1473&gt;0,SUMIFS($S$3:$S1473,$X$3:$X1473,1,$J$3:$J1473,$J1473),"-")</f>
        <v>-</v>
      </c>
      <c r="U1473" s="112" t="str">
        <f t="shared" si="140"/>
        <v>-</v>
      </c>
      <c r="V1473" s="112" t="str">
        <f t="shared" si="137"/>
        <v>-</v>
      </c>
      <c r="W1473" s="27" t="str">
        <f>IF(LEN($C1473)=0,IF($D1473&gt;0,COUNTIFS($A$3:$A1473,$A1473),"-"),"Escluso")</f>
        <v>-</v>
      </c>
      <c r="X1473" s="2" t="str">
        <f>IF(LEN($C1473)=0,IF($D1473&gt;0,COUNTIFS($J$3:$J1473,$J1473,$C$3:$C1473,""),"-"),"Escluso")</f>
        <v>-</v>
      </c>
      <c r="Y1473" s="127" t="str">
        <f t="shared" si="141"/>
        <v>-</v>
      </c>
      <c r="Z1473" s="2" t="str">
        <f>IF($D1473&gt;0,COUNTIFS($O$3:$O1473,$O1473,$L$3:$L1473,$L1473,$I$3:$I1473,$I1473),"-")</f>
        <v>-</v>
      </c>
      <c r="AA1473" s="27" t="str">
        <f>IF($D1473&gt;0,IF(OR($Z1473 &gt;1,$L1473&lt;&gt;"Adulti"),0,VLOOKUP($P1473,Regione!$B$2:$C$22,2,FALSE)),"-")</f>
        <v>-</v>
      </c>
      <c r="AB1473" s="27" t="str">
        <f>IF($D1473&gt;0,IF(COUNTIFS($O$3:$O1473,$O1473,$L$3:$L1473,$L1473,$I$3:$I1473,$I1473) &gt;1,0,SUMIFS($Y$3:$Y$2503,$L$3:$L$2503,$L1473,$O$3:$O$2503,$O1473,$I$3:$I$2503,$I1473)),"-")</f>
        <v>-</v>
      </c>
      <c r="AC1473" s="27" t="str">
        <f t="shared" si="138"/>
        <v>-</v>
      </c>
    </row>
    <row r="1474" spans="1:29" s="1" customFormat="1">
      <c r="A1474" s="13"/>
      <c r="B1474" s="107" t="str">
        <f>IF(COUNTA($A1474)&gt;0,VLOOKUP($A1474,Corsa!$A$1:$F$43,2,FALSE),"-")</f>
        <v>-</v>
      </c>
      <c r="C1474" s="11"/>
      <c r="D1474" s="13"/>
      <c r="E1474" s="13"/>
      <c r="F1474" s="46" t="str">
        <f>IF(COUNTA($A1474)&gt;0,VLOOKUP($A1474,Corsa!$A$1:$F$43,3,FALSE),"-")</f>
        <v>-</v>
      </c>
      <c r="G1474" s="28" t="str">
        <f>IF($D1474&gt;0,VLOOKUP($D1474,Iscrizioni!$A$2:$M$2502,9,FALSE),"-")</f>
        <v>-</v>
      </c>
      <c r="H1474" s="28" t="str">
        <f>IF($D1474&gt;0,VLOOKUP($D1474,Iscrizioni!$A$2:$M$2502,4,FALSE),"-")</f>
        <v>-</v>
      </c>
      <c r="I1474" s="27" t="str">
        <f>IF($D1474&gt;0,VLOOKUP($D1474,Iscrizioni!$A$2:$M$2502,5,FALSE),"-")</f>
        <v>-</v>
      </c>
      <c r="J1474" s="27" t="str">
        <f>IF($D1474&gt;0,VLOOKUP($D1474,Iscrizioni!$A$2:$M$2502,10,FALSE),"-")</f>
        <v>-</v>
      </c>
      <c r="K1474" s="27" t="str">
        <f t="shared" si="136"/>
        <v>-</v>
      </c>
      <c r="L1474" s="46" t="str">
        <f>IF($D1474&gt;0,VLOOKUP($D1474,Iscrizioni!$A$2:$M$2502,11,FALSE),"-")</f>
        <v>-</v>
      </c>
      <c r="M1474" s="27" t="str">
        <f>IF($D1474&gt;0,VLOOKUP($D1474,Iscrizioni!$A$2:$N$2502,12,FALSE),"-")</f>
        <v>-</v>
      </c>
      <c r="N1474" s="46" t="str">
        <f>IF($D1474&gt;0,VLOOKUP($D1474,Iscrizioni!$A$2:$M$2502,6,FALSE),"-")</f>
        <v>-</v>
      </c>
      <c r="O1474" s="107" t="str">
        <f>IF($D1474&gt;0,VLOOKUP($D1474,Iscrizioni!$A$2:$M$2502,7,FALSE),"-")</f>
        <v>-</v>
      </c>
      <c r="P1474" s="46" t="str">
        <f>IF($D1474&gt;0,VLOOKUP(LEFT($N1474,1),Regione!$A$2:$C$21,2,FALSE),"-")</f>
        <v>-</v>
      </c>
      <c r="Q1474" s="112" t="str">
        <f ca="1">IF($D1474&gt;0,NormalizzaTempo("D",CELL("tipo",$E1474),$E1474),"-")</f>
        <v>-</v>
      </c>
      <c r="R1474" s="27" t="str">
        <f>IF($D1474&gt;0,VLOOKUP($D1474,Iscrizioni!$A$2:$M$2502,13,FALSE),"-")</f>
        <v>-</v>
      </c>
      <c r="S1474" s="112" t="str">
        <f t="shared" si="139"/>
        <v>-</v>
      </c>
      <c r="T1474" s="112" t="str">
        <f>IF($D1474&gt;0,SUMIFS($S$3:$S1474,$X$3:$X1474,1,$J$3:$J1474,$J1474),"-")</f>
        <v>-</v>
      </c>
      <c r="U1474" s="112" t="str">
        <f t="shared" si="140"/>
        <v>-</v>
      </c>
      <c r="V1474" s="112" t="str">
        <f t="shared" si="137"/>
        <v>-</v>
      </c>
      <c r="W1474" s="27" t="str">
        <f>IF(LEN($C1474)=0,IF($D1474&gt;0,COUNTIFS($A$3:$A1474,$A1474),"-"),"Escluso")</f>
        <v>-</v>
      </c>
      <c r="X1474" s="2" t="str">
        <f>IF(LEN($C1474)=0,IF($D1474&gt;0,COUNTIFS($J$3:$J1474,$J1474,$C$3:$C1474,""),"-"),"Escluso")</f>
        <v>-</v>
      </c>
      <c r="Y1474" s="127" t="str">
        <f t="shared" si="141"/>
        <v>-</v>
      </c>
      <c r="Z1474" s="2" t="str">
        <f>IF($D1474&gt;0,COUNTIFS($O$3:$O1474,$O1474,$L$3:$L1474,$L1474,$I$3:$I1474,$I1474),"-")</f>
        <v>-</v>
      </c>
      <c r="AA1474" s="27" t="str">
        <f>IF($D1474&gt;0,IF(OR($Z1474 &gt;1,$L1474&lt;&gt;"Adulti"),0,VLOOKUP($P1474,Regione!$B$2:$C$22,2,FALSE)),"-")</f>
        <v>-</v>
      </c>
      <c r="AB1474" s="27" t="str">
        <f>IF($D1474&gt;0,IF(COUNTIFS($O$3:$O1474,$O1474,$L$3:$L1474,$L1474,$I$3:$I1474,$I1474) &gt;1,0,SUMIFS($Y$3:$Y$2503,$L$3:$L$2503,$L1474,$O$3:$O$2503,$O1474,$I$3:$I$2503,$I1474)),"-")</f>
        <v>-</v>
      </c>
      <c r="AC1474" s="27" t="str">
        <f t="shared" si="138"/>
        <v>-</v>
      </c>
    </row>
    <row r="1475" spans="1:29" s="1" customFormat="1">
      <c r="A1475" s="13"/>
      <c r="B1475" s="107" t="str">
        <f>IF(COUNTA($A1475)&gt;0,VLOOKUP($A1475,Corsa!$A$1:$F$43,2,FALSE),"-")</f>
        <v>-</v>
      </c>
      <c r="C1475" s="11"/>
      <c r="D1475" s="13"/>
      <c r="E1475" s="13"/>
      <c r="F1475" s="46" t="str">
        <f>IF(COUNTA($A1475)&gt;0,VLOOKUP($A1475,Corsa!$A$1:$F$43,3,FALSE),"-")</f>
        <v>-</v>
      </c>
      <c r="G1475" s="28" t="str">
        <f>IF($D1475&gt;0,VLOOKUP($D1475,Iscrizioni!$A$2:$M$2502,9,FALSE),"-")</f>
        <v>-</v>
      </c>
      <c r="H1475" s="28" t="str">
        <f>IF($D1475&gt;0,VLOOKUP($D1475,Iscrizioni!$A$2:$M$2502,4,FALSE),"-")</f>
        <v>-</v>
      </c>
      <c r="I1475" s="27" t="str">
        <f>IF($D1475&gt;0,VLOOKUP($D1475,Iscrizioni!$A$2:$M$2502,5,FALSE),"-")</f>
        <v>-</v>
      </c>
      <c r="J1475" s="27" t="str">
        <f>IF($D1475&gt;0,VLOOKUP($D1475,Iscrizioni!$A$2:$M$2502,10,FALSE),"-")</f>
        <v>-</v>
      </c>
      <c r="K1475" s="27" t="str">
        <f t="shared" ref="K1475:K1538" si="142">IF(D1475&gt;0,IF(IFERROR(SEARCH(J1475,F1475),0)=0,"Verifica","ok"),"-")</f>
        <v>-</v>
      </c>
      <c r="L1475" s="46" t="str">
        <f>IF($D1475&gt;0,VLOOKUP($D1475,Iscrizioni!$A$2:$M$2502,11,FALSE),"-")</f>
        <v>-</v>
      </c>
      <c r="M1475" s="27" t="str">
        <f>IF($D1475&gt;0,VLOOKUP($D1475,Iscrizioni!$A$2:$N$2502,12,FALSE),"-")</f>
        <v>-</v>
      </c>
      <c r="N1475" s="46" t="str">
        <f>IF($D1475&gt;0,VLOOKUP($D1475,Iscrizioni!$A$2:$M$2502,6,FALSE),"-")</f>
        <v>-</v>
      </c>
      <c r="O1475" s="107" t="str">
        <f>IF($D1475&gt;0,VLOOKUP($D1475,Iscrizioni!$A$2:$M$2502,7,FALSE),"-")</f>
        <v>-</v>
      </c>
      <c r="P1475" s="46" t="str">
        <f>IF($D1475&gt;0,VLOOKUP(LEFT($N1475,1),Regione!$A$2:$C$21,2,FALSE),"-")</f>
        <v>-</v>
      </c>
      <c r="Q1475" s="112" t="str">
        <f ca="1">IF($D1475&gt;0,NormalizzaTempo("D",CELL("tipo",$E1475),$E1475),"-")</f>
        <v>-</v>
      </c>
      <c r="R1475" s="27" t="str">
        <f>IF($D1475&gt;0,VLOOKUP($D1475,Iscrizioni!$A$2:$M$2502,13,FALSE),"-")</f>
        <v>-</v>
      </c>
      <c r="S1475" s="112" t="str">
        <f t="shared" si="139"/>
        <v>-</v>
      </c>
      <c r="T1475" s="112" t="str">
        <f>IF($D1475&gt;0,SUMIFS($S$3:$S1475,$X$3:$X1475,1,$J$3:$J1475,$J1475),"-")</f>
        <v>-</v>
      </c>
      <c r="U1475" s="112" t="str">
        <f t="shared" si="140"/>
        <v>-</v>
      </c>
      <c r="V1475" s="112" t="str">
        <f t="shared" si="137"/>
        <v>-</v>
      </c>
      <c r="W1475" s="27" t="str">
        <f>IF(LEN($C1475)=0,IF($D1475&gt;0,COUNTIFS($A$3:$A1475,$A1475),"-"),"Escluso")</f>
        <v>-</v>
      </c>
      <c r="X1475" s="2" t="str">
        <f>IF(LEN($C1475)=0,IF($D1475&gt;0,COUNTIFS($J$3:$J1475,$J1475,$C$3:$C1475,""),"-"),"Escluso")</f>
        <v>-</v>
      </c>
      <c r="Y1475" s="127" t="str">
        <f t="shared" si="141"/>
        <v>-</v>
      </c>
      <c r="Z1475" s="2" t="str">
        <f>IF($D1475&gt;0,COUNTIFS($O$3:$O1475,$O1475,$L$3:$L1475,$L1475,$I$3:$I1475,$I1475),"-")</f>
        <v>-</v>
      </c>
      <c r="AA1475" s="27" t="str">
        <f>IF($D1475&gt;0,IF(OR($Z1475 &gt;1,$L1475&lt;&gt;"Adulti"),0,VLOOKUP($P1475,Regione!$B$2:$C$22,2,FALSE)),"-")</f>
        <v>-</v>
      </c>
      <c r="AB1475" s="27" t="str">
        <f>IF($D1475&gt;0,IF(COUNTIFS($O$3:$O1475,$O1475,$L$3:$L1475,$L1475,$I$3:$I1475,$I1475) &gt;1,0,SUMIFS($Y$3:$Y$2503,$L$3:$L$2503,$L1475,$O$3:$O$2503,$O1475,$I$3:$I$2503,$I1475)),"-")</f>
        <v>-</v>
      </c>
      <c r="AC1475" s="27" t="str">
        <f t="shared" si="138"/>
        <v>-</v>
      </c>
    </row>
    <row r="1476" spans="1:29" s="1" customFormat="1">
      <c r="A1476" s="13"/>
      <c r="B1476" s="107" t="str">
        <f>IF(COUNTA($A1476)&gt;0,VLOOKUP($A1476,Corsa!$A$1:$F$43,2,FALSE),"-")</f>
        <v>-</v>
      </c>
      <c r="C1476" s="11"/>
      <c r="D1476" s="13"/>
      <c r="E1476" s="13"/>
      <c r="F1476" s="46" t="str">
        <f>IF(COUNTA($A1476)&gt;0,VLOOKUP($A1476,Corsa!$A$1:$F$43,3,FALSE),"-")</f>
        <v>-</v>
      </c>
      <c r="G1476" s="28" t="str">
        <f>IF($D1476&gt;0,VLOOKUP($D1476,Iscrizioni!$A$2:$M$2502,9,FALSE),"-")</f>
        <v>-</v>
      </c>
      <c r="H1476" s="28" t="str">
        <f>IF($D1476&gt;0,VLOOKUP($D1476,Iscrizioni!$A$2:$M$2502,4,FALSE),"-")</f>
        <v>-</v>
      </c>
      <c r="I1476" s="27" t="str">
        <f>IF($D1476&gt;0,VLOOKUP($D1476,Iscrizioni!$A$2:$M$2502,5,FALSE),"-")</f>
        <v>-</v>
      </c>
      <c r="J1476" s="27" t="str">
        <f>IF($D1476&gt;0,VLOOKUP($D1476,Iscrizioni!$A$2:$M$2502,10,FALSE),"-")</f>
        <v>-</v>
      </c>
      <c r="K1476" s="27" t="str">
        <f t="shared" si="142"/>
        <v>-</v>
      </c>
      <c r="L1476" s="46" t="str">
        <f>IF($D1476&gt;0,VLOOKUP($D1476,Iscrizioni!$A$2:$M$2502,11,FALSE),"-")</f>
        <v>-</v>
      </c>
      <c r="M1476" s="27" t="str">
        <f>IF($D1476&gt;0,VLOOKUP($D1476,Iscrizioni!$A$2:$N$2502,12,FALSE),"-")</f>
        <v>-</v>
      </c>
      <c r="N1476" s="46" t="str">
        <f>IF($D1476&gt;0,VLOOKUP($D1476,Iscrizioni!$A$2:$M$2502,6,FALSE),"-")</f>
        <v>-</v>
      </c>
      <c r="O1476" s="107" t="str">
        <f>IF($D1476&gt;0,VLOOKUP($D1476,Iscrizioni!$A$2:$M$2502,7,FALSE),"-")</f>
        <v>-</v>
      </c>
      <c r="P1476" s="46" t="str">
        <f>IF($D1476&gt;0,VLOOKUP(LEFT($N1476,1),Regione!$A$2:$C$21,2,FALSE),"-")</f>
        <v>-</v>
      </c>
      <c r="Q1476" s="112" t="str">
        <f ca="1">IF($D1476&gt;0,NormalizzaTempo("D",CELL("tipo",$E1476),$E1476),"-")</f>
        <v>-</v>
      </c>
      <c r="R1476" s="27" t="str">
        <f>IF($D1476&gt;0,VLOOKUP($D1476,Iscrizioni!$A$2:$M$2502,13,FALSE),"-")</f>
        <v>-</v>
      </c>
      <c r="S1476" s="112" t="str">
        <f t="shared" si="139"/>
        <v>-</v>
      </c>
      <c r="T1476" s="112" t="str">
        <f>IF($D1476&gt;0,SUMIFS($S$3:$S1476,$X$3:$X1476,1,$J$3:$J1476,$J1476),"-")</f>
        <v>-</v>
      </c>
      <c r="U1476" s="112" t="str">
        <f t="shared" si="140"/>
        <v>-</v>
      </c>
      <c r="V1476" s="112" t="str">
        <f t="shared" ref="V1476:V1539" si="143">IF(OR(AND($L1476="Adulti",LEN($C1476)=0,$U1476&lt;=$U$1), AND(OR($L1476="Giovanile",$L1476="Promozionale"),LEN($C1476)=0) ), "ok","-")</f>
        <v>-</v>
      </c>
      <c r="W1476" s="27" t="str">
        <f>IF(LEN($C1476)=0,IF($D1476&gt;0,COUNTIFS($A$3:$A1476,$A1476),"-"),"Escluso")</f>
        <v>-</v>
      </c>
      <c r="X1476" s="2" t="str">
        <f>IF(LEN($C1476)=0,IF($D1476&gt;0,COUNTIFS($J$3:$J1476,$J1476,$C$3:$C1476,""),"-"),"Escluso")</f>
        <v>-</v>
      </c>
      <c r="Y1476" s="127" t="str">
        <f t="shared" si="141"/>
        <v>-</v>
      </c>
      <c r="Z1476" s="2" t="str">
        <f>IF($D1476&gt;0,COUNTIFS($O$3:$O1476,$O1476,$L$3:$L1476,$L1476,$I$3:$I1476,$I1476),"-")</f>
        <v>-</v>
      </c>
      <c r="AA1476" s="27" t="str">
        <f>IF($D1476&gt;0,IF(OR($Z1476 &gt;1,$L1476&lt;&gt;"Adulti"),0,VLOOKUP($P1476,Regione!$B$2:$C$22,2,FALSE)),"-")</f>
        <v>-</v>
      </c>
      <c r="AB1476" s="27" t="str">
        <f>IF($D1476&gt;0,IF(COUNTIFS($O$3:$O1476,$O1476,$L$3:$L1476,$L1476,$I$3:$I1476,$I1476) &gt;1,0,SUMIFS($Y$3:$Y$2503,$L$3:$L$2503,$L1476,$O$3:$O$2503,$O1476,$I$3:$I$2503,$I1476)),"-")</f>
        <v>-</v>
      </c>
      <c r="AC1476" s="27" t="str">
        <f t="shared" si="138"/>
        <v>-</v>
      </c>
    </row>
    <row r="1477" spans="1:29" s="1" customFormat="1">
      <c r="A1477" s="13"/>
      <c r="B1477" s="107" t="str">
        <f>IF(COUNTA($A1477)&gt;0,VLOOKUP($A1477,Corsa!$A$1:$F$43,2,FALSE),"-")</f>
        <v>-</v>
      </c>
      <c r="C1477" s="11"/>
      <c r="D1477" s="13"/>
      <c r="E1477" s="13"/>
      <c r="F1477" s="46" t="str">
        <f>IF(COUNTA($A1477)&gt;0,VLOOKUP($A1477,Corsa!$A$1:$F$43,3,FALSE),"-")</f>
        <v>-</v>
      </c>
      <c r="G1477" s="28" t="str">
        <f>IF($D1477&gt;0,VLOOKUP($D1477,Iscrizioni!$A$2:$M$2502,9,FALSE),"-")</f>
        <v>-</v>
      </c>
      <c r="H1477" s="28" t="str">
        <f>IF($D1477&gt;0,VLOOKUP($D1477,Iscrizioni!$A$2:$M$2502,4,FALSE),"-")</f>
        <v>-</v>
      </c>
      <c r="I1477" s="27" t="str">
        <f>IF($D1477&gt;0,VLOOKUP($D1477,Iscrizioni!$A$2:$M$2502,5,FALSE),"-")</f>
        <v>-</v>
      </c>
      <c r="J1477" s="27" t="str">
        <f>IF($D1477&gt;0,VLOOKUP($D1477,Iscrizioni!$A$2:$M$2502,10,FALSE),"-")</f>
        <v>-</v>
      </c>
      <c r="K1477" s="27" t="str">
        <f t="shared" si="142"/>
        <v>-</v>
      </c>
      <c r="L1477" s="46" t="str">
        <f>IF($D1477&gt;0,VLOOKUP($D1477,Iscrizioni!$A$2:$M$2502,11,FALSE),"-")</f>
        <v>-</v>
      </c>
      <c r="M1477" s="27" t="str">
        <f>IF($D1477&gt;0,VLOOKUP($D1477,Iscrizioni!$A$2:$N$2502,12,FALSE),"-")</f>
        <v>-</v>
      </c>
      <c r="N1477" s="46" t="str">
        <f>IF($D1477&gt;0,VLOOKUP($D1477,Iscrizioni!$A$2:$M$2502,6,FALSE),"-")</f>
        <v>-</v>
      </c>
      <c r="O1477" s="107" t="str">
        <f>IF($D1477&gt;0,VLOOKUP($D1477,Iscrizioni!$A$2:$M$2502,7,FALSE),"-")</f>
        <v>-</v>
      </c>
      <c r="P1477" s="46" t="str">
        <f>IF($D1477&gt;0,VLOOKUP(LEFT($N1477,1),Regione!$A$2:$C$21,2,FALSE),"-")</f>
        <v>-</v>
      </c>
      <c r="Q1477" s="112" t="str">
        <f ca="1">IF($D1477&gt;0,NormalizzaTempo("D",CELL("tipo",$E1477),$E1477),"-")</f>
        <v>-</v>
      </c>
      <c r="R1477" s="27" t="str">
        <f>IF($D1477&gt;0,VLOOKUP($D1477,Iscrizioni!$A$2:$M$2502,13,FALSE),"-")</f>
        <v>-</v>
      </c>
      <c r="S1477" s="112" t="str">
        <f t="shared" si="139"/>
        <v>-</v>
      </c>
      <c r="T1477" s="112" t="str">
        <f>IF($D1477&gt;0,SUMIFS($S$3:$S1477,$X$3:$X1477,1,$J$3:$J1477,$J1477),"-")</f>
        <v>-</v>
      </c>
      <c r="U1477" s="112" t="str">
        <f t="shared" si="140"/>
        <v>-</v>
      </c>
      <c r="V1477" s="112" t="str">
        <f t="shared" si="143"/>
        <v>-</v>
      </c>
      <c r="W1477" s="27" t="str">
        <f>IF(LEN($C1477)=0,IF($D1477&gt;0,COUNTIFS($A$3:$A1477,$A1477),"-"),"Escluso")</f>
        <v>-</v>
      </c>
      <c r="X1477" s="2" t="str">
        <f>IF(LEN($C1477)=0,IF($D1477&gt;0,COUNTIFS($J$3:$J1477,$J1477,$C$3:$C1477,""),"-"),"Escluso")</f>
        <v>-</v>
      </c>
      <c r="Y1477" s="127" t="str">
        <f t="shared" si="141"/>
        <v>-</v>
      </c>
      <c r="Z1477" s="2" t="str">
        <f>IF($D1477&gt;0,COUNTIFS($O$3:$O1477,$O1477,$L$3:$L1477,$L1477,$I$3:$I1477,$I1477),"-")</f>
        <v>-</v>
      </c>
      <c r="AA1477" s="27" t="str">
        <f>IF($D1477&gt;0,IF(OR($Z1477 &gt;1,$L1477&lt;&gt;"Adulti"),0,VLOOKUP($P1477,Regione!$B$2:$C$22,2,FALSE)),"-")</f>
        <v>-</v>
      </c>
      <c r="AB1477" s="27" t="str">
        <f>IF($D1477&gt;0,IF(COUNTIFS($O$3:$O1477,$O1477,$L$3:$L1477,$L1477,$I$3:$I1477,$I1477) &gt;1,0,SUMIFS($Y$3:$Y$2503,$L$3:$L$2503,$L1477,$O$3:$O$2503,$O1477,$I$3:$I$2503,$I1477)),"-")</f>
        <v>-</v>
      </c>
      <c r="AC1477" s="27" t="str">
        <f t="shared" si="138"/>
        <v>-</v>
      </c>
    </row>
    <row r="1478" spans="1:29" s="1" customFormat="1">
      <c r="A1478" s="13"/>
      <c r="B1478" s="107" t="str">
        <f>IF(COUNTA($A1478)&gt;0,VLOOKUP($A1478,Corsa!$A$1:$F$43,2,FALSE),"-")</f>
        <v>-</v>
      </c>
      <c r="C1478" s="11"/>
      <c r="D1478" s="13"/>
      <c r="E1478" s="13"/>
      <c r="F1478" s="46" t="str">
        <f>IF(COUNTA($A1478)&gt;0,VLOOKUP($A1478,Corsa!$A$1:$F$43,3,FALSE),"-")</f>
        <v>-</v>
      </c>
      <c r="G1478" s="28" t="str">
        <f>IF($D1478&gt;0,VLOOKUP($D1478,Iscrizioni!$A$2:$M$2502,9,FALSE),"-")</f>
        <v>-</v>
      </c>
      <c r="H1478" s="28" t="str">
        <f>IF($D1478&gt;0,VLOOKUP($D1478,Iscrizioni!$A$2:$M$2502,4,FALSE),"-")</f>
        <v>-</v>
      </c>
      <c r="I1478" s="27" t="str">
        <f>IF($D1478&gt;0,VLOOKUP($D1478,Iscrizioni!$A$2:$M$2502,5,FALSE),"-")</f>
        <v>-</v>
      </c>
      <c r="J1478" s="27" t="str">
        <f>IF($D1478&gt;0,VLOOKUP($D1478,Iscrizioni!$A$2:$M$2502,10,FALSE),"-")</f>
        <v>-</v>
      </c>
      <c r="K1478" s="27" t="str">
        <f t="shared" si="142"/>
        <v>-</v>
      </c>
      <c r="L1478" s="46" t="str">
        <f>IF($D1478&gt;0,VLOOKUP($D1478,Iscrizioni!$A$2:$M$2502,11,FALSE),"-")</f>
        <v>-</v>
      </c>
      <c r="M1478" s="27" t="str">
        <f>IF($D1478&gt;0,VLOOKUP($D1478,Iscrizioni!$A$2:$N$2502,12,FALSE),"-")</f>
        <v>-</v>
      </c>
      <c r="N1478" s="46" t="str">
        <f>IF($D1478&gt;0,VLOOKUP($D1478,Iscrizioni!$A$2:$M$2502,6,FALSE),"-")</f>
        <v>-</v>
      </c>
      <c r="O1478" s="107" t="str">
        <f>IF($D1478&gt;0,VLOOKUP($D1478,Iscrizioni!$A$2:$M$2502,7,FALSE),"-")</f>
        <v>-</v>
      </c>
      <c r="P1478" s="46" t="str">
        <f>IF($D1478&gt;0,VLOOKUP(LEFT($N1478,1),Regione!$A$2:$C$21,2,FALSE),"-")</f>
        <v>-</v>
      </c>
      <c r="Q1478" s="112" t="str">
        <f ca="1">IF($D1478&gt;0,NormalizzaTempo("D",CELL("tipo",$E1478),$E1478),"-")</f>
        <v>-</v>
      </c>
      <c r="R1478" s="27" t="str">
        <f>IF($D1478&gt;0,VLOOKUP($D1478,Iscrizioni!$A$2:$M$2502,13,FALSE),"-")</f>
        <v>-</v>
      </c>
      <c r="S1478" s="112" t="str">
        <f t="shared" si="139"/>
        <v>-</v>
      </c>
      <c r="T1478" s="112" t="str">
        <f>IF($D1478&gt;0,SUMIFS($S$3:$S1478,$X$3:$X1478,1,$J$3:$J1478,$J1478),"-")</f>
        <v>-</v>
      </c>
      <c r="U1478" s="112" t="str">
        <f t="shared" si="140"/>
        <v>-</v>
      </c>
      <c r="V1478" s="112" t="str">
        <f t="shared" si="143"/>
        <v>-</v>
      </c>
      <c r="W1478" s="27" t="str">
        <f>IF(LEN($C1478)=0,IF($D1478&gt;0,COUNTIFS($A$3:$A1478,$A1478),"-"),"Escluso")</f>
        <v>-</v>
      </c>
      <c r="X1478" s="2" t="str">
        <f>IF(LEN($C1478)=0,IF($D1478&gt;0,COUNTIFS($J$3:$J1478,$J1478,$C$3:$C1478,""),"-"),"Escluso")</f>
        <v>-</v>
      </c>
      <c r="Y1478" s="127" t="str">
        <f t="shared" si="141"/>
        <v>-</v>
      </c>
      <c r="Z1478" s="2" t="str">
        <f>IF($D1478&gt;0,COUNTIFS($O$3:$O1478,$O1478,$L$3:$L1478,$L1478,$I$3:$I1478,$I1478),"-")</f>
        <v>-</v>
      </c>
      <c r="AA1478" s="27" t="str">
        <f>IF($D1478&gt;0,IF(OR($Z1478 &gt;1,$L1478&lt;&gt;"Adulti"),0,VLOOKUP($P1478,Regione!$B$2:$C$22,2,FALSE)),"-")</f>
        <v>-</v>
      </c>
      <c r="AB1478" s="27" t="str">
        <f>IF($D1478&gt;0,IF(COUNTIFS($O$3:$O1478,$O1478,$L$3:$L1478,$L1478,$I$3:$I1478,$I1478) &gt;1,0,SUMIFS($Y$3:$Y$2503,$L$3:$L$2503,$L1478,$O$3:$O$2503,$O1478,$I$3:$I$2503,$I1478)),"-")</f>
        <v>-</v>
      </c>
      <c r="AC1478" s="27" t="str">
        <f t="shared" si="138"/>
        <v>-</v>
      </c>
    </row>
    <row r="1479" spans="1:29" s="1" customFormat="1">
      <c r="A1479" s="13"/>
      <c r="B1479" s="107" t="str">
        <f>IF(COUNTA($A1479)&gt;0,VLOOKUP($A1479,Corsa!$A$1:$F$43,2,FALSE),"-")</f>
        <v>-</v>
      </c>
      <c r="C1479" s="11"/>
      <c r="D1479" s="13"/>
      <c r="E1479" s="13"/>
      <c r="F1479" s="46" t="str">
        <f>IF(COUNTA($A1479)&gt;0,VLOOKUP($A1479,Corsa!$A$1:$F$43,3,FALSE),"-")</f>
        <v>-</v>
      </c>
      <c r="G1479" s="28" t="str">
        <f>IF($D1479&gt;0,VLOOKUP($D1479,Iscrizioni!$A$2:$M$2502,9,FALSE),"-")</f>
        <v>-</v>
      </c>
      <c r="H1479" s="28" t="str">
        <f>IF($D1479&gt;0,VLOOKUP($D1479,Iscrizioni!$A$2:$M$2502,4,FALSE),"-")</f>
        <v>-</v>
      </c>
      <c r="I1479" s="27" t="str">
        <f>IF($D1479&gt;0,VLOOKUP($D1479,Iscrizioni!$A$2:$M$2502,5,FALSE),"-")</f>
        <v>-</v>
      </c>
      <c r="J1479" s="27" t="str">
        <f>IF($D1479&gt;0,VLOOKUP($D1479,Iscrizioni!$A$2:$M$2502,10,FALSE),"-")</f>
        <v>-</v>
      </c>
      <c r="K1479" s="27" t="str">
        <f t="shared" si="142"/>
        <v>-</v>
      </c>
      <c r="L1479" s="46" t="str">
        <f>IF($D1479&gt;0,VLOOKUP($D1479,Iscrizioni!$A$2:$M$2502,11,FALSE),"-")</f>
        <v>-</v>
      </c>
      <c r="M1479" s="27" t="str">
        <f>IF($D1479&gt;0,VLOOKUP($D1479,Iscrizioni!$A$2:$N$2502,12,FALSE),"-")</f>
        <v>-</v>
      </c>
      <c r="N1479" s="46" t="str">
        <f>IF($D1479&gt;0,VLOOKUP($D1479,Iscrizioni!$A$2:$M$2502,6,FALSE),"-")</f>
        <v>-</v>
      </c>
      <c r="O1479" s="107" t="str">
        <f>IF($D1479&gt;0,VLOOKUP($D1479,Iscrizioni!$A$2:$M$2502,7,FALSE),"-")</f>
        <v>-</v>
      </c>
      <c r="P1479" s="46" t="str">
        <f>IF($D1479&gt;0,VLOOKUP(LEFT($N1479,1),Regione!$A$2:$C$21,2,FALSE),"-")</f>
        <v>-</v>
      </c>
      <c r="Q1479" s="112" t="str">
        <f ca="1">IF($D1479&gt;0,NormalizzaTempo("D",CELL("tipo",$E1479),$E1479),"-")</f>
        <v>-</v>
      </c>
      <c r="R1479" s="27" t="str">
        <f>IF($D1479&gt;0,VLOOKUP($D1479,Iscrizioni!$A$2:$M$2502,13,FALSE),"-")</f>
        <v>-</v>
      </c>
      <c r="S1479" s="112" t="str">
        <f t="shared" si="139"/>
        <v>-</v>
      </c>
      <c r="T1479" s="112" t="str">
        <f>IF($D1479&gt;0,SUMIFS($S$3:$S1479,$X$3:$X1479,1,$J$3:$J1479,$J1479),"-")</f>
        <v>-</v>
      </c>
      <c r="U1479" s="112" t="str">
        <f t="shared" si="140"/>
        <v>-</v>
      </c>
      <c r="V1479" s="112" t="str">
        <f t="shared" si="143"/>
        <v>-</v>
      </c>
      <c r="W1479" s="27" t="str">
        <f>IF(LEN($C1479)=0,IF($D1479&gt;0,COUNTIFS($A$3:$A1479,$A1479),"-"),"Escluso")</f>
        <v>-</v>
      </c>
      <c r="X1479" s="2" t="str">
        <f>IF(LEN($C1479)=0,IF($D1479&gt;0,COUNTIFS($J$3:$J1479,$J1479,$C$3:$C1479,""),"-"),"Escluso")</f>
        <v>-</v>
      </c>
      <c r="Y1479" s="127" t="str">
        <f t="shared" si="141"/>
        <v>-</v>
      </c>
      <c r="Z1479" s="2" t="str">
        <f>IF($D1479&gt;0,COUNTIFS($O$3:$O1479,$O1479,$L$3:$L1479,$L1479,$I$3:$I1479,$I1479),"-")</f>
        <v>-</v>
      </c>
      <c r="AA1479" s="27" t="str">
        <f>IF($D1479&gt;0,IF(OR($Z1479 &gt;1,$L1479&lt;&gt;"Adulti"),0,VLOOKUP($P1479,Regione!$B$2:$C$22,2,FALSE)),"-")</f>
        <v>-</v>
      </c>
      <c r="AB1479" s="27" t="str">
        <f>IF($D1479&gt;0,IF(COUNTIFS($O$3:$O1479,$O1479,$L$3:$L1479,$L1479,$I$3:$I1479,$I1479) &gt;1,0,SUMIFS($Y$3:$Y$2503,$L$3:$L$2503,$L1479,$O$3:$O$2503,$O1479,$I$3:$I$2503,$I1479)),"-")</f>
        <v>-</v>
      </c>
      <c r="AC1479" s="27" t="str">
        <f t="shared" si="138"/>
        <v>-</v>
      </c>
    </row>
    <row r="1480" spans="1:29" s="1" customFormat="1">
      <c r="A1480" s="13"/>
      <c r="B1480" s="107" t="str">
        <f>IF(COUNTA($A1480)&gt;0,VLOOKUP($A1480,Corsa!$A$1:$F$43,2,FALSE),"-")</f>
        <v>-</v>
      </c>
      <c r="C1480" s="11"/>
      <c r="D1480" s="13"/>
      <c r="E1480" s="13"/>
      <c r="F1480" s="46" t="str">
        <f>IF(COUNTA($A1480)&gt;0,VLOOKUP($A1480,Corsa!$A$1:$F$43,3,FALSE),"-")</f>
        <v>-</v>
      </c>
      <c r="G1480" s="28" t="str">
        <f>IF($D1480&gt;0,VLOOKUP($D1480,Iscrizioni!$A$2:$M$2502,9,FALSE),"-")</f>
        <v>-</v>
      </c>
      <c r="H1480" s="28" t="str">
        <f>IF($D1480&gt;0,VLOOKUP($D1480,Iscrizioni!$A$2:$M$2502,4,FALSE),"-")</f>
        <v>-</v>
      </c>
      <c r="I1480" s="27" t="str">
        <f>IF($D1480&gt;0,VLOOKUP($D1480,Iscrizioni!$A$2:$M$2502,5,FALSE),"-")</f>
        <v>-</v>
      </c>
      <c r="J1480" s="27" t="str">
        <f>IF($D1480&gt;0,VLOOKUP($D1480,Iscrizioni!$A$2:$M$2502,10,FALSE),"-")</f>
        <v>-</v>
      </c>
      <c r="K1480" s="27" t="str">
        <f t="shared" si="142"/>
        <v>-</v>
      </c>
      <c r="L1480" s="46" t="str">
        <f>IF($D1480&gt;0,VLOOKUP($D1480,Iscrizioni!$A$2:$M$2502,11,FALSE),"-")</f>
        <v>-</v>
      </c>
      <c r="M1480" s="27" t="str">
        <f>IF($D1480&gt;0,VLOOKUP($D1480,Iscrizioni!$A$2:$N$2502,12,FALSE),"-")</f>
        <v>-</v>
      </c>
      <c r="N1480" s="46" t="str">
        <f>IF($D1480&gt;0,VLOOKUP($D1480,Iscrizioni!$A$2:$M$2502,6,FALSE),"-")</f>
        <v>-</v>
      </c>
      <c r="O1480" s="107" t="str">
        <f>IF($D1480&gt;0,VLOOKUP($D1480,Iscrizioni!$A$2:$M$2502,7,FALSE),"-")</f>
        <v>-</v>
      </c>
      <c r="P1480" s="46" t="str">
        <f>IF($D1480&gt;0,VLOOKUP(LEFT($N1480,1),Regione!$A$2:$C$21,2,FALSE),"-")</f>
        <v>-</v>
      </c>
      <c r="Q1480" s="112" t="str">
        <f ca="1">IF($D1480&gt;0,NormalizzaTempo("D",CELL("tipo",$E1480),$E1480),"-")</f>
        <v>-</v>
      </c>
      <c r="R1480" s="27" t="str">
        <f>IF($D1480&gt;0,VLOOKUP($D1480,Iscrizioni!$A$2:$M$2502,13,FALSE),"-")</f>
        <v>-</v>
      </c>
      <c r="S1480" s="112" t="str">
        <f t="shared" si="139"/>
        <v>-</v>
      </c>
      <c r="T1480" s="112" t="str">
        <f>IF($D1480&gt;0,SUMIFS($S$3:$S1480,$X$3:$X1480,1,$J$3:$J1480,$J1480),"-")</f>
        <v>-</v>
      </c>
      <c r="U1480" s="112" t="str">
        <f t="shared" si="140"/>
        <v>-</v>
      </c>
      <c r="V1480" s="112" t="str">
        <f t="shared" si="143"/>
        <v>-</v>
      </c>
      <c r="W1480" s="27" t="str">
        <f>IF(LEN($C1480)=0,IF($D1480&gt;0,COUNTIFS($A$3:$A1480,$A1480),"-"),"Escluso")</f>
        <v>-</v>
      </c>
      <c r="X1480" s="2" t="str">
        <f>IF(LEN($C1480)=0,IF($D1480&gt;0,COUNTIFS($J$3:$J1480,$J1480,$C$3:$C1480,""),"-"),"Escluso")</f>
        <v>-</v>
      </c>
      <c r="Y1480" s="127" t="str">
        <f t="shared" si="141"/>
        <v>-</v>
      </c>
      <c r="Z1480" s="2" t="str">
        <f>IF($D1480&gt;0,COUNTIFS($O$3:$O1480,$O1480,$L$3:$L1480,$L1480,$I$3:$I1480,$I1480),"-")</f>
        <v>-</v>
      </c>
      <c r="AA1480" s="27" t="str">
        <f>IF($D1480&gt;0,IF(OR($Z1480 &gt;1,$L1480&lt;&gt;"Adulti"),0,VLOOKUP($P1480,Regione!$B$2:$C$22,2,FALSE)),"-")</f>
        <v>-</v>
      </c>
      <c r="AB1480" s="27" t="str">
        <f>IF($D1480&gt;0,IF(COUNTIFS($O$3:$O1480,$O1480,$L$3:$L1480,$L1480,$I$3:$I1480,$I1480) &gt;1,0,SUMIFS($Y$3:$Y$2503,$L$3:$L$2503,$L1480,$O$3:$O$2503,$O1480,$I$3:$I$2503,$I1480)),"-")</f>
        <v>-</v>
      </c>
      <c r="AC1480" s="27" t="str">
        <f t="shared" si="138"/>
        <v>-</v>
      </c>
    </row>
    <row r="1481" spans="1:29" s="1" customFormat="1">
      <c r="A1481" s="13"/>
      <c r="B1481" s="107" t="str">
        <f>IF(COUNTA($A1481)&gt;0,VLOOKUP($A1481,Corsa!$A$1:$F$43,2,FALSE),"-")</f>
        <v>-</v>
      </c>
      <c r="C1481" s="11"/>
      <c r="D1481" s="13"/>
      <c r="E1481" s="13"/>
      <c r="F1481" s="46" t="str">
        <f>IF(COUNTA($A1481)&gt;0,VLOOKUP($A1481,Corsa!$A$1:$F$43,3,FALSE),"-")</f>
        <v>-</v>
      </c>
      <c r="G1481" s="28" t="str">
        <f>IF($D1481&gt;0,VLOOKUP($D1481,Iscrizioni!$A$2:$M$2502,9,FALSE),"-")</f>
        <v>-</v>
      </c>
      <c r="H1481" s="28" t="str">
        <f>IF($D1481&gt;0,VLOOKUP($D1481,Iscrizioni!$A$2:$M$2502,4,FALSE),"-")</f>
        <v>-</v>
      </c>
      <c r="I1481" s="27" t="str">
        <f>IF($D1481&gt;0,VLOOKUP($D1481,Iscrizioni!$A$2:$M$2502,5,FALSE),"-")</f>
        <v>-</v>
      </c>
      <c r="J1481" s="27" t="str">
        <f>IF($D1481&gt;0,VLOOKUP($D1481,Iscrizioni!$A$2:$M$2502,10,FALSE),"-")</f>
        <v>-</v>
      </c>
      <c r="K1481" s="27" t="str">
        <f t="shared" si="142"/>
        <v>-</v>
      </c>
      <c r="L1481" s="46" t="str">
        <f>IF($D1481&gt;0,VLOOKUP($D1481,Iscrizioni!$A$2:$M$2502,11,FALSE),"-")</f>
        <v>-</v>
      </c>
      <c r="M1481" s="27" t="str">
        <f>IF($D1481&gt;0,VLOOKUP($D1481,Iscrizioni!$A$2:$N$2502,12,FALSE),"-")</f>
        <v>-</v>
      </c>
      <c r="N1481" s="46" t="str">
        <f>IF($D1481&gt;0,VLOOKUP($D1481,Iscrizioni!$A$2:$M$2502,6,FALSE),"-")</f>
        <v>-</v>
      </c>
      <c r="O1481" s="107" t="str">
        <f>IF($D1481&gt;0,VLOOKUP($D1481,Iscrizioni!$A$2:$M$2502,7,FALSE),"-")</f>
        <v>-</v>
      </c>
      <c r="P1481" s="46" t="str">
        <f>IF($D1481&gt;0,VLOOKUP(LEFT($N1481,1),Regione!$A$2:$C$21,2,FALSE),"-")</f>
        <v>-</v>
      </c>
      <c r="Q1481" s="112" t="str">
        <f ca="1">IF($D1481&gt;0,NormalizzaTempo("D",CELL("tipo",$E1481),$E1481),"-")</f>
        <v>-</v>
      </c>
      <c r="R1481" s="27" t="str">
        <f>IF($D1481&gt;0,VLOOKUP($D1481,Iscrizioni!$A$2:$M$2502,13,FALSE),"-")</f>
        <v>-</v>
      </c>
      <c r="S1481" s="112" t="str">
        <f t="shared" si="139"/>
        <v>-</v>
      </c>
      <c r="T1481" s="112" t="str">
        <f>IF($D1481&gt;0,SUMIFS($S$3:$S1481,$X$3:$X1481,1,$J$3:$J1481,$J1481),"-")</f>
        <v>-</v>
      </c>
      <c r="U1481" s="112" t="str">
        <f t="shared" si="140"/>
        <v>-</v>
      </c>
      <c r="V1481" s="112" t="str">
        <f t="shared" si="143"/>
        <v>-</v>
      </c>
      <c r="W1481" s="27" t="str">
        <f>IF(LEN($C1481)=0,IF($D1481&gt;0,COUNTIFS($A$3:$A1481,$A1481),"-"),"Escluso")</f>
        <v>-</v>
      </c>
      <c r="X1481" s="2" t="str">
        <f>IF(LEN($C1481)=0,IF($D1481&gt;0,COUNTIFS($J$3:$J1481,$J1481,$C$3:$C1481,""),"-"),"Escluso")</f>
        <v>-</v>
      </c>
      <c r="Y1481" s="127" t="str">
        <f t="shared" si="141"/>
        <v>-</v>
      </c>
      <c r="Z1481" s="2" t="str">
        <f>IF($D1481&gt;0,COUNTIFS($O$3:$O1481,$O1481,$L$3:$L1481,$L1481,$I$3:$I1481,$I1481),"-")</f>
        <v>-</v>
      </c>
      <c r="AA1481" s="27" t="str">
        <f>IF($D1481&gt;0,IF(OR($Z1481 &gt;1,$L1481&lt;&gt;"Adulti"),0,VLOOKUP($P1481,Regione!$B$2:$C$22,2,FALSE)),"-")</f>
        <v>-</v>
      </c>
      <c r="AB1481" s="27" t="str">
        <f>IF($D1481&gt;0,IF(COUNTIFS($O$3:$O1481,$O1481,$L$3:$L1481,$L1481,$I$3:$I1481,$I1481) &gt;1,0,SUMIFS($Y$3:$Y$2503,$L$3:$L$2503,$L1481,$O$3:$O$2503,$O1481,$I$3:$I$2503,$I1481)),"-")</f>
        <v>-</v>
      </c>
      <c r="AC1481" s="27" t="str">
        <f t="shared" si="138"/>
        <v>-</v>
      </c>
    </row>
    <row r="1482" spans="1:29" s="1" customFormat="1">
      <c r="A1482" s="13"/>
      <c r="B1482" s="107" t="str">
        <f>IF(COUNTA($A1482)&gt;0,VLOOKUP($A1482,Corsa!$A$1:$F$43,2,FALSE),"-")</f>
        <v>-</v>
      </c>
      <c r="C1482" s="11"/>
      <c r="D1482" s="13"/>
      <c r="E1482" s="13"/>
      <c r="F1482" s="46" t="str">
        <f>IF(COUNTA($A1482)&gt;0,VLOOKUP($A1482,Corsa!$A$1:$F$43,3,FALSE),"-")</f>
        <v>-</v>
      </c>
      <c r="G1482" s="28" t="str">
        <f>IF($D1482&gt;0,VLOOKUP($D1482,Iscrizioni!$A$2:$M$2502,9,FALSE),"-")</f>
        <v>-</v>
      </c>
      <c r="H1482" s="28" t="str">
        <f>IF($D1482&gt;0,VLOOKUP($D1482,Iscrizioni!$A$2:$M$2502,4,FALSE),"-")</f>
        <v>-</v>
      </c>
      <c r="I1482" s="27" t="str">
        <f>IF($D1482&gt;0,VLOOKUP($D1482,Iscrizioni!$A$2:$M$2502,5,FALSE),"-")</f>
        <v>-</v>
      </c>
      <c r="J1482" s="27" t="str">
        <f>IF($D1482&gt;0,VLOOKUP($D1482,Iscrizioni!$A$2:$M$2502,10,FALSE),"-")</f>
        <v>-</v>
      </c>
      <c r="K1482" s="27" t="str">
        <f t="shared" si="142"/>
        <v>-</v>
      </c>
      <c r="L1482" s="46" t="str">
        <f>IF($D1482&gt;0,VLOOKUP($D1482,Iscrizioni!$A$2:$M$2502,11,FALSE),"-")</f>
        <v>-</v>
      </c>
      <c r="M1482" s="27" t="str">
        <f>IF($D1482&gt;0,VLOOKUP($D1482,Iscrizioni!$A$2:$N$2502,12,FALSE),"-")</f>
        <v>-</v>
      </c>
      <c r="N1482" s="46" t="str">
        <f>IF($D1482&gt;0,VLOOKUP($D1482,Iscrizioni!$A$2:$M$2502,6,FALSE),"-")</f>
        <v>-</v>
      </c>
      <c r="O1482" s="107" t="str">
        <f>IF($D1482&gt;0,VLOOKUP($D1482,Iscrizioni!$A$2:$M$2502,7,FALSE),"-")</f>
        <v>-</v>
      </c>
      <c r="P1482" s="46" t="str">
        <f>IF($D1482&gt;0,VLOOKUP(LEFT($N1482,1),Regione!$A$2:$C$21,2,FALSE),"-")</f>
        <v>-</v>
      </c>
      <c r="Q1482" s="112" t="str">
        <f ca="1">IF($D1482&gt;0,NormalizzaTempo("D",CELL("tipo",$E1482),$E1482),"-")</f>
        <v>-</v>
      </c>
      <c r="R1482" s="27" t="str">
        <f>IF($D1482&gt;0,VLOOKUP($D1482,Iscrizioni!$A$2:$M$2502,13,FALSE),"-")</f>
        <v>-</v>
      </c>
      <c r="S1482" s="112" t="str">
        <f t="shared" si="139"/>
        <v>-</v>
      </c>
      <c r="T1482" s="112" t="str">
        <f>IF($D1482&gt;0,SUMIFS($S$3:$S1482,$X$3:$X1482,1,$J$3:$J1482,$J1482),"-")</f>
        <v>-</v>
      </c>
      <c r="U1482" s="112" t="str">
        <f t="shared" si="140"/>
        <v>-</v>
      </c>
      <c r="V1482" s="112" t="str">
        <f t="shared" si="143"/>
        <v>-</v>
      </c>
      <c r="W1482" s="27" t="str">
        <f>IF(LEN($C1482)=0,IF($D1482&gt;0,COUNTIFS($A$3:$A1482,$A1482),"-"),"Escluso")</f>
        <v>-</v>
      </c>
      <c r="X1482" s="2" t="str">
        <f>IF(LEN($C1482)=0,IF($D1482&gt;0,COUNTIFS($J$3:$J1482,$J1482,$C$3:$C1482,""),"-"),"Escluso")</f>
        <v>-</v>
      </c>
      <c r="Y1482" s="127" t="str">
        <f t="shared" si="141"/>
        <v>-</v>
      </c>
      <c r="Z1482" s="2" t="str">
        <f>IF($D1482&gt;0,COUNTIFS($O$3:$O1482,$O1482,$L$3:$L1482,$L1482,$I$3:$I1482,$I1482),"-")</f>
        <v>-</v>
      </c>
      <c r="AA1482" s="27" t="str">
        <f>IF($D1482&gt;0,IF(OR($Z1482 &gt;1,$L1482&lt;&gt;"Adulti"),0,VLOOKUP($P1482,Regione!$B$2:$C$22,2,FALSE)),"-")</f>
        <v>-</v>
      </c>
      <c r="AB1482" s="27" t="str">
        <f>IF($D1482&gt;0,IF(COUNTIFS($O$3:$O1482,$O1482,$L$3:$L1482,$L1482,$I$3:$I1482,$I1482) &gt;1,0,SUMIFS($Y$3:$Y$2503,$L$3:$L$2503,$L1482,$O$3:$O$2503,$O1482,$I$3:$I$2503,$I1482)),"-")</f>
        <v>-</v>
      </c>
      <c r="AC1482" s="27" t="str">
        <f t="shared" si="138"/>
        <v>-</v>
      </c>
    </row>
    <row r="1483" spans="1:29" s="1" customFormat="1">
      <c r="A1483" s="13"/>
      <c r="B1483" s="107" t="str">
        <f>IF(COUNTA($A1483)&gt;0,VLOOKUP($A1483,Corsa!$A$1:$F$43,2,FALSE),"-")</f>
        <v>-</v>
      </c>
      <c r="C1483" s="11"/>
      <c r="D1483" s="13"/>
      <c r="E1483" s="13"/>
      <c r="F1483" s="46" t="str">
        <f>IF(COUNTA($A1483)&gt;0,VLOOKUP($A1483,Corsa!$A$1:$F$43,3,FALSE),"-")</f>
        <v>-</v>
      </c>
      <c r="G1483" s="28" t="str">
        <f>IF($D1483&gt;0,VLOOKUP($D1483,Iscrizioni!$A$2:$M$2502,9,FALSE),"-")</f>
        <v>-</v>
      </c>
      <c r="H1483" s="28" t="str">
        <f>IF($D1483&gt;0,VLOOKUP($D1483,Iscrizioni!$A$2:$M$2502,4,FALSE),"-")</f>
        <v>-</v>
      </c>
      <c r="I1483" s="27" t="str">
        <f>IF($D1483&gt;0,VLOOKUP($D1483,Iscrizioni!$A$2:$M$2502,5,FALSE),"-")</f>
        <v>-</v>
      </c>
      <c r="J1483" s="27" t="str">
        <f>IF($D1483&gt;0,VLOOKUP($D1483,Iscrizioni!$A$2:$M$2502,10,FALSE),"-")</f>
        <v>-</v>
      </c>
      <c r="K1483" s="27" t="str">
        <f t="shared" si="142"/>
        <v>-</v>
      </c>
      <c r="L1483" s="46" t="str">
        <f>IF($D1483&gt;0,VLOOKUP($D1483,Iscrizioni!$A$2:$M$2502,11,FALSE),"-")</f>
        <v>-</v>
      </c>
      <c r="M1483" s="27" t="str">
        <f>IF($D1483&gt;0,VLOOKUP($D1483,Iscrizioni!$A$2:$N$2502,12,FALSE),"-")</f>
        <v>-</v>
      </c>
      <c r="N1483" s="46" t="str">
        <f>IF($D1483&gt;0,VLOOKUP($D1483,Iscrizioni!$A$2:$M$2502,6,FALSE),"-")</f>
        <v>-</v>
      </c>
      <c r="O1483" s="107" t="str">
        <f>IF($D1483&gt;0,VLOOKUP($D1483,Iscrizioni!$A$2:$M$2502,7,FALSE),"-")</f>
        <v>-</v>
      </c>
      <c r="P1483" s="46" t="str">
        <f>IF($D1483&gt;0,VLOOKUP(LEFT($N1483,1),Regione!$A$2:$C$21,2,FALSE),"-")</f>
        <v>-</v>
      </c>
      <c r="Q1483" s="112" t="str">
        <f ca="1">IF($D1483&gt;0,NormalizzaTempo("D",CELL("tipo",$E1483),$E1483),"-")</f>
        <v>-</v>
      </c>
      <c r="R1483" s="27" t="str">
        <f>IF($D1483&gt;0,VLOOKUP($D1483,Iscrizioni!$A$2:$M$2502,13,FALSE),"-")</f>
        <v>-</v>
      </c>
      <c r="S1483" s="112" t="str">
        <f t="shared" si="139"/>
        <v>-</v>
      </c>
      <c r="T1483" s="112" t="str">
        <f>IF($D1483&gt;0,SUMIFS($S$3:$S1483,$X$3:$X1483,1,$J$3:$J1483,$J1483),"-")</f>
        <v>-</v>
      </c>
      <c r="U1483" s="112" t="str">
        <f t="shared" si="140"/>
        <v>-</v>
      </c>
      <c r="V1483" s="112" t="str">
        <f t="shared" si="143"/>
        <v>-</v>
      </c>
      <c r="W1483" s="27" t="str">
        <f>IF(LEN($C1483)=0,IF($D1483&gt;0,COUNTIFS($A$3:$A1483,$A1483),"-"),"Escluso")</f>
        <v>-</v>
      </c>
      <c r="X1483" s="2" t="str">
        <f>IF(LEN($C1483)=0,IF($D1483&gt;0,COUNTIFS($J$3:$J1483,$J1483,$C$3:$C1483,""),"-"),"Escluso")</f>
        <v>-</v>
      </c>
      <c r="Y1483" s="127" t="str">
        <f t="shared" si="141"/>
        <v>-</v>
      </c>
      <c r="Z1483" s="2" t="str">
        <f>IF($D1483&gt;0,COUNTIFS($O$3:$O1483,$O1483,$L$3:$L1483,$L1483,$I$3:$I1483,$I1483),"-")</f>
        <v>-</v>
      </c>
      <c r="AA1483" s="27" t="str">
        <f>IF($D1483&gt;0,IF(OR($Z1483 &gt;1,$L1483&lt;&gt;"Adulti"),0,VLOOKUP($P1483,Regione!$B$2:$C$22,2,FALSE)),"-")</f>
        <v>-</v>
      </c>
      <c r="AB1483" s="27" t="str">
        <f>IF($D1483&gt;0,IF(COUNTIFS($O$3:$O1483,$O1483,$L$3:$L1483,$L1483,$I$3:$I1483,$I1483) &gt;1,0,SUMIFS($Y$3:$Y$2503,$L$3:$L$2503,$L1483,$O$3:$O$2503,$O1483,$I$3:$I$2503,$I1483)),"-")</f>
        <v>-</v>
      </c>
      <c r="AC1483" s="27" t="str">
        <f t="shared" si="138"/>
        <v>-</v>
      </c>
    </row>
    <row r="1484" spans="1:29" s="1" customFormat="1">
      <c r="A1484" s="13"/>
      <c r="B1484" s="107" t="str">
        <f>IF(COUNTA($A1484)&gt;0,VLOOKUP($A1484,Corsa!$A$1:$F$43,2,FALSE),"-")</f>
        <v>-</v>
      </c>
      <c r="C1484" s="11"/>
      <c r="D1484" s="13"/>
      <c r="E1484" s="13"/>
      <c r="F1484" s="46" t="str">
        <f>IF(COUNTA($A1484)&gt;0,VLOOKUP($A1484,Corsa!$A$1:$F$43,3,FALSE),"-")</f>
        <v>-</v>
      </c>
      <c r="G1484" s="28" t="str">
        <f>IF($D1484&gt;0,VLOOKUP($D1484,Iscrizioni!$A$2:$M$2502,9,FALSE),"-")</f>
        <v>-</v>
      </c>
      <c r="H1484" s="28" t="str">
        <f>IF($D1484&gt;0,VLOOKUP($D1484,Iscrizioni!$A$2:$M$2502,4,FALSE),"-")</f>
        <v>-</v>
      </c>
      <c r="I1484" s="27" t="str">
        <f>IF($D1484&gt;0,VLOOKUP($D1484,Iscrizioni!$A$2:$M$2502,5,FALSE),"-")</f>
        <v>-</v>
      </c>
      <c r="J1484" s="27" t="str">
        <f>IF($D1484&gt;0,VLOOKUP($D1484,Iscrizioni!$A$2:$M$2502,10,FALSE),"-")</f>
        <v>-</v>
      </c>
      <c r="K1484" s="27" t="str">
        <f t="shared" si="142"/>
        <v>-</v>
      </c>
      <c r="L1484" s="46" t="str">
        <f>IF($D1484&gt;0,VLOOKUP($D1484,Iscrizioni!$A$2:$M$2502,11,FALSE),"-")</f>
        <v>-</v>
      </c>
      <c r="M1484" s="27" t="str">
        <f>IF($D1484&gt;0,VLOOKUP($D1484,Iscrizioni!$A$2:$N$2502,12,FALSE),"-")</f>
        <v>-</v>
      </c>
      <c r="N1484" s="46" t="str">
        <f>IF($D1484&gt;0,VLOOKUP($D1484,Iscrizioni!$A$2:$M$2502,6,FALSE),"-")</f>
        <v>-</v>
      </c>
      <c r="O1484" s="107" t="str">
        <f>IF($D1484&gt;0,VLOOKUP($D1484,Iscrizioni!$A$2:$M$2502,7,FALSE),"-")</f>
        <v>-</v>
      </c>
      <c r="P1484" s="46" t="str">
        <f>IF($D1484&gt;0,VLOOKUP(LEFT($N1484,1),Regione!$A$2:$C$21,2,FALSE),"-")</f>
        <v>-</v>
      </c>
      <c r="Q1484" s="112" t="str">
        <f ca="1">IF($D1484&gt;0,NormalizzaTempo("D",CELL("tipo",$E1484),$E1484),"-")</f>
        <v>-</v>
      </c>
      <c r="R1484" s="27" t="str">
        <f>IF($D1484&gt;0,VLOOKUP($D1484,Iscrizioni!$A$2:$M$2502,13,FALSE),"-")</f>
        <v>-</v>
      </c>
      <c r="S1484" s="112" t="str">
        <f t="shared" si="139"/>
        <v>-</v>
      </c>
      <c r="T1484" s="112" t="str">
        <f>IF($D1484&gt;0,SUMIFS($S$3:$S1484,$X$3:$X1484,1,$J$3:$J1484,$J1484),"-")</f>
        <v>-</v>
      </c>
      <c r="U1484" s="112" t="str">
        <f t="shared" si="140"/>
        <v>-</v>
      </c>
      <c r="V1484" s="112" t="str">
        <f t="shared" si="143"/>
        <v>-</v>
      </c>
      <c r="W1484" s="27" t="str">
        <f>IF(LEN($C1484)=0,IF($D1484&gt;0,COUNTIFS($A$3:$A1484,$A1484),"-"),"Escluso")</f>
        <v>-</v>
      </c>
      <c r="X1484" s="2" t="str">
        <f>IF(LEN($C1484)=0,IF($D1484&gt;0,COUNTIFS($J$3:$J1484,$J1484,$C$3:$C1484,""),"-"),"Escluso")</f>
        <v>-</v>
      </c>
      <c r="Y1484" s="127" t="str">
        <f t="shared" si="141"/>
        <v>-</v>
      </c>
      <c r="Z1484" s="2" t="str">
        <f>IF($D1484&gt;0,COUNTIFS($O$3:$O1484,$O1484,$L$3:$L1484,$L1484,$I$3:$I1484,$I1484),"-")</f>
        <v>-</v>
      </c>
      <c r="AA1484" s="27" t="str">
        <f>IF($D1484&gt;0,IF(OR($Z1484 &gt;1,$L1484&lt;&gt;"Adulti"),0,VLOOKUP($P1484,Regione!$B$2:$C$22,2,FALSE)),"-")</f>
        <v>-</v>
      </c>
      <c r="AB1484" s="27" t="str">
        <f>IF($D1484&gt;0,IF(COUNTIFS($O$3:$O1484,$O1484,$L$3:$L1484,$L1484,$I$3:$I1484,$I1484) &gt;1,0,SUMIFS($Y$3:$Y$2503,$L$3:$L$2503,$L1484,$O$3:$O$2503,$O1484,$I$3:$I$2503,$I1484)),"-")</f>
        <v>-</v>
      </c>
      <c r="AC1484" s="27" t="str">
        <f t="shared" si="138"/>
        <v>-</v>
      </c>
    </row>
    <row r="1485" spans="1:29" s="1" customFormat="1">
      <c r="A1485" s="13"/>
      <c r="B1485" s="107" t="str">
        <f>IF(COUNTA($A1485)&gt;0,VLOOKUP($A1485,Corsa!$A$1:$F$43,2,FALSE),"-")</f>
        <v>-</v>
      </c>
      <c r="C1485" s="11"/>
      <c r="D1485" s="13"/>
      <c r="E1485" s="13"/>
      <c r="F1485" s="46" t="str">
        <f>IF(COUNTA($A1485)&gt;0,VLOOKUP($A1485,Corsa!$A$1:$F$43,3,FALSE),"-")</f>
        <v>-</v>
      </c>
      <c r="G1485" s="28" t="str">
        <f>IF($D1485&gt;0,VLOOKUP($D1485,Iscrizioni!$A$2:$M$2502,9,FALSE),"-")</f>
        <v>-</v>
      </c>
      <c r="H1485" s="28" t="str">
        <f>IF($D1485&gt;0,VLOOKUP($D1485,Iscrizioni!$A$2:$M$2502,4,FALSE),"-")</f>
        <v>-</v>
      </c>
      <c r="I1485" s="27" t="str">
        <f>IF($D1485&gt;0,VLOOKUP($D1485,Iscrizioni!$A$2:$M$2502,5,FALSE),"-")</f>
        <v>-</v>
      </c>
      <c r="J1485" s="27" t="str">
        <f>IF($D1485&gt;0,VLOOKUP($D1485,Iscrizioni!$A$2:$M$2502,10,FALSE),"-")</f>
        <v>-</v>
      </c>
      <c r="K1485" s="27" t="str">
        <f t="shared" si="142"/>
        <v>-</v>
      </c>
      <c r="L1485" s="46" t="str">
        <f>IF($D1485&gt;0,VLOOKUP($D1485,Iscrizioni!$A$2:$M$2502,11,FALSE),"-")</f>
        <v>-</v>
      </c>
      <c r="M1485" s="27" t="str">
        <f>IF($D1485&gt;0,VLOOKUP($D1485,Iscrizioni!$A$2:$N$2502,12,FALSE),"-")</f>
        <v>-</v>
      </c>
      <c r="N1485" s="46" t="str">
        <f>IF($D1485&gt;0,VLOOKUP($D1485,Iscrizioni!$A$2:$M$2502,6,FALSE),"-")</f>
        <v>-</v>
      </c>
      <c r="O1485" s="107" t="str">
        <f>IF($D1485&gt;0,VLOOKUP($D1485,Iscrizioni!$A$2:$M$2502,7,FALSE),"-")</f>
        <v>-</v>
      </c>
      <c r="P1485" s="46" t="str">
        <f>IF($D1485&gt;0,VLOOKUP(LEFT($N1485,1),Regione!$A$2:$C$21,2,FALSE),"-")</f>
        <v>-</v>
      </c>
      <c r="Q1485" s="112" t="str">
        <f ca="1">IF($D1485&gt;0,NormalizzaTempo("D",CELL("tipo",$E1485),$E1485),"-")</f>
        <v>-</v>
      </c>
      <c r="R1485" s="27" t="str">
        <f>IF($D1485&gt;0,VLOOKUP($D1485,Iscrizioni!$A$2:$M$2502,13,FALSE),"-")</f>
        <v>-</v>
      </c>
      <c r="S1485" s="112" t="str">
        <f t="shared" si="139"/>
        <v>-</v>
      </c>
      <c r="T1485" s="112" t="str">
        <f>IF($D1485&gt;0,SUMIFS($S$3:$S1485,$X$3:$X1485,1,$J$3:$J1485,$J1485),"-")</f>
        <v>-</v>
      </c>
      <c r="U1485" s="112" t="str">
        <f t="shared" si="140"/>
        <v>-</v>
      </c>
      <c r="V1485" s="112" t="str">
        <f t="shared" si="143"/>
        <v>-</v>
      </c>
      <c r="W1485" s="27" t="str">
        <f>IF(LEN($C1485)=0,IF($D1485&gt;0,COUNTIFS($A$3:$A1485,$A1485),"-"),"Escluso")</f>
        <v>-</v>
      </c>
      <c r="X1485" s="2" t="str">
        <f>IF(LEN($C1485)=0,IF($D1485&gt;0,COUNTIFS($J$3:$J1485,$J1485,$C$3:$C1485,""),"-"),"Escluso")</f>
        <v>-</v>
      </c>
      <c r="Y1485" s="127" t="str">
        <f t="shared" si="141"/>
        <v>-</v>
      </c>
      <c r="Z1485" s="2" t="str">
        <f>IF($D1485&gt;0,COUNTIFS($O$3:$O1485,$O1485,$L$3:$L1485,$L1485,$I$3:$I1485,$I1485),"-")</f>
        <v>-</v>
      </c>
      <c r="AA1485" s="27" t="str">
        <f>IF($D1485&gt;0,IF(OR($Z1485 &gt;1,$L1485&lt;&gt;"Adulti"),0,VLOOKUP($P1485,Regione!$B$2:$C$22,2,FALSE)),"-")</f>
        <v>-</v>
      </c>
      <c r="AB1485" s="27" t="str">
        <f>IF($D1485&gt;0,IF(COUNTIFS($O$3:$O1485,$O1485,$L$3:$L1485,$L1485,$I$3:$I1485,$I1485) &gt;1,0,SUMIFS($Y$3:$Y$2503,$L$3:$L$2503,$L1485,$O$3:$O$2503,$O1485,$I$3:$I$2503,$I1485)),"-")</f>
        <v>-</v>
      </c>
      <c r="AC1485" s="27" t="str">
        <f t="shared" si="138"/>
        <v>-</v>
      </c>
    </row>
    <row r="1486" spans="1:29" s="1" customFormat="1">
      <c r="A1486" s="13"/>
      <c r="B1486" s="107" t="str">
        <f>IF(COUNTA($A1486)&gt;0,VLOOKUP($A1486,Corsa!$A$1:$F$43,2,FALSE),"-")</f>
        <v>-</v>
      </c>
      <c r="C1486" s="11"/>
      <c r="D1486" s="13"/>
      <c r="E1486" s="13"/>
      <c r="F1486" s="46" t="str">
        <f>IF(COUNTA($A1486)&gt;0,VLOOKUP($A1486,Corsa!$A$1:$F$43,3,FALSE),"-")</f>
        <v>-</v>
      </c>
      <c r="G1486" s="28" t="str">
        <f>IF($D1486&gt;0,VLOOKUP($D1486,Iscrizioni!$A$2:$M$2502,9,FALSE),"-")</f>
        <v>-</v>
      </c>
      <c r="H1486" s="28" t="str">
        <f>IF($D1486&gt;0,VLOOKUP($D1486,Iscrizioni!$A$2:$M$2502,4,FALSE),"-")</f>
        <v>-</v>
      </c>
      <c r="I1486" s="27" t="str">
        <f>IF($D1486&gt;0,VLOOKUP($D1486,Iscrizioni!$A$2:$M$2502,5,FALSE),"-")</f>
        <v>-</v>
      </c>
      <c r="J1486" s="27" t="str">
        <f>IF($D1486&gt;0,VLOOKUP($D1486,Iscrizioni!$A$2:$M$2502,10,FALSE),"-")</f>
        <v>-</v>
      </c>
      <c r="K1486" s="27" t="str">
        <f t="shared" si="142"/>
        <v>-</v>
      </c>
      <c r="L1486" s="46" t="str">
        <f>IF($D1486&gt;0,VLOOKUP($D1486,Iscrizioni!$A$2:$M$2502,11,FALSE),"-")</f>
        <v>-</v>
      </c>
      <c r="M1486" s="27" t="str">
        <f>IF($D1486&gt;0,VLOOKUP($D1486,Iscrizioni!$A$2:$N$2502,12,FALSE),"-")</f>
        <v>-</v>
      </c>
      <c r="N1486" s="46" t="str">
        <f>IF($D1486&gt;0,VLOOKUP($D1486,Iscrizioni!$A$2:$M$2502,6,FALSE),"-")</f>
        <v>-</v>
      </c>
      <c r="O1486" s="107" t="str">
        <f>IF($D1486&gt;0,VLOOKUP($D1486,Iscrizioni!$A$2:$M$2502,7,FALSE),"-")</f>
        <v>-</v>
      </c>
      <c r="P1486" s="46" t="str">
        <f>IF($D1486&gt;0,VLOOKUP(LEFT($N1486,1),Regione!$A$2:$C$21,2,FALSE),"-")</f>
        <v>-</v>
      </c>
      <c r="Q1486" s="112" t="str">
        <f ca="1">IF($D1486&gt;0,NormalizzaTempo("D",CELL("tipo",$E1486),$E1486),"-")</f>
        <v>-</v>
      </c>
      <c r="R1486" s="27" t="str">
        <f>IF($D1486&gt;0,VLOOKUP($D1486,Iscrizioni!$A$2:$M$2502,13,FALSE),"-")</f>
        <v>-</v>
      </c>
      <c r="S1486" s="112" t="str">
        <f t="shared" si="139"/>
        <v>-</v>
      </c>
      <c r="T1486" s="112" t="str">
        <f>IF($D1486&gt;0,SUMIFS($S$3:$S1486,$X$3:$X1486,1,$J$3:$J1486,$J1486),"-")</f>
        <v>-</v>
      </c>
      <c r="U1486" s="112" t="str">
        <f t="shared" si="140"/>
        <v>-</v>
      </c>
      <c r="V1486" s="112" t="str">
        <f t="shared" si="143"/>
        <v>-</v>
      </c>
      <c r="W1486" s="27" t="str">
        <f>IF(LEN($C1486)=0,IF($D1486&gt;0,COUNTIFS($A$3:$A1486,$A1486),"-"),"Escluso")</f>
        <v>-</v>
      </c>
      <c r="X1486" s="2" t="str">
        <f>IF(LEN($C1486)=0,IF($D1486&gt;0,COUNTIFS($J$3:$J1486,$J1486,$C$3:$C1486,""),"-"),"Escluso")</f>
        <v>-</v>
      </c>
      <c r="Y1486" s="127" t="str">
        <f t="shared" si="141"/>
        <v>-</v>
      </c>
      <c r="Z1486" s="2" t="str">
        <f>IF($D1486&gt;0,COUNTIFS($O$3:$O1486,$O1486,$L$3:$L1486,$L1486,$I$3:$I1486,$I1486),"-")</f>
        <v>-</v>
      </c>
      <c r="AA1486" s="27" t="str">
        <f>IF($D1486&gt;0,IF(OR($Z1486 &gt;1,$L1486&lt;&gt;"Adulti"),0,VLOOKUP($P1486,Regione!$B$2:$C$22,2,FALSE)),"-")</f>
        <v>-</v>
      </c>
      <c r="AB1486" s="27" t="str">
        <f>IF($D1486&gt;0,IF(COUNTIFS($O$3:$O1486,$O1486,$L$3:$L1486,$L1486,$I$3:$I1486,$I1486) &gt;1,0,SUMIFS($Y$3:$Y$2503,$L$3:$L$2503,$L1486,$O$3:$O$2503,$O1486,$I$3:$I$2503,$I1486)),"-")</f>
        <v>-</v>
      </c>
      <c r="AC1486" s="27" t="str">
        <f t="shared" si="138"/>
        <v>-</v>
      </c>
    </row>
    <row r="1487" spans="1:29" s="1" customFormat="1">
      <c r="A1487" s="13"/>
      <c r="B1487" s="107" t="str">
        <f>IF(COUNTA($A1487)&gt;0,VLOOKUP($A1487,Corsa!$A$1:$F$43,2,FALSE),"-")</f>
        <v>-</v>
      </c>
      <c r="C1487" s="11"/>
      <c r="D1487" s="13"/>
      <c r="E1487" s="13"/>
      <c r="F1487" s="46" t="str">
        <f>IF(COUNTA($A1487)&gt;0,VLOOKUP($A1487,Corsa!$A$1:$F$43,3,FALSE),"-")</f>
        <v>-</v>
      </c>
      <c r="G1487" s="28" t="str">
        <f>IF($D1487&gt;0,VLOOKUP($D1487,Iscrizioni!$A$2:$M$2502,9,FALSE),"-")</f>
        <v>-</v>
      </c>
      <c r="H1487" s="28" t="str">
        <f>IF($D1487&gt;0,VLOOKUP($D1487,Iscrizioni!$A$2:$M$2502,4,FALSE),"-")</f>
        <v>-</v>
      </c>
      <c r="I1487" s="27" t="str">
        <f>IF($D1487&gt;0,VLOOKUP($D1487,Iscrizioni!$A$2:$M$2502,5,FALSE),"-")</f>
        <v>-</v>
      </c>
      <c r="J1487" s="27" t="str">
        <f>IF($D1487&gt;0,VLOOKUP($D1487,Iscrizioni!$A$2:$M$2502,10,FALSE),"-")</f>
        <v>-</v>
      </c>
      <c r="K1487" s="27" t="str">
        <f t="shared" si="142"/>
        <v>-</v>
      </c>
      <c r="L1487" s="46" t="str">
        <f>IF($D1487&gt;0,VLOOKUP($D1487,Iscrizioni!$A$2:$M$2502,11,FALSE),"-")</f>
        <v>-</v>
      </c>
      <c r="M1487" s="27" t="str">
        <f>IF($D1487&gt;0,VLOOKUP($D1487,Iscrizioni!$A$2:$N$2502,12,FALSE),"-")</f>
        <v>-</v>
      </c>
      <c r="N1487" s="46" t="str">
        <f>IF($D1487&gt;0,VLOOKUP($D1487,Iscrizioni!$A$2:$M$2502,6,FALSE),"-")</f>
        <v>-</v>
      </c>
      <c r="O1487" s="107" t="str">
        <f>IF($D1487&gt;0,VLOOKUP($D1487,Iscrizioni!$A$2:$M$2502,7,FALSE),"-")</f>
        <v>-</v>
      </c>
      <c r="P1487" s="46" t="str">
        <f>IF($D1487&gt;0,VLOOKUP(LEFT($N1487,1),Regione!$A$2:$C$21,2,FALSE),"-")</f>
        <v>-</v>
      </c>
      <c r="Q1487" s="112" t="str">
        <f ca="1">IF($D1487&gt;0,NormalizzaTempo("D",CELL("tipo",$E1487),$E1487),"-")</f>
        <v>-</v>
      </c>
      <c r="R1487" s="27" t="str">
        <f>IF($D1487&gt;0,VLOOKUP($D1487,Iscrizioni!$A$2:$M$2502,13,FALSE),"-")</f>
        <v>-</v>
      </c>
      <c r="S1487" s="112" t="str">
        <f t="shared" si="139"/>
        <v>-</v>
      </c>
      <c r="T1487" s="112" t="str">
        <f>IF($D1487&gt;0,SUMIFS($S$3:$S1487,$X$3:$X1487,1,$J$3:$J1487,$J1487),"-")</f>
        <v>-</v>
      </c>
      <c r="U1487" s="112" t="str">
        <f t="shared" si="140"/>
        <v>-</v>
      </c>
      <c r="V1487" s="112" t="str">
        <f t="shared" si="143"/>
        <v>-</v>
      </c>
      <c r="W1487" s="27" t="str">
        <f>IF(LEN($C1487)=0,IF($D1487&gt;0,COUNTIFS($A$3:$A1487,$A1487),"-"),"Escluso")</f>
        <v>-</v>
      </c>
      <c r="X1487" s="2" t="str">
        <f>IF(LEN($C1487)=0,IF($D1487&gt;0,COUNTIFS($J$3:$J1487,$J1487,$C$3:$C1487,""),"-"),"Escluso")</f>
        <v>-</v>
      </c>
      <c r="Y1487" s="127" t="str">
        <f t="shared" si="141"/>
        <v>-</v>
      </c>
      <c r="Z1487" s="2" t="str">
        <f>IF($D1487&gt;0,COUNTIFS($O$3:$O1487,$O1487,$L$3:$L1487,$L1487,$I$3:$I1487,$I1487),"-")</f>
        <v>-</v>
      </c>
      <c r="AA1487" s="27" t="str">
        <f>IF($D1487&gt;0,IF(OR($Z1487 &gt;1,$L1487&lt;&gt;"Adulti"),0,VLOOKUP($P1487,Regione!$B$2:$C$22,2,FALSE)),"-")</f>
        <v>-</v>
      </c>
      <c r="AB1487" s="27" t="str">
        <f>IF($D1487&gt;0,IF(COUNTIFS($O$3:$O1487,$O1487,$L$3:$L1487,$L1487,$I$3:$I1487,$I1487) &gt;1,0,SUMIFS($Y$3:$Y$2503,$L$3:$L$2503,$L1487,$O$3:$O$2503,$O1487,$I$3:$I$2503,$I1487)),"-")</f>
        <v>-</v>
      </c>
      <c r="AC1487" s="27" t="str">
        <f t="shared" si="138"/>
        <v>-</v>
      </c>
    </row>
    <row r="1488" spans="1:29" s="1" customFormat="1">
      <c r="A1488" s="13"/>
      <c r="B1488" s="107" t="str">
        <f>IF(COUNTA($A1488)&gt;0,VLOOKUP($A1488,Corsa!$A$1:$F$43,2,FALSE),"-")</f>
        <v>-</v>
      </c>
      <c r="C1488" s="11"/>
      <c r="D1488" s="13"/>
      <c r="E1488" s="13"/>
      <c r="F1488" s="46" t="str">
        <f>IF(COUNTA($A1488)&gt;0,VLOOKUP($A1488,Corsa!$A$1:$F$43,3,FALSE),"-")</f>
        <v>-</v>
      </c>
      <c r="G1488" s="28" t="str">
        <f>IF($D1488&gt;0,VLOOKUP($D1488,Iscrizioni!$A$2:$M$2502,9,FALSE),"-")</f>
        <v>-</v>
      </c>
      <c r="H1488" s="28" t="str">
        <f>IF($D1488&gt;0,VLOOKUP($D1488,Iscrizioni!$A$2:$M$2502,4,FALSE),"-")</f>
        <v>-</v>
      </c>
      <c r="I1488" s="27" t="str">
        <f>IF($D1488&gt;0,VLOOKUP($D1488,Iscrizioni!$A$2:$M$2502,5,FALSE),"-")</f>
        <v>-</v>
      </c>
      <c r="J1488" s="27" t="str">
        <f>IF($D1488&gt;0,VLOOKUP($D1488,Iscrizioni!$A$2:$M$2502,10,FALSE),"-")</f>
        <v>-</v>
      </c>
      <c r="K1488" s="27" t="str">
        <f t="shared" si="142"/>
        <v>-</v>
      </c>
      <c r="L1488" s="46" t="str">
        <f>IF($D1488&gt;0,VLOOKUP($D1488,Iscrizioni!$A$2:$M$2502,11,FALSE),"-")</f>
        <v>-</v>
      </c>
      <c r="M1488" s="27" t="str">
        <f>IF($D1488&gt;0,VLOOKUP($D1488,Iscrizioni!$A$2:$N$2502,12,FALSE),"-")</f>
        <v>-</v>
      </c>
      <c r="N1488" s="46" t="str">
        <f>IF($D1488&gt;0,VLOOKUP($D1488,Iscrizioni!$A$2:$M$2502,6,FALSE),"-")</f>
        <v>-</v>
      </c>
      <c r="O1488" s="107" t="str">
        <f>IF($D1488&gt;0,VLOOKUP($D1488,Iscrizioni!$A$2:$M$2502,7,FALSE),"-")</f>
        <v>-</v>
      </c>
      <c r="P1488" s="46" t="str">
        <f>IF($D1488&gt;0,VLOOKUP(LEFT($N1488,1),Regione!$A$2:$C$21,2,FALSE),"-")</f>
        <v>-</v>
      </c>
      <c r="Q1488" s="112" t="str">
        <f ca="1">IF($D1488&gt;0,NormalizzaTempo("D",CELL("tipo",$E1488),$E1488),"-")</f>
        <v>-</v>
      </c>
      <c r="R1488" s="27" t="str">
        <f>IF($D1488&gt;0,VLOOKUP($D1488,Iscrizioni!$A$2:$M$2502,13,FALSE),"-")</f>
        <v>-</v>
      </c>
      <c r="S1488" s="112" t="str">
        <f t="shared" si="139"/>
        <v>-</v>
      </c>
      <c r="T1488" s="112" t="str">
        <f>IF($D1488&gt;0,SUMIFS($S$3:$S1488,$X$3:$X1488,1,$J$3:$J1488,$J1488),"-")</f>
        <v>-</v>
      </c>
      <c r="U1488" s="112" t="str">
        <f t="shared" si="140"/>
        <v>-</v>
      </c>
      <c r="V1488" s="112" t="str">
        <f t="shared" si="143"/>
        <v>-</v>
      </c>
      <c r="W1488" s="27" t="str">
        <f>IF(LEN($C1488)=0,IF($D1488&gt;0,COUNTIFS($A$3:$A1488,$A1488),"-"),"Escluso")</f>
        <v>-</v>
      </c>
      <c r="X1488" s="2" t="str">
        <f>IF(LEN($C1488)=0,IF($D1488&gt;0,COUNTIFS($J$3:$J1488,$J1488,$C$3:$C1488,""),"-"),"Escluso")</f>
        <v>-</v>
      </c>
      <c r="Y1488" s="127" t="str">
        <f t="shared" si="141"/>
        <v>-</v>
      </c>
      <c r="Z1488" s="2" t="str">
        <f>IF($D1488&gt;0,COUNTIFS($O$3:$O1488,$O1488,$L$3:$L1488,$L1488,$I$3:$I1488,$I1488),"-")</f>
        <v>-</v>
      </c>
      <c r="AA1488" s="27" t="str">
        <f>IF($D1488&gt;0,IF(OR($Z1488 &gt;1,$L1488&lt;&gt;"Adulti"),0,VLOOKUP($P1488,Regione!$B$2:$C$22,2,FALSE)),"-")</f>
        <v>-</v>
      </c>
      <c r="AB1488" s="27" t="str">
        <f>IF($D1488&gt;0,IF(COUNTIFS($O$3:$O1488,$O1488,$L$3:$L1488,$L1488,$I$3:$I1488,$I1488) &gt;1,0,SUMIFS($Y$3:$Y$2503,$L$3:$L$2503,$L1488,$O$3:$O$2503,$O1488,$I$3:$I$2503,$I1488)),"-")</f>
        <v>-</v>
      </c>
      <c r="AC1488" s="27" t="str">
        <f t="shared" ref="AC1488:AC1551" si="144">IF($D1488&gt;0,AA1488+AB1488,"-")</f>
        <v>-</v>
      </c>
    </row>
    <row r="1489" spans="1:29" s="1" customFormat="1">
      <c r="A1489" s="13"/>
      <c r="B1489" s="107" t="str">
        <f>IF(COUNTA($A1489)&gt;0,VLOOKUP($A1489,Corsa!$A$1:$F$43,2,FALSE),"-")</f>
        <v>-</v>
      </c>
      <c r="C1489" s="11"/>
      <c r="D1489" s="13"/>
      <c r="E1489" s="13"/>
      <c r="F1489" s="46" t="str">
        <f>IF(COUNTA($A1489)&gt;0,VLOOKUP($A1489,Corsa!$A$1:$F$43,3,FALSE),"-")</f>
        <v>-</v>
      </c>
      <c r="G1489" s="28" t="str">
        <f>IF($D1489&gt;0,VLOOKUP($D1489,Iscrizioni!$A$2:$M$2502,9,FALSE),"-")</f>
        <v>-</v>
      </c>
      <c r="H1489" s="28" t="str">
        <f>IF($D1489&gt;0,VLOOKUP($D1489,Iscrizioni!$A$2:$M$2502,4,FALSE),"-")</f>
        <v>-</v>
      </c>
      <c r="I1489" s="27" t="str">
        <f>IF($D1489&gt;0,VLOOKUP($D1489,Iscrizioni!$A$2:$M$2502,5,FALSE),"-")</f>
        <v>-</v>
      </c>
      <c r="J1489" s="27" t="str">
        <f>IF($D1489&gt;0,VLOOKUP($D1489,Iscrizioni!$A$2:$M$2502,10,FALSE),"-")</f>
        <v>-</v>
      </c>
      <c r="K1489" s="27" t="str">
        <f t="shared" si="142"/>
        <v>-</v>
      </c>
      <c r="L1489" s="46" t="str">
        <f>IF($D1489&gt;0,VLOOKUP($D1489,Iscrizioni!$A$2:$M$2502,11,FALSE),"-")</f>
        <v>-</v>
      </c>
      <c r="M1489" s="27" t="str">
        <f>IF($D1489&gt;0,VLOOKUP($D1489,Iscrizioni!$A$2:$N$2502,12,FALSE),"-")</f>
        <v>-</v>
      </c>
      <c r="N1489" s="46" t="str">
        <f>IF($D1489&gt;0,VLOOKUP($D1489,Iscrizioni!$A$2:$M$2502,6,FALSE),"-")</f>
        <v>-</v>
      </c>
      <c r="O1489" s="107" t="str">
        <f>IF($D1489&gt;0,VLOOKUP($D1489,Iscrizioni!$A$2:$M$2502,7,FALSE),"-")</f>
        <v>-</v>
      </c>
      <c r="P1489" s="46" t="str">
        <f>IF($D1489&gt;0,VLOOKUP(LEFT($N1489,1),Regione!$A$2:$C$21,2,FALSE),"-")</f>
        <v>-</v>
      </c>
      <c r="Q1489" s="112" t="str">
        <f ca="1">IF($D1489&gt;0,NormalizzaTempo("D",CELL("tipo",$E1489),$E1489),"-")</f>
        <v>-</v>
      </c>
      <c r="R1489" s="27" t="str">
        <f>IF($D1489&gt;0,VLOOKUP($D1489,Iscrizioni!$A$2:$M$2502,13,FALSE),"-")</f>
        <v>-</v>
      </c>
      <c r="S1489" s="112" t="str">
        <f t="shared" ref="S1489:S1552" si="145">IF($D1489&gt;0,CalcolaVelocita(R1489,Q1489*86400),"-")</f>
        <v>-</v>
      </c>
      <c r="T1489" s="112" t="str">
        <f>IF($D1489&gt;0,SUMIFS($S$3:$S1489,$X$3:$X1489,1,$J$3:$J1489,$J1489),"-")</f>
        <v>-</v>
      </c>
      <c r="U1489" s="112" t="str">
        <f t="shared" ref="U1489:U1552" si="146">IF($D1489&gt;0,S1489-T1489,"-")</f>
        <v>-</v>
      </c>
      <c r="V1489" s="112" t="str">
        <f t="shared" si="143"/>
        <v>-</v>
      </c>
      <c r="W1489" s="27" t="str">
        <f>IF(LEN($C1489)=0,IF($D1489&gt;0,COUNTIFS($A$3:$A1489,$A1489),"-"),"Escluso")</f>
        <v>-</v>
      </c>
      <c r="X1489" s="2" t="str">
        <f>IF(LEN($C1489)=0,IF($D1489&gt;0,COUNTIFS($J$3:$J1489,$J1489,$C$3:$C1489,""),"-"),"Escluso")</f>
        <v>-</v>
      </c>
      <c r="Y1489" s="127" t="str">
        <f t="shared" si="141"/>
        <v>-</v>
      </c>
      <c r="Z1489" s="2" t="str">
        <f>IF($D1489&gt;0,COUNTIFS($O$3:$O1489,$O1489,$L$3:$L1489,$L1489,$I$3:$I1489,$I1489),"-")</f>
        <v>-</v>
      </c>
      <c r="AA1489" s="27" t="str">
        <f>IF($D1489&gt;0,IF(OR($Z1489 &gt;1,$L1489&lt;&gt;"Adulti"),0,VLOOKUP($P1489,Regione!$B$2:$C$22,2,FALSE)),"-")</f>
        <v>-</v>
      </c>
      <c r="AB1489" s="27" t="str">
        <f>IF($D1489&gt;0,IF(COUNTIFS($O$3:$O1489,$O1489,$L$3:$L1489,$L1489,$I$3:$I1489,$I1489) &gt;1,0,SUMIFS($Y$3:$Y$2503,$L$3:$L$2503,$L1489,$O$3:$O$2503,$O1489,$I$3:$I$2503,$I1489)),"-")</f>
        <v>-</v>
      </c>
      <c r="AC1489" s="27" t="str">
        <f t="shared" si="144"/>
        <v>-</v>
      </c>
    </row>
    <row r="1490" spans="1:29" s="1" customFormat="1">
      <c r="A1490" s="13"/>
      <c r="B1490" s="107" t="str">
        <f>IF(COUNTA($A1490)&gt;0,VLOOKUP($A1490,Corsa!$A$1:$F$43,2,FALSE),"-")</f>
        <v>-</v>
      </c>
      <c r="C1490" s="11"/>
      <c r="D1490" s="13"/>
      <c r="E1490" s="13"/>
      <c r="F1490" s="46" t="str">
        <f>IF(COUNTA($A1490)&gt;0,VLOOKUP($A1490,Corsa!$A$1:$F$43,3,FALSE),"-")</f>
        <v>-</v>
      </c>
      <c r="G1490" s="28" t="str">
        <f>IF($D1490&gt;0,VLOOKUP($D1490,Iscrizioni!$A$2:$M$2502,9,FALSE),"-")</f>
        <v>-</v>
      </c>
      <c r="H1490" s="28" t="str">
        <f>IF($D1490&gt;0,VLOOKUP($D1490,Iscrizioni!$A$2:$M$2502,4,FALSE),"-")</f>
        <v>-</v>
      </c>
      <c r="I1490" s="27" t="str">
        <f>IF($D1490&gt;0,VLOOKUP($D1490,Iscrizioni!$A$2:$M$2502,5,FALSE),"-")</f>
        <v>-</v>
      </c>
      <c r="J1490" s="27" t="str">
        <f>IF($D1490&gt;0,VLOOKUP($D1490,Iscrizioni!$A$2:$M$2502,10,FALSE),"-")</f>
        <v>-</v>
      </c>
      <c r="K1490" s="27" t="str">
        <f t="shared" si="142"/>
        <v>-</v>
      </c>
      <c r="L1490" s="46" t="str">
        <f>IF($D1490&gt;0,VLOOKUP($D1490,Iscrizioni!$A$2:$M$2502,11,FALSE),"-")</f>
        <v>-</v>
      </c>
      <c r="M1490" s="27" t="str">
        <f>IF($D1490&gt;0,VLOOKUP($D1490,Iscrizioni!$A$2:$N$2502,12,FALSE),"-")</f>
        <v>-</v>
      </c>
      <c r="N1490" s="46" t="str">
        <f>IF($D1490&gt;0,VLOOKUP($D1490,Iscrizioni!$A$2:$M$2502,6,FALSE),"-")</f>
        <v>-</v>
      </c>
      <c r="O1490" s="107" t="str">
        <f>IF($D1490&gt;0,VLOOKUP($D1490,Iscrizioni!$A$2:$M$2502,7,FALSE),"-")</f>
        <v>-</v>
      </c>
      <c r="P1490" s="46" t="str">
        <f>IF($D1490&gt;0,VLOOKUP(LEFT($N1490,1),Regione!$A$2:$C$21,2,FALSE),"-")</f>
        <v>-</v>
      </c>
      <c r="Q1490" s="112" t="str">
        <f ca="1">IF($D1490&gt;0,NormalizzaTempo("D",CELL("tipo",$E1490),$E1490),"-")</f>
        <v>-</v>
      </c>
      <c r="R1490" s="27" t="str">
        <f>IF($D1490&gt;0,VLOOKUP($D1490,Iscrizioni!$A$2:$M$2502,13,FALSE),"-")</f>
        <v>-</v>
      </c>
      <c r="S1490" s="112" t="str">
        <f t="shared" si="145"/>
        <v>-</v>
      </c>
      <c r="T1490" s="112" t="str">
        <f>IF($D1490&gt;0,SUMIFS($S$3:$S1490,$X$3:$X1490,1,$J$3:$J1490,$J1490),"-")</f>
        <v>-</v>
      </c>
      <c r="U1490" s="112" t="str">
        <f t="shared" si="146"/>
        <v>-</v>
      </c>
      <c r="V1490" s="112" t="str">
        <f t="shared" si="143"/>
        <v>-</v>
      </c>
      <c r="W1490" s="27" t="str">
        <f>IF(LEN($C1490)=0,IF($D1490&gt;0,COUNTIFS($A$3:$A1490,$A1490),"-"),"Escluso")</f>
        <v>-</v>
      </c>
      <c r="X1490" s="2" t="str">
        <f>IF(LEN($C1490)=0,IF($D1490&gt;0,COUNTIFS($J$3:$J1490,$J1490,$C$3:$C1490,""),"-"),"Escluso")</f>
        <v>-</v>
      </c>
      <c r="Y1490" s="127" t="str">
        <f t="shared" si="141"/>
        <v>-</v>
      </c>
      <c r="Z1490" s="2" t="str">
        <f>IF($D1490&gt;0,COUNTIFS($O$3:$O1490,$O1490,$L$3:$L1490,$L1490,$I$3:$I1490,$I1490),"-")</f>
        <v>-</v>
      </c>
      <c r="AA1490" s="27" t="str">
        <f>IF($D1490&gt;0,IF(OR($Z1490 &gt;1,$L1490&lt;&gt;"Adulti"),0,VLOOKUP($P1490,Regione!$B$2:$C$22,2,FALSE)),"-")</f>
        <v>-</v>
      </c>
      <c r="AB1490" s="27" t="str">
        <f>IF($D1490&gt;0,IF(COUNTIFS($O$3:$O1490,$O1490,$L$3:$L1490,$L1490,$I$3:$I1490,$I1490) &gt;1,0,SUMIFS($Y$3:$Y$2503,$L$3:$L$2503,$L1490,$O$3:$O$2503,$O1490,$I$3:$I$2503,$I1490)),"-")</f>
        <v>-</v>
      </c>
      <c r="AC1490" s="27" t="str">
        <f t="shared" si="144"/>
        <v>-</v>
      </c>
    </row>
    <row r="1491" spans="1:29" s="1" customFormat="1">
      <c r="A1491" s="13"/>
      <c r="B1491" s="107" t="str">
        <f>IF(COUNTA($A1491)&gt;0,VLOOKUP($A1491,Corsa!$A$1:$F$43,2,FALSE),"-")</f>
        <v>-</v>
      </c>
      <c r="C1491" s="11"/>
      <c r="D1491" s="13"/>
      <c r="E1491" s="13"/>
      <c r="F1491" s="46" t="str">
        <f>IF(COUNTA($A1491)&gt;0,VLOOKUP($A1491,Corsa!$A$1:$F$43,3,FALSE),"-")</f>
        <v>-</v>
      </c>
      <c r="G1491" s="28" t="str">
        <f>IF($D1491&gt;0,VLOOKUP($D1491,Iscrizioni!$A$2:$M$2502,9,FALSE),"-")</f>
        <v>-</v>
      </c>
      <c r="H1491" s="28" t="str">
        <f>IF($D1491&gt;0,VLOOKUP($D1491,Iscrizioni!$A$2:$M$2502,4,FALSE),"-")</f>
        <v>-</v>
      </c>
      <c r="I1491" s="27" t="str">
        <f>IF($D1491&gt;0,VLOOKUP($D1491,Iscrizioni!$A$2:$M$2502,5,FALSE),"-")</f>
        <v>-</v>
      </c>
      <c r="J1491" s="27" t="str">
        <f>IF($D1491&gt;0,VLOOKUP($D1491,Iscrizioni!$A$2:$M$2502,10,FALSE),"-")</f>
        <v>-</v>
      </c>
      <c r="K1491" s="27" t="str">
        <f t="shared" si="142"/>
        <v>-</v>
      </c>
      <c r="L1491" s="46" t="str">
        <f>IF($D1491&gt;0,VLOOKUP($D1491,Iscrizioni!$A$2:$M$2502,11,FALSE),"-")</f>
        <v>-</v>
      </c>
      <c r="M1491" s="27" t="str">
        <f>IF($D1491&gt;0,VLOOKUP($D1491,Iscrizioni!$A$2:$N$2502,12,FALSE),"-")</f>
        <v>-</v>
      </c>
      <c r="N1491" s="46" t="str">
        <f>IF($D1491&gt;0,VLOOKUP($D1491,Iscrizioni!$A$2:$M$2502,6,FALSE),"-")</f>
        <v>-</v>
      </c>
      <c r="O1491" s="107" t="str">
        <f>IF($D1491&gt;0,VLOOKUP($D1491,Iscrizioni!$A$2:$M$2502,7,FALSE),"-")</f>
        <v>-</v>
      </c>
      <c r="P1491" s="46" t="str">
        <f>IF($D1491&gt;0,VLOOKUP(LEFT($N1491,1),Regione!$A$2:$C$21,2,FALSE),"-")</f>
        <v>-</v>
      </c>
      <c r="Q1491" s="112" t="str">
        <f ca="1">IF($D1491&gt;0,NormalizzaTempo("D",CELL("tipo",$E1491),$E1491),"-")</f>
        <v>-</v>
      </c>
      <c r="R1491" s="27" t="str">
        <f>IF($D1491&gt;0,VLOOKUP($D1491,Iscrizioni!$A$2:$M$2502,13,FALSE),"-")</f>
        <v>-</v>
      </c>
      <c r="S1491" s="112" t="str">
        <f t="shared" si="145"/>
        <v>-</v>
      </c>
      <c r="T1491" s="112" t="str">
        <f>IF($D1491&gt;0,SUMIFS($S$3:$S1491,$X$3:$X1491,1,$J$3:$J1491,$J1491),"-")</f>
        <v>-</v>
      </c>
      <c r="U1491" s="112" t="str">
        <f t="shared" si="146"/>
        <v>-</v>
      </c>
      <c r="V1491" s="112" t="str">
        <f t="shared" si="143"/>
        <v>-</v>
      </c>
      <c r="W1491" s="27" t="str">
        <f>IF(LEN($C1491)=0,IF($D1491&gt;0,COUNTIFS($A$3:$A1491,$A1491),"-"),"Escluso")</f>
        <v>-</v>
      </c>
      <c r="X1491" s="2" t="str">
        <f>IF(LEN($C1491)=0,IF($D1491&gt;0,COUNTIFS($J$3:$J1491,$J1491,$C$3:$C1491,""),"-"),"Escluso")</f>
        <v>-</v>
      </c>
      <c r="Y1491" s="127" t="str">
        <f t="shared" si="141"/>
        <v>-</v>
      </c>
      <c r="Z1491" s="2" t="str">
        <f>IF($D1491&gt;0,COUNTIFS($O$3:$O1491,$O1491,$L$3:$L1491,$L1491,$I$3:$I1491,$I1491),"-")</f>
        <v>-</v>
      </c>
      <c r="AA1491" s="27" t="str">
        <f>IF($D1491&gt;0,IF(OR($Z1491 &gt;1,$L1491&lt;&gt;"Adulti"),0,VLOOKUP($P1491,Regione!$B$2:$C$22,2,FALSE)),"-")</f>
        <v>-</v>
      </c>
      <c r="AB1491" s="27" t="str">
        <f>IF($D1491&gt;0,IF(COUNTIFS($O$3:$O1491,$O1491,$L$3:$L1491,$L1491,$I$3:$I1491,$I1491) &gt;1,0,SUMIFS($Y$3:$Y$2503,$L$3:$L$2503,$L1491,$O$3:$O$2503,$O1491,$I$3:$I$2503,$I1491)),"-")</f>
        <v>-</v>
      </c>
      <c r="AC1491" s="27" t="str">
        <f t="shared" si="144"/>
        <v>-</v>
      </c>
    </row>
    <row r="1492" spans="1:29" s="1" customFormat="1">
      <c r="A1492" s="13"/>
      <c r="B1492" s="107" t="str">
        <f>IF(COUNTA($A1492)&gt;0,VLOOKUP($A1492,Corsa!$A$1:$F$43,2,FALSE),"-")</f>
        <v>-</v>
      </c>
      <c r="C1492" s="11"/>
      <c r="D1492" s="13"/>
      <c r="E1492" s="13"/>
      <c r="F1492" s="46" t="str">
        <f>IF(COUNTA($A1492)&gt;0,VLOOKUP($A1492,Corsa!$A$1:$F$43,3,FALSE),"-")</f>
        <v>-</v>
      </c>
      <c r="G1492" s="28" t="str">
        <f>IF($D1492&gt;0,VLOOKUP($D1492,Iscrizioni!$A$2:$M$2502,9,FALSE),"-")</f>
        <v>-</v>
      </c>
      <c r="H1492" s="28" t="str">
        <f>IF($D1492&gt;0,VLOOKUP($D1492,Iscrizioni!$A$2:$M$2502,4,FALSE),"-")</f>
        <v>-</v>
      </c>
      <c r="I1492" s="27" t="str">
        <f>IF($D1492&gt;0,VLOOKUP($D1492,Iscrizioni!$A$2:$M$2502,5,FALSE),"-")</f>
        <v>-</v>
      </c>
      <c r="J1492" s="27" t="str">
        <f>IF($D1492&gt;0,VLOOKUP($D1492,Iscrizioni!$A$2:$M$2502,10,FALSE),"-")</f>
        <v>-</v>
      </c>
      <c r="K1492" s="27" t="str">
        <f t="shared" si="142"/>
        <v>-</v>
      </c>
      <c r="L1492" s="46" t="str">
        <f>IF($D1492&gt;0,VLOOKUP($D1492,Iscrizioni!$A$2:$M$2502,11,FALSE),"-")</f>
        <v>-</v>
      </c>
      <c r="M1492" s="27" t="str">
        <f>IF($D1492&gt;0,VLOOKUP($D1492,Iscrizioni!$A$2:$N$2502,12,FALSE),"-")</f>
        <v>-</v>
      </c>
      <c r="N1492" s="46" t="str">
        <f>IF($D1492&gt;0,VLOOKUP($D1492,Iscrizioni!$A$2:$M$2502,6,FALSE),"-")</f>
        <v>-</v>
      </c>
      <c r="O1492" s="107" t="str">
        <f>IF($D1492&gt;0,VLOOKUP($D1492,Iscrizioni!$A$2:$M$2502,7,FALSE),"-")</f>
        <v>-</v>
      </c>
      <c r="P1492" s="46" t="str">
        <f>IF($D1492&gt;0,VLOOKUP(LEFT($N1492,1),Regione!$A$2:$C$21,2,FALSE),"-")</f>
        <v>-</v>
      </c>
      <c r="Q1492" s="112" t="str">
        <f ca="1">IF($D1492&gt;0,NormalizzaTempo("D",CELL("tipo",$E1492),$E1492),"-")</f>
        <v>-</v>
      </c>
      <c r="R1492" s="27" t="str">
        <f>IF($D1492&gt;0,VLOOKUP($D1492,Iscrizioni!$A$2:$M$2502,13,FALSE),"-")</f>
        <v>-</v>
      </c>
      <c r="S1492" s="112" t="str">
        <f t="shared" si="145"/>
        <v>-</v>
      </c>
      <c r="T1492" s="112" t="str">
        <f>IF($D1492&gt;0,SUMIFS($S$3:$S1492,$X$3:$X1492,1,$J$3:$J1492,$J1492),"-")</f>
        <v>-</v>
      </c>
      <c r="U1492" s="112" t="str">
        <f t="shared" si="146"/>
        <v>-</v>
      </c>
      <c r="V1492" s="112" t="str">
        <f t="shared" si="143"/>
        <v>-</v>
      </c>
      <c r="W1492" s="27" t="str">
        <f>IF(LEN($C1492)=0,IF($D1492&gt;0,COUNTIFS($A$3:$A1492,$A1492),"-"),"Escluso")</f>
        <v>-</v>
      </c>
      <c r="X1492" s="2" t="str">
        <f>IF(LEN($C1492)=0,IF($D1492&gt;0,COUNTIFS($J$3:$J1492,$J1492,$C$3:$C1492,""),"-"),"Escluso")</f>
        <v>-</v>
      </c>
      <c r="Y1492" s="127" t="str">
        <f t="shared" si="141"/>
        <v>-</v>
      </c>
      <c r="Z1492" s="2" t="str">
        <f>IF($D1492&gt;0,COUNTIFS($O$3:$O1492,$O1492,$L$3:$L1492,$L1492,$I$3:$I1492,$I1492),"-")</f>
        <v>-</v>
      </c>
      <c r="AA1492" s="27" t="str">
        <f>IF($D1492&gt;0,IF(OR($Z1492 &gt;1,$L1492&lt;&gt;"Adulti"),0,VLOOKUP($P1492,Regione!$B$2:$C$22,2,FALSE)),"-")</f>
        <v>-</v>
      </c>
      <c r="AB1492" s="27" t="str">
        <f>IF($D1492&gt;0,IF(COUNTIFS($O$3:$O1492,$O1492,$L$3:$L1492,$L1492,$I$3:$I1492,$I1492) &gt;1,0,SUMIFS($Y$3:$Y$2503,$L$3:$L$2503,$L1492,$O$3:$O$2503,$O1492,$I$3:$I$2503,$I1492)),"-")</f>
        <v>-</v>
      </c>
      <c r="AC1492" s="27" t="str">
        <f t="shared" si="144"/>
        <v>-</v>
      </c>
    </row>
    <row r="1493" spans="1:29" s="1" customFormat="1">
      <c r="A1493" s="13"/>
      <c r="B1493" s="107" t="str">
        <f>IF(COUNTA($A1493)&gt;0,VLOOKUP($A1493,Corsa!$A$1:$F$43,2,FALSE),"-")</f>
        <v>-</v>
      </c>
      <c r="C1493" s="11"/>
      <c r="D1493" s="13"/>
      <c r="E1493" s="13"/>
      <c r="F1493" s="46" t="str">
        <f>IF(COUNTA($A1493)&gt;0,VLOOKUP($A1493,Corsa!$A$1:$F$43,3,FALSE),"-")</f>
        <v>-</v>
      </c>
      <c r="G1493" s="28" t="str">
        <f>IF($D1493&gt;0,VLOOKUP($D1493,Iscrizioni!$A$2:$M$2502,9,FALSE),"-")</f>
        <v>-</v>
      </c>
      <c r="H1493" s="28" t="str">
        <f>IF($D1493&gt;0,VLOOKUP($D1493,Iscrizioni!$A$2:$M$2502,4,FALSE),"-")</f>
        <v>-</v>
      </c>
      <c r="I1493" s="27" t="str">
        <f>IF($D1493&gt;0,VLOOKUP($D1493,Iscrizioni!$A$2:$M$2502,5,FALSE),"-")</f>
        <v>-</v>
      </c>
      <c r="J1493" s="27" t="str">
        <f>IF($D1493&gt;0,VLOOKUP($D1493,Iscrizioni!$A$2:$M$2502,10,FALSE),"-")</f>
        <v>-</v>
      </c>
      <c r="K1493" s="27" t="str">
        <f t="shared" si="142"/>
        <v>-</v>
      </c>
      <c r="L1493" s="46" t="str">
        <f>IF($D1493&gt;0,VLOOKUP($D1493,Iscrizioni!$A$2:$M$2502,11,FALSE),"-")</f>
        <v>-</v>
      </c>
      <c r="M1493" s="27" t="str">
        <f>IF($D1493&gt;0,VLOOKUP($D1493,Iscrizioni!$A$2:$N$2502,12,FALSE),"-")</f>
        <v>-</v>
      </c>
      <c r="N1493" s="46" t="str">
        <f>IF($D1493&gt;0,VLOOKUP($D1493,Iscrizioni!$A$2:$M$2502,6,FALSE),"-")</f>
        <v>-</v>
      </c>
      <c r="O1493" s="107" t="str">
        <f>IF($D1493&gt;0,VLOOKUP($D1493,Iscrizioni!$A$2:$M$2502,7,FALSE),"-")</f>
        <v>-</v>
      </c>
      <c r="P1493" s="46" t="str">
        <f>IF($D1493&gt;0,VLOOKUP(LEFT($N1493,1),Regione!$A$2:$C$21,2,FALSE),"-")</f>
        <v>-</v>
      </c>
      <c r="Q1493" s="112" t="str">
        <f ca="1">IF($D1493&gt;0,NormalizzaTempo("D",CELL("tipo",$E1493),$E1493),"-")</f>
        <v>-</v>
      </c>
      <c r="R1493" s="27" t="str">
        <f>IF($D1493&gt;0,VLOOKUP($D1493,Iscrizioni!$A$2:$M$2502,13,FALSE),"-")</f>
        <v>-</v>
      </c>
      <c r="S1493" s="112" t="str">
        <f t="shared" si="145"/>
        <v>-</v>
      </c>
      <c r="T1493" s="112" t="str">
        <f>IF($D1493&gt;0,SUMIFS($S$3:$S1493,$X$3:$X1493,1,$J$3:$J1493,$J1493),"-")</f>
        <v>-</v>
      </c>
      <c r="U1493" s="112" t="str">
        <f t="shared" si="146"/>
        <v>-</v>
      </c>
      <c r="V1493" s="112" t="str">
        <f t="shared" si="143"/>
        <v>-</v>
      </c>
      <c r="W1493" s="27" t="str">
        <f>IF(LEN($C1493)=0,IF($D1493&gt;0,COUNTIFS($A$3:$A1493,$A1493),"-"),"Escluso")</f>
        <v>-</v>
      </c>
      <c r="X1493" s="2" t="str">
        <f>IF(LEN($C1493)=0,IF($D1493&gt;0,COUNTIFS($J$3:$J1493,$J1493,$C$3:$C1493,""),"-"),"Escluso")</f>
        <v>-</v>
      </c>
      <c r="Y1493" s="127" t="str">
        <f t="shared" si="141"/>
        <v>-</v>
      </c>
      <c r="Z1493" s="2" t="str">
        <f>IF($D1493&gt;0,COUNTIFS($O$3:$O1493,$O1493,$L$3:$L1493,$L1493,$I$3:$I1493,$I1493),"-")</f>
        <v>-</v>
      </c>
      <c r="AA1493" s="27" t="str">
        <f>IF($D1493&gt;0,IF(OR($Z1493 &gt;1,$L1493&lt;&gt;"Adulti"),0,VLOOKUP($P1493,Regione!$B$2:$C$22,2,FALSE)),"-")</f>
        <v>-</v>
      </c>
      <c r="AB1493" s="27" t="str">
        <f>IF($D1493&gt;0,IF(COUNTIFS($O$3:$O1493,$O1493,$L$3:$L1493,$L1493,$I$3:$I1493,$I1493) &gt;1,0,SUMIFS($Y$3:$Y$2503,$L$3:$L$2503,$L1493,$O$3:$O$2503,$O1493,$I$3:$I$2503,$I1493)),"-")</f>
        <v>-</v>
      </c>
      <c r="AC1493" s="27" t="str">
        <f t="shared" si="144"/>
        <v>-</v>
      </c>
    </row>
    <row r="1494" spans="1:29" s="1" customFormat="1">
      <c r="A1494" s="13"/>
      <c r="B1494" s="107" t="str">
        <f>IF(COUNTA($A1494)&gt;0,VLOOKUP($A1494,Corsa!$A$1:$F$43,2,FALSE),"-")</f>
        <v>-</v>
      </c>
      <c r="C1494" s="11"/>
      <c r="D1494" s="13"/>
      <c r="E1494" s="13"/>
      <c r="F1494" s="46" t="str">
        <f>IF(COUNTA($A1494)&gt;0,VLOOKUP($A1494,Corsa!$A$1:$F$43,3,FALSE),"-")</f>
        <v>-</v>
      </c>
      <c r="G1494" s="28" t="str">
        <f>IF($D1494&gt;0,VLOOKUP($D1494,Iscrizioni!$A$2:$M$2502,9,FALSE),"-")</f>
        <v>-</v>
      </c>
      <c r="H1494" s="28" t="str">
        <f>IF($D1494&gt;0,VLOOKUP($D1494,Iscrizioni!$A$2:$M$2502,4,FALSE),"-")</f>
        <v>-</v>
      </c>
      <c r="I1494" s="27" t="str">
        <f>IF($D1494&gt;0,VLOOKUP($D1494,Iscrizioni!$A$2:$M$2502,5,FALSE),"-")</f>
        <v>-</v>
      </c>
      <c r="J1494" s="27" t="str">
        <f>IF($D1494&gt;0,VLOOKUP($D1494,Iscrizioni!$A$2:$M$2502,10,FALSE),"-")</f>
        <v>-</v>
      </c>
      <c r="K1494" s="27" t="str">
        <f t="shared" si="142"/>
        <v>-</v>
      </c>
      <c r="L1494" s="46" t="str">
        <f>IF($D1494&gt;0,VLOOKUP($D1494,Iscrizioni!$A$2:$M$2502,11,FALSE),"-")</f>
        <v>-</v>
      </c>
      <c r="M1494" s="27" t="str">
        <f>IF($D1494&gt;0,VLOOKUP($D1494,Iscrizioni!$A$2:$N$2502,12,FALSE),"-")</f>
        <v>-</v>
      </c>
      <c r="N1494" s="46" t="str">
        <f>IF($D1494&gt;0,VLOOKUP($D1494,Iscrizioni!$A$2:$M$2502,6,FALSE),"-")</f>
        <v>-</v>
      </c>
      <c r="O1494" s="107" t="str">
        <f>IF($D1494&gt;0,VLOOKUP($D1494,Iscrizioni!$A$2:$M$2502,7,FALSE),"-")</f>
        <v>-</v>
      </c>
      <c r="P1494" s="46" t="str">
        <f>IF($D1494&gt;0,VLOOKUP(LEFT($N1494,1),Regione!$A$2:$C$21,2,FALSE),"-")</f>
        <v>-</v>
      </c>
      <c r="Q1494" s="112" t="str">
        <f ca="1">IF($D1494&gt;0,NormalizzaTempo("D",CELL("tipo",$E1494),$E1494),"-")</f>
        <v>-</v>
      </c>
      <c r="R1494" s="27" t="str">
        <f>IF($D1494&gt;0,VLOOKUP($D1494,Iscrizioni!$A$2:$M$2502,13,FALSE),"-")</f>
        <v>-</v>
      </c>
      <c r="S1494" s="112" t="str">
        <f t="shared" si="145"/>
        <v>-</v>
      </c>
      <c r="T1494" s="112" t="str">
        <f>IF($D1494&gt;0,SUMIFS($S$3:$S1494,$X$3:$X1494,1,$J$3:$J1494,$J1494),"-")</f>
        <v>-</v>
      </c>
      <c r="U1494" s="112" t="str">
        <f t="shared" si="146"/>
        <v>-</v>
      </c>
      <c r="V1494" s="112" t="str">
        <f t="shared" si="143"/>
        <v>-</v>
      </c>
      <c r="W1494" s="27" t="str">
        <f>IF(LEN($C1494)=0,IF($D1494&gt;0,COUNTIFS($A$3:$A1494,$A1494),"-"),"Escluso")</f>
        <v>-</v>
      </c>
      <c r="X1494" s="2" t="str">
        <f>IF(LEN($C1494)=0,IF($D1494&gt;0,COUNTIFS($J$3:$J1494,$J1494,$C$3:$C1494,""),"-"),"Escluso")</f>
        <v>-</v>
      </c>
      <c r="Y1494" s="127" t="str">
        <f t="shared" si="141"/>
        <v>-</v>
      </c>
      <c r="Z1494" s="2" t="str">
        <f>IF($D1494&gt;0,COUNTIFS($O$3:$O1494,$O1494,$L$3:$L1494,$L1494,$I$3:$I1494,$I1494),"-")</f>
        <v>-</v>
      </c>
      <c r="AA1494" s="27" t="str">
        <f>IF($D1494&gt;0,IF(OR($Z1494 &gt;1,$L1494&lt;&gt;"Adulti"),0,VLOOKUP($P1494,Regione!$B$2:$C$22,2,FALSE)),"-")</f>
        <v>-</v>
      </c>
      <c r="AB1494" s="27" t="str">
        <f>IF($D1494&gt;0,IF(COUNTIFS($O$3:$O1494,$O1494,$L$3:$L1494,$L1494,$I$3:$I1494,$I1494) &gt;1,0,SUMIFS($Y$3:$Y$2503,$L$3:$L$2503,$L1494,$O$3:$O$2503,$O1494,$I$3:$I$2503,$I1494)),"-")</f>
        <v>-</v>
      </c>
      <c r="AC1494" s="27" t="str">
        <f t="shared" si="144"/>
        <v>-</v>
      </c>
    </row>
    <row r="1495" spans="1:29" s="1" customFormat="1">
      <c r="A1495" s="13"/>
      <c r="B1495" s="107" t="str">
        <f>IF(COUNTA($A1495)&gt;0,VLOOKUP($A1495,Corsa!$A$1:$F$43,2,FALSE),"-")</f>
        <v>-</v>
      </c>
      <c r="C1495" s="11"/>
      <c r="D1495" s="13"/>
      <c r="E1495" s="13"/>
      <c r="F1495" s="46" t="str">
        <f>IF(COUNTA($A1495)&gt;0,VLOOKUP($A1495,Corsa!$A$1:$F$43,3,FALSE),"-")</f>
        <v>-</v>
      </c>
      <c r="G1495" s="28" t="str">
        <f>IF($D1495&gt;0,VLOOKUP($D1495,Iscrizioni!$A$2:$M$2502,9,FALSE),"-")</f>
        <v>-</v>
      </c>
      <c r="H1495" s="28" t="str">
        <f>IF($D1495&gt;0,VLOOKUP($D1495,Iscrizioni!$A$2:$M$2502,4,FALSE),"-")</f>
        <v>-</v>
      </c>
      <c r="I1495" s="27" t="str">
        <f>IF($D1495&gt;0,VLOOKUP($D1495,Iscrizioni!$A$2:$M$2502,5,FALSE),"-")</f>
        <v>-</v>
      </c>
      <c r="J1495" s="27" t="str">
        <f>IF($D1495&gt;0,VLOOKUP($D1495,Iscrizioni!$A$2:$M$2502,10,FALSE),"-")</f>
        <v>-</v>
      </c>
      <c r="K1495" s="27" t="str">
        <f t="shared" si="142"/>
        <v>-</v>
      </c>
      <c r="L1495" s="46" t="str">
        <f>IF($D1495&gt;0,VLOOKUP($D1495,Iscrizioni!$A$2:$M$2502,11,FALSE),"-")</f>
        <v>-</v>
      </c>
      <c r="M1495" s="27" t="str">
        <f>IF($D1495&gt;0,VLOOKUP($D1495,Iscrizioni!$A$2:$N$2502,12,FALSE),"-")</f>
        <v>-</v>
      </c>
      <c r="N1495" s="46" t="str">
        <f>IF($D1495&gt;0,VLOOKUP($D1495,Iscrizioni!$A$2:$M$2502,6,FALSE),"-")</f>
        <v>-</v>
      </c>
      <c r="O1495" s="107" t="str">
        <f>IF($D1495&gt;0,VLOOKUP($D1495,Iscrizioni!$A$2:$M$2502,7,FALSE),"-")</f>
        <v>-</v>
      </c>
      <c r="P1495" s="46" t="str">
        <f>IF($D1495&gt;0,VLOOKUP(LEFT($N1495,1),Regione!$A$2:$C$21,2,FALSE),"-")</f>
        <v>-</v>
      </c>
      <c r="Q1495" s="112" t="str">
        <f ca="1">IF($D1495&gt;0,NormalizzaTempo("D",CELL("tipo",$E1495),$E1495),"-")</f>
        <v>-</v>
      </c>
      <c r="R1495" s="27" t="str">
        <f>IF($D1495&gt;0,VLOOKUP($D1495,Iscrizioni!$A$2:$M$2502,13,FALSE),"-")</f>
        <v>-</v>
      </c>
      <c r="S1495" s="112" t="str">
        <f t="shared" si="145"/>
        <v>-</v>
      </c>
      <c r="T1495" s="112" t="str">
        <f>IF($D1495&gt;0,SUMIFS($S$3:$S1495,$X$3:$X1495,1,$J$3:$J1495,$J1495),"-")</f>
        <v>-</v>
      </c>
      <c r="U1495" s="112" t="str">
        <f t="shared" si="146"/>
        <v>-</v>
      </c>
      <c r="V1495" s="112" t="str">
        <f t="shared" si="143"/>
        <v>-</v>
      </c>
      <c r="W1495" s="27" t="str">
        <f>IF(LEN($C1495)=0,IF($D1495&gt;0,COUNTIFS($A$3:$A1495,$A1495),"-"),"Escluso")</f>
        <v>-</v>
      </c>
      <c r="X1495" s="2" t="str">
        <f>IF(LEN($C1495)=0,IF($D1495&gt;0,COUNTIFS($J$3:$J1495,$J1495,$C$3:$C1495,""),"-"),"Escluso")</f>
        <v>-</v>
      </c>
      <c r="Y1495" s="127" t="str">
        <f t="shared" si="141"/>
        <v>-</v>
      </c>
      <c r="Z1495" s="2" t="str">
        <f>IF($D1495&gt;0,COUNTIFS($O$3:$O1495,$O1495,$L$3:$L1495,$L1495,$I$3:$I1495,$I1495),"-")</f>
        <v>-</v>
      </c>
      <c r="AA1495" s="27" t="str">
        <f>IF($D1495&gt;0,IF(OR($Z1495 &gt;1,$L1495&lt;&gt;"Adulti"),0,VLOOKUP($P1495,Regione!$B$2:$C$22,2,FALSE)),"-")</f>
        <v>-</v>
      </c>
      <c r="AB1495" s="27" t="str">
        <f>IF($D1495&gt;0,IF(COUNTIFS($O$3:$O1495,$O1495,$L$3:$L1495,$L1495,$I$3:$I1495,$I1495) &gt;1,0,SUMIFS($Y$3:$Y$2503,$L$3:$L$2503,$L1495,$O$3:$O$2503,$O1495,$I$3:$I$2503,$I1495)),"-")</f>
        <v>-</v>
      </c>
      <c r="AC1495" s="27" t="str">
        <f t="shared" si="144"/>
        <v>-</v>
      </c>
    </row>
    <row r="1496" spans="1:29" s="1" customFormat="1">
      <c r="A1496" s="13"/>
      <c r="B1496" s="107" t="str">
        <f>IF(COUNTA($A1496)&gt;0,VLOOKUP($A1496,Corsa!$A$1:$F$43,2,FALSE),"-")</f>
        <v>-</v>
      </c>
      <c r="C1496" s="11"/>
      <c r="D1496" s="13"/>
      <c r="E1496" s="13"/>
      <c r="F1496" s="46" t="str">
        <f>IF(COUNTA($A1496)&gt;0,VLOOKUP($A1496,Corsa!$A$1:$F$43,3,FALSE),"-")</f>
        <v>-</v>
      </c>
      <c r="G1496" s="28" t="str">
        <f>IF($D1496&gt;0,VLOOKUP($D1496,Iscrizioni!$A$2:$M$2502,9,FALSE),"-")</f>
        <v>-</v>
      </c>
      <c r="H1496" s="28" t="str">
        <f>IF($D1496&gt;0,VLOOKUP($D1496,Iscrizioni!$A$2:$M$2502,4,FALSE),"-")</f>
        <v>-</v>
      </c>
      <c r="I1496" s="27" t="str">
        <f>IF($D1496&gt;0,VLOOKUP($D1496,Iscrizioni!$A$2:$M$2502,5,FALSE),"-")</f>
        <v>-</v>
      </c>
      <c r="J1496" s="27" t="str">
        <f>IF($D1496&gt;0,VLOOKUP($D1496,Iscrizioni!$A$2:$M$2502,10,FALSE),"-")</f>
        <v>-</v>
      </c>
      <c r="K1496" s="27" t="str">
        <f t="shared" si="142"/>
        <v>-</v>
      </c>
      <c r="L1496" s="46" t="str">
        <f>IF($D1496&gt;0,VLOOKUP($D1496,Iscrizioni!$A$2:$M$2502,11,FALSE),"-")</f>
        <v>-</v>
      </c>
      <c r="M1496" s="27" t="str">
        <f>IF($D1496&gt;0,VLOOKUP($D1496,Iscrizioni!$A$2:$N$2502,12,FALSE),"-")</f>
        <v>-</v>
      </c>
      <c r="N1496" s="46" t="str">
        <f>IF($D1496&gt;0,VLOOKUP($D1496,Iscrizioni!$A$2:$M$2502,6,FALSE),"-")</f>
        <v>-</v>
      </c>
      <c r="O1496" s="107" t="str">
        <f>IF($D1496&gt;0,VLOOKUP($D1496,Iscrizioni!$A$2:$M$2502,7,FALSE),"-")</f>
        <v>-</v>
      </c>
      <c r="P1496" s="46" t="str">
        <f>IF($D1496&gt;0,VLOOKUP(LEFT($N1496,1),Regione!$A$2:$C$21,2,FALSE),"-")</f>
        <v>-</v>
      </c>
      <c r="Q1496" s="112" t="str">
        <f ca="1">IF($D1496&gt;0,NormalizzaTempo("D",CELL("tipo",$E1496),$E1496),"-")</f>
        <v>-</v>
      </c>
      <c r="R1496" s="27" t="str">
        <f>IF($D1496&gt;0,VLOOKUP($D1496,Iscrizioni!$A$2:$M$2502,13,FALSE),"-")</f>
        <v>-</v>
      </c>
      <c r="S1496" s="112" t="str">
        <f t="shared" si="145"/>
        <v>-</v>
      </c>
      <c r="T1496" s="112" t="str">
        <f>IF($D1496&gt;0,SUMIFS($S$3:$S1496,$X$3:$X1496,1,$J$3:$J1496,$J1496),"-")</f>
        <v>-</v>
      </c>
      <c r="U1496" s="112" t="str">
        <f t="shared" si="146"/>
        <v>-</v>
      </c>
      <c r="V1496" s="112" t="str">
        <f t="shared" si="143"/>
        <v>-</v>
      </c>
      <c r="W1496" s="27" t="str">
        <f>IF(LEN($C1496)=0,IF($D1496&gt;0,COUNTIFS($A$3:$A1496,$A1496),"-"),"Escluso")</f>
        <v>-</v>
      </c>
      <c r="X1496" s="2" t="str">
        <f>IF(LEN($C1496)=0,IF($D1496&gt;0,COUNTIFS($J$3:$J1496,$J1496,$C$3:$C1496,""),"-"),"Escluso")</f>
        <v>-</v>
      </c>
      <c r="Y1496" s="127" t="str">
        <f t="shared" si="141"/>
        <v>-</v>
      </c>
      <c r="Z1496" s="2" t="str">
        <f>IF($D1496&gt;0,COUNTIFS($O$3:$O1496,$O1496,$L$3:$L1496,$L1496,$I$3:$I1496,$I1496),"-")</f>
        <v>-</v>
      </c>
      <c r="AA1496" s="27" t="str">
        <f>IF($D1496&gt;0,IF(OR($Z1496 &gt;1,$L1496&lt;&gt;"Adulti"),0,VLOOKUP($P1496,Regione!$B$2:$C$22,2,FALSE)),"-")</f>
        <v>-</v>
      </c>
      <c r="AB1496" s="27" t="str">
        <f>IF($D1496&gt;0,IF(COUNTIFS($O$3:$O1496,$O1496,$L$3:$L1496,$L1496,$I$3:$I1496,$I1496) &gt;1,0,SUMIFS($Y$3:$Y$2503,$L$3:$L$2503,$L1496,$O$3:$O$2503,$O1496,$I$3:$I$2503,$I1496)),"-")</f>
        <v>-</v>
      </c>
      <c r="AC1496" s="27" t="str">
        <f t="shared" si="144"/>
        <v>-</v>
      </c>
    </row>
    <row r="1497" spans="1:29" s="1" customFormat="1">
      <c r="A1497" s="13"/>
      <c r="B1497" s="107" t="str">
        <f>IF(COUNTA($A1497)&gt;0,VLOOKUP($A1497,Corsa!$A$1:$F$43,2,FALSE),"-")</f>
        <v>-</v>
      </c>
      <c r="C1497" s="11"/>
      <c r="D1497" s="13"/>
      <c r="E1497" s="13"/>
      <c r="F1497" s="46" t="str">
        <f>IF(COUNTA($A1497)&gt;0,VLOOKUP($A1497,Corsa!$A$1:$F$43,3,FALSE),"-")</f>
        <v>-</v>
      </c>
      <c r="G1497" s="28" t="str">
        <f>IF($D1497&gt;0,VLOOKUP($D1497,Iscrizioni!$A$2:$M$2502,9,FALSE),"-")</f>
        <v>-</v>
      </c>
      <c r="H1497" s="28" t="str">
        <f>IF($D1497&gt;0,VLOOKUP($D1497,Iscrizioni!$A$2:$M$2502,4,FALSE),"-")</f>
        <v>-</v>
      </c>
      <c r="I1497" s="27" t="str">
        <f>IF($D1497&gt;0,VLOOKUP($D1497,Iscrizioni!$A$2:$M$2502,5,FALSE),"-")</f>
        <v>-</v>
      </c>
      <c r="J1497" s="27" t="str">
        <f>IF($D1497&gt;0,VLOOKUP($D1497,Iscrizioni!$A$2:$M$2502,10,FALSE),"-")</f>
        <v>-</v>
      </c>
      <c r="K1497" s="27" t="str">
        <f t="shared" si="142"/>
        <v>-</v>
      </c>
      <c r="L1497" s="46" t="str">
        <f>IF($D1497&gt;0,VLOOKUP($D1497,Iscrizioni!$A$2:$M$2502,11,FALSE),"-")</f>
        <v>-</v>
      </c>
      <c r="M1497" s="27" t="str">
        <f>IF($D1497&gt;0,VLOOKUP($D1497,Iscrizioni!$A$2:$N$2502,12,FALSE),"-")</f>
        <v>-</v>
      </c>
      <c r="N1497" s="46" t="str">
        <f>IF($D1497&gt;0,VLOOKUP($D1497,Iscrizioni!$A$2:$M$2502,6,FALSE),"-")</f>
        <v>-</v>
      </c>
      <c r="O1497" s="107" t="str">
        <f>IF($D1497&gt;0,VLOOKUP($D1497,Iscrizioni!$A$2:$M$2502,7,FALSE),"-")</f>
        <v>-</v>
      </c>
      <c r="P1497" s="46" t="str">
        <f>IF($D1497&gt;0,VLOOKUP(LEFT($N1497,1),Regione!$A$2:$C$21,2,FALSE),"-")</f>
        <v>-</v>
      </c>
      <c r="Q1497" s="112" t="str">
        <f ca="1">IF($D1497&gt;0,NormalizzaTempo("D",CELL("tipo",$E1497),$E1497),"-")</f>
        <v>-</v>
      </c>
      <c r="R1497" s="27" t="str">
        <f>IF($D1497&gt;0,VLOOKUP($D1497,Iscrizioni!$A$2:$M$2502,13,FALSE),"-")</f>
        <v>-</v>
      </c>
      <c r="S1497" s="112" t="str">
        <f t="shared" si="145"/>
        <v>-</v>
      </c>
      <c r="T1497" s="112" t="str">
        <f>IF($D1497&gt;0,SUMIFS($S$3:$S1497,$X$3:$X1497,1,$J$3:$J1497,$J1497),"-")</f>
        <v>-</v>
      </c>
      <c r="U1497" s="112" t="str">
        <f t="shared" si="146"/>
        <v>-</v>
      </c>
      <c r="V1497" s="112" t="str">
        <f t="shared" si="143"/>
        <v>-</v>
      </c>
      <c r="W1497" s="27" t="str">
        <f>IF(LEN($C1497)=0,IF($D1497&gt;0,COUNTIFS($A$3:$A1497,$A1497),"-"),"Escluso")</f>
        <v>-</v>
      </c>
      <c r="X1497" s="2" t="str">
        <f>IF(LEN($C1497)=0,IF($D1497&gt;0,COUNTIFS($J$3:$J1497,$J1497,$C$3:$C1497,""),"-"),"Escluso")</f>
        <v>-</v>
      </c>
      <c r="Y1497" s="127" t="str">
        <f t="shared" si="141"/>
        <v>-</v>
      </c>
      <c r="Z1497" s="2" t="str">
        <f>IF($D1497&gt;0,COUNTIFS($O$3:$O1497,$O1497,$L$3:$L1497,$L1497,$I$3:$I1497,$I1497),"-")</f>
        <v>-</v>
      </c>
      <c r="AA1497" s="27" t="str">
        <f>IF($D1497&gt;0,IF(OR($Z1497 &gt;1,$L1497&lt;&gt;"Adulti"),0,VLOOKUP($P1497,Regione!$B$2:$C$22,2,FALSE)),"-")</f>
        <v>-</v>
      </c>
      <c r="AB1497" s="27" t="str">
        <f>IF($D1497&gt;0,IF(COUNTIFS($O$3:$O1497,$O1497,$L$3:$L1497,$L1497,$I$3:$I1497,$I1497) &gt;1,0,SUMIFS($Y$3:$Y$2503,$L$3:$L$2503,$L1497,$O$3:$O$2503,$O1497,$I$3:$I$2503,$I1497)),"-")</f>
        <v>-</v>
      </c>
      <c r="AC1497" s="27" t="str">
        <f t="shared" si="144"/>
        <v>-</v>
      </c>
    </row>
    <row r="1498" spans="1:29" s="1" customFormat="1">
      <c r="A1498" s="13"/>
      <c r="B1498" s="107" t="str">
        <f>IF(COUNTA($A1498)&gt;0,VLOOKUP($A1498,Corsa!$A$1:$F$43,2,FALSE),"-")</f>
        <v>-</v>
      </c>
      <c r="C1498" s="11"/>
      <c r="D1498" s="13"/>
      <c r="E1498" s="13"/>
      <c r="F1498" s="46" t="str">
        <f>IF(COUNTA($A1498)&gt;0,VLOOKUP($A1498,Corsa!$A$1:$F$43,3,FALSE),"-")</f>
        <v>-</v>
      </c>
      <c r="G1498" s="28" t="str">
        <f>IF($D1498&gt;0,VLOOKUP($D1498,Iscrizioni!$A$2:$M$2502,9,FALSE),"-")</f>
        <v>-</v>
      </c>
      <c r="H1498" s="28" t="str">
        <f>IF($D1498&gt;0,VLOOKUP($D1498,Iscrizioni!$A$2:$M$2502,4,FALSE),"-")</f>
        <v>-</v>
      </c>
      <c r="I1498" s="27" t="str">
        <f>IF($D1498&gt;0,VLOOKUP($D1498,Iscrizioni!$A$2:$M$2502,5,FALSE),"-")</f>
        <v>-</v>
      </c>
      <c r="J1498" s="27" t="str">
        <f>IF($D1498&gt;0,VLOOKUP($D1498,Iscrizioni!$A$2:$M$2502,10,FALSE),"-")</f>
        <v>-</v>
      </c>
      <c r="K1498" s="27" t="str">
        <f t="shared" si="142"/>
        <v>-</v>
      </c>
      <c r="L1498" s="46" t="str">
        <f>IF($D1498&gt;0,VLOOKUP($D1498,Iscrizioni!$A$2:$M$2502,11,FALSE),"-")</f>
        <v>-</v>
      </c>
      <c r="M1498" s="27" t="str">
        <f>IF($D1498&gt;0,VLOOKUP($D1498,Iscrizioni!$A$2:$N$2502,12,FALSE),"-")</f>
        <v>-</v>
      </c>
      <c r="N1498" s="46" t="str">
        <f>IF($D1498&gt;0,VLOOKUP($D1498,Iscrizioni!$A$2:$M$2502,6,FALSE),"-")</f>
        <v>-</v>
      </c>
      <c r="O1498" s="107" t="str">
        <f>IF($D1498&gt;0,VLOOKUP($D1498,Iscrizioni!$A$2:$M$2502,7,FALSE),"-")</f>
        <v>-</v>
      </c>
      <c r="P1498" s="46" t="str">
        <f>IF($D1498&gt;0,VLOOKUP(LEFT($N1498,1),Regione!$A$2:$C$21,2,FALSE),"-")</f>
        <v>-</v>
      </c>
      <c r="Q1498" s="112" t="str">
        <f ca="1">IF($D1498&gt;0,NormalizzaTempo("D",CELL("tipo",$E1498),$E1498),"-")</f>
        <v>-</v>
      </c>
      <c r="R1498" s="27" t="str">
        <f>IF($D1498&gt;0,VLOOKUP($D1498,Iscrizioni!$A$2:$M$2502,13,FALSE),"-")</f>
        <v>-</v>
      </c>
      <c r="S1498" s="112" t="str">
        <f t="shared" si="145"/>
        <v>-</v>
      </c>
      <c r="T1498" s="112" t="str">
        <f>IF($D1498&gt;0,SUMIFS($S$3:$S1498,$X$3:$X1498,1,$J$3:$J1498,$J1498),"-")</f>
        <v>-</v>
      </c>
      <c r="U1498" s="112" t="str">
        <f t="shared" si="146"/>
        <v>-</v>
      </c>
      <c r="V1498" s="112" t="str">
        <f t="shared" si="143"/>
        <v>-</v>
      </c>
      <c r="W1498" s="27" t="str">
        <f>IF(LEN($C1498)=0,IF($D1498&gt;0,COUNTIFS($A$3:$A1498,$A1498),"-"),"Escluso")</f>
        <v>-</v>
      </c>
      <c r="X1498" s="2" t="str">
        <f>IF(LEN($C1498)=0,IF($D1498&gt;0,COUNTIFS($J$3:$J1498,$J1498,$C$3:$C1498,""),"-"),"Escluso")</f>
        <v>-</v>
      </c>
      <c r="Y1498" s="127" t="str">
        <f t="shared" si="141"/>
        <v>-</v>
      </c>
      <c r="Z1498" s="2" t="str">
        <f>IF($D1498&gt;0,COUNTIFS($O$3:$O1498,$O1498,$L$3:$L1498,$L1498,$I$3:$I1498,$I1498),"-")</f>
        <v>-</v>
      </c>
      <c r="AA1498" s="27" t="str">
        <f>IF($D1498&gt;0,IF(OR($Z1498 &gt;1,$L1498&lt;&gt;"Adulti"),0,VLOOKUP($P1498,Regione!$B$2:$C$22,2,FALSE)),"-")</f>
        <v>-</v>
      </c>
      <c r="AB1498" s="27" t="str">
        <f>IF($D1498&gt;0,IF(COUNTIFS($O$3:$O1498,$O1498,$L$3:$L1498,$L1498,$I$3:$I1498,$I1498) &gt;1,0,SUMIFS($Y$3:$Y$2503,$L$3:$L$2503,$L1498,$O$3:$O$2503,$O1498,$I$3:$I$2503,$I1498)),"-")</f>
        <v>-</v>
      </c>
      <c r="AC1498" s="27" t="str">
        <f t="shared" si="144"/>
        <v>-</v>
      </c>
    </row>
    <row r="1499" spans="1:29" s="1" customFormat="1">
      <c r="A1499" s="13"/>
      <c r="B1499" s="107" t="str">
        <f>IF(COUNTA($A1499)&gt;0,VLOOKUP($A1499,Corsa!$A$1:$F$43,2,FALSE),"-")</f>
        <v>-</v>
      </c>
      <c r="C1499" s="11"/>
      <c r="D1499" s="13"/>
      <c r="E1499" s="13"/>
      <c r="F1499" s="46" t="str">
        <f>IF(COUNTA($A1499)&gt;0,VLOOKUP($A1499,Corsa!$A$1:$F$43,3,FALSE),"-")</f>
        <v>-</v>
      </c>
      <c r="G1499" s="28" t="str">
        <f>IF($D1499&gt;0,VLOOKUP($D1499,Iscrizioni!$A$2:$M$2502,9,FALSE),"-")</f>
        <v>-</v>
      </c>
      <c r="H1499" s="28" t="str">
        <f>IF($D1499&gt;0,VLOOKUP($D1499,Iscrizioni!$A$2:$M$2502,4,FALSE),"-")</f>
        <v>-</v>
      </c>
      <c r="I1499" s="27" t="str">
        <f>IF($D1499&gt;0,VLOOKUP($D1499,Iscrizioni!$A$2:$M$2502,5,FALSE),"-")</f>
        <v>-</v>
      </c>
      <c r="J1499" s="27" t="str">
        <f>IF($D1499&gt;0,VLOOKUP($D1499,Iscrizioni!$A$2:$M$2502,10,FALSE),"-")</f>
        <v>-</v>
      </c>
      <c r="K1499" s="27" t="str">
        <f t="shared" si="142"/>
        <v>-</v>
      </c>
      <c r="L1499" s="46" t="str">
        <f>IF($D1499&gt;0,VLOOKUP($D1499,Iscrizioni!$A$2:$M$2502,11,FALSE),"-")</f>
        <v>-</v>
      </c>
      <c r="M1499" s="27" t="str">
        <f>IF($D1499&gt;0,VLOOKUP($D1499,Iscrizioni!$A$2:$N$2502,12,FALSE),"-")</f>
        <v>-</v>
      </c>
      <c r="N1499" s="46" t="str">
        <f>IF($D1499&gt;0,VLOOKUP($D1499,Iscrizioni!$A$2:$M$2502,6,FALSE),"-")</f>
        <v>-</v>
      </c>
      <c r="O1499" s="107" t="str">
        <f>IF($D1499&gt;0,VLOOKUP($D1499,Iscrizioni!$A$2:$M$2502,7,FALSE),"-")</f>
        <v>-</v>
      </c>
      <c r="P1499" s="46" t="str">
        <f>IF($D1499&gt;0,VLOOKUP(LEFT($N1499,1),Regione!$A$2:$C$21,2,FALSE),"-")</f>
        <v>-</v>
      </c>
      <c r="Q1499" s="112" t="str">
        <f ca="1">IF($D1499&gt;0,NormalizzaTempo("D",CELL("tipo",$E1499),$E1499),"-")</f>
        <v>-</v>
      </c>
      <c r="R1499" s="27" t="str">
        <f>IF($D1499&gt;0,VLOOKUP($D1499,Iscrizioni!$A$2:$M$2502,13,FALSE),"-")</f>
        <v>-</v>
      </c>
      <c r="S1499" s="112" t="str">
        <f t="shared" si="145"/>
        <v>-</v>
      </c>
      <c r="T1499" s="112" t="str">
        <f>IF($D1499&gt;0,SUMIFS($S$3:$S1499,$X$3:$X1499,1,$J$3:$J1499,$J1499),"-")</f>
        <v>-</v>
      </c>
      <c r="U1499" s="112" t="str">
        <f t="shared" si="146"/>
        <v>-</v>
      </c>
      <c r="V1499" s="112" t="str">
        <f t="shared" si="143"/>
        <v>-</v>
      </c>
      <c r="W1499" s="27" t="str">
        <f>IF(LEN($C1499)=0,IF($D1499&gt;0,COUNTIFS($A$3:$A1499,$A1499),"-"),"Escluso")</f>
        <v>-</v>
      </c>
      <c r="X1499" s="2" t="str">
        <f>IF(LEN($C1499)=0,IF($D1499&gt;0,COUNTIFS($J$3:$J1499,$J1499,$C$3:$C1499,""),"-"),"Escluso")</f>
        <v>-</v>
      </c>
      <c r="Y1499" s="127" t="str">
        <f t="shared" si="141"/>
        <v>-</v>
      </c>
      <c r="Z1499" s="2" t="str">
        <f>IF($D1499&gt;0,COUNTIFS($O$3:$O1499,$O1499,$L$3:$L1499,$L1499,$I$3:$I1499,$I1499),"-")</f>
        <v>-</v>
      </c>
      <c r="AA1499" s="27" t="str">
        <f>IF($D1499&gt;0,IF(OR($Z1499 &gt;1,$L1499&lt;&gt;"Adulti"),0,VLOOKUP($P1499,Regione!$B$2:$C$22,2,FALSE)),"-")</f>
        <v>-</v>
      </c>
      <c r="AB1499" s="27" t="str">
        <f>IF($D1499&gt;0,IF(COUNTIFS($O$3:$O1499,$O1499,$L$3:$L1499,$L1499,$I$3:$I1499,$I1499) &gt;1,0,SUMIFS($Y$3:$Y$2503,$L$3:$L$2503,$L1499,$O$3:$O$2503,$O1499,$I$3:$I$2503,$I1499)),"-")</f>
        <v>-</v>
      </c>
      <c r="AC1499" s="27" t="str">
        <f t="shared" si="144"/>
        <v>-</v>
      </c>
    </row>
    <row r="1500" spans="1:29" s="1" customFormat="1">
      <c r="A1500" s="13"/>
      <c r="B1500" s="107" t="str">
        <f>IF(COUNTA($A1500)&gt;0,VLOOKUP($A1500,Corsa!$A$1:$F$43,2,FALSE),"-")</f>
        <v>-</v>
      </c>
      <c r="C1500" s="11"/>
      <c r="D1500" s="13"/>
      <c r="E1500" s="13"/>
      <c r="F1500" s="46" t="str">
        <f>IF(COUNTA($A1500)&gt;0,VLOOKUP($A1500,Corsa!$A$1:$F$43,3,FALSE),"-")</f>
        <v>-</v>
      </c>
      <c r="G1500" s="28" t="str">
        <f>IF($D1500&gt;0,VLOOKUP($D1500,Iscrizioni!$A$2:$M$2502,9,FALSE),"-")</f>
        <v>-</v>
      </c>
      <c r="H1500" s="28" t="str">
        <f>IF($D1500&gt;0,VLOOKUP($D1500,Iscrizioni!$A$2:$M$2502,4,FALSE),"-")</f>
        <v>-</v>
      </c>
      <c r="I1500" s="27" t="str">
        <f>IF($D1500&gt;0,VLOOKUP($D1500,Iscrizioni!$A$2:$M$2502,5,FALSE),"-")</f>
        <v>-</v>
      </c>
      <c r="J1500" s="27" t="str">
        <f>IF($D1500&gt;0,VLOOKUP($D1500,Iscrizioni!$A$2:$M$2502,10,FALSE),"-")</f>
        <v>-</v>
      </c>
      <c r="K1500" s="27" t="str">
        <f t="shared" si="142"/>
        <v>-</v>
      </c>
      <c r="L1500" s="46" t="str">
        <f>IF($D1500&gt;0,VLOOKUP($D1500,Iscrizioni!$A$2:$M$2502,11,FALSE),"-")</f>
        <v>-</v>
      </c>
      <c r="M1500" s="27" t="str">
        <f>IF($D1500&gt;0,VLOOKUP($D1500,Iscrizioni!$A$2:$N$2502,12,FALSE),"-")</f>
        <v>-</v>
      </c>
      <c r="N1500" s="46" t="str">
        <f>IF($D1500&gt;0,VLOOKUP($D1500,Iscrizioni!$A$2:$M$2502,6,FALSE),"-")</f>
        <v>-</v>
      </c>
      <c r="O1500" s="107" t="str">
        <f>IF($D1500&gt;0,VLOOKUP($D1500,Iscrizioni!$A$2:$M$2502,7,FALSE),"-")</f>
        <v>-</v>
      </c>
      <c r="P1500" s="46" t="str">
        <f>IF($D1500&gt;0,VLOOKUP(LEFT($N1500,1),Regione!$A$2:$C$21,2,FALSE),"-")</f>
        <v>-</v>
      </c>
      <c r="Q1500" s="112" t="str">
        <f ca="1">IF($D1500&gt;0,NormalizzaTempo("D",CELL("tipo",$E1500),$E1500),"-")</f>
        <v>-</v>
      </c>
      <c r="R1500" s="27" t="str">
        <f>IF($D1500&gt;0,VLOOKUP($D1500,Iscrizioni!$A$2:$M$2502,13,FALSE),"-")</f>
        <v>-</v>
      </c>
      <c r="S1500" s="112" t="str">
        <f t="shared" si="145"/>
        <v>-</v>
      </c>
      <c r="T1500" s="112" t="str">
        <f>IF($D1500&gt;0,SUMIFS($S$3:$S1500,$X$3:$X1500,1,$J$3:$J1500,$J1500),"-")</f>
        <v>-</v>
      </c>
      <c r="U1500" s="112" t="str">
        <f t="shared" si="146"/>
        <v>-</v>
      </c>
      <c r="V1500" s="112" t="str">
        <f t="shared" si="143"/>
        <v>-</v>
      </c>
      <c r="W1500" s="27" t="str">
        <f>IF(LEN($C1500)=0,IF($D1500&gt;0,COUNTIFS($A$3:$A1500,$A1500),"-"),"Escluso")</f>
        <v>-</v>
      </c>
      <c r="X1500" s="2" t="str">
        <f>IF(LEN($C1500)=0,IF($D1500&gt;0,COUNTIFS($J$3:$J1500,$J1500,$C$3:$C1500,""),"-"),"Escluso")</f>
        <v>-</v>
      </c>
      <c r="Y1500" s="127" t="str">
        <f t="shared" si="141"/>
        <v>-</v>
      </c>
      <c r="Z1500" s="2" t="str">
        <f>IF($D1500&gt;0,COUNTIFS($O$3:$O1500,$O1500,$L$3:$L1500,$L1500,$I$3:$I1500,$I1500),"-")</f>
        <v>-</v>
      </c>
      <c r="AA1500" s="27" t="str">
        <f>IF($D1500&gt;0,IF(OR($Z1500 &gt;1,$L1500&lt;&gt;"Adulti"),0,VLOOKUP($P1500,Regione!$B$2:$C$22,2,FALSE)),"-")</f>
        <v>-</v>
      </c>
      <c r="AB1500" s="27" t="str">
        <f>IF($D1500&gt;0,IF(COUNTIFS($O$3:$O1500,$O1500,$L$3:$L1500,$L1500,$I$3:$I1500,$I1500) &gt;1,0,SUMIFS($Y$3:$Y$2503,$L$3:$L$2503,$L1500,$O$3:$O$2503,$O1500,$I$3:$I$2503,$I1500)),"-")</f>
        <v>-</v>
      </c>
      <c r="AC1500" s="27" t="str">
        <f t="shared" si="144"/>
        <v>-</v>
      </c>
    </row>
    <row r="1501" spans="1:29" s="1" customFormat="1">
      <c r="A1501" s="13"/>
      <c r="B1501" s="107" t="str">
        <f>IF(COUNTA($A1501)&gt;0,VLOOKUP($A1501,Corsa!$A$1:$F$43,2,FALSE),"-")</f>
        <v>-</v>
      </c>
      <c r="C1501" s="11"/>
      <c r="D1501" s="13"/>
      <c r="E1501" s="13"/>
      <c r="F1501" s="46" t="str">
        <f>IF(COUNTA($A1501)&gt;0,VLOOKUP($A1501,Corsa!$A$1:$F$43,3,FALSE),"-")</f>
        <v>-</v>
      </c>
      <c r="G1501" s="28" t="str">
        <f>IF($D1501&gt;0,VLOOKUP($D1501,Iscrizioni!$A$2:$M$2502,9,FALSE),"-")</f>
        <v>-</v>
      </c>
      <c r="H1501" s="28" t="str">
        <f>IF($D1501&gt;0,VLOOKUP($D1501,Iscrizioni!$A$2:$M$2502,4,FALSE),"-")</f>
        <v>-</v>
      </c>
      <c r="I1501" s="27" t="str">
        <f>IF($D1501&gt;0,VLOOKUP($D1501,Iscrizioni!$A$2:$M$2502,5,FALSE),"-")</f>
        <v>-</v>
      </c>
      <c r="J1501" s="27" t="str">
        <f>IF($D1501&gt;0,VLOOKUP($D1501,Iscrizioni!$A$2:$M$2502,10,FALSE),"-")</f>
        <v>-</v>
      </c>
      <c r="K1501" s="27" t="str">
        <f t="shared" si="142"/>
        <v>-</v>
      </c>
      <c r="L1501" s="46" t="str">
        <f>IF($D1501&gt;0,VLOOKUP($D1501,Iscrizioni!$A$2:$M$2502,11,FALSE),"-")</f>
        <v>-</v>
      </c>
      <c r="M1501" s="27" t="str">
        <f>IF($D1501&gt;0,VLOOKUP($D1501,Iscrizioni!$A$2:$N$2502,12,FALSE),"-")</f>
        <v>-</v>
      </c>
      <c r="N1501" s="46" t="str">
        <f>IF($D1501&gt;0,VLOOKUP($D1501,Iscrizioni!$A$2:$M$2502,6,FALSE),"-")</f>
        <v>-</v>
      </c>
      <c r="O1501" s="107" t="str">
        <f>IF($D1501&gt;0,VLOOKUP($D1501,Iscrizioni!$A$2:$M$2502,7,FALSE),"-")</f>
        <v>-</v>
      </c>
      <c r="P1501" s="46" t="str">
        <f>IF($D1501&gt;0,VLOOKUP(LEFT($N1501,1),Regione!$A$2:$C$21,2,FALSE),"-")</f>
        <v>-</v>
      </c>
      <c r="Q1501" s="112" t="str">
        <f ca="1">IF($D1501&gt;0,NormalizzaTempo("D",CELL("tipo",$E1501),$E1501),"-")</f>
        <v>-</v>
      </c>
      <c r="R1501" s="27" t="str">
        <f>IF($D1501&gt;0,VLOOKUP($D1501,Iscrizioni!$A$2:$M$2502,13,FALSE),"-")</f>
        <v>-</v>
      </c>
      <c r="S1501" s="112" t="str">
        <f t="shared" si="145"/>
        <v>-</v>
      </c>
      <c r="T1501" s="112" t="str">
        <f>IF($D1501&gt;0,SUMIFS($S$3:$S1501,$X$3:$X1501,1,$J$3:$J1501,$J1501),"-")</f>
        <v>-</v>
      </c>
      <c r="U1501" s="112" t="str">
        <f t="shared" si="146"/>
        <v>-</v>
      </c>
      <c r="V1501" s="112" t="str">
        <f t="shared" si="143"/>
        <v>-</v>
      </c>
      <c r="W1501" s="27" t="str">
        <f>IF(LEN($C1501)=0,IF($D1501&gt;0,COUNTIFS($A$3:$A1501,$A1501),"-"),"Escluso")</f>
        <v>-</v>
      </c>
      <c r="X1501" s="2" t="str">
        <f>IF(LEN($C1501)=0,IF($D1501&gt;0,COUNTIFS($J$3:$J1501,$J1501,$C$3:$C1501,""),"-"),"Escluso")</f>
        <v>-</v>
      </c>
      <c r="Y1501" s="127" t="str">
        <f t="shared" si="141"/>
        <v>-</v>
      </c>
      <c r="Z1501" s="2" t="str">
        <f>IF($D1501&gt;0,COUNTIFS($O$3:$O1501,$O1501,$L$3:$L1501,$L1501,$I$3:$I1501,$I1501),"-")</f>
        <v>-</v>
      </c>
      <c r="AA1501" s="27" t="str">
        <f>IF($D1501&gt;0,IF(OR($Z1501 &gt;1,$L1501&lt;&gt;"Adulti"),0,VLOOKUP($P1501,Regione!$B$2:$C$22,2,FALSE)),"-")</f>
        <v>-</v>
      </c>
      <c r="AB1501" s="27" t="str">
        <f>IF($D1501&gt;0,IF(COUNTIFS($O$3:$O1501,$O1501,$L$3:$L1501,$L1501,$I$3:$I1501,$I1501) &gt;1,0,SUMIFS($Y$3:$Y$2503,$L$3:$L$2503,$L1501,$O$3:$O$2503,$O1501,$I$3:$I$2503,$I1501)),"-")</f>
        <v>-</v>
      </c>
      <c r="AC1501" s="27" t="str">
        <f t="shared" si="144"/>
        <v>-</v>
      </c>
    </row>
    <row r="1502" spans="1:29" s="1" customFormat="1">
      <c r="A1502" s="13"/>
      <c r="B1502" s="107" t="str">
        <f>IF(COUNTA($A1502)&gt;0,VLOOKUP($A1502,Corsa!$A$1:$F$43,2,FALSE),"-")</f>
        <v>-</v>
      </c>
      <c r="C1502" s="11"/>
      <c r="D1502" s="13"/>
      <c r="E1502" s="13"/>
      <c r="F1502" s="46" t="str">
        <f>IF(COUNTA($A1502)&gt;0,VLOOKUP($A1502,Corsa!$A$1:$F$43,3,FALSE),"-")</f>
        <v>-</v>
      </c>
      <c r="G1502" s="28" t="str">
        <f>IF($D1502&gt;0,VLOOKUP($D1502,Iscrizioni!$A$2:$M$2502,9,FALSE),"-")</f>
        <v>-</v>
      </c>
      <c r="H1502" s="28" t="str">
        <f>IF($D1502&gt;0,VLOOKUP($D1502,Iscrizioni!$A$2:$M$2502,4,FALSE),"-")</f>
        <v>-</v>
      </c>
      <c r="I1502" s="27" t="str">
        <f>IF($D1502&gt;0,VLOOKUP($D1502,Iscrizioni!$A$2:$M$2502,5,FALSE),"-")</f>
        <v>-</v>
      </c>
      <c r="J1502" s="27" t="str">
        <f>IF($D1502&gt;0,VLOOKUP($D1502,Iscrizioni!$A$2:$M$2502,10,FALSE),"-")</f>
        <v>-</v>
      </c>
      <c r="K1502" s="27" t="str">
        <f t="shared" si="142"/>
        <v>-</v>
      </c>
      <c r="L1502" s="46" t="str">
        <f>IF($D1502&gt;0,VLOOKUP($D1502,Iscrizioni!$A$2:$M$2502,11,FALSE),"-")</f>
        <v>-</v>
      </c>
      <c r="M1502" s="27" t="str">
        <f>IF($D1502&gt;0,VLOOKUP($D1502,Iscrizioni!$A$2:$N$2502,12,FALSE),"-")</f>
        <v>-</v>
      </c>
      <c r="N1502" s="46" t="str">
        <f>IF($D1502&gt;0,VLOOKUP($D1502,Iscrizioni!$A$2:$M$2502,6,FALSE),"-")</f>
        <v>-</v>
      </c>
      <c r="O1502" s="107" t="str">
        <f>IF($D1502&gt;0,VLOOKUP($D1502,Iscrizioni!$A$2:$M$2502,7,FALSE),"-")</f>
        <v>-</v>
      </c>
      <c r="P1502" s="46" t="str">
        <f>IF($D1502&gt;0,VLOOKUP(LEFT($N1502,1),Regione!$A$2:$C$21,2,FALSE),"-")</f>
        <v>-</v>
      </c>
      <c r="Q1502" s="112" t="str">
        <f ca="1">IF($D1502&gt;0,NormalizzaTempo("D",CELL("tipo",$E1502),$E1502),"-")</f>
        <v>-</v>
      </c>
      <c r="R1502" s="27" t="str">
        <f>IF($D1502&gt;0,VLOOKUP($D1502,Iscrizioni!$A$2:$M$2502,13,FALSE),"-")</f>
        <v>-</v>
      </c>
      <c r="S1502" s="112" t="str">
        <f t="shared" si="145"/>
        <v>-</v>
      </c>
      <c r="T1502" s="112" t="str">
        <f>IF($D1502&gt;0,SUMIFS($S$3:$S1502,$X$3:$X1502,1,$J$3:$J1502,$J1502),"-")</f>
        <v>-</v>
      </c>
      <c r="U1502" s="112" t="str">
        <f t="shared" si="146"/>
        <v>-</v>
      </c>
      <c r="V1502" s="112" t="str">
        <f t="shared" si="143"/>
        <v>-</v>
      </c>
      <c r="W1502" s="27" t="str">
        <f>IF(LEN($C1502)=0,IF($D1502&gt;0,COUNTIFS($A$3:$A1502,$A1502),"-"),"Escluso")</f>
        <v>-</v>
      </c>
      <c r="X1502" s="2" t="str">
        <f>IF(LEN($C1502)=0,IF($D1502&gt;0,COUNTIFS($J$3:$J1502,$J1502,$C$3:$C1502,""),"-"),"Escluso")</f>
        <v>-</v>
      </c>
      <c r="Y1502" s="127" t="str">
        <f t="shared" si="141"/>
        <v>-</v>
      </c>
      <c r="Z1502" s="2" t="str">
        <f>IF($D1502&gt;0,COUNTIFS($O$3:$O1502,$O1502,$L$3:$L1502,$L1502,$I$3:$I1502,$I1502),"-")</f>
        <v>-</v>
      </c>
      <c r="AA1502" s="27" t="str">
        <f>IF($D1502&gt;0,IF(OR($Z1502 &gt;1,$L1502&lt;&gt;"Adulti"),0,VLOOKUP($P1502,Regione!$B$2:$C$22,2,FALSE)),"-")</f>
        <v>-</v>
      </c>
      <c r="AB1502" s="27" t="str">
        <f>IF($D1502&gt;0,IF(COUNTIFS($O$3:$O1502,$O1502,$L$3:$L1502,$L1502,$I$3:$I1502,$I1502) &gt;1,0,SUMIFS($Y$3:$Y$2503,$L$3:$L$2503,$L1502,$O$3:$O$2503,$O1502,$I$3:$I$2503,$I1502)),"-")</f>
        <v>-</v>
      </c>
      <c r="AC1502" s="27" t="str">
        <f t="shared" si="144"/>
        <v>-</v>
      </c>
    </row>
    <row r="1503" spans="1:29" s="1" customFormat="1">
      <c r="A1503" s="13"/>
      <c r="B1503" s="107" t="str">
        <f>IF(COUNTA($A1503)&gt;0,VLOOKUP($A1503,Corsa!$A$1:$F$43,2,FALSE),"-")</f>
        <v>-</v>
      </c>
      <c r="C1503" s="11"/>
      <c r="D1503" s="13"/>
      <c r="E1503" s="13"/>
      <c r="F1503" s="46" t="str">
        <f>IF(COUNTA($A1503)&gt;0,VLOOKUP($A1503,Corsa!$A$1:$F$43,3,FALSE),"-")</f>
        <v>-</v>
      </c>
      <c r="G1503" s="28" t="str">
        <f>IF($D1503&gt;0,VLOOKUP($D1503,Iscrizioni!$A$2:$M$2502,9,FALSE),"-")</f>
        <v>-</v>
      </c>
      <c r="H1503" s="28" t="str">
        <f>IF($D1503&gt;0,VLOOKUP($D1503,Iscrizioni!$A$2:$M$2502,4,FALSE),"-")</f>
        <v>-</v>
      </c>
      <c r="I1503" s="27" t="str">
        <f>IF($D1503&gt;0,VLOOKUP($D1503,Iscrizioni!$A$2:$M$2502,5,FALSE),"-")</f>
        <v>-</v>
      </c>
      <c r="J1503" s="27" t="str">
        <f>IF($D1503&gt;0,VLOOKUP($D1503,Iscrizioni!$A$2:$M$2502,10,FALSE),"-")</f>
        <v>-</v>
      </c>
      <c r="K1503" s="27" t="str">
        <f t="shared" si="142"/>
        <v>-</v>
      </c>
      <c r="L1503" s="46" t="str">
        <f>IF($D1503&gt;0,VLOOKUP($D1503,Iscrizioni!$A$2:$M$2502,11,FALSE),"-")</f>
        <v>-</v>
      </c>
      <c r="M1503" s="27" t="str">
        <f>IF($D1503&gt;0,VLOOKUP($D1503,Iscrizioni!$A$2:$N$2502,12,FALSE),"-")</f>
        <v>-</v>
      </c>
      <c r="N1503" s="46" t="str">
        <f>IF($D1503&gt;0,VLOOKUP($D1503,Iscrizioni!$A$2:$M$2502,6,FALSE),"-")</f>
        <v>-</v>
      </c>
      <c r="O1503" s="107" t="str">
        <f>IF($D1503&gt;0,VLOOKUP($D1503,Iscrizioni!$A$2:$M$2502,7,FALSE),"-")</f>
        <v>-</v>
      </c>
      <c r="P1503" s="46" t="str">
        <f>IF($D1503&gt;0,VLOOKUP(LEFT($N1503,1),Regione!$A$2:$C$21,2,FALSE),"-")</f>
        <v>-</v>
      </c>
      <c r="Q1503" s="112" t="str">
        <f ca="1">IF($D1503&gt;0,NormalizzaTempo("D",CELL("tipo",$E1503),$E1503),"-")</f>
        <v>-</v>
      </c>
      <c r="R1503" s="27" t="str">
        <f>IF($D1503&gt;0,VLOOKUP($D1503,Iscrizioni!$A$2:$M$2502,13,FALSE),"-")</f>
        <v>-</v>
      </c>
      <c r="S1503" s="112" t="str">
        <f t="shared" si="145"/>
        <v>-</v>
      </c>
      <c r="T1503" s="112" t="str">
        <f>IF($D1503&gt;0,SUMIFS($S$3:$S1503,$X$3:$X1503,1,$J$3:$J1503,$J1503),"-")</f>
        <v>-</v>
      </c>
      <c r="U1503" s="112" t="str">
        <f t="shared" si="146"/>
        <v>-</v>
      </c>
      <c r="V1503" s="112" t="str">
        <f t="shared" si="143"/>
        <v>-</v>
      </c>
      <c r="W1503" s="27" t="str">
        <f>IF(LEN($C1503)=0,IF($D1503&gt;0,COUNTIFS($A$3:$A1503,$A1503),"-"),"Escluso")</f>
        <v>-</v>
      </c>
      <c r="X1503" s="2" t="str">
        <f>IF(LEN($C1503)=0,IF($D1503&gt;0,COUNTIFS($J$3:$J1503,$J1503,$C$3:$C1503,""),"-"),"Escluso")</f>
        <v>-</v>
      </c>
      <c r="Y1503" s="127" t="str">
        <f t="shared" si="141"/>
        <v>-</v>
      </c>
      <c r="Z1503" s="2" t="str">
        <f>IF($D1503&gt;0,COUNTIFS($O$3:$O1503,$O1503,$L$3:$L1503,$L1503,$I$3:$I1503,$I1503),"-")</f>
        <v>-</v>
      </c>
      <c r="AA1503" s="27" t="str">
        <f>IF($D1503&gt;0,IF(OR($Z1503 &gt;1,$L1503&lt;&gt;"Adulti"),0,VLOOKUP($P1503,Regione!$B$2:$C$22,2,FALSE)),"-")</f>
        <v>-</v>
      </c>
      <c r="AB1503" s="27" t="str">
        <f>IF($D1503&gt;0,IF(COUNTIFS($O$3:$O1503,$O1503,$L$3:$L1503,$L1503,$I$3:$I1503,$I1503) &gt;1,0,SUMIFS($Y$3:$Y$2503,$L$3:$L$2503,$L1503,$O$3:$O$2503,$O1503,$I$3:$I$2503,$I1503)),"-")</f>
        <v>-</v>
      </c>
      <c r="AC1503" s="27" t="str">
        <f t="shared" si="144"/>
        <v>-</v>
      </c>
    </row>
    <row r="1504" spans="1:29" s="1" customFormat="1">
      <c r="A1504" s="13"/>
      <c r="B1504" s="107" t="str">
        <f>IF(COUNTA($A1504)&gt;0,VLOOKUP($A1504,Corsa!$A$1:$F$43,2,FALSE),"-")</f>
        <v>-</v>
      </c>
      <c r="C1504" s="11"/>
      <c r="D1504" s="13"/>
      <c r="E1504" s="13"/>
      <c r="F1504" s="46" t="str">
        <f>IF(COUNTA($A1504)&gt;0,VLOOKUP($A1504,Corsa!$A$1:$F$43,3,FALSE),"-")</f>
        <v>-</v>
      </c>
      <c r="G1504" s="28" t="str">
        <f>IF($D1504&gt;0,VLOOKUP($D1504,Iscrizioni!$A$2:$M$2502,9,FALSE),"-")</f>
        <v>-</v>
      </c>
      <c r="H1504" s="28" t="str">
        <f>IF($D1504&gt;0,VLOOKUP($D1504,Iscrizioni!$A$2:$M$2502,4,FALSE),"-")</f>
        <v>-</v>
      </c>
      <c r="I1504" s="27" t="str">
        <f>IF($D1504&gt;0,VLOOKUP($D1504,Iscrizioni!$A$2:$M$2502,5,FALSE),"-")</f>
        <v>-</v>
      </c>
      <c r="J1504" s="27" t="str">
        <f>IF($D1504&gt;0,VLOOKUP($D1504,Iscrizioni!$A$2:$M$2502,10,FALSE),"-")</f>
        <v>-</v>
      </c>
      <c r="K1504" s="27" t="str">
        <f t="shared" si="142"/>
        <v>-</v>
      </c>
      <c r="L1504" s="46" t="str">
        <f>IF($D1504&gt;0,VLOOKUP($D1504,Iscrizioni!$A$2:$M$2502,11,FALSE),"-")</f>
        <v>-</v>
      </c>
      <c r="M1504" s="27" t="str">
        <f>IF($D1504&gt;0,VLOOKUP($D1504,Iscrizioni!$A$2:$N$2502,12,FALSE),"-")</f>
        <v>-</v>
      </c>
      <c r="N1504" s="46" t="str">
        <f>IF($D1504&gt;0,VLOOKUP($D1504,Iscrizioni!$A$2:$M$2502,6,FALSE),"-")</f>
        <v>-</v>
      </c>
      <c r="O1504" s="107" t="str">
        <f>IF($D1504&gt;0,VLOOKUP($D1504,Iscrizioni!$A$2:$M$2502,7,FALSE),"-")</f>
        <v>-</v>
      </c>
      <c r="P1504" s="46" t="str">
        <f>IF($D1504&gt;0,VLOOKUP(LEFT($N1504,1),Regione!$A$2:$C$21,2,FALSE),"-")</f>
        <v>-</v>
      </c>
      <c r="Q1504" s="112" t="str">
        <f ca="1">IF($D1504&gt;0,NormalizzaTempo("D",CELL("tipo",$E1504),$E1504),"-")</f>
        <v>-</v>
      </c>
      <c r="R1504" s="27" t="str">
        <f>IF($D1504&gt;0,VLOOKUP($D1504,Iscrizioni!$A$2:$M$2502,13,FALSE),"-")</f>
        <v>-</v>
      </c>
      <c r="S1504" s="112" t="str">
        <f t="shared" si="145"/>
        <v>-</v>
      </c>
      <c r="T1504" s="112" t="str">
        <f>IF($D1504&gt;0,SUMIFS($S$3:$S1504,$X$3:$X1504,1,$J$3:$J1504,$J1504),"-")</f>
        <v>-</v>
      </c>
      <c r="U1504" s="112" t="str">
        <f t="shared" si="146"/>
        <v>-</v>
      </c>
      <c r="V1504" s="112" t="str">
        <f t="shared" si="143"/>
        <v>-</v>
      </c>
      <c r="W1504" s="27" t="str">
        <f>IF(LEN($C1504)=0,IF($D1504&gt;0,COUNTIFS($A$3:$A1504,$A1504),"-"),"Escluso")</f>
        <v>-</v>
      </c>
      <c r="X1504" s="2" t="str">
        <f>IF(LEN($C1504)=0,IF($D1504&gt;0,COUNTIFS($J$3:$J1504,$J1504,$C$3:$C1504,""),"-"),"Escluso")</f>
        <v>-</v>
      </c>
      <c r="Y1504" s="127" t="str">
        <f t="shared" si="141"/>
        <v>-</v>
      </c>
      <c r="Z1504" s="2" t="str">
        <f>IF($D1504&gt;0,COUNTIFS($O$3:$O1504,$O1504,$L$3:$L1504,$L1504,$I$3:$I1504,$I1504),"-")</f>
        <v>-</v>
      </c>
      <c r="AA1504" s="27" t="str">
        <f>IF($D1504&gt;0,IF(OR($Z1504 &gt;1,$L1504&lt;&gt;"Adulti"),0,VLOOKUP($P1504,Regione!$B$2:$C$22,2,FALSE)),"-")</f>
        <v>-</v>
      </c>
      <c r="AB1504" s="27" t="str">
        <f>IF($D1504&gt;0,IF(COUNTIFS($O$3:$O1504,$O1504,$L$3:$L1504,$L1504,$I$3:$I1504,$I1504) &gt;1,0,SUMIFS($Y$3:$Y$2503,$L$3:$L$2503,$L1504,$O$3:$O$2503,$O1504,$I$3:$I$2503,$I1504)),"-")</f>
        <v>-</v>
      </c>
      <c r="AC1504" s="27" t="str">
        <f t="shared" si="144"/>
        <v>-</v>
      </c>
    </row>
    <row r="1505" spans="1:29" s="1" customFormat="1">
      <c r="A1505" s="13"/>
      <c r="B1505" s="107" t="str">
        <f>IF(COUNTA($A1505)&gt;0,VLOOKUP($A1505,Corsa!$A$1:$F$43,2,FALSE),"-")</f>
        <v>-</v>
      </c>
      <c r="C1505" s="11"/>
      <c r="D1505" s="13"/>
      <c r="E1505" s="13"/>
      <c r="F1505" s="46" t="str">
        <f>IF(COUNTA($A1505)&gt;0,VLOOKUP($A1505,Corsa!$A$1:$F$43,3,FALSE),"-")</f>
        <v>-</v>
      </c>
      <c r="G1505" s="28" t="str">
        <f>IF($D1505&gt;0,VLOOKUP($D1505,Iscrizioni!$A$2:$M$2502,9,FALSE),"-")</f>
        <v>-</v>
      </c>
      <c r="H1505" s="28" t="str">
        <f>IF($D1505&gt;0,VLOOKUP($D1505,Iscrizioni!$A$2:$M$2502,4,FALSE),"-")</f>
        <v>-</v>
      </c>
      <c r="I1505" s="27" t="str">
        <f>IF($D1505&gt;0,VLOOKUP($D1505,Iscrizioni!$A$2:$M$2502,5,FALSE),"-")</f>
        <v>-</v>
      </c>
      <c r="J1505" s="27" t="str">
        <f>IF($D1505&gt;0,VLOOKUP($D1505,Iscrizioni!$A$2:$M$2502,10,FALSE),"-")</f>
        <v>-</v>
      </c>
      <c r="K1505" s="27" t="str">
        <f t="shared" si="142"/>
        <v>-</v>
      </c>
      <c r="L1505" s="46" t="str">
        <f>IF($D1505&gt;0,VLOOKUP($D1505,Iscrizioni!$A$2:$M$2502,11,FALSE),"-")</f>
        <v>-</v>
      </c>
      <c r="M1505" s="27" t="str">
        <f>IF($D1505&gt;0,VLOOKUP($D1505,Iscrizioni!$A$2:$N$2502,12,FALSE),"-")</f>
        <v>-</v>
      </c>
      <c r="N1505" s="46" t="str">
        <f>IF($D1505&gt;0,VLOOKUP($D1505,Iscrizioni!$A$2:$M$2502,6,FALSE),"-")</f>
        <v>-</v>
      </c>
      <c r="O1505" s="107" t="str">
        <f>IF($D1505&gt;0,VLOOKUP($D1505,Iscrizioni!$A$2:$M$2502,7,FALSE),"-")</f>
        <v>-</v>
      </c>
      <c r="P1505" s="46" t="str">
        <f>IF($D1505&gt;0,VLOOKUP(LEFT($N1505,1),Regione!$A$2:$C$21,2,FALSE),"-")</f>
        <v>-</v>
      </c>
      <c r="Q1505" s="112" t="str">
        <f ca="1">IF($D1505&gt;0,NormalizzaTempo("D",CELL("tipo",$E1505),$E1505),"-")</f>
        <v>-</v>
      </c>
      <c r="R1505" s="27" t="str">
        <f>IF($D1505&gt;0,VLOOKUP($D1505,Iscrizioni!$A$2:$M$2502,13,FALSE),"-")</f>
        <v>-</v>
      </c>
      <c r="S1505" s="112" t="str">
        <f t="shared" si="145"/>
        <v>-</v>
      </c>
      <c r="T1505" s="112" t="str">
        <f>IF($D1505&gt;0,SUMIFS($S$3:$S1505,$X$3:$X1505,1,$J$3:$J1505,$J1505),"-")</f>
        <v>-</v>
      </c>
      <c r="U1505" s="112" t="str">
        <f t="shared" si="146"/>
        <v>-</v>
      </c>
      <c r="V1505" s="112" t="str">
        <f t="shared" si="143"/>
        <v>-</v>
      </c>
      <c r="W1505" s="27" t="str">
        <f>IF(LEN($C1505)=0,IF($D1505&gt;0,COUNTIFS($A$3:$A1505,$A1505),"-"),"Escluso")</f>
        <v>-</v>
      </c>
      <c r="X1505" s="2" t="str">
        <f>IF(LEN($C1505)=0,IF($D1505&gt;0,COUNTIFS($J$3:$J1505,$J1505,$C$3:$C1505,""),"-"),"Escluso")</f>
        <v>-</v>
      </c>
      <c r="Y1505" s="127" t="str">
        <f t="shared" si="141"/>
        <v>-</v>
      </c>
      <c r="Z1505" s="2" t="str">
        <f>IF($D1505&gt;0,COUNTIFS($O$3:$O1505,$O1505,$L$3:$L1505,$L1505,$I$3:$I1505,$I1505),"-")</f>
        <v>-</v>
      </c>
      <c r="AA1505" s="27" t="str">
        <f>IF($D1505&gt;0,IF(OR($Z1505 &gt;1,$L1505&lt;&gt;"Adulti"),0,VLOOKUP($P1505,Regione!$B$2:$C$22,2,FALSE)),"-")</f>
        <v>-</v>
      </c>
      <c r="AB1505" s="27" t="str">
        <f>IF($D1505&gt;0,IF(COUNTIFS($O$3:$O1505,$O1505,$L$3:$L1505,$L1505,$I$3:$I1505,$I1505) &gt;1,0,SUMIFS($Y$3:$Y$2503,$L$3:$L$2503,$L1505,$O$3:$O$2503,$O1505,$I$3:$I$2503,$I1505)),"-")</f>
        <v>-</v>
      </c>
      <c r="AC1505" s="27" t="str">
        <f t="shared" si="144"/>
        <v>-</v>
      </c>
    </row>
    <row r="1506" spans="1:29" s="1" customFormat="1">
      <c r="A1506" s="13"/>
      <c r="B1506" s="107" t="str">
        <f>IF(COUNTA($A1506)&gt;0,VLOOKUP($A1506,Corsa!$A$1:$F$43,2,FALSE),"-")</f>
        <v>-</v>
      </c>
      <c r="C1506" s="11"/>
      <c r="D1506" s="13"/>
      <c r="E1506" s="13"/>
      <c r="F1506" s="46" t="str">
        <f>IF(COUNTA($A1506)&gt;0,VLOOKUP($A1506,Corsa!$A$1:$F$43,3,FALSE),"-")</f>
        <v>-</v>
      </c>
      <c r="G1506" s="28" t="str">
        <f>IF($D1506&gt;0,VLOOKUP($D1506,Iscrizioni!$A$2:$M$2502,9,FALSE),"-")</f>
        <v>-</v>
      </c>
      <c r="H1506" s="28" t="str">
        <f>IF($D1506&gt;0,VLOOKUP($D1506,Iscrizioni!$A$2:$M$2502,4,FALSE),"-")</f>
        <v>-</v>
      </c>
      <c r="I1506" s="27" t="str">
        <f>IF($D1506&gt;0,VLOOKUP($D1506,Iscrizioni!$A$2:$M$2502,5,FALSE),"-")</f>
        <v>-</v>
      </c>
      <c r="J1506" s="27" t="str">
        <f>IF($D1506&gt;0,VLOOKUP($D1506,Iscrizioni!$A$2:$M$2502,10,FALSE),"-")</f>
        <v>-</v>
      </c>
      <c r="K1506" s="27" t="str">
        <f t="shared" si="142"/>
        <v>-</v>
      </c>
      <c r="L1506" s="46" t="str">
        <f>IF($D1506&gt;0,VLOOKUP($D1506,Iscrizioni!$A$2:$M$2502,11,FALSE),"-")</f>
        <v>-</v>
      </c>
      <c r="M1506" s="27" t="str">
        <f>IF($D1506&gt;0,VLOOKUP($D1506,Iscrizioni!$A$2:$N$2502,12,FALSE),"-")</f>
        <v>-</v>
      </c>
      <c r="N1506" s="46" t="str">
        <f>IF($D1506&gt;0,VLOOKUP($D1506,Iscrizioni!$A$2:$M$2502,6,FALSE),"-")</f>
        <v>-</v>
      </c>
      <c r="O1506" s="107" t="str">
        <f>IF($D1506&gt;0,VLOOKUP($D1506,Iscrizioni!$A$2:$M$2502,7,FALSE),"-")</f>
        <v>-</v>
      </c>
      <c r="P1506" s="46" t="str">
        <f>IF($D1506&gt;0,VLOOKUP(LEFT($N1506,1),Regione!$A$2:$C$21,2,FALSE),"-")</f>
        <v>-</v>
      </c>
      <c r="Q1506" s="112" t="str">
        <f ca="1">IF($D1506&gt;0,NormalizzaTempo("D",CELL("tipo",$E1506),$E1506),"-")</f>
        <v>-</v>
      </c>
      <c r="R1506" s="27" t="str">
        <f>IF($D1506&gt;0,VLOOKUP($D1506,Iscrizioni!$A$2:$M$2502,13,FALSE),"-")</f>
        <v>-</v>
      </c>
      <c r="S1506" s="112" t="str">
        <f t="shared" si="145"/>
        <v>-</v>
      </c>
      <c r="T1506" s="112" t="str">
        <f>IF($D1506&gt;0,SUMIFS($S$3:$S1506,$X$3:$X1506,1,$J$3:$J1506,$J1506),"-")</f>
        <v>-</v>
      </c>
      <c r="U1506" s="112" t="str">
        <f t="shared" si="146"/>
        <v>-</v>
      </c>
      <c r="V1506" s="112" t="str">
        <f t="shared" si="143"/>
        <v>-</v>
      </c>
      <c r="W1506" s="27" t="str">
        <f>IF(LEN($C1506)=0,IF($D1506&gt;0,COUNTIFS($A$3:$A1506,$A1506),"-"),"Escluso")</f>
        <v>-</v>
      </c>
      <c r="X1506" s="2" t="str">
        <f>IF(LEN($C1506)=0,IF($D1506&gt;0,COUNTIFS($J$3:$J1506,$J1506,$C$3:$C1506,""),"-"),"Escluso")</f>
        <v>-</v>
      </c>
      <c r="Y1506" s="127" t="str">
        <f t="shared" si="141"/>
        <v>-</v>
      </c>
      <c r="Z1506" s="2" t="str">
        <f>IF($D1506&gt;0,COUNTIFS($O$3:$O1506,$O1506,$L$3:$L1506,$L1506,$I$3:$I1506,$I1506),"-")</f>
        <v>-</v>
      </c>
      <c r="AA1506" s="27" t="str">
        <f>IF($D1506&gt;0,IF(OR($Z1506 &gt;1,$L1506&lt;&gt;"Adulti"),0,VLOOKUP($P1506,Regione!$B$2:$C$22,2,FALSE)),"-")</f>
        <v>-</v>
      </c>
      <c r="AB1506" s="27" t="str">
        <f>IF($D1506&gt;0,IF(COUNTIFS($O$3:$O1506,$O1506,$L$3:$L1506,$L1506,$I$3:$I1506,$I1506) &gt;1,0,SUMIFS($Y$3:$Y$2503,$L$3:$L$2503,$L1506,$O$3:$O$2503,$O1506,$I$3:$I$2503,$I1506)),"-")</f>
        <v>-</v>
      </c>
      <c r="AC1506" s="27" t="str">
        <f t="shared" si="144"/>
        <v>-</v>
      </c>
    </row>
    <row r="1507" spans="1:29" s="1" customFormat="1">
      <c r="A1507" s="13"/>
      <c r="B1507" s="107" t="str">
        <f>IF(COUNTA($A1507)&gt;0,VLOOKUP($A1507,Corsa!$A$1:$F$43,2,FALSE),"-")</f>
        <v>-</v>
      </c>
      <c r="C1507" s="11"/>
      <c r="D1507" s="13"/>
      <c r="E1507" s="13"/>
      <c r="F1507" s="46" t="str">
        <f>IF(COUNTA($A1507)&gt;0,VLOOKUP($A1507,Corsa!$A$1:$F$43,3,FALSE),"-")</f>
        <v>-</v>
      </c>
      <c r="G1507" s="28" t="str">
        <f>IF($D1507&gt;0,VLOOKUP($D1507,Iscrizioni!$A$2:$M$2502,9,FALSE),"-")</f>
        <v>-</v>
      </c>
      <c r="H1507" s="28" t="str">
        <f>IF($D1507&gt;0,VLOOKUP($D1507,Iscrizioni!$A$2:$M$2502,4,FALSE),"-")</f>
        <v>-</v>
      </c>
      <c r="I1507" s="27" t="str">
        <f>IF($D1507&gt;0,VLOOKUP($D1507,Iscrizioni!$A$2:$M$2502,5,FALSE),"-")</f>
        <v>-</v>
      </c>
      <c r="J1507" s="27" t="str">
        <f>IF($D1507&gt;0,VLOOKUP($D1507,Iscrizioni!$A$2:$M$2502,10,FALSE),"-")</f>
        <v>-</v>
      </c>
      <c r="K1507" s="27" t="str">
        <f t="shared" si="142"/>
        <v>-</v>
      </c>
      <c r="L1507" s="46" t="str">
        <f>IF($D1507&gt;0,VLOOKUP($D1507,Iscrizioni!$A$2:$M$2502,11,FALSE),"-")</f>
        <v>-</v>
      </c>
      <c r="M1507" s="27" t="str">
        <f>IF($D1507&gt;0,VLOOKUP($D1507,Iscrizioni!$A$2:$N$2502,12,FALSE),"-")</f>
        <v>-</v>
      </c>
      <c r="N1507" s="46" t="str">
        <f>IF($D1507&gt;0,VLOOKUP($D1507,Iscrizioni!$A$2:$M$2502,6,FALSE),"-")</f>
        <v>-</v>
      </c>
      <c r="O1507" s="107" t="str">
        <f>IF($D1507&gt;0,VLOOKUP($D1507,Iscrizioni!$A$2:$M$2502,7,FALSE),"-")</f>
        <v>-</v>
      </c>
      <c r="P1507" s="46" t="str">
        <f>IF($D1507&gt;0,VLOOKUP(LEFT($N1507,1),Regione!$A$2:$C$21,2,FALSE),"-")</f>
        <v>-</v>
      </c>
      <c r="Q1507" s="112" t="str">
        <f ca="1">IF($D1507&gt;0,NormalizzaTempo("D",CELL("tipo",$E1507),$E1507),"-")</f>
        <v>-</v>
      </c>
      <c r="R1507" s="27" t="str">
        <f>IF($D1507&gt;0,VLOOKUP($D1507,Iscrizioni!$A$2:$M$2502,13,FALSE),"-")</f>
        <v>-</v>
      </c>
      <c r="S1507" s="112" t="str">
        <f t="shared" si="145"/>
        <v>-</v>
      </c>
      <c r="T1507" s="112" t="str">
        <f>IF($D1507&gt;0,SUMIFS($S$3:$S1507,$X$3:$X1507,1,$J$3:$J1507,$J1507),"-")</f>
        <v>-</v>
      </c>
      <c r="U1507" s="112" t="str">
        <f t="shared" si="146"/>
        <v>-</v>
      </c>
      <c r="V1507" s="112" t="str">
        <f t="shared" si="143"/>
        <v>-</v>
      </c>
      <c r="W1507" s="27" t="str">
        <f>IF(LEN($C1507)=0,IF($D1507&gt;0,COUNTIFS($A$3:$A1507,$A1507),"-"),"Escluso")</f>
        <v>-</v>
      </c>
      <c r="X1507" s="2" t="str">
        <f>IF(LEN($C1507)=0,IF($D1507&gt;0,COUNTIFS($J$3:$J1507,$J1507,$C$3:$C1507,""),"-"),"Escluso")</f>
        <v>-</v>
      </c>
      <c r="Y1507" s="127" t="str">
        <f t="shared" si="141"/>
        <v>-</v>
      </c>
      <c r="Z1507" s="2" t="str">
        <f>IF($D1507&gt;0,COUNTIFS($O$3:$O1507,$O1507,$L$3:$L1507,$L1507,$I$3:$I1507,$I1507),"-")</f>
        <v>-</v>
      </c>
      <c r="AA1507" s="27" t="str">
        <f>IF($D1507&gt;0,IF(OR($Z1507 &gt;1,$L1507&lt;&gt;"Adulti"),0,VLOOKUP($P1507,Regione!$B$2:$C$22,2,FALSE)),"-")</f>
        <v>-</v>
      </c>
      <c r="AB1507" s="27" t="str">
        <f>IF($D1507&gt;0,IF(COUNTIFS($O$3:$O1507,$O1507,$L$3:$L1507,$L1507,$I$3:$I1507,$I1507) &gt;1,0,SUMIFS($Y$3:$Y$2503,$L$3:$L$2503,$L1507,$O$3:$O$2503,$O1507,$I$3:$I$2503,$I1507)),"-")</f>
        <v>-</v>
      </c>
      <c r="AC1507" s="27" t="str">
        <f t="shared" si="144"/>
        <v>-</v>
      </c>
    </row>
    <row r="1508" spans="1:29" s="1" customFormat="1">
      <c r="A1508" s="13"/>
      <c r="B1508" s="107" t="str">
        <f>IF(COUNTA($A1508)&gt;0,VLOOKUP($A1508,Corsa!$A$1:$F$43,2,FALSE),"-")</f>
        <v>-</v>
      </c>
      <c r="C1508" s="11"/>
      <c r="D1508" s="13"/>
      <c r="E1508" s="13"/>
      <c r="F1508" s="46" t="str">
        <f>IF(COUNTA($A1508)&gt;0,VLOOKUP($A1508,Corsa!$A$1:$F$43,3,FALSE),"-")</f>
        <v>-</v>
      </c>
      <c r="G1508" s="28" t="str">
        <f>IF($D1508&gt;0,VLOOKUP($D1508,Iscrizioni!$A$2:$M$2502,9,FALSE),"-")</f>
        <v>-</v>
      </c>
      <c r="H1508" s="28" t="str">
        <f>IF($D1508&gt;0,VLOOKUP($D1508,Iscrizioni!$A$2:$M$2502,4,FALSE),"-")</f>
        <v>-</v>
      </c>
      <c r="I1508" s="27" t="str">
        <f>IF($D1508&gt;0,VLOOKUP($D1508,Iscrizioni!$A$2:$M$2502,5,FALSE),"-")</f>
        <v>-</v>
      </c>
      <c r="J1508" s="27" t="str">
        <f>IF($D1508&gt;0,VLOOKUP($D1508,Iscrizioni!$A$2:$M$2502,10,FALSE),"-")</f>
        <v>-</v>
      </c>
      <c r="K1508" s="27" t="str">
        <f t="shared" si="142"/>
        <v>-</v>
      </c>
      <c r="L1508" s="46" t="str">
        <f>IF($D1508&gt;0,VLOOKUP($D1508,Iscrizioni!$A$2:$M$2502,11,FALSE),"-")</f>
        <v>-</v>
      </c>
      <c r="M1508" s="27" t="str">
        <f>IF($D1508&gt;0,VLOOKUP($D1508,Iscrizioni!$A$2:$N$2502,12,FALSE),"-")</f>
        <v>-</v>
      </c>
      <c r="N1508" s="46" t="str">
        <f>IF($D1508&gt;0,VLOOKUP($D1508,Iscrizioni!$A$2:$M$2502,6,FALSE),"-")</f>
        <v>-</v>
      </c>
      <c r="O1508" s="107" t="str">
        <f>IF($D1508&gt;0,VLOOKUP($D1508,Iscrizioni!$A$2:$M$2502,7,FALSE),"-")</f>
        <v>-</v>
      </c>
      <c r="P1508" s="46" t="str">
        <f>IF($D1508&gt;0,VLOOKUP(LEFT($N1508,1),Regione!$A$2:$C$21,2,FALSE),"-")</f>
        <v>-</v>
      </c>
      <c r="Q1508" s="112" t="str">
        <f ca="1">IF($D1508&gt;0,NormalizzaTempo("D",CELL("tipo",$E1508),$E1508),"-")</f>
        <v>-</v>
      </c>
      <c r="R1508" s="27" t="str">
        <f>IF($D1508&gt;0,VLOOKUP($D1508,Iscrizioni!$A$2:$M$2502,13,FALSE),"-")</f>
        <v>-</v>
      </c>
      <c r="S1508" s="112" t="str">
        <f t="shared" si="145"/>
        <v>-</v>
      </c>
      <c r="T1508" s="112" t="str">
        <f>IF($D1508&gt;0,SUMIFS($S$3:$S1508,$X$3:$X1508,1,$J$3:$J1508,$J1508),"-")</f>
        <v>-</v>
      </c>
      <c r="U1508" s="112" t="str">
        <f t="shared" si="146"/>
        <v>-</v>
      </c>
      <c r="V1508" s="112" t="str">
        <f t="shared" si="143"/>
        <v>-</v>
      </c>
      <c r="W1508" s="27" t="str">
        <f>IF(LEN($C1508)=0,IF($D1508&gt;0,COUNTIFS($A$3:$A1508,$A1508),"-"),"Escluso")</f>
        <v>-</v>
      </c>
      <c r="X1508" s="2" t="str">
        <f>IF(LEN($C1508)=0,IF($D1508&gt;0,COUNTIFS($J$3:$J1508,$J1508,$C$3:$C1508,""),"-"),"Escluso")</f>
        <v>-</v>
      </c>
      <c r="Y1508" s="127" t="str">
        <f t="shared" si="141"/>
        <v>-</v>
      </c>
      <c r="Z1508" s="2" t="str">
        <f>IF($D1508&gt;0,COUNTIFS($O$3:$O1508,$O1508,$L$3:$L1508,$L1508,$I$3:$I1508,$I1508),"-")</f>
        <v>-</v>
      </c>
      <c r="AA1508" s="27" t="str">
        <f>IF($D1508&gt;0,IF(OR($Z1508 &gt;1,$L1508&lt;&gt;"Adulti"),0,VLOOKUP($P1508,Regione!$B$2:$C$22,2,FALSE)),"-")</f>
        <v>-</v>
      </c>
      <c r="AB1508" s="27" t="str">
        <f>IF($D1508&gt;0,IF(COUNTIFS($O$3:$O1508,$O1508,$L$3:$L1508,$L1508,$I$3:$I1508,$I1508) &gt;1,0,SUMIFS($Y$3:$Y$2503,$L$3:$L$2503,$L1508,$O$3:$O$2503,$O1508,$I$3:$I$2503,$I1508)),"-")</f>
        <v>-</v>
      </c>
      <c r="AC1508" s="27" t="str">
        <f t="shared" si="144"/>
        <v>-</v>
      </c>
    </row>
    <row r="1509" spans="1:29" s="1" customFormat="1">
      <c r="A1509" s="13"/>
      <c r="B1509" s="107" t="str">
        <f>IF(COUNTA($A1509)&gt;0,VLOOKUP($A1509,Corsa!$A$1:$F$43,2,FALSE),"-")</f>
        <v>-</v>
      </c>
      <c r="C1509" s="11"/>
      <c r="D1509" s="13"/>
      <c r="E1509" s="13"/>
      <c r="F1509" s="46" t="str">
        <f>IF(COUNTA($A1509)&gt;0,VLOOKUP($A1509,Corsa!$A$1:$F$43,3,FALSE),"-")</f>
        <v>-</v>
      </c>
      <c r="G1509" s="28" t="str">
        <f>IF($D1509&gt;0,VLOOKUP($D1509,Iscrizioni!$A$2:$M$2502,9,FALSE),"-")</f>
        <v>-</v>
      </c>
      <c r="H1509" s="28" t="str">
        <f>IF($D1509&gt;0,VLOOKUP($D1509,Iscrizioni!$A$2:$M$2502,4,FALSE),"-")</f>
        <v>-</v>
      </c>
      <c r="I1509" s="27" t="str">
        <f>IF($D1509&gt;0,VLOOKUP($D1509,Iscrizioni!$A$2:$M$2502,5,FALSE),"-")</f>
        <v>-</v>
      </c>
      <c r="J1509" s="27" t="str">
        <f>IF($D1509&gt;0,VLOOKUP($D1509,Iscrizioni!$A$2:$M$2502,10,FALSE),"-")</f>
        <v>-</v>
      </c>
      <c r="K1509" s="27" t="str">
        <f t="shared" si="142"/>
        <v>-</v>
      </c>
      <c r="L1509" s="46" t="str">
        <f>IF($D1509&gt;0,VLOOKUP($D1509,Iscrizioni!$A$2:$M$2502,11,FALSE),"-")</f>
        <v>-</v>
      </c>
      <c r="M1509" s="27" t="str">
        <f>IF($D1509&gt;0,VLOOKUP($D1509,Iscrizioni!$A$2:$N$2502,12,FALSE),"-")</f>
        <v>-</v>
      </c>
      <c r="N1509" s="46" t="str">
        <f>IF($D1509&gt;0,VLOOKUP($D1509,Iscrizioni!$A$2:$M$2502,6,FALSE),"-")</f>
        <v>-</v>
      </c>
      <c r="O1509" s="107" t="str">
        <f>IF($D1509&gt;0,VLOOKUP($D1509,Iscrizioni!$A$2:$M$2502,7,FALSE),"-")</f>
        <v>-</v>
      </c>
      <c r="P1509" s="46" t="str">
        <f>IF($D1509&gt;0,VLOOKUP(LEFT($N1509,1),Regione!$A$2:$C$21,2,FALSE),"-")</f>
        <v>-</v>
      </c>
      <c r="Q1509" s="112" t="str">
        <f ca="1">IF($D1509&gt;0,NormalizzaTempo("D",CELL("tipo",$E1509),$E1509),"-")</f>
        <v>-</v>
      </c>
      <c r="R1509" s="27" t="str">
        <f>IF($D1509&gt;0,VLOOKUP($D1509,Iscrizioni!$A$2:$M$2502,13,FALSE),"-")</f>
        <v>-</v>
      </c>
      <c r="S1509" s="112" t="str">
        <f t="shared" si="145"/>
        <v>-</v>
      </c>
      <c r="T1509" s="112" t="str">
        <f>IF($D1509&gt;0,SUMIFS($S$3:$S1509,$X$3:$X1509,1,$J$3:$J1509,$J1509),"-")</f>
        <v>-</v>
      </c>
      <c r="U1509" s="112" t="str">
        <f t="shared" si="146"/>
        <v>-</v>
      </c>
      <c r="V1509" s="112" t="str">
        <f t="shared" si="143"/>
        <v>-</v>
      </c>
      <c r="W1509" s="27" t="str">
        <f>IF(LEN($C1509)=0,IF($D1509&gt;0,COUNTIFS($A$3:$A1509,$A1509),"-"),"Escluso")</f>
        <v>-</v>
      </c>
      <c r="X1509" s="2" t="str">
        <f>IF(LEN($C1509)=0,IF($D1509&gt;0,COUNTIFS($J$3:$J1509,$J1509,$C$3:$C1509,""),"-"),"Escluso")</f>
        <v>-</v>
      </c>
      <c r="Y1509" s="127" t="str">
        <f t="shared" si="141"/>
        <v>-</v>
      </c>
      <c r="Z1509" s="2" t="str">
        <f>IF($D1509&gt;0,COUNTIFS($O$3:$O1509,$O1509,$L$3:$L1509,$L1509,$I$3:$I1509,$I1509),"-")</f>
        <v>-</v>
      </c>
      <c r="AA1509" s="27" t="str">
        <f>IF($D1509&gt;0,IF(OR($Z1509 &gt;1,$L1509&lt;&gt;"Adulti"),0,VLOOKUP($P1509,Regione!$B$2:$C$22,2,FALSE)),"-")</f>
        <v>-</v>
      </c>
      <c r="AB1509" s="27" t="str">
        <f>IF($D1509&gt;0,IF(COUNTIFS($O$3:$O1509,$O1509,$L$3:$L1509,$L1509,$I$3:$I1509,$I1509) &gt;1,0,SUMIFS($Y$3:$Y$2503,$L$3:$L$2503,$L1509,$O$3:$O$2503,$O1509,$I$3:$I$2503,$I1509)),"-")</f>
        <v>-</v>
      </c>
      <c r="AC1509" s="27" t="str">
        <f t="shared" si="144"/>
        <v>-</v>
      </c>
    </row>
    <row r="1510" spans="1:29" s="1" customFormat="1">
      <c r="A1510" s="13"/>
      <c r="B1510" s="107" t="str">
        <f>IF(COUNTA($A1510)&gt;0,VLOOKUP($A1510,Corsa!$A$1:$F$43,2,FALSE),"-")</f>
        <v>-</v>
      </c>
      <c r="C1510" s="11"/>
      <c r="D1510" s="13"/>
      <c r="E1510" s="13"/>
      <c r="F1510" s="46" t="str">
        <f>IF(COUNTA($A1510)&gt;0,VLOOKUP($A1510,Corsa!$A$1:$F$43,3,FALSE),"-")</f>
        <v>-</v>
      </c>
      <c r="G1510" s="28" t="str">
        <f>IF($D1510&gt;0,VLOOKUP($D1510,Iscrizioni!$A$2:$M$2502,9,FALSE),"-")</f>
        <v>-</v>
      </c>
      <c r="H1510" s="28" t="str">
        <f>IF($D1510&gt;0,VLOOKUP($D1510,Iscrizioni!$A$2:$M$2502,4,FALSE),"-")</f>
        <v>-</v>
      </c>
      <c r="I1510" s="27" t="str">
        <f>IF($D1510&gt;0,VLOOKUP($D1510,Iscrizioni!$A$2:$M$2502,5,FALSE),"-")</f>
        <v>-</v>
      </c>
      <c r="J1510" s="27" t="str">
        <f>IF($D1510&gt;0,VLOOKUP($D1510,Iscrizioni!$A$2:$M$2502,10,FALSE),"-")</f>
        <v>-</v>
      </c>
      <c r="K1510" s="27" t="str">
        <f t="shared" si="142"/>
        <v>-</v>
      </c>
      <c r="L1510" s="46" t="str">
        <f>IF($D1510&gt;0,VLOOKUP($D1510,Iscrizioni!$A$2:$M$2502,11,FALSE),"-")</f>
        <v>-</v>
      </c>
      <c r="M1510" s="27" t="str">
        <f>IF($D1510&gt;0,VLOOKUP($D1510,Iscrizioni!$A$2:$N$2502,12,FALSE),"-")</f>
        <v>-</v>
      </c>
      <c r="N1510" s="46" t="str">
        <f>IF($D1510&gt;0,VLOOKUP($D1510,Iscrizioni!$A$2:$M$2502,6,FALSE),"-")</f>
        <v>-</v>
      </c>
      <c r="O1510" s="107" t="str">
        <f>IF($D1510&gt;0,VLOOKUP($D1510,Iscrizioni!$A$2:$M$2502,7,FALSE),"-")</f>
        <v>-</v>
      </c>
      <c r="P1510" s="46" t="str">
        <f>IF($D1510&gt;0,VLOOKUP(LEFT($N1510,1),Regione!$A$2:$C$21,2,FALSE),"-")</f>
        <v>-</v>
      </c>
      <c r="Q1510" s="112" t="str">
        <f ca="1">IF($D1510&gt;0,NormalizzaTempo("D",CELL("tipo",$E1510),$E1510),"-")</f>
        <v>-</v>
      </c>
      <c r="R1510" s="27" t="str">
        <f>IF($D1510&gt;0,VLOOKUP($D1510,Iscrizioni!$A$2:$M$2502,13,FALSE),"-")</f>
        <v>-</v>
      </c>
      <c r="S1510" s="112" t="str">
        <f t="shared" si="145"/>
        <v>-</v>
      </c>
      <c r="T1510" s="112" t="str">
        <f>IF($D1510&gt;0,SUMIFS($S$3:$S1510,$X$3:$X1510,1,$J$3:$J1510,$J1510),"-")</f>
        <v>-</v>
      </c>
      <c r="U1510" s="112" t="str">
        <f t="shared" si="146"/>
        <v>-</v>
      </c>
      <c r="V1510" s="112" t="str">
        <f t="shared" si="143"/>
        <v>-</v>
      </c>
      <c r="W1510" s="27" t="str">
        <f>IF(LEN($C1510)=0,IF($D1510&gt;0,COUNTIFS($A$3:$A1510,$A1510),"-"),"Escluso")</f>
        <v>-</v>
      </c>
      <c r="X1510" s="2" t="str">
        <f>IF(LEN($C1510)=0,IF($D1510&gt;0,COUNTIFS($J$3:$J1510,$J1510,$C$3:$C1510,""),"-"),"Escluso")</f>
        <v>-</v>
      </c>
      <c r="Y1510" s="127" t="str">
        <f t="shared" si="141"/>
        <v>-</v>
      </c>
      <c r="Z1510" s="2" t="str">
        <f>IF($D1510&gt;0,COUNTIFS($O$3:$O1510,$O1510,$L$3:$L1510,$L1510,$I$3:$I1510,$I1510),"-")</f>
        <v>-</v>
      </c>
      <c r="AA1510" s="27" t="str">
        <f>IF($D1510&gt;0,IF(OR($Z1510 &gt;1,$L1510&lt;&gt;"Adulti"),0,VLOOKUP($P1510,Regione!$B$2:$C$22,2,FALSE)),"-")</f>
        <v>-</v>
      </c>
      <c r="AB1510" s="27" t="str">
        <f>IF($D1510&gt;0,IF(COUNTIFS($O$3:$O1510,$O1510,$L$3:$L1510,$L1510,$I$3:$I1510,$I1510) &gt;1,0,SUMIFS($Y$3:$Y$2503,$L$3:$L$2503,$L1510,$O$3:$O$2503,$O1510,$I$3:$I$2503,$I1510)),"-")</f>
        <v>-</v>
      </c>
      <c r="AC1510" s="27" t="str">
        <f t="shared" si="144"/>
        <v>-</v>
      </c>
    </row>
    <row r="1511" spans="1:29" s="1" customFormat="1">
      <c r="A1511" s="13"/>
      <c r="B1511" s="107" t="str">
        <f>IF(COUNTA($A1511)&gt;0,VLOOKUP($A1511,Corsa!$A$1:$F$43,2,FALSE),"-")</f>
        <v>-</v>
      </c>
      <c r="C1511" s="11"/>
      <c r="D1511" s="13"/>
      <c r="E1511" s="13"/>
      <c r="F1511" s="46" t="str">
        <f>IF(COUNTA($A1511)&gt;0,VLOOKUP($A1511,Corsa!$A$1:$F$43,3,FALSE),"-")</f>
        <v>-</v>
      </c>
      <c r="G1511" s="28" t="str">
        <f>IF($D1511&gt;0,VLOOKUP($D1511,Iscrizioni!$A$2:$M$2502,9,FALSE),"-")</f>
        <v>-</v>
      </c>
      <c r="H1511" s="28" t="str">
        <f>IF($D1511&gt;0,VLOOKUP($D1511,Iscrizioni!$A$2:$M$2502,4,FALSE),"-")</f>
        <v>-</v>
      </c>
      <c r="I1511" s="27" t="str">
        <f>IF($D1511&gt;0,VLOOKUP($D1511,Iscrizioni!$A$2:$M$2502,5,FALSE),"-")</f>
        <v>-</v>
      </c>
      <c r="J1511" s="27" t="str">
        <f>IF($D1511&gt;0,VLOOKUP($D1511,Iscrizioni!$A$2:$M$2502,10,FALSE),"-")</f>
        <v>-</v>
      </c>
      <c r="K1511" s="27" t="str">
        <f t="shared" si="142"/>
        <v>-</v>
      </c>
      <c r="L1511" s="46" t="str">
        <f>IF($D1511&gt;0,VLOOKUP($D1511,Iscrizioni!$A$2:$M$2502,11,FALSE),"-")</f>
        <v>-</v>
      </c>
      <c r="M1511" s="27" t="str">
        <f>IF($D1511&gt;0,VLOOKUP($D1511,Iscrizioni!$A$2:$N$2502,12,FALSE),"-")</f>
        <v>-</v>
      </c>
      <c r="N1511" s="46" t="str">
        <f>IF($D1511&gt;0,VLOOKUP($D1511,Iscrizioni!$A$2:$M$2502,6,FALSE),"-")</f>
        <v>-</v>
      </c>
      <c r="O1511" s="107" t="str">
        <f>IF($D1511&gt;0,VLOOKUP($D1511,Iscrizioni!$A$2:$M$2502,7,FALSE),"-")</f>
        <v>-</v>
      </c>
      <c r="P1511" s="46" t="str">
        <f>IF($D1511&gt;0,VLOOKUP(LEFT($N1511,1),Regione!$A$2:$C$21,2,FALSE),"-")</f>
        <v>-</v>
      </c>
      <c r="Q1511" s="112" t="str">
        <f ca="1">IF($D1511&gt;0,NormalizzaTempo("D",CELL("tipo",$E1511),$E1511),"-")</f>
        <v>-</v>
      </c>
      <c r="R1511" s="27" t="str">
        <f>IF($D1511&gt;0,VLOOKUP($D1511,Iscrizioni!$A$2:$M$2502,13,FALSE),"-")</f>
        <v>-</v>
      </c>
      <c r="S1511" s="112" t="str">
        <f t="shared" si="145"/>
        <v>-</v>
      </c>
      <c r="T1511" s="112" t="str">
        <f>IF($D1511&gt;0,SUMIFS($S$3:$S1511,$X$3:$X1511,1,$J$3:$J1511,$J1511),"-")</f>
        <v>-</v>
      </c>
      <c r="U1511" s="112" t="str">
        <f t="shared" si="146"/>
        <v>-</v>
      </c>
      <c r="V1511" s="112" t="str">
        <f t="shared" si="143"/>
        <v>-</v>
      </c>
      <c r="W1511" s="27" t="str">
        <f>IF(LEN($C1511)=0,IF($D1511&gt;0,COUNTIFS($A$3:$A1511,$A1511),"-"),"Escluso")</f>
        <v>-</v>
      </c>
      <c r="X1511" s="2" t="str">
        <f>IF(LEN($C1511)=0,IF($D1511&gt;0,COUNTIFS($J$3:$J1511,$J1511,$C$3:$C1511,""),"-"),"Escluso")</f>
        <v>-</v>
      </c>
      <c r="Y1511" s="127" t="str">
        <f t="shared" si="141"/>
        <v>-</v>
      </c>
      <c r="Z1511" s="2" t="str">
        <f>IF($D1511&gt;0,COUNTIFS($O$3:$O1511,$O1511,$L$3:$L1511,$L1511,$I$3:$I1511,$I1511),"-")</f>
        <v>-</v>
      </c>
      <c r="AA1511" s="27" t="str">
        <f>IF($D1511&gt;0,IF(OR($Z1511 &gt;1,$L1511&lt;&gt;"Adulti"),0,VLOOKUP($P1511,Regione!$B$2:$C$22,2,FALSE)),"-")</f>
        <v>-</v>
      </c>
      <c r="AB1511" s="27" t="str">
        <f>IF($D1511&gt;0,IF(COUNTIFS($O$3:$O1511,$O1511,$L$3:$L1511,$L1511,$I$3:$I1511,$I1511) &gt;1,0,SUMIFS($Y$3:$Y$2503,$L$3:$L$2503,$L1511,$O$3:$O$2503,$O1511,$I$3:$I$2503,$I1511)),"-")</f>
        <v>-</v>
      </c>
      <c r="AC1511" s="27" t="str">
        <f t="shared" si="144"/>
        <v>-</v>
      </c>
    </row>
    <row r="1512" spans="1:29" s="1" customFormat="1">
      <c r="A1512" s="13"/>
      <c r="B1512" s="107" t="str">
        <f>IF(COUNTA($A1512)&gt;0,VLOOKUP($A1512,Corsa!$A$1:$F$43,2,FALSE),"-")</f>
        <v>-</v>
      </c>
      <c r="C1512" s="11"/>
      <c r="D1512" s="13"/>
      <c r="E1512" s="13"/>
      <c r="F1512" s="46" t="str">
        <f>IF(COUNTA($A1512)&gt;0,VLOOKUP($A1512,Corsa!$A$1:$F$43,3,FALSE),"-")</f>
        <v>-</v>
      </c>
      <c r="G1512" s="28" t="str">
        <f>IF($D1512&gt;0,VLOOKUP($D1512,Iscrizioni!$A$2:$M$2502,9,FALSE),"-")</f>
        <v>-</v>
      </c>
      <c r="H1512" s="28" t="str">
        <f>IF($D1512&gt;0,VLOOKUP($D1512,Iscrizioni!$A$2:$M$2502,4,FALSE),"-")</f>
        <v>-</v>
      </c>
      <c r="I1512" s="27" t="str">
        <f>IF($D1512&gt;0,VLOOKUP($D1512,Iscrizioni!$A$2:$M$2502,5,FALSE),"-")</f>
        <v>-</v>
      </c>
      <c r="J1512" s="27" t="str">
        <f>IF($D1512&gt;0,VLOOKUP($D1512,Iscrizioni!$A$2:$M$2502,10,FALSE),"-")</f>
        <v>-</v>
      </c>
      <c r="K1512" s="27" t="str">
        <f t="shared" si="142"/>
        <v>-</v>
      </c>
      <c r="L1512" s="46" t="str">
        <f>IF($D1512&gt;0,VLOOKUP($D1512,Iscrizioni!$A$2:$M$2502,11,FALSE),"-")</f>
        <v>-</v>
      </c>
      <c r="M1512" s="27" t="str">
        <f>IF($D1512&gt;0,VLOOKUP($D1512,Iscrizioni!$A$2:$N$2502,12,FALSE),"-")</f>
        <v>-</v>
      </c>
      <c r="N1512" s="46" t="str">
        <f>IF($D1512&gt;0,VLOOKUP($D1512,Iscrizioni!$A$2:$M$2502,6,FALSE),"-")</f>
        <v>-</v>
      </c>
      <c r="O1512" s="107" t="str">
        <f>IF($D1512&gt;0,VLOOKUP($D1512,Iscrizioni!$A$2:$M$2502,7,FALSE),"-")</f>
        <v>-</v>
      </c>
      <c r="P1512" s="46" t="str">
        <f>IF($D1512&gt;0,VLOOKUP(LEFT($N1512,1),Regione!$A$2:$C$21,2,FALSE),"-")</f>
        <v>-</v>
      </c>
      <c r="Q1512" s="112" t="str">
        <f ca="1">IF($D1512&gt;0,NormalizzaTempo("D",CELL("tipo",$E1512),$E1512),"-")</f>
        <v>-</v>
      </c>
      <c r="R1512" s="27" t="str">
        <f>IF($D1512&gt;0,VLOOKUP($D1512,Iscrizioni!$A$2:$M$2502,13,FALSE),"-")</f>
        <v>-</v>
      </c>
      <c r="S1512" s="112" t="str">
        <f t="shared" si="145"/>
        <v>-</v>
      </c>
      <c r="T1512" s="112" t="str">
        <f>IF($D1512&gt;0,SUMIFS($S$3:$S1512,$X$3:$X1512,1,$J$3:$J1512,$J1512),"-")</f>
        <v>-</v>
      </c>
      <c r="U1512" s="112" t="str">
        <f t="shared" si="146"/>
        <v>-</v>
      </c>
      <c r="V1512" s="112" t="str">
        <f t="shared" si="143"/>
        <v>-</v>
      </c>
      <c r="W1512" s="27" t="str">
        <f>IF(LEN($C1512)=0,IF($D1512&gt;0,COUNTIFS($A$3:$A1512,$A1512),"-"),"Escluso")</f>
        <v>-</v>
      </c>
      <c r="X1512" s="2" t="str">
        <f>IF(LEN($C1512)=0,IF($D1512&gt;0,COUNTIFS($J$3:$J1512,$J1512,$C$3:$C1512,""),"-"),"Escluso")</f>
        <v>-</v>
      </c>
      <c r="Y1512" s="127" t="str">
        <f t="shared" si="141"/>
        <v>-</v>
      </c>
      <c r="Z1512" s="2" t="str">
        <f>IF($D1512&gt;0,COUNTIFS($O$3:$O1512,$O1512,$L$3:$L1512,$L1512,$I$3:$I1512,$I1512),"-")</f>
        <v>-</v>
      </c>
      <c r="AA1512" s="27" t="str">
        <f>IF($D1512&gt;0,IF(OR($Z1512 &gt;1,$L1512&lt;&gt;"Adulti"),0,VLOOKUP($P1512,Regione!$B$2:$C$22,2,FALSE)),"-")</f>
        <v>-</v>
      </c>
      <c r="AB1512" s="27" t="str">
        <f>IF($D1512&gt;0,IF(COUNTIFS($O$3:$O1512,$O1512,$L$3:$L1512,$L1512,$I$3:$I1512,$I1512) &gt;1,0,SUMIFS($Y$3:$Y$2503,$L$3:$L$2503,$L1512,$O$3:$O$2503,$O1512,$I$3:$I$2503,$I1512)),"-")</f>
        <v>-</v>
      </c>
      <c r="AC1512" s="27" t="str">
        <f t="shared" si="144"/>
        <v>-</v>
      </c>
    </row>
    <row r="1513" spans="1:29" s="1" customFormat="1">
      <c r="A1513" s="13"/>
      <c r="B1513" s="107" t="str">
        <f>IF(COUNTA($A1513)&gt;0,VLOOKUP($A1513,Corsa!$A$1:$F$43,2,FALSE),"-")</f>
        <v>-</v>
      </c>
      <c r="C1513" s="11"/>
      <c r="D1513" s="13"/>
      <c r="E1513" s="13"/>
      <c r="F1513" s="46" t="str">
        <f>IF(COUNTA($A1513)&gt;0,VLOOKUP($A1513,Corsa!$A$1:$F$43,3,FALSE),"-")</f>
        <v>-</v>
      </c>
      <c r="G1513" s="28" t="str">
        <f>IF($D1513&gt;0,VLOOKUP($D1513,Iscrizioni!$A$2:$M$2502,9,FALSE),"-")</f>
        <v>-</v>
      </c>
      <c r="H1513" s="28" t="str">
        <f>IF($D1513&gt;0,VLOOKUP($D1513,Iscrizioni!$A$2:$M$2502,4,FALSE),"-")</f>
        <v>-</v>
      </c>
      <c r="I1513" s="27" t="str">
        <f>IF($D1513&gt;0,VLOOKUP($D1513,Iscrizioni!$A$2:$M$2502,5,FALSE),"-")</f>
        <v>-</v>
      </c>
      <c r="J1513" s="27" t="str">
        <f>IF($D1513&gt;0,VLOOKUP($D1513,Iscrizioni!$A$2:$M$2502,10,FALSE),"-")</f>
        <v>-</v>
      </c>
      <c r="K1513" s="27" t="str">
        <f t="shared" si="142"/>
        <v>-</v>
      </c>
      <c r="L1513" s="46" t="str">
        <f>IF($D1513&gt;0,VLOOKUP($D1513,Iscrizioni!$A$2:$M$2502,11,FALSE),"-")</f>
        <v>-</v>
      </c>
      <c r="M1513" s="27" t="str">
        <f>IF($D1513&gt;0,VLOOKUP($D1513,Iscrizioni!$A$2:$N$2502,12,FALSE),"-")</f>
        <v>-</v>
      </c>
      <c r="N1513" s="46" t="str">
        <f>IF($D1513&gt;0,VLOOKUP($D1513,Iscrizioni!$A$2:$M$2502,6,FALSE),"-")</f>
        <v>-</v>
      </c>
      <c r="O1513" s="107" t="str">
        <f>IF($D1513&gt;0,VLOOKUP($D1513,Iscrizioni!$A$2:$M$2502,7,FALSE),"-")</f>
        <v>-</v>
      </c>
      <c r="P1513" s="46" t="str">
        <f>IF($D1513&gt;0,VLOOKUP(LEFT($N1513,1),Regione!$A$2:$C$21,2,FALSE),"-")</f>
        <v>-</v>
      </c>
      <c r="Q1513" s="112" t="str">
        <f ca="1">IF($D1513&gt;0,NormalizzaTempo("D",CELL("tipo",$E1513),$E1513),"-")</f>
        <v>-</v>
      </c>
      <c r="R1513" s="27" t="str">
        <f>IF($D1513&gt;0,VLOOKUP($D1513,Iscrizioni!$A$2:$M$2502,13,FALSE),"-")</f>
        <v>-</v>
      </c>
      <c r="S1513" s="112" t="str">
        <f t="shared" si="145"/>
        <v>-</v>
      </c>
      <c r="T1513" s="112" t="str">
        <f>IF($D1513&gt;0,SUMIFS($S$3:$S1513,$X$3:$X1513,1,$J$3:$J1513,$J1513),"-")</f>
        <v>-</v>
      </c>
      <c r="U1513" s="112" t="str">
        <f t="shared" si="146"/>
        <v>-</v>
      </c>
      <c r="V1513" s="112" t="str">
        <f t="shared" si="143"/>
        <v>-</v>
      </c>
      <c r="W1513" s="27" t="str">
        <f>IF(LEN($C1513)=0,IF($D1513&gt;0,COUNTIFS($A$3:$A1513,$A1513),"-"),"Escluso")</f>
        <v>-</v>
      </c>
      <c r="X1513" s="2" t="str">
        <f>IF(LEN($C1513)=0,IF($D1513&gt;0,COUNTIFS($J$3:$J1513,$J1513,$C$3:$C1513,""),"-"),"Escluso")</f>
        <v>-</v>
      </c>
      <c r="Y1513" s="127" t="str">
        <f t="shared" si="141"/>
        <v>-</v>
      </c>
      <c r="Z1513" s="2" t="str">
        <f>IF($D1513&gt;0,COUNTIFS($O$3:$O1513,$O1513,$L$3:$L1513,$L1513,$I$3:$I1513,$I1513),"-")</f>
        <v>-</v>
      </c>
      <c r="AA1513" s="27" t="str">
        <f>IF($D1513&gt;0,IF(OR($Z1513 &gt;1,$L1513&lt;&gt;"Adulti"),0,VLOOKUP($P1513,Regione!$B$2:$C$22,2,FALSE)),"-")</f>
        <v>-</v>
      </c>
      <c r="AB1513" s="27" t="str">
        <f>IF($D1513&gt;0,IF(COUNTIFS($O$3:$O1513,$O1513,$L$3:$L1513,$L1513,$I$3:$I1513,$I1513) &gt;1,0,SUMIFS($Y$3:$Y$2503,$L$3:$L$2503,$L1513,$O$3:$O$2503,$O1513,$I$3:$I$2503,$I1513)),"-")</f>
        <v>-</v>
      </c>
      <c r="AC1513" s="27" t="str">
        <f t="shared" si="144"/>
        <v>-</v>
      </c>
    </row>
    <row r="1514" spans="1:29" s="1" customFormat="1">
      <c r="A1514" s="13"/>
      <c r="B1514" s="107" t="str">
        <f>IF(COUNTA($A1514)&gt;0,VLOOKUP($A1514,Corsa!$A$1:$F$43,2,FALSE),"-")</f>
        <v>-</v>
      </c>
      <c r="C1514" s="11"/>
      <c r="D1514" s="13"/>
      <c r="E1514" s="13"/>
      <c r="F1514" s="46" t="str">
        <f>IF(COUNTA($A1514)&gt;0,VLOOKUP($A1514,Corsa!$A$1:$F$43,3,FALSE),"-")</f>
        <v>-</v>
      </c>
      <c r="G1514" s="28" t="str">
        <f>IF($D1514&gt;0,VLOOKUP($D1514,Iscrizioni!$A$2:$M$2502,9,FALSE),"-")</f>
        <v>-</v>
      </c>
      <c r="H1514" s="28" t="str">
        <f>IF($D1514&gt;0,VLOOKUP($D1514,Iscrizioni!$A$2:$M$2502,4,FALSE),"-")</f>
        <v>-</v>
      </c>
      <c r="I1514" s="27" t="str">
        <f>IF($D1514&gt;0,VLOOKUP($D1514,Iscrizioni!$A$2:$M$2502,5,FALSE),"-")</f>
        <v>-</v>
      </c>
      <c r="J1514" s="27" t="str">
        <f>IF($D1514&gt;0,VLOOKUP($D1514,Iscrizioni!$A$2:$M$2502,10,FALSE),"-")</f>
        <v>-</v>
      </c>
      <c r="K1514" s="27" t="str">
        <f t="shared" si="142"/>
        <v>-</v>
      </c>
      <c r="L1514" s="46" t="str">
        <f>IF($D1514&gt;0,VLOOKUP($D1514,Iscrizioni!$A$2:$M$2502,11,FALSE),"-")</f>
        <v>-</v>
      </c>
      <c r="M1514" s="27" t="str">
        <f>IF($D1514&gt;0,VLOOKUP($D1514,Iscrizioni!$A$2:$N$2502,12,FALSE),"-")</f>
        <v>-</v>
      </c>
      <c r="N1514" s="46" t="str">
        <f>IF($D1514&gt;0,VLOOKUP($D1514,Iscrizioni!$A$2:$M$2502,6,FALSE),"-")</f>
        <v>-</v>
      </c>
      <c r="O1514" s="107" t="str">
        <f>IF($D1514&gt;0,VLOOKUP($D1514,Iscrizioni!$A$2:$M$2502,7,FALSE),"-")</f>
        <v>-</v>
      </c>
      <c r="P1514" s="46" t="str">
        <f>IF($D1514&gt;0,VLOOKUP(LEFT($N1514,1),Regione!$A$2:$C$21,2,FALSE),"-")</f>
        <v>-</v>
      </c>
      <c r="Q1514" s="112" t="str">
        <f ca="1">IF($D1514&gt;0,NormalizzaTempo("D",CELL("tipo",$E1514),$E1514),"-")</f>
        <v>-</v>
      </c>
      <c r="R1514" s="27" t="str">
        <f>IF($D1514&gt;0,VLOOKUP($D1514,Iscrizioni!$A$2:$M$2502,13,FALSE),"-")</f>
        <v>-</v>
      </c>
      <c r="S1514" s="112" t="str">
        <f t="shared" si="145"/>
        <v>-</v>
      </c>
      <c r="T1514" s="112" t="str">
        <f>IF($D1514&gt;0,SUMIFS($S$3:$S1514,$X$3:$X1514,1,$J$3:$J1514,$J1514),"-")</f>
        <v>-</v>
      </c>
      <c r="U1514" s="112" t="str">
        <f t="shared" si="146"/>
        <v>-</v>
      </c>
      <c r="V1514" s="112" t="str">
        <f t="shared" si="143"/>
        <v>-</v>
      </c>
      <c r="W1514" s="27" t="str">
        <f>IF(LEN($C1514)=0,IF($D1514&gt;0,COUNTIFS($A$3:$A1514,$A1514),"-"),"Escluso")</f>
        <v>-</v>
      </c>
      <c r="X1514" s="2" t="str">
        <f>IF(LEN($C1514)=0,IF($D1514&gt;0,COUNTIFS($J$3:$J1514,$J1514,$C$3:$C1514,""),"-"),"Escluso")</f>
        <v>-</v>
      </c>
      <c r="Y1514" s="127" t="str">
        <f t="shared" si="141"/>
        <v>-</v>
      </c>
      <c r="Z1514" s="2" t="str">
        <f>IF($D1514&gt;0,COUNTIFS($O$3:$O1514,$O1514,$L$3:$L1514,$L1514,$I$3:$I1514,$I1514),"-")</f>
        <v>-</v>
      </c>
      <c r="AA1514" s="27" t="str">
        <f>IF($D1514&gt;0,IF(OR($Z1514 &gt;1,$L1514&lt;&gt;"Adulti"),0,VLOOKUP($P1514,Regione!$B$2:$C$22,2,FALSE)),"-")</f>
        <v>-</v>
      </c>
      <c r="AB1514" s="27" t="str">
        <f>IF($D1514&gt;0,IF(COUNTIFS($O$3:$O1514,$O1514,$L$3:$L1514,$L1514,$I$3:$I1514,$I1514) &gt;1,0,SUMIFS($Y$3:$Y$2503,$L$3:$L$2503,$L1514,$O$3:$O$2503,$O1514,$I$3:$I$2503,$I1514)),"-")</f>
        <v>-</v>
      </c>
      <c r="AC1514" s="27" t="str">
        <f t="shared" si="144"/>
        <v>-</v>
      </c>
    </row>
    <row r="1515" spans="1:29" s="1" customFormat="1">
      <c r="A1515" s="13"/>
      <c r="B1515" s="107" t="str">
        <f>IF(COUNTA($A1515)&gt;0,VLOOKUP($A1515,Corsa!$A$1:$F$43,2,FALSE),"-")</f>
        <v>-</v>
      </c>
      <c r="C1515" s="11"/>
      <c r="D1515" s="13"/>
      <c r="E1515" s="13"/>
      <c r="F1515" s="46" t="str">
        <f>IF(COUNTA($A1515)&gt;0,VLOOKUP($A1515,Corsa!$A$1:$F$43,3,FALSE),"-")</f>
        <v>-</v>
      </c>
      <c r="G1515" s="28" t="str">
        <f>IF($D1515&gt;0,VLOOKUP($D1515,Iscrizioni!$A$2:$M$2502,9,FALSE),"-")</f>
        <v>-</v>
      </c>
      <c r="H1515" s="28" t="str">
        <f>IF($D1515&gt;0,VLOOKUP($D1515,Iscrizioni!$A$2:$M$2502,4,FALSE),"-")</f>
        <v>-</v>
      </c>
      <c r="I1515" s="27" t="str">
        <f>IF($D1515&gt;0,VLOOKUP($D1515,Iscrizioni!$A$2:$M$2502,5,FALSE),"-")</f>
        <v>-</v>
      </c>
      <c r="J1515" s="27" t="str">
        <f>IF($D1515&gt;0,VLOOKUP($D1515,Iscrizioni!$A$2:$M$2502,10,FALSE),"-")</f>
        <v>-</v>
      </c>
      <c r="K1515" s="27" t="str">
        <f t="shared" si="142"/>
        <v>-</v>
      </c>
      <c r="L1515" s="46" t="str">
        <f>IF($D1515&gt;0,VLOOKUP($D1515,Iscrizioni!$A$2:$M$2502,11,FALSE),"-")</f>
        <v>-</v>
      </c>
      <c r="M1515" s="27" t="str">
        <f>IF($D1515&gt;0,VLOOKUP($D1515,Iscrizioni!$A$2:$N$2502,12,FALSE),"-")</f>
        <v>-</v>
      </c>
      <c r="N1515" s="46" t="str">
        <f>IF($D1515&gt;0,VLOOKUP($D1515,Iscrizioni!$A$2:$M$2502,6,FALSE),"-")</f>
        <v>-</v>
      </c>
      <c r="O1515" s="107" t="str">
        <f>IF($D1515&gt;0,VLOOKUP($D1515,Iscrizioni!$A$2:$M$2502,7,FALSE),"-")</f>
        <v>-</v>
      </c>
      <c r="P1515" s="46" t="str">
        <f>IF($D1515&gt;0,VLOOKUP(LEFT($N1515,1),Regione!$A$2:$C$21,2,FALSE),"-")</f>
        <v>-</v>
      </c>
      <c r="Q1515" s="112" t="str">
        <f ca="1">IF($D1515&gt;0,NormalizzaTempo("D",CELL("tipo",$E1515),$E1515),"-")</f>
        <v>-</v>
      </c>
      <c r="R1515" s="27" t="str">
        <f>IF($D1515&gt;0,VLOOKUP($D1515,Iscrizioni!$A$2:$M$2502,13,FALSE),"-")</f>
        <v>-</v>
      </c>
      <c r="S1515" s="112" t="str">
        <f t="shared" si="145"/>
        <v>-</v>
      </c>
      <c r="T1515" s="112" t="str">
        <f>IF($D1515&gt;0,SUMIFS($S$3:$S1515,$X$3:$X1515,1,$J$3:$J1515,$J1515),"-")</f>
        <v>-</v>
      </c>
      <c r="U1515" s="112" t="str">
        <f t="shared" si="146"/>
        <v>-</v>
      </c>
      <c r="V1515" s="112" t="str">
        <f t="shared" si="143"/>
        <v>-</v>
      </c>
      <c r="W1515" s="27" t="str">
        <f>IF(LEN($C1515)=0,IF($D1515&gt;0,COUNTIFS($A$3:$A1515,$A1515),"-"),"Escluso")</f>
        <v>-</v>
      </c>
      <c r="X1515" s="2" t="str">
        <f>IF(LEN($C1515)=0,IF($D1515&gt;0,COUNTIFS($J$3:$J1515,$J1515,$C$3:$C1515,""),"-"),"Escluso")</f>
        <v>-</v>
      </c>
      <c r="Y1515" s="127" t="str">
        <f t="shared" si="141"/>
        <v>-</v>
      </c>
      <c r="Z1515" s="2" t="str">
        <f>IF($D1515&gt;0,COUNTIFS($O$3:$O1515,$O1515,$L$3:$L1515,$L1515,$I$3:$I1515,$I1515),"-")</f>
        <v>-</v>
      </c>
      <c r="AA1515" s="27" t="str">
        <f>IF($D1515&gt;0,IF(OR($Z1515 &gt;1,$L1515&lt;&gt;"Adulti"),0,VLOOKUP($P1515,Regione!$B$2:$C$22,2,FALSE)),"-")</f>
        <v>-</v>
      </c>
      <c r="AB1515" s="27" t="str">
        <f>IF($D1515&gt;0,IF(COUNTIFS($O$3:$O1515,$O1515,$L$3:$L1515,$L1515,$I$3:$I1515,$I1515) &gt;1,0,SUMIFS($Y$3:$Y$2503,$L$3:$L$2503,$L1515,$O$3:$O$2503,$O1515,$I$3:$I$2503,$I1515)),"-")</f>
        <v>-</v>
      </c>
      <c r="AC1515" s="27" t="str">
        <f t="shared" si="144"/>
        <v>-</v>
      </c>
    </row>
    <row r="1516" spans="1:29" s="1" customFormat="1">
      <c r="A1516" s="13"/>
      <c r="B1516" s="107" t="str">
        <f>IF(COUNTA($A1516)&gt;0,VLOOKUP($A1516,Corsa!$A$1:$F$43,2,FALSE),"-")</f>
        <v>-</v>
      </c>
      <c r="C1516" s="11"/>
      <c r="D1516" s="13"/>
      <c r="E1516" s="13"/>
      <c r="F1516" s="46" t="str">
        <f>IF(COUNTA($A1516)&gt;0,VLOOKUP($A1516,Corsa!$A$1:$F$43,3,FALSE),"-")</f>
        <v>-</v>
      </c>
      <c r="G1516" s="28" t="str">
        <f>IF($D1516&gt;0,VLOOKUP($D1516,Iscrizioni!$A$2:$M$2502,9,FALSE),"-")</f>
        <v>-</v>
      </c>
      <c r="H1516" s="28" t="str">
        <f>IF($D1516&gt;0,VLOOKUP($D1516,Iscrizioni!$A$2:$M$2502,4,FALSE),"-")</f>
        <v>-</v>
      </c>
      <c r="I1516" s="27" t="str">
        <f>IF($D1516&gt;0,VLOOKUP($D1516,Iscrizioni!$A$2:$M$2502,5,FALSE),"-")</f>
        <v>-</v>
      </c>
      <c r="J1516" s="27" t="str">
        <f>IF($D1516&gt;0,VLOOKUP($D1516,Iscrizioni!$A$2:$M$2502,10,FALSE),"-")</f>
        <v>-</v>
      </c>
      <c r="K1516" s="27" t="str">
        <f t="shared" si="142"/>
        <v>-</v>
      </c>
      <c r="L1516" s="46" t="str">
        <f>IF($D1516&gt;0,VLOOKUP($D1516,Iscrizioni!$A$2:$M$2502,11,FALSE),"-")</f>
        <v>-</v>
      </c>
      <c r="M1516" s="27" t="str">
        <f>IF($D1516&gt;0,VLOOKUP($D1516,Iscrizioni!$A$2:$N$2502,12,FALSE),"-")</f>
        <v>-</v>
      </c>
      <c r="N1516" s="46" t="str">
        <f>IF($D1516&gt;0,VLOOKUP($D1516,Iscrizioni!$A$2:$M$2502,6,FALSE),"-")</f>
        <v>-</v>
      </c>
      <c r="O1516" s="107" t="str">
        <f>IF($D1516&gt;0,VLOOKUP($D1516,Iscrizioni!$A$2:$M$2502,7,FALSE),"-")</f>
        <v>-</v>
      </c>
      <c r="P1516" s="46" t="str">
        <f>IF($D1516&gt;0,VLOOKUP(LEFT($N1516,1),Regione!$A$2:$C$21,2,FALSE),"-")</f>
        <v>-</v>
      </c>
      <c r="Q1516" s="112" t="str">
        <f ca="1">IF($D1516&gt;0,NormalizzaTempo("D",CELL("tipo",$E1516),$E1516),"-")</f>
        <v>-</v>
      </c>
      <c r="R1516" s="27" t="str">
        <f>IF($D1516&gt;0,VLOOKUP($D1516,Iscrizioni!$A$2:$M$2502,13,FALSE),"-")</f>
        <v>-</v>
      </c>
      <c r="S1516" s="112" t="str">
        <f t="shared" si="145"/>
        <v>-</v>
      </c>
      <c r="T1516" s="112" t="str">
        <f>IF($D1516&gt;0,SUMIFS($S$3:$S1516,$X$3:$X1516,1,$J$3:$J1516,$J1516),"-")</f>
        <v>-</v>
      </c>
      <c r="U1516" s="112" t="str">
        <f t="shared" si="146"/>
        <v>-</v>
      </c>
      <c r="V1516" s="112" t="str">
        <f t="shared" si="143"/>
        <v>-</v>
      </c>
      <c r="W1516" s="27" t="str">
        <f>IF(LEN($C1516)=0,IF($D1516&gt;0,COUNTIFS($A$3:$A1516,$A1516),"-"),"Escluso")</f>
        <v>-</v>
      </c>
      <c r="X1516" s="2" t="str">
        <f>IF(LEN($C1516)=0,IF($D1516&gt;0,COUNTIFS($J$3:$J1516,$J1516,$C$3:$C1516,""),"-"),"Escluso")</f>
        <v>-</v>
      </c>
      <c r="Y1516" s="127" t="str">
        <f t="shared" si="141"/>
        <v>-</v>
      </c>
      <c r="Z1516" s="2" t="str">
        <f>IF($D1516&gt;0,COUNTIFS($O$3:$O1516,$O1516,$L$3:$L1516,$L1516,$I$3:$I1516,$I1516),"-")</f>
        <v>-</v>
      </c>
      <c r="AA1516" s="27" t="str">
        <f>IF($D1516&gt;0,IF(OR($Z1516 &gt;1,$L1516&lt;&gt;"Adulti"),0,VLOOKUP($P1516,Regione!$B$2:$C$22,2,FALSE)),"-")</f>
        <v>-</v>
      </c>
      <c r="AB1516" s="27" t="str">
        <f>IF($D1516&gt;0,IF(COUNTIFS($O$3:$O1516,$O1516,$L$3:$L1516,$L1516,$I$3:$I1516,$I1516) &gt;1,0,SUMIFS($Y$3:$Y$2503,$L$3:$L$2503,$L1516,$O$3:$O$2503,$O1516,$I$3:$I$2503,$I1516)),"-")</f>
        <v>-</v>
      </c>
      <c r="AC1516" s="27" t="str">
        <f t="shared" si="144"/>
        <v>-</v>
      </c>
    </row>
    <row r="1517" spans="1:29" s="1" customFormat="1">
      <c r="A1517" s="13"/>
      <c r="B1517" s="107" t="str">
        <f>IF(COUNTA($A1517)&gt;0,VLOOKUP($A1517,Corsa!$A$1:$F$43,2,FALSE),"-")</f>
        <v>-</v>
      </c>
      <c r="C1517" s="11"/>
      <c r="D1517" s="13"/>
      <c r="E1517" s="13"/>
      <c r="F1517" s="46" t="str">
        <f>IF(COUNTA($A1517)&gt;0,VLOOKUP($A1517,Corsa!$A$1:$F$43,3,FALSE),"-")</f>
        <v>-</v>
      </c>
      <c r="G1517" s="28" t="str">
        <f>IF($D1517&gt;0,VLOOKUP($D1517,Iscrizioni!$A$2:$M$2502,9,FALSE),"-")</f>
        <v>-</v>
      </c>
      <c r="H1517" s="28" t="str">
        <f>IF($D1517&gt;0,VLOOKUP($D1517,Iscrizioni!$A$2:$M$2502,4,FALSE),"-")</f>
        <v>-</v>
      </c>
      <c r="I1517" s="27" t="str">
        <f>IF($D1517&gt;0,VLOOKUP($D1517,Iscrizioni!$A$2:$M$2502,5,FALSE),"-")</f>
        <v>-</v>
      </c>
      <c r="J1517" s="27" t="str">
        <f>IF($D1517&gt;0,VLOOKUP($D1517,Iscrizioni!$A$2:$M$2502,10,FALSE),"-")</f>
        <v>-</v>
      </c>
      <c r="K1517" s="27" t="str">
        <f t="shared" si="142"/>
        <v>-</v>
      </c>
      <c r="L1517" s="46" t="str">
        <f>IF($D1517&gt;0,VLOOKUP($D1517,Iscrizioni!$A$2:$M$2502,11,FALSE),"-")</f>
        <v>-</v>
      </c>
      <c r="M1517" s="27" t="str">
        <f>IF($D1517&gt;0,VLOOKUP($D1517,Iscrizioni!$A$2:$N$2502,12,FALSE),"-")</f>
        <v>-</v>
      </c>
      <c r="N1517" s="46" t="str">
        <f>IF($D1517&gt;0,VLOOKUP($D1517,Iscrizioni!$A$2:$M$2502,6,FALSE),"-")</f>
        <v>-</v>
      </c>
      <c r="O1517" s="107" t="str">
        <f>IF($D1517&gt;0,VLOOKUP($D1517,Iscrizioni!$A$2:$M$2502,7,FALSE),"-")</f>
        <v>-</v>
      </c>
      <c r="P1517" s="46" t="str">
        <f>IF($D1517&gt;0,VLOOKUP(LEFT($N1517,1),Regione!$A$2:$C$21,2,FALSE),"-")</f>
        <v>-</v>
      </c>
      <c r="Q1517" s="112" t="str">
        <f ca="1">IF($D1517&gt;0,NormalizzaTempo("D",CELL("tipo",$E1517),$E1517),"-")</f>
        <v>-</v>
      </c>
      <c r="R1517" s="27" t="str">
        <f>IF($D1517&gt;0,VLOOKUP($D1517,Iscrizioni!$A$2:$M$2502,13,FALSE),"-")</f>
        <v>-</v>
      </c>
      <c r="S1517" s="112" t="str">
        <f t="shared" si="145"/>
        <v>-</v>
      </c>
      <c r="T1517" s="112" t="str">
        <f>IF($D1517&gt;0,SUMIFS($S$3:$S1517,$X$3:$X1517,1,$J$3:$J1517,$J1517),"-")</f>
        <v>-</v>
      </c>
      <c r="U1517" s="112" t="str">
        <f t="shared" si="146"/>
        <v>-</v>
      </c>
      <c r="V1517" s="112" t="str">
        <f t="shared" si="143"/>
        <v>-</v>
      </c>
      <c r="W1517" s="27" t="str">
        <f>IF(LEN($C1517)=0,IF($D1517&gt;0,COUNTIFS($A$3:$A1517,$A1517),"-"),"Escluso")</f>
        <v>-</v>
      </c>
      <c r="X1517" s="2" t="str">
        <f>IF(LEN($C1517)=0,IF($D1517&gt;0,COUNTIFS($J$3:$J1517,$J1517,$C$3:$C1517,""),"-"),"Escluso")</f>
        <v>-</v>
      </c>
      <c r="Y1517" s="127" t="str">
        <f t="shared" si="141"/>
        <v>-</v>
      </c>
      <c r="Z1517" s="2" t="str">
        <f>IF($D1517&gt;0,COUNTIFS($O$3:$O1517,$O1517,$L$3:$L1517,$L1517,$I$3:$I1517,$I1517),"-")</f>
        <v>-</v>
      </c>
      <c r="AA1517" s="27" t="str">
        <f>IF($D1517&gt;0,IF(OR($Z1517 &gt;1,$L1517&lt;&gt;"Adulti"),0,VLOOKUP($P1517,Regione!$B$2:$C$22,2,FALSE)),"-")</f>
        <v>-</v>
      </c>
      <c r="AB1517" s="27" t="str">
        <f>IF($D1517&gt;0,IF(COUNTIFS($O$3:$O1517,$O1517,$L$3:$L1517,$L1517,$I$3:$I1517,$I1517) &gt;1,0,SUMIFS($Y$3:$Y$2503,$L$3:$L$2503,$L1517,$O$3:$O$2503,$O1517,$I$3:$I$2503,$I1517)),"-")</f>
        <v>-</v>
      </c>
      <c r="AC1517" s="27" t="str">
        <f t="shared" si="144"/>
        <v>-</v>
      </c>
    </row>
    <row r="1518" spans="1:29" s="1" customFormat="1">
      <c r="A1518" s="13"/>
      <c r="B1518" s="107" t="str">
        <f>IF(COUNTA($A1518)&gt;0,VLOOKUP($A1518,Corsa!$A$1:$F$43,2,FALSE),"-")</f>
        <v>-</v>
      </c>
      <c r="C1518" s="11"/>
      <c r="D1518" s="13"/>
      <c r="E1518" s="13"/>
      <c r="F1518" s="46" t="str">
        <f>IF(COUNTA($A1518)&gt;0,VLOOKUP($A1518,Corsa!$A$1:$F$43,3,FALSE),"-")</f>
        <v>-</v>
      </c>
      <c r="G1518" s="28" t="str">
        <f>IF($D1518&gt;0,VLOOKUP($D1518,Iscrizioni!$A$2:$M$2502,9,FALSE),"-")</f>
        <v>-</v>
      </c>
      <c r="H1518" s="28" t="str">
        <f>IF($D1518&gt;0,VLOOKUP($D1518,Iscrizioni!$A$2:$M$2502,4,FALSE),"-")</f>
        <v>-</v>
      </c>
      <c r="I1518" s="27" t="str">
        <f>IF($D1518&gt;0,VLOOKUP($D1518,Iscrizioni!$A$2:$M$2502,5,FALSE),"-")</f>
        <v>-</v>
      </c>
      <c r="J1518" s="27" t="str">
        <f>IF($D1518&gt;0,VLOOKUP($D1518,Iscrizioni!$A$2:$M$2502,10,FALSE),"-")</f>
        <v>-</v>
      </c>
      <c r="K1518" s="27" t="str">
        <f t="shared" si="142"/>
        <v>-</v>
      </c>
      <c r="L1518" s="46" t="str">
        <f>IF($D1518&gt;0,VLOOKUP($D1518,Iscrizioni!$A$2:$M$2502,11,FALSE),"-")</f>
        <v>-</v>
      </c>
      <c r="M1518" s="27" t="str">
        <f>IF($D1518&gt;0,VLOOKUP($D1518,Iscrizioni!$A$2:$N$2502,12,FALSE),"-")</f>
        <v>-</v>
      </c>
      <c r="N1518" s="46" t="str">
        <f>IF($D1518&gt;0,VLOOKUP($D1518,Iscrizioni!$A$2:$M$2502,6,FALSE),"-")</f>
        <v>-</v>
      </c>
      <c r="O1518" s="107" t="str">
        <f>IF($D1518&gt;0,VLOOKUP($D1518,Iscrizioni!$A$2:$M$2502,7,FALSE),"-")</f>
        <v>-</v>
      </c>
      <c r="P1518" s="46" t="str">
        <f>IF($D1518&gt;0,VLOOKUP(LEFT($N1518,1),Regione!$A$2:$C$21,2,FALSE),"-")</f>
        <v>-</v>
      </c>
      <c r="Q1518" s="112" t="str">
        <f ca="1">IF($D1518&gt;0,NormalizzaTempo("D",CELL("tipo",$E1518),$E1518),"-")</f>
        <v>-</v>
      </c>
      <c r="R1518" s="27" t="str">
        <f>IF($D1518&gt;0,VLOOKUP($D1518,Iscrizioni!$A$2:$M$2502,13,FALSE),"-")</f>
        <v>-</v>
      </c>
      <c r="S1518" s="112" t="str">
        <f t="shared" si="145"/>
        <v>-</v>
      </c>
      <c r="T1518" s="112" t="str">
        <f>IF($D1518&gt;0,SUMIFS($S$3:$S1518,$X$3:$X1518,1,$J$3:$J1518,$J1518),"-")</f>
        <v>-</v>
      </c>
      <c r="U1518" s="112" t="str">
        <f t="shared" si="146"/>
        <v>-</v>
      </c>
      <c r="V1518" s="112" t="str">
        <f t="shared" si="143"/>
        <v>-</v>
      </c>
      <c r="W1518" s="27" t="str">
        <f>IF(LEN($C1518)=0,IF($D1518&gt;0,COUNTIFS($A$3:$A1518,$A1518),"-"),"Escluso")</f>
        <v>-</v>
      </c>
      <c r="X1518" s="2" t="str">
        <f>IF(LEN($C1518)=0,IF($D1518&gt;0,COUNTIFS($J$3:$J1518,$J1518,$C$3:$C1518,""),"-"),"Escluso")</f>
        <v>-</v>
      </c>
      <c r="Y1518" s="127" t="str">
        <f t="shared" si="141"/>
        <v>-</v>
      </c>
      <c r="Z1518" s="2" t="str">
        <f>IF($D1518&gt;0,COUNTIFS($O$3:$O1518,$O1518,$L$3:$L1518,$L1518,$I$3:$I1518,$I1518),"-")</f>
        <v>-</v>
      </c>
      <c r="AA1518" s="27" t="str">
        <f>IF($D1518&gt;0,IF(OR($Z1518 &gt;1,$L1518&lt;&gt;"Adulti"),0,VLOOKUP($P1518,Regione!$B$2:$C$22,2,FALSE)),"-")</f>
        <v>-</v>
      </c>
      <c r="AB1518" s="27" t="str">
        <f>IF($D1518&gt;0,IF(COUNTIFS($O$3:$O1518,$O1518,$L$3:$L1518,$L1518,$I$3:$I1518,$I1518) &gt;1,0,SUMIFS($Y$3:$Y$2503,$L$3:$L$2503,$L1518,$O$3:$O$2503,$O1518,$I$3:$I$2503,$I1518)),"-")</f>
        <v>-</v>
      </c>
      <c r="AC1518" s="27" t="str">
        <f t="shared" si="144"/>
        <v>-</v>
      </c>
    </row>
    <row r="1519" spans="1:29" s="1" customFormat="1">
      <c r="A1519" s="13"/>
      <c r="B1519" s="107" t="str">
        <f>IF(COUNTA($A1519)&gt;0,VLOOKUP($A1519,Corsa!$A$1:$F$43,2,FALSE),"-")</f>
        <v>-</v>
      </c>
      <c r="C1519" s="11"/>
      <c r="D1519" s="13"/>
      <c r="E1519" s="13"/>
      <c r="F1519" s="46" t="str">
        <f>IF(COUNTA($A1519)&gt;0,VLOOKUP($A1519,Corsa!$A$1:$F$43,3,FALSE),"-")</f>
        <v>-</v>
      </c>
      <c r="G1519" s="28" t="str">
        <f>IF($D1519&gt;0,VLOOKUP($D1519,Iscrizioni!$A$2:$M$2502,9,FALSE),"-")</f>
        <v>-</v>
      </c>
      <c r="H1519" s="28" t="str">
        <f>IF($D1519&gt;0,VLOOKUP($D1519,Iscrizioni!$A$2:$M$2502,4,FALSE),"-")</f>
        <v>-</v>
      </c>
      <c r="I1519" s="27" t="str">
        <f>IF($D1519&gt;0,VLOOKUP($D1519,Iscrizioni!$A$2:$M$2502,5,FALSE),"-")</f>
        <v>-</v>
      </c>
      <c r="J1519" s="27" t="str">
        <f>IF($D1519&gt;0,VLOOKUP($D1519,Iscrizioni!$A$2:$M$2502,10,FALSE),"-")</f>
        <v>-</v>
      </c>
      <c r="K1519" s="27" t="str">
        <f t="shared" si="142"/>
        <v>-</v>
      </c>
      <c r="L1519" s="46" t="str">
        <f>IF($D1519&gt;0,VLOOKUP($D1519,Iscrizioni!$A$2:$M$2502,11,FALSE),"-")</f>
        <v>-</v>
      </c>
      <c r="M1519" s="27" t="str">
        <f>IF($D1519&gt;0,VLOOKUP($D1519,Iscrizioni!$A$2:$N$2502,12,FALSE),"-")</f>
        <v>-</v>
      </c>
      <c r="N1519" s="46" t="str">
        <f>IF($D1519&gt;0,VLOOKUP($D1519,Iscrizioni!$A$2:$M$2502,6,FALSE),"-")</f>
        <v>-</v>
      </c>
      <c r="O1519" s="107" t="str">
        <f>IF($D1519&gt;0,VLOOKUP($D1519,Iscrizioni!$A$2:$M$2502,7,FALSE),"-")</f>
        <v>-</v>
      </c>
      <c r="P1519" s="46" t="str">
        <f>IF($D1519&gt;0,VLOOKUP(LEFT($N1519,1),Regione!$A$2:$C$21,2,FALSE),"-")</f>
        <v>-</v>
      </c>
      <c r="Q1519" s="112" t="str">
        <f ca="1">IF($D1519&gt;0,NormalizzaTempo("D",CELL("tipo",$E1519),$E1519),"-")</f>
        <v>-</v>
      </c>
      <c r="R1519" s="27" t="str">
        <f>IF($D1519&gt;0,VLOOKUP($D1519,Iscrizioni!$A$2:$M$2502,13,FALSE),"-")</f>
        <v>-</v>
      </c>
      <c r="S1519" s="112" t="str">
        <f t="shared" si="145"/>
        <v>-</v>
      </c>
      <c r="T1519" s="112" t="str">
        <f>IF($D1519&gt;0,SUMIFS($S$3:$S1519,$X$3:$X1519,1,$J$3:$J1519,$J1519),"-")</f>
        <v>-</v>
      </c>
      <c r="U1519" s="112" t="str">
        <f t="shared" si="146"/>
        <v>-</v>
      </c>
      <c r="V1519" s="112" t="str">
        <f t="shared" si="143"/>
        <v>-</v>
      </c>
      <c r="W1519" s="27" t="str">
        <f>IF(LEN($C1519)=0,IF($D1519&gt;0,COUNTIFS($A$3:$A1519,$A1519),"-"),"Escluso")</f>
        <v>-</v>
      </c>
      <c r="X1519" s="2" t="str">
        <f>IF(LEN($C1519)=0,IF($D1519&gt;0,COUNTIFS($J$3:$J1519,$J1519,$C$3:$C1519,""),"-"),"Escluso")</f>
        <v>-</v>
      </c>
      <c r="Y1519" s="127" t="str">
        <f t="shared" si="141"/>
        <v>-</v>
      </c>
      <c r="Z1519" s="2" t="str">
        <f>IF($D1519&gt;0,COUNTIFS($O$3:$O1519,$O1519,$L$3:$L1519,$L1519,$I$3:$I1519,$I1519),"-")</f>
        <v>-</v>
      </c>
      <c r="AA1519" s="27" t="str">
        <f>IF($D1519&gt;0,IF(OR($Z1519 &gt;1,$L1519&lt;&gt;"Adulti"),0,VLOOKUP($P1519,Regione!$B$2:$C$22,2,FALSE)),"-")</f>
        <v>-</v>
      </c>
      <c r="AB1519" s="27" t="str">
        <f>IF($D1519&gt;0,IF(COUNTIFS($O$3:$O1519,$O1519,$L$3:$L1519,$L1519,$I$3:$I1519,$I1519) &gt;1,0,SUMIFS($Y$3:$Y$2503,$L$3:$L$2503,$L1519,$O$3:$O$2503,$O1519,$I$3:$I$2503,$I1519)),"-")</f>
        <v>-</v>
      </c>
      <c r="AC1519" s="27" t="str">
        <f t="shared" si="144"/>
        <v>-</v>
      </c>
    </row>
    <row r="1520" spans="1:29" s="1" customFormat="1">
      <c r="A1520" s="13"/>
      <c r="B1520" s="107" t="str">
        <f>IF(COUNTA($A1520)&gt;0,VLOOKUP($A1520,Corsa!$A$1:$F$43,2,FALSE),"-")</f>
        <v>-</v>
      </c>
      <c r="C1520" s="11"/>
      <c r="D1520" s="13"/>
      <c r="E1520" s="13"/>
      <c r="F1520" s="46" t="str">
        <f>IF(COUNTA($A1520)&gt;0,VLOOKUP($A1520,Corsa!$A$1:$F$43,3,FALSE),"-")</f>
        <v>-</v>
      </c>
      <c r="G1520" s="28" t="str">
        <f>IF($D1520&gt;0,VLOOKUP($D1520,Iscrizioni!$A$2:$M$2502,9,FALSE),"-")</f>
        <v>-</v>
      </c>
      <c r="H1520" s="28" t="str">
        <f>IF($D1520&gt;0,VLOOKUP($D1520,Iscrizioni!$A$2:$M$2502,4,FALSE),"-")</f>
        <v>-</v>
      </c>
      <c r="I1520" s="27" t="str">
        <f>IF($D1520&gt;0,VLOOKUP($D1520,Iscrizioni!$A$2:$M$2502,5,FALSE),"-")</f>
        <v>-</v>
      </c>
      <c r="J1520" s="27" t="str">
        <f>IF($D1520&gt;0,VLOOKUP($D1520,Iscrizioni!$A$2:$M$2502,10,FALSE),"-")</f>
        <v>-</v>
      </c>
      <c r="K1520" s="27" t="str">
        <f t="shared" si="142"/>
        <v>-</v>
      </c>
      <c r="L1520" s="46" t="str">
        <f>IF($D1520&gt;0,VLOOKUP($D1520,Iscrizioni!$A$2:$M$2502,11,FALSE),"-")</f>
        <v>-</v>
      </c>
      <c r="M1520" s="27" t="str">
        <f>IF($D1520&gt;0,VLOOKUP($D1520,Iscrizioni!$A$2:$N$2502,12,FALSE),"-")</f>
        <v>-</v>
      </c>
      <c r="N1520" s="46" t="str">
        <f>IF($D1520&gt;0,VLOOKUP($D1520,Iscrizioni!$A$2:$M$2502,6,FALSE),"-")</f>
        <v>-</v>
      </c>
      <c r="O1520" s="107" t="str">
        <f>IF($D1520&gt;0,VLOOKUP($D1520,Iscrizioni!$A$2:$M$2502,7,FALSE),"-")</f>
        <v>-</v>
      </c>
      <c r="P1520" s="46" t="str">
        <f>IF($D1520&gt;0,VLOOKUP(LEFT($N1520,1),Regione!$A$2:$C$21,2,FALSE),"-")</f>
        <v>-</v>
      </c>
      <c r="Q1520" s="112" t="str">
        <f ca="1">IF($D1520&gt;0,NormalizzaTempo("D",CELL("tipo",$E1520),$E1520),"-")</f>
        <v>-</v>
      </c>
      <c r="R1520" s="27" t="str">
        <f>IF($D1520&gt;0,VLOOKUP($D1520,Iscrizioni!$A$2:$M$2502,13,FALSE),"-")</f>
        <v>-</v>
      </c>
      <c r="S1520" s="112" t="str">
        <f t="shared" si="145"/>
        <v>-</v>
      </c>
      <c r="T1520" s="112" t="str">
        <f>IF($D1520&gt;0,SUMIFS($S$3:$S1520,$X$3:$X1520,1,$J$3:$J1520,$J1520),"-")</f>
        <v>-</v>
      </c>
      <c r="U1520" s="112" t="str">
        <f t="shared" si="146"/>
        <v>-</v>
      </c>
      <c r="V1520" s="112" t="str">
        <f t="shared" si="143"/>
        <v>-</v>
      </c>
      <c r="W1520" s="27" t="str">
        <f>IF(LEN($C1520)=0,IF($D1520&gt;0,COUNTIFS($A$3:$A1520,$A1520),"-"),"Escluso")</f>
        <v>-</v>
      </c>
      <c r="X1520" s="2" t="str">
        <f>IF(LEN($C1520)=0,IF($D1520&gt;0,COUNTIFS($J$3:$J1520,$J1520,$C$3:$C1520,""),"-"),"Escluso")</f>
        <v>-</v>
      </c>
      <c r="Y1520" s="127" t="str">
        <f t="shared" ref="Y1520:Y1583" si="147">IF(LEN($C1520)=0,IF(AND($D1520&gt;0,$V1520="ok"),IF($X1520&gt;20,1,21 -$X1520),"-"),0)</f>
        <v>-</v>
      </c>
      <c r="Z1520" s="2" t="str">
        <f>IF($D1520&gt;0,COUNTIFS($O$3:$O1520,$O1520,$L$3:$L1520,$L1520,$I$3:$I1520,$I1520),"-")</f>
        <v>-</v>
      </c>
      <c r="AA1520" s="27" t="str">
        <f>IF($D1520&gt;0,IF(OR($Z1520 &gt;1,$L1520&lt;&gt;"Adulti"),0,VLOOKUP($P1520,Regione!$B$2:$C$22,2,FALSE)),"-")</f>
        <v>-</v>
      </c>
      <c r="AB1520" s="27" t="str">
        <f>IF($D1520&gt;0,IF(COUNTIFS($O$3:$O1520,$O1520,$L$3:$L1520,$L1520,$I$3:$I1520,$I1520) &gt;1,0,SUMIFS($Y$3:$Y$2503,$L$3:$L$2503,$L1520,$O$3:$O$2503,$O1520,$I$3:$I$2503,$I1520)),"-")</f>
        <v>-</v>
      </c>
      <c r="AC1520" s="27" t="str">
        <f t="shared" si="144"/>
        <v>-</v>
      </c>
    </row>
    <row r="1521" spans="1:29" s="1" customFormat="1">
      <c r="A1521" s="13"/>
      <c r="B1521" s="107" t="str">
        <f>IF(COUNTA($A1521)&gt;0,VLOOKUP($A1521,Corsa!$A$1:$F$43,2,FALSE),"-")</f>
        <v>-</v>
      </c>
      <c r="C1521" s="11"/>
      <c r="D1521" s="13"/>
      <c r="E1521" s="13"/>
      <c r="F1521" s="46" t="str">
        <f>IF(COUNTA($A1521)&gt;0,VLOOKUP($A1521,Corsa!$A$1:$F$43,3,FALSE),"-")</f>
        <v>-</v>
      </c>
      <c r="G1521" s="28" t="str">
        <f>IF($D1521&gt;0,VLOOKUP($D1521,Iscrizioni!$A$2:$M$2502,9,FALSE),"-")</f>
        <v>-</v>
      </c>
      <c r="H1521" s="28" t="str">
        <f>IF($D1521&gt;0,VLOOKUP($D1521,Iscrizioni!$A$2:$M$2502,4,FALSE),"-")</f>
        <v>-</v>
      </c>
      <c r="I1521" s="27" t="str">
        <f>IF($D1521&gt;0,VLOOKUP($D1521,Iscrizioni!$A$2:$M$2502,5,FALSE),"-")</f>
        <v>-</v>
      </c>
      <c r="J1521" s="27" t="str">
        <f>IF($D1521&gt;0,VLOOKUP($D1521,Iscrizioni!$A$2:$M$2502,10,FALSE),"-")</f>
        <v>-</v>
      </c>
      <c r="K1521" s="27" t="str">
        <f t="shared" si="142"/>
        <v>-</v>
      </c>
      <c r="L1521" s="46" t="str">
        <f>IF($D1521&gt;0,VLOOKUP($D1521,Iscrizioni!$A$2:$M$2502,11,FALSE),"-")</f>
        <v>-</v>
      </c>
      <c r="M1521" s="27" t="str">
        <f>IF($D1521&gt;0,VLOOKUP($D1521,Iscrizioni!$A$2:$N$2502,12,FALSE),"-")</f>
        <v>-</v>
      </c>
      <c r="N1521" s="46" t="str">
        <f>IF($D1521&gt;0,VLOOKUP($D1521,Iscrizioni!$A$2:$M$2502,6,FALSE),"-")</f>
        <v>-</v>
      </c>
      <c r="O1521" s="107" t="str">
        <f>IF($D1521&gt;0,VLOOKUP($D1521,Iscrizioni!$A$2:$M$2502,7,FALSE),"-")</f>
        <v>-</v>
      </c>
      <c r="P1521" s="46" t="str">
        <f>IF($D1521&gt;0,VLOOKUP(LEFT($N1521,1),Regione!$A$2:$C$21,2,FALSE),"-")</f>
        <v>-</v>
      </c>
      <c r="Q1521" s="112" t="str">
        <f ca="1">IF($D1521&gt;0,NormalizzaTempo("D",CELL("tipo",$E1521),$E1521),"-")</f>
        <v>-</v>
      </c>
      <c r="R1521" s="27" t="str">
        <f>IF($D1521&gt;0,VLOOKUP($D1521,Iscrizioni!$A$2:$M$2502,13,FALSE),"-")</f>
        <v>-</v>
      </c>
      <c r="S1521" s="112" t="str">
        <f t="shared" si="145"/>
        <v>-</v>
      </c>
      <c r="T1521" s="112" t="str">
        <f>IF($D1521&gt;0,SUMIFS($S$3:$S1521,$X$3:$X1521,1,$J$3:$J1521,$J1521),"-")</f>
        <v>-</v>
      </c>
      <c r="U1521" s="112" t="str">
        <f t="shared" si="146"/>
        <v>-</v>
      </c>
      <c r="V1521" s="112" t="str">
        <f t="shared" si="143"/>
        <v>-</v>
      </c>
      <c r="W1521" s="27" t="str">
        <f>IF(LEN($C1521)=0,IF($D1521&gt;0,COUNTIFS($A$3:$A1521,$A1521),"-"),"Escluso")</f>
        <v>-</v>
      </c>
      <c r="X1521" s="2" t="str">
        <f>IF(LEN($C1521)=0,IF($D1521&gt;0,COUNTIFS($J$3:$J1521,$J1521,$C$3:$C1521,""),"-"),"Escluso")</f>
        <v>-</v>
      </c>
      <c r="Y1521" s="127" t="str">
        <f t="shared" si="147"/>
        <v>-</v>
      </c>
      <c r="Z1521" s="2" t="str">
        <f>IF($D1521&gt;0,COUNTIFS($O$3:$O1521,$O1521,$L$3:$L1521,$L1521,$I$3:$I1521,$I1521),"-")</f>
        <v>-</v>
      </c>
      <c r="AA1521" s="27" t="str">
        <f>IF($D1521&gt;0,IF(OR($Z1521 &gt;1,$L1521&lt;&gt;"Adulti"),0,VLOOKUP($P1521,Regione!$B$2:$C$22,2,FALSE)),"-")</f>
        <v>-</v>
      </c>
      <c r="AB1521" s="27" t="str">
        <f>IF($D1521&gt;0,IF(COUNTIFS($O$3:$O1521,$O1521,$L$3:$L1521,$L1521,$I$3:$I1521,$I1521) &gt;1,0,SUMIFS($Y$3:$Y$2503,$L$3:$L$2503,$L1521,$O$3:$O$2503,$O1521,$I$3:$I$2503,$I1521)),"-")</f>
        <v>-</v>
      </c>
      <c r="AC1521" s="27" t="str">
        <f t="shared" si="144"/>
        <v>-</v>
      </c>
    </row>
    <row r="1522" spans="1:29" s="1" customFormat="1">
      <c r="A1522" s="13"/>
      <c r="B1522" s="107" t="str">
        <f>IF(COUNTA($A1522)&gt;0,VLOOKUP($A1522,Corsa!$A$1:$F$43,2,FALSE),"-")</f>
        <v>-</v>
      </c>
      <c r="C1522" s="11"/>
      <c r="D1522" s="13"/>
      <c r="E1522" s="13"/>
      <c r="F1522" s="46" t="str">
        <f>IF(COUNTA($A1522)&gt;0,VLOOKUP($A1522,Corsa!$A$1:$F$43,3,FALSE),"-")</f>
        <v>-</v>
      </c>
      <c r="G1522" s="28" t="str">
        <f>IF($D1522&gt;0,VLOOKUP($D1522,Iscrizioni!$A$2:$M$2502,9,FALSE),"-")</f>
        <v>-</v>
      </c>
      <c r="H1522" s="28" t="str">
        <f>IF($D1522&gt;0,VLOOKUP($D1522,Iscrizioni!$A$2:$M$2502,4,FALSE),"-")</f>
        <v>-</v>
      </c>
      <c r="I1522" s="27" t="str">
        <f>IF($D1522&gt;0,VLOOKUP($D1522,Iscrizioni!$A$2:$M$2502,5,FALSE),"-")</f>
        <v>-</v>
      </c>
      <c r="J1522" s="27" t="str">
        <f>IF($D1522&gt;0,VLOOKUP($D1522,Iscrizioni!$A$2:$M$2502,10,FALSE),"-")</f>
        <v>-</v>
      </c>
      <c r="K1522" s="27" t="str">
        <f t="shared" si="142"/>
        <v>-</v>
      </c>
      <c r="L1522" s="46" t="str">
        <f>IF($D1522&gt;0,VLOOKUP($D1522,Iscrizioni!$A$2:$M$2502,11,FALSE),"-")</f>
        <v>-</v>
      </c>
      <c r="M1522" s="27" t="str">
        <f>IF($D1522&gt;0,VLOOKUP($D1522,Iscrizioni!$A$2:$N$2502,12,FALSE),"-")</f>
        <v>-</v>
      </c>
      <c r="N1522" s="46" t="str">
        <f>IF($D1522&gt;0,VLOOKUP($D1522,Iscrizioni!$A$2:$M$2502,6,FALSE),"-")</f>
        <v>-</v>
      </c>
      <c r="O1522" s="107" t="str">
        <f>IF($D1522&gt;0,VLOOKUP($D1522,Iscrizioni!$A$2:$M$2502,7,FALSE),"-")</f>
        <v>-</v>
      </c>
      <c r="P1522" s="46" t="str">
        <f>IF($D1522&gt;0,VLOOKUP(LEFT($N1522,1),Regione!$A$2:$C$21,2,FALSE),"-")</f>
        <v>-</v>
      </c>
      <c r="Q1522" s="112" t="str">
        <f ca="1">IF($D1522&gt;0,NormalizzaTempo("D",CELL("tipo",$E1522),$E1522),"-")</f>
        <v>-</v>
      </c>
      <c r="R1522" s="27" t="str">
        <f>IF($D1522&gt;0,VLOOKUP($D1522,Iscrizioni!$A$2:$M$2502,13,FALSE),"-")</f>
        <v>-</v>
      </c>
      <c r="S1522" s="112" t="str">
        <f t="shared" si="145"/>
        <v>-</v>
      </c>
      <c r="T1522" s="112" t="str">
        <f>IF($D1522&gt;0,SUMIFS($S$3:$S1522,$X$3:$X1522,1,$J$3:$J1522,$J1522),"-")</f>
        <v>-</v>
      </c>
      <c r="U1522" s="112" t="str">
        <f t="shared" si="146"/>
        <v>-</v>
      </c>
      <c r="V1522" s="112" t="str">
        <f t="shared" si="143"/>
        <v>-</v>
      </c>
      <c r="W1522" s="27" t="str">
        <f>IF(LEN($C1522)=0,IF($D1522&gt;0,COUNTIFS($A$3:$A1522,$A1522),"-"),"Escluso")</f>
        <v>-</v>
      </c>
      <c r="X1522" s="2" t="str">
        <f>IF(LEN($C1522)=0,IF($D1522&gt;0,COUNTIFS($J$3:$J1522,$J1522,$C$3:$C1522,""),"-"),"Escluso")</f>
        <v>-</v>
      </c>
      <c r="Y1522" s="127" t="str">
        <f t="shared" si="147"/>
        <v>-</v>
      </c>
      <c r="Z1522" s="2" t="str">
        <f>IF($D1522&gt;0,COUNTIFS($O$3:$O1522,$O1522,$L$3:$L1522,$L1522,$I$3:$I1522,$I1522),"-")</f>
        <v>-</v>
      </c>
      <c r="AA1522" s="27" t="str">
        <f>IF($D1522&gt;0,IF(OR($Z1522 &gt;1,$L1522&lt;&gt;"Adulti"),0,VLOOKUP($P1522,Regione!$B$2:$C$22,2,FALSE)),"-")</f>
        <v>-</v>
      </c>
      <c r="AB1522" s="27" t="str">
        <f>IF($D1522&gt;0,IF(COUNTIFS($O$3:$O1522,$O1522,$L$3:$L1522,$L1522,$I$3:$I1522,$I1522) &gt;1,0,SUMIFS($Y$3:$Y$2503,$L$3:$L$2503,$L1522,$O$3:$O$2503,$O1522,$I$3:$I$2503,$I1522)),"-")</f>
        <v>-</v>
      </c>
      <c r="AC1522" s="27" t="str">
        <f t="shared" si="144"/>
        <v>-</v>
      </c>
    </row>
    <row r="1523" spans="1:29" s="1" customFormat="1">
      <c r="A1523" s="13"/>
      <c r="B1523" s="107" t="str">
        <f>IF(COUNTA($A1523)&gt;0,VLOOKUP($A1523,Corsa!$A$1:$F$43,2,FALSE),"-")</f>
        <v>-</v>
      </c>
      <c r="C1523" s="11"/>
      <c r="D1523" s="13"/>
      <c r="E1523" s="13"/>
      <c r="F1523" s="46" t="str">
        <f>IF(COUNTA($A1523)&gt;0,VLOOKUP($A1523,Corsa!$A$1:$F$43,3,FALSE),"-")</f>
        <v>-</v>
      </c>
      <c r="G1523" s="28" t="str">
        <f>IF($D1523&gt;0,VLOOKUP($D1523,Iscrizioni!$A$2:$M$2502,9,FALSE),"-")</f>
        <v>-</v>
      </c>
      <c r="H1523" s="28" t="str">
        <f>IF($D1523&gt;0,VLOOKUP($D1523,Iscrizioni!$A$2:$M$2502,4,FALSE),"-")</f>
        <v>-</v>
      </c>
      <c r="I1523" s="27" t="str">
        <f>IF($D1523&gt;0,VLOOKUP($D1523,Iscrizioni!$A$2:$M$2502,5,FALSE),"-")</f>
        <v>-</v>
      </c>
      <c r="J1523" s="27" t="str">
        <f>IF($D1523&gt;0,VLOOKUP($D1523,Iscrizioni!$A$2:$M$2502,10,FALSE),"-")</f>
        <v>-</v>
      </c>
      <c r="K1523" s="27" t="str">
        <f t="shared" si="142"/>
        <v>-</v>
      </c>
      <c r="L1523" s="46" t="str">
        <f>IF($D1523&gt;0,VLOOKUP($D1523,Iscrizioni!$A$2:$M$2502,11,FALSE),"-")</f>
        <v>-</v>
      </c>
      <c r="M1523" s="27" t="str">
        <f>IF($D1523&gt;0,VLOOKUP($D1523,Iscrizioni!$A$2:$N$2502,12,FALSE),"-")</f>
        <v>-</v>
      </c>
      <c r="N1523" s="46" t="str">
        <f>IF($D1523&gt;0,VLOOKUP($D1523,Iscrizioni!$A$2:$M$2502,6,FALSE),"-")</f>
        <v>-</v>
      </c>
      <c r="O1523" s="107" t="str">
        <f>IF($D1523&gt;0,VLOOKUP($D1523,Iscrizioni!$A$2:$M$2502,7,FALSE),"-")</f>
        <v>-</v>
      </c>
      <c r="P1523" s="46" t="str">
        <f>IF($D1523&gt;0,VLOOKUP(LEFT($N1523,1),Regione!$A$2:$C$21,2,FALSE),"-")</f>
        <v>-</v>
      </c>
      <c r="Q1523" s="112" t="str">
        <f ca="1">IF($D1523&gt;0,NormalizzaTempo("D",CELL("tipo",$E1523),$E1523),"-")</f>
        <v>-</v>
      </c>
      <c r="R1523" s="27" t="str">
        <f>IF($D1523&gt;0,VLOOKUP($D1523,Iscrizioni!$A$2:$M$2502,13,FALSE),"-")</f>
        <v>-</v>
      </c>
      <c r="S1523" s="112" t="str">
        <f t="shared" si="145"/>
        <v>-</v>
      </c>
      <c r="T1523" s="112" t="str">
        <f>IF($D1523&gt;0,SUMIFS($S$3:$S1523,$X$3:$X1523,1,$J$3:$J1523,$J1523),"-")</f>
        <v>-</v>
      </c>
      <c r="U1523" s="112" t="str">
        <f t="shared" si="146"/>
        <v>-</v>
      </c>
      <c r="V1523" s="112" t="str">
        <f t="shared" si="143"/>
        <v>-</v>
      </c>
      <c r="W1523" s="27" t="str">
        <f>IF(LEN($C1523)=0,IF($D1523&gt;0,COUNTIFS($A$3:$A1523,$A1523),"-"),"Escluso")</f>
        <v>-</v>
      </c>
      <c r="X1523" s="2" t="str">
        <f>IF(LEN($C1523)=0,IF($D1523&gt;0,COUNTIFS($J$3:$J1523,$J1523,$C$3:$C1523,""),"-"),"Escluso")</f>
        <v>-</v>
      </c>
      <c r="Y1523" s="127" t="str">
        <f t="shared" si="147"/>
        <v>-</v>
      </c>
      <c r="Z1523" s="2" t="str">
        <f>IF($D1523&gt;0,COUNTIFS($O$3:$O1523,$O1523,$L$3:$L1523,$L1523,$I$3:$I1523,$I1523),"-")</f>
        <v>-</v>
      </c>
      <c r="AA1523" s="27" t="str">
        <f>IF($D1523&gt;0,IF(OR($Z1523 &gt;1,$L1523&lt;&gt;"Adulti"),0,VLOOKUP($P1523,Regione!$B$2:$C$22,2,FALSE)),"-")</f>
        <v>-</v>
      </c>
      <c r="AB1523" s="27" t="str">
        <f>IF($D1523&gt;0,IF(COUNTIFS($O$3:$O1523,$O1523,$L$3:$L1523,$L1523,$I$3:$I1523,$I1523) &gt;1,0,SUMIFS($Y$3:$Y$2503,$L$3:$L$2503,$L1523,$O$3:$O$2503,$O1523,$I$3:$I$2503,$I1523)),"-")</f>
        <v>-</v>
      </c>
      <c r="AC1523" s="27" t="str">
        <f t="shared" si="144"/>
        <v>-</v>
      </c>
    </row>
    <row r="1524" spans="1:29" s="1" customFormat="1">
      <c r="A1524" s="13"/>
      <c r="B1524" s="107" t="str">
        <f>IF(COUNTA($A1524)&gt;0,VLOOKUP($A1524,Corsa!$A$1:$F$43,2,FALSE),"-")</f>
        <v>-</v>
      </c>
      <c r="C1524" s="11"/>
      <c r="D1524" s="13"/>
      <c r="E1524" s="13"/>
      <c r="F1524" s="46" t="str">
        <f>IF(COUNTA($A1524)&gt;0,VLOOKUP($A1524,Corsa!$A$1:$F$43,3,FALSE),"-")</f>
        <v>-</v>
      </c>
      <c r="G1524" s="28" t="str">
        <f>IF($D1524&gt;0,VLOOKUP($D1524,Iscrizioni!$A$2:$M$2502,9,FALSE),"-")</f>
        <v>-</v>
      </c>
      <c r="H1524" s="28" t="str">
        <f>IF($D1524&gt;0,VLOOKUP($D1524,Iscrizioni!$A$2:$M$2502,4,FALSE),"-")</f>
        <v>-</v>
      </c>
      <c r="I1524" s="27" t="str">
        <f>IF($D1524&gt;0,VLOOKUP($D1524,Iscrizioni!$A$2:$M$2502,5,FALSE),"-")</f>
        <v>-</v>
      </c>
      <c r="J1524" s="27" t="str">
        <f>IF($D1524&gt;0,VLOOKUP($D1524,Iscrizioni!$A$2:$M$2502,10,FALSE),"-")</f>
        <v>-</v>
      </c>
      <c r="K1524" s="27" t="str">
        <f t="shared" si="142"/>
        <v>-</v>
      </c>
      <c r="L1524" s="46" t="str">
        <f>IF($D1524&gt;0,VLOOKUP($D1524,Iscrizioni!$A$2:$M$2502,11,FALSE),"-")</f>
        <v>-</v>
      </c>
      <c r="M1524" s="27" t="str">
        <f>IF($D1524&gt;0,VLOOKUP($D1524,Iscrizioni!$A$2:$N$2502,12,FALSE),"-")</f>
        <v>-</v>
      </c>
      <c r="N1524" s="46" t="str">
        <f>IF($D1524&gt;0,VLOOKUP($D1524,Iscrizioni!$A$2:$M$2502,6,FALSE),"-")</f>
        <v>-</v>
      </c>
      <c r="O1524" s="107" t="str">
        <f>IF($D1524&gt;0,VLOOKUP($D1524,Iscrizioni!$A$2:$M$2502,7,FALSE),"-")</f>
        <v>-</v>
      </c>
      <c r="P1524" s="46" t="str">
        <f>IF($D1524&gt;0,VLOOKUP(LEFT($N1524,1),Regione!$A$2:$C$21,2,FALSE),"-")</f>
        <v>-</v>
      </c>
      <c r="Q1524" s="112" t="str">
        <f ca="1">IF($D1524&gt;0,NormalizzaTempo("D",CELL("tipo",$E1524),$E1524),"-")</f>
        <v>-</v>
      </c>
      <c r="R1524" s="27" t="str">
        <f>IF($D1524&gt;0,VLOOKUP($D1524,Iscrizioni!$A$2:$M$2502,13,FALSE),"-")</f>
        <v>-</v>
      </c>
      <c r="S1524" s="112" t="str">
        <f t="shared" si="145"/>
        <v>-</v>
      </c>
      <c r="T1524" s="112" t="str">
        <f>IF($D1524&gt;0,SUMIFS($S$3:$S1524,$X$3:$X1524,1,$J$3:$J1524,$J1524),"-")</f>
        <v>-</v>
      </c>
      <c r="U1524" s="112" t="str">
        <f t="shared" si="146"/>
        <v>-</v>
      </c>
      <c r="V1524" s="112" t="str">
        <f t="shared" si="143"/>
        <v>-</v>
      </c>
      <c r="W1524" s="27" t="str">
        <f>IF(LEN($C1524)=0,IF($D1524&gt;0,COUNTIFS($A$3:$A1524,$A1524),"-"),"Escluso")</f>
        <v>-</v>
      </c>
      <c r="X1524" s="2" t="str">
        <f>IF(LEN($C1524)=0,IF($D1524&gt;0,COUNTIFS($J$3:$J1524,$J1524,$C$3:$C1524,""),"-"),"Escluso")</f>
        <v>-</v>
      </c>
      <c r="Y1524" s="127" t="str">
        <f t="shared" si="147"/>
        <v>-</v>
      </c>
      <c r="Z1524" s="2" t="str">
        <f>IF($D1524&gt;0,COUNTIFS($O$3:$O1524,$O1524,$L$3:$L1524,$L1524,$I$3:$I1524,$I1524),"-")</f>
        <v>-</v>
      </c>
      <c r="AA1524" s="27" t="str">
        <f>IF($D1524&gt;0,IF(OR($Z1524 &gt;1,$L1524&lt;&gt;"Adulti"),0,VLOOKUP($P1524,Regione!$B$2:$C$22,2,FALSE)),"-")</f>
        <v>-</v>
      </c>
      <c r="AB1524" s="27" t="str">
        <f>IF($D1524&gt;0,IF(COUNTIFS($O$3:$O1524,$O1524,$L$3:$L1524,$L1524,$I$3:$I1524,$I1524) &gt;1,0,SUMIFS($Y$3:$Y$2503,$L$3:$L$2503,$L1524,$O$3:$O$2503,$O1524,$I$3:$I$2503,$I1524)),"-")</f>
        <v>-</v>
      </c>
      <c r="AC1524" s="27" t="str">
        <f t="shared" si="144"/>
        <v>-</v>
      </c>
    </row>
    <row r="1525" spans="1:29" s="1" customFormat="1">
      <c r="A1525" s="13"/>
      <c r="B1525" s="107" t="str">
        <f>IF(COUNTA($A1525)&gt;0,VLOOKUP($A1525,Corsa!$A$1:$F$43,2,FALSE),"-")</f>
        <v>-</v>
      </c>
      <c r="C1525" s="11"/>
      <c r="D1525" s="13"/>
      <c r="E1525" s="13"/>
      <c r="F1525" s="46" t="str">
        <f>IF(COUNTA($A1525)&gt;0,VLOOKUP($A1525,Corsa!$A$1:$F$43,3,FALSE),"-")</f>
        <v>-</v>
      </c>
      <c r="G1525" s="28" t="str">
        <f>IF($D1525&gt;0,VLOOKUP($D1525,Iscrizioni!$A$2:$M$2502,9,FALSE),"-")</f>
        <v>-</v>
      </c>
      <c r="H1525" s="28" t="str">
        <f>IF($D1525&gt;0,VLOOKUP($D1525,Iscrizioni!$A$2:$M$2502,4,FALSE),"-")</f>
        <v>-</v>
      </c>
      <c r="I1525" s="27" t="str">
        <f>IF($D1525&gt;0,VLOOKUP($D1525,Iscrizioni!$A$2:$M$2502,5,FALSE),"-")</f>
        <v>-</v>
      </c>
      <c r="J1525" s="27" t="str">
        <f>IF($D1525&gt;0,VLOOKUP($D1525,Iscrizioni!$A$2:$M$2502,10,FALSE),"-")</f>
        <v>-</v>
      </c>
      <c r="K1525" s="27" t="str">
        <f t="shared" si="142"/>
        <v>-</v>
      </c>
      <c r="L1525" s="46" t="str">
        <f>IF($D1525&gt;0,VLOOKUP($D1525,Iscrizioni!$A$2:$M$2502,11,FALSE),"-")</f>
        <v>-</v>
      </c>
      <c r="M1525" s="27" t="str">
        <f>IF($D1525&gt;0,VLOOKUP($D1525,Iscrizioni!$A$2:$N$2502,12,FALSE),"-")</f>
        <v>-</v>
      </c>
      <c r="N1525" s="46" t="str">
        <f>IF($D1525&gt;0,VLOOKUP($D1525,Iscrizioni!$A$2:$M$2502,6,FALSE),"-")</f>
        <v>-</v>
      </c>
      <c r="O1525" s="107" t="str">
        <f>IF($D1525&gt;0,VLOOKUP($D1525,Iscrizioni!$A$2:$M$2502,7,FALSE),"-")</f>
        <v>-</v>
      </c>
      <c r="P1525" s="46" t="str">
        <f>IF($D1525&gt;0,VLOOKUP(LEFT($N1525,1),Regione!$A$2:$C$21,2,FALSE),"-")</f>
        <v>-</v>
      </c>
      <c r="Q1525" s="112" t="str">
        <f ca="1">IF($D1525&gt;0,NormalizzaTempo("D",CELL("tipo",$E1525),$E1525),"-")</f>
        <v>-</v>
      </c>
      <c r="R1525" s="27" t="str">
        <f>IF($D1525&gt;0,VLOOKUP($D1525,Iscrizioni!$A$2:$M$2502,13,FALSE),"-")</f>
        <v>-</v>
      </c>
      <c r="S1525" s="112" t="str">
        <f t="shared" si="145"/>
        <v>-</v>
      </c>
      <c r="T1525" s="112" t="str">
        <f>IF($D1525&gt;0,SUMIFS($S$3:$S1525,$X$3:$X1525,1,$J$3:$J1525,$J1525),"-")</f>
        <v>-</v>
      </c>
      <c r="U1525" s="112" t="str">
        <f t="shared" si="146"/>
        <v>-</v>
      </c>
      <c r="V1525" s="112" t="str">
        <f t="shared" si="143"/>
        <v>-</v>
      </c>
      <c r="W1525" s="27" t="str">
        <f>IF(LEN($C1525)=0,IF($D1525&gt;0,COUNTIFS($A$3:$A1525,$A1525),"-"),"Escluso")</f>
        <v>-</v>
      </c>
      <c r="X1525" s="2" t="str">
        <f>IF(LEN($C1525)=0,IF($D1525&gt;0,COUNTIFS($J$3:$J1525,$J1525,$C$3:$C1525,""),"-"),"Escluso")</f>
        <v>-</v>
      </c>
      <c r="Y1525" s="127" t="str">
        <f t="shared" si="147"/>
        <v>-</v>
      </c>
      <c r="Z1525" s="2" t="str">
        <f>IF($D1525&gt;0,COUNTIFS($O$3:$O1525,$O1525,$L$3:$L1525,$L1525,$I$3:$I1525,$I1525),"-")</f>
        <v>-</v>
      </c>
      <c r="AA1525" s="27" t="str">
        <f>IF($D1525&gt;0,IF(OR($Z1525 &gt;1,$L1525&lt;&gt;"Adulti"),0,VLOOKUP($P1525,Regione!$B$2:$C$22,2,FALSE)),"-")</f>
        <v>-</v>
      </c>
      <c r="AB1525" s="27" t="str">
        <f>IF($D1525&gt;0,IF(COUNTIFS($O$3:$O1525,$O1525,$L$3:$L1525,$L1525,$I$3:$I1525,$I1525) &gt;1,0,SUMIFS($Y$3:$Y$2503,$L$3:$L$2503,$L1525,$O$3:$O$2503,$O1525,$I$3:$I$2503,$I1525)),"-")</f>
        <v>-</v>
      </c>
      <c r="AC1525" s="27" t="str">
        <f t="shared" si="144"/>
        <v>-</v>
      </c>
    </row>
    <row r="1526" spans="1:29" s="1" customFormat="1">
      <c r="A1526" s="13"/>
      <c r="B1526" s="107" t="str">
        <f>IF(COUNTA($A1526)&gt;0,VLOOKUP($A1526,Corsa!$A$1:$F$43,2,FALSE),"-")</f>
        <v>-</v>
      </c>
      <c r="C1526" s="11"/>
      <c r="D1526" s="13"/>
      <c r="E1526" s="13"/>
      <c r="F1526" s="46" t="str">
        <f>IF(COUNTA($A1526)&gt;0,VLOOKUP($A1526,Corsa!$A$1:$F$43,3,FALSE),"-")</f>
        <v>-</v>
      </c>
      <c r="G1526" s="28" t="str">
        <f>IF($D1526&gt;0,VLOOKUP($D1526,Iscrizioni!$A$2:$M$2502,9,FALSE),"-")</f>
        <v>-</v>
      </c>
      <c r="H1526" s="28" t="str">
        <f>IF($D1526&gt;0,VLOOKUP($D1526,Iscrizioni!$A$2:$M$2502,4,FALSE),"-")</f>
        <v>-</v>
      </c>
      <c r="I1526" s="27" t="str">
        <f>IF($D1526&gt;0,VLOOKUP($D1526,Iscrizioni!$A$2:$M$2502,5,FALSE),"-")</f>
        <v>-</v>
      </c>
      <c r="J1526" s="27" t="str">
        <f>IF($D1526&gt;0,VLOOKUP($D1526,Iscrizioni!$A$2:$M$2502,10,FALSE),"-")</f>
        <v>-</v>
      </c>
      <c r="K1526" s="27" t="str">
        <f t="shared" si="142"/>
        <v>-</v>
      </c>
      <c r="L1526" s="46" t="str">
        <f>IF($D1526&gt;0,VLOOKUP($D1526,Iscrizioni!$A$2:$M$2502,11,FALSE),"-")</f>
        <v>-</v>
      </c>
      <c r="M1526" s="27" t="str">
        <f>IF($D1526&gt;0,VLOOKUP($D1526,Iscrizioni!$A$2:$N$2502,12,FALSE),"-")</f>
        <v>-</v>
      </c>
      <c r="N1526" s="46" t="str">
        <f>IF($D1526&gt;0,VLOOKUP($D1526,Iscrizioni!$A$2:$M$2502,6,FALSE),"-")</f>
        <v>-</v>
      </c>
      <c r="O1526" s="107" t="str">
        <f>IF($D1526&gt;0,VLOOKUP($D1526,Iscrizioni!$A$2:$M$2502,7,FALSE),"-")</f>
        <v>-</v>
      </c>
      <c r="P1526" s="46" t="str">
        <f>IF($D1526&gt;0,VLOOKUP(LEFT($N1526,1),Regione!$A$2:$C$21,2,FALSE),"-")</f>
        <v>-</v>
      </c>
      <c r="Q1526" s="112" t="str">
        <f ca="1">IF($D1526&gt;0,NormalizzaTempo("D",CELL("tipo",$E1526),$E1526),"-")</f>
        <v>-</v>
      </c>
      <c r="R1526" s="27" t="str">
        <f>IF($D1526&gt;0,VLOOKUP($D1526,Iscrizioni!$A$2:$M$2502,13,FALSE),"-")</f>
        <v>-</v>
      </c>
      <c r="S1526" s="112" t="str">
        <f t="shared" si="145"/>
        <v>-</v>
      </c>
      <c r="T1526" s="112" t="str">
        <f>IF($D1526&gt;0,SUMIFS($S$3:$S1526,$X$3:$X1526,1,$J$3:$J1526,$J1526),"-")</f>
        <v>-</v>
      </c>
      <c r="U1526" s="112" t="str">
        <f t="shared" si="146"/>
        <v>-</v>
      </c>
      <c r="V1526" s="112" t="str">
        <f t="shared" si="143"/>
        <v>-</v>
      </c>
      <c r="W1526" s="27" t="str">
        <f>IF(LEN($C1526)=0,IF($D1526&gt;0,COUNTIFS($A$3:$A1526,$A1526),"-"),"Escluso")</f>
        <v>-</v>
      </c>
      <c r="X1526" s="2" t="str">
        <f>IF(LEN($C1526)=0,IF($D1526&gt;0,COUNTIFS($J$3:$J1526,$J1526,$C$3:$C1526,""),"-"),"Escluso")</f>
        <v>-</v>
      </c>
      <c r="Y1526" s="127" t="str">
        <f t="shared" si="147"/>
        <v>-</v>
      </c>
      <c r="Z1526" s="2" t="str">
        <f>IF($D1526&gt;0,COUNTIFS($O$3:$O1526,$O1526,$L$3:$L1526,$L1526,$I$3:$I1526,$I1526),"-")</f>
        <v>-</v>
      </c>
      <c r="AA1526" s="27" t="str">
        <f>IF($D1526&gt;0,IF(OR($Z1526 &gt;1,$L1526&lt;&gt;"Adulti"),0,VLOOKUP($P1526,Regione!$B$2:$C$22,2,FALSE)),"-")</f>
        <v>-</v>
      </c>
      <c r="AB1526" s="27" t="str">
        <f>IF($D1526&gt;0,IF(COUNTIFS($O$3:$O1526,$O1526,$L$3:$L1526,$L1526,$I$3:$I1526,$I1526) &gt;1,0,SUMIFS($Y$3:$Y$2503,$L$3:$L$2503,$L1526,$O$3:$O$2503,$O1526,$I$3:$I$2503,$I1526)),"-")</f>
        <v>-</v>
      </c>
      <c r="AC1526" s="27" t="str">
        <f t="shared" si="144"/>
        <v>-</v>
      </c>
    </row>
    <row r="1527" spans="1:29" s="1" customFormat="1">
      <c r="A1527" s="13"/>
      <c r="B1527" s="107" t="str">
        <f>IF(COUNTA($A1527)&gt;0,VLOOKUP($A1527,Corsa!$A$1:$F$43,2,FALSE),"-")</f>
        <v>-</v>
      </c>
      <c r="C1527" s="11"/>
      <c r="D1527" s="13"/>
      <c r="E1527" s="13"/>
      <c r="F1527" s="46" t="str">
        <f>IF(COUNTA($A1527)&gt;0,VLOOKUP($A1527,Corsa!$A$1:$F$43,3,FALSE),"-")</f>
        <v>-</v>
      </c>
      <c r="G1527" s="28" t="str">
        <f>IF($D1527&gt;0,VLOOKUP($D1527,Iscrizioni!$A$2:$M$2502,9,FALSE),"-")</f>
        <v>-</v>
      </c>
      <c r="H1527" s="28" t="str">
        <f>IF($D1527&gt;0,VLOOKUP($D1527,Iscrizioni!$A$2:$M$2502,4,FALSE),"-")</f>
        <v>-</v>
      </c>
      <c r="I1527" s="27" t="str">
        <f>IF($D1527&gt;0,VLOOKUP($D1527,Iscrizioni!$A$2:$M$2502,5,FALSE),"-")</f>
        <v>-</v>
      </c>
      <c r="J1527" s="27" t="str">
        <f>IF($D1527&gt;0,VLOOKUP($D1527,Iscrizioni!$A$2:$M$2502,10,FALSE),"-")</f>
        <v>-</v>
      </c>
      <c r="K1527" s="27" t="str">
        <f t="shared" si="142"/>
        <v>-</v>
      </c>
      <c r="L1527" s="46" t="str">
        <f>IF($D1527&gt;0,VLOOKUP($D1527,Iscrizioni!$A$2:$M$2502,11,FALSE),"-")</f>
        <v>-</v>
      </c>
      <c r="M1527" s="27" t="str">
        <f>IF($D1527&gt;0,VLOOKUP($D1527,Iscrizioni!$A$2:$N$2502,12,FALSE),"-")</f>
        <v>-</v>
      </c>
      <c r="N1527" s="46" t="str">
        <f>IF($D1527&gt;0,VLOOKUP($D1527,Iscrizioni!$A$2:$M$2502,6,FALSE),"-")</f>
        <v>-</v>
      </c>
      <c r="O1527" s="107" t="str">
        <f>IF($D1527&gt;0,VLOOKUP($D1527,Iscrizioni!$A$2:$M$2502,7,FALSE),"-")</f>
        <v>-</v>
      </c>
      <c r="P1527" s="46" t="str">
        <f>IF($D1527&gt;0,VLOOKUP(LEFT($N1527,1),Regione!$A$2:$C$21,2,FALSE),"-")</f>
        <v>-</v>
      </c>
      <c r="Q1527" s="112" t="str">
        <f ca="1">IF($D1527&gt;0,NormalizzaTempo("D",CELL("tipo",$E1527),$E1527),"-")</f>
        <v>-</v>
      </c>
      <c r="R1527" s="27" t="str">
        <f>IF($D1527&gt;0,VLOOKUP($D1527,Iscrizioni!$A$2:$M$2502,13,FALSE),"-")</f>
        <v>-</v>
      </c>
      <c r="S1527" s="112" t="str">
        <f t="shared" si="145"/>
        <v>-</v>
      </c>
      <c r="T1527" s="112" t="str">
        <f>IF($D1527&gt;0,SUMIFS($S$3:$S1527,$X$3:$X1527,1,$J$3:$J1527,$J1527),"-")</f>
        <v>-</v>
      </c>
      <c r="U1527" s="112" t="str">
        <f t="shared" si="146"/>
        <v>-</v>
      </c>
      <c r="V1527" s="112" t="str">
        <f t="shared" si="143"/>
        <v>-</v>
      </c>
      <c r="W1527" s="27" t="str">
        <f>IF(LEN($C1527)=0,IF($D1527&gt;0,COUNTIFS($A$3:$A1527,$A1527),"-"),"Escluso")</f>
        <v>-</v>
      </c>
      <c r="X1527" s="2" t="str">
        <f>IF(LEN($C1527)=0,IF($D1527&gt;0,COUNTIFS($J$3:$J1527,$J1527,$C$3:$C1527,""),"-"),"Escluso")</f>
        <v>-</v>
      </c>
      <c r="Y1527" s="127" t="str">
        <f t="shared" si="147"/>
        <v>-</v>
      </c>
      <c r="Z1527" s="2" t="str">
        <f>IF($D1527&gt;0,COUNTIFS($O$3:$O1527,$O1527,$L$3:$L1527,$L1527,$I$3:$I1527,$I1527),"-")</f>
        <v>-</v>
      </c>
      <c r="AA1527" s="27" t="str">
        <f>IF($D1527&gt;0,IF(OR($Z1527 &gt;1,$L1527&lt;&gt;"Adulti"),0,VLOOKUP($P1527,Regione!$B$2:$C$22,2,FALSE)),"-")</f>
        <v>-</v>
      </c>
      <c r="AB1527" s="27" t="str">
        <f>IF($D1527&gt;0,IF(COUNTIFS($O$3:$O1527,$O1527,$L$3:$L1527,$L1527,$I$3:$I1527,$I1527) &gt;1,0,SUMIFS($Y$3:$Y$2503,$L$3:$L$2503,$L1527,$O$3:$O$2503,$O1527,$I$3:$I$2503,$I1527)),"-")</f>
        <v>-</v>
      </c>
      <c r="AC1527" s="27" t="str">
        <f t="shared" si="144"/>
        <v>-</v>
      </c>
    </row>
    <row r="1528" spans="1:29" s="1" customFormat="1">
      <c r="A1528" s="13"/>
      <c r="B1528" s="107" t="str">
        <f>IF(COUNTA($A1528)&gt;0,VLOOKUP($A1528,Corsa!$A$1:$F$43,2,FALSE),"-")</f>
        <v>-</v>
      </c>
      <c r="C1528" s="11"/>
      <c r="D1528" s="13"/>
      <c r="E1528" s="13"/>
      <c r="F1528" s="46" t="str">
        <f>IF(COUNTA($A1528)&gt;0,VLOOKUP($A1528,Corsa!$A$1:$F$43,3,FALSE),"-")</f>
        <v>-</v>
      </c>
      <c r="G1528" s="28" t="str">
        <f>IF($D1528&gt;0,VLOOKUP($D1528,Iscrizioni!$A$2:$M$2502,9,FALSE),"-")</f>
        <v>-</v>
      </c>
      <c r="H1528" s="28" t="str">
        <f>IF($D1528&gt;0,VLOOKUP($D1528,Iscrizioni!$A$2:$M$2502,4,FALSE),"-")</f>
        <v>-</v>
      </c>
      <c r="I1528" s="27" t="str">
        <f>IF($D1528&gt;0,VLOOKUP($D1528,Iscrizioni!$A$2:$M$2502,5,FALSE),"-")</f>
        <v>-</v>
      </c>
      <c r="J1528" s="27" t="str">
        <f>IF($D1528&gt;0,VLOOKUP($D1528,Iscrizioni!$A$2:$M$2502,10,FALSE),"-")</f>
        <v>-</v>
      </c>
      <c r="K1528" s="27" t="str">
        <f t="shared" si="142"/>
        <v>-</v>
      </c>
      <c r="L1528" s="46" t="str">
        <f>IF($D1528&gt;0,VLOOKUP($D1528,Iscrizioni!$A$2:$M$2502,11,FALSE),"-")</f>
        <v>-</v>
      </c>
      <c r="M1528" s="27" t="str">
        <f>IF($D1528&gt;0,VLOOKUP($D1528,Iscrizioni!$A$2:$N$2502,12,FALSE),"-")</f>
        <v>-</v>
      </c>
      <c r="N1528" s="46" t="str">
        <f>IF($D1528&gt;0,VLOOKUP($D1528,Iscrizioni!$A$2:$M$2502,6,FALSE),"-")</f>
        <v>-</v>
      </c>
      <c r="O1528" s="107" t="str">
        <f>IF($D1528&gt;0,VLOOKUP($D1528,Iscrizioni!$A$2:$M$2502,7,FALSE),"-")</f>
        <v>-</v>
      </c>
      <c r="P1528" s="46" t="str">
        <f>IF($D1528&gt;0,VLOOKUP(LEFT($N1528,1),Regione!$A$2:$C$21,2,FALSE),"-")</f>
        <v>-</v>
      </c>
      <c r="Q1528" s="112" t="str">
        <f ca="1">IF($D1528&gt;0,NormalizzaTempo("D",CELL("tipo",$E1528),$E1528),"-")</f>
        <v>-</v>
      </c>
      <c r="R1528" s="27" t="str">
        <f>IF($D1528&gt;0,VLOOKUP($D1528,Iscrizioni!$A$2:$M$2502,13,FALSE),"-")</f>
        <v>-</v>
      </c>
      <c r="S1528" s="112" t="str">
        <f t="shared" si="145"/>
        <v>-</v>
      </c>
      <c r="T1528" s="112" t="str">
        <f>IF($D1528&gt;0,SUMIFS($S$3:$S1528,$X$3:$X1528,1,$J$3:$J1528,$J1528),"-")</f>
        <v>-</v>
      </c>
      <c r="U1528" s="112" t="str">
        <f t="shared" si="146"/>
        <v>-</v>
      </c>
      <c r="V1528" s="112" t="str">
        <f t="shared" si="143"/>
        <v>-</v>
      </c>
      <c r="W1528" s="27" t="str">
        <f>IF(LEN($C1528)=0,IF($D1528&gt;0,COUNTIFS($A$3:$A1528,$A1528),"-"),"Escluso")</f>
        <v>-</v>
      </c>
      <c r="X1528" s="2" t="str">
        <f>IF(LEN($C1528)=0,IF($D1528&gt;0,COUNTIFS($J$3:$J1528,$J1528,$C$3:$C1528,""),"-"),"Escluso")</f>
        <v>-</v>
      </c>
      <c r="Y1528" s="127" t="str">
        <f t="shared" si="147"/>
        <v>-</v>
      </c>
      <c r="Z1528" s="2" t="str">
        <f>IF($D1528&gt;0,COUNTIFS($O$3:$O1528,$O1528,$L$3:$L1528,$L1528,$I$3:$I1528,$I1528),"-")</f>
        <v>-</v>
      </c>
      <c r="AA1528" s="27" t="str">
        <f>IF($D1528&gt;0,IF(OR($Z1528 &gt;1,$L1528&lt;&gt;"Adulti"),0,VLOOKUP($P1528,Regione!$B$2:$C$22,2,FALSE)),"-")</f>
        <v>-</v>
      </c>
      <c r="AB1528" s="27" t="str">
        <f>IF($D1528&gt;0,IF(COUNTIFS($O$3:$O1528,$O1528,$L$3:$L1528,$L1528,$I$3:$I1528,$I1528) &gt;1,0,SUMIFS($Y$3:$Y$2503,$L$3:$L$2503,$L1528,$O$3:$O$2503,$O1528,$I$3:$I$2503,$I1528)),"-")</f>
        <v>-</v>
      </c>
      <c r="AC1528" s="27" t="str">
        <f t="shared" si="144"/>
        <v>-</v>
      </c>
    </row>
    <row r="1529" spans="1:29" s="1" customFormat="1">
      <c r="A1529" s="13"/>
      <c r="B1529" s="107" t="str">
        <f>IF(COUNTA($A1529)&gt;0,VLOOKUP($A1529,Corsa!$A$1:$F$43,2,FALSE),"-")</f>
        <v>-</v>
      </c>
      <c r="C1529" s="11"/>
      <c r="D1529" s="13"/>
      <c r="E1529" s="13"/>
      <c r="F1529" s="46" t="str">
        <f>IF(COUNTA($A1529)&gt;0,VLOOKUP($A1529,Corsa!$A$1:$F$43,3,FALSE),"-")</f>
        <v>-</v>
      </c>
      <c r="G1529" s="28" t="str">
        <f>IF($D1529&gt;0,VLOOKUP($D1529,Iscrizioni!$A$2:$M$2502,9,FALSE),"-")</f>
        <v>-</v>
      </c>
      <c r="H1529" s="28" t="str">
        <f>IF($D1529&gt;0,VLOOKUP($D1529,Iscrizioni!$A$2:$M$2502,4,FALSE),"-")</f>
        <v>-</v>
      </c>
      <c r="I1529" s="27" t="str">
        <f>IF($D1529&gt;0,VLOOKUP($D1529,Iscrizioni!$A$2:$M$2502,5,FALSE),"-")</f>
        <v>-</v>
      </c>
      <c r="J1529" s="27" t="str">
        <f>IF($D1529&gt;0,VLOOKUP($D1529,Iscrizioni!$A$2:$M$2502,10,FALSE),"-")</f>
        <v>-</v>
      </c>
      <c r="K1529" s="27" t="str">
        <f t="shared" si="142"/>
        <v>-</v>
      </c>
      <c r="L1529" s="46" t="str">
        <f>IF($D1529&gt;0,VLOOKUP($D1529,Iscrizioni!$A$2:$M$2502,11,FALSE),"-")</f>
        <v>-</v>
      </c>
      <c r="M1529" s="27" t="str">
        <f>IF($D1529&gt;0,VLOOKUP($D1529,Iscrizioni!$A$2:$N$2502,12,FALSE),"-")</f>
        <v>-</v>
      </c>
      <c r="N1529" s="46" t="str">
        <f>IF($D1529&gt;0,VLOOKUP($D1529,Iscrizioni!$A$2:$M$2502,6,FALSE),"-")</f>
        <v>-</v>
      </c>
      <c r="O1529" s="107" t="str">
        <f>IF($D1529&gt;0,VLOOKUP($D1529,Iscrizioni!$A$2:$M$2502,7,FALSE),"-")</f>
        <v>-</v>
      </c>
      <c r="P1529" s="46" t="str">
        <f>IF($D1529&gt;0,VLOOKUP(LEFT($N1529,1),Regione!$A$2:$C$21,2,FALSE),"-")</f>
        <v>-</v>
      </c>
      <c r="Q1529" s="112" t="str">
        <f ca="1">IF($D1529&gt;0,NormalizzaTempo("D",CELL("tipo",$E1529),$E1529),"-")</f>
        <v>-</v>
      </c>
      <c r="R1529" s="27" t="str">
        <f>IF($D1529&gt;0,VLOOKUP($D1529,Iscrizioni!$A$2:$M$2502,13,FALSE),"-")</f>
        <v>-</v>
      </c>
      <c r="S1529" s="112" t="str">
        <f t="shared" si="145"/>
        <v>-</v>
      </c>
      <c r="T1529" s="112" t="str">
        <f>IF($D1529&gt;0,SUMIFS($S$3:$S1529,$X$3:$X1529,1,$J$3:$J1529,$J1529),"-")</f>
        <v>-</v>
      </c>
      <c r="U1529" s="112" t="str">
        <f t="shared" si="146"/>
        <v>-</v>
      </c>
      <c r="V1529" s="112" t="str">
        <f t="shared" si="143"/>
        <v>-</v>
      </c>
      <c r="W1529" s="27" t="str">
        <f>IF(LEN($C1529)=0,IF($D1529&gt;0,COUNTIFS($A$3:$A1529,$A1529),"-"),"Escluso")</f>
        <v>-</v>
      </c>
      <c r="X1529" s="2" t="str">
        <f>IF(LEN($C1529)=0,IF($D1529&gt;0,COUNTIFS($J$3:$J1529,$J1529,$C$3:$C1529,""),"-"),"Escluso")</f>
        <v>-</v>
      </c>
      <c r="Y1529" s="127" t="str">
        <f t="shared" si="147"/>
        <v>-</v>
      </c>
      <c r="Z1529" s="2" t="str">
        <f>IF($D1529&gt;0,COUNTIFS($O$3:$O1529,$O1529,$L$3:$L1529,$L1529,$I$3:$I1529,$I1529),"-")</f>
        <v>-</v>
      </c>
      <c r="AA1529" s="27" t="str">
        <f>IF($D1529&gt;0,IF(OR($Z1529 &gt;1,$L1529&lt;&gt;"Adulti"),0,VLOOKUP($P1529,Regione!$B$2:$C$22,2,FALSE)),"-")</f>
        <v>-</v>
      </c>
      <c r="AB1529" s="27" t="str">
        <f>IF($D1529&gt;0,IF(COUNTIFS($O$3:$O1529,$O1529,$L$3:$L1529,$L1529,$I$3:$I1529,$I1529) &gt;1,0,SUMIFS($Y$3:$Y$2503,$L$3:$L$2503,$L1529,$O$3:$O$2503,$O1529,$I$3:$I$2503,$I1529)),"-")</f>
        <v>-</v>
      </c>
      <c r="AC1529" s="27" t="str">
        <f t="shared" si="144"/>
        <v>-</v>
      </c>
    </row>
    <row r="1530" spans="1:29" s="1" customFormat="1">
      <c r="A1530" s="13"/>
      <c r="B1530" s="107" t="str">
        <f>IF(COUNTA($A1530)&gt;0,VLOOKUP($A1530,Corsa!$A$1:$F$43,2,FALSE),"-")</f>
        <v>-</v>
      </c>
      <c r="C1530" s="11"/>
      <c r="D1530" s="13"/>
      <c r="E1530" s="13"/>
      <c r="F1530" s="46" t="str">
        <f>IF(COUNTA($A1530)&gt;0,VLOOKUP($A1530,Corsa!$A$1:$F$43,3,FALSE),"-")</f>
        <v>-</v>
      </c>
      <c r="G1530" s="28" t="str">
        <f>IF($D1530&gt;0,VLOOKUP($D1530,Iscrizioni!$A$2:$M$2502,9,FALSE),"-")</f>
        <v>-</v>
      </c>
      <c r="H1530" s="28" t="str">
        <f>IF($D1530&gt;0,VLOOKUP($D1530,Iscrizioni!$A$2:$M$2502,4,FALSE),"-")</f>
        <v>-</v>
      </c>
      <c r="I1530" s="27" t="str">
        <f>IF($D1530&gt;0,VLOOKUP($D1530,Iscrizioni!$A$2:$M$2502,5,FALSE),"-")</f>
        <v>-</v>
      </c>
      <c r="J1530" s="27" t="str">
        <f>IF($D1530&gt;0,VLOOKUP($D1530,Iscrizioni!$A$2:$M$2502,10,FALSE),"-")</f>
        <v>-</v>
      </c>
      <c r="K1530" s="27" t="str">
        <f t="shared" si="142"/>
        <v>-</v>
      </c>
      <c r="L1530" s="46" t="str">
        <f>IF($D1530&gt;0,VLOOKUP($D1530,Iscrizioni!$A$2:$M$2502,11,FALSE),"-")</f>
        <v>-</v>
      </c>
      <c r="M1530" s="27" t="str">
        <f>IF($D1530&gt;0,VLOOKUP($D1530,Iscrizioni!$A$2:$N$2502,12,FALSE),"-")</f>
        <v>-</v>
      </c>
      <c r="N1530" s="46" t="str">
        <f>IF($D1530&gt;0,VLOOKUP($D1530,Iscrizioni!$A$2:$M$2502,6,FALSE),"-")</f>
        <v>-</v>
      </c>
      <c r="O1530" s="107" t="str">
        <f>IF($D1530&gt;0,VLOOKUP($D1530,Iscrizioni!$A$2:$M$2502,7,FALSE),"-")</f>
        <v>-</v>
      </c>
      <c r="P1530" s="46" t="str">
        <f>IF($D1530&gt;0,VLOOKUP(LEFT($N1530,1),Regione!$A$2:$C$21,2,FALSE),"-")</f>
        <v>-</v>
      </c>
      <c r="Q1530" s="112" t="str">
        <f ca="1">IF($D1530&gt;0,NormalizzaTempo("D",CELL("tipo",$E1530),$E1530),"-")</f>
        <v>-</v>
      </c>
      <c r="R1530" s="27" t="str">
        <f>IF($D1530&gt;0,VLOOKUP($D1530,Iscrizioni!$A$2:$M$2502,13,FALSE),"-")</f>
        <v>-</v>
      </c>
      <c r="S1530" s="112" t="str">
        <f t="shared" si="145"/>
        <v>-</v>
      </c>
      <c r="T1530" s="112" t="str">
        <f>IF($D1530&gt;0,SUMIFS($S$3:$S1530,$X$3:$X1530,1,$J$3:$J1530,$J1530),"-")</f>
        <v>-</v>
      </c>
      <c r="U1530" s="112" t="str">
        <f t="shared" si="146"/>
        <v>-</v>
      </c>
      <c r="V1530" s="112" t="str">
        <f t="shared" si="143"/>
        <v>-</v>
      </c>
      <c r="W1530" s="27" t="str">
        <f>IF(LEN($C1530)=0,IF($D1530&gt;0,COUNTIFS($A$3:$A1530,$A1530),"-"),"Escluso")</f>
        <v>-</v>
      </c>
      <c r="X1530" s="2" t="str">
        <f>IF(LEN($C1530)=0,IF($D1530&gt;0,COUNTIFS($J$3:$J1530,$J1530,$C$3:$C1530,""),"-"),"Escluso")</f>
        <v>-</v>
      </c>
      <c r="Y1530" s="127" t="str">
        <f t="shared" si="147"/>
        <v>-</v>
      </c>
      <c r="Z1530" s="2" t="str">
        <f>IF($D1530&gt;0,COUNTIFS($O$3:$O1530,$O1530,$L$3:$L1530,$L1530,$I$3:$I1530,$I1530),"-")</f>
        <v>-</v>
      </c>
      <c r="AA1530" s="27" t="str">
        <f>IF($D1530&gt;0,IF(OR($Z1530 &gt;1,$L1530&lt;&gt;"Adulti"),0,VLOOKUP($P1530,Regione!$B$2:$C$22,2,FALSE)),"-")</f>
        <v>-</v>
      </c>
      <c r="AB1530" s="27" t="str">
        <f>IF($D1530&gt;0,IF(COUNTIFS($O$3:$O1530,$O1530,$L$3:$L1530,$L1530,$I$3:$I1530,$I1530) &gt;1,0,SUMIFS($Y$3:$Y$2503,$L$3:$L$2503,$L1530,$O$3:$O$2503,$O1530,$I$3:$I$2503,$I1530)),"-")</f>
        <v>-</v>
      </c>
      <c r="AC1530" s="27" t="str">
        <f t="shared" si="144"/>
        <v>-</v>
      </c>
    </row>
    <row r="1531" spans="1:29" s="1" customFormat="1">
      <c r="A1531" s="13"/>
      <c r="B1531" s="107" t="str">
        <f>IF(COUNTA($A1531)&gt;0,VLOOKUP($A1531,Corsa!$A$1:$F$43,2,FALSE),"-")</f>
        <v>-</v>
      </c>
      <c r="C1531" s="11"/>
      <c r="D1531" s="13"/>
      <c r="E1531" s="13"/>
      <c r="F1531" s="46" t="str">
        <f>IF(COUNTA($A1531)&gt;0,VLOOKUP($A1531,Corsa!$A$1:$F$43,3,FALSE),"-")</f>
        <v>-</v>
      </c>
      <c r="G1531" s="28" t="str">
        <f>IF($D1531&gt;0,VLOOKUP($D1531,Iscrizioni!$A$2:$M$2502,9,FALSE),"-")</f>
        <v>-</v>
      </c>
      <c r="H1531" s="28" t="str">
        <f>IF($D1531&gt;0,VLOOKUP($D1531,Iscrizioni!$A$2:$M$2502,4,FALSE),"-")</f>
        <v>-</v>
      </c>
      <c r="I1531" s="27" t="str">
        <f>IF($D1531&gt;0,VLOOKUP($D1531,Iscrizioni!$A$2:$M$2502,5,FALSE),"-")</f>
        <v>-</v>
      </c>
      <c r="J1531" s="27" t="str">
        <f>IF($D1531&gt;0,VLOOKUP($D1531,Iscrizioni!$A$2:$M$2502,10,FALSE),"-")</f>
        <v>-</v>
      </c>
      <c r="K1531" s="27" t="str">
        <f t="shared" si="142"/>
        <v>-</v>
      </c>
      <c r="L1531" s="46" t="str">
        <f>IF($D1531&gt;0,VLOOKUP($D1531,Iscrizioni!$A$2:$M$2502,11,FALSE),"-")</f>
        <v>-</v>
      </c>
      <c r="M1531" s="27" t="str">
        <f>IF($D1531&gt;0,VLOOKUP($D1531,Iscrizioni!$A$2:$N$2502,12,FALSE),"-")</f>
        <v>-</v>
      </c>
      <c r="N1531" s="46" t="str">
        <f>IF($D1531&gt;0,VLOOKUP($D1531,Iscrizioni!$A$2:$M$2502,6,FALSE),"-")</f>
        <v>-</v>
      </c>
      <c r="O1531" s="107" t="str">
        <f>IF($D1531&gt;0,VLOOKUP($D1531,Iscrizioni!$A$2:$M$2502,7,FALSE),"-")</f>
        <v>-</v>
      </c>
      <c r="P1531" s="46" t="str">
        <f>IF($D1531&gt;0,VLOOKUP(LEFT($N1531,1),Regione!$A$2:$C$21,2,FALSE),"-")</f>
        <v>-</v>
      </c>
      <c r="Q1531" s="112" t="str">
        <f ca="1">IF($D1531&gt;0,NormalizzaTempo("D",CELL("tipo",$E1531),$E1531),"-")</f>
        <v>-</v>
      </c>
      <c r="R1531" s="27" t="str">
        <f>IF($D1531&gt;0,VLOOKUP($D1531,Iscrizioni!$A$2:$M$2502,13,FALSE),"-")</f>
        <v>-</v>
      </c>
      <c r="S1531" s="112" t="str">
        <f t="shared" si="145"/>
        <v>-</v>
      </c>
      <c r="T1531" s="112" t="str">
        <f>IF($D1531&gt;0,SUMIFS($S$3:$S1531,$X$3:$X1531,1,$J$3:$J1531,$J1531),"-")</f>
        <v>-</v>
      </c>
      <c r="U1531" s="112" t="str">
        <f t="shared" si="146"/>
        <v>-</v>
      </c>
      <c r="V1531" s="112" t="str">
        <f t="shared" si="143"/>
        <v>-</v>
      </c>
      <c r="W1531" s="27" t="str">
        <f>IF(LEN($C1531)=0,IF($D1531&gt;0,COUNTIFS($A$3:$A1531,$A1531),"-"),"Escluso")</f>
        <v>-</v>
      </c>
      <c r="X1531" s="2" t="str">
        <f>IF(LEN($C1531)=0,IF($D1531&gt;0,COUNTIFS($J$3:$J1531,$J1531,$C$3:$C1531,""),"-"),"Escluso")</f>
        <v>-</v>
      </c>
      <c r="Y1531" s="127" t="str">
        <f t="shared" si="147"/>
        <v>-</v>
      </c>
      <c r="Z1531" s="2" t="str">
        <f>IF($D1531&gt;0,COUNTIFS($O$3:$O1531,$O1531,$L$3:$L1531,$L1531,$I$3:$I1531,$I1531),"-")</f>
        <v>-</v>
      </c>
      <c r="AA1531" s="27" t="str">
        <f>IF($D1531&gt;0,IF(OR($Z1531 &gt;1,$L1531&lt;&gt;"Adulti"),0,VLOOKUP($P1531,Regione!$B$2:$C$22,2,FALSE)),"-")</f>
        <v>-</v>
      </c>
      <c r="AB1531" s="27" t="str">
        <f>IF($D1531&gt;0,IF(COUNTIFS($O$3:$O1531,$O1531,$L$3:$L1531,$L1531,$I$3:$I1531,$I1531) &gt;1,0,SUMIFS($Y$3:$Y$2503,$L$3:$L$2503,$L1531,$O$3:$O$2503,$O1531,$I$3:$I$2503,$I1531)),"-")</f>
        <v>-</v>
      </c>
      <c r="AC1531" s="27" t="str">
        <f t="shared" si="144"/>
        <v>-</v>
      </c>
    </row>
    <row r="1532" spans="1:29" s="1" customFormat="1">
      <c r="A1532" s="13"/>
      <c r="B1532" s="107" t="str">
        <f>IF(COUNTA($A1532)&gt;0,VLOOKUP($A1532,Corsa!$A$1:$F$43,2,FALSE),"-")</f>
        <v>-</v>
      </c>
      <c r="C1532" s="11"/>
      <c r="D1532" s="13"/>
      <c r="E1532" s="13"/>
      <c r="F1532" s="46" t="str">
        <f>IF(COUNTA($A1532)&gt;0,VLOOKUP($A1532,Corsa!$A$1:$F$43,3,FALSE),"-")</f>
        <v>-</v>
      </c>
      <c r="G1532" s="28" t="str">
        <f>IF($D1532&gt;0,VLOOKUP($D1532,Iscrizioni!$A$2:$M$2502,9,FALSE),"-")</f>
        <v>-</v>
      </c>
      <c r="H1532" s="28" t="str">
        <f>IF($D1532&gt;0,VLOOKUP($D1532,Iscrizioni!$A$2:$M$2502,4,FALSE),"-")</f>
        <v>-</v>
      </c>
      <c r="I1532" s="27" t="str">
        <f>IF($D1532&gt;0,VLOOKUP($D1532,Iscrizioni!$A$2:$M$2502,5,FALSE),"-")</f>
        <v>-</v>
      </c>
      <c r="J1532" s="27" t="str">
        <f>IF($D1532&gt;0,VLOOKUP($D1532,Iscrizioni!$A$2:$M$2502,10,FALSE),"-")</f>
        <v>-</v>
      </c>
      <c r="K1532" s="27" t="str">
        <f t="shared" si="142"/>
        <v>-</v>
      </c>
      <c r="L1532" s="46" t="str">
        <f>IF($D1532&gt;0,VLOOKUP($D1532,Iscrizioni!$A$2:$M$2502,11,FALSE),"-")</f>
        <v>-</v>
      </c>
      <c r="M1532" s="27" t="str">
        <f>IF($D1532&gt;0,VLOOKUP($D1532,Iscrizioni!$A$2:$N$2502,12,FALSE),"-")</f>
        <v>-</v>
      </c>
      <c r="N1532" s="46" t="str">
        <f>IF($D1532&gt;0,VLOOKUP($D1532,Iscrizioni!$A$2:$M$2502,6,FALSE),"-")</f>
        <v>-</v>
      </c>
      <c r="O1532" s="107" t="str">
        <f>IF($D1532&gt;0,VLOOKUP($D1532,Iscrizioni!$A$2:$M$2502,7,FALSE),"-")</f>
        <v>-</v>
      </c>
      <c r="P1532" s="46" t="str">
        <f>IF($D1532&gt;0,VLOOKUP(LEFT($N1532,1),Regione!$A$2:$C$21,2,FALSE),"-")</f>
        <v>-</v>
      </c>
      <c r="Q1532" s="112" t="str">
        <f ca="1">IF($D1532&gt;0,NormalizzaTempo("D",CELL("tipo",$E1532),$E1532),"-")</f>
        <v>-</v>
      </c>
      <c r="R1532" s="27" t="str">
        <f>IF($D1532&gt;0,VLOOKUP($D1532,Iscrizioni!$A$2:$M$2502,13,FALSE),"-")</f>
        <v>-</v>
      </c>
      <c r="S1532" s="112" t="str">
        <f t="shared" si="145"/>
        <v>-</v>
      </c>
      <c r="T1532" s="112" t="str">
        <f>IF($D1532&gt;0,SUMIFS($S$3:$S1532,$X$3:$X1532,1,$J$3:$J1532,$J1532),"-")</f>
        <v>-</v>
      </c>
      <c r="U1532" s="112" t="str">
        <f t="shared" si="146"/>
        <v>-</v>
      </c>
      <c r="V1532" s="112" t="str">
        <f t="shared" si="143"/>
        <v>-</v>
      </c>
      <c r="W1532" s="27" t="str">
        <f>IF(LEN($C1532)=0,IF($D1532&gt;0,COUNTIFS($A$3:$A1532,$A1532),"-"),"Escluso")</f>
        <v>-</v>
      </c>
      <c r="X1532" s="2" t="str">
        <f>IF(LEN($C1532)=0,IF($D1532&gt;0,COUNTIFS($J$3:$J1532,$J1532,$C$3:$C1532,""),"-"),"Escluso")</f>
        <v>-</v>
      </c>
      <c r="Y1532" s="127" t="str">
        <f t="shared" si="147"/>
        <v>-</v>
      </c>
      <c r="Z1532" s="2" t="str">
        <f>IF($D1532&gt;0,COUNTIFS($O$3:$O1532,$O1532,$L$3:$L1532,$L1532,$I$3:$I1532,$I1532),"-")</f>
        <v>-</v>
      </c>
      <c r="AA1532" s="27" t="str">
        <f>IF($D1532&gt;0,IF(OR($Z1532 &gt;1,$L1532&lt;&gt;"Adulti"),0,VLOOKUP($P1532,Regione!$B$2:$C$22,2,FALSE)),"-")</f>
        <v>-</v>
      </c>
      <c r="AB1532" s="27" t="str">
        <f>IF($D1532&gt;0,IF(COUNTIFS($O$3:$O1532,$O1532,$L$3:$L1532,$L1532,$I$3:$I1532,$I1532) &gt;1,0,SUMIFS($Y$3:$Y$2503,$L$3:$L$2503,$L1532,$O$3:$O$2503,$O1532,$I$3:$I$2503,$I1532)),"-")</f>
        <v>-</v>
      </c>
      <c r="AC1532" s="27" t="str">
        <f t="shared" si="144"/>
        <v>-</v>
      </c>
    </row>
    <row r="1533" spans="1:29" s="1" customFormat="1">
      <c r="A1533" s="13"/>
      <c r="B1533" s="107" t="str">
        <f>IF(COUNTA($A1533)&gt;0,VLOOKUP($A1533,Corsa!$A$1:$F$43,2,FALSE),"-")</f>
        <v>-</v>
      </c>
      <c r="C1533" s="11"/>
      <c r="D1533" s="13"/>
      <c r="E1533" s="13"/>
      <c r="F1533" s="46" t="str">
        <f>IF(COUNTA($A1533)&gt;0,VLOOKUP($A1533,Corsa!$A$1:$F$43,3,FALSE),"-")</f>
        <v>-</v>
      </c>
      <c r="G1533" s="28" t="str">
        <f>IF($D1533&gt;0,VLOOKUP($D1533,Iscrizioni!$A$2:$M$2502,9,FALSE),"-")</f>
        <v>-</v>
      </c>
      <c r="H1533" s="28" t="str">
        <f>IF($D1533&gt;0,VLOOKUP($D1533,Iscrizioni!$A$2:$M$2502,4,FALSE),"-")</f>
        <v>-</v>
      </c>
      <c r="I1533" s="27" t="str">
        <f>IF($D1533&gt;0,VLOOKUP($D1533,Iscrizioni!$A$2:$M$2502,5,FALSE),"-")</f>
        <v>-</v>
      </c>
      <c r="J1533" s="27" t="str">
        <f>IF($D1533&gt;0,VLOOKUP($D1533,Iscrizioni!$A$2:$M$2502,10,FALSE),"-")</f>
        <v>-</v>
      </c>
      <c r="K1533" s="27" t="str">
        <f t="shared" si="142"/>
        <v>-</v>
      </c>
      <c r="L1533" s="46" t="str">
        <f>IF($D1533&gt;0,VLOOKUP($D1533,Iscrizioni!$A$2:$M$2502,11,FALSE),"-")</f>
        <v>-</v>
      </c>
      <c r="M1533" s="27" t="str">
        <f>IF($D1533&gt;0,VLOOKUP($D1533,Iscrizioni!$A$2:$N$2502,12,FALSE),"-")</f>
        <v>-</v>
      </c>
      <c r="N1533" s="46" t="str">
        <f>IF($D1533&gt;0,VLOOKUP($D1533,Iscrizioni!$A$2:$M$2502,6,FALSE),"-")</f>
        <v>-</v>
      </c>
      <c r="O1533" s="107" t="str">
        <f>IF($D1533&gt;0,VLOOKUP($D1533,Iscrizioni!$A$2:$M$2502,7,FALSE),"-")</f>
        <v>-</v>
      </c>
      <c r="P1533" s="46" t="str">
        <f>IF($D1533&gt;0,VLOOKUP(LEFT($N1533,1),Regione!$A$2:$C$21,2,FALSE),"-")</f>
        <v>-</v>
      </c>
      <c r="Q1533" s="112" t="str">
        <f ca="1">IF($D1533&gt;0,NormalizzaTempo("D",CELL("tipo",$E1533),$E1533),"-")</f>
        <v>-</v>
      </c>
      <c r="R1533" s="27" t="str">
        <f>IF($D1533&gt;0,VLOOKUP($D1533,Iscrizioni!$A$2:$M$2502,13,FALSE),"-")</f>
        <v>-</v>
      </c>
      <c r="S1533" s="112" t="str">
        <f t="shared" si="145"/>
        <v>-</v>
      </c>
      <c r="T1533" s="112" t="str">
        <f>IF($D1533&gt;0,SUMIFS($S$3:$S1533,$X$3:$X1533,1,$J$3:$J1533,$J1533),"-")</f>
        <v>-</v>
      </c>
      <c r="U1533" s="112" t="str">
        <f t="shared" si="146"/>
        <v>-</v>
      </c>
      <c r="V1533" s="112" t="str">
        <f t="shared" si="143"/>
        <v>-</v>
      </c>
      <c r="W1533" s="27" t="str">
        <f>IF(LEN($C1533)=0,IF($D1533&gt;0,COUNTIFS($A$3:$A1533,$A1533),"-"),"Escluso")</f>
        <v>-</v>
      </c>
      <c r="X1533" s="2" t="str">
        <f>IF(LEN($C1533)=0,IF($D1533&gt;0,COUNTIFS($J$3:$J1533,$J1533,$C$3:$C1533,""),"-"),"Escluso")</f>
        <v>-</v>
      </c>
      <c r="Y1533" s="127" t="str">
        <f t="shared" si="147"/>
        <v>-</v>
      </c>
      <c r="Z1533" s="2" t="str">
        <f>IF($D1533&gt;0,COUNTIFS($O$3:$O1533,$O1533,$L$3:$L1533,$L1533,$I$3:$I1533,$I1533),"-")</f>
        <v>-</v>
      </c>
      <c r="AA1533" s="27" t="str">
        <f>IF($D1533&gt;0,IF(OR($Z1533 &gt;1,$L1533&lt;&gt;"Adulti"),0,VLOOKUP($P1533,Regione!$B$2:$C$22,2,FALSE)),"-")</f>
        <v>-</v>
      </c>
      <c r="AB1533" s="27" t="str">
        <f>IF($D1533&gt;0,IF(COUNTIFS($O$3:$O1533,$O1533,$L$3:$L1533,$L1533,$I$3:$I1533,$I1533) &gt;1,0,SUMIFS($Y$3:$Y$2503,$L$3:$L$2503,$L1533,$O$3:$O$2503,$O1533,$I$3:$I$2503,$I1533)),"-")</f>
        <v>-</v>
      </c>
      <c r="AC1533" s="27" t="str">
        <f t="shared" si="144"/>
        <v>-</v>
      </c>
    </row>
    <row r="1534" spans="1:29" s="1" customFormat="1">
      <c r="A1534" s="13"/>
      <c r="B1534" s="107" t="str">
        <f>IF(COUNTA($A1534)&gt;0,VLOOKUP($A1534,Corsa!$A$1:$F$43,2,FALSE),"-")</f>
        <v>-</v>
      </c>
      <c r="C1534" s="11"/>
      <c r="D1534" s="13"/>
      <c r="E1534" s="13"/>
      <c r="F1534" s="46" t="str">
        <f>IF(COUNTA($A1534)&gt;0,VLOOKUP($A1534,Corsa!$A$1:$F$43,3,FALSE),"-")</f>
        <v>-</v>
      </c>
      <c r="G1534" s="28" t="str">
        <f>IF($D1534&gt;0,VLOOKUP($D1534,Iscrizioni!$A$2:$M$2502,9,FALSE),"-")</f>
        <v>-</v>
      </c>
      <c r="H1534" s="28" t="str">
        <f>IF($D1534&gt;0,VLOOKUP($D1534,Iscrizioni!$A$2:$M$2502,4,FALSE),"-")</f>
        <v>-</v>
      </c>
      <c r="I1534" s="27" t="str">
        <f>IF($D1534&gt;0,VLOOKUP($D1534,Iscrizioni!$A$2:$M$2502,5,FALSE),"-")</f>
        <v>-</v>
      </c>
      <c r="J1534" s="27" t="str">
        <f>IF($D1534&gt;0,VLOOKUP($D1534,Iscrizioni!$A$2:$M$2502,10,FALSE),"-")</f>
        <v>-</v>
      </c>
      <c r="K1534" s="27" t="str">
        <f t="shared" si="142"/>
        <v>-</v>
      </c>
      <c r="L1534" s="46" t="str">
        <f>IF($D1534&gt;0,VLOOKUP($D1534,Iscrizioni!$A$2:$M$2502,11,FALSE),"-")</f>
        <v>-</v>
      </c>
      <c r="M1534" s="27" t="str">
        <f>IF($D1534&gt;0,VLOOKUP($D1534,Iscrizioni!$A$2:$N$2502,12,FALSE),"-")</f>
        <v>-</v>
      </c>
      <c r="N1534" s="46" t="str">
        <f>IF($D1534&gt;0,VLOOKUP($D1534,Iscrizioni!$A$2:$M$2502,6,FALSE),"-")</f>
        <v>-</v>
      </c>
      <c r="O1534" s="107" t="str">
        <f>IF($D1534&gt;0,VLOOKUP($D1534,Iscrizioni!$A$2:$M$2502,7,FALSE),"-")</f>
        <v>-</v>
      </c>
      <c r="P1534" s="46" t="str">
        <f>IF($D1534&gt;0,VLOOKUP(LEFT($N1534,1),Regione!$A$2:$C$21,2,FALSE),"-")</f>
        <v>-</v>
      </c>
      <c r="Q1534" s="112" t="str">
        <f ca="1">IF($D1534&gt;0,NormalizzaTempo("D",CELL("tipo",$E1534),$E1534),"-")</f>
        <v>-</v>
      </c>
      <c r="R1534" s="27" t="str">
        <f>IF($D1534&gt;0,VLOOKUP($D1534,Iscrizioni!$A$2:$M$2502,13,FALSE),"-")</f>
        <v>-</v>
      </c>
      <c r="S1534" s="112" t="str">
        <f t="shared" si="145"/>
        <v>-</v>
      </c>
      <c r="T1534" s="112" t="str">
        <f>IF($D1534&gt;0,SUMIFS($S$3:$S1534,$X$3:$X1534,1,$J$3:$J1534,$J1534),"-")</f>
        <v>-</v>
      </c>
      <c r="U1534" s="112" t="str">
        <f t="shared" si="146"/>
        <v>-</v>
      </c>
      <c r="V1534" s="112" t="str">
        <f t="shared" si="143"/>
        <v>-</v>
      </c>
      <c r="W1534" s="27" t="str">
        <f>IF(LEN($C1534)=0,IF($D1534&gt;0,COUNTIFS($A$3:$A1534,$A1534),"-"),"Escluso")</f>
        <v>-</v>
      </c>
      <c r="X1534" s="2" t="str">
        <f>IF(LEN($C1534)=0,IF($D1534&gt;0,COUNTIFS($J$3:$J1534,$J1534,$C$3:$C1534,""),"-"),"Escluso")</f>
        <v>-</v>
      </c>
      <c r="Y1534" s="127" t="str">
        <f t="shared" si="147"/>
        <v>-</v>
      </c>
      <c r="Z1534" s="2" t="str">
        <f>IF($D1534&gt;0,COUNTIFS($O$3:$O1534,$O1534,$L$3:$L1534,$L1534,$I$3:$I1534,$I1534),"-")</f>
        <v>-</v>
      </c>
      <c r="AA1534" s="27" t="str">
        <f>IF($D1534&gt;0,IF(OR($Z1534 &gt;1,$L1534&lt;&gt;"Adulti"),0,VLOOKUP($P1534,Regione!$B$2:$C$22,2,FALSE)),"-")</f>
        <v>-</v>
      </c>
      <c r="AB1534" s="27" t="str">
        <f>IF($D1534&gt;0,IF(COUNTIFS($O$3:$O1534,$O1534,$L$3:$L1534,$L1534,$I$3:$I1534,$I1534) &gt;1,0,SUMIFS($Y$3:$Y$2503,$L$3:$L$2503,$L1534,$O$3:$O$2503,$O1534,$I$3:$I$2503,$I1534)),"-")</f>
        <v>-</v>
      </c>
      <c r="AC1534" s="27" t="str">
        <f t="shared" si="144"/>
        <v>-</v>
      </c>
    </row>
    <row r="1535" spans="1:29">
      <c r="A1535" s="12"/>
      <c r="B1535" s="107" t="str">
        <f>IF(COUNTA($A1535)&gt;0,VLOOKUP($A1535,Corsa!$A$1:$F$43,2,FALSE),"-")</f>
        <v>-</v>
      </c>
      <c r="C1535" s="11"/>
      <c r="D1535" s="12"/>
      <c r="E1535" s="12"/>
      <c r="F1535" s="46" t="str">
        <f>IF(COUNTA($A1535)&gt;0,VLOOKUP($A1535,Corsa!$A$1:$F$43,3,FALSE),"-")</f>
        <v>-</v>
      </c>
      <c r="G1535" s="28" t="str">
        <f>IF($D1535&gt;0,VLOOKUP($D1535,Iscrizioni!$A$2:$M$2502,9,FALSE),"-")</f>
        <v>-</v>
      </c>
      <c r="H1535" s="28" t="str">
        <f>IF($D1535&gt;0,VLOOKUP($D1535,Iscrizioni!$A$2:$M$2502,4,FALSE),"-")</f>
        <v>-</v>
      </c>
      <c r="I1535" s="27" t="str">
        <f>IF($D1535&gt;0,VLOOKUP($D1535,Iscrizioni!$A$2:$M$2502,5,FALSE),"-")</f>
        <v>-</v>
      </c>
      <c r="J1535" s="27" t="str">
        <f>IF($D1535&gt;0,VLOOKUP($D1535,Iscrizioni!$A$2:$M$2502,10,FALSE),"-")</f>
        <v>-</v>
      </c>
      <c r="K1535" s="27" t="str">
        <f t="shared" si="142"/>
        <v>-</v>
      </c>
      <c r="L1535" s="46" t="str">
        <f>IF($D1535&gt;0,VLOOKUP($D1535,Iscrizioni!$A$2:$M$2502,11,FALSE),"-")</f>
        <v>-</v>
      </c>
      <c r="M1535" s="27" t="str">
        <f>IF($D1535&gt;0,VLOOKUP($D1535,Iscrizioni!$A$2:$N$2502,12,FALSE),"-")</f>
        <v>-</v>
      </c>
      <c r="N1535" s="46" t="str">
        <f>IF($D1535&gt;0,VLOOKUP($D1535,Iscrizioni!$A$2:$M$2502,6,FALSE),"-")</f>
        <v>-</v>
      </c>
      <c r="O1535" s="107" t="str">
        <f>IF($D1535&gt;0,VLOOKUP($D1535,Iscrizioni!$A$2:$M$2502,7,FALSE),"-")</f>
        <v>-</v>
      </c>
      <c r="P1535" s="46" t="str">
        <f>IF($D1535&gt;0,VLOOKUP(LEFT($N1535,1),Regione!$A$2:$C$21,2,FALSE),"-")</f>
        <v>-</v>
      </c>
      <c r="Q1535" s="112" t="str">
        <f ca="1">IF($D1535&gt;0,NormalizzaTempo("D",CELL("tipo",$E1535),$E1535),"-")</f>
        <v>-</v>
      </c>
      <c r="R1535" s="27" t="str">
        <f>IF($D1535&gt;0,VLOOKUP($D1535,Iscrizioni!$A$2:$M$2502,13,FALSE),"-")</f>
        <v>-</v>
      </c>
      <c r="S1535" s="112" t="str">
        <f t="shared" si="145"/>
        <v>-</v>
      </c>
      <c r="T1535" s="112" t="str">
        <f>IF($D1535&gt;0,SUMIFS($S$3:$S1535,$X$3:$X1535,1,$J$3:$J1535,$J1535),"-")</f>
        <v>-</v>
      </c>
      <c r="U1535" s="112" t="str">
        <f t="shared" si="146"/>
        <v>-</v>
      </c>
      <c r="V1535" s="112" t="str">
        <f t="shared" si="143"/>
        <v>-</v>
      </c>
      <c r="W1535" s="27" t="str">
        <f>IF(LEN($C1535)=0,IF($D1535&gt;0,COUNTIFS($A$3:$A1535,$A1535),"-"),"Escluso")</f>
        <v>-</v>
      </c>
      <c r="X1535" s="2" t="str">
        <f>IF(LEN($C1535)=0,IF($D1535&gt;0,COUNTIFS($J$3:$J1535,$J1535,$C$3:$C1535,""),"-"),"Escluso")</f>
        <v>-</v>
      </c>
      <c r="Y1535" s="127" t="str">
        <f t="shared" si="147"/>
        <v>-</v>
      </c>
      <c r="Z1535" s="2" t="str">
        <f>IF($D1535&gt;0,COUNTIFS($O$3:$O1535,$O1535,$L$3:$L1535,$L1535,$I$3:$I1535,$I1535),"-")</f>
        <v>-</v>
      </c>
      <c r="AA1535" s="27" t="str">
        <f>IF($D1535&gt;0,IF(OR($Z1535 &gt;1,$L1535&lt;&gt;"Adulti"),0,VLOOKUP($P1535,Regione!$B$2:$C$22,2,FALSE)),"-")</f>
        <v>-</v>
      </c>
      <c r="AB1535" s="27" t="str">
        <f>IF($D1535&gt;0,IF(COUNTIFS($O$3:$O1535,$O1535,$L$3:$L1535,$L1535,$I$3:$I1535,$I1535) &gt;1,0,SUMIFS($Y$3:$Y$2503,$L$3:$L$2503,$L1535,$O$3:$O$2503,$O1535,$I$3:$I$2503,$I1535)),"-")</f>
        <v>-</v>
      </c>
      <c r="AC1535" s="27" t="str">
        <f t="shared" si="144"/>
        <v>-</v>
      </c>
    </row>
    <row r="1536" spans="1:29">
      <c r="A1536" s="12"/>
      <c r="B1536" s="107" t="str">
        <f>IF(COUNTA($A1536)&gt;0,VLOOKUP($A1536,Corsa!$A$1:$F$43,2,FALSE),"-")</f>
        <v>-</v>
      </c>
      <c r="C1536" s="11"/>
      <c r="D1536" s="12"/>
      <c r="E1536" s="12"/>
      <c r="F1536" s="46" t="str">
        <f>IF(COUNTA($A1536)&gt;0,VLOOKUP($A1536,Corsa!$A$1:$F$43,3,FALSE),"-")</f>
        <v>-</v>
      </c>
      <c r="G1536" s="28" t="str">
        <f>IF($D1536&gt;0,VLOOKUP($D1536,Iscrizioni!$A$2:$M$2502,9,FALSE),"-")</f>
        <v>-</v>
      </c>
      <c r="H1536" s="28" t="str">
        <f>IF($D1536&gt;0,VLOOKUP($D1536,Iscrizioni!$A$2:$M$2502,4,FALSE),"-")</f>
        <v>-</v>
      </c>
      <c r="I1536" s="27" t="str">
        <f>IF($D1536&gt;0,VLOOKUP($D1536,Iscrizioni!$A$2:$M$2502,5,FALSE),"-")</f>
        <v>-</v>
      </c>
      <c r="J1536" s="27" t="str">
        <f>IF($D1536&gt;0,VLOOKUP($D1536,Iscrizioni!$A$2:$M$2502,10,FALSE),"-")</f>
        <v>-</v>
      </c>
      <c r="K1536" s="27" t="str">
        <f t="shared" si="142"/>
        <v>-</v>
      </c>
      <c r="L1536" s="46" t="str">
        <f>IF($D1536&gt;0,VLOOKUP($D1536,Iscrizioni!$A$2:$M$2502,11,FALSE),"-")</f>
        <v>-</v>
      </c>
      <c r="M1536" s="27" t="str">
        <f>IF($D1536&gt;0,VLOOKUP($D1536,Iscrizioni!$A$2:$N$2502,12,FALSE),"-")</f>
        <v>-</v>
      </c>
      <c r="N1536" s="46" t="str">
        <f>IF($D1536&gt;0,VLOOKUP($D1536,Iscrizioni!$A$2:$M$2502,6,FALSE),"-")</f>
        <v>-</v>
      </c>
      <c r="O1536" s="107" t="str">
        <f>IF($D1536&gt;0,VLOOKUP($D1536,Iscrizioni!$A$2:$M$2502,7,FALSE),"-")</f>
        <v>-</v>
      </c>
      <c r="P1536" s="46" t="str">
        <f>IF($D1536&gt;0,VLOOKUP(LEFT($N1536,1),Regione!$A$2:$C$21,2,FALSE),"-")</f>
        <v>-</v>
      </c>
      <c r="Q1536" s="112" t="str">
        <f ca="1">IF($D1536&gt;0,NormalizzaTempo("D",CELL("tipo",$E1536),$E1536),"-")</f>
        <v>-</v>
      </c>
      <c r="R1536" s="27" t="str">
        <f>IF($D1536&gt;0,VLOOKUP($D1536,Iscrizioni!$A$2:$M$2502,13,FALSE),"-")</f>
        <v>-</v>
      </c>
      <c r="S1536" s="112" t="str">
        <f t="shared" si="145"/>
        <v>-</v>
      </c>
      <c r="T1536" s="112" t="str">
        <f>IF($D1536&gt;0,SUMIFS($S$3:$S1536,$X$3:$X1536,1,$J$3:$J1536,$J1536),"-")</f>
        <v>-</v>
      </c>
      <c r="U1536" s="112" t="str">
        <f t="shared" si="146"/>
        <v>-</v>
      </c>
      <c r="V1536" s="112" t="str">
        <f t="shared" si="143"/>
        <v>-</v>
      </c>
      <c r="W1536" s="27" t="str">
        <f>IF(LEN($C1536)=0,IF($D1536&gt;0,COUNTIFS($A$3:$A1536,$A1536),"-"),"Escluso")</f>
        <v>-</v>
      </c>
      <c r="X1536" s="2" t="str">
        <f>IF(LEN($C1536)=0,IF($D1536&gt;0,COUNTIFS($J$3:$J1536,$J1536,$C$3:$C1536,""),"-"),"Escluso")</f>
        <v>-</v>
      </c>
      <c r="Y1536" s="127" t="str">
        <f t="shared" si="147"/>
        <v>-</v>
      </c>
      <c r="Z1536" s="2" t="str">
        <f>IF($D1536&gt;0,COUNTIFS($O$3:$O1536,$O1536,$L$3:$L1536,$L1536,$I$3:$I1536,$I1536),"-")</f>
        <v>-</v>
      </c>
      <c r="AA1536" s="27" t="str">
        <f>IF($D1536&gt;0,IF(OR($Z1536 &gt;1,$L1536&lt;&gt;"Adulti"),0,VLOOKUP($P1536,Regione!$B$2:$C$22,2,FALSE)),"-")</f>
        <v>-</v>
      </c>
      <c r="AB1536" s="27" t="str">
        <f>IF($D1536&gt;0,IF(COUNTIFS($O$3:$O1536,$O1536,$L$3:$L1536,$L1536,$I$3:$I1536,$I1536) &gt;1,0,SUMIFS($Y$3:$Y$2503,$L$3:$L$2503,$L1536,$O$3:$O$2503,$O1536,$I$3:$I$2503,$I1536)),"-")</f>
        <v>-</v>
      </c>
      <c r="AC1536" s="27" t="str">
        <f t="shared" si="144"/>
        <v>-</v>
      </c>
    </row>
    <row r="1537" spans="1:29">
      <c r="A1537" s="12"/>
      <c r="B1537" s="107" t="str">
        <f>IF(COUNTA($A1537)&gt;0,VLOOKUP($A1537,Corsa!$A$1:$F$43,2,FALSE),"-")</f>
        <v>-</v>
      </c>
      <c r="C1537" s="11"/>
      <c r="D1537" s="12"/>
      <c r="E1537" s="12"/>
      <c r="F1537" s="46" t="str">
        <f>IF(COUNTA($A1537)&gt;0,VLOOKUP($A1537,Corsa!$A$1:$F$43,3,FALSE),"-")</f>
        <v>-</v>
      </c>
      <c r="G1537" s="28" t="str">
        <f>IF($D1537&gt;0,VLOOKUP($D1537,Iscrizioni!$A$2:$M$2502,9,FALSE),"-")</f>
        <v>-</v>
      </c>
      <c r="H1537" s="28" t="str">
        <f>IF($D1537&gt;0,VLOOKUP($D1537,Iscrizioni!$A$2:$M$2502,4,FALSE),"-")</f>
        <v>-</v>
      </c>
      <c r="I1537" s="27" t="str">
        <f>IF($D1537&gt;0,VLOOKUP($D1537,Iscrizioni!$A$2:$M$2502,5,FALSE),"-")</f>
        <v>-</v>
      </c>
      <c r="J1537" s="27" t="str">
        <f>IF($D1537&gt;0,VLOOKUP($D1537,Iscrizioni!$A$2:$M$2502,10,FALSE),"-")</f>
        <v>-</v>
      </c>
      <c r="K1537" s="27" t="str">
        <f t="shared" si="142"/>
        <v>-</v>
      </c>
      <c r="L1537" s="46" t="str">
        <f>IF($D1537&gt;0,VLOOKUP($D1537,Iscrizioni!$A$2:$M$2502,11,FALSE),"-")</f>
        <v>-</v>
      </c>
      <c r="M1537" s="27" t="str">
        <f>IF($D1537&gt;0,VLOOKUP($D1537,Iscrizioni!$A$2:$N$2502,12,FALSE),"-")</f>
        <v>-</v>
      </c>
      <c r="N1537" s="46" t="str">
        <f>IF($D1537&gt;0,VLOOKUP($D1537,Iscrizioni!$A$2:$M$2502,6,FALSE),"-")</f>
        <v>-</v>
      </c>
      <c r="O1537" s="107" t="str">
        <f>IF($D1537&gt;0,VLOOKUP($D1537,Iscrizioni!$A$2:$M$2502,7,FALSE),"-")</f>
        <v>-</v>
      </c>
      <c r="P1537" s="46" t="str">
        <f>IF($D1537&gt;0,VLOOKUP(LEFT($N1537,1),Regione!$A$2:$C$21,2,FALSE),"-")</f>
        <v>-</v>
      </c>
      <c r="Q1537" s="112" t="str">
        <f ca="1">IF($D1537&gt;0,NormalizzaTempo("D",CELL("tipo",$E1537),$E1537),"-")</f>
        <v>-</v>
      </c>
      <c r="R1537" s="27" t="str">
        <f>IF($D1537&gt;0,VLOOKUP($D1537,Iscrizioni!$A$2:$M$2502,13,FALSE),"-")</f>
        <v>-</v>
      </c>
      <c r="S1537" s="112" t="str">
        <f t="shared" si="145"/>
        <v>-</v>
      </c>
      <c r="T1537" s="112" t="str">
        <f>IF($D1537&gt;0,SUMIFS($S$3:$S1537,$X$3:$X1537,1,$J$3:$J1537,$J1537),"-")</f>
        <v>-</v>
      </c>
      <c r="U1537" s="112" t="str">
        <f t="shared" si="146"/>
        <v>-</v>
      </c>
      <c r="V1537" s="112" t="str">
        <f t="shared" si="143"/>
        <v>-</v>
      </c>
      <c r="W1537" s="27" t="str">
        <f>IF(LEN($C1537)=0,IF($D1537&gt;0,COUNTIFS($A$3:$A1537,$A1537),"-"),"Escluso")</f>
        <v>-</v>
      </c>
      <c r="X1537" s="2" t="str">
        <f>IF(LEN($C1537)=0,IF($D1537&gt;0,COUNTIFS($J$3:$J1537,$J1537,$C$3:$C1537,""),"-"),"Escluso")</f>
        <v>-</v>
      </c>
      <c r="Y1537" s="127" t="str">
        <f t="shared" si="147"/>
        <v>-</v>
      </c>
      <c r="Z1537" s="2" t="str">
        <f>IF($D1537&gt;0,COUNTIFS($O$3:$O1537,$O1537,$L$3:$L1537,$L1537,$I$3:$I1537,$I1537),"-")</f>
        <v>-</v>
      </c>
      <c r="AA1537" s="27" t="str">
        <f>IF($D1537&gt;0,IF(OR($Z1537 &gt;1,$L1537&lt;&gt;"Adulti"),0,VLOOKUP($P1537,Regione!$B$2:$C$22,2,FALSE)),"-")</f>
        <v>-</v>
      </c>
      <c r="AB1537" s="27" t="str">
        <f>IF($D1537&gt;0,IF(COUNTIFS($O$3:$O1537,$O1537,$L$3:$L1537,$L1537,$I$3:$I1537,$I1537) &gt;1,0,SUMIFS($Y$3:$Y$2503,$L$3:$L$2503,$L1537,$O$3:$O$2503,$O1537,$I$3:$I$2503,$I1537)),"-")</f>
        <v>-</v>
      </c>
      <c r="AC1537" s="27" t="str">
        <f t="shared" si="144"/>
        <v>-</v>
      </c>
    </row>
    <row r="1538" spans="1:29">
      <c r="A1538" s="12"/>
      <c r="B1538" s="107" t="str">
        <f>IF(COUNTA($A1538)&gt;0,VLOOKUP($A1538,Corsa!$A$1:$F$43,2,FALSE),"-")</f>
        <v>-</v>
      </c>
      <c r="C1538" s="11"/>
      <c r="D1538" s="12"/>
      <c r="E1538" s="12"/>
      <c r="F1538" s="46" t="str">
        <f>IF(COUNTA($A1538)&gt;0,VLOOKUP($A1538,Corsa!$A$1:$F$43,3,FALSE),"-")</f>
        <v>-</v>
      </c>
      <c r="G1538" s="28" t="str">
        <f>IF($D1538&gt;0,VLOOKUP($D1538,Iscrizioni!$A$2:$M$2502,9,FALSE),"-")</f>
        <v>-</v>
      </c>
      <c r="H1538" s="28" t="str">
        <f>IF($D1538&gt;0,VLOOKUP($D1538,Iscrizioni!$A$2:$M$2502,4,FALSE),"-")</f>
        <v>-</v>
      </c>
      <c r="I1538" s="27" t="str">
        <f>IF($D1538&gt;0,VLOOKUP($D1538,Iscrizioni!$A$2:$M$2502,5,FALSE),"-")</f>
        <v>-</v>
      </c>
      <c r="J1538" s="27" t="str">
        <f>IF($D1538&gt;0,VLOOKUP($D1538,Iscrizioni!$A$2:$M$2502,10,FALSE),"-")</f>
        <v>-</v>
      </c>
      <c r="K1538" s="27" t="str">
        <f t="shared" si="142"/>
        <v>-</v>
      </c>
      <c r="L1538" s="46" t="str">
        <f>IF($D1538&gt;0,VLOOKUP($D1538,Iscrizioni!$A$2:$M$2502,11,FALSE),"-")</f>
        <v>-</v>
      </c>
      <c r="M1538" s="27" t="str">
        <f>IF($D1538&gt;0,VLOOKUP($D1538,Iscrizioni!$A$2:$N$2502,12,FALSE),"-")</f>
        <v>-</v>
      </c>
      <c r="N1538" s="46" t="str">
        <f>IF($D1538&gt;0,VLOOKUP($D1538,Iscrizioni!$A$2:$M$2502,6,FALSE),"-")</f>
        <v>-</v>
      </c>
      <c r="O1538" s="107" t="str">
        <f>IF($D1538&gt;0,VLOOKUP($D1538,Iscrizioni!$A$2:$M$2502,7,FALSE),"-")</f>
        <v>-</v>
      </c>
      <c r="P1538" s="46" t="str">
        <f>IF($D1538&gt;0,VLOOKUP(LEFT($N1538,1),Regione!$A$2:$C$21,2,FALSE),"-")</f>
        <v>-</v>
      </c>
      <c r="Q1538" s="112" t="str">
        <f ca="1">IF($D1538&gt;0,NormalizzaTempo("D",CELL("tipo",$E1538),$E1538),"-")</f>
        <v>-</v>
      </c>
      <c r="R1538" s="27" t="str">
        <f>IF($D1538&gt;0,VLOOKUP($D1538,Iscrizioni!$A$2:$M$2502,13,FALSE),"-")</f>
        <v>-</v>
      </c>
      <c r="S1538" s="112" t="str">
        <f t="shared" si="145"/>
        <v>-</v>
      </c>
      <c r="T1538" s="112" t="str">
        <f>IF($D1538&gt;0,SUMIFS($S$3:$S1538,$X$3:$X1538,1,$J$3:$J1538,$J1538),"-")</f>
        <v>-</v>
      </c>
      <c r="U1538" s="112" t="str">
        <f t="shared" si="146"/>
        <v>-</v>
      </c>
      <c r="V1538" s="112" t="str">
        <f t="shared" si="143"/>
        <v>-</v>
      </c>
      <c r="W1538" s="27" t="str">
        <f>IF(LEN($C1538)=0,IF($D1538&gt;0,COUNTIFS($A$3:$A1538,$A1538),"-"),"Escluso")</f>
        <v>-</v>
      </c>
      <c r="X1538" s="2" t="str">
        <f>IF(LEN($C1538)=0,IF($D1538&gt;0,COUNTIFS($J$3:$J1538,$J1538,$C$3:$C1538,""),"-"),"Escluso")</f>
        <v>-</v>
      </c>
      <c r="Y1538" s="127" t="str">
        <f t="shared" si="147"/>
        <v>-</v>
      </c>
      <c r="Z1538" s="2" t="str">
        <f>IF($D1538&gt;0,COUNTIFS($O$3:$O1538,$O1538,$L$3:$L1538,$L1538,$I$3:$I1538,$I1538),"-")</f>
        <v>-</v>
      </c>
      <c r="AA1538" s="27" t="str">
        <f>IF($D1538&gt;0,IF(OR($Z1538 &gt;1,$L1538&lt;&gt;"Adulti"),0,VLOOKUP($P1538,Regione!$B$2:$C$22,2,FALSE)),"-")</f>
        <v>-</v>
      </c>
      <c r="AB1538" s="27" t="str">
        <f>IF($D1538&gt;0,IF(COUNTIFS($O$3:$O1538,$O1538,$L$3:$L1538,$L1538,$I$3:$I1538,$I1538) &gt;1,0,SUMIFS($Y$3:$Y$2503,$L$3:$L$2503,$L1538,$O$3:$O$2503,$O1538,$I$3:$I$2503,$I1538)),"-")</f>
        <v>-</v>
      </c>
      <c r="AC1538" s="27" t="str">
        <f t="shared" si="144"/>
        <v>-</v>
      </c>
    </row>
    <row r="1539" spans="1:29">
      <c r="A1539" s="12"/>
      <c r="B1539" s="107" t="str">
        <f>IF(COUNTA($A1539)&gt;0,VLOOKUP($A1539,Corsa!$A$1:$F$43,2,FALSE),"-")</f>
        <v>-</v>
      </c>
      <c r="C1539" s="11"/>
      <c r="D1539" s="12"/>
      <c r="E1539" s="12"/>
      <c r="F1539" s="46" t="str">
        <f>IF(COUNTA($A1539)&gt;0,VLOOKUP($A1539,Corsa!$A$1:$F$43,3,FALSE),"-")</f>
        <v>-</v>
      </c>
      <c r="G1539" s="28" t="str">
        <f>IF($D1539&gt;0,VLOOKUP($D1539,Iscrizioni!$A$2:$M$2502,9,FALSE),"-")</f>
        <v>-</v>
      </c>
      <c r="H1539" s="28" t="str">
        <f>IF($D1539&gt;0,VLOOKUP($D1539,Iscrizioni!$A$2:$M$2502,4,FALSE),"-")</f>
        <v>-</v>
      </c>
      <c r="I1539" s="27" t="str">
        <f>IF($D1539&gt;0,VLOOKUP($D1539,Iscrizioni!$A$2:$M$2502,5,FALSE),"-")</f>
        <v>-</v>
      </c>
      <c r="J1539" s="27" t="str">
        <f>IF($D1539&gt;0,VLOOKUP($D1539,Iscrizioni!$A$2:$M$2502,10,FALSE),"-")</f>
        <v>-</v>
      </c>
      <c r="K1539" s="27" t="str">
        <f t="shared" ref="K1539:K1602" si="148">IF(D1539&gt;0,IF(IFERROR(SEARCH(J1539,F1539),0)=0,"Verifica","ok"),"-")</f>
        <v>-</v>
      </c>
      <c r="L1539" s="46" t="str">
        <f>IF($D1539&gt;0,VLOOKUP($D1539,Iscrizioni!$A$2:$M$2502,11,FALSE),"-")</f>
        <v>-</v>
      </c>
      <c r="M1539" s="27" t="str">
        <f>IF($D1539&gt;0,VLOOKUP($D1539,Iscrizioni!$A$2:$N$2502,12,FALSE),"-")</f>
        <v>-</v>
      </c>
      <c r="N1539" s="46" t="str">
        <f>IF($D1539&gt;0,VLOOKUP($D1539,Iscrizioni!$A$2:$M$2502,6,FALSE),"-")</f>
        <v>-</v>
      </c>
      <c r="O1539" s="107" t="str">
        <f>IF($D1539&gt;0,VLOOKUP($D1539,Iscrizioni!$A$2:$M$2502,7,FALSE),"-")</f>
        <v>-</v>
      </c>
      <c r="P1539" s="46" t="str">
        <f>IF($D1539&gt;0,VLOOKUP(LEFT($N1539,1),Regione!$A$2:$C$21,2,FALSE),"-")</f>
        <v>-</v>
      </c>
      <c r="Q1539" s="112" t="str">
        <f ca="1">IF($D1539&gt;0,NormalizzaTempo("D",CELL("tipo",$E1539),$E1539),"-")</f>
        <v>-</v>
      </c>
      <c r="R1539" s="27" t="str">
        <f>IF($D1539&gt;0,VLOOKUP($D1539,Iscrizioni!$A$2:$M$2502,13,FALSE),"-")</f>
        <v>-</v>
      </c>
      <c r="S1539" s="112" t="str">
        <f t="shared" si="145"/>
        <v>-</v>
      </c>
      <c r="T1539" s="112" t="str">
        <f>IF($D1539&gt;0,SUMIFS($S$3:$S1539,$X$3:$X1539,1,$J$3:$J1539,$J1539),"-")</f>
        <v>-</v>
      </c>
      <c r="U1539" s="112" t="str">
        <f t="shared" si="146"/>
        <v>-</v>
      </c>
      <c r="V1539" s="112" t="str">
        <f t="shared" si="143"/>
        <v>-</v>
      </c>
      <c r="W1539" s="27" t="str">
        <f>IF(LEN($C1539)=0,IF($D1539&gt;0,COUNTIFS($A$3:$A1539,$A1539),"-"),"Escluso")</f>
        <v>-</v>
      </c>
      <c r="X1539" s="2" t="str">
        <f>IF(LEN($C1539)=0,IF($D1539&gt;0,COUNTIFS($J$3:$J1539,$J1539,$C$3:$C1539,""),"-"),"Escluso")</f>
        <v>-</v>
      </c>
      <c r="Y1539" s="127" t="str">
        <f t="shared" si="147"/>
        <v>-</v>
      </c>
      <c r="Z1539" s="2" t="str">
        <f>IF($D1539&gt;0,COUNTIFS($O$3:$O1539,$O1539,$L$3:$L1539,$L1539,$I$3:$I1539,$I1539),"-")</f>
        <v>-</v>
      </c>
      <c r="AA1539" s="27" t="str">
        <f>IF($D1539&gt;0,IF(OR($Z1539 &gt;1,$L1539&lt;&gt;"Adulti"),0,VLOOKUP($P1539,Regione!$B$2:$C$22,2,FALSE)),"-")</f>
        <v>-</v>
      </c>
      <c r="AB1539" s="27" t="str">
        <f>IF($D1539&gt;0,IF(COUNTIFS($O$3:$O1539,$O1539,$L$3:$L1539,$L1539,$I$3:$I1539,$I1539) &gt;1,0,SUMIFS($Y$3:$Y$2503,$L$3:$L$2503,$L1539,$O$3:$O$2503,$O1539,$I$3:$I$2503,$I1539)),"-")</f>
        <v>-</v>
      </c>
      <c r="AC1539" s="27" t="str">
        <f t="shared" si="144"/>
        <v>-</v>
      </c>
    </row>
    <row r="1540" spans="1:29">
      <c r="A1540" s="12"/>
      <c r="B1540" s="107" t="str">
        <f>IF(COUNTA($A1540)&gt;0,VLOOKUP($A1540,Corsa!$A$1:$F$43,2,FALSE),"-")</f>
        <v>-</v>
      </c>
      <c r="C1540" s="11"/>
      <c r="D1540" s="12"/>
      <c r="E1540" s="12"/>
      <c r="F1540" s="46" t="str">
        <f>IF(COUNTA($A1540)&gt;0,VLOOKUP($A1540,Corsa!$A$1:$F$43,3,FALSE),"-")</f>
        <v>-</v>
      </c>
      <c r="G1540" s="28" t="str">
        <f>IF($D1540&gt;0,VLOOKUP($D1540,Iscrizioni!$A$2:$M$2502,9,FALSE),"-")</f>
        <v>-</v>
      </c>
      <c r="H1540" s="28" t="str">
        <f>IF($D1540&gt;0,VLOOKUP($D1540,Iscrizioni!$A$2:$M$2502,4,FALSE),"-")</f>
        <v>-</v>
      </c>
      <c r="I1540" s="27" t="str">
        <f>IF($D1540&gt;0,VLOOKUP($D1540,Iscrizioni!$A$2:$M$2502,5,FALSE),"-")</f>
        <v>-</v>
      </c>
      <c r="J1540" s="27" t="str">
        <f>IF($D1540&gt;0,VLOOKUP($D1540,Iscrizioni!$A$2:$M$2502,10,FALSE),"-")</f>
        <v>-</v>
      </c>
      <c r="K1540" s="27" t="str">
        <f t="shared" si="148"/>
        <v>-</v>
      </c>
      <c r="L1540" s="46" t="str">
        <f>IF($D1540&gt;0,VLOOKUP($D1540,Iscrizioni!$A$2:$M$2502,11,FALSE),"-")</f>
        <v>-</v>
      </c>
      <c r="M1540" s="27" t="str">
        <f>IF($D1540&gt;0,VLOOKUP($D1540,Iscrizioni!$A$2:$N$2502,12,FALSE),"-")</f>
        <v>-</v>
      </c>
      <c r="N1540" s="46" t="str">
        <f>IF($D1540&gt;0,VLOOKUP($D1540,Iscrizioni!$A$2:$M$2502,6,FALSE),"-")</f>
        <v>-</v>
      </c>
      <c r="O1540" s="107" t="str">
        <f>IF($D1540&gt;0,VLOOKUP($D1540,Iscrizioni!$A$2:$M$2502,7,FALSE),"-")</f>
        <v>-</v>
      </c>
      <c r="P1540" s="46" t="str">
        <f>IF($D1540&gt;0,VLOOKUP(LEFT($N1540,1),Regione!$A$2:$C$21,2,FALSE),"-")</f>
        <v>-</v>
      </c>
      <c r="Q1540" s="112" t="str">
        <f ca="1">IF($D1540&gt;0,NormalizzaTempo("D",CELL("tipo",$E1540),$E1540),"-")</f>
        <v>-</v>
      </c>
      <c r="R1540" s="27" t="str">
        <f>IF($D1540&gt;0,VLOOKUP($D1540,Iscrizioni!$A$2:$M$2502,13,FALSE),"-")</f>
        <v>-</v>
      </c>
      <c r="S1540" s="112" t="str">
        <f t="shared" si="145"/>
        <v>-</v>
      </c>
      <c r="T1540" s="112" t="str">
        <f>IF($D1540&gt;0,SUMIFS($S$3:$S1540,$X$3:$X1540,1,$J$3:$J1540,$J1540),"-")</f>
        <v>-</v>
      </c>
      <c r="U1540" s="112" t="str">
        <f t="shared" si="146"/>
        <v>-</v>
      </c>
      <c r="V1540" s="112" t="str">
        <f t="shared" ref="V1540:V1603" si="149">IF(OR(AND($L1540="Adulti",LEN($C1540)=0,$U1540&lt;=$U$1), AND(OR($L1540="Giovanile",$L1540="Promozionale"),LEN($C1540)=0) ), "ok","-")</f>
        <v>-</v>
      </c>
      <c r="W1540" s="27" t="str">
        <f>IF(LEN($C1540)=0,IF($D1540&gt;0,COUNTIFS($A$3:$A1540,$A1540),"-"),"Escluso")</f>
        <v>-</v>
      </c>
      <c r="X1540" s="2" t="str">
        <f>IF(LEN($C1540)=0,IF($D1540&gt;0,COUNTIFS($J$3:$J1540,$J1540,$C$3:$C1540,""),"-"),"Escluso")</f>
        <v>-</v>
      </c>
      <c r="Y1540" s="127" t="str">
        <f t="shared" si="147"/>
        <v>-</v>
      </c>
      <c r="Z1540" s="2" t="str">
        <f>IF($D1540&gt;0,COUNTIFS($O$3:$O1540,$O1540,$L$3:$L1540,$L1540,$I$3:$I1540,$I1540),"-")</f>
        <v>-</v>
      </c>
      <c r="AA1540" s="27" t="str">
        <f>IF($D1540&gt;0,IF(OR($Z1540 &gt;1,$L1540&lt;&gt;"Adulti"),0,VLOOKUP($P1540,Regione!$B$2:$C$22,2,FALSE)),"-")</f>
        <v>-</v>
      </c>
      <c r="AB1540" s="27" t="str">
        <f>IF($D1540&gt;0,IF(COUNTIFS($O$3:$O1540,$O1540,$L$3:$L1540,$L1540,$I$3:$I1540,$I1540) &gt;1,0,SUMIFS($Y$3:$Y$2503,$L$3:$L$2503,$L1540,$O$3:$O$2503,$O1540,$I$3:$I$2503,$I1540)),"-")</f>
        <v>-</v>
      </c>
      <c r="AC1540" s="27" t="str">
        <f t="shared" si="144"/>
        <v>-</v>
      </c>
    </row>
    <row r="1541" spans="1:29" s="1" customFormat="1">
      <c r="A1541" s="13"/>
      <c r="B1541" s="107" t="str">
        <f>IF(COUNTA($A1541)&gt;0,VLOOKUP($A1541,Corsa!$A$1:$F$43,2,FALSE),"-")</f>
        <v>-</v>
      </c>
      <c r="C1541" s="11"/>
      <c r="D1541" s="13"/>
      <c r="E1541" s="13"/>
      <c r="F1541" s="46" t="str">
        <f>IF(COUNTA($A1541)&gt;0,VLOOKUP($A1541,Corsa!$A$1:$F$43,3,FALSE),"-")</f>
        <v>-</v>
      </c>
      <c r="G1541" s="28" t="str">
        <f>IF($D1541&gt;0,VLOOKUP($D1541,Iscrizioni!$A$2:$M$2502,9,FALSE),"-")</f>
        <v>-</v>
      </c>
      <c r="H1541" s="28" t="str">
        <f>IF($D1541&gt;0,VLOOKUP($D1541,Iscrizioni!$A$2:$M$2502,4,FALSE),"-")</f>
        <v>-</v>
      </c>
      <c r="I1541" s="27" t="str">
        <f>IF($D1541&gt;0,VLOOKUP($D1541,Iscrizioni!$A$2:$M$2502,5,FALSE),"-")</f>
        <v>-</v>
      </c>
      <c r="J1541" s="27" t="str">
        <f>IF($D1541&gt;0,VLOOKUP($D1541,Iscrizioni!$A$2:$M$2502,10,FALSE),"-")</f>
        <v>-</v>
      </c>
      <c r="K1541" s="27" t="str">
        <f t="shared" si="148"/>
        <v>-</v>
      </c>
      <c r="L1541" s="46" t="str">
        <f>IF($D1541&gt;0,VLOOKUP($D1541,Iscrizioni!$A$2:$M$2502,11,FALSE),"-")</f>
        <v>-</v>
      </c>
      <c r="M1541" s="27" t="str">
        <f>IF($D1541&gt;0,VLOOKUP($D1541,Iscrizioni!$A$2:$N$2502,12,FALSE),"-")</f>
        <v>-</v>
      </c>
      <c r="N1541" s="46" t="str">
        <f>IF($D1541&gt;0,VLOOKUP($D1541,Iscrizioni!$A$2:$M$2502,6,FALSE),"-")</f>
        <v>-</v>
      </c>
      <c r="O1541" s="107" t="str">
        <f>IF($D1541&gt;0,VLOOKUP($D1541,Iscrizioni!$A$2:$M$2502,7,FALSE),"-")</f>
        <v>-</v>
      </c>
      <c r="P1541" s="46" t="str">
        <f>IF($D1541&gt;0,VLOOKUP(LEFT($N1541,1),Regione!$A$2:$C$21,2,FALSE),"-")</f>
        <v>-</v>
      </c>
      <c r="Q1541" s="112" t="str">
        <f ca="1">IF($D1541&gt;0,NormalizzaTempo("D",CELL("tipo",$E1541),$E1541),"-")</f>
        <v>-</v>
      </c>
      <c r="R1541" s="27" t="str">
        <f>IF($D1541&gt;0,VLOOKUP($D1541,Iscrizioni!$A$2:$M$2502,13,FALSE),"-")</f>
        <v>-</v>
      </c>
      <c r="S1541" s="112" t="str">
        <f t="shared" si="145"/>
        <v>-</v>
      </c>
      <c r="T1541" s="112" t="str">
        <f>IF($D1541&gt;0,SUMIFS($S$3:$S1541,$X$3:$X1541,1,$J$3:$J1541,$J1541),"-")</f>
        <v>-</v>
      </c>
      <c r="U1541" s="112" t="str">
        <f t="shared" si="146"/>
        <v>-</v>
      </c>
      <c r="V1541" s="112" t="str">
        <f t="shared" si="149"/>
        <v>-</v>
      </c>
      <c r="W1541" s="27" t="str">
        <f>IF(LEN($C1541)=0,IF($D1541&gt;0,COUNTIFS($A$3:$A1541,$A1541),"-"),"Escluso")</f>
        <v>-</v>
      </c>
      <c r="X1541" s="2" t="str">
        <f>IF(LEN($C1541)=0,IF($D1541&gt;0,COUNTIFS($J$3:$J1541,$J1541,$C$3:$C1541,""),"-"),"Escluso")</f>
        <v>-</v>
      </c>
      <c r="Y1541" s="127" t="str">
        <f t="shared" si="147"/>
        <v>-</v>
      </c>
      <c r="Z1541" s="2" t="str">
        <f>IF($D1541&gt;0,COUNTIFS($O$3:$O1541,$O1541,$L$3:$L1541,$L1541,$I$3:$I1541,$I1541),"-")</f>
        <v>-</v>
      </c>
      <c r="AA1541" s="27" t="str">
        <f>IF($D1541&gt;0,IF(OR($Z1541 &gt;1,$L1541&lt;&gt;"Adulti"),0,VLOOKUP($P1541,Regione!$B$2:$C$22,2,FALSE)),"-")</f>
        <v>-</v>
      </c>
      <c r="AB1541" s="27" t="str">
        <f>IF($D1541&gt;0,IF(COUNTIFS($O$3:$O1541,$O1541,$L$3:$L1541,$L1541,$I$3:$I1541,$I1541) &gt;1,0,SUMIFS($Y$3:$Y$2503,$L$3:$L$2503,$L1541,$O$3:$O$2503,$O1541,$I$3:$I$2503,$I1541)),"-")</f>
        <v>-</v>
      </c>
      <c r="AC1541" s="27" t="str">
        <f t="shared" si="144"/>
        <v>-</v>
      </c>
    </row>
    <row r="1542" spans="1:29" s="1" customFormat="1">
      <c r="A1542" s="13"/>
      <c r="B1542" s="107" t="str">
        <f>IF(COUNTA($A1542)&gt;0,VLOOKUP($A1542,Corsa!$A$1:$F$43,2,FALSE),"-")</f>
        <v>-</v>
      </c>
      <c r="C1542" s="11"/>
      <c r="D1542" s="13"/>
      <c r="E1542" s="13"/>
      <c r="F1542" s="46" t="str">
        <f>IF(COUNTA($A1542)&gt;0,VLOOKUP($A1542,Corsa!$A$1:$F$43,3,FALSE),"-")</f>
        <v>-</v>
      </c>
      <c r="G1542" s="28" t="str">
        <f>IF($D1542&gt;0,VLOOKUP($D1542,Iscrizioni!$A$2:$M$2502,9,FALSE),"-")</f>
        <v>-</v>
      </c>
      <c r="H1542" s="28" t="str">
        <f>IF($D1542&gt;0,VLOOKUP($D1542,Iscrizioni!$A$2:$M$2502,4,FALSE),"-")</f>
        <v>-</v>
      </c>
      <c r="I1542" s="27" t="str">
        <f>IF($D1542&gt;0,VLOOKUP($D1542,Iscrizioni!$A$2:$M$2502,5,FALSE),"-")</f>
        <v>-</v>
      </c>
      <c r="J1542" s="27" t="str">
        <f>IF($D1542&gt;0,VLOOKUP($D1542,Iscrizioni!$A$2:$M$2502,10,FALSE),"-")</f>
        <v>-</v>
      </c>
      <c r="K1542" s="27" t="str">
        <f t="shared" si="148"/>
        <v>-</v>
      </c>
      <c r="L1542" s="46" t="str">
        <f>IF($D1542&gt;0,VLOOKUP($D1542,Iscrizioni!$A$2:$M$2502,11,FALSE),"-")</f>
        <v>-</v>
      </c>
      <c r="M1542" s="27" t="str">
        <f>IF($D1542&gt;0,VLOOKUP($D1542,Iscrizioni!$A$2:$N$2502,12,FALSE),"-")</f>
        <v>-</v>
      </c>
      <c r="N1542" s="46" t="str">
        <f>IF($D1542&gt;0,VLOOKUP($D1542,Iscrizioni!$A$2:$M$2502,6,FALSE),"-")</f>
        <v>-</v>
      </c>
      <c r="O1542" s="107" t="str">
        <f>IF($D1542&gt;0,VLOOKUP($D1542,Iscrizioni!$A$2:$M$2502,7,FALSE),"-")</f>
        <v>-</v>
      </c>
      <c r="P1542" s="46" t="str">
        <f>IF($D1542&gt;0,VLOOKUP(LEFT($N1542,1),Regione!$A$2:$C$21,2,FALSE),"-")</f>
        <v>-</v>
      </c>
      <c r="Q1542" s="112" t="str">
        <f ca="1">IF($D1542&gt;0,NormalizzaTempo("D",CELL("tipo",$E1542),$E1542),"-")</f>
        <v>-</v>
      </c>
      <c r="R1542" s="27" t="str">
        <f>IF($D1542&gt;0,VLOOKUP($D1542,Iscrizioni!$A$2:$M$2502,13,FALSE),"-")</f>
        <v>-</v>
      </c>
      <c r="S1542" s="112" t="str">
        <f t="shared" si="145"/>
        <v>-</v>
      </c>
      <c r="T1542" s="112" t="str">
        <f>IF($D1542&gt;0,SUMIFS($S$3:$S1542,$X$3:$X1542,1,$J$3:$J1542,$J1542),"-")</f>
        <v>-</v>
      </c>
      <c r="U1542" s="112" t="str">
        <f t="shared" si="146"/>
        <v>-</v>
      </c>
      <c r="V1542" s="112" t="str">
        <f t="shared" si="149"/>
        <v>-</v>
      </c>
      <c r="W1542" s="27" t="str">
        <f>IF(LEN($C1542)=0,IF($D1542&gt;0,COUNTIFS($A$3:$A1542,$A1542),"-"),"Escluso")</f>
        <v>-</v>
      </c>
      <c r="X1542" s="2" t="str">
        <f>IF(LEN($C1542)=0,IF($D1542&gt;0,COUNTIFS($J$3:$J1542,$J1542,$C$3:$C1542,""),"-"),"Escluso")</f>
        <v>-</v>
      </c>
      <c r="Y1542" s="127" t="str">
        <f t="shared" si="147"/>
        <v>-</v>
      </c>
      <c r="Z1542" s="2" t="str">
        <f>IF($D1542&gt;0,COUNTIFS($O$3:$O1542,$O1542,$L$3:$L1542,$L1542,$I$3:$I1542,$I1542),"-")</f>
        <v>-</v>
      </c>
      <c r="AA1542" s="27" t="str">
        <f>IF($D1542&gt;0,IF(OR($Z1542 &gt;1,$L1542&lt;&gt;"Adulti"),0,VLOOKUP($P1542,Regione!$B$2:$C$22,2,FALSE)),"-")</f>
        <v>-</v>
      </c>
      <c r="AB1542" s="27" t="str">
        <f>IF($D1542&gt;0,IF(COUNTIFS($O$3:$O1542,$O1542,$L$3:$L1542,$L1542,$I$3:$I1542,$I1542) &gt;1,0,SUMIFS($Y$3:$Y$2503,$L$3:$L$2503,$L1542,$O$3:$O$2503,$O1542,$I$3:$I$2503,$I1542)),"-")</f>
        <v>-</v>
      </c>
      <c r="AC1542" s="27" t="str">
        <f t="shared" si="144"/>
        <v>-</v>
      </c>
    </row>
    <row r="1543" spans="1:29" s="1" customFormat="1">
      <c r="A1543" s="13"/>
      <c r="B1543" s="107" t="str">
        <f>IF(COUNTA($A1543)&gt;0,VLOOKUP($A1543,Corsa!$A$1:$F$43,2,FALSE),"-")</f>
        <v>-</v>
      </c>
      <c r="C1543" s="11"/>
      <c r="D1543" s="13"/>
      <c r="E1543" s="13"/>
      <c r="F1543" s="46" t="str">
        <f>IF(COUNTA($A1543)&gt;0,VLOOKUP($A1543,Corsa!$A$1:$F$43,3,FALSE),"-")</f>
        <v>-</v>
      </c>
      <c r="G1543" s="28" t="str">
        <f>IF($D1543&gt;0,VLOOKUP($D1543,Iscrizioni!$A$2:$M$2502,9,FALSE),"-")</f>
        <v>-</v>
      </c>
      <c r="H1543" s="28" t="str">
        <f>IF($D1543&gt;0,VLOOKUP($D1543,Iscrizioni!$A$2:$M$2502,4,FALSE),"-")</f>
        <v>-</v>
      </c>
      <c r="I1543" s="27" t="str">
        <f>IF($D1543&gt;0,VLOOKUP($D1543,Iscrizioni!$A$2:$M$2502,5,FALSE),"-")</f>
        <v>-</v>
      </c>
      <c r="J1543" s="27" t="str">
        <f>IF($D1543&gt;0,VLOOKUP($D1543,Iscrizioni!$A$2:$M$2502,10,FALSE),"-")</f>
        <v>-</v>
      </c>
      <c r="K1543" s="27" t="str">
        <f t="shared" si="148"/>
        <v>-</v>
      </c>
      <c r="L1543" s="46" t="str">
        <f>IF($D1543&gt;0,VLOOKUP($D1543,Iscrizioni!$A$2:$M$2502,11,FALSE),"-")</f>
        <v>-</v>
      </c>
      <c r="M1543" s="27" t="str">
        <f>IF($D1543&gt;0,VLOOKUP($D1543,Iscrizioni!$A$2:$N$2502,12,FALSE),"-")</f>
        <v>-</v>
      </c>
      <c r="N1543" s="46" t="str">
        <f>IF($D1543&gt;0,VLOOKUP($D1543,Iscrizioni!$A$2:$M$2502,6,FALSE),"-")</f>
        <v>-</v>
      </c>
      <c r="O1543" s="107" t="str">
        <f>IF($D1543&gt;0,VLOOKUP($D1543,Iscrizioni!$A$2:$M$2502,7,FALSE),"-")</f>
        <v>-</v>
      </c>
      <c r="P1543" s="46" t="str">
        <f>IF($D1543&gt;0,VLOOKUP(LEFT($N1543,1),Regione!$A$2:$C$21,2,FALSE),"-")</f>
        <v>-</v>
      </c>
      <c r="Q1543" s="112" t="str">
        <f ca="1">IF($D1543&gt;0,NormalizzaTempo("D",CELL("tipo",$E1543),$E1543),"-")</f>
        <v>-</v>
      </c>
      <c r="R1543" s="27" t="str">
        <f>IF($D1543&gt;0,VLOOKUP($D1543,Iscrizioni!$A$2:$M$2502,13,FALSE),"-")</f>
        <v>-</v>
      </c>
      <c r="S1543" s="112" t="str">
        <f t="shared" si="145"/>
        <v>-</v>
      </c>
      <c r="T1543" s="112" t="str">
        <f>IF($D1543&gt;0,SUMIFS($S$3:$S1543,$X$3:$X1543,1,$J$3:$J1543,$J1543),"-")</f>
        <v>-</v>
      </c>
      <c r="U1543" s="112" t="str">
        <f t="shared" si="146"/>
        <v>-</v>
      </c>
      <c r="V1543" s="112" t="str">
        <f t="shared" si="149"/>
        <v>-</v>
      </c>
      <c r="W1543" s="27" t="str">
        <f>IF(LEN($C1543)=0,IF($D1543&gt;0,COUNTIFS($A$3:$A1543,$A1543),"-"),"Escluso")</f>
        <v>-</v>
      </c>
      <c r="X1543" s="2" t="str">
        <f>IF(LEN($C1543)=0,IF($D1543&gt;0,COUNTIFS($J$3:$J1543,$J1543,$C$3:$C1543,""),"-"),"Escluso")</f>
        <v>-</v>
      </c>
      <c r="Y1543" s="127" t="str">
        <f t="shared" si="147"/>
        <v>-</v>
      </c>
      <c r="Z1543" s="2" t="str">
        <f>IF($D1543&gt;0,COUNTIFS($O$3:$O1543,$O1543,$L$3:$L1543,$L1543,$I$3:$I1543,$I1543),"-")</f>
        <v>-</v>
      </c>
      <c r="AA1543" s="27" t="str">
        <f>IF($D1543&gt;0,IF(OR($Z1543 &gt;1,$L1543&lt;&gt;"Adulti"),0,VLOOKUP($P1543,Regione!$B$2:$C$22,2,FALSE)),"-")</f>
        <v>-</v>
      </c>
      <c r="AB1543" s="27" t="str">
        <f>IF($D1543&gt;0,IF(COUNTIFS($O$3:$O1543,$O1543,$L$3:$L1543,$L1543,$I$3:$I1543,$I1543) &gt;1,0,SUMIFS($Y$3:$Y$2503,$L$3:$L$2503,$L1543,$O$3:$O$2503,$O1543,$I$3:$I$2503,$I1543)),"-")</f>
        <v>-</v>
      </c>
      <c r="AC1543" s="27" t="str">
        <f t="shared" si="144"/>
        <v>-</v>
      </c>
    </row>
    <row r="1544" spans="1:29" s="1" customFormat="1">
      <c r="A1544" s="13"/>
      <c r="B1544" s="107" t="str">
        <f>IF(COUNTA($A1544)&gt;0,VLOOKUP($A1544,Corsa!$A$1:$F$43,2,FALSE),"-")</f>
        <v>-</v>
      </c>
      <c r="C1544" s="11"/>
      <c r="D1544" s="13"/>
      <c r="E1544" s="13"/>
      <c r="F1544" s="46" t="str">
        <f>IF(COUNTA($A1544)&gt;0,VLOOKUP($A1544,Corsa!$A$1:$F$43,3,FALSE),"-")</f>
        <v>-</v>
      </c>
      <c r="G1544" s="28" t="str">
        <f>IF($D1544&gt;0,VLOOKUP($D1544,Iscrizioni!$A$2:$M$2502,9,FALSE),"-")</f>
        <v>-</v>
      </c>
      <c r="H1544" s="28" t="str">
        <f>IF($D1544&gt;0,VLOOKUP($D1544,Iscrizioni!$A$2:$M$2502,4,FALSE),"-")</f>
        <v>-</v>
      </c>
      <c r="I1544" s="27" t="str">
        <f>IF($D1544&gt;0,VLOOKUP($D1544,Iscrizioni!$A$2:$M$2502,5,FALSE),"-")</f>
        <v>-</v>
      </c>
      <c r="J1544" s="27" t="str">
        <f>IF($D1544&gt;0,VLOOKUP($D1544,Iscrizioni!$A$2:$M$2502,10,FALSE),"-")</f>
        <v>-</v>
      </c>
      <c r="K1544" s="27" t="str">
        <f t="shared" si="148"/>
        <v>-</v>
      </c>
      <c r="L1544" s="46" t="str">
        <f>IF($D1544&gt;0,VLOOKUP($D1544,Iscrizioni!$A$2:$M$2502,11,FALSE),"-")</f>
        <v>-</v>
      </c>
      <c r="M1544" s="27" t="str">
        <f>IF($D1544&gt;0,VLOOKUP($D1544,Iscrizioni!$A$2:$N$2502,12,FALSE),"-")</f>
        <v>-</v>
      </c>
      <c r="N1544" s="46" t="str">
        <f>IF($D1544&gt;0,VLOOKUP($D1544,Iscrizioni!$A$2:$M$2502,6,FALSE),"-")</f>
        <v>-</v>
      </c>
      <c r="O1544" s="107" t="str">
        <f>IF($D1544&gt;0,VLOOKUP($D1544,Iscrizioni!$A$2:$M$2502,7,FALSE),"-")</f>
        <v>-</v>
      </c>
      <c r="P1544" s="46" t="str">
        <f>IF($D1544&gt;0,VLOOKUP(LEFT($N1544,1),Regione!$A$2:$C$21,2,FALSE),"-")</f>
        <v>-</v>
      </c>
      <c r="Q1544" s="112" t="str">
        <f ca="1">IF($D1544&gt;0,NormalizzaTempo("D",CELL("tipo",$E1544),$E1544),"-")</f>
        <v>-</v>
      </c>
      <c r="R1544" s="27" t="str">
        <f>IF($D1544&gt;0,VLOOKUP($D1544,Iscrizioni!$A$2:$M$2502,13,FALSE),"-")</f>
        <v>-</v>
      </c>
      <c r="S1544" s="112" t="str">
        <f t="shared" si="145"/>
        <v>-</v>
      </c>
      <c r="T1544" s="112" t="str">
        <f>IF($D1544&gt;0,SUMIFS($S$3:$S1544,$X$3:$X1544,1,$J$3:$J1544,$J1544),"-")</f>
        <v>-</v>
      </c>
      <c r="U1544" s="112" t="str">
        <f t="shared" si="146"/>
        <v>-</v>
      </c>
      <c r="V1544" s="112" t="str">
        <f t="shared" si="149"/>
        <v>-</v>
      </c>
      <c r="W1544" s="27" t="str">
        <f>IF(LEN($C1544)=0,IF($D1544&gt;0,COUNTIFS($A$3:$A1544,$A1544),"-"),"Escluso")</f>
        <v>-</v>
      </c>
      <c r="X1544" s="2" t="str">
        <f>IF(LEN($C1544)=0,IF($D1544&gt;0,COUNTIFS($J$3:$J1544,$J1544,$C$3:$C1544,""),"-"),"Escluso")</f>
        <v>-</v>
      </c>
      <c r="Y1544" s="127" t="str">
        <f t="shared" si="147"/>
        <v>-</v>
      </c>
      <c r="Z1544" s="2" t="str">
        <f>IF($D1544&gt;0,COUNTIFS($O$3:$O1544,$O1544,$L$3:$L1544,$L1544,$I$3:$I1544,$I1544),"-")</f>
        <v>-</v>
      </c>
      <c r="AA1544" s="27" t="str">
        <f>IF($D1544&gt;0,IF(OR($Z1544 &gt;1,$L1544&lt;&gt;"Adulti"),0,VLOOKUP($P1544,Regione!$B$2:$C$22,2,FALSE)),"-")</f>
        <v>-</v>
      </c>
      <c r="AB1544" s="27" t="str">
        <f>IF($D1544&gt;0,IF(COUNTIFS($O$3:$O1544,$O1544,$L$3:$L1544,$L1544,$I$3:$I1544,$I1544) &gt;1,0,SUMIFS($Y$3:$Y$2503,$L$3:$L$2503,$L1544,$O$3:$O$2503,$O1544,$I$3:$I$2503,$I1544)),"-")</f>
        <v>-</v>
      </c>
      <c r="AC1544" s="27" t="str">
        <f t="shared" si="144"/>
        <v>-</v>
      </c>
    </row>
    <row r="1545" spans="1:29" s="1" customFormat="1">
      <c r="A1545" s="13"/>
      <c r="B1545" s="107" t="str">
        <f>IF(COUNTA($A1545)&gt;0,VLOOKUP($A1545,Corsa!$A$1:$F$43,2,FALSE),"-")</f>
        <v>-</v>
      </c>
      <c r="C1545" s="11"/>
      <c r="D1545" s="13"/>
      <c r="E1545" s="13"/>
      <c r="F1545" s="46" t="str">
        <f>IF(COUNTA($A1545)&gt;0,VLOOKUP($A1545,Corsa!$A$1:$F$43,3,FALSE),"-")</f>
        <v>-</v>
      </c>
      <c r="G1545" s="28" t="str">
        <f>IF($D1545&gt;0,VLOOKUP($D1545,Iscrizioni!$A$2:$M$2502,9,FALSE),"-")</f>
        <v>-</v>
      </c>
      <c r="H1545" s="28" t="str">
        <f>IF($D1545&gt;0,VLOOKUP($D1545,Iscrizioni!$A$2:$M$2502,4,FALSE),"-")</f>
        <v>-</v>
      </c>
      <c r="I1545" s="27" t="str">
        <f>IF($D1545&gt;0,VLOOKUP($D1545,Iscrizioni!$A$2:$M$2502,5,FALSE),"-")</f>
        <v>-</v>
      </c>
      <c r="J1545" s="27" t="str">
        <f>IF($D1545&gt;0,VLOOKUP($D1545,Iscrizioni!$A$2:$M$2502,10,FALSE),"-")</f>
        <v>-</v>
      </c>
      <c r="K1545" s="27" t="str">
        <f t="shared" si="148"/>
        <v>-</v>
      </c>
      <c r="L1545" s="46" t="str">
        <f>IF($D1545&gt;0,VLOOKUP($D1545,Iscrizioni!$A$2:$M$2502,11,FALSE),"-")</f>
        <v>-</v>
      </c>
      <c r="M1545" s="27" t="str">
        <f>IF($D1545&gt;0,VLOOKUP($D1545,Iscrizioni!$A$2:$N$2502,12,FALSE),"-")</f>
        <v>-</v>
      </c>
      <c r="N1545" s="46" t="str">
        <f>IF($D1545&gt;0,VLOOKUP($D1545,Iscrizioni!$A$2:$M$2502,6,FALSE),"-")</f>
        <v>-</v>
      </c>
      <c r="O1545" s="107" t="str">
        <f>IF($D1545&gt;0,VLOOKUP($D1545,Iscrizioni!$A$2:$M$2502,7,FALSE),"-")</f>
        <v>-</v>
      </c>
      <c r="P1545" s="46" t="str">
        <f>IF($D1545&gt;0,VLOOKUP(LEFT($N1545,1),Regione!$A$2:$C$21,2,FALSE),"-")</f>
        <v>-</v>
      </c>
      <c r="Q1545" s="112" t="str">
        <f ca="1">IF($D1545&gt;0,NormalizzaTempo("D",CELL("tipo",$E1545),$E1545),"-")</f>
        <v>-</v>
      </c>
      <c r="R1545" s="27" t="str">
        <f>IF($D1545&gt;0,VLOOKUP($D1545,Iscrizioni!$A$2:$M$2502,13,FALSE),"-")</f>
        <v>-</v>
      </c>
      <c r="S1545" s="112" t="str">
        <f t="shared" si="145"/>
        <v>-</v>
      </c>
      <c r="T1545" s="112" t="str">
        <f>IF($D1545&gt;0,SUMIFS($S$3:$S1545,$X$3:$X1545,1,$J$3:$J1545,$J1545),"-")</f>
        <v>-</v>
      </c>
      <c r="U1545" s="112" t="str">
        <f t="shared" si="146"/>
        <v>-</v>
      </c>
      <c r="V1545" s="112" t="str">
        <f t="shared" si="149"/>
        <v>-</v>
      </c>
      <c r="W1545" s="27" t="str">
        <f>IF(LEN($C1545)=0,IF($D1545&gt;0,COUNTIFS($A$3:$A1545,$A1545),"-"),"Escluso")</f>
        <v>-</v>
      </c>
      <c r="X1545" s="2" t="str">
        <f>IF(LEN($C1545)=0,IF($D1545&gt;0,COUNTIFS($J$3:$J1545,$J1545,$C$3:$C1545,""),"-"),"Escluso")</f>
        <v>-</v>
      </c>
      <c r="Y1545" s="127" t="str">
        <f t="shared" si="147"/>
        <v>-</v>
      </c>
      <c r="Z1545" s="2" t="str">
        <f>IF($D1545&gt;0,COUNTIFS($O$3:$O1545,$O1545,$L$3:$L1545,$L1545,$I$3:$I1545,$I1545),"-")</f>
        <v>-</v>
      </c>
      <c r="AA1545" s="27" t="str">
        <f>IF($D1545&gt;0,IF(OR($Z1545 &gt;1,$L1545&lt;&gt;"Adulti"),0,VLOOKUP($P1545,Regione!$B$2:$C$22,2,FALSE)),"-")</f>
        <v>-</v>
      </c>
      <c r="AB1545" s="27" t="str">
        <f>IF($D1545&gt;0,IF(COUNTIFS($O$3:$O1545,$O1545,$L$3:$L1545,$L1545,$I$3:$I1545,$I1545) &gt;1,0,SUMIFS($Y$3:$Y$2503,$L$3:$L$2503,$L1545,$O$3:$O$2503,$O1545,$I$3:$I$2503,$I1545)),"-")</f>
        <v>-</v>
      </c>
      <c r="AC1545" s="27" t="str">
        <f t="shared" si="144"/>
        <v>-</v>
      </c>
    </row>
    <row r="1546" spans="1:29" s="1" customFormat="1">
      <c r="A1546" s="13"/>
      <c r="B1546" s="107" t="str">
        <f>IF(COUNTA($A1546)&gt;0,VLOOKUP($A1546,Corsa!$A$1:$F$43,2,FALSE),"-")</f>
        <v>-</v>
      </c>
      <c r="C1546" s="11"/>
      <c r="D1546" s="13"/>
      <c r="E1546" s="13"/>
      <c r="F1546" s="46" t="str">
        <f>IF(COUNTA($A1546)&gt;0,VLOOKUP($A1546,Corsa!$A$1:$F$43,3,FALSE),"-")</f>
        <v>-</v>
      </c>
      <c r="G1546" s="28" t="str">
        <f>IF($D1546&gt;0,VLOOKUP($D1546,Iscrizioni!$A$2:$M$2502,9,FALSE),"-")</f>
        <v>-</v>
      </c>
      <c r="H1546" s="28" t="str">
        <f>IF($D1546&gt;0,VLOOKUP($D1546,Iscrizioni!$A$2:$M$2502,4,FALSE),"-")</f>
        <v>-</v>
      </c>
      <c r="I1546" s="27" t="str">
        <f>IF($D1546&gt;0,VLOOKUP($D1546,Iscrizioni!$A$2:$M$2502,5,FALSE),"-")</f>
        <v>-</v>
      </c>
      <c r="J1546" s="27" t="str">
        <f>IF($D1546&gt;0,VLOOKUP($D1546,Iscrizioni!$A$2:$M$2502,10,FALSE),"-")</f>
        <v>-</v>
      </c>
      <c r="K1546" s="27" t="str">
        <f t="shared" si="148"/>
        <v>-</v>
      </c>
      <c r="L1546" s="46" t="str">
        <f>IF($D1546&gt;0,VLOOKUP($D1546,Iscrizioni!$A$2:$M$2502,11,FALSE),"-")</f>
        <v>-</v>
      </c>
      <c r="M1546" s="27" t="str">
        <f>IF($D1546&gt;0,VLOOKUP($D1546,Iscrizioni!$A$2:$N$2502,12,FALSE),"-")</f>
        <v>-</v>
      </c>
      <c r="N1546" s="46" t="str">
        <f>IF($D1546&gt;0,VLOOKUP($D1546,Iscrizioni!$A$2:$M$2502,6,FALSE),"-")</f>
        <v>-</v>
      </c>
      <c r="O1546" s="107" t="str">
        <f>IF($D1546&gt;0,VLOOKUP($D1546,Iscrizioni!$A$2:$M$2502,7,FALSE),"-")</f>
        <v>-</v>
      </c>
      <c r="P1546" s="46" t="str">
        <f>IF($D1546&gt;0,VLOOKUP(LEFT($N1546,1),Regione!$A$2:$C$21,2,FALSE),"-")</f>
        <v>-</v>
      </c>
      <c r="Q1546" s="112" t="str">
        <f ca="1">IF($D1546&gt;0,NormalizzaTempo("D",CELL("tipo",$E1546),$E1546),"-")</f>
        <v>-</v>
      </c>
      <c r="R1546" s="27" t="str">
        <f>IF($D1546&gt;0,VLOOKUP($D1546,Iscrizioni!$A$2:$M$2502,13,FALSE),"-")</f>
        <v>-</v>
      </c>
      <c r="S1546" s="112" t="str">
        <f t="shared" si="145"/>
        <v>-</v>
      </c>
      <c r="T1546" s="112" t="str">
        <f>IF($D1546&gt;0,SUMIFS($S$3:$S1546,$X$3:$X1546,1,$J$3:$J1546,$J1546),"-")</f>
        <v>-</v>
      </c>
      <c r="U1546" s="112" t="str">
        <f t="shared" si="146"/>
        <v>-</v>
      </c>
      <c r="V1546" s="112" t="str">
        <f t="shared" si="149"/>
        <v>-</v>
      </c>
      <c r="W1546" s="27" t="str">
        <f>IF(LEN($C1546)=0,IF($D1546&gt;0,COUNTIFS($A$3:$A1546,$A1546),"-"),"Escluso")</f>
        <v>-</v>
      </c>
      <c r="X1546" s="2" t="str">
        <f>IF(LEN($C1546)=0,IF($D1546&gt;0,COUNTIFS($J$3:$J1546,$J1546,$C$3:$C1546,""),"-"),"Escluso")</f>
        <v>-</v>
      </c>
      <c r="Y1546" s="127" t="str">
        <f t="shared" si="147"/>
        <v>-</v>
      </c>
      <c r="Z1546" s="2" t="str">
        <f>IF($D1546&gt;0,COUNTIFS($O$3:$O1546,$O1546,$L$3:$L1546,$L1546,$I$3:$I1546,$I1546),"-")</f>
        <v>-</v>
      </c>
      <c r="AA1546" s="27" t="str">
        <f>IF($D1546&gt;0,IF(OR($Z1546 &gt;1,$L1546&lt;&gt;"Adulti"),0,VLOOKUP($P1546,Regione!$B$2:$C$22,2,FALSE)),"-")</f>
        <v>-</v>
      </c>
      <c r="AB1546" s="27" t="str">
        <f>IF($D1546&gt;0,IF(COUNTIFS($O$3:$O1546,$O1546,$L$3:$L1546,$L1546,$I$3:$I1546,$I1546) &gt;1,0,SUMIFS($Y$3:$Y$2503,$L$3:$L$2503,$L1546,$O$3:$O$2503,$O1546,$I$3:$I$2503,$I1546)),"-")</f>
        <v>-</v>
      </c>
      <c r="AC1546" s="27" t="str">
        <f t="shared" si="144"/>
        <v>-</v>
      </c>
    </row>
    <row r="1547" spans="1:29" s="1" customFormat="1">
      <c r="A1547" s="13"/>
      <c r="B1547" s="107" t="str">
        <f>IF(COUNTA($A1547)&gt;0,VLOOKUP($A1547,Corsa!$A$1:$F$43,2,FALSE),"-")</f>
        <v>-</v>
      </c>
      <c r="C1547" s="11"/>
      <c r="D1547" s="13"/>
      <c r="E1547" s="13"/>
      <c r="F1547" s="46" t="str">
        <f>IF(COUNTA($A1547)&gt;0,VLOOKUP($A1547,Corsa!$A$1:$F$43,3,FALSE),"-")</f>
        <v>-</v>
      </c>
      <c r="G1547" s="28" t="str">
        <f>IF($D1547&gt;0,VLOOKUP($D1547,Iscrizioni!$A$2:$M$2502,9,FALSE),"-")</f>
        <v>-</v>
      </c>
      <c r="H1547" s="28" t="str">
        <f>IF($D1547&gt;0,VLOOKUP($D1547,Iscrizioni!$A$2:$M$2502,4,FALSE),"-")</f>
        <v>-</v>
      </c>
      <c r="I1547" s="27" t="str">
        <f>IF($D1547&gt;0,VLOOKUP($D1547,Iscrizioni!$A$2:$M$2502,5,FALSE),"-")</f>
        <v>-</v>
      </c>
      <c r="J1547" s="27" t="str">
        <f>IF($D1547&gt;0,VLOOKUP($D1547,Iscrizioni!$A$2:$M$2502,10,FALSE),"-")</f>
        <v>-</v>
      </c>
      <c r="K1547" s="27" t="str">
        <f t="shared" si="148"/>
        <v>-</v>
      </c>
      <c r="L1547" s="46" t="str">
        <f>IF($D1547&gt;0,VLOOKUP($D1547,Iscrizioni!$A$2:$M$2502,11,FALSE),"-")</f>
        <v>-</v>
      </c>
      <c r="M1547" s="27" t="str">
        <f>IF($D1547&gt;0,VLOOKUP($D1547,Iscrizioni!$A$2:$N$2502,12,FALSE),"-")</f>
        <v>-</v>
      </c>
      <c r="N1547" s="46" t="str">
        <f>IF($D1547&gt;0,VLOOKUP($D1547,Iscrizioni!$A$2:$M$2502,6,FALSE),"-")</f>
        <v>-</v>
      </c>
      <c r="O1547" s="107" t="str">
        <f>IF($D1547&gt;0,VLOOKUP($D1547,Iscrizioni!$A$2:$M$2502,7,FALSE),"-")</f>
        <v>-</v>
      </c>
      <c r="P1547" s="46" t="str">
        <f>IF($D1547&gt;0,VLOOKUP(LEFT($N1547,1),Regione!$A$2:$C$21,2,FALSE),"-")</f>
        <v>-</v>
      </c>
      <c r="Q1547" s="112" t="str">
        <f ca="1">IF($D1547&gt;0,NormalizzaTempo("D",CELL("tipo",$E1547),$E1547),"-")</f>
        <v>-</v>
      </c>
      <c r="R1547" s="27" t="str">
        <f>IF($D1547&gt;0,VLOOKUP($D1547,Iscrizioni!$A$2:$M$2502,13,FALSE),"-")</f>
        <v>-</v>
      </c>
      <c r="S1547" s="112" t="str">
        <f t="shared" si="145"/>
        <v>-</v>
      </c>
      <c r="T1547" s="112" t="str">
        <f>IF($D1547&gt;0,SUMIFS($S$3:$S1547,$X$3:$X1547,1,$J$3:$J1547,$J1547),"-")</f>
        <v>-</v>
      </c>
      <c r="U1547" s="112" t="str">
        <f t="shared" si="146"/>
        <v>-</v>
      </c>
      <c r="V1547" s="112" t="str">
        <f t="shared" si="149"/>
        <v>-</v>
      </c>
      <c r="W1547" s="27" t="str">
        <f>IF(LEN($C1547)=0,IF($D1547&gt;0,COUNTIFS($A$3:$A1547,$A1547),"-"),"Escluso")</f>
        <v>-</v>
      </c>
      <c r="X1547" s="2" t="str">
        <f>IF(LEN($C1547)=0,IF($D1547&gt;0,COUNTIFS($J$3:$J1547,$J1547,$C$3:$C1547,""),"-"),"Escluso")</f>
        <v>-</v>
      </c>
      <c r="Y1547" s="127" t="str">
        <f t="shared" si="147"/>
        <v>-</v>
      </c>
      <c r="Z1547" s="2" t="str">
        <f>IF($D1547&gt;0,COUNTIFS($O$3:$O1547,$O1547,$L$3:$L1547,$L1547,$I$3:$I1547,$I1547),"-")</f>
        <v>-</v>
      </c>
      <c r="AA1547" s="27" t="str">
        <f>IF($D1547&gt;0,IF(OR($Z1547 &gt;1,$L1547&lt;&gt;"Adulti"),0,VLOOKUP($P1547,Regione!$B$2:$C$22,2,FALSE)),"-")</f>
        <v>-</v>
      </c>
      <c r="AB1547" s="27" t="str">
        <f>IF($D1547&gt;0,IF(COUNTIFS($O$3:$O1547,$O1547,$L$3:$L1547,$L1547,$I$3:$I1547,$I1547) &gt;1,0,SUMIFS($Y$3:$Y$2503,$L$3:$L$2503,$L1547,$O$3:$O$2503,$O1547,$I$3:$I$2503,$I1547)),"-")</f>
        <v>-</v>
      </c>
      <c r="AC1547" s="27" t="str">
        <f t="shared" si="144"/>
        <v>-</v>
      </c>
    </row>
    <row r="1548" spans="1:29" s="1" customFormat="1">
      <c r="A1548" s="13"/>
      <c r="B1548" s="107" t="str">
        <f>IF(COUNTA($A1548)&gt;0,VLOOKUP($A1548,Corsa!$A$1:$F$43,2,FALSE),"-")</f>
        <v>-</v>
      </c>
      <c r="C1548" s="11"/>
      <c r="D1548" s="13"/>
      <c r="E1548" s="13"/>
      <c r="F1548" s="46" t="str">
        <f>IF(COUNTA($A1548)&gt;0,VLOOKUP($A1548,Corsa!$A$1:$F$43,3,FALSE),"-")</f>
        <v>-</v>
      </c>
      <c r="G1548" s="28" t="str">
        <f>IF($D1548&gt;0,VLOOKUP($D1548,Iscrizioni!$A$2:$M$2502,9,FALSE),"-")</f>
        <v>-</v>
      </c>
      <c r="H1548" s="28" t="str">
        <f>IF($D1548&gt;0,VLOOKUP($D1548,Iscrizioni!$A$2:$M$2502,4,FALSE),"-")</f>
        <v>-</v>
      </c>
      <c r="I1548" s="27" t="str">
        <f>IF($D1548&gt;0,VLOOKUP($D1548,Iscrizioni!$A$2:$M$2502,5,FALSE),"-")</f>
        <v>-</v>
      </c>
      <c r="J1548" s="27" t="str">
        <f>IF($D1548&gt;0,VLOOKUP($D1548,Iscrizioni!$A$2:$M$2502,10,FALSE),"-")</f>
        <v>-</v>
      </c>
      <c r="K1548" s="27" t="str">
        <f t="shared" si="148"/>
        <v>-</v>
      </c>
      <c r="L1548" s="46" t="str">
        <f>IF($D1548&gt;0,VLOOKUP($D1548,Iscrizioni!$A$2:$M$2502,11,FALSE),"-")</f>
        <v>-</v>
      </c>
      <c r="M1548" s="27" t="str">
        <f>IF($D1548&gt;0,VLOOKUP($D1548,Iscrizioni!$A$2:$N$2502,12,FALSE),"-")</f>
        <v>-</v>
      </c>
      <c r="N1548" s="46" t="str">
        <f>IF($D1548&gt;0,VLOOKUP($D1548,Iscrizioni!$A$2:$M$2502,6,FALSE),"-")</f>
        <v>-</v>
      </c>
      <c r="O1548" s="107" t="str">
        <f>IF($D1548&gt;0,VLOOKUP($D1548,Iscrizioni!$A$2:$M$2502,7,FALSE),"-")</f>
        <v>-</v>
      </c>
      <c r="P1548" s="46" t="str">
        <f>IF($D1548&gt;0,VLOOKUP(LEFT($N1548,1),Regione!$A$2:$C$21,2,FALSE),"-")</f>
        <v>-</v>
      </c>
      <c r="Q1548" s="112" t="str">
        <f ca="1">IF($D1548&gt;0,NormalizzaTempo("D",CELL("tipo",$E1548),$E1548),"-")</f>
        <v>-</v>
      </c>
      <c r="R1548" s="27" t="str">
        <f>IF($D1548&gt;0,VLOOKUP($D1548,Iscrizioni!$A$2:$M$2502,13,FALSE),"-")</f>
        <v>-</v>
      </c>
      <c r="S1548" s="112" t="str">
        <f t="shared" si="145"/>
        <v>-</v>
      </c>
      <c r="T1548" s="112" t="str">
        <f>IF($D1548&gt;0,SUMIFS($S$3:$S1548,$X$3:$X1548,1,$J$3:$J1548,$J1548),"-")</f>
        <v>-</v>
      </c>
      <c r="U1548" s="112" t="str">
        <f t="shared" si="146"/>
        <v>-</v>
      </c>
      <c r="V1548" s="112" t="str">
        <f t="shared" si="149"/>
        <v>-</v>
      </c>
      <c r="W1548" s="27" t="str">
        <f>IF(LEN($C1548)=0,IF($D1548&gt;0,COUNTIFS($A$3:$A1548,$A1548),"-"),"Escluso")</f>
        <v>-</v>
      </c>
      <c r="X1548" s="2" t="str">
        <f>IF(LEN($C1548)=0,IF($D1548&gt;0,COUNTIFS($J$3:$J1548,$J1548,$C$3:$C1548,""),"-"),"Escluso")</f>
        <v>-</v>
      </c>
      <c r="Y1548" s="127" t="str">
        <f t="shared" si="147"/>
        <v>-</v>
      </c>
      <c r="Z1548" s="2" t="str">
        <f>IF($D1548&gt;0,COUNTIFS($O$3:$O1548,$O1548,$L$3:$L1548,$L1548,$I$3:$I1548,$I1548),"-")</f>
        <v>-</v>
      </c>
      <c r="AA1548" s="27" t="str">
        <f>IF($D1548&gt;0,IF(OR($Z1548 &gt;1,$L1548&lt;&gt;"Adulti"),0,VLOOKUP($P1548,Regione!$B$2:$C$22,2,FALSE)),"-")</f>
        <v>-</v>
      </c>
      <c r="AB1548" s="27" t="str">
        <f>IF($D1548&gt;0,IF(COUNTIFS($O$3:$O1548,$O1548,$L$3:$L1548,$L1548,$I$3:$I1548,$I1548) &gt;1,0,SUMIFS($Y$3:$Y$2503,$L$3:$L$2503,$L1548,$O$3:$O$2503,$O1548,$I$3:$I$2503,$I1548)),"-")</f>
        <v>-</v>
      </c>
      <c r="AC1548" s="27" t="str">
        <f t="shared" si="144"/>
        <v>-</v>
      </c>
    </row>
    <row r="1549" spans="1:29" s="1" customFormat="1">
      <c r="A1549" s="13"/>
      <c r="B1549" s="107" t="str">
        <f>IF(COUNTA($A1549)&gt;0,VLOOKUP($A1549,Corsa!$A$1:$F$43,2,FALSE),"-")</f>
        <v>-</v>
      </c>
      <c r="C1549" s="11"/>
      <c r="D1549" s="13"/>
      <c r="E1549" s="13"/>
      <c r="F1549" s="46" t="str">
        <f>IF(COUNTA($A1549)&gt;0,VLOOKUP($A1549,Corsa!$A$1:$F$43,3,FALSE),"-")</f>
        <v>-</v>
      </c>
      <c r="G1549" s="28" t="str">
        <f>IF($D1549&gt;0,VLOOKUP($D1549,Iscrizioni!$A$2:$M$2502,9,FALSE),"-")</f>
        <v>-</v>
      </c>
      <c r="H1549" s="28" t="str">
        <f>IF($D1549&gt;0,VLOOKUP($D1549,Iscrizioni!$A$2:$M$2502,4,FALSE),"-")</f>
        <v>-</v>
      </c>
      <c r="I1549" s="27" t="str">
        <f>IF($D1549&gt;0,VLOOKUP($D1549,Iscrizioni!$A$2:$M$2502,5,FALSE),"-")</f>
        <v>-</v>
      </c>
      <c r="J1549" s="27" t="str">
        <f>IF($D1549&gt;0,VLOOKUP($D1549,Iscrizioni!$A$2:$M$2502,10,FALSE),"-")</f>
        <v>-</v>
      </c>
      <c r="K1549" s="27" t="str">
        <f t="shared" si="148"/>
        <v>-</v>
      </c>
      <c r="L1549" s="46" t="str">
        <f>IF($D1549&gt;0,VLOOKUP($D1549,Iscrizioni!$A$2:$M$2502,11,FALSE),"-")</f>
        <v>-</v>
      </c>
      <c r="M1549" s="27" t="str">
        <f>IF($D1549&gt;0,VLOOKUP($D1549,Iscrizioni!$A$2:$N$2502,12,FALSE),"-")</f>
        <v>-</v>
      </c>
      <c r="N1549" s="46" t="str">
        <f>IF($D1549&gt;0,VLOOKUP($D1549,Iscrizioni!$A$2:$M$2502,6,FALSE),"-")</f>
        <v>-</v>
      </c>
      <c r="O1549" s="107" t="str">
        <f>IF($D1549&gt;0,VLOOKUP($D1549,Iscrizioni!$A$2:$M$2502,7,FALSE),"-")</f>
        <v>-</v>
      </c>
      <c r="P1549" s="46" t="str">
        <f>IF($D1549&gt;0,VLOOKUP(LEFT($N1549,1),Regione!$A$2:$C$21,2,FALSE),"-")</f>
        <v>-</v>
      </c>
      <c r="Q1549" s="112" t="str">
        <f ca="1">IF($D1549&gt;0,NormalizzaTempo("D",CELL("tipo",$E1549),$E1549),"-")</f>
        <v>-</v>
      </c>
      <c r="R1549" s="27" t="str">
        <f>IF($D1549&gt;0,VLOOKUP($D1549,Iscrizioni!$A$2:$M$2502,13,FALSE),"-")</f>
        <v>-</v>
      </c>
      <c r="S1549" s="112" t="str">
        <f t="shared" si="145"/>
        <v>-</v>
      </c>
      <c r="T1549" s="112" t="str">
        <f>IF($D1549&gt;0,SUMIFS($S$3:$S1549,$X$3:$X1549,1,$J$3:$J1549,$J1549),"-")</f>
        <v>-</v>
      </c>
      <c r="U1549" s="112" t="str">
        <f t="shared" si="146"/>
        <v>-</v>
      </c>
      <c r="V1549" s="112" t="str">
        <f t="shared" si="149"/>
        <v>-</v>
      </c>
      <c r="W1549" s="27" t="str">
        <f>IF(LEN($C1549)=0,IF($D1549&gt;0,COUNTIFS($A$3:$A1549,$A1549),"-"),"Escluso")</f>
        <v>-</v>
      </c>
      <c r="X1549" s="2" t="str">
        <f>IF(LEN($C1549)=0,IF($D1549&gt;0,COUNTIFS($J$3:$J1549,$J1549,$C$3:$C1549,""),"-"),"Escluso")</f>
        <v>-</v>
      </c>
      <c r="Y1549" s="127" t="str">
        <f t="shared" si="147"/>
        <v>-</v>
      </c>
      <c r="Z1549" s="2" t="str">
        <f>IF($D1549&gt;0,COUNTIFS($O$3:$O1549,$O1549,$L$3:$L1549,$L1549,$I$3:$I1549,$I1549),"-")</f>
        <v>-</v>
      </c>
      <c r="AA1549" s="27" t="str">
        <f>IF($D1549&gt;0,IF(OR($Z1549 &gt;1,$L1549&lt;&gt;"Adulti"),0,VLOOKUP($P1549,Regione!$B$2:$C$22,2,FALSE)),"-")</f>
        <v>-</v>
      </c>
      <c r="AB1549" s="27" t="str">
        <f>IF($D1549&gt;0,IF(COUNTIFS($O$3:$O1549,$O1549,$L$3:$L1549,$L1549,$I$3:$I1549,$I1549) &gt;1,0,SUMIFS($Y$3:$Y$2503,$L$3:$L$2503,$L1549,$O$3:$O$2503,$O1549,$I$3:$I$2503,$I1549)),"-")</f>
        <v>-</v>
      </c>
      <c r="AC1549" s="27" t="str">
        <f t="shared" si="144"/>
        <v>-</v>
      </c>
    </row>
    <row r="1550" spans="1:29" s="1" customFormat="1">
      <c r="A1550" s="13"/>
      <c r="B1550" s="107" t="str">
        <f>IF(COUNTA($A1550)&gt;0,VLOOKUP($A1550,Corsa!$A$1:$F$43,2,FALSE),"-")</f>
        <v>-</v>
      </c>
      <c r="C1550" s="11"/>
      <c r="D1550" s="13"/>
      <c r="E1550" s="13"/>
      <c r="F1550" s="46" t="str">
        <f>IF(COUNTA($A1550)&gt;0,VLOOKUP($A1550,Corsa!$A$1:$F$43,3,FALSE),"-")</f>
        <v>-</v>
      </c>
      <c r="G1550" s="28" t="str">
        <f>IF($D1550&gt;0,VLOOKUP($D1550,Iscrizioni!$A$2:$M$2502,9,FALSE),"-")</f>
        <v>-</v>
      </c>
      <c r="H1550" s="28" t="str">
        <f>IF($D1550&gt;0,VLOOKUP($D1550,Iscrizioni!$A$2:$M$2502,4,FALSE),"-")</f>
        <v>-</v>
      </c>
      <c r="I1550" s="27" t="str">
        <f>IF($D1550&gt;0,VLOOKUP($D1550,Iscrizioni!$A$2:$M$2502,5,FALSE),"-")</f>
        <v>-</v>
      </c>
      <c r="J1550" s="27" t="str">
        <f>IF($D1550&gt;0,VLOOKUP($D1550,Iscrizioni!$A$2:$M$2502,10,FALSE),"-")</f>
        <v>-</v>
      </c>
      <c r="K1550" s="27" t="str">
        <f t="shared" si="148"/>
        <v>-</v>
      </c>
      <c r="L1550" s="46" t="str">
        <f>IF($D1550&gt;0,VLOOKUP($D1550,Iscrizioni!$A$2:$M$2502,11,FALSE),"-")</f>
        <v>-</v>
      </c>
      <c r="M1550" s="27" t="str">
        <f>IF($D1550&gt;0,VLOOKUP($D1550,Iscrizioni!$A$2:$N$2502,12,FALSE),"-")</f>
        <v>-</v>
      </c>
      <c r="N1550" s="46" t="str">
        <f>IF($D1550&gt;0,VLOOKUP($D1550,Iscrizioni!$A$2:$M$2502,6,FALSE),"-")</f>
        <v>-</v>
      </c>
      <c r="O1550" s="107" t="str">
        <f>IF($D1550&gt;0,VLOOKUP($D1550,Iscrizioni!$A$2:$M$2502,7,FALSE),"-")</f>
        <v>-</v>
      </c>
      <c r="P1550" s="46" t="str">
        <f>IF($D1550&gt;0,VLOOKUP(LEFT($N1550,1),Regione!$A$2:$C$21,2,FALSE),"-")</f>
        <v>-</v>
      </c>
      <c r="Q1550" s="112" t="str">
        <f ca="1">IF($D1550&gt;0,NormalizzaTempo("D",CELL("tipo",$E1550),$E1550),"-")</f>
        <v>-</v>
      </c>
      <c r="R1550" s="27" t="str">
        <f>IF($D1550&gt;0,VLOOKUP($D1550,Iscrizioni!$A$2:$M$2502,13,FALSE),"-")</f>
        <v>-</v>
      </c>
      <c r="S1550" s="112" t="str">
        <f t="shared" si="145"/>
        <v>-</v>
      </c>
      <c r="T1550" s="112" t="str">
        <f>IF($D1550&gt;0,SUMIFS($S$3:$S1550,$X$3:$X1550,1,$J$3:$J1550,$J1550),"-")</f>
        <v>-</v>
      </c>
      <c r="U1550" s="112" t="str">
        <f t="shared" si="146"/>
        <v>-</v>
      </c>
      <c r="V1550" s="112" t="str">
        <f t="shared" si="149"/>
        <v>-</v>
      </c>
      <c r="W1550" s="27" t="str">
        <f>IF(LEN($C1550)=0,IF($D1550&gt;0,COUNTIFS($A$3:$A1550,$A1550),"-"),"Escluso")</f>
        <v>-</v>
      </c>
      <c r="X1550" s="2" t="str">
        <f>IF(LEN($C1550)=0,IF($D1550&gt;0,COUNTIFS($J$3:$J1550,$J1550,$C$3:$C1550,""),"-"),"Escluso")</f>
        <v>-</v>
      </c>
      <c r="Y1550" s="127" t="str">
        <f t="shared" si="147"/>
        <v>-</v>
      </c>
      <c r="Z1550" s="2" t="str">
        <f>IF($D1550&gt;0,COUNTIFS($O$3:$O1550,$O1550,$L$3:$L1550,$L1550,$I$3:$I1550,$I1550),"-")</f>
        <v>-</v>
      </c>
      <c r="AA1550" s="27" t="str">
        <f>IF($D1550&gt;0,IF(OR($Z1550 &gt;1,$L1550&lt;&gt;"Adulti"),0,VLOOKUP($P1550,Regione!$B$2:$C$22,2,FALSE)),"-")</f>
        <v>-</v>
      </c>
      <c r="AB1550" s="27" t="str">
        <f>IF($D1550&gt;0,IF(COUNTIFS($O$3:$O1550,$O1550,$L$3:$L1550,$L1550,$I$3:$I1550,$I1550) &gt;1,0,SUMIFS($Y$3:$Y$2503,$L$3:$L$2503,$L1550,$O$3:$O$2503,$O1550,$I$3:$I$2503,$I1550)),"-")</f>
        <v>-</v>
      </c>
      <c r="AC1550" s="27" t="str">
        <f t="shared" si="144"/>
        <v>-</v>
      </c>
    </row>
    <row r="1551" spans="1:29" s="1" customFormat="1">
      <c r="A1551" s="13"/>
      <c r="B1551" s="107" t="str">
        <f>IF(COUNTA($A1551)&gt;0,VLOOKUP($A1551,Corsa!$A$1:$F$43,2,FALSE),"-")</f>
        <v>-</v>
      </c>
      <c r="C1551" s="11"/>
      <c r="D1551" s="13"/>
      <c r="E1551" s="13"/>
      <c r="F1551" s="46" t="str">
        <f>IF(COUNTA($A1551)&gt;0,VLOOKUP($A1551,Corsa!$A$1:$F$43,3,FALSE),"-")</f>
        <v>-</v>
      </c>
      <c r="G1551" s="28" t="str">
        <f>IF($D1551&gt;0,VLOOKUP($D1551,Iscrizioni!$A$2:$M$2502,9,FALSE),"-")</f>
        <v>-</v>
      </c>
      <c r="H1551" s="28" t="str">
        <f>IF($D1551&gt;0,VLOOKUP($D1551,Iscrizioni!$A$2:$M$2502,4,FALSE),"-")</f>
        <v>-</v>
      </c>
      <c r="I1551" s="27" t="str">
        <f>IF($D1551&gt;0,VLOOKUP($D1551,Iscrizioni!$A$2:$M$2502,5,FALSE),"-")</f>
        <v>-</v>
      </c>
      <c r="J1551" s="27" t="str">
        <f>IF($D1551&gt;0,VLOOKUP($D1551,Iscrizioni!$A$2:$M$2502,10,FALSE),"-")</f>
        <v>-</v>
      </c>
      <c r="K1551" s="27" t="str">
        <f t="shared" si="148"/>
        <v>-</v>
      </c>
      <c r="L1551" s="46" t="str">
        <f>IF($D1551&gt;0,VLOOKUP($D1551,Iscrizioni!$A$2:$M$2502,11,FALSE),"-")</f>
        <v>-</v>
      </c>
      <c r="M1551" s="27" t="str">
        <f>IF($D1551&gt;0,VLOOKUP($D1551,Iscrizioni!$A$2:$N$2502,12,FALSE),"-")</f>
        <v>-</v>
      </c>
      <c r="N1551" s="46" t="str">
        <f>IF($D1551&gt;0,VLOOKUP($D1551,Iscrizioni!$A$2:$M$2502,6,FALSE),"-")</f>
        <v>-</v>
      </c>
      <c r="O1551" s="107" t="str">
        <f>IF($D1551&gt;0,VLOOKUP($D1551,Iscrizioni!$A$2:$M$2502,7,FALSE),"-")</f>
        <v>-</v>
      </c>
      <c r="P1551" s="46" t="str">
        <f>IF($D1551&gt;0,VLOOKUP(LEFT($N1551,1),Regione!$A$2:$C$21,2,FALSE),"-")</f>
        <v>-</v>
      </c>
      <c r="Q1551" s="112" t="str">
        <f ca="1">IF($D1551&gt;0,NormalizzaTempo("D",CELL("tipo",$E1551),$E1551),"-")</f>
        <v>-</v>
      </c>
      <c r="R1551" s="27" t="str">
        <f>IF($D1551&gt;0,VLOOKUP($D1551,Iscrizioni!$A$2:$M$2502,13,FALSE),"-")</f>
        <v>-</v>
      </c>
      <c r="S1551" s="112" t="str">
        <f t="shared" si="145"/>
        <v>-</v>
      </c>
      <c r="T1551" s="112" t="str">
        <f>IF($D1551&gt;0,SUMIFS($S$3:$S1551,$X$3:$X1551,1,$J$3:$J1551,$J1551),"-")</f>
        <v>-</v>
      </c>
      <c r="U1551" s="112" t="str">
        <f t="shared" si="146"/>
        <v>-</v>
      </c>
      <c r="V1551" s="112" t="str">
        <f t="shared" si="149"/>
        <v>-</v>
      </c>
      <c r="W1551" s="27" t="str">
        <f>IF(LEN($C1551)=0,IF($D1551&gt;0,COUNTIFS($A$3:$A1551,$A1551),"-"),"Escluso")</f>
        <v>-</v>
      </c>
      <c r="X1551" s="2" t="str">
        <f>IF(LEN($C1551)=0,IF($D1551&gt;0,COUNTIFS($J$3:$J1551,$J1551,$C$3:$C1551,""),"-"),"Escluso")</f>
        <v>-</v>
      </c>
      <c r="Y1551" s="127" t="str">
        <f t="shared" si="147"/>
        <v>-</v>
      </c>
      <c r="Z1551" s="2" t="str">
        <f>IF($D1551&gt;0,COUNTIFS($O$3:$O1551,$O1551,$L$3:$L1551,$L1551,$I$3:$I1551,$I1551),"-")</f>
        <v>-</v>
      </c>
      <c r="AA1551" s="27" t="str">
        <f>IF($D1551&gt;0,IF(OR($Z1551 &gt;1,$L1551&lt;&gt;"Adulti"),0,VLOOKUP($P1551,Regione!$B$2:$C$22,2,FALSE)),"-")</f>
        <v>-</v>
      </c>
      <c r="AB1551" s="27" t="str">
        <f>IF($D1551&gt;0,IF(COUNTIFS($O$3:$O1551,$O1551,$L$3:$L1551,$L1551,$I$3:$I1551,$I1551) &gt;1,0,SUMIFS($Y$3:$Y$2503,$L$3:$L$2503,$L1551,$O$3:$O$2503,$O1551,$I$3:$I$2503,$I1551)),"-")</f>
        <v>-</v>
      </c>
      <c r="AC1551" s="27" t="str">
        <f t="shared" si="144"/>
        <v>-</v>
      </c>
    </row>
    <row r="1552" spans="1:29" s="1" customFormat="1">
      <c r="A1552" s="13"/>
      <c r="B1552" s="107" t="str">
        <f>IF(COUNTA($A1552)&gt;0,VLOOKUP($A1552,Corsa!$A$1:$F$43,2,FALSE),"-")</f>
        <v>-</v>
      </c>
      <c r="C1552" s="11"/>
      <c r="D1552" s="13"/>
      <c r="E1552" s="13"/>
      <c r="F1552" s="46" t="str">
        <f>IF(COUNTA($A1552)&gt;0,VLOOKUP($A1552,Corsa!$A$1:$F$43,3,FALSE),"-")</f>
        <v>-</v>
      </c>
      <c r="G1552" s="28" t="str">
        <f>IF($D1552&gt;0,VLOOKUP($D1552,Iscrizioni!$A$2:$M$2502,9,FALSE),"-")</f>
        <v>-</v>
      </c>
      <c r="H1552" s="28" t="str">
        <f>IF($D1552&gt;0,VLOOKUP($D1552,Iscrizioni!$A$2:$M$2502,4,FALSE),"-")</f>
        <v>-</v>
      </c>
      <c r="I1552" s="27" t="str">
        <f>IF($D1552&gt;0,VLOOKUP($D1552,Iscrizioni!$A$2:$M$2502,5,FALSE),"-")</f>
        <v>-</v>
      </c>
      <c r="J1552" s="27" t="str">
        <f>IF($D1552&gt;0,VLOOKUP($D1552,Iscrizioni!$A$2:$M$2502,10,FALSE),"-")</f>
        <v>-</v>
      </c>
      <c r="K1552" s="27" t="str">
        <f t="shared" si="148"/>
        <v>-</v>
      </c>
      <c r="L1552" s="46" t="str">
        <f>IF($D1552&gt;0,VLOOKUP($D1552,Iscrizioni!$A$2:$M$2502,11,FALSE),"-")</f>
        <v>-</v>
      </c>
      <c r="M1552" s="27" t="str">
        <f>IF($D1552&gt;0,VLOOKUP($D1552,Iscrizioni!$A$2:$N$2502,12,FALSE),"-")</f>
        <v>-</v>
      </c>
      <c r="N1552" s="46" t="str">
        <f>IF($D1552&gt;0,VLOOKUP($D1552,Iscrizioni!$A$2:$M$2502,6,FALSE),"-")</f>
        <v>-</v>
      </c>
      <c r="O1552" s="107" t="str">
        <f>IF($D1552&gt;0,VLOOKUP($D1552,Iscrizioni!$A$2:$M$2502,7,FALSE),"-")</f>
        <v>-</v>
      </c>
      <c r="P1552" s="46" t="str">
        <f>IF($D1552&gt;0,VLOOKUP(LEFT($N1552,1),Regione!$A$2:$C$21,2,FALSE),"-")</f>
        <v>-</v>
      </c>
      <c r="Q1552" s="112" t="str">
        <f ca="1">IF($D1552&gt;0,NormalizzaTempo("D",CELL("tipo",$E1552),$E1552),"-")</f>
        <v>-</v>
      </c>
      <c r="R1552" s="27" t="str">
        <f>IF($D1552&gt;0,VLOOKUP($D1552,Iscrizioni!$A$2:$M$2502,13,FALSE),"-")</f>
        <v>-</v>
      </c>
      <c r="S1552" s="112" t="str">
        <f t="shared" si="145"/>
        <v>-</v>
      </c>
      <c r="T1552" s="112" t="str">
        <f>IF($D1552&gt;0,SUMIFS($S$3:$S1552,$X$3:$X1552,1,$J$3:$J1552,$J1552),"-")</f>
        <v>-</v>
      </c>
      <c r="U1552" s="112" t="str">
        <f t="shared" si="146"/>
        <v>-</v>
      </c>
      <c r="V1552" s="112" t="str">
        <f t="shared" si="149"/>
        <v>-</v>
      </c>
      <c r="W1552" s="27" t="str">
        <f>IF(LEN($C1552)=0,IF($D1552&gt;0,COUNTIFS($A$3:$A1552,$A1552),"-"),"Escluso")</f>
        <v>-</v>
      </c>
      <c r="X1552" s="2" t="str">
        <f>IF(LEN($C1552)=0,IF($D1552&gt;0,COUNTIFS($J$3:$J1552,$J1552,$C$3:$C1552,""),"-"),"Escluso")</f>
        <v>-</v>
      </c>
      <c r="Y1552" s="127" t="str">
        <f t="shared" si="147"/>
        <v>-</v>
      </c>
      <c r="Z1552" s="2" t="str">
        <f>IF($D1552&gt;0,COUNTIFS($O$3:$O1552,$O1552,$L$3:$L1552,$L1552,$I$3:$I1552,$I1552),"-")</f>
        <v>-</v>
      </c>
      <c r="AA1552" s="27" t="str">
        <f>IF($D1552&gt;0,IF(OR($Z1552 &gt;1,$L1552&lt;&gt;"Adulti"),0,VLOOKUP($P1552,Regione!$B$2:$C$22,2,FALSE)),"-")</f>
        <v>-</v>
      </c>
      <c r="AB1552" s="27" t="str">
        <f>IF($D1552&gt;0,IF(COUNTIFS($O$3:$O1552,$O1552,$L$3:$L1552,$L1552,$I$3:$I1552,$I1552) &gt;1,0,SUMIFS($Y$3:$Y$2503,$L$3:$L$2503,$L1552,$O$3:$O$2503,$O1552,$I$3:$I$2503,$I1552)),"-")</f>
        <v>-</v>
      </c>
      <c r="AC1552" s="27" t="str">
        <f t="shared" ref="AC1552:AC1615" si="150">IF($D1552&gt;0,AA1552+AB1552,"-")</f>
        <v>-</v>
      </c>
    </row>
    <row r="1553" spans="1:29" s="1" customFormat="1">
      <c r="A1553" s="13"/>
      <c r="B1553" s="107" t="str">
        <f>IF(COUNTA($A1553)&gt;0,VLOOKUP($A1553,Corsa!$A$1:$F$43,2,FALSE),"-")</f>
        <v>-</v>
      </c>
      <c r="C1553" s="11"/>
      <c r="D1553" s="13"/>
      <c r="E1553" s="13"/>
      <c r="F1553" s="46" t="str">
        <f>IF(COUNTA($A1553)&gt;0,VLOOKUP($A1553,Corsa!$A$1:$F$43,3,FALSE),"-")</f>
        <v>-</v>
      </c>
      <c r="G1553" s="28" t="str">
        <f>IF($D1553&gt;0,VLOOKUP($D1553,Iscrizioni!$A$2:$M$2502,9,FALSE),"-")</f>
        <v>-</v>
      </c>
      <c r="H1553" s="28" t="str">
        <f>IF($D1553&gt;0,VLOOKUP($D1553,Iscrizioni!$A$2:$M$2502,4,FALSE),"-")</f>
        <v>-</v>
      </c>
      <c r="I1553" s="27" t="str">
        <f>IF($D1553&gt;0,VLOOKUP($D1553,Iscrizioni!$A$2:$M$2502,5,FALSE),"-")</f>
        <v>-</v>
      </c>
      <c r="J1553" s="27" t="str">
        <f>IF($D1553&gt;0,VLOOKUP($D1553,Iscrizioni!$A$2:$M$2502,10,FALSE),"-")</f>
        <v>-</v>
      </c>
      <c r="K1553" s="27" t="str">
        <f t="shared" si="148"/>
        <v>-</v>
      </c>
      <c r="L1553" s="46" t="str">
        <f>IF($D1553&gt;0,VLOOKUP($D1553,Iscrizioni!$A$2:$M$2502,11,FALSE),"-")</f>
        <v>-</v>
      </c>
      <c r="M1553" s="27" t="str">
        <f>IF($D1553&gt;0,VLOOKUP($D1553,Iscrizioni!$A$2:$N$2502,12,FALSE),"-")</f>
        <v>-</v>
      </c>
      <c r="N1553" s="46" t="str">
        <f>IF($D1553&gt;0,VLOOKUP($D1553,Iscrizioni!$A$2:$M$2502,6,FALSE),"-")</f>
        <v>-</v>
      </c>
      <c r="O1553" s="107" t="str">
        <f>IF($D1553&gt;0,VLOOKUP($D1553,Iscrizioni!$A$2:$M$2502,7,FALSE),"-")</f>
        <v>-</v>
      </c>
      <c r="P1553" s="46" t="str">
        <f>IF($D1553&gt;0,VLOOKUP(LEFT($N1553,1),Regione!$A$2:$C$21,2,FALSE),"-")</f>
        <v>-</v>
      </c>
      <c r="Q1553" s="112" t="str">
        <f ca="1">IF($D1553&gt;0,NormalizzaTempo("D",CELL("tipo",$E1553),$E1553),"-")</f>
        <v>-</v>
      </c>
      <c r="R1553" s="27" t="str">
        <f>IF($D1553&gt;0,VLOOKUP($D1553,Iscrizioni!$A$2:$M$2502,13,FALSE),"-")</f>
        <v>-</v>
      </c>
      <c r="S1553" s="112" t="str">
        <f t="shared" ref="S1553:S1616" si="151">IF($D1553&gt;0,CalcolaVelocita(R1553,Q1553*86400),"-")</f>
        <v>-</v>
      </c>
      <c r="T1553" s="112" t="str">
        <f>IF($D1553&gt;0,SUMIFS($S$3:$S1553,$X$3:$X1553,1,$J$3:$J1553,$J1553),"-")</f>
        <v>-</v>
      </c>
      <c r="U1553" s="112" t="str">
        <f t="shared" ref="U1553:U1616" si="152">IF($D1553&gt;0,S1553-T1553,"-")</f>
        <v>-</v>
      </c>
      <c r="V1553" s="112" t="str">
        <f t="shared" si="149"/>
        <v>-</v>
      </c>
      <c r="W1553" s="27" t="str">
        <f>IF(LEN($C1553)=0,IF($D1553&gt;0,COUNTIFS($A$3:$A1553,$A1553),"-"),"Escluso")</f>
        <v>-</v>
      </c>
      <c r="X1553" s="2" t="str">
        <f>IF(LEN($C1553)=0,IF($D1553&gt;0,COUNTIFS($J$3:$J1553,$J1553,$C$3:$C1553,""),"-"),"Escluso")</f>
        <v>-</v>
      </c>
      <c r="Y1553" s="127" t="str">
        <f t="shared" si="147"/>
        <v>-</v>
      </c>
      <c r="Z1553" s="2" t="str">
        <f>IF($D1553&gt;0,COUNTIFS($O$3:$O1553,$O1553,$L$3:$L1553,$L1553,$I$3:$I1553,$I1553),"-")</f>
        <v>-</v>
      </c>
      <c r="AA1553" s="27" t="str">
        <f>IF($D1553&gt;0,IF(OR($Z1553 &gt;1,$L1553&lt;&gt;"Adulti"),0,VLOOKUP($P1553,Regione!$B$2:$C$22,2,FALSE)),"-")</f>
        <v>-</v>
      </c>
      <c r="AB1553" s="27" t="str">
        <f>IF($D1553&gt;0,IF(COUNTIFS($O$3:$O1553,$O1553,$L$3:$L1553,$L1553,$I$3:$I1553,$I1553) &gt;1,0,SUMIFS($Y$3:$Y$2503,$L$3:$L$2503,$L1553,$O$3:$O$2503,$O1553,$I$3:$I$2503,$I1553)),"-")</f>
        <v>-</v>
      </c>
      <c r="AC1553" s="27" t="str">
        <f t="shared" si="150"/>
        <v>-</v>
      </c>
    </row>
    <row r="1554" spans="1:29" s="1" customFormat="1">
      <c r="A1554" s="13"/>
      <c r="B1554" s="107" t="str">
        <f>IF(COUNTA($A1554)&gt;0,VLOOKUP($A1554,Corsa!$A$1:$F$43,2,FALSE),"-")</f>
        <v>-</v>
      </c>
      <c r="C1554" s="11"/>
      <c r="D1554" s="13"/>
      <c r="E1554" s="13"/>
      <c r="F1554" s="46" t="str">
        <f>IF(COUNTA($A1554)&gt;0,VLOOKUP($A1554,Corsa!$A$1:$F$43,3,FALSE),"-")</f>
        <v>-</v>
      </c>
      <c r="G1554" s="28" t="str">
        <f>IF($D1554&gt;0,VLOOKUP($D1554,Iscrizioni!$A$2:$M$2502,9,FALSE),"-")</f>
        <v>-</v>
      </c>
      <c r="H1554" s="28" t="str">
        <f>IF($D1554&gt;0,VLOOKUP($D1554,Iscrizioni!$A$2:$M$2502,4,FALSE),"-")</f>
        <v>-</v>
      </c>
      <c r="I1554" s="27" t="str">
        <f>IF($D1554&gt;0,VLOOKUP($D1554,Iscrizioni!$A$2:$M$2502,5,FALSE),"-")</f>
        <v>-</v>
      </c>
      <c r="J1554" s="27" t="str">
        <f>IF($D1554&gt;0,VLOOKUP($D1554,Iscrizioni!$A$2:$M$2502,10,FALSE),"-")</f>
        <v>-</v>
      </c>
      <c r="K1554" s="27" t="str">
        <f t="shared" si="148"/>
        <v>-</v>
      </c>
      <c r="L1554" s="46" t="str">
        <f>IF($D1554&gt;0,VLOOKUP($D1554,Iscrizioni!$A$2:$M$2502,11,FALSE),"-")</f>
        <v>-</v>
      </c>
      <c r="M1554" s="27" t="str">
        <f>IF($D1554&gt;0,VLOOKUP($D1554,Iscrizioni!$A$2:$N$2502,12,FALSE),"-")</f>
        <v>-</v>
      </c>
      <c r="N1554" s="46" t="str">
        <f>IF($D1554&gt;0,VLOOKUP($D1554,Iscrizioni!$A$2:$M$2502,6,FALSE),"-")</f>
        <v>-</v>
      </c>
      <c r="O1554" s="107" t="str">
        <f>IF($D1554&gt;0,VLOOKUP($D1554,Iscrizioni!$A$2:$M$2502,7,FALSE),"-")</f>
        <v>-</v>
      </c>
      <c r="P1554" s="46" t="str">
        <f>IF($D1554&gt;0,VLOOKUP(LEFT($N1554,1),Regione!$A$2:$C$21,2,FALSE),"-")</f>
        <v>-</v>
      </c>
      <c r="Q1554" s="112" t="str">
        <f ca="1">IF($D1554&gt;0,NormalizzaTempo("D",CELL("tipo",$E1554),$E1554),"-")</f>
        <v>-</v>
      </c>
      <c r="R1554" s="27" t="str">
        <f>IF($D1554&gt;0,VLOOKUP($D1554,Iscrizioni!$A$2:$M$2502,13,FALSE),"-")</f>
        <v>-</v>
      </c>
      <c r="S1554" s="112" t="str">
        <f t="shared" si="151"/>
        <v>-</v>
      </c>
      <c r="T1554" s="112" t="str">
        <f>IF($D1554&gt;0,SUMIFS($S$3:$S1554,$X$3:$X1554,1,$J$3:$J1554,$J1554),"-")</f>
        <v>-</v>
      </c>
      <c r="U1554" s="112" t="str">
        <f t="shared" si="152"/>
        <v>-</v>
      </c>
      <c r="V1554" s="112" t="str">
        <f t="shared" si="149"/>
        <v>-</v>
      </c>
      <c r="W1554" s="27" t="str">
        <f>IF(LEN($C1554)=0,IF($D1554&gt;0,COUNTIFS($A$3:$A1554,$A1554),"-"),"Escluso")</f>
        <v>-</v>
      </c>
      <c r="X1554" s="2" t="str">
        <f>IF(LEN($C1554)=0,IF($D1554&gt;0,COUNTIFS($J$3:$J1554,$J1554,$C$3:$C1554,""),"-"),"Escluso")</f>
        <v>-</v>
      </c>
      <c r="Y1554" s="127" t="str">
        <f t="shared" si="147"/>
        <v>-</v>
      </c>
      <c r="Z1554" s="2" t="str">
        <f>IF($D1554&gt;0,COUNTIFS($O$3:$O1554,$O1554,$L$3:$L1554,$L1554,$I$3:$I1554,$I1554),"-")</f>
        <v>-</v>
      </c>
      <c r="AA1554" s="27" t="str">
        <f>IF($D1554&gt;0,IF(OR($Z1554 &gt;1,$L1554&lt;&gt;"Adulti"),0,VLOOKUP($P1554,Regione!$B$2:$C$22,2,FALSE)),"-")</f>
        <v>-</v>
      </c>
      <c r="AB1554" s="27" t="str">
        <f>IF($D1554&gt;0,IF(COUNTIFS($O$3:$O1554,$O1554,$L$3:$L1554,$L1554,$I$3:$I1554,$I1554) &gt;1,0,SUMIFS($Y$3:$Y$2503,$L$3:$L$2503,$L1554,$O$3:$O$2503,$O1554,$I$3:$I$2503,$I1554)),"-")</f>
        <v>-</v>
      </c>
      <c r="AC1554" s="27" t="str">
        <f t="shared" si="150"/>
        <v>-</v>
      </c>
    </row>
    <row r="1555" spans="1:29" s="1" customFormat="1">
      <c r="A1555" s="13"/>
      <c r="B1555" s="107" t="str">
        <f>IF(COUNTA($A1555)&gt;0,VLOOKUP($A1555,Corsa!$A$1:$F$43,2,FALSE),"-")</f>
        <v>-</v>
      </c>
      <c r="C1555" s="11"/>
      <c r="D1555" s="13"/>
      <c r="E1555" s="13"/>
      <c r="F1555" s="46" t="str">
        <f>IF(COUNTA($A1555)&gt;0,VLOOKUP($A1555,Corsa!$A$1:$F$43,3,FALSE),"-")</f>
        <v>-</v>
      </c>
      <c r="G1555" s="28" t="str">
        <f>IF($D1555&gt;0,VLOOKUP($D1555,Iscrizioni!$A$2:$M$2502,9,FALSE),"-")</f>
        <v>-</v>
      </c>
      <c r="H1555" s="28" t="str">
        <f>IF($D1555&gt;0,VLOOKUP($D1555,Iscrizioni!$A$2:$M$2502,4,FALSE),"-")</f>
        <v>-</v>
      </c>
      <c r="I1555" s="27" t="str">
        <f>IF($D1555&gt;0,VLOOKUP($D1555,Iscrizioni!$A$2:$M$2502,5,FALSE),"-")</f>
        <v>-</v>
      </c>
      <c r="J1555" s="27" t="str">
        <f>IF($D1555&gt;0,VLOOKUP($D1555,Iscrizioni!$A$2:$M$2502,10,FALSE),"-")</f>
        <v>-</v>
      </c>
      <c r="K1555" s="27" t="str">
        <f t="shared" si="148"/>
        <v>-</v>
      </c>
      <c r="L1555" s="46" t="str">
        <f>IF($D1555&gt;0,VLOOKUP($D1555,Iscrizioni!$A$2:$M$2502,11,FALSE),"-")</f>
        <v>-</v>
      </c>
      <c r="M1555" s="27" t="str">
        <f>IF($D1555&gt;0,VLOOKUP($D1555,Iscrizioni!$A$2:$N$2502,12,FALSE),"-")</f>
        <v>-</v>
      </c>
      <c r="N1555" s="46" t="str">
        <f>IF($D1555&gt;0,VLOOKUP($D1555,Iscrizioni!$A$2:$M$2502,6,FALSE),"-")</f>
        <v>-</v>
      </c>
      <c r="O1555" s="107" t="str">
        <f>IF($D1555&gt;0,VLOOKUP($D1555,Iscrizioni!$A$2:$M$2502,7,FALSE),"-")</f>
        <v>-</v>
      </c>
      <c r="P1555" s="46" t="str">
        <f>IF($D1555&gt;0,VLOOKUP(LEFT($N1555,1),Regione!$A$2:$C$21,2,FALSE),"-")</f>
        <v>-</v>
      </c>
      <c r="Q1555" s="112" t="str">
        <f ca="1">IF($D1555&gt;0,NormalizzaTempo("D",CELL("tipo",$E1555),$E1555),"-")</f>
        <v>-</v>
      </c>
      <c r="R1555" s="27" t="str">
        <f>IF($D1555&gt;0,VLOOKUP($D1555,Iscrizioni!$A$2:$M$2502,13,FALSE),"-")</f>
        <v>-</v>
      </c>
      <c r="S1555" s="112" t="str">
        <f t="shared" si="151"/>
        <v>-</v>
      </c>
      <c r="T1555" s="112" t="str">
        <f>IF($D1555&gt;0,SUMIFS($S$3:$S1555,$X$3:$X1555,1,$J$3:$J1555,$J1555),"-")</f>
        <v>-</v>
      </c>
      <c r="U1555" s="112" t="str">
        <f t="shared" si="152"/>
        <v>-</v>
      </c>
      <c r="V1555" s="112" t="str">
        <f t="shared" si="149"/>
        <v>-</v>
      </c>
      <c r="W1555" s="27" t="str">
        <f>IF(LEN($C1555)=0,IF($D1555&gt;0,COUNTIFS($A$3:$A1555,$A1555),"-"),"Escluso")</f>
        <v>-</v>
      </c>
      <c r="X1555" s="2" t="str">
        <f>IF(LEN($C1555)=0,IF($D1555&gt;0,COUNTIFS($J$3:$J1555,$J1555,$C$3:$C1555,""),"-"),"Escluso")</f>
        <v>-</v>
      </c>
      <c r="Y1555" s="127" t="str">
        <f t="shared" si="147"/>
        <v>-</v>
      </c>
      <c r="Z1555" s="2" t="str">
        <f>IF($D1555&gt;0,COUNTIFS($O$3:$O1555,$O1555,$L$3:$L1555,$L1555,$I$3:$I1555,$I1555),"-")</f>
        <v>-</v>
      </c>
      <c r="AA1555" s="27" t="str">
        <f>IF($D1555&gt;0,IF(OR($Z1555 &gt;1,$L1555&lt;&gt;"Adulti"),0,VLOOKUP($P1555,Regione!$B$2:$C$22,2,FALSE)),"-")</f>
        <v>-</v>
      </c>
      <c r="AB1555" s="27" t="str">
        <f>IF($D1555&gt;0,IF(COUNTIFS($O$3:$O1555,$O1555,$L$3:$L1555,$L1555,$I$3:$I1555,$I1555) &gt;1,0,SUMIFS($Y$3:$Y$2503,$L$3:$L$2503,$L1555,$O$3:$O$2503,$O1555,$I$3:$I$2503,$I1555)),"-")</f>
        <v>-</v>
      </c>
      <c r="AC1555" s="27" t="str">
        <f t="shared" si="150"/>
        <v>-</v>
      </c>
    </row>
    <row r="1556" spans="1:29" s="1" customFormat="1">
      <c r="A1556" s="13"/>
      <c r="B1556" s="107" t="str">
        <f>IF(COUNTA($A1556)&gt;0,VLOOKUP($A1556,Corsa!$A$1:$F$43,2,FALSE),"-")</f>
        <v>-</v>
      </c>
      <c r="C1556" s="11"/>
      <c r="D1556" s="13"/>
      <c r="E1556" s="13"/>
      <c r="F1556" s="46" t="str">
        <f>IF(COUNTA($A1556)&gt;0,VLOOKUP($A1556,Corsa!$A$1:$F$43,3,FALSE),"-")</f>
        <v>-</v>
      </c>
      <c r="G1556" s="28" t="str">
        <f>IF($D1556&gt;0,VLOOKUP($D1556,Iscrizioni!$A$2:$M$2502,9,FALSE),"-")</f>
        <v>-</v>
      </c>
      <c r="H1556" s="28" t="str">
        <f>IF($D1556&gt;0,VLOOKUP($D1556,Iscrizioni!$A$2:$M$2502,4,FALSE),"-")</f>
        <v>-</v>
      </c>
      <c r="I1556" s="27" t="str">
        <f>IF($D1556&gt;0,VLOOKUP($D1556,Iscrizioni!$A$2:$M$2502,5,FALSE),"-")</f>
        <v>-</v>
      </c>
      <c r="J1556" s="27" t="str">
        <f>IF($D1556&gt;0,VLOOKUP($D1556,Iscrizioni!$A$2:$M$2502,10,FALSE),"-")</f>
        <v>-</v>
      </c>
      <c r="K1556" s="27" t="str">
        <f t="shared" si="148"/>
        <v>-</v>
      </c>
      <c r="L1556" s="46" t="str">
        <f>IF($D1556&gt;0,VLOOKUP($D1556,Iscrizioni!$A$2:$M$2502,11,FALSE),"-")</f>
        <v>-</v>
      </c>
      <c r="M1556" s="27" t="str">
        <f>IF($D1556&gt;0,VLOOKUP($D1556,Iscrizioni!$A$2:$N$2502,12,FALSE),"-")</f>
        <v>-</v>
      </c>
      <c r="N1556" s="46" t="str">
        <f>IF($D1556&gt;0,VLOOKUP($D1556,Iscrizioni!$A$2:$M$2502,6,FALSE),"-")</f>
        <v>-</v>
      </c>
      <c r="O1556" s="107" t="str">
        <f>IF($D1556&gt;0,VLOOKUP($D1556,Iscrizioni!$A$2:$M$2502,7,FALSE),"-")</f>
        <v>-</v>
      </c>
      <c r="P1556" s="46" t="str">
        <f>IF($D1556&gt;0,VLOOKUP(LEFT($N1556,1),Regione!$A$2:$C$21,2,FALSE),"-")</f>
        <v>-</v>
      </c>
      <c r="Q1556" s="112" t="str">
        <f ca="1">IF($D1556&gt;0,NormalizzaTempo("D",CELL("tipo",$E1556),$E1556),"-")</f>
        <v>-</v>
      </c>
      <c r="R1556" s="27" t="str">
        <f>IF($D1556&gt;0,VLOOKUP($D1556,Iscrizioni!$A$2:$M$2502,13,FALSE),"-")</f>
        <v>-</v>
      </c>
      <c r="S1556" s="112" t="str">
        <f t="shared" si="151"/>
        <v>-</v>
      </c>
      <c r="T1556" s="112" t="str">
        <f>IF($D1556&gt;0,SUMIFS($S$3:$S1556,$X$3:$X1556,1,$J$3:$J1556,$J1556),"-")</f>
        <v>-</v>
      </c>
      <c r="U1556" s="112" t="str">
        <f t="shared" si="152"/>
        <v>-</v>
      </c>
      <c r="V1556" s="112" t="str">
        <f t="shared" si="149"/>
        <v>-</v>
      </c>
      <c r="W1556" s="27" t="str">
        <f>IF(LEN($C1556)=0,IF($D1556&gt;0,COUNTIFS($A$3:$A1556,$A1556),"-"),"Escluso")</f>
        <v>-</v>
      </c>
      <c r="X1556" s="2" t="str">
        <f>IF(LEN($C1556)=0,IF($D1556&gt;0,COUNTIFS($J$3:$J1556,$J1556,$C$3:$C1556,""),"-"),"Escluso")</f>
        <v>-</v>
      </c>
      <c r="Y1556" s="127" t="str">
        <f t="shared" si="147"/>
        <v>-</v>
      </c>
      <c r="Z1556" s="2" t="str">
        <f>IF($D1556&gt;0,COUNTIFS($O$3:$O1556,$O1556,$L$3:$L1556,$L1556,$I$3:$I1556,$I1556),"-")</f>
        <v>-</v>
      </c>
      <c r="AA1556" s="27" t="str">
        <f>IF($D1556&gt;0,IF(OR($Z1556 &gt;1,$L1556&lt;&gt;"Adulti"),0,VLOOKUP($P1556,Regione!$B$2:$C$22,2,FALSE)),"-")</f>
        <v>-</v>
      </c>
      <c r="AB1556" s="27" t="str">
        <f>IF($D1556&gt;0,IF(COUNTIFS($O$3:$O1556,$O1556,$L$3:$L1556,$L1556,$I$3:$I1556,$I1556) &gt;1,0,SUMIFS($Y$3:$Y$2503,$L$3:$L$2503,$L1556,$O$3:$O$2503,$O1556,$I$3:$I$2503,$I1556)),"-")</f>
        <v>-</v>
      </c>
      <c r="AC1556" s="27" t="str">
        <f t="shared" si="150"/>
        <v>-</v>
      </c>
    </row>
    <row r="1557" spans="1:29" s="1" customFormat="1">
      <c r="A1557" s="13"/>
      <c r="B1557" s="107" t="str">
        <f>IF(COUNTA($A1557)&gt;0,VLOOKUP($A1557,Corsa!$A$1:$F$43,2,FALSE),"-")</f>
        <v>-</v>
      </c>
      <c r="C1557" s="11"/>
      <c r="D1557" s="13"/>
      <c r="E1557" s="13"/>
      <c r="F1557" s="46" t="str">
        <f>IF(COUNTA($A1557)&gt;0,VLOOKUP($A1557,Corsa!$A$1:$F$43,3,FALSE),"-")</f>
        <v>-</v>
      </c>
      <c r="G1557" s="28" t="str">
        <f>IF($D1557&gt;0,VLOOKUP($D1557,Iscrizioni!$A$2:$M$2502,9,FALSE),"-")</f>
        <v>-</v>
      </c>
      <c r="H1557" s="28" t="str">
        <f>IF($D1557&gt;0,VLOOKUP($D1557,Iscrizioni!$A$2:$M$2502,4,FALSE),"-")</f>
        <v>-</v>
      </c>
      <c r="I1557" s="27" t="str">
        <f>IF($D1557&gt;0,VLOOKUP($D1557,Iscrizioni!$A$2:$M$2502,5,FALSE),"-")</f>
        <v>-</v>
      </c>
      <c r="J1557" s="27" t="str">
        <f>IF($D1557&gt;0,VLOOKUP($D1557,Iscrizioni!$A$2:$M$2502,10,FALSE),"-")</f>
        <v>-</v>
      </c>
      <c r="K1557" s="27" t="str">
        <f t="shared" si="148"/>
        <v>-</v>
      </c>
      <c r="L1557" s="46" t="str">
        <f>IF($D1557&gt;0,VLOOKUP($D1557,Iscrizioni!$A$2:$M$2502,11,FALSE),"-")</f>
        <v>-</v>
      </c>
      <c r="M1557" s="27" t="str">
        <f>IF($D1557&gt;0,VLOOKUP($D1557,Iscrizioni!$A$2:$N$2502,12,FALSE),"-")</f>
        <v>-</v>
      </c>
      <c r="N1557" s="46" t="str">
        <f>IF($D1557&gt;0,VLOOKUP($D1557,Iscrizioni!$A$2:$M$2502,6,FALSE),"-")</f>
        <v>-</v>
      </c>
      <c r="O1557" s="107" t="str">
        <f>IF($D1557&gt;0,VLOOKUP($D1557,Iscrizioni!$A$2:$M$2502,7,FALSE),"-")</f>
        <v>-</v>
      </c>
      <c r="P1557" s="46" t="str">
        <f>IF($D1557&gt;0,VLOOKUP(LEFT($N1557,1),Regione!$A$2:$C$21,2,FALSE),"-")</f>
        <v>-</v>
      </c>
      <c r="Q1557" s="112" t="str">
        <f ca="1">IF($D1557&gt;0,NormalizzaTempo("D",CELL("tipo",$E1557),$E1557),"-")</f>
        <v>-</v>
      </c>
      <c r="R1557" s="27" t="str">
        <f>IF($D1557&gt;0,VLOOKUP($D1557,Iscrizioni!$A$2:$M$2502,13,FALSE),"-")</f>
        <v>-</v>
      </c>
      <c r="S1557" s="112" t="str">
        <f t="shared" si="151"/>
        <v>-</v>
      </c>
      <c r="T1557" s="112" t="str">
        <f>IF($D1557&gt;0,SUMIFS($S$3:$S1557,$X$3:$X1557,1,$J$3:$J1557,$J1557),"-")</f>
        <v>-</v>
      </c>
      <c r="U1557" s="112" t="str">
        <f t="shared" si="152"/>
        <v>-</v>
      </c>
      <c r="V1557" s="112" t="str">
        <f t="shared" si="149"/>
        <v>-</v>
      </c>
      <c r="W1557" s="27" t="str">
        <f>IF(LEN($C1557)=0,IF($D1557&gt;0,COUNTIFS($A$3:$A1557,$A1557),"-"),"Escluso")</f>
        <v>-</v>
      </c>
      <c r="X1557" s="2" t="str">
        <f>IF(LEN($C1557)=0,IF($D1557&gt;0,COUNTIFS($J$3:$J1557,$J1557,$C$3:$C1557,""),"-"),"Escluso")</f>
        <v>-</v>
      </c>
      <c r="Y1557" s="127" t="str">
        <f t="shared" si="147"/>
        <v>-</v>
      </c>
      <c r="Z1557" s="2" t="str">
        <f>IF($D1557&gt;0,COUNTIFS($O$3:$O1557,$O1557,$L$3:$L1557,$L1557,$I$3:$I1557,$I1557),"-")</f>
        <v>-</v>
      </c>
      <c r="AA1557" s="27" t="str">
        <f>IF($D1557&gt;0,IF(OR($Z1557 &gt;1,$L1557&lt;&gt;"Adulti"),0,VLOOKUP($P1557,Regione!$B$2:$C$22,2,FALSE)),"-")</f>
        <v>-</v>
      </c>
      <c r="AB1557" s="27" t="str">
        <f>IF($D1557&gt;0,IF(COUNTIFS($O$3:$O1557,$O1557,$L$3:$L1557,$L1557,$I$3:$I1557,$I1557) &gt;1,0,SUMIFS($Y$3:$Y$2503,$L$3:$L$2503,$L1557,$O$3:$O$2503,$O1557,$I$3:$I$2503,$I1557)),"-")</f>
        <v>-</v>
      </c>
      <c r="AC1557" s="27" t="str">
        <f t="shared" si="150"/>
        <v>-</v>
      </c>
    </row>
    <row r="1558" spans="1:29" s="1" customFormat="1">
      <c r="A1558" s="13"/>
      <c r="B1558" s="107" t="str">
        <f>IF(COUNTA($A1558)&gt;0,VLOOKUP($A1558,Corsa!$A$1:$F$43,2,FALSE),"-")</f>
        <v>-</v>
      </c>
      <c r="C1558" s="11"/>
      <c r="D1558" s="13"/>
      <c r="E1558" s="13"/>
      <c r="F1558" s="46" t="str">
        <f>IF(COUNTA($A1558)&gt;0,VLOOKUP($A1558,Corsa!$A$1:$F$43,3,FALSE),"-")</f>
        <v>-</v>
      </c>
      <c r="G1558" s="28" t="str">
        <f>IF($D1558&gt;0,VLOOKUP($D1558,Iscrizioni!$A$2:$M$2502,9,FALSE),"-")</f>
        <v>-</v>
      </c>
      <c r="H1558" s="28" t="str">
        <f>IF($D1558&gt;0,VLOOKUP($D1558,Iscrizioni!$A$2:$M$2502,4,FALSE),"-")</f>
        <v>-</v>
      </c>
      <c r="I1558" s="27" t="str">
        <f>IF($D1558&gt;0,VLOOKUP($D1558,Iscrizioni!$A$2:$M$2502,5,FALSE),"-")</f>
        <v>-</v>
      </c>
      <c r="J1558" s="27" t="str">
        <f>IF($D1558&gt;0,VLOOKUP($D1558,Iscrizioni!$A$2:$M$2502,10,FALSE),"-")</f>
        <v>-</v>
      </c>
      <c r="K1558" s="27" t="str">
        <f t="shared" si="148"/>
        <v>-</v>
      </c>
      <c r="L1558" s="46" t="str">
        <f>IF($D1558&gt;0,VLOOKUP($D1558,Iscrizioni!$A$2:$M$2502,11,FALSE),"-")</f>
        <v>-</v>
      </c>
      <c r="M1558" s="27" t="str">
        <f>IF($D1558&gt;0,VLOOKUP($D1558,Iscrizioni!$A$2:$N$2502,12,FALSE),"-")</f>
        <v>-</v>
      </c>
      <c r="N1558" s="46" t="str">
        <f>IF($D1558&gt;0,VLOOKUP($D1558,Iscrizioni!$A$2:$M$2502,6,FALSE),"-")</f>
        <v>-</v>
      </c>
      <c r="O1558" s="107" t="str">
        <f>IF($D1558&gt;0,VLOOKUP($D1558,Iscrizioni!$A$2:$M$2502,7,FALSE),"-")</f>
        <v>-</v>
      </c>
      <c r="P1558" s="46" t="str">
        <f>IF($D1558&gt;0,VLOOKUP(LEFT($N1558,1),Regione!$A$2:$C$21,2,FALSE),"-")</f>
        <v>-</v>
      </c>
      <c r="Q1558" s="112" t="str">
        <f ca="1">IF($D1558&gt;0,NormalizzaTempo("D",CELL("tipo",$E1558),$E1558),"-")</f>
        <v>-</v>
      </c>
      <c r="R1558" s="27" t="str">
        <f>IF($D1558&gt;0,VLOOKUP($D1558,Iscrizioni!$A$2:$M$2502,13,FALSE),"-")</f>
        <v>-</v>
      </c>
      <c r="S1558" s="112" t="str">
        <f t="shared" si="151"/>
        <v>-</v>
      </c>
      <c r="T1558" s="112" t="str">
        <f>IF($D1558&gt;0,SUMIFS($S$3:$S1558,$X$3:$X1558,1,$J$3:$J1558,$J1558),"-")</f>
        <v>-</v>
      </c>
      <c r="U1558" s="112" t="str">
        <f t="shared" si="152"/>
        <v>-</v>
      </c>
      <c r="V1558" s="112" t="str">
        <f t="shared" si="149"/>
        <v>-</v>
      </c>
      <c r="W1558" s="27" t="str">
        <f>IF(LEN($C1558)=0,IF($D1558&gt;0,COUNTIFS($A$3:$A1558,$A1558),"-"),"Escluso")</f>
        <v>-</v>
      </c>
      <c r="X1558" s="2" t="str">
        <f>IF(LEN($C1558)=0,IF($D1558&gt;0,COUNTIFS($J$3:$J1558,$J1558,$C$3:$C1558,""),"-"),"Escluso")</f>
        <v>-</v>
      </c>
      <c r="Y1558" s="127" t="str">
        <f t="shared" si="147"/>
        <v>-</v>
      </c>
      <c r="Z1558" s="2" t="str">
        <f>IF($D1558&gt;0,COUNTIFS($O$3:$O1558,$O1558,$L$3:$L1558,$L1558,$I$3:$I1558,$I1558),"-")</f>
        <v>-</v>
      </c>
      <c r="AA1558" s="27" t="str">
        <f>IF($D1558&gt;0,IF(OR($Z1558 &gt;1,$L1558&lt;&gt;"Adulti"),0,VLOOKUP($P1558,Regione!$B$2:$C$22,2,FALSE)),"-")</f>
        <v>-</v>
      </c>
      <c r="AB1558" s="27" t="str">
        <f>IF($D1558&gt;0,IF(COUNTIFS($O$3:$O1558,$O1558,$L$3:$L1558,$L1558,$I$3:$I1558,$I1558) &gt;1,0,SUMIFS($Y$3:$Y$2503,$L$3:$L$2503,$L1558,$O$3:$O$2503,$O1558,$I$3:$I$2503,$I1558)),"-")</f>
        <v>-</v>
      </c>
      <c r="AC1558" s="27" t="str">
        <f t="shared" si="150"/>
        <v>-</v>
      </c>
    </row>
    <row r="1559" spans="1:29" s="1" customFormat="1">
      <c r="A1559" s="13"/>
      <c r="B1559" s="107" t="str">
        <f>IF(COUNTA($A1559)&gt;0,VLOOKUP($A1559,Corsa!$A$1:$F$43,2,FALSE),"-")</f>
        <v>-</v>
      </c>
      <c r="C1559" s="11"/>
      <c r="D1559" s="13"/>
      <c r="E1559" s="13"/>
      <c r="F1559" s="46" t="str">
        <f>IF(COUNTA($A1559)&gt;0,VLOOKUP($A1559,Corsa!$A$1:$F$43,3,FALSE),"-")</f>
        <v>-</v>
      </c>
      <c r="G1559" s="28" t="str">
        <f>IF($D1559&gt;0,VLOOKUP($D1559,Iscrizioni!$A$2:$M$2502,9,FALSE),"-")</f>
        <v>-</v>
      </c>
      <c r="H1559" s="28" t="str">
        <f>IF($D1559&gt;0,VLOOKUP($D1559,Iscrizioni!$A$2:$M$2502,4,FALSE),"-")</f>
        <v>-</v>
      </c>
      <c r="I1559" s="27" t="str">
        <f>IF($D1559&gt;0,VLOOKUP($D1559,Iscrizioni!$A$2:$M$2502,5,FALSE),"-")</f>
        <v>-</v>
      </c>
      <c r="J1559" s="27" t="str">
        <f>IF($D1559&gt;0,VLOOKUP($D1559,Iscrizioni!$A$2:$M$2502,10,FALSE),"-")</f>
        <v>-</v>
      </c>
      <c r="K1559" s="27" t="str">
        <f t="shared" si="148"/>
        <v>-</v>
      </c>
      <c r="L1559" s="46" t="str">
        <f>IF($D1559&gt;0,VLOOKUP($D1559,Iscrizioni!$A$2:$M$2502,11,FALSE),"-")</f>
        <v>-</v>
      </c>
      <c r="M1559" s="27" t="str">
        <f>IF($D1559&gt;0,VLOOKUP($D1559,Iscrizioni!$A$2:$N$2502,12,FALSE),"-")</f>
        <v>-</v>
      </c>
      <c r="N1559" s="46" t="str">
        <f>IF($D1559&gt;0,VLOOKUP($D1559,Iscrizioni!$A$2:$M$2502,6,FALSE),"-")</f>
        <v>-</v>
      </c>
      <c r="O1559" s="107" t="str">
        <f>IF($D1559&gt;0,VLOOKUP($D1559,Iscrizioni!$A$2:$M$2502,7,FALSE),"-")</f>
        <v>-</v>
      </c>
      <c r="P1559" s="46" t="str">
        <f>IF($D1559&gt;0,VLOOKUP(LEFT($N1559,1),Regione!$A$2:$C$21,2,FALSE),"-")</f>
        <v>-</v>
      </c>
      <c r="Q1559" s="112" t="str">
        <f ca="1">IF($D1559&gt;0,NormalizzaTempo("D",CELL("tipo",$E1559),$E1559),"-")</f>
        <v>-</v>
      </c>
      <c r="R1559" s="27" t="str">
        <f>IF($D1559&gt;0,VLOOKUP($D1559,Iscrizioni!$A$2:$M$2502,13,FALSE),"-")</f>
        <v>-</v>
      </c>
      <c r="S1559" s="112" t="str">
        <f t="shared" si="151"/>
        <v>-</v>
      </c>
      <c r="T1559" s="112" t="str">
        <f>IF($D1559&gt;0,SUMIFS($S$3:$S1559,$X$3:$X1559,1,$J$3:$J1559,$J1559),"-")</f>
        <v>-</v>
      </c>
      <c r="U1559" s="112" t="str">
        <f t="shared" si="152"/>
        <v>-</v>
      </c>
      <c r="V1559" s="112" t="str">
        <f t="shared" si="149"/>
        <v>-</v>
      </c>
      <c r="W1559" s="27" t="str">
        <f>IF(LEN($C1559)=0,IF($D1559&gt;0,COUNTIFS($A$3:$A1559,$A1559),"-"),"Escluso")</f>
        <v>-</v>
      </c>
      <c r="X1559" s="2" t="str">
        <f>IF(LEN($C1559)=0,IF($D1559&gt;0,COUNTIFS($J$3:$J1559,$J1559,$C$3:$C1559,""),"-"),"Escluso")</f>
        <v>-</v>
      </c>
      <c r="Y1559" s="127" t="str">
        <f t="shared" si="147"/>
        <v>-</v>
      </c>
      <c r="Z1559" s="2" t="str">
        <f>IF($D1559&gt;0,COUNTIFS($O$3:$O1559,$O1559,$L$3:$L1559,$L1559,$I$3:$I1559,$I1559),"-")</f>
        <v>-</v>
      </c>
      <c r="AA1559" s="27" t="str">
        <f>IF($D1559&gt;0,IF(OR($Z1559 &gt;1,$L1559&lt;&gt;"Adulti"),0,VLOOKUP($P1559,Regione!$B$2:$C$22,2,FALSE)),"-")</f>
        <v>-</v>
      </c>
      <c r="AB1559" s="27" t="str">
        <f>IF($D1559&gt;0,IF(COUNTIFS($O$3:$O1559,$O1559,$L$3:$L1559,$L1559,$I$3:$I1559,$I1559) &gt;1,0,SUMIFS($Y$3:$Y$2503,$L$3:$L$2503,$L1559,$O$3:$O$2503,$O1559,$I$3:$I$2503,$I1559)),"-")</f>
        <v>-</v>
      </c>
      <c r="AC1559" s="27" t="str">
        <f t="shared" si="150"/>
        <v>-</v>
      </c>
    </row>
    <row r="1560" spans="1:29" s="1" customFormat="1">
      <c r="A1560" s="13"/>
      <c r="B1560" s="107" t="str">
        <f>IF(COUNTA($A1560)&gt;0,VLOOKUP($A1560,Corsa!$A$1:$F$43,2,FALSE),"-")</f>
        <v>-</v>
      </c>
      <c r="C1560" s="11"/>
      <c r="D1560" s="13"/>
      <c r="E1560" s="13"/>
      <c r="F1560" s="46" t="str">
        <f>IF(COUNTA($A1560)&gt;0,VLOOKUP($A1560,Corsa!$A$1:$F$43,3,FALSE),"-")</f>
        <v>-</v>
      </c>
      <c r="G1560" s="28" t="str">
        <f>IF($D1560&gt;0,VLOOKUP($D1560,Iscrizioni!$A$2:$M$2502,9,FALSE),"-")</f>
        <v>-</v>
      </c>
      <c r="H1560" s="28" t="str">
        <f>IF($D1560&gt;0,VLOOKUP($D1560,Iscrizioni!$A$2:$M$2502,4,FALSE),"-")</f>
        <v>-</v>
      </c>
      <c r="I1560" s="27" t="str">
        <f>IF($D1560&gt;0,VLOOKUP($D1560,Iscrizioni!$A$2:$M$2502,5,FALSE),"-")</f>
        <v>-</v>
      </c>
      <c r="J1560" s="27" t="str">
        <f>IF($D1560&gt;0,VLOOKUP($D1560,Iscrizioni!$A$2:$M$2502,10,FALSE),"-")</f>
        <v>-</v>
      </c>
      <c r="K1560" s="27" t="str">
        <f t="shared" si="148"/>
        <v>-</v>
      </c>
      <c r="L1560" s="46" t="str">
        <f>IF($D1560&gt;0,VLOOKUP($D1560,Iscrizioni!$A$2:$M$2502,11,FALSE),"-")</f>
        <v>-</v>
      </c>
      <c r="M1560" s="27" t="str">
        <f>IF($D1560&gt;0,VLOOKUP($D1560,Iscrizioni!$A$2:$N$2502,12,FALSE),"-")</f>
        <v>-</v>
      </c>
      <c r="N1560" s="46" t="str">
        <f>IF($D1560&gt;0,VLOOKUP($D1560,Iscrizioni!$A$2:$M$2502,6,FALSE),"-")</f>
        <v>-</v>
      </c>
      <c r="O1560" s="107" t="str">
        <f>IF($D1560&gt;0,VLOOKUP($D1560,Iscrizioni!$A$2:$M$2502,7,FALSE),"-")</f>
        <v>-</v>
      </c>
      <c r="P1560" s="46" t="str">
        <f>IF($D1560&gt;0,VLOOKUP(LEFT($N1560,1),Regione!$A$2:$C$21,2,FALSE),"-")</f>
        <v>-</v>
      </c>
      <c r="Q1560" s="112" t="str">
        <f ca="1">IF($D1560&gt;0,NormalizzaTempo("D",CELL("tipo",$E1560),$E1560),"-")</f>
        <v>-</v>
      </c>
      <c r="R1560" s="27" t="str">
        <f>IF($D1560&gt;0,VLOOKUP($D1560,Iscrizioni!$A$2:$M$2502,13,FALSE),"-")</f>
        <v>-</v>
      </c>
      <c r="S1560" s="112" t="str">
        <f t="shared" si="151"/>
        <v>-</v>
      </c>
      <c r="T1560" s="112" t="str">
        <f>IF($D1560&gt;0,SUMIFS($S$3:$S1560,$X$3:$X1560,1,$J$3:$J1560,$J1560),"-")</f>
        <v>-</v>
      </c>
      <c r="U1560" s="112" t="str">
        <f t="shared" si="152"/>
        <v>-</v>
      </c>
      <c r="V1560" s="112" t="str">
        <f t="shared" si="149"/>
        <v>-</v>
      </c>
      <c r="W1560" s="27" t="str">
        <f>IF(LEN($C1560)=0,IF($D1560&gt;0,COUNTIFS($A$3:$A1560,$A1560),"-"),"Escluso")</f>
        <v>-</v>
      </c>
      <c r="X1560" s="2" t="str">
        <f>IF(LEN($C1560)=0,IF($D1560&gt;0,COUNTIFS($J$3:$J1560,$J1560,$C$3:$C1560,""),"-"),"Escluso")</f>
        <v>-</v>
      </c>
      <c r="Y1560" s="127" t="str">
        <f t="shared" si="147"/>
        <v>-</v>
      </c>
      <c r="Z1560" s="2" t="str">
        <f>IF($D1560&gt;0,COUNTIFS($O$3:$O1560,$O1560,$L$3:$L1560,$L1560,$I$3:$I1560,$I1560),"-")</f>
        <v>-</v>
      </c>
      <c r="AA1560" s="27" t="str">
        <f>IF($D1560&gt;0,IF(OR($Z1560 &gt;1,$L1560&lt;&gt;"Adulti"),0,VLOOKUP($P1560,Regione!$B$2:$C$22,2,FALSE)),"-")</f>
        <v>-</v>
      </c>
      <c r="AB1560" s="27" t="str">
        <f>IF($D1560&gt;0,IF(COUNTIFS($O$3:$O1560,$O1560,$L$3:$L1560,$L1560,$I$3:$I1560,$I1560) &gt;1,0,SUMIFS($Y$3:$Y$2503,$L$3:$L$2503,$L1560,$O$3:$O$2503,$O1560,$I$3:$I$2503,$I1560)),"-")</f>
        <v>-</v>
      </c>
      <c r="AC1560" s="27" t="str">
        <f t="shared" si="150"/>
        <v>-</v>
      </c>
    </row>
    <row r="1561" spans="1:29" s="1" customFormat="1">
      <c r="A1561" s="13"/>
      <c r="B1561" s="107" t="str">
        <f>IF(COUNTA($A1561)&gt;0,VLOOKUP($A1561,Corsa!$A$1:$F$43,2,FALSE),"-")</f>
        <v>-</v>
      </c>
      <c r="C1561" s="11"/>
      <c r="D1561" s="13"/>
      <c r="E1561" s="13"/>
      <c r="F1561" s="46" t="str">
        <f>IF(COUNTA($A1561)&gt;0,VLOOKUP($A1561,Corsa!$A$1:$F$43,3,FALSE),"-")</f>
        <v>-</v>
      </c>
      <c r="G1561" s="28" t="str">
        <f>IF($D1561&gt;0,VLOOKUP($D1561,Iscrizioni!$A$2:$M$2502,9,FALSE),"-")</f>
        <v>-</v>
      </c>
      <c r="H1561" s="28" t="str">
        <f>IF($D1561&gt;0,VLOOKUP($D1561,Iscrizioni!$A$2:$M$2502,4,FALSE),"-")</f>
        <v>-</v>
      </c>
      <c r="I1561" s="27" t="str">
        <f>IF($D1561&gt;0,VLOOKUP($D1561,Iscrizioni!$A$2:$M$2502,5,FALSE),"-")</f>
        <v>-</v>
      </c>
      <c r="J1561" s="27" t="str">
        <f>IF($D1561&gt;0,VLOOKUP($D1561,Iscrizioni!$A$2:$M$2502,10,FALSE),"-")</f>
        <v>-</v>
      </c>
      <c r="K1561" s="27" t="str">
        <f t="shared" si="148"/>
        <v>-</v>
      </c>
      <c r="L1561" s="46" t="str">
        <f>IF($D1561&gt;0,VLOOKUP($D1561,Iscrizioni!$A$2:$M$2502,11,FALSE),"-")</f>
        <v>-</v>
      </c>
      <c r="M1561" s="27" t="str">
        <f>IF($D1561&gt;0,VLOOKUP($D1561,Iscrizioni!$A$2:$N$2502,12,FALSE),"-")</f>
        <v>-</v>
      </c>
      <c r="N1561" s="46" t="str">
        <f>IF($D1561&gt;0,VLOOKUP($D1561,Iscrizioni!$A$2:$M$2502,6,FALSE),"-")</f>
        <v>-</v>
      </c>
      <c r="O1561" s="107" t="str">
        <f>IF($D1561&gt;0,VLOOKUP($D1561,Iscrizioni!$A$2:$M$2502,7,FALSE),"-")</f>
        <v>-</v>
      </c>
      <c r="P1561" s="46" t="str">
        <f>IF($D1561&gt;0,VLOOKUP(LEFT($N1561,1),Regione!$A$2:$C$21,2,FALSE),"-")</f>
        <v>-</v>
      </c>
      <c r="Q1561" s="112" t="str">
        <f ca="1">IF($D1561&gt;0,NormalizzaTempo("D",CELL("tipo",$E1561),$E1561),"-")</f>
        <v>-</v>
      </c>
      <c r="R1561" s="27" t="str">
        <f>IF($D1561&gt;0,VLOOKUP($D1561,Iscrizioni!$A$2:$M$2502,13,FALSE),"-")</f>
        <v>-</v>
      </c>
      <c r="S1561" s="112" t="str">
        <f t="shared" si="151"/>
        <v>-</v>
      </c>
      <c r="T1561" s="112" t="str">
        <f>IF($D1561&gt;0,SUMIFS($S$3:$S1561,$X$3:$X1561,1,$J$3:$J1561,$J1561),"-")</f>
        <v>-</v>
      </c>
      <c r="U1561" s="112" t="str">
        <f t="shared" si="152"/>
        <v>-</v>
      </c>
      <c r="V1561" s="112" t="str">
        <f t="shared" si="149"/>
        <v>-</v>
      </c>
      <c r="W1561" s="27" t="str">
        <f>IF(LEN($C1561)=0,IF($D1561&gt;0,COUNTIFS($A$3:$A1561,$A1561),"-"),"Escluso")</f>
        <v>-</v>
      </c>
      <c r="X1561" s="2" t="str">
        <f>IF(LEN($C1561)=0,IF($D1561&gt;0,COUNTIFS($J$3:$J1561,$J1561,$C$3:$C1561,""),"-"),"Escluso")</f>
        <v>-</v>
      </c>
      <c r="Y1561" s="127" t="str">
        <f t="shared" si="147"/>
        <v>-</v>
      </c>
      <c r="Z1561" s="2" t="str">
        <f>IF($D1561&gt;0,COUNTIFS($O$3:$O1561,$O1561,$L$3:$L1561,$L1561,$I$3:$I1561,$I1561),"-")</f>
        <v>-</v>
      </c>
      <c r="AA1561" s="27" t="str">
        <f>IF($D1561&gt;0,IF(OR($Z1561 &gt;1,$L1561&lt;&gt;"Adulti"),0,VLOOKUP($P1561,Regione!$B$2:$C$22,2,FALSE)),"-")</f>
        <v>-</v>
      </c>
      <c r="AB1561" s="27" t="str">
        <f>IF($D1561&gt;0,IF(COUNTIFS($O$3:$O1561,$O1561,$L$3:$L1561,$L1561,$I$3:$I1561,$I1561) &gt;1,0,SUMIFS($Y$3:$Y$2503,$L$3:$L$2503,$L1561,$O$3:$O$2503,$O1561,$I$3:$I$2503,$I1561)),"-")</f>
        <v>-</v>
      </c>
      <c r="AC1561" s="27" t="str">
        <f t="shared" si="150"/>
        <v>-</v>
      </c>
    </row>
    <row r="1562" spans="1:29" s="1" customFormat="1">
      <c r="A1562" s="13"/>
      <c r="B1562" s="107" t="str">
        <f>IF(COUNTA($A1562)&gt;0,VLOOKUP($A1562,Corsa!$A$1:$F$43,2,FALSE),"-")</f>
        <v>-</v>
      </c>
      <c r="C1562" s="11"/>
      <c r="D1562" s="13"/>
      <c r="E1562" s="13"/>
      <c r="F1562" s="46" t="str">
        <f>IF(COUNTA($A1562)&gt;0,VLOOKUP($A1562,Corsa!$A$1:$F$43,3,FALSE),"-")</f>
        <v>-</v>
      </c>
      <c r="G1562" s="28" t="str">
        <f>IF($D1562&gt;0,VLOOKUP($D1562,Iscrizioni!$A$2:$M$2502,9,FALSE),"-")</f>
        <v>-</v>
      </c>
      <c r="H1562" s="28" t="str">
        <f>IF($D1562&gt;0,VLOOKUP($D1562,Iscrizioni!$A$2:$M$2502,4,FALSE),"-")</f>
        <v>-</v>
      </c>
      <c r="I1562" s="27" t="str">
        <f>IF($D1562&gt;0,VLOOKUP($D1562,Iscrizioni!$A$2:$M$2502,5,FALSE),"-")</f>
        <v>-</v>
      </c>
      <c r="J1562" s="27" t="str">
        <f>IF($D1562&gt;0,VLOOKUP($D1562,Iscrizioni!$A$2:$M$2502,10,FALSE),"-")</f>
        <v>-</v>
      </c>
      <c r="K1562" s="27" t="str">
        <f t="shared" si="148"/>
        <v>-</v>
      </c>
      <c r="L1562" s="46" t="str">
        <f>IF($D1562&gt;0,VLOOKUP($D1562,Iscrizioni!$A$2:$M$2502,11,FALSE),"-")</f>
        <v>-</v>
      </c>
      <c r="M1562" s="27" t="str">
        <f>IF($D1562&gt;0,VLOOKUP($D1562,Iscrizioni!$A$2:$N$2502,12,FALSE),"-")</f>
        <v>-</v>
      </c>
      <c r="N1562" s="46" t="str">
        <f>IF($D1562&gt;0,VLOOKUP($D1562,Iscrizioni!$A$2:$M$2502,6,FALSE),"-")</f>
        <v>-</v>
      </c>
      <c r="O1562" s="107" t="str">
        <f>IF($D1562&gt;0,VLOOKUP($D1562,Iscrizioni!$A$2:$M$2502,7,FALSE),"-")</f>
        <v>-</v>
      </c>
      <c r="P1562" s="46" t="str">
        <f>IF($D1562&gt;0,VLOOKUP(LEFT($N1562,1),Regione!$A$2:$C$21,2,FALSE),"-")</f>
        <v>-</v>
      </c>
      <c r="Q1562" s="112" t="str">
        <f ca="1">IF($D1562&gt;0,NormalizzaTempo("D",CELL("tipo",$E1562),$E1562),"-")</f>
        <v>-</v>
      </c>
      <c r="R1562" s="27" t="str">
        <f>IF($D1562&gt;0,VLOOKUP($D1562,Iscrizioni!$A$2:$M$2502,13,FALSE),"-")</f>
        <v>-</v>
      </c>
      <c r="S1562" s="112" t="str">
        <f t="shared" si="151"/>
        <v>-</v>
      </c>
      <c r="T1562" s="112" t="str">
        <f>IF($D1562&gt;0,SUMIFS($S$3:$S1562,$X$3:$X1562,1,$J$3:$J1562,$J1562),"-")</f>
        <v>-</v>
      </c>
      <c r="U1562" s="112" t="str">
        <f t="shared" si="152"/>
        <v>-</v>
      </c>
      <c r="V1562" s="112" t="str">
        <f t="shared" si="149"/>
        <v>-</v>
      </c>
      <c r="W1562" s="27" t="str">
        <f>IF(LEN($C1562)=0,IF($D1562&gt;0,COUNTIFS($A$3:$A1562,$A1562),"-"),"Escluso")</f>
        <v>-</v>
      </c>
      <c r="X1562" s="2" t="str">
        <f>IF(LEN($C1562)=0,IF($D1562&gt;0,COUNTIFS($J$3:$J1562,$J1562,$C$3:$C1562,""),"-"),"Escluso")</f>
        <v>-</v>
      </c>
      <c r="Y1562" s="127" t="str">
        <f t="shared" si="147"/>
        <v>-</v>
      </c>
      <c r="Z1562" s="2" t="str">
        <f>IF($D1562&gt;0,COUNTIFS($O$3:$O1562,$O1562,$L$3:$L1562,$L1562,$I$3:$I1562,$I1562),"-")</f>
        <v>-</v>
      </c>
      <c r="AA1562" s="27" t="str">
        <f>IF($D1562&gt;0,IF(OR($Z1562 &gt;1,$L1562&lt;&gt;"Adulti"),0,VLOOKUP($P1562,Regione!$B$2:$C$22,2,FALSE)),"-")</f>
        <v>-</v>
      </c>
      <c r="AB1562" s="27" t="str">
        <f>IF($D1562&gt;0,IF(COUNTIFS($O$3:$O1562,$O1562,$L$3:$L1562,$L1562,$I$3:$I1562,$I1562) &gt;1,0,SUMIFS($Y$3:$Y$2503,$L$3:$L$2503,$L1562,$O$3:$O$2503,$O1562,$I$3:$I$2503,$I1562)),"-")</f>
        <v>-</v>
      </c>
      <c r="AC1562" s="27" t="str">
        <f t="shared" si="150"/>
        <v>-</v>
      </c>
    </row>
    <row r="1563" spans="1:29" s="1" customFormat="1">
      <c r="A1563" s="13"/>
      <c r="B1563" s="107" t="str">
        <f>IF(COUNTA($A1563)&gt;0,VLOOKUP($A1563,Corsa!$A$1:$F$43,2,FALSE),"-")</f>
        <v>-</v>
      </c>
      <c r="C1563" s="11"/>
      <c r="D1563" s="13"/>
      <c r="E1563" s="13"/>
      <c r="F1563" s="46" t="str">
        <f>IF(COUNTA($A1563)&gt;0,VLOOKUP($A1563,Corsa!$A$1:$F$43,3,FALSE),"-")</f>
        <v>-</v>
      </c>
      <c r="G1563" s="28" t="str">
        <f>IF($D1563&gt;0,VLOOKUP($D1563,Iscrizioni!$A$2:$M$2502,9,FALSE),"-")</f>
        <v>-</v>
      </c>
      <c r="H1563" s="28" t="str">
        <f>IF($D1563&gt;0,VLOOKUP($D1563,Iscrizioni!$A$2:$M$2502,4,FALSE),"-")</f>
        <v>-</v>
      </c>
      <c r="I1563" s="27" t="str">
        <f>IF($D1563&gt;0,VLOOKUP($D1563,Iscrizioni!$A$2:$M$2502,5,FALSE),"-")</f>
        <v>-</v>
      </c>
      <c r="J1563" s="27" t="str">
        <f>IF($D1563&gt;0,VLOOKUP($D1563,Iscrizioni!$A$2:$M$2502,10,FALSE),"-")</f>
        <v>-</v>
      </c>
      <c r="K1563" s="27" t="str">
        <f t="shared" si="148"/>
        <v>-</v>
      </c>
      <c r="L1563" s="46" t="str">
        <f>IF($D1563&gt;0,VLOOKUP($D1563,Iscrizioni!$A$2:$M$2502,11,FALSE),"-")</f>
        <v>-</v>
      </c>
      <c r="M1563" s="27" t="str">
        <f>IF($D1563&gt;0,VLOOKUP($D1563,Iscrizioni!$A$2:$N$2502,12,FALSE),"-")</f>
        <v>-</v>
      </c>
      <c r="N1563" s="46" t="str">
        <f>IF($D1563&gt;0,VLOOKUP($D1563,Iscrizioni!$A$2:$M$2502,6,FALSE),"-")</f>
        <v>-</v>
      </c>
      <c r="O1563" s="107" t="str">
        <f>IF($D1563&gt;0,VLOOKUP($D1563,Iscrizioni!$A$2:$M$2502,7,FALSE),"-")</f>
        <v>-</v>
      </c>
      <c r="P1563" s="46" t="str">
        <f>IF($D1563&gt;0,VLOOKUP(LEFT($N1563,1),Regione!$A$2:$C$21,2,FALSE),"-")</f>
        <v>-</v>
      </c>
      <c r="Q1563" s="112" t="str">
        <f ca="1">IF($D1563&gt;0,NormalizzaTempo("D",CELL("tipo",$E1563),$E1563),"-")</f>
        <v>-</v>
      </c>
      <c r="R1563" s="27" t="str">
        <f>IF($D1563&gt;0,VLOOKUP($D1563,Iscrizioni!$A$2:$M$2502,13,FALSE),"-")</f>
        <v>-</v>
      </c>
      <c r="S1563" s="112" t="str">
        <f t="shared" si="151"/>
        <v>-</v>
      </c>
      <c r="T1563" s="112" t="str">
        <f>IF($D1563&gt;0,SUMIFS($S$3:$S1563,$X$3:$X1563,1,$J$3:$J1563,$J1563),"-")</f>
        <v>-</v>
      </c>
      <c r="U1563" s="112" t="str">
        <f t="shared" si="152"/>
        <v>-</v>
      </c>
      <c r="V1563" s="112" t="str">
        <f t="shared" si="149"/>
        <v>-</v>
      </c>
      <c r="W1563" s="27" t="str">
        <f>IF(LEN($C1563)=0,IF($D1563&gt;0,COUNTIFS($A$3:$A1563,$A1563),"-"),"Escluso")</f>
        <v>-</v>
      </c>
      <c r="X1563" s="2" t="str">
        <f>IF(LEN($C1563)=0,IF($D1563&gt;0,COUNTIFS($J$3:$J1563,$J1563,$C$3:$C1563,""),"-"),"Escluso")</f>
        <v>-</v>
      </c>
      <c r="Y1563" s="127" t="str">
        <f t="shared" si="147"/>
        <v>-</v>
      </c>
      <c r="Z1563" s="2" t="str">
        <f>IF($D1563&gt;0,COUNTIFS($O$3:$O1563,$O1563,$L$3:$L1563,$L1563,$I$3:$I1563,$I1563),"-")</f>
        <v>-</v>
      </c>
      <c r="AA1563" s="27" t="str">
        <f>IF($D1563&gt;0,IF(OR($Z1563 &gt;1,$L1563&lt;&gt;"Adulti"),0,VLOOKUP($P1563,Regione!$B$2:$C$22,2,FALSE)),"-")</f>
        <v>-</v>
      </c>
      <c r="AB1563" s="27" t="str">
        <f>IF($D1563&gt;0,IF(COUNTIFS($O$3:$O1563,$O1563,$L$3:$L1563,$L1563,$I$3:$I1563,$I1563) &gt;1,0,SUMIFS($Y$3:$Y$2503,$L$3:$L$2503,$L1563,$O$3:$O$2503,$O1563,$I$3:$I$2503,$I1563)),"-")</f>
        <v>-</v>
      </c>
      <c r="AC1563" s="27" t="str">
        <f t="shared" si="150"/>
        <v>-</v>
      </c>
    </row>
    <row r="1564" spans="1:29" s="1" customFormat="1">
      <c r="A1564" s="13"/>
      <c r="B1564" s="107" t="str">
        <f>IF(COUNTA($A1564)&gt;0,VLOOKUP($A1564,Corsa!$A$1:$F$43,2,FALSE),"-")</f>
        <v>-</v>
      </c>
      <c r="C1564" s="11"/>
      <c r="D1564" s="13"/>
      <c r="E1564" s="13"/>
      <c r="F1564" s="46" t="str">
        <f>IF(COUNTA($A1564)&gt;0,VLOOKUP($A1564,Corsa!$A$1:$F$43,3,FALSE),"-")</f>
        <v>-</v>
      </c>
      <c r="G1564" s="28" t="str">
        <f>IF($D1564&gt;0,VLOOKUP($D1564,Iscrizioni!$A$2:$M$2502,9,FALSE),"-")</f>
        <v>-</v>
      </c>
      <c r="H1564" s="28" t="str">
        <f>IF($D1564&gt;0,VLOOKUP($D1564,Iscrizioni!$A$2:$M$2502,4,FALSE),"-")</f>
        <v>-</v>
      </c>
      <c r="I1564" s="27" t="str">
        <f>IF($D1564&gt;0,VLOOKUP($D1564,Iscrizioni!$A$2:$M$2502,5,FALSE),"-")</f>
        <v>-</v>
      </c>
      <c r="J1564" s="27" t="str">
        <f>IF($D1564&gt;0,VLOOKUP($D1564,Iscrizioni!$A$2:$M$2502,10,FALSE),"-")</f>
        <v>-</v>
      </c>
      <c r="K1564" s="27" t="str">
        <f t="shared" si="148"/>
        <v>-</v>
      </c>
      <c r="L1564" s="46" t="str">
        <f>IF($D1564&gt;0,VLOOKUP($D1564,Iscrizioni!$A$2:$M$2502,11,FALSE),"-")</f>
        <v>-</v>
      </c>
      <c r="M1564" s="27" t="str">
        <f>IF($D1564&gt;0,VLOOKUP($D1564,Iscrizioni!$A$2:$N$2502,12,FALSE),"-")</f>
        <v>-</v>
      </c>
      <c r="N1564" s="46" t="str">
        <f>IF($D1564&gt;0,VLOOKUP($D1564,Iscrizioni!$A$2:$M$2502,6,FALSE),"-")</f>
        <v>-</v>
      </c>
      <c r="O1564" s="107" t="str">
        <f>IF($D1564&gt;0,VLOOKUP($D1564,Iscrizioni!$A$2:$M$2502,7,FALSE),"-")</f>
        <v>-</v>
      </c>
      <c r="P1564" s="46" t="str">
        <f>IF($D1564&gt;0,VLOOKUP(LEFT($N1564,1),Regione!$A$2:$C$21,2,FALSE),"-")</f>
        <v>-</v>
      </c>
      <c r="Q1564" s="112" t="str">
        <f ca="1">IF($D1564&gt;0,NormalizzaTempo("D",CELL("tipo",$E1564),$E1564),"-")</f>
        <v>-</v>
      </c>
      <c r="R1564" s="27" t="str">
        <f>IF($D1564&gt;0,VLOOKUP($D1564,Iscrizioni!$A$2:$M$2502,13,FALSE),"-")</f>
        <v>-</v>
      </c>
      <c r="S1564" s="112" t="str">
        <f t="shared" si="151"/>
        <v>-</v>
      </c>
      <c r="T1564" s="112" t="str">
        <f>IF($D1564&gt;0,SUMIFS($S$3:$S1564,$X$3:$X1564,1,$J$3:$J1564,$J1564),"-")</f>
        <v>-</v>
      </c>
      <c r="U1564" s="112" t="str">
        <f t="shared" si="152"/>
        <v>-</v>
      </c>
      <c r="V1564" s="112" t="str">
        <f t="shared" si="149"/>
        <v>-</v>
      </c>
      <c r="W1564" s="27" t="str">
        <f>IF(LEN($C1564)=0,IF($D1564&gt;0,COUNTIFS($A$3:$A1564,$A1564),"-"),"Escluso")</f>
        <v>-</v>
      </c>
      <c r="X1564" s="2" t="str">
        <f>IF(LEN($C1564)=0,IF($D1564&gt;0,COUNTIFS($J$3:$J1564,$J1564,$C$3:$C1564,""),"-"),"Escluso")</f>
        <v>-</v>
      </c>
      <c r="Y1564" s="127" t="str">
        <f t="shared" si="147"/>
        <v>-</v>
      </c>
      <c r="Z1564" s="2" t="str">
        <f>IF($D1564&gt;0,COUNTIFS($O$3:$O1564,$O1564,$L$3:$L1564,$L1564,$I$3:$I1564,$I1564),"-")</f>
        <v>-</v>
      </c>
      <c r="AA1564" s="27" t="str">
        <f>IF($D1564&gt;0,IF(OR($Z1564 &gt;1,$L1564&lt;&gt;"Adulti"),0,VLOOKUP($P1564,Regione!$B$2:$C$22,2,FALSE)),"-")</f>
        <v>-</v>
      </c>
      <c r="AB1564" s="27" t="str">
        <f>IF($D1564&gt;0,IF(COUNTIFS($O$3:$O1564,$O1564,$L$3:$L1564,$L1564,$I$3:$I1564,$I1564) &gt;1,0,SUMIFS($Y$3:$Y$2503,$L$3:$L$2503,$L1564,$O$3:$O$2503,$O1564,$I$3:$I$2503,$I1564)),"-")</f>
        <v>-</v>
      </c>
      <c r="AC1564" s="27" t="str">
        <f t="shared" si="150"/>
        <v>-</v>
      </c>
    </row>
    <row r="1565" spans="1:29" s="1" customFormat="1">
      <c r="A1565" s="13"/>
      <c r="B1565" s="107" t="str">
        <f>IF(COUNTA($A1565)&gt;0,VLOOKUP($A1565,Corsa!$A$1:$F$43,2,FALSE),"-")</f>
        <v>-</v>
      </c>
      <c r="C1565" s="11"/>
      <c r="D1565" s="13"/>
      <c r="E1565" s="13"/>
      <c r="F1565" s="46" t="str">
        <f>IF(COUNTA($A1565)&gt;0,VLOOKUP($A1565,Corsa!$A$1:$F$43,3,FALSE),"-")</f>
        <v>-</v>
      </c>
      <c r="G1565" s="28" t="str">
        <f>IF($D1565&gt;0,VLOOKUP($D1565,Iscrizioni!$A$2:$M$2502,9,FALSE),"-")</f>
        <v>-</v>
      </c>
      <c r="H1565" s="28" t="str">
        <f>IF($D1565&gt;0,VLOOKUP($D1565,Iscrizioni!$A$2:$M$2502,4,FALSE),"-")</f>
        <v>-</v>
      </c>
      <c r="I1565" s="27" t="str">
        <f>IF($D1565&gt;0,VLOOKUP($D1565,Iscrizioni!$A$2:$M$2502,5,FALSE),"-")</f>
        <v>-</v>
      </c>
      <c r="J1565" s="27" t="str">
        <f>IF($D1565&gt;0,VLOOKUP($D1565,Iscrizioni!$A$2:$M$2502,10,FALSE),"-")</f>
        <v>-</v>
      </c>
      <c r="K1565" s="27" t="str">
        <f t="shared" si="148"/>
        <v>-</v>
      </c>
      <c r="L1565" s="46" t="str">
        <f>IF($D1565&gt;0,VLOOKUP($D1565,Iscrizioni!$A$2:$M$2502,11,FALSE),"-")</f>
        <v>-</v>
      </c>
      <c r="M1565" s="27" t="str">
        <f>IF($D1565&gt;0,VLOOKUP($D1565,Iscrizioni!$A$2:$N$2502,12,FALSE),"-")</f>
        <v>-</v>
      </c>
      <c r="N1565" s="46" t="str">
        <f>IF($D1565&gt;0,VLOOKUP($D1565,Iscrizioni!$A$2:$M$2502,6,FALSE),"-")</f>
        <v>-</v>
      </c>
      <c r="O1565" s="107" t="str">
        <f>IF($D1565&gt;0,VLOOKUP($D1565,Iscrizioni!$A$2:$M$2502,7,FALSE),"-")</f>
        <v>-</v>
      </c>
      <c r="P1565" s="46" t="str">
        <f>IF($D1565&gt;0,VLOOKUP(LEFT($N1565,1),Regione!$A$2:$C$21,2,FALSE),"-")</f>
        <v>-</v>
      </c>
      <c r="Q1565" s="112" t="str">
        <f ca="1">IF($D1565&gt;0,NormalizzaTempo("D",CELL("tipo",$E1565),$E1565),"-")</f>
        <v>-</v>
      </c>
      <c r="R1565" s="27" t="str">
        <f>IF($D1565&gt;0,VLOOKUP($D1565,Iscrizioni!$A$2:$M$2502,13,FALSE),"-")</f>
        <v>-</v>
      </c>
      <c r="S1565" s="112" t="str">
        <f t="shared" si="151"/>
        <v>-</v>
      </c>
      <c r="T1565" s="112" t="str">
        <f>IF($D1565&gt;0,SUMIFS($S$3:$S1565,$X$3:$X1565,1,$J$3:$J1565,$J1565),"-")</f>
        <v>-</v>
      </c>
      <c r="U1565" s="112" t="str">
        <f t="shared" si="152"/>
        <v>-</v>
      </c>
      <c r="V1565" s="112" t="str">
        <f t="shared" si="149"/>
        <v>-</v>
      </c>
      <c r="W1565" s="27" t="str">
        <f>IF(LEN($C1565)=0,IF($D1565&gt;0,COUNTIFS($A$3:$A1565,$A1565),"-"),"Escluso")</f>
        <v>-</v>
      </c>
      <c r="X1565" s="2" t="str">
        <f>IF(LEN($C1565)=0,IF($D1565&gt;0,COUNTIFS($J$3:$J1565,$J1565,$C$3:$C1565,""),"-"),"Escluso")</f>
        <v>-</v>
      </c>
      <c r="Y1565" s="127" t="str">
        <f t="shared" si="147"/>
        <v>-</v>
      </c>
      <c r="Z1565" s="2" t="str">
        <f>IF($D1565&gt;0,COUNTIFS($O$3:$O1565,$O1565,$L$3:$L1565,$L1565,$I$3:$I1565,$I1565),"-")</f>
        <v>-</v>
      </c>
      <c r="AA1565" s="27" t="str">
        <f>IF($D1565&gt;0,IF(OR($Z1565 &gt;1,$L1565&lt;&gt;"Adulti"),0,VLOOKUP($P1565,Regione!$B$2:$C$22,2,FALSE)),"-")</f>
        <v>-</v>
      </c>
      <c r="AB1565" s="27" t="str">
        <f>IF($D1565&gt;0,IF(COUNTIFS($O$3:$O1565,$O1565,$L$3:$L1565,$L1565,$I$3:$I1565,$I1565) &gt;1,0,SUMIFS($Y$3:$Y$2503,$L$3:$L$2503,$L1565,$O$3:$O$2503,$O1565,$I$3:$I$2503,$I1565)),"-")</f>
        <v>-</v>
      </c>
      <c r="AC1565" s="27" t="str">
        <f t="shared" si="150"/>
        <v>-</v>
      </c>
    </row>
    <row r="1566" spans="1:29" s="1" customFormat="1">
      <c r="A1566" s="13"/>
      <c r="B1566" s="107" t="str">
        <f>IF(COUNTA($A1566)&gt;0,VLOOKUP($A1566,Corsa!$A$1:$F$43,2,FALSE),"-")</f>
        <v>-</v>
      </c>
      <c r="C1566" s="11"/>
      <c r="D1566" s="13"/>
      <c r="E1566" s="13"/>
      <c r="F1566" s="46" t="str">
        <f>IF(COUNTA($A1566)&gt;0,VLOOKUP($A1566,Corsa!$A$1:$F$43,3,FALSE),"-")</f>
        <v>-</v>
      </c>
      <c r="G1566" s="28" t="str">
        <f>IF($D1566&gt;0,VLOOKUP($D1566,Iscrizioni!$A$2:$M$2502,9,FALSE),"-")</f>
        <v>-</v>
      </c>
      <c r="H1566" s="28" t="str">
        <f>IF($D1566&gt;0,VLOOKUP($D1566,Iscrizioni!$A$2:$M$2502,4,FALSE),"-")</f>
        <v>-</v>
      </c>
      <c r="I1566" s="27" t="str">
        <f>IF($D1566&gt;0,VLOOKUP($D1566,Iscrizioni!$A$2:$M$2502,5,FALSE),"-")</f>
        <v>-</v>
      </c>
      <c r="J1566" s="27" t="str">
        <f>IF($D1566&gt;0,VLOOKUP($D1566,Iscrizioni!$A$2:$M$2502,10,FALSE),"-")</f>
        <v>-</v>
      </c>
      <c r="K1566" s="27" t="str">
        <f t="shared" si="148"/>
        <v>-</v>
      </c>
      <c r="L1566" s="46" t="str">
        <f>IF($D1566&gt;0,VLOOKUP($D1566,Iscrizioni!$A$2:$M$2502,11,FALSE),"-")</f>
        <v>-</v>
      </c>
      <c r="M1566" s="27" t="str">
        <f>IF($D1566&gt;0,VLOOKUP($D1566,Iscrizioni!$A$2:$N$2502,12,FALSE),"-")</f>
        <v>-</v>
      </c>
      <c r="N1566" s="46" t="str">
        <f>IF($D1566&gt;0,VLOOKUP($D1566,Iscrizioni!$A$2:$M$2502,6,FALSE),"-")</f>
        <v>-</v>
      </c>
      <c r="O1566" s="107" t="str">
        <f>IF($D1566&gt;0,VLOOKUP($D1566,Iscrizioni!$A$2:$M$2502,7,FALSE),"-")</f>
        <v>-</v>
      </c>
      <c r="P1566" s="46" t="str">
        <f>IF($D1566&gt;0,VLOOKUP(LEFT($N1566,1),Regione!$A$2:$C$21,2,FALSE),"-")</f>
        <v>-</v>
      </c>
      <c r="Q1566" s="112" t="str">
        <f ca="1">IF($D1566&gt;0,NormalizzaTempo("D",CELL("tipo",$E1566),$E1566),"-")</f>
        <v>-</v>
      </c>
      <c r="R1566" s="27" t="str">
        <f>IF($D1566&gt;0,VLOOKUP($D1566,Iscrizioni!$A$2:$M$2502,13,FALSE),"-")</f>
        <v>-</v>
      </c>
      <c r="S1566" s="112" t="str">
        <f t="shared" si="151"/>
        <v>-</v>
      </c>
      <c r="T1566" s="112" t="str">
        <f>IF($D1566&gt;0,SUMIFS($S$3:$S1566,$X$3:$X1566,1,$J$3:$J1566,$J1566),"-")</f>
        <v>-</v>
      </c>
      <c r="U1566" s="112" t="str">
        <f t="shared" si="152"/>
        <v>-</v>
      </c>
      <c r="V1566" s="112" t="str">
        <f t="shared" si="149"/>
        <v>-</v>
      </c>
      <c r="W1566" s="27" t="str">
        <f>IF(LEN($C1566)=0,IF($D1566&gt;0,COUNTIFS($A$3:$A1566,$A1566),"-"),"Escluso")</f>
        <v>-</v>
      </c>
      <c r="X1566" s="2" t="str">
        <f>IF(LEN($C1566)=0,IF($D1566&gt;0,COUNTIFS($J$3:$J1566,$J1566,$C$3:$C1566,""),"-"),"Escluso")</f>
        <v>-</v>
      </c>
      <c r="Y1566" s="127" t="str">
        <f t="shared" si="147"/>
        <v>-</v>
      </c>
      <c r="Z1566" s="2" t="str">
        <f>IF($D1566&gt;0,COUNTIFS($O$3:$O1566,$O1566,$L$3:$L1566,$L1566,$I$3:$I1566,$I1566),"-")</f>
        <v>-</v>
      </c>
      <c r="AA1566" s="27" t="str">
        <f>IF($D1566&gt;0,IF(OR($Z1566 &gt;1,$L1566&lt;&gt;"Adulti"),0,VLOOKUP($P1566,Regione!$B$2:$C$22,2,FALSE)),"-")</f>
        <v>-</v>
      </c>
      <c r="AB1566" s="27" t="str">
        <f>IF($D1566&gt;0,IF(COUNTIFS($O$3:$O1566,$O1566,$L$3:$L1566,$L1566,$I$3:$I1566,$I1566) &gt;1,0,SUMIFS($Y$3:$Y$2503,$L$3:$L$2503,$L1566,$O$3:$O$2503,$O1566,$I$3:$I$2503,$I1566)),"-")</f>
        <v>-</v>
      </c>
      <c r="AC1566" s="27" t="str">
        <f t="shared" si="150"/>
        <v>-</v>
      </c>
    </row>
    <row r="1567" spans="1:29" s="1" customFormat="1">
      <c r="A1567" s="13"/>
      <c r="B1567" s="107" t="str">
        <f>IF(COUNTA($A1567)&gt;0,VLOOKUP($A1567,Corsa!$A$1:$F$43,2,FALSE),"-")</f>
        <v>-</v>
      </c>
      <c r="C1567" s="11"/>
      <c r="D1567" s="13"/>
      <c r="E1567" s="13"/>
      <c r="F1567" s="46" t="str">
        <f>IF(COUNTA($A1567)&gt;0,VLOOKUP($A1567,Corsa!$A$1:$F$43,3,FALSE),"-")</f>
        <v>-</v>
      </c>
      <c r="G1567" s="28" t="str">
        <f>IF($D1567&gt;0,VLOOKUP($D1567,Iscrizioni!$A$2:$M$2502,9,FALSE),"-")</f>
        <v>-</v>
      </c>
      <c r="H1567" s="28" t="str">
        <f>IF($D1567&gt;0,VLOOKUP($D1567,Iscrizioni!$A$2:$M$2502,4,FALSE),"-")</f>
        <v>-</v>
      </c>
      <c r="I1567" s="27" t="str">
        <f>IF($D1567&gt;0,VLOOKUP($D1567,Iscrizioni!$A$2:$M$2502,5,FALSE),"-")</f>
        <v>-</v>
      </c>
      <c r="J1567" s="27" t="str">
        <f>IF($D1567&gt;0,VLOOKUP($D1567,Iscrizioni!$A$2:$M$2502,10,FALSE),"-")</f>
        <v>-</v>
      </c>
      <c r="K1567" s="27" t="str">
        <f t="shared" si="148"/>
        <v>-</v>
      </c>
      <c r="L1567" s="46" t="str">
        <f>IF($D1567&gt;0,VLOOKUP($D1567,Iscrizioni!$A$2:$M$2502,11,FALSE),"-")</f>
        <v>-</v>
      </c>
      <c r="M1567" s="27" t="str">
        <f>IF($D1567&gt;0,VLOOKUP($D1567,Iscrizioni!$A$2:$N$2502,12,FALSE),"-")</f>
        <v>-</v>
      </c>
      <c r="N1567" s="46" t="str">
        <f>IF($D1567&gt;0,VLOOKUP($D1567,Iscrizioni!$A$2:$M$2502,6,FALSE),"-")</f>
        <v>-</v>
      </c>
      <c r="O1567" s="107" t="str">
        <f>IF($D1567&gt;0,VLOOKUP($D1567,Iscrizioni!$A$2:$M$2502,7,FALSE),"-")</f>
        <v>-</v>
      </c>
      <c r="P1567" s="46" t="str">
        <f>IF($D1567&gt;0,VLOOKUP(LEFT($N1567,1),Regione!$A$2:$C$21,2,FALSE),"-")</f>
        <v>-</v>
      </c>
      <c r="Q1567" s="112" t="str">
        <f ca="1">IF($D1567&gt;0,NormalizzaTempo("D",CELL("tipo",$E1567),$E1567),"-")</f>
        <v>-</v>
      </c>
      <c r="R1567" s="27" t="str">
        <f>IF($D1567&gt;0,VLOOKUP($D1567,Iscrizioni!$A$2:$M$2502,13,FALSE),"-")</f>
        <v>-</v>
      </c>
      <c r="S1567" s="112" t="str">
        <f t="shared" si="151"/>
        <v>-</v>
      </c>
      <c r="T1567" s="112" t="str">
        <f>IF($D1567&gt;0,SUMIFS($S$3:$S1567,$X$3:$X1567,1,$J$3:$J1567,$J1567),"-")</f>
        <v>-</v>
      </c>
      <c r="U1567" s="112" t="str">
        <f t="shared" si="152"/>
        <v>-</v>
      </c>
      <c r="V1567" s="112" t="str">
        <f t="shared" si="149"/>
        <v>-</v>
      </c>
      <c r="W1567" s="27" t="str">
        <f>IF(LEN($C1567)=0,IF($D1567&gt;0,COUNTIFS($A$3:$A1567,$A1567),"-"),"Escluso")</f>
        <v>-</v>
      </c>
      <c r="X1567" s="2" t="str">
        <f>IF(LEN($C1567)=0,IF($D1567&gt;0,COUNTIFS($J$3:$J1567,$J1567,$C$3:$C1567,""),"-"),"Escluso")</f>
        <v>-</v>
      </c>
      <c r="Y1567" s="127" t="str">
        <f t="shared" si="147"/>
        <v>-</v>
      </c>
      <c r="Z1567" s="2" t="str">
        <f>IF($D1567&gt;0,COUNTIFS($O$3:$O1567,$O1567,$L$3:$L1567,$L1567,$I$3:$I1567,$I1567),"-")</f>
        <v>-</v>
      </c>
      <c r="AA1567" s="27" t="str">
        <f>IF($D1567&gt;0,IF(OR($Z1567 &gt;1,$L1567&lt;&gt;"Adulti"),0,VLOOKUP($P1567,Regione!$B$2:$C$22,2,FALSE)),"-")</f>
        <v>-</v>
      </c>
      <c r="AB1567" s="27" t="str">
        <f>IF($D1567&gt;0,IF(COUNTIFS($O$3:$O1567,$O1567,$L$3:$L1567,$L1567,$I$3:$I1567,$I1567) &gt;1,0,SUMIFS($Y$3:$Y$2503,$L$3:$L$2503,$L1567,$O$3:$O$2503,$O1567,$I$3:$I$2503,$I1567)),"-")</f>
        <v>-</v>
      </c>
      <c r="AC1567" s="27" t="str">
        <f t="shared" si="150"/>
        <v>-</v>
      </c>
    </row>
    <row r="1568" spans="1:29" s="1" customFormat="1">
      <c r="A1568" s="13"/>
      <c r="B1568" s="107" t="str">
        <f>IF(COUNTA($A1568)&gt;0,VLOOKUP($A1568,Corsa!$A$1:$F$43,2,FALSE),"-")</f>
        <v>-</v>
      </c>
      <c r="C1568" s="11"/>
      <c r="D1568" s="13"/>
      <c r="E1568" s="13"/>
      <c r="F1568" s="46" t="str">
        <f>IF(COUNTA($A1568)&gt;0,VLOOKUP($A1568,Corsa!$A$1:$F$43,3,FALSE),"-")</f>
        <v>-</v>
      </c>
      <c r="G1568" s="28" t="str">
        <f>IF($D1568&gt;0,VLOOKUP($D1568,Iscrizioni!$A$2:$M$2502,9,FALSE),"-")</f>
        <v>-</v>
      </c>
      <c r="H1568" s="28" t="str">
        <f>IF($D1568&gt;0,VLOOKUP($D1568,Iscrizioni!$A$2:$M$2502,4,FALSE),"-")</f>
        <v>-</v>
      </c>
      <c r="I1568" s="27" t="str">
        <f>IF($D1568&gt;0,VLOOKUP($D1568,Iscrizioni!$A$2:$M$2502,5,FALSE),"-")</f>
        <v>-</v>
      </c>
      <c r="J1568" s="27" t="str">
        <f>IF($D1568&gt;0,VLOOKUP($D1568,Iscrizioni!$A$2:$M$2502,10,FALSE),"-")</f>
        <v>-</v>
      </c>
      <c r="K1568" s="27" t="str">
        <f t="shared" si="148"/>
        <v>-</v>
      </c>
      <c r="L1568" s="46" t="str">
        <f>IF($D1568&gt;0,VLOOKUP($D1568,Iscrizioni!$A$2:$M$2502,11,FALSE),"-")</f>
        <v>-</v>
      </c>
      <c r="M1568" s="27" t="str">
        <f>IF($D1568&gt;0,VLOOKUP($D1568,Iscrizioni!$A$2:$N$2502,12,FALSE),"-")</f>
        <v>-</v>
      </c>
      <c r="N1568" s="46" t="str">
        <f>IF($D1568&gt;0,VLOOKUP($D1568,Iscrizioni!$A$2:$M$2502,6,FALSE),"-")</f>
        <v>-</v>
      </c>
      <c r="O1568" s="107" t="str">
        <f>IF($D1568&gt;0,VLOOKUP($D1568,Iscrizioni!$A$2:$M$2502,7,FALSE),"-")</f>
        <v>-</v>
      </c>
      <c r="P1568" s="46" t="str">
        <f>IF($D1568&gt;0,VLOOKUP(LEFT($N1568,1),Regione!$A$2:$C$21,2,FALSE),"-")</f>
        <v>-</v>
      </c>
      <c r="Q1568" s="112" t="str">
        <f ca="1">IF($D1568&gt;0,NormalizzaTempo("D",CELL("tipo",$E1568),$E1568),"-")</f>
        <v>-</v>
      </c>
      <c r="R1568" s="27" t="str">
        <f>IF($D1568&gt;0,VLOOKUP($D1568,Iscrizioni!$A$2:$M$2502,13,FALSE),"-")</f>
        <v>-</v>
      </c>
      <c r="S1568" s="112" t="str">
        <f t="shared" si="151"/>
        <v>-</v>
      </c>
      <c r="T1568" s="112" t="str">
        <f>IF($D1568&gt;0,SUMIFS($S$3:$S1568,$X$3:$X1568,1,$J$3:$J1568,$J1568),"-")</f>
        <v>-</v>
      </c>
      <c r="U1568" s="112" t="str">
        <f t="shared" si="152"/>
        <v>-</v>
      </c>
      <c r="V1568" s="112" t="str">
        <f t="shared" si="149"/>
        <v>-</v>
      </c>
      <c r="W1568" s="27" t="str">
        <f>IF(LEN($C1568)=0,IF($D1568&gt;0,COUNTIFS($A$3:$A1568,$A1568),"-"),"Escluso")</f>
        <v>-</v>
      </c>
      <c r="X1568" s="2" t="str">
        <f>IF(LEN($C1568)=0,IF($D1568&gt;0,COUNTIFS($J$3:$J1568,$J1568,$C$3:$C1568,""),"-"),"Escluso")</f>
        <v>-</v>
      </c>
      <c r="Y1568" s="127" t="str">
        <f t="shared" si="147"/>
        <v>-</v>
      </c>
      <c r="Z1568" s="2" t="str">
        <f>IF($D1568&gt;0,COUNTIFS($O$3:$O1568,$O1568,$L$3:$L1568,$L1568,$I$3:$I1568,$I1568),"-")</f>
        <v>-</v>
      </c>
      <c r="AA1568" s="27" t="str">
        <f>IF($D1568&gt;0,IF(OR($Z1568 &gt;1,$L1568&lt;&gt;"Adulti"),0,VLOOKUP($P1568,Regione!$B$2:$C$22,2,FALSE)),"-")</f>
        <v>-</v>
      </c>
      <c r="AB1568" s="27" t="str">
        <f>IF($D1568&gt;0,IF(COUNTIFS($O$3:$O1568,$O1568,$L$3:$L1568,$L1568,$I$3:$I1568,$I1568) &gt;1,0,SUMIFS($Y$3:$Y$2503,$L$3:$L$2503,$L1568,$O$3:$O$2503,$O1568,$I$3:$I$2503,$I1568)),"-")</f>
        <v>-</v>
      </c>
      <c r="AC1568" s="27" t="str">
        <f t="shared" si="150"/>
        <v>-</v>
      </c>
    </row>
    <row r="1569" spans="1:29" s="1" customFormat="1">
      <c r="A1569" s="13"/>
      <c r="B1569" s="107" t="str">
        <f>IF(COUNTA($A1569)&gt;0,VLOOKUP($A1569,Corsa!$A$1:$F$43,2,FALSE),"-")</f>
        <v>-</v>
      </c>
      <c r="C1569" s="11"/>
      <c r="D1569" s="13"/>
      <c r="E1569" s="13"/>
      <c r="F1569" s="46" t="str">
        <f>IF(COUNTA($A1569)&gt;0,VLOOKUP($A1569,Corsa!$A$1:$F$43,3,FALSE),"-")</f>
        <v>-</v>
      </c>
      <c r="G1569" s="28" t="str">
        <f>IF($D1569&gt;0,VLOOKUP($D1569,Iscrizioni!$A$2:$M$2502,9,FALSE),"-")</f>
        <v>-</v>
      </c>
      <c r="H1569" s="28" t="str">
        <f>IF($D1569&gt;0,VLOOKUP($D1569,Iscrizioni!$A$2:$M$2502,4,FALSE),"-")</f>
        <v>-</v>
      </c>
      <c r="I1569" s="27" t="str">
        <f>IF($D1569&gt;0,VLOOKUP($D1569,Iscrizioni!$A$2:$M$2502,5,FALSE),"-")</f>
        <v>-</v>
      </c>
      <c r="J1569" s="27" t="str">
        <f>IF($D1569&gt;0,VLOOKUP($D1569,Iscrizioni!$A$2:$M$2502,10,FALSE),"-")</f>
        <v>-</v>
      </c>
      <c r="K1569" s="27" t="str">
        <f t="shared" si="148"/>
        <v>-</v>
      </c>
      <c r="L1569" s="46" t="str">
        <f>IF($D1569&gt;0,VLOOKUP($D1569,Iscrizioni!$A$2:$M$2502,11,FALSE),"-")</f>
        <v>-</v>
      </c>
      <c r="M1569" s="27" t="str">
        <f>IF($D1569&gt;0,VLOOKUP($D1569,Iscrizioni!$A$2:$N$2502,12,FALSE),"-")</f>
        <v>-</v>
      </c>
      <c r="N1569" s="46" t="str">
        <f>IF($D1569&gt;0,VLOOKUP($D1569,Iscrizioni!$A$2:$M$2502,6,FALSE),"-")</f>
        <v>-</v>
      </c>
      <c r="O1569" s="107" t="str">
        <f>IF($D1569&gt;0,VLOOKUP($D1569,Iscrizioni!$A$2:$M$2502,7,FALSE),"-")</f>
        <v>-</v>
      </c>
      <c r="P1569" s="46" t="str">
        <f>IF($D1569&gt;0,VLOOKUP(LEFT($N1569,1),Regione!$A$2:$C$21,2,FALSE),"-")</f>
        <v>-</v>
      </c>
      <c r="Q1569" s="112" t="str">
        <f ca="1">IF($D1569&gt;0,NormalizzaTempo("D",CELL("tipo",$E1569),$E1569),"-")</f>
        <v>-</v>
      </c>
      <c r="R1569" s="27" t="str">
        <f>IF($D1569&gt;0,VLOOKUP($D1569,Iscrizioni!$A$2:$M$2502,13,FALSE),"-")</f>
        <v>-</v>
      </c>
      <c r="S1569" s="112" t="str">
        <f t="shared" si="151"/>
        <v>-</v>
      </c>
      <c r="T1569" s="112" t="str">
        <f>IF($D1569&gt;0,SUMIFS($S$3:$S1569,$X$3:$X1569,1,$J$3:$J1569,$J1569),"-")</f>
        <v>-</v>
      </c>
      <c r="U1569" s="112" t="str">
        <f t="shared" si="152"/>
        <v>-</v>
      </c>
      <c r="V1569" s="112" t="str">
        <f t="shared" si="149"/>
        <v>-</v>
      </c>
      <c r="W1569" s="27" t="str">
        <f>IF(LEN($C1569)=0,IF($D1569&gt;0,COUNTIFS($A$3:$A1569,$A1569),"-"),"Escluso")</f>
        <v>-</v>
      </c>
      <c r="X1569" s="2" t="str">
        <f>IF(LEN($C1569)=0,IF($D1569&gt;0,COUNTIFS($J$3:$J1569,$J1569,$C$3:$C1569,""),"-"),"Escluso")</f>
        <v>-</v>
      </c>
      <c r="Y1569" s="127" t="str">
        <f t="shared" si="147"/>
        <v>-</v>
      </c>
      <c r="Z1569" s="2" t="str">
        <f>IF($D1569&gt;0,COUNTIFS($O$3:$O1569,$O1569,$L$3:$L1569,$L1569,$I$3:$I1569,$I1569),"-")</f>
        <v>-</v>
      </c>
      <c r="AA1569" s="27" t="str">
        <f>IF($D1569&gt;0,IF(OR($Z1569 &gt;1,$L1569&lt;&gt;"Adulti"),0,VLOOKUP($P1569,Regione!$B$2:$C$22,2,FALSE)),"-")</f>
        <v>-</v>
      </c>
      <c r="AB1569" s="27" t="str">
        <f>IF($D1569&gt;0,IF(COUNTIFS($O$3:$O1569,$O1569,$L$3:$L1569,$L1569,$I$3:$I1569,$I1569) &gt;1,0,SUMIFS($Y$3:$Y$2503,$L$3:$L$2503,$L1569,$O$3:$O$2503,$O1569,$I$3:$I$2503,$I1569)),"-")</f>
        <v>-</v>
      </c>
      <c r="AC1569" s="27" t="str">
        <f t="shared" si="150"/>
        <v>-</v>
      </c>
    </row>
    <row r="1570" spans="1:29" s="1" customFormat="1">
      <c r="A1570" s="13"/>
      <c r="B1570" s="107" t="str">
        <f>IF(COUNTA($A1570)&gt;0,VLOOKUP($A1570,Corsa!$A$1:$F$43,2,FALSE),"-")</f>
        <v>-</v>
      </c>
      <c r="C1570" s="11"/>
      <c r="D1570" s="13"/>
      <c r="E1570" s="13"/>
      <c r="F1570" s="46" t="str">
        <f>IF(COUNTA($A1570)&gt;0,VLOOKUP($A1570,Corsa!$A$1:$F$43,3,FALSE),"-")</f>
        <v>-</v>
      </c>
      <c r="G1570" s="28" t="str">
        <f>IF($D1570&gt;0,VLOOKUP($D1570,Iscrizioni!$A$2:$M$2502,9,FALSE),"-")</f>
        <v>-</v>
      </c>
      <c r="H1570" s="28" t="str">
        <f>IF($D1570&gt;0,VLOOKUP($D1570,Iscrizioni!$A$2:$M$2502,4,FALSE),"-")</f>
        <v>-</v>
      </c>
      <c r="I1570" s="27" t="str">
        <f>IF($D1570&gt;0,VLOOKUP($D1570,Iscrizioni!$A$2:$M$2502,5,FALSE),"-")</f>
        <v>-</v>
      </c>
      <c r="J1570" s="27" t="str">
        <f>IF($D1570&gt;0,VLOOKUP($D1570,Iscrizioni!$A$2:$M$2502,10,FALSE),"-")</f>
        <v>-</v>
      </c>
      <c r="K1570" s="27" t="str">
        <f t="shared" si="148"/>
        <v>-</v>
      </c>
      <c r="L1570" s="46" t="str">
        <f>IF($D1570&gt;0,VLOOKUP($D1570,Iscrizioni!$A$2:$M$2502,11,FALSE),"-")</f>
        <v>-</v>
      </c>
      <c r="M1570" s="27" t="str">
        <f>IF($D1570&gt;0,VLOOKUP($D1570,Iscrizioni!$A$2:$N$2502,12,FALSE),"-")</f>
        <v>-</v>
      </c>
      <c r="N1570" s="46" t="str">
        <f>IF($D1570&gt;0,VLOOKUP($D1570,Iscrizioni!$A$2:$M$2502,6,FALSE),"-")</f>
        <v>-</v>
      </c>
      <c r="O1570" s="107" t="str">
        <f>IF($D1570&gt;0,VLOOKUP($D1570,Iscrizioni!$A$2:$M$2502,7,FALSE),"-")</f>
        <v>-</v>
      </c>
      <c r="P1570" s="46" t="str">
        <f>IF($D1570&gt;0,VLOOKUP(LEFT($N1570,1),Regione!$A$2:$C$21,2,FALSE),"-")</f>
        <v>-</v>
      </c>
      <c r="Q1570" s="112" t="str">
        <f ca="1">IF($D1570&gt;0,NormalizzaTempo("D",CELL("tipo",$E1570),$E1570),"-")</f>
        <v>-</v>
      </c>
      <c r="R1570" s="27" t="str">
        <f>IF($D1570&gt;0,VLOOKUP($D1570,Iscrizioni!$A$2:$M$2502,13,FALSE),"-")</f>
        <v>-</v>
      </c>
      <c r="S1570" s="112" t="str">
        <f t="shared" si="151"/>
        <v>-</v>
      </c>
      <c r="T1570" s="112" t="str">
        <f>IF($D1570&gt;0,SUMIFS($S$3:$S1570,$X$3:$X1570,1,$J$3:$J1570,$J1570),"-")</f>
        <v>-</v>
      </c>
      <c r="U1570" s="112" t="str">
        <f t="shared" si="152"/>
        <v>-</v>
      </c>
      <c r="V1570" s="112" t="str">
        <f t="shared" si="149"/>
        <v>-</v>
      </c>
      <c r="W1570" s="27" t="str">
        <f>IF(LEN($C1570)=0,IF($D1570&gt;0,COUNTIFS($A$3:$A1570,$A1570),"-"),"Escluso")</f>
        <v>-</v>
      </c>
      <c r="X1570" s="2" t="str">
        <f>IF(LEN($C1570)=0,IF($D1570&gt;0,COUNTIFS($J$3:$J1570,$J1570,$C$3:$C1570,""),"-"),"Escluso")</f>
        <v>-</v>
      </c>
      <c r="Y1570" s="127" t="str">
        <f t="shared" si="147"/>
        <v>-</v>
      </c>
      <c r="Z1570" s="2" t="str">
        <f>IF($D1570&gt;0,COUNTIFS($O$3:$O1570,$O1570,$L$3:$L1570,$L1570,$I$3:$I1570,$I1570),"-")</f>
        <v>-</v>
      </c>
      <c r="AA1570" s="27" t="str">
        <f>IF($D1570&gt;0,IF(OR($Z1570 &gt;1,$L1570&lt;&gt;"Adulti"),0,VLOOKUP($P1570,Regione!$B$2:$C$22,2,FALSE)),"-")</f>
        <v>-</v>
      </c>
      <c r="AB1570" s="27" t="str">
        <f>IF($D1570&gt;0,IF(COUNTIFS($O$3:$O1570,$O1570,$L$3:$L1570,$L1570,$I$3:$I1570,$I1570) &gt;1,0,SUMIFS($Y$3:$Y$2503,$L$3:$L$2503,$L1570,$O$3:$O$2503,$O1570,$I$3:$I$2503,$I1570)),"-")</f>
        <v>-</v>
      </c>
      <c r="AC1570" s="27" t="str">
        <f t="shared" si="150"/>
        <v>-</v>
      </c>
    </row>
    <row r="1571" spans="1:29" s="1" customFormat="1">
      <c r="A1571" s="13"/>
      <c r="B1571" s="107" t="str">
        <f>IF(COUNTA($A1571)&gt;0,VLOOKUP($A1571,Corsa!$A$1:$F$43,2,FALSE),"-")</f>
        <v>-</v>
      </c>
      <c r="C1571" s="11"/>
      <c r="D1571" s="13"/>
      <c r="E1571" s="13"/>
      <c r="F1571" s="46" t="str">
        <f>IF(COUNTA($A1571)&gt;0,VLOOKUP($A1571,Corsa!$A$1:$F$43,3,FALSE),"-")</f>
        <v>-</v>
      </c>
      <c r="G1571" s="28" t="str">
        <f>IF($D1571&gt;0,VLOOKUP($D1571,Iscrizioni!$A$2:$M$2502,9,FALSE),"-")</f>
        <v>-</v>
      </c>
      <c r="H1571" s="28" t="str">
        <f>IF($D1571&gt;0,VLOOKUP($D1571,Iscrizioni!$A$2:$M$2502,4,FALSE),"-")</f>
        <v>-</v>
      </c>
      <c r="I1571" s="27" t="str">
        <f>IF($D1571&gt;0,VLOOKUP($D1571,Iscrizioni!$A$2:$M$2502,5,FALSE),"-")</f>
        <v>-</v>
      </c>
      <c r="J1571" s="27" t="str">
        <f>IF($D1571&gt;0,VLOOKUP($D1571,Iscrizioni!$A$2:$M$2502,10,FALSE),"-")</f>
        <v>-</v>
      </c>
      <c r="K1571" s="27" t="str">
        <f t="shared" si="148"/>
        <v>-</v>
      </c>
      <c r="L1571" s="46" t="str">
        <f>IF($D1571&gt;0,VLOOKUP($D1571,Iscrizioni!$A$2:$M$2502,11,FALSE),"-")</f>
        <v>-</v>
      </c>
      <c r="M1571" s="27" t="str">
        <f>IF($D1571&gt;0,VLOOKUP($D1571,Iscrizioni!$A$2:$N$2502,12,FALSE),"-")</f>
        <v>-</v>
      </c>
      <c r="N1571" s="46" t="str">
        <f>IF($D1571&gt;0,VLOOKUP($D1571,Iscrizioni!$A$2:$M$2502,6,FALSE),"-")</f>
        <v>-</v>
      </c>
      <c r="O1571" s="107" t="str">
        <f>IF($D1571&gt;0,VLOOKUP($D1571,Iscrizioni!$A$2:$M$2502,7,FALSE),"-")</f>
        <v>-</v>
      </c>
      <c r="P1571" s="46" t="str">
        <f>IF($D1571&gt;0,VLOOKUP(LEFT($N1571,1),Regione!$A$2:$C$21,2,FALSE),"-")</f>
        <v>-</v>
      </c>
      <c r="Q1571" s="112" t="str">
        <f ca="1">IF($D1571&gt;0,NormalizzaTempo("D",CELL("tipo",$E1571),$E1571),"-")</f>
        <v>-</v>
      </c>
      <c r="R1571" s="27" t="str">
        <f>IF($D1571&gt;0,VLOOKUP($D1571,Iscrizioni!$A$2:$M$2502,13,FALSE),"-")</f>
        <v>-</v>
      </c>
      <c r="S1571" s="112" t="str">
        <f t="shared" si="151"/>
        <v>-</v>
      </c>
      <c r="T1571" s="112" t="str">
        <f>IF($D1571&gt;0,SUMIFS($S$3:$S1571,$X$3:$X1571,1,$J$3:$J1571,$J1571),"-")</f>
        <v>-</v>
      </c>
      <c r="U1571" s="112" t="str">
        <f t="shared" si="152"/>
        <v>-</v>
      </c>
      <c r="V1571" s="112" t="str">
        <f t="shared" si="149"/>
        <v>-</v>
      </c>
      <c r="W1571" s="27" t="str">
        <f>IF(LEN($C1571)=0,IF($D1571&gt;0,COUNTIFS($A$3:$A1571,$A1571),"-"),"Escluso")</f>
        <v>-</v>
      </c>
      <c r="X1571" s="2" t="str">
        <f>IF(LEN($C1571)=0,IF($D1571&gt;0,COUNTIFS($J$3:$J1571,$J1571,$C$3:$C1571,""),"-"),"Escluso")</f>
        <v>-</v>
      </c>
      <c r="Y1571" s="127" t="str">
        <f t="shared" si="147"/>
        <v>-</v>
      </c>
      <c r="Z1571" s="2" t="str">
        <f>IF($D1571&gt;0,COUNTIFS($O$3:$O1571,$O1571,$L$3:$L1571,$L1571,$I$3:$I1571,$I1571),"-")</f>
        <v>-</v>
      </c>
      <c r="AA1571" s="27" t="str">
        <f>IF($D1571&gt;0,IF(OR($Z1571 &gt;1,$L1571&lt;&gt;"Adulti"),0,VLOOKUP($P1571,Regione!$B$2:$C$22,2,FALSE)),"-")</f>
        <v>-</v>
      </c>
      <c r="AB1571" s="27" t="str">
        <f>IF($D1571&gt;0,IF(COUNTIFS($O$3:$O1571,$O1571,$L$3:$L1571,$L1571,$I$3:$I1571,$I1571) &gt;1,0,SUMIFS($Y$3:$Y$2503,$L$3:$L$2503,$L1571,$O$3:$O$2503,$O1571,$I$3:$I$2503,$I1571)),"-")</f>
        <v>-</v>
      </c>
      <c r="AC1571" s="27" t="str">
        <f t="shared" si="150"/>
        <v>-</v>
      </c>
    </row>
    <row r="1572" spans="1:29" s="1" customFormat="1">
      <c r="A1572" s="13"/>
      <c r="B1572" s="107" t="str">
        <f>IF(COUNTA($A1572)&gt;0,VLOOKUP($A1572,Corsa!$A$1:$F$43,2,FALSE),"-")</f>
        <v>-</v>
      </c>
      <c r="C1572" s="11"/>
      <c r="D1572" s="13"/>
      <c r="E1572" s="13"/>
      <c r="F1572" s="46" t="str">
        <f>IF(COUNTA($A1572)&gt;0,VLOOKUP($A1572,Corsa!$A$1:$F$43,3,FALSE),"-")</f>
        <v>-</v>
      </c>
      <c r="G1572" s="28" t="str">
        <f>IF($D1572&gt;0,VLOOKUP($D1572,Iscrizioni!$A$2:$M$2502,9,FALSE),"-")</f>
        <v>-</v>
      </c>
      <c r="H1572" s="28" t="str">
        <f>IF($D1572&gt;0,VLOOKUP($D1572,Iscrizioni!$A$2:$M$2502,4,FALSE),"-")</f>
        <v>-</v>
      </c>
      <c r="I1572" s="27" t="str">
        <f>IF($D1572&gt;0,VLOOKUP($D1572,Iscrizioni!$A$2:$M$2502,5,FALSE),"-")</f>
        <v>-</v>
      </c>
      <c r="J1572" s="27" t="str">
        <f>IF($D1572&gt;0,VLOOKUP($D1572,Iscrizioni!$A$2:$M$2502,10,FALSE),"-")</f>
        <v>-</v>
      </c>
      <c r="K1572" s="27" t="str">
        <f t="shared" si="148"/>
        <v>-</v>
      </c>
      <c r="L1572" s="46" t="str">
        <f>IF($D1572&gt;0,VLOOKUP($D1572,Iscrizioni!$A$2:$M$2502,11,FALSE),"-")</f>
        <v>-</v>
      </c>
      <c r="M1572" s="27" t="str">
        <f>IF($D1572&gt;0,VLOOKUP($D1572,Iscrizioni!$A$2:$N$2502,12,FALSE),"-")</f>
        <v>-</v>
      </c>
      <c r="N1572" s="46" t="str">
        <f>IF($D1572&gt;0,VLOOKUP($D1572,Iscrizioni!$A$2:$M$2502,6,FALSE),"-")</f>
        <v>-</v>
      </c>
      <c r="O1572" s="107" t="str">
        <f>IF($D1572&gt;0,VLOOKUP($D1572,Iscrizioni!$A$2:$M$2502,7,FALSE),"-")</f>
        <v>-</v>
      </c>
      <c r="P1572" s="46" t="str">
        <f>IF($D1572&gt;0,VLOOKUP(LEFT($N1572,1),Regione!$A$2:$C$21,2,FALSE),"-")</f>
        <v>-</v>
      </c>
      <c r="Q1572" s="112" t="str">
        <f ca="1">IF($D1572&gt;0,NormalizzaTempo("D",CELL("tipo",$E1572),$E1572),"-")</f>
        <v>-</v>
      </c>
      <c r="R1572" s="27" t="str">
        <f>IF($D1572&gt;0,VLOOKUP($D1572,Iscrizioni!$A$2:$M$2502,13,FALSE),"-")</f>
        <v>-</v>
      </c>
      <c r="S1572" s="112" t="str">
        <f t="shared" si="151"/>
        <v>-</v>
      </c>
      <c r="T1572" s="112" t="str">
        <f>IF($D1572&gt;0,SUMIFS($S$3:$S1572,$X$3:$X1572,1,$J$3:$J1572,$J1572),"-")</f>
        <v>-</v>
      </c>
      <c r="U1572" s="112" t="str">
        <f t="shared" si="152"/>
        <v>-</v>
      </c>
      <c r="V1572" s="112" t="str">
        <f t="shared" si="149"/>
        <v>-</v>
      </c>
      <c r="W1572" s="27" t="str">
        <f>IF(LEN($C1572)=0,IF($D1572&gt;0,COUNTIFS($A$3:$A1572,$A1572),"-"),"Escluso")</f>
        <v>-</v>
      </c>
      <c r="X1572" s="2" t="str">
        <f>IF(LEN($C1572)=0,IF($D1572&gt;0,COUNTIFS($J$3:$J1572,$J1572,$C$3:$C1572,""),"-"),"Escluso")</f>
        <v>-</v>
      </c>
      <c r="Y1572" s="127" t="str">
        <f t="shared" si="147"/>
        <v>-</v>
      </c>
      <c r="Z1572" s="2" t="str">
        <f>IF($D1572&gt;0,COUNTIFS($O$3:$O1572,$O1572,$L$3:$L1572,$L1572,$I$3:$I1572,$I1572),"-")</f>
        <v>-</v>
      </c>
      <c r="AA1572" s="27" t="str">
        <f>IF($D1572&gt;0,IF(OR($Z1572 &gt;1,$L1572&lt;&gt;"Adulti"),0,VLOOKUP($P1572,Regione!$B$2:$C$22,2,FALSE)),"-")</f>
        <v>-</v>
      </c>
      <c r="AB1572" s="27" t="str">
        <f>IF($D1572&gt;0,IF(COUNTIFS($O$3:$O1572,$O1572,$L$3:$L1572,$L1572,$I$3:$I1572,$I1572) &gt;1,0,SUMIFS($Y$3:$Y$2503,$L$3:$L$2503,$L1572,$O$3:$O$2503,$O1572,$I$3:$I$2503,$I1572)),"-")</f>
        <v>-</v>
      </c>
      <c r="AC1572" s="27" t="str">
        <f t="shared" si="150"/>
        <v>-</v>
      </c>
    </row>
    <row r="1573" spans="1:29" s="1" customFormat="1">
      <c r="A1573" s="13"/>
      <c r="B1573" s="107" t="str">
        <f>IF(COUNTA($A1573)&gt;0,VLOOKUP($A1573,Corsa!$A$1:$F$43,2,FALSE),"-")</f>
        <v>-</v>
      </c>
      <c r="C1573" s="11"/>
      <c r="D1573" s="13"/>
      <c r="E1573" s="13"/>
      <c r="F1573" s="46" t="str">
        <f>IF(COUNTA($A1573)&gt;0,VLOOKUP($A1573,Corsa!$A$1:$F$43,3,FALSE),"-")</f>
        <v>-</v>
      </c>
      <c r="G1573" s="28" t="str">
        <f>IF($D1573&gt;0,VLOOKUP($D1573,Iscrizioni!$A$2:$M$2502,9,FALSE),"-")</f>
        <v>-</v>
      </c>
      <c r="H1573" s="28" t="str">
        <f>IF($D1573&gt;0,VLOOKUP($D1573,Iscrizioni!$A$2:$M$2502,4,FALSE),"-")</f>
        <v>-</v>
      </c>
      <c r="I1573" s="27" t="str">
        <f>IF($D1573&gt;0,VLOOKUP($D1573,Iscrizioni!$A$2:$M$2502,5,FALSE),"-")</f>
        <v>-</v>
      </c>
      <c r="J1573" s="27" t="str">
        <f>IF($D1573&gt;0,VLOOKUP($D1573,Iscrizioni!$A$2:$M$2502,10,FALSE),"-")</f>
        <v>-</v>
      </c>
      <c r="K1573" s="27" t="str">
        <f t="shared" si="148"/>
        <v>-</v>
      </c>
      <c r="L1573" s="46" t="str">
        <f>IF($D1573&gt;0,VLOOKUP($D1573,Iscrizioni!$A$2:$M$2502,11,FALSE),"-")</f>
        <v>-</v>
      </c>
      <c r="M1573" s="27" t="str">
        <f>IF($D1573&gt;0,VLOOKUP($D1573,Iscrizioni!$A$2:$N$2502,12,FALSE),"-")</f>
        <v>-</v>
      </c>
      <c r="N1573" s="46" t="str">
        <f>IF($D1573&gt;0,VLOOKUP($D1573,Iscrizioni!$A$2:$M$2502,6,FALSE),"-")</f>
        <v>-</v>
      </c>
      <c r="O1573" s="107" t="str">
        <f>IF($D1573&gt;0,VLOOKUP($D1573,Iscrizioni!$A$2:$M$2502,7,FALSE),"-")</f>
        <v>-</v>
      </c>
      <c r="P1573" s="46" t="str">
        <f>IF($D1573&gt;0,VLOOKUP(LEFT($N1573,1),Regione!$A$2:$C$21,2,FALSE),"-")</f>
        <v>-</v>
      </c>
      <c r="Q1573" s="112" t="str">
        <f ca="1">IF($D1573&gt;0,NormalizzaTempo("D",CELL("tipo",$E1573),$E1573),"-")</f>
        <v>-</v>
      </c>
      <c r="R1573" s="27" t="str">
        <f>IF($D1573&gt;0,VLOOKUP($D1573,Iscrizioni!$A$2:$M$2502,13,FALSE),"-")</f>
        <v>-</v>
      </c>
      <c r="S1573" s="112" t="str">
        <f t="shared" si="151"/>
        <v>-</v>
      </c>
      <c r="T1573" s="112" t="str">
        <f>IF($D1573&gt;0,SUMIFS($S$3:$S1573,$X$3:$X1573,1,$J$3:$J1573,$J1573),"-")</f>
        <v>-</v>
      </c>
      <c r="U1573" s="112" t="str">
        <f t="shared" si="152"/>
        <v>-</v>
      </c>
      <c r="V1573" s="112" t="str">
        <f t="shared" si="149"/>
        <v>-</v>
      </c>
      <c r="W1573" s="27" t="str">
        <f>IF(LEN($C1573)=0,IF($D1573&gt;0,COUNTIFS($A$3:$A1573,$A1573),"-"),"Escluso")</f>
        <v>-</v>
      </c>
      <c r="X1573" s="2" t="str">
        <f>IF(LEN($C1573)=0,IF($D1573&gt;0,COUNTIFS($J$3:$J1573,$J1573,$C$3:$C1573,""),"-"),"Escluso")</f>
        <v>-</v>
      </c>
      <c r="Y1573" s="127" t="str">
        <f t="shared" si="147"/>
        <v>-</v>
      </c>
      <c r="Z1573" s="2" t="str">
        <f>IF($D1573&gt;0,COUNTIFS($O$3:$O1573,$O1573,$L$3:$L1573,$L1573,$I$3:$I1573,$I1573),"-")</f>
        <v>-</v>
      </c>
      <c r="AA1573" s="27" t="str">
        <f>IF($D1573&gt;0,IF(OR($Z1573 &gt;1,$L1573&lt;&gt;"Adulti"),0,VLOOKUP($P1573,Regione!$B$2:$C$22,2,FALSE)),"-")</f>
        <v>-</v>
      </c>
      <c r="AB1573" s="27" t="str">
        <f>IF($D1573&gt;0,IF(COUNTIFS($O$3:$O1573,$O1573,$L$3:$L1573,$L1573,$I$3:$I1573,$I1573) &gt;1,0,SUMIFS($Y$3:$Y$2503,$L$3:$L$2503,$L1573,$O$3:$O$2503,$O1573,$I$3:$I$2503,$I1573)),"-")</f>
        <v>-</v>
      </c>
      <c r="AC1573" s="27" t="str">
        <f t="shared" si="150"/>
        <v>-</v>
      </c>
    </row>
    <row r="1574" spans="1:29" s="1" customFormat="1">
      <c r="A1574" s="13"/>
      <c r="B1574" s="107" t="str">
        <f>IF(COUNTA($A1574)&gt;0,VLOOKUP($A1574,Corsa!$A$1:$F$43,2,FALSE),"-")</f>
        <v>-</v>
      </c>
      <c r="C1574" s="11"/>
      <c r="D1574" s="13"/>
      <c r="E1574" s="13"/>
      <c r="F1574" s="46" t="str">
        <f>IF(COUNTA($A1574)&gt;0,VLOOKUP($A1574,Corsa!$A$1:$F$43,3,FALSE),"-")</f>
        <v>-</v>
      </c>
      <c r="G1574" s="28" t="str">
        <f>IF($D1574&gt;0,VLOOKUP($D1574,Iscrizioni!$A$2:$M$2502,9,FALSE),"-")</f>
        <v>-</v>
      </c>
      <c r="H1574" s="28" t="str">
        <f>IF($D1574&gt;0,VLOOKUP($D1574,Iscrizioni!$A$2:$M$2502,4,FALSE),"-")</f>
        <v>-</v>
      </c>
      <c r="I1574" s="27" t="str">
        <f>IF($D1574&gt;0,VLOOKUP($D1574,Iscrizioni!$A$2:$M$2502,5,FALSE),"-")</f>
        <v>-</v>
      </c>
      <c r="J1574" s="27" t="str">
        <f>IF($D1574&gt;0,VLOOKUP($D1574,Iscrizioni!$A$2:$M$2502,10,FALSE),"-")</f>
        <v>-</v>
      </c>
      <c r="K1574" s="27" t="str">
        <f t="shared" si="148"/>
        <v>-</v>
      </c>
      <c r="L1574" s="46" t="str">
        <f>IF($D1574&gt;0,VLOOKUP($D1574,Iscrizioni!$A$2:$M$2502,11,FALSE),"-")</f>
        <v>-</v>
      </c>
      <c r="M1574" s="27" t="str">
        <f>IF($D1574&gt;0,VLOOKUP($D1574,Iscrizioni!$A$2:$N$2502,12,FALSE),"-")</f>
        <v>-</v>
      </c>
      <c r="N1574" s="46" t="str">
        <f>IF($D1574&gt;0,VLOOKUP($D1574,Iscrizioni!$A$2:$M$2502,6,FALSE),"-")</f>
        <v>-</v>
      </c>
      <c r="O1574" s="107" t="str">
        <f>IF($D1574&gt;0,VLOOKUP($D1574,Iscrizioni!$A$2:$M$2502,7,FALSE),"-")</f>
        <v>-</v>
      </c>
      <c r="P1574" s="46" t="str">
        <f>IF($D1574&gt;0,VLOOKUP(LEFT($N1574,1),Regione!$A$2:$C$21,2,FALSE),"-")</f>
        <v>-</v>
      </c>
      <c r="Q1574" s="112" t="str">
        <f ca="1">IF($D1574&gt;0,NormalizzaTempo("D",CELL("tipo",$E1574),$E1574),"-")</f>
        <v>-</v>
      </c>
      <c r="R1574" s="27" t="str">
        <f>IF($D1574&gt;0,VLOOKUP($D1574,Iscrizioni!$A$2:$M$2502,13,FALSE),"-")</f>
        <v>-</v>
      </c>
      <c r="S1574" s="112" t="str">
        <f t="shared" si="151"/>
        <v>-</v>
      </c>
      <c r="T1574" s="112" t="str">
        <f>IF($D1574&gt;0,SUMIFS($S$3:$S1574,$X$3:$X1574,1,$J$3:$J1574,$J1574),"-")</f>
        <v>-</v>
      </c>
      <c r="U1574" s="112" t="str">
        <f t="shared" si="152"/>
        <v>-</v>
      </c>
      <c r="V1574" s="112" t="str">
        <f t="shared" si="149"/>
        <v>-</v>
      </c>
      <c r="W1574" s="27" t="str">
        <f>IF(LEN($C1574)=0,IF($D1574&gt;0,COUNTIFS($A$3:$A1574,$A1574),"-"),"Escluso")</f>
        <v>-</v>
      </c>
      <c r="X1574" s="2" t="str">
        <f>IF(LEN($C1574)=0,IF($D1574&gt;0,COUNTIFS($J$3:$J1574,$J1574,$C$3:$C1574,""),"-"),"Escluso")</f>
        <v>-</v>
      </c>
      <c r="Y1574" s="127" t="str">
        <f t="shared" si="147"/>
        <v>-</v>
      </c>
      <c r="Z1574" s="2" t="str">
        <f>IF($D1574&gt;0,COUNTIFS($O$3:$O1574,$O1574,$L$3:$L1574,$L1574,$I$3:$I1574,$I1574),"-")</f>
        <v>-</v>
      </c>
      <c r="AA1574" s="27" t="str">
        <f>IF($D1574&gt;0,IF(OR($Z1574 &gt;1,$L1574&lt;&gt;"Adulti"),0,VLOOKUP($P1574,Regione!$B$2:$C$22,2,FALSE)),"-")</f>
        <v>-</v>
      </c>
      <c r="AB1574" s="27" t="str">
        <f>IF($D1574&gt;0,IF(COUNTIFS($O$3:$O1574,$O1574,$L$3:$L1574,$L1574,$I$3:$I1574,$I1574) &gt;1,0,SUMIFS($Y$3:$Y$2503,$L$3:$L$2503,$L1574,$O$3:$O$2503,$O1574,$I$3:$I$2503,$I1574)),"-")</f>
        <v>-</v>
      </c>
      <c r="AC1574" s="27" t="str">
        <f t="shared" si="150"/>
        <v>-</v>
      </c>
    </row>
    <row r="1575" spans="1:29" s="1" customFormat="1">
      <c r="A1575" s="13"/>
      <c r="B1575" s="107" t="str">
        <f>IF(COUNTA($A1575)&gt;0,VLOOKUP($A1575,Corsa!$A$1:$F$43,2,FALSE),"-")</f>
        <v>-</v>
      </c>
      <c r="C1575" s="11"/>
      <c r="D1575" s="13"/>
      <c r="E1575" s="13"/>
      <c r="F1575" s="46" t="str">
        <f>IF(COUNTA($A1575)&gt;0,VLOOKUP($A1575,Corsa!$A$1:$F$43,3,FALSE),"-")</f>
        <v>-</v>
      </c>
      <c r="G1575" s="28" t="str">
        <f>IF($D1575&gt;0,VLOOKUP($D1575,Iscrizioni!$A$2:$M$2502,9,FALSE),"-")</f>
        <v>-</v>
      </c>
      <c r="H1575" s="28" t="str">
        <f>IF($D1575&gt;0,VLOOKUP($D1575,Iscrizioni!$A$2:$M$2502,4,FALSE),"-")</f>
        <v>-</v>
      </c>
      <c r="I1575" s="27" t="str">
        <f>IF($D1575&gt;0,VLOOKUP($D1575,Iscrizioni!$A$2:$M$2502,5,FALSE),"-")</f>
        <v>-</v>
      </c>
      <c r="J1575" s="27" t="str">
        <f>IF($D1575&gt;0,VLOOKUP($D1575,Iscrizioni!$A$2:$M$2502,10,FALSE),"-")</f>
        <v>-</v>
      </c>
      <c r="K1575" s="27" t="str">
        <f t="shared" si="148"/>
        <v>-</v>
      </c>
      <c r="L1575" s="46" t="str">
        <f>IF($D1575&gt;0,VLOOKUP($D1575,Iscrizioni!$A$2:$M$2502,11,FALSE),"-")</f>
        <v>-</v>
      </c>
      <c r="M1575" s="27" t="str">
        <f>IF($D1575&gt;0,VLOOKUP($D1575,Iscrizioni!$A$2:$N$2502,12,FALSE),"-")</f>
        <v>-</v>
      </c>
      <c r="N1575" s="46" t="str">
        <f>IF($D1575&gt;0,VLOOKUP($D1575,Iscrizioni!$A$2:$M$2502,6,FALSE),"-")</f>
        <v>-</v>
      </c>
      <c r="O1575" s="107" t="str">
        <f>IF($D1575&gt;0,VLOOKUP($D1575,Iscrizioni!$A$2:$M$2502,7,FALSE),"-")</f>
        <v>-</v>
      </c>
      <c r="P1575" s="46" t="str">
        <f>IF($D1575&gt;0,VLOOKUP(LEFT($N1575,1),Regione!$A$2:$C$21,2,FALSE),"-")</f>
        <v>-</v>
      </c>
      <c r="Q1575" s="112" t="str">
        <f ca="1">IF($D1575&gt;0,NormalizzaTempo("D",CELL("tipo",$E1575),$E1575),"-")</f>
        <v>-</v>
      </c>
      <c r="R1575" s="27" t="str">
        <f>IF($D1575&gt;0,VLOOKUP($D1575,Iscrizioni!$A$2:$M$2502,13,FALSE),"-")</f>
        <v>-</v>
      </c>
      <c r="S1575" s="112" t="str">
        <f t="shared" si="151"/>
        <v>-</v>
      </c>
      <c r="T1575" s="112" t="str">
        <f>IF($D1575&gt;0,SUMIFS($S$3:$S1575,$X$3:$X1575,1,$J$3:$J1575,$J1575),"-")</f>
        <v>-</v>
      </c>
      <c r="U1575" s="112" t="str">
        <f t="shared" si="152"/>
        <v>-</v>
      </c>
      <c r="V1575" s="112" t="str">
        <f t="shared" si="149"/>
        <v>-</v>
      </c>
      <c r="W1575" s="27" t="str">
        <f>IF(LEN($C1575)=0,IF($D1575&gt;0,COUNTIFS($A$3:$A1575,$A1575),"-"),"Escluso")</f>
        <v>-</v>
      </c>
      <c r="X1575" s="2" t="str">
        <f>IF(LEN($C1575)=0,IF($D1575&gt;0,COUNTIFS($J$3:$J1575,$J1575,$C$3:$C1575,""),"-"),"Escluso")</f>
        <v>-</v>
      </c>
      <c r="Y1575" s="127" t="str">
        <f t="shared" si="147"/>
        <v>-</v>
      </c>
      <c r="Z1575" s="2" t="str">
        <f>IF($D1575&gt;0,COUNTIFS($O$3:$O1575,$O1575,$L$3:$L1575,$L1575,$I$3:$I1575,$I1575),"-")</f>
        <v>-</v>
      </c>
      <c r="AA1575" s="27" t="str">
        <f>IF($D1575&gt;0,IF(OR($Z1575 &gt;1,$L1575&lt;&gt;"Adulti"),0,VLOOKUP($P1575,Regione!$B$2:$C$22,2,FALSE)),"-")</f>
        <v>-</v>
      </c>
      <c r="AB1575" s="27" t="str">
        <f>IF($D1575&gt;0,IF(COUNTIFS($O$3:$O1575,$O1575,$L$3:$L1575,$L1575,$I$3:$I1575,$I1575) &gt;1,0,SUMIFS($Y$3:$Y$2503,$L$3:$L$2503,$L1575,$O$3:$O$2503,$O1575,$I$3:$I$2503,$I1575)),"-")</f>
        <v>-</v>
      </c>
      <c r="AC1575" s="27" t="str">
        <f t="shared" si="150"/>
        <v>-</v>
      </c>
    </row>
    <row r="1576" spans="1:29" s="1" customFormat="1">
      <c r="A1576" s="13"/>
      <c r="B1576" s="107" t="str">
        <f>IF(COUNTA($A1576)&gt;0,VLOOKUP($A1576,Corsa!$A$1:$F$43,2,FALSE),"-")</f>
        <v>-</v>
      </c>
      <c r="C1576" s="11"/>
      <c r="D1576" s="13"/>
      <c r="E1576" s="13"/>
      <c r="F1576" s="46" t="str">
        <f>IF(COUNTA($A1576)&gt;0,VLOOKUP($A1576,Corsa!$A$1:$F$43,3,FALSE),"-")</f>
        <v>-</v>
      </c>
      <c r="G1576" s="28" t="str">
        <f>IF($D1576&gt;0,VLOOKUP($D1576,Iscrizioni!$A$2:$M$2502,9,FALSE),"-")</f>
        <v>-</v>
      </c>
      <c r="H1576" s="28" t="str">
        <f>IF($D1576&gt;0,VLOOKUP($D1576,Iscrizioni!$A$2:$M$2502,4,FALSE),"-")</f>
        <v>-</v>
      </c>
      <c r="I1576" s="27" t="str">
        <f>IF($D1576&gt;0,VLOOKUP($D1576,Iscrizioni!$A$2:$M$2502,5,FALSE),"-")</f>
        <v>-</v>
      </c>
      <c r="J1576" s="27" t="str">
        <f>IF($D1576&gt;0,VLOOKUP($D1576,Iscrizioni!$A$2:$M$2502,10,FALSE),"-")</f>
        <v>-</v>
      </c>
      <c r="K1576" s="27" t="str">
        <f t="shared" si="148"/>
        <v>-</v>
      </c>
      <c r="L1576" s="46" t="str">
        <f>IF($D1576&gt;0,VLOOKUP($D1576,Iscrizioni!$A$2:$M$2502,11,FALSE),"-")</f>
        <v>-</v>
      </c>
      <c r="M1576" s="27" t="str">
        <f>IF($D1576&gt;0,VLOOKUP($D1576,Iscrizioni!$A$2:$N$2502,12,FALSE),"-")</f>
        <v>-</v>
      </c>
      <c r="N1576" s="46" t="str">
        <f>IF($D1576&gt;0,VLOOKUP($D1576,Iscrizioni!$A$2:$M$2502,6,FALSE),"-")</f>
        <v>-</v>
      </c>
      <c r="O1576" s="107" t="str">
        <f>IF($D1576&gt;0,VLOOKUP($D1576,Iscrizioni!$A$2:$M$2502,7,FALSE),"-")</f>
        <v>-</v>
      </c>
      <c r="P1576" s="46" t="str">
        <f>IF($D1576&gt;0,VLOOKUP(LEFT($N1576,1),Regione!$A$2:$C$21,2,FALSE),"-")</f>
        <v>-</v>
      </c>
      <c r="Q1576" s="112" t="str">
        <f ca="1">IF($D1576&gt;0,NormalizzaTempo("D",CELL("tipo",$E1576),$E1576),"-")</f>
        <v>-</v>
      </c>
      <c r="R1576" s="27" t="str">
        <f>IF($D1576&gt;0,VLOOKUP($D1576,Iscrizioni!$A$2:$M$2502,13,FALSE),"-")</f>
        <v>-</v>
      </c>
      <c r="S1576" s="112" t="str">
        <f t="shared" si="151"/>
        <v>-</v>
      </c>
      <c r="T1576" s="112" t="str">
        <f>IF($D1576&gt;0,SUMIFS($S$3:$S1576,$X$3:$X1576,1,$J$3:$J1576,$J1576),"-")</f>
        <v>-</v>
      </c>
      <c r="U1576" s="112" t="str">
        <f t="shared" si="152"/>
        <v>-</v>
      </c>
      <c r="V1576" s="112" t="str">
        <f t="shared" si="149"/>
        <v>-</v>
      </c>
      <c r="W1576" s="27" t="str">
        <f>IF(LEN($C1576)=0,IF($D1576&gt;0,COUNTIFS($A$3:$A1576,$A1576),"-"),"Escluso")</f>
        <v>-</v>
      </c>
      <c r="X1576" s="2" t="str">
        <f>IF(LEN($C1576)=0,IF($D1576&gt;0,COUNTIFS($J$3:$J1576,$J1576,$C$3:$C1576,""),"-"),"Escluso")</f>
        <v>-</v>
      </c>
      <c r="Y1576" s="127" t="str">
        <f t="shared" si="147"/>
        <v>-</v>
      </c>
      <c r="Z1576" s="2" t="str">
        <f>IF($D1576&gt;0,COUNTIFS($O$3:$O1576,$O1576,$L$3:$L1576,$L1576,$I$3:$I1576,$I1576),"-")</f>
        <v>-</v>
      </c>
      <c r="AA1576" s="27" t="str">
        <f>IF($D1576&gt;0,IF(OR($Z1576 &gt;1,$L1576&lt;&gt;"Adulti"),0,VLOOKUP($P1576,Regione!$B$2:$C$22,2,FALSE)),"-")</f>
        <v>-</v>
      </c>
      <c r="AB1576" s="27" t="str">
        <f>IF($D1576&gt;0,IF(COUNTIFS($O$3:$O1576,$O1576,$L$3:$L1576,$L1576,$I$3:$I1576,$I1576) &gt;1,0,SUMIFS($Y$3:$Y$2503,$L$3:$L$2503,$L1576,$O$3:$O$2503,$O1576,$I$3:$I$2503,$I1576)),"-")</f>
        <v>-</v>
      </c>
      <c r="AC1576" s="27" t="str">
        <f t="shared" si="150"/>
        <v>-</v>
      </c>
    </row>
    <row r="1577" spans="1:29" s="1" customFormat="1">
      <c r="A1577" s="13"/>
      <c r="B1577" s="107" t="str">
        <f>IF(COUNTA($A1577)&gt;0,VLOOKUP($A1577,Corsa!$A$1:$F$43,2,FALSE),"-")</f>
        <v>-</v>
      </c>
      <c r="C1577" s="11"/>
      <c r="D1577" s="13"/>
      <c r="E1577" s="13"/>
      <c r="F1577" s="46" t="str">
        <f>IF(COUNTA($A1577)&gt;0,VLOOKUP($A1577,Corsa!$A$1:$F$43,3,FALSE),"-")</f>
        <v>-</v>
      </c>
      <c r="G1577" s="28" t="str">
        <f>IF($D1577&gt;0,VLOOKUP($D1577,Iscrizioni!$A$2:$M$2502,9,FALSE),"-")</f>
        <v>-</v>
      </c>
      <c r="H1577" s="28" t="str">
        <f>IF($D1577&gt;0,VLOOKUP($D1577,Iscrizioni!$A$2:$M$2502,4,FALSE),"-")</f>
        <v>-</v>
      </c>
      <c r="I1577" s="27" t="str">
        <f>IF($D1577&gt;0,VLOOKUP($D1577,Iscrizioni!$A$2:$M$2502,5,FALSE),"-")</f>
        <v>-</v>
      </c>
      <c r="J1577" s="27" t="str">
        <f>IF($D1577&gt;0,VLOOKUP($D1577,Iscrizioni!$A$2:$M$2502,10,FALSE),"-")</f>
        <v>-</v>
      </c>
      <c r="K1577" s="27" t="str">
        <f t="shared" si="148"/>
        <v>-</v>
      </c>
      <c r="L1577" s="46" t="str">
        <f>IF($D1577&gt;0,VLOOKUP($D1577,Iscrizioni!$A$2:$M$2502,11,FALSE),"-")</f>
        <v>-</v>
      </c>
      <c r="M1577" s="27" t="str">
        <f>IF($D1577&gt;0,VLOOKUP($D1577,Iscrizioni!$A$2:$N$2502,12,FALSE),"-")</f>
        <v>-</v>
      </c>
      <c r="N1577" s="46" t="str">
        <f>IF($D1577&gt;0,VLOOKUP($D1577,Iscrizioni!$A$2:$M$2502,6,FALSE),"-")</f>
        <v>-</v>
      </c>
      <c r="O1577" s="107" t="str">
        <f>IF($D1577&gt;0,VLOOKUP($D1577,Iscrizioni!$A$2:$M$2502,7,FALSE),"-")</f>
        <v>-</v>
      </c>
      <c r="P1577" s="46" t="str">
        <f>IF($D1577&gt;0,VLOOKUP(LEFT($N1577,1),Regione!$A$2:$C$21,2,FALSE),"-")</f>
        <v>-</v>
      </c>
      <c r="Q1577" s="112" t="str">
        <f ca="1">IF($D1577&gt;0,NormalizzaTempo("D",CELL("tipo",$E1577),$E1577),"-")</f>
        <v>-</v>
      </c>
      <c r="R1577" s="27" t="str">
        <f>IF($D1577&gt;0,VLOOKUP($D1577,Iscrizioni!$A$2:$M$2502,13,FALSE),"-")</f>
        <v>-</v>
      </c>
      <c r="S1577" s="112" t="str">
        <f t="shared" si="151"/>
        <v>-</v>
      </c>
      <c r="T1577" s="112" t="str">
        <f>IF($D1577&gt;0,SUMIFS($S$3:$S1577,$X$3:$X1577,1,$J$3:$J1577,$J1577),"-")</f>
        <v>-</v>
      </c>
      <c r="U1577" s="112" t="str">
        <f t="shared" si="152"/>
        <v>-</v>
      </c>
      <c r="V1577" s="112" t="str">
        <f t="shared" si="149"/>
        <v>-</v>
      </c>
      <c r="W1577" s="27" t="str">
        <f>IF(LEN($C1577)=0,IF($D1577&gt;0,COUNTIFS($A$3:$A1577,$A1577),"-"),"Escluso")</f>
        <v>-</v>
      </c>
      <c r="X1577" s="2" t="str">
        <f>IF(LEN($C1577)=0,IF($D1577&gt;0,COUNTIFS($J$3:$J1577,$J1577,$C$3:$C1577,""),"-"),"Escluso")</f>
        <v>-</v>
      </c>
      <c r="Y1577" s="127" t="str">
        <f t="shared" si="147"/>
        <v>-</v>
      </c>
      <c r="Z1577" s="2" t="str">
        <f>IF($D1577&gt;0,COUNTIFS($O$3:$O1577,$O1577,$L$3:$L1577,$L1577,$I$3:$I1577,$I1577),"-")</f>
        <v>-</v>
      </c>
      <c r="AA1577" s="27" t="str">
        <f>IF($D1577&gt;0,IF(OR($Z1577 &gt;1,$L1577&lt;&gt;"Adulti"),0,VLOOKUP($P1577,Regione!$B$2:$C$22,2,FALSE)),"-")</f>
        <v>-</v>
      </c>
      <c r="AB1577" s="27" t="str">
        <f>IF($D1577&gt;0,IF(COUNTIFS($O$3:$O1577,$O1577,$L$3:$L1577,$L1577,$I$3:$I1577,$I1577) &gt;1,0,SUMIFS($Y$3:$Y$2503,$L$3:$L$2503,$L1577,$O$3:$O$2503,$O1577,$I$3:$I$2503,$I1577)),"-")</f>
        <v>-</v>
      </c>
      <c r="AC1577" s="27" t="str">
        <f t="shared" si="150"/>
        <v>-</v>
      </c>
    </row>
    <row r="1578" spans="1:29" s="1" customFormat="1">
      <c r="A1578" s="13"/>
      <c r="B1578" s="107" t="str">
        <f>IF(COUNTA($A1578)&gt;0,VLOOKUP($A1578,Corsa!$A$1:$F$43,2,FALSE),"-")</f>
        <v>-</v>
      </c>
      <c r="C1578" s="11"/>
      <c r="D1578" s="13"/>
      <c r="E1578" s="13"/>
      <c r="F1578" s="46" t="str">
        <f>IF(COUNTA($A1578)&gt;0,VLOOKUP($A1578,Corsa!$A$1:$F$43,3,FALSE),"-")</f>
        <v>-</v>
      </c>
      <c r="G1578" s="28" t="str">
        <f>IF($D1578&gt;0,VLOOKUP($D1578,Iscrizioni!$A$2:$M$2502,9,FALSE),"-")</f>
        <v>-</v>
      </c>
      <c r="H1578" s="28" t="str">
        <f>IF($D1578&gt;0,VLOOKUP($D1578,Iscrizioni!$A$2:$M$2502,4,FALSE),"-")</f>
        <v>-</v>
      </c>
      <c r="I1578" s="27" t="str">
        <f>IF($D1578&gt;0,VLOOKUP($D1578,Iscrizioni!$A$2:$M$2502,5,FALSE),"-")</f>
        <v>-</v>
      </c>
      <c r="J1578" s="27" t="str">
        <f>IF($D1578&gt;0,VLOOKUP($D1578,Iscrizioni!$A$2:$M$2502,10,FALSE),"-")</f>
        <v>-</v>
      </c>
      <c r="K1578" s="27" t="str">
        <f t="shared" si="148"/>
        <v>-</v>
      </c>
      <c r="L1578" s="46" t="str">
        <f>IF($D1578&gt;0,VLOOKUP($D1578,Iscrizioni!$A$2:$M$2502,11,FALSE),"-")</f>
        <v>-</v>
      </c>
      <c r="M1578" s="27" t="str">
        <f>IF($D1578&gt;0,VLOOKUP($D1578,Iscrizioni!$A$2:$N$2502,12,FALSE),"-")</f>
        <v>-</v>
      </c>
      <c r="N1578" s="46" t="str">
        <f>IF($D1578&gt;0,VLOOKUP($D1578,Iscrizioni!$A$2:$M$2502,6,FALSE),"-")</f>
        <v>-</v>
      </c>
      <c r="O1578" s="107" t="str">
        <f>IF($D1578&gt;0,VLOOKUP($D1578,Iscrizioni!$A$2:$M$2502,7,FALSE),"-")</f>
        <v>-</v>
      </c>
      <c r="P1578" s="46" t="str">
        <f>IF($D1578&gt;0,VLOOKUP(LEFT($N1578,1),Regione!$A$2:$C$21,2,FALSE),"-")</f>
        <v>-</v>
      </c>
      <c r="Q1578" s="112" t="str">
        <f ca="1">IF($D1578&gt;0,NormalizzaTempo("D",CELL("tipo",$E1578),$E1578),"-")</f>
        <v>-</v>
      </c>
      <c r="R1578" s="27" t="str">
        <f>IF($D1578&gt;0,VLOOKUP($D1578,Iscrizioni!$A$2:$M$2502,13,FALSE),"-")</f>
        <v>-</v>
      </c>
      <c r="S1578" s="112" t="str">
        <f t="shared" si="151"/>
        <v>-</v>
      </c>
      <c r="T1578" s="112" t="str">
        <f>IF($D1578&gt;0,SUMIFS($S$3:$S1578,$X$3:$X1578,1,$J$3:$J1578,$J1578),"-")</f>
        <v>-</v>
      </c>
      <c r="U1578" s="112" t="str">
        <f t="shared" si="152"/>
        <v>-</v>
      </c>
      <c r="V1578" s="112" t="str">
        <f t="shared" si="149"/>
        <v>-</v>
      </c>
      <c r="W1578" s="27" t="str">
        <f>IF(LEN($C1578)=0,IF($D1578&gt;0,COUNTIFS($A$3:$A1578,$A1578),"-"),"Escluso")</f>
        <v>-</v>
      </c>
      <c r="X1578" s="2" t="str">
        <f>IF(LEN($C1578)=0,IF($D1578&gt;0,COUNTIFS($J$3:$J1578,$J1578,$C$3:$C1578,""),"-"),"Escluso")</f>
        <v>-</v>
      </c>
      <c r="Y1578" s="127" t="str">
        <f t="shared" si="147"/>
        <v>-</v>
      </c>
      <c r="Z1578" s="2" t="str">
        <f>IF($D1578&gt;0,COUNTIFS($O$3:$O1578,$O1578,$L$3:$L1578,$L1578,$I$3:$I1578,$I1578),"-")</f>
        <v>-</v>
      </c>
      <c r="AA1578" s="27" t="str">
        <f>IF($D1578&gt;0,IF(OR($Z1578 &gt;1,$L1578&lt;&gt;"Adulti"),0,VLOOKUP($P1578,Regione!$B$2:$C$22,2,FALSE)),"-")</f>
        <v>-</v>
      </c>
      <c r="AB1578" s="27" t="str">
        <f>IF($D1578&gt;0,IF(COUNTIFS($O$3:$O1578,$O1578,$L$3:$L1578,$L1578,$I$3:$I1578,$I1578) &gt;1,0,SUMIFS($Y$3:$Y$2503,$L$3:$L$2503,$L1578,$O$3:$O$2503,$O1578,$I$3:$I$2503,$I1578)),"-")</f>
        <v>-</v>
      </c>
      <c r="AC1578" s="27" t="str">
        <f t="shared" si="150"/>
        <v>-</v>
      </c>
    </row>
    <row r="1579" spans="1:29" s="1" customFormat="1">
      <c r="A1579" s="13"/>
      <c r="B1579" s="107" t="str">
        <f>IF(COUNTA($A1579)&gt;0,VLOOKUP($A1579,Corsa!$A$1:$F$43,2,FALSE),"-")</f>
        <v>-</v>
      </c>
      <c r="C1579" s="11"/>
      <c r="D1579" s="13"/>
      <c r="E1579" s="13"/>
      <c r="F1579" s="46" t="str">
        <f>IF(COUNTA($A1579)&gt;0,VLOOKUP($A1579,Corsa!$A$1:$F$43,3,FALSE),"-")</f>
        <v>-</v>
      </c>
      <c r="G1579" s="28" t="str">
        <f>IF($D1579&gt;0,VLOOKUP($D1579,Iscrizioni!$A$2:$M$2502,9,FALSE),"-")</f>
        <v>-</v>
      </c>
      <c r="H1579" s="28" t="str">
        <f>IF($D1579&gt;0,VLOOKUP($D1579,Iscrizioni!$A$2:$M$2502,4,FALSE),"-")</f>
        <v>-</v>
      </c>
      <c r="I1579" s="27" t="str">
        <f>IF($D1579&gt;0,VLOOKUP($D1579,Iscrizioni!$A$2:$M$2502,5,FALSE),"-")</f>
        <v>-</v>
      </c>
      <c r="J1579" s="27" t="str">
        <f>IF($D1579&gt;0,VLOOKUP($D1579,Iscrizioni!$A$2:$M$2502,10,FALSE),"-")</f>
        <v>-</v>
      </c>
      <c r="K1579" s="27" t="str">
        <f t="shared" si="148"/>
        <v>-</v>
      </c>
      <c r="L1579" s="46" t="str">
        <f>IF($D1579&gt;0,VLOOKUP($D1579,Iscrizioni!$A$2:$M$2502,11,FALSE),"-")</f>
        <v>-</v>
      </c>
      <c r="M1579" s="27" t="str">
        <f>IF($D1579&gt;0,VLOOKUP($D1579,Iscrizioni!$A$2:$N$2502,12,FALSE),"-")</f>
        <v>-</v>
      </c>
      <c r="N1579" s="46" t="str">
        <f>IF($D1579&gt;0,VLOOKUP($D1579,Iscrizioni!$A$2:$M$2502,6,FALSE),"-")</f>
        <v>-</v>
      </c>
      <c r="O1579" s="107" t="str">
        <f>IF($D1579&gt;0,VLOOKUP($D1579,Iscrizioni!$A$2:$M$2502,7,FALSE),"-")</f>
        <v>-</v>
      </c>
      <c r="P1579" s="46" t="str">
        <f>IF($D1579&gt;0,VLOOKUP(LEFT($N1579,1),Regione!$A$2:$C$21,2,FALSE),"-")</f>
        <v>-</v>
      </c>
      <c r="Q1579" s="112" t="str">
        <f ca="1">IF($D1579&gt;0,NormalizzaTempo("D",CELL("tipo",$E1579),$E1579),"-")</f>
        <v>-</v>
      </c>
      <c r="R1579" s="27" t="str">
        <f>IF($D1579&gt;0,VLOOKUP($D1579,Iscrizioni!$A$2:$M$2502,13,FALSE),"-")</f>
        <v>-</v>
      </c>
      <c r="S1579" s="112" t="str">
        <f t="shared" si="151"/>
        <v>-</v>
      </c>
      <c r="T1579" s="112" t="str">
        <f>IF($D1579&gt;0,SUMIFS($S$3:$S1579,$X$3:$X1579,1,$J$3:$J1579,$J1579),"-")</f>
        <v>-</v>
      </c>
      <c r="U1579" s="112" t="str">
        <f t="shared" si="152"/>
        <v>-</v>
      </c>
      <c r="V1579" s="112" t="str">
        <f t="shared" si="149"/>
        <v>-</v>
      </c>
      <c r="W1579" s="27" t="str">
        <f>IF(LEN($C1579)=0,IF($D1579&gt;0,COUNTIFS($A$3:$A1579,$A1579),"-"),"Escluso")</f>
        <v>-</v>
      </c>
      <c r="X1579" s="2" t="str">
        <f>IF(LEN($C1579)=0,IF($D1579&gt;0,COUNTIFS($J$3:$J1579,$J1579,$C$3:$C1579,""),"-"),"Escluso")</f>
        <v>-</v>
      </c>
      <c r="Y1579" s="127" t="str">
        <f t="shared" si="147"/>
        <v>-</v>
      </c>
      <c r="Z1579" s="2" t="str">
        <f>IF($D1579&gt;0,COUNTIFS($O$3:$O1579,$O1579,$L$3:$L1579,$L1579,$I$3:$I1579,$I1579),"-")</f>
        <v>-</v>
      </c>
      <c r="AA1579" s="27" t="str">
        <f>IF($D1579&gt;0,IF(OR($Z1579 &gt;1,$L1579&lt;&gt;"Adulti"),0,VLOOKUP($P1579,Regione!$B$2:$C$22,2,FALSE)),"-")</f>
        <v>-</v>
      </c>
      <c r="AB1579" s="27" t="str">
        <f>IF($D1579&gt;0,IF(COUNTIFS($O$3:$O1579,$O1579,$L$3:$L1579,$L1579,$I$3:$I1579,$I1579) &gt;1,0,SUMIFS($Y$3:$Y$2503,$L$3:$L$2503,$L1579,$O$3:$O$2503,$O1579,$I$3:$I$2503,$I1579)),"-")</f>
        <v>-</v>
      </c>
      <c r="AC1579" s="27" t="str">
        <f t="shared" si="150"/>
        <v>-</v>
      </c>
    </row>
    <row r="1580" spans="1:29" s="1" customFormat="1">
      <c r="A1580" s="13"/>
      <c r="B1580" s="107" t="str">
        <f>IF(COUNTA($A1580)&gt;0,VLOOKUP($A1580,Corsa!$A$1:$F$43,2,FALSE),"-")</f>
        <v>-</v>
      </c>
      <c r="C1580" s="11"/>
      <c r="D1580" s="13"/>
      <c r="E1580" s="13"/>
      <c r="F1580" s="46" t="str">
        <f>IF(COUNTA($A1580)&gt;0,VLOOKUP($A1580,Corsa!$A$1:$F$43,3,FALSE),"-")</f>
        <v>-</v>
      </c>
      <c r="G1580" s="28" t="str">
        <f>IF($D1580&gt;0,VLOOKUP($D1580,Iscrizioni!$A$2:$M$2502,9,FALSE),"-")</f>
        <v>-</v>
      </c>
      <c r="H1580" s="28" t="str">
        <f>IF($D1580&gt;0,VLOOKUP($D1580,Iscrizioni!$A$2:$M$2502,4,FALSE),"-")</f>
        <v>-</v>
      </c>
      <c r="I1580" s="27" t="str">
        <f>IF($D1580&gt;0,VLOOKUP($D1580,Iscrizioni!$A$2:$M$2502,5,FALSE),"-")</f>
        <v>-</v>
      </c>
      <c r="J1580" s="27" t="str">
        <f>IF($D1580&gt;0,VLOOKUP($D1580,Iscrizioni!$A$2:$M$2502,10,FALSE),"-")</f>
        <v>-</v>
      </c>
      <c r="K1580" s="27" t="str">
        <f t="shared" si="148"/>
        <v>-</v>
      </c>
      <c r="L1580" s="46" t="str">
        <f>IF($D1580&gt;0,VLOOKUP($D1580,Iscrizioni!$A$2:$M$2502,11,FALSE),"-")</f>
        <v>-</v>
      </c>
      <c r="M1580" s="27" t="str">
        <f>IF($D1580&gt;0,VLOOKUP($D1580,Iscrizioni!$A$2:$N$2502,12,FALSE),"-")</f>
        <v>-</v>
      </c>
      <c r="N1580" s="46" t="str">
        <f>IF($D1580&gt;0,VLOOKUP($D1580,Iscrizioni!$A$2:$M$2502,6,FALSE),"-")</f>
        <v>-</v>
      </c>
      <c r="O1580" s="107" t="str">
        <f>IF($D1580&gt;0,VLOOKUP($D1580,Iscrizioni!$A$2:$M$2502,7,FALSE),"-")</f>
        <v>-</v>
      </c>
      <c r="P1580" s="46" t="str">
        <f>IF($D1580&gt;0,VLOOKUP(LEFT($N1580,1),Regione!$A$2:$C$21,2,FALSE),"-")</f>
        <v>-</v>
      </c>
      <c r="Q1580" s="112" t="str">
        <f ca="1">IF($D1580&gt;0,NormalizzaTempo("D",CELL("tipo",$E1580),$E1580),"-")</f>
        <v>-</v>
      </c>
      <c r="R1580" s="27" t="str">
        <f>IF($D1580&gt;0,VLOOKUP($D1580,Iscrizioni!$A$2:$M$2502,13,FALSE),"-")</f>
        <v>-</v>
      </c>
      <c r="S1580" s="112" t="str">
        <f t="shared" si="151"/>
        <v>-</v>
      </c>
      <c r="T1580" s="112" t="str">
        <f>IF($D1580&gt;0,SUMIFS($S$3:$S1580,$X$3:$X1580,1,$J$3:$J1580,$J1580),"-")</f>
        <v>-</v>
      </c>
      <c r="U1580" s="112" t="str">
        <f t="shared" si="152"/>
        <v>-</v>
      </c>
      <c r="V1580" s="112" t="str">
        <f t="shared" si="149"/>
        <v>-</v>
      </c>
      <c r="W1580" s="27" t="str">
        <f>IF(LEN($C1580)=0,IF($D1580&gt;0,COUNTIFS($A$3:$A1580,$A1580),"-"),"Escluso")</f>
        <v>-</v>
      </c>
      <c r="X1580" s="2" t="str">
        <f>IF(LEN($C1580)=0,IF($D1580&gt;0,COUNTIFS($J$3:$J1580,$J1580,$C$3:$C1580,""),"-"),"Escluso")</f>
        <v>-</v>
      </c>
      <c r="Y1580" s="127" t="str">
        <f t="shared" si="147"/>
        <v>-</v>
      </c>
      <c r="Z1580" s="2" t="str">
        <f>IF($D1580&gt;0,COUNTIFS($O$3:$O1580,$O1580,$L$3:$L1580,$L1580,$I$3:$I1580,$I1580),"-")</f>
        <v>-</v>
      </c>
      <c r="AA1580" s="27" t="str">
        <f>IF($D1580&gt;0,IF(OR($Z1580 &gt;1,$L1580&lt;&gt;"Adulti"),0,VLOOKUP($P1580,Regione!$B$2:$C$22,2,FALSE)),"-")</f>
        <v>-</v>
      </c>
      <c r="AB1580" s="27" t="str">
        <f>IF($D1580&gt;0,IF(COUNTIFS($O$3:$O1580,$O1580,$L$3:$L1580,$L1580,$I$3:$I1580,$I1580) &gt;1,0,SUMIFS($Y$3:$Y$2503,$L$3:$L$2503,$L1580,$O$3:$O$2503,$O1580,$I$3:$I$2503,$I1580)),"-")</f>
        <v>-</v>
      </c>
      <c r="AC1580" s="27" t="str">
        <f t="shared" si="150"/>
        <v>-</v>
      </c>
    </row>
    <row r="1581" spans="1:29" s="1" customFormat="1">
      <c r="A1581" s="13"/>
      <c r="B1581" s="107" t="str">
        <f>IF(COUNTA($A1581)&gt;0,VLOOKUP($A1581,Corsa!$A$1:$F$43,2,FALSE),"-")</f>
        <v>-</v>
      </c>
      <c r="C1581" s="11"/>
      <c r="D1581" s="13"/>
      <c r="E1581" s="13"/>
      <c r="F1581" s="46" t="str">
        <f>IF(COUNTA($A1581)&gt;0,VLOOKUP($A1581,Corsa!$A$1:$F$43,3,FALSE),"-")</f>
        <v>-</v>
      </c>
      <c r="G1581" s="28" t="str">
        <f>IF($D1581&gt;0,VLOOKUP($D1581,Iscrizioni!$A$2:$M$2502,9,FALSE),"-")</f>
        <v>-</v>
      </c>
      <c r="H1581" s="28" t="str">
        <f>IF($D1581&gt;0,VLOOKUP($D1581,Iscrizioni!$A$2:$M$2502,4,FALSE),"-")</f>
        <v>-</v>
      </c>
      <c r="I1581" s="27" t="str">
        <f>IF($D1581&gt;0,VLOOKUP($D1581,Iscrizioni!$A$2:$M$2502,5,FALSE),"-")</f>
        <v>-</v>
      </c>
      <c r="J1581" s="27" t="str">
        <f>IF($D1581&gt;0,VLOOKUP($D1581,Iscrizioni!$A$2:$M$2502,10,FALSE),"-")</f>
        <v>-</v>
      </c>
      <c r="K1581" s="27" t="str">
        <f t="shared" si="148"/>
        <v>-</v>
      </c>
      <c r="L1581" s="46" t="str">
        <f>IF($D1581&gt;0,VLOOKUP($D1581,Iscrizioni!$A$2:$M$2502,11,FALSE),"-")</f>
        <v>-</v>
      </c>
      <c r="M1581" s="27" t="str">
        <f>IF($D1581&gt;0,VLOOKUP($D1581,Iscrizioni!$A$2:$N$2502,12,FALSE),"-")</f>
        <v>-</v>
      </c>
      <c r="N1581" s="46" t="str">
        <f>IF($D1581&gt;0,VLOOKUP($D1581,Iscrizioni!$A$2:$M$2502,6,FALSE),"-")</f>
        <v>-</v>
      </c>
      <c r="O1581" s="107" t="str">
        <f>IF($D1581&gt;0,VLOOKUP($D1581,Iscrizioni!$A$2:$M$2502,7,FALSE),"-")</f>
        <v>-</v>
      </c>
      <c r="P1581" s="46" t="str">
        <f>IF($D1581&gt;0,VLOOKUP(LEFT($N1581,1),Regione!$A$2:$C$21,2,FALSE),"-")</f>
        <v>-</v>
      </c>
      <c r="Q1581" s="112" t="str">
        <f ca="1">IF($D1581&gt;0,NormalizzaTempo("D",CELL("tipo",$E1581),$E1581),"-")</f>
        <v>-</v>
      </c>
      <c r="R1581" s="27" t="str">
        <f>IF($D1581&gt;0,VLOOKUP($D1581,Iscrizioni!$A$2:$M$2502,13,FALSE),"-")</f>
        <v>-</v>
      </c>
      <c r="S1581" s="112" t="str">
        <f t="shared" si="151"/>
        <v>-</v>
      </c>
      <c r="T1581" s="112" t="str">
        <f>IF($D1581&gt;0,SUMIFS($S$3:$S1581,$X$3:$X1581,1,$J$3:$J1581,$J1581),"-")</f>
        <v>-</v>
      </c>
      <c r="U1581" s="112" t="str">
        <f t="shared" si="152"/>
        <v>-</v>
      </c>
      <c r="V1581" s="112" t="str">
        <f t="shared" si="149"/>
        <v>-</v>
      </c>
      <c r="W1581" s="27" t="str">
        <f>IF(LEN($C1581)=0,IF($D1581&gt;0,COUNTIFS($A$3:$A1581,$A1581),"-"),"Escluso")</f>
        <v>-</v>
      </c>
      <c r="X1581" s="2" t="str">
        <f>IF(LEN($C1581)=0,IF($D1581&gt;0,COUNTIFS($J$3:$J1581,$J1581,$C$3:$C1581,""),"-"),"Escluso")</f>
        <v>-</v>
      </c>
      <c r="Y1581" s="127" t="str">
        <f t="shared" si="147"/>
        <v>-</v>
      </c>
      <c r="Z1581" s="2" t="str">
        <f>IF($D1581&gt;0,COUNTIFS($O$3:$O1581,$O1581,$L$3:$L1581,$L1581,$I$3:$I1581,$I1581),"-")</f>
        <v>-</v>
      </c>
      <c r="AA1581" s="27" t="str">
        <f>IF($D1581&gt;0,IF(OR($Z1581 &gt;1,$L1581&lt;&gt;"Adulti"),0,VLOOKUP($P1581,Regione!$B$2:$C$22,2,FALSE)),"-")</f>
        <v>-</v>
      </c>
      <c r="AB1581" s="27" t="str">
        <f>IF($D1581&gt;0,IF(COUNTIFS($O$3:$O1581,$O1581,$L$3:$L1581,$L1581,$I$3:$I1581,$I1581) &gt;1,0,SUMIFS($Y$3:$Y$2503,$L$3:$L$2503,$L1581,$O$3:$O$2503,$O1581,$I$3:$I$2503,$I1581)),"-")</f>
        <v>-</v>
      </c>
      <c r="AC1581" s="27" t="str">
        <f t="shared" si="150"/>
        <v>-</v>
      </c>
    </row>
    <row r="1582" spans="1:29" s="1" customFormat="1">
      <c r="A1582" s="13"/>
      <c r="B1582" s="107" t="str">
        <f>IF(COUNTA($A1582)&gt;0,VLOOKUP($A1582,Corsa!$A$1:$F$43,2,FALSE),"-")</f>
        <v>-</v>
      </c>
      <c r="C1582" s="11"/>
      <c r="D1582" s="13"/>
      <c r="E1582" s="13"/>
      <c r="F1582" s="46" t="str">
        <f>IF(COUNTA($A1582)&gt;0,VLOOKUP($A1582,Corsa!$A$1:$F$43,3,FALSE),"-")</f>
        <v>-</v>
      </c>
      <c r="G1582" s="28" t="str">
        <f>IF($D1582&gt;0,VLOOKUP($D1582,Iscrizioni!$A$2:$M$2502,9,FALSE),"-")</f>
        <v>-</v>
      </c>
      <c r="H1582" s="28" t="str">
        <f>IF($D1582&gt;0,VLOOKUP($D1582,Iscrizioni!$A$2:$M$2502,4,FALSE),"-")</f>
        <v>-</v>
      </c>
      <c r="I1582" s="27" t="str">
        <f>IF($D1582&gt;0,VLOOKUP($D1582,Iscrizioni!$A$2:$M$2502,5,FALSE),"-")</f>
        <v>-</v>
      </c>
      <c r="J1582" s="27" t="str">
        <f>IF($D1582&gt;0,VLOOKUP($D1582,Iscrizioni!$A$2:$M$2502,10,FALSE),"-")</f>
        <v>-</v>
      </c>
      <c r="K1582" s="27" t="str">
        <f t="shared" si="148"/>
        <v>-</v>
      </c>
      <c r="L1582" s="46" t="str">
        <f>IF($D1582&gt;0,VLOOKUP($D1582,Iscrizioni!$A$2:$M$2502,11,FALSE),"-")</f>
        <v>-</v>
      </c>
      <c r="M1582" s="27" t="str">
        <f>IF($D1582&gt;0,VLOOKUP($D1582,Iscrizioni!$A$2:$N$2502,12,FALSE),"-")</f>
        <v>-</v>
      </c>
      <c r="N1582" s="46" t="str">
        <f>IF($D1582&gt;0,VLOOKUP($D1582,Iscrizioni!$A$2:$M$2502,6,FALSE),"-")</f>
        <v>-</v>
      </c>
      <c r="O1582" s="107" t="str">
        <f>IF($D1582&gt;0,VLOOKUP($D1582,Iscrizioni!$A$2:$M$2502,7,FALSE),"-")</f>
        <v>-</v>
      </c>
      <c r="P1582" s="46" t="str">
        <f>IF($D1582&gt;0,VLOOKUP(LEFT($N1582,1),Regione!$A$2:$C$21,2,FALSE),"-")</f>
        <v>-</v>
      </c>
      <c r="Q1582" s="112" t="str">
        <f ca="1">IF($D1582&gt;0,NormalizzaTempo("D",CELL("tipo",$E1582),$E1582),"-")</f>
        <v>-</v>
      </c>
      <c r="R1582" s="27" t="str">
        <f>IF($D1582&gt;0,VLOOKUP($D1582,Iscrizioni!$A$2:$M$2502,13,FALSE),"-")</f>
        <v>-</v>
      </c>
      <c r="S1582" s="112" t="str">
        <f t="shared" si="151"/>
        <v>-</v>
      </c>
      <c r="T1582" s="112" t="str">
        <f>IF($D1582&gt;0,SUMIFS($S$3:$S1582,$X$3:$X1582,1,$J$3:$J1582,$J1582),"-")</f>
        <v>-</v>
      </c>
      <c r="U1582" s="112" t="str">
        <f t="shared" si="152"/>
        <v>-</v>
      </c>
      <c r="V1582" s="112" t="str">
        <f t="shared" si="149"/>
        <v>-</v>
      </c>
      <c r="W1582" s="27" t="str">
        <f>IF(LEN($C1582)=0,IF($D1582&gt;0,COUNTIFS($A$3:$A1582,$A1582),"-"),"Escluso")</f>
        <v>-</v>
      </c>
      <c r="X1582" s="2" t="str">
        <f>IF(LEN($C1582)=0,IF($D1582&gt;0,COUNTIFS($J$3:$J1582,$J1582,$C$3:$C1582,""),"-"),"Escluso")</f>
        <v>-</v>
      </c>
      <c r="Y1582" s="127" t="str">
        <f t="shared" si="147"/>
        <v>-</v>
      </c>
      <c r="Z1582" s="2" t="str">
        <f>IF($D1582&gt;0,COUNTIFS($O$3:$O1582,$O1582,$L$3:$L1582,$L1582,$I$3:$I1582,$I1582),"-")</f>
        <v>-</v>
      </c>
      <c r="AA1582" s="27" t="str">
        <f>IF($D1582&gt;0,IF(OR($Z1582 &gt;1,$L1582&lt;&gt;"Adulti"),0,VLOOKUP($P1582,Regione!$B$2:$C$22,2,FALSE)),"-")</f>
        <v>-</v>
      </c>
      <c r="AB1582" s="27" t="str">
        <f>IF($D1582&gt;0,IF(COUNTIFS($O$3:$O1582,$O1582,$L$3:$L1582,$L1582,$I$3:$I1582,$I1582) &gt;1,0,SUMIFS($Y$3:$Y$2503,$L$3:$L$2503,$L1582,$O$3:$O$2503,$O1582,$I$3:$I$2503,$I1582)),"-")</f>
        <v>-</v>
      </c>
      <c r="AC1582" s="27" t="str">
        <f t="shared" si="150"/>
        <v>-</v>
      </c>
    </row>
    <row r="1583" spans="1:29" s="1" customFormat="1">
      <c r="A1583" s="13"/>
      <c r="B1583" s="107" t="str">
        <f>IF(COUNTA($A1583)&gt;0,VLOOKUP($A1583,Corsa!$A$1:$F$43,2,FALSE),"-")</f>
        <v>-</v>
      </c>
      <c r="C1583" s="11"/>
      <c r="D1583" s="13"/>
      <c r="E1583" s="13"/>
      <c r="F1583" s="46" t="str">
        <f>IF(COUNTA($A1583)&gt;0,VLOOKUP($A1583,Corsa!$A$1:$F$43,3,FALSE),"-")</f>
        <v>-</v>
      </c>
      <c r="G1583" s="28" t="str">
        <f>IF($D1583&gt;0,VLOOKUP($D1583,Iscrizioni!$A$2:$M$2502,9,FALSE),"-")</f>
        <v>-</v>
      </c>
      <c r="H1583" s="28" t="str">
        <f>IF($D1583&gt;0,VLOOKUP($D1583,Iscrizioni!$A$2:$M$2502,4,FALSE),"-")</f>
        <v>-</v>
      </c>
      <c r="I1583" s="27" t="str">
        <f>IF($D1583&gt;0,VLOOKUP($D1583,Iscrizioni!$A$2:$M$2502,5,FALSE),"-")</f>
        <v>-</v>
      </c>
      <c r="J1583" s="27" t="str">
        <f>IF($D1583&gt;0,VLOOKUP($D1583,Iscrizioni!$A$2:$M$2502,10,FALSE),"-")</f>
        <v>-</v>
      </c>
      <c r="K1583" s="27" t="str">
        <f t="shared" si="148"/>
        <v>-</v>
      </c>
      <c r="L1583" s="46" t="str">
        <f>IF($D1583&gt;0,VLOOKUP($D1583,Iscrizioni!$A$2:$M$2502,11,FALSE),"-")</f>
        <v>-</v>
      </c>
      <c r="M1583" s="27" t="str">
        <f>IF($D1583&gt;0,VLOOKUP($D1583,Iscrizioni!$A$2:$N$2502,12,FALSE),"-")</f>
        <v>-</v>
      </c>
      <c r="N1583" s="46" t="str">
        <f>IF($D1583&gt;0,VLOOKUP($D1583,Iscrizioni!$A$2:$M$2502,6,FALSE),"-")</f>
        <v>-</v>
      </c>
      <c r="O1583" s="107" t="str">
        <f>IF($D1583&gt;0,VLOOKUP($D1583,Iscrizioni!$A$2:$M$2502,7,FALSE),"-")</f>
        <v>-</v>
      </c>
      <c r="P1583" s="46" t="str">
        <f>IF($D1583&gt;0,VLOOKUP(LEFT($N1583,1),Regione!$A$2:$C$21,2,FALSE),"-")</f>
        <v>-</v>
      </c>
      <c r="Q1583" s="112" t="str">
        <f ca="1">IF($D1583&gt;0,NormalizzaTempo("D",CELL("tipo",$E1583),$E1583),"-")</f>
        <v>-</v>
      </c>
      <c r="R1583" s="27" t="str">
        <f>IF($D1583&gt;0,VLOOKUP($D1583,Iscrizioni!$A$2:$M$2502,13,FALSE),"-")</f>
        <v>-</v>
      </c>
      <c r="S1583" s="112" t="str">
        <f t="shared" si="151"/>
        <v>-</v>
      </c>
      <c r="T1583" s="112" t="str">
        <f>IF($D1583&gt;0,SUMIFS($S$3:$S1583,$X$3:$X1583,1,$J$3:$J1583,$J1583),"-")</f>
        <v>-</v>
      </c>
      <c r="U1583" s="112" t="str">
        <f t="shared" si="152"/>
        <v>-</v>
      </c>
      <c r="V1583" s="112" t="str">
        <f t="shared" si="149"/>
        <v>-</v>
      </c>
      <c r="W1583" s="27" t="str">
        <f>IF(LEN($C1583)=0,IF($D1583&gt;0,COUNTIFS($A$3:$A1583,$A1583),"-"),"Escluso")</f>
        <v>-</v>
      </c>
      <c r="X1583" s="2" t="str">
        <f>IF(LEN($C1583)=0,IF($D1583&gt;0,COUNTIFS($J$3:$J1583,$J1583,$C$3:$C1583,""),"-"),"Escluso")</f>
        <v>-</v>
      </c>
      <c r="Y1583" s="127" t="str">
        <f t="shared" si="147"/>
        <v>-</v>
      </c>
      <c r="Z1583" s="2" t="str">
        <f>IF($D1583&gt;0,COUNTIFS($O$3:$O1583,$O1583,$L$3:$L1583,$L1583,$I$3:$I1583,$I1583),"-")</f>
        <v>-</v>
      </c>
      <c r="AA1583" s="27" t="str">
        <f>IF($D1583&gt;0,IF(OR($Z1583 &gt;1,$L1583&lt;&gt;"Adulti"),0,VLOOKUP($P1583,Regione!$B$2:$C$22,2,FALSE)),"-")</f>
        <v>-</v>
      </c>
      <c r="AB1583" s="27" t="str">
        <f>IF($D1583&gt;0,IF(COUNTIFS($O$3:$O1583,$O1583,$L$3:$L1583,$L1583,$I$3:$I1583,$I1583) &gt;1,0,SUMIFS($Y$3:$Y$2503,$L$3:$L$2503,$L1583,$O$3:$O$2503,$O1583,$I$3:$I$2503,$I1583)),"-")</f>
        <v>-</v>
      </c>
      <c r="AC1583" s="27" t="str">
        <f t="shared" si="150"/>
        <v>-</v>
      </c>
    </row>
    <row r="1584" spans="1:29" s="1" customFormat="1">
      <c r="A1584" s="13"/>
      <c r="B1584" s="107" t="str">
        <f>IF(COUNTA($A1584)&gt;0,VLOOKUP($A1584,Corsa!$A$1:$F$43,2,FALSE),"-")</f>
        <v>-</v>
      </c>
      <c r="C1584" s="11"/>
      <c r="D1584" s="13"/>
      <c r="E1584" s="13"/>
      <c r="F1584" s="46" t="str">
        <f>IF(COUNTA($A1584)&gt;0,VLOOKUP($A1584,Corsa!$A$1:$F$43,3,FALSE),"-")</f>
        <v>-</v>
      </c>
      <c r="G1584" s="28" t="str">
        <f>IF($D1584&gt;0,VLOOKUP($D1584,Iscrizioni!$A$2:$M$2502,9,FALSE),"-")</f>
        <v>-</v>
      </c>
      <c r="H1584" s="28" t="str">
        <f>IF($D1584&gt;0,VLOOKUP($D1584,Iscrizioni!$A$2:$M$2502,4,FALSE),"-")</f>
        <v>-</v>
      </c>
      <c r="I1584" s="27" t="str">
        <f>IF($D1584&gt;0,VLOOKUP($D1584,Iscrizioni!$A$2:$M$2502,5,FALSE),"-")</f>
        <v>-</v>
      </c>
      <c r="J1584" s="27" t="str">
        <f>IF($D1584&gt;0,VLOOKUP($D1584,Iscrizioni!$A$2:$M$2502,10,FALSE),"-")</f>
        <v>-</v>
      </c>
      <c r="K1584" s="27" t="str">
        <f t="shared" si="148"/>
        <v>-</v>
      </c>
      <c r="L1584" s="46" t="str">
        <f>IF($D1584&gt;0,VLOOKUP($D1584,Iscrizioni!$A$2:$M$2502,11,FALSE),"-")</f>
        <v>-</v>
      </c>
      <c r="M1584" s="27" t="str">
        <f>IF($D1584&gt;0,VLOOKUP($D1584,Iscrizioni!$A$2:$N$2502,12,FALSE),"-")</f>
        <v>-</v>
      </c>
      <c r="N1584" s="46" t="str">
        <f>IF($D1584&gt;0,VLOOKUP($D1584,Iscrizioni!$A$2:$M$2502,6,FALSE),"-")</f>
        <v>-</v>
      </c>
      <c r="O1584" s="107" t="str">
        <f>IF($D1584&gt;0,VLOOKUP($D1584,Iscrizioni!$A$2:$M$2502,7,FALSE),"-")</f>
        <v>-</v>
      </c>
      <c r="P1584" s="46" t="str">
        <f>IF($D1584&gt;0,VLOOKUP(LEFT($N1584,1),Regione!$A$2:$C$21,2,FALSE),"-")</f>
        <v>-</v>
      </c>
      <c r="Q1584" s="112" t="str">
        <f ca="1">IF($D1584&gt;0,NormalizzaTempo("D",CELL("tipo",$E1584),$E1584),"-")</f>
        <v>-</v>
      </c>
      <c r="R1584" s="27" t="str">
        <f>IF($D1584&gt;0,VLOOKUP($D1584,Iscrizioni!$A$2:$M$2502,13,FALSE),"-")</f>
        <v>-</v>
      </c>
      <c r="S1584" s="112" t="str">
        <f t="shared" si="151"/>
        <v>-</v>
      </c>
      <c r="T1584" s="112" t="str">
        <f>IF($D1584&gt;0,SUMIFS($S$3:$S1584,$X$3:$X1584,1,$J$3:$J1584,$J1584),"-")</f>
        <v>-</v>
      </c>
      <c r="U1584" s="112" t="str">
        <f t="shared" si="152"/>
        <v>-</v>
      </c>
      <c r="V1584" s="112" t="str">
        <f t="shared" si="149"/>
        <v>-</v>
      </c>
      <c r="W1584" s="27" t="str">
        <f>IF(LEN($C1584)=0,IF($D1584&gt;0,COUNTIFS($A$3:$A1584,$A1584),"-"),"Escluso")</f>
        <v>-</v>
      </c>
      <c r="X1584" s="2" t="str">
        <f>IF(LEN($C1584)=0,IF($D1584&gt;0,COUNTIFS($J$3:$J1584,$J1584,$C$3:$C1584,""),"-"),"Escluso")</f>
        <v>-</v>
      </c>
      <c r="Y1584" s="127" t="str">
        <f t="shared" ref="Y1584:Y1647" si="153">IF(LEN($C1584)=0,IF(AND($D1584&gt;0,$V1584="ok"),IF($X1584&gt;20,1,21 -$X1584),"-"),0)</f>
        <v>-</v>
      </c>
      <c r="Z1584" s="2" t="str">
        <f>IF($D1584&gt;0,COUNTIFS($O$3:$O1584,$O1584,$L$3:$L1584,$L1584,$I$3:$I1584,$I1584),"-")</f>
        <v>-</v>
      </c>
      <c r="AA1584" s="27" t="str">
        <f>IF($D1584&gt;0,IF(OR($Z1584 &gt;1,$L1584&lt;&gt;"Adulti"),0,VLOOKUP($P1584,Regione!$B$2:$C$22,2,FALSE)),"-")</f>
        <v>-</v>
      </c>
      <c r="AB1584" s="27" t="str">
        <f>IF($D1584&gt;0,IF(COUNTIFS($O$3:$O1584,$O1584,$L$3:$L1584,$L1584,$I$3:$I1584,$I1584) &gt;1,0,SUMIFS($Y$3:$Y$2503,$L$3:$L$2503,$L1584,$O$3:$O$2503,$O1584,$I$3:$I$2503,$I1584)),"-")</f>
        <v>-</v>
      </c>
      <c r="AC1584" s="27" t="str">
        <f t="shared" si="150"/>
        <v>-</v>
      </c>
    </row>
    <row r="1585" spans="1:29" s="1" customFormat="1">
      <c r="A1585" s="13"/>
      <c r="B1585" s="107" t="str">
        <f>IF(COUNTA($A1585)&gt;0,VLOOKUP($A1585,Corsa!$A$1:$F$43,2,FALSE),"-")</f>
        <v>-</v>
      </c>
      <c r="C1585" s="11"/>
      <c r="D1585" s="13"/>
      <c r="E1585" s="13"/>
      <c r="F1585" s="46" t="str">
        <f>IF(COUNTA($A1585)&gt;0,VLOOKUP($A1585,Corsa!$A$1:$F$43,3,FALSE),"-")</f>
        <v>-</v>
      </c>
      <c r="G1585" s="28" t="str">
        <f>IF($D1585&gt;0,VLOOKUP($D1585,Iscrizioni!$A$2:$M$2502,9,FALSE),"-")</f>
        <v>-</v>
      </c>
      <c r="H1585" s="28" t="str">
        <f>IF($D1585&gt;0,VLOOKUP($D1585,Iscrizioni!$A$2:$M$2502,4,FALSE),"-")</f>
        <v>-</v>
      </c>
      <c r="I1585" s="27" t="str">
        <f>IF($D1585&gt;0,VLOOKUP($D1585,Iscrizioni!$A$2:$M$2502,5,FALSE),"-")</f>
        <v>-</v>
      </c>
      <c r="J1585" s="27" t="str">
        <f>IF($D1585&gt;0,VLOOKUP($D1585,Iscrizioni!$A$2:$M$2502,10,FALSE),"-")</f>
        <v>-</v>
      </c>
      <c r="K1585" s="27" t="str">
        <f t="shared" si="148"/>
        <v>-</v>
      </c>
      <c r="L1585" s="46" t="str">
        <f>IF($D1585&gt;0,VLOOKUP($D1585,Iscrizioni!$A$2:$M$2502,11,FALSE),"-")</f>
        <v>-</v>
      </c>
      <c r="M1585" s="27" t="str">
        <f>IF($D1585&gt;0,VLOOKUP($D1585,Iscrizioni!$A$2:$N$2502,12,FALSE),"-")</f>
        <v>-</v>
      </c>
      <c r="N1585" s="46" t="str">
        <f>IF($D1585&gt;0,VLOOKUP($D1585,Iscrizioni!$A$2:$M$2502,6,FALSE),"-")</f>
        <v>-</v>
      </c>
      <c r="O1585" s="107" t="str">
        <f>IF($D1585&gt;0,VLOOKUP($D1585,Iscrizioni!$A$2:$M$2502,7,FALSE),"-")</f>
        <v>-</v>
      </c>
      <c r="P1585" s="46" t="str">
        <f>IF($D1585&gt;0,VLOOKUP(LEFT($N1585,1),Regione!$A$2:$C$21,2,FALSE),"-")</f>
        <v>-</v>
      </c>
      <c r="Q1585" s="112" t="str">
        <f ca="1">IF($D1585&gt;0,NormalizzaTempo("D",CELL("tipo",$E1585),$E1585),"-")</f>
        <v>-</v>
      </c>
      <c r="R1585" s="27" t="str">
        <f>IF($D1585&gt;0,VLOOKUP($D1585,Iscrizioni!$A$2:$M$2502,13,FALSE),"-")</f>
        <v>-</v>
      </c>
      <c r="S1585" s="112" t="str">
        <f t="shared" si="151"/>
        <v>-</v>
      </c>
      <c r="T1585" s="112" t="str">
        <f>IF($D1585&gt;0,SUMIFS($S$3:$S1585,$X$3:$X1585,1,$J$3:$J1585,$J1585),"-")</f>
        <v>-</v>
      </c>
      <c r="U1585" s="112" t="str">
        <f t="shared" si="152"/>
        <v>-</v>
      </c>
      <c r="V1585" s="112" t="str">
        <f t="shared" si="149"/>
        <v>-</v>
      </c>
      <c r="W1585" s="27" t="str">
        <f>IF(LEN($C1585)=0,IF($D1585&gt;0,COUNTIFS($A$3:$A1585,$A1585),"-"),"Escluso")</f>
        <v>-</v>
      </c>
      <c r="X1585" s="2" t="str">
        <f>IF(LEN($C1585)=0,IF($D1585&gt;0,COUNTIFS($J$3:$J1585,$J1585,$C$3:$C1585,""),"-"),"Escluso")</f>
        <v>-</v>
      </c>
      <c r="Y1585" s="127" t="str">
        <f t="shared" si="153"/>
        <v>-</v>
      </c>
      <c r="Z1585" s="2" t="str">
        <f>IF($D1585&gt;0,COUNTIFS($O$3:$O1585,$O1585,$L$3:$L1585,$L1585,$I$3:$I1585,$I1585),"-")</f>
        <v>-</v>
      </c>
      <c r="AA1585" s="27" t="str">
        <f>IF($D1585&gt;0,IF(OR($Z1585 &gt;1,$L1585&lt;&gt;"Adulti"),0,VLOOKUP($P1585,Regione!$B$2:$C$22,2,FALSE)),"-")</f>
        <v>-</v>
      </c>
      <c r="AB1585" s="27" t="str">
        <f>IF($D1585&gt;0,IF(COUNTIFS($O$3:$O1585,$O1585,$L$3:$L1585,$L1585,$I$3:$I1585,$I1585) &gt;1,0,SUMIFS($Y$3:$Y$2503,$L$3:$L$2503,$L1585,$O$3:$O$2503,$O1585,$I$3:$I$2503,$I1585)),"-")</f>
        <v>-</v>
      </c>
      <c r="AC1585" s="27" t="str">
        <f t="shared" si="150"/>
        <v>-</v>
      </c>
    </row>
    <row r="1586" spans="1:29" s="1" customFormat="1">
      <c r="A1586" s="13"/>
      <c r="B1586" s="107" t="str">
        <f>IF(COUNTA($A1586)&gt;0,VLOOKUP($A1586,Corsa!$A$1:$F$43,2,FALSE),"-")</f>
        <v>-</v>
      </c>
      <c r="C1586" s="11"/>
      <c r="D1586" s="13"/>
      <c r="E1586" s="13"/>
      <c r="F1586" s="46" t="str">
        <f>IF(COUNTA($A1586)&gt;0,VLOOKUP($A1586,Corsa!$A$1:$F$43,3,FALSE),"-")</f>
        <v>-</v>
      </c>
      <c r="G1586" s="28" t="str">
        <f>IF($D1586&gt;0,VLOOKUP($D1586,Iscrizioni!$A$2:$M$2502,9,FALSE),"-")</f>
        <v>-</v>
      </c>
      <c r="H1586" s="28" t="str">
        <f>IF($D1586&gt;0,VLOOKUP($D1586,Iscrizioni!$A$2:$M$2502,4,FALSE),"-")</f>
        <v>-</v>
      </c>
      <c r="I1586" s="27" t="str">
        <f>IF($D1586&gt;0,VLOOKUP($D1586,Iscrizioni!$A$2:$M$2502,5,FALSE),"-")</f>
        <v>-</v>
      </c>
      <c r="J1586" s="27" t="str">
        <f>IF($D1586&gt;0,VLOOKUP($D1586,Iscrizioni!$A$2:$M$2502,10,FALSE),"-")</f>
        <v>-</v>
      </c>
      <c r="K1586" s="27" t="str">
        <f t="shared" si="148"/>
        <v>-</v>
      </c>
      <c r="L1586" s="46" t="str">
        <f>IF($D1586&gt;0,VLOOKUP($D1586,Iscrizioni!$A$2:$M$2502,11,FALSE),"-")</f>
        <v>-</v>
      </c>
      <c r="M1586" s="27" t="str">
        <f>IF($D1586&gt;0,VLOOKUP($D1586,Iscrizioni!$A$2:$N$2502,12,FALSE),"-")</f>
        <v>-</v>
      </c>
      <c r="N1586" s="46" t="str">
        <f>IF($D1586&gt;0,VLOOKUP($D1586,Iscrizioni!$A$2:$M$2502,6,FALSE),"-")</f>
        <v>-</v>
      </c>
      <c r="O1586" s="107" t="str">
        <f>IF($D1586&gt;0,VLOOKUP($D1586,Iscrizioni!$A$2:$M$2502,7,FALSE),"-")</f>
        <v>-</v>
      </c>
      <c r="P1586" s="46" t="str">
        <f>IF($D1586&gt;0,VLOOKUP(LEFT($N1586,1),Regione!$A$2:$C$21,2,FALSE),"-")</f>
        <v>-</v>
      </c>
      <c r="Q1586" s="112" t="str">
        <f ca="1">IF($D1586&gt;0,NormalizzaTempo("D",CELL("tipo",$E1586),$E1586),"-")</f>
        <v>-</v>
      </c>
      <c r="R1586" s="27" t="str">
        <f>IF($D1586&gt;0,VLOOKUP($D1586,Iscrizioni!$A$2:$M$2502,13,FALSE),"-")</f>
        <v>-</v>
      </c>
      <c r="S1586" s="112" t="str">
        <f t="shared" si="151"/>
        <v>-</v>
      </c>
      <c r="T1586" s="112" t="str">
        <f>IF($D1586&gt;0,SUMIFS($S$3:$S1586,$X$3:$X1586,1,$J$3:$J1586,$J1586),"-")</f>
        <v>-</v>
      </c>
      <c r="U1586" s="112" t="str">
        <f t="shared" si="152"/>
        <v>-</v>
      </c>
      <c r="V1586" s="112" t="str">
        <f t="shared" si="149"/>
        <v>-</v>
      </c>
      <c r="W1586" s="27" t="str">
        <f>IF(LEN($C1586)=0,IF($D1586&gt;0,COUNTIFS($A$3:$A1586,$A1586),"-"),"Escluso")</f>
        <v>-</v>
      </c>
      <c r="X1586" s="2" t="str">
        <f>IF(LEN($C1586)=0,IF($D1586&gt;0,COUNTIFS($J$3:$J1586,$J1586,$C$3:$C1586,""),"-"),"Escluso")</f>
        <v>-</v>
      </c>
      <c r="Y1586" s="127" t="str">
        <f t="shared" si="153"/>
        <v>-</v>
      </c>
      <c r="Z1586" s="2" t="str">
        <f>IF($D1586&gt;0,COUNTIFS($O$3:$O1586,$O1586,$L$3:$L1586,$L1586,$I$3:$I1586,$I1586),"-")</f>
        <v>-</v>
      </c>
      <c r="AA1586" s="27" t="str">
        <f>IF($D1586&gt;0,IF(OR($Z1586 &gt;1,$L1586&lt;&gt;"Adulti"),0,VLOOKUP($P1586,Regione!$B$2:$C$22,2,FALSE)),"-")</f>
        <v>-</v>
      </c>
      <c r="AB1586" s="27" t="str">
        <f>IF($D1586&gt;0,IF(COUNTIFS($O$3:$O1586,$O1586,$L$3:$L1586,$L1586,$I$3:$I1586,$I1586) &gt;1,0,SUMIFS($Y$3:$Y$2503,$L$3:$L$2503,$L1586,$O$3:$O$2503,$O1586,$I$3:$I$2503,$I1586)),"-")</f>
        <v>-</v>
      </c>
      <c r="AC1586" s="27" t="str">
        <f t="shared" si="150"/>
        <v>-</v>
      </c>
    </row>
    <row r="1587" spans="1:29" s="1" customFormat="1">
      <c r="A1587" s="13"/>
      <c r="B1587" s="107" t="str">
        <f>IF(COUNTA($A1587)&gt;0,VLOOKUP($A1587,Corsa!$A$1:$F$43,2,FALSE),"-")</f>
        <v>-</v>
      </c>
      <c r="C1587" s="11"/>
      <c r="D1587" s="13"/>
      <c r="E1587" s="13"/>
      <c r="F1587" s="46" t="str">
        <f>IF(COUNTA($A1587)&gt;0,VLOOKUP($A1587,Corsa!$A$1:$F$43,3,FALSE),"-")</f>
        <v>-</v>
      </c>
      <c r="G1587" s="28" t="str">
        <f>IF($D1587&gt;0,VLOOKUP($D1587,Iscrizioni!$A$2:$M$2502,9,FALSE),"-")</f>
        <v>-</v>
      </c>
      <c r="H1587" s="28" t="str">
        <f>IF($D1587&gt;0,VLOOKUP($D1587,Iscrizioni!$A$2:$M$2502,4,FALSE),"-")</f>
        <v>-</v>
      </c>
      <c r="I1587" s="27" t="str">
        <f>IF($D1587&gt;0,VLOOKUP($D1587,Iscrizioni!$A$2:$M$2502,5,FALSE),"-")</f>
        <v>-</v>
      </c>
      <c r="J1587" s="27" t="str">
        <f>IF($D1587&gt;0,VLOOKUP($D1587,Iscrizioni!$A$2:$M$2502,10,FALSE),"-")</f>
        <v>-</v>
      </c>
      <c r="K1587" s="27" t="str">
        <f t="shared" si="148"/>
        <v>-</v>
      </c>
      <c r="L1587" s="46" t="str">
        <f>IF($D1587&gt;0,VLOOKUP($D1587,Iscrizioni!$A$2:$M$2502,11,FALSE),"-")</f>
        <v>-</v>
      </c>
      <c r="M1587" s="27" t="str">
        <f>IF($D1587&gt;0,VLOOKUP($D1587,Iscrizioni!$A$2:$N$2502,12,FALSE),"-")</f>
        <v>-</v>
      </c>
      <c r="N1587" s="46" t="str">
        <f>IF($D1587&gt;0,VLOOKUP($D1587,Iscrizioni!$A$2:$M$2502,6,FALSE),"-")</f>
        <v>-</v>
      </c>
      <c r="O1587" s="107" t="str">
        <f>IF($D1587&gt;0,VLOOKUP($D1587,Iscrizioni!$A$2:$M$2502,7,FALSE),"-")</f>
        <v>-</v>
      </c>
      <c r="P1587" s="46" t="str">
        <f>IF($D1587&gt;0,VLOOKUP(LEFT($N1587,1),Regione!$A$2:$C$21,2,FALSE),"-")</f>
        <v>-</v>
      </c>
      <c r="Q1587" s="112" t="str">
        <f ca="1">IF($D1587&gt;0,NormalizzaTempo("D",CELL("tipo",$E1587),$E1587),"-")</f>
        <v>-</v>
      </c>
      <c r="R1587" s="27" t="str">
        <f>IF($D1587&gt;0,VLOOKUP($D1587,Iscrizioni!$A$2:$M$2502,13,FALSE),"-")</f>
        <v>-</v>
      </c>
      <c r="S1587" s="112" t="str">
        <f t="shared" si="151"/>
        <v>-</v>
      </c>
      <c r="T1587" s="112" t="str">
        <f>IF($D1587&gt;0,SUMIFS($S$3:$S1587,$X$3:$X1587,1,$J$3:$J1587,$J1587),"-")</f>
        <v>-</v>
      </c>
      <c r="U1587" s="112" t="str">
        <f t="shared" si="152"/>
        <v>-</v>
      </c>
      <c r="V1587" s="112" t="str">
        <f t="shared" si="149"/>
        <v>-</v>
      </c>
      <c r="W1587" s="27" t="str">
        <f>IF(LEN($C1587)=0,IF($D1587&gt;0,COUNTIFS($A$3:$A1587,$A1587),"-"),"Escluso")</f>
        <v>-</v>
      </c>
      <c r="X1587" s="2" t="str">
        <f>IF(LEN($C1587)=0,IF($D1587&gt;0,COUNTIFS($J$3:$J1587,$J1587,$C$3:$C1587,""),"-"),"Escluso")</f>
        <v>-</v>
      </c>
      <c r="Y1587" s="127" t="str">
        <f t="shared" si="153"/>
        <v>-</v>
      </c>
      <c r="Z1587" s="2" t="str">
        <f>IF($D1587&gt;0,COUNTIFS($O$3:$O1587,$O1587,$L$3:$L1587,$L1587,$I$3:$I1587,$I1587),"-")</f>
        <v>-</v>
      </c>
      <c r="AA1587" s="27" t="str">
        <f>IF($D1587&gt;0,IF(OR($Z1587 &gt;1,$L1587&lt;&gt;"Adulti"),0,VLOOKUP($P1587,Regione!$B$2:$C$22,2,FALSE)),"-")</f>
        <v>-</v>
      </c>
      <c r="AB1587" s="27" t="str">
        <f>IF($D1587&gt;0,IF(COUNTIFS($O$3:$O1587,$O1587,$L$3:$L1587,$L1587,$I$3:$I1587,$I1587) &gt;1,0,SUMIFS($Y$3:$Y$2503,$L$3:$L$2503,$L1587,$O$3:$O$2503,$O1587,$I$3:$I$2503,$I1587)),"-")</f>
        <v>-</v>
      </c>
      <c r="AC1587" s="27" t="str">
        <f t="shared" si="150"/>
        <v>-</v>
      </c>
    </row>
    <row r="1588" spans="1:29" s="1" customFormat="1">
      <c r="A1588" s="13"/>
      <c r="B1588" s="107" t="str">
        <f>IF(COUNTA($A1588)&gt;0,VLOOKUP($A1588,Corsa!$A$1:$F$43,2,FALSE),"-")</f>
        <v>-</v>
      </c>
      <c r="C1588" s="11"/>
      <c r="D1588" s="13"/>
      <c r="E1588" s="13"/>
      <c r="F1588" s="46" t="str">
        <f>IF(COUNTA($A1588)&gt;0,VLOOKUP($A1588,Corsa!$A$1:$F$43,3,FALSE),"-")</f>
        <v>-</v>
      </c>
      <c r="G1588" s="28" t="str">
        <f>IF($D1588&gt;0,VLOOKUP($D1588,Iscrizioni!$A$2:$M$2502,9,FALSE),"-")</f>
        <v>-</v>
      </c>
      <c r="H1588" s="28" t="str">
        <f>IF($D1588&gt;0,VLOOKUP($D1588,Iscrizioni!$A$2:$M$2502,4,FALSE),"-")</f>
        <v>-</v>
      </c>
      <c r="I1588" s="27" t="str">
        <f>IF($D1588&gt;0,VLOOKUP($D1588,Iscrizioni!$A$2:$M$2502,5,FALSE),"-")</f>
        <v>-</v>
      </c>
      <c r="J1588" s="27" t="str">
        <f>IF($D1588&gt;0,VLOOKUP($D1588,Iscrizioni!$A$2:$M$2502,10,FALSE),"-")</f>
        <v>-</v>
      </c>
      <c r="K1588" s="27" t="str">
        <f t="shared" si="148"/>
        <v>-</v>
      </c>
      <c r="L1588" s="46" t="str">
        <f>IF($D1588&gt;0,VLOOKUP($D1588,Iscrizioni!$A$2:$M$2502,11,FALSE),"-")</f>
        <v>-</v>
      </c>
      <c r="M1588" s="27" t="str">
        <f>IF($D1588&gt;0,VLOOKUP($D1588,Iscrizioni!$A$2:$N$2502,12,FALSE),"-")</f>
        <v>-</v>
      </c>
      <c r="N1588" s="46" t="str">
        <f>IF($D1588&gt;0,VLOOKUP($D1588,Iscrizioni!$A$2:$M$2502,6,FALSE),"-")</f>
        <v>-</v>
      </c>
      <c r="O1588" s="107" t="str">
        <f>IF($D1588&gt;0,VLOOKUP($D1588,Iscrizioni!$A$2:$M$2502,7,FALSE),"-")</f>
        <v>-</v>
      </c>
      <c r="P1588" s="46" t="str">
        <f>IF($D1588&gt;0,VLOOKUP(LEFT($N1588,1),Regione!$A$2:$C$21,2,FALSE),"-")</f>
        <v>-</v>
      </c>
      <c r="Q1588" s="112" t="str">
        <f ca="1">IF($D1588&gt;0,NormalizzaTempo("D",CELL("tipo",$E1588),$E1588),"-")</f>
        <v>-</v>
      </c>
      <c r="R1588" s="27" t="str">
        <f>IF($D1588&gt;0,VLOOKUP($D1588,Iscrizioni!$A$2:$M$2502,13,FALSE),"-")</f>
        <v>-</v>
      </c>
      <c r="S1588" s="112" t="str">
        <f t="shared" si="151"/>
        <v>-</v>
      </c>
      <c r="T1588" s="112" t="str">
        <f>IF($D1588&gt;0,SUMIFS($S$3:$S1588,$X$3:$X1588,1,$J$3:$J1588,$J1588),"-")</f>
        <v>-</v>
      </c>
      <c r="U1588" s="112" t="str">
        <f t="shared" si="152"/>
        <v>-</v>
      </c>
      <c r="V1588" s="112" t="str">
        <f t="shared" si="149"/>
        <v>-</v>
      </c>
      <c r="W1588" s="27" t="str">
        <f>IF(LEN($C1588)=0,IF($D1588&gt;0,COUNTIFS($A$3:$A1588,$A1588),"-"),"Escluso")</f>
        <v>-</v>
      </c>
      <c r="X1588" s="2" t="str">
        <f>IF(LEN($C1588)=0,IF($D1588&gt;0,COUNTIFS($J$3:$J1588,$J1588,$C$3:$C1588,""),"-"),"Escluso")</f>
        <v>-</v>
      </c>
      <c r="Y1588" s="127" t="str">
        <f t="shared" si="153"/>
        <v>-</v>
      </c>
      <c r="Z1588" s="2" t="str">
        <f>IF($D1588&gt;0,COUNTIFS($O$3:$O1588,$O1588,$L$3:$L1588,$L1588,$I$3:$I1588,$I1588),"-")</f>
        <v>-</v>
      </c>
      <c r="AA1588" s="27" t="str">
        <f>IF($D1588&gt;0,IF(OR($Z1588 &gt;1,$L1588&lt;&gt;"Adulti"),0,VLOOKUP($P1588,Regione!$B$2:$C$22,2,FALSE)),"-")</f>
        <v>-</v>
      </c>
      <c r="AB1588" s="27" t="str">
        <f>IF($D1588&gt;0,IF(COUNTIFS($O$3:$O1588,$O1588,$L$3:$L1588,$L1588,$I$3:$I1588,$I1588) &gt;1,0,SUMIFS($Y$3:$Y$2503,$L$3:$L$2503,$L1588,$O$3:$O$2503,$O1588,$I$3:$I$2503,$I1588)),"-")</f>
        <v>-</v>
      </c>
      <c r="AC1588" s="27" t="str">
        <f t="shared" si="150"/>
        <v>-</v>
      </c>
    </row>
    <row r="1589" spans="1:29" s="1" customFormat="1">
      <c r="A1589" s="13"/>
      <c r="B1589" s="107" t="str">
        <f>IF(COUNTA($A1589)&gt;0,VLOOKUP($A1589,Corsa!$A$1:$F$43,2,FALSE),"-")</f>
        <v>-</v>
      </c>
      <c r="C1589" s="11"/>
      <c r="D1589" s="13"/>
      <c r="E1589" s="13"/>
      <c r="F1589" s="46" t="str">
        <f>IF(COUNTA($A1589)&gt;0,VLOOKUP($A1589,Corsa!$A$1:$F$43,3,FALSE),"-")</f>
        <v>-</v>
      </c>
      <c r="G1589" s="28" t="str">
        <f>IF($D1589&gt;0,VLOOKUP($D1589,Iscrizioni!$A$2:$M$2502,9,FALSE),"-")</f>
        <v>-</v>
      </c>
      <c r="H1589" s="28" t="str">
        <f>IF($D1589&gt;0,VLOOKUP($D1589,Iscrizioni!$A$2:$M$2502,4,FALSE),"-")</f>
        <v>-</v>
      </c>
      <c r="I1589" s="27" t="str">
        <f>IF($D1589&gt;0,VLOOKUP($D1589,Iscrizioni!$A$2:$M$2502,5,FALSE),"-")</f>
        <v>-</v>
      </c>
      <c r="J1589" s="27" t="str">
        <f>IF($D1589&gt;0,VLOOKUP($D1589,Iscrizioni!$A$2:$M$2502,10,FALSE),"-")</f>
        <v>-</v>
      </c>
      <c r="K1589" s="27" t="str">
        <f t="shared" si="148"/>
        <v>-</v>
      </c>
      <c r="L1589" s="46" t="str">
        <f>IF($D1589&gt;0,VLOOKUP($D1589,Iscrizioni!$A$2:$M$2502,11,FALSE),"-")</f>
        <v>-</v>
      </c>
      <c r="M1589" s="27" t="str">
        <f>IF($D1589&gt;0,VLOOKUP($D1589,Iscrizioni!$A$2:$N$2502,12,FALSE),"-")</f>
        <v>-</v>
      </c>
      <c r="N1589" s="46" t="str">
        <f>IF($D1589&gt;0,VLOOKUP($D1589,Iscrizioni!$A$2:$M$2502,6,FALSE),"-")</f>
        <v>-</v>
      </c>
      <c r="O1589" s="107" t="str">
        <f>IF($D1589&gt;0,VLOOKUP($D1589,Iscrizioni!$A$2:$M$2502,7,FALSE),"-")</f>
        <v>-</v>
      </c>
      <c r="P1589" s="46" t="str">
        <f>IF($D1589&gt;0,VLOOKUP(LEFT($N1589,1),Regione!$A$2:$C$21,2,FALSE),"-")</f>
        <v>-</v>
      </c>
      <c r="Q1589" s="112" t="str">
        <f ca="1">IF($D1589&gt;0,NormalizzaTempo("D",CELL("tipo",$E1589),$E1589),"-")</f>
        <v>-</v>
      </c>
      <c r="R1589" s="27" t="str">
        <f>IF($D1589&gt;0,VLOOKUP($D1589,Iscrizioni!$A$2:$M$2502,13,FALSE),"-")</f>
        <v>-</v>
      </c>
      <c r="S1589" s="112" t="str">
        <f t="shared" si="151"/>
        <v>-</v>
      </c>
      <c r="T1589" s="112" t="str">
        <f>IF($D1589&gt;0,SUMIFS($S$3:$S1589,$X$3:$X1589,1,$J$3:$J1589,$J1589),"-")</f>
        <v>-</v>
      </c>
      <c r="U1589" s="112" t="str">
        <f t="shared" si="152"/>
        <v>-</v>
      </c>
      <c r="V1589" s="112" t="str">
        <f t="shared" si="149"/>
        <v>-</v>
      </c>
      <c r="W1589" s="27" t="str">
        <f>IF(LEN($C1589)=0,IF($D1589&gt;0,COUNTIFS($A$3:$A1589,$A1589),"-"),"Escluso")</f>
        <v>-</v>
      </c>
      <c r="X1589" s="2" t="str">
        <f>IF(LEN($C1589)=0,IF($D1589&gt;0,COUNTIFS($J$3:$J1589,$J1589,$C$3:$C1589,""),"-"),"Escluso")</f>
        <v>-</v>
      </c>
      <c r="Y1589" s="127" t="str">
        <f t="shared" si="153"/>
        <v>-</v>
      </c>
      <c r="Z1589" s="2" t="str">
        <f>IF($D1589&gt;0,COUNTIFS($O$3:$O1589,$O1589,$L$3:$L1589,$L1589,$I$3:$I1589,$I1589),"-")</f>
        <v>-</v>
      </c>
      <c r="AA1589" s="27" t="str">
        <f>IF($D1589&gt;0,IF(OR($Z1589 &gt;1,$L1589&lt;&gt;"Adulti"),0,VLOOKUP($P1589,Regione!$B$2:$C$22,2,FALSE)),"-")</f>
        <v>-</v>
      </c>
      <c r="AB1589" s="27" t="str">
        <f>IF($D1589&gt;0,IF(COUNTIFS($O$3:$O1589,$O1589,$L$3:$L1589,$L1589,$I$3:$I1589,$I1589) &gt;1,0,SUMIFS($Y$3:$Y$2503,$L$3:$L$2503,$L1589,$O$3:$O$2503,$O1589,$I$3:$I$2503,$I1589)),"-")</f>
        <v>-</v>
      </c>
      <c r="AC1589" s="27" t="str">
        <f t="shared" si="150"/>
        <v>-</v>
      </c>
    </row>
    <row r="1590" spans="1:29" s="1" customFormat="1">
      <c r="A1590" s="13"/>
      <c r="B1590" s="107" t="str">
        <f>IF(COUNTA($A1590)&gt;0,VLOOKUP($A1590,Corsa!$A$1:$F$43,2,FALSE),"-")</f>
        <v>-</v>
      </c>
      <c r="C1590" s="11"/>
      <c r="D1590" s="13"/>
      <c r="E1590" s="13"/>
      <c r="F1590" s="46" t="str">
        <f>IF(COUNTA($A1590)&gt;0,VLOOKUP($A1590,Corsa!$A$1:$F$43,3,FALSE),"-")</f>
        <v>-</v>
      </c>
      <c r="G1590" s="28" t="str">
        <f>IF($D1590&gt;0,VLOOKUP($D1590,Iscrizioni!$A$2:$M$2502,9,FALSE),"-")</f>
        <v>-</v>
      </c>
      <c r="H1590" s="28" t="str">
        <f>IF($D1590&gt;0,VLOOKUP($D1590,Iscrizioni!$A$2:$M$2502,4,FALSE),"-")</f>
        <v>-</v>
      </c>
      <c r="I1590" s="27" t="str">
        <f>IF($D1590&gt;0,VLOOKUP($D1590,Iscrizioni!$A$2:$M$2502,5,FALSE),"-")</f>
        <v>-</v>
      </c>
      <c r="J1590" s="27" t="str">
        <f>IF($D1590&gt;0,VLOOKUP($D1590,Iscrizioni!$A$2:$M$2502,10,FALSE),"-")</f>
        <v>-</v>
      </c>
      <c r="K1590" s="27" t="str">
        <f t="shared" si="148"/>
        <v>-</v>
      </c>
      <c r="L1590" s="46" t="str">
        <f>IF($D1590&gt;0,VLOOKUP($D1590,Iscrizioni!$A$2:$M$2502,11,FALSE),"-")</f>
        <v>-</v>
      </c>
      <c r="M1590" s="27" t="str">
        <f>IF($D1590&gt;0,VLOOKUP($D1590,Iscrizioni!$A$2:$N$2502,12,FALSE),"-")</f>
        <v>-</v>
      </c>
      <c r="N1590" s="46" t="str">
        <f>IF($D1590&gt;0,VLOOKUP($D1590,Iscrizioni!$A$2:$M$2502,6,FALSE),"-")</f>
        <v>-</v>
      </c>
      <c r="O1590" s="107" t="str">
        <f>IF($D1590&gt;0,VLOOKUP($D1590,Iscrizioni!$A$2:$M$2502,7,FALSE),"-")</f>
        <v>-</v>
      </c>
      <c r="P1590" s="46" t="str">
        <f>IF($D1590&gt;0,VLOOKUP(LEFT($N1590,1),Regione!$A$2:$C$21,2,FALSE),"-")</f>
        <v>-</v>
      </c>
      <c r="Q1590" s="112" t="str">
        <f ca="1">IF($D1590&gt;0,NormalizzaTempo("D",CELL("tipo",$E1590),$E1590),"-")</f>
        <v>-</v>
      </c>
      <c r="R1590" s="27" t="str">
        <f>IF($D1590&gt;0,VLOOKUP($D1590,Iscrizioni!$A$2:$M$2502,13,FALSE),"-")</f>
        <v>-</v>
      </c>
      <c r="S1590" s="112" t="str">
        <f t="shared" si="151"/>
        <v>-</v>
      </c>
      <c r="T1590" s="112" t="str">
        <f>IF($D1590&gt;0,SUMIFS($S$3:$S1590,$X$3:$X1590,1,$J$3:$J1590,$J1590),"-")</f>
        <v>-</v>
      </c>
      <c r="U1590" s="112" t="str">
        <f t="shared" si="152"/>
        <v>-</v>
      </c>
      <c r="V1590" s="112" t="str">
        <f t="shared" si="149"/>
        <v>-</v>
      </c>
      <c r="W1590" s="27" t="str">
        <f>IF(LEN($C1590)=0,IF($D1590&gt;0,COUNTIFS($A$3:$A1590,$A1590),"-"),"Escluso")</f>
        <v>-</v>
      </c>
      <c r="X1590" s="2" t="str">
        <f>IF(LEN($C1590)=0,IF($D1590&gt;0,COUNTIFS($J$3:$J1590,$J1590,$C$3:$C1590,""),"-"),"Escluso")</f>
        <v>-</v>
      </c>
      <c r="Y1590" s="127" t="str">
        <f t="shared" si="153"/>
        <v>-</v>
      </c>
      <c r="Z1590" s="2" t="str">
        <f>IF($D1590&gt;0,COUNTIFS($O$3:$O1590,$O1590,$L$3:$L1590,$L1590,$I$3:$I1590,$I1590),"-")</f>
        <v>-</v>
      </c>
      <c r="AA1590" s="27" t="str">
        <f>IF($D1590&gt;0,IF(OR($Z1590 &gt;1,$L1590&lt;&gt;"Adulti"),0,VLOOKUP($P1590,Regione!$B$2:$C$22,2,FALSE)),"-")</f>
        <v>-</v>
      </c>
      <c r="AB1590" s="27" t="str">
        <f>IF($D1590&gt;0,IF(COUNTIFS($O$3:$O1590,$O1590,$L$3:$L1590,$L1590,$I$3:$I1590,$I1590) &gt;1,0,SUMIFS($Y$3:$Y$2503,$L$3:$L$2503,$L1590,$O$3:$O$2503,$O1590,$I$3:$I$2503,$I1590)),"-")</f>
        <v>-</v>
      </c>
      <c r="AC1590" s="27" t="str">
        <f t="shared" si="150"/>
        <v>-</v>
      </c>
    </row>
    <row r="1591" spans="1:29" s="1" customFormat="1">
      <c r="A1591" s="13"/>
      <c r="B1591" s="107" t="str">
        <f>IF(COUNTA($A1591)&gt;0,VLOOKUP($A1591,Corsa!$A$1:$F$43,2,FALSE),"-")</f>
        <v>-</v>
      </c>
      <c r="C1591" s="11"/>
      <c r="D1591" s="13"/>
      <c r="E1591" s="13"/>
      <c r="F1591" s="46" t="str">
        <f>IF(COUNTA($A1591)&gt;0,VLOOKUP($A1591,Corsa!$A$1:$F$43,3,FALSE),"-")</f>
        <v>-</v>
      </c>
      <c r="G1591" s="28" t="str">
        <f>IF($D1591&gt;0,VLOOKUP($D1591,Iscrizioni!$A$2:$M$2502,9,FALSE),"-")</f>
        <v>-</v>
      </c>
      <c r="H1591" s="28" t="str">
        <f>IF($D1591&gt;0,VLOOKUP($D1591,Iscrizioni!$A$2:$M$2502,4,FALSE),"-")</f>
        <v>-</v>
      </c>
      <c r="I1591" s="27" t="str">
        <f>IF($D1591&gt;0,VLOOKUP($D1591,Iscrizioni!$A$2:$M$2502,5,FALSE),"-")</f>
        <v>-</v>
      </c>
      <c r="J1591" s="27" t="str">
        <f>IF($D1591&gt;0,VLOOKUP($D1591,Iscrizioni!$A$2:$M$2502,10,FALSE),"-")</f>
        <v>-</v>
      </c>
      <c r="K1591" s="27" t="str">
        <f t="shared" si="148"/>
        <v>-</v>
      </c>
      <c r="L1591" s="46" t="str">
        <f>IF($D1591&gt;0,VLOOKUP($D1591,Iscrizioni!$A$2:$M$2502,11,FALSE),"-")</f>
        <v>-</v>
      </c>
      <c r="M1591" s="27" t="str">
        <f>IF($D1591&gt;0,VLOOKUP($D1591,Iscrizioni!$A$2:$N$2502,12,FALSE),"-")</f>
        <v>-</v>
      </c>
      <c r="N1591" s="46" t="str">
        <f>IF($D1591&gt;0,VLOOKUP($D1591,Iscrizioni!$A$2:$M$2502,6,FALSE),"-")</f>
        <v>-</v>
      </c>
      <c r="O1591" s="107" t="str">
        <f>IF($D1591&gt;0,VLOOKUP($D1591,Iscrizioni!$A$2:$M$2502,7,FALSE),"-")</f>
        <v>-</v>
      </c>
      <c r="P1591" s="46" t="str">
        <f>IF($D1591&gt;0,VLOOKUP(LEFT($N1591,1),Regione!$A$2:$C$21,2,FALSE),"-")</f>
        <v>-</v>
      </c>
      <c r="Q1591" s="112" t="str">
        <f ca="1">IF($D1591&gt;0,NormalizzaTempo("D",CELL("tipo",$E1591),$E1591),"-")</f>
        <v>-</v>
      </c>
      <c r="R1591" s="27" t="str">
        <f>IF($D1591&gt;0,VLOOKUP($D1591,Iscrizioni!$A$2:$M$2502,13,FALSE),"-")</f>
        <v>-</v>
      </c>
      <c r="S1591" s="112" t="str">
        <f t="shared" si="151"/>
        <v>-</v>
      </c>
      <c r="T1591" s="112" t="str">
        <f>IF($D1591&gt;0,SUMIFS($S$3:$S1591,$X$3:$X1591,1,$J$3:$J1591,$J1591),"-")</f>
        <v>-</v>
      </c>
      <c r="U1591" s="112" t="str">
        <f t="shared" si="152"/>
        <v>-</v>
      </c>
      <c r="V1591" s="112" t="str">
        <f t="shared" si="149"/>
        <v>-</v>
      </c>
      <c r="W1591" s="27" t="str">
        <f>IF(LEN($C1591)=0,IF($D1591&gt;0,COUNTIFS($A$3:$A1591,$A1591),"-"),"Escluso")</f>
        <v>-</v>
      </c>
      <c r="X1591" s="2" t="str">
        <f>IF(LEN($C1591)=0,IF($D1591&gt;0,COUNTIFS($J$3:$J1591,$J1591,$C$3:$C1591,""),"-"),"Escluso")</f>
        <v>-</v>
      </c>
      <c r="Y1591" s="127" t="str">
        <f t="shared" si="153"/>
        <v>-</v>
      </c>
      <c r="Z1591" s="2" t="str">
        <f>IF($D1591&gt;0,COUNTIFS($O$3:$O1591,$O1591,$L$3:$L1591,$L1591,$I$3:$I1591,$I1591),"-")</f>
        <v>-</v>
      </c>
      <c r="AA1591" s="27" t="str">
        <f>IF($D1591&gt;0,IF(OR($Z1591 &gt;1,$L1591&lt;&gt;"Adulti"),0,VLOOKUP($P1591,Regione!$B$2:$C$22,2,FALSE)),"-")</f>
        <v>-</v>
      </c>
      <c r="AB1591" s="27" t="str">
        <f>IF($D1591&gt;0,IF(COUNTIFS($O$3:$O1591,$O1591,$L$3:$L1591,$L1591,$I$3:$I1591,$I1591) &gt;1,0,SUMIFS($Y$3:$Y$2503,$L$3:$L$2503,$L1591,$O$3:$O$2503,$O1591,$I$3:$I$2503,$I1591)),"-")</f>
        <v>-</v>
      </c>
      <c r="AC1591" s="27" t="str">
        <f t="shared" si="150"/>
        <v>-</v>
      </c>
    </row>
    <row r="1592" spans="1:29" s="1" customFormat="1">
      <c r="A1592" s="13"/>
      <c r="B1592" s="107" t="str">
        <f>IF(COUNTA($A1592)&gt;0,VLOOKUP($A1592,Corsa!$A$1:$F$43,2,FALSE),"-")</f>
        <v>-</v>
      </c>
      <c r="C1592" s="11"/>
      <c r="D1592" s="13"/>
      <c r="E1592" s="13"/>
      <c r="F1592" s="46" t="str">
        <f>IF(COUNTA($A1592)&gt;0,VLOOKUP($A1592,Corsa!$A$1:$F$43,3,FALSE),"-")</f>
        <v>-</v>
      </c>
      <c r="G1592" s="28" t="str">
        <f>IF($D1592&gt;0,VLOOKUP($D1592,Iscrizioni!$A$2:$M$2502,9,FALSE),"-")</f>
        <v>-</v>
      </c>
      <c r="H1592" s="28" t="str">
        <f>IF($D1592&gt;0,VLOOKUP($D1592,Iscrizioni!$A$2:$M$2502,4,FALSE),"-")</f>
        <v>-</v>
      </c>
      <c r="I1592" s="27" t="str">
        <f>IF($D1592&gt;0,VLOOKUP($D1592,Iscrizioni!$A$2:$M$2502,5,FALSE),"-")</f>
        <v>-</v>
      </c>
      <c r="J1592" s="27" t="str">
        <f>IF($D1592&gt;0,VLOOKUP($D1592,Iscrizioni!$A$2:$M$2502,10,FALSE),"-")</f>
        <v>-</v>
      </c>
      <c r="K1592" s="27" t="str">
        <f t="shared" si="148"/>
        <v>-</v>
      </c>
      <c r="L1592" s="46" t="str">
        <f>IF($D1592&gt;0,VLOOKUP($D1592,Iscrizioni!$A$2:$M$2502,11,FALSE),"-")</f>
        <v>-</v>
      </c>
      <c r="M1592" s="27" t="str">
        <f>IF($D1592&gt;0,VLOOKUP($D1592,Iscrizioni!$A$2:$N$2502,12,FALSE),"-")</f>
        <v>-</v>
      </c>
      <c r="N1592" s="46" t="str">
        <f>IF($D1592&gt;0,VLOOKUP($D1592,Iscrizioni!$A$2:$M$2502,6,FALSE),"-")</f>
        <v>-</v>
      </c>
      <c r="O1592" s="107" t="str">
        <f>IF($D1592&gt;0,VLOOKUP($D1592,Iscrizioni!$A$2:$M$2502,7,FALSE),"-")</f>
        <v>-</v>
      </c>
      <c r="P1592" s="46" t="str">
        <f>IF($D1592&gt;0,VLOOKUP(LEFT($N1592,1),Regione!$A$2:$C$21,2,FALSE),"-")</f>
        <v>-</v>
      </c>
      <c r="Q1592" s="112" t="str">
        <f ca="1">IF($D1592&gt;0,NormalizzaTempo("D",CELL("tipo",$E1592),$E1592),"-")</f>
        <v>-</v>
      </c>
      <c r="R1592" s="27" t="str">
        <f>IF($D1592&gt;0,VLOOKUP($D1592,Iscrizioni!$A$2:$M$2502,13,FALSE),"-")</f>
        <v>-</v>
      </c>
      <c r="S1592" s="112" t="str">
        <f t="shared" si="151"/>
        <v>-</v>
      </c>
      <c r="T1592" s="112" t="str">
        <f>IF($D1592&gt;0,SUMIFS($S$3:$S1592,$X$3:$X1592,1,$J$3:$J1592,$J1592),"-")</f>
        <v>-</v>
      </c>
      <c r="U1592" s="112" t="str">
        <f t="shared" si="152"/>
        <v>-</v>
      </c>
      <c r="V1592" s="112" t="str">
        <f t="shared" si="149"/>
        <v>-</v>
      </c>
      <c r="W1592" s="27" t="str">
        <f>IF(LEN($C1592)=0,IF($D1592&gt;0,COUNTIFS($A$3:$A1592,$A1592),"-"),"Escluso")</f>
        <v>-</v>
      </c>
      <c r="X1592" s="2" t="str">
        <f>IF(LEN($C1592)=0,IF($D1592&gt;0,COUNTIFS($J$3:$J1592,$J1592,$C$3:$C1592,""),"-"),"Escluso")</f>
        <v>-</v>
      </c>
      <c r="Y1592" s="127" t="str">
        <f t="shared" si="153"/>
        <v>-</v>
      </c>
      <c r="Z1592" s="2" t="str">
        <f>IF($D1592&gt;0,COUNTIFS($O$3:$O1592,$O1592,$L$3:$L1592,$L1592,$I$3:$I1592,$I1592),"-")</f>
        <v>-</v>
      </c>
      <c r="AA1592" s="27" t="str">
        <f>IF($D1592&gt;0,IF(OR($Z1592 &gt;1,$L1592&lt;&gt;"Adulti"),0,VLOOKUP($P1592,Regione!$B$2:$C$22,2,FALSE)),"-")</f>
        <v>-</v>
      </c>
      <c r="AB1592" s="27" t="str">
        <f>IF($D1592&gt;0,IF(COUNTIFS($O$3:$O1592,$O1592,$L$3:$L1592,$L1592,$I$3:$I1592,$I1592) &gt;1,0,SUMIFS($Y$3:$Y$2503,$L$3:$L$2503,$L1592,$O$3:$O$2503,$O1592,$I$3:$I$2503,$I1592)),"-")</f>
        <v>-</v>
      </c>
      <c r="AC1592" s="27" t="str">
        <f t="shared" si="150"/>
        <v>-</v>
      </c>
    </row>
    <row r="1593" spans="1:29" s="1" customFormat="1">
      <c r="A1593" s="13"/>
      <c r="B1593" s="107" t="str">
        <f>IF(COUNTA($A1593)&gt;0,VLOOKUP($A1593,Corsa!$A$1:$F$43,2,FALSE),"-")</f>
        <v>-</v>
      </c>
      <c r="C1593" s="11"/>
      <c r="D1593" s="13"/>
      <c r="E1593" s="13"/>
      <c r="F1593" s="46" t="str">
        <f>IF(COUNTA($A1593)&gt;0,VLOOKUP($A1593,Corsa!$A$1:$F$43,3,FALSE),"-")</f>
        <v>-</v>
      </c>
      <c r="G1593" s="28" t="str">
        <f>IF($D1593&gt;0,VLOOKUP($D1593,Iscrizioni!$A$2:$M$2502,9,FALSE),"-")</f>
        <v>-</v>
      </c>
      <c r="H1593" s="28" t="str">
        <f>IF($D1593&gt;0,VLOOKUP($D1593,Iscrizioni!$A$2:$M$2502,4,FALSE),"-")</f>
        <v>-</v>
      </c>
      <c r="I1593" s="27" t="str">
        <f>IF($D1593&gt;0,VLOOKUP($D1593,Iscrizioni!$A$2:$M$2502,5,FALSE),"-")</f>
        <v>-</v>
      </c>
      <c r="J1593" s="27" t="str">
        <f>IF($D1593&gt;0,VLOOKUP($D1593,Iscrizioni!$A$2:$M$2502,10,FALSE),"-")</f>
        <v>-</v>
      </c>
      <c r="K1593" s="27" t="str">
        <f t="shared" si="148"/>
        <v>-</v>
      </c>
      <c r="L1593" s="46" t="str">
        <f>IF($D1593&gt;0,VLOOKUP($D1593,Iscrizioni!$A$2:$M$2502,11,FALSE),"-")</f>
        <v>-</v>
      </c>
      <c r="M1593" s="27" t="str">
        <f>IF($D1593&gt;0,VLOOKUP($D1593,Iscrizioni!$A$2:$N$2502,12,FALSE),"-")</f>
        <v>-</v>
      </c>
      <c r="N1593" s="46" t="str">
        <f>IF($D1593&gt;0,VLOOKUP($D1593,Iscrizioni!$A$2:$M$2502,6,FALSE),"-")</f>
        <v>-</v>
      </c>
      <c r="O1593" s="107" t="str">
        <f>IF($D1593&gt;0,VLOOKUP($D1593,Iscrizioni!$A$2:$M$2502,7,FALSE),"-")</f>
        <v>-</v>
      </c>
      <c r="P1593" s="46" t="str">
        <f>IF($D1593&gt;0,VLOOKUP(LEFT($N1593,1),Regione!$A$2:$C$21,2,FALSE),"-")</f>
        <v>-</v>
      </c>
      <c r="Q1593" s="112" t="str">
        <f ca="1">IF($D1593&gt;0,NormalizzaTempo("D",CELL("tipo",$E1593),$E1593),"-")</f>
        <v>-</v>
      </c>
      <c r="R1593" s="27" t="str">
        <f>IF($D1593&gt;0,VLOOKUP($D1593,Iscrizioni!$A$2:$M$2502,13,FALSE),"-")</f>
        <v>-</v>
      </c>
      <c r="S1593" s="112" t="str">
        <f t="shared" si="151"/>
        <v>-</v>
      </c>
      <c r="T1593" s="112" t="str">
        <f>IF($D1593&gt;0,SUMIFS($S$3:$S1593,$X$3:$X1593,1,$J$3:$J1593,$J1593),"-")</f>
        <v>-</v>
      </c>
      <c r="U1593" s="112" t="str">
        <f t="shared" si="152"/>
        <v>-</v>
      </c>
      <c r="V1593" s="112" t="str">
        <f t="shared" si="149"/>
        <v>-</v>
      </c>
      <c r="W1593" s="27" t="str">
        <f>IF(LEN($C1593)=0,IF($D1593&gt;0,COUNTIFS($A$3:$A1593,$A1593),"-"),"Escluso")</f>
        <v>-</v>
      </c>
      <c r="X1593" s="2" t="str">
        <f>IF(LEN($C1593)=0,IF($D1593&gt;0,COUNTIFS($J$3:$J1593,$J1593,$C$3:$C1593,""),"-"),"Escluso")</f>
        <v>-</v>
      </c>
      <c r="Y1593" s="127" t="str">
        <f t="shared" si="153"/>
        <v>-</v>
      </c>
      <c r="Z1593" s="2" t="str">
        <f>IF($D1593&gt;0,COUNTIFS($O$3:$O1593,$O1593,$L$3:$L1593,$L1593,$I$3:$I1593,$I1593),"-")</f>
        <v>-</v>
      </c>
      <c r="AA1593" s="27" t="str">
        <f>IF($D1593&gt;0,IF(OR($Z1593 &gt;1,$L1593&lt;&gt;"Adulti"),0,VLOOKUP($P1593,Regione!$B$2:$C$22,2,FALSE)),"-")</f>
        <v>-</v>
      </c>
      <c r="AB1593" s="27" t="str">
        <f>IF($D1593&gt;0,IF(COUNTIFS($O$3:$O1593,$O1593,$L$3:$L1593,$L1593,$I$3:$I1593,$I1593) &gt;1,0,SUMIFS($Y$3:$Y$2503,$L$3:$L$2503,$L1593,$O$3:$O$2503,$O1593,$I$3:$I$2503,$I1593)),"-")</f>
        <v>-</v>
      </c>
      <c r="AC1593" s="27" t="str">
        <f t="shared" si="150"/>
        <v>-</v>
      </c>
    </row>
    <row r="1594" spans="1:29" s="1" customFormat="1">
      <c r="A1594" s="13"/>
      <c r="B1594" s="107" t="str">
        <f>IF(COUNTA($A1594)&gt;0,VLOOKUP($A1594,Corsa!$A$1:$F$43,2,FALSE),"-")</f>
        <v>-</v>
      </c>
      <c r="C1594" s="11"/>
      <c r="D1594" s="13"/>
      <c r="E1594" s="13"/>
      <c r="F1594" s="46" t="str">
        <f>IF(COUNTA($A1594)&gt;0,VLOOKUP($A1594,Corsa!$A$1:$F$43,3,FALSE),"-")</f>
        <v>-</v>
      </c>
      <c r="G1594" s="28" t="str">
        <f>IF($D1594&gt;0,VLOOKUP($D1594,Iscrizioni!$A$2:$M$2502,9,FALSE),"-")</f>
        <v>-</v>
      </c>
      <c r="H1594" s="28" t="str">
        <f>IF($D1594&gt;0,VLOOKUP($D1594,Iscrizioni!$A$2:$M$2502,4,FALSE),"-")</f>
        <v>-</v>
      </c>
      <c r="I1594" s="27" t="str">
        <f>IF($D1594&gt;0,VLOOKUP($D1594,Iscrizioni!$A$2:$M$2502,5,FALSE),"-")</f>
        <v>-</v>
      </c>
      <c r="J1594" s="27" t="str">
        <f>IF($D1594&gt;0,VLOOKUP($D1594,Iscrizioni!$A$2:$M$2502,10,FALSE),"-")</f>
        <v>-</v>
      </c>
      <c r="K1594" s="27" t="str">
        <f t="shared" si="148"/>
        <v>-</v>
      </c>
      <c r="L1594" s="46" t="str">
        <f>IF($D1594&gt;0,VLOOKUP($D1594,Iscrizioni!$A$2:$M$2502,11,FALSE),"-")</f>
        <v>-</v>
      </c>
      <c r="M1594" s="27" t="str">
        <f>IF($D1594&gt;0,VLOOKUP($D1594,Iscrizioni!$A$2:$N$2502,12,FALSE),"-")</f>
        <v>-</v>
      </c>
      <c r="N1594" s="46" t="str">
        <f>IF($D1594&gt;0,VLOOKUP($D1594,Iscrizioni!$A$2:$M$2502,6,FALSE),"-")</f>
        <v>-</v>
      </c>
      <c r="O1594" s="107" t="str">
        <f>IF($D1594&gt;0,VLOOKUP($D1594,Iscrizioni!$A$2:$M$2502,7,FALSE),"-")</f>
        <v>-</v>
      </c>
      <c r="P1594" s="46" t="str">
        <f>IF($D1594&gt;0,VLOOKUP(LEFT($N1594,1),Regione!$A$2:$C$21,2,FALSE),"-")</f>
        <v>-</v>
      </c>
      <c r="Q1594" s="112" t="str">
        <f ca="1">IF($D1594&gt;0,NormalizzaTempo("D",CELL("tipo",$E1594),$E1594),"-")</f>
        <v>-</v>
      </c>
      <c r="R1594" s="27" t="str">
        <f>IF($D1594&gt;0,VLOOKUP($D1594,Iscrizioni!$A$2:$M$2502,13,FALSE),"-")</f>
        <v>-</v>
      </c>
      <c r="S1594" s="112" t="str">
        <f t="shared" si="151"/>
        <v>-</v>
      </c>
      <c r="T1594" s="112" t="str">
        <f>IF($D1594&gt;0,SUMIFS($S$3:$S1594,$X$3:$X1594,1,$J$3:$J1594,$J1594),"-")</f>
        <v>-</v>
      </c>
      <c r="U1594" s="112" t="str">
        <f t="shared" si="152"/>
        <v>-</v>
      </c>
      <c r="V1594" s="112" t="str">
        <f t="shared" si="149"/>
        <v>-</v>
      </c>
      <c r="W1594" s="27" t="str">
        <f>IF(LEN($C1594)=0,IF($D1594&gt;0,COUNTIFS($A$3:$A1594,$A1594),"-"),"Escluso")</f>
        <v>-</v>
      </c>
      <c r="X1594" s="2" t="str">
        <f>IF(LEN($C1594)=0,IF($D1594&gt;0,COUNTIFS($J$3:$J1594,$J1594,$C$3:$C1594,""),"-"),"Escluso")</f>
        <v>-</v>
      </c>
      <c r="Y1594" s="127" t="str">
        <f t="shared" si="153"/>
        <v>-</v>
      </c>
      <c r="Z1594" s="2" t="str">
        <f>IF($D1594&gt;0,COUNTIFS($O$3:$O1594,$O1594,$L$3:$L1594,$L1594,$I$3:$I1594,$I1594),"-")</f>
        <v>-</v>
      </c>
      <c r="AA1594" s="27" t="str">
        <f>IF($D1594&gt;0,IF(OR($Z1594 &gt;1,$L1594&lt;&gt;"Adulti"),0,VLOOKUP($P1594,Regione!$B$2:$C$22,2,FALSE)),"-")</f>
        <v>-</v>
      </c>
      <c r="AB1594" s="27" t="str">
        <f>IF($D1594&gt;0,IF(COUNTIFS($O$3:$O1594,$O1594,$L$3:$L1594,$L1594,$I$3:$I1594,$I1594) &gt;1,0,SUMIFS($Y$3:$Y$2503,$L$3:$L$2503,$L1594,$O$3:$O$2503,$O1594,$I$3:$I$2503,$I1594)),"-")</f>
        <v>-</v>
      </c>
      <c r="AC1594" s="27" t="str">
        <f t="shared" si="150"/>
        <v>-</v>
      </c>
    </row>
    <row r="1595" spans="1:29" s="1" customFormat="1">
      <c r="A1595" s="13"/>
      <c r="B1595" s="107" t="str">
        <f>IF(COUNTA($A1595)&gt;0,VLOOKUP($A1595,Corsa!$A$1:$F$43,2,FALSE),"-")</f>
        <v>-</v>
      </c>
      <c r="C1595" s="11"/>
      <c r="D1595" s="13"/>
      <c r="E1595" s="13"/>
      <c r="F1595" s="46" t="str">
        <f>IF(COUNTA($A1595)&gt;0,VLOOKUP($A1595,Corsa!$A$1:$F$43,3,FALSE),"-")</f>
        <v>-</v>
      </c>
      <c r="G1595" s="28" t="str">
        <f>IF($D1595&gt;0,VLOOKUP($D1595,Iscrizioni!$A$2:$M$2502,9,FALSE),"-")</f>
        <v>-</v>
      </c>
      <c r="H1595" s="28" t="str">
        <f>IF($D1595&gt;0,VLOOKUP($D1595,Iscrizioni!$A$2:$M$2502,4,FALSE),"-")</f>
        <v>-</v>
      </c>
      <c r="I1595" s="27" t="str">
        <f>IF($D1595&gt;0,VLOOKUP($D1595,Iscrizioni!$A$2:$M$2502,5,FALSE),"-")</f>
        <v>-</v>
      </c>
      <c r="J1595" s="27" t="str">
        <f>IF($D1595&gt;0,VLOOKUP($D1595,Iscrizioni!$A$2:$M$2502,10,FALSE),"-")</f>
        <v>-</v>
      </c>
      <c r="K1595" s="27" t="str">
        <f t="shared" si="148"/>
        <v>-</v>
      </c>
      <c r="L1595" s="46" t="str">
        <f>IF($D1595&gt;0,VLOOKUP($D1595,Iscrizioni!$A$2:$M$2502,11,FALSE),"-")</f>
        <v>-</v>
      </c>
      <c r="M1595" s="27" t="str">
        <f>IF($D1595&gt;0,VLOOKUP($D1595,Iscrizioni!$A$2:$N$2502,12,FALSE),"-")</f>
        <v>-</v>
      </c>
      <c r="N1595" s="46" t="str">
        <f>IF($D1595&gt;0,VLOOKUP($D1595,Iscrizioni!$A$2:$M$2502,6,FALSE),"-")</f>
        <v>-</v>
      </c>
      <c r="O1595" s="107" t="str">
        <f>IF($D1595&gt;0,VLOOKUP($D1595,Iscrizioni!$A$2:$M$2502,7,FALSE),"-")</f>
        <v>-</v>
      </c>
      <c r="P1595" s="46" t="str">
        <f>IF($D1595&gt;0,VLOOKUP(LEFT($N1595,1),Regione!$A$2:$C$21,2,FALSE),"-")</f>
        <v>-</v>
      </c>
      <c r="Q1595" s="112" t="str">
        <f ca="1">IF($D1595&gt;0,NormalizzaTempo("D",CELL("tipo",$E1595),$E1595),"-")</f>
        <v>-</v>
      </c>
      <c r="R1595" s="27" t="str">
        <f>IF($D1595&gt;0,VLOOKUP($D1595,Iscrizioni!$A$2:$M$2502,13,FALSE),"-")</f>
        <v>-</v>
      </c>
      <c r="S1595" s="112" t="str">
        <f t="shared" si="151"/>
        <v>-</v>
      </c>
      <c r="T1595" s="112" t="str">
        <f>IF($D1595&gt;0,SUMIFS($S$3:$S1595,$X$3:$X1595,1,$J$3:$J1595,$J1595),"-")</f>
        <v>-</v>
      </c>
      <c r="U1595" s="112" t="str">
        <f t="shared" si="152"/>
        <v>-</v>
      </c>
      <c r="V1595" s="112" t="str">
        <f t="shared" si="149"/>
        <v>-</v>
      </c>
      <c r="W1595" s="27" t="str">
        <f>IF(LEN($C1595)=0,IF($D1595&gt;0,COUNTIFS($A$3:$A1595,$A1595),"-"),"Escluso")</f>
        <v>-</v>
      </c>
      <c r="X1595" s="2" t="str">
        <f>IF(LEN($C1595)=0,IF($D1595&gt;0,COUNTIFS($J$3:$J1595,$J1595,$C$3:$C1595,""),"-"),"Escluso")</f>
        <v>-</v>
      </c>
      <c r="Y1595" s="127" t="str">
        <f t="shared" si="153"/>
        <v>-</v>
      </c>
      <c r="Z1595" s="2" t="str">
        <f>IF($D1595&gt;0,COUNTIFS($O$3:$O1595,$O1595,$L$3:$L1595,$L1595,$I$3:$I1595,$I1595),"-")</f>
        <v>-</v>
      </c>
      <c r="AA1595" s="27" t="str">
        <f>IF($D1595&gt;0,IF(OR($Z1595 &gt;1,$L1595&lt;&gt;"Adulti"),0,VLOOKUP($P1595,Regione!$B$2:$C$22,2,FALSE)),"-")</f>
        <v>-</v>
      </c>
      <c r="AB1595" s="27" t="str">
        <f>IF($D1595&gt;0,IF(COUNTIFS($O$3:$O1595,$O1595,$L$3:$L1595,$L1595,$I$3:$I1595,$I1595) &gt;1,0,SUMIFS($Y$3:$Y$2503,$L$3:$L$2503,$L1595,$O$3:$O$2503,$O1595,$I$3:$I$2503,$I1595)),"-")</f>
        <v>-</v>
      </c>
      <c r="AC1595" s="27" t="str">
        <f t="shared" si="150"/>
        <v>-</v>
      </c>
    </row>
    <row r="1596" spans="1:29" s="1" customFormat="1">
      <c r="A1596" s="13"/>
      <c r="B1596" s="107" t="str">
        <f>IF(COUNTA($A1596)&gt;0,VLOOKUP($A1596,Corsa!$A$1:$F$43,2,FALSE),"-")</f>
        <v>-</v>
      </c>
      <c r="C1596" s="11"/>
      <c r="D1596" s="13"/>
      <c r="E1596" s="13"/>
      <c r="F1596" s="46" t="str">
        <f>IF(COUNTA($A1596)&gt;0,VLOOKUP($A1596,Corsa!$A$1:$F$43,3,FALSE),"-")</f>
        <v>-</v>
      </c>
      <c r="G1596" s="28" t="str">
        <f>IF($D1596&gt;0,VLOOKUP($D1596,Iscrizioni!$A$2:$M$2502,9,FALSE),"-")</f>
        <v>-</v>
      </c>
      <c r="H1596" s="28" t="str">
        <f>IF($D1596&gt;0,VLOOKUP($D1596,Iscrizioni!$A$2:$M$2502,4,FALSE),"-")</f>
        <v>-</v>
      </c>
      <c r="I1596" s="27" t="str">
        <f>IF($D1596&gt;0,VLOOKUP($D1596,Iscrizioni!$A$2:$M$2502,5,FALSE),"-")</f>
        <v>-</v>
      </c>
      <c r="J1596" s="27" t="str">
        <f>IF($D1596&gt;0,VLOOKUP($D1596,Iscrizioni!$A$2:$M$2502,10,FALSE),"-")</f>
        <v>-</v>
      </c>
      <c r="K1596" s="27" t="str">
        <f t="shared" si="148"/>
        <v>-</v>
      </c>
      <c r="L1596" s="46" t="str">
        <f>IF($D1596&gt;0,VLOOKUP($D1596,Iscrizioni!$A$2:$M$2502,11,FALSE),"-")</f>
        <v>-</v>
      </c>
      <c r="M1596" s="27" t="str">
        <f>IF($D1596&gt;0,VLOOKUP($D1596,Iscrizioni!$A$2:$N$2502,12,FALSE),"-")</f>
        <v>-</v>
      </c>
      <c r="N1596" s="46" t="str">
        <f>IF($D1596&gt;0,VLOOKUP($D1596,Iscrizioni!$A$2:$M$2502,6,FALSE),"-")</f>
        <v>-</v>
      </c>
      <c r="O1596" s="107" t="str">
        <f>IF($D1596&gt;0,VLOOKUP($D1596,Iscrizioni!$A$2:$M$2502,7,FALSE),"-")</f>
        <v>-</v>
      </c>
      <c r="P1596" s="46" t="str">
        <f>IF($D1596&gt;0,VLOOKUP(LEFT($N1596,1),Regione!$A$2:$C$21,2,FALSE),"-")</f>
        <v>-</v>
      </c>
      <c r="Q1596" s="112" t="str">
        <f ca="1">IF($D1596&gt;0,NormalizzaTempo("D",CELL("tipo",$E1596),$E1596),"-")</f>
        <v>-</v>
      </c>
      <c r="R1596" s="27" t="str">
        <f>IF($D1596&gt;0,VLOOKUP($D1596,Iscrizioni!$A$2:$M$2502,13,FALSE),"-")</f>
        <v>-</v>
      </c>
      <c r="S1596" s="112" t="str">
        <f t="shared" si="151"/>
        <v>-</v>
      </c>
      <c r="T1596" s="112" t="str">
        <f>IF($D1596&gt;0,SUMIFS($S$3:$S1596,$X$3:$X1596,1,$J$3:$J1596,$J1596),"-")</f>
        <v>-</v>
      </c>
      <c r="U1596" s="112" t="str">
        <f t="shared" si="152"/>
        <v>-</v>
      </c>
      <c r="V1596" s="112" t="str">
        <f t="shared" si="149"/>
        <v>-</v>
      </c>
      <c r="W1596" s="27" t="str">
        <f>IF(LEN($C1596)=0,IF($D1596&gt;0,COUNTIFS($A$3:$A1596,$A1596),"-"),"Escluso")</f>
        <v>-</v>
      </c>
      <c r="X1596" s="2" t="str">
        <f>IF(LEN($C1596)=0,IF($D1596&gt;0,COUNTIFS($J$3:$J1596,$J1596,$C$3:$C1596,""),"-"),"Escluso")</f>
        <v>-</v>
      </c>
      <c r="Y1596" s="127" t="str">
        <f t="shared" si="153"/>
        <v>-</v>
      </c>
      <c r="Z1596" s="2" t="str">
        <f>IF($D1596&gt;0,COUNTIFS($O$3:$O1596,$O1596,$L$3:$L1596,$L1596,$I$3:$I1596,$I1596),"-")</f>
        <v>-</v>
      </c>
      <c r="AA1596" s="27" t="str">
        <f>IF($D1596&gt;0,IF(OR($Z1596 &gt;1,$L1596&lt;&gt;"Adulti"),0,VLOOKUP($P1596,Regione!$B$2:$C$22,2,FALSE)),"-")</f>
        <v>-</v>
      </c>
      <c r="AB1596" s="27" t="str">
        <f>IF($D1596&gt;0,IF(COUNTIFS($O$3:$O1596,$O1596,$L$3:$L1596,$L1596,$I$3:$I1596,$I1596) &gt;1,0,SUMIFS($Y$3:$Y$2503,$L$3:$L$2503,$L1596,$O$3:$O$2503,$O1596,$I$3:$I$2503,$I1596)),"-")</f>
        <v>-</v>
      </c>
      <c r="AC1596" s="27" t="str">
        <f t="shared" si="150"/>
        <v>-</v>
      </c>
    </row>
    <row r="1597" spans="1:29" s="1" customFormat="1">
      <c r="A1597" s="13"/>
      <c r="B1597" s="107" t="str">
        <f>IF(COUNTA($A1597)&gt;0,VLOOKUP($A1597,Corsa!$A$1:$F$43,2,FALSE),"-")</f>
        <v>-</v>
      </c>
      <c r="C1597" s="11"/>
      <c r="D1597" s="13"/>
      <c r="E1597" s="13"/>
      <c r="F1597" s="46" t="str">
        <f>IF(COUNTA($A1597)&gt;0,VLOOKUP($A1597,Corsa!$A$1:$F$43,3,FALSE),"-")</f>
        <v>-</v>
      </c>
      <c r="G1597" s="28" t="str">
        <f>IF($D1597&gt;0,VLOOKUP($D1597,Iscrizioni!$A$2:$M$2502,9,FALSE),"-")</f>
        <v>-</v>
      </c>
      <c r="H1597" s="28" t="str">
        <f>IF($D1597&gt;0,VLOOKUP($D1597,Iscrizioni!$A$2:$M$2502,4,FALSE),"-")</f>
        <v>-</v>
      </c>
      <c r="I1597" s="27" t="str">
        <f>IF($D1597&gt;0,VLOOKUP($D1597,Iscrizioni!$A$2:$M$2502,5,FALSE),"-")</f>
        <v>-</v>
      </c>
      <c r="J1597" s="27" t="str">
        <f>IF($D1597&gt;0,VLOOKUP($D1597,Iscrizioni!$A$2:$M$2502,10,FALSE),"-")</f>
        <v>-</v>
      </c>
      <c r="K1597" s="27" t="str">
        <f t="shared" si="148"/>
        <v>-</v>
      </c>
      <c r="L1597" s="46" t="str">
        <f>IF($D1597&gt;0,VLOOKUP($D1597,Iscrizioni!$A$2:$M$2502,11,FALSE),"-")</f>
        <v>-</v>
      </c>
      <c r="M1597" s="27" t="str">
        <f>IF($D1597&gt;0,VLOOKUP($D1597,Iscrizioni!$A$2:$N$2502,12,FALSE),"-")</f>
        <v>-</v>
      </c>
      <c r="N1597" s="46" t="str">
        <f>IF($D1597&gt;0,VLOOKUP($D1597,Iscrizioni!$A$2:$M$2502,6,FALSE),"-")</f>
        <v>-</v>
      </c>
      <c r="O1597" s="107" t="str">
        <f>IF($D1597&gt;0,VLOOKUP($D1597,Iscrizioni!$A$2:$M$2502,7,FALSE),"-")</f>
        <v>-</v>
      </c>
      <c r="P1597" s="46" t="str">
        <f>IF($D1597&gt;0,VLOOKUP(LEFT($N1597,1),Regione!$A$2:$C$21,2,FALSE),"-")</f>
        <v>-</v>
      </c>
      <c r="Q1597" s="112" t="str">
        <f ca="1">IF($D1597&gt;0,NormalizzaTempo("D",CELL("tipo",$E1597),$E1597),"-")</f>
        <v>-</v>
      </c>
      <c r="R1597" s="27" t="str">
        <f>IF($D1597&gt;0,VLOOKUP($D1597,Iscrizioni!$A$2:$M$2502,13,FALSE),"-")</f>
        <v>-</v>
      </c>
      <c r="S1597" s="112" t="str">
        <f t="shared" si="151"/>
        <v>-</v>
      </c>
      <c r="T1597" s="112" t="str">
        <f>IF($D1597&gt;0,SUMIFS($S$3:$S1597,$X$3:$X1597,1,$J$3:$J1597,$J1597),"-")</f>
        <v>-</v>
      </c>
      <c r="U1597" s="112" t="str">
        <f t="shared" si="152"/>
        <v>-</v>
      </c>
      <c r="V1597" s="112" t="str">
        <f t="shared" si="149"/>
        <v>-</v>
      </c>
      <c r="W1597" s="27" t="str">
        <f>IF(LEN($C1597)=0,IF($D1597&gt;0,COUNTIFS($A$3:$A1597,$A1597),"-"),"Escluso")</f>
        <v>-</v>
      </c>
      <c r="X1597" s="2" t="str">
        <f>IF(LEN($C1597)=0,IF($D1597&gt;0,COUNTIFS($J$3:$J1597,$J1597,$C$3:$C1597,""),"-"),"Escluso")</f>
        <v>-</v>
      </c>
      <c r="Y1597" s="127" t="str">
        <f t="shared" si="153"/>
        <v>-</v>
      </c>
      <c r="Z1597" s="2" t="str">
        <f>IF($D1597&gt;0,COUNTIFS($O$3:$O1597,$O1597,$L$3:$L1597,$L1597,$I$3:$I1597,$I1597),"-")</f>
        <v>-</v>
      </c>
      <c r="AA1597" s="27" t="str">
        <f>IF($D1597&gt;0,IF(OR($Z1597 &gt;1,$L1597&lt;&gt;"Adulti"),0,VLOOKUP($P1597,Regione!$B$2:$C$22,2,FALSE)),"-")</f>
        <v>-</v>
      </c>
      <c r="AB1597" s="27" t="str">
        <f>IF($D1597&gt;0,IF(COUNTIFS($O$3:$O1597,$O1597,$L$3:$L1597,$L1597,$I$3:$I1597,$I1597) &gt;1,0,SUMIFS($Y$3:$Y$2503,$L$3:$L$2503,$L1597,$O$3:$O$2503,$O1597,$I$3:$I$2503,$I1597)),"-")</f>
        <v>-</v>
      </c>
      <c r="AC1597" s="27" t="str">
        <f t="shared" si="150"/>
        <v>-</v>
      </c>
    </row>
    <row r="1598" spans="1:29" s="1" customFormat="1">
      <c r="A1598" s="13"/>
      <c r="B1598" s="107" t="str">
        <f>IF(COUNTA($A1598)&gt;0,VLOOKUP($A1598,Corsa!$A$1:$F$43,2,FALSE),"-")</f>
        <v>-</v>
      </c>
      <c r="C1598" s="11"/>
      <c r="D1598" s="13"/>
      <c r="E1598" s="13"/>
      <c r="F1598" s="46" t="str">
        <f>IF(COUNTA($A1598)&gt;0,VLOOKUP($A1598,Corsa!$A$1:$F$43,3,FALSE),"-")</f>
        <v>-</v>
      </c>
      <c r="G1598" s="28" t="str">
        <f>IF($D1598&gt;0,VLOOKUP($D1598,Iscrizioni!$A$2:$M$2502,9,FALSE),"-")</f>
        <v>-</v>
      </c>
      <c r="H1598" s="28" t="str">
        <f>IF($D1598&gt;0,VLOOKUP($D1598,Iscrizioni!$A$2:$M$2502,4,FALSE),"-")</f>
        <v>-</v>
      </c>
      <c r="I1598" s="27" t="str">
        <f>IF($D1598&gt;0,VLOOKUP($D1598,Iscrizioni!$A$2:$M$2502,5,FALSE),"-")</f>
        <v>-</v>
      </c>
      <c r="J1598" s="27" t="str">
        <f>IF($D1598&gt;0,VLOOKUP($D1598,Iscrizioni!$A$2:$M$2502,10,FALSE),"-")</f>
        <v>-</v>
      </c>
      <c r="K1598" s="27" t="str">
        <f t="shared" si="148"/>
        <v>-</v>
      </c>
      <c r="L1598" s="46" t="str">
        <f>IF($D1598&gt;0,VLOOKUP($D1598,Iscrizioni!$A$2:$M$2502,11,FALSE),"-")</f>
        <v>-</v>
      </c>
      <c r="M1598" s="27" t="str">
        <f>IF($D1598&gt;0,VLOOKUP($D1598,Iscrizioni!$A$2:$N$2502,12,FALSE),"-")</f>
        <v>-</v>
      </c>
      <c r="N1598" s="46" t="str">
        <f>IF($D1598&gt;0,VLOOKUP($D1598,Iscrizioni!$A$2:$M$2502,6,FALSE),"-")</f>
        <v>-</v>
      </c>
      <c r="O1598" s="107" t="str">
        <f>IF($D1598&gt;0,VLOOKUP($D1598,Iscrizioni!$A$2:$M$2502,7,FALSE),"-")</f>
        <v>-</v>
      </c>
      <c r="P1598" s="46" t="str">
        <f>IF($D1598&gt;0,VLOOKUP(LEFT($N1598,1),Regione!$A$2:$C$21,2,FALSE),"-")</f>
        <v>-</v>
      </c>
      <c r="Q1598" s="112" t="str">
        <f ca="1">IF($D1598&gt;0,NormalizzaTempo("D",CELL("tipo",$E1598),$E1598),"-")</f>
        <v>-</v>
      </c>
      <c r="R1598" s="27" t="str">
        <f>IF($D1598&gt;0,VLOOKUP($D1598,Iscrizioni!$A$2:$M$2502,13,FALSE),"-")</f>
        <v>-</v>
      </c>
      <c r="S1598" s="112" t="str">
        <f t="shared" si="151"/>
        <v>-</v>
      </c>
      <c r="T1598" s="112" t="str">
        <f>IF($D1598&gt;0,SUMIFS($S$3:$S1598,$X$3:$X1598,1,$J$3:$J1598,$J1598),"-")</f>
        <v>-</v>
      </c>
      <c r="U1598" s="112" t="str">
        <f t="shared" si="152"/>
        <v>-</v>
      </c>
      <c r="V1598" s="112" t="str">
        <f t="shared" si="149"/>
        <v>-</v>
      </c>
      <c r="W1598" s="27" t="str">
        <f>IF(LEN($C1598)=0,IF($D1598&gt;0,COUNTIFS($A$3:$A1598,$A1598),"-"),"Escluso")</f>
        <v>-</v>
      </c>
      <c r="X1598" s="2" t="str">
        <f>IF(LEN($C1598)=0,IF($D1598&gt;0,COUNTIFS($J$3:$J1598,$J1598,$C$3:$C1598,""),"-"),"Escluso")</f>
        <v>-</v>
      </c>
      <c r="Y1598" s="127" t="str">
        <f t="shared" si="153"/>
        <v>-</v>
      </c>
      <c r="Z1598" s="2" t="str">
        <f>IF($D1598&gt;0,COUNTIFS($O$3:$O1598,$O1598,$L$3:$L1598,$L1598,$I$3:$I1598,$I1598),"-")</f>
        <v>-</v>
      </c>
      <c r="AA1598" s="27" t="str">
        <f>IF($D1598&gt;0,IF(OR($Z1598 &gt;1,$L1598&lt;&gt;"Adulti"),0,VLOOKUP($P1598,Regione!$B$2:$C$22,2,FALSE)),"-")</f>
        <v>-</v>
      </c>
      <c r="AB1598" s="27" t="str">
        <f>IF($D1598&gt;0,IF(COUNTIFS($O$3:$O1598,$O1598,$L$3:$L1598,$L1598,$I$3:$I1598,$I1598) &gt;1,0,SUMIFS($Y$3:$Y$2503,$L$3:$L$2503,$L1598,$O$3:$O$2503,$O1598,$I$3:$I$2503,$I1598)),"-")</f>
        <v>-</v>
      </c>
      <c r="AC1598" s="27" t="str">
        <f t="shared" si="150"/>
        <v>-</v>
      </c>
    </row>
    <row r="1599" spans="1:29" s="1" customFormat="1">
      <c r="A1599" s="13"/>
      <c r="B1599" s="107" t="str">
        <f>IF(COUNTA($A1599)&gt;0,VLOOKUP($A1599,Corsa!$A$1:$F$43,2,FALSE),"-")</f>
        <v>-</v>
      </c>
      <c r="C1599" s="11"/>
      <c r="D1599" s="13"/>
      <c r="E1599" s="13"/>
      <c r="F1599" s="46" t="str">
        <f>IF(COUNTA($A1599)&gt;0,VLOOKUP($A1599,Corsa!$A$1:$F$43,3,FALSE),"-")</f>
        <v>-</v>
      </c>
      <c r="G1599" s="28" t="str">
        <f>IF($D1599&gt;0,VLOOKUP($D1599,Iscrizioni!$A$2:$M$2502,9,FALSE),"-")</f>
        <v>-</v>
      </c>
      <c r="H1599" s="28" t="str">
        <f>IF($D1599&gt;0,VLOOKUP($D1599,Iscrizioni!$A$2:$M$2502,4,FALSE),"-")</f>
        <v>-</v>
      </c>
      <c r="I1599" s="27" t="str">
        <f>IF($D1599&gt;0,VLOOKUP($D1599,Iscrizioni!$A$2:$M$2502,5,FALSE),"-")</f>
        <v>-</v>
      </c>
      <c r="J1599" s="27" t="str">
        <f>IF($D1599&gt;0,VLOOKUP($D1599,Iscrizioni!$A$2:$M$2502,10,FALSE),"-")</f>
        <v>-</v>
      </c>
      <c r="K1599" s="27" t="str">
        <f t="shared" si="148"/>
        <v>-</v>
      </c>
      <c r="L1599" s="46" t="str">
        <f>IF($D1599&gt;0,VLOOKUP($D1599,Iscrizioni!$A$2:$M$2502,11,FALSE),"-")</f>
        <v>-</v>
      </c>
      <c r="M1599" s="27" t="str">
        <f>IF($D1599&gt;0,VLOOKUP($D1599,Iscrizioni!$A$2:$N$2502,12,FALSE),"-")</f>
        <v>-</v>
      </c>
      <c r="N1599" s="46" t="str">
        <f>IF($D1599&gt;0,VLOOKUP($D1599,Iscrizioni!$A$2:$M$2502,6,FALSE),"-")</f>
        <v>-</v>
      </c>
      <c r="O1599" s="107" t="str">
        <f>IF($D1599&gt;0,VLOOKUP($D1599,Iscrizioni!$A$2:$M$2502,7,FALSE),"-")</f>
        <v>-</v>
      </c>
      <c r="P1599" s="46" t="str">
        <f>IF($D1599&gt;0,VLOOKUP(LEFT($N1599,1),Regione!$A$2:$C$21,2,FALSE),"-")</f>
        <v>-</v>
      </c>
      <c r="Q1599" s="112" t="str">
        <f ca="1">IF($D1599&gt;0,NormalizzaTempo("D",CELL("tipo",$E1599),$E1599),"-")</f>
        <v>-</v>
      </c>
      <c r="R1599" s="27" t="str">
        <f>IF($D1599&gt;0,VLOOKUP($D1599,Iscrizioni!$A$2:$M$2502,13,FALSE),"-")</f>
        <v>-</v>
      </c>
      <c r="S1599" s="112" t="str">
        <f t="shared" si="151"/>
        <v>-</v>
      </c>
      <c r="T1599" s="112" t="str">
        <f>IF($D1599&gt;0,SUMIFS($S$3:$S1599,$X$3:$X1599,1,$J$3:$J1599,$J1599),"-")</f>
        <v>-</v>
      </c>
      <c r="U1599" s="112" t="str">
        <f t="shared" si="152"/>
        <v>-</v>
      </c>
      <c r="V1599" s="112" t="str">
        <f t="shared" si="149"/>
        <v>-</v>
      </c>
      <c r="W1599" s="27" t="str">
        <f>IF(LEN($C1599)=0,IF($D1599&gt;0,COUNTIFS($A$3:$A1599,$A1599),"-"),"Escluso")</f>
        <v>-</v>
      </c>
      <c r="X1599" s="2" t="str">
        <f>IF(LEN($C1599)=0,IF($D1599&gt;0,COUNTIFS($J$3:$J1599,$J1599,$C$3:$C1599,""),"-"),"Escluso")</f>
        <v>-</v>
      </c>
      <c r="Y1599" s="127" t="str">
        <f t="shared" si="153"/>
        <v>-</v>
      </c>
      <c r="Z1599" s="2" t="str">
        <f>IF($D1599&gt;0,COUNTIFS($O$3:$O1599,$O1599,$L$3:$L1599,$L1599,$I$3:$I1599,$I1599),"-")</f>
        <v>-</v>
      </c>
      <c r="AA1599" s="27" t="str">
        <f>IF($D1599&gt;0,IF(OR($Z1599 &gt;1,$L1599&lt;&gt;"Adulti"),0,VLOOKUP($P1599,Regione!$B$2:$C$22,2,FALSE)),"-")</f>
        <v>-</v>
      </c>
      <c r="AB1599" s="27" t="str">
        <f>IF($D1599&gt;0,IF(COUNTIFS($O$3:$O1599,$O1599,$L$3:$L1599,$L1599,$I$3:$I1599,$I1599) &gt;1,0,SUMIFS($Y$3:$Y$2503,$L$3:$L$2503,$L1599,$O$3:$O$2503,$O1599,$I$3:$I$2503,$I1599)),"-")</f>
        <v>-</v>
      </c>
      <c r="AC1599" s="27" t="str">
        <f t="shared" si="150"/>
        <v>-</v>
      </c>
    </row>
    <row r="1600" spans="1:29" s="1" customFormat="1">
      <c r="A1600" s="13"/>
      <c r="B1600" s="107" t="str">
        <f>IF(COUNTA($A1600)&gt;0,VLOOKUP($A1600,Corsa!$A$1:$F$43,2,FALSE),"-")</f>
        <v>-</v>
      </c>
      <c r="C1600" s="11"/>
      <c r="D1600" s="13"/>
      <c r="E1600" s="13"/>
      <c r="F1600" s="46" t="str">
        <f>IF(COUNTA($A1600)&gt;0,VLOOKUP($A1600,Corsa!$A$1:$F$43,3,FALSE),"-")</f>
        <v>-</v>
      </c>
      <c r="G1600" s="28" t="str">
        <f>IF($D1600&gt;0,VLOOKUP($D1600,Iscrizioni!$A$2:$M$2502,9,FALSE),"-")</f>
        <v>-</v>
      </c>
      <c r="H1600" s="28" t="str">
        <f>IF($D1600&gt;0,VLOOKUP($D1600,Iscrizioni!$A$2:$M$2502,4,FALSE),"-")</f>
        <v>-</v>
      </c>
      <c r="I1600" s="27" t="str">
        <f>IF($D1600&gt;0,VLOOKUP($D1600,Iscrizioni!$A$2:$M$2502,5,FALSE),"-")</f>
        <v>-</v>
      </c>
      <c r="J1600" s="27" t="str">
        <f>IF($D1600&gt;0,VLOOKUP($D1600,Iscrizioni!$A$2:$M$2502,10,FALSE),"-")</f>
        <v>-</v>
      </c>
      <c r="K1600" s="27" t="str">
        <f t="shared" si="148"/>
        <v>-</v>
      </c>
      <c r="L1600" s="46" t="str">
        <f>IF($D1600&gt;0,VLOOKUP($D1600,Iscrizioni!$A$2:$M$2502,11,FALSE),"-")</f>
        <v>-</v>
      </c>
      <c r="M1600" s="27" t="str">
        <f>IF($D1600&gt;0,VLOOKUP($D1600,Iscrizioni!$A$2:$N$2502,12,FALSE),"-")</f>
        <v>-</v>
      </c>
      <c r="N1600" s="46" t="str">
        <f>IF($D1600&gt;0,VLOOKUP($D1600,Iscrizioni!$A$2:$M$2502,6,FALSE),"-")</f>
        <v>-</v>
      </c>
      <c r="O1600" s="107" t="str">
        <f>IF($D1600&gt;0,VLOOKUP($D1600,Iscrizioni!$A$2:$M$2502,7,FALSE),"-")</f>
        <v>-</v>
      </c>
      <c r="P1600" s="46" t="str">
        <f>IF($D1600&gt;0,VLOOKUP(LEFT($N1600,1),Regione!$A$2:$C$21,2,FALSE),"-")</f>
        <v>-</v>
      </c>
      <c r="Q1600" s="112" t="str">
        <f ca="1">IF($D1600&gt;0,NormalizzaTempo("D",CELL("tipo",$E1600),$E1600),"-")</f>
        <v>-</v>
      </c>
      <c r="R1600" s="27" t="str">
        <f>IF($D1600&gt;0,VLOOKUP($D1600,Iscrizioni!$A$2:$M$2502,13,FALSE),"-")</f>
        <v>-</v>
      </c>
      <c r="S1600" s="112" t="str">
        <f t="shared" si="151"/>
        <v>-</v>
      </c>
      <c r="T1600" s="112" t="str">
        <f>IF($D1600&gt;0,SUMIFS($S$3:$S1600,$X$3:$X1600,1,$J$3:$J1600,$J1600),"-")</f>
        <v>-</v>
      </c>
      <c r="U1600" s="112" t="str">
        <f t="shared" si="152"/>
        <v>-</v>
      </c>
      <c r="V1600" s="112" t="str">
        <f t="shared" si="149"/>
        <v>-</v>
      </c>
      <c r="W1600" s="27" t="str">
        <f>IF(LEN($C1600)=0,IF($D1600&gt;0,COUNTIFS($A$3:$A1600,$A1600),"-"),"Escluso")</f>
        <v>-</v>
      </c>
      <c r="X1600" s="2" t="str">
        <f>IF(LEN($C1600)=0,IF($D1600&gt;0,COUNTIFS($J$3:$J1600,$J1600,$C$3:$C1600,""),"-"),"Escluso")</f>
        <v>-</v>
      </c>
      <c r="Y1600" s="127" t="str">
        <f t="shared" si="153"/>
        <v>-</v>
      </c>
      <c r="Z1600" s="2" t="str">
        <f>IF($D1600&gt;0,COUNTIFS($O$3:$O1600,$O1600,$L$3:$L1600,$L1600,$I$3:$I1600,$I1600),"-")</f>
        <v>-</v>
      </c>
      <c r="AA1600" s="27" t="str">
        <f>IF($D1600&gt;0,IF(OR($Z1600 &gt;1,$L1600&lt;&gt;"Adulti"),0,VLOOKUP($P1600,Regione!$B$2:$C$22,2,FALSE)),"-")</f>
        <v>-</v>
      </c>
      <c r="AB1600" s="27" t="str">
        <f>IF($D1600&gt;0,IF(COUNTIFS($O$3:$O1600,$O1600,$L$3:$L1600,$L1600,$I$3:$I1600,$I1600) &gt;1,0,SUMIFS($Y$3:$Y$2503,$L$3:$L$2503,$L1600,$O$3:$O$2503,$O1600,$I$3:$I$2503,$I1600)),"-")</f>
        <v>-</v>
      </c>
      <c r="AC1600" s="27" t="str">
        <f t="shared" si="150"/>
        <v>-</v>
      </c>
    </row>
    <row r="1601" spans="1:29" s="1" customFormat="1">
      <c r="A1601" s="13"/>
      <c r="B1601" s="107" t="str">
        <f>IF(COUNTA($A1601)&gt;0,VLOOKUP($A1601,Corsa!$A$1:$F$43,2,FALSE),"-")</f>
        <v>-</v>
      </c>
      <c r="C1601" s="11"/>
      <c r="D1601" s="13"/>
      <c r="E1601" s="13"/>
      <c r="F1601" s="46" t="str">
        <f>IF(COUNTA($A1601)&gt;0,VLOOKUP($A1601,Corsa!$A$1:$F$43,3,FALSE),"-")</f>
        <v>-</v>
      </c>
      <c r="G1601" s="28" t="str">
        <f>IF($D1601&gt;0,VLOOKUP($D1601,Iscrizioni!$A$2:$M$2502,9,FALSE),"-")</f>
        <v>-</v>
      </c>
      <c r="H1601" s="28" t="str">
        <f>IF($D1601&gt;0,VLOOKUP($D1601,Iscrizioni!$A$2:$M$2502,4,FALSE),"-")</f>
        <v>-</v>
      </c>
      <c r="I1601" s="27" t="str">
        <f>IF($D1601&gt;0,VLOOKUP($D1601,Iscrizioni!$A$2:$M$2502,5,FALSE),"-")</f>
        <v>-</v>
      </c>
      <c r="J1601" s="27" t="str">
        <f>IF($D1601&gt;0,VLOOKUP($D1601,Iscrizioni!$A$2:$M$2502,10,FALSE),"-")</f>
        <v>-</v>
      </c>
      <c r="K1601" s="27" t="str">
        <f t="shared" si="148"/>
        <v>-</v>
      </c>
      <c r="L1601" s="46" t="str">
        <f>IF($D1601&gt;0,VLOOKUP($D1601,Iscrizioni!$A$2:$M$2502,11,FALSE),"-")</f>
        <v>-</v>
      </c>
      <c r="M1601" s="27" t="str">
        <f>IF($D1601&gt;0,VLOOKUP($D1601,Iscrizioni!$A$2:$N$2502,12,FALSE),"-")</f>
        <v>-</v>
      </c>
      <c r="N1601" s="46" t="str">
        <f>IF($D1601&gt;0,VLOOKUP($D1601,Iscrizioni!$A$2:$M$2502,6,FALSE),"-")</f>
        <v>-</v>
      </c>
      <c r="O1601" s="107" t="str">
        <f>IF($D1601&gt;0,VLOOKUP($D1601,Iscrizioni!$A$2:$M$2502,7,FALSE),"-")</f>
        <v>-</v>
      </c>
      <c r="P1601" s="46" t="str">
        <f>IF($D1601&gt;0,VLOOKUP(LEFT($N1601,1),Regione!$A$2:$C$21,2,FALSE),"-")</f>
        <v>-</v>
      </c>
      <c r="Q1601" s="112" t="str">
        <f ca="1">IF($D1601&gt;0,NormalizzaTempo("D",CELL("tipo",$E1601),$E1601),"-")</f>
        <v>-</v>
      </c>
      <c r="R1601" s="27" t="str">
        <f>IF($D1601&gt;0,VLOOKUP($D1601,Iscrizioni!$A$2:$M$2502,13,FALSE),"-")</f>
        <v>-</v>
      </c>
      <c r="S1601" s="112" t="str">
        <f t="shared" si="151"/>
        <v>-</v>
      </c>
      <c r="T1601" s="112" t="str">
        <f>IF($D1601&gt;0,SUMIFS($S$3:$S1601,$X$3:$X1601,1,$J$3:$J1601,$J1601),"-")</f>
        <v>-</v>
      </c>
      <c r="U1601" s="112" t="str">
        <f t="shared" si="152"/>
        <v>-</v>
      </c>
      <c r="V1601" s="112" t="str">
        <f t="shared" si="149"/>
        <v>-</v>
      </c>
      <c r="W1601" s="27" t="str">
        <f>IF(LEN($C1601)=0,IF($D1601&gt;0,COUNTIFS($A$3:$A1601,$A1601),"-"),"Escluso")</f>
        <v>-</v>
      </c>
      <c r="X1601" s="2" t="str">
        <f>IF(LEN($C1601)=0,IF($D1601&gt;0,COUNTIFS($J$3:$J1601,$J1601,$C$3:$C1601,""),"-"),"Escluso")</f>
        <v>-</v>
      </c>
      <c r="Y1601" s="127" t="str">
        <f t="shared" si="153"/>
        <v>-</v>
      </c>
      <c r="Z1601" s="2" t="str">
        <f>IF($D1601&gt;0,COUNTIFS($O$3:$O1601,$O1601,$L$3:$L1601,$L1601,$I$3:$I1601,$I1601),"-")</f>
        <v>-</v>
      </c>
      <c r="AA1601" s="27" t="str">
        <f>IF($D1601&gt;0,IF(OR($Z1601 &gt;1,$L1601&lt;&gt;"Adulti"),0,VLOOKUP($P1601,Regione!$B$2:$C$22,2,FALSE)),"-")</f>
        <v>-</v>
      </c>
      <c r="AB1601" s="27" t="str">
        <f>IF($D1601&gt;0,IF(COUNTIFS($O$3:$O1601,$O1601,$L$3:$L1601,$L1601,$I$3:$I1601,$I1601) &gt;1,0,SUMIFS($Y$3:$Y$2503,$L$3:$L$2503,$L1601,$O$3:$O$2503,$O1601,$I$3:$I$2503,$I1601)),"-")</f>
        <v>-</v>
      </c>
      <c r="AC1601" s="27" t="str">
        <f t="shared" si="150"/>
        <v>-</v>
      </c>
    </row>
    <row r="1602" spans="1:29" s="1" customFormat="1">
      <c r="A1602" s="13"/>
      <c r="B1602" s="107" t="str">
        <f>IF(COUNTA($A1602)&gt;0,VLOOKUP($A1602,Corsa!$A$1:$F$43,2,FALSE),"-")</f>
        <v>-</v>
      </c>
      <c r="C1602" s="11"/>
      <c r="D1602" s="13"/>
      <c r="E1602" s="13"/>
      <c r="F1602" s="46" t="str">
        <f>IF(COUNTA($A1602)&gt;0,VLOOKUP($A1602,Corsa!$A$1:$F$43,3,FALSE),"-")</f>
        <v>-</v>
      </c>
      <c r="G1602" s="28" t="str">
        <f>IF($D1602&gt;0,VLOOKUP($D1602,Iscrizioni!$A$2:$M$2502,9,FALSE),"-")</f>
        <v>-</v>
      </c>
      <c r="H1602" s="28" t="str">
        <f>IF($D1602&gt;0,VLOOKUP($D1602,Iscrizioni!$A$2:$M$2502,4,FALSE),"-")</f>
        <v>-</v>
      </c>
      <c r="I1602" s="27" t="str">
        <f>IF($D1602&gt;0,VLOOKUP($D1602,Iscrizioni!$A$2:$M$2502,5,FALSE),"-")</f>
        <v>-</v>
      </c>
      <c r="J1602" s="27" t="str">
        <f>IF($D1602&gt;0,VLOOKUP($D1602,Iscrizioni!$A$2:$M$2502,10,FALSE),"-")</f>
        <v>-</v>
      </c>
      <c r="K1602" s="27" t="str">
        <f t="shared" si="148"/>
        <v>-</v>
      </c>
      <c r="L1602" s="46" t="str">
        <f>IF($D1602&gt;0,VLOOKUP($D1602,Iscrizioni!$A$2:$M$2502,11,FALSE),"-")</f>
        <v>-</v>
      </c>
      <c r="M1602" s="27" t="str">
        <f>IF($D1602&gt;0,VLOOKUP($D1602,Iscrizioni!$A$2:$N$2502,12,FALSE),"-")</f>
        <v>-</v>
      </c>
      <c r="N1602" s="46" t="str">
        <f>IF($D1602&gt;0,VLOOKUP($D1602,Iscrizioni!$A$2:$M$2502,6,FALSE),"-")</f>
        <v>-</v>
      </c>
      <c r="O1602" s="107" t="str">
        <f>IF($D1602&gt;0,VLOOKUP($D1602,Iscrizioni!$A$2:$M$2502,7,FALSE),"-")</f>
        <v>-</v>
      </c>
      <c r="P1602" s="46" t="str">
        <f>IF($D1602&gt;0,VLOOKUP(LEFT($N1602,1),Regione!$A$2:$C$21,2,FALSE),"-")</f>
        <v>-</v>
      </c>
      <c r="Q1602" s="112" t="str">
        <f ca="1">IF($D1602&gt;0,NormalizzaTempo("D",CELL("tipo",$E1602),$E1602),"-")</f>
        <v>-</v>
      </c>
      <c r="R1602" s="27" t="str">
        <f>IF($D1602&gt;0,VLOOKUP($D1602,Iscrizioni!$A$2:$M$2502,13,FALSE),"-")</f>
        <v>-</v>
      </c>
      <c r="S1602" s="112" t="str">
        <f t="shared" si="151"/>
        <v>-</v>
      </c>
      <c r="T1602" s="112" t="str">
        <f>IF($D1602&gt;0,SUMIFS($S$3:$S1602,$X$3:$X1602,1,$J$3:$J1602,$J1602),"-")</f>
        <v>-</v>
      </c>
      <c r="U1602" s="112" t="str">
        <f t="shared" si="152"/>
        <v>-</v>
      </c>
      <c r="V1602" s="112" t="str">
        <f t="shared" si="149"/>
        <v>-</v>
      </c>
      <c r="W1602" s="27" t="str">
        <f>IF(LEN($C1602)=0,IF($D1602&gt;0,COUNTIFS($A$3:$A1602,$A1602),"-"),"Escluso")</f>
        <v>-</v>
      </c>
      <c r="X1602" s="2" t="str">
        <f>IF(LEN($C1602)=0,IF($D1602&gt;0,COUNTIFS($J$3:$J1602,$J1602,$C$3:$C1602,""),"-"),"Escluso")</f>
        <v>-</v>
      </c>
      <c r="Y1602" s="127" t="str">
        <f t="shared" si="153"/>
        <v>-</v>
      </c>
      <c r="Z1602" s="2" t="str">
        <f>IF($D1602&gt;0,COUNTIFS($O$3:$O1602,$O1602,$L$3:$L1602,$L1602,$I$3:$I1602,$I1602),"-")</f>
        <v>-</v>
      </c>
      <c r="AA1602" s="27" t="str">
        <f>IF($D1602&gt;0,IF(OR($Z1602 &gt;1,$L1602&lt;&gt;"Adulti"),0,VLOOKUP($P1602,Regione!$B$2:$C$22,2,FALSE)),"-")</f>
        <v>-</v>
      </c>
      <c r="AB1602" s="27" t="str">
        <f>IF($D1602&gt;0,IF(COUNTIFS($O$3:$O1602,$O1602,$L$3:$L1602,$L1602,$I$3:$I1602,$I1602) &gt;1,0,SUMIFS($Y$3:$Y$2503,$L$3:$L$2503,$L1602,$O$3:$O$2503,$O1602,$I$3:$I$2503,$I1602)),"-")</f>
        <v>-</v>
      </c>
      <c r="AC1602" s="27" t="str">
        <f t="shared" si="150"/>
        <v>-</v>
      </c>
    </row>
    <row r="1603" spans="1:29" s="1" customFormat="1">
      <c r="A1603" s="13"/>
      <c r="B1603" s="107" t="str">
        <f>IF(COUNTA($A1603)&gt;0,VLOOKUP($A1603,Corsa!$A$1:$F$43,2,FALSE),"-")</f>
        <v>-</v>
      </c>
      <c r="C1603" s="11"/>
      <c r="D1603" s="13"/>
      <c r="E1603" s="13"/>
      <c r="F1603" s="46" t="str">
        <f>IF(COUNTA($A1603)&gt;0,VLOOKUP($A1603,Corsa!$A$1:$F$43,3,FALSE),"-")</f>
        <v>-</v>
      </c>
      <c r="G1603" s="28" t="str">
        <f>IF($D1603&gt;0,VLOOKUP($D1603,Iscrizioni!$A$2:$M$2502,9,FALSE),"-")</f>
        <v>-</v>
      </c>
      <c r="H1603" s="28" t="str">
        <f>IF($D1603&gt;0,VLOOKUP($D1603,Iscrizioni!$A$2:$M$2502,4,FALSE),"-")</f>
        <v>-</v>
      </c>
      <c r="I1603" s="27" t="str">
        <f>IF($D1603&gt;0,VLOOKUP($D1603,Iscrizioni!$A$2:$M$2502,5,FALSE),"-")</f>
        <v>-</v>
      </c>
      <c r="J1603" s="27" t="str">
        <f>IF($D1603&gt;0,VLOOKUP($D1603,Iscrizioni!$A$2:$M$2502,10,FALSE),"-")</f>
        <v>-</v>
      </c>
      <c r="K1603" s="27" t="str">
        <f t="shared" ref="K1603:K1666" si="154">IF(D1603&gt;0,IF(IFERROR(SEARCH(J1603,F1603),0)=0,"Verifica","ok"),"-")</f>
        <v>-</v>
      </c>
      <c r="L1603" s="46" t="str">
        <f>IF($D1603&gt;0,VLOOKUP($D1603,Iscrizioni!$A$2:$M$2502,11,FALSE),"-")</f>
        <v>-</v>
      </c>
      <c r="M1603" s="27" t="str">
        <f>IF($D1603&gt;0,VLOOKUP($D1603,Iscrizioni!$A$2:$N$2502,12,FALSE),"-")</f>
        <v>-</v>
      </c>
      <c r="N1603" s="46" t="str">
        <f>IF($D1603&gt;0,VLOOKUP($D1603,Iscrizioni!$A$2:$M$2502,6,FALSE),"-")</f>
        <v>-</v>
      </c>
      <c r="O1603" s="107" t="str">
        <f>IF($D1603&gt;0,VLOOKUP($D1603,Iscrizioni!$A$2:$M$2502,7,FALSE),"-")</f>
        <v>-</v>
      </c>
      <c r="P1603" s="46" t="str">
        <f>IF($D1603&gt;0,VLOOKUP(LEFT($N1603,1),Regione!$A$2:$C$21,2,FALSE),"-")</f>
        <v>-</v>
      </c>
      <c r="Q1603" s="112" t="str">
        <f ca="1">IF($D1603&gt;0,NormalizzaTempo("D",CELL("tipo",$E1603),$E1603),"-")</f>
        <v>-</v>
      </c>
      <c r="R1603" s="27" t="str">
        <f>IF($D1603&gt;0,VLOOKUP($D1603,Iscrizioni!$A$2:$M$2502,13,FALSE),"-")</f>
        <v>-</v>
      </c>
      <c r="S1603" s="112" t="str">
        <f t="shared" si="151"/>
        <v>-</v>
      </c>
      <c r="T1603" s="112" t="str">
        <f>IF($D1603&gt;0,SUMIFS($S$3:$S1603,$X$3:$X1603,1,$J$3:$J1603,$J1603),"-")</f>
        <v>-</v>
      </c>
      <c r="U1603" s="112" t="str">
        <f t="shared" si="152"/>
        <v>-</v>
      </c>
      <c r="V1603" s="112" t="str">
        <f t="shared" si="149"/>
        <v>-</v>
      </c>
      <c r="W1603" s="27" t="str">
        <f>IF(LEN($C1603)=0,IF($D1603&gt;0,COUNTIFS($A$3:$A1603,$A1603),"-"),"Escluso")</f>
        <v>-</v>
      </c>
      <c r="X1603" s="2" t="str">
        <f>IF(LEN($C1603)=0,IF($D1603&gt;0,COUNTIFS($J$3:$J1603,$J1603,$C$3:$C1603,""),"-"),"Escluso")</f>
        <v>-</v>
      </c>
      <c r="Y1603" s="127" t="str">
        <f t="shared" si="153"/>
        <v>-</v>
      </c>
      <c r="Z1603" s="2" t="str">
        <f>IF($D1603&gt;0,COUNTIFS($O$3:$O1603,$O1603,$L$3:$L1603,$L1603,$I$3:$I1603,$I1603),"-")</f>
        <v>-</v>
      </c>
      <c r="AA1603" s="27" t="str">
        <f>IF($D1603&gt;0,IF(OR($Z1603 &gt;1,$L1603&lt;&gt;"Adulti"),0,VLOOKUP($P1603,Regione!$B$2:$C$22,2,FALSE)),"-")</f>
        <v>-</v>
      </c>
      <c r="AB1603" s="27" t="str">
        <f>IF($D1603&gt;0,IF(COUNTIFS($O$3:$O1603,$O1603,$L$3:$L1603,$L1603,$I$3:$I1603,$I1603) &gt;1,0,SUMIFS($Y$3:$Y$2503,$L$3:$L$2503,$L1603,$O$3:$O$2503,$O1603,$I$3:$I$2503,$I1603)),"-")</f>
        <v>-</v>
      </c>
      <c r="AC1603" s="27" t="str">
        <f t="shared" si="150"/>
        <v>-</v>
      </c>
    </row>
    <row r="1604" spans="1:29" s="1" customFormat="1">
      <c r="A1604" s="13"/>
      <c r="B1604" s="107" t="str">
        <f>IF(COUNTA($A1604)&gt;0,VLOOKUP($A1604,Corsa!$A$1:$F$43,2,FALSE),"-")</f>
        <v>-</v>
      </c>
      <c r="C1604" s="11"/>
      <c r="D1604" s="13"/>
      <c r="E1604" s="13"/>
      <c r="F1604" s="46" t="str">
        <f>IF(COUNTA($A1604)&gt;0,VLOOKUP($A1604,Corsa!$A$1:$F$43,3,FALSE),"-")</f>
        <v>-</v>
      </c>
      <c r="G1604" s="28" t="str">
        <f>IF($D1604&gt;0,VLOOKUP($D1604,Iscrizioni!$A$2:$M$2502,9,FALSE),"-")</f>
        <v>-</v>
      </c>
      <c r="H1604" s="28" t="str">
        <f>IF($D1604&gt;0,VLOOKUP($D1604,Iscrizioni!$A$2:$M$2502,4,FALSE),"-")</f>
        <v>-</v>
      </c>
      <c r="I1604" s="27" t="str">
        <f>IF($D1604&gt;0,VLOOKUP($D1604,Iscrizioni!$A$2:$M$2502,5,FALSE),"-")</f>
        <v>-</v>
      </c>
      <c r="J1604" s="27" t="str">
        <f>IF($D1604&gt;0,VLOOKUP($D1604,Iscrizioni!$A$2:$M$2502,10,FALSE),"-")</f>
        <v>-</v>
      </c>
      <c r="K1604" s="27" t="str">
        <f t="shared" si="154"/>
        <v>-</v>
      </c>
      <c r="L1604" s="46" t="str">
        <f>IF($D1604&gt;0,VLOOKUP($D1604,Iscrizioni!$A$2:$M$2502,11,FALSE),"-")</f>
        <v>-</v>
      </c>
      <c r="M1604" s="27" t="str">
        <f>IF($D1604&gt;0,VLOOKUP($D1604,Iscrizioni!$A$2:$N$2502,12,FALSE),"-")</f>
        <v>-</v>
      </c>
      <c r="N1604" s="46" t="str">
        <f>IF($D1604&gt;0,VLOOKUP($D1604,Iscrizioni!$A$2:$M$2502,6,FALSE),"-")</f>
        <v>-</v>
      </c>
      <c r="O1604" s="107" t="str">
        <f>IF($D1604&gt;0,VLOOKUP($D1604,Iscrizioni!$A$2:$M$2502,7,FALSE),"-")</f>
        <v>-</v>
      </c>
      <c r="P1604" s="46" t="str">
        <f>IF($D1604&gt;0,VLOOKUP(LEFT($N1604,1),Regione!$A$2:$C$21,2,FALSE),"-")</f>
        <v>-</v>
      </c>
      <c r="Q1604" s="112" t="str">
        <f ca="1">IF($D1604&gt;0,NormalizzaTempo("D",CELL("tipo",$E1604),$E1604),"-")</f>
        <v>-</v>
      </c>
      <c r="R1604" s="27" t="str">
        <f>IF($D1604&gt;0,VLOOKUP($D1604,Iscrizioni!$A$2:$M$2502,13,FALSE),"-")</f>
        <v>-</v>
      </c>
      <c r="S1604" s="112" t="str">
        <f t="shared" si="151"/>
        <v>-</v>
      </c>
      <c r="T1604" s="112" t="str">
        <f>IF($D1604&gt;0,SUMIFS($S$3:$S1604,$X$3:$X1604,1,$J$3:$J1604,$J1604),"-")</f>
        <v>-</v>
      </c>
      <c r="U1604" s="112" t="str">
        <f t="shared" si="152"/>
        <v>-</v>
      </c>
      <c r="V1604" s="112" t="str">
        <f t="shared" ref="V1604:V1667" si="155">IF(OR(AND($L1604="Adulti",LEN($C1604)=0,$U1604&lt;=$U$1), AND(OR($L1604="Giovanile",$L1604="Promozionale"),LEN($C1604)=0) ), "ok","-")</f>
        <v>-</v>
      </c>
      <c r="W1604" s="27" t="str">
        <f>IF(LEN($C1604)=0,IF($D1604&gt;0,COUNTIFS($A$3:$A1604,$A1604),"-"),"Escluso")</f>
        <v>-</v>
      </c>
      <c r="X1604" s="2" t="str">
        <f>IF(LEN($C1604)=0,IF($D1604&gt;0,COUNTIFS($J$3:$J1604,$J1604,$C$3:$C1604,""),"-"),"Escluso")</f>
        <v>-</v>
      </c>
      <c r="Y1604" s="127" t="str">
        <f t="shared" si="153"/>
        <v>-</v>
      </c>
      <c r="Z1604" s="2" t="str">
        <f>IF($D1604&gt;0,COUNTIFS($O$3:$O1604,$O1604,$L$3:$L1604,$L1604,$I$3:$I1604,$I1604),"-")</f>
        <v>-</v>
      </c>
      <c r="AA1604" s="27" t="str">
        <f>IF($D1604&gt;0,IF(OR($Z1604 &gt;1,$L1604&lt;&gt;"Adulti"),0,VLOOKUP($P1604,Regione!$B$2:$C$22,2,FALSE)),"-")</f>
        <v>-</v>
      </c>
      <c r="AB1604" s="27" t="str">
        <f>IF($D1604&gt;0,IF(COUNTIFS($O$3:$O1604,$O1604,$L$3:$L1604,$L1604,$I$3:$I1604,$I1604) &gt;1,0,SUMIFS($Y$3:$Y$2503,$L$3:$L$2503,$L1604,$O$3:$O$2503,$O1604,$I$3:$I$2503,$I1604)),"-")</f>
        <v>-</v>
      </c>
      <c r="AC1604" s="27" t="str">
        <f t="shared" si="150"/>
        <v>-</v>
      </c>
    </row>
    <row r="1605" spans="1:29" s="1" customFormat="1">
      <c r="A1605" s="13"/>
      <c r="B1605" s="107" t="str">
        <f>IF(COUNTA($A1605)&gt;0,VLOOKUP($A1605,Corsa!$A$1:$F$43,2,FALSE),"-")</f>
        <v>-</v>
      </c>
      <c r="C1605" s="11"/>
      <c r="D1605" s="13"/>
      <c r="E1605" s="13"/>
      <c r="F1605" s="46" t="str">
        <f>IF(COUNTA($A1605)&gt;0,VLOOKUP($A1605,Corsa!$A$1:$F$43,3,FALSE),"-")</f>
        <v>-</v>
      </c>
      <c r="G1605" s="28" t="str">
        <f>IF($D1605&gt;0,VLOOKUP($D1605,Iscrizioni!$A$2:$M$2502,9,FALSE),"-")</f>
        <v>-</v>
      </c>
      <c r="H1605" s="28" t="str">
        <f>IF($D1605&gt;0,VLOOKUP($D1605,Iscrizioni!$A$2:$M$2502,4,FALSE),"-")</f>
        <v>-</v>
      </c>
      <c r="I1605" s="27" t="str">
        <f>IF($D1605&gt;0,VLOOKUP($D1605,Iscrizioni!$A$2:$M$2502,5,FALSE),"-")</f>
        <v>-</v>
      </c>
      <c r="J1605" s="27" t="str">
        <f>IF($D1605&gt;0,VLOOKUP($D1605,Iscrizioni!$A$2:$M$2502,10,FALSE),"-")</f>
        <v>-</v>
      </c>
      <c r="K1605" s="27" t="str">
        <f t="shared" si="154"/>
        <v>-</v>
      </c>
      <c r="L1605" s="46" t="str">
        <f>IF($D1605&gt;0,VLOOKUP($D1605,Iscrizioni!$A$2:$M$2502,11,FALSE),"-")</f>
        <v>-</v>
      </c>
      <c r="M1605" s="27" t="str">
        <f>IF($D1605&gt;0,VLOOKUP($D1605,Iscrizioni!$A$2:$N$2502,12,FALSE),"-")</f>
        <v>-</v>
      </c>
      <c r="N1605" s="46" t="str">
        <f>IF($D1605&gt;0,VLOOKUP($D1605,Iscrizioni!$A$2:$M$2502,6,FALSE),"-")</f>
        <v>-</v>
      </c>
      <c r="O1605" s="107" t="str">
        <f>IF($D1605&gt;0,VLOOKUP($D1605,Iscrizioni!$A$2:$M$2502,7,FALSE),"-")</f>
        <v>-</v>
      </c>
      <c r="P1605" s="46" t="str">
        <f>IF($D1605&gt;0,VLOOKUP(LEFT($N1605,1),Regione!$A$2:$C$21,2,FALSE),"-")</f>
        <v>-</v>
      </c>
      <c r="Q1605" s="112" t="str">
        <f ca="1">IF($D1605&gt;0,NormalizzaTempo("D",CELL("tipo",$E1605),$E1605),"-")</f>
        <v>-</v>
      </c>
      <c r="R1605" s="27" t="str">
        <f>IF($D1605&gt;0,VLOOKUP($D1605,Iscrizioni!$A$2:$M$2502,13,FALSE),"-")</f>
        <v>-</v>
      </c>
      <c r="S1605" s="112" t="str">
        <f t="shared" si="151"/>
        <v>-</v>
      </c>
      <c r="T1605" s="112" t="str">
        <f>IF($D1605&gt;0,SUMIFS($S$3:$S1605,$X$3:$X1605,1,$J$3:$J1605,$J1605),"-")</f>
        <v>-</v>
      </c>
      <c r="U1605" s="112" t="str">
        <f t="shared" si="152"/>
        <v>-</v>
      </c>
      <c r="V1605" s="112" t="str">
        <f t="shared" si="155"/>
        <v>-</v>
      </c>
      <c r="W1605" s="27" t="str">
        <f>IF(LEN($C1605)=0,IF($D1605&gt;0,COUNTIFS($A$3:$A1605,$A1605),"-"),"Escluso")</f>
        <v>-</v>
      </c>
      <c r="X1605" s="2" t="str">
        <f>IF(LEN($C1605)=0,IF($D1605&gt;0,COUNTIFS($J$3:$J1605,$J1605,$C$3:$C1605,""),"-"),"Escluso")</f>
        <v>-</v>
      </c>
      <c r="Y1605" s="127" t="str">
        <f t="shared" si="153"/>
        <v>-</v>
      </c>
      <c r="Z1605" s="2" t="str">
        <f>IF($D1605&gt;0,COUNTIFS($O$3:$O1605,$O1605,$L$3:$L1605,$L1605,$I$3:$I1605,$I1605),"-")</f>
        <v>-</v>
      </c>
      <c r="AA1605" s="27" t="str">
        <f>IF($D1605&gt;0,IF(OR($Z1605 &gt;1,$L1605&lt;&gt;"Adulti"),0,VLOOKUP($P1605,Regione!$B$2:$C$22,2,FALSE)),"-")</f>
        <v>-</v>
      </c>
      <c r="AB1605" s="27" t="str">
        <f>IF($D1605&gt;0,IF(COUNTIFS($O$3:$O1605,$O1605,$L$3:$L1605,$L1605,$I$3:$I1605,$I1605) &gt;1,0,SUMIFS($Y$3:$Y$2503,$L$3:$L$2503,$L1605,$O$3:$O$2503,$O1605,$I$3:$I$2503,$I1605)),"-")</f>
        <v>-</v>
      </c>
      <c r="AC1605" s="27" t="str">
        <f t="shared" si="150"/>
        <v>-</v>
      </c>
    </row>
    <row r="1606" spans="1:29" s="1" customFormat="1">
      <c r="A1606" s="13"/>
      <c r="B1606" s="107" t="str">
        <f>IF(COUNTA($A1606)&gt;0,VLOOKUP($A1606,Corsa!$A$1:$F$43,2,FALSE),"-")</f>
        <v>-</v>
      </c>
      <c r="C1606" s="11"/>
      <c r="D1606" s="13"/>
      <c r="E1606" s="13"/>
      <c r="F1606" s="46" t="str">
        <f>IF(COUNTA($A1606)&gt;0,VLOOKUP($A1606,Corsa!$A$1:$F$43,3,FALSE),"-")</f>
        <v>-</v>
      </c>
      <c r="G1606" s="28" t="str">
        <f>IF($D1606&gt;0,VLOOKUP($D1606,Iscrizioni!$A$2:$M$2502,9,FALSE),"-")</f>
        <v>-</v>
      </c>
      <c r="H1606" s="28" t="str">
        <f>IF($D1606&gt;0,VLOOKUP($D1606,Iscrizioni!$A$2:$M$2502,4,FALSE),"-")</f>
        <v>-</v>
      </c>
      <c r="I1606" s="27" t="str">
        <f>IF($D1606&gt;0,VLOOKUP($D1606,Iscrizioni!$A$2:$M$2502,5,FALSE),"-")</f>
        <v>-</v>
      </c>
      <c r="J1606" s="27" t="str">
        <f>IF($D1606&gt;0,VLOOKUP($D1606,Iscrizioni!$A$2:$M$2502,10,FALSE),"-")</f>
        <v>-</v>
      </c>
      <c r="K1606" s="27" t="str">
        <f t="shared" si="154"/>
        <v>-</v>
      </c>
      <c r="L1606" s="46" t="str">
        <f>IF($D1606&gt;0,VLOOKUP($D1606,Iscrizioni!$A$2:$M$2502,11,FALSE),"-")</f>
        <v>-</v>
      </c>
      <c r="M1606" s="27" t="str">
        <f>IF($D1606&gt;0,VLOOKUP($D1606,Iscrizioni!$A$2:$N$2502,12,FALSE),"-")</f>
        <v>-</v>
      </c>
      <c r="N1606" s="46" t="str">
        <f>IF($D1606&gt;0,VLOOKUP($D1606,Iscrizioni!$A$2:$M$2502,6,FALSE),"-")</f>
        <v>-</v>
      </c>
      <c r="O1606" s="107" t="str">
        <f>IF($D1606&gt;0,VLOOKUP($D1606,Iscrizioni!$A$2:$M$2502,7,FALSE),"-")</f>
        <v>-</v>
      </c>
      <c r="P1606" s="46" t="str">
        <f>IF($D1606&gt;0,VLOOKUP(LEFT($N1606,1),Regione!$A$2:$C$21,2,FALSE),"-")</f>
        <v>-</v>
      </c>
      <c r="Q1606" s="112" t="str">
        <f ca="1">IF($D1606&gt;0,NormalizzaTempo("D",CELL("tipo",$E1606),$E1606),"-")</f>
        <v>-</v>
      </c>
      <c r="R1606" s="27" t="str">
        <f>IF($D1606&gt;0,VLOOKUP($D1606,Iscrizioni!$A$2:$M$2502,13,FALSE),"-")</f>
        <v>-</v>
      </c>
      <c r="S1606" s="112" t="str">
        <f t="shared" si="151"/>
        <v>-</v>
      </c>
      <c r="T1606" s="112" t="str">
        <f>IF($D1606&gt;0,SUMIFS($S$3:$S1606,$X$3:$X1606,1,$J$3:$J1606,$J1606),"-")</f>
        <v>-</v>
      </c>
      <c r="U1606" s="112" t="str">
        <f t="shared" si="152"/>
        <v>-</v>
      </c>
      <c r="V1606" s="112" t="str">
        <f t="shared" si="155"/>
        <v>-</v>
      </c>
      <c r="W1606" s="27" t="str">
        <f>IF(LEN($C1606)=0,IF($D1606&gt;0,COUNTIFS($A$3:$A1606,$A1606),"-"),"Escluso")</f>
        <v>-</v>
      </c>
      <c r="X1606" s="2" t="str">
        <f>IF(LEN($C1606)=0,IF($D1606&gt;0,COUNTIFS($J$3:$J1606,$J1606,$C$3:$C1606,""),"-"),"Escluso")</f>
        <v>-</v>
      </c>
      <c r="Y1606" s="127" t="str">
        <f t="shared" si="153"/>
        <v>-</v>
      </c>
      <c r="Z1606" s="2" t="str">
        <f>IF($D1606&gt;0,COUNTIFS($O$3:$O1606,$O1606,$L$3:$L1606,$L1606,$I$3:$I1606,$I1606),"-")</f>
        <v>-</v>
      </c>
      <c r="AA1606" s="27" t="str">
        <f>IF($D1606&gt;0,IF(OR($Z1606 &gt;1,$L1606&lt;&gt;"Adulti"),0,VLOOKUP($P1606,Regione!$B$2:$C$22,2,FALSE)),"-")</f>
        <v>-</v>
      </c>
      <c r="AB1606" s="27" t="str">
        <f>IF($D1606&gt;0,IF(COUNTIFS($O$3:$O1606,$O1606,$L$3:$L1606,$L1606,$I$3:$I1606,$I1606) &gt;1,0,SUMIFS($Y$3:$Y$2503,$L$3:$L$2503,$L1606,$O$3:$O$2503,$O1606,$I$3:$I$2503,$I1606)),"-")</f>
        <v>-</v>
      </c>
      <c r="AC1606" s="27" t="str">
        <f t="shared" si="150"/>
        <v>-</v>
      </c>
    </row>
    <row r="1607" spans="1:29" s="1" customFormat="1">
      <c r="A1607" s="13"/>
      <c r="B1607" s="107" t="str">
        <f>IF(COUNTA($A1607)&gt;0,VLOOKUP($A1607,Corsa!$A$1:$F$43,2,FALSE),"-")</f>
        <v>-</v>
      </c>
      <c r="C1607" s="11"/>
      <c r="D1607" s="13"/>
      <c r="E1607" s="13"/>
      <c r="F1607" s="46" t="str">
        <f>IF(COUNTA($A1607)&gt;0,VLOOKUP($A1607,Corsa!$A$1:$F$43,3,FALSE),"-")</f>
        <v>-</v>
      </c>
      <c r="G1607" s="28" t="str">
        <f>IF($D1607&gt;0,VLOOKUP($D1607,Iscrizioni!$A$2:$M$2502,9,FALSE),"-")</f>
        <v>-</v>
      </c>
      <c r="H1607" s="28" t="str">
        <f>IF($D1607&gt;0,VLOOKUP($D1607,Iscrizioni!$A$2:$M$2502,4,FALSE),"-")</f>
        <v>-</v>
      </c>
      <c r="I1607" s="27" t="str">
        <f>IF($D1607&gt;0,VLOOKUP($D1607,Iscrizioni!$A$2:$M$2502,5,FALSE),"-")</f>
        <v>-</v>
      </c>
      <c r="J1607" s="27" t="str">
        <f>IF($D1607&gt;0,VLOOKUP($D1607,Iscrizioni!$A$2:$M$2502,10,FALSE),"-")</f>
        <v>-</v>
      </c>
      <c r="K1607" s="27" t="str">
        <f t="shared" si="154"/>
        <v>-</v>
      </c>
      <c r="L1607" s="46" t="str">
        <f>IF($D1607&gt;0,VLOOKUP($D1607,Iscrizioni!$A$2:$M$2502,11,FALSE),"-")</f>
        <v>-</v>
      </c>
      <c r="M1607" s="27" t="str">
        <f>IF($D1607&gt;0,VLOOKUP($D1607,Iscrizioni!$A$2:$N$2502,12,FALSE),"-")</f>
        <v>-</v>
      </c>
      <c r="N1607" s="46" t="str">
        <f>IF($D1607&gt;0,VLOOKUP($D1607,Iscrizioni!$A$2:$M$2502,6,FALSE),"-")</f>
        <v>-</v>
      </c>
      <c r="O1607" s="107" t="str">
        <f>IF($D1607&gt;0,VLOOKUP($D1607,Iscrizioni!$A$2:$M$2502,7,FALSE),"-")</f>
        <v>-</v>
      </c>
      <c r="P1607" s="46" t="str">
        <f>IF($D1607&gt;0,VLOOKUP(LEFT($N1607,1),Regione!$A$2:$C$21,2,FALSE),"-")</f>
        <v>-</v>
      </c>
      <c r="Q1607" s="112" t="str">
        <f ca="1">IF($D1607&gt;0,NormalizzaTempo("D",CELL("tipo",$E1607),$E1607),"-")</f>
        <v>-</v>
      </c>
      <c r="R1607" s="27" t="str">
        <f>IF($D1607&gt;0,VLOOKUP($D1607,Iscrizioni!$A$2:$M$2502,13,FALSE),"-")</f>
        <v>-</v>
      </c>
      <c r="S1607" s="112" t="str">
        <f t="shared" si="151"/>
        <v>-</v>
      </c>
      <c r="T1607" s="112" t="str">
        <f>IF($D1607&gt;0,SUMIFS($S$3:$S1607,$X$3:$X1607,1,$J$3:$J1607,$J1607),"-")</f>
        <v>-</v>
      </c>
      <c r="U1607" s="112" t="str">
        <f t="shared" si="152"/>
        <v>-</v>
      </c>
      <c r="V1607" s="112" t="str">
        <f t="shared" si="155"/>
        <v>-</v>
      </c>
      <c r="W1607" s="27" t="str">
        <f>IF(LEN($C1607)=0,IF($D1607&gt;0,COUNTIFS($A$3:$A1607,$A1607),"-"),"Escluso")</f>
        <v>-</v>
      </c>
      <c r="X1607" s="2" t="str">
        <f>IF(LEN($C1607)=0,IF($D1607&gt;0,COUNTIFS($J$3:$J1607,$J1607,$C$3:$C1607,""),"-"),"Escluso")</f>
        <v>-</v>
      </c>
      <c r="Y1607" s="127" t="str">
        <f t="shared" si="153"/>
        <v>-</v>
      </c>
      <c r="Z1607" s="2" t="str">
        <f>IF($D1607&gt;0,COUNTIFS($O$3:$O1607,$O1607,$L$3:$L1607,$L1607,$I$3:$I1607,$I1607),"-")</f>
        <v>-</v>
      </c>
      <c r="AA1607" s="27" t="str">
        <f>IF($D1607&gt;0,IF(OR($Z1607 &gt;1,$L1607&lt;&gt;"Adulti"),0,VLOOKUP($P1607,Regione!$B$2:$C$22,2,FALSE)),"-")</f>
        <v>-</v>
      </c>
      <c r="AB1607" s="27" t="str">
        <f>IF($D1607&gt;0,IF(COUNTIFS($O$3:$O1607,$O1607,$L$3:$L1607,$L1607,$I$3:$I1607,$I1607) &gt;1,0,SUMIFS($Y$3:$Y$2503,$L$3:$L$2503,$L1607,$O$3:$O$2503,$O1607,$I$3:$I$2503,$I1607)),"-")</f>
        <v>-</v>
      </c>
      <c r="AC1607" s="27" t="str">
        <f t="shared" si="150"/>
        <v>-</v>
      </c>
    </row>
    <row r="1608" spans="1:29" s="1" customFormat="1">
      <c r="A1608" s="13"/>
      <c r="B1608" s="107" t="str">
        <f>IF(COUNTA($A1608)&gt;0,VLOOKUP($A1608,Corsa!$A$1:$F$43,2,FALSE),"-")</f>
        <v>-</v>
      </c>
      <c r="C1608" s="11"/>
      <c r="D1608" s="13"/>
      <c r="E1608" s="13"/>
      <c r="F1608" s="46" t="str">
        <f>IF(COUNTA($A1608)&gt;0,VLOOKUP($A1608,Corsa!$A$1:$F$43,3,FALSE),"-")</f>
        <v>-</v>
      </c>
      <c r="G1608" s="28" t="str">
        <f>IF($D1608&gt;0,VLOOKUP($D1608,Iscrizioni!$A$2:$M$2502,9,FALSE),"-")</f>
        <v>-</v>
      </c>
      <c r="H1608" s="28" t="str">
        <f>IF($D1608&gt;0,VLOOKUP($D1608,Iscrizioni!$A$2:$M$2502,4,FALSE),"-")</f>
        <v>-</v>
      </c>
      <c r="I1608" s="27" t="str">
        <f>IF($D1608&gt;0,VLOOKUP($D1608,Iscrizioni!$A$2:$M$2502,5,FALSE),"-")</f>
        <v>-</v>
      </c>
      <c r="J1608" s="27" t="str">
        <f>IF($D1608&gt;0,VLOOKUP($D1608,Iscrizioni!$A$2:$M$2502,10,FALSE),"-")</f>
        <v>-</v>
      </c>
      <c r="K1608" s="27" t="str">
        <f t="shared" si="154"/>
        <v>-</v>
      </c>
      <c r="L1608" s="46" t="str">
        <f>IF($D1608&gt;0,VLOOKUP($D1608,Iscrizioni!$A$2:$M$2502,11,FALSE),"-")</f>
        <v>-</v>
      </c>
      <c r="M1608" s="27" t="str">
        <f>IF($D1608&gt;0,VLOOKUP($D1608,Iscrizioni!$A$2:$N$2502,12,FALSE),"-")</f>
        <v>-</v>
      </c>
      <c r="N1608" s="46" t="str">
        <f>IF($D1608&gt;0,VLOOKUP($D1608,Iscrizioni!$A$2:$M$2502,6,FALSE),"-")</f>
        <v>-</v>
      </c>
      <c r="O1608" s="107" t="str">
        <f>IF($D1608&gt;0,VLOOKUP($D1608,Iscrizioni!$A$2:$M$2502,7,FALSE),"-")</f>
        <v>-</v>
      </c>
      <c r="P1608" s="46" t="str">
        <f>IF($D1608&gt;0,VLOOKUP(LEFT($N1608,1),Regione!$A$2:$C$21,2,FALSE),"-")</f>
        <v>-</v>
      </c>
      <c r="Q1608" s="112" t="str">
        <f ca="1">IF($D1608&gt;0,NormalizzaTempo("D",CELL("tipo",$E1608),$E1608),"-")</f>
        <v>-</v>
      </c>
      <c r="R1608" s="27" t="str">
        <f>IF($D1608&gt;0,VLOOKUP($D1608,Iscrizioni!$A$2:$M$2502,13,FALSE),"-")</f>
        <v>-</v>
      </c>
      <c r="S1608" s="112" t="str">
        <f t="shared" si="151"/>
        <v>-</v>
      </c>
      <c r="T1608" s="112" t="str">
        <f>IF($D1608&gt;0,SUMIFS($S$3:$S1608,$X$3:$X1608,1,$J$3:$J1608,$J1608),"-")</f>
        <v>-</v>
      </c>
      <c r="U1608" s="112" t="str">
        <f t="shared" si="152"/>
        <v>-</v>
      </c>
      <c r="V1608" s="112" t="str">
        <f t="shared" si="155"/>
        <v>-</v>
      </c>
      <c r="W1608" s="27" t="str">
        <f>IF(LEN($C1608)=0,IF($D1608&gt;0,COUNTIFS($A$3:$A1608,$A1608),"-"),"Escluso")</f>
        <v>-</v>
      </c>
      <c r="X1608" s="2" t="str">
        <f>IF(LEN($C1608)=0,IF($D1608&gt;0,COUNTIFS($J$3:$J1608,$J1608,$C$3:$C1608,""),"-"),"Escluso")</f>
        <v>-</v>
      </c>
      <c r="Y1608" s="127" t="str">
        <f t="shared" si="153"/>
        <v>-</v>
      </c>
      <c r="Z1608" s="2" t="str">
        <f>IF($D1608&gt;0,COUNTIFS($O$3:$O1608,$O1608,$L$3:$L1608,$L1608,$I$3:$I1608,$I1608),"-")</f>
        <v>-</v>
      </c>
      <c r="AA1608" s="27" t="str">
        <f>IF($D1608&gt;0,IF(OR($Z1608 &gt;1,$L1608&lt;&gt;"Adulti"),0,VLOOKUP($P1608,Regione!$B$2:$C$22,2,FALSE)),"-")</f>
        <v>-</v>
      </c>
      <c r="AB1608" s="27" t="str">
        <f>IF($D1608&gt;0,IF(COUNTIFS($O$3:$O1608,$O1608,$L$3:$L1608,$L1608,$I$3:$I1608,$I1608) &gt;1,0,SUMIFS($Y$3:$Y$2503,$L$3:$L$2503,$L1608,$O$3:$O$2503,$O1608,$I$3:$I$2503,$I1608)),"-")</f>
        <v>-</v>
      </c>
      <c r="AC1608" s="27" t="str">
        <f t="shared" si="150"/>
        <v>-</v>
      </c>
    </row>
    <row r="1609" spans="1:29" s="1" customFormat="1">
      <c r="A1609" s="13"/>
      <c r="B1609" s="107" t="str">
        <f>IF(COUNTA($A1609)&gt;0,VLOOKUP($A1609,Corsa!$A$1:$F$43,2,FALSE),"-")</f>
        <v>-</v>
      </c>
      <c r="C1609" s="11"/>
      <c r="D1609" s="13"/>
      <c r="E1609" s="13"/>
      <c r="F1609" s="46" t="str">
        <f>IF(COUNTA($A1609)&gt;0,VLOOKUP($A1609,Corsa!$A$1:$F$43,3,FALSE),"-")</f>
        <v>-</v>
      </c>
      <c r="G1609" s="28" t="str">
        <f>IF($D1609&gt;0,VLOOKUP($D1609,Iscrizioni!$A$2:$M$2502,9,FALSE),"-")</f>
        <v>-</v>
      </c>
      <c r="H1609" s="28" t="str">
        <f>IF($D1609&gt;0,VLOOKUP($D1609,Iscrizioni!$A$2:$M$2502,4,FALSE),"-")</f>
        <v>-</v>
      </c>
      <c r="I1609" s="27" t="str">
        <f>IF($D1609&gt;0,VLOOKUP($D1609,Iscrizioni!$A$2:$M$2502,5,FALSE),"-")</f>
        <v>-</v>
      </c>
      <c r="J1609" s="27" t="str">
        <f>IF($D1609&gt;0,VLOOKUP($D1609,Iscrizioni!$A$2:$M$2502,10,FALSE),"-")</f>
        <v>-</v>
      </c>
      <c r="K1609" s="27" t="str">
        <f t="shared" si="154"/>
        <v>-</v>
      </c>
      <c r="L1609" s="46" t="str">
        <f>IF($D1609&gt;0,VLOOKUP($D1609,Iscrizioni!$A$2:$M$2502,11,FALSE),"-")</f>
        <v>-</v>
      </c>
      <c r="M1609" s="27" t="str">
        <f>IF($D1609&gt;0,VLOOKUP($D1609,Iscrizioni!$A$2:$N$2502,12,FALSE),"-")</f>
        <v>-</v>
      </c>
      <c r="N1609" s="46" t="str">
        <f>IF($D1609&gt;0,VLOOKUP($D1609,Iscrizioni!$A$2:$M$2502,6,FALSE),"-")</f>
        <v>-</v>
      </c>
      <c r="O1609" s="107" t="str">
        <f>IF($D1609&gt;0,VLOOKUP($D1609,Iscrizioni!$A$2:$M$2502,7,FALSE),"-")</f>
        <v>-</v>
      </c>
      <c r="P1609" s="46" t="str">
        <f>IF($D1609&gt;0,VLOOKUP(LEFT($N1609,1),Regione!$A$2:$C$21,2,FALSE),"-")</f>
        <v>-</v>
      </c>
      <c r="Q1609" s="112" t="str">
        <f ca="1">IF($D1609&gt;0,NormalizzaTempo("D",CELL("tipo",$E1609),$E1609),"-")</f>
        <v>-</v>
      </c>
      <c r="R1609" s="27" t="str">
        <f>IF($D1609&gt;0,VLOOKUP($D1609,Iscrizioni!$A$2:$M$2502,13,FALSE),"-")</f>
        <v>-</v>
      </c>
      <c r="S1609" s="112" t="str">
        <f t="shared" si="151"/>
        <v>-</v>
      </c>
      <c r="T1609" s="112" t="str">
        <f>IF($D1609&gt;0,SUMIFS($S$3:$S1609,$X$3:$X1609,1,$J$3:$J1609,$J1609),"-")</f>
        <v>-</v>
      </c>
      <c r="U1609" s="112" t="str">
        <f t="shared" si="152"/>
        <v>-</v>
      </c>
      <c r="V1609" s="112" t="str">
        <f t="shared" si="155"/>
        <v>-</v>
      </c>
      <c r="W1609" s="27" t="str">
        <f>IF(LEN($C1609)=0,IF($D1609&gt;0,COUNTIFS($A$3:$A1609,$A1609),"-"),"Escluso")</f>
        <v>-</v>
      </c>
      <c r="X1609" s="2" t="str">
        <f>IF(LEN($C1609)=0,IF($D1609&gt;0,COUNTIFS($J$3:$J1609,$J1609,$C$3:$C1609,""),"-"),"Escluso")</f>
        <v>-</v>
      </c>
      <c r="Y1609" s="127" t="str">
        <f t="shared" si="153"/>
        <v>-</v>
      </c>
      <c r="Z1609" s="2" t="str">
        <f>IF($D1609&gt;0,COUNTIFS($O$3:$O1609,$O1609,$L$3:$L1609,$L1609,$I$3:$I1609,$I1609),"-")</f>
        <v>-</v>
      </c>
      <c r="AA1609" s="27" t="str">
        <f>IF($D1609&gt;0,IF(OR($Z1609 &gt;1,$L1609&lt;&gt;"Adulti"),0,VLOOKUP($P1609,Regione!$B$2:$C$22,2,FALSE)),"-")</f>
        <v>-</v>
      </c>
      <c r="AB1609" s="27" t="str">
        <f>IF($D1609&gt;0,IF(COUNTIFS($O$3:$O1609,$O1609,$L$3:$L1609,$L1609,$I$3:$I1609,$I1609) &gt;1,0,SUMIFS($Y$3:$Y$2503,$L$3:$L$2503,$L1609,$O$3:$O$2503,$O1609,$I$3:$I$2503,$I1609)),"-")</f>
        <v>-</v>
      </c>
      <c r="AC1609" s="27" t="str">
        <f t="shared" si="150"/>
        <v>-</v>
      </c>
    </row>
    <row r="1610" spans="1:29" s="1" customFormat="1">
      <c r="A1610" s="13"/>
      <c r="B1610" s="107" t="str">
        <f>IF(COUNTA($A1610)&gt;0,VLOOKUP($A1610,Corsa!$A$1:$F$43,2,FALSE),"-")</f>
        <v>-</v>
      </c>
      <c r="C1610" s="11"/>
      <c r="D1610" s="13"/>
      <c r="E1610" s="13"/>
      <c r="F1610" s="46" t="str">
        <f>IF(COUNTA($A1610)&gt;0,VLOOKUP($A1610,Corsa!$A$1:$F$43,3,FALSE),"-")</f>
        <v>-</v>
      </c>
      <c r="G1610" s="28" t="str">
        <f>IF($D1610&gt;0,VLOOKUP($D1610,Iscrizioni!$A$2:$M$2502,9,FALSE),"-")</f>
        <v>-</v>
      </c>
      <c r="H1610" s="28" t="str">
        <f>IF($D1610&gt;0,VLOOKUP($D1610,Iscrizioni!$A$2:$M$2502,4,FALSE),"-")</f>
        <v>-</v>
      </c>
      <c r="I1610" s="27" t="str">
        <f>IF($D1610&gt;0,VLOOKUP($D1610,Iscrizioni!$A$2:$M$2502,5,FALSE),"-")</f>
        <v>-</v>
      </c>
      <c r="J1610" s="27" t="str">
        <f>IF($D1610&gt;0,VLOOKUP($D1610,Iscrizioni!$A$2:$M$2502,10,FALSE),"-")</f>
        <v>-</v>
      </c>
      <c r="K1610" s="27" t="str">
        <f t="shared" si="154"/>
        <v>-</v>
      </c>
      <c r="L1610" s="46" t="str">
        <f>IF($D1610&gt;0,VLOOKUP($D1610,Iscrizioni!$A$2:$M$2502,11,FALSE),"-")</f>
        <v>-</v>
      </c>
      <c r="M1610" s="27" t="str">
        <f>IF($D1610&gt;0,VLOOKUP($D1610,Iscrizioni!$A$2:$N$2502,12,FALSE),"-")</f>
        <v>-</v>
      </c>
      <c r="N1610" s="46" t="str">
        <f>IF($D1610&gt;0,VLOOKUP($D1610,Iscrizioni!$A$2:$M$2502,6,FALSE),"-")</f>
        <v>-</v>
      </c>
      <c r="O1610" s="107" t="str">
        <f>IF($D1610&gt;0,VLOOKUP($D1610,Iscrizioni!$A$2:$M$2502,7,FALSE),"-")</f>
        <v>-</v>
      </c>
      <c r="P1610" s="46" t="str">
        <f>IF($D1610&gt;0,VLOOKUP(LEFT($N1610,1),Regione!$A$2:$C$21,2,FALSE),"-")</f>
        <v>-</v>
      </c>
      <c r="Q1610" s="112" t="str">
        <f ca="1">IF($D1610&gt;0,NormalizzaTempo("D",CELL("tipo",$E1610),$E1610),"-")</f>
        <v>-</v>
      </c>
      <c r="R1610" s="27" t="str">
        <f>IF($D1610&gt;0,VLOOKUP($D1610,Iscrizioni!$A$2:$M$2502,13,FALSE),"-")</f>
        <v>-</v>
      </c>
      <c r="S1610" s="112" t="str">
        <f t="shared" si="151"/>
        <v>-</v>
      </c>
      <c r="T1610" s="112" t="str">
        <f>IF($D1610&gt;0,SUMIFS($S$3:$S1610,$X$3:$X1610,1,$J$3:$J1610,$J1610),"-")</f>
        <v>-</v>
      </c>
      <c r="U1610" s="112" t="str">
        <f t="shared" si="152"/>
        <v>-</v>
      </c>
      <c r="V1610" s="112" t="str">
        <f t="shared" si="155"/>
        <v>-</v>
      </c>
      <c r="W1610" s="27" t="str">
        <f>IF(LEN($C1610)=0,IF($D1610&gt;0,COUNTIFS($A$3:$A1610,$A1610),"-"),"Escluso")</f>
        <v>-</v>
      </c>
      <c r="X1610" s="2" t="str">
        <f>IF(LEN($C1610)=0,IF($D1610&gt;0,COUNTIFS($J$3:$J1610,$J1610,$C$3:$C1610,""),"-"),"Escluso")</f>
        <v>-</v>
      </c>
      <c r="Y1610" s="127" t="str">
        <f t="shared" si="153"/>
        <v>-</v>
      </c>
      <c r="Z1610" s="2" t="str">
        <f>IF($D1610&gt;0,COUNTIFS($O$3:$O1610,$O1610,$L$3:$L1610,$L1610,$I$3:$I1610,$I1610),"-")</f>
        <v>-</v>
      </c>
      <c r="AA1610" s="27" t="str">
        <f>IF($D1610&gt;0,IF(OR($Z1610 &gt;1,$L1610&lt;&gt;"Adulti"),0,VLOOKUP($P1610,Regione!$B$2:$C$22,2,FALSE)),"-")</f>
        <v>-</v>
      </c>
      <c r="AB1610" s="27" t="str">
        <f>IF($D1610&gt;0,IF(COUNTIFS($O$3:$O1610,$O1610,$L$3:$L1610,$L1610,$I$3:$I1610,$I1610) &gt;1,0,SUMIFS($Y$3:$Y$2503,$L$3:$L$2503,$L1610,$O$3:$O$2503,$O1610,$I$3:$I$2503,$I1610)),"-")</f>
        <v>-</v>
      </c>
      <c r="AC1610" s="27" t="str">
        <f t="shared" si="150"/>
        <v>-</v>
      </c>
    </row>
    <row r="1611" spans="1:29" s="1" customFormat="1">
      <c r="A1611" s="13"/>
      <c r="B1611" s="107" t="str">
        <f>IF(COUNTA($A1611)&gt;0,VLOOKUP($A1611,Corsa!$A$1:$F$43,2,FALSE),"-")</f>
        <v>-</v>
      </c>
      <c r="C1611" s="11"/>
      <c r="D1611" s="13"/>
      <c r="E1611" s="13"/>
      <c r="F1611" s="46" t="str">
        <f>IF(COUNTA($A1611)&gt;0,VLOOKUP($A1611,Corsa!$A$1:$F$43,3,FALSE),"-")</f>
        <v>-</v>
      </c>
      <c r="G1611" s="28" t="str">
        <f>IF($D1611&gt;0,VLOOKUP($D1611,Iscrizioni!$A$2:$M$2502,9,FALSE),"-")</f>
        <v>-</v>
      </c>
      <c r="H1611" s="28" t="str">
        <f>IF($D1611&gt;0,VLOOKUP($D1611,Iscrizioni!$A$2:$M$2502,4,FALSE),"-")</f>
        <v>-</v>
      </c>
      <c r="I1611" s="27" t="str">
        <f>IF($D1611&gt;0,VLOOKUP($D1611,Iscrizioni!$A$2:$M$2502,5,FALSE),"-")</f>
        <v>-</v>
      </c>
      <c r="J1611" s="27" t="str">
        <f>IF($D1611&gt;0,VLOOKUP($D1611,Iscrizioni!$A$2:$M$2502,10,FALSE),"-")</f>
        <v>-</v>
      </c>
      <c r="K1611" s="27" t="str">
        <f t="shared" si="154"/>
        <v>-</v>
      </c>
      <c r="L1611" s="46" t="str">
        <f>IF($D1611&gt;0,VLOOKUP($D1611,Iscrizioni!$A$2:$M$2502,11,FALSE),"-")</f>
        <v>-</v>
      </c>
      <c r="M1611" s="27" t="str">
        <f>IF($D1611&gt;0,VLOOKUP($D1611,Iscrizioni!$A$2:$N$2502,12,FALSE),"-")</f>
        <v>-</v>
      </c>
      <c r="N1611" s="46" t="str">
        <f>IF($D1611&gt;0,VLOOKUP($D1611,Iscrizioni!$A$2:$M$2502,6,FALSE),"-")</f>
        <v>-</v>
      </c>
      <c r="O1611" s="107" t="str">
        <f>IF($D1611&gt;0,VLOOKUP($D1611,Iscrizioni!$A$2:$M$2502,7,FALSE),"-")</f>
        <v>-</v>
      </c>
      <c r="P1611" s="46" t="str">
        <f>IF($D1611&gt;0,VLOOKUP(LEFT($N1611,1),Regione!$A$2:$C$21,2,FALSE),"-")</f>
        <v>-</v>
      </c>
      <c r="Q1611" s="112" t="str">
        <f ca="1">IF($D1611&gt;0,NormalizzaTempo("D",CELL("tipo",$E1611),$E1611),"-")</f>
        <v>-</v>
      </c>
      <c r="R1611" s="27" t="str">
        <f>IF($D1611&gt;0,VLOOKUP($D1611,Iscrizioni!$A$2:$M$2502,13,FALSE),"-")</f>
        <v>-</v>
      </c>
      <c r="S1611" s="112" t="str">
        <f t="shared" si="151"/>
        <v>-</v>
      </c>
      <c r="T1611" s="112" t="str">
        <f>IF($D1611&gt;0,SUMIFS($S$3:$S1611,$X$3:$X1611,1,$J$3:$J1611,$J1611),"-")</f>
        <v>-</v>
      </c>
      <c r="U1611" s="112" t="str">
        <f t="shared" si="152"/>
        <v>-</v>
      </c>
      <c r="V1611" s="112" t="str">
        <f t="shared" si="155"/>
        <v>-</v>
      </c>
      <c r="W1611" s="27" t="str">
        <f>IF(LEN($C1611)=0,IF($D1611&gt;0,COUNTIFS($A$3:$A1611,$A1611),"-"),"Escluso")</f>
        <v>-</v>
      </c>
      <c r="X1611" s="2" t="str">
        <f>IF(LEN($C1611)=0,IF($D1611&gt;0,COUNTIFS($J$3:$J1611,$J1611,$C$3:$C1611,""),"-"),"Escluso")</f>
        <v>-</v>
      </c>
      <c r="Y1611" s="127" t="str">
        <f t="shared" si="153"/>
        <v>-</v>
      </c>
      <c r="Z1611" s="2" t="str">
        <f>IF($D1611&gt;0,COUNTIFS($O$3:$O1611,$O1611,$L$3:$L1611,$L1611,$I$3:$I1611,$I1611),"-")</f>
        <v>-</v>
      </c>
      <c r="AA1611" s="27" t="str">
        <f>IF($D1611&gt;0,IF(OR($Z1611 &gt;1,$L1611&lt;&gt;"Adulti"),0,VLOOKUP($P1611,Regione!$B$2:$C$22,2,FALSE)),"-")</f>
        <v>-</v>
      </c>
      <c r="AB1611" s="27" t="str">
        <f>IF($D1611&gt;0,IF(COUNTIFS($O$3:$O1611,$O1611,$L$3:$L1611,$L1611,$I$3:$I1611,$I1611) &gt;1,0,SUMIFS($Y$3:$Y$2503,$L$3:$L$2503,$L1611,$O$3:$O$2503,$O1611,$I$3:$I$2503,$I1611)),"-")</f>
        <v>-</v>
      </c>
      <c r="AC1611" s="27" t="str">
        <f t="shared" si="150"/>
        <v>-</v>
      </c>
    </row>
    <row r="1612" spans="1:29" s="1" customFormat="1">
      <c r="A1612" s="13"/>
      <c r="B1612" s="107" t="str">
        <f>IF(COUNTA($A1612)&gt;0,VLOOKUP($A1612,Corsa!$A$1:$F$43,2,FALSE),"-")</f>
        <v>-</v>
      </c>
      <c r="C1612" s="11"/>
      <c r="D1612" s="13"/>
      <c r="E1612" s="13"/>
      <c r="F1612" s="46" t="str">
        <f>IF(COUNTA($A1612)&gt;0,VLOOKUP($A1612,Corsa!$A$1:$F$43,3,FALSE),"-")</f>
        <v>-</v>
      </c>
      <c r="G1612" s="28" t="str">
        <f>IF($D1612&gt;0,VLOOKUP($D1612,Iscrizioni!$A$2:$M$2502,9,FALSE),"-")</f>
        <v>-</v>
      </c>
      <c r="H1612" s="28" t="str">
        <f>IF($D1612&gt;0,VLOOKUP($D1612,Iscrizioni!$A$2:$M$2502,4,FALSE),"-")</f>
        <v>-</v>
      </c>
      <c r="I1612" s="27" t="str">
        <f>IF($D1612&gt;0,VLOOKUP($D1612,Iscrizioni!$A$2:$M$2502,5,FALSE),"-")</f>
        <v>-</v>
      </c>
      <c r="J1612" s="27" t="str">
        <f>IF($D1612&gt;0,VLOOKUP($D1612,Iscrizioni!$A$2:$M$2502,10,FALSE),"-")</f>
        <v>-</v>
      </c>
      <c r="K1612" s="27" t="str">
        <f t="shared" si="154"/>
        <v>-</v>
      </c>
      <c r="L1612" s="46" t="str">
        <f>IF($D1612&gt;0,VLOOKUP($D1612,Iscrizioni!$A$2:$M$2502,11,FALSE),"-")</f>
        <v>-</v>
      </c>
      <c r="M1612" s="27" t="str">
        <f>IF($D1612&gt;0,VLOOKUP($D1612,Iscrizioni!$A$2:$N$2502,12,FALSE),"-")</f>
        <v>-</v>
      </c>
      <c r="N1612" s="46" t="str">
        <f>IF($D1612&gt;0,VLOOKUP($D1612,Iscrizioni!$A$2:$M$2502,6,FALSE),"-")</f>
        <v>-</v>
      </c>
      <c r="O1612" s="107" t="str">
        <f>IF($D1612&gt;0,VLOOKUP($D1612,Iscrizioni!$A$2:$M$2502,7,FALSE),"-")</f>
        <v>-</v>
      </c>
      <c r="P1612" s="46" t="str">
        <f>IF($D1612&gt;0,VLOOKUP(LEFT($N1612,1),Regione!$A$2:$C$21,2,FALSE),"-")</f>
        <v>-</v>
      </c>
      <c r="Q1612" s="112" t="str">
        <f ca="1">IF($D1612&gt;0,NormalizzaTempo("D",CELL("tipo",$E1612),$E1612),"-")</f>
        <v>-</v>
      </c>
      <c r="R1612" s="27" t="str">
        <f>IF($D1612&gt;0,VLOOKUP($D1612,Iscrizioni!$A$2:$M$2502,13,FALSE),"-")</f>
        <v>-</v>
      </c>
      <c r="S1612" s="112" t="str">
        <f t="shared" si="151"/>
        <v>-</v>
      </c>
      <c r="T1612" s="112" t="str">
        <f>IF($D1612&gt;0,SUMIFS($S$3:$S1612,$X$3:$X1612,1,$J$3:$J1612,$J1612),"-")</f>
        <v>-</v>
      </c>
      <c r="U1612" s="112" t="str">
        <f t="shared" si="152"/>
        <v>-</v>
      </c>
      <c r="V1612" s="112" t="str">
        <f t="shared" si="155"/>
        <v>-</v>
      </c>
      <c r="W1612" s="27" t="str">
        <f>IF(LEN($C1612)=0,IF($D1612&gt;0,COUNTIFS($A$3:$A1612,$A1612),"-"),"Escluso")</f>
        <v>-</v>
      </c>
      <c r="X1612" s="2" t="str">
        <f>IF(LEN($C1612)=0,IF($D1612&gt;0,COUNTIFS($J$3:$J1612,$J1612,$C$3:$C1612,""),"-"),"Escluso")</f>
        <v>-</v>
      </c>
      <c r="Y1612" s="127" t="str">
        <f t="shared" si="153"/>
        <v>-</v>
      </c>
      <c r="Z1612" s="2" t="str">
        <f>IF($D1612&gt;0,COUNTIFS($O$3:$O1612,$O1612,$L$3:$L1612,$L1612,$I$3:$I1612,$I1612),"-")</f>
        <v>-</v>
      </c>
      <c r="AA1612" s="27" t="str">
        <f>IF($D1612&gt;0,IF(OR($Z1612 &gt;1,$L1612&lt;&gt;"Adulti"),0,VLOOKUP($P1612,Regione!$B$2:$C$22,2,FALSE)),"-")</f>
        <v>-</v>
      </c>
      <c r="AB1612" s="27" t="str">
        <f>IF($D1612&gt;0,IF(COUNTIFS($O$3:$O1612,$O1612,$L$3:$L1612,$L1612,$I$3:$I1612,$I1612) &gt;1,0,SUMIFS($Y$3:$Y$2503,$L$3:$L$2503,$L1612,$O$3:$O$2503,$O1612,$I$3:$I$2503,$I1612)),"-")</f>
        <v>-</v>
      </c>
      <c r="AC1612" s="27" t="str">
        <f t="shared" si="150"/>
        <v>-</v>
      </c>
    </row>
    <row r="1613" spans="1:29" s="1" customFormat="1">
      <c r="A1613" s="13"/>
      <c r="B1613" s="107" t="str">
        <f>IF(COUNTA($A1613)&gt;0,VLOOKUP($A1613,Corsa!$A$1:$F$43,2,FALSE),"-")</f>
        <v>-</v>
      </c>
      <c r="C1613" s="11"/>
      <c r="D1613" s="13"/>
      <c r="E1613" s="13"/>
      <c r="F1613" s="46" t="str">
        <f>IF(COUNTA($A1613)&gt;0,VLOOKUP($A1613,Corsa!$A$1:$F$43,3,FALSE),"-")</f>
        <v>-</v>
      </c>
      <c r="G1613" s="28" t="str">
        <f>IF($D1613&gt;0,VLOOKUP($D1613,Iscrizioni!$A$2:$M$2502,9,FALSE),"-")</f>
        <v>-</v>
      </c>
      <c r="H1613" s="28" t="str">
        <f>IF($D1613&gt;0,VLOOKUP($D1613,Iscrizioni!$A$2:$M$2502,4,FALSE),"-")</f>
        <v>-</v>
      </c>
      <c r="I1613" s="27" t="str">
        <f>IF($D1613&gt;0,VLOOKUP($D1613,Iscrizioni!$A$2:$M$2502,5,FALSE),"-")</f>
        <v>-</v>
      </c>
      <c r="J1613" s="27" t="str">
        <f>IF($D1613&gt;0,VLOOKUP($D1613,Iscrizioni!$A$2:$M$2502,10,FALSE),"-")</f>
        <v>-</v>
      </c>
      <c r="K1613" s="27" t="str">
        <f t="shared" si="154"/>
        <v>-</v>
      </c>
      <c r="L1613" s="46" t="str">
        <f>IF($D1613&gt;0,VLOOKUP($D1613,Iscrizioni!$A$2:$M$2502,11,FALSE),"-")</f>
        <v>-</v>
      </c>
      <c r="M1613" s="27" t="str">
        <f>IF($D1613&gt;0,VLOOKUP($D1613,Iscrizioni!$A$2:$N$2502,12,FALSE),"-")</f>
        <v>-</v>
      </c>
      <c r="N1613" s="46" t="str">
        <f>IF($D1613&gt;0,VLOOKUP($D1613,Iscrizioni!$A$2:$M$2502,6,FALSE),"-")</f>
        <v>-</v>
      </c>
      <c r="O1613" s="107" t="str">
        <f>IF($D1613&gt;0,VLOOKUP($D1613,Iscrizioni!$A$2:$M$2502,7,FALSE),"-")</f>
        <v>-</v>
      </c>
      <c r="P1613" s="46" t="str">
        <f>IF($D1613&gt;0,VLOOKUP(LEFT($N1613,1),Regione!$A$2:$C$21,2,FALSE),"-")</f>
        <v>-</v>
      </c>
      <c r="Q1613" s="112" t="str">
        <f ca="1">IF($D1613&gt;0,NormalizzaTempo("D",CELL("tipo",$E1613),$E1613),"-")</f>
        <v>-</v>
      </c>
      <c r="R1613" s="27" t="str">
        <f>IF($D1613&gt;0,VLOOKUP($D1613,Iscrizioni!$A$2:$M$2502,13,FALSE),"-")</f>
        <v>-</v>
      </c>
      <c r="S1613" s="112" t="str">
        <f t="shared" si="151"/>
        <v>-</v>
      </c>
      <c r="T1613" s="112" t="str">
        <f>IF($D1613&gt;0,SUMIFS($S$3:$S1613,$X$3:$X1613,1,$J$3:$J1613,$J1613),"-")</f>
        <v>-</v>
      </c>
      <c r="U1613" s="112" t="str">
        <f t="shared" si="152"/>
        <v>-</v>
      </c>
      <c r="V1613" s="112" t="str">
        <f t="shared" si="155"/>
        <v>-</v>
      </c>
      <c r="W1613" s="27" t="str">
        <f>IF(LEN($C1613)=0,IF($D1613&gt;0,COUNTIFS($A$3:$A1613,$A1613),"-"),"Escluso")</f>
        <v>-</v>
      </c>
      <c r="X1613" s="2" t="str">
        <f>IF(LEN($C1613)=0,IF($D1613&gt;0,COUNTIFS($J$3:$J1613,$J1613,$C$3:$C1613,""),"-"),"Escluso")</f>
        <v>-</v>
      </c>
      <c r="Y1613" s="127" t="str">
        <f t="shared" si="153"/>
        <v>-</v>
      </c>
      <c r="Z1613" s="2" t="str">
        <f>IF($D1613&gt;0,COUNTIFS($O$3:$O1613,$O1613,$L$3:$L1613,$L1613,$I$3:$I1613,$I1613),"-")</f>
        <v>-</v>
      </c>
      <c r="AA1613" s="27" t="str">
        <f>IF($D1613&gt;0,IF(OR($Z1613 &gt;1,$L1613&lt;&gt;"Adulti"),0,VLOOKUP($P1613,Regione!$B$2:$C$22,2,FALSE)),"-")</f>
        <v>-</v>
      </c>
      <c r="AB1613" s="27" t="str">
        <f>IF($D1613&gt;0,IF(COUNTIFS($O$3:$O1613,$O1613,$L$3:$L1613,$L1613,$I$3:$I1613,$I1613) &gt;1,0,SUMIFS($Y$3:$Y$2503,$L$3:$L$2503,$L1613,$O$3:$O$2503,$O1613,$I$3:$I$2503,$I1613)),"-")</f>
        <v>-</v>
      </c>
      <c r="AC1613" s="27" t="str">
        <f t="shared" si="150"/>
        <v>-</v>
      </c>
    </row>
    <row r="1614" spans="1:29" s="1" customFormat="1">
      <c r="A1614" s="13"/>
      <c r="B1614" s="107" t="str">
        <f>IF(COUNTA($A1614)&gt;0,VLOOKUP($A1614,Corsa!$A$1:$F$43,2,FALSE),"-")</f>
        <v>-</v>
      </c>
      <c r="C1614" s="11"/>
      <c r="D1614" s="13"/>
      <c r="E1614" s="13"/>
      <c r="F1614" s="46" t="str">
        <f>IF(COUNTA($A1614)&gt;0,VLOOKUP($A1614,Corsa!$A$1:$F$43,3,FALSE),"-")</f>
        <v>-</v>
      </c>
      <c r="G1614" s="28" t="str">
        <f>IF($D1614&gt;0,VLOOKUP($D1614,Iscrizioni!$A$2:$M$2502,9,FALSE),"-")</f>
        <v>-</v>
      </c>
      <c r="H1614" s="28" t="str">
        <f>IF($D1614&gt;0,VLOOKUP($D1614,Iscrizioni!$A$2:$M$2502,4,FALSE),"-")</f>
        <v>-</v>
      </c>
      <c r="I1614" s="27" t="str">
        <f>IF($D1614&gt;0,VLOOKUP($D1614,Iscrizioni!$A$2:$M$2502,5,FALSE),"-")</f>
        <v>-</v>
      </c>
      <c r="J1614" s="27" t="str">
        <f>IF($D1614&gt;0,VLOOKUP($D1614,Iscrizioni!$A$2:$M$2502,10,FALSE),"-")</f>
        <v>-</v>
      </c>
      <c r="K1614" s="27" t="str">
        <f t="shared" si="154"/>
        <v>-</v>
      </c>
      <c r="L1614" s="46" t="str">
        <f>IF($D1614&gt;0,VLOOKUP($D1614,Iscrizioni!$A$2:$M$2502,11,FALSE),"-")</f>
        <v>-</v>
      </c>
      <c r="M1614" s="27" t="str">
        <f>IF($D1614&gt;0,VLOOKUP($D1614,Iscrizioni!$A$2:$N$2502,12,FALSE),"-")</f>
        <v>-</v>
      </c>
      <c r="N1614" s="46" t="str">
        <f>IF($D1614&gt;0,VLOOKUP($D1614,Iscrizioni!$A$2:$M$2502,6,FALSE),"-")</f>
        <v>-</v>
      </c>
      <c r="O1614" s="107" t="str">
        <f>IF($D1614&gt;0,VLOOKUP($D1614,Iscrizioni!$A$2:$M$2502,7,FALSE),"-")</f>
        <v>-</v>
      </c>
      <c r="P1614" s="46" t="str">
        <f>IF($D1614&gt;0,VLOOKUP(LEFT($N1614,1),Regione!$A$2:$C$21,2,FALSE),"-")</f>
        <v>-</v>
      </c>
      <c r="Q1614" s="112" t="str">
        <f ca="1">IF($D1614&gt;0,NormalizzaTempo("D",CELL("tipo",$E1614),$E1614),"-")</f>
        <v>-</v>
      </c>
      <c r="R1614" s="27" t="str">
        <f>IF($D1614&gt;0,VLOOKUP($D1614,Iscrizioni!$A$2:$M$2502,13,FALSE),"-")</f>
        <v>-</v>
      </c>
      <c r="S1614" s="112" t="str">
        <f t="shared" si="151"/>
        <v>-</v>
      </c>
      <c r="T1614" s="112" t="str">
        <f>IF($D1614&gt;0,SUMIFS($S$3:$S1614,$X$3:$X1614,1,$J$3:$J1614,$J1614),"-")</f>
        <v>-</v>
      </c>
      <c r="U1614" s="112" t="str">
        <f t="shared" si="152"/>
        <v>-</v>
      </c>
      <c r="V1614" s="112" t="str">
        <f t="shared" si="155"/>
        <v>-</v>
      </c>
      <c r="W1614" s="27" t="str">
        <f>IF(LEN($C1614)=0,IF($D1614&gt;0,COUNTIFS($A$3:$A1614,$A1614),"-"),"Escluso")</f>
        <v>-</v>
      </c>
      <c r="X1614" s="2" t="str">
        <f>IF(LEN($C1614)=0,IF($D1614&gt;0,COUNTIFS($J$3:$J1614,$J1614,$C$3:$C1614,""),"-"),"Escluso")</f>
        <v>-</v>
      </c>
      <c r="Y1614" s="127" t="str">
        <f t="shared" si="153"/>
        <v>-</v>
      </c>
      <c r="Z1614" s="2" t="str">
        <f>IF($D1614&gt;0,COUNTIFS($O$3:$O1614,$O1614,$L$3:$L1614,$L1614,$I$3:$I1614,$I1614),"-")</f>
        <v>-</v>
      </c>
      <c r="AA1614" s="27" t="str">
        <f>IF($D1614&gt;0,IF(OR($Z1614 &gt;1,$L1614&lt;&gt;"Adulti"),0,VLOOKUP($P1614,Regione!$B$2:$C$22,2,FALSE)),"-")</f>
        <v>-</v>
      </c>
      <c r="AB1614" s="27" t="str">
        <f>IF($D1614&gt;0,IF(COUNTIFS($O$3:$O1614,$O1614,$L$3:$L1614,$L1614,$I$3:$I1614,$I1614) &gt;1,0,SUMIFS($Y$3:$Y$2503,$L$3:$L$2503,$L1614,$O$3:$O$2503,$O1614,$I$3:$I$2503,$I1614)),"-")</f>
        <v>-</v>
      </c>
      <c r="AC1614" s="27" t="str">
        <f t="shared" si="150"/>
        <v>-</v>
      </c>
    </row>
    <row r="1615" spans="1:29" s="1" customFormat="1">
      <c r="A1615" s="13"/>
      <c r="B1615" s="107" t="str">
        <f>IF(COUNTA($A1615)&gt;0,VLOOKUP($A1615,Corsa!$A$1:$F$43,2,FALSE),"-")</f>
        <v>-</v>
      </c>
      <c r="C1615" s="11"/>
      <c r="D1615" s="13"/>
      <c r="E1615" s="13"/>
      <c r="F1615" s="46" t="str">
        <f>IF(COUNTA($A1615)&gt;0,VLOOKUP($A1615,Corsa!$A$1:$F$43,3,FALSE),"-")</f>
        <v>-</v>
      </c>
      <c r="G1615" s="28" t="str">
        <f>IF($D1615&gt;0,VLOOKUP($D1615,Iscrizioni!$A$2:$M$2502,9,FALSE),"-")</f>
        <v>-</v>
      </c>
      <c r="H1615" s="28" t="str">
        <f>IF($D1615&gt;0,VLOOKUP($D1615,Iscrizioni!$A$2:$M$2502,4,FALSE),"-")</f>
        <v>-</v>
      </c>
      <c r="I1615" s="27" t="str">
        <f>IF($D1615&gt;0,VLOOKUP($D1615,Iscrizioni!$A$2:$M$2502,5,FALSE),"-")</f>
        <v>-</v>
      </c>
      <c r="J1615" s="27" t="str">
        <f>IF($D1615&gt;0,VLOOKUP($D1615,Iscrizioni!$A$2:$M$2502,10,FALSE),"-")</f>
        <v>-</v>
      </c>
      <c r="K1615" s="27" t="str">
        <f t="shared" si="154"/>
        <v>-</v>
      </c>
      <c r="L1615" s="46" t="str">
        <f>IF($D1615&gt;0,VLOOKUP($D1615,Iscrizioni!$A$2:$M$2502,11,FALSE),"-")</f>
        <v>-</v>
      </c>
      <c r="M1615" s="27" t="str">
        <f>IF($D1615&gt;0,VLOOKUP($D1615,Iscrizioni!$A$2:$N$2502,12,FALSE),"-")</f>
        <v>-</v>
      </c>
      <c r="N1615" s="46" t="str">
        <f>IF($D1615&gt;0,VLOOKUP($D1615,Iscrizioni!$A$2:$M$2502,6,FALSE),"-")</f>
        <v>-</v>
      </c>
      <c r="O1615" s="107" t="str">
        <f>IF($D1615&gt;0,VLOOKUP($D1615,Iscrizioni!$A$2:$M$2502,7,FALSE),"-")</f>
        <v>-</v>
      </c>
      <c r="P1615" s="46" t="str">
        <f>IF($D1615&gt;0,VLOOKUP(LEFT($N1615,1),Regione!$A$2:$C$21,2,FALSE),"-")</f>
        <v>-</v>
      </c>
      <c r="Q1615" s="112" t="str">
        <f ca="1">IF($D1615&gt;0,NormalizzaTempo("D",CELL("tipo",$E1615),$E1615),"-")</f>
        <v>-</v>
      </c>
      <c r="R1615" s="27" t="str">
        <f>IF($D1615&gt;0,VLOOKUP($D1615,Iscrizioni!$A$2:$M$2502,13,FALSE),"-")</f>
        <v>-</v>
      </c>
      <c r="S1615" s="112" t="str">
        <f t="shared" si="151"/>
        <v>-</v>
      </c>
      <c r="T1615" s="112" t="str">
        <f>IF($D1615&gt;0,SUMIFS($S$3:$S1615,$X$3:$X1615,1,$J$3:$J1615,$J1615),"-")</f>
        <v>-</v>
      </c>
      <c r="U1615" s="112" t="str">
        <f t="shared" si="152"/>
        <v>-</v>
      </c>
      <c r="V1615" s="112" t="str">
        <f t="shared" si="155"/>
        <v>-</v>
      </c>
      <c r="W1615" s="27" t="str">
        <f>IF(LEN($C1615)=0,IF($D1615&gt;0,COUNTIFS($A$3:$A1615,$A1615),"-"),"Escluso")</f>
        <v>-</v>
      </c>
      <c r="X1615" s="2" t="str">
        <f>IF(LEN($C1615)=0,IF($D1615&gt;0,COUNTIFS($J$3:$J1615,$J1615,$C$3:$C1615,""),"-"),"Escluso")</f>
        <v>-</v>
      </c>
      <c r="Y1615" s="127" t="str">
        <f t="shared" si="153"/>
        <v>-</v>
      </c>
      <c r="Z1615" s="2" t="str">
        <f>IF($D1615&gt;0,COUNTIFS($O$3:$O1615,$O1615,$L$3:$L1615,$L1615,$I$3:$I1615,$I1615),"-")</f>
        <v>-</v>
      </c>
      <c r="AA1615" s="27" t="str">
        <f>IF($D1615&gt;0,IF(OR($Z1615 &gt;1,$L1615&lt;&gt;"Adulti"),0,VLOOKUP($P1615,Regione!$B$2:$C$22,2,FALSE)),"-")</f>
        <v>-</v>
      </c>
      <c r="AB1615" s="27" t="str">
        <f>IF($D1615&gt;0,IF(COUNTIFS($O$3:$O1615,$O1615,$L$3:$L1615,$L1615,$I$3:$I1615,$I1615) &gt;1,0,SUMIFS($Y$3:$Y$2503,$L$3:$L$2503,$L1615,$O$3:$O$2503,$O1615,$I$3:$I$2503,$I1615)),"-")</f>
        <v>-</v>
      </c>
      <c r="AC1615" s="27" t="str">
        <f t="shared" si="150"/>
        <v>-</v>
      </c>
    </row>
    <row r="1616" spans="1:29" s="1" customFormat="1">
      <c r="A1616" s="13"/>
      <c r="B1616" s="107" t="str">
        <f>IF(COUNTA($A1616)&gt;0,VLOOKUP($A1616,Corsa!$A$1:$F$43,2,FALSE),"-")</f>
        <v>-</v>
      </c>
      <c r="C1616" s="11"/>
      <c r="D1616" s="13"/>
      <c r="E1616" s="13"/>
      <c r="F1616" s="46" t="str">
        <f>IF(COUNTA($A1616)&gt;0,VLOOKUP($A1616,Corsa!$A$1:$F$43,3,FALSE),"-")</f>
        <v>-</v>
      </c>
      <c r="G1616" s="28" t="str">
        <f>IF($D1616&gt;0,VLOOKUP($D1616,Iscrizioni!$A$2:$M$2502,9,FALSE),"-")</f>
        <v>-</v>
      </c>
      <c r="H1616" s="28" t="str">
        <f>IF($D1616&gt;0,VLOOKUP($D1616,Iscrizioni!$A$2:$M$2502,4,FALSE),"-")</f>
        <v>-</v>
      </c>
      <c r="I1616" s="27" t="str">
        <f>IF($D1616&gt;0,VLOOKUP($D1616,Iscrizioni!$A$2:$M$2502,5,FALSE),"-")</f>
        <v>-</v>
      </c>
      <c r="J1616" s="27" t="str">
        <f>IF($D1616&gt;0,VLOOKUP($D1616,Iscrizioni!$A$2:$M$2502,10,FALSE),"-")</f>
        <v>-</v>
      </c>
      <c r="K1616" s="27" t="str">
        <f t="shared" si="154"/>
        <v>-</v>
      </c>
      <c r="L1616" s="46" t="str">
        <f>IF($D1616&gt;0,VLOOKUP($D1616,Iscrizioni!$A$2:$M$2502,11,FALSE),"-")</f>
        <v>-</v>
      </c>
      <c r="M1616" s="27" t="str">
        <f>IF($D1616&gt;0,VLOOKUP($D1616,Iscrizioni!$A$2:$N$2502,12,FALSE),"-")</f>
        <v>-</v>
      </c>
      <c r="N1616" s="46" t="str">
        <f>IF($D1616&gt;0,VLOOKUP($D1616,Iscrizioni!$A$2:$M$2502,6,FALSE),"-")</f>
        <v>-</v>
      </c>
      <c r="O1616" s="107" t="str">
        <f>IF($D1616&gt;0,VLOOKUP($D1616,Iscrizioni!$A$2:$M$2502,7,FALSE),"-")</f>
        <v>-</v>
      </c>
      <c r="P1616" s="46" t="str">
        <f>IF($D1616&gt;0,VLOOKUP(LEFT($N1616,1),Regione!$A$2:$C$21,2,FALSE),"-")</f>
        <v>-</v>
      </c>
      <c r="Q1616" s="112" t="str">
        <f ca="1">IF($D1616&gt;0,NormalizzaTempo("D",CELL("tipo",$E1616),$E1616),"-")</f>
        <v>-</v>
      </c>
      <c r="R1616" s="27" t="str">
        <f>IF($D1616&gt;0,VLOOKUP($D1616,Iscrizioni!$A$2:$M$2502,13,FALSE),"-")</f>
        <v>-</v>
      </c>
      <c r="S1616" s="112" t="str">
        <f t="shared" si="151"/>
        <v>-</v>
      </c>
      <c r="T1616" s="112" t="str">
        <f>IF($D1616&gt;0,SUMIFS($S$3:$S1616,$X$3:$X1616,1,$J$3:$J1616,$J1616),"-")</f>
        <v>-</v>
      </c>
      <c r="U1616" s="112" t="str">
        <f t="shared" si="152"/>
        <v>-</v>
      </c>
      <c r="V1616" s="112" t="str">
        <f t="shared" si="155"/>
        <v>-</v>
      </c>
      <c r="W1616" s="27" t="str">
        <f>IF(LEN($C1616)=0,IF($D1616&gt;0,COUNTIFS($A$3:$A1616,$A1616),"-"),"Escluso")</f>
        <v>-</v>
      </c>
      <c r="X1616" s="2" t="str">
        <f>IF(LEN($C1616)=0,IF($D1616&gt;0,COUNTIFS($J$3:$J1616,$J1616,$C$3:$C1616,""),"-"),"Escluso")</f>
        <v>-</v>
      </c>
      <c r="Y1616" s="127" t="str">
        <f t="shared" si="153"/>
        <v>-</v>
      </c>
      <c r="Z1616" s="2" t="str">
        <f>IF($D1616&gt;0,COUNTIFS($O$3:$O1616,$O1616,$L$3:$L1616,$L1616,$I$3:$I1616,$I1616),"-")</f>
        <v>-</v>
      </c>
      <c r="AA1616" s="27" t="str">
        <f>IF($D1616&gt;0,IF(OR($Z1616 &gt;1,$L1616&lt;&gt;"Adulti"),0,VLOOKUP($P1616,Regione!$B$2:$C$22,2,FALSE)),"-")</f>
        <v>-</v>
      </c>
      <c r="AB1616" s="27" t="str">
        <f>IF($D1616&gt;0,IF(COUNTIFS($O$3:$O1616,$O1616,$L$3:$L1616,$L1616,$I$3:$I1616,$I1616) &gt;1,0,SUMIFS($Y$3:$Y$2503,$L$3:$L$2503,$L1616,$O$3:$O$2503,$O1616,$I$3:$I$2503,$I1616)),"-")</f>
        <v>-</v>
      </c>
      <c r="AC1616" s="27" t="str">
        <f t="shared" ref="AC1616:AC1679" si="156">IF($D1616&gt;0,AA1616+AB1616,"-")</f>
        <v>-</v>
      </c>
    </row>
    <row r="1617" spans="1:29" s="1" customFormat="1">
      <c r="A1617" s="13"/>
      <c r="B1617" s="107" t="str">
        <f>IF(COUNTA($A1617)&gt;0,VLOOKUP($A1617,Corsa!$A$1:$F$43,2,FALSE),"-")</f>
        <v>-</v>
      </c>
      <c r="C1617" s="11"/>
      <c r="D1617" s="13"/>
      <c r="E1617" s="13"/>
      <c r="F1617" s="46" t="str">
        <f>IF(COUNTA($A1617)&gt;0,VLOOKUP($A1617,Corsa!$A$1:$F$43,3,FALSE),"-")</f>
        <v>-</v>
      </c>
      <c r="G1617" s="28" t="str">
        <f>IF($D1617&gt;0,VLOOKUP($D1617,Iscrizioni!$A$2:$M$2502,9,FALSE),"-")</f>
        <v>-</v>
      </c>
      <c r="H1617" s="28" t="str">
        <f>IF($D1617&gt;0,VLOOKUP($D1617,Iscrizioni!$A$2:$M$2502,4,FALSE),"-")</f>
        <v>-</v>
      </c>
      <c r="I1617" s="27" t="str">
        <f>IF($D1617&gt;0,VLOOKUP($D1617,Iscrizioni!$A$2:$M$2502,5,FALSE),"-")</f>
        <v>-</v>
      </c>
      <c r="J1617" s="27" t="str">
        <f>IF($D1617&gt;0,VLOOKUP($D1617,Iscrizioni!$A$2:$M$2502,10,FALSE),"-")</f>
        <v>-</v>
      </c>
      <c r="K1617" s="27" t="str">
        <f t="shared" si="154"/>
        <v>-</v>
      </c>
      <c r="L1617" s="46" t="str">
        <f>IF($D1617&gt;0,VLOOKUP($D1617,Iscrizioni!$A$2:$M$2502,11,FALSE),"-")</f>
        <v>-</v>
      </c>
      <c r="M1617" s="27" t="str">
        <f>IF($D1617&gt;0,VLOOKUP($D1617,Iscrizioni!$A$2:$N$2502,12,FALSE),"-")</f>
        <v>-</v>
      </c>
      <c r="N1617" s="46" t="str">
        <f>IF($D1617&gt;0,VLOOKUP($D1617,Iscrizioni!$A$2:$M$2502,6,FALSE),"-")</f>
        <v>-</v>
      </c>
      <c r="O1617" s="107" t="str">
        <f>IF($D1617&gt;0,VLOOKUP($D1617,Iscrizioni!$A$2:$M$2502,7,FALSE),"-")</f>
        <v>-</v>
      </c>
      <c r="P1617" s="46" t="str">
        <f>IF($D1617&gt;0,VLOOKUP(LEFT($N1617,1),Regione!$A$2:$C$21,2,FALSE),"-")</f>
        <v>-</v>
      </c>
      <c r="Q1617" s="112" t="str">
        <f ca="1">IF($D1617&gt;0,NormalizzaTempo("D",CELL("tipo",$E1617),$E1617),"-")</f>
        <v>-</v>
      </c>
      <c r="R1617" s="27" t="str">
        <f>IF($D1617&gt;0,VLOOKUP($D1617,Iscrizioni!$A$2:$M$2502,13,FALSE),"-")</f>
        <v>-</v>
      </c>
      <c r="S1617" s="112" t="str">
        <f t="shared" ref="S1617:S1680" si="157">IF($D1617&gt;0,CalcolaVelocita(R1617,Q1617*86400),"-")</f>
        <v>-</v>
      </c>
      <c r="T1617" s="112" t="str">
        <f>IF($D1617&gt;0,SUMIFS($S$3:$S1617,$X$3:$X1617,1,$J$3:$J1617,$J1617),"-")</f>
        <v>-</v>
      </c>
      <c r="U1617" s="112" t="str">
        <f t="shared" ref="U1617:U1680" si="158">IF($D1617&gt;0,S1617-T1617,"-")</f>
        <v>-</v>
      </c>
      <c r="V1617" s="112" t="str">
        <f t="shared" si="155"/>
        <v>-</v>
      </c>
      <c r="W1617" s="27" t="str">
        <f>IF(LEN($C1617)=0,IF($D1617&gt;0,COUNTIFS($A$3:$A1617,$A1617),"-"),"Escluso")</f>
        <v>-</v>
      </c>
      <c r="X1617" s="2" t="str">
        <f>IF(LEN($C1617)=0,IF($D1617&gt;0,COUNTIFS($J$3:$J1617,$J1617,$C$3:$C1617,""),"-"),"Escluso")</f>
        <v>-</v>
      </c>
      <c r="Y1617" s="127" t="str">
        <f t="shared" si="153"/>
        <v>-</v>
      </c>
      <c r="Z1617" s="2" t="str">
        <f>IF($D1617&gt;0,COUNTIFS($O$3:$O1617,$O1617,$L$3:$L1617,$L1617,$I$3:$I1617,$I1617),"-")</f>
        <v>-</v>
      </c>
      <c r="AA1617" s="27" t="str">
        <f>IF($D1617&gt;0,IF(OR($Z1617 &gt;1,$L1617&lt;&gt;"Adulti"),0,VLOOKUP($P1617,Regione!$B$2:$C$22,2,FALSE)),"-")</f>
        <v>-</v>
      </c>
      <c r="AB1617" s="27" t="str">
        <f>IF($D1617&gt;0,IF(COUNTIFS($O$3:$O1617,$O1617,$L$3:$L1617,$L1617,$I$3:$I1617,$I1617) &gt;1,0,SUMIFS($Y$3:$Y$2503,$L$3:$L$2503,$L1617,$O$3:$O$2503,$O1617,$I$3:$I$2503,$I1617)),"-")</f>
        <v>-</v>
      </c>
      <c r="AC1617" s="27" t="str">
        <f t="shared" si="156"/>
        <v>-</v>
      </c>
    </row>
    <row r="1618" spans="1:29" s="1" customFormat="1">
      <c r="A1618" s="13"/>
      <c r="B1618" s="107" t="str">
        <f>IF(COUNTA($A1618)&gt;0,VLOOKUP($A1618,Corsa!$A$1:$F$43,2,FALSE),"-")</f>
        <v>-</v>
      </c>
      <c r="C1618" s="11"/>
      <c r="D1618" s="13"/>
      <c r="E1618" s="13"/>
      <c r="F1618" s="46" t="str">
        <f>IF(COUNTA($A1618)&gt;0,VLOOKUP($A1618,Corsa!$A$1:$F$43,3,FALSE),"-")</f>
        <v>-</v>
      </c>
      <c r="G1618" s="28" t="str">
        <f>IF($D1618&gt;0,VLOOKUP($D1618,Iscrizioni!$A$2:$M$2502,9,FALSE),"-")</f>
        <v>-</v>
      </c>
      <c r="H1618" s="28" t="str">
        <f>IF($D1618&gt;0,VLOOKUP($D1618,Iscrizioni!$A$2:$M$2502,4,FALSE),"-")</f>
        <v>-</v>
      </c>
      <c r="I1618" s="27" t="str">
        <f>IF($D1618&gt;0,VLOOKUP($D1618,Iscrizioni!$A$2:$M$2502,5,FALSE),"-")</f>
        <v>-</v>
      </c>
      <c r="J1618" s="27" t="str">
        <f>IF($D1618&gt;0,VLOOKUP($D1618,Iscrizioni!$A$2:$M$2502,10,FALSE),"-")</f>
        <v>-</v>
      </c>
      <c r="K1618" s="27" t="str">
        <f t="shared" si="154"/>
        <v>-</v>
      </c>
      <c r="L1618" s="46" t="str">
        <f>IF($D1618&gt;0,VLOOKUP($D1618,Iscrizioni!$A$2:$M$2502,11,FALSE),"-")</f>
        <v>-</v>
      </c>
      <c r="M1618" s="27" t="str">
        <f>IF($D1618&gt;0,VLOOKUP($D1618,Iscrizioni!$A$2:$N$2502,12,FALSE),"-")</f>
        <v>-</v>
      </c>
      <c r="N1618" s="46" t="str">
        <f>IF($D1618&gt;0,VLOOKUP($D1618,Iscrizioni!$A$2:$M$2502,6,FALSE),"-")</f>
        <v>-</v>
      </c>
      <c r="O1618" s="107" t="str">
        <f>IF($D1618&gt;0,VLOOKUP($D1618,Iscrizioni!$A$2:$M$2502,7,FALSE),"-")</f>
        <v>-</v>
      </c>
      <c r="P1618" s="46" t="str">
        <f>IF($D1618&gt;0,VLOOKUP(LEFT($N1618,1),Regione!$A$2:$C$21,2,FALSE),"-")</f>
        <v>-</v>
      </c>
      <c r="Q1618" s="112" t="str">
        <f ca="1">IF($D1618&gt;0,NormalizzaTempo("D",CELL("tipo",$E1618),$E1618),"-")</f>
        <v>-</v>
      </c>
      <c r="R1618" s="27" t="str">
        <f>IF($D1618&gt;0,VLOOKUP($D1618,Iscrizioni!$A$2:$M$2502,13,FALSE),"-")</f>
        <v>-</v>
      </c>
      <c r="S1618" s="112" t="str">
        <f t="shared" si="157"/>
        <v>-</v>
      </c>
      <c r="T1618" s="112" t="str">
        <f>IF($D1618&gt;0,SUMIFS($S$3:$S1618,$X$3:$X1618,1,$J$3:$J1618,$J1618),"-")</f>
        <v>-</v>
      </c>
      <c r="U1618" s="112" t="str">
        <f t="shared" si="158"/>
        <v>-</v>
      </c>
      <c r="V1618" s="112" t="str">
        <f t="shared" si="155"/>
        <v>-</v>
      </c>
      <c r="W1618" s="27" t="str">
        <f>IF(LEN($C1618)=0,IF($D1618&gt;0,COUNTIFS($A$3:$A1618,$A1618),"-"),"Escluso")</f>
        <v>-</v>
      </c>
      <c r="X1618" s="2" t="str">
        <f>IF(LEN($C1618)=0,IF($D1618&gt;0,COUNTIFS($J$3:$J1618,$J1618,$C$3:$C1618,""),"-"),"Escluso")</f>
        <v>-</v>
      </c>
      <c r="Y1618" s="127" t="str">
        <f t="shared" si="153"/>
        <v>-</v>
      </c>
      <c r="Z1618" s="2" t="str">
        <f>IF($D1618&gt;0,COUNTIFS($O$3:$O1618,$O1618,$L$3:$L1618,$L1618,$I$3:$I1618,$I1618),"-")</f>
        <v>-</v>
      </c>
      <c r="AA1618" s="27" t="str">
        <f>IF($D1618&gt;0,IF(OR($Z1618 &gt;1,$L1618&lt;&gt;"Adulti"),0,VLOOKUP($P1618,Regione!$B$2:$C$22,2,FALSE)),"-")</f>
        <v>-</v>
      </c>
      <c r="AB1618" s="27" t="str">
        <f>IF($D1618&gt;0,IF(COUNTIFS($O$3:$O1618,$O1618,$L$3:$L1618,$L1618,$I$3:$I1618,$I1618) &gt;1,0,SUMIFS($Y$3:$Y$2503,$L$3:$L$2503,$L1618,$O$3:$O$2503,$O1618,$I$3:$I$2503,$I1618)),"-")</f>
        <v>-</v>
      </c>
      <c r="AC1618" s="27" t="str">
        <f t="shared" si="156"/>
        <v>-</v>
      </c>
    </row>
    <row r="1619" spans="1:29" s="1" customFormat="1">
      <c r="A1619" s="13"/>
      <c r="B1619" s="107" t="str">
        <f>IF(COUNTA($A1619)&gt;0,VLOOKUP($A1619,Corsa!$A$1:$F$43,2,FALSE),"-")</f>
        <v>-</v>
      </c>
      <c r="C1619" s="11"/>
      <c r="D1619" s="13"/>
      <c r="E1619" s="13"/>
      <c r="F1619" s="46" t="str">
        <f>IF(COUNTA($A1619)&gt;0,VLOOKUP($A1619,Corsa!$A$1:$F$43,3,FALSE),"-")</f>
        <v>-</v>
      </c>
      <c r="G1619" s="28" t="str">
        <f>IF($D1619&gt;0,VLOOKUP($D1619,Iscrizioni!$A$2:$M$2502,9,FALSE),"-")</f>
        <v>-</v>
      </c>
      <c r="H1619" s="28" t="str">
        <f>IF($D1619&gt;0,VLOOKUP($D1619,Iscrizioni!$A$2:$M$2502,4,FALSE),"-")</f>
        <v>-</v>
      </c>
      <c r="I1619" s="27" t="str">
        <f>IF($D1619&gt;0,VLOOKUP($D1619,Iscrizioni!$A$2:$M$2502,5,FALSE),"-")</f>
        <v>-</v>
      </c>
      <c r="J1619" s="27" t="str">
        <f>IF($D1619&gt;0,VLOOKUP($D1619,Iscrizioni!$A$2:$M$2502,10,FALSE),"-")</f>
        <v>-</v>
      </c>
      <c r="K1619" s="27" t="str">
        <f t="shared" si="154"/>
        <v>-</v>
      </c>
      <c r="L1619" s="46" t="str">
        <f>IF($D1619&gt;0,VLOOKUP($D1619,Iscrizioni!$A$2:$M$2502,11,FALSE),"-")</f>
        <v>-</v>
      </c>
      <c r="M1619" s="27" t="str">
        <f>IF($D1619&gt;0,VLOOKUP($D1619,Iscrizioni!$A$2:$N$2502,12,FALSE),"-")</f>
        <v>-</v>
      </c>
      <c r="N1619" s="46" t="str">
        <f>IF($D1619&gt;0,VLOOKUP($D1619,Iscrizioni!$A$2:$M$2502,6,FALSE),"-")</f>
        <v>-</v>
      </c>
      <c r="O1619" s="107" t="str">
        <f>IF($D1619&gt;0,VLOOKUP($D1619,Iscrizioni!$A$2:$M$2502,7,FALSE),"-")</f>
        <v>-</v>
      </c>
      <c r="P1619" s="46" t="str">
        <f>IF($D1619&gt;0,VLOOKUP(LEFT($N1619,1),Regione!$A$2:$C$21,2,FALSE),"-")</f>
        <v>-</v>
      </c>
      <c r="Q1619" s="112" t="str">
        <f ca="1">IF($D1619&gt;0,NormalizzaTempo("D",CELL("tipo",$E1619),$E1619),"-")</f>
        <v>-</v>
      </c>
      <c r="R1619" s="27" t="str">
        <f>IF($D1619&gt;0,VLOOKUP($D1619,Iscrizioni!$A$2:$M$2502,13,FALSE),"-")</f>
        <v>-</v>
      </c>
      <c r="S1619" s="112" t="str">
        <f t="shared" si="157"/>
        <v>-</v>
      </c>
      <c r="T1619" s="112" t="str">
        <f>IF($D1619&gt;0,SUMIFS($S$3:$S1619,$X$3:$X1619,1,$J$3:$J1619,$J1619),"-")</f>
        <v>-</v>
      </c>
      <c r="U1619" s="112" t="str">
        <f t="shared" si="158"/>
        <v>-</v>
      </c>
      <c r="V1619" s="112" t="str">
        <f t="shared" si="155"/>
        <v>-</v>
      </c>
      <c r="W1619" s="27" t="str">
        <f>IF(LEN($C1619)=0,IF($D1619&gt;0,COUNTIFS($A$3:$A1619,$A1619),"-"),"Escluso")</f>
        <v>-</v>
      </c>
      <c r="X1619" s="2" t="str">
        <f>IF(LEN($C1619)=0,IF($D1619&gt;0,COUNTIFS($J$3:$J1619,$J1619,$C$3:$C1619,""),"-"),"Escluso")</f>
        <v>-</v>
      </c>
      <c r="Y1619" s="127" t="str">
        <f t="shared" si="153"/>
        <v>-</v>
      </c>
      <c r="Z1619" s="2" t="str">
        <f>IF($D1619&gt;0,COUNTIFS($O$3:$O1619,$O1619,$L$3:$L1619,$L1619,$I$3:$I1619,$I1619),"-")</f>
        <v>-</v>
      </c>
      <c r="AA1619" s="27" t="str">
        <f>IF($D1619&gt;0,IF(OR($Z1619 &gt;1,$L1619&lt;&gt;"Adulti"),0,VLOOKUP($P1619,Regione!$B$2:$C$22,2,FALSE)),"-")</f>
        <v>-</v>
      </c>
      <c r="AB1619" s="27" t="str">
        <f>IF($D1619&gt;0,IF(COUNTIFS($O$3:$O1619,$O1619,$L$3:$L1619,$L1619,$I$3:$I1619,$I1619) &gt;1,0,SUMIFS($Y$3:$Y$2503,$L$3:$L$2503,$L1619,$O$3:$O$2503,$O1619,$I$3:$I$2503,$I1619)),"-")</f>
        <v>-</v>
      </c>
      <c r="AC1619" s="27" t="str">
        <f t="shared" si="156"/>
        <v>-</v>
      </c>
    </row>
    <row r="1620" spans="1:29" s="1" customFormat="1">
      <c r="A1620" s="13"/>
      <c r="B1620" s="107" t="str">
        <f>IF(COUNTA($A1620)&gt;0,VLOOKUP($A1620,Corsa!$A$1:$F$43,2,FALSE),"-")</f>
        <v>-</v>
      </c>
      <c r="C1620" s="11"/>
      <c r="D1620" s="13"/>
      <c r="E1620" s="13"/>
      <c r="F1620" s="46" t="str">
        <f>IF(COUNTA($A1620)&gt;0,VLOOKUP($A1620,Corsa!$A$1:$F$43,3,FALSE),"-")</f>
        <v>-</v>
      </c>
      <c r="G1620" s="28" t="str">
        <f>IF($D1620&gt;0,VLOOKUP($D1620,Iscrizioni!$A$2:$M$2502,9,FALSE),"-")</f>
        <v>-</v>
      </c>
      <c r="H1620" s="28" t="str">
        <f>IF($D1620&gt;0,VLOOKUP($D1620,Iscrizioni!$A$2:$M$2502,4,FALSE),"-")</f>
        <v>-</v>
      </c>
      <c r="I1620" s="27" t="str">
        <f>IF($D1620&gt;0,VLOOKUP($D1620,Iscrizioni!$A$2:$M$2502,5,FALSE),"-")</f>
        <v>-</v>
      </c>
      <c r="J1620" s="27" t="str">
        <f>IF($D1620&gt;0,VLOOKUP($D1620,Iscrizioni!$A$2:$M$2502,10,FALSE),"-")</f>
        <v>-</v>
      </c>
      <c r="K1620" s="27" t="str">
        <f t="shared" si="154"/>
        <v>-</v>
      </c>
      <c r="L1620" s="46" t="str">
        <f>IF($D1620&gt;0,VLOOKUP($D1620,Iscrizioni!$A$2:$M$2502,11,FALSE),"-")</f>
        <v>-</v>
      </c>
      <c r="M1620" s="27" t="str">
        <f>IF($D1620&gt;0,VLOOKUP($D1620,Iscrizioni!$A$2:$N$2502,12,FALSE),"-")</f>
        <v>-</v>
      </c>
      <c r="N1620" s="46" t="str">
        <f>IF($D1620&gt;0,VLOOKUP($D1620,Iscrizioni!$A$2:$M$2502,6,FALSE),"-")</f>
        <v>-</v>
      </c>
      <c r="O1620" s="107" t="str">
        <f>IF($D1620&gt;0,VLOOKUP($D1620,Iscrizioni!$A$2:$M$2502,7,FALSE),"-")</f>
        <v>-</v>
      </c>
      <c r="P1620" s="46" t="str">
        <f>IF($D1620&gt;0,VLOOKUP(LEFT($N1620,1),Regione!$A$2:$C$21,2,FALSE),"-")</f>
        <v>-</v>
      </c>
      <c r="Q1620" s="112" t="str">
        <f ca="1">IF($D1620&gt;0,NormalizzaTempo("D",CELL("tipo",$E1620),$E1620),"-")</f>
        <v>-</v>
      </c>
      <c r="R1620" s="27" t="str">
        <f>IF($D1620&gt;0,VLOOKUP($D1620,Iscrizioni!$A$2:$M$2502,13,FALSE),"-")</f>
        <v>-</v>
      </c>
      <c r="S1620" s="112" t="str">
        <f t="shared" si="157"/>
        <v>-</v>
      </c>
      <c r="T1620" s="112" t="str">
        <f>IF($D1620&gt;0,SUMIFS($S$3:$S1620,$X$3:$X1620,1,$J$3:$J1620,$J1620),"-")</f>
        <v>-</v>
      </c>
      <c r="U1620" s="112" t="str">
        <f t="shared" si="158"/>
        <v>-</v>
      </c>
      <c r="V1620" s="112" t="str">
        <f t="shared" si="155"/>
        <v>-</v>
      </c>
      <c r="W1620" s="27" t="str">
        <f>IF(LEN($C1620)=0,IF($D1620&gt;0,COUNTIFS($A$3:$A1620,$A1620),"-"),"Escluso")</f>
        <v>-</v>
      </c>
      <c r="X1620" s="2" t="str">
        <f>IF(LEN($C1620)=0,IF($D1620&gt;0,COUNTIFS($J$3:$J1620,$J1620,$C$3:$C1620,""),"-"),"Escluso")</f>
        <v>-</v>
      </c>
      <c r="Y1620" s="127" t="str">
        <f t="shared" si="153"/>
        <v>-</v>
      </c>
      <c r="Z1620" s="2" t="str">
        <f>IF($D1620&gt;0,COUNTIFS($O$3:$O1620,$O1620,$L$3:$L1620,$L1620,$I$3:$I1620,$I1620),"-")</f>
        <v>-</v>
      </c>
      <c r="AA1620" s="27" t="str">
        <f>IF($D1620&gt;0,IF(OR($Z1620 &gt;1,$L1620&lt;&gt;"Adulti"),0,VLOOKUP($P1620,Regione!$B$2:$C$22,2,FALSE)),"-")</f>
        <v>-</v>
      </c>
      <c r="AB1620" s="27" t="str">
        <f>IF($D1620&gt;0,IF(COUNTIFS($O$3:$O1620,$O1620,$L$3:$L1620,$L1620,$I$3:$I1620,$I1620) &gt;1,0,SUMIFS($Y$3:$Y$2503,$L$3:$L$2503,$L1620,$O$3:$O$2503,$O1620,$I$3:$I$2503,$I1620)),"-")</f>
        <v>-</v>
      </c>
      <c r="AC1620" s="27" t="str">
        <f t="shared" si="156"/>
        <v>-</v>
      </c>
    </row>
    <row r="1621" spans="1:29" s="1" customFormat="1">
      <c r="A1621" s="13"/>
      <c r="B1621" s="107" t="str">
        <f>IF(COUNTA($A1621)&gt;0,VLOOKUP($A1621,Corsa!$A$1:$F$43,2,FALSE),"-")</f>
        <v>-</v>
      </c>
      <c r="C1621" s="11"/>
      <c r="D1621" s="13"/>
      <c r="E1621" s="13"/>
      <c r="F1621" s="46" t="str">
        <f>IF(COUNTA($A1621)&gt;0,VLOOKUP($A1621,Corsa!$A$1:$F$43,3,FALSE),"-")</f>
        <v>-</v>
      </c>
      <c r="G1621" s="28" t="str">
        <f>IF($D1621&gt;0,VLOOKUP($D1621,Iscrizioni!$A$2:$M$2502,9,FALSE),"-")</f>
        <v>-</v>
      </c>
      <c r="H1621" s="28" t="str">
        <f>IF($D1621&gt;0,VLOOKUP($D1621,Iscrizioni!$A$2:$M$2502,4,FALSE),"-")</f>
        <v>-</v>
      </c>
      <c r="I1621" s="27" t="str">
        <f>IF($D1621&gt;0,VLOOKUP($D1621,Iscrizioni!$A$2:$M$2502,5,FALSE),"-")</f>
        <v>-</v>
      </c>
      <c r="J1621" s="27" t="str">
        <f>IF($D1621&gt;0,VLOOKUP($D1621,Iscrizioni!$A$2:$M$2502,10,FALSE),"-")</f>
        <v>-</v>
      </c>
      <c r="K1621" s="27" t="str">
        <f t="shared" si="154"/>
        <v>-</v>
      </c>
      <c r="L1621" s="46" t="str">
        <f>IF($D1621&gt;0,VLOOKUP($D1621,Iscrizioni!$A$2:$M$2502,11,FALSE),"-")</f>
        <v>-</v>
      </c>
      <c r="M1621" s="27" t="str">
        <f>IF($D1621&gt;0,VLOOKUP($D1621,Iscrizioni!$A$2:$N$2502,12,FALSE),"-")</f>
        <v>-</v>
      </c>
      <c r="N1621" s="46" t="str">
        <f>IF($D1621&gt;0,VLOOKUP($D1621,Iscrizioni!$A$2:$M$2502,6,FALSE),"-")</f>
        <v>-</v>
      </c>
      <c r="O1621" s="107" t="str">
        <f>IF($D1621&gt;0,VLOOKUP($D1621,Iscrizioni!$A$2:$M$2502,7,FALSE),"-")</f>
        <v>-</v>
      </c>
      <c r="P1621" s="46" t="str">
        <f>IF($D1621&gt;0,VLOOKUP(LEFT($N1621,1),Regione!$A$2:$C$21,2,FALSE),"-")</f>
        <v>-</v>
      </c>
      <c r="Q1621" s="112" t="str">
        <f ca="1">IF($D1621&gt;0,NormalizzaTempo("D",CELL("tipo",$E1621),$E1621),"-")</f>
        <v>-</v>
      </c>
      <c r="R1621" s="27" t="str">
        <f>IF($D1621&gt;0,VLOOKUP($D1621,Iscrizioni!$A$2:$M$2502,13,FALSE),"-")</f>
        <v>-</v>
      </c>
      <c r="S1621" s="112" t="str">
        <f t="shared" si="157"/>
        <v>-</v>
      </c>
      <c r="T1621" s="112" t="str">
        <f>IF($D1621&gt;0,SUMIFS($S$3:$S1621,$X$3:$X1621,1,$J$3:$J1621,$J1621),"-")</f>
        <v>-</v>
      </c>
      <c r="U1621" s="112" t="str">
        <f t="shared" si="158"/>
        <v>-</v>
      </c>
      <c r="V1621" s="112" t="str">
        <f t="shared" si="155"/>
        <v>-</v>
      </c>
      <c r="W1621" s="27" t="str">
        <f>IF(LEN($C1621)=0,IF($D1621&gt;0,COUNTIFS($A$3:$A1621,$A1621),"-"),"Escluso")</f>
        <v>-</v>
      </c>
      <c r="X1621" s="2" t="str">
        <f>IF(LEN($C1621)=0,IF($D1621&gt;0,COUNTIFS($J$3:$J1621,$J1621,$C$3:$C1621,""),"-"),"Escluso")</f>
        <v>-</v>
      </c>
      <c r="Y1621" s="127" t="str">
        <f t="shared" si="153"/>
        <v>-</v>
      </c>
      <c r="Z1621" s="2" t="str">
        <f>IF($D1621&gt;0,COUNTIFS($O$3:$O1621,$O1621,$L$3:$L1621,$L1621,$I$3:$I1621,$I1621),"-")</f>
        <v>-</v>
      </c>
      <c r="AA1621" s="27" t="str">
        <f>IF($D1621&gt;0,IF(OR($Z1621 &gt;1,$L1621&lt;&gt;"Adulti"),0,VLOOKUP($P1621,Regione!$B$2:$C$22,2,FALSE)),"-")</f>
        <v>-</v>
      </c>
      <c r="AB1621" s="27" t="str">
        <f>IF($D1621&gt;0,IF(COUNTIFS($O$3:$O1621,$O1621,$L$3:$L1621,$L1621,$I$3:$I1621,$I1621) &gt;1,0,SUMIFS($Y$3:$Y$2503,$L$3:$L$2503,$L1621,$O$3:$O$2503,$O1621,$I$3:$I$2503,$I1621)),"-")</f>
        <v>-</v>
      </c>
      <c r="AC1621" s="27" t="str">
        <f t="shared" si="156"/>
        <v>-</v>
      </c>
    </row>
    <row r="1622" spans="1:29" s="1" customFormat="1">
      <c r="A1622" s="13"/>
      <c r="B1622" s="107" t="str">
        <f>IF(COUNTA($A1622)&gt;0,VLOOKUP($A1622,Corsa!$A$1:$F$43,2,FALSE),"-")</f>
        <v>-</v>
      </c>
      <c r="C1622" s="11"/>
      <c r="D1622" s="13"/>
      <c r="E1622" s="13"/>
      <c r="F1622" s="46" t="str">
        <f>IF(COUNTA($A1622)&gt;0,VLOOKUP($A1622,Corsa!$A$1:$F$43,3,FALSE),"-")</f>
        <v>-</v>
      </c>
      <c r="G1622" s="28" t="str">
        <f>IF($D1622&gt;0,VLOOKUP($D1622,Iscrizioni!$A$2:$M$2502,9,FALSE),"-")</f>
        <v>-</v>
      </c>
      <c r="H1622" s="28" t="str">
        <f>IF($D1622&gt;0,VLOOKUP($D1622,Iscrizioni!$A$2:$M$2502,4,FALSE),"-")</f>
        <v>-</v>
      </c>
      <c r="I1622" s="27" t="str">
        <f>IF($D1622&gt;0,VLOOKUP($D1622,Iscrizioni!$A$2:$M$2502,5,FALSE),"-")</f>
        <v>-</v>
      </c>
      <c r="J1622" s="27" t="str">
        <f>IF($D1622&gt;0,VLOOKUP($D1622,Iscrizioni!$A$2:$M$2502,10,FALSE),"-")</f>
        <v>-</v>
      </c>
      <c r="K1622" s="27" t="str">
        <f t="shared" si="154"/>
        <v>-</v>
      </c>
      <c r="L1622" s="46" t="str">
        <f>IF($D1622&gt;0,VLOOKUP($D1622,Iscrizioni!$A$2:$M$2502,11,FALSE),"-")</f>
        <v>-</v>
      </c>
      <c r="M1622" s="27" t="str">
        <f>IF($D1622&gt;0,VLOOKUP($D1622,Iscrizioni!$A$2:$N$2502,12,FALSE),"-")</f>
        <v>-</v>
      </c>
      <c r="N1622" s="46" t="str">
        <f>IF($D1622&gt;0,VLOOKUP($D1622,Iscrizioni!$A$2:$M$2502,6,FALSE),"-")</f>
        <v>-</v>
      </c>
      <c r="O1622" s="107" t="str">
        <f>IF($D1622&gt;0,VLOOKUP($D1622,Iscrizioni!$A$2:$M$2502,7,FALSE),"-")</f>
        <v>-</v>
      </c>
      <c r="P1622" s="46" t="str">
        <f>IF($D1622&gt;0,VLOOKUP(LEFT($N1622,1),Regione!$A$2:$C$21,2,FALSE),"-")</f>
        <v>-</v>
      </c>
      <c r="Q1622" s="112" t="str">
        <f ca="1">IF($D1622&gt;0,NormalizzaTempo("D",CELL("tipo",$E1622),$E1622),"-")</f>
        <v>-</v>
      </c>
      <c r="R1622" s="27" t="str">
        <f>IF($D1622&gt;0,VLOOKUP($D1622,Iscrizioni!$A$2:$M$2502,13,FALSE),"-")</f>
        <v>-</v>
      </c>
      <c r="S1622" s="112" t="str">
        <f t="shared" si="157"/>
        <v>-</v>
      </c>
      <c r="T1622" s="112" t="str">
        <f>IF($D1622&gt;0,SUMIFS($S$3:$S1622,$X$3:$X1622,1,$J$3:$J1622,$J1622),"-")</f>
        <v>-</v>
      </c>
      <c r="U1622" s="112" t="str">
        <f t="shared" si="158"/>
        <v>-</v>
      </c>
      <c r="V1622" s="112" t="str">
        <f t="shared" si="155"/>
        <v>-</v>
      </c>
      <c r="W1622" s="27" t="str">
        <f>IF(LEN($C1622)=0,IF($D1622&gt;0,COUNTIFS($A$3:$A1622,$A1622),"-"),"Escluso")</f>
        <v>-</v>
      </c>
      <c r="X1622" s="2" t="str">
        <f>IF(LEN($C1622)=0,IF($D1622&gt;0,COUNTIFS($J$3:$J1622,$J1622,$C$3:$C1622,""),"-"),"Escluso")</f>
        <v>-</v>
      </c>
      <c r="Y1622" s="127" t="str">
        <f t="shared" si="153"/>
        <v>-</v>
      </c>
      <c r="Z1622" s="2" t="str">
        <f>IF($D1622&gt;0,COUNTIFS($O$3:$O1622,$O1622,$L$3:$L1622,$L1622,$I$3:$I1622,$I1622),"-")</f>
        <v>-</v>
      </c>
      <c r="AA1622" s="27" t="str">
        <f>IF($D1622&gt;0,IF(OR($Z1622 &gt;1,$L1622&lt;&gt;"Adulti"),0,VLOOKUP($P1622,Regione!$B$2:$C$22,2,FALSE)),"-")</f>
        <v>-</v>
      </c>
      <c r="AB1622" s="27" t="str">
        <f>IF($D1622&gt;0,IF(COUNTIFS($O$3:$O1622,$O1622,$L$3:$L1622,$L1622,$I$3:$I1622,$I1622) &gt;1,0,SUMIFS($Y$3:$Y$2503,$L$3:$L$2503,$L1622,$O$3:$O$2503,$O1622,$I$3:$I$2503,$I1622)),"-")</f>
        <v>-</v>
      </c>
      <c r="AC1622" s="27" t="str">
        <f t="shared" si="156"/>
        <v>-</v>
      </c>
    </row>
    <row r="1623" spans="1:29" s="1" customFormat="1">
      <c r="A1623" s="13"/>
      <c r="B1623" s="107" t="str">
        <f>IF(COUNTA($A1623)&gt;0,VLOOKUP($A1623,Corsa!$A$1:$F$43,2,FALSE),"-")</f>
        <v>-</v>
      </c>
      <c r="C1623" s="11"/>
      <c r="D1623" s="13"/>
      <c r="E1623" s="13"/>
      <c r="F1623" s="46" t="str">
        <f>IF(COUNTA($A1623)&gt;0,VLOOKUP($A1623,Corsa!$A$1:$F$43,3,FALSE),"-")</f>
        <v>-</v>
      </c>
      <c r="G1623" s="28" t="str">
        <f>IF($D1623&gt;0,VLOOKUP($D1623,Iscrizioni!$A$2:$M$2502,9,FALSE),"-")</f>
        <v>-</v>
      </c>
      <c r="H1623" s="28" t="str">
        <f>IF($D1623&gt;0,VLOOKUP($D1623,Iscrizioni!$A$2:$M$2502,4,FALSE),"-")</f>
        <v>-</v>
      </c>
      <c r="I1623" s="27" t="str">
        <f>IF($D1623&gt;0,VLOOKUP($D1623,Iscrizioni!$A$2:$M$2502,5,FALSE),"-")</f>
        <v>-</v>
      </c>
      <c r="J1623" s="27" t="str">
        <f>IF($D1623&gt;0,VLOOKUP($D1623,Iscrizioni!$A$2:$M$2502,10,FALSE),"-")</f>
        <v>-</v>
      </c>
      <c r="K1623" s="27" t="str">
        <f t="shared" si="154"/>
        <v>-</v>
      </c>
      <c r="L1623" s="46" t="str">
        <f>IF($D1623&gt;0,VLOOKUP($D1623,Iscrizioni!$A$2:$M$2502,11,FALSE),"-")</f>
        <v>-</v>
      </c>
      <c r="M1623" s="27" t="str">
        <f>IF($D1623&gt;0,VLOOKUP($D1623,Iscrizioni!$A$2:$N$2502,12,FALSE),"-")</f>
        <v>-</v>
      </c>
      <c r="N1623" s="46" t="str">
        <f>IF($D1623&gt;0,VLOOKUP($D1623,Iscrizioni!$A$2:$M$2502,6,FALSE),"-")</f>
        <v>-</v>
      </c>
      <c r="O1623" s="107" t="str">
        <f>IF($D1623&gt;0,VLOOKUP($D1623,Iscrizioni!$A$2:$M$2502,7,FALSE),"-")</f>
        <v>-</v>
      </c>
      <c r="P1623" s="46" t="str">
        <f>IF($D1623&gt;0,VLOOKUP(LEFT($N1623,1),Regione!$A$2:$C$21,2,FALSE),"-")</f>
        <v>-</v>
      </c>
      <c r="Q1623" s="112" t="str">
        <f ca="1">IF($D1623&gt;0,NormalizzaTempo("D",CELL("tipo",$E1623),$E1623),"-")</f>
        <v>-</v>
      </c>
      <c r="R1623" s="27" t="str">
        <f>IF($D1623&gt;0,VLOOKUP($D1623,Iscrizioni!$A$2:$M$2502,13,FALSE),"-")</f>
        <v>-</v>
      </c>
      <c r="S1623" s="112" t="str">
        <f t="shared" si="157"/>
        <v>-</v>
      </c>
      <c r="T1623" s="112" t="str">
        <f>IF($D1623&gt;0,SUMIFS($S$3:$S1623,$X$3:$X1623,1,$J$3:$J1623,$J1623),"-")</f>
        <v>-</v>
      </c>
      <c r="U1623" s="112" t="str">
        <f t="shared" si="158"/>
        <v>-</v>
      </c>
      <c r="V1623" s="112" t="str">
        <f t="shared" si="155"/>
        <v>-</v>
      </c>
      <c r="W1623" s="27" t="str">
        <f>IF(LEN($C1623)=0,IF($D1623&gt;0,COUNTIFS($A$3:$A1623,$A1623),"-"),"Escluso")</f>
        <v>-</v>
      </c>
      <c r="X1623" s="2" t="str">
        <f>IF(LEN($C1623)=0,IF($D1623&gt;0,COUNTIFS($J$3:$J1623,$J1623,$C$3:$C1623,""),"-"),"Escluso")</f>
        <v>-</v>
      </c>
      <c r="Y1623" s="127" t="str">
        <f t="shared" si="153"/>
        <v>-</v>
      </c>
      <c r="Z1623" s="2" t="str">
        <f>IF($D1623&gt;0,COUNTIFS($O$3:$O1623,$O1623,$L$3:$L1623,$L1623,$I$3:$I1623,$I1623),"-")</f>
        <v>-</v>
      </c>
      <c r="AA1623" s="27" t="str">
        <f>IF($D1623&gt;0,IF(OR($Z1623 &gt;1,$L1623&lt;&gt;"Adulti"),0,VLOOKUP($P1623,Regione!$B$2:$C$22,2,FALSE)),"-")</f>
        <v>-</v>
      </c>
      <c r="AB1623" s="27" t="str">
        <f>IF($D1623&gt;0,IF(COUNTIFS($O$3:$O1623,$O1623,$L$3:$L1623,$L1623,$I$3:$I1623,$I1623) &gt;1,0,SUMIFS($Y$3:$Y$2503,$L$3:$L$2503,$L1623,$O$3:$O$2503,$O1623,$I$3:$I$2503,$I1623)),"-")</f>
        <v>-</v>
      </c>
      <c r="AC1623" s="27" t="str">
        <f t="shared" si="156"/>
        <v>-</v>
      </c>
    </row>
    <row r="1624" spans="1:29" s="1" customFormat="1">
      <c r="A1624" s="13"/>
      <c r="B1624" s="107" t="str">
        <f>IF(COUNTA($A1624)&gt;0,VLOOKUP($A1624,Corsa!$A$1:$F$43,2,FALSE),"-")</f>
        <v>-</v>
      </c>
      <c r="C1624" s="11"/>
      <c r="D1624" s="13"/>
      <c r="E1624" s="13"/>
      <c r="F1624" s="46" t="str">
        <f>IF(COUNTA($A1624)&gt;0,VLOOKUP($A1624,Corsa!$A$1:$F$43,3,FALSE),"-")</f>
        <v>-</v>
      </c>
      <c r="G1624" s="28" t="str">
        <f>IF($D1624&gt;0,VLOOKUP($D1624,Iscrizioni!$A$2:$M$2502,9,FALSE),"-")</f>
        <v>-</v>
      </c>
      <c r="H1624" s="28" t="str">
        <f>IF($D1624&gt;0,VLOOKUP($D1624,Iscrizioni!$A$2:$M$2502,4,FALSE),"-")</f>
        <v>-</v>
      </c>
      <c r="I1624" s="27" t="str">
        <f>IF($D1624&gt;0,VLOOKUP($D1624,Iscrizioni!$A$2:$M$2502,5,FALSE),"-")</f>
        <v>-</v>
      </c>
      <c r="J1624" s="27" t="str">
        <f>IF($D1624&gt;0,VLOOKUP($D1624,Iscrizioni!$A$2:$M$2502,10,FALSE),"-")</f>
        <v>-</v>
      </c>
      <c r="K1624" s="27" t="str">
        <f t="shared" si="154"/>
        <v>-</v>
      </c>
      <c r="L1624" s="46" t="str">
        <f>IF($D1624&gt;0,VLOOKUP($D1624,Iscrizioni!$A$2:$M$2502,11,FALSE),"-")</f>
        <v>-</v>
      </c>
      <c r="M1624" s="27" t="str">
        <f>IF($D1624&gt;0,VLOOKUP($D1624,Iscrizioni!$A$2:$N$2502,12,FALSE),"-")</f>
        <v>-</v>
      </c>
      <c r="N1624" s="46" t="str">
        <f>IF($D1624&gt;0,VLOOKUP($D1624,Iscrizioni!$A$2:$M$2502,6,FALSE),"-")</f>
        <v>-</v>
      </c>
      <c r="O1624" s="107" t="str">
        <f>IF($D1624&gt;0,VLOOKUP($D1624,Iscrizioni!$A$2:$M$2502,7,FALSE),"-")</f>
        <v>-</v>
      </c>
      <c r="P1624" s="46" t="str">
        <f>IF($D1624&gt;0,VLOOKUP(LEFT($N1624,1),Regione!$A$2:$C$21,2,FALSE),"-")</f>
        <v>-</v>
      </c>
      <c r="Q1624" s="112" t="str">
        <f ca="1">IF($D1624&gt;0,NormalizzaTempo("D",CELL("tipo",$E1624),$E1624),"-")</f>
        <v>-</v>
      </c>
      <c r="R1624" s="27" t="str">
        <f>IF($D1624&gt;0,VLOOKUP($D1624,Iscrizioni!$A$2:$M$2502,13,FALSE),"-")</f>
        <v>-</v>
      </c>
      <c r="S1624" s="112" t="str">
        <f t="shared" si="157"/>
        <v>-</v>
      </c>
      <c r="T1624" s="112" t="str">
        <f>IF($D1624&gt;0,SUMIFS($S$3:$S1624,$X$3:$X1624,1,$J$3:$J1624,$J1624),"-")</f>
        <v>-</v>
      </c>
      <c r="U1624" s="112" t="str">
        <f t="shared" si="158"/>
        <v>-</v>
      </c>
      <c r="V1624" s="112" t="str">
        <f t="shared" si="155"/>
        <v>-</v>
      </c>
      <c r="W1624" s="27" t="str">
        <f>IF(LEN($C1624)=0,IF($D1624&gt;0,COUNTIFS($A$3:$A1624,$A1624),"-"),"Escluso")</f>
        <v>-</v>
      </c>
      <c r="X1624" s="2" t="str">
        <f>IF(LEN($C1624)=0,IF($D1624&gt;0,COUNTIFS($J$3:$J1624,$J1624,$C$3:$C1624,""),"-"),"Escluso")</f>
        <v>-</v>
      </c>
      <c r="Y1624" s="127" t="str">
        <f t="shared" si="153"/>
        <v>-</v>
      </c>
      <c r="Z1624" s="2" t="str">
        <f>IF($D1624&gt;0,COUNTIFS($O$3:$O1624,$O1624,$L$3:$L1624,$L1624,$I$3:$I1624,$I1624),"-")</f>
        <v>-</v>
      </c>
      <c r="AA1624" s="27" t="str">
        <f>IF($D1624&gt;0,IF(OR($Z1624 &gt;1,$L1624&lt;&gt;"Adulti"),0,VLOOKUP($P1624,Regione!$B$2:$C$22,2,FALSE)),"-")</f>
        <v>-</v>
      </c>
      <c r="AB1624" s="27" t="str">
        <f>IF($D1624&gt;0,IF(COUNTIFS($O$3:$O1624,$O1624,$L$3:$L1624,$L1624,$I$3:$I1624,$I1624) &gt;1,0,SUMIFS($Y$3:$Y$2503,$L$3:$L$2503,$L1624,$O$3:$O$2503,$O1624,$I$3:$I$2503,$I1624)),"-")</f>
        <v>-</v>
      </c>
      <c r="AC1624" s="27" t="str">
        <f t="shared" si="156"/>
        <v>-</v>
      </c>
    </row>
    <row r="1625" spans="1:29" s="1" customFormat="1">
      <c r="A1625" s="13"/>
      <c r="B1625" s="107" t="str">
        <f>IF(COUNTA($A1625)&gt;0,VLOOKUP($A1625,Corsa!$A$1:$F$43,2,FALSE),"-")</f>
        <v>-</v>
      </c>
      <c r="C1625" s="11"/>
      <c r="D1625" s="13"/>
      <c r="E1625" s="13"/>
      <c r="F1625" s="46" t="str">
        <f>IF(COUNTA($A1625)&gt;0,VLOOKUP($A1625,Corsa!$A$1:$F$43,3,FALSE),"-")</f>
        <v>-</v>
      </c>
      <c r="G1625" s="28" t="str">
        <f>IF($D1625&gt;0,VLOOKUP($D1625,Iscrizioni!$A$2:$M$2502,9,FALSE),"-")</f>
        <v>-</v>
      </c>
      <c r="H1625" s="28" t="str">
        <f>IF($D1625&gt;0,VLOOKUP($D1625,Iscrizioni!$A$2:$M$2502,4,FALSE),"-")</f>
        <v>-</v>
      </c>
      <c r="I1625" s="27" t="str">
        <f>IF($D1625&gt;0,VLOOKUP($D1625,Iscrizioni!$A$2:$M$2502,5,FALSE),"-")</f>
        <v>-</v>
      </c>
      <c r="J1625" s="27" t="str">
        <f>IF($D1625&gt;0,VLOOKUP($D1625,Iscrizioni!$A$2:$M$2502,10,FALSE),"-")</f>
        <v>-</v>
      </c>
      <c r="K1625" s="27" t="str">
        <f t="shared" si="154"/>
        <v>-</v>
      </c>
      <c r="L1625" s="46" t="str">
        <f>IF($D1625&gt;0,VLOOKUP($D1625,Iscrizioni!$A$2:$M$2502,11,FALSE),"-")</f>
        <v>-</v>
      </c>
      <c r="M1625" s="27" t="str">
        <f>IF($D1625&gt;0,VLOOKUP($D1625,Iscrizioni!$A$2:$N$2502,12,FALSE),"-")</f>
        <v>-</v>
      </c>
      <c r="N1625" s="46" t="str">
        <f>IF($D1625&gt;0,VLOOKUP($D1625,Iscrizioni!$A$2:$M$2502,6,FALSE),"-")</f>
        <v>-</v>
      </c>
      <c r="O1625" s="107" t="str">
        <f>IF($D1625&gt;0,VLOOKUP($D1625,Iscrizioni!$A$2:$M$2502,7,FALSE),"-")</f>
        <v>-</v>
      </c>
      <c r="P1625" s="46" t="str">
        <f>IF($D1625&gt;0,VLOOKUP(LEFT($N1625,1),Regione!$A$2:$C$21,2,FALSE),"-")</f>
        <v>-</v>
      </c>
      <c r="Q1625" s="112" t="str">
        <f ca="1">IF($D1625&gt;0,NormalizzaTempo("D",CELL("tipo",$E1625),$E1625),"-")</f>
        <v>-</v>
      </c>
      <c r="R1625" s="27" t="str">
        <f>IF($D1625&gt;0,VLOOKUP($D1625,Iscrizioni!$A$2:$M$2502,13,FALSE),"-")</f>
        <v>-</v>
      </c>
      <c r="S1625" s="112" t="str">
        <f t="shared" si="157"/>
        <v>-</v>
      </c>
      <c r="T1625" s="112" t="str">
        <f>IF($D1625&gt;0,SUMIFS($S$3:$S1625,$X$3:$X1625,1,$J$3:$J1625,$J1625),"-")</f>
        <v>-</v>
      </c>
      <c r="U1625" s="112" t="str">
        <f t="shared" si="158"/>
        <v>-</v>
      </c>
      <c r="V1625" s="112" t="str">
        <f t="shared" si="155"/>
        <v>-</v>
      </c>
      <c r="W1625" s="27" t="str">
        <f>IF(LEN($C1625)=0,IF($D1625&gt;0,COUNTIFS($A$3:$A1625,$A1625),"-"),"Escluso")</f>
        <v>-</v>
      </c>
      <c r="X1625" s="2" t="str">
        <f>IF(LEN($C1625)=0,IF($D1625&gt;0,COUNTIFS($J$3:$J1625,$J1625,$C$3:$C1625,""),"-"),"Escluso")</f>
        <v>-</v>
      </c>
      <c r="Y1625" s="127" t="str">
        <f t="shared" si="153"/>
        <v>-</v>
      </c>
      <c r="Z1625" s="2" t="str">
        <f>IF($D1625&gt;0,COUNTIFS($O$3:$O1625,$O1625,$L$3:$L1625,$L1625,$I$3:$I1625,$I1625),"-")</f>
        <v>-</v>
      </c>
      <c r="AA1625" s="27" t="str">
        <f>IF($D1625&gt;0,IF(OR($Z1625 &gt;1,$L1625&lt;&gt;"Adulti"),0,VLOOKUP($P1625,Regione!$B$2:$C$22,2,FALSE)),"-")</f>
        <v>-</v>
      </c>
      <c r="AB1625" s="27" t="str">
        <f>IF($D1625&gt;0,IF(COUNTIFS($O$3:$O1625,$O1625,$L$3:$L1625,$L1625,$I$3:$I1625,$I1625) &gt;1,0,SUMIFS($Y$3:$Y$2503,$L$3:$L$2503,$L1625,$O$3:$O$2503,$O1625,$I$3:$I$2503,$I1625)),"-")</f>
        <v>-</v>
      </c>
      <c r="AC1625" s="27" t="str">
        <f t="shared" si="156"/>
        <v>-</v>
      </c>
    </row>
    <row r="1626" spans="1:29" s="1" customFormat="1">
      <c r="A1626" s="13"/>
      <c r="B1626" s="107" t="str">
        <f>IF(COUNTA($A1626)&gt;0,VLOOKUP($A1626,Corsa!$A$1:$F$43,2,FALSE),"-")</f>
        <v>-</v>
      </c>
      <c r="C1626" s="11"/>
      <c r="D1626" s="13"/>
      <c r="E1626" s="13"/>
      <c r="F1626" s="46" t="str">
        <f>IF(COUNTA($A1626)&gt;0,VLOOKUP($A1626,Corsa!$A$1:$F$43,3,FALSE),"-")</f>
        <v>-</v>
      </c>
      <c r="G1626" s="28" t="str">
        <f>IF($D1626&gt;0,VLOOKUP($D1626,Iscrizioni!$A$2:$M$2502,9,FALSE),"-")</f>
        <v>-</v>
      </c>
      <c r="H1626" s="28" t="str">
        <f>IF($D1626&gt;0,VLOOKUP($D1626,Iscrizioni!$A$2:$M$2502,4,FALSE),"-")</f>
        <v>-</v>
      </c>
      <c r="I1626" s="27" t="str">
        <f>IF($D1626&gt;0,VLOOKUP($D1626,Iscrizioni!$A$2:$M$2502,5,FALSE),"-")</f>
        <v>-</v>
      </c>
      <c r="J1626" s="27" t="str">
        <f>IF($D1626&gt;0,VLOOKUP($D1626,Iscrizioni!$A$2:$M$2502,10,FALSE),"-")</f>
        <v>-</v>
      </c>
      <c r="K1626" s="27" t="str">
        <f t="shared" si="154"/>
        <v>-</v>
      </c>
      <c r="L1626" s="46" t="str">
        <f>IF($D1626&gt;0,VLOOKUP($D1626,Iscrizioni!$A$2:$M$2502,11,FALSE),"-")</f>
        <v>-</v>
      </c>
      <c r="M1626" s="27" t="str">
        <f>IF($D1626&gt;0,VLOOKUP($D1626,Iscrizioni!$A$2:$N$2502,12,FALSE),"-")</f>
        <v>-</v>
      </c>
      <c r="N1626" s="46" t="str">
        <f>IF($D1626&gt;0,VLOOKUP($D1626,Iscrizioni!$A$2:$M$2502,6,FALSE),"-")</f>
        <v>-</v>
      </c>
      <c r="O1626" s="107" t="str">
        <f>IF($D1626&gt;0,VLOOKUP($D1626,Iscrizioni!$A$2:$M$2502,7,FALSE),"-")</f>
        <v>-</v>
      </c>
      <c r="P1626" s="46" t="str">
        <f>IF($D1626&gt;0,VLOOKUP(LEFT($N1626,1),Regione!$A$2:$C$21,2,FALSE),"-")</f>
        <v>-</v>
      </c>
      <c r="Q1626" s="112" t="str">
        <f ca="1">IF($D1626&gt;0,NormalizzaTempo("D",CELL("tipo",$E1626),$E1626),"-")</f>
        <v>-</v>
      </c>
      <c r="R1626" s="27" t="str">
        <f>IF($D1626&gt;0,VLOOKUP($D1626,Iscrizioni!$A$2:$M$2502,13,FALSE),"-")</f>
        <v>-</v>
      </c>
      <c r="S1626" s="112" t="str">
        <f t="shared" si="157"/>
        <v>-</v>
      </c>
      <c r="T1626" s="112" t="str">
        <f>IF($D1626&gt;0,SUMIFS($S$3:$S1626,$X$3:$X1626,1,$J$3:$J1626,$J1626),"-")</f>
        <v>-</v>
      </c>
      <c r="U1626" s="112" t="str">
        <f t="shared" si="158"/>
        <v>-</v>
      </c>
      <c r="V1626" s="112" t="str">
        <f t="shared" si="155"/>
        <v>-</v>
      </c>
      <c r="W1626" s="27" t="str">
        <f>IF(LEN($C1626)=0,IF($D1626&gt;0,COUNTIFS($A$3:$A1626,$A1626),"-"),"Escluso")</f>
        <v>-</v>
      </c>
      <c r="X1626" s="2" t="str">
        <f>IF(LEN($C1626)=0,IF($D1626&gt;0,COUNTIFS($J$3:$J1626,$J1626,$C$3:$C1626,""),"-"),"Escluso")</f>
        <v>-</v>
      </c>
      <c r="Y1626" s="127" t="str">
        <f t="shared" si="153"/>
        <v>-</v>
      </c>
      <c r="Z1626" s="2" t="str">
        <f>IF($D1626&gt;0,COUNTIFS($O$3:$O1626,$O1626,$L$3:$L1626,$L1626,$I$3:$I1626,$I1626),"-")</f>
        <v>-</v>
      </c>
      <c r="AA1626" s="27" t="str">
        <f>IF($D1626&gt;0,IF(OR($Z1626 &gt;1,$L1626&lt;&gt;"Adulti"),0,VLOOKUP($P1626,Regione!$B$2:$C$22,2,FALSE)),"-")</f>
        <v>-</v>
      </c>
      <c r="AB1626" s="27" t="str">
        <f>IF($D1626&gt;0,IF(COUNTIFS($O$3:$O1626,$O1626,$L$3:$L1626,$L1626,$I$3:$I1626,$I1626) &gt;1,0,SUMIFS($Y$3:$Y$2503,$L$3:$L$2503,$L1626,$O$3:$O$2503,$O1626,$I$3:$I$2503,$I1626)),"-")</f>
        <v>-</v>
      </c>
      <c r="AC1626" s="27" t="str">
        <f t="shared" si="156"/>
        <v>-</v>
      </c>
    </row>
    <row r="1627" spans="1:29" s="1" customFormat="1">
      <c r="A1627" s="13"/>
      <c r="B1627" s="107" t="str">
        <f>IF(COUNTA($A1627)&gt;0,VLOOKUP($A1627,Corsa!$A$1:$F$43,2,FALSE),"-")</f>
        <v>-</v>
      </c>
      <c r="C1627" s="11"/>
      <c r="D1627" s="13"/>
      <c r="E1627" s="13"/>
      <c r="F1627" s="46" t="str">
        <f>IF(COUNTA($A1627)&gt;0,VLOOKUP($A1627,Corsa!$A$1:$F$43,3,FALSE),"-")</f>
        <v>-</v>
      </c>
      <c r="G1627" s="28" t="str">
        <f>IF($D1627&gt;0,VLOOKUP($D1627,Iscrizioni!$A$2:$M$2502,9,FALSE),"-")</f>
        <v>-</v>
      </c>
      <c r="H1627" s="28" t="str">
        <f>IF($D1627&gt;0,VLOOKUP($D1627,Iscrizioni!$A$2:$M$2502,4,FALSE),"-")</f>
        <v>-</v>
      </c>
      <c r="I1627" s="27" t="str">
        <f>IF($D1627&gt;0,VLOOKUP($D1627,Iscrizioni!$A$2:$M$2502,5,FALSE),"-")</f>
        <v>-</v>
      </c>
      <c r="J1627" s="27" t="str">
        <f>IF($D1627&gt;0,VLOOKUP($D1627,Iscrizioni!$A$2:$M$2502,10,FALSE),"-")</f>
        <v>-</v>
      </c>
      <c r="K1627" s="27" t="str">
        <f t="shared" si="154"/>
        <v>-</v>
      </c>
      <c r="L1627" s="46" t="str">
        <f>IF($D1627&gt;0,VLOOKUP($D1627,Iscrizioni!$A$2:$M$2502,11,FALSE),"-")</f>
        <v>-</v>
      </c>
      <c r="M1627" s="27" t="str">
        <f>IF($D1627&gt;0,VLOOKUP($D1627,Iscrizioni!$A$2:$N$2502,12,FALSE),"-")</f>
        <v>-</v>
      </c>
      <c r="N1627" s="46" t="str">
        <f>IF($D1627&gt;0,VLOOKUP($D1627,Iscrizioni!$A$2:$M$2502,6,FALSE),"-")</f>
        <v>-</v>
      </c>
      <c r="O1627" s="107" t="str">
        <f>IF($D1627&gt;0,VLOOKUP($D1627,Iscrizioni!$A$2:$M$2502,7,FALSE),"-")</f>
        <v>-</v>
      </c>
      <c r="P1627" s="46" t="str">
        <f>IF($D1627&gt;0,VLOOKUP(LEFT($N1627,1),Regione!$A$2:$C$21,2,FALSE),"-")</f>
        <v>-</v>
      </c>
      <c r="Q1627" s="112" t="str">
        <f ca="1">IF($D1627&gt;0,NormalizzaTempo("D",CELL("tipo",$E1627),$E1627),"-")</f>
        <v>-</v>
      </c>
      <c r="R1627" s="27" t="str">
        <f>IF($D1627&gt;0,VLOOKUP($D1627,Iscrizioni!$A$2:$M$2502,13,FALSE),"-")</f>
        <v>-</v>
      </c>
      <c r="S1627" s="112" t="str">
        <f t="shared" si="157"/>
        <v>-</v>
      </c>
      <c r="T1627" s="112" t="str">
        <f>IF($D1627&gt;0,SUMIFS($S$3:$S1627,$X$3:$X1627,1,$J$3:$J1627,$J1627),"-")</f>
        <v>-</v>
      </c>
      <c r="U1627" s="112" t="str">
        <f t="shared" si="158"/>
        <v>-</v>
      </c>
      <c r="V1627" s="112" t="str">
        <f t="shared" si="155"/>
        <v>-</v>
      </c>
      <c r="W1627" s="27" t="str">
        <f>IF(LEN($C1627)=0,IF($D1627&gt;0,COUNTIFS($A$3:$A1627,$A1627),"-"),"Escluso")</f>
        <v>-</v>
      </c>
      <c r="X1627" s="2" t="str">
        <f>IF(LEN($C1627)=0,IF($D1627&gt;0,COUNTIFS($J$3:$J1627,$J1627,$C$3:$C1627,""),"-"),"Escluso")</f>
        <v>-</v>
      </c>
      <c r="Y1627" s="127" t="str">
        <f t="shared" si="153"/>
        <v>-</v>
      </c>
      <c r="Z1627" s="2" t="str">
        <f>IF($D1627&gt;0,COUNTIFS($O$3:$O1627,$O1627,$L$3:$L1627,$L1627,$I$3:$I1627,$I1627),"-")</f>
        <v>-</v>
      </c>
      <c r="AA1627" s="27" t="str">
        <f>IF($D1627&gt;0,IF(OR($Z1627 &gt;1,$L1627&lt;&gt;"Adulti"),0,VLOOKUP($P1627,Regione!$B$2:$C$22,2,FALSE)),"-")</f>
        <v>-</v>
      </c>
      <c r="AB1627" s="27" t="str">
        <f>IF($D1627&gt;0,IF(COUNTIFS($O$3:$O1627,$O1627,$L$3:$L1627,$L1627,$I$3:$I1627,$I1627) &gt;1,0,SUMIFS($Y$3:$Y$2503,$L$3:$L$2503,$L1627,$O$3:$O$2503,$O1627,$I$3:$I$2503,$I1627)),"-")</f>
        <v>-</v>
      </c>
      <c r="AC1627" s="27" t="str">
        <f t="shared" si="156"/>
        <v>-</v>
      </c>
    </row>
    <row r="1628" spans="1:29" s="1" customFormat="1">
      <c r="A1628" s="13"/>
      <c r="B1628" s="107" t="str">
        <f>IF(COUNTA($A1628)&gt;0,VLOOKUP($A1628,Corsa!$A$1:$F$43,2,FALSE),"-")</f>
        <v>-</v>
      </c>
      <c r="C1628" s="11"/>
      <c r="D1628" s="13"/>
      <c r="E1628" s="13"/>
      <c r="F1628" s="46" t="str">
        <f>IF(COUNTA($A1628)&gt;0,VLOOKUP($A1628,Corsa!$A$1:$F$43,3,FALSE),"-")</f>
        <v>-</v>
      </c>
      <c r="G1628" s="28" t="str">
        <f>IF($D1628&gt;0,VLOOKUP($D1628,Iscrizioni!$A$2:$M$2502,9,FALSE),"-")</f>
        <v>-</v>
      </c>
      <c r="H1628" s="28" t="str">
        <f>IF($D1628&gt;0,VLOOKUP($D1628,Iscrizioni!$A$2:$M$2502,4,FALSE),"-")</f>
        <v>-</v>
      </c>
      <c r="I1628" s="27" t="str">
        <f>IF($D1628&gt;0,VLOOKUP($D1628,Iscrizioni!$A$2:$M$2502,5,FALSE),"-")</f>
        <v>-</v>
      </c>
      <c r="J1628" s="27" t="str">
        <f>IF($D1628&gt;0,VLOOKUP($D1628,Iscrizioni!$A$2:$M$2502,10,FALSE),"-")</f>
        <v>-</v>
      </c>
      <c r="K1628" s="27" t="str">
        <f t="shared" si="154"/>
        <v>-</v>
      </c>
      <c r="L1628" s="46" t="str">
        <f>IF($D1628&gt;0,VLOOKUP($D1628,Iscrizioni!$A$2:$M$2502,11,FALSE),"-")</f>
        <v>-</v>
      </c>
      <c r="M1628" s="27" t="str">
        <f>IF($D1628&gt;0,VLOOKUP($D1628,Iscrizioni!$A$2:$N$2502,12,FALSE),"-")</f>
        <v>-</v>
      </c>
      <c r="N1628" s="46" t="str">
        <f>IF($D1628&gt;0,VLOOKUP($D1628,Iscrizioni!$A$2:$M$2502,6,FALSE),"-")</f>
        <v>-</v>
      </c>
      <c r="O1628" s="107" t="str">
        <f>IF($D1628&gt;0,VLOOKUP($D1628,Iscrizioni!$A$2:$M$2502,7,FALSE),"-")</f>
        <v>-</v>
      </c>
      <c r="P1628" s="46" t="str">
        <f>IF($D1628&gt;0,VLOOKUP(LEFT($N1628,1),Regione!$A$2:$C$21,2,FALSE),"-")</f>
        <v>-</v>
      </c>
      <c r="Q1628" s="112" t="str">
        <f ca="1">IF($D1628&gt;0,NormalizzaTempo("D",CELL("tipo",$E1628),$E1628),"-")</f>
        <v>-</v>
      </c>
      <c r="R1628" s="27" t="str">
        <f>IF($D1628&gt;0,VLOOKUP($D1628,Iscrizioni!$A$2:$M$2502,13,FALSE),"-")</f>
        <v>-</v>
      </c>
      <c r="S1628" s="112" t="str">
        <f t="shared" si="157"/>
        <v>-</v>
      </c>
      <c r="T1628" s="112" t="str">
        <f>IF($D1628&gt;0,SUMIFS($S$3:$S1628,$X$3:$X1628,1,$J$3:$J1628,$J1628),"-")</f>
        <v>-</v>
      </c>
      <c r="U1628" s="112" t="str">
        <f t="shared" si="158"/>
        <v>-</v>
      </c>
      <c r="V1628" s="112" t="str">
        <f t="shared" si="155"/>
        <v>-</v>
      </c>
      <c r="W1628" s="27" t="str">
        <f>IF(LEN($C1628)=0,IF($D1628&gt;0,COUNTIFS($A$3:$A1628,$A1628),"-"),"Escluso")</f>
        <v>-</v>
      </c>
      <c r="X1628" s="2" t="str">
        <f>IF(LEN($C1628)=0,IF($D1628&gt;0,COUNTIFS($J$3:$J1628,$J1628,$C$3:$C1628,""),"-"),"Escluso")</f>
        <v>-</v>
      </c>
      <c r="Y1628" s="127" t="str">
        <f t="shared" si="153"/>
        <v>-</v>
      </c>
      <c r="Z1628" s="2" t="str">
        <f>IF($D1628&gt;0,COUNTIFS($O$3:$O1628,$O1628,$L$3:$L1628,$L1628,$I$3:$I1628,$I1628),"-")</f>
        <v>-</v>
      </c>
      <c r="AA1628" s="27" t="str">
        <f>IF($D1628&gt;0,IF(OR($Z1628 &gt;1,$L1628&lt;&gt;"Adulti"),0,VLOOKUP($P1628,Regione!$B$2:$C$22,2,FALSE)),"-")</f>
        <v>-</v>
      </c>
      <c r="AB1628" s="27" t="str">
        <f>IF($D1628&gt;0,IF(COUNTIFS($O$3:$O1628,$O1628,$L$3:$L1628,$L1628,$I$3:$I1628,$I1628) &gt;1,0,SUMIFS($Y$3:$Y$2503,$L$3:$L$2503,$L1628,$O$3:$O$2503,$O1628,$I$3:$I$2503,$I1628)),"-")</f>
        <v>-</v>
      </c>
      <c r="AC1628" s="27" t="str">
        <f t="shared" si="156"/>
        <v>-</v>
      </c>
    </row>
    <row r="1629" spans="1:29" s="1" customFormat="1">
      <c r="A1629" s="13"/>
      <c r="B1629" s="107" t="str">
        <f>IF(COUNTA($A1629)&gt;0,VLOOKUP($A1629,Corsa!$A$1:$F$43,2,FALSE),"-")</f>
        <v>-</v>
      </c>
      <c r="C1629" s="11"/>
      <c r="D1629" s="13"/>
      <c r="E1629" s="13"/>
      <c r="F1629" s="46" t="str">
        <f>IF(COUNTA($A1629)&gt;0,VLOOKUP($A1629,Corsa!$A$1:$F$43,3,FALSE),"-")</f>
        <v>-</v>
      </c>
      <c r="G1629" s="28" t="str">
        <f>IF($D1629&gt;0,VLOOKUP($D1629,Iscrizioni!$A$2:$M$2502,9,FALSE),"-")</f>
        <v>-</v>
      </c>
      <c r="H1629" s="28" t="str">
        <f>IF($D1629&gt;0,VLOOKUP($D1629,Iscrizioni!$A$2:$M$2502,4,FALSE),"-")</f>
        <v>-</v>
      </c>
      <c r="I1629" s="27" t="str">
        <f>IF($D1629&gt;0,VLOOKUP($D1629,Iscrizioni!$A$2:$M$2502,5,FALSE),"-")</f>
        <v>-</v>
      </c>
      <c r="J1629" s="27" t="str">
        <f>IF($D1629&gt;0,VLOOKUP($D1629,Iscrizioni!$A$2:$M$2502,10,FALSE),"-")</f>
        <v>-</v>
      </c>
      <c r="K1629" s="27" t="str">
        <f t="shared" si="154"/>
        <v>-</v>
      </c>
      <c r="L1629" s="46" t="str">
        <f>IF($D1629&gt;0,VLOOKUP($D1629,Iscrizioni!$A$2:$M$2502,11,FALSE),"-")</f>
        <v>-</v>
      </c>
      <c r="M1629" s="27" t="str">
        <f>IF($D1629&gt;0,VLOOKUP($D1629,Iscrizioni!$A$2:$N$2502,12,FALSE),"-")</f>
        <v>-</v>
      </c>
      <c r="N1629" s="46" t="str">
        <f>IF($D1629&gt;0,VLOOKUP($D1629,Iscrizioni!$A$2:$M$2502,6,FALSE),"-")</f>
        <v>-</v>
      </c>
      <c r="O1629" s="107" t="str">
        <f>IF($D1629&gt;0,VLOOKUP($D1629,Iscrizioni!$A$2:$M$2502,7,FALSE),"-")</f>
        <v>-</v>
      </c>
      <c r="P1629" s="46" t="str">
        <f>IF($D1629&gt;0,VLOOKUP(LEFT($N1629,1),Regione!$A$2:$C$21,2,FALSE),"-")</f>
        <v>-</v>
      </c>
      <c r="Q1629" s="112" t="str">
        <f ca="1">IF($D1629&gt;0,NormalizzaTempo("D",CELL("tipo",$E1629),$E1629),"-")</f>
        <v>-</v>
      </c>
      <c r="R1629" s="27" t="str">
        <f>IF($D1629&gt;0,VLOOKUP($D1629,Iscrizioni!$A$2:$M$2502,13,FALSE),"-")</f>
        <v>-</v>
      </c>
      <c r="S1629" s="112" t="str">
        <f t="shared" si="157"/>
        <v>-</v>
      </c>
      <c r="T1629" s="112" t="str">
        <f>IF($D1629&gt;0,SUMIFS($S$3:$S1629,$X$3:$X1629,1,$J$3:$J1629,$J1629),"-")</f>
        <v>-</v>
      </c>
      <c r="U1629" s="112" t="str">
        <f t="shared" si="158"/>
        <v>-</v>
      </c>
      <c r="V1629" s="112" t="str">
        <f t="shared" si="155"/>
        <v>-</v>
      </c>
      <c r="W1629" s="27" t="str">
        <f>IF(LEN($C1629)=0,IF($D1629&gt;0,COUNTIFS($A$3:$A1629,$A1629),"-"),"Escluso")</f>
        <v>-</v>
      </c>
      <c r="X1629" s="2" t="str">
        <f>IF(LEN($C1629)=0,IF($D1629&gt;0,COUNTIFS($J$3:$J1629,$J1629,$C$3:$C1629,""),"-"),"Escluso")</f>
        <v>-</v>
      </c>
      <c r="Y1629" s="127" t="str">
        <f t="shared" si="153"/>
        <v>-</v>
      </c>
      <c r="Z1629" s="2" t="str">
        <f>IF($D1629&gt;0,COUNTIFS($O$3:$O1629,$O1629,$L$3:$L1629,$L1629,$I$3:$I1629,$I1629),"-")</f>
        <v>-</v>
      </c>
      <c r="AA1629" s="27" t="str">
        <f>IF($D1629&gt;0,IF(OR($Z1629 &gt;1,$L1629&lt;&gt;"Adulti"),0,VLOOKUP($P1629,Regione!$B$2:$C$22,2,FALSE)),"-")</f>
        <v>-</v>
      </c>
      <c r="AB1629" s="27" t="str">
        <f>IF($D1629&gt;0,IF(COUNTIFS($O$3:$O1629,$O1629,$L$3:$L1629,$L1629,$I$3:$I1629,$I1629) &gt;1,0,SUMIFS($Y$3:$Y$2503,$L$3:$L$2503,$L1629,$O$3:$O$2503,$O1629,$I$3:$I$2503,$I1629)),"-")</f>
        <v>-</v>
      </c>
      <c r="AC1629" s="27" t="str">
        <f t="shared" si="156"/>
        <v>-</v>
      </c>
    </row>
    <row r="1630" spans="1:29" s="1" customFormat="1">
      <c r="A1630" s="13"/>
      <c r="B1630" s="107" t="str">
        <f>IF(COUNTA($A1630)&gt;0,VLOOKUP($A1630,Corsa!$A$1:$F$43,2,FALSE),"-")</f>
        <v>-</v>
      </c>
      <c r="C1630" s="11"/>
      <c r="D1630" s="13"/>
      <c r="E1630" s="13"/>
      <c r="F1630" s="46" t="str">
        <f>IF(COUNTA($A1630)&gt;0,VLOOKUP($A1630,Corsa!$A$1:$F$43,3,FALSE),"-")</f>
        <v>-</v>
      </c>
      <c r="G1630" s="28" t="str">
        <f>IF($D1630&gt;0,VLOOKUP($D1630,Iscrizioni!$A$2:$M$2502,9,FALSE),"-")</f>
        <v>-</v>
      </c>
      <c r="H1630" s="28" t="str">
        <f>IF($D1630&gt;0,VLOOKUP($D1630,Iscrizioni!$A$2:$M$2502,4,FALSE),"-")</f>
        <v>-</v>
      </c>
      <c r="I1630" s="27" t="str">
        <f>IF($D1630&gt;0,VLOOKUP($D1630,Iscrizioni!$A$2:$M$2502,5,FALSE),"-")</f>
        <v>-</v>
      </c>
      <c r="J1630" s="27" t="str">
        <f>IF($D1630&gt;0,VLOOKUP($D1630,Iscrizioni!$A$2:$M$2502,10,FALSE),"-")</f>
        <v>-</v>
      </c>
      <c r="K1630" s="27" t="str">
        <f t="shared" si="154"/>
        <v>-</v>
      </c>
      <c r="L1630" s="46" t="str">
        <f>IF($D1630&gt;0,VLOOKUP($D1630,Iscrizioni!$A$2:$M$2502,11,FALSE),"-")</f>
        <v>-</v>
      </c>
      <c r="M1630" s="27" t="str">
        <f>IF($D1630&gt;0,VLOOKUP($D1630,Iscrizioni!$A$2:$N$2502,12,FALSE),"-")</f>
        <v>-</v>
      </c>
      <c r="N1630" s="46" t="str">
        <f>IF($D1630&gt;0,VLOOKUP($D1630,Iscrizioni!$A$2:$M$2502,6,FALSE),"-")</f>
        <v>-</v>
      </c>
      <c r="O1630" s="107" t="str">
        <f>IF($D1630&gt;0,VLOOKUP($D1630,Iscrizioni!$A$2:$M$2502,7,FALSE),"-")</f>
        <v>-</v>
      </c>
      <c r="P1630" s="46" t="str">
        <f>IF($D1630&gt;0,VLOOKUP(LEFT($N1630,1),Regione!$A$2:$C$21,2,FALSE),"-")</f>
        <v>-</v>
      </c>
      <c r="Q1630" s="112" t="str">
        <f ca="1">IF($D1630&gt;0,NormalizzaTempo("D",CELL("tipo",$E1630),$E1630),"-")</f>
        <v>-</v>
      </c>
      <c r="R1630" s="27" t="str">
        <f>IF($D1630&gt;0,VLOOKUP($D1630,Iscrizioni!$A$2:$M$2502,13,FALSE),"-")</f>
        <v>-</v>
      </c>
      <c r="S1630" s="112" t="str">
        <f t="shared" si="157"/>
        <v>-</v>
      </c>
      <c r="T1630" s="112" t="str">
        <f>IF($D1630&gt;0,SUMIFS($S$3:$S1630,$X$3:$X1630,1,$J$3:$J1630,$J1630),"-")</f>
        <v>-</v>
      </c>
      <c r="U1630" s="112" t="str">
        <f t="shared" si="158"/>
        <v>-</v>
      </c>
      <c r="V1630" s="112" t="str">
        <f t="shared" si="155"/>
        <v>-</v>
      </c>
      <c r="W1630" s="27" t="str">
        <f>IF(LEN($C1630)=0,IF($D1630&gt;0,COUNTIFS($A$3:$A1630,$A1630),"-"),"Escluso")</f>
        <v>-</v>
      </c>
      <c r="X1630" s="2" t="str">
        <f>IF(LEN($C1630)=0,IF($D1630&gt;0,COUNTIFS($J$3:$J1630,$J1630,$C$3:$C1630,""),"-"),"Escluso")</f>
        <v>-</v>
      </c>
      <c r="Y1630" s="127" t="str">
        <f t="shared" si="153"/>
        <v>-</v>
      </c>
      <c r="Z1630" s="2" t="str">
        <f>IF($D1630&gt;0,COUNTIFS($O$3:$O1630,$O1630,$L$3:$L1630,$L1630,$I$3:$I1630,$I1630),"-")</f>
        <v>-</v>
      </c>
      <c r="AA1630" s="27" t="str">
        <f>IF($D1630&gt;0,IF(OR($Z1630 &gt;1,$L1630&lt;&gt;"Adulti"),0,VLOOKUP($P1630,Regione!$B$2:$C$22,2,FALSE)),"-")</f>
        <v>-</v>
      </c>
      <c r="AB1630" s="27" t="str">
        <f>IF($D1630&gt;0,IF(COUNTIFS($O$3:$O1630,$O1630,$L$3:$L1630,$L1630,$I$3:$I1630,$I1630) &gt;1,0,SUMIFS($Y$3:$Y$2503,$L$3:$L$2503,$L1630,$O$3:$O$2503,$O1630,$I$3:$I$2503,$I1630)),"-")</f>
        <v>-</v>
      </c>
      <c r="AC1630" s="27" t="str">
        <f t="shared" si="156"/>
        <v>-</v>
      </c>
    </row>
    <row r="1631" spans="1:29" s="1" customFormat="1">
      <c r="A1631" s="13"/>
      <c r="B1631" s="107" t="str">
        <f>IF(COUNTA($A1631)&gt;0,VLOOKUP($A1631,Corsa!$A$1:$F$43,2,FALSE),"-")</f>
        <v>-</v>
      </c>
      <c r="C1631" s="11"/>
      <c r="D1631" s="13"/>
      <c r="E1631" s="13"/>
      <c r="F1631" s="46" t="str">
        <f>IF(COUNTA($A1631)&gt;0,VLOOKUP($A1631,Corsa!$A$1:$F$43,3,FALSE),"-")</f>
        <v>-</v>
      </c>
      <c r="G1631" s="28" t="str">
        <f>IF($D1631&gt;0,VLOOKUP($D1631,Iscrizioni!$A$2:$M$2502,9,FALSE),"-")</f>
        <v>-</v>
      </c>
      <c r="H1631" s="28" t="str">
        <f>IF($D1631&gt;0,VLOOKUP($D1631,Iscrizioni!$A$2:$M$2502,4,FALSE),"-")</f>
        <v>-</v>
      </c>
      <c r="I1631" s="27" t="str">
        <f>IF($D1631&gt;0,VLOOKUP($D1631,Iscrizioni!$A$2:$M$2502,5,FALSE),"-")</f>
        <v>-</v>
      </c>
      <c r="J1631" s="27" t="str">
        <f>IF($D1631&gt;0,VLOOKUP($D1631,Iscrizioni!$A$2:$M$2502,10,FALSE),"-")</f>
        <v>-</v>
      </c>
      <c r="K1631" s="27" t="str">
        <f t="shared" si="154"/>
        <v>-</v>
      </c>
      <c r="L1631" s="46" t="str">
        <f>IF($D1631&gt;0,VLOOKUP($D1631,Iscrizioni!$A$2:$M$2502,11,FALSE),"-")</f>
        <v>-</v>
      </c>
      <c r="M1631" s="27" t="str">
        <f>IF($D1631&gt;0,VLOOKUP($D1631,Iscrizioni!$A$2:$N$2502,12,FALSE),"-")</f>
        <v>-</v>
      </c>
      <c r="N1631" s="46" t="str">
        <f>IF($D1631&gt;0,VLOOKUP($D1631,Iscrizioni!$A$2:$M$2502,6,FALSE),"-")</f>
        <v>-</v>
      </c>
      <c r="O1631" s="107" t="str">
        <f>IF($D1631&gt;0,VLOOKUP($D1631,Iscrizioni!$A$2:$M$2502,7,FALSE),"-")</f>
        <v>-</v>
      </c>
      <c r="P1631" s="46" t="str">
        <f>IF($D1631&gt;0,VLOOKUP(LEFT($N1631,1),Regione!$A$2:$C$21,2,FALSE),"-")</f>
        <v>-</v>
      </c>
      <c r="Q1631" s="112" t="str">
        <f ca="1">IF($D1631&gt;0,NormalizzaTempo("D",CELL("tipo",$E1631),$E1631),"-")</f>
        <v>-</v>
      </c>
      <c r="R1631" s="27" t="str">
        <f>IF($D1631&gt;0,VLOOKUP($D1631,Iscrizioni!$A$2:$M$2502,13,FALSE),"-")</f>
        <v>-</v>
      </c>
      <c r="S1631" s="112" t="str">
        <f t="shared" si="157"/>
        <v>-</v>
      </c>
      <c r="T1631" s="112" t="str">
        <f>IF($D1631&gt;0,SUMIFS($S$3:$S1631,$X$3:$X1631,1,$J$3:$J1631,$J1631),"-")</f>
        <v>-</v>
      </c>
      <c r="U1631" s="112" t="str">
        <f t="shared" si="158"/>
        <v>-</v>
      </c>
      <c r="V1631" s="112" t="str">
        <f t="shared" si="155"/>
        <v>-</v>
      </c>
      <c r="W1631" s="27" t="str">
        <f>IF(LEN($C1631)=0,IF($D1631&gt;0,COUNTIFS($A$3:$A1631,$A1631),"-"),"Escluso")</f>
        <v>-</v>
      </c>
      <c r="X1631" s="2" t="str">
        <f>IF(LEN($C1631)=0,IF($D1631&gt;0,COUNTIFS($J$3:$J1631,$J1631,$C$3:$C1631,""),"-"),"Escluso")</f>
        <v>-</v>
      </c>
      <c r="Y1631" s="127" t="str">
        <f t="shared" si="153"/>
        <v>-</v>
      </c>
      <c r="Z1631" s="2" t="str">
        <f>IF($D1631&gt;0,COUNTIFS($O$3:$O1631,$O1631,$L$3:$L1631,$L1631,$I$3:$I1631,$I1631),"-")</f>
        <v>-</v>
      </c>
      <c r="AA1631" s="27" t="str">
        <f>IF($D1631&gt;0,IF(OR($Z1631 &gt;1,$L1631&lt;&gt;"Adulti"),0,VLOOKUP($P1631,Regione!$B$2:$C$22,2,FALSE)),"-")</f>
        <v>-</v>
      </c>
      <c r="AB1631" s="27" t="str">
        <f>IF($D1631&gt;0,IF(COUNTIFS($O$3:$O1631,$O1631,$L$3:$L1631,$L1631,$I$3:$I1631,$I1631) &gt;1,0,SUMIFS($Y$3:$Y$2503,$L$3:$L$2503,$L1631,$O$3:$O$2503,$O1631,$I$3:$I$2503,$I1631)),"-")</f>
        <v>-</v>
      </c>
      <c r="AC1631" s="27" t="str">
        <f t="shared" si="156"/>
        <v>-</v>
      </c>
    </row>
    <row r="1632" spans="1:29" s="1" customFormat="1">
      <c r="A1632" s="13"/>
      <c r="B1632" s="107" t="str">
        <f>IF(COUNTA($A1632)&gt;0,VLOOKUP($A1632,Corsa!$A$1:$F$43,2,FALSE),"-")</f>
        <v>-</v>
      </c>
      <c r="C1632" s="11"/>
      <c r="D1632" s="13"/>
      <c r="E1632" s="13"/>
      <c r="F1632" s="46" t="str">
        <f>IF(COUNTA($A1632)&gt;0,VLOOKUP($A1632,Corsa!$A$1:$F$43,3,FALSE),"-")</f>
        <v>-</v>
      </c>
      <c r="G1632" s="28" t="str">
        <f>IF($D1632&gt;0,VLOOKUP($D1632,Iscrizioni!$A$2:$M$2502,9,FALSE),"-")</f>
        <v>-</v>
      </c>
      <c r="H1632" s="28" t="str">
        <f>IF($D1632&gt;0,VLOOKUP($D1632,Iscrizioni!$A$2:$M$2502,4,FALSE),"-")</f>
        <v>-</v>
      </c>
      <c r="I1632" s="27" t="str">
        <f>IF($D1632&gt;0,VLOOKUP($D1632,Iscrizioni!$A$2:$M$2502,5,FALSE),"-")</f>
        <v>-</v>
      </c>
      <c r="J1632" s="27" t="str">
        <f>IF($D1632&gt;0,VLOOKUP($D1632,Iscrizioni!$A$2:$M$2502,10,FALSE),"-")</f>
        <v>-</v>
      </c>
      <c r="K1632" s="27" t="str">
        <f t="shared" si="154"/>
        <v>-</v>
      </c>
      <c r="L1632" s="46" t="str">
        <f>IF($D1632&gt;0,VLOOKUP($D1632,Iscrizioni!$A$2:$M$2502,11,FALSE),"-")</f>
        <v>-</v>
      </c>
      <c r="M1632" s="27" t="str">
        <f>IF($D1632&gt;0,VLOOKUP($D1632,Iscrizioni!$A$2:$N$2502,12,FALSE),"-")</f>
        <v>-</v>
      </c>
      <c r="N1632" s="46" t="str">
        <f>IF($D1632&gt;0,VLOOKUP($D1632,Iscrizioni!$A$2:$M$2502,6,FALSE),"-")</f>
        <v>-</v>
      </c>
      <c r="O1632" s="107" t="str">
        <f>IF($D1632&gt;0,VLOOKUP($D1632,Iscrizioni!$A$2:$M$2502,7,FALSE),"-")</f>
        <v>-</v>
      </c>
      <c r="P1632" s="46" t="str">
        <f>IF($D1632&gt;0,VLOOKUP(LEFT($N1632,1),Regione!$A$2:$C$21,2,FALSE),"-")</f>
        <v>-</v>
      </c>
      <c r="Q1632" s="112" t="str">
        <f ca="1">IF($D1632&gt;0,NormalizzaTempo("D",CELL("tipo",$E1632),$E1632),"-")</f>
        <v>-</v>
      </c>
      <c r="R1632" s="27" t="str">
        <f>IF($D1632&gt;0,VLOOKUP($D1632,Iscrizioni!$A$2:$M$2502,13,FALSE),"-")</f>
        <v>-</v>
      </c>
      <c r="S1632" s="112" t="str">
        <f t="shared" si="157"/>
        <v>-</v>
      </c>
      <c r="T1632" s="112" t="str">
        <f>IF($D1632&gt;0,SUMIFS($S$3:$S1632,$X$3:$X1632,1,$J$3:$J1632,$J1632),"-")</f>
        <v>-</v>
      </c>
      <c r="U1632" s="112" t="str">
        <f t="shared" si="158"/>
        <v>-</v>
      </c>
      <c r="V1632" s="112" t="str">
        <f t="shared" si="155"/>
        <v>-</v>
      </c>
      <c r="W1632" s="27" t="str">
        <f>IF(LEN($C1632)=0,IF($D1632&gt;0,COUNTIFS($A$3:$A1632,$A1632),"-"),"Escluso")</f>
        <v>-</v>
      </c>
      <c r="X1632" s="2" t="str">
        <f>IF(LEN($C1632)=0,IF($D1632&gt;0,COUNTIFS($J$3:$J1632,$J1632,$C$3:$C1632,""),"-"),"Escluso")</f>
        <v>-</v>
      </c>
      <c r="Y1632" s="127" t="str">
        <f t="shared" si="153"/>
        <v>-</v>
      </c>
      <c r="Z1632" s="2" t="str">
        <f>IF($D1632&gt;0,COUNTIFS($O$3:$O1632,$O1632,$L$3:$L1632,$L1632,$I$3:$I1632,$I1632),"-")</f>
        <v>-</v>
      </c>
      <c r="AA1632" s="27" t="str">
        <f>IF($D1632&gt;0,IF(OR($Z1632 &gt;1,$L1632&lt;&gt;"Adulti"),0,VLOOKUP($P1632,Regione!$B$2:$C$22,2,FALSE)),"-")</f>
        <v>-</v>
      </c>
      <c r="AB1632" s="27" t="str">
        <f>IF($D1632&gt;0,IF(COUNTIFS($O$3:$O1632,$O1632,$L$3:$L1632,$L1632,$I$3:$I1632,$I1632) &gt;1,0,SUMIFS($Y$3:$Y$2503,$L$3:$L$2503,$L1632,$O$3:$O$2503,$O1632,$I$3:$I$2503,$I1632)),"-")</f>
        <v>-</v>
      </c>
      <c r="AC1632" s="27" t="str">
        <f t="shared" si="156"/>
        <v>-</v>
      </c>
    </row>
    <row r="1633" spans="1:29" s="1" customFormat="1">
      <c r="A1633" s="13"/>
      <c r="B1633" s="107" t="str">
        <f>IF(COUNTA($A1633)&gt;0,VLOOKUP($A1633,Corsa!$A$1:$F$43,2,FALSE),"-")</f>
        <v>-</v>
      </c>
      <c r="C1633" s="11"/>
      <c r="D1633" s="13"/>
      <c r="E1633" s="13"/>
      <c r="F1633" s="46" t="str">
        <f>IF(COUNTA($A1633)&gt;0,VLOOKUP($A1633,Corsa!$A$1:$F$43,3,FALSE),"-")</f>
        <v>-</v>
      </c>
      <c r="G1633" s="28" t="str">
        <f>IF($D1633&gt;0,VLOOKUP($D1633,Iscrizioni!$A$2:$M$2502,9,FALSE),"-")</f>
        <v>-</v>
      </c>
      <c r="H1633" s="28" t="str">
        <f>IF($D1633&gt;0,VLOOKUP($D1633,Iscrizioni!$A$2:$M$2502,4,FALSE),"-")</f>
        <v>-</v>
      </c>
      <c r="I1633" s="27" t="str">
        <f>IF($D1633&gt;0,VLOOKUP($D1633,Iscrizioni!$A$2:$M$2502,5,FALSE),"-")</f>
        <v>-</v>
      </c>
      <c r="J1633" s="27" t="str">
        <f>IF($D1633&gt;0,VLOOKUP($D1633,Iscrizioni!$A$2:$M$2502,10,FALSE),"-")</f>
        <v>-</v>
      </c>
      <c r="K1633" s="27" t="str">
        <f t="shared" si="154"/>
        <v>-</v>
      </c>
      <c r="L1633" s="46" t="str">
        <f>IF($D1633&gt;0,VLOOKUP($D1633,Iscrizioni!$A$2:$M$2502,11,FALSE),"-")</f>
        <v>-</v>
      </c>
      <c r="M1633" s="27" t="str">
        <f>IF($D1633&gt;0,VLOOKUP($D1633,Iscrizioni!$A$2:$N$2502,12,FALSE),"-")</f>
        <v>-</v>
      </c>
      <c r="N1633" s="46" t="str">
        <f>IF($D1633&gt;0,VLOOKUP($D1633,Iscrizioni!$A$2:$M$2502,6,FALSE),"-")</f>
        <v>-</v>
      </c>
      <c r="O1633" s="107" t="str">
        <f>IF($D1633&gt;0,VLOOKUP($D1633,Iscrizioni!$A$2:$M$2502,7,FALSE),"-")</f>
        <v>-</v>
      </c>
      <c r="P1633" s="46" t="str">
        <f>IF($D1633&gt;0,VLOOKUP(LEFT($N1633,1),Regione!$A$2:$C$21,2,FALSE),"-")</f>
        <v>-</v>
      </c>
      <c r="Q1633" s="112" t="str">
        <f ca="1">IF($D1633&gt;0,NormalizzaTempo("D",CELL("tipo",$E1633),$E1633),"-")</f>
        <v>-</v>
      </c>
      <c r="R1633" s="27" t="str">
        <f>IF($D1633&gt;0,VLOOKUP($D1633,Iscrizioni!$A$2:$M$2502,13,FALSE),"-")</f>
        <v>-</v>
      </c>
      <c r="S1633" s="112" t="str">
        <f t="shared" si="157"/>
        <v>-</v>
      </c>
      <c r="T1633" s="112" t="str">
        <f>IF($D1633&gt;0,SUMIFS($S$3:$S1633,$X$3:$X1633,1,$J$3:$J1633,$J1633),"-")</f>
        <v>-</v>
      </c>
      <c r="U1633" s="112" t="str">
        <f t="shared" si="158"/>
        <v>-</v>
      </c>
      <c r="V1633" s="112" t="str">
        <f t="shared" si="155"/>
        <v>-</v>
      </c>
      <c r="W1633" s="27" t="str">
        <f>IF(LEN($C1633)=0,IF($D1633&gt;0,COUNTIFS($A$3:$A1633,$A1633),"-"),"Escluso")</f>
        <v>-</v>
      </c>
      <c r="X1633" s="2" t="str">
        <f>IF(LEN($C1633)=0,IF($D1633&gt;0,COUNTIFS($J$3:$J1633,$J1633,$C$3:$C1633,""),"-"),"Escluso")</f>
        <v>-</v>
      </c>
      <c r="Y1633" s="127" t="str">
        <f t="shared" si="153"/>
        <v>-</v>
      </c>
      <c r="Z1633" s="2" t="str">
        <f>IF($D1633&gt;0,COUNTIFS($O$3:$O1633,$O1633,$L$3:$L1633,$L1633,$I$3:$I1633,$I1633),"-")</f>
        <v>-</v>
      </c>
      <c r="AA1633" s="27" t="str">
        <f>IF($D1633&gt;0,IF(OR($Z1633 &gt;1,$L1633&lt;&gt;"Adulti"),0,VLOOKUP($P1633,Regione!$B$2:$C$22,2,FALSE)),"-")</f>
        <v>-</v>
      </c>
      <c r="AB1633" s="27" t="str">
        <f>IF($D1633&gt;0,IF(COUNTIFS($O$3:$O1633,$O1633,$L$3:$L1633,$L1633,$I$3:$I1633,$I1633) &gt;1,0,SUMIFS($Y$3:$Y$2503,$L$3:$L$2503,$L1633,$O$3:$O$2503,$O1633,$I$3:$I$2503,$I1633)),"-")</f>
        <v>-</v>
      </c>
      <c r="AC1633" s="27" t="str">
        <f t="shared" si="156"/>
        <v>-</v>
      </c>
    </row>
    <row r="1634" spans="1:29" s="1" customFormat="1">
      <c r="A1634" s="13"/>
      <c r="B1634" s="107" t="str">
        <f>IF(COUNTA($A1634)&gt;0,VLOOKUP($A1634,Corsa!$A$1:$F$43,2,FALSE),"-")</f>
        <v>-</v>
      </c>
      <c r="C1634" s="11"/>
      <c r="D1634" s="13"/>
      <c r="E1634" s="13"/>
      <c r="F1634" s="46" t="str">
        <f>IF(COUNTA($A1634)&gt;0,VLOOKUP($A1634,Corsa!$A$1:$F$43,3,FALSE),"-")</f>
        <v>-</v>
      </c>
      <c r="G1634" s="28" t="str">
        <f>IF($D1634&gt;0,VLOOKUP($D1634,Iscrizioni!$A$2:$M$2502,9,FALSE),"-")</f>
        <v>-</v>
      </c>
      <c r="H1634" s="28" t="str">
        <f>IF($D1634&gt;0,VLOOKUP($D1634,Iscrizioni!$A$2:$M$2502,4,FALSE),"-")</f>
        <v>-</v>
      </c>
      <c r="I1634" s="27" t="str">
        <f>IF($D1634&gt;0,VLOOKUP($D1634,Iscrizioni!$A$2:$M$2502,5,FALSE),"-")</f>
        <v>-</v>
      </c>
      <c r="J1634" s="27" t="str">
        <f>IF($D1634&gt;0,VLOOKUP($D1634,Iscrizioni!$A$2:$M$2502,10,FALSE),"-")</f>
        <v>-</v>
      </c>
      <c r="K1634" s="27" t="str">
        <f t="shared" si="154"/>
        <v>-</v>
      </c>
      <c r="L1634" s="46" t="str">
        <f>IF($D1634&gt;0,VLOOKUP($D1634,Iscrizioni!$A$2:$M$2502,11,FALSE),"-")</f>
        <v>-</v>
      </c>
      <c r="M1634" s="27" t="str">
        <f>IF($D1634&gt;0,VLOOKUP($D1634,Iscrizioni!$A$2:$N$2502,12,FALSE),"-")</f>
        <v>-</v>
      </c>
      <c r="N1634" s="46" t="str">
        <f>IF($D1634&gt;0,VLOOKUP($D1634,Iscrizioni!$A$2:$M$2502,6,FALSE),"-")</f>
        <v>-</v>
      </c>
      <c r="O1634" s="107" t="str">
        <f>IF($D1634&gt;0,VLOOKUP($D1634,Iscrizioni!$A$2:$M$2502,7,FALSE),"-")</f>
        <v>-</v>
      </c>
      <c r="P1634" s="46" t="str">
        <f>IF($D1634&gt;0,VLOOKUP(LEFT($N1634,1),Regione!$A$2:$C$21,2,FALSE),"-")</f>
        <v>-</v>
      </c>
      <c r="Q1634" s="112" t="str">
        <f ca="1">IF($D1634&gt;0,NormalizzaTempo("D",CELL("tipo",$E1634),$E1634),"-")</f>
        <v>-</v>
      </c>
      <c r="R1634" s="27" t="str">
        <f>IF($D1634&gt;0,VLOOKUP($D1634,Iscrizioni!$A$2:$M$2502,13,FALSE),"-")</f>
        <v>-</v>
      </c>
      <c r="S1634" s="112" t="str">
        <f t="shared" si="157"/>
        <v>-</v>
      </c>
      <c r="T1634" s="112" t="str">
        <f>IF($D1634&gt;0,SUMIFS($S$3:$S1634,$X$3:$X1634,1,$J$3:$J1634,$J1634),"-")</f>
        <v>-</v>
      </c>
      <c r="U1634" s="112" t="str">
        <f t="shared" si="158"/>
        <v>-</v>
      </c>
      <c r="V1634" s="112" t="str">
        <f t="shared" si="155"/>
        <v>-</v>
      </c>
      <c r="W1634" s="27" t="str">
        <f>IF(LEN($C1634)=0,IF($D1634&gt;0,COUNTIFS($A$3:$A1634,$A1634),"-"),"Escluso")</f>
        <v>-</v>
      </c>
      <c r="X1634" s="2" t="str">
        <f>IF(LEN($C1634)=0,IF($D1634&gt;0,COUNTIFS($J$3:$J1634,$J1634,$C$3:$C1634,""),"-"),"Escluso")</f>
        <v>-</v>
      </c>
      <c r="Y1634" s="127" t="str">
        <f t="shared" si="153"/>
        <v>-</v>
      </c>
      <c r="Z1634" s="2" t="str">
        <f>IF($D1634&gt;0,COUNTIFS($O$3:$O1634,$O1634,$L$3:$L1634,$L1634,$I$3:$I1634,$I1634),"-")</f>
        <v>-</v>
      </c>
      <c r="AA1634" s="27" t="str">
        <f>IF($D1634&gt;0,IF(OR($Z1634 &gt;1,$L1634&lt;&gt;"Adulti"),0,VLOOKUP($P1634,Regione!$B$2:$C$22,2,FALSE)),"-")</f>
        <v>-</v>
      </c>
      <c r="AB1634" s="27" t="str">
        <f>IF($D1634&gt;0,IF(COUNTIFS($O$3:$O1634,$O1634,$L$3:$L1634,$L1634,$I$3:$I1634,$I1634) &gt;1,0,SUMIFS($Y$3:$Y$2503,$L$3:$L$2503,$L1634,$O$3:$O$2503,$O1634,$I$3:$I$2503,$I1634)),"-")</f>
        <v>-</v>
      </c>
      <c r="AC1634" s="27" t="str">
        <f t="shared" si="156"/>
        <v>-</v>
      </c>
    </row>
    <row r="1635" spans="1:29" s="1" customFormat="1">
      <c r="A1635" s="13"/>
      <c r="B1635" s="107" t="str">
        <f>IF(COUNTA($A1635)&gt;0,VLOOKUP($A1635,Corsa!$A$1:$F$43,2,FALSE),"-")</f>
        <v>-</v>
      </c>
      <c r="C1635" s="11"/>
      <c r="D1635" s="13"/>
      <c r="E1635" s="13"/>
      <c r="F1635" s="46" t="str">
        <f>IF(COUNTA($A1635)&gt;0,VLOOKUP($A1635,Corsa!$A$1:$F$43,3,FALSE),"-")</f>
        <v>-</v>
      </c>
      <c r="G1635" s="28" t="str">
        <f>IF($D1635&gt;0,VLOOKUP($D1635,Iscrizioni!$A$2:$M$2502,9,FALSE),"-")</f>
        <v>-</v>
      </c>
      <c r="H1635" s="28" t="str">
        <f>IF($D1635&gt;0,VLOOKUP($D1635,Iscrizioni!$A$2:$M$2502,4,FALSE),"-")</f>
        <v>-</v>
      </c>
      <c r="I1635" s="27" t="str">
        <f>IF($D1635&gt;0,VLOOKUP($D1635,Iscrizioni!$A$2:$M$2502,5,FALSE),"-")</f>
        <v>-</v>
      </c>
      <c r="J1635" s="27" t="str">
        <f>IF($D1635&gt;0,VLOOKUP($D1635,Iscrizioni!$A$2:$M$2502,10,FALSE),"-")</f>
        <v>-</v>
      </c>
      <c r="K1635" s="27" t="str">
        <f t="shared" si="154"/>
        <v>-</v>
      </c>
      <c r="L1635" s="46" t="str">
        <f>IF($D1635&gt;0,VLOOKUP($D1635,Iscrizioni!$A$2:$M$2502,11,FALSE),"-")</f>
        <v>-</v>
      </c>
      <c r="M1635" s="27" t="str">
        <f>IF($D1635&gt;0,VLOOKUP($D1635,Iscrizioni!$A$2:$N$2502,12,FALSE),"-")</f>
        <v>-</v>
      </c>
      <c r="N1635" s="46" t="str">
        <f>IF($D1635&gt;0,VLOOKUP($D1635,Iscrizioni!$A$2:$M$2502,6,FALSE),"-")</f>
        <v>-</v>
      </c>
      <c r="O1635" s="107" t="str">
        <f>IF($D1635&gt;0,VLOOKUP($D1635,Iscrizioni!$A$2:$M$2502,7,FALSE),"-")</f>
        <v>-</v>
      </c>
      <c r="P1635" s="46" t="str">
        <f>IF($D1635&gt;0,VLOOKUP(LEFT($N1635,1),Regione!$A$2:$C$21,2,FALSE),"-")</f>
        <v>-</v>
      </c>
      <c r="Q1635" s="112" t="str">
        <f ca="1">IF($D1635&gt;0,NormalizzaTempo("D",CELL("tipo",$E1635),$E1635),"-")</f>
        <v>-</v>
      </c>
      <c r="R1635" s="27" t="str">
        <f>IF($D1635&gt;0,VLOOKUP($D1635,Iscrizioni!$A$2:$M$2502,13,FALSE),"-")</f>
        <v>-</v>
      </c>
      <c r="S1635" s="112" t="str">
        <f t="shared" si="157"/>
        <v>-</v>
      </c>
      <c r="T1635" s="112" t="str">
        <f>IF($D1635&gt;0,SUMIFS($S$3:$S1635,$X$3:$X1635,1,$J$3:$J1635,$J1635),"-")</f>
        <v>-</v>
      </c>
      <c r="U1635" s="112" t="str">
        <f t="shared" si="158"/>
        <v>-</v>
      </c>
      <c r="V1635" s="112" t="str">
        <f t="shared" si="155"/>
        <v>-</v>
      </c>
      <c r="W1635" s="27" t="str">
        <f>IF(LEN($C1635)=0,IF($D1635&gt;0,COUNTIFS($A$3:$A1635,$A1635),"-"),"Escluso")</f>
        <v>-</v>
      </c>
      <c r="X1635" s="2" t="str">
        <f>IF(LEN($C1635)=0,IF($D1635&gt;0,COUNTIFS($J$3:$J1635,$J1635,$C$3:$C1635,""),"-"),"Escluso")</f>
        <v>-</v>
      </c>
      <c r="Y1635" s="127" t="str">
        <f t="shared" si="153"/>
        <v>-</v>
      </c>
      <c r="Z1635" s="2" t="str">
        <f>IF($D1635&gt;0,COUNTIFS($O$3:$O1635,$O1635,$L$3:$L1635,$L1635,$I$3:$I1635,$I1635),"-")</f>
        <v>-</v>
      </c>
      <c r="AA1635" s="27" t="str">
        <f>IF($D1635&gt;0,IF(OR($Z1635 &gt;1,$L1635&lt;&gt;"Adulti"),0,VLOOKUP($P1635,Regione!$B$2:$C$22,2,FALSE)),"-")</f>
        <v>-</v>
      </c>
      <c r="AB1635" s="27" t="str">
        <f>IF($D1635&gt;0,IF(COUNTIFS($O$3:$O1635,$O1635,$L$3:$L1635,$L1635,$I$3:$I1635,$I1635) &gt;1,0,SUMIFS($Y$3:$Y$2503,$L$3:$L$2503,$L1635,$O$3:$O$2503,$O1635,$I$3:$I$2503,$I1635)),"-")</f>
        <v>-</v>
      </c>
      <c r="AC1635" s="27" t="str">
        <f t="shared" si="156"/>
        <v>-</v>
      </c>
    </row>
    <row r="1636" spans="1:29" s="1" customFormat="1">
      <c r="A1636" s="13"/>
      <c r="B1636" s="107" t="str">
        <f>IF(COUNTA($A1636)&gt;0,VLOOKUP($A1636,Corsa!$A$1:$F$43,2,FALSE),"-")</f>
        <v>-</v>
      </c>
      <c r="C1636" s="11"/>
      <c r="D1636" s="13"/>
      <c r="E1636" s="13"/>
      <c r="F1636" s="46" t="str">
        <f>IF(COUNTA($A1636)&gt;0,VLOOKUP($A1636,Corsa!$A$1:$F$43,3,FALSE),"-")</f>
        <v>-</v>
      </c>
      <c r="G1636" s="28" t="str">
        <f>IF($D1636&gt;0,VLOOKUP($D1636,Iscrizioni!$A$2:$M$2502,9,FALSE),"-")</f>
        <v>-</v>
      </c>
      <c r="H1636" s="28" t="str">
        <f>IF($D1636&gt;0,VLOOKUP($D1636,Iscrizioni!$A$2:$M$2502,4,FALSE),"-")</f>
        <v>-</v>
      </c>
      <c r="I1636" s="27" t="str">
        <f>IF($D1636&gt;0,VLOOKUP($D1636,Iscrizioni!$A$2:$M$2502,5,FALSE),"-")</f>
        <v>-</v>
      </c>
      <c r="J1636" s="27" t="str">
        <f>IF($D1636&gt;0,VLOOKUP($D1636,Iscrizioni!$A$2:$M$2502,10,FALSE),"-")</f>
        <v>-</v>
      </c>
      <c r="K1636" s="27" t="str">
        <f t="shared" si="154"/>
        <v>-</v>
      </c>
      <c r="L1636" s="46" t="str">
        <f>IF($D1636&gt;0,VLOOKUP($D1636,Iscrizioni!$A$2:$M$2502,11,FALSE),"-")</f>
        <v>-</v>
      </c>
      <c r="M1636" s="27" t="str">
        <f>IF($D1636&gt;0,VLOOKUP($D1636,Iscrizioni!$A$2:$N$2502,12,FALSE),"-")</f>
        <v>-</v>
      </c>
      <c r="N1636" s="46" t="str">
        <f>IF($D1636&gt;0,VLOOKUP($D1636,Iscrizioni!$A$2:$M$2502,6,FALSE),"-")</f>
        <v>-</v>
      </c>
      <c r="O1636" s="107" t="str">
        <f>IF($D1636&gt;0,VLOOKUP($D1636,Iscrizioni!$A$2:$M$2502,7,FALSE),"-")</f>
        <v>-</v>
      </c>
      <c r="P1636" s="46" t="str">
        <f>IF($D1636&gt;0,VLOOKUP(LEFT($N1636,1),Regione!$A$2:$C$21,2,FALSE),"-")</f>
        <v>-</v>
      </c>
      <c r="Q1636" s="112" t="str">
        <f ca="1">IF($D1636&gt;0,NormalizzaTempo("D",CELL("tipo",$E1636),$E1636),"-")</f>
        <v>-</v>
      </c>
      <c r="R1636" s="27" t="str">
        <f>IF($D1636&gt;0,VLOOKUP($D1636,Iscrizioni!$A$2:$M$2502,13,FALSE),"-")</f>
        <v>-</v>
      </c>
      <c r="S1636" s="112" t="str">
        <f t="shared" si="157"/>
        <v>-</v>
      </c>
      <c r="T1636" s="112" t="str">
        <f>IF($D1636&gt;0,SUMIFS($S$3:$S1636,$X$3:$X1636,1,$J$3:$J1636,$J1636),"-")</f>
        <v>-</v>
      </c>
      <c r="U1636" s="112" t="str">
        <f t="shared" si="158"/>
        <v>-</v>
      </c>
      <c r="V1636" s="112" t="str">
        <f t="shared" si="155"/>
        <v>-</v>
      </c>
      <c r="W1636" s="27" t="str">
        <f>IF(LEN($C1636)=0,IF($D1636&gt;0,COUNTIFS($A$3:$A1636,$A1636),"-"),"Escluso")</f>
        <v>-</v>
      </c>
      <c r="X1636" s="2" t="str">
        <f>IF(LEN($C1636)=0,IF($D1636&gt;0,COUNTIFS($J$3:$J1636,$J1636,$C$3:$C1636,""),"-"),"Escluso")</f>
        <v>-</v>
      </c>
      <c r="Y1636" s="127" t="str">
        <f t="shared" si="153"/>
        <v>-</v>
      </c>
      <c r="Z1636" s="2" t="str">
        <f>IF($D1636&gt;0,COUNTIFS($O$3:$O1636,$O1636,$L$3:$L1636,$L1636,$I$3:$I1636,$I1636),"-")</f>
        <v>-</v>
      </c>
      <c r="AA1636" s="27" t="str">
        <f>IF($D1636&gt;0,IF(OR($Z1636 &gt;1,$L1636&lt;&gt;"Adulti"),0,VLOOKUP($P1636,Regione!$B$2:$C$22,2,FALSE)),"-")</f>
        <v>-</v>
      </c>
      <c r="AB1636" s="27" t="str">
        <f>IF($D1636&gt;0,IF(COUNTIFS($O$3:$O1636,$O1636,$L$3:$L1636,$L1636,$I$3:$I1636,$I1636) &gt;1,0,SUMIFS($Y$3:$Y$2503,$L$3:$L$2503,$L1636,$O$3:$O$2503,$O1636,$I$3:$I$2503,$I1636)),"-")</f>
        <v>-</v>
      </c>
      <c r="AC1636" s="27" t="str">
        <f t="shared" si="156"/>
        <v>-</v>
      </c>
    </row>
    <row r="1637" spans="1:29" s="1" customFormat="1">
      <c r="A1637" s="13"/>
      <c r="B1637" s="107" t="str">
        <f>IF(COUNTA($A1637)&gt;0,VLOOKUP($A1637,Corsa!$A$1:$F$43,2,FALSE),"-")</f>
        <v>-</v>
      </c>
      <c r="C1637" s="11"/>
      <c r="D1637" s="13"/>
      <c r="E1637" s="13"/>
      <c r="F1637" s="46" t="str">
        <f>IF(COUNTA($A1637)&gt;0,VLOOKUP($A1637,Corsa!$A$1:$F$43,3,FALSE),"-")</f>
        <v>-</v>
      </c>
      <c r="G1637" s="28" t="str">
        <f>IF($D1637&gt;0,VLOOKUP($D1637,Iscrizioni!$A$2:$M$2502,9,FALSE),"-")</f>
        <v>-</v>
      </c>
      <c r="H1637" s="28" t="str">
        <f>IF($D1637&gt;0,VLOOKUP($D1637,Iscrizioni!$A$2:$M$2502,4,FALSE),"-")</f>
        <v>-</v>
      </c>
      <c r="I1637" s="27" t="str">
        <f>IF($D1637&gt;0,VLOOKUP($D1637,Iscrizioni!$A$2:$M$2502,5,FALSE),"-")</f>
        <v>-</v>
      </c>
      <c r="J1637" s="27" t="str">
        <f>IF($D1637&gt;0,VLOOKUP($D1637,Iscrizioni!$A$2:$M$2502,10,FALSE),"-")</f>
        <v>-</v>
      </c>
      <c r="K1637" s="27" t="str">
        <f t="shared" si="154"/>
        <v>-</v>
      </c>
      <c r="L1637" s="46" t="str">
        <f>IF($D1637&gt;0,VLOOKUP($D1637,Iscrizioni!$A$2:$M$2502,11,FALSE),"-")</f>
        <v>-</v>
      </c>
      <c r="M1637" s="27" t="str">
        <f>IF($D1637&gt;0,VLOOKUP($D1637,Iscrizioni!$A$2:$N$2502,12,FALSE),"-")</f>
        <v>-</v>
      </c>
      <c r="N1637" s="46" t="str">
        <f>IF($D1637&gt;0,VLOOKUP($D1637,Iscrizioni!$A$2:$M$2502,6,FALSE),"-")</f>
        <v>-</v>
      </c>
      <c r="O1637" s="107" t="str">
        <f>IF($D1637&gt;0,VLOOKUP($D1637,Iscrizioni!$A$2:$M$2502,7,FALSE),"-")</f>
        <v>-</v>
      </c>
      <c r="P1637" s="46" t="str">
        <f>IF($D1637&gt;0,VLOOKUP(LEFT($N1637,1),Regione!$A$2:$C$21,2,FALSE),"-")</f>
        <v>-</v>
      </c>
      <c r="Q1637" s="112" t="str">
        <f ca="1">IF($D1637&gt;0,NormalizzaTempo("D",CELL("tipo",$E1637),$E1637),"-")</f>
        <v>-</v>
      </c>
      <c r="R1637" s="27" t="str">
        <f>IF($D1637&gt;0,VLOOKUP($D1637,Iscrizioni!$A$2:$M$2502,13,FALSE),"-")</f>
        <v>-</v>
      </c>
      <c r="S1637" s="112" t="str">
        <f t="shared" si="157"/>
        <v>-</v>
      </c>
      <c r="T1637" s="112" t="str">
        <f>IF($D1637&gt;0,SUMIFS($S$3:$S1637,$X$3:$X1637,1,$J$3:$J1637,$J1637),"-")</f>
        <v>-</v>
      </c>
      <c r="U1637" s="112" t="str">
        <f t="shared" si="158"/>
        <v>-</v>
      </c>
      <c r="V1637" s="112" t="str">
        <f t="shared" si="155"/>
        <v>-</v>
      </c>
      <c r="W1637" s="27" t="str">
        <f>IF(LEN($C1637)=0,IF($D1637&gt;0,COUNTIFS($A$3:$A1637,$A1637),"-"),"Escluso")</f>
        <v>-</v>
      </c>
      <c r="X1637" s="2" t="str">
        <f>IF(LEN($C1637)=0,IF($D1637&gt;0,COUNTIFS($J$3:$J1637,$J1637,$C$3:$C1637,""),"-"),"Escluso")</f>
        <v>-</v>
      </c>
      <c r="Y1637" s="127" t="str">
        <f t="shared" si="153"/>
        <v>-</v>
      </c>
      <c r="Z1637" s="2" t="str">
        <f>IF($D1637&gt;0,COUNTIFS($O$3:$O1637,$O1637,$L$3:$L1637,$L1637,$I$3:$I1637,$I1637),"-")</f>
        <v>-</v>
      </c>
      <c r="AA1637" s="27" t="str">
        <f>IF($D1637&gt;0,IF(OR($Z1637 &gt;1,$L1637&lt;&gt;"Adulti"),0,VLOOKUP($P1637,Regione!$B$2:$C$22,2,FALSE)),"-")</f>
        <v>-</v>
      </c>
      <c r="AB1637" s="27" t="str">
        <f>IF($D1637&gt;0,IF(COUNTIFS($O$3:$O1637,$O1637,$L$3:$L1637,$L1637,$I$3:$I1637,$I1637) &gt;1,0,SUMIFS($Y$3:$Y$2503,$L$3:$L$2503,$L1637,$O$3:$O$2503,$O1637,$I$3:$I$2503,$I1637)),"-")</f>
        <v>-</v>
      </c>
      <c r="AC1637" s="27" t="str">
        <f t="shared" si="156"/>
        <v>-</v>
      </c>
    </row>
    <row r="1638" spans="1:29" s="1" customFormat="1">
      <c r="A1638" s="13"/>
      <c r="B1638" s="107" t="str">
        <f>IF(COUNTA($A1638)&gt;0,VLOOKUP($A1638,Corsa!$A$1:$F$43,2,FALSE),"-")</f>
        <v>-</v>
      </c>
      <c r="C1638" s="11"/>
      <c r="D1638" s="13"/>
      <c r="E1638" s="13"/>
      <c r="F1638" s="46" t="str">
        <f>IF(COUNTA($A1638)&gt;0,VLOOKUP($A1638,Corsa!$A$1:$F$43,3,FALSE),"-")</f>
        <v>-</v>
      </c>
      <c r="G1638" s="28" t="str">
        <f>IF($D1638&gt;0,VLOOKUP($D1638,Iscrizioni!$A$2:$M$2502,9,FALSE),"-")</f>
        <v>-</v>
      </c>
      <c r="H1638" s="28" t="str">
        <f>IF($D1638&gt;0,VLOOKUP($D1638,Iscrizioni!$A$2:$M$2502,4,FALSE),"-")</f>
        <v>-</v>
      </c>
      <c r="I1638" s="27" t="str">
        <f>IF($D1638&gt;0,VLOOKUP($D1638,Iscrizioni!$A$2:$M$2502,5,FALSE),"-")</f>
        <v>-</v>
      </c>
      <c r="J1638" s="27" t="str">
        <f>IF($D1638&gt;0,VLOOKUP($D1638,Iscrizioni!$A$2:$M$2502,10,FALSE),"-")</f>
        <v>-</v>
      </c>
      <c r="K1638" s="27" t="str">
        <f t="shared" si="154"/>
        <v>-</v>
      </c>
      <c r="L1638" s="46" t="str">
        <f>IF($D1638&gt;0,VLOOKUP($D1638,Iscrizioni!$A$2:$M$2502,11,FALSE),"-")</f>
        <v>-</v>
      </c>
      <c r="M1638" s="27" t="str">
        <f>IF($D1638&gt;0,VLOOKUP($D1638,Iscrizioni!$A$2:$N$2502,12,FALSE),"-")</f>
        <v>-</v>
      </c>
      <c r="N1638" s="46" t="str">
        <f>IF($D1638&gt;0,VLOOKUP($D1638,Iscrizioni!$A$2:$M$2502,6,FALSE),"-")</f>
        <v>-</v>
      </c>
      <c r="O1638" s="107" t="str">
        <f>IF($D1638&gt;0,VLOOKUP($D1638,Iscrizioni!$A$2:$M$2502,7,FALSE),"-")</f>
        <v>-</v>
      </c>
      <c r="P1638" s="46" t="str">
        <f>IF($D1638&gt;0,VLOOKUP(LEFT($N1638,1),Regione!$A$2:$C$21,2,FALSE),"-")</f>
        <v>-</v>
      </c>
      <c r="Q1638" s="112" t="str">
        <f ca="1">IF($D1638&gt;0,NormalizzaTempo("D",CELL("tipo",$E1638),$E1638),"-")</f>
        <v>-</v>
      </c>
      <c r="R1638" s="27" t="str">
        <f>IF($D1638&gt;0,VLOOKUP($D1638,Iscrizioni!$A$2:$M$2502,13,FALSE),"-")</f>
        <v>-</v>
      </c>
      <c r="S1638" s="112" t="str">
        <f t="shared" si="157"/>
        <v>-</v>
      </c>
      <c r="T1638" s="112" t="str">
        <f>IF($D1638&gt;0,SUMIFS($S$3:$S1638,$X$3:$X1638,1,$J$3:$J1638,$J1638),"-")</f>
        <v>-</v>
      </c>
      <c r="U1638" s="112" t="str">
        <f t="shared" si="158"/>
        <v>-</v>
      </c>
      <c r="V1638" s="112" t="str">
        <f t="shared" si="155"/>
        <v>-</v>
      </c>
      <c r="W1638" s="27" t="str">
        <f>IF(LEN($C1638)=0,IF($D1638&gt;0,COUNTIFS($A$3:$A1638,$A1638),"-"),"Escluso")</f>
        <v>-</v>
      </c>
      <c r="X1638" s="2" t="str">
        <f>IF(LEN($C1638)=0,IF($D1638&gt;0,COUNTIFS($J$3:$J1638,$J1638,$C$3:$C1638,""),"-"),"Escluso")</f>
        <v>-</v>
      </c>
      <c r="Y1638" s="127" t="str">
        <f t="shared" si="153"/>
        <v>-</v>
      </c>
      <c r="Z1638" s="2" t="str">
        <f>IF($D1638&gt;0,COUNTIFS($O$3:$O1638,$O1638,$L$3:$L1638,$L1638,$I$3:$I1638,$I1638),"-")</f>
        <v>-</v>
      </c>
      <c r="AA1638" s="27" t="str">
        <f>IF($D1638&gt;0,IF(OR($Z1638 &gt;1,$L1638&lt;&gt;"Adulti"),0,VLOOKUP($P1638,Regione!$B$2:$C$22,2,FALSE)),"-")</f>
        <v>-</v>
      </c>
      <c r="AB1638" s="27" t="str">
        <f>IF($D1638&gt;0,IF(COUNTIFS($O$3:$O1638,$O1638,$L$3:$L1638,$L1638,$I$3:$I1638,$I1638) &gt;1,0,SUMIFS($Y$3:$Y$2503,$L$3:$L$2503,$L1638,$O$3:$O$2503,$O1638,$I$3:$I$2503,$I1638)),"-")</f>
        <v>-</v>
      </c>
      <c r="AC1638" s="27" t="str">
        <f t="shared" si="156"/>
        <v>-</v>
      </c>
    </row>
    <row r="1639" spans="1:29" s="1" customFormat="1">
      <c r="A1639" s="13"/>
      <c r="B1639" s="107" t="str">
        <f>IF(COUNTA($A1639)&gt;0,VLOOKUP($A1639,Corsa!$A$1:$F$43,2,FALSE),"-")</f>
        <v>-</v>
      </c>
      <c r="C1639" s="11"/>
      <c r="D1639" s="13"/>
      <c r="E1639" s="13"/>
      <c r="F1639" s="46" t="str">
        <f>IF(COUNTA($A1639)&gt;0,VLOOKUP($A1639,Corsa!$A$1:$F$43,3,FALSE),"-")</f>
        <v>-</v>
      </c>
      <c r="G1639" s="28" t="str">
        <f>IF($D1639&gt;0,VLOOKUP($D1639,Iscrizioni!$A$2:$M$2502,9,FALSE),"-")</f>
        <v>-</v>
      </c>
      <c r="H1639" s="28" t="str">
        <f>IF($D1639&gt;0,VLOOKUP($D1639,Iscrizioni!$A$2:$M$2502,4,FALSE),"-")</f>
        <v>-</v>
      </c>
      <c r="I1639" s="27" t="str">
        <f>IF($D1639&gt;0,VLOOKUP($D1639,Iscrizioni!$A$2:$M$2502,5,FALSE),"-")</f>
        <v>-</v>
      </c>
      <c r="J1639" s="27" t="str">
        <f>IF($D1639&gt;0,VLOOKUP($D1639,Iscrizioni!$A$2:$M$2502,10,FALSE),"-")</f>
        <v>-</v>
      </c>
      <c r="K1639" s="27" t="str">
        <f t="shared" si="154"/>
        <v>-</v>
      </c>
      <c r="L1639" s="46" t="str">
        <f>IF($D1639&gt;0,VLOOKUP($D1639,Iscrizioni!$A$2:$M$2502,11,FALSE),"-")</f>
        <v>-</v>
      </c>
      <c r="M1639" s="27" t="str">
        <f>IF($D1639&gt;0,VLOOKUP($D1639,Iscrizioni!$A$2:$N$2502,12,FALSE),"-")</f>
        <v>-</v>
      </c>
      <c r="N1639" s="46" t="str">
        <f>IF($D1639&gt;0,VLOOKUP($D1639,Iscrizioni!$A$2:$M$2502,6,FALSE),"-")</f>
        <v>-</v>
      </c>
      <c r="O1639" s="107" t="str">
        <f>IF($D1639&gt;0,VLOOKUP($D1639,Iscrizioni!$A$2:$M$2502,7,FALSE),"-")</f>
        <v>-</v>
      </c>
      <c r="P1639" s="46" t="str">
        <f>IF($D1639&gt;0,VLOOKUP(LEFT($N1639,1),Regione!$A$2:$C$21,2,FALSE),"-")</f>
        <v>-</v>
      </c>
      <c r="Q1639" s="112" t="str">
        <f ca="1">IF($D1639&gt;0,NormalizzaTempo("D",CELL("tipo",$E1639),$E1639),"-")</f>
        <v>-</v>
      </c>
      <c r="R1639" s="27" t="str">
        <f>IF($D1639&gt;0,VLOOKUP($D1639,Iscrizioni!$A$2:$M$2502,13,FALSE),"-")</f>
        <v>-</v>
      </c>
      <c r="S1639" s="112" t="str">
        <f t="shared" si="157"/>
        <v>-</v>
      </c>
      <c r="T1639" s="112" t="str">
        <f>IF($D1639&gt;0,SUMIFS($S$3:$S1639,$X$3:$X1639,1,$J$3:$J1639,$J1639),"-")</f>
        <v>-</v>
      </c>
      <c r="U1639" s="112" t="str">
        <f t="shared" si="158"/>
        <v>-</v>
      </c>
      <c r="V1639" s="112" t="str">
        <f t="shared" si="155"/>
        <v>-</v>
      </c>
      <c r="W1639" s="27" t="str">
        <f>IF(LEN($C1639)=0,IF($D1639&gt;0,COUNTIFS($A$3:$A1639,$A1639),"-"),"Escluso")</f>
        <v>-</v>
      </c>
      <c r="X1639" s="2" t="str">
        <f>IF(LEN($C1639)=0,IF($D1639&gt;0,COUNTIFS($J$3:$J1639,$J1639,$C$3:$C1639,""),"-"),"Escluso")</f>
        <v>-</v>
      </c>
      <c r="Y1639" s="127" t="str">
        <f t="shared" si="153"/>
        <v>-</v>
      </c>
      <c r="Z1639" s="2" t="str">
        <f>IF($D1639&gt;0,COUNTIFS($O$3:$O1639,$O1639,$L$3:$L1639,$L1639,$I$3:$I1639,$I1639),"-")</f>
        <v>-</v>
      </c>
      <c r="AA1639" s="27" t="str">
        <f>IF($D1639&gt;0,IF(OR($Z1639 &gt;1,$L1639&lt;&gt;"Adulti"),0,VLOOKUP($P1639,Regione!$B$2:$C$22,2,FALSE)),"-")</f>
        <v>-</v>
      </c>
      <c r="AB1639" s="27" t="str">
        <f>IF($D1639&gt;0,IF(COUNTIFS($O$3:$O1639,$O1639,$L$3:$L1639,$L1639,$I$3:$I1639,$I1639) &gt;1,0,SUMIFS($Y$3:$Y$2503,$L$3:$L$2503,$L1639,$O$3:$O$2503,$O1639,$I$3:$I$2503,$I1639)),"-")</f>
        <v>-</v>
      </c>
      <c r="AC1639" s="27" t="str">
        <f t="shared" si="156"/>
        <v>-</v>
      </c>
    </row>
    <row r="1640" spans="1:29" s="1" customFormat="1">
      <c r="A1640" s="13"/>
      <c r="B1640" s="107" t="str">
        <f>IF(COUNTA($A1640)&gt;0,VLOOKUP($A1640,Corsa!$A$1:$F$43,2,FALSE),"-")</f>
        <v>-</v>
      </c>
      <c r="C1640" s="11"/>
      <c r="D1640" s="13"/>
      <c r="E1640" s="13"/>
      <c r="F1640" s="46" t="str">
        <f>IF(COUNTA($A1640)&gt;0,VLOOKUP($A1640,Corsa!$A$1:$F$43,3,FALSE),"-")</f>
        <v>-</v>
      </c>
      <c r="G1640" s="28" t="str">
        <f>IF($D1640&gt;0,VLOOKUP($D1640,Iscrizioni!$A$2:$M$2502,9,FALSE),"-")</f>
        <v>-</v>
      </c>
      <c r="H1640" s="28" t="str">
        <f>IF($D1640&gt;0,VLOOKUP($D1640,Iscrizioni!$A$2:$M$2502,4,FALSE),"-")</f>
        <v>-</v>
      </c>
      <c r="I1640" s="27" t="str">
        <f>IF($D1640&gt;0,VLOOKUP($D1640,Iscrizioni!$A$2:$M$2502,5,FALSE),"-")</f>
        <v>-</v>
      </c>
      <c r="J1640" s="27" t="str">
        <f>IF($D1640&gt;0,VLOOKUP($D1640,Iscrizioni!$A$2:$M$2502,10,FALSE),"-")</f>
        <v>-</v>
      </c>
      <c r="K1640" s="27" t="str">
        <f t="shared" si="154"/>
        <v>-</v>
      </c>
      <c r="L1640" s="46" t="str">
        <f>IF($D1640&gt;0,VLOOKUP($D1640,Iscrizioni!$A$2:$M$2502,11,FALSE),"-")</f>
        <v>-</v>
      </c>
      <c r="M1640" s="27" t="str">
        <f>IF($D1640&gt;0,VLOOKUP($D1640,Iscrizioni!$A$2:$N$2502,12,FALSE),"-")</f>
        <v>-</v>
      </c>
      <c r="N1640" s="46" t="str">
        <f>IF($D1640&gt;0,VLOOKUP($D1640,Iscrizioni!$A$2:$M$2502,6,FALSE),"-")</f>
        <v>-</v>
      </c>
      <c r="O1640" s="107" t="str">
        <f>IF($D1640&gt;0,VLOOKUP($D1640,Iscrizioni!$A$2:$M$2502,7,FALSE),"-")</f>
        <v>-</v>
      </c>
      <c r="P1640" s="46" t="str">
        <f>IF($D1640&gt;0,VLOOKUP(LEFT($N1640,1),Regione!$A$2:$C$21,2,FALSE),"-")</f>
        <v>-</v>
      </c>
      <c r="Q1640" s="112" t="str">
        <f ca="1">IF($D1640&gt;0,NormalizzaTempo("D",CELL("tipo",$E1640),$E1640),"-")</f>
        <v>-</v>
      </c>
      <c r="R1640" s="27" t="str">
        <f>IF($D1640&gt;0,VLOOKUP($D1640,Iscrizioni!$A$2:$M$2502,13,FALSE),"-")</f>
        <v>-</v>
      </c>
      <c r="S1640" s="112" t="str">
        <f t="shared" si="157"/>
        <v>-</v>
      </c>
      <c r="T1640" s="112" t="str">
        <f>IF($D1640&gt;0,SUMIFS($S$3:$S1640,$X$3:$X1640,1,$J$3:$J1640,$J1640),"-")</f>
        <v>-</v>
      </c>
      <c r="U1640" s="112" t="str">
        <f t="shared" si="158"/>
        <v>-</v>
      </c>
      <c r="V1640" s="112" t="str">
        <f t="shared" si="155"/>
        <v>-</v>
      </c>
      <c r="W1640" s="27" t="str">
        <f>IF(LEN($C1640)=0,IF($D1640&gt;0,COUNTIFS($A$3:$A1640,$A1640),"-"),"Escluso")</f>
        <v>-</v>
      </c>
      <c r="X1640" s="2" t="str">
        <f>IF(LEN($C1640)=0,IF($D1640&gt;0,COUNTIFS($J$3:$J1640,$J1640,$C$3:$C1640,""),"-"),"Escluso")</f>
        <v>-</v>
      </c>
      <c r="Y1640" s="127" t="str">
        <f t="shared" si="153"/>
        <v>-</v>
      </c>
      <c r="Z1640" s="2" t="str">
        <f>IF($D1640&gt;0,COUNTIFS($O$3:$O1640,$O1640,$L$3:$L1640,$L1640,$I$3:$I1640,$I1640),"-")</f>
        <v>-</v>
      </c>
      <c r="AA1640" s="27" t="str">
        <f>IF($D1640&gt;0,IF(OR($Z1640 &gt;1,$L1640&lt;&gt;"Adulti"),0,VLOOKUP($P1640,Regione!$B$2:$C$22,2,FALSE)),"-")</f>
        <v>-</v>
      </c>
      <c r="AB1640" s="27" t="str">
        <f>IF($D1640&gt;0,IF(COUNTIFS($O$3:$O1640,$O1640,$L$3:$L1640,$L1640,$I$3:$I1640,$I1640) &gt;1,0,SUMIFS($Y$3:$Y$2503,$L$3:$L$2503,$L1640,$O$3:$O$2503,$O1640,$I$3:$I$2503,$I1640)),"-")</f>
        <v>-</v>
      </c>
      <c r="AC1640" s="27" t="str">
        <f t="shared" si="156"/>
        <v>-</v>
      </c>
    </row>
    <row r="1641" spans="1:29" s="1" customFormat="1">
      <c r="A1641" s="13"/>
      <c r="B1641" s="107" t="str">
        <f>IF(COUNTA($A1641)&gt;0,VLOOKUP($A1641,Corsa!$A$1:$F$43,2,FALSE),"-")</f>
        <v>-</v>
      </c>
      <c r="C1641" s="11"/>
      <c r="D1641" s="13"/>
      <c r="E1641" s="13"/>
      <c r="F1641" s="46" t="str">
        <f>IF(COUNTA($A1641)&gt;0,VLOOKUP($A1641,Corsa!$A$1:$F$43,3,FALSE),"-")</f>
        <v>-</v>
      </c>
      <c r="G1641" s="28" t="str">
        <f>IF($D1641&gt;0,VLOOKUP($D1641,Iscrizioni!$A$2:$M$2502,9,FALSE),"-")</f>
        <v>-</v>
      </c>
      <c r="H1641" s="28" t="str">
        <f>IF($D1641&gt;0,VLOOKUP($D1641,Iscrizioni!$A$2:$M$2502,4,FALSE),"-")</f>
        <v>-</v>
      </c>
      <c r="I1641" s="27" t="str">
        <f>IF($D1641&gt;0,VLOOKUP($D1641,Iscrizioni!$A$2:$M$2502,5,FALSE),"-")</f>
        <v>-</v>
      </c>
      <c r="J1641" s="27" t="str">
        <f>IF($D1641&gt;0,VLOOKUP($D1641,Iscrizioni!$A$2:$M$2502,10,FALSE),"-")</f>
        <v>-</v>
      </c>
      <c r="K1641" s="27" t="str">
        <f t="shared" si="154"/>
        <v>-</v>
      </c>
      <c r="L1641" s="46" t="str">
        <f>IF($D1641&gt;0,VLOOKUP($D1641,Iscrizioni!$A$2:$M$2502,11,FALSE),"-")</f>
        <v>-</v>
      </c>
      <c r="M1641" s="27" t="str">
        <f>IF($D1641&gt;0,VLOOKUP($D1641,Iscrizioni!$A$2:$N$2502,12,FALSE),"-")</f>
        <v>-</v>
      </c>
      <c r="N1641" s="46" t="str">
        <f>IF($D1641&gt;0,VLOOKUP($D1641,Iscrizioni!$A$2:$M$2502,6,FALSE),"-")</f>
        <v>-</v>
      </c>
      <c r="O1641" s="107" t="str">
        <f>IF($D1641&gt;0,VLOOKUP($D1641,Iscrizioni!$A$2:$M$2502,7,FALSE),"-")</f>
        <v>-</v>
      </c>
      <c r="P1641" s="46" t="str">
        <f>IF($D1641&gt;0,VLOOKUP(LEFT($N1641,1),Regione!$A$2:$C$21,2,FALSE),"-")</f>
        <v>-</v>
      </c>
      <c r="Q1641" s="112" t="str">
        <f ca="1">IF($D1641&gt;0,NormalizzaTempo("D",CELL("tipo",$E1641),$E1641),"-")</f>
        <v>-</v>
      </c>
      <c r="R1641" s="27" t="str">
        <f>IF($D1641&gt;0,VLOOKUP($D1641,Iscrizioni!$A$2:$M$2502,13,FALSE),"-")</f>
        <v>-</v>
      </c>
      <c r="S1641" s="112" t="str">
        <f t="shared" si="157"/>
        <v>-</v>
      </c>
      <c r="T1641" s="112" t="str">
        <f>IF($D1641&gt;0,SUMIFS($S$3:$S1641,$X$3:$X1641,1,$J$3:$J1641,$J1641),"-")</f>
        <v>-</v>
      </c>
      <c r="U1641" s="112" t="str">
        <f t="shared" si="158"/>
        <v>-</v>
      </c>
      <c r="V1641" s="112" t="str">
        <f t="shared" si="155"/>
        <v>-</v>
      </c>
      <c r="W1641" s="27" t="str">
        <f>IF(LEN($C1641)=0,IF($D1641&gt;0,COUNTIFS($A$3:$A1641,$A1641),"-"),"Escluso")</f>
        <v>-</v>
      </c>
      <c r="X1641" s="2" t="str">
        <f>IF(LEN($C1641)=0,IF($D1641&gt;0,COUNTIFS($J$3:$J1641,$J1641,$C$3:$C1641,""),"-"),"Escluso")</f>
        <v>-</v>
      </c>
      <c r="Y1641" s="127" t="str">
        <f t="shared" si="153"/>
        <v>-</v>
      </c>
      <c r="Z1641" s="2" t="str">
        <f>IF($D1641&gt;0,COUNTIFS($O$3:$O1641,$O1641,$L$3:$L1641,$L1641,$I$3:$I1641,$I1641),"-")</f>
        <v>-</v>
      </c>
      <c r="AA1641" s="27" t="str">
        <f>IF($D1641&gt;0,IF(OR($Z1641 &gt;1,$L1641&lt;&gt;"Adulti"),0,VLOOKUP($P1641,Regione!$B$2:$C$22,2,FALSE)),"-")</f>
        <v>-</v>
      </c>
      <c r="AB1641" s="27" t="str">
        <f>IF($D1641&gt;0,IF(COUNTIFS($O$3:$O1641,$O1641,$L$3:$L1641,$L1641,$I$3:$I1641,$I1641) &gt;1,0,SUMIFS($Y$3:$Y$2503,$L$3:$L$2503,$L1641,$O$3:$O$2503,$O1641,$I$3:$I$2503,$I1641)),"-")</f>
        <v>-</v>
      </c>
      <c r="AC1641" s="27" t="str">
        <f t="shared" si="156"/>
        <v>-</v>
      </c>
    </row>
    <row r="1642" spans="1:29" s="1" customFormat="1">
      <c r="A1642" s="13"/>
      <c r="B1642" s="107" t="str">
        <f>IF(COUNTA($A1642)&gt;0,VLOOKUP($A1642,Corsa!$A$1:$F$43,2,FALSE),"-")</f>
        <v>-</v>
      </c>
      <c r="C1642" s="11"/>
      <c r="D1642" s="13"/>
      <c r="E1642" s="13"/>
      <c r="F1642" s="46" t="str">
        <f>IF(COUNTA($A1642)&gt;0,VLOOKUP($A1642,Corsa!$A$1:$F$43,3,FALSE),"-")</f>
        <v>-</v>
      </c>
      <c r="G1642" s="28" t="str">
        <f>IF($D1642&gt;0,VLOOKUP($D1642,Iscrizioni!$A$2:$M$2502,9,FALSE),"-")</f>
        <v>-</v>
      </c>
      <c r="H1642" s="28" t="str">
        <f>IF($D1642&gt;0,VLOOKUP($D1642,Iscrizioni!$A$2:$M$2502,4,FALSE),"-")</f>
        <v>-</v>
      </c>
      <c r="I1642" s="27" t="str">
        <f>IF($D1642&gt;0,VLOOKUP($D1642,Iscrizioni!$A$2:$M$2502,5,FALSE),"-")</f>
        <v>-</v>
      </c>
      <c r="J1642" s="27" t="str">
        <f>IF($D1642&gt;0,VLOOKUP($D1642,Iscrizioni!$A$2:$M$2502,10,FALSE),"-")</f>
        <v>-</v>
      </c>
      <c r="K1642" s="27" t="str">
        <f t="shared" si="154"/>
        <v>-</v>
      </c>
      <c r="L1642" s="46" t="str">
        <f>IF($D1642&gt;0,VLOOKUP($D1642,Iscrizioni!$A$2:$M$2502,11,FALSE),"-")</f>
        <v>-</v>
      </c>
      <c r="M1642" s="27" t="str">
        <f>IF($D1642&gt;0,VLOOKUP($D1642,Iscrizioni!$A$2:$N$2502,12,FALSE),"-")</f>
        <v>-</v>
      </c>
      <c r="N1642" s="46" t="str">
        <f>IF($D1642&gt;0,VLOOKUP($D1642,Iscrizioni!$A$2:$M$2502,6,FALSE),"-")</f>
        <v>-</v>
      </c>
      <c r="O1642" s="107" t="str">
        <f>IF($D1642&gt;0,VLOOKUP($D1642,Iscrizioni!$A$2:$M$2502,7,FALSE),"-")</f>
        <v>-</v>
      </c>
      <c r="P1642" s="46" t="str">
        <f>IF($D1642&gt;0,VLOOKUP(LEFT($N1642,1),Regione!$A$2:$C$21,2,FALSE),"-")</f>
        <v>-</v>
      </c>
      <c r="Q1642" s="112" t="str">
        <f ca="1">IF($D1642&gt;0,NormalizzaTempo("D",CELL("tipo",$E1642),$E1642),"-")</f>
        <v>-</v>
      </c>
      <c r="R1642" s="27" t="str">
        <f>IF($D1642&gt;0,VLOOKUP($D1642,Iscrizioni!$A$2:$M$2502,13,FALSE),"-")</f>
        <v>-</v>
      </c>
      <c r="S1642" s="112" t="str">
        <f t="shared" si="157"/>
        <v>-</v>
      </c>
      <c r="T1642" s="112" t="str">
        <f>IF($D1642&gt;0,SUMIFS($S$3:$S1642,$X$3:$X1642,1,$J$3:$J1642,$J1642),"-")</f>
        <v>-</v>
      </c>
      <c r="U1642" s="112" t="str">
        <f t="shared" si="158"/>
        <v>-</v>
      </c>
      <c r="V1642" s="112" t="str">
        <f t="shared" si="155"/>
        <v>-</v>
      </c>
      <c r="W1642" s="27" t="str">
        <f>IF(LEN($C1642)=0,IF($D1642&gt;0,COUNTIFS($A$3:$A1642,$A1642),"-"),"Escluso")</f>
        <v>-</v>
      </c>
      <c r="X1642" s="2" t="str">
        <f>IF(LEN($C1642)=0,IF($D1642&gt;0,COUNTIFS($J$3:$J1642,$J1642,$C$3:$C1642,""),"-"),"Escluso")</f>
        <v>-</v>
      </c>
      <c r="Y1642" s="127" t="str">
        <f t="shared" si="153"/>
        <v>-</v>
      </c>
      <c r="Z1642" s="2" t="str">
        <f>IF($D1642&gt;0,COUNTIFS($O$3:$O1642,$O1642,$L$3:$L1642,$L1642,$I$3:$I1642,$I1642),"-")</f>
        <v>-</v>
      </c>
      <c r="AA1642" s="27" t="str">
        <f>IF($D1642&gt;0,IF(OR($Z1642 &gt;1,$L1642&lt;&gt;"Adulti"),0,VLOOKUP($P1642,Regione!$B$2:$C$22,2,FALSE)),"-")</f>
        <v>-</v>
      </c>
      <c r="AB1642" s="27" t="str">
        <f>IF($D1642&gt;0,IF(COUNTIFS($O$3:$O1642,$O1642,$L$3:$L1642,$L1642,$I$3:$I1642,$I1642) &gt;1,0,SUMIFS($Y$3:$Y$2503,$L$3:$L$2503,$L1642,$O$3:$O$2503,$O1642,$I$3:$I$2503,$I1642)),"-")</f>
        <v>-</v>
      </c>
      <c r="AC1642" s="27" t="str">
        <f t="shared" si="156"/>
        <v>-</v>
      </c>
    </row>
    <row r="1643" spans="1:29" s="1" customFormat="1">
      <c r="A1643" s="13"/>
      <c r="B1643" s="107" t="str">
        <f>IF(COUNTA($A1643)&gt;0,VLOOKUP($A1643,Corsa!$A$1:$F$43,2,FALSE),"-")</f>
        <v>-</v>
      </c>
      <c r="C1643" s="11"/>
      <c r="D1643" s="13"/>
      <c r="E1643" s="13"/>
      <c r="F1643" s="46" t="str">
        <f>IF(COUNTA($A1643)&gt;0,VLOOKUP($A1643,Corsa!$A$1:$F$43,3,FALSE),"-")</f>
        <v>-</v>
      </c>
      <c r="G1643" s="28" t="str">
        <f>IF($D1643&gt;0,VLOOKUP($D1643,Iscrizioni!$A$2:$M$2502,9,FALSE),"-")</f>
        <v>-</v>
      </c>
      <c r="H1643" s="28" t="str">
        <f>IF($D1643&gt;0,VLOOKUP($D1643,Iscrizioni!$A$2:$M$2502,4,FALSE),"-")</f>
        <v>-</v>
      </c>
      <c r="I1643" s="27" t="str">
        <f>IF($D1643&gt;0,VLOOKUP($D1643,Iscrizioni!$A$2:$M$2502,5,FALSE),"-")</f>
        <v>-</v>
      </c>
      <c r="J1643" s="27" t="str">
        <f>IF($D1643&gt;0,VLOOKUP($D1643,Iscrizioni!$A$2:$M$2502,10,FALSE),"-")</f>
        <v>-</v>
      </c>
      <c r="K1643" s="27" t="str">
        <f t="shared" si="154"/>
        <v>-</v>
      </c>
      <c r="L1643" s="46" t="str">
        <f>IF($D1643&gt;0,VLOOKUP($D1643,Iscrizioni!$A$2:$M$2502,11,FALSE),"-")</f>
        <v>-</v>
      </c>
      <c r="M1643" s="27" t="str">
        <f>IF($D1643&gt;0,VLOOKUP($D1643,Iscrizioni!$A$2:$N$2502,12,FALSE),"-")</f>
        <v>-</v>
      </c>
      <c r="N1643" s="46" t="str">
        <f>IF($D1643&gt;0,VLOOKUP($D1643,Iscrizioni!$A$2:$M$2502,6,FALSE),"-")</f>
        <v>-</v>
      </c>
      <c r="O1643" s="107" t="str">
        <f>IF($D1643&gt;0,VLOOKUP($D1643,Iscrizioni!$A$2:$M$2502,7,FALSE),"-")</f>
        <v>-</v>
      </c>
      <c r="P1643" s="46" t="str">
        <f>IF($D1643&gt;0,VLOOKUP(LEFT($N1643,1),Regione!$A$2:$C$21,2,FALSE),"-")</f>
        <v>-</v>
      </c>
      <c r="Q1643" s="112" t="str">
        <f ca="1">IF($D1643&gt;0,NormalizzaTempo("D",CELL("tipo",$E1643),$E1643),"-")</f>
        <v>-</v>
      </c>
      <c r="R1643" s="27" t="str">
        <f>IF($D1643&gt;0,VLOOKUP($D1643,Iscrizioni!$A$2:$M$2502,13,FALSE),"-")</f>
        <v>-</v>
      </c>
      <c r="S1643" s="112" t="str">
        <f t="shared" si="157"/>
        <v>-</v>
      </c>
      <c r="T1643" s="112" t="str">
        <f>IF($D1643&gt;0,SUMIFS($S$3:$S1643,$X$3:$X1643,1,$J$3:$J1643,$J1643),"-")</f>
        <v>-</v>
      </c>
      <c r="U1643" s="112" t="str">
        <f t="shared" si="158"/>
        <v>-</v>
      </c>
      <c r="V1643" s="112" t="str">
        <f t="shared" si="155"/>
        <v>-</v>
      </c>
      <c r="W1643" s="27" t="str">
        <f>IF(LEN($C1643)=0,IF($D1643&gt;0,COUNTIFS($A$3:$A1643,$A1643),"-"),"Escluso")</f>
        <v>-</v>
      </c>
      <c r="X1643" s="2" t="str">
        <f>IF(LEN($C1643)=0,IF($D1643&gt;0,COUNTIFS($J$3:$J1643,$J1643,$C$3:$C1643,""),"-"),"Escluso")</f>
        <v>-</v>
      </c>
      <c r="Y1643" s="127" t="str">
        <f t="shared" si="153"/>
        <v>-</v>
      </c>
      <c r="Z1643" s="2" t="str">
        <f>IF($D1643&gt;0,COUNTIFS($O$3:$O1643,$O1643,$L$3:$L1643,$L1643,$I$3:$I1643,$I1643),"-")</f>
        <v>-</v>
      </c>
      <c r="AA1643" s="27" t="str">
        <f>IF($D1643&gt;0,IF(OR($Z1643 &gt;1,$L1643&lt;&gt;"Adulti"),0,VLOOKUP($P1643,Regione!$B$2:$C$22,2,FALSE)),"-")</f>
        <v>-</v>
      </c>
      <c r="AB1643" s="27" t="str">
        <f>IF($D1643&gt;0,IF(COUNTIFS($O$3:$O1643,$O1643,$L$3:$L1643,$L1643,$I$3:$I1643,$I1643) &gt;1,0,SUMIFS($Y$3:$Y$2503,$L$3:$L$2503,$L1643,$O$3:$O$2503,$O1643,$I$3:$I$2503,$I1643)),"-")</f>
        <v>-</v>
      </c>
      <c r="AC1643" s="27" t="str">
        <f t="shared" si="156"/>
        <v>-</v>
      </c>
    </row>
    <row r="1644" spans="1:29" s="1" customFormat="1">
      <c r="A1644" s="13"/>
      <c r="B1644" s="107" t="str">
        <f>IF(COUNTA($A1644)&gt;0,VLOOKUP($A1644,Corsa!$A$1:$F$43,2,FALSE),"-")</f>
        <v>-</v>
      </c>
      <c r="C1644" s="11"/>
      <c r="D1644" s="13"/>
      <c r="E1644" s="13"/>
      <c r="F1644" s="46" t="str">
        <f>IF(COUNTA($A1644)&gt;0,VLOOKUP($A1644,Corsa!$A$1:$F$43,3,FALSE),"-")</f>
        <v>-</v>
      </c>
      <c r="G1644" s="28" t="str">
        <f>IF($D1644&gt;0,VLOOKUP($D1644,Iscrizioni!$A$2:$M$2502,9,FALSE),"-")</f>
        <v>-</v>
      </c>
      <c r="H1644" s="28" t="str">
        <f>IF($D1644&gt;0,VLOOKUP($D1644,Iscrizioni!$A$2:$M$2502,4,FALSE),"-")</f>
        <v>-</v>
      </c>
      <c r="I1644" s="27" t="str">
        <f>IF($D1644&gt;0,VLOOKUP($D1644,Iscrizioni!$A$2:$M$2502,5,FALSE),"-")</f>
        <v>-</v>
      </c>
      <c r="J1644" s="27" t="str">
        <f>IF($D1644&gt;0,VLOOKUP($D1644,Iscrizioni!$A$2:$M$2502,10,FALSE),"-")</f>
        <v>-</v>
      </c>
      <c r="K1644" s="27" t="str">
        <f t="shared" si="154"/>
        <v>-</v>
      </c>
      <c r="L1644" s="46" t="str">
        <f>IF($D1644&gt;0,VLOOKUP($D1644,Iscrizioni!$A$2:$M$2502,11,FALSE),"-")</f>
        <v>-</v>
      </c>
      <c r="M1644" s="27" t="str">
        <f>IF($D1644&gt;0,VLOOKUP($D1644,Iscrizioni!$A$2:$N$2502,12,FALSE),"-")</f>
        <v>-</v>
      </c>
      <c r="N1644" s="46" t="str">
        <f>IF($D1644&gt;0,VLOOKUP($D1644,Iscrizioni!$A$2:$M$2502,6,FALSE),"-")</f>
        <v>-</v>
      </c>
      <c r="O1644" s="107" t="str">
        <f>IF($D1644&gt;0,VLOOKUP($D1644,Iscrizioni!$A$2:$M$2502,7,FALSE),"-")</f>
        <v>-</v>
      </c>
      <c r="P1644" s="46" t="str">
        <f>IF($D1644&gt;0,VLOOKUP(LEFT($N1644,1),Regione!$A$2:$C$21,2,FALSE),"-")</f>
        <v>-</v>
      </c>
      <c r="Q1644" s="112" t="str">
        <f ca="1">IF($D1644&gt;0,NormalizzaTempo("D",CELL("tipo",$E1644),$E1644),"-")</f>
        <v>-</v>
      </c>
      <c r="R1644" s="27" t="str">
        <f>IF($D1644&gt;0,VLOOKUP($D1644,Iscrizioni!$A$2:$M$2502,13,FALSE),"-")</f>
        <v>-</v>
      </c>
      <c r="S1644" s="112" t="str">
        <f t="shared" si="157"/>
        <v>-</v>
      </c>
      <c r="T1644" s="112" t="str">
        <f>IF($D1644&gt;0,SUMIFS($S$3:$S1644,$X$3:$X1644,1,$J$3:$J1644,$J1644),"-")</f>
        <v>-</v>
      </c>
      <c r="U1644" s="112" t="str">
        <f t="shared" si="158"/>
        <v>-</v>
      </c>
      <c r="V1644" s="112" t="str">
        <f t="shared" si="155"/>
        <v>-</v>
      </c>
      <c r="W1644" s="27" t="str">
        <f>IF(LEN($C1644)=0,IF($D1644&gt;0,COUNTIFS($A$3:$A1644,$A1644),"-"),"Escluso")</f>
        <v>-</v>
      </c>
      <c r="X1644" s="2" t="str">
        <f>IF(LEN($C1644)=0,IF($D1644&gt;0,COUNTIFS($J$3:$J1644,$J1644,$C$3:$C1644,""),"-"),"Escluso")</f>
        <v>-</v>
      </c>
      <c r="Y1644" s="127" t="str">
        <f t="shared" si="153"/>
        <v>-</v>
      </c>
      <c r="Z1644" s="2" t="str">
        <f>IF($D1644&gt;0,COUNTIFS($O$3:$O1644,$O1644,$L$3:$L1644,$L1644,$I$3:$I1644,$I1644),"-")</f>
        <v>-</v>
      </c>
      <c r="AA1644" s="27" t="str">
        <f>IF($D1644&gt;0,IF(OR($Z1644 &gt;1,$L1644&lt;&gt;"Adulti"),0,VLOOKUP($P1644,Regione!$B$2:$C$22,2,FALSE)),"-")</f>
        <v>-</v>
      </c>
      <c r="AB1644" s="27" t="str">
        <f>IF($D1644&gt;0,IF(COUNTIFS($O$3:$O1644,$O1644,$L$3:$L1644,$L1644,$I$3:$I1644,$I1644) &gt;1,0,SUMIFS($Y$3:$Y$2503,$L$3:$L$2503,$L1644,$O$3:$O$2503,$O1644,$I$3:$I$2503,$I1644)),"-")</f>
        <v>-</v>
      </c>
      <c r="AC1644" s="27" t="str">
        <f t="shared" si="156"/>
        <v>-</v>
      </c>
    </row>
    <row r="1645" spans="1:29" s="1" customFormat="1">
      <c r="A1645" s="13"/>
      <c r="B1645" s="107" t="str">
        <f>IF(COUNTA($A1645)&gt;0,VLOOKUP($A1645,Corsa!$A$1:$F$43,2,FALSE),"-")</f>
        <v>-</v>
      </c>
      <c r="C1645" s="11"/>
      <c r="D1645" s="13"/>
      <c r="E1645" s="13"/>
      <c r="F1645" s="46" t="str">
        <f>IF(COUNTA($A1645)&gt;0,VLOOKUP($A1645,Corsa!$A$1:$F$43,3,FALSE),"-")</f>
        <v>-</v>
      </c>
      <c r="G1645" s="28" t="str">
        <f>IF($D1645&gt;0,VLOOKUP($D1645,Iscrizioni!$A$2:$M$2502,9,FALSE),"-")</f>
        <v>-</v>
      </c>
      <c r="H1645" s="28" t="str">
        <f>IF($D1645&gt;0,VLOOKUP($D1645,Iscrizioni!$A$2:$M$2502,4,FALSE),"-")</f>
        <v>-</v>
      </c>
      <c r="I1645" s="27" t="str">
        <f>IF($D1645&gt;0,VLOOKUP($D1645,Iscrizioni!$A$2:$M$2502,5,FALSE),"-")</f>
        <v>-</v>
      </c>
      <c r="J1645" s="27" t="str">
        <f>IF($D1645&gt;0,VLOOKUP($D1645,Iscrizioni!$A$2:$M$2502,10,FALSE),"-")</f>
        <v>-</v>
      </c>
      <c r="K1645" s="27" t="str">
        <f t="shared" si="154"/>
        <v>-</v>
      </c>
      <c r="L1645" s="46" t="str">
        <f>IF($D1645&gt;0,VLOOKUP($D1645,Iscrizioni!$A$2:$M$2502,11,FALSE),"-")</f>
        <v>-</v>
      </c>
      <c r="M1645" s="27" t="str">
        <f>IF($D1645&gt;0,VLOOKUP($D1645,Iscrizioni!$A$2:$N$2502,12,FALSE),"-")</f>
        <v>-</v>
      </c>
      <c r="N1645" s="46" t="str">
        <f>IF($D1645&gt;0,VLOOKUP($D1645,Iscrizioni!$A$2:$M$2502,6,FALSE),"-")</f>
        <v>-</v>
      </c>
      <c r="O1645" s="107" t="str">
        <f>IF($D1645&gt;0,VLOOKUP($D1645,Iscrizioni!$A$2:$M$2502,7,FALSE),"-")</f>
        <v>-</v>
      </c>
      <c r="P1645" s="46" t="str">
        <f>IF($D1645&gt;0,VLOOKUP(LEFT($N1645,1),Regione!$A$2:$C$21,2,FALSE),"-")</f>
        <v>-</v>
      </c>
      <c r="Q1645" s="112" t="str">
        <f ca="1">IF($D1645&gt;0,NormalizzaTempo("D",CELL("tipo",$E1645),$E1645),"-")</f>
        <v>-</v>
      </c>
      <c r="R1645" s="27" t="str">
        <f>IF($D1645&gt;0,VLOOKUP($D1645,Iscrizioni!$A$2:$M$2502,13,FALSE),"-")</f>
        <v>-</v>
      </c>
      <c r="S1645" s="112" t="str">
        <f t="shared" si="157"/>
        <v>-</v>
      </c>
      <c r="T1645" s="112" t="str">
        <f>IF($D1645&gt;0,SUMIFS($S$3:$S1645,$X$3:$X1645,1,$J$3:$J1645,$J1645),"-")</f>
        <v>-</v>
      </c>
      <c r="U1645" s="112" t="str">
        <f t="shared" si="158"/>
        <v>-</v>
      </c>
      <c r="V1645" s="112" t="str">
        <f t="shared" si="155"/>
        <v>-</v>
      </c>
      <c r="W1645" s="27" t="str">
        <f>IF(LEN($C1645)=0,IF($D1645&gt;0,COUNTIFS($A$3:$A1645,$A1645),"-"),"Escluso")</f>
        <v>-</v>
      </c>
      <c r="X1645" s="2" t="str">
        <f>IF(LEN($C1645)=0,IF($D1645&gt;0,COUNTIFS($J$3:$J1645,$J1645,$C$3:$C1645,""),"-"),"Escluso")</f>
        <v>-</v>
      </c>
      <c r="Y1645" s="127" t="str">
        <f t="shared" si="153"/>
        <v>-</v>
      </c>
      <c r="Z1645" s="2" t="str">
        <f>IF($D1645&gt;0,COUNTIFS($O$3:$O1645,$O1645,$L$3:$L1645,$L1645,$I$3:$I1645,$I1645),"-")</f>
        <v>-</v>
      </c>
      <c r="AA1645" s="27" t="str">
        <f>IF($D1645&gt;0,IF(OR($Z1645 &gt;1,$L1645&lt;&gt;"Adulti"),0,VLOOKUP($P1645,Regione!$B$2:$C$22,2,FALSE)),"-")</f>
        <v>-</v>
      </c>
      <c r="AB1645" s="27" t="str">
        <f>IF($D1645&gt;0,IF(COUNTIFS($O$3:$O1645,$O1645,$L$3:$L1645,$L1645,$I$3:$I1645,$I1645) &gt;1,0,SUMIFS($Y$3:$Y$2503,$L$3:$L$2503,$L1645,$O$3:$O$2503,$O1645,$I$3:$I$2503,$I1645)),"-")</f>
        <v>-</v>
      </c>
      <c r="AC1645" s="27" t="str">
        <f t="shared" si="156"/>
        <v>-</v>
      </c>
    </row>
    <row r="1646" spans="1:29" s="1" customFormat="1">
      <c r="A1646" s="13"/>
      <c r="B1646" s="107" t="str">
        <f>IF(COUNTA($A1646)&gt;0,VLOOKUP($A1646,Corsa!$A$1:$F$43,2,FALSE),"-")</f>
        <v>-</v>
      </c>
      <c r="C1646" s="11"/>
      <c r="D1646" s="13"/>
      <c r="E1646" s="13"/>
      <c r="F1646" s="46" t="str">
        <f>IF(COUNTA($A1646)&gt;0,VLOOKUP($A1646,Corsa!$A$1:$F$43,3,FALSE),"-")</f>
        <v>-</v>
      </c>
      <c r="G1646" s="28" t="str">
        <f>IF($D1646&gt;0,VLOOKUP($D1646,Iscrizioni!$A$2:$M$2502,9,FALSE),"-")</f>
        <v>-</v>
      </c>
      <c r="H1646" s="28" t="str">
        <f>IF($D1646&gt;0,VLOOKUP($D1646,Iscrizioni!$A$2:$M$2502,4,FALSE),"-")</f>
        <v>-</v>
      </c>
      <c r="I1646" s="27" t="str">
        <f>IF($D1646&gt;0,VLOOKUP($D1646,Iscrizioni!$A$2:$M$2502,5,FALSE),"-")</f>
        <v>-</v>
      </c>
      <c r="J1646" s="27" t="str">
        <f>IF($D1646&gt;0,VLOOKUP($D1646,Iscrizioni!$A$2:$M$2502,10,FALSE),"-")</f>
        <v>-</v>
      </c>
      <c r="K1646" s="27" t="str">
        <f t="shared" si="154"/>
        <v>-</v>
      </c>
      <c r="L1646" s="46" t="str">
        <f>IF($D1646&gt;0,VLOOKUP($D1646,Iscrizioni!$A$2:$M$2502,11,FALSE),"-")</f>
        <v>-</v>
      </c>
      <c r="M1646" s="27" t="str">
        <f>IF($D1646&gt;0,VLOOKUP($D1646,Iscrizioni!$A$2:$N$2502,12,FALSE),"-")</f>
        <v>-</v>
      </c>
      <c r="N1646" s="46" t="str">
        <f>IF($D1646&gt;0,VLOOKUP($D1646,Iscrizioni!$A$2:$M$2502,6,FALSE),"-")</f>
        <v>-</v>
      </c>
      <c r="O1646" s="107" t="str">
        <f>IF($D1646&gt;0,VLOOKUP($D1646,Iscrizioni!$A$2:$M$2502,7,FALSE),"-")</f>
        <v>-</v>
      </c>
      <c r="P1646" s="46" t="str">
        <f>IF($D1646&gt;0,VLOOKUP(LEFT($N1646,1),Regione!$A$2:$C$21,2,FALSE),"-")</f>
        <v>-</v>
      </c>
      <c r="Q1646" s="112" t="str">
        <f ca="1">IF($D1646&gt;0,NormalizzaTempo("D",CELL("tipo",$E1646),$E1646),"-")</f>
        <v>-</v>
      </c>
      <c r="R1646" s="27" t="str">
        <f>IF($D1646&gt;0,VLOOKUP($D1646,Iscrizioni!$A$2:$M$2502,13,FALSE),"-")</f>
        <v>-</v>
      </c>
      <c r="S1646" s="112" t="str">
        <f t="shared" si="157"/>
        <v>-</v>
      </c>
      <c r="T1646" s="112" t="str">
        <f>IF($D1646&gt;0,SUMIFS($S$3:$S1646,$X$3:$X1646,1,$J$3:$J1646,$J1646),"-")</f>
        <v>-</v>
      </c>
      <c r="U1646" s="112" t="str">
        <f t="shared" si="158"/>
        <v>-</v>
      </c>
      <c r="V1646" s="112" t="str">
        <f t="shared" si="155"/>
        <v>-</v>
      </c>
      <c r="W1646" s="27" t="str">
        <f>IF(LEN($C1646)=0,IF($D1646&gt;0,COUNTIFS($A$3:$A1646,$A1646),"-"),"Escluso")</f>
        <v>-</v>
      </c>
      <c r="X1646" s="2" t="str">
        <f>IF(LEN($C1646)=0,IF($D1646&gt;0,COUNTIFS($J$3:$J1646,$J1646,$C$3:$C1646,""),"-"),"Escluso")</f>
        <v>-</v>
      </c>
      <c r="Y1646" s="127" t="str">
        <f t="shared" si="153"/>
        <v>-</v>
      </c>
      <c r="Z1646" s="2" t="str">
        <f>IF($D1646&gt;0,COUNTIFS($O$3:$O1646,$O1646,$L$3:$L1646,$L1646,$I$3:$I1646,$I1646),"-")</f>
        <v>-</v>
      </c>
      <c r="AA1646" s="27" t="str">
        <f>IF($D1646&gt;0,IF(OR($Z1646 &gt;1,$L1646&lt;&gt;"Adulti"),0,VLOOKUP($P1646,Regione!$B$2:$C$22,2,FALSE)),"-")</f>
        <v>-</v>
      </c>
      <c r="AB1646" s="27" t="str">
        <f>IF($D1646&gt;0,IF(COUNTIFS($O$3:$O1646,$O1646,$L$3:$L1646,$L1646,$I$3:$I1646,$I1646) &gt;1,0,SUMIFS($Y$3:$Y$2503,$L$3:$L$2503,$L1646,$O$3:$O$2503,$O1646,$I$3:$I$2503,$I1646)),"-")</f>
        <v>-</v>
      </c>
      <c r="AC1646" s="27" t="str">
        <f t="shared" si="156"/>
        <v>-</v>
      </c>
    </row>
    <row r="1647" spans="1:29" s="1" customFormat="1">
      <c r="A1647" s="13"/>
      <c r="B1647" s="107" t="str">
        <f>IF(COUNTA($A1647)&gt;0,VLOOKUP($A1647,Corsa!$A$1:$F$43,2,FALSE),"-")</f>
        <v>-</v>
      </c>
      <c r="C1647" s="11"/>
      <c r="D1647" s="13"/>
      <c r="E1647" s="13"/>
      <c r="F1647" s="46" t="str">
        <f>IF(COUNTA($A1647)&gt;0,VLOOKUP($A1647,Corsa!$A$1:$F$43,3,FALSE),"-")</f>
        <v>-</v>
      </c>
      <c r="G1647" s="28" t="str">
        <f>IF($D1647&gt;0,VLOOKUP($D1647,Iscrizioni!$A$2:$M$2502,9,FALSE),"-")</f>
        <v>-</v>
      </c>
      <c r="H1647" s="28" t="str">
        <f>IF($D1647&gt;0,VLOOKUP($D1647,Iscrizioni!$A$2:$M$2502,4,FALSE),"-")</f>
        <v>-</v>
      </c>
      <c r="I1647" s="27" t="str">
        <f>IF($D1647&gt;0,VLOOKUP($D1647,Iscrizioni!$A$2:$M$2502,5,FALSE),"-")</f>
        <v>-</v>
      </c>
      <c r="J1647" s="27" t="str">
        <f>IF($D1647&gt;0,VLOOKUP($D1647,Iscrizioni!$A$2:$M$2502,10,FALSE),"-")</f>
        <v>-</v>
      </c>
      <c r="K1647" s="27" t="str">
        <f t="shared" si="154"/>
        <v>-</v>
      </c>
      <c r="L1647" s="46" t="str">
        <f>IF($D1647&gt;0,VLOOKUP($D1647,Iscrizioni!$A$2:$M$2502,11,FALSE),"-")</f>
        <v>-</v>
      </c>
      <c r="M1647" s="27" t="str">
        <f>IF($D1647&gt;0,VLOOKUP($D1647,Iscrizioni!$A$2:$N$2502,12,FALSE),"-")</f>
        <v>-</v>
      </c>
      <c r="N1647" s="46" t="str">
        <f>IF($D1647&gt;0,VLOOKUP($D1647,Iscrizioni!$A$2:$M$2502,6,FALSE),"-")</f>
        <v>-</v>
      </c>
      <c r="O1647" s="107" t="str">
        <f>IF($D1647&gt;0,VLOOKUP($D1647,Iscrizioni!$A$2:$M$2502,7,FALSE),"-")</f>
        <v>-</v>
      </c>
      <c r="P1647" s="46" t="str">
        <f>IF($D1647&gt;0,VLOOKUP(LEFT($N1647,1),Regione!$A$2:$C$21,2,FALSE),"-")</f>
        <v>-</v>
      </c>
      <c r="Q1647" s="112" t="str">
        <f ca="1">IF($D1647&gt;0,NormalizzaTempo("D",CELL("tipo",$E1647),$E1647),"-")</f>
        <v>-</v>
      </c>
      <c r="R1647" s="27" t="str">
        <f>IF($D1647&gt;0,VLOOKUP($D1647,Iscrizioni!$A$2:$M$2502,13,FALSE),"-")</f>
        <v>-</v>
      </c>
      <c r="S1647" s="112" t="str">
        <f t="shared" si="157"/>
        <v>-</v>
      </c>
      <c r="T1647" s="112" t="str">
        <f>IF($D1647&gt;0,SUMIFS($S$3:$S1647,$X$3:$X1647,1,$J$3:$J1647,$J1647),"-")</f>
        <v>-</v>
      </c>
      <c r="U1647" s="112" t="str">
        <f t="shared" si="158"/>
        <v>-</v>
      </c>
      <c r="V1647" s="112" t="str">
        <f t="shared" si="155"/>
        <v>-</v>
      </c>
      <c r="W1647" s="27" t="str">
        <f>IF(LEN($C1647)=0,IF($D1647&gt;0,COUNTIFS($A$3:$A1647,$A1647),"-"),"Escluso")</f>
        <v>-</v>
      </c>
      <c r="X1647" s="2" t="str">
        <f>IF(LEN($C1647)=0,IF($D1647&gt;0,COUNTIFS($J$3:$J1647,$J1647,$C$3:$C1647,""),"-"),"Escluso")</f>
        <v>-</v>
      </c>
      <c r="Y1647" s="127" t="str">
        <f t="shared" si="153"/>
        <v>-</v>
      </c>
      <c r="Z1647" s="2" t="str">
        <f>IF($D1647&gt;0,COUNTIFS($O$3:$O1647,$O1647,$L$3:$L1647,$L1647,$I$3:$I1647,$I1647),"-")</f>
        <v>-</v>
      </c>
      <c r="AA1647" s="27" t="str">
        <f>IF($D1647&gt;0,IF(OR($Z1647 &gt;1,$L1647&lt;&gt;"Adulti"),0,VLOOKUP($P1647,Regione!$B$2:$C$22,2,FALSE)),"-")</f>
        <v>-</v>
      </c>
      <c r="AB1647" s="27" t="str">
        <f>IF($D1647&gt;0,IF(COUNTIFS($O$3:$O1647,$O1647,$L$3:$L1647,$L1647,$I$3:$I1647,$I1647) &gt;1,0,SUMIFS($Y$3:$Y$2503,$L$3:$L$2503,$L1647,$O$3:$O$2503,$O1647,$I$3:$I$2503,$I1647)),"-")</f>
        <v>-</v>
      </c>
      <c r="AC1647" s="27" t="str">
        <f t="shared" si="156"/>
        <v>-</v>
      </c>
    </row>
    <row r="1648" spans="1:29" s="1" customFormat="1">
      <c r="A1648" s="13"/>
      <c r="B1648" s="107" t="str">
        <f>IF(COUNTA($A1648)&gt;0,VLOOKUP($A1648,Corsa!$A$1:$F$43,2,FALSE),"-")</f>
        <v>-</v>
      </c>
      <c r="C1648" s="11"/>
      <c r="D1648" s="13"/>
      <c r="E1648" s="13"/>
      <c r="F1648" s="46" t="str">
        <f>IF(COUNTA($A1648)&gt;0,VLOOKUP($A1648,Corsa!$A$1:$F$43,3,FALSE),"-")</f>
        <v>-</v>
      </c>
      <c r="G1648" s="28" t="str">
        <f>IF($D1648&gt;0,VLOOKUP($D1648,Iscrizioni!$A$2:$M$2502,9,FALSE),"-")</f>
        <v>-</v>
      </c>
      <c r="H1648" s="28" t="str">
        <f>IF($D1648&gt;0,VLOOKUP($D1648,Iscrizioni!$A$2:$M$2502,4,FALSE),"-")</f>
        <v>-</v>
      </c>
      <c r="I1648" s="27" t="str">
        <f>IF($D1648&gt;0,VLOOKUP($D1648,Iscrizioni!$A$2:$M$2502,5,FALSE),"-")</f>
        <v>-</v>
      </c>
      <c r="J1648" s="27" t="str">
        <f>IF($D1648&gt;0,VLOOKUP($D1648,Iscrizioni!$A$2:$M$2502,10,FALSE),"-")</f>
        <v>-</v>
      </c>
      <c r="K1648" s="27" t="str">
        <f t="shared" si="154"/>
        <v>-</v>
      </c>
      <c r="L1648" s="46" t="str">
        <f>IF($D1648&gt;0,VLOOKUP($D1648,Iscrizioni!$A$2:$M$2502,11,FALSE),"-")</f>
        <v>-</v>
      </c>
      <c r="M1648" s="27" t="str">
        <f>IF($D1648&gt;0,VLOOKUP($D1648,Iscrizioni!$A$2:$N$2502,12,FALSE),"-")</f>
        <v>-</v>
      </c>
      <c r="N1648" s="46" t="str">
        <f>IF($D1648&gt;0,VLOOKUP($D1648,Iscrizioni!$A$2:$M$2502,6,FALSE),"-")</f>
        <v>-</v>
      </c>
      <c r="O1648" s="107" t="str">
        <f>IF($D1648&gt;0,VLOOKUP($D1648,Iscrizioni!$A$2:$M$2502,7,FALSE),"-")</f>
        <v>-</v>
      </c>
      <c r="P1648" s="46" t="str">
        <f>IF($D1648&gt;0,VLOOKUP(LEFT($N1648,1),Regione!$A$2:$C$21,2,FALSE),"-")</f>
        <v>-</v>
      </c>
      <c r="Q1648" s="112" t="str">
        <f ca="1">IF($D1648&gt;0,NormalizzaTempo("D",CELL("tipo",$E1648),$E1648),"-")</f>
        <v>-</v>
      </c>
      <c r="R1648" s="27" t="str">
        <f>IF($D1648&gt;0,VLOOKUP($D1648,Iscrizioni!$A$2:$M$2502,13,FALSE),"-")</f>
        <v>-</v>
      </c>
      <c r="S1648" s="112" t="str">
        <f t="shared" si="157"/>
        <v>-</v>
      </c>
      <c r="T1648" s="112" t="str">
        <f>IF($D1648&gt;0,SUMIFS($S$3:$S1648,$X$3:$X1648,1,$J$3:$J1648,$J1648),"-")</f>
        <v>-</v>
      </c>
      <c r="U1648" s="112" t="str">
        <f t="shared" si="158"/>
        <v>-</v>
      </c>
      <c r="V1648" s="112" t="str">
        <f t="shared" si="155"/>
        <v>-</v>
      </c>
      <c r="W1648" s="27" t="str">
        <f>IF(LEN($C1648)=0,IF($D1648&gt;0,COUNTIFS($A$3:$A1648,$A1648),"-"),"Escluso")</f>
        <v>-</v>
      </c>
      <c r="X1648" s="2" t="str">
        <f>IF(LEN($C1648)=0,IF($D1648&gt;0,COUNTIFS($J$3:$J1648,$J1648,$C$3:$C1648,""),"-"),"Escluso")</f>
        <v>-</v>
      </c>
      <c r="Y1648" s="127" t="str">
        <f t="shared" ref="Y1648:Y1711" si="159">IF(LEN($C1648)=0,IF(AND($D1648&gt;0,$V1648="ok"),IF($X1648&gt;20,1,21 -$X1648),"-"),0)</f>
        <v>-</v>
      </c>
      <c r="Z1648" s="2" t="str">
        <f>IF($D1648&gt;0,COUNTIFS($O$3:$O1648,$O1648,$L$3:$L1648,$L1648,$I$3:$I1648,$I1648),"-")</f>
        <v>-</v>
      </c>
      <c r="AA1648" s="27" t="str">
        <f>IF($D1648&gt;0,IF(OR($Z1648 &gt;1,$L1648&lt;&gt;"Adulti"),0,VLOOKUP($P1648,Regione!$B$2:$C$22,2,FALSE)),"-")</f>
        <v>-</v>
      </c>
      <c r="AB1648" s="27" t="str">
        <f>IF($D1648&gt;0,IF(COUNTIFS($O$3:$O1648,$O1648,$L$3:$L1648,$L1648,$I$3:$I1648,$I1648) &gt;1,0,SUMIFS($Y$3:$Y$2503,$L$3:$L$2503,$L1648,$O$3:$O$2503,$O1648,$I$3:$I$2503,$I1648)),"-")</f>
        <v>-</v>
      </c>
      <c r="AC1648" s="27" t="str">
        <f t="shared" si="156"/>
        <v>-</v>
      </c>
    </row>
    <row r="1649" spans="1:29" s="1" customFormat="1">
      <c r="A1649" s="13"/>
      <c r="B1649" s="107" t="str">
        <f>IF(COUNTA($A1649)&gt;0,VLOOKUP($A1649,Corsa!$A$1:$F$43,2,FALSE),"-")</f>
        <v>-</v>
      </c>
      <c r="C1649" s="11"/>
      <c r="D1649" s="13"/>
      <c r="E1649" s="13"/>
      <c r="F1649" s="46" t="str">
        <f>IF(COUNTA($A1649)&gt;0,VLOOKUP($A1649,Corsa!$A$1:$F$43,3,FALSE),"-")</f>
        <v>-</v>
      </c>
      <c r="G1649" s="28" t="str">
        <f>IF($D1649&gt;0,VLOOKUP($D1649,Iscrizioni!$A$2:$M$2502,9,FALSE),"-")</f>
        <v>-</v>
      </c>
      <c r="H1649" s="28" t="str">
        <f>IF($D1649&gt;0,VLOOKUP($D1649,Iscrizioni!$A$2:$M$2502,4,FALSE),"-")</f>
        <v>-</v>
      </c>
      <c r="I1649" s="27" t="str">
        <f>IF($D1649&gt;0,VLOOKUP($D1649,Iscrizioni!$A$2:$M$2502,5,FALSE),"-")</f>
        <v>-</v>
      </c>
      <c r="J1649" s="27" t="str">
        <f>IF($D1649&gt;0,VLOOKUP($D1649,Iscrizioni!$A$2:$M$2502,10,FALSE),"-")</f>
        <v>-</v>
      </c>
      <c r="K1649" s="27" t="str">
        <f t="shared" si="154"/>
        <v>-</v>
      </c>
      <c r="L1649" s="46" t="str">
        <f>IF($D1649&gt;0,VLOOKUP($D1649,Iscrizioni!$A$2:$M$2502,11,FALSE),"-")</f>
        <v>-</v>
      </c>
      <c r="M1649" s="27" t="str">
        <f>IF($D1649&gt;0,VLOOKUP($D1649,Iscrizioni!$A$2:$N$2502,12,FALSE),"-")</f>
        <v>-</v>
      </c>
      <c r="N1649" s="46" t="str">
        <f>IF($D1649&gt;0,VLOOKUP($D1649,Iscrizioni!$A$2:$M$2502,6,FALSE),"-")</f>
        <v>-</v>
      </c>
      <c r="O1649" s="107" t="str">
        <f>IF($D1649&gt;0,VLOOKUP($D1649,Iscrizioni!$A$2:$M$2502,7,FALSE),"-")</f>
        <v>-</v>
      </c>
      <c r="P1649" s="46" t="str">
        <f>IF($D1649&gt;0,VLOOKUP(LEFT($N1649,1),Regione!$A$2:$C$21,2,FALSE),"-")</f>
        <v>-</v>
      </c>
      <c r="Q1649" s="112" t="str">
        <f ca="1">IF($D1649&gt;0,NormalizzaTempo("D",CELL("tipo",$E1649),$E1649),"-")</f>
        <v>-</v>
      </c>
      <c r="R1649" s="27" t="str">
        <f>IF($D1649&gt;0,VLOOKUP($D1649,Iscrizioni!$A$2:$M$2502,13,FALSE),"-")</f>
        <v>-</v>
      </c>
      <c r="S1649" s="112" t="str">
        <f t="shared" si="157"/>
        <v>-</v>
      </c>
      <c r="T1649" s="112" t="str">
        <f>IF($D1649&gt;0,SUMIFS($S$3:$S1649,$X$3:$X1649,1,$J$3:$J1649,$J1649),"-")</f>
        <v>-</v>
      </c>
      <c r="U1649" s="112" t="str">
        <f t="shared" si="158"/>
        <v>-</v>
      </c>
      <c r="V1649" s="112" t="str">
        <f t="shared" si="155"/>
        <v>-</v>
      </c>
      <c r="W1649" s="27" t="str">
        <f>IF(LEN($C1649)=0,IF($D1649&gt;0,COUNTIFS($A$3:$A1649,$A1649),"-"),"Escluso")</f>
        <v>-</v>
      </c>
      <c r="X1649" s="2" t="str">
        <f>IF(LEN($C1649)=0,IF($D1649&gt;0,COUNTIFS($J$3:$J1649,$J1649,$C$3:$C1649,""),"-"),"Escluso")</f>
        <v>-</v>
      </c>
      <c r="Y1649" s="127" t="str">
        <f t="shared" si="159"/>
        <v>-</v>
      </c>
      <c r="Z1649" s="2" t="str">
        <f>IF($D1649&gt;0,COUNTIFS($O$3:$O1649,$O1649,$L$3:$L1649,$L1649,$I$3:$I1649,$I1649),"-")</f>
        <v>-</v>
      </c>
      <c r="AA1649" s="27" t="str">
        <f>IF($D1649&gt;0,IF(OR($Z1649 &gt;1,$L1649&lt;&gt;"Adulti"),0,VLOOKUP($P1649,Regione!$B$2:$C$22,2,FALSE)),"-")</f>
        <v>-</v>
      </c>
      <c r="AB1649" s="27" t="str">
        <f>IF($D1649&gt;0,IF(COUNTIFS($O$3:$O1649,$O1649,$L$3:$L1649,$L1649,$I$3:$I1649,$I1649) &gt;1,0,SUMIFS($Y$3:$Y$2503,$L$3:$L$2503,$L1649,$O$3:$O$2503,$O1649,$I$3:$I$2503,$I1649)),"-")</f>
        <v>-</v>
      </c>
      <c r="AC1649" s="27" t="str">
        <f t="shared" si="156"/>
        <v>-</v>
      </c>
    </row>
    <row r="1650" spans="1:29" s="1" customFormat="1">
      <c r="A1650" s="13"/>
      <c r="B1650" s="107" t="str">
        <f>IF(COUNTA($A1650)&gt;0,VLOOKUP($A1650,Corsa!$A$1:$F$43,2,FALSE),"-")</f>
        <v>-</v>
      </c>
      <c r="C1650" s="11"/>
      <c r="D1650" s="13"/>
      <c r="E1650" s="13"/>
      <c r="F1650" s="46" t="str">
        <f>IF(COUNTA($A1650)&gt;0,VLOOKUP($A1650,Corsa!$A$1:$F$43,3,FALSE),"-")</f>
        <v>-</v>
      </c>
      <c r="G1650" s="28" t="str">
        <f>IF($D1650&gt;0,VLOOKUP($D1650,Iscrizioni!$A$2:$M$2502,9,FALSE),"-")</f>
        <v>-</v>
      </c>
      <c r="H1650" s="28" t="str">
        <f>IF($D1650&gt;0,VLOOKUP($D1650,Iscrizioni!$A$2:$M$2502,4,FALSE),"-")</f>
        <v>-</v>
      </c>
      <c r="I1650" s="27" t="str">
        <f>IF($D1650&gt;0,VLOOKUP($D1650,Iscrizioni!$A$2:$M$2502,5,FALSE),"-")</f>
        <v>-</v>
      </c>
      <c r="J1650" s="27" t="str">
        <f>IF($D1650&gt;0,VLOOKUP($D1650,Iscrizioni!$A$2:$M$2502,10,FALSE),"-")</f>
        <v>-</v>
      </c>
      <c r="K1650" s="27" t="str">
        <f t="shared" si="154"/>
        <v>-</v>
      </c>
      <c r="L1650" s="46" t="str">
        <f>IF($D1650&gt;0,VLOOKUP($D1650,Iscrizioni!$A$2:$M$2502,11,FALSE),"-")</f>
        <v>-</v>
      </c>
      <c r="M1650" s="27" t="str">
        <f>IF($D1650&gt;0,VLOOKUP($D1650,Iscrizioni!$A$2:$N$2502,12,FALSE),"-")</f>
        <v>-</v>
      </c>
      <c r="N1650" s="46" t="str">
        <f>IF($D1650&gt;0,VLOOKUP($D1650,Iscrizioni!$A$2:$M$2502,6,FALSE),"-")</f>
        <v>-</v>
      </c>
      <c r="O1650" s="107" t="str">
        <f>IF($D1650&gt;0,VLOOKUP($D1650,Iscrizioni!$A$2:$M$2502,7,FALSE),"-")</f>
        <v>-</v>
      </c>
      <c r="P1650" s="46" t="str">
        <f>IF($D1650&gt;0,VLOOKUP(LEFT($N1650,1),Regione!$A$2:$C$21,2,FALSE),"-")</f>
        <v>-</v>
      </c>
      <c r="Q1650" s="112" t="str">
        <f ca="1">IF($D1650&gt;0,NormalizzaTempo("D",CELL("tipo",$E1650),$E1650),"-")</f>
        <v>-</v>
      </c>
      <c r="R1650" s="27" t="str">
        <f>IF($D1650&gt;0,VLOOKUP($D1650,Iscrizioni!$A$2:$M$2502,13,FALSE),"-")</f>
        <v>-</v>
      </c>
      <c r="S1650" s="112" t="str">
        <f t="shared" si="157"/>
        <v>-</v>
      </c>
      <c r="T1650" s="112" t="str">
        <f>IF($D1650&gt;0,SUMIFS($S$3:$S1650,$X$3:$X1650,1,$J$3:$J1650,$J1650),"-")</f>
        <v>-</v>
      </c>
      <c r="U1650" s="112" t="str">
        <f t="shared" si="158"/>
        <v>-</v>
      </c>
      <c r="V1650" s="112" t="str">
        <f t="shared" si="155"/>
        <v>-</v>
      </c>
      <c r="W1650" s="27" t="str">
        <f>IF(LEN($C1650)=0,IF($D1650&gt;0,COUNTIFS($A$3:$A1650,$A1650),"-"),"Escluso")</f>
        <v>-</v>
      </c>
      <c r="X1650" s="2" t="str">
        <f>IF(LEN($C1650)=0,IF($D1650&gt;0,COUNTIFS($J$3:$J1650,$J1650,$C$3:$C1650,""),"-"),"Escluso")</f>
        <v>-</v>
      </c>
      <c r="Y1650" s="127" t="str">
        <f t="shared" si="159"/>
        <v>-</v>
      </c>
      <c r="Z1650" s="2" t="str">
        <f>IF($D1650&gt;0,COUNTIFS($O$3:$O1650,$O1650,$L$3:$L1650,$L1650,$I$3:$I1650,$I1650),"-")</f>
        <v>-</v>
      </c>
      <c r="AA1650" s="27" t="str">
        <f>IF($D1650&gt;0,IF(OR($Z1650 &gt;1,$L1650&lt;&gt;"Adulti"),0,VLOOKUP($P1650,Regione!$B$2:$C$22,2,FALSE)),"-")</f>
        <v>-</v>
      </c>
      <c r="AB1650" s="27" t="str">
        <f>IF($D1650&gt;0,IF(COUNTIFS($O$3:$O1650,$O1650,$L$3:$L1650,$L1650,$I$3:$I1650,$I1650) &gt;1,0,SUMIFS($Y$3:$Y$2503,$L$3:$L$2503,$L1650,$O$3:$O$2503,$O1650,$I$3:$I$2503,$I1650)),"-")</f>
        <v>-</v>
      </c>
      <c r="AC1650" s="27" t="str">
        <f t="shared" si="156"/>
        <v>-</v>
      </c>
    </row>
    <row r="1651" spans="1:29" s="1" customFormat="1">
      <c r="A1651" s="13"/>
      <c r="B1651" s="107" t="str">
        <f>IF(COUNTA($A1651)&gt;0,VLOOKUP($A1651,Corsa!$A$1:$F$43,2,FALSE),"-")</f>
        <v>-</v>
      </c>
      <c r="C1651" s="11"/>
      <c r="D1651" s="13"/>
      <c r="E1651" s="13"/>
      <c r="F1651" s="46" t="str">
        <f>IF(COUNTA($A1651)&gt;0,VLOOKUP($A1651,Corsa!$A$1:$F$43,3,FALSE),"-")</f>
        <v>-</v>
      </c>
      <c r="G1651" s="28" t="str">
        <f>IF($D1651&gt;0,VLOOKUP($D1651,Iscrizioni!$A$2:$M$2502,9,FALSE),"-")</f>
        <v>-</v>
      </c>
      <c r="H1651" s="28" t="str">
        <f>IF($D1651&gt;0,VLOOKUP($D1651,Iscrizioni!$A$2:$M$2502,4,FALSE),"-")</f>
        <v>-</v>
      </c>
      <c r="I1651" s="27" t="str">
        <f>IF($D1651&gt;0,VLOOKUP($D1651,Iscrizioni!$A$2:$M$2502,5,FALSE),"-")</f>
        <v>-</v>
      </c>
      <c r="J1651" s="27" t="str">
        <f>IF($D1651&gt;0,VLOOKUP($D1651,Iscrizioni!$A$2:$M$2502,10,FALSE),"-")</f>
        <v>-</v>
      </c>
      <c r="K1651" s="27" t="str">
        <f t="shared" si="154"/>
        <v>-</v>
      </c>
      <c r="L1651" s="46" t="str">
        <f>IF($D1651&gt;0,VLOOKUP($D1651,Iscrizioni!$A$2:$M$2502,11,FALSE),"-")</f>
        <v>-</v>
      </c>
      <c r="M1651" s="27" t="str">
        <f>IF($D1651&gt;0,VLOOKUP($D1651,Iscrizioni!$A$2:$N$2502,12,FALSE),"-")</f>
        <v>-</v>
      </c>
      <c r="N1651" s="46" t="str">
        <f>IF($D1651&gt;0,VLOOKUP($D1651,Iscrizioni!$A$2:$M$2502,6,FALSE),"-")</f>
        <v>-</v>
      </c>
      <c r="O1651" s="107" t="str">
        <f>IF($D1651&gt;0,VLOOKUP($D1651,Iscrizioni!$A$2:$M$2502,7,FALSE),"-")</f>
        <v>-</v>
      </c>
      <c r="P1651" s="46" t="str">
        <f>IF($D1651&gt;0,VLOOKUP(LEFT($N1651,1),Regione!$A$2:$C$21,2,FALSE),"-")</f>
        <v>-</v>
      </c>
      <c r="Q1651" s="112" t="str">
        <f ca="1">IF($D1651&gt;0,NormalizzaTempo("D",CELL("tipo",$E1651),$E1651),"-")</f>
        <v>-</v>
      </c>
      <c r="R1651" s="27" t="str">
        <f>IF($D1651&gt;0,VLOOKUP($D1651,Iscrizioni!$A$2:$M$2502,13,FALSE),"-")</f>
        <v>-</v>
      </c>
      <c r="S1651" s="112" t="str">
        <f t="shared" si="157"/>
        <v>-</v>
      </c>
      <c r="T1651" s="112" t="str">
        <f>IF($D1651&gt;0,SUMIFS($S$3:$S1651,$X$3:$X1651,1,$J$3:$J1651,$J1651),"-")</f>
        <v>-</v>
      </c>
      <c r="U1651" s="112" t="str">
        <f t="shared" si="158"/>
        <v>-</v>
      </c>
      <c r="V1651" s="112" t="str">
        <f t="shared" si="155"/>
        <v>-</v>
      </c>
      <c r="W1651" s="27" t="str">
        <f>IF(LEN($C1651)=0,IF($D1651&gt;0,COUNTIFS($A$3:$A1651,$A1651),"-"),"Escluso")</f>
        <v>-</v>
      </c>
      <c r="X1651" s="2" t="str">
        <f>IF(LEN($C1651)=0,IF($D1651&gt;0,COUNTIFS($J$3:$J1651,$J1651,$C$3:$C1651,""),"-"),"Escluso")</f>
        <v>-</v>
      </c>
      <c r="Y1651" s="127" t="str">
        <f t="shared" si="159"/>
        <v>-</v>
      </c>
      <c r="Z1651" s="2" t="str">
        <f>IF($D1651&gt;0,COUNTIFS($O$3:$O1651,$O1651,$L$3:$L1651,$L1651,$I$3:$I1651,$I1651),"-")</f>
        <v>-</v>
      </c>
      <c r="AA1651" s="27" t="str">
        <f>IF($D1651&gt;0,IF(OR($Z1651 &gt;1,$L1651&lt;&gt;"Adulti"),0,VLOOKUP($P1651,Regione!$B$2:$C$22,2,FALSE)),"-")</f>
        <v>-</v>
      </c>
      <c r="AB1651" s="27" t="str">
        <f>IF($D1651&gt;0,IF(COUNTIFS($O$3:$O1651,$O1651,$L$3:$L1651,$L1651,$I$3:$I1651,$I1651) &gt;1,0,SUMIFS($Y$3:$Y$2503,$L$3:$L$2503,$L1651,$O$3:$O$2503,$O1651,$I$3:$I$2503,$I1651)),"-")</f>
        <v>-</v>
      </c>
      <c r="AC1651" s="27" t="str">
        <f t="shared" si="156"/>
        <v>-</v>
      </c>
    </row>
    <row r="1652" spans="1:29" s="1" customFormat="1">
      <c r="A1652" s="13"/>
      <c r="B1652" s="107" t="str">
        <f>IF(COUNTA($A1652)&gt;0,VLOOKUP($A1652,Corsa!$A$1:$F$43,2,FALSE),"-")</f>
        <v>-</v>
      </c>
      <c r="C1652" s="11"/>
      <c r="D1652" s="13"/>
      <c r="E1652" s="13"/>
      <c r="F1652" s="46" t="str">
        <f>IF(COUNTA($A1652)&gt;0,VLOOKUP($A1652,Corsa!$A$1:$F$43,3,FALSE),"-")</f>
        <v>-</v>
      </c>
      <c r="G1652" s="28" t="str">
        <f>IF($D1652&gt;0,VLOOKUP($D1652,Iscrizioni!$A$2:$M$2502,9,FALSE),"-")</f>
        <v>-</v>
      </c>
      <c r="H1652" s="28" t="str">
        <f>IF($D1652&gt;0,VLOOKUP($D1652,Iscrizioni!$A$2:$M$2502,4,FALSE),"-")</f>
        <v>-</v>
      </c>
      <c r="I1652" s="27" t="str">
        <f>IF($D1652&gt;0,VLOOKUP($D1652,Iscrizioni!$A$2:$M$2502,5,FALSE),"-")</f>
        <v>-</v>
      </c>
      <c r="J1652" s="27" t="str">
        <f>IF($D1652&gt;0,VLOOKUP($D1652,Iscrizioni!$A$2:$M$2502,10,FALSE),"-")</f>
        <v>-</v>
      </c>
      <c r="K1652" s="27" t="str">
        <f t="shared" si="154"/>
        <v>-</v>
      </c>
      <c r="L1652" s="46" t="str">
        <f>IF($D1652&gt;0,VLOOKUP($D1652,Iscrizioni!$A$2:$M$2502,11,FALSE),"-")</f>
        <v>-</v>
      </c>
      <c r="M1652" s="27" t="str">
        <f>IF($D1652&gt;0,VLOOKUP($D1652,Iscrizioni!$A$2:$N$2502,12,FALSE),"-")</f>
        <v>-</v>
      </c>
      <c r="N1652" s="46" t="str">
        <f>IF($D1652&gt;0,VLOOKUP($D1652,Iscrizioni!$A$2:$M$2502,6,FALSE),"-")</f>
        <v>-</v>
      </c>
      <c r="O1652" s="107" t="str">
        <f>IF($D1652&gt;0,VLOOKUP($D1652,Iscrizioni!$A$2:$M$2502,7,FALSE),"-")</f>
        <v>-</v>
      </c>
      <c r="P1652" s="46" t="str">
        <f>IF($D1652&gt;0,VLOOKUP(LEFT($N1652,1),Regione!$A$2:$C$21,2,FALSE),"-")</f>
        <v>-</v>
      </c>
      <c r="Q1652" s="112" t="str">
        <f ca="1">IF($D1652&gt;0,NormalizzaTempo("D",CELL("tipo",$E1652),$E1652),"-")</f>
        <v>-</v>
      </c>
      <c r="R1652" s="27" t="str">
        <f>IF($D1652&gt;0,VLOOKUP($D1652,Iscrizioni!$A$2:$M$2502,13,FALSE),"-")</f>
        <v>-</v>
      </c>
      <c r="S1652" s="112" t="str">
        <f t="shared" si="157"/>
        <v>-</v>
      </c>
      <c r="T1652" s="112" t="str">
        <f>IF($D1652&gt;0,SUMIFS($S$3:$S1652,$X$3:$X1652,1,$J$3:$J1652,$J1652),"-")</f>
        <v>-</v>
      </c>
      <c r="U1652" s="112" t="str">
        <f t="shared" si="158"/>
        <v>-</v>
      </c>
      <c r="V1652" s="112" t="str">
        <f t="shared" si="155"/>
        <v>-</v>
      </c>
      <c r="W1652" s="27" t="str">
        <f>IF(LEN($C1652)=0,IF($D1652&gt;0,COUNTIFS($A$3:$A1652,$A1652),"-"),"Escluso")</f>
        <v>-</v>
      </c>
      <c r="X1652" s="2" t="str">
        <f>IF(LEN($C1652)=0,IF($D1652&gt;0,COUNTIFS($J$3:$J1652,$J1652,$C$3:$C1652,""),"-"),"Escluso")</f>
        <v>-</v>
      </c>
      <c r="Y1652" s="127" t="str">
        <f t="shared" si="159"/>
        <v>-</v>
      </c>
      <c r="Z1652" s="2" t="str">
        <f>IF($D1652&gt;0,COUNTIFS($O$3:$O1652,$O1652,$L$3:$L1652,$L1652,$I$3:$I1652,$I1652),"-")</f>
        <v>-</v>
      </c>
      <c r="AA1652" s="27" t="str">
        <f>IF($D1652&gt;0,IF(OR($Z1652 &gt;1,$L1652&lt;&gt;"Adulti"),0,VLOOKUP($P1652,Regione!$B$2:$C$22,2,FALSE)),"-")</f>
        <v>-</v>
      </c>
      <c r="AB1652" s="27" t="str">
        <f>IF($D1652&gt;0,IF(COUNTIFS($O$3:$O1652,$O1652,$L$3:$L1652,$L1652,$I$3:$I1652,$I1652) &gt;1,0,SUMIFS($Y$3:$Y$2503,$L$3:$L$2503,$L1652,$O$3:$O$2503,$O1652,$I$3:$I$2503,$I1652)),"-")</f>
        <v>-</v>
      </c>
      <c r="AC1652" s="27" t="str">
        <f t="shared" si="156"/>
        <v>-</v>
      </c>
    </row>
    <row r="1653" spans="1:29" s="1" customFormat="1">
      <c r="A1653" s="13"/>
      <c r="B1653" s="107" t="str">
        <f>IF(COUNTA($A1653)&gt;0,VLOOKUP($A1653,Corsa!$A$1:$F$43,2,FALSE),"-")</f>
        <v>-</v>
      </c>
      <c r="C1653" s="11"/>
      <c r="D1653" s="13"/>
      <c r="E1653" s="13"/>
      <c r="F1653" s="46" t="str">
        <f>IF(COUNTA($A1653)&gt;0,VLOOKUP($A1653,Corsa!$A$1:$F$43,3,FALSE),"-")</f>
        <v>-</v>
      </c>
      <c r="G1653" s="28" t="str">
        <f>IF($D1653&gt;0,VLOOKUP($D1653,Iscrizioni!$A$2:$M$2502,9,FALSE),"-")</f>
        <v>-</v>
      </c>
      <c r="H1653" s="28" t="str">
        <f>IF($D1653&gt;0,VLOOKUP($D1653,Iscrizioni!$A$2:$M$2502,4,FALSE),"-")</f>
        <v>-</v>
      </c>
      <c r="I1653" s="27" t="str">
        <f>IF($D1653&gt;0,VLOOKUP($D1653,Iscrizioni!$A$2:$M$2502,5,FALSE),"-")</f>
        <v>-</v>
      </c>
      <c r="J1653" s="27" t="str">
        <f>IF($D1653&gt;0,VLOOKUP($D1653,Iscrizioni!$A$2:$M$2502,10,FALSE),"-")</f>
        <v>-</v>
      </c>
      <c r="K1653" s="27" t="str">
        <f t="shared" si="154"/>
        <v>-</v>
      </c>
      <c r="L1653" s="46" t="str">
        <f>IF($D1653&gt;0,VLOOKUP($D1653,Iscrizioni!$A$2:$M$2502,11,FALSE),"-")</f>
        <v>-</v>
      </c>
      <c r="M1653" s="27" t="str">
        <f>IF($D1653&gt;0,VLOOKUP($D1653,Iscrizioni!$A$2:$N$2502,12,FALSE),"-")</f>
        <v>-</v>
      </c>
      <c r="N1653" s="46" t="str">
        <f>IF($D1653&gt;0,VLOOKUP($D1653,Iscrizioni!$A$2:$M$2502,6,FALSE),"-")</f>
        <v>-</v>
      </c>
      <c r="O1653" s="107" t="str">
        <f>IF($D1653&gt;0,VLOOKUP($D1653,Iscrizioni!$A$2:$M$2502,7,FALSE),"-")</f>
        <v>-</v>
      </c>
      <c r="P1653" s="46" t="str">
        <f>IF($D1653&gt;0,VLOOKUP(LEFT($N1653,1),Regione!$A$2:$C$21,2,FALSE),"-")</f>
        <v>-</v>
      </c>
      <c r="Q1653" s="112" t="str">
        <f ca="1">IF($D1653&gt;0,NormalizzaTempo("D",CELL("tipo",$E1653),$E1653),"-")</f>
        <v>-</v>
      </c>
      <c r="R1653" s="27" t="str">
        <f>IF($D1653&gt;0,VLOOKUP($D1653,Iscrizioni!$A$2:$M$2502,13,FALSE),"-")</f>
        <v>-</v>
      </c>
      <c r="S1653" s="112" t="str">
        <f t="shared" si="157"/>
        <v>-</v>
      </c>
      <c r="T1653" s="112" t="str">
        <f>IF($D1653&gt;0,SUMIFS($S$3:$S1653,$X$3:$X1653,1,$J$3:$J1653,$J1653),"-")</f>
        <v>-</v>
      </c>
      <c r="U1653" s="112" t="str">
        <f t="shared" si="158"/>
        <v>-</v>
      </c>
      <c r="V1653" s="112" t="str">
        <f t="shared" si="155"/>
        <v>-</v>
      </c>
      <c r="W1653" s="27" t="str">
        <f>IF(LEN($C1653)=0,IF($D1653&gt;0,COUNTIFS($A$3:$A1653,$A1653),"-"),"Escluso")</f>
        <v>-</v>
      </c>
      <c r="X1653" s="2" t="str">
        <f>IF(LEN($C1653)=0,IF($D1653&gt;0,COUNTIFS($J$3:$J1653,$J1653,$C$3:$C1653,""),"-"),"Escluso")</f>
        <v>-</v>
      </c>
      <c r="Y1653" s="127" t="str">
        <f t="shared" si="159"/>
        <v>-</v>
      </c>
      <c r="Z1653" s="2" t="str">
        <f>IF($D1653&gt;0,COUNTIFS($O$3:$O1653,$O1653,$L$3:$L1653,$L1653,$I$3:$I1653,$I1653),"-")</f>
        <v>-</v>
      </c>
      <c r="AA1653" s="27" t="str">
        <f>IF($D1653&gt;0,IF(OR($Z1653 &gt;1,$L1653&lt;&gt;"Adulti"),0,VLOOKUP($P1653,Regione!$B$2:$C$22,2,FALSE)),"-")</f>
        <v>-</v>
      </c>
      <c r="AB1653" s="27" t="str">
        <f>IF($D1653&gt;0,IF(COUNTIFS($O$3:$O1653,$O1653,$L$3:$L1653,$L1653,$I$3:$I1653,$I1653) &gt;1,0,SUMIFS($Y$3:$Y$2503,$L$3:$L$2503,$L1653,$O$3:$O$2503,$O1653,$I$3:$I$2503,$I1653)),"-")</f>
        <v>-</v>
      </c>
      <c r="AC1653" s="27" t="str">
        <f t="shared" si="156"/>
        <v>-</v>
      </c>
    </row>
    <row r="1654" spans="1:29" s="1" customFormat="1">
      <c r="A1654" s="13"/>
      <c r="B1654" s="107" t="str">
        <f>IF(COUNTA($A1654)&gt;0,VLOOKUP($A1654,Corsa!$A$1:$F$43,2,FALSE),"-")</f>
        <v>-</v>
      </c>
      <c r="C1654" s="11"/>
      <c r="D1654" s="13"/>
      <c r="E1654" s="13"/>
      <c r="F1654" s="46" t="str">
        <f>IF(COUNTA($A1654)&gt;0,VLOOKUP($A1654,Corsa!$A$1:$F$43,3,FALSE),"-")</f>
        <v>-</v>
      </c>
      <c r="G1654" s="28" t="str">
        <f>IF($D1654&gt;0,VLOOKUP($D1654,Iscrizioni!$A$2:$M$2502,9,FALSE),"-")</f>
        <v>-</v>
      </c>
      <c r="H1654" s="28" t="str">
        <f>IF($D1654&gt;0,VLOOKUP($D1654,Iscrizioni!$A$2:$M$2502,4,FALSE),"-")</f>
        <v>-</v>
      </c>
      <c r="I1654" s="27" t="str">
        <f>IF($D1654&gt;0,VLOOKUP($D1654,Iscrizioni!$A$2:$M$2502,5,FALSE),"-")</f>
        <v>-</v>
      </c>
      <c r="J1654" s="27" t="str">
        <f>IF($D1654&gt;0,VLOOKUP($D1654,Iscrizioni!$A$2:$M$2502,10,FALSE),"-")</f>
        <v>-</v>
      </c>
      <c r="K1654" s="27" t="str">
        <f t="shared" si="154"/>
        <v>-</v>
      </c>
      <c r="L1654" s="46" t="str">
        <f>IF($D1654&gt;0,VLOOKUP($D1654,Iscrizioni!$A$2:$M$2502,11,FALSE),"-")</f>
        <v>-</v>
      </c>
      <c r="M1654" s="27" t="str">
        <f>IF($D1654&gt;0,VLOOKUP($D1654,Iscrizioni!$A$2:$N$2502,12,FALSE),"-")</f>
        <v>-</v>
      </c>
      <c r="N1654" s="46" t="str">
        <f>IF($D1654&gt;0,VLOOKUP($D1654,Iscrizioni!$A$2:$M$2502,6,FALSE),"-")</f>
        <v>-</v>
      </c>
      <c r="O1654" s="107" t="str">
        <f>IF($D1654&gt;0,VLOOKUP($D1654,Iscrizioni!$A$2:$M$2502,7,FALSE),"-")</f>
        <v>-</v>
      </c>
      <c r="P1654" s="46" t="str">
        <f>IF($D1654&gt;0,VLOOKUP(LEFT($N1654,1),Regione!$A$2:$C$21,2,FALSE),"-")</f>
        <v>-</v>
      </c>
      <c r="Q1654" s="112" t="str">
        <f ca="1">IF($D1654&gt;0,NormalizzaTempo("D",CELL("tipo",$E1654),$E1654),"-")</f>
        <v>-</v>
      </c>
      <c r="R1654" s="27" t="str">
        <f>IF($D1654&gt;0,VLOOKUP($D1654,Iscrizioni!$A$2:$M$2502,13,FALSE),"-")</f>
        <v>-</v>
      </c>
      <c r="S1654" s="112" t="str">
        <f t="shared" si="157"/>
        <v>-</v>
      </c>
      <c r="T1654" s="112" t="str">
        <f>IF($D1654&gt;0,SUMIFS($S$3:$S1654,$X$3:$X1654,1,$J$3:$J1654,$J1654),"-")</f>
        <v>-</v>
      </c>
      <c r="U1654" s="112" t="str">
        <f t="shared" si="158"/>
        <v>-</v>
      </c>
      <c r="V1654" s="112" t="str">
        <f t="shared" si="155"/>
        <v>-</v>
      </c>
      <c r="W1654" s="27" t="str">
        <f>IF(LEN($C1654)=0,IF($D1654&gt;0,COUNTIFS($A$3:$A1654,$A1654),"-"),"Escluso")</f>
        <v>-</v>
      </c>
      <c r="X1654" s="2" t="str">
        <f>IF(LEN($C1654)=0,IF($D1654&gt;0,COUNTIFS($J$3:$J1654,$J1654,$C$3:$C1654,""),"-"),"Escluso")</f>
        <v>-</v>
      </c>
      <c r="Y1654" s="127" t="str">
        <f t="shared" si="159"/>
        <v>-</v>
      </c>
      <c r="Z1654" s="2" t="str">
        <f>IF($D1654&gt;0,COUNTIFS($O$3:$O1654,$O1654,$L$3:$L1654,$L1654,$I$3:$I1654,$I1654),"-")</f>
        <v>-</v>
      </c>
      <c r="AA1654" s="27" t="str">
        <f>IF($D1654&gt;0,IF(OR($Z1654 &gt;1,$L1654&lt;&gt;"Adulti"),0,VLOOKUP($P1654,Regione!$B$2:$C$22,2,FALSE)),"-")</f>
        <v>-</v>
      </c>
      <c r="AB1654" s="27" t="str">
        <f>IF($D1654&gt;0,IF(COUNTIFS($O$3:$O1654,$O1654,$L$3:$L1654,$L1654,$I$3:$I1654,$I1654) &gt;1,0,SUMIFS($Y$3:$Y$2503,$L$3:$L$2503,$L1654,$O$3:$O$2503,$O1654,$I$3:$I$2503,$I1654)),"-")</f>
        <v>-</v>
      </c>
      <c r="AC1654" s="27" t="str">
        <f t="shared" si="156"/>
        <v>-</v>
      </c>
    </row>
    <row r="1655" spans="1:29" s="1" customFormat="1">
      <c r="A1655" s="13"/>
      <c r="B1655" s="107" t="str">
        <f>IF(COUNTA($A1655)&gt;0,VLOOKUP($A1655,Corsa!$A$1:$F$43,2,FALSE),"-")</f>
        <v>-</v>
      </c>
      <c r="C1655" s="11"/>
      <c r="D1655" s="13"/>
      <c r="E1655" s="13"/>
      <c r="F1655" s="46" t="str">
        <f>IF(COUNTA($A1655)&gt;0,VLOOKUP($A1655,Corsa!$A$1:$F$43,3,FALSE),"-")</f>
        <v>-</v>
      </c>
      <c r="G1655" s="28" t="str">
        <f>IF($D1655&gt;0,VLOOKUP($D1655,Iscrizioni!$A$2:$M$2502,9,FALSE),"-")</f>
        <v>-</v>
      </c>
      <c r="H1655" s="28" t="str">
        <f>IF($D1655&gt;0,VLOOKUP($D1655,Iscrizioni!$A$2:$M$2502,4,FALSE),"-")</f>
        <v>-</v>
      </c>
      <c r="I1655" s="27" t="str">
        <f>IF($D1655&gt;0,VLOOKUP($D1655,Iscrizioni!$A$2:$M$2502,5,FALSE),"-")</f>
        <v>-</v>
      </c>
      <c r="J1655" s="27" t="str">
        <f>IF($D1655&gt;0,VLOOKUP($D1655,Iscrizioni!$A$2:$M$2502,10,FALSE),"-")</f>
        <v>-</v>
      </c>
      <c r="K1655" s="27" t="str">
        <f t="shared" si="154"/>
        <v>-</v>
      </c>
      <c r="L1655" s="46" t="str">
        <f>IF($D1655&gt;0,VLOOKUP($D1655,Iscrizioni!$A$2:$M$2502,11,FALSE),"-")</f>
        <v>-</v>
      </c>
      <c r="M1655" s="27" t="str">
        <f>IF($D1655&gt;0,VLOOKUP($D1655,Iscrizioni!$A$2:$N$2502,12,FALSE),"-")</f>
        <v>-</v>
      </c>
      <c r="N1655" s="46" t="str">
        <f>IF($D1655&gt;0,VLOOKUP($D1655,Iscrizioni!$A$2:$M$2502,6,FALSE),"-")</f>
        <v>-</v>
      </c>
      <c r="O1655" s="107" t="str">
        <f>IF($D1655&gt;0,VLOOKUP($D1655,Iscrizioni!$A$2:$M$2502,7,FALSE),"-")</f>
        <v>-</v>
      </c>
      <c r="P1655" s="46" t="str">
        <f>IF($D1655&gt;0,VLOOKUP(LEFT($N1655,1),Regione!$A$2:$C$21,2,FALSE),"-")</f>
        <v>-</v>
      </c>
      <c r="Q1655" s="112" t="str">
        <f ca="1">IF($D1655&gt;0,NormalizzaTempo("D",CELL("tipo",$E1655),$E1655),"-")</f>
        <v>-</v>
      </c>
      <c r="R1655" s="27" t="str">
        <f>IF($D1655&gt;0,VLOOKUP($D1655,Iscrizioni!$A$2:$M$2502,13,FALSE),"-")</f>
        <v>-</v>
      </c>
      <c r="S1655" s="112" t="str">
        <f t="shared" si="157"/>
        <v>-</v>
      </c>
      <c r="T1655" s="112" t="str">
        <f>IF($D1655&gt;0,SUMIFS($S$3:$S1655,$X$3:$X1655,1,$J$3:$J1655,$J1655),"-")</f>
        <v>-</v>
      </c>
      <c r="U1655" s="112" t="str">
        <f t="shared" si="158"/>
        <v>-</v>
      </c>
      <c r="V1655" s="112" t="str">
        <f t="shared" si="155"/>
        <v>-</v>
      </c>
      <c r="W1655" s="27" t="str">
        <f>IF(LEN($C1655)=0,IF($D1655&gt;0,COUNTIFS($A$3:$A1655,$A1655),"-"),"Escluso")</f>
        <v>-</v>
      </c>
      <c r="X1655" s="2" t="str">
        <f>IF(LEN($C1655)=0,IF($D1655&gt;0,COUNTIFS($J$3:$J1655,$J1655,$C$3:$C1655,""),"-"),"Escluso")</f>
        <v>-</v>
      </c>
      <c r="Y1655" s="127" t="str">
        <f t="shared" si="159"/>
        <v>-</v>
      </c>
      <c r="Z1655" s="2" t="str">
        <f>IF($D1655&gt;0,COUNTIFS($O$3:$O1655,$O1655,$L$3:$L1655,$L1655,$I$3:$I1655,$I1655),"-")</f>
        <v>-</v>
      </c>
      <c r="AA1655" s="27" t="str">
        <f>IF($D1655&gt;0,IF(OR($Z1655 &gt;1,$L1655&lt;&gt;"Adulti"),0,VLOOKUP($P1655,Regione!$B$2:$C$22,2,FALSE)),"-")</f>
        <v>-</v>
      </c>
      <c r="AB1655" s="27" t="str">
        <f>IF($D1655&gt;0,IF(COUNTIFS($O$3:$O1655,$O1655,$L$3:$L1655,$L1655,$I$3:$I1655,$I1655) &gt;1,0,SUMIFS($Y$3:$Y$2503,$L$3:$L$2503,$L1655,$O$3:$O$2503,$O1655,$I$3:$I$2503,$I1655)),"-")</f>
        <v>-</v>
      </c>
      <c r="AC1655" s="27" t="str">
        <f t="shared" si="156"/>
        <v>-</v>
      </c>
    </row>
    <row r="1656" spans="1:29" s="1" customFormat="1">
      <c r="A1656" s="13"/>
      <c r="B1656" s="107" t="str">
        <f>IF(COUNTA($A1656)&gt;0,VLOOKUP($A1656,Corsa!$A$1:$F$43,2,FALSE),"-")</f>
        <v>-</v>
      </c>
      <c r="C1656" s="11"/>
      <c r="D1656" s="13"/>
      <c r="E1656" s="13"/>
      <c r="F1656" s="46" t="str">
        <f>IF(COUNTA($A1656)&gt;0,VLOOKUP($A1656,Corsa!$A$1:$F$43,3,FALSE),"-")</f>
        <v>-</v>
      </c>
      <c r="G1656" s="28" t="str">
        <f>IF($D1656&gt;0,VLOOKUP($D1656,Iscrizioni!$A$2:$M$2502,9,FALSE),"-")</f>
        <v>-</v>
      </c>
      <c r="H1656" s="28" t="str">
        <f>IF($D1656&gt;0,VLOOKUP($D1656,Iscrizioni!$A$2:$M$2502,4,FALSE),"-")</f>
        <v>-</v>
      </c>
      <c r="I1656" s="27" t="str">
        <f>IF($D1656&gt;0,VLOOKUP($D1656,Iscrizioni!$A$2:$M$2502,5,FALSE),"-")</f>
        <v>-</v>
      </c>
      <c r="J1656" s="27" t="str">
        <f>IF($D1656&gt;0,VLOOKUP($D1656,Iscrizioni!$A$2:$M$2502,10,FALSE),"-")</f>
        <v>-</v>
      </c>
      <c r="K1656" s="27" t="str">
        <f t="shared" si="154"/>
        <v>-</v>
      </c>
      <c r="L1656" s="46" t="str">
        <f>IF($D1656&gt;0,VLOOKUP($D1656,Iscrizioni!$A$2:$M$2502,11,FALSE),"-")</f>
        <v>-</v>
      </c>
      <c r="M1656" s="27" t="str">
        <f>IF($D1656&gt;0,VLOOKUP($D1656,Iscrizioni!$A$2:$N$2502,12,FALSE),"-")</f>
        <v>-</v>
      </c>
      <c r="N1656" s="46" t="str">
        <f>IF($D1656&gt;0,VLOOKUP($D1656,Iscrizioni!$A$2:$M$2502,6,FALSE),"-")</f>
        <v>-</v>
      </c>
      <c r="O1656" s="107" t="str">
        <f>IF($D1656&gt;0,VLOOKUP($D1656,Iscrizioni!$A$2:$M$2502,7,FALSE),"-")</f>
        <v>-</v>
      </c>
      <c r="P1656" s="46" t="str">
        <f>IF($D1656&gt;0,VLOOKUP(LEFT($N1656,1),Regione!$A$2:$C$21,2,FALSE),"-")</f>
        <v>-</v>
      </c>
      <c r="Q1656" s="112" t="str">
        <f ca="1">IF($D1656&gt;0,NormalizzaTempo("D",CELL("tipo",$E1656),$E1656),"-")</f>
        <v>-</v>
      </c>
      <c r="R1656" s="27" t="str">
        <f>IF($D1656&gt;0,VLOOKUP($D1656,Iscrizioni!$A$2:$M$2502,13,FALSE),"-")</f>
        <v>-</v>
      </c>
      <c r="S1656" s="112" t="str">
        <f t="shared" si="157"/>
        <v>-</v>
      </c>
      <c r="T1656" s="112" t="str">
        <f>IF($D1656&gt;0,SUMIFS($S$3:$S1656,$X$3:$X1656,1,$J$3:$J1656,$J1656),"-")</f>
        <v>-</v>
      </c>
      <c r="U1656" s="112" t="str">
        <f t="shared" si="158"/>
        <v>-</v>
      </c>
      <c r="V1656" s="112" t="str">
        <f t="shared" si="155"/>
        <v>-</v>
      </c>
      <c r="W1656" s="27" t="str">
        <f>IF(LEN($C1656)=0,IF($D1656&gt;0,COUNTIFS($A$3:$A1656,$A1656),"-"),"Escluso")</f>
        <v>-</v>
      </c>
      <c r="X1656" s="2" t="str">
        <f>IF(LEN($C1656)=0,IF($D1656&gt;0,COUNTIFS($J$3:$J1656,$J1656,$C$3:$C1656,""),"-"),"Escluso")</f>
        <v>-</v>
      </c>
      <c r="Y1656" s="127" t="str">
        <f t="shared" si="159"/>
        <v>-</v>
      </c>
      <c r="Z1656" s="2" t="str">
        <f>IF($D1656&gt;0,COUNTIFS($O$3:$O1656,$O1656,$L$3:$L1656,$L1656,$I$3:$I1656,$I1656),"-")</f>
        <v>-</v>
      </c>
      <c r="AA1656" s="27" t="str">
        <f>IF($D1656&gt;0,IF(OR($Z1656 &gt;1,$L1656&lt;&gt;"Adulti"),0,VLOOKUP($P1656,Regione!$B$2:$C$22,2,FALSE)),"-")</f>
        <v>-</v>
      </c>
      <c r="AB1656" s="27" t="str">
        <f>IF($D1656&gt;0,IF(COUNTIFS($O$3:$O1656,$O1656,$L$3:$L1656,$L1656,$I$3:$I1656,$I1656) &gt;1,0,SUMIFS($Y$3:$Y$2503,$L$3:$L$2503,$L1656,$O$3:$O$2503,$O1656,$I$3:$I$2503,$I1656)),"-")</f>
        <v>-</v>
      </c>
      <c r="AC1656" s="27" t="str">
        <f t="shared" si="156"/>
        <v>-</v>
      </c>
    </row>
    <row r="1657" spans="1:29" s="1" customFormat="1">
      <c r="A1657" s="13"/>
      <c r="B1657" s="107" t="str">
        <f>IF(COUNTA($A1657)&gt;0,VLOOKUP($A1657,Corsa!$A$1:$F$43,2,FALSE),"-")</f>
        <v>-</v>
      </c>
      <c r="C1657" s="11"/>
      <c r="D1657" s="13"/>
      <c r="E1657" s="13"/>
      <c r="F1657" s="46" t="str">
        <f>IF(COUNTA($A1657)&gt;0,VLOOKUP($A1657,Corsa!$A$1:$F$43,3,FALSE),"-")</f>
        <v>-</v>
      </c>
      <c r="G1657" s="28" t="str">
        <f>IF($D1657&gt;0,VLOOKUP($D1657,Iscrizioni!$A$2:$M$2502,9,FALSE),"-")</f>
        <v>-</v>
      </c>
      <c r="H1657" s="28" t="str">
        <f>IF($D1657&gt;0,VLOOKUP($D1657,Iscrizioni!$A$2:$M$2502,4,FALSE),"-")</f>
        <v>-</v>
      </c>
      <c r="I1657" s="27" t="str">
        <f>IF($D1657&gt;0,VLOOKUP($D1657,Iscrizioni!$A$2:$M$2502,5,FALSE),"-")</f>
        <v>-</v>
      </c>
      <c r="J1657" s="27" t="str">
        <f>IF($D1657&gt;0,VLOOKUP($D1657,Iscrizioni!$A$2:$M$2502,10,FALSE),"-")</f>
        <v>-</v>
      </c>
      <c r="K1657" s="27" t="str">
        <f t="shared" si="154"/>
        <v>-</v>
      </c>
      <c r="L1657" s="46" t="str">
        <f>IF($D1657&gt;0,VLOOKUP($D1657,Iscrizioni!$A$2:$M$2502,11,FALSE),"-")</f>
        <v>-</v>
      </c>
      <c r="M1657" s="27" t="str">
        <f>IF($D1657&gt;0,VLOOKUP($D1657,Iscrizioni!$A$2:$N$2502,12,FALSE),"-")</f>
        <v>-</v>
      </c>
      <c r="N1657" s="46" t="str">
        <f>IF($D1657&gt;0,VLOOKUP($D1657,Iscrizioni!$A$2:$M$2502,6,FALSE),"-")</f>
        <v>-</v>
      </c>
      <c r="O1657" s="107" t="str">
        <f>IF($D1657&gt;0,VLOOKUP($D1657,Iscrizioni!$A$2:$M$2502,7,FALSE),"-")</f>
        <v>-</v>
      </c>
      <c r="P1657" s="46" t="str">
        <f>IF($D1657&gt;0,VLOOKUP(LEFT($N1657,1),Regione!$A$2:$C$21,2,FALSE),"-")</f>
        <v>-</v>
      </c>
      <c r="Q1657" s="112" t="str">
        <f ca="1">IF($D1657&gt;0,NormalizzaTempo("D",CELL("tipo",$E1657),$E1657),"-")</f>
        <v>-</v>
      </c>
      <c r="R1657" s="27" t="str">
        <f>IF($D1657&gt;0,VLOOKUP($D1657,Iscrizioni!$A$2:$M$2502,13,FALSE),"-")</f>
        <v>-</v>
      </c>
      <c r="S1657" s="112" t="str">
        <f t="shared" si="157"/>
        <v>-</v>
      </c>
      <c r="T1657" s="112" t="str">
        <f>IF($D1657&gt;0,SUMIFS($S$3:$S1657,$X$3:$X1657,1,$J$3:$J1657,$J1657),"-")</f>
        <v>-</v>
      </c>
      <c r="U1657" s="112" t="str">
        <f t="shared" si="158"/>
        <v>-</v>
      </c>
      <c r="V1657" s="112" t="str">
        <f t="shared" si="155"/>
        <v>-</v>
      </c>
      <c r="W1657" s="27" t="str">
        <f>IF(LEN($C1657)=0,IF($D1657&gt;0,COUNTIFS($A$3:$A1657,$A1657),"-"),"Escluso")</f>
        <v>-</v>
      </c>
      <c r="X1657" s="2" t="str">
        <f>IF(LEN($C1657)=0,IF($D1657&gt;0,COUNTIFS($J$3:$J1657,$J1657,$C$3:$C1657,""),"-"),"Escluso")</f>
        <v>-</v>
      </c>
      <c r="Y1657" s="127" t="str">
        <f t="shared" si="159"/>
        <v>-</v>
      </c>
      <c r="Z1657" s="2" t="str">
        <f>IF($D1657&gt;0,COUNTIFS($O$3:$O1657,$O1657,$L$3:$L1657,$L1657,$I$3:$I1657,$I1657),"-")</f>
        <v>-</v>
      </c>
      <c r="AA1657" s="27" t="str">
        <f>IF($D1657&gt;0,IF(OR($Z1657 &gt;1,$L1657&lt;&gt;"Adulti"),0,VLOOKUP($P1657,Regione!$B$2:$C$22,2,FALSE)),"-")</f>
        <v>-</v>
      </c>
      <c r="AB1657" s="27" t="str">
        <f>IF($D1657&gt;0,IF(COUNTIFS($O$3:$O1657,$O1657,$L$3:$L1657,$L1657,$I$3:$I1657,$I1657) &gt;1,0,SUMIFS($Y$3:$Y$2503,$L$3:$L$2503,$L1657,$O$3:$O$2503,$O1657,$I$3:$I$2503,$I1657)),"-")</f>
        <v>-</v>
      </c>
      <c r="AC1657" s="27" t="str">
        <f t="shared" si="156"/>
        <v>-</v>
      </c>
    </row>
    <row r="1658" spans="1:29" s="1" customFormat="1">
      <c r="A1658" s="13"/>
      <c r="B1658" s="107" t="str">
        <f>IF(COUNTA($A1658)&gt;0,VLOOKUP($A1658,Corsa!$A$1:$F$43,2,FALSE),"-")</f>
        <v>-</v>
      </c>
      <c r="C1658" s="11"/>
      <c r="D1658" s="13"/>
      <c r="E1658" s="13"/>
      <c r="F1658" s="46" t="str">
        <f>IF(COUNTA($A1658)&gt;0,VLOOKUP($A1658,Corsa!$A$1:$F$43,3,FALSE),"-")</f>
        <v>-</v>
      </c>
      <c r="G1658" s="28" t="str">
        <f>IF($D1658&gt;0,VLOOKUP($D1658,Iscrizioni!$A$2:$M$2502,9,FALSE),"-")</f>
        <v>-</v>
      </c>
      <c r="H1658" s="28" t="str">
        <f>IF($D1658&gt;0,VLOOKUP($D1658,Iscrizioni!$A$2:$M$2502,4,FALSE),"-")</f>
        <v>-</v>
      </c>
      <c r="I1658" s="27" t="str">
        <f>IF($D1658&gt;0,VLOOKUP($D1658,Iscrizioni!$A$2:$M$2502,5,FALSE),"-")</f>
        <v>-</v>
      </c>
      <c r="J1658" s="27" t="str">
        <f>IF($D1658&gt;0,VLOOKUP($D1658,Iscrizioni!$A$2:$M$2502,10,FALSE),"-")</f>
        <v>-</v>
      </c>
      <c r="K1658" s="27" t="str">
        <f t="shared" si="154"/>
        <v>-</v>
      </c>
      <c r="L1658" s="46" t="str">
        <f>IF($D1658&gt;0,VLOOKUP($D1658,Iscrizioni!$A$2:$M$2502,11,FALSE),"-")</f>
        <v>-</v>
      </c>
      <c r="M1658" s="27" t="str">
        <f>IF($D1658&gt;0,VLOOKUP($D1658,Iscrizioni!$A$2:$N$2502,12,FALSE),"-")</f>
        <v>-</v>
      </c>
      <c r="N1658" s="46" t="str">
        <f>IF($D1658&gt;0,VLOOKUP($D1658,Iscrizioni!$A$2:$M$2502,6,FALSE),"-")</f>
        <v>-</v>
      </c>
      <c r="O1658" s="107" t="str">
        <f>IF($D1658&gt;0,VLOOKUP($D1658,Iscrizioni!$A$2:$M$2502,7,FALSE),"-")</f>
        <v>-</v>
      </c>
      <c r="P1658" s="46" t="str">
        <f>IF($D1658&gt;0,VLOOKUP(LEFT($N1658,1),Regione!$A$2:$C$21,2,FALSE),"-")</f>
        <v>-</v>
      </c>
      <c r="Q1658" s="112" t="str">
        <f ca="1">IF($D1658&gt;0,NormalizzaTempo("D",CELL("tipo",$E1658),$E1658),"-")</f>
        <v>-</v>
      </c>
      <c r="R1658" s="27" t="str">
        <f>IF($D1658&gt;0,VLOOKUP($D1658,Iscrizioni!$A$2:$M$2502,13,FALSE),"-")</f>
        <v>-</v>
      </c>
      <c r="S1658" s="112" t="str">
        <f t="shared" si="157"/>
        <v>-</v>
      </c>
      <c r="T1658" s="112" t="str">
        <f>IF($D1658&gt;0,SUMIFS($S$3:$S1658,$X$3:$X1658,1,$J$3:$J1658,$J1658),"-")</f>
        <v>-</v>
      </c>
      <c r="U1658" s="112" t="str">
        <f t="shared" si="158"/>
        <v>-</v>
      </c>
      <c r="V1658" s="112" t="str">
        <f t="shared" si="155"/>
        <v>-</v>
      </c>
      <c r="W1658" s="27" t="str">
        <f>IF(LEN($C1658)=0,IF($D1658&gt;0,COUNTIFS($A$3:$A1658,$A1658),"-"),"Escluso")</f>
        <v>-</v>
      </c>
      <c r="X1658" s="2" t="str">
        <f>IF(LEN($C1658)=0,IF($D1658&gt;0,COUNTIFS($J$3:$J1658,$J1658,$C$3:$C1658,""),"-"),"Escluso")</f>
        <v>-</v>
      </c>
      <c r="Y1658" s="127" t="str">
        <f t="shared" si="159"/>
        <v>-</v>
      </c>
      <c r="Z1658" s="2" t="str">
        <f>IF($D1658&gt;0,COUNTIFS($O$3:$O1658,$O1658,$L$3:$L1658,$L1658,$I$3:$I1658,$I1658),"-")</f>
        <v>-</v>
      </c>
      <c r="AA1658" s="27" t="str">
        <f>IF($D1658&gt;0,IF(OR($Z1658 &gt;1,$L1658&lt;&gt;"Adulti"),0,VLOOKUP($P1658,Regione!$B$2:$C$22,2,FALSE)),"-")</f>
        <v>-</v>
      </c>
      <c r="AB1658" s="27" t="str">
        <f>IF($D1658&gt;0,IF(COUNTIFS($O$3:$O1658,$O1658,$L$3:$L1658,$L1658,$I$3:$I1658,$I1658) &gt;1,0,SUMIFS($Y$3:$Y$2503,$L$3:$L$2503,$L1658,$O$3:$O$2503,$O1658,$I$3:$I$2503,$I1658)),"-")</f>
        <v>-</v>
      </c>
      <c r="AC1658" s="27" t="str">
        <f t="shared" si="156"/>
        <v>-</v>
      </c>
    </row>
    <row r="1659" spans="1:29" s="1" customFormat="1">
      <c r="A1659" s="13"/>
      <c r="B1659" s="107" t="str">
        <f>IF(COUNTA($A1659)&gt;0,VLOOKUP($A1659,Corsa!$A$1:$F$43,2,FALSE),"-")</f>
        <v>-</v>
      </c>
      <c r="C1659" s="11"/>
      <c r="D1659" s="13"/>
      <c r="E1659" s="13"/>
      <c r="F1659" s="46" t="str">
        <f>IF(COUNTA($A1659)&gt;0,VLOOKUP($A1659,Corsa!$A$1:$F$43,3,FALSE),"-")</f>
        <v>-</v>
      </c>
      <c r="G1659" s="28" t="str">
        <f>IF($D1659&gt;0,VLOOKUP($D1659,Iscrizioni!$A$2:$M$2502,9,FALSE),"-")</f>
        <v>-</v>
      </c>
      <c r="H1659" s="28" t="str">
        <f>IF($D1659&gt;0,VLOOKUP($D1659,Iscrizioni!$A$2:$M$2502,4,FALSE),"-")</f>
        <v>-</v>
      </c>
      <c r="I1659" s="27" t="str">
        <f>IF($D1659&gt;0,VLOOKUP($D1659,Iscrizioni!$A$2:$M$2502,5,FALSE),"-")</f>
        <v>-</v>
      </c>
      <c r="J1659" s="27" t="str">
        <f>IF($D1659&gt;0,VLOOKUP($D1659,Iscrizioni!$A$2:$M$2502,10,FALSE),"-")</f>
        <v>-</v>
      </c>
      <c r="K1659" s="27" t="str">
        <f t="shared" si="154"/>
        <v>-</v>
      </c>
      <c r="L1659" s="46" t="str">
        <f>IF($D1659&gt;0,VLOOKUP($D1659,Iscrizioni!$A$2:$M$2502,11,FALSE),"-")</f>
        <v>-</v>
      </c>
      <c r="M1659" s="27" t="str">
        <f>IF($D1659&gt;0,VLOOKUP($D1659,Iscrizioni!$A$2:$N$2502,12,FALSE),"-")</f>
        <v>-</v>
      </c>
      <c r="N1659" s="46" t="str">
        <f>IF($D1659&gt;0,VLOOKUP($D1659,Iscrizioni!$A$2:$M$2502,6,FALSE),"-")</f>
        <v>-</v>
      </c>
      <c r="O1659" s="107" t="str">
        <f>IF($D1659&gt;0,VLOOKUP($D1659,Iscrizioni!$A$2:$M$2502,7,FALSE),"-")</f>
        <v>-</v>
      </c>
      <c r="P1659" s="46" t="str">
        <f>IF($D1659&gt;0,VLOOKUP(LEFT($N1659,1),Regione!$A$2:$C$21,2,FALSE),"-")</f>
        <v>-</v>
      </c>
      <c r="Q1659" s="112" t="str">
        <f ca="1">IF($D1659&gt;0,NormalizzaTempo("D",CELL("tipo",$E1659),$E1659),"-")</f>
        <v>-</v>
      </c>
      <c r="R1659" s="27" t="str">
        <f>IF($D1659&gt;0,VLOOKUP($D1659,Iscrizioni!$A$2:$M$2502,13,FALSE),"-")</f>
        <v>-</v>
      </c>
      <c r="S1659" s="112" t="str">
        <f t="shared" si="157"/>
        <v>-</v>
      </c>
      <c r="T1659" s="112" t="str">
        <f>IF($D1659&gt;0,SUMIFS($S$3:$S1659,$X$3:$X1659,1,$J$3:$J1659,$J1659),"-")</f>
        <v>-</v>
      </c>
      <c r="U1659" s="112" t="str">
        <f t="shared" si="158"/>
        <v>-</v>
      </c>
      <c r="V1659" s="112" t="str">
        <f t="shared" si="155"/>
        <v>-</v>
      </c>
      <c r="W1659" s="27" t="str">
        <f>IF(LEN($C1659)=0,IF($D1659&gt;0,COUNTIFS($A$3:$A1659,$A1659),"-"),"Escluso")</f>
        <v>-</v>
      </c>
      <c r="X1659" s="2" t="str">
        <f>IF(LEN($C1659)=0,IF($D1659&gt;0,COUNTIFS($J$3:$J1659,$J1659,$C$3:$C1659,""),"-"),"Escluso")</f>
        <v>-</v>
      </c>
      <c r="Y1659" s="127" t="str">
        <f t="shared" si="159"/>
        <v>-</v>
      </c>
      <c r="Z1659" s="2" t="str">
        <f>IF($D1659&gt;0,COUNTIFS($O$3:$O1659,$O1659,$L$3:$L1659,$L1659,$I$3:$I1659,$I1659),"-")</f>
        <v>-</v>
      </c>
      <c r="AA1659" s="27" t="str">
        <f>IF($D1659&gt;0,IF(OR($Z1659 &gt;1,$L1659&lt;&gt;"Adulti"),0,VLOOKUP($P1659,Regione!$B$2:$C$22,2,FALSE)),"-")</f>
        <v>-</v>
      </c>
      <c r="AB1659" s="27" t="str">
        <f>IF($D1659&gt;0,IF(COUNTIFS($O$3:$O1659,$O1659,$L$3:$L1659,$L1659,$I$3:$I1659,$I1659) &gt;1,0,SUMIFS($Y$3:$Y$2503,$L$3:$L$2503,$L1659,$O$3:$O$2503,$O1659,$I$3:$I$2503,$I1659)),"-")</f>
        <v>-</v>
      </c>
      <c r="AC1659" s="27" t="str">
        <f t="shared" si="156"/>
        <v>-</v>
      </c>
    </row>
    <row r="1660" spans="1:29" s="1" customFormat="1">
      <c r="A1660" s="13"/>
      <c r="B1660" s="107" t="str">
        <f>IF(COUNTA($A1660)&gt;0,VLOOKUP($A1660,Corsa!$A$1:$F$43,2,FALSE),"-")</f>
        <v>-</v>
      </c>
      <c r="C1660" s="11"/>
      <c r="D1660" s="13"/>
      <c r="E1660" s="13"/>
      <c r="F1660" s="46" t="str">
        <f>IF(COUNTA($A1660)&gt;0,VLOOKUP($A1660,Corsa!$A$1:$F$43,3,FALSE),"-")</f>
        <v>-</v>
      </c>
      <c r="G1660" s="28" t="str">
        <f>IF($D1660&gt;0,VLOOKUP($D1660,Iscrizioni!$A$2:$M$2502,9,FALSE),"-")</f>
        <v>-</v>
      </c>
      <c r="H1660" s="28" t="str">
        <f>IF($D1660&gt;0,VLOOKUP($D1660,Iscrizioni!$A$2:$M$2502,4,FALSE),"-")</f>
        <v>-</v>
      </c>
      <c r="I1660" s="27" t="str">
        <f>IF($D1660&gt;0,VLOOKUP($D1660,Iscrizioni!$A$2:$M$2502,5,FALSE),"-")</f>
        <v>-</v>
      </c>
      <c r="J1660" s="27" t="str">
        <f>IF($D1660&gt;0,VLOOKUP($D1660,Iscrizioni!$A$2:$M$2502,10,FALSE),"-")</f>
        <v>-</v>
      </c>
      <c r="K1660" s="27" t="str">
        <f t="shared" si="154"/>
        <v>-</v>
      </c>
      <c r="L1660" s="46" t="str">
        <f>IF($D1660&gt;0,VLOOKUP($D1660,Iscrizioni!$A$2:$M$2502,11,FALSE),"-")</f>
        <v>-</v>
      </c>
      <c r="M1660" s="27" t="str">
        <f>IF($D1660&gt;0,VLOOKUP($D1660,Iscrizioni!$A$2:$N$2502,12,FALSE),"-")</f>
        <v>-</v>
      </c>
      <c r="N1660" s="46" t="str">
        <f>IF($D1660&gt;0,VLOOKUP($D1660,Iscrizioni!$A$2:$M$2502,6,FALSE),"-")</f>
        <v>-</v>
      </c>
      <c r="O1660" s="107" t="str">
        <f>IF($D1660&gt;0,VLOOKUP($D1660,Iscrizioni!$A$2:$M$2502,7,FALSE),"-")</f>
        <v>-</v>
      </c>
      <c r="P1660" s="46" t="str">
        <f>IF($D1660&gt;0,VLOOKUP(LEFT($N1660,1),Regione!$A$2:$C$21,2,FALSE),"-")</f>
        <v>-</v>
      </c>
      <c r="Q1660" s="112" t="str">
        <f ca="1">IF($D1660&gt;0,NormalizzaTempo("D",CELL("tipo",$E1660),$E1660),"-")</f>
        <v>-</v>
      </c>
      <c r="R1660" s="27" t="str">
        <f>IF($D1660&gt;0,VLOOKUP($D1660,Iscrizioni!$A$2:$M$2502,13,FALSE),"-")</f>
        <v>-</v>
      </c>
      <c r="S1660" s="112" t="str">
        <f t="shared" si="157"/>
        <v>-</v>
      </c>
      <c r="T1660" s="112" t="str">
        <f>IF($D1660&gt;0,SUMIFS($S$3:$S1660,$X$3:$X1660,1,$J$3:$J1660,$J1660),"-")</f>
        <v>-</v>
      </c>
      <c r="U1660" s="112" t="str">
        <f t="shared" si="158"/>
        <v>-</v>
      </c>
      <c r="V1660" s="112" t="str">
        <f t="shared" si="155"/>
        <v>-</v>
      </c>
      <c r="W1660" s="27" t="str">
        <f>IF(LEN($C1660)=0,IF($D1660&gt;0,COUNTIFS($A$3:$A1660,$A1660),"-"),"Escluso")</f>
        <v>-</v>
      </c>
      <c r="X1660" s="2" t="str">
        <f>IF(LEN($C1660)=0,IF($D1660&gt;0,COUNTIFS($J$3:$J1660,$J1660,$C$3:$C1660,""),"-"),"Escluso")</f>
        <v>-</v>
      </c>
      <c r="Y1660" s="127" t="str">
        <f t="shared" si="159"/>
        <v>-</v>
      </c>
      <c r="Z1660" s="2" t="str">
        <f>IF($D1660&gt;0,COUNTIFS($O$3:$O1660,$O1660,$L$3:$L1660,$L1660,$I$3:$I1660,$I1660),"-")</f>
        <v>-</v>
      </c>
      <c r="AA1660" s="27" t="str">
        <f>IF($D1660&gt;0,IF(OR($Z1660 &gt;1,$L1660&lt;&gt;"Adulti"),0,VLOOKUP($P1660,Regione!$B$2:$C$22,2,FALSE)),"-")</f>
        <v>-</v>
      </c>
      <c r="AB1660" s="27" t="str">
        <f>IF($D1660&gt;0,IF(COUNTIFS($O$3:$O1660,$O1660,$L$3:$L1660,$L1660,$I$3:$I1660,$I1660) &gt;1,0,SUMIFS($Y$3:$Y$2503,$L$3:$L$2503,$L1660,$O$3:$O$2503,$O1660,$I$3:$I$2503,$I1660)),"-")</f>
        <v>-</v>
      </c>
      <c r="AC1660" s="27" t="str">
        <f t="shared" si="156"/>
        <v>-</v>
      </c>
    </row>
    <row r="1661" spans="1:29" s="1" customFormat="1">
      <c r="A1661" s="13"/>
      <c r="B1661" s="107" t="str">
        <f>IF(COUNTA($A1661)&gt;0,VLOOKUP($A1661,Corsa!$A$1:$F$43,2,FALSE),"-")</f>
        <v>-</v>
      </c>
      <c r="C1661" s="11"/>
      <c r="D1661" s="13"/>
      <c r="E1661" s="13"/>
      <c r="F1661" s="46" t="str">
        <f>IF(COUNTA($A1661)&gt;0,VLOOKUP($A1661,Corsa!$A$1:$F$43,3,FALSE),"-")</f>
        <v>-</v>
      </c>
      <c r="G1661" s="28" t="str">
        <f>IF($D1661&gt;0,VLOOKUP($D1661,Iscrizioni!$A$2:$M$2502,9,FALSE),"-")</f>
        <v>-</v>
      </c>
      <c r="H1661" s="28" t="str">
        <f>IF($D1661&gt;0,VLOOKUP($D1661,Iscrizioni!$A$2:$M$2502,4,FALSE),"-")</f>
        <v>-</v>
      </c>
      <c r="I1661" s="27" t="str">
        <f>IF($D1661&gt;0,VLOOKUP($D1661,Iscrizioni!$A$2:$M$2502,5,FALSE),"-")</f>
        <v>-</v>
      </c>
      <c r="J1661" s="27" t="str">
        <f>IF($D1661&gt;0,VLOOKUP($D1661,Iscrizioni!$A$2:$M$2502,10,FALSE),"-")</f>
        <v>-</v>
      </c>
      <c r="K1661" s="27" t="str">
        <f t="shared" si="154"/>
        <v>-</v>
      </c>
      <c r="L1661" s="46" t="str">
        <f>IF($D1661&gt;0,VLOOKUP($D1661,Iscrizioni!$A$2:$M$2502,11,FALSE),"-")</f>
        <v>-</v>
      </c>
      <c r="M1661" s="27" t="str">
        <f>IF($D1661&gt;0,VLOOKUP($D1661,Iscrizioni!$A$2:$N$2502,12,FALSE),"-")</f>
        <v>-</v>
      </c>
      <c r="N1661" s="46" t="str">
        <f>IF($D1661&gt;0,VLOOKUP($D1661,Iscrizioni!$A$2:$M$2502,6,FALSE),"-")</f>
        <v>-</v>
      </c>
      <c r="O1661" s="107" t="str">
        <f>IF($D1661&gt;0,VLOOKUP($D1661,Iscrizioni!$A$2:$M$2502,7,FALSE),"-")</f>
        <v>-</v>
      </c>
      <c r="P1661" s="46" t="str">
        <f>IF($D1661&gt;0,VLOOKUP(LEFT($N1661,1),Regione!$A$2:$C$21,2,FALSE),"-")</f>
        <v>-</v>
      </c>
      <c r="Q1661" s="112" t="str">
        <f ca="1">IF($D1661&gt;0,NormalizzaTempo("D",CELL("tipo",$E1661),$E1661),"-")</f>
        <v>-</v>
      </c>
      <c r="R1661" s="27" t="str">
        <f>IF($D1661&gt;0,VLOOKUP($D1661,Iscrizioni!$A$2:$M$2502,13,FALSE),"-")</f>
        <v>-</v>
      </c>
      <c r="S1661" s="112" t="str">
        <f t="shared" si="157"/>
        <v>-</v>
      </c>
      <c r="T1661" s="112" t="str">
        <f>IF($D1661&gt;0,SUMIFS($S$3:$S1661,$X$3:$X1661,1,$J$3:$J1661,$J1661),"-")</f>
        <v>-</v>
      </c>
      <c r="U1661" s="112" t="str">
        <f t="shared" si="158"/>
        <v>-</v>
      </c>
      <c r="V1661" s="112" t="str">
        <f t="shared" si="155"/>
        <v>-</v>
      </c>
      <c r="W1661" s="27" t="str">
        <f>IF(LEN($C1661)=0,IF($D1661&gt;0,COUNTIFS($A$3:$A1661,$A1661),"-"),"Escluso")</f>
        <v>-</v>
      </c>
      <c r="X1661" s="2" t="str">
        <f>IF(LEN($C1661)=0,IF($D1661&gt;0,COUNTIFS($J$3:$J1661,$J1661,$C$3:$C1661,""),"-"),"Escluso")</f>
        <v>-</v>
      </c>
      <c r="Y1661" s="127" t="str">
        <f t="shared" si="159"/>
        <v>-</v>
      </c>
      <c r="Z1661" s="2" t="str">
        <f>IF($D1661&gt;0,COUNTIFS($O$3:$O1661,$O1661,$L$3:$L1661,$L1661,$I$3:$I1661,$I1661),"-")</f>
        <v>-</v>
      </c>
      <c r="AA1661" s="27" t="str">
        <f>IF($D1661&gt;0,IF(OR($Z1661 &gt;1,$L1661&lt;&gt;"Adulti"),0,VLOOKUP($P1661,Regione!$B$2:$C$22,2,FALSE)),"-")</f>
        <v>-</v>
      </c>
      <c r="AB1661" s="27" t="str">
        <f>IF($D1661&gt;0,IF(COUNTIFS($O$3:$O1661,$O1661,$L$3:$L1661,$L1661,$I$3:$I1661,$I1661) &gt;1,0,SUMIFS($Y$3:$Y$2503,$L$3:$L$2503,$L1661,$O$3:$O$2503,$O1661,$I$3:$I$2503,$I1661)),"-")</f>
        <v>-</v>
      </c>
      <c r="AC1661" s="27" t="str">
        <f t="shared" si="156"/>
        <v>-</v>
      </c>
    </row>
    <row r="1662" spans="1:29" s="1" customFormat="1">
      <c r="A1662" s="13"/>
      <c r="B1662" s="107" t="str">
        <f>IF(COUNTA($A1662)&gt;0,VLOOKUP($A1662,Corsa!$A$1:$F$43,2,FALSE),"-")</f>
        <v>-</v>
      </c>
      <c r="C1662" s="11"/>
      <c r="D1662" s="13"/>
      <c r="E1662" s="13"/>
      <c r="F1662" s="46" t="str">
        <f>IF(COUNTA($A1662)&gt;0,VLOOKUP($A1662,Corsa!$A$1:$F$43,3,FALSE),"-")</f>
        <v>-</v>
      </c>
      <c r="G1662" s="28" t="str">
        <f>IF($D1662&gt;0,VLOOKUP($D1662,Iscrizioni!$A$2:$M$2502,9,FALSE),"-")</f>
        <v>-</v>
      </c>
      <c r="H1662" s="28" t="str">
        <f>IF($D1662&gt;0,VLOOKUP($D1662,Iscrizioni!$A$2:$M$2502,4,FALSE),"-")</f>
        <v>-</v>
      </c>
      <c r="I1662" s="27" t="str">
        <f>IF($D1662&gt;0,VLOOKUP($D1662,Iscrizioni!$A$2:$M$2502,5,FALSE),"-")</f>
        <v>-</v>
      </c>
      <c r="J1662" s="27" t="str">
        <f>IF($D1662&gt;0,VLOOKUP($D1662,Iscrizioni!$A$2:$M$2502,10,FALSE),"-")</f>
        <v>-</v>
      </c>
      <c r="K1662" s="27" t="str">
        <f t="shared" si="154"/>
        <v>-</v>
      </c>
      <c r="L1662" s="46" t="str">
        <f>IF($D1662&gt;0,VLOOKUP($D1662,Iscrizioni!$A$2:$M$2502,11,FALSE),"-")</f>
        <v>-</v>
      </c>
      <c r="M1662" s="27" t="str">
        <f>IF($D1662&gt;0,VLOOKUP($D1662,Iscrizioni!$A$2:$N$2502,12,FALSE),"-")</f>
        <v>-</v>
      </c>
      <c r="N1662" s="46" t="str">
        <f>IF($D1662&gt;0,VLOOKUP($D1662,Iscrizioni!$A$2:$M$2502,6,FALSE),"-")</f>
        <v>-</v>
      </c>
      <c r="O1662" s="107" t="str">
        <f>IF($D1662&gt;0,VLOOKUP($D1662,Iscrizioni!$A$2:$M$2502,7,FALSE),"-")</f>
        <v>-</v>
      </c>
      <c r="P1662" s="46" t="str">
        <f>IF($D1662&gt;0,VLOOKUP(LEFT($N1662,1),Regione!$A$2:$C$21,2,FALSE),"-")</f>
        <v>-</v>
      </c>
      <c r="Q1662" s="112" t="str">
        <f ca="1">IF($D1662&gt;0,NormalizzaTempo("D",CELL("tipo",$E1662),$E1662),"-")</f>
        <v>-</v>
      </c>
      <c r="R1662" s="27" t="str">
        <f>IF($D1662&gt;0,VLOOKUP($D1662,Iscrizioni!$A$2:$M$2502,13,FALSE),"-")</f>
        <v>-</v>
      </c>
      <c r="S1662" s="112" t="str">
        <f t="shared" si="157"/>
        <v>-</v>
      </c>
      <c r="T1662" s="112" t="str">
        <f>IF($D1662&gt;0,SUMIFS($S$3:$S1662,$X$3:$X1662,1,$J$3:$J1662,$J1662),"-")</f>
        <v>-</v>
      </c>
      <c r="U1662" s="112" t="str">
        <f t="shared" si="158"/>
        <v>-</v>
      </c>
      <c r="V1662" s="112" t="str">
        <f t="shared" si="155"/>
        <v>-</v>
      </c>
      <c r="W1662" s="27" t="str">
        <f>IF(LEN($C1662)=0,IF($D1662&gt;0,COUNTIFS($A$3:$A1662,$A1662),"-"),"Escluso")</f>
        <v>-</v>
      </c>
      <c r="X1662" s="2" t="str">
        <f>IF(LEN($C1662)=0,IF($D1662&gt;0,COUNTIFS($J$3:$J1662,$J1662,$C$3:$C1662,""),"-"),"Escluso")</f>
        <v>-</v>
      </c>
      <c r="Y1662" s="127" t="str">
        <f t="shared" si="159"/>
        <v>-</v>
      </c>
      <c r="Z1662" s="2" t="str">
        <f>IF($D1662&gt;0,COUNTIFS($O$3:$O1662,$O1662,$L$3:$L1662,$L1662,$I$3:$I1662,$I1662),"-")</f>
        <v>-</v>
      </c>
      <c r="AA1662" s="27" t="str">
        <f>IF($D1662&gt;0,IF(OR($Z1662 &gt;1,$L1662&lt;&gt;"Adulti"),0,VLOOKUP($P1662,Regione!$B$2:$C$22,2,FALSE)),"-")</f>
        <v>-</v>
      </c>
      <c r="AB1662" s="27" t="str">
        <f>IF($D1662&gt;0,IF(COUNTIFS($O$3:$O1662,$O1662,$L$3:$L1662,$L1662,$I$3:$I1662,$I1662) &gt;1,0,SUMIFS($Y$3:$Y$2503,$L$3:$L$2503,$L1662,$O$3:$O$2503,$O1662,$I$3:$I$2503,$I1662)),"-")</f>
        <v>-</v>
      </c>
      <c r="AC1662" s="27" t="str">
        <f t="shared" si="156"/>
        <v>-</v>
      </c>
    </row>
    <row r="1663" spans="1:29" s="1" customFormat="1">
      <c r="A1663" s="13"/>
      <c r="B1663" s="107" t="str">
        <f>IF(COUNTA($A1663)&gt;0,VLOOKUP($A1663,Corsa!$A$1:$F$43,2,FALSE),"-")</f>
        <v>-</v>
      </c>
      <c r="C1663" s="11"/>
      <c r="D1663" s="13"/>
      <c r="E1663" s="13"/>
      <c r="F1663" s="46" t="str">
        <f>IF(COUNTA($A1663)&gt;0,VLOOKUP($A1663,Corsa!$A$1:$F$43,3,FALSE),"-")</f>
        <v>-</v>
      </c>
      <c r="G1663" s="28" t="str">
        <f>IF($D1663&gt;0,VLOOKUP($D1663,Iscrizioni!$A$2:$M$2502,9,FALSE),"-")</f>
        <v>-</v>
      </c>
      <c r="H1663" s="28" t="str">
        <f>IF($D1663&gt;0,VLOOKUP($D1663,Iscrizioni!$A$2:$M$2502,4,FALSE),"-")</f>
        <v>-</v>
      </c>
      <c r="I1663" s="27" t="str">
        <f>IF($D1663&gt;0,VLOOKUP($D1663,Iscrizioni!$A$2:$M$2502,5,FALSE),"-")</f>
        <v>-</v>
      </c>
      <c r="J1663" s="27" t="str">
        <f>IF($D1663&gt;0,VLOOKUP($D1663,Iscrizioni!$A$2:$M$2502,10,FALSE),"-")</f>
        <v>-</v>
      </c>
      <c r="K1663" s="27" t="str">
        <f t="shared" si="154"/>
        <v>-</v>
      </c>
      <c r="L1663" s="46" t="str">
        <f>IF($D1663&gt;0,VLOOKUP($D1663,Iscrizioni!$A$2:$M$2502,11,FALSE),"-")</f>
        <v>-</v>
      </c>
      <c r="M1663" s="27" t="str">
        <f>IF($D1663&gt;0,VLOOKUP($D1663,Iscrizioni!$A$2:$N$2502,12,FALSE),"-")</f>
        <v>-</v>
      </c>
      <c r="N1663" s="46" t="str">
        <f>IF($D1663&gt;0,VLOOKUP($D1663,Iscrizioni!$A$2:$M$2502,6,FALSE),"-")</f>
        <v>-</v>
      </c>
      <c r="O1663" s="107" t="str">
        <f>IF($D1663&gt;0,VLOOKUP($D1663,Iscrizioni!$A$2:$M$2502,7,FALSE),"-")</f>
        <v>-</v>
      </c>
      <c r="P1663" s="46" t="str">
        <f>IF($D1663&gt;0,VLOOKUP(LEFT($N1663,1),Regione!$A$2:$C$21,2,FALSE),"-")</f>
        <v>-</v>
      </c>
      <c r="Q1663" s="112" t="str">
        <f ca="1">IF($D1663&gt;0,NormalizzaTempo("D",CELL("tipo",$E1663),$E1663),"-")</f>
        <v>-</v>
      </c>
      <c r="R1663" s="27" t="str">
        <f>IF($D1663&gt;0,VLOOKUP($D1663,Iscrizioni!$A$2:$M$2502,13,FALSE),"-")</f>
        <v>-</v>
      </c>
      <c r="S1663" s="112" t="str">
        <f t="shared" si="157"/>
        <v>-</v>
      </c>
      <c r="T1663" s="112" t="str">
        <f>IF($D1663&gt;0,SUMIFS($S$3:$S1663,$X$3:$X1663,1,$J$3:$J1663,$J1663),"-")</f>
        <v>-</v>
      </c>
      <c r="U1663" s="112" t="str">
        <f t="shared" si="158"/>
        <v>-</v>
      </c>
      <c r="V1663" s="112" t="str">
        <f t="shared" si="155"/>
        <v>-</v>
      </c>
      <c r="W1663" s="27" t="str">
        <f>IF(LEN($C1663)=0,IF($D1663&gt;0,COUNTIFS($A$3:$A1663,$A1663),"-"),"Escluso")</f>
        <v>-</v>
      </c>
      <c r="X1663" s="2" t="str">
        <f>IF(LEN($C1663)=0,IF($D1663&gt;0,COUNTIFS($J$3:$J1663,$J1663,$C$3:$C1663,""),"-"),"Escluso")</f>
        <v>-</v>
      </c>
      <c r="Y1663" s="127" t="str">
        <f t="shared" si="159"/>
        <v>-</v>
      </c>
      <c r="Z1663" s="2" t="str">
        <f>IF($D1663&gt;0,COUNTIFS($O$3:$O1663,$O1663,$L$3:$L1663,$L1663,$I$3:$I1663,$I1663),"-")</f>
        <v>-</v>
      </c>
      <c r="AA1663" s="27" t="str">
        <f>IF($D1663&gt;0,IF(OR($Z1663 &gt;1,$L1663&lt;&gt;"Adulti"),0,VLOOKUP($P1663,Regione!$B$2:$C$22,2,FALSE)),"-")</f>
        <v>-</v>
      </c>
      <c r="AB1663" s="27" t="str">
        <f>IF($D1663&gt;0,IF(COUNTIFS($O$3:$O1663,$O1663,$L$3:$L1663,$L1663,$I$3:$I1663,$I1663) &gt;1,0,SUMIFS($Y$3:$Y$2503,$L$3:$L$2503,$L1663,$O$3:$O$2503,$O1663,$I$3:$I$2503,$I1663)),"-")</f>
        <v>-</v>
      </c>
      <c r="AC1663" s="27" t="str">
        <f t="shared" si="156"/>
        <v>-</v>
      </c>
    </row>
    <row r="1664" spans="1:29" s="1" customFormat="1">
      <c r="A1664" s="13"/>
      <c r="B1664" s="107" t="str">
        <f>IF(COUNTA($A1664)&gt;0,VLOOKUP($A1664,Corsa!$A$1:$F$43,2,FALSE),"-")</f>
        <v>-</v>
      </c>
      <c r="C1664" s="11"/>
      <c r="D1664" s="13"/>
      <c r="E1664" s="13"/>
      <c r="F1664" s="46" t="str">
        <f>IF(COUNTA($A1664)&gt;0,VLOOKUP($A1664,Corsa!$A$1:$F$43,3,FALSE),"-")</f>
        <v>-</v>
      </c>
      <c r="G1664" s="28" t="str">
        <f>IF($D1664&gt;0,VLOOKUP($D1664,Iscrizioni!$A$2:$M$2502,9,FALSE),"-")</f>
        <v>-</v>
      </c>
      <c r="H1664" s="28" t="str">
        <f>IF($D1664&gt;0,VLOOKUP($D1664,Iscrizioni!$A$2:$M$2502,4,FALSE),"-")</f>
        <v>-</v>
      </c>
      <c r="I1664" s="27" t="str">
        <f>IF($D1664&gt;0,VLOOKUP($D1664,Iscrizioni!$A$2:$M$2502,5,FALSE),"-")</f>
        <v>-</v>
      </c>
      <c r="J1664" s="27" t="str">
        <f>IF($D1664&gt;0,VLOOKUP($D1664,Iscrizioni!$A$2:$M$2502,10,FALSE),"-")</f>
        <v>-</v>
      </c>
      <c r="K1664" s="27" t="str">
        <f t="shared" si="154"/>
        <v>-</v>
      </c>
      <c r="L1664" s="46" t="str">
        <f>IF($D1664&gt;0,VLOOKUP($D1664,Iscrizioni!$A$2:$M$2502,11,FALSE),"-")</f>
        <v>-</v>
      </c>
      <c r="M1664" s="27" t="str">
        <f>IF($D1664&gt;0,VLOOKUP($D1664,Iscrizioni!$A$2:$N$2502,12,FALSE),"-")</f>
        <v>-</v>
      </c>
      <c r="N1664" s="46" t="str">
        <f>IF($D1664&gt;0,VLOOKUP($D1664,Iscrizioni!$A$2:$M$2502,6,FALSE),"-")</f>
        <v>-</v>
      </c>
      <c r="O1664" s="107" t="str">
        <f>IF($D1664&gt;0,VLOOKUP($D1664,Iscrizioni!$A$2:$M$2502,7,FALSE),"-")</f>
        <v>-</v>
      </c>
      <c r="P1664" s="46" t="str">
        <f>IF($D1664&gt;0,VLOOKUP(LEFT($N1664,1),Regione!$A$2:$C$21,2,FALSE),"-")</f>
        <v>-</v>
      </c>
      <c r="Q1664" s="112" t="str">
        <f ca="1">IF($D1664&gt;0,NormalizzaTempo("D",CELL("tipo",$E1664),$E1664),"-")</f>
        <v>-</v>
      </c>
      <c r="R1664" s="27" t="str">
        <f>IF($D1664&gt;0,VLOOKUP($D1664,Iscrizioni!$A$2:$M$2502,13,FALSE),"-")</f>
        <v>-</v>
      </c>
      <c r="S1664" s="112" t="str">
        <f t="shared" si="157"/>
        <v>-</v>
      </c>
      <c r="T1664" s="112" t="str">
        <f>IF($D1664&gt;0,SUMIFS($S$3:$S1664,$X$3:$X1664,1,$J$3:$J1664,$J1664),"-")</f>
        <v>-</v>
      </c>
      <c r="U1664" s="112" t="str">
        <f t="shared" si="158"/>
        <v>-</v>
      </c>
      <c r="V1664" s="112" t="str">
        <f t="shared" si="155"/>
        <v>-</v>
      </c>
      <c r="W1664" s="27" t="str">
        <f>IF(LEN($C1664)=0,IF($D1664&gt;0,COUNTIFS($A$3:$A1664,$A1664),"-"),"Escluso")</f>
        <v>-</v>
      </c>
      <c r="X1664" s="2" t="str">
        <f>IF(LEN($C1664)=0,IF($D1664&gt;0,COUNTIFS($J$3:$J1664,$J1664,$C$3:$C1664,""),"-"),"Escluso")</f>
        <v>-</v>
      </c>
      <c r="Y1664" s="127" t="str">
        <f t="shared" si="159"/>
        <v>-</v>
      </c>
      <c r="Z1664" s="2" t="str">
        <f>IF($D1664&gt;0,COUNTIFS($O$3:$O1664,$O1664,$L$3:$L1664,$L1664,$I$3:$I1664,$I1664),"-")</f>
        <v>-</v>
      </c>
      <c r="AA1664" s="27" t="str">
        <f>IF($D1664&gt;0,IF(OR($Z1664 &gt;1,$L1664&lt;&gt;"Adulti"),0,VLOOKUP($P1664,Regione!$B$2:$C$22,2,FALSE)),"-")</f>
        <v>-</v>
      </c>
      <c r="AB1664" s="27" t="str">
        <f>IF($D1664&gt;0,IF(COUNTIFS($O$3:$O1664,$O1664,$L$3:$L1664,$L1664,$I$3:$I1664,$I1664) &gt;1,0,SUMIFS($Y$3:$Y$2503,$L$3:$L$2503,$L1664,$O$3:$O$2503,$O1664,$I$3:$I$2503,$I1664)),"-")</f>
        <v>-</v>
      </c>
      <c r="AC1664" s="27" t="str">
        <f t="shared" si="156"/>
        <v>-</v>
      </c>
    </row>
    <row r="1665" spans="1:29" s="1" customFormat="1">
      <c r="A1665" s="13"/>
      <c r="B1665" s="107" t="str">
        <f>IF(COUNTA($A1665)&gt;0,VLOOKUP($A1665,Corsa!$A$1:$F$43,2,FALSE),"-")</f>
        <v>-</v>
      </c>
      <c r="C1665" s="11"/>
      <c r="D1665" s="13"/>
      <c r="E1665" s="13"/>
      <c r="F1665" s="46" t="str">
        <f>IF(COUNTA($A1665)&gt;0,VLOOKUP($A1665,Corsa!$A$1:$F$43,3,FALSE),"-")</f>
        <v>-</v>
      </c>
      <c r="G1665" s="28" t="str">
        <f>IF($D1665&gt;0,VLOOKUP($D1665,Iscrizioni!$A$2:$M$2502,9,FALSE),"-")</f>
        <v>-</v>
      </c>
      <c r="H1665" s="28" t="str">
        <f>IF($D1665&gt;0,VLOOKUP($D1665,Iscrizioni!$A$2:$M$2502,4,FALSE),"-")</f>
        <v>-</v>
      </c>
      <c r="I1665" s="27" t="str">
        <f>IF($D1665&gt;0,VLOOKUP($D1665,Iscrizioni!$A$2:$M$2502,5,FALSE),"-")</f>
        <v>-</v>
      </c>
      <c r="J1665" s="27" t="str">
        <f>IF($D1665&gt;0,VLOOKUP($D1665,Iscrizioni!$A$2:$M$2502,10,FALSE),"-")</f>
        <v>-</v>
      </c>
      <c r="K1665" s="27" t="str">
        <f t="shared" si="154"/>
        <v>-</v>
      </c>
      <c r="L1665" s="46" t="str">
        <f>IF($D1665&gt;0,VLOOKUP($D1665,Iscrizioni!$A$2:$M$2502,11,FALSE),"-")</f>
        <v>-</v>
      </c>
      <c r="M1665" s="27" t="str">
        <f>IF($D1665&gt;0,VLOOKUP($D1665,Iscrizioni!$A$2:$N$2502,12,FALSE),"-")</f>
        <v>-</v>
      </c>
      <c r="N1665" s="46" t="str">
        <f>IF($D1665&gt;0,VLOOKUP($D1665,Iscrizioni!$A$2:$M$2502,6,FALSE),"-")</f>
        <v>-</v>
      </c>
      <c r="O1665" s="107" t="str">
        <f>IF($D1665&gt;0,VLOOKUP($D1665,Iscrizioni!$A$2:$M$2502,7,FALSE),"-")</f>
        <v>-</v>
      </c>
      <c r="P1665" s="46" t="str">
        <f>IF($D1665&gt;0,VLOOKUP(LEFT($N1665,1),Regione!$A$2:$C$21,2,FALSE),"-")</f>
        <v>-</v>
      </c>
      <c r="Q1665" s="112" t="str">
        <f ca="1">IF($D1665&gt;0,NormalizzaTempo("D",CELL("tipo",$E1665),$E1665),"-")</f>
        <v>-</v>
      </c>
      <c r="R1665" s="27" t="str">
        <f>IF($D1665&gt;0,VLOOKUP($D1665,Iscrizioni!$A$2:$M$2502,13,FALSE),"-")</f>
        <v>-</v>
      </c>
      <c r="S1665" s="112" t="str">
        <f t="shared" si="157"/>
        <v>-</v>
      </c>
      <c r="T1665" s="112" t="str">
        <f>IF($D1665&gt;0,SUMIFS($S$3:$S1665,$X$3:$X1665,1,$J$3:$J1665,$J1665),"-")</f>
        <v>-</v>
      </c>
      <c r="U1665" s="112" t="str">
        <f t="shared" si="158"/>
        <v>-</v>
      </c>
      <c r="V1665" s="112" t="str">
        <f t="shared" si="155"/>
        <v>-</v>
      </c>
      <c r="W1665" s="27" t="str">
        <f>IF(LEN($C1665)=0,IF($D1665&gt;0,COUNTIFS($A$3:$A1665,$A1665),"-"),"Escluso")</f>
        <v>-</v>
      </c>
      <c r="X1665" s="2" t="str">
        <f>IF(LEN($C1665)=0,IF($D1665&gt;0,COUNTIFS($J$3:$J1665,$J1665,$C$3:$C1665,""),"-"),"Escluso")</f>
        <v>-</v>
      </c>
      <c r="Y1665" s="127" t="str">
        <f t="shared" si="159"/>
        <v>-</v>
      </c>
      <c r="Z1665" s="2" t="str">
        <f>IF($D1665&gt;0,COUNTIFS($O$3:$O1665,$O1665,$L$3:$L1665,$L1665,$I$3:$I1665,$I1665),"-")</f>
        <v>-</v>
      </c>
      <c r="AA1665" s="27" t="str">
        <f>IF($D1665&gt;0,IF(OR($Z1665 &gt;1,$L1665&lt;&gt;"Adulti"),0,VLOOKUP($P1665,Regione!$B$2:$C$22,2,FALSE)),"-")</f>
        <v>-</v>
      </c>
      <c r="AB1665" s="27" t="str">
        <f>IF($D1665&gt;0,IF(COUNTIFS($O$3:$O1665,$O1665,$L$3:$L1665,$L1665,$I$3:$I1665,$I1665) &gt;1,0,SUMIFS($Y$3:$Y$2503,$L$3:$L$2503,$L1665,$O$3:$O$2503,$O1665,$I$3:$I$2503,$I1665)),"-")</f>
        <v>-</v>
      </c>
      <c r="AC1665" s="27" t="str">
        <f t="shared" si="156"/>
        <v>-</v>
      </c>
    </row>
    <row r="1666" spans="1:29" s="1" customFormat="1">
      <c r="A1666" s="13"/>
      <c r="B1666" s="107" t="str">
        <f>IF(COUNTA($A1666)&gt;0,VLOOKUP($A1666,Corsa!$A$1:$F$43,2,FALSE),"-")</f>
        <v>-</v>
      </c>
      <c r="C1666" s="11"/>
      <c r="D1666" s="13"/>
      <c r="E1666" s="13"/>
      <c r="F1666" s="46" t="str">
        <f>IF(COUNTA($A1666)&gt;0,VLOOKUP($A1666,Corsa!$A$1:$F$43,3,FALSE),"-")</f>
        <v>-</v>
      </c>
      <c r="G1666" s="28" t="str">
        <f>IF($D1666&gt;0,VLOOKUP($D1666,Iscrizioni!$A$2:$M$2502,9,FALSE),"-")</f>
        <v>-</v>
      </c>
      <c r="H1666" s="28" t="str">
        <f>IF($D1666&gt;0,VLOOKUP($D1666,Iscrizioni!$A$2:$M$2502,4,FALSE),"-")</f>
        <v>-</v>
      </c>
      <c r="I1666" s="27" t="str">
        <f>IF($D1666&gt;0,VLOOKUP($D1666,Iscrizioni!$A$2:$M$2502,5,FALSE),"-")</f>
        <v>-</v>
      </c>
      <c r="J1666" s="27" t="str">
        <f>IF($D1666&gt;0,VLOOKUP($D1666,Iscrizioni!$A$2:$M$2502,10,FALSE),"-")</f>
        <v>-</v>
      </c>
      <c r="K1666" s="27" t="str">
        <f t="shared" si="154"/>
        <v>-</v>
      </c>
      <c r="L1666" s="46" t="str">
        <f>IF($D1666&gt;0,VLOOKUP($D1666,Iscrizioni!$A$2:$M$2502,11,FALSE),"-")</f>
        <v>-</v>
      </c>
      <c r="M1666" s="27" t="str">
        <f>IF($D1666&gt;0,VLOOKUP($D1666,Iscrizioni!$A$2:$N$2502,12,FALSE),"-")</f>
        <v>-</v>
      </c>
      <c r="N1666" s="46" t="str">
        <f>IF($D1666&gt;0,VLOOKUP($D1666,Iscrizioni!$A$2:$M$2502,6,FALSE),"-")</f>
        <v>-</v>
      </c>
      <c r="O1666" s="107" t="str">
        <f>IF($D1666&gt;0,VLOOKUP($D1666,Iscrizioni!$A$2:$M$2502,7,FALSE),"-")</f>
        <v>-</v>
      </c>
      <c r="P1666" s="46" t="str">
        <f>IF($D1666&gt;0,VLOOKUP(LEFT($N1666,1),Regione!$A$2:$C$21,2,FALSE),"-")</f>
        <v>-</v>
      </c>
      <c r="Q1666" s="112" t="str">
        <f ca="1">IF($D1666&gt;0,NormalizzaTempo("D",CELL("tipo",$E1666),$E1666),"-")</f>
        <v>-</v>
      </c>
      <c r="R1666" s="27" t="str">
        <f>IF($D1666&gt;0,VLOOKUP($D1666,Iscrizioni!$A$2:$M$2502,13,FALSE),"-")</f>
        <v>-</v>
      </c>
      <c r="S1666" s="112" t="str">
        <f t="shared" si="157"/>
        <v>-</v>
      </c>
      <c r="T1666" s="112" t="str">
        <f>IF($D1666&gt;0,SUMIFS($S$3:$S1666,$X$3:$X1666,1,$J$3:$J1666,$J1666),"-")</f>
        <v>-</v>
      </c>
      <c r="U1666" s="112" t="str">
        <f t="shared" si="158"/>
        <v>-</v>
      </c>
      <c r="V1666" s="112" t="str">
        <f t="shared" si="155"/>
        <v>-</v>
      </c>
      <c r="W1666" s="27" t="str">
        <f>IF(LEN($C1666)=0,IF($D1666&gt;0,COUNTIFS($A$3:$A1666,$A1666),"-"),"Escluso")</f>
        <v>-</v>
      </c>
      <c r="X1666" s="2" t="str">
        <f>IF(LEN($C1666)=0,IF($D1666&gt;0,COUNTIFS($J$3:$J1666,$J1666,$C$3:$C1666,""),"-"),"Escluso")</f>
        <v>-</v>
      </c>
      <c r="Y1666" s="127" t="str">
        <f t="shared" si="159"/>
        <v>-</v>
      </c>
      <c r="Z1666" s="2" t="str">
        <f>IF($D1666&gt;0,COUNTIFS($O$3:$O1666,$O1666,$L$3:$L1666,$L1666,$I$3:$I1666,$I1666),"-")</f>
        <v>-</v>
      </c>
      <c r="AA1666" s="27" t="str">
        <f>IF($D1666&gt;0,IF(OR($Z1666 &gt;1,$L1666&lt;&gt;"Adulti"),0,VLOOKUP($P1666,Regione!$B$2:$C$22,2,FALSE)),"-")</f>
        <v>-</v>
      </c>
      <c r="AB1666" s="27" t="str">
        <f>IF($D1666&gt;0,IF(COUNTIFS($O$3:$O1666,$O1666,$L$3:$L1666,$L1666,$I$3:$I1666,$I1666) &gt;1,0,SUMIFS($Y$3:$Y$2503,$L$3:$L$2503,$L1666,$O$3:$O$2503,$O1666,$I$3:$I$2503,$I1666)),"-")</f>
        <v>-</v>
      </c>
      <c r="AC1666" s="27" t="str">
        <f t="shared" si="156"/>
        <v>-</v>
      </c>
    </row>
    <row r="1667" spans="1:29" s="1" customFormat="1">
      <c r="A1667" s="13"/>
      <c r="B1667" s="107" t="str">
        <f>IF(COUNTA($A1667)&gt;0,VLOOKUP($A1667,Corsa!$A$1:$F$43,2,FALSE),"-")</f>
        <v>-</v>
      </c>
      <c r="C1667" s="11"/>
      <c r="D1667" s="13"/>
      <c r="E1667" s="13"/>
      <c r="F1667" s="46" t="str">
        <f>IF(COUNTA($A1667)&gt;0,VLOOKUP($A1667,Corsa!$A$1:$F$43,3,FALSE),"-")</f>
        <v>-</v>
      </c>
      <c r="G1667" s="28" t="str">
        <f>IF($D1667&gt;0,VLOOKUP($D1667,Iscrizioni!$A$2:$M$2502,9,FALSE),"-")</f>
        <v>-</v>
      </c>
      <c r="H1667" s="28" t="str">
        <f>IF($D1667&gt;0,VLOOKUP($D1667,Iscrizioni!$A$2:$M$2502,4,FALSE),"-")</f>
        <v>-</v>
      </c>
      <c r="I1667" s="27" t="str">
        <f>IF($D1667&gt;0,VLOOKUP($D1667,Iscrizioni!$A$2:$M$2502,5,FALSE),"-")</f>
        <v>-</v>
      </c>
      <c r="J1667" s="27" t="str">
        <f>IF($D1667&gt;0,VLOOKUP($D1667,Iscrizioni!$A$2:$M$2502,10,FALSE),"-")</f>
        <v>-</v>
      </c>
      <c r="K1667" s="27" t="str">
        <f t="shared" ref="K1667:K1730" si="160">IF(D1667&gt;0,IF(IFERROR(SEARCH(J1667,F1667),0)=0,"Verifica","ok"),"-")</f>
        <v>-</v>
      </c>
      <c r="L1667" s="46" t="str">
        <f>IF($D1667&gt;0,VLOOKUP($D1667,Iscrizioni!$A$2:$M$2502,11,FALSE),"-")</f>
        <v>-</v>
      </c>
      <c r="M1667" s="27" t="str">
        <f>IF($D1667&gt;0,VLOOKUP($D1667,Iscrizioni!$A$2:$N$2502,12,FALSE),"-")</f>
        <v>-</v>
      </c>
      <c r="N1667" s="46" t="str">
        <f>IF($D1667&gt;0,VLOOKUP($D1667,Iscrizioni!$A$2:$M$2502,6,FALSE),"-")</f>
        <v>-</v>
      </c>
      <c r="O1667" s="107" t="str">
        <f>IF($D1667&gt;0,VLOOKUP($D1667,Iscrizioni!$A$2:$M$2502,7,FALSE),"-")</f>
        <v>-</v>
      </c>
      <c r="P1667" s="46" t="str">
        <f>IF($D1667&gt;0,VLOOKUP(LEFT($N1667,1),Regione!$A$2:$C$21,2,FALSE),"-")</f>
        <v>-</v>
      </c>
      <c r="Q1667" s="112" t="str">
        <f ca="1">IF($D1667&gt;0,NormalizzaTempo("D",CELL("tipo",$E1667),$E1667),"-")</f>
        <v>-</v>
      </c>
      <c r="R1667" s="27" t="str">
        <f>IF($D1667&gt;0,VLOOKUP($D1667,Iscrizioni!$A$2:$M$2502,13,FALSE),"-")</f>
        <v>-</v>
      </c>
      <c r="S1667" s="112" t="str">
        <f t="shared" si="157"/>
        <v>-</v>
      </c>
      <c r="T1667" s="112" t="str">
        <f>IF($D1667&gt;0,SUMIFS($S$3:$S1667,$X$3:$X1667,1,$J$3:$J1667,$J1667),"-")</f>
        <v>-</v>
      </c>
      <c r="U1667" s="112" t="str">
        <f t="shared" si="158"/>
        <v>-</v>
      </c>
      <c r="V1667" s="112" t="str">
        <f t="shared" si="155"/>
        <v>-</v>
      </c>
      <c r="W1667" s="27" t="str">
        <f>IF(LEN($C1667)=0,IF($D1667&gt;0,COUNTIFS($A$3:$A1667,$A1667),"-"),"Escluso")</f>
        <v>-</v>
      </c>
      <c r="X1667" s="2" t="str">
        <f>IF(LEN($C1667)=0,IF($D1667&gt;0,COUNTIFS($J$3:$J1667,$J1667,$C$3:$C1667,""),"-"),"Escluso")</f>
        <v>-</v>
      </c>
      <c r="Y1667" s="127" t="str">
        <f t="shared" si="159"/>
        <v>-</v>
      </c>
      <c r="Z1667" s="2" t="str">
        <f>IF($D1667&gt;0,COUNTIFS($O$3:$O1667,$O1667,$L$3:$L1667,$L1667,$I$3:$I1667,$I1667),"-")</f>
        <v>-</v>
      </c>
      <c r="AA1667" s="27" t="str">
        <f>IF($D1667&gt;0,IF(OR($Z1667 &gt;1,$L1667&lt;&gt;"Adulti"),0,VLOOKUP($P1667,Regione!$B$2:$C$22,2,FALSE)),"-")</f>
        <v>-</v>
      </c>
      <c r="AB1667" s="27" t="str">
        <f>IF($D1667&gt;0,IF(COUNTIFS($O$3:$O1667,$O1667,$L$3:$L1667,$L1667,$I$3:$I1667,$I1667) &gt;1,0,SUMIFS($Y$3:$Y$2503,$L$3:$L$2503,$L1667,$O$3:$O$2503,$O1667,$I$3:$I$2503,$I1667)),"-")</f>
        <v>-</v>
      </c>
      <c r="AC1667" s="27" t="str">
        <f t="shared" si="156"/>
        <v>-</v>
      </c>
    </row>
    <row r="1668" spans="1:29" s="1" customFormat="1">
      <c r="A1668" s="13"/>
      <c r="B1668" s="107" t="str">
        <f>IF(COUNTA($A1668)&gt;0,VLOOKUP($A1668,Corsa!$A$1:$F$43,2,FALSE),"-")</f>
        <v>-</v>
      </c>
      <c r="C1668" s="11"/>
      <c r="D1668" s="13"/>
      <c r="E1668" s="13"/>
      <c r="F1668" s="46" t="str">
        <f>IF(COUNTA($A1668)&gt;0,VLOOKUP($A1668,Corsa!$A$1:$F$43,3,FALSE),"-")</f>
        <v>-</v>
      </c>
      <c r="G1668" s="28" t="str">
        <f>IF($D1668&gt;0,VLOOKUP($D1668,Iscrizioni!$A$2:$M$2502,9,FALSE),"-")</f>
        <v>-</v>
      </c>
      <c r="H1668" s="28" t="str">
        <f>IF($D1668&gt;0,VLOOKUP($D1668,Iscrizioni!$A$2:$M$2502,4,FALSE),"-")</f>
        <v>-</v>
      </c>
      <c r="I1668" s="27" t="str">
        <f>IF($D1668&gt;0,VLOOKUP($D1668,Iscrizioni!$A$2:$M$2502,5,FALSE),"-")</f>
        <v>-</v>
      </c>
      <c r="J1668" s="27" t="str">
        <f>IF($D1668&gt;0,VLOOKUP($D1668,Iscrizioni!$A$2:$M$2502,10,FALSE),"-")</f>
        <v>-</v>
      </c>
      <c r="K1668" s="27" t="str">
        <f t="shared" si="160"/>
        <v>-</v>
      </c>
      <c r="L1668" s="46" t="str">
        <f>IF($D1668&gt;0,VLOOKUP($D1668,Iscrizioni!$A$2:$M$2502,11,FALSE),"-")</f>
        <v>-</v>
      </c>
      <c r="M1668" s="27" t="str">
        <f>IF($D1668&gt;0,VLOOKUP($D1668,Iscrizioni!$A$2:$N$2502,12,FALSE),"-")</f>
        <v>-</v>
      </c>
      <c r="N1668" s="46" t="str">
        <f>IF($D1668&gt;0,VLOOKUP($D1668,Iscrizioni!$A$2:$M$2502,6,FALSE),"-")</f>
        <v>-</v>
      </c>
      <c r="O1668" s="107" t="str">
        <f>IF($D1668&gt;0,VLOOKUP($D1668,Iscrizioni!$A$2:$M$2502,7,FALSE),"-")</f>
        <v>-</v>
      </c>
      <c r="P1668" s="46" t="str">
        <f>IF($D1668&gt;0,VLOOKUP(LEFT($N1668,1),Regione!$A$2:$C$21,2,FALSE),"-")</f>
        <v>-</v>
      </c>
      <c r="Q1668" s="112" t="str">
        <f ca="1">IF($D1668&gt;0,NormalizzaTempo("D",CELL("tipo",$E1668),$E1668),"-")</f>
        <v>-</v>
      </c>
      <c r="R1668" s="27" t="str">
        <f>IF($D1668&gt;0,VLOOKUP($D1668,Iscrizioni!$A$2:$M$2502,13,FALSE),"-")</f>
        <v>-</v>
      </c>
      <c r="S1668" s="112" t="str">
        <f t="shared" si="157"/>
        <v>-</v>
      </c>
      <c r="T1668" s="112" t="str">
        <f>IF($D1668&gt;0,SUMIFS($S$3:$S1668,$X$3:$X1668,1,$J$3:$J1668,$J1668),"-")</f>
        <v>-</v>
      </c>
      <c r="U1668" s="112" t="str">
        <f t="shared" si="158"/>
        <v>-</v>
      </c>
      <c r="V1668" s="112" t="str">
        <f t="shared" ref="V1668:V1731" si="161">IF(OR(AND($L1668="Adulti",LEN($C1668)=0,$U1668&lt;=$U$1), AND(OR($L1668="Giovanile",$L1668="Promozionale"),LEN($C1668)=0) ), "ok","-")</f>
        <v>-</v>
      </c>
      <c r="W1668" s="27" t="str">
        <f>IF(LEN($C1668)=0,IF($D1668&gt;0,COUNTIFS($A$3:$A1668,$A1668),"-"),"Escluso")</f>
        <v>-</v>
      </c>
      <c r="X1668" s="2" t="str">
        <f>IF(LEN($C1668)=0,IF($D1668&gt;0,COUNTIFS($J$3:$J1668,$J1668,$C$3:$C1668,""),"-"),"Escluso")</f>
        <v>-</v>
      </c>
      <c r="Y1668" s="127" t="str">
        <f t="shared" si="159"/>
        <v>-</v>
      </c>
      <c r="Z1668" s="2" t="str">
        <f>IF($D1668&gt;0,COUNTIFS($O$3:$O1668,$O1668,$L$3:$L1668,$L1668,$I$3:$I1668,$I1668),"-")</f>
        <v>-</v>
      </c>
      <c r="AA1668" s="27" t="str">
        <f>IF($D1668&gt;0,IF(OR($Z1668 &gt;1,$L1668&lt;&gt;"Adulti"),0,VLOOKUP($P1668,Regione!$B$2:$C$22,2,FALSE)),"-")</f>
        <v>-</v>
      </c>
      <c r="AB1668" s="27" t="str">
        <f>IF($D1668&gt;0,IF(COUNTIFS($O$3:$O1668,$O1668,$L$3:$L1668,$L1668,$I$3:$I1668,$I1668) &gt;1,0,SUMIFS($Y$3:$Y$2503,$L$3:$L$2503,$L1668,$O$3:$O$2503,$O1668,$I$3:$I$2503,$I1668)),"-")</f>
        <v>-</v>
      </c>
      <c r="AC1668" s="27" t="str">
        <f t="shared" si="156"/>
        <v>-</v>
      </c>
    </row>
    <row r="1669" spans="1:29" s="1" customFormat="1">
      <c r="A1669" s="13"/>
      <c r="B1669" s="107" t="str">
        <f>IF(COUNTA($A1669)&gt;0,VLOOKUP($A1669,Corsa!$A$1:$F$43,2,FALSE),"-")</f>
        <v>-</v>
      </c>
      <c r="C1669" s="11"/>
      <c r="D1669" s="13"/>
      <c r="E1669" s="13"/>
      <c r="F1669" s="46" t="str">
        <f>IF(COUNTA($A1669)&gt;0,VLOOKUP($A1669,Corsa!$A$1:$F$43,3,FALSE),"-")</f>
        <v>-</v>
      </c>
      <c r="G1669" s="28" t="str">
        <f>IF($D1669&gt;0,VLOOKUP($D1669,Iscrizioni!$A$2:$M$2502,9,FALSE),"-")</f>
        <v>-</v>
      </c>
      <c r="H1669" s="28" t="str">
        <f>IF($D1669&gt;0,VLOOKUP($D1669,Iscrizioni!$A$2:$M$2502,4,FALSE),"-")</f>
        <v>-</v>
      </c>
      <c r="I1669" s="27" t="str">
        <f>IF($D1669&gt;0,VLOOKUP($D1669,Iscrizioni!$A$2:$M$2502,5,FALSE),"-")</f>
        <v>-</v>
      </c>
      <c r="J1669" s="27" t="str">
        <f>IF($D1669&gt;0,VLOOKUP($D1669,Iscrizioni!$A$2:$M$2502,10,FALSE),"-")</f>
        <v>-</v>
      </c>
      <c r="K1669" s="27" t="str">
        <f t="shared" si="160"/>
        <v>-</v>
      </c>
      <c r="L1669" s="46" t="str">
        <f>IF($D1669&gt;0,VLOOKUP($D1669,Iscrizioni!$A$2:$M$2502,11,FALSE),"-")</f>
        <v>-</v>
      </c>
      <c r="M1669" s="27" t="str">
        <f>IF($D1669&gt;0,VLOOKUP($D1669,Iscrizioni!$A$2:$N$2502,12,FALSE),"-")</f>
        <v>-</v>
      </c>
      <c r="N1669" s="46" t="str">
        <f>IF($D1669&gt;0,VLOOKUP($D1669,Iscrizioni!$A$2:$M$2502,6,FALSE),"-")</f>
        <v>-</v>
      </c>
      <c r="O1669" s="107" t="str">
        <f>IF($D1669&gt;0,VLOOKUP($D1669,Iscrizioni!$A$2:$M$2502,7,FALSE),"-")</f>
        <v>-</v>
      </c>
      <c r="P1669" s="46" t="str">
        <f>IF($D1669&gt;0,VLOOKUP(LEFT($N1669,1),Regione!$A$2:$C$21,2,FALSE),"-")</f>
        <v>-</v>
      </c>
      <c r="Q1669" s="112" t="str">
        <f ca="1">IF($D1669&gt;0,NormalizzaTempo("D",CELL("tipo",$E1669),$E1669),"-")</f>
        <v>-</v>
      </c>
      <c r="R1669" s="27" t="str">
        <f>IF($D1669&gt;0,VLOOKUP($D1669,Iscrizioni!$A$2:$M$2502,13,FALSE),"-")</f>
        <v>-</v>
      </c>
      <c r="S1669" s="112" t="str">
        <f t="shared" si="157"/>
        <v>-</v>
      </c>
      <c r="T1669" s="112" t="str">
        <f>IF($D1669&gt;0,SUMIFS($S$3:$S1669,$X$3:$X1669,1,$J$3:$J1669,$J1669),"-")</f>
        <v>-</v>
      </c>
      <c r="U1669" s="112" t="str">
        <f t="shared" si="158"/>
        <v>-</v>
      </c>
      <c r="V1669" s="112" t="str">
        <f t="shared" si="161"/>
        <v>-</v>
      </c>
      <c r="W1669" s="27" t="str">
        <f>IF(LEN($C1669)=0,IF($D1669&gt;0,COUNTIFS($A$3:$A1669,$A1669),"-"),"Escluso")</f>
        <v>-</v>
      </c>
      <c r="X1669" s="2" t="str">
        <f>IF(LEN($C1669)=0,IF($D1669&gt;0,COUNTIFS($J$3:$J1669,$J1669,$C$3:$C1669,""),"-"),"Escluso")</f>
        <v>-</v>
      </c>
      <c r="Y1669" s="127" t="str">
        <f t="shared" si="159"/>
        <v>-</v>
      </c>
      <c r="Z1669" s="2" t="str">
        <f>IF($D1669&gt;0,COUNTIFS($O$3:$O1669,$O1669,$L$3:$L1669,$L1669,$I$3:$I1669,$I1669),"-")</f>
        <v>-</v>
      </c>
      <c r="AA1669" s="27" t="str">
        <f>IF($D1669&gt;0,IF(OR($Z1669 &gt;1,$L1669&lt;&gt;"Adulti"),0,VLOOKUP($P1669,Regione!$B$2:$C$22,2,FALSE)),"-")</f>
        <v>-</v>
      </c>
      <c r="AB1669" s="27" t="str">
        <f>IF($D1669&gt;0,IF(COUNTIFS($O$3:$O1669,$O1669,$L$3:$L1669,$L1669,$I$3:$I1669,$I1669) &gt;1,0,SUMIFS($Y$3:$Y$2503,$L$3:$L$2503,$L1669,$O$3:$O$2503,$O1669,$I$3:$I$2503,$I1669)),"-")</f>
        <v>-</v>
      </c>
      <c r="AC1669" s="27" t="str">
        <f t="shared" si="156"/>
        <v>-</v>
      </c>
    </row>
    <row r="1670" spans="1:29" s="1" customFormat="1">
      <c r="A1670" s="13"/>
      <c r="B1670" s="107" t="str">
        <f>IF(COUNTA($A1670)&gt;0,VLOOKUP($A1670,Corsa!$A$1:$F$43,2,FALSE),"-")</f>
        <v>-</v>
      </c>
      <c r="C1670" s="11"/>
      <c r="D1670" s="13"/>
      <c r="E1670" s="13"/>
      <c r="F1670" s="46" t="str">
        <f>IF(COUNTA($A1670)&gt;0,VLOOKUP($A1670,Corsa!$A$1:$F$43,3,FALSE),"-")</f>
        <v>-</v>
      </c>
      <c r="G1670" s="28" t="str">
        <f>IF($D1670&gt;0,VLOOKUP($D1670,Iscrizioni!$A$2:$M$2502,9,FALSE),"-")</f>
        <v>-</v>
      </c>
      <c r="H1670" s="28" t="str">
        <f>IF($D1670&gt;0,VLOOKUP($D1670,Iscrizioni!$A$2:$M$2502,4,FALSE),"-")</f>
        <v>-</v>
      </c>
      <c r="I1670" s="27" t="str">
        <f>IF($D1670&gt;0,VLOOKUP($D1670,Iscrizioni!$A$2:$M$2502,5,FALSE),"-")</f>
        <v>-</v>
      </c>
      <c r="J1670" s="27" t="str">
        <f>IF($D1670&gt;0,VLOOKUP($D1670,Iscrizioni!$A$2:$M$2502,10,FALSE),"-")</f>
        <v>-</v>
      </c>
      <c r="K1670" s="27" t="str">
        <f t="shared" si="160"/>
        <v>-</v>
      </c>
      <c r="L1670" s="46" t="str">
        <f>IF($D1670&gt;0,VLOOKUP($D1670,Iscrizioni!$A$2:$M$2502,11,FALSE),"-")</f>
        <v>-</v>
      </c>
      <c r="M1670" s="27" t="str">
        <f>IF($D1670&gt;0,VLOOKUP($D1670,Iscrizioni!$A$2:$N$2502,12,FALSE),"-")</f>
        <v>-</v>
      </c>
      <c r="N1670" s="46" t="str">
        <f>IF($D1670&gt;0,VLOOKUP($D1670,Iscrizioni!$A$2:$M$2502,6,FALSE),"-")</f>
        <v>-</v>
      </c>
      <c r="O1670" s="107" t="str">
        <f>IF($D1670&gt;0,VLOOKUP($D1670,Iscrizioni!$A$2:$M$2502,7,FALSE),"-")</f>
        <v>-</v>
      </c>
      <c r="P1670" s="46" t="str">
        <f>IF($D1670&gt;0,VLOOKUP(LEFT($N1670,1),Regione!$A$2:$C$21,2,FALSE),"-")</f>
        <v>-</v>
      </c>
      <c r="Q1670" s="112" t="str">
        <f ca="1">IF($D1670&gt;0,NormalizzaTempo("D",CELL("tipo",$E1670),$E1670),"-")</f>
        <v>-</v>
      </c>
      <c r="R1670" s="27" t="str">
        <f>IF($D1670&gt;0,VLOOKUP($D1670,Iscrizioni!$A$2:$M$2502,13,FALSE),"-")</f>
        <v>-</v>
      </c>
      <c r="S1670" s="112" t="str">
        <f t="shared" si="157"/>
        <v>-</v>
      </c>
      <c r="T1670" s="112" t="str">
        <f>IF($D1670&gt;0,SUMIFS($S$3:$S1670,$X$3:$X1670,1,$J$3:$J1670,$J1670),"-")</f>
        <v>-</v>
      </c>
      <c r="U1670" s="112" t="str">
        <f t="shared" si="158"/>
        <v>-</v>
      </c>
      <c r="V1670" s="112" t="str">
        <f t="shared" si="161"/>
        <v>-</v>
      </c>
      <c r="W1670" s="27" t="str">
        <f>IF(LEN($C1670)=0,IF($D1670&gt;0,COUNTIFS($A$3:$A1670,$A1670),"-"),"Escluso")</f>
        <v>-</v>
      </c>
      <c r="X1670" s="2" t="str">
        <f>IF(LEN($C1670)=0,IF($D1670&gt;0,COUNTIFS($J$3:$J1670,$J1670,$C$3:$C1670,""),"-"),"Escluso")</f>
        <v>-</v>
      </c>
      <c r="Y1670" s="127" t="str">
        <f t="shared" si="159"/>
        <v>-</v>
      </c>
      <c r="Z1670" s="2" t="str">
        <f>IF($D1670&gt;0,COUNTIFS($O$3:$O1670,$O1670,$L$3:$L1670,$L1670,$I$3:$I1670,$I1670),"-")</f>
        <v>-</v>
      </c>
      <c r="AA1670" s="27" t="str">
        <f>IF($D1670&gt;0,IF(OR($Z1670 &gt;1,$L1670&lt;&gt;"Adulti"),0,VLOOKUP($P1670,Regione!$B$2:$C$22,2,FALSE)),"-")</f>
        <v>-</v>
      </c>
      <c r="AB1670" s="27" t="str">
        <f>IF($D1670&gt;0,IF(COUNTIFS($O$3:$O1670,$O1670,$L$3:$L1670,$L1670,$I$3:$I1670,$I1670) &gt;1,0,SUMIFS($Y$3:$Y$2503,$L$3:$L$2503,$L1670,$O$3:$O$2503,$O1670,$I$3:$I$2503,$I1670)),"-")</f>
        <v>-</v>
      </c>
      <c r="AC1670" s="27" t="str">
        <f t="shared" si="156"/>
        <v>-</v>
      </c>
    </row>
    <row r="1671" spans="1:29" s="1" customFormat="1">
      <c r="A1671" s="13"/>
      <c r="B1671" s="107" t="str">
        <f>IF(COUNTA($A1671)&gt;0,VLOOKUP($A1671,Corsa!$A$1:$F$43,2,FALSE),"-")</f>
        <v>-</v>
      </c>
      <c r="C1671" s="11"/>
      <c r="D1671" s="13"/>
      <c r="E1671" s="13"/>
      <c r="F1671" s="46" t="str">
        <f>IF(COUNTA($A1671)&gt;0,VLOOKUP($A1671,Corsa!$A$1:$F$43,3,FALSE),"-")</f>
        <v>-</v>
      </c>
      <c r="G1671" s="28" t="str">
        <f>IF($D1671&gt;0,VLOOKUP($D1671,Iscrizioni!$A$2:$M$2502,9,FALSE),"-")</f>
        <v>-</v>
      </c>
      <c r="H1671" s="28" t="str">
        <f>IF($D1671&gt;0,VLOOKUP($D1671,Iscrizioni!$A$2:$M$2502,4,FALSE),"-")</f>
        <v>-</v>
      </c>
      <c r="I1671" s="27" t="str">
        <f>IF($D1671&gt;0,VLOOKUP($D1671,Iscrizioni!$A$2:$M$2502,5,FALSE),"-")</f>
        <v>-</v>
      </c>
      <c r="J1671" s="27" t="str">
        <f>IF($D1671&gt;0,VLOOKUP($D1671,Iscrizioni!$A$2:$M$2502,10,FALSE),"-")</f>
        <v>-</v>
      </c>
      <c r="K1671" s="27" t="str">
        <f t="shared" si="160"/>
        <v>-</v>
      </c>
      <c r="L1671" s="46" t="str">
        <f>IF($D1671&gt;0,VLOOKUP($D1671,Iscrizioni!$A$2:$M$2502,11,FALSE),"-")</f>
        <v>-</v>
      </c>
      <c r="M1671" s="27" t="str">
        <f>IF($D1671&gt;0,VLOOKUP($D1671,Iscrizioni!$A$2:$N$2502,12,FALSE),"-")</f>
        <v>-</v>
      </c>
      <c r="N1671" s="46" t="str">
        <f>IF($D1671&gt;0,VLOOKUP($D1671,Iscrizioni!$A$2:$M$2502,6,FALSE),"-")</f>
        <v>-</v>
      </c>
      <c r="O1671" s="107" t="str">
        <f>IF($D1671&gt;0,VLOOKUP($D1671,Iscrizioni!$A$2:$M$2502,7,FALSE),"-")</f>
        <v>-</v>
      </c>
      <c r="P1671" s="46" t="str">
        <f>IF($D1671&gt;0,VLOOKUP(LEFT($N1671,1),Regione!$A$2:$C$21,2,FALSE),"-")</f>
        <v>-</v>
      </c>
      <c r="Q1671" s="112" t="str">
        <f ca="1">IF($D1671&gt;0,NormalizzaTempo("D",CELL("tipo",$E1671),$E1671),"-")</f>
        <v>-</v>
      </c>
      <c r="R1671" s="27" t="str">
        <f>IF($D1671&gt;0,VLOOKUP($D1671,Iscrizioni!$A$2:$M$2502,13,FALSE),"-")</f>
        <v>-</v>
      </c>
      <c r="S1671" s="112" t="str">
        <f t="shared" si="157"/>
        <v>-</v>
      </c>
      <c r="T1671" s="112" t="str">
        <f>IF($D1671&gt;0,SUMIFS($S$3:$S1671,$X$3:$X1671,1,$J$3:$J1671,$J1671),"-")</f>
        <v>-</v>
      </c>
      <c r="U1671" s="112" t="str">
        <f t="shared" si="158"/>
        <v>-</v>
      </c>
      <c r="V1671" s="112" t="str">
        <f t="shared" si="161"/>
        <v>-</v>
      </c>
      <c r="W1671" s="27" t="str">
        <f>IF(LEN($C1671)=0,IF($D1671&gt;0,COUNTIFS($A$3:$A1671,$A1671),"-"),"Escluso")</f>
        <v>-</v>
      </c>
      <c r="X1671" s="2" t="str">
        <f>IF(LEN($C1671)=0,IF($D1671&gt;0,COUNTIFS($J$3:$J1671,$J1671,$C$3:$C1671,""),"-"),"Escluso")</f>
        <v>-</v>
      </c>
      <c r="Y1671" s="127" t="str">
        <f t="shared" si="159"/>
        <v>-</v>
      </c>
      <c r="Z1671" s="2" t="str">
        <f>IF($D1671&gt;0,COUNTIFS($O$3:$O1671,$O1671,$L$3:$L1671,$L1671,$I$3:$I1671,$I1671),"-")</f>
        <v>-</v>
      </c>
      <c r="AA1671" s="27" t="str">
        <f>IF($D1671&gt;0,IF(OR($Z1671 &gt;1,$L1671&lt;&gt;"Adulti"),0,VLOOKUP($P1671,Regione!$B$2:$C$22,2,FALSE)),"-")</f>
        <v>-</v>
      </c>
      <c r="AB1671" s="27" t="str">
        <f>IF($D1671&gt;0,IF(COUNTIFS($O$3:$O1671,$O1671,$L$3:$L1671,$L1671,$I$3:$I1671,$I1671) &gt;1,0,SUMIFS($Y$3:$Y$2503,$L$3:$L$2503,$L1671,$O$3:$O$2503,$O1671,$I$3:$I$2503,$I1671)),"-")</f>
        <v>-</v>
      </c>
      <c r="AC1671" s="27" t="str">
        <f t="shared" si="156"/>
        <v>-</v>
      </c>
    </row>
    <row r="1672" spans="1:29" s="1" customFormat="1">
      <c r="A1672" s="13"/>
      <c r="B1672" s="107" t="str">
        <f>IF(COUNTA($A1672)&gt;0,VLOOKUP($A1672,Corsa!$A$1:$F$43,2,FALSE),"-")</f>
        <v>-</v>
      </c>
      <c r="C1672" s="11"/>
      <c r="D1672" s="13"/>
      <c r="E1672" s="13"/>
      <c r="F1672" s="46" t="str">
        <f>IF(COUNTA($A1672)&gt;0,VLOOKUP($A1672,Corsa!$A$1:$F$43,3,FALSE),"-")</f>
        <v>-</v>
      </c>
      <c r="G1672" s="28" t="str">
        <f>IF($D1672&gt;0,VLOOKUP($D1672,Iscrizioni!$A$2:$M$2502,9,FALSE),"-")</f>
        <v>-</v>
      </c>
      <c r="H1672" s="28" t="str">
        <f>IF($D1672&gt;0,VLOOKUP($D1672,Iscrizioni!$A$2:$M$2502,4,FALSE),"-")</f>
        <v>-</v>
      </c>
      <c r="I1672" s="27" t="str">
        <f>IF($D1672&gt;0,VLOOKUP($D1672,Iscrizioni!$A$2:$M$2502,5,FALSE),"-")</f>
        <v>-</v>
      </c>
      <c r="J1672" s="27" t="str">
        <f>IF($D1672&gt;0,VLOOKUP($D1672,Iscrizioni!$A$2:$M$2502,10,FALSE),"-")</f>
        <v>-</v>
      </c>
      <c r="K1672" s="27" t="str">
        <f t="shared" si="160"/>
        <v>-</v>
      </c>
      <c r="L1672" s="46" t="str">
        <f>IF($D1672&gt;0,VLOOKUP($D1672,Iscrizioni!$A$2:$M$2502,11,FALSE),"-")</f>
        <v>-</v>
      </c>
      <c r="M1672" s="27" t="str">
        <f>IF($D1672&gt;0,VLOOKUP($D1672,Iscrizioni!$A$2:$N$2502,12,FALSE),"-")</f>
        <v>-</v>
      </c>
      <c r="N1672" s="46" t="str">
        <f>IF($D1672&gt;0,VLOOKUP($D1672,Iscrizioni!$A$2:$M$2502,6,FALSE),"-")</f>
        <v>-</v>
      </c>
      <c r="O1672" s="107" t="str">
        <f>IF($D1672&gt;0,VLOOKUP($D1672,Iscrizioni!$A$2:$M$2502,7,FALSE),"-")</f>
        <v>-</v>
      </c>
      <c r="P1672" s="46" t="str">
        <f>IF($D1672&gt;0,VLOOKUP(LEFT($N1672,1),Regione!$A$2:$C$21,2,FALSE),"-")</f>
        <v>-</v>
      </c>
      <c r="Q1672" s="112" t="str">
        <f ca="1">IF($D1672&gt;0,NormalizzaTempo("D",CELL("tipo",$E1672),$E1672),"-")</f>
        <v>-</v>
      </c>
      <c r="R1672" s="27" t="str">
        <f>IF($D1672&gt;0,VLOOKUP($D1672,Iscrizioni!$A$2:$M$2502,13,FALSE),"-")</f>
        <v>-</v>
      </c>
      <c r="S1672" s="112" t="str">
        <f t="shared" si="157"/>
        <v>-</v>
      </c>
      <c r="T1672" s="112" t="str">
        <f>IF($D1672&gt;0,SUMIFS($S$3:$S1672,$X$3:$X1672,1,$J$3:$J1672,$J1672),"-")</f>
        <v>-</v>
      </c>
      <c r="U1672" s="112" t="str">
        <f t="shared" si="158"/>
        <v>-</v>
      </c>
      <c r="V1672" s="112" t="str">
        <f t="shared" si="161"/>
        <v>-</v>
      </c>
      <c r="W1672" s="27" t="str">
        <f>IF(LEN($C1672)=0,IF($D1672&gt;0,COUNTIFS($A$3:$A1672,$A1672),"-"),"Escluso")</f>
        <v>-</v>
      </c>
      <c r="X1672" s="2" t="str">
        <f>IF(LEN($C1672)=0,IF($D1672&gt;0,COUNTIFS($J$3:$J1672,$J1672,$C$3:$C1672,""),"-"),"Escluso")</f>
        <v>-</v>
      </c>
      <c r="Y1672" s="127" t="str">
        <f t="shared" si="159"/>
        <v>-</v>
      </c>
      <c r="Z1672" s="2" t="str">
        <f>IF($D1672&gt;0,COUNTIFS($O$3:$O1672,$O1672,$L$3:$L1672,$L1672,$I$3:$I1672,$I1672),"-")</f>
        <v>-</v>
      </c>
      <c r="AA1672" s="27" t="str">
        <f>IF($D1672&gt;0,IF(OR($Z1672 &gt;1,$L1672&lt;&gt;"Adulti"),0,VLOOKUP($P1672,Regione!$B$2:$C$22,2,FALSE)),"-")</f>
        <v>-</v>
      </c>
      <c r="AB1672" s="27" t="str">
        <f>IF($D1672&gt;0,IF(COUNTIFS($O$3:$O1672,$O1672,$L$3:$L1672,$L1672,$I$3:$I1672,$I1672) &gt;1,0,SUMIFS($Y$3:$Y$2503,$L$3:$L$2503,$L1672,$O$3:$O$2503,$O1672,$I$3:$I$2503,$I1672)),"-")</f>
        <v>-</v>
      </c>
      <c r="AC1672" s="27" t="str">
        <f t="shared" si="156"/>
        <v>-</v>
      </c>
    </row>
    <row r="1673" spans="1:29" s="1" customFormat="1">
      <c r="A1673" s="13"/>
      <c r="B1673" s="107" t="str">
        <f>IF(COUNTA($A1673)&gt;0,VLOOKUP($A1673,Corsa!$A$1:$F$43,2,FALSE),"-")</f>
        <v>-</v>
      </c>
      <c r="C1673" s="11"/>
      <c r="D1673" s="13"/>
      <c r="E1673" s="13"/>
      <c r="F1673" s="46" t="str">
        <f>IF(COUNTA($A1673)&gt;0,VLOOKUP($A1673,Corsa!$A$1:$F$43,3,FALSE),"-")</f>
        <v>-</v>
      </c>
      <c r="G1673" s="28" t="str">
        <f>IF($D1673&gt;0,VLOOKUP($D1673,Iscrizioni!$A$2:$M$2502,9,FALSE),"-")</f>
        <v>-</v>
      </c>
      <c r="H1673" s="28" t="str">
        <f>IF($D1673&gt;0,VLOOKUP($D1673,Iscrizioni!$A$2:$M$2502,4,FALSE),"-")</f>
        <v>-</v>
      </c>
      <c r="I1673" s="27" t="str">
        <f>IF($D1673&gt;0,VLOOKUP($D1673,Iscrizioni!$A$2:$M$2502,5,FALSE),"-")</f>
        <v>-</v>
      </c>
      <c r="J1673" s="27" t="str">
        <f>IF($D1673&gt;0,VLOOKUP($D1673,Iscrizioni!$A$2:$M$2502,10,FALSE),"-")</f>
        <v>-</v>
      </c>
      <c r="K1673" s="27" t="str">
        <f t="shared" si="160"/>
        <v>-</v>
      </c>
      <c r="L1673" s="46" t="str">
        <f>IF($D1673&gt;0,VLOOKUP($D1673,Iscrizioni!$A$2:$M$2502,11,FALSE),"-")</f>
        <v>-</v>
      </c>
      <c r="M1673" s="27" t="str">
        <f>IF($D1673&gt;0,VLOOKUP($D1673,Iscrizioni!$A$2:$N$2502,12,FALSE),"-")</f>
        <v>-</v>
      </c>
      <c r="N1673" s="46" t="str">
        <f>IF($D1673&gt;0,VLOOKUP($D1673,Iscrizioni!$A$2:$M$2502,6,FALSE),"-")</f>
        <v>-</v>
      </c>
      <c r="O1673" s="107" t="str">
        <f>IF($D1673&gt;0,VLOOKUP($D1673,Iscrizioni!$A$2:$M$2502,7,FALSE),"-")</f>
        <v>-</v>
      </c>
      <c r="P1673" s="46" t="str">
        <f>IF($D1673&gt;0,VLOOKUP(LEFT($N1673,1),Regione!$A$2:$C$21,2,FALSE),"-")</f>
        <v>-</v>
      </c>
      <c r="Q1673" s="112" t="str">
        <f ca="1">IF($D1673&gt;0,NormalizzaTempo("D",CELL("tipo",$E1673),$E1673),"-")</f>
        <v>-</v>
      </c>
      <c r="R1673" s="27" t="str">
        <f>IF($D1673&gt;0,VLOOKUP($D1673,Iscrizioni!$A$2:$M$2502,13,FALSE),"-")</f>
        <v>-</v>
      </c>
      <c r="S1673" s="112" t="str">
        <f t="shared" si="157"/>
        <v>-</v>
      </c>
      <c r="T1673" s="112" t="str">
        <f>IF($D1673&gt;0,SUMIFS($S$3:$S1673,$X$3:$X1673,1,$J$3:$J1673,$J1673),"-")</f>
        <v>-</v>
      </c>
      <c r="U1673" s="112" t="str">
        <f t="shared" si="158"/>
        <v>-</v>
      </c>
      <c r="V1673" s="112" t="str">
        <f t="shared" si="161"/>
        <v>-</v>
      </c>
      <c r="W1673" s="27" t="str">
        <f>IF(LEN($C1673)=0,IF($D1673&gt;0,COUNTIFS($A$3:$A1673,$A1673),"-"),"Escluso")</f>
        <v>-</v>
      </c>
      <c r="X1673" s="2" t="str">
        <f>IF(LEN($C1673)=0,IF($D1673&gt;0,COUNTIFS($J$3:$J1673,$J1673,$C$3:$C1673,""),"-"),"Escluso")</f>
        <v>-</v>
      </c>
      <c r="Y1673" s="127" t="str">
        <f t="shared" si="159"/>
        <v>-</v>
      </c>
      <c r="Z1673" s="2" t="str">
        <f>IF($D1673&gt;0,COUNTIFS($O$3:$O1673,$O1673,$L$3:$L1673,$L1673,$I$3:$I1673,$I1673),"-")</f>
        <v>-</v>
      </c>
      <c r="AA1673" s="27" t="str">
        <f>IF($D1673&gt;0,IF(OR($Z1673 &gt;1,$L1673&lt;&gt;"Adulti"),0,VLOOKUP($P1673,Regione!$B$2:$C$22,2,FALSE)),"-")</f>
        <v>-</v>
      </c>
      <c r="AB1673" s="27" t="str">
        <f>IF($D1673&gt;0,IF(COUNTIFS($O$3:$O1673,$O1673,$L$3:$L1673,$L1673,$I$3:$I1673,$I1673) &gt;1,0,SUMIFS($Y$3:$Y$2503,$L$3:$L$2503,$L1673,$O$3:$O$2503,$O1673,$I$3:$I$2503,$I1673)),"-")</f>
        <v>-</v>
      </c>
      <c r="AC1673" s="27" t="str">
        <f t="shared" si="156"/>
        <v>-</v>
      </c>
    </row>
    <row r="1674" spans="1:29" s="1" customFormat="1">
      <c r="A1674" s="13"/>
      <c r="B1674" s="107" t="str">
        <f>IF(COUNTA($A1674)&gt;0,VLOOKUP($A1674,Corsa!$A$1:$F$43,2,FALSE),"-")</f>
        <v>-</v>
      </c>
      <c r="C1674" s="11"/>
      <c r="D1674" s="13"/>
      <c r="E1674" s="13"/>
      <c r="F1674" s="46" t="str">
        <f>IF(COUNTA($A1674)&gt;0,VLOOKUP($A1674,Corsa!$A$1:$F$43,3,FALSE),"-")</f>
        <v>-</v>
      </c>
      <c r="G1674" s="28" t="str">
        <f>IF($D1674&gt;0,VLOOKUP($D1674,Iscrizioni!$A$2:$M$2502,9,FALSE),"-")</f>
        <v>-</v>
      </c>
      <c r="H1674" s="28" t="str">
        <f>IF($D1674&gt;0,VLOOKUP($D1674,Iscrizioni!$A$2:$M$2502,4,FALSE),"-")</f>
        <v>-</v>
      </c>
      <c r="I1674" s="27" t="str">
        <f>IF($D1674&gt;0,VLOOKUP($D1674,Iscrizioni!$A$2:$M$2502,5,FALSE),"-")</f>
        <v>-</v>
      </c>
      <c r="J1674" s="27" t="str">
        <f>IF($D1674&gt;0,VLOOKUP($D1674,Iscrizioni!$A$2:$M$2502,10,FALSE),"-")</f>
        <v>-</v>
      </c>
      <c r="K1674" s="27" t="str">
        <f t="shared" si="160"/>
        <v>-</v>
      </c>
      <c r="L1674" s="46" t="str">
        <f>IF($D1674&gt;0,VLOOKUP($D1674,Iscrizioni!$A$2:$M$2502,11,FALSE),"-")</f>
        <v>-</v>
      </c>
      <c r="M1674" s="27" t="str">
        <f>IF($D1674&gt;0,VLOOKUP($D1674,Iscrizioni!$A$2:$N$2502,12,FALSE),"-")</f>
        <v>-</v>
      </c>
      <c r="N1674" s="46" t="str">
        <f>IF($D1674&gt;0,VLOOKUP($D1674,Iscrizioni!$A$2:$M$2502,6,FALSE),"-")</f>
        <v>-</v>
      </c>
      <c r="O1674" s="107" t="str">
        <f>IF($D1674&gt;0,VLOOKUP($D1674,Iscrizioni!$A$2:$M$2502,7,FALSE),"-")</f>
        <v>-</v>
      </c>
      <c r="P1674" s="46" t="str">
        <f>IF($D1674&gt;0,VLOOKUP(LEFT($N1674,1),Regione!$A$2:$C$21,2,FALSE),"-")</f>
        <v>-</v>
      </c>
      <c r="Q1674" s="112" t="str">
        <f ca="1">IF($D1674&gt;0,NormalizzaTempo("D",CELL("tipo",$E1674),$E1674),"-")</f>
        <v>-</v>
      </c>
      <c r="R1674" s="27" t="str">
        <f>IF($D1674&gt;0,VLOOKUP($D1674,Iscrizioni!$A$2:$M$2502,13,FALSE),"-")</f>
        <v>-</v>
      </c>
      <c r="S1674" s="112" t="str">
        <f t="shared" si="157"/>
        <v>-</v>
      </c>
      <c r="T1674" s="112" t="str">
        <f>IF($D1674&gt;0,SUMIFS($S$3:$S1674,$X$3:$X1674,1,$J$3:$J1674,$J1674),"-")</f>
        <v>-</v>
      </c>
      <c r="U1674" s="112" t="str">
        <f t="shared" si="158"/>
        <v>-</v>
      </c>
      <c r="V1674" s="112" t="str">
        <f t="shared" si="161"/>
        <v>-</v>
      </c>
      <c r="W1674" s="27" t="str">
        <f>IF(LEN($C1674)=0,IF($D1674&gt;0,COUNTIFS($A$3:$A1674,$A1674),"-"),"Escluso")</f>
        <v>-</v>
      </c>
      <c r="X1674" s="2" t="str">
        <f>IF(LEN($C1674)=0,IF($D1674&gt;0,COUNTIFS($J$3:$J1674,$J1674,$C$3:$C1674,""),"-"),"Escluso")</f>
        <v>-</v>
      </c>
      <c r="Y1674" s="127" t="str">
        <f t="shared" si="159"/>
        <v>-</v>
      </c>
      <c r="Z1674" s="2" t="str">
        <f>IF($D1674&gt;0,COUNTIFS($O$3:$O1674,$O1674,$L$3:$L1674,$L1674,$I$3:$I1674,$I1674),"-")</f>
        <v>-</v>
      </c>
      <c r="AA1674" s="27" t="str">
        <f>IF($D1674&gt;0,IF(OR($Z1674 &gt;1,$L1674&lt;&gt;"Adulti"),0,VLOOKUP($P1674,Regione!$B$2:$C$22,2,FALSE)),"-")</f>
        <v>-</v>
      </c>
      <c r="AB1674" s="27" t="str">
        <f>IF($D1674&gt;0,IF(COUNTIFS($O$3:$O1674,$O1674,$L$3:$L1674,$L1674,$I$3:$I1674,$I1674) &gt;1,0,SUMIFS($Y$3:$Y$2503,$L$3:$L$2503,$L1674,$O$3:$O$2503,$O1674,$I$3:$I$2503,$I1674)),"-")</f>
        <v>-</v>
      </c>
      <c r="AC1674" s="27" t="str">
        <f t="shared" si="156"/>
        <v>-</v>
      </c>
    </row>
    <row r="1675" spans="1:29" s="1" customFormat="1">
      <c r="A1675" s="13"/>
      <c r="B1675" s="107" t="str">
        <f>IF(COUNTA($A1675)&gt;0,VLOOKUP($A1675,Corsa!$A$1:$F$43,2,FALSE),"-")</f>
        <v>-</v>
      </c>
      <c r="C1675" s="11"/>
      <c r="D1675" s="13"/>
      <c r="E1675" s="13"/>
      <c r="F1675" s="46" t="str">
        <f>IF(COUNTA($A1675)&gt;0,VLOOKUP($A1675,Corsa!$A$1:$F$43,3,FALSE),"-")</f>
        <v>-</v>
      </c>
      <c r="G1675" s="28" t="str">
        <f>IF($D1675&gt;0,VLOOKUP($D1675,Iscrizioni!$A$2:$M$2502,9,FALSE),"-")</f>
        <v>-</v>
      </c>
      <c r="H1675" s="28" t="str">
        <f>IF($D1675&gt;0,VLOOKUP($D1675,Iscrizioni!$A$2:$M$2502,4,FALSE),"-")</f>
        <v>-</v>
      </c>
      <c r="I1675" s="27" t="str">
        <f>IF($D1675&gt;0,VLOOKUP($D1675,Iscrizioni!$A$2:$M$2502,5,FALSE),"-")</f>
        <v>-</v>
      </c>
      <c r="J1675" s="27" t="str">
        <f>IF($D1675&gt;0,VLOOKUP($D1675,Iscrizioni!$A$2:$M$2502,10,FALSE),"-")</f>
        <v>-</v>
      </c>
      <c r="K1675" s="27" t="str">
        <f t="shared" si="160"/>
        <v>-</v>
      </c>
      <c r="L1675" s="46" t="str">
        <f>IF($D1675&gt;0,VLOOKUP($D1675,Iscrizioni!$A$2:$M$2502,11,FALSE),"-")</f>
        <v>-</v>
      </c>
      <c r="M1675" s="27" t="str">
        <f>IF($D1675&gt;0,VLOOKUP($D1675,Iscrizioni!$A$2:$N$2502,12,FALSE),"-")</f>
        <v>-</v>
      </c>
      <c r="N1675" s="46" t="str">
        <f>IF($D1675&gt;0,VLOOKUP($D1675,Iscrizioni!$A$2:$M$2502,6,FALSE),"-")</f>
        <v>-</v>
      </c>
      <c r="O1675" s="107" t="str">
        <f>IF($D1675&gt;0,VLOOKUP($D1675,Iscrizioni!$A$2:$M$2502,7,FALSE),"-")</f>
        <v>-</v>
      </c>
      <c r="P1675" s="46" t="str">
        <f>IF($D1675&gt;0,VLOOKUP(LEFT($N1675,1),Regione!$A$2:$C$21,2,FALSE),"-")</f>
        <v>-</v>
      </c>
      <c r="Q1675" s="112" t="str">
        <f ca="1">IF($D1675&gt;0,NormalizzaTempo("D",CELL("tipo",$E1675),$E1675),"-")</f>
        <v>-</v>
      </c>
      <c r="R1675" s="27" t="str">
        <f>IF($D1675&gt;0,VLOOKUP($D1675,Iscrizioni!$A$2:$M$2502,13,FALSE),"-")</f>
        <v>-</v>
      </c>
      <c r="S1675" s="112" t="str">
        <f t="shared" si="157"/>
        <v>-</v>
      </c>
      <c r="T1675" s="112" t="str">
        <f>IF($D1675&gt;0,SUMIFS($S$3:$S1675,$X$3:$X1675,1,$J$3:$J1675,$J1675),"-")</f>
        <v>-</v>
      </c>
      <c r="U1675" s="112" t="str">
        <f t="shared" si="158"/>
        <v>-</v>
      </c>
      <c r="V1675" s="112" t="str">
        <f t="shared" si="161"/>
        <v>-</v>
      </c>
      <c r="W1675" s="27" t="str">
        <f>IF(LEN($C1675)=0,IF($D1675&gt;0,COUNTIFS($A$3:$A1675,$A1675),"-"),"Escluso")</f>
        <v>-</v>
      </c>
      <c r="X1675" s="2" t="str">
        <f>IF(LEN($C1675)=0,IF($D1675&gt;0,COUNTIFS($J$3:$J1675,$J1675,$C$3:$C1675,""),"-"),"Escluso")</f>
        <v>-</v>
      </c>
      <c r="Y1675" s="127" t="str">
        <f t="shared" si="159"/>
        <v>-</v>
      </c>
      <c r="Z1675" s="2" t="str">
        <f>IF($D1675&gt;0,COUNTIFS($O$3:$O1675,$O1675,$L$3:$L1675,$L1675,$I$3:$I1675,$I1675),"-")</f>
        <v>-</v>
      </c>
      <c r="AA1675" s="27" t="str">
        <f>IF($D1675&gt;0,IF(OR($Z1675 &gt;1,$L1675&lt;&gt;"Adulti"),0,VLOOKUP($P1675,Regione!$B$2:$C$22,2,FALSE)),"-")</f>
        <v>-</v>
      </c>
      <c r="AB1675" s="27" t="str">
        <f>IF($D1675&gt;0,IF(COUNTIFS($O$3:$O1675,$O1675,$L$3:$L1675,$L1675,$I$3:$I1675,$I1675) &gt;1,0,SUMIFS($Y$3:$Y$2503,$L$3:$L$2503,$L1675,$O$3:$O$2503,$O1675,$I$3:$I$2503,$I1675)),"-")</f>
        <v>-</v>
      </c>
      <c r="AC1675" s="27" t="str">
        <f t="shared" si="156"/>
        <v>-</v>
      </c>
    </row>
    <row r="1676" spans="1:29" s="1" customFormat="1">
      <c r="A1676" s="13"/>
      <c r="B1676" s="107" t="str">
        <f>IF(COUNTA($A1676)&gt;0,VLOOKUP($A1676,Corsa!$A$1:$F$43,2,FALSE),"-")</f>
        <v>-</v>
      </c>
      <c r="C1676" s="11"/>
      <c r="D1676" s="13"/>
      <c r="E1676" s="13"/>
      <c r="F1676" s="46" t="str">
        <f>IF(COUNTA($A1676)&gt;0,VLOOKUP($A1676,Corsa!$A$1:$F$43,3,FALSE),"-")</f>
        <v>-</v>
      </c>
      <c r="G1676" s="28" t="str">
        <f>IF($D1676&gt;0,VLOOKUP($D1676,Iscrizioni!$A$2:$M$2502,9,FALSE),"-")</f>
        <v>-</v>
      </c>
      <c r="H1676" s="28" t="str">
        <f>IF($D1676&gt;0,VLOOKUP($D1676,Iscrizioni!$A$2:$M$2502,4,FALSE),"-")</f>
        <v>-</v>
      </c>
      <c r="I1676" s="27" t="str">
        <f>IF($D1676&gt;0,VLOOKUP($D1676,Iscrizioni!$A$2:$M$2502,5,FALSE),"-")</f>
        <v>-</v>
      </c>
      <c r="J1676" s="27" t="str">
        <f>IF($D1676&gt;0,VLOOKUP($D1676,Iscrizioni!$A$2:$M$2502,10,FALSE),"-")</f>
        <v>-</v>
      </c>
      <c r="K1676" s="27" t="str">
        <f t="shared" si="160"/>
        <v>-</v>
      </c>
      <c r="L1676" s="46" t="str">
        <f>IF($D1676&gt;0,VLOOKUP($D1676,Iscrizioni!$A$2:$M$2502,11,FALSE),"-")</f>
        <v>-</v>
      </c>
      <c r="M1676" s="27" t="str">
        <f>IF($D1676&gt;0,VLOOKUP($D1676,Iscrizioni!$A$2:$N$2502,12,FALSE),"-")</f>
        <v>-</v>
      </c>
      <c r="N1676" s="46" t="str">
        <f>IF($D1676&gt;0,VLOOKUP($D1676,Iscrizioni!$A$2:$M$2502,6,FALSE),"-")</f>
        <v>-</v>
      </c>
      <c r="O1676" s="107" t="str">
        <f>IF($D1676&gt;0,VLOOKUP($D1676,Iscrizioni!$A$2:$M$2502,7,FALSE),"-")</f>
        <v>-</v>
      </c>
      <c r="P1676" s="46" t="str">
        <f>IF($D1676&gt;0,VLOOKUP(LEFT($N1676,1),Regione!$A$2:$C$21,2,FALSE),"-")</f>
        <v>-</v>
      </c>
      <c r="Q1676" s="112" t="str">
        <f ca="1">IF($D1676&gt;0,NormalizzaTempo("D",CELL("tipo",$E1676),$E1676),"-")</f>
        <v>-</v>
      </c>
      <c r="R1676" s="27" t="str">
        <f>IF($D1676&gt;0,VLOOKUP($D1676,Iscrizioni!$A$2:$M$2502,13,FALSE),"-")</f>
        <v>-</v>
      </c>
      <c r="S1676" s="112" t="str">
        <f t="shared" si="157"/>
        <v>-</v>
      </c>
      <c r="T1676" s="112" t="str">
        <f>IF($D1676&gt;0,SUMIFS($S$3:$S1676,$X$3:$X1676,1,$J$3:$J1676,$J1676),"-")</f>
        <v>-</v>
      </c>
      <c r="U1676" s="112" t="str">
        <f t="shared" si="158"/>
        <v>-</v>
      </c>
      <c r="V1676" s="112" t="str">
        <f t="shared" si="161"/>
        <v>-</v>
      </c>
      <c r="W1676" s="27" t="str">
        <f>IF(LEN($C1676)=0,IF($D1676&gt;0,COUNTIFS($A$3:$A1676,$A1676),"-"),"Escluso")</f>
        <v>-</v>
      </c>
      <c r="X1676" s="2" t="str">
        <f>IF(LEN($C1676)=0,IF($D1676&gt;0,COUNTIFS($J$3:$J1676,$J1676,$C$3:$C1676,""),"-"),"Escluso")</f>
        <v>-</v>
      </c>
      <c r="Y1676" s="127" t="str">
        <f t="shared" si="159"/>
        <v>-</v>
      </c>
      <c r="Z1676" s="2" t="str">
        <f>IF($D1676&gt;0,COUNTIFS($O$3:$O1676,$O1676,$L$3:$L1676,$L1676,$I$3:$I1676,$I1676),"-")</f>
        <v>-</v>
      </c>
      <c r="AA1676" s="27" t="str">
        <f>IF($D1676&gt;0,IF(OR($Z1676 &gt;1,$L1676&lt;&gt;"Adulti"),0,VLOOKUP($P1676,Regione!$B$2:$C$22,2,FALSE)),"-")</f>
        <v>-</v>
      </c>
      <c r="AB1676" s="27" t="str">
        <f>IF($D1676&gt;0,IF(COUNTIFS($O$3:$O1676,$O1676,$L$3:$L1676,$L1676,$I$3:$I1676,$I1676) &gt;1,0,SUMIFS($Y$3:$Y$2503,$L$3:$L$2503,$L1676,$O$3:$O$2503,$O1676,$I$3:$I$2503,$I1676)),"-")</f>
        <v>-</v>
      </c>
      <c r="AC1676" s="27" t="str">
        <f t="shared" si="156"/>
        <v>-</v>
      </c>
    </row>
    <row r="1677" spans="1:29" s="1" customFormat="1">
      <c r="A1677" s="13"/>
      <c r="B1677" s="107" t="str">
        <f>IF(COUNTA($A1677)&gt;0,VLOOKUP($A1677,Corsa!$A$1:$F$43,2,FALSE),"-")</f>
        <v>-</v>
      </c>
      <c r="C1677" s="11"/>
      <c r="D1677" s="13"/>
      <c r="E1677" s="13"/>
      <c r="F1677" s="46" t="str">
        <f>IF(COUNTA($A1677)&gt;0,VLOOKUP($A1677,Corsa!$A$1:$F$43,3,FALSE),"-")</f>
        <v>-</v>
      </c>
      <c r="G1677" s="28" t="str">
        <f>IF($D1677&gt;0,VLOOKUP($D1677,Iscrizioni!$A$2:$M$2502,9,FALSE),"-")</f>
        <v>-</v>
      </c>
      <c r="H1677" s="28" t="str">
        <f>IF($D1677&gt;0,VLOOKUP($D1677,Iscrizioni!$A$2:$M$2502,4,FALSE),"-")</f>
        <v>-</v>
      </c>
      <c r="I1677" s="27" t="str">
        <f>IF($D1677&gt;0,VLOOKUP($D1677,Iscrizioni!$A$2:$M$2502,5,FALSE),"-")</f>
        <v>-</v>
      </c>
      <c r="J1677" s="27" t="str">
        <f>IF($D1677&gt;0,VLOOKUP($D1677,Iscrizioni!$A$2:$M$2502,10,FALSE),"-")</f>
        <v>-</v>
      </c>
      <c r="K1677" s="27" t="str">
        <f t="shared" si="160"/>
        <v>-</v>
      </c>
      <c r="L1677" s="46" t="str">
        <f>IF($D1677&gt;0,VLOOKUP($D1677,Iscrizioni!$A$2:$M$2502,11,FALSE),"-")</f>
        <v>-</v>
      </c>
      <c r="M1677" s="27" t="str">
        <f>IF($D1677&gt;0,VLOOKUP($D1677,Iscrizioni!$A$2:$N$2502,12,FALSE),"-")</f>
        <v>-</v>
      </c>
      <c r="N1677" s="46" t="str">
        <f>IF($D1677&gt;0,VLOOKUP($D1677,Iscrizioni!$A$2:$M$2502,6,FALSE),"-")</f>
        <v>-</v>
      </c>
      <c r="O1677" s="107" t="str">
        <f>IF($D1677&gt;0,VLOOKUP($D1677,Iscrizioni!$A$2:$M$2502,7,FALSE),"-")</f>
        <v>-</v>
      </c>
      <c r="P1677" s="46" t="str">
        <f>IF($D1677&gt;0,VLOOKUP(LEFT($N1677,1),Regione!$A$2:$C$21,2,FALSE),"-")</f>
        <v>-</v>
      </c>
      <c r="Q1677" s="112" t="str">
        <f ca="1">IF($D1677&gt;0,NormalizzaTempo("D",CELL("tipo",$E1677),$E1677),"-")</f>
        <v>-</v>
      </c>
      <c r="R1677" s="27" t="str">
        <f>IF($D1677&gt;0,VLOOKUP($D1677,Iscrizioni!$A$2:$M$2502,13,FALSE),"-")</f>
        <v>-</v>
      </c>
      <c r="S1677" s="112" t="str">
        <f t="shared" si="157"/>
        <v>-</v>
      </c>
      <c r="T1677" s="112" t="str">
        <f>IF($D1677&gt;0,SUMIFS($S$3:$S1677,$X$3:$X1677,1,$J$3:$J1677,$J1677),"-")</f>
        <v>-</v>
      </c>
      <c r="U1677" s="112" t="str">
        <f t="shared" si="158"/>
        <v>-</v>
      </c>
      <c r="V1677" s="112" t="str">
        <f t="shared" si="161"/>
        <v>-</v>
      </c>
      <c r="W1677" s="27" t="str">
        <f>IF(LEN($C1677)=0,IF($D1677&gt;0,COUNTIFS($A$3:$A1677,$A1677),"-"),"Escluso")</f>
        <v>-</v>
      </c>
      <c r="X1677" s="2" t="str">
        <f>IF(LEN($C1677)=0,IF($D1677&gt;0,COUNTIFS($J$3:$J1677,$J1677,$C$3:$C1677,""),"-"),"Escluso")</f>
        <v>-</v>
      </c>
      <c r="Y1677" s="127" t="str">
        <f t="shared" si="159"/>
        <v>-</v>
      </c>
      <c r="Z1677" s="2" t="str">
        <f>IF($D1677&gt;0,COUNTIFS($O$3:$O1677,$O1677,$L$3:$L1677,$L1677,$I$3:$I1677,$I1677),"-")</f>
        <v>-</v>
      </c>
      <c r="AA1677" s="27" t="str">
        <f>IF($D1677&gt;0,IF(OR($Z1677 &gt;1,$L1677&lt;&gt;"Adulti"),0,VLOOKUP($P1677,Regione!$B$2:$C$22,2,FALSE)),"-")</f>
        <v>-</v>
      </c>
      <c r="AB1677" s="27" t="str">
        <f>IF($D1677&gt;0,IF(COUNTIFS($O$3:$O1677,$O1677,$L$3:$L1677,$L1677,$I$3:$I1677,$I1677) &gt;1,0,SUMIFS($Y$3:$Y$2503,$L$3:$L$2503,$L1677,$O$3:$O$2503,$O1677,$I$3:$I$2503,$I1677)),"-")</f>
        <v>-</v>
      </c>
      <c r="AC1677" s="27" t="str">
        <f t="shared" si="156"/>
        <v>-</v>
      </c>
    </row>
    <row r="1678" spans="1:29" s="1" customFormat="1">
      <c r="A1678" s="13"/>
      <c r="B1678" s="107" t="str">
        <f>IF(COUNTA($A1678)&gt;0,VLOOKUP($A1678,Corsa!$A$1:$F$43,2,FALSE),"-")</f>
        <v>-</v>
      </c>
      <c r="C1678" s="11"/>
      <c r="D1678" s="13"/>
      <c r="E1678" s="13"/>
      <c r="F1678" s="46" t="str">
        <f>IF(COUNTA($A1678)&gt;0,VLOOKUP($A1678,Corsa!$A$1:$F$43,3,FALSE),"-")</f>
        <v>-</v>
      </c>
      <c r="G1678" s="28" t="str">
        <f>IF($D1678&gt;0,VLOOKUP($D1678,Iscrizioni!$A$2:$M$2502,9,FALSE),"-")</f>
        <v>-</v>
      </c>
      <c r="H1678" s="28" t="str">
        <f>IF($D1678&gt;0,VLOOKUP($D1678,Iscrizioni!$A$2:$M$2502,4,FALSE),"-")</f>
        <v>-</v>
      </c>
      <c r="I1678" s="27" t="str">
        <f>IF($D1678&gt;0,VLOOKUP($D1678,Iscrizioni!$A$2:$M$2502,5,FALSE),"-")</f>
        <v>-</v>
      </c>
      <c r="J1678" s="27" t="str">
        <f>IF($D1678&gt;0,VLOOKUP($D1678,Iscrizioni!$A$2:$M$2502,10,FALSE),"-")</f>
        <v>-</v>
      </c>
      <c r="K1678" s="27" t="str">
        <f t="shared" si="160"/>
        <v>-</v>
      </c>
      <c r="L1678" s="46" t="str">
        <f>IF($D1678&gt;0,VLOOKUP($D1678,Iscrizioni!$A$2:$M$2502,11,FALSE),"-")</f>
        <v>-</v>
      </c>
      <c r="M1678" s="27" t="str">
        <f>IF($D1678&gt;0,VLOOKUP($D1678,Iscrizioni!$A$2:$N$2502,12,FALSE),"-")</f>
        <v>-</v>
      </c>
      <c r="N1678" s="46" t="str">
        <f>IF($D1678&gt;0,VLOOKUP($D1678,Iscrizioni!$A$2:$M$2502,6,FALSE),"-")</f>
        <v>-</v>
      </c>
      <c r="O1678" s="107" t="str">
        <f>IF($D1678&gt;0,VLOOKUP($D1678,Iscrizioni!$A$2:$M$2502,7,FALSE),"-")</f>
        <v>-</v>
      </c>
      <c r="P1678" s="46" t="str">
        <f>IF($D1678&gt;0,VLOOKUP(LEFT($N1678,1),Regione!$A$2:$C$21,2,FALSE),"-")</f>
        <v>-</v>
      </c>
      <c r="Q1678" s="112" t="str">
        <f ca="1">IF($D1678&gt;0,NormalizzaTempo("D",CELL("tipo",$E1678),$E1678),"-")</f>
        <v>-</v>
      </c>
      <c r="R1678" s="27" t="str">
        <f>IF($D1678&gt;0,VLOOKUP($D1678,Iscrizioni!$A$2:$M$2502,13,FALSE),"-")</f>
        <v>-</v>
      </c>
      <c r="S1678" s="112" t="str">
        <f t="shared" si="157"/>
        <v>-</v>
      </c>
      <c r="T1678" s="112" t="str">
        <f>IF($D1678&gt;0,SUMIFS($S$3:$S1678,$X$3:$X1678,1,$J$3:$J1678,$J1678),"-")</f>
        <v>-</v>
      </c>
      <c r="U1678" s="112" t="str">
        <f t="shared" si="158"/>
        <v>-</v>
      </c>
      <c r="V1678" s="112" t="str">
        <f t="shared" si="161"/>
        <v>-</v>
      </c>
      <c r="W1678" s="27" t="str">
        <f>IF(LEN($C1678)=0,IF($D1678&gt;0,COUNTIFS($A$3:$A1678,$A1678),"-"),"Escluso")</f>
        <v>-</v>
      </c>
      <c r="X1678" s="2" t="str">
        <f>IF(LEN($C1678)=0,IF($D1678&gt;0,COUNTIFS($J$3:$J1678,$J1678,$C$3:$C1678,""),"-"),"Escluso")</f>
        <v>-</v>
      </c>
      <c r="Y1678" s="127" t="str">
        <f t="shared" si="159"/>
        <v>-</v>
      </c>
      <c r="Z1678" s="2" t="str">
        <f>IF($D1678&gt;0,COUNTIFS($O$3:$O1678,$O1678,$L$3:$L1678,$L1678,$I$3:$I1678,$I1678),"-")</f>
        <v>-</v>
      </c>
      <c r="AA1678" s="27" t="str">
        <f>IF($D1678&gt;0,IF(OR($Z1678 &gt;1,$L1678&lt;&gt;"Adulti"),0,VLOOKUP($P1678,Regione!$B$2:$C$22,2,FALSE)),"-")</f>
        <v>-</v>
      </c>
      <c r="AB1678" s="27" t="str">
        <f>IF($D1678&gt;0,IF(COUNTIFS($O$3:$O1678,$O1678,$L$3:$L1678,$L1678,$I$3:$I1678,$I1678) &gt;1,0,SUMIFS($Y$3:$Y$2503,$L$3:$L$2503,$L1678,$O$3:$O$2503,$O1678,$I$3:$I$2503,$I1678)),"-")</f>
        <v>-</v>
      </c>
      <c r="AC1678" s="27" t="str">
        <f t="shared" si="156"/>
        <v>-</v>
      </c>
    </row>
    <row r="1679" spans="1:29" s="1" customFormat="1">
      <c r="A1679" s="13"/>
      <c r="B1679" s="107" t="str">
        <f>IF(COUNTA($A1679)&gt;0,VLOOKUP($A1679,Corsa!$A$1:$F$43,2,FALSE),"-")</f>
        <v>-</v>
      </c>
      <c r="C1679" s="11"/>
      <c r="D1679" s="13"/>
      <c r="E1679" s="13"/>
      <c r="F1679" s="46" t="str">
        <f>IF(COUNTA($A1679)&gt;0,VLOOKUP($A1679,Corsa!$A$1:$F$43,3,FALSE),"-")</f>
        <v>-</v>
      </c>
      <c r="G1679" s="28" t="str">
        <f>IF($D1679&gt;0,VLOOKUP($D1679,Iscrizioni!$A$2:$M$2502,9,FALSE),"-")</f>
        <v>-</v>
      </c>
      <c r="H1679" s="28" t="str">
        <f>IF($D1679&gt;0,VLOOKUP($D1679,Iscrizioni!$A$2:$M$2502,4,FALSE),"-")</f>
        <v>-</v>
      </c>
      <c r="I1679" s="27" t="str">
        <f>IF($D1679&gt;0,VLOOKUP($D1679,Iscrizioni!$A$2:$M$2502,5,FALSE),"-")</f>
        <v>-</v>
      </c>
      <c r="J1679" s="27" t="str">
        <f>IF($D1679&gt;0,VLOOKUP($D1679,Iscrizioni!$A$2:$M$2502,10,FALSE),"-")</f>
        <v>-</v>
      </c>
      <c r="K1679" s="27" t="str">
        <f t="shared" si="160"/>
        <v>-</v>
      </c>
      <c r="L1679" s="46" t="str">
        <f>IF($D1679&gt;0,VLOOKUP($D1679,Iscrizioni!$A$2:$M$2502,11,FALSE),"-")</f>
        <v>-</v>
      </c>
      <c r="M1679" s="27" t="str">
        <f>IF($D1679&gt;0,VLOOKUP($D1679,Iscrizioni!$A$2:$N$2502,12,FALSE),"-")</f>
        <v>-</v>
      </c>
      <c r="N1679" s="46" t="str">
        <f>IF($D1679&gt;0,VLOOKUP($D1679,Iscrizioni!$A$2:$M$2502,6,FALSE),"-")</f>
        <v>-</v>
      </c>
      <c r="O1679" s="107" t="str">
        <f>IF($D1679&gt;0,VLOOKUP($D1679,Iscrizioni!$A$2:$M$2502,7,FALSE),"-")</f>
        <v>-</v>
      </c>
      <c r="P1679" s="46" t="str">
        <f>IF($D1679&gt;0,VLOOKUP(LEFT($N1679,1),Regione!$A$2:$C$21,2,FALSE),"-")</f>
        <v>-</v>
      </c>
      <c r="Q1679" s="112" t="str">
        <f ca="1">IF($D1679&gt;0,NormalizzaTempo("D",CELL("tipo",$E1679),$E1679),"-")</f>
        <v>-</v>
      </c>
      <c r="R1679" s="27" t="str">
        <f>IF($D1679&gt;0,VLOOKUP($D1679,Iscrizioni!$A$2:$M$2502,13,FALSE),"-")</f>
        <v>-</v>
      </c>
      <c r="S1679" s="112" t="str">
        <f t="shared" si="157"/>
        <v>-</v>
      </c>
      <c r="T1679" s="112" t="str">
        <f>IF($D1679&gt;0,SUMIFS($S$3:$S1679,$X$3:$X1679,1,$J$3:$J1679,$J1679),"-")</f>
        <v>-</v>
      </c>
      <c r="U1679" s="112" t="str">
        <f t="shared" si="158"/>
        <v>-</v>
      </c>
      <c r="V1679" s="112" t="str">
        <f t="shared" si="161"/>
        <v>-</v>
      </c>
      <c r="W1679" s="27" t="str">
        <f>IF(LEN($C1679)=0,IF($D1679&gt;0,COUNTIFS($A$3:$A1679,$A1679),"-"),"Escluso")</f>
        <v>-</v>
      </c>
      <c r="X1679" s="2" t="str">
        <f>IF(LEN($C1679)=0,IF($D1679&gt;0,COUNTIFS($J$3:$J1679,$J1679,$C$3:$C1679,""),"-"),"Escluso")</f>
        <v>-</v>
      </c>
      <c r="Y1679" s="127" t="str">
        <f t="shared" si="159"/>
        <v>-</v>
      </c>
      <c r="Z1679" s="2" t="str">
        <f>IF($D1679&gt;0,COUNTIFS($O$3:$O1679,$O1679,$L$3:$L1679,$L1679,$I$3:$I1679,$I1679),"-")</f>
        <v>-</v>
      </c>
      <c r="AA1679" s="27" t="str">
        <f>IF($D1679&gt;0,IF(OR($Z1679 &gt;1,$L1679&lt;&gt;"Adulti"),0,VLOOKUP($P1679,Regione!$B$2:$C$22,2,FALSE)),"-")</f>
        <v>-</v>
      </c>
      <c r="AB1679" s="27" t="str">
        <f>IF($D1679&gt;0,IF(COUNTIFS($O$3:$O1679,$O1679,$L$3:$L1679,$L1679,$I$3:$I1679,$I1679) &gt;1,0,SUMIFS($Y$3:$Y$2503,$L$3:$L$2503,$L1679,$O$3:$O$2503,$O1679,$I$3:$I$2503,$I1679)),"-")</f>
        <v>-</v>
      </c>
      <c r="AC1679" s="27" t="str">
        <f t="shared" si="156"/>
        <v>-</v>
      </c>
    </row>
    <row r="1680" spans="1:29" s="1" customFormat="1">
      <c r="A1680" s="13"/>
      <c r="B1680" s="107" t="str">
        <f>IF(COUNTA($A1680)&gt;0,VLOOKUP($A1680,Corsa!$A$1:$F$43,2,FALSE),"-")</f>
        <v>-</v>
      </c>
      <c r="C1680" s="11"/>
      <c r="D1680" s="13"/>
      <c r="E1680" s="13"/>
      <c r="F1680" s="46" t="str">
        <f>IF(COUNTA($A1680)&gt;0,VLOOKUP($A1680,Corsa!$A$1:$F$43,3,FALSE),"-")</f>
        <v>-</v>
      </c>
      <c r="G1680" s="28" t="str">
        <f>IF($D1680&gt;0,VLOOKUP($D1680,Iscrizioni!$A$2:$M$2502,9,FALSE),"-")</f>
        <v>-</v>
      </c>
      <c r="H1680" s="28" t="str">
        <f>IF($D1680&gt;0,VLOOKUP($D1680,Iscrizioni!$A$2:$M$2502,4,FALSE),"-")</f>
        <v>-</v>
      </c>
      <c r="I1680" s="27" t="str">
        <f>IF($D1680&gt;0,VLOOKUP($D1680,Iscrizioni!$A$2:$M$2502,5,FALSE),"-")</f>
        <v>-</v>
      </c>
      <c r="J1680" s="27" t="str">
        <f>IF($D1680&gt;0,VLOOKUP($D1680,Iscrizioni!$A$2:$M$2502,10,FALSE),"-")</f>
        <v>-</v>
      </c>
      <c r="K1680" s="27" t="str">
        <f t="shared" si="160"/>
        <v>-</v>
      </c>
      <c r="L1680" s="46" t="str">
        <f>IF($D1680&gt;0,VLOOKUP($D1680,Iscrizioni!$A$2:$M$2502,11,FALSE),"-")</f>
        <v>-</v>
      </c>
      <c r="M1680" s="27" t="str">
        <f>IF($D1680&gt;0,VLOOKUP($D1680,Iscrizioni!$A$2:$N$2502,12,FALSE),"-")</f>
        <v>-</v>
      </c>
      <c r="N1680" s="46" t="str">
        <f>IF($D1680&gt;0,VLOOKUP($D1680,Iscrizioni!$A$2:$M$2502,6,FALSE),"-")</f>
        <v>-</v>
      </c>
      <c r="O1680" s="107" t="str">
        <f>IF($D1680&gt;0,VLOOKUP($D1680,Iscrizioni!$A$2:$M$2502,7,FALSE),"-")</f>
        <v>-</v>
      </c>
      <c r="P1680" s="46" t="str">
        <f>IF($D1680&gt;0,VLOOKUP(LEFT($N1680,1),Regione!$A$2:$C$21,2,FALSE),"-")</f>
        <v>-</v>
      </c>
      <c r="Q1680" s="112" t="str">
        <f ca="1">IF($D1680&gt;0,NormalizzaTempo("D",CELL("tipo",$E1680),$E1680),"-")</f>
        <v>-</v>
      </c>
      <c r="R1680" s="27" t="str">
        <f>IF($D1680&gt;0,VLOOKUP($D1680,Iscrizioni!$A$2:$M$2502,13,FALSE),"-")</f>
        <v>-</v>
      </c>
      <c r="S1680" s="112" t="str">
        <f t="shared" si="157"/>
        <v>-</v>
      </c>
      <c r="T1680" s="112" t="str">
        <f>IF($D1680&gt;0,SUMIFS($S$3:$S1680,$X$3:$X1680,1,$J$3:$J1680,$J1680),"-")</f>
        <v>-</v>
      </c>
      <c r="U1680" s="112" t="str">
        <f t="shared" si="158"/>
        <v>-</v>
      </c>
      <c r="V1680" s="112" t="str">
        <f t="shared" si="161"/>
        <v>-</v>
      </c>
      <c r="W1680" s="27" t="str">
        <f>IF(LEN($C1680)=0,IF($D1680&gt;0,COUNTIFS($A$3:$A1680,$A1680),"-"),"Escluso")</f>
        <v>-</v>
      </c>
      <c r="X1680" s="2" t="str">
        <f>IF(LEN($C1680)=0,IF($D1680&gt;0,COUNTIFS($J$3:$J1680,$J1680,$C$3:$C1680,""),"-"),"Escluso")</f>
        <v>-</v>
      </c>
      <c r="Y1680" s="127" t="str">
        <f t="shared" si="159"/>
        <v>-</v>
      </c>
      <c r="Z1680" s="2" t="str">
        <f>IF($D1680&gt;0,COUNTIFS($O$3:$O1680,$O1680,$L$3:$L1680,$L1680,$I$3:$I1680,$I1680),"-")</f>
        <v>-</v>
      </c>
      <c r="AA1680" s="27" t="str">
        <f>IF($D1680&gt;0,IF(OR($Z1680 &gt;1,$L1680&lt;&gt;"Adulti"),0,VLOOKUP($P1680,Regione!$B$2:$C$22,2,FALSE)),"-")</f>
        <v>-</v>
      </c>
      <c r="AB1680" s="27" t="str">
        <f>IF($D1680&gt;0,IF(COUNTIFS($O$3:$O1680,$O1680,$L$3:$L1680,$L1680,$I$3:$I1680,$I1680) &gt;1,0,SUMIFS($Y$3:$Y$2503,$L$3:$L$2503,$L1680,$O$3:$O$2503,$O1680,$I$3:$I$2503,$I1680)),"-")</f>
        <v>-</v>
      </c>
      <c r="AC1680" s="27" t="str">
        <f t="shared" ref="AC1680:AC1743" si="162">IF($D1680&gt;0,AA1680+AB1680,"-")</f>
        <v>-</v>
      </c>
    </row>
    <row r="1681" spans="1:29" s="1" customFormat="1">
      <c r="A1681" s="13"/>
      <c r="B1681" s="107" t="str">
        <f>IF(COUNTA($A1681)&gt;0,VLOOKUP($A1681,Corsa!$A$1:$F$43,2,FALSE),"-")</f>
        <v>-</v>
      </c>
      <c r="C1681" s="11"/>
      <c r="D1681" s="13"/>
      <c r="E1681" s="13"/>
      <c r="F1681" s="46" t="str">
        <f>IF(COUNTA($A1681)&gt;0,VLOOKUP($A1681,Corsa!$A$1:$F$43,3,FALSE),"-")</f>
        <v>-</v>
      </c>
      <c r="G1681" s="28" t="str">
        <f>IF($D1681&gt;0,VLOOKUP($D1681,Iscrizioni!$A$2:$M$2502,9,FALSE),"-")</f>
        <v>-</v>
      </c>
      <c r="H1681" s="28" t="str">
        <f>IF($D1681&gt;0,VLOOKUP($D1681,Iscrizioni!$A$2:$M$2502,4,FALSE),"-")</f>
        <v>-</v>
      </c>
      <c r="I1681" s="27" t="str">
        <f>IF($D1681&gt;0,VLOOKUP($D1681,Iscrizioni!$A$2:$M$2502,5,FALSE),"-")</f>
        <v>-</v>
      </c>
      <c r="J1681" s="27" t="str">
        <f>IF($D1681&gt;0,VLOOKUP($D1681,Iscrizioni!$A$2:$M$2502,10,FALSE),"-")</f>
        <v>-</v>
      </c>
      <c r="K1681" s="27" t="str">
        <f t="shared" si="160"/>
        <v>-</v>
      </c>
      <c r="L1681" s="46" t="str">
        <f>IF($D1681&gt;0,VLOOKUP($D1681,Iscrizioni!$A$2:$M$2502,11,FALSE),"-")</f>
        <v>-</v>
      </c>
      <c r="M1681" s="27" t="str">
        <f>IF($D1681&gt;0,VLOOKUP($D1681,Iscrizioni!$A$2:$N$2502,12,FALSE),"-")</f>
        <v>-</v>
      </c>
      <c r="N1681" s="46" t="str">
        <f>IF($D1681&gt;0,VLOOKUP($D1681,Iscrizioni!$A$2:$M$2502,6,FALSE),"-")</f>
        <v>-</v>
      </c>
      <c r="O1681" s="107" t="str">
        <f>IF($D1681&gt;0,VLOOKUP($D1681,Iscrizioni!$A$2:$M$2502,7,FALSE),"-")</f>
        <v>-</v>
      </c>
      <c r="P1681" s="46" t="str">
        <f>IF($D1681&gt;0,VLOOKUP(LEFT($N1681,1),Regione!$A$2:$C$21,2,FALSE),"-")</f>
        <v>-</v>
      </c>
      <c r="Q1681" s="112" t="str">
        <f ca="1">IF($D1681&gt;0,NormalizzaTempo("D",CELL("tipo",$E1681),$E1681),"-")</f>
        <v>-</v>
      </c>
      <c r="R1681" s="27" t="str">
        <f>IF($D1681&gt;0,VLOOKUP($D1681,Iscrizioni!$A$2:$M$2502,13,FALSE),"-")</f>
        <v>-</v>
      </c>
      <c r="S1681" s="112" t="str">
        <f t="shared" ref="S1681:S1744" si="163">IF($D1681&gt;0,CalcolaVelocita(R1681,Q1681*86400),"-")</f>
        <v>-</v>
      </c>
      <c r="T1681" s="112" t="str">
        <f>IF($D1681&gt;0,SUMIFS($S$3:$S1681,$X$3:$X1681,1,$J$3:$J1681,$J1681),"-")</f>
        <v>-</v>
      </c>
      <c r="U1681" s="112" t="str">
        <f t="shared" ref="U1681:U1744" si="164">IF($D1681&gt;0,S1681-T1681,"-")</f>
        <v>-</v>
      </c>
      <c r="V1681" s="112" t="str">
        <f t="shared" si="161"/>
        <v>-</v>
      </c>
      <c r="W1681" s="27" t="str">
        <f>IF(LEN($C1681)=0,IF($D1681&gt;0,COUNTIFS($A$3:$A1681,$A1681),"-"),"Escluso")</f>
        <v>-</v>
      </c>
      <c r="X1681" s="2" t="str">
        <f>IF(LEN($C1681)=0,IF($D1681&gt;0,COUNTIFS($J$3:$J1681,$J1681,$C$3:$C1681,""),"-"),"Escluso")</f>
        <v>-</v>
      </c>
      <c r="Y1681" s="127" t="str">
        <f t="shared" si="159"/>
        <v>-</v>
      </c>
      <c r="Z1681" s="2" t="str">
        <f>IF($D1681&gt;0,COUNTIFS($O$3:$O1681,$O1681,$L$3:$L1681,$L1681,$I$3:$I1681,$I1681),"-")</f>
        <v>-</v>
      </c>
      <c r="AA1681" s="27" t="str">
        <f>IF($D1681&gt;0,IF(OR($Z1681 &gt;1,$L1681&lt;&gt;"Adulti"),0,VLOOKUP($P1681,Regione!$B$2:$C$22,2,FALSE)),"-")</f>
        <v>-</v>
      </c>
      <c r="AB1681" s="27" t="str">
        <f>IF($D1681&gt;0,IF(COUNTIFS($O$3:$O1681,$O1681,$L$3:$L1681,$L1681,$I$3:$I1681,$I1681) &gt;1,0,SUMIFS($Y$3:$Y$2503,$L$3:$L$2503,$L1681,$O$3:$O$2503,$O1681,$I$3:$I$2503,$I1681)),"-")</f>
        <v>-</v>
      </c>
      <c r="AC1681" s="27" t="str">
        <f t="shared" si="162"/>
        <v>-</v>
      </c>
    </row>
    <row r="1682" spans="1:29" s="1" customFormat="1">
      <c r="A1682" s="13"/>
      <c r="B1682" s="107" t="str">
        <f>IF(COUNTA($A1682)&gt;0,VLOOKUP($A1682,Corsa!$A$1:$F$43,2,FALSE),"-")</f>
        <v>-</v>
      </c>
      <c r="C1682" s="11"/>
      <c r="D1682" s="13"/>
      <c r="E1682" s="13"/>
      <c r="F1682" s="46" t="str">
        <f>IF(COUNTA($A1682)&gt;0,VLOOKUP($A1682,Corsa!$A$1:$F$43,3,FALSE),"-")</f>
        <v>-</v>
      </c>
      <c r="G1682" s="28" t="str">
        <f>IF($D1682&gt;0,VLOOKUP($D1682,Iscrizioni!$A$2:$M$2502,9,FALSE),"-")</f>
        <v>-</v>
      </c>
      <c r="H1682" s="28" t="str">
        <f>IF($D1682&gt;0,VLOOKUP($D1682,Iscrizioni!$A$2:$M$2502,4,FALSE),"-")</f>
        <v>-</v>
      </c>
      <c r="I1682" s="27" t="str">
        <f>IF($D1682&gt;0,VLOOKUP($D1682,Iscrizioni!$A$2:$M$2502,5,FALSE),"-")</f>
        <v>-</v>
      </c>
      <c r="J1682" s="27" t="str">
        <f>IF($D1682&gt;0,VLOOKUP($D1682,Iscrizioni!$A$2:$M$2502,10,FALSE),"-")</f>
        <v>-</v>
      </c>
      <c r="K1682" s="27" t="str">
        <f t="shared" si="160"/>
        <v>-</v>
      </c>
      <c r="L1682" s="46" t="str">
        <f>IF($D1682&gt;0,VLOOKUP($D1682,Iscrizioni!$A$2:$M$2502,11,FALSE),"-")</f>
        <v>-</v>
      </c>
      <c r="M1682" s="27" t="str">
        <f>IF($D1682&gt;0,VLOOKUP($D1682,Iscrizioni!$A$2:$N$2502,12,FALSE),"-")</f>
        <v>-</v>
      </c>
      <c r="N1682" s="46" t="str">
        <f>IF($D1682&gt;0,VLOOKUP($D1682,Iscrizioni!$A$2:$M$2502,6,FALSE),"-")</f>
        <v>-</v>
      </c>
      <c r="O1682" s="107" t="str">
        <f>IF($D1682&gt;0,VLOOKUP($D1682,Iscrizioni!$A$2:$M$2502,7,FALSE),"-")</f>
        <v>-</v>
      </c>
      <c r="P1682" s="46" t="str">
        <f>IF($D1682&gt;0,VLOOKUP(LEFT($N1682,1),Regione!$A$2:$C$21,2,FALSE),"-")</f>
        <v>-</v>
      </c>
      <c r="Q1682" s="112" t="str">
        <f ca="1">IF($D1682&gt;0,NormalizzaTempo("D",CELL("tipo",$E1682),$E1682),"-")</f>
        <v>-</v>
      </c>
      <c r="R1682" s="27" t="str">
        <f>IF($D1682&gt;0,VLOOKUP($D1682,Iscrizioni!$A$2:$M$2502,13,FALSE),"-")</f>
        <v>-</v>
      </c>
      <c r="S1682" s="112" t="str">
        <f t="shared" si="163"/>
        <v>-</v>
      </c>
      <c r="T1682" s="112" t="str">
        <f>IF($D1682&gt;0,SUMIFS($S$3:$S1682,$X$3:$X1682,1,$J$3:$J1682,$J1682),"-")</f>
        <v>-</v>
      </c>
      <c r="U1682" s="112" t="str">
        <f t="shared" si="164"/>
        <v>-</v>
      </c>
      <c r="V1682" s="112" t="str">
        <f t="shared" si="161"/>
        <v>-</v>
      </c>
      <c r="W1682" s="27" t="str">
        <f>IF(LEN($C1682)=0,IF($D1682&gt;0,COUNTIFS($A$3:$A1682,$A1682),"-"),"Escluso")</f>
        <v>-</v>
      </c>
      <c r="X1682" s="2" t="str">
        <f>IF(LEN($C1682)=0,IF($D1682&gt;0,COUNTIFS($J$3:$J1682,$J1682,$C$3:$C1682,""),"-"),"Escluso")</f>
        <v>-</v>
      </c>
      <c r="Y1682" s="127" t="str">
        <f t="shared" si="159"/>
        <v>-</v>
      </c>
      <c r="Z1682" s="2" t="str">
        <f>IF($D1682&gt;0,COUNTIFS($O$3:$O1682,$O1682,$L$3:$L1682,$L1682,$I$3:$I1682,$I1682),"-")</f>
        <v>-</v>
      </c>
      <c r="AA1682" s="27" t="str">
        <f>IF($D1682&gt;0,IF(OR($Z1682 &gt;1,$L1682&lt;&gt;"Adulti"),0,VLOOKUP($P1682,Regione!$B$2:$C$22,2,FALSE)),"-")</f>
        <v>-</v>
      </c>
      <c r="AB1682" s="27" t="str">
        <f>IF($D1682&gt;0,IF(COUNTIFS($O$3:$O1682,$O1682,$L$3:$L1682,$L1682,$I$3:$I1682,$I1682) &gt;1,0,SUMIFS($Y$3:$Y$2503,$L$3:$L$2503,$L1682,$O$3:$O$2503,$O1682,$I$3:$I$2503,$I1682)),"-")</f>
        <v>-</v>
      </c>
      <c r="AC1682" s="27" t="str">
        <f t="shared" si="162"/>
        <v>-</v>
      </c>
    </row>
    <row r="1683" spans="1:29" s="1" customFormat="1">
      <c r="A1683" s="13"/>
      <c r="B1683" s="107" t="str">
        <f>IF(COUNTA($A1683)&gt;0,VLOOKUP($A1683,Corsa!$A$1:$F$43,2,FALSE),"-")</f>
        <v>-</v>
      </c>
      <c r="C1683" s="11"/>
      <c r="D1683" s="13"/>
      <c r="E1683" s="13"/>
      <c r="F1683" s="46" t="str">
        <f>IF(COUNTA($A1683)&gt;0,VLOOKUP($A1683,Corsa!$A$1:$F$43,3,FALSE),"-")</f>
        <v>-</v>
      </c>
      <c r="G1683" s="28" t="str">
        <f>IF($D1683&gt;0,VLOOKUP($D1683,Iscrizioni!$A$2:$M$2502,9,FALSE),"-")</f>
        <v>-</v>
      </c>
      <c r="H1683" s="28" t="str">
        <f>IF($D1683&gt;0,VLOOKUP($D1683,Iscrizioni!$A$2:$M$2502,4,FALSE),"-")</f>
        <v>-</v>
      </c>
      <c r="I1683" s="27" t="str">
        <f>IF($D1683&gt;0,VLOOKUP($D1683,Iscrizioni!$A$2:$M$2502,5,FALSE),"-")</f>
        <v>-</v>
      </c>
      <c r="J1683" s="27" t="str">
        <f>IF($D1683&gt;0,VLOOKUP($D1683,Iscrizioni!$A$2:$M$2502,10,FALSE),"-")</f>
        <v>-</v>
      </c>
      <c r="K1683" s="27" t="str">
        <f t="shared" si="160"/>
        <v>-</v>
      </c>
      <c r="L1683" s="46" t="str">
        <f>IF($D1683&gt;0,VLOOKUP($D1683,Iscrizioni!$A$2:$M$2502,11,FALSE),"-")</f>
        <v>-</v>
      </c>
      <c r="M1683" s="27" t="str">
        <f>IF($D1683&gt;0,VLOOKUP($D1683,Iscrizioni!$A$2:$N$2502,12,FALSE),"-")</f>
        <v>-</v>
      </c>
      <c r="N1683" s="46" t="str">
        <f>IF($D1683&gt;0,VLOOKUP($D1683,Iscrizioni!$A$2:$M$2502,6,FALSE),"-")</f>
        <v>-</v>
      </c>
      <c r="O1683" s="107" t="str">
        <f>IF($D1683&gt;0,VLOOKUP($D1683,Iscrizioni!$A$2:$M$2502,7,FALSE),"-")</f>
        <v>-</v>
      </c>
      <c r="P1683" s="46" t="str">
        <f>IF($D1683&gt;0,VLOOKUP(LEFT($N1683,1),Regione!$A$2:$C$21,2,FALSE),"-")</f>
        <v>-</v>
      </c>
      <c r="Q1683" s="112" t="str">
        <f ca="1">IF($D1683&gt;0,NormalizzaTempo("D",CELL("tipo",$E1683),$E1683),"-")</f>
        <v>-</v>
      </c>
      <c r="R1683" s="27" t="str">
        <f>IF($D1683&gt;0,VLOOKUP($D1683,Iscrizioni!$A$2:$M$2502,13,FALSE),"-")</f>
        <v>-</v>
      </c>
      <c r="S1683" s="112" t="str">
        <f t="shared" si="163"/>
        <v>-</v>
      </c>
      <c r="T1683" s="112" t="str">
        <f>IF($D1683&gt;0,SUMIFS($S$3:$S1683,$X$3:$X1683,1,$J$3:$J1683,$J1683),"-")</f>
        <v>-</v>
      </c>
      <c r="U1683" s="112" t="str">
        <f t="shared" si="164"/>
        <v>-</v>
      </c>
      <c r="V1683" s="112" t="str">
        <f t="shared" si="161"/>
        <v>-</v>
      </c>
      <c r="W1683" s="27" t="str">
        <f>IF(LEN($C1683)=0,IF($D1683&gt;0,COUNTIFS($A$3:$A1683,$A1683),"-"),"Escluso")</f>
        <v>-</v>
      </c>
      <c r="X1683" s="2" t="str">
        <f>IF(LEN($C1683)=0,IF($D1683&gt;0,COUNTIFS($J$3:$J1683,$J1683,$C$3:$C1683,""),"-"),"Escluso")</f>
        <v>-</v>
      </c>
      <c r="Y1683" s="127" t="str">
        <f t="shared" si="159"/>
        <v>-</v>
      </c>
      <c r="Z1683" s="2" t="str">
        <f>IF($D1683&gt;0,COUNTIFS($O$3:$O1683,$O1683,$L$3:$L1683,$L1683,$I$3:$I1683,$I1683),"-")</f>
        <v>-</v>
      </c>
      <c r="AA1683" s="27" t="str">
        <f>IF($D1683&gt;0,IF(OR($Z1683 &gt;1,$L1683&lt;&gt;"Adulti"),0,VLOOKUP($P1683,Regione!$B$2:$C$22,2,FALSE)),"-")</f>
        <v>-</v>
      </c>
      <c r="AB1683" s="27" t="str">
        <f>IF($D1683&gt;0,IF(COUNTIFS($O$3:$O1683,$O1683,$L$3:$L1683,$L1683,$I$3:$I1683,$I1683) &gt;1,0,SUMIFS($Y$3:$Y$2503,$L$3:$L$2503,$L1683,$O$3:$O$2503,$O1683,$I$3:$I$2503,$I1683)),"-")</f>
        <v>-</v>
      </c>
      <c r="AC1683" s="27" t="str">
        <f t="shared" si="162"/>
        <v>-</v>
      </c>
    </row>
    <row r="1684" spans="1:29" s="1" customFormat="1">
      <c r="A1684" s="13"/>
      <c r="B1684" s="107" t="str">
        <f>IF(COUNTA($A1684)&gt;0,VLOOKUP($A1684,Corsa!$A$1:$F$43,2,FALSE),"-")</f>
        <v>-</v>
      </c>
      <c r="C1684" s="11"/>
      <c r="D1684" s="13"/>
      <c r="E1684" s="13"/>
      <c r="F1684" s="46" t="str">
        <f>IF(COUNTA($A1684)&gt;0,VLOOKUP($A1684,Corsa!$A$1:$F$43,3,FALSE),"-")</f>
        <v>-</v>
      </c>
      <c r="G1684" s="28" t="str">
        <f>IF($D1684&gt;0,VLOOKUP($D1684,Iscrizioni!$A$2:$M$2502,9,FALSE),"-")</f>
        <v>-</v>
      </c>
      <c r="H1684" s="28" t="str">
        <f>IF($D1684&gt;0,VLOOKUP($D1684,Iscrizioni!$A$2:$M$2502,4,FALSE),"-")</f>
        <v>-</v>
      </c>
      <c r="I1684" s="27" t="str">
        <f>IF($D1684&gt;0,VLOOKUP($D1684,Iscrizioni!$A$2:$M$2502,5,FALSE),"-")</f>
        <v>-</v>
      </c>
      <c r="J1684" s="27" t="str">
        <f>IF($D1684&gt;0,VLOOKUP($D1684,Iscrizioni!$A$2:$M$2502,10,FALSE),"-")</f>
        <v>-</v>
      </c>
      <c r="K1684" s="27" t="str">
        <f t="shared" si="160"/>
        <v>-</v>
      </c>
      <c r="L1684" s="46" t="str">
        <f>IF($D1684&gt;0,VLOOKUP($D1684,Iscrizioni!$A$2:$M$2502,11,FALSE),"-")</f>
        <v>-</v>
      </c>
      <c r="M1684" s="27" t="str">
        <f>IF($D1684&gt;0,VLOOKUP($D1684,Iscrizioni!$A$2:$N$2502,12,FALSE),"-")</f>
        <v>-</v>
      </c>
      <c r="N1684" s="46" t="str">
        <f>IF($D1684&gt;0,VLOOKUP($D1684,Iscrizioni!$A$2:$M$2502,6,FALSE),"-")</f>
        <v>-</v>
      </c>
      <c r="O1684" s="107" t="str">
        <f>IF($D1684&gt;0,VLOOKUP($D1684,Iscrizioni!$A$2:$M$2502,7,FALSE),"-")</f>
        <v>-</v>
      </c>
      <c r="P1684" s="46" t="str">
        <f>IF($D1684&gt;0,VLOOKUP(LEFT($N1684,1),Regione!$A$2:$C$21,2,FALSE),"-")</f>
        <v>-</v>
      </c>
      <c r="Q1684" s="112" t="str">
        <f ca="1">IF($D1684&gt;0,NormalizzaTempo("D",CELL("tipo",$E1684),$E1684),"-")</f>
        <v>-</v>
      </c>
      <c r="R1684" s="27" t="str">
        <f>IF($D1684&gt;0,VLOOKUP($D1684,Iscrizioni!$A$2:$M$2502,13,FALSE),"-")</f>
        <v>-</v>
      </c>
      <c r="S1684" s="112" t="str">
        <f t="shared" si="163"/>
        <v>-</v>
      </c>
      <c r="T1684" s="112" t="str">
        <f>IF($D1684&gt;0,SUMIFS($S$3:$S1684,$X$3:$X1684,1,$J$3:$J1684,$J1684),"-")</f>
        <v>-</v>
      </c>
      <c r="U1684" s="112" t="str">
        <f t="shared" si="164"/>
        <v>-</v>
      </c>
      <c r="V1684" s="112" t="str">
        <f t="shared" si="161"/>
        <v>-</v>
      </c>
      <c r="W1684" s="27" t="str">
        <f>IF(LEN($C1684)=0,IF($D1684&gt;0,COUNTIFS($A$3:$A1684,$A1684),"-"),"Escluso")</f>
        <v>-</v>
      </c>
      <c r="X1684" s="2" t="str">
        <f>IF(LEN($C1684)=0,IF($D1684&gt;0,COUNTIFS($J$3:$J1684,$J1684,$C$3:$C1684,""),"-"),"Escluso")</f>
        <v>-</v>
      </c>
      <c r="Y1684" s="127" t="str">
        <f t="shared" si="159"/>
        <v>-</v>
      </c>
      <c r="Z1684" s="2" t="str">
        <f>IF($D1684&gt;0,COUNTIFS($O$3:$O1684,$O1684,$L$3:$L1684,$L1684,$I$3:$I1684,$I1684),"-")</f>
        <v>-</v>
      </c>
      <c r="AA1684" s="27" t="str">
        <f>IF($D1684&gt;0,IF(OR($Z1684 &gt;1,$L1684&lt;&gt;"Adulti"),0,VLOOKUP($P1684,Regione!$B$2:$C$22,2,FALSE)),"-")</f>
        <v>-</v>
      </c>
      <c r="AB1684" s="27" t="str">
        <f>IF($D1684&gt;0,IF(COUNTIFS($O$3:$O1684,$O1684,$L$3:$L1684,$L1684,$I$3:$I1684,$I1684) &gt;1,0,SUMIFS($Y$3:$Y$2503,$L$3:$L$2503,$L1684,$O$3:$O$2503,$O1684,$I$3:$I$2503,$I1684)),"-")</f>
        <v>-</v>
      </c>
      <c r="AC1684" s="27" t="str">
        <f t="shared" si="162"/>
        <v>-</v>
      </c>
    </row>
    <row r="1685" spans="1:29" s="1" customFormat="1">
      <c r="A1685" s="13"/>
      <c r="B1685" s="107" t="str">
        <f>IF(COUNTA($A1685)&gt;0,VLOOKUP($A1685,Corsa!$A$1:$F$43,2,FALSE),"-")</f>
        <v>-</v>
      </c>
      <c r="C1685" s="11"/>
      <c r="D1685" s="13"/>
      <c r="E1685" s="13"/>
      <c r="F1685" s="46" t="str">
        <f>IF(COUNTA($A1685)&gt;0,VLOOKUP($A1685,Corsa!$A$1:$F$43,3,FALSE),"-")</f>
        <v>-</v>
      </c>
      <c r="G1685" s="28" t="str">
        <f>IF($D1685&gt;0,VLOOKUP($D1685,Iscrizioni!$A$2:$M$2502,9,FALSE),"-")</f>
        <v>-</v>
      </c>
      <c r="H1685" s="28" t="str">
        <f>IF($D1685&gt;0,VLOOKUP($D1685,Iscrizioni!$A$2:$M$2502,4,FALSE),"-")</f>
        <v>-</v>
      </c>
      <c r="I1685" s="27" t="str">
        <f>IF($D1685&gt;0,VLOOKUP($D1685,Iscrizioni!$A$2:$M$2502,5,FALSE),"-")</f>
        <v>-</v>
      </c>
      <c r="J1685" s="27" t="str">
        <f>IF($D1685&gt;0,VLOOKUP($D1685,Iscrizioni!$A$2:$M$2502,10,FALSE),"-")</f>
        <v>-</v>
      </c>
      <c r="K1685" s="27" t="str">
        <f t="shared" si="160"/>
        <v>-</v>
      </c>
      <c r="L1685" s="46" t="str">
        <f>IF($D1685&gt;0,VLOOKUP($D1685,Iscrizioni!$A$2:$M$2502,11,FALSE),"-")</f>
        <v>-</v>
      </c>
      <c r="M1685" s="27" t="str">
        <f>IF($D1685&gt;0,VLOOKUP($D1685,Iscrizioni!$A$2:$N$2502,12,FALSE),"-")</f>
        <v>-</v>
      </c>
      <c r="N1685" s="46" t="str">
        <f>IF($D1685&gt;0,VLOOKUP($D1685,Iscrizioni!$A$2:$M$2502,6,FALSE),"-")</f>
        <v>-</v>
      </c>
      <c r="O1685" s="107" t="str">
        <f>IF($D1685&gt;0,VLOOKUP($D1685,Iscrizioni!$A$2:$M$2502,7,FALSE),"-")</f>
        <v>-</v>
      </c>
      <c r="P1685" s="46" t="str">
        <f>IF($D1685&gt;0,VLOOKUP(LEFT($N1685,1),Regione!$A$2:$C$21,2,FALSE),"-")</f>
        <v>-</v>
      </c>
      <c r="Q1685" s="112" t="str">
        <f ca="1">IF($D1685&gt;0,NormalizzaTempo("D",CELL("tipo",$E1685),$E1685),"-")</f>
        <v>-</v>
      </c>
      <c r="R1685" s="27" t="str">
        <f>IF($D1685&gt;0,VLOOKUP($D1685,Iscrizioni!$A$2:$M$2502,13,FALSE),"-")</f>
        <v>-</v>
      </c>
      <c r="S1685" s="112" t="str">
        <f t="shared" si="163"/>
        <v>-</v>
      </c>
      <c r="T1685" s="112" t="str">
        <f>IF($D1685&gt;0,SUMIFS($S$3:$S1685,$X$3:$X1685,1,$J$3:$J1685,$J1685),"-")</f>
        <v>-</v>
      </c>
      <c r="U1685" s="112" t="str">
        <f t="shared" si="164"/>
        <v>-</v>
      </c>
      <c r="V1685" s="112" t="str">
        <f t="shared" si="161"/>
        <v>-</v>
      </c>
      <c r="W1685" s="27" t="str">
        <f>IF(LEN($C1685)=0,IF($D1685&gt;0,COUNTIFS($A$3:$A1685,$A1685),"-"),"Escluso")</f>
        <v>-</v>
      </c>
      <c r="X1685" s="2" t="str">
        <f>IF(LEN($C1685)=0,IF($D1685&gt;0,COUNTIFS($J$3:$J1685,$J1685,$C$3:$C1685,""),"-"),"Escluso")</f>
        <v>-</v>
      </c>
      <c r="Y1685" s="127" t="str">
        <f t="shared" si="159"/>
        <v>-</v>
      </c>
      <c r="Z1685" s="2" t="str">
        <f>IF($D1685&gt;0,COUNTIFS($O$3:$O1685,$O1685,$L$3:$L1685,$L1685,$I$3:$I1685,$I1685),"-")</f>
        <v>-</v>
      </c>
      <c r="AA1685" s="27" t="str">
        <f>IF($D1685&gt;0,IF(OR($Z1685 &gt;1,$L1685&lt;&gt;"Adulti"),0,VLOOKUP($P1685,Regione!$B$2:$C$22,2,FALSE)),"-")</f>
        <v>-</v>
      </c>
      <c r="AB1685" s="27" t="str">
        <f>IF($D1685&gt;0,IF(COUNTIFS($O$3:$O1685,$O1685,$L$3:$L1685,$L1685,$I$3:$I1685,$I1685) &gt;1,0,SUMIFS($Y$3:$Y$2503,$L$3:$L$2503,$L1685,$O$3:$O$2503,$O1685,$I$3:$I$2503,$I1685)),"-")</f>
        <v>-</v>
      </c>
      <c r="AC1685" s="27" t="str">
        <f t="shared" si="162"/>
        <v>-</v>
      </c>
    </row>
    <row r="1686" spans="1:29" s="1" customFormat="1">
      <c r="A1686" s="13"/>
      <c r="B1686" s="107" t="str">
        <f>IF(COUNTA($A1686)&gt;0,VLOOKUP($A1686,Corsa!$A$1:$F$43,2,FALSE),"-")</f>
        <v>-</v>
      </c>
      <c r="C1686" s="11"/>
      <c r="D1686" s="13"/>
      <c r="E1686" s="13"/>
      <c r="F1686" s="46" t="str">
        <f>IF(COUNTA($A1686)&gt;0,VLOOKUP($A1686,Corsa!$A$1:$F$43,3,FALSE),"-")</f>
        <v>-</v>
      </c>
      <c r="G1686" s="28" t="str">
        <f>IF($D1686&gt;0,VLOOKUP($D1686,Iscrizioni!$A$2:$M$2502,9,FALSE),"-")</f>
        <v>-</v>
      </c>
      <c r="H1686" s="28" t="str">
        <f>IF($D1686&gt;0,VLOOKUP($D1686,Iscrizioni!$A$2:$M$2502,4,FALSE),"-")</f>
        <v>-</v>
      </c>
      <c r="I1686" s="27" t="str">
        <f>IF($D1686&gt;0,VLOOKUP($D1686,Iscrizioni!$A$2:$M$2502,5,FALSE),"-")</f>
        <v>-</v>
      </c>
      <c r="J1686" s="27" t="str">
        <f>IF($D1686&gt;0,VLOOKUP($D1686,Iscrizioni!$A$2:$M$2502,10,FALSE),"-")</f>
        <v>-</v>
      </c>
      <c r="K1686" s="27" t="str">
        <f t="shared" si="160"/>
        <v>-</v>
      </c>
      <c r="L1686" s="46" t="str">
        <f>IF($D1686&gt;0,VLOOKUP($D1686,Iscrizioni!$A$2:$M$2502,11,FALSE),"-")</f>
        <v>-</v>
      </c>
      <c r="M1686" s="27" t="str">
        <f>IF($D1686&gt;0,VLOOKUP($D1686,Iscrizioni!$A$2:$N$2502,12,FALSE),"-")</f>
        <v>-</v>
      </c>
      <c r="N1686" s="46" t="str">
        <f>IF($D1686&gt;0,VLOOKUP($D1686,Iscrizioni!$A$2:$M$2502,6,FALSE),"-")</f>
        <v>-</v>
      </c>
      <c r="O1686" s="107" t="str">
        <f>IF($D1686&gt;0,VLOOKUP($D1686,Iscrizioni!$A$2:$M$2502,7,FALSE),"-")</f>
        <v>-</v>
      </c>
      <c r="P1686" s="46" t="str">
        <f>IF($D1686&gt;0,VLOOKUP(LEFT($N1686,1),Regione!$A$2:$C$21,2,FALSE),"-")</f>
        <v>-</v>
      </c>
      <c r="Q1686" s="112" t="str">
        <f ca="1">IF($D1686&gt;0,NormalizzaTempo("D",CELL("tipo",$E1686),$E1686),"-")</f>
        <v>-</v>
      </c>
      <c r="R1686" s="27" t="str">
        <f>IF($D1686&gt;0,VLOOKUP($D1686,Iscrizioni!$A$2:$M$2502,13,FALSE),"-")</f>
        <v>-</v>
      </c>
      <c r="S1686" s="112" t="str">
        <f t="shared" si="163"/>
        <v>-</v>
      </c>
      <c r="T1686" s="112" t="str">
        <f>IF($D1686&gt;0,SUMIFS($S$3:$S1686,$X$3:$X1686,1,$J$3:$J1686,$J1686),"-")</f>
        <v>-</v>
      </c>
      <c r="U1686" s="112" t="str">
        <f t="shared" si="164"/>
        <v>-</v>
      </c>
      <c r="V1686" s="112" t="str">
        <f t="shared" si="161"/>
        <v>-</v>
      </c>
      <c r="W1686" s="27" t="str">
        <f>IF(LEN($C1686)=0,IF($D1686&gt;0,COUNTIFS($A$3:$A1686,$A1686),"-"),"Escluso")</f>
        <v>-</v>
      </c>
      <c r="X1686" s="2" t="str">
        <f>IF(LEN($C1686)=0,IF($D1686&gt;0,COUNTIFS($J$3:$J1686,$J1686,$C$3:$C1686,""),"-"),"Escluso")</f>
        <v>-</v>
      </c>
      <c r="Y1686" s="127" t="str">
        <f t="shared" si="159"/>
        <v>-</v>
      </c>
      <c r="Z1686" s="2" t="str">
        <f>IF($D1686&gt;0,COUNTIFS($O$3:$O1686,$O1686,$L$3:$L1686,$L1686,$I$3:$I1686,$I1686),"-")</f>
        <v>-</v>
      </c>
      <c r="AA1686" s="27" t="str">
        <f>IF($D1686&gt;0,IF(OR($Z1686 &gt;1,$L1686&lt;&gt;"Adulti"),0,VLOOKUP($P1686,Regione!$B$2:$C$22,2,FALSE)),"-")</f>
        <v>-</v>
      </c>
      <c r="AB1686" s="27" t="str">
        <f>IF($D1686&gt;0,IF(COUNTIFS($O$3:$O1686,$O1686,$L$3:$L1686,$L1686,$I$3:$I1686,$I1686) &gt;1,0,SUMIFS($Y$3:$Y$2503,$L$3:$L$2503,$L1686,$O$3:$O$2503,$O1686,$I$3:$I$2503,$I1686)),"-")</f>
        <v>-</v>
      </c>
      <c r="AC1686" s="27" t="str">
        <f t="shared" si="162"/>
        <v>-</v>
      </c>
    </row>
    <row r="1687" spans="1:29" s="1" customFormat="1">
      <c r="A1687" s="13"/>
      <c r="B1687" s="107" t="str">
        <f>IF(COUNTA($A1687)&gt;0,VLOOKUP($A1687,Corsa!$A$1:$F$43,2,FALSE),"-")</f>
        <v>-</v>
      </c>
      <c r="C1687" s="11"/>
      <c r="D1687" s="13"/>
      <c r="E1687" s="13"/>
      <c r="F1687" s="46" t="str">
        <f>IF(COUNTA($A1687)&gt;0,VLOOKUP($A1687,Corsa!$A$1:$F$43,3,FALSE),"-")</f>
        <v>-</v>
      </c>
      <c r="G1687" s="28" t="str">
        <f>IF($D1687&gt;0,VLOOKUP($D1687,Iscrizioni!$A$2:$M$2502,9,FALSE),"-")</f>
        <v>-</v>
      </c>
      <c r="H1687" s="28" t="str">
        <f>IF($D1687&gt;0,VLOOKUP($D1687,Iscrizioni!$A$2:$M$2502,4,FALSE),"-")</f>
        <v>-</v>
      </c>
      <c r="I1687" s="27" t="str">
        <f>IF($D1687&gt;0,VLOOKUP($D1687,Iscrizioni!$A$2:$M$2502,5,FALSE),"-")</f>
        <v>-</v>
      </c>
      <c r="J1687" s="27" t="str">
        <f>IF($D1687&gt;0,VLOOKUP($D1687,Iscrizioni!$A$2:$M$2502,10,FALSE),"-")</f>
        <v>-</v>
      </c>
      <c r="K1687" s="27" t="str">
        <f t="shared" si="160"/>
        <v>-</v>
      </c>
      <c r="L1687" s="46" t="str">
        <f>IF($D1687&gt;0,VLOOKUP($D1687,Iscrizioni!$A$2:$M$2502,11,FALSE),"-")</f>
        <v>-</v>
      </c>
      <c r="M1687" s="27" t="str">
        <f>IF($D1687&gt;0,VLOOKUP($D1687,Iscrizioni!$A$2:$N$2502,12,FALSE),"-")</f>
        <v>-</v>
      </c>
      <c r="N1687" s="46" t="str">
        <f>IF($D1687&gt;0,VLOOKUP($D1687,Iscrizioni!$A$2:$M$2502,6,FALSE),"-")</f>
        <v>-</v>
      </c>
      <c r="O1687" s="107" t="str">
        <f>IF($D1687&gt;0,VLOOKUP($D1687,Iscrizioni!$A$2:$M$2502,7,FALSE),"-")</f>
        <v>-</v>
      </c>
      <c r="P1687" s="46" t="str">
        <f>IF($D1687&gt;0,VLOOKUP(LEFT($N1687,1),Regione!$A$2:$C$21,2,FALSE),"-")</f>
        <v>-</v>
      </c>
      <c r="Q1687" s="112" t="str">
        <f ca="1">IF($D1687&gt;0,NormalizzaTempo("D",CELL("tipo",$E1687),$E1687),"-")</f>
        <v>-</v>
      </c>
      <c r="R1687" s="27" t="str">
        <f>IF($D1687&gt;0,VLOOKUP($D1687,Iscrizioni!$A$2:$M$2502,13,FALSE),"-")</f>
        <v>-</v>
      </c>
      <c r="S1687" s="112" t="str">
        <f t="shared" si="163"/>
        <v>-</v>
      </c>
      <c r="T1687" s="112" t="str">
        <f>IF($D1687&gt;0,SUMIFS($S$3:$S1687,$X$3:$X1687,1,$J$3:$J1687,$J1687),"-")</f>
        <v>-</v>
      </c>
      <c r="U1687" s="112" t="str">
        <f t="shared" si="164"/>
        <v>-</v>
      </c>
      <c r="V1687" s="112" t="str">
        <f t="shared" si="161"/>
        <v>-</v>
      </c>
      <c r="W1687" s="27" t="str">
        <f>IF(LEN($C1687)=0,IF($D1687&gt;0,COUNTIFS($A$3:$A1687,$A1687),"-"),"Escluso")</f>
        <v>-</v>
      </c>
      <c r="X1687" s="2" t="str">
        <f>IF(LEN($C1687)=0,IF($D1687&gt;0,COUNTIFS($J$3:$J1687,$J1687,$C$3:$C1687,""),"-"),"Escluso")</f>
        <v>-</v>
      </c>
      <c r="Y1687" s="127" t="str">
        <f t="shared" si="159"/>
        <v>-</v>
      </c>
      <c r="Z1687" s="2" t="str">
        <f>IF($D1687&gt;0,COUNTIFS($O$3:$O1687,$O1687,$L$3:$L1687,$L1687,$I$3:$I1687,$I1687),"-")</f>
        <v>-</v>
      </c>
      <c r="AA1687" s="27" t="str">
        <f>IF($D1687&gt;0,IF(OR($Z1687 &gt;1,$L1687&lt;&gt;"Adulti"),0,VLOOKUP($P1687,Regione!$B$2:$C$22,2,FALSE)),"-")</f>
        <v>-</v>
      </c>
      <c r="AB1687" s="27" t="str">
        <f>IF($D1687&gt;0,IF(COUNTIFS($O$3:$O1687,$O1687,$L$3:$L1687,$L1687,$I$3:$I1687,$I1687) &gt;1,0,SUMIFS($Y$3:$Y$2503,$L$3:$L$2503,$L1687,$O$3:$O$2503,$O1687,$I$3:$I$2503,$I1687)),"-")</f>
        <v>-</v>
      </c>
      <c r="AC1687" s="27" t="str">
        <f t="shared" si="162"/>
        <v>-</v>
      </c>
    </row>
    <row r="1688" spans="1:29" s="1" customFormat="1">
      <c r="A1688" s="13"/>
      <c r="B1688" s="107" t="str">
        <f>IF(COUNTA($A1688)&gt;0,VLOOKUP($A1688,Corsa!$A$1:$F$43,2,FALSE),"-")</f>
        <v>-</v>
      </c>
      <c r="C1688" s="11"/>
      <c r="D1688" s="13"/>
      <c r="E1688" s="13"/>
      <c r="F1688" s="46" t="str">
        <f>IF(COUNTA($A1688)&gt;0,VLOOKUP($A1688,Corsa!$A$1:$F$43,3,FALSE),"-")</f>
        <v>-</v>
      </c>
      <c r="G1688" s="28" t="str">
        <f>IF($D1688&gt;0,VLOOKUP($D1688,Iscrizioni!$A$2:$M$2502,9,FALSE),"-")</f>
        <v>-</v>
      </c>
      <c r="H1688" s="28" t="str">
        <f>IF($D1688&gt;0,VLOOKUP($D1688,Iscrizioni!$A$2:$M$2502,4,FALSE),"-")</f>
        <v>-</v>
      </c>
      <c r="I1688" s="27" t="str">
        <f>IF($D1688&gt;0,VLOOKUP($D1688,Iscrizioni!$A$2:$M$2502,5,FALSE),"-")</f>
        <v>-</v>
      </c>
      <c r="J1688" s="27" t="str">
        <f>IF($D1688&gt;0,VLOOKUP($D1688,Iscrizioni!$A$2:$M$2502,10,FALSE),"-")</f>
        <v>-</v>
      </c>
      <c r="K1688" s="27" t="str">
        <f t="shared" si="160"/>
        <v>-</v>
      </c>
      <c r="L1688" s="46" t="str">
        <f>IF($D1688&gt;0,VLOOKUP($D1688,Iscrizioni!$A$2:$M$2502,11,FALSE),"-")</f>
        <v>-</v>
      </c>
      <c r="M1688" s="27" t="str">
        <f>IF($D1688&gt;0,VLOOKUP($D1688,Iscrizioni!$A$2:$N$2502,12,FALSE),"-")</f>
        <v>-</v>
      </c>
      <c r="N1688" s="46" t="str">
        <f>IF($D1688&gt;0,VLOOKUP($D1688,Iscrizioni!$A$2:$M$2502,6,FALSE),"-")</f>
        <v>-</v>
      </c>
      <c r="O1688" s="107" t="str">
        <f>IF($D1688&gt;0,VLOOKUP($D1688,Iscrizioni!$A$2:$M$2502,7,FALSE),"-")</f>
        <v>-</v>
      </c>
      <c r="P1688" s="46" t="str">
        <f>IF($D1688&gt;0,VLOOKUP(LEFT($N1688,1),Regione!$A$2:$C$21,2,FALSE),"-")</f>
        <v>-</v>
      </c>
      <c r="Q1688" s="112" t="str">
        <f ca="1">IF($D1688&gt;0,NormalizzaTempo("D",CELL("tipo",$E1688),$E1688),"-")</f>
        <v>-</v>
      </c>
      <c r="R1688" s="27" t="str">
        <f>IF($D1688&gt;0,VLOOKUP($D1688,Iscrizioni!$A$2:$M$2502,13,FALSE),"-")</f>
        <v>-</v>
      </c>
      <c r="S1688" s="112" t="str">
        <f t="shared" si="163"/>
        <v>-</v>
      </c>
      <c r="T1688" s="112" t="str">
        <f>IF($D1688&gt;0,SUMIFS($S$3:$S1688,$X$3:$X1688,1,$J$3:$J1688,$J1688),"-")</f>
        <v>-</v>
      </c>
      <c r="U1688" s="112" t="str">
        <f t="shared" si="164"/>
        <v>-</v>
      </c>
      <c r="V1688" s="112" t="str">
        <f t="shared" si="161"/>
        <v>-</v>
      </c>
      <c r="W1688" s="27" t="str">
        <f>IF(LEN($C1688)=0,IF($D1688&gt;0,COUNTIFS($A$3:$A1688,$A1688),"-"),"Escluso")</f>
        <v>-</v>
      </c>
      <c r="X1688" s="2" t="str">
        <f>IF(LEN($C1688)=0,IF($D1688&gt;0,COUNTIFS($J$3:$J1688,$J1688,$C$3:$C1688,""),"-"),"Escluso")</f>
        <v>-</v>
      </c>
      <c r="Y1688" s="127" t="str">
        <f t="shared" si="159"/>
        <v>-</v>
      </c>
      <c r="Z1688" s="2" t="str">
        <f>IF($D1688&gt;0,COUNTIFS($O$3:$O1688,$O1688,$L$3:$L1688,$L1688,$I$3:$I1688,$I1688),"-")</f>
        <v>-</v>
      </c>
      <c r="AA1688" s="27" t="str">
        <f>IF($D1688&gt;0,IF(OR($Z1688 &gt;1,$L1688&lt;&gt;"Adulti"),0,VLOOKUP($P1688,Regione!$B$2:$C$22,2,FALSE)),"-")</f>
        <v>-</v>
      </c>
      <c r="AB1688" s="27" t="str">
        <f>IF($D1688&gt;0,IF(COUNTIFS($O$3:$O1688,$O1688,$L$3:$L1688,$L1688,$I$3:$I1688,$I1688) &gt;1,0,SUMIFS($Y$3:$Y$2503,$L$3:$L$2503,$L1688,$O$3:$O$2503,$O1688,$I$3:$I$2503,$I1688)),"-")</f>
        <v>-</v>
      </c>
      <c r="AC1688" s="27" t="str">
        <f t="shared" si="162"/>
        <v>-</v>
      </c>
    </row>
    <row r="1689" spans="1:29" s="1" customFormat="1">
      <c r="A1689" s="13"/>
      <c r="B1689" s="107" t="str">
        <f>IF(COUNTA($A1689)&gt;0,VLOOKUP($A1689,Corsa!$A$1:$F$43,2,FALSE),"-")</f>
        <v>-</v>
      </c>
      <c r="C1689" s="11"/>
      <c r="D1689" s="13"/>
      <c r="E1689" s="13"/>
      <c r="F1689" s="46" t="str">
        <f>IF(COUNTA($A1689)&gt;0,VLOOKUP($A1689,Corsa!$A$1:$F$43,3,FALSE),"-")</f>
        <v>-</v>
      </c>
      <c r="G1689" s="28" t="str">
        <f>IF($D1689&gt;0,VLOOKUP($D1689,Iscrizioni!$A$2:$M$2502,9,FALSE),"-")</f>
        <v>-</v>
      </c>
      <c r="H1689" s="28" t="str">
        <f>IF($D1689&gt;0,VLOOKUP($D1689,Iscrizioni!$A$2:$M$2502,4,FALSE),"-")</f>
        <v>-</v>
      </c>
      <c r="I1689" s="27" t="str">
        <f>IF($D1689&gt;0,VLOOKUP($D1689,Iscrizioni!$A$2:$M$2502,5,FALSE),"-")</f>
        <v>-</v>
      </c>
      <c r="J1689" s="27" t="str">
        <f>IF($D1689&gt;0,VLOOKUP($D1689,Iscrizioni!$A$2:$M$2502,10,FALSE),"-")</f>
        <v>-</v>
      </c>
      <c r="K1689" s="27" t="str">
        <f t="shared" si="160"/>
        <v>-</v>
      </c>
      <c r="L1689" s="46" t="str">
        <f>IF($D1689&gt;0,VLOOKUP($D1689,Iscrizioni!$A$2:$M$2502,11,FALSE),"-")</f>
        <v>-</v>
      </c>
      <c r="M1689" s="27" t="str">
        <f>IF($D1689&gt;0,VLOOKUP($D1689,Iscrizioni!$A$2:$N$2502,12,FALSE),"-")</f>
        <v>-</v>
      </c>
      <c r="N1689" s="46" t="str">
        <f>IF($D1689&gt;0,VLOOKUP($D1689,Iscrizioni!$A$2:$M$2502,6,FALSE),"-")</f>
        <v>-</v>
      </c>
      <c r="O1689" s="107" t="str">
        <f>IF($D1689&gt;0,VLOOKUP($D1689,Iscrizioni!$A$2:$M$2502,7,FALSE),"-")</f>
        <v>-</v>
      </c>
      <c r="P1689" s="46" t="str">
        <f>IF($D1689&gt;0,VLOOKUP(LEFT($N1689,1),Regione!$A$2:$C$21,2,FALSE),"-")</f>
        <v>-</v>
      </c>
      <c r="Q1689" s="112" t="str">
        <f ca="1">IF($D1689&gt;0,NormalizzaTempo("D",CELL("tipo",$E1689),$E1689),"-")</f>
        <v>-</v>
      </c>
      <c r="R1689" s="27" t="str">
        <f>IF($D1689&gt;0,VLOOKUP($D1689,Iscrizioni!$A$2:$M$2502,13,FALSE),"-")</f>
        <v>-</v>
      </c>
      <c r="S1689" s="112" t="str">
        <f t="shared" si="163"/>
        <v>-</v>
      </c>
      <c r="T1689" s="112" t="str">
        <f>IF($D1689&gt;0,SUMIFS($S$3:$S1689,$X$3:$X1689,1,$J$3:$J1689,$J1689),"-")</f>
        <v>-</v>
      </c>
      <c r="U1689" s="112" t="str">
        <f t="shared" si="164"/>
        <v>-</v>
      </c>
      <c r="V1689" s="112" t="str">
        <f t="shared" si="161"/>
        <v>-</v>
      </c>
      <c r="W1689" s="27" t="str">
        <f>IF(LEN($C1689)=0,IF($D1689&gt;0,COUNTIFS($A$3:$A1689,$A1689),"-"),"Escluso")</f>
        <v>-</v>
      </c>
      <c r="X1689" s="2" t="str">
        <f>IF(LEN($C1689)=0,IF($D1689&gt;0,COUNTIFS($J$3:$J1689,$J1689,$C$3:$C1689,""),"-"),"Escluso")</f>
        <v>-</v>
      </c>
      <c r="Y1689" s="127" t="str">
        <f t="shared" si="159"/>
        <v>-</v>
      </c>
      <c r="Z1689" s="2" t="str">
        <f>IF($D1689&gt;0,COUNTIFS($O$3:$O1689,$O1689,$L$3:$L1689,$L1689,$I$3:$I1689,$I1689),"-")</f>
        <v>-</v>
      </c>
      <c r="AA1689" s="27" t="str">
        <f>IF($D1689&gt;0,IF(OR($Z1689 &gt;1,$L1689&lt;&gt;"Adulti"),0,VLOOKUP($P1689,Regione!$B$2:$C$22,2,FALSE)),"-")</f>
        <v>-</v>
      </c>
      <c r="AB1689" s="27" t="str">
        <f>IF($D1689&gt;0,IF(COUNTIFS($O$3:$O1689,$O1689,$L$3:$L1689,$L1689,$I$3:$I1689,$I1689) &gt;1,0,SUMIFS($Y$3:$Y$2503,$L$3:$L$2503,$L1689,$O$3:$O$2503,$O1689,$I$3:$I$2503,$I1689)),"-")</f>
        <v>-</v>
      </c>
      <c r="AC1689" s="27" t="str">
        <f t="shared" si="162"/>
        <v>-</v>
      </c>
    </row>
    <row r="1690" spans="1:29" s="1" customFormat="1">
      <c r="A1690" s="13"/>
      <c r="B1690" s="107" t="str">
        <f>IF(COUNTA($A1690)&gt;0,VLOOKUP($A1690,Corsa!$A$1:$F$43,2,FALSE),"-")</f>
        <v>-</v>
      </c>
      <c r="C1690" s="11"/>
      <c r="D1690" s="13"/>
      <c r="E1690" s="13"/>
      <c r="F1690" s="46" t="str">
        <f>IF(COUNTA($A1690)&gt;0,VLOOKUP($A1690,Corsa!$A$1:$F$43,3,FALSE),"-")</f>
        <v>-</v>
      </c>
      <c r="G1690" s="28" t="str">
        <f>IF($D1690&gt;0,VLOOKUP($D1690,Iscrizioni!$A$2:$M$2502,9,FALSE),"-")</f>
        <v>-</v>
      </c>
      <c r="H1690" s="28" t="str">
        <f>IF($D1690&gt;0,VLOOKUP($D1690,Iscrizioni!$A$2:$M$2502,4,FALSE),"-")</f>
        <v>-</v>
      </c>
      <c r="I1690" s="27" t="str">
        <f>IF($D1690&gt;0,VLOOKUP($D1690,Iscrizioni!$A$2:$M$2502,5,FALSE),"-")</f>
        <v>-</v>
      </c>
      <c r="J1690" s="27" t="str">
        <f>IF($D1690&gt;0,VLOOKUP($D1690,Iscrizioni!$A$2:$M$2502,10,FALSE),"-")</f>
        <v>-</v>
      </c>
      <c r="K1690" s="27" t="str">
        <f t="shared" si="160"/>
        <v>-</v>
      </c>
      <c r="L1690" s="46" t="str">
        <f>IF($D1690&gt;0,VLOOKUP($D1690,Iscrizioni!$A$2:$M$2502,11,FALSE),"-")</f>
        <v>-</v>
      </c>
      <c r="M1690" s="27" t="str">
        <f>IF($D1690&gt;0,VLOOKUP($D1690,Iscrizioni!$A$2:$N$2502,12,FALSE),"-")</f>
        <v>-</v>
      </c>
      <c r="N1690" s="46" t="str">
        <f>IF($D1690&gt;0,VLOOKUP($D1690,Iscrizioni!$A$2:$M$2502,6,FALSE),"-")</f>
        <v>-</v>
      </c>
      <c r="O1690" s="107" t="str">
        <f>IF($D1690&gt;0,VLOOKUP($D1690,Iscrizioni!$A$2:$M$2502,7,FALSE),"-")</f>
        <v>-</v>
      </c>
      <c r="P1690" s="46" t="str">
        <f>IF($D1690&gt;0,VLOOKUP(LEFT($N1690,1),Regione!$A$2:$C$21,2,FALSE),"-")</f>
        <v>-</v>
      </c>
      <c r="Q1690" s="112" t="str">
        <f ca="1">IF($D1690&gt;0,NormalizzaTempo("D",CELL("tipo",$E1690),$E1690),"-")</f>
        <v>-</v>
      </c>
      <c r="R1690" s="27" t="str">
        <f>IF($D1690&gt;0,VLOOKUP($D1690,Iscrizioni!$A$2:$M$2502,13,FALSE),"-")</f>
        <v>-</v>
      </c>
      <c r="S1690" s="112" t="str">
        <f t="shared" si="163"/>
        <v>-</v>
      </c>
      <c r="T1690" s="112" t="str">
        <f>IF($D1690&gt;0,SUMIFS($S$3:$S1690,$X$3:$X1690,1,$J$3:$J1690,$J1690),"-")</f>
        <v>-</v>
      </c>
      <c r="U1690" s="112" t="str">
        <f t="shared" si="164"/>
        <v>-</v>
      </c>
      <c r="V1690" s="112" t="str">
        <f t="shared" si="161"/>
        <v>-</v>
      </c>
      <c r="W1690" s="27" t="str">
        <f>IF(LEN($C1690)=0,IF($D1690&gt;0,COUNTIFS($A$3:$A1690,$A1690),"-"),"Escluso")</f>
        <v>-</v>
      </c>
      <c r="X1690" s="2" t="str">
        <f>IF(LEN($C1690)=0,IF($D1690&gt;0,COUNTIFS($J$3:$J1690,$J1690,$C$3:$C1690,""),"-"),"Escluso")</f>
        <v>-</v>
      </c>
      <c r="Y1690" s="127" t="str">
        <f t="shared" si="159"/>
        <v>-</v>
      </c>
      <c r="Z1690" s="2" t="str">
        <f>IF($D1690&gt;0,COUNTIFS($O$3:$O1690,$O1690,$L$3:$L1690,$L1690,$I$3:$I1690,$I1690),"-")</f>
        <v>-</v>
      </c>
      <c r="AA1690" s="27" t="str">
        <f>IF($D1690&gt;0,IF(OR($Z1690 &gt;1,$L1690&lt;&gt;"Adulti"),0,VLOOKUP($P1690,Regione!$B$2:$C$22,2,FALSE)),"-")</f>
        <v>-</v>
      </c>
      <c r="AB1690" s="27" t="str">
        <f>IF($D1690&gt;0,IF(COUNTIFS($O$3:$O1690,$O1690,$L$3:$L1690,$L1690,$I$3:$I1690,$I1690) &gt;1,0,SUMIFS($Y$3:$Y$2503,$L$3:$L$2503,$L1690,$O$3:$O$2503,$O1690,$I$3:$I$2503,$I1690)),"-")</f>
        <v>-</v>
      </c>
      <c r="AC1690" s="27" t="str">
        <f t="shared" si="162"/>
        <v>-</v>
      </c>
    </row>
    <row r="1691" spans="1:29" s="1" customFormat="1">
      <c r="A1691" s="13"/>
      <c r="B1691" s="107" t="str">
        <f>IF(COUNTA($A1691)&gt;0,VLOOKUP($A1691,Corsa!$A$1:$F$43,2,FALSE),"-")</f>
        <v>-</v>
      </c>
      <c r="C1691" s="11"/>
      <c r="D1691" s="13"/>
      <c r="E1691" s="13"/>
      <c r="F1691" s="46" t="str">
        <f>IF(COUNTA($A1691)&gt;0,VLOOKUP($A1691,Corsa!$A$1:$F$43,3,FALSE),"-")</f>
        <v>-</v>
      </c>
      <c r="G1691" s="28" t="str">
        <f>IF($D1691&gt;0,VLOOKUP($D1691,Iscrizioni!$A$2:$M$2502,9,FALSE),"-")</f>
        <v>-</v>
      </c>
      <c r="H1691" s="28" t="str">
        <f>IF($D1691&gt;0,VLOOKUP($D1691,Iscrizioni!$A$2:$M$2502,4,FALSE),"-")</f>
        <v>-</v>
      </c>
      <c r="I1691" s="27" t="str">
        <f>IF($D1691&gt;0,VLOOKUP($D1691,Iscrizioni!$A$2:$M$2502,5,FALSE),"-")</f>
        <v>-</v>
      </c>
      <c r="J1691" s="27" t="str">
        <f>IF($D1691&gt;0,VLOOKUP($D1691,Iscrizioni!$A$2:$M$2502,10,FALSE),"-")</f>
        <v>-</v>
      </c>
      <c r="K1691" s="27" t="str">
        <f t="shared" si="160"/>
        <v>-</v>
      </c>
      <c r="L1691" s="46" t="str">
        <f>IF($D1691&gt;0,VLOOKUP($D1691,Iscrizioni!$A$2:$M$2502,11,FALSE),"-")</f>
        <v>-</v>
      </c>
      <c r="M1691" s="27" t="str">
        <f>IF($D1691&gt;0,VLOOKUP($D1691,Iscrizioni!$A$2:$N$2502,12,FALSE),"-")</f>
        <v>-</v>
      </c>
      <c r="N1691" s="46" t="str">
        <f>IF($D1691&gt;0,VLOOKUP($D1691,Iscrizioni!$A$2:$M$2502,6,FALSE),"-")</f>
        <v>-</v>
      </c>
      <c r="O1691" s="107" t="str">
        <f>IF($D1691&gt;0,VLOOKUP($D1691,Iscrizioni!$A$2:$M$2502,7,FALSE),"-")</f>
        <v>-</v>
      </c>
      <c r="P1691" s="46" t="str">
        <f>IF($D1691&gt;0,VLOOKUP(LEFT($N1691,1),Regione!$A$2:$C$21,2,FALSE),"-")</f>
        <v>-</v>
      </c>
      <c r="Q1691" s="112" t="str">
        <f ca="1">IF($D1691&gt;0,NormalizzaTempo("D",CELL("tipo",$E1691),$E1691),"-")</f>
        <v>-</v>
      </c>
      <c r="R1691" s="27" t="str">
        <f>IF($D1691&gt;0,VLOOKUP($D1691,Iscrizioni!$A$2:$M$2502,13,FALSE),"-")</f>
        <v>-</v>
      </c>
      <c r="S1691" s="112" t="str">
        <f t="shared" si="163"/>
        <v>-</v>
      </c>
      <c r="T1691" s="112" t="str">
        <f>IF($D1691&gt;0,SUMIFS($S$3:$S1691,$X$3:$X1691,1,$J$3:$J1691,$J1691),"-")</f>
        <v>-</v>
      </c>
      <c r="U1691" s="112" t="str">
        <f t="shared" si="164"/>
        <v>-</v>
      </c>
      <c r="V1691" s="112" t="str">
        <f t="shared" si="161"/>
        <v>-</v>
      </c>
      <c r="W1691" s="27" t="str">
        <f>IF(LEN($C1691)=0,IF($D1691&gt;0,COUNTIFS($A$3:$A1691,$A1691),"-"),"Escluso")</f>
        <v>-</v>
      </c>
      <c r="X1691" s="2" t="str">
        <f>IF(LEN($C1691)=0,IF($D1691&gt;0,COUNTIFS($J$3:$J1691,$J1691,$C$3:$C1691,""),"-"),"Escluso")</f>
        <v>-</v>
      </c>
      <c r="Y1691" s="127" t="str">
        <f t="shared" si="159"/>
        <v>-</v>
      </c>
      <c r="Z1691" s="2" t="str">
        <f>IF($D1691&gt;0,COUNTIFS($O$3:$O1691,$O1691,$L$3:$L1691,$L1691,$I$3:$I1691,$I1691),"-")</f>
        <v>-</v>
      </c>
      <c r="AA1691" s="27" t="str">
        <f>IF($D1691&gt;0,IF(OR($Z1691 &gt;1,$L1691&lt;&gt;"Adulti"),0,VLOOKUP($P1691,Regione!$B$2:$C$22,2,FALSE)),"-")</f>
        <v>-</v>
      </c>
      <c r="AB1691" s="27" t="str">
        <f>IF($D1691&gt;0,IF(COUNTIFS($O$3:$O1691,$O1691,$L$3:$L1691,$L1691,$I$3:$I1691,$I1691) &gt;1,0,SUMIFS($Y$3:$Y$2503,$L$3:$L$2503,$L1691,$O$3:$O$2503,$O1691,$I$3:$I$2503,$I1691)),"-")</f>
        <v>-</v>
      </c>
      <c r="AC1691" s="27" t="str">
        <f t="shared" si="162"/>
        <v>-</v>
      </c>
    </row>
    <row r="1692" spans="1:29" s="1" customFormat="1">
      <c r="A1692" s="13"/>
      <c r="B1692" s="107" t="str">
        <f>IF(COUNTA($A1692)&gt;0,VLOOKUP($A1692,Corsa!$A$1:$F$43,2,FALSE),"-")</f>
        <v>-</v>
      </c>
      <c r="C1692" s="11"/>
      <c r="D1692" s="13"/>
      <c r="E1692" s="13"/>
      <c r="F1692" s="46" t="str">
        <f>IF(COUNTA($A1692)&gt;0,VLOOKUP($A1692,Corsa!$A$1:$F$43,3,FALSE),"-")</f>
        <v>-</v>
      </c>
      <c r="G1692" s="28" t="str">
        <f>IF($D1692&gt;0,VLOOKUP($D1692,Iscrizioni!$A$2:$M$2502,9,FALSE),"-")</f>
        <v>-</v>
      </c>
      <c r="H1692" s="28" t="str">
        <f>IF($D1692&gt;0,VLOOKUP($D1692,Iscrizioni!$A$2:$M$2502,4,FALSE),"-")</f>
        <v>-</v>
      </c>
      <c r="I1692" s="27" t="str">
        <f>IF($D1692&gt;0,VLOOKUP($D1692,Iscrizioni!$A$2:$M$2502,5,FALSE),"-")</f>
        <v>-</v>
      </c>
      <c r="J1692" s="27" t="str">
        <f>IF($D1692&gt;0,VLOOKUP($D1692,Iscrizioni!$A$2:$M$2502,10,FALSE),"-")</f>
        <v>-</v>
      </c>
      <c r="K1692" s="27" t="str">
        <f t="shared" si="160"/>
        <v>-</v>
      </c>
      <c r="L1692" s="46" t="str">
        <f>IF($D1692&gt;0,VLOOKUP($D1692,Iscrizioni!$A$2:$M$2502,11,FALSE),"-")</f>
        <v>-</v>
      </c>
      <c r="M1692" s="27" t="str">
        <f>IF($D1692&gt;0,VLOOKUP($D1692,Iscrizioni!$A$2:$N$2502,12,FALSE),"-")</f>
        <v>-</v>
      </c>
      <c r="N1692" s="46" t="str">
        <f>IF($D1692&gt;0,VLOOKUP($D1692,Iscrizioni!$A$2:$M$2502,6,FALSE),"-")</f>
        <v>-</v>
      </c>
      <c r="O1692" s="107" t="str">
        <f>IF($D1692&gt;0,VLOOKUP($D1692,Iscrizioni!$A$2:$M$2502,7,FALSE),"-")</f>
        <v>-</v>
      </c>
      <c r="P1692" s="46" t="str">
        <f>IF($D1692&gt;0,VLOOKUP(LEFT($N1692,1),Regione!$A$2:$C$21,2,FALSE),"-")</f>
        <v>-</v>
      </c>
      <c r="Q1692" s="112" t="str">
        <f ca="1">IF($D1692&gt;0,NormalizzaTempo("D",CELL("tipo",$E1692),$E1692),"-")</f>
        <v>-</v>
      </c>
      <c r="R1692" s="27" t="str">
        <f>IF($D1692&gt;0,VLOOKUP($D1692,Iscrizioni!$A$2:$M$2502,13,FALSE),"-")</f>
        <v>-</v>
      </c>
      <c r="S1692" s="112" t="str">
        <f t="shared" si="163"/>
        <v>-</v>
      </c>
      <c r="T1692" s="112" t="str">
        <f>IF($D1692&gt;0,SUMIFS($S$3:$S1692,$X$3:$X1692,1,$J$3:$J1692,$J1692),"-")</f>
        <v>-</v>
      </c>
      <c r="U1692" s="112" t="str">
        <f t="shared" si="164"/>
        <v>-</v>
      </c>
      <c r="V1692" s="112" t="str">
        <f t="shared" si="161"/>
        <v>-</v>
      </c>
      <c r="W1692" s="27" t="str">
        <f>IF(LEN($C1692)=0,IF($D1692&gt;0,COUNTIFS($A$3:$A1692,$A1692),"-"),"Escluso")</f>
        <v>-</v>
      </c>
      <c r="X1692" s="2" t="str">
        <f>IF(LEN($C1692)=0,IF($D1692&gt;0,COUNTIFS($J$3:$J1692,$J1692,$C$3:$C1692,""),"-"),"Escluso")</f>
        <v>-</v>
      </c>
      <c r="Y1692" s="127" t="str">
        <f t="shared" si="159"/>
        <v>-</v>
      </c>
      <c r="Z1692" s="2" t="str">
        <f>IF($D1692&gt;0,COUNTIFS($O$3:$O1692,$O1692,$L$3:$L1692,$L1692,$I$3:$I1692,$I1692),"-")</f>
        <v>-</v>
      </c>
      <c r="AA1692" s="27" t="str">
        <f>IF($D1692&gt;0,IF(OR($Z1692 &gt;1,$L1692&lt;&gt;"Adulti"),0,VLOOKUP($P1692,Regione!$B$2:$C$22,2,FALSE)),"-")</f>
        <v>-</v>
      </c>
      <c r="AB1692" s="27" t="str">
        <f>IF($D1692&gt;0,IF(COUNTIFS($O$3:$O1692,$O1692,$L$3:$L1692,$L1692,$I$3:$I1692,$I1692) &gt;1,0,SUMIFS($Y$3:$Y$2503,$L$3:$L$2503,$L1692,$O$3:$O$2503,$O1692,$I$3:$I$2503,$I1692)),"-")</f>
        <v>-</v>
      </c>
      <c r="AC1692" s="27" t="str">
        <f t="shared" si="162"/>
        <v>-</v>
      </c>
    </row>
    <row r="1693" spans="1:29" s="1" customFormat="1">
      <c r="A1693" s="13"/>
      <c r="B1693" s="107" t="str">
        <f>IF(COUNTA($A1693)&gt;0,VLOOKUP($A1693,Corsa!$A$1:$F$43,2,FALSE),"-")</f>
        <v>-</v>
      </c>
      <c r="C1693" s="11"/>
      <c r="D1693" s="13"/>
      <c r="E1693" s="13"/>
      <c r="F1693" s="46" t="str">
        <f>IF(COUNTA($A1693)&gt;0,VLOOKUP($A1693,Corsa!$A$1:$F$43,3,FALSE),"-")</f>
        <v>-</v>
      </c>
      <c r="G1693" s="28" t="str">
        <f>IF($D1693&gt;0,VLOOKUP($D1693,Iscrizioni!$A$2:$M$2502,9,FALSE),"-")</f>
        <v>-</v>
      </c>
      <c r="H1693" s="28" t="str">
        <f>IF($D1693&gt;0,VLOOKUP($D1693,Iscrizioni!$A$2:$M$2502,4,FALSE),"-")</f>
        <v>-</v>
      </c>
      <c r="I1693" s="27" t="str">
        <f>IF($D1693&gt;0,VLOOKUP($D1693,Iscrizioni!$A$2:$M$2502,5,FALSE),"-")</f>
        <v>-</v>
      </c>
      <c r="J1693" s="27" t="str">
        <f>IF($D1693&gt;0,VLOOKUP($D1693,Iscrizioni!$A$2:$M$2502,10,FALSE),"-")</f>
        <v>-</v>
      </c>
      <c r="K1693" s="27" t="str">
        <f t="shared" si="160"/>
        <v>-</v>
      </c>
      <c r="L1693" s="46" t="str">
        <f>IF($D1693&gt;0,VLOOKUP($D1693,Iscrizioni!$A$2:$M$2502,11,FALSE),"-")</f>
        <v>-</v>
      </c>
      <c r="M1693" s="27" t="str">
        <f>IF($D1693&gt;0,VLOOKUP($D1693,Iscrizioni!$A$2:$N$2502,12,FALSE),"-")</f>
        <v>-</v>
      </c>
      <c r="N1693" s="46" t="str">
        <f>IF($D1693&gt;0,VLOOKUP($D1693,Iscrizioni!$A$2:$M$2502,6,FALSE),"-")</f>
        <v>-</v>
      </c>
      <c r="O1693" s="107" t="str">
        <f>IF($D1693&gt;0,VLOOKUP($D1693,Iscrizioni!$A$2:$M$2502,7,FALSE),"-")</f>
        <v>-</v>
      </c>
      <c r="P1693" s="46" t="str">
        <f>IF($D1693&gt;0,VLOOKUP(LEFT($N1693,1),Regione!$A$2:$C$21,2,FALSE),"-")</f>
        <v>-</v>
      </c>
      <c r="Q1693" s="112" t="str">
        <f ca="1">IF($D1693&gt;0,NormalizzaTempo("D",CELL("tipo",$E1693),$E1693),"-")</f>
        <v>-</v>
      </c>
      <c r="R1693" s="27" t="str">
        <f>IF($D1693&gt;0,VLOOKUP($D1693,Iscrizioni!$A$2:$M$2502,13,FALSE),"-")</f>
        <v>-</v>
      </c>
      <c r="S1693" s="112" t="str">
        <f t="shared" si="163"/>
        <v>-</v>
      </c>
      <c r="T1693" s="112" t="str">
        <f>IF($D1693&gt;0,SUMIFS($S$3:$S1693,$X$3:$X1693,1,$J$3:$J1693,$J1693),"-")</f>
        <v>-</v>
      </c>
      <c r="U1693" s="112" t="str">
        <f t="shared" si="164"/>
        <v>-</v>
      </c>
      <c r="V1693" s="112" t="str">
        <f t="shared" si="161"/>
        <v>-</v>
      </c>
      <c r="W1693" s="27" t="str">
        <f>IF(LEN($C1693)=0,IF($D1693&gt;0,COUNTIFS($A$3:$A1693,$A1693),"-"),"Escluso")</f>
        <v>-</v>
      </c>
      <c r="X1693" s="2" t="str">
        <f>IF(LEN($C1693)=0,IF($D1693&gt;0,COUNTIFS($J$3:$J1693,$J1693,$C$3:$C1693,""),"-"),"Escluso")</f>
        <v>-</v>
      </c>
      <c r="Y1693" s="127" t="str">
        <f t="shared" si="159"/>
        <v>-</v>
      </c>
      <c r="Z1693" s="2" t="str">
        <f>IF($D1693&gt;0,COUNTIFS($O$3:$O1693,$O1693,$L$3:$L1693,$L1693,$I$3:$I1693,$I1693),"-")</f>
        <v>-</v>
      </c>
      <c r="AA1693" s="27" t="str">
        <f>IF($D1693&gt;0,IF(OR($Z1693 &gt;1,$L1693&lt;&gt;"Adulti"),0,VLOOKUP($P1693,Regione!$B$2:$C$22,2,FALSE)),"-")</f>
        <v>-</v>
      </c>
      <c r="AB1693" s="27" t="str">
        <f>IF($D1693&gt;0,IF(COUNTIFS($O$3:$O1693,$O1693,$L$3:$L1693,$L1693,$I$3:$I1693,$I1693) &gt;1,0,SUMIFS($Y$3:$Y$2503,$L$3:$L$2503,$L1693,$O$3:$O$2503,$O1693,$I$3:$I$2503,$I1693)),"-")</f>
        <v>-</v>
      </c>
      <c r="AC1693" s="27" t="str">
        <f t="shared" si="162"/>
        <v>-</v>
      </c>
    </row>
    <row r="1694" spans="1:29" s="1" customFormat="1">
      <c r="A1694" s="13"/>
      <c r="B1694" s="107" t="str">
        <f>IF(COUNTA($A1694)&gt;0,VLOOKUP($A1694,Corsa!$A$1:$F$43,2,FALSE),"-")</f>
        <v>-</v>
      </c>
      <c r="C1694" s="11"/>
      <c r="D1694" s="13"/>
      <c r="E1694" s="13"/>
      <c r="F1694" s="46" t="str">
        <f>IF(COUNTA($A1694)&gt;0,VLOOKUP($A1694,Corsa!$A$1:$F$43,3,FALSE),"-")</f>
        <v>-</v>
      </c>
      <c r="G1694" s="28" t="str">
        <f>IF($D1694&gt;0,VLOOKUP($D1694,Iscrizioni!$A$2:$M$2502,9,FALSE),"-")</f>
        <v>-</v>
      </c>
      <c r="H1694" s="28" t="str">
        <f>IF($D1694&gt;0,VLOOKUP($D1694,Iscrizioni!$A$2:$M$2502,4,FALSE),"-")</f>
        <v>-</v>
      </c>
      <c r="I1694" s="27" t="str">
        <f>IF($D1694&gt;0,VLOOKUP($D1694,Iscrizioni!$A$2:$M$2502,5,FALSE),"-")</f>
        <v>-</v>
      </c>
      <c r="J1694" s="27" t="str">
        <f>IF($D1694&gt;0,VLOOKUP($D1694,Iscrizioni!$A$2:$M$2502,10,FALSE),"-")</f>
        <v>-</v>
      </c>
      <c r="K1694" s="27" t="str">
        <f t="shared" si="160"/>
        <v>-</v>
      </c>
      <c r="L1694" s="46" t="str">
        <f>IF($D1694&gt;0,VLOOKUP($D1694,Iscrizioni!$A$2:$M$2502,11,FALSE),"-")</f>
        <v>-</v>
      </c>
      <c r="M1694" s="27" t="str">
        <f>IF($D1694&gt;0,VLOOKUP($D1694,Iscrizioni!$A$2:$N$2502,12,FALSE),"-")</f>
        <v>-</v>
      </c>
      <c r="N1694" s="46" t="str">
        <f>IF($D1694&gt;0,VLOOKUP($D1694,Iscrizioni!$A$2:$M$2502,6,FALSE),"-")</f>
        <v>-</v>
      </c>
      <c r="O1694" s="107" t="str">
        <f>IF($D1694&gt;0,VLOOKUP($D1694,Iscrizioni!$A$2:$M$2502,7,FALSE),"-")</f>
        <v>-</v>
      </c>
      <c r="P1694" s="46" t="str">
        <f>IF($D1694&gt;0,VLOOKUP(LEFT($N1694,1),Regione!$A$2:$C$21,2,FALSE),"-")</f>
        <v>-</v>
      </c>
      <c r="Q1694" s="112" t="str">
        <f ca="1">IF($D1694&gt;0,NormalizzaTempo("D",CELL("tipo",$E1694),$E1694),"-")</f>
        <v>-</v>
      </c>
      <c r="R1694" s="27" t="str">
        <f>IF($D1694&gt;0,VLOOKUP($D1694,Iscrizioni!$A$2:$M$2502,13,FALSE),"-")</f>
        <v>-</v>
      </c>
      <c r="S1694" s="112" t="str">
        <f t="shared" si="163"/>
        <v>-</v>
      </c>
      <c r="T1694" s="112" t="str">
        <f>IF($D1694&gt;0,SUMIFS($S$3:$S1694,$X$3:$X1694,1,$J$3:$J1694,$J1694),"-")</f>
        <v>-</v>
      </c>
      <c r="U1694" s="112" t="str">
        <f t="shared" si="164"/>
        <v>-</v>
      </c>
      <c r="V1694" s="112" t="str">
        <f t="shared" si="161"/>
        <v>-</v>
      </c>
      <c r="W1694" s="27" t="str">
        <f>IF(LEN($C1694)=0,IF($D1694&gt;0,COUNTIFS($A$3:$A1694,$A1694),"-"),"Escluso")</f>
        <v>-</v>
      </c>
      <c r="X1694" s="2" t="str">
        <f>IF(LEN($C1694)=0,IF($D1694&gt;0,COUNTIFS($J$3:$J1694,$J1694,$C$3:$C1694,""),"-"),"Escluso")</f>
        <v>-</v>
      </c>
      <c r="Y1694" s="127" t="str">
        <f t="shared" si="159"/>
        <v>-</v>
      </c>
      <c r="Z1694" s="2" t="str">
        <f>IF($D1694&gt;0,COUNTIFS($O$3:$O1694,$O1694,$L$3:$L1694,$L1694,$I$3:$I1694,$I1694),"-")</f>
        <v>-</v>
      </c>
      <c r="AA1694" s="27" t="str">
        <f>IF($D1694&gt;0,IF(OR($Z1694 &gt;1,$L1694&lt;&gt;"Adulti"),0,VLOOKUP($P1694,Regione!$B$2:$C$22,2,FALSE)),"-")</f>
        <v>-</v>
      </c>
      <c r="AB1694" s="27" t="str">
        <f>IF($D1694&gt;0,IF(COUNTIFS($O$3:$O1694,$O1694,$L$3:$L1694,$L1694,$I$3:$I1694,$I1694) &gt;1,0,SUMIFS($Y$3:$Y$2503,$L$3:$L$2503,$L1694,$O$3:$O$2503,$O1694,$I$3:$I$2503,$I1694)),"-")</f>
        <v>-</v>
      </c>
      <c r="AC1694" s="27" t="str">
        <f t="shared" si="162"/>
        <v>-</v>
      </c>
    </row>
    <row r="1695" spans="1:29" s="1" customFormat="1">
      <c r="A1695" s="13"/>
      <c r="B1695" s="107" t="str">
        <f>IF(COUNTA($A1695)&gt;0,VLOOKUP($A1695,Corsa!$A$1:$F$43,2,FALSE),"-")</f>
        <v>-</v>
      </c>
      <c r="C1695" s="11"/>
      <c r="D1695" s="13"/>
      <c r="E1695" s="13"/>
      <c r="F1695" s="46" t="str">
        <f>IF(COUNTA($A1695)&gt;0,VLOOKUP($A1695,Corsa!$A$1:$F$43,3,FALSE),"-")</f>
        <v>-</v>
      </c>
      <c r="G1695" s="28" t="str">
        <f>IF($D1695&gt;0,VLOOKUP($D1695,Iscrizioni!$A$2:$M$2502,9,FALSE),"-")</f>
        <v>-</v>
      </c>
      <c r="H1695" s="28" t="str">
        <f>IF($D1695&gt;0,VLOOKUP($D1695,Iscrizioni!$A$2:$M$2502,4,FALSE),"-")</f>
        <v>-</v>
      </c>
      <c r="I1695" s="27" t="str">
        <f>IF($D1695&gt;0,VLOOKUP($D1695,Iscrizioni!$A$2:$M$2502,5,FALSE),"-")</f>
        <v>-</v>
      </c>
      <c r="J1695" s="27" t="str">
        <f>IF($D1695&gt;0,VLOOKUP($D1695,Iscrizioni!$A$2:$M$2502,10,FALSE),"-")</f>
        <v>-</v>
      </c>
      <c r="K1695" s="27" t="str">
        <f t="shared" si="160"/>
        <v>-</v>
      </c>
      <c r="L1695" s="46" t="str">
        <f>IF($D1695&gt;0,VLOOKUP($D1695,Iscrizioni!$A$2:$M$2502,11,FALSE),"-")</f>
        <v>-</v>
      </c>
      <c r="M1695" s="27" t="str">
        <f>IF($D1695&gt;0,VLOOKUP($D1695,Iscrizioni!$A$2:$N$2502,12,FALSE),"-")</f>
        <v>-</v>
      </c>
      <c r="N1695" s="46" t="str">
        <f>IF($D1695&gt;0,VLOOKUP($D1695,Iscrizioni!$A$2:$M$2502,6,FALSE),"-")</f>
        <v>-</v>
      </c>
      <c r="O1695" s="107" t="str">
        <f>IF($D1695&gt;0,VLOOKUP($D1695,Iscrizioni!$A$2:$M$2502,7,FALSE),"-")</f>
        <v>-</v>
      </c>
      <c r="P1695" s="46" t="str">
        <f>IF($D1695&gt;0,VLOOKUP(LEFT($N1695,1),Regione!$A$2:$C$21,2,FALSE),"-")</f>
        <v>-</v>
      </c>
      <c r="Q1695" s="112" t="str">
        <f ca="1">IF($D1695&gt;0,NormalizzaTempo("D",CELL("tipo",$E1695),$E1695),"-")</f>
        <v>-</v>
      </c>
      <c r="R1695" s="27" t="str">
        <f>IF($D1695&gt;0,VLOOKUP($D1695,Iscrizioni!$A$2:$M$2502,13,FALSE),"-")</f>
        <v>-</v>
      </c>
      <c r="S1695" s="112" t="str">
        <f t="shared" si="163"/>
        <v>-</v>
      </c>
      <c r="T1695" s="112" t="str">
        <f>IF($D1695&gt;0,SUMIFS($S$3:$S1695,$X$3:$X1695,1,$J$3:$J1695,$J1695),"-")</f>
        <v>-</v>
      </c>
      <c r="U1695" s="112" t="str">
        <f t="shared" si="164"/>
        <v>-</v>
      </c>
      <c r="V1695" s="112" t="str">
        <f t="shared" si="161"/>
        <v>-</v>
      </c>
      <c r="W1695" s="27" t="str">
        <f>IF(LEN($C1695)=0,IF($D1695&gt;0,COUNTIFS($A$3:$A1695,$A1695),"-"),"Escluso")</f>
        <v>-</v>
      </c>
      <c r="X1695" s="2" t="str">
        <f>IF(LEN($C1695)=0,IF($D1695&gt;0,COUNTIFS($J$3:$J1695,$J1695,$C$3:$C1695,""),"-"),"Escluso")</f>
        <v>-</v>
      </c>
      <c r="Y1695" s="127" t="str">
        <f t="shared" si="159"/>
        <v>-</v>
      </c>
      <c r="Z1695" s="2" t="str">
        <f>IF($D1695&gt;0,COUNTIFS($O$3:$O1695,$O1695,$L$3:$L1695,$L1695,$I$3:$I1695,$I1695),"-")</f>
        <v>-</v>
      </c>
      <c r="AA1695" s="27" t="str">
        <f>IF($D1695&gt;0,IF(OR($Z1695 &gt;1,$L1695&lt;&gt;"Adulti"),0,VLOOKUP($P1695,Regione!$B$2:$C$22,2,FALSE)),"-")</f>
        <v>-</v>
      </c>
      <c r="AB1695" s="27" t="str">
        <f>IF($D1695&gt;0,IF(COUNTIFS($O$3:$O1695,$O1695,$L$3:$L1695,$L1695,$I$3:$I1695,$I1695) &gt;1,0,SUMIFS($Y$3:$Y$2503,$L$3:$L$2503,$L1695,$O$3:$O$2503,$O1695,$I$3:$I$2503,$I1695)),"-")</f>
        <v>-</v>
      </c>
      <c r="AC1695" s="27" t="str">
        <f t="shared" si="162"/>
        <v>-</v>
      </c>
    </row>
    <row r="1696" spans="1:29" s="1" customFormat="1">
      <c r="A1696" s="13"/>
      <c r="B1696" s="107" t="str">
        <f>IF(COUNTA($A1696)&gt;0,VLOOKUP($A1696,Corsa!$A$1:$F$43,2,FALSE),"-")</f>
        <v>-</v>
      </c>
      <c r="C1696" s="11"/>
      <c r="D1696" s="13"/>
      <c r="E1696" s="13"/>
      <c r="F1696" s="46" t="str">
        <f>IF(COUNTA($A1696)&gt;0,VLOOKUP($A1696,Corsa!$A$1:$F$43,3,FALSE),"-")</f>
        <v>-</v>
      </c>
      <c r="G1696" s="28" t="str">
        <f>IF($D1696&gt;0,VLOOKUP($D1696,Iscrizioni!$A$2:$M$2502,9,FALSE),"-")</f>
        <v>-</v>
      </c>
      <c r="H1696" s="28" t="str">
        <f>IF($D1696&gt;0,VLOOKUP($D1696,Iscrizioni!$A$2:$M$2502,4,FALSE),"-")</f>
        <v>-</v>
      </c>
      <c r="I1696" s="27" t="str">
        <f>IF($D1696&gt;0,VLOOKUP($D1696,Iscrizioni!$A$2:$M$2502,5,FALSE),"-")</f>
        <v>-</v>
      </c>
      <c r="J1696" s="27" t="str">
        <f>IF($D1696&gt;0,VLOOKUP($D1696,Iscrizioni!$A$2:$M$2502,10,FALSE),"-")</f>
        <v>-</v>
      </c>
      <c r="K1696" s="27" t="str">
        <f t="shared" si="160"/>
        <v>-</v>
      </c>
      <c r="L1696" s="46" t="str">
        <f>IF($D1696&gt;0,VLOOKUP($D1696,Iscrizioni!$A$2:$M$2502,11,FALSE),"-")</f>
        <v>-</v>
      </c>
      <c r="M1696" s="27" t="str">
        <f>IF($D1696&gt;0,VLOOKUP($D1696,Iscrizioni!$A$2:$N$2502,12,FALSE),"-")</f>
        <v>-</v>
      </c>
      <c r="N1696" s="46" t="str">
        <f>IF($D1696&gt;0,VLOOKUP($D1696,Iscrizioni!$A$2:$M$2502,6,FALSE),"-")</f>
        <v>-</v>
      </c>
      <c r="O1696" s="107" t="str">
        <f>IF($D1696&gt;0,VLOOKUP($D1696,Iscrizioni!$A$2:$M$2502,7,FALSE),"-")</f>
        <v>-</v>
      </c>
      <c r="P1696" s="46" t="str">
        <f>IF($D1696&gt;0,VLOOKUP(LEFT($N1696,1),Regione!$A$2:$C$21,2,FALSE),"-")</f>
        <v>-</v>
      </c>
      <c r="Q1696" s="112" t="str">
        <f ca="1">IF($D1696&gt;0,NormalizzaTempo("D",CELL("tipo",$E1696),$E1696),"-")</f>
        <v>-</v>
      </c>
      <c r="R1696" s="27" t="str">
        <f>IF($D1696&gt;0,VLOOKUP($D1696,Iscrizioni!$A$2:$M$2502,13,FALSE),"-")</f>
        <v>-</v>
      </c>
      <c r="S1696" s="112" t="str">
        <f t="shared" si="163"/>
        <v>-</v>
      </c>
      <c r="T1696" s="112" t="str">
        <f>IF($D1696&gt;0,SUMIFS($S$3:$S1696,$X$3:$X1696,1,$J$3:$J1696,$J1696),"-")</f>
        <v>-</v>
      </c>
      <c r="U1696" s="112" t="str">
        <f t="shared" si="164"/>
        <v>-</v>
      </c>
      <c r="V1696" s="112" t="str">
        <f t="shared" si="161"/>
        <v>-</v>
      </c>
      <c r="W1696" s="27" t="str">
        <f>IF(LEN($C1696)=0,IF($D1696&gt;0,COUNTIFS($A$3:$A1696,$A1696),"-"),"Escluso")</f>
        <v>-</v>
      </c>
      <c r="X1696" s="2" t="str">
        <f>IF(LEN($C1696)=0,IF($D1696&gt;0,COUNTIFS($J$3:$J1696,$J1696,$C$3:$C1696,""),"-"),"Escluso")</f>
        <v>-</v>
      </c>
      <c r="Y1696" s="127" t="str">
        <f t="shared" si="159"/>
        <v>-</v>
      </c>
      <c r="Z1696" s="2" t="str">
        <f>IF($D1696&gt;0,COUNTIFS($O$3:$O1696,$O1696,$L$3:$L1696,$L1696,$I$3:$I1696,$I1696),"-")</f>
        <v>-</v>
      </c>
      <c r="AA1696" s="27" t="str">
        <f>IF($D1696&gt;0,IF(OR($Z1696 &gt;1,$L1696&lt;&gt;"Adulti"),0,VLOOKUP($P1696,Regione!$B$2:$C$22,2,FALSE)),"-")</f>
        <v>-</v>
      </c>
      <c r="AB1696" s="27" t="str">
        <f>IF($D1696&gt;0,IF(COUNTIFS($O$3:$O1696,$O1696,$L$3:$L1696,$L1696,$I$3:$I1696,$I1696) &gt;1,0,SUMIFS($Y$3:$Y$2503,$L$3:$L$2503,$L1696,$O$3:$O$2503,$O1696,$I$3:$I$2503,$I1696)),"-")</f>
        <v>-</v>
      </c>
      <c r="AC1696" s="27" t="str">
        <f t="shared" si="162"/>
        <v>-</v>
      </c>
    </row>
    <row r="1697" spans="1:29" s="1" customFormat="1">
      <c r="A1697" s="13"/>
      <c r="B1697" s="107" t="str">
        <f>IF(COUNTA($A1697)&gt;0,VLOOKUP($A1697,Corsa!$A$1:$F$43,2,FALSE),"-")</f>
        <v>-</v>
      </c>
      <c r="C1697" s="11"/>
      <c r="D1697" s="13"/>
      <c r="E1697" s="13"/>
      <c r="F1697" s="46" t="str">
        <f>IF(COUNTA($A1697)&gt;0,VLOOKUP($A1697,Corsa!$A$1:$F$43,3,FALSE),"-")</f>
        <v>-</v>
      </c>
      <c r="G1697" s="28" t="str">
        <f>IF($D1697&gt;0,VLOOKUP($D1697,Iscrizioni!$A$2:$M$2502,9,FALSE),"-")</f>
        <v>-</v>
      </c>
      <c r="H1697" s="28" t="str">
        <f>IF($D1697&gt;0,VLOOKUP($D1697,Iscrizioni!$A$2:$M$2502,4,FALSE),"-")</f>
        <v>-</v>
      </c>
      <c r="I1697" s="27" t="str">
        <f>IF($D1697&gt;0,VLOOKUP($D1697,Iscrizioni!$A$2:$M$2502,5,FALSE),"-")</f>
        <v>-</v>
      </c>
      <c r="J1697" s="27" t="str">
        <f>IF($D1697&gt;0,VLOOKUP($D1697,Iscrizioni!$A$2:$M$2502,10,FALSE),"-")</f>
        <v>-</v>
      </c>
      <c r="K1697" s="27" t="str">
        <f t="shared" si="160"/>
        <v>-</v>
      </c>
      <c r="L1697" s="46" t="str">
        <f>IF($D1697&gt;0,VLOOKUP($D1697,Iscrizioni!$A$2:$M$2502,11,FALSE),"-")</f>
        <v>-</v>
      </c>
      <c r="M1697" s="27" t="str">
        <f>IF($D1697&gt;0,VLOOKUP($D1697,Iscrizioni!$A$2:$N$2502,12,FALSE),"-")</f>
        <v>-</v>
      </c>
      <c r="N1697" s="46" t="str">
        <f>IF($D1697&gt;0,VLOOKUP($D1697,Iscrizioni!$A$2:$M$2502,6,FALSE),"-")</f>
        <v>-</v>
      </c>
      <c r="O1697" s="107" t="str">
        <f>IF($D1697&gt;0,VLOOKUP($D1697,Iscrizioni!$A$2:$M$2502,7,FALSE),"-")</f>
        <v>-</v>
      </c>
      <c r="P1697" s="46" t="str">
        <f>IF($D1697&gt;0,VLOOKUP(LEFT($N1697,1),Regione!$A$2:$C$21,2,FALSE),"-")</f>
        <v>-</v>
      </c>
      <c r="Q1697" s="112" t="str">
        <f ca="1">IF($D1697&gt;0,NormalizzaTempo("D",CELL("tipo",$E1697),$E1697),"-")</f>
        <v>-</v>
      </c>
      <c r="R1697" s="27" t="str">
        <f>IF($D1697&gt;0,VLOOKUP($D1697,Iscrizioni!$A$2:$M$2502,13,FALSE),"-")</f>
        <v>-</v>
      </c>
      <c r="S1697" s="112" t="str">
        <f t="shared" si="163"/>
        <v>-</v>
      </c>
      <c r="T1697" s="112" t="str">
        <f>IF($D1697&gt;0,SUMIFS($S$3:$S1697,$X$3:$X1697,1,$J$3:$J1697,$J1697),"-")</f>
        <v>-</v>
      </c>
      <c r="U1697" s="112" t="str">
        <f t="shared" si="164"/>
        <v>-</v>
      </c>
      <c r="V1697" s="112" t="str">
        <f t="shared" si="161"/>
        <v>-</v>
      </c>
      <c r="W1697" s="27" t="str">
        <f>IF(LEN($C1697)=0,IF($D1697&gt;0,COUNTIFS($A$3:$A1697,$A1697),"-"),"Escluso")</f>
        <v>-</v>
      </c>
      <c r="X1697" s="2" t="str">
        <f>IF(LEN($C1697)=0,IF($D1697&gt;0,COUNTIFS($J$3:$J1697,$J1697,$C$3:$C1697,""),"-"),"Escluso")</f>
        <v>-</v>
      </c>
      <c r="Y1697" s="127" t="str">
        <f t="shared" si="159"/>
        <v>-</v>
      </c>
      <c r="Z1697" s="2" t="str">
        <f>IF($D1697&gt;0,COUNTIFS($O$3:$O1697,$O1697,$L$3:$L1697,$L1697,$I$3:$I1697,$I1697),"-")</f>
        <v>-</v>
      </c>
      <c r="AA1697" s="27" t="str">
        <f>IF($D1697&gt;0,IF(OR($Z1697 &gt;1,$L1697&lt;&gt;"Adulti"),0,VLOOKUP($P1697,Regione!$B$2:$C$22,2,FALSE)),"-")</f>
        <v>-</v>
      </c>
      <c r="AB1697" s="27" t="str">
        <f>IF($D1697&gt;0,IF(COUNTIFS($O$3:$O1697,$O1697,$L$3:$L1697,$L1697,$I$3:$I1697,$I1697) &gt;1,0,SUMIFS($Y$3:$Y$2503,$L$3:$L$2503,$L1697,$O$3:$O$2503,$O1697,$I$3:$I$2503,$I1697)),"-")</f>
        <v>-</v>
      </c>
      <c r="AC1697" s="27" t="str">
        <f t="shared" si="162"/>
        <v>-</v>
      </c>
    </row>
    <row r="1698" spans="1:29" s="1" customFormat="1">
      <c r="A1698" s="13"/>
      <c r="B1698" s="107" t="str">
        <f>IF(COUNTA($A1698)&gt;0,VLOOKUP($A1698,Corsa!$A$1:$F$43,2,FALSE),"-")</f>
        <v>-</v>
      </c>
      <c r="C1698" s="11"/>
      <c r="D1698" s="13"/>
      <c r="E1698" s="13"/>
      <c r="F1698" s="46" t="str">
        <f>IF(COUNTA($A1698)&gt;0,VLOOKUP($A1698,Corsa!$A$1:$F$43,3,FALSE),"-")</f>
        <v>-</v>
      </c>
      <c r="G1698" s="28" t="str">
        <f>IF($D1698&gt;0,VLOOKUP($D1698,Iscrizioni!$A$2:$M$2502,9,FALSE),"-")</f>
        <v>-</v>
      </c>
      <c r="H1698" s="28" t="str">
        <f>IF($D1698&gt;0,VLOOKUP($D1698,Iscrizioni!$A$2:$M$2502,4,FALSE),"-")</f>
        <v>-</v>
      </c>
      <c r="I1698" s="27" t="str">
        <f>IF($D1698&gt;0,VLOOKUP($D1698,Iscrizioni!$A$2:$M$2502,5,FALSE),"-")</f>
        <v>-</v>
      </c>
      <c r="J1698" s="27" t="str">
        <f>IF($D1698&gt;0,VLOOKUP($D1698,Iscrizioni!$A$2:$M$2502,10,FALSE),"-")</f>
        <v>-</v>
      </c>
      <c r="K1698" s="27" t="str">
        <f t="shared" si="160"/>
        <v>-</v>
      </c>
      <c r="L1698" s="46" t="str">
        <f>IF($D1698&gt;0,VLOOKUP($D1698,Iscrizioni!$A$2:$M$2502,11,FALSE),"-")</f>
        <v>-</v>
      </c>
      <c r="M1698" s="27" t="str">
        <f>IF($D1698&gt;0,VLOOKUP($D1698,Iscrizioni!$A$2:$N$2502,12,FALSE),"-")</f>
        <v>-</v>
      </c>
      <c r="N1698" s="46" t="str">
        <f>IF($D1698&gt;0,VLOOKUP($D1698,Iscrizioni!$A$2:$M$2502,6,FALSE),"-")</f>
        <v>-</v>
      </c>
      <c r="O1698" s="107" t="str">
        <f>IF($D1698&gt;0,VLOOKUP($D1698,Iscrizioni!$A$2:$M$2502,7,FALSE),"-")</f>
        <v>-</v>
      </c>
      <c r="P1698" s="46" t="str">
        <f>IF($D1698&gt;0,VLOOKUP(LEFT($N1698,1),Regione!$A$2:$C$21,2,FALSE),"-")</f>
        <v>-</v>
      </c>
      <c r="Q1698" s="112" t="str">
        <f ca="1">IF($D1698&gt;0,NormalizzaTempo("D",CELL("tipo",$E1698),$E1698),"-")</f>
        <v>-</v>
      </c>
      <c r="R1698" s="27" t="str">
        <f>IF($D1698&gt;0,VLOOKUP($D1698,Iscrizioni!$A$2:$M$2502,13,FALSE),"-")</f>
        <v>-</v>
      </c>
      <c r="S1698" s="112" t="str">
        <f t="shared" si="163"/>
        <v>-</v>
      </c>
      <c r="T1698" s="112" t="str">
        <f>IF($D1698&gt;0,SUMIFS($S$3:$S1698,$X$3:$X1698,1,$J$3:$J1698,$J1698),"-")</f>
        <v>-</v>
      </c>
      <c r="U1698" s="112" t="str">
        <f t="shared" si="164"/>
        <v>-</v>
      </c>
      <c r="V1698" s="112" t="str">
        <f t="shared" si="161"/>
        <v>-</v>
      </c>
      <c r="W1698" s="27" t="str">
        <f>IF(LEN($C1698)=0,IF($D1698&gt;0,COUNTIFS($A$3:$A1698,$A1698),"-"),"Escluso")</f>
        <v>-</v>
      </c>
      <c r="X1698" s="2" t="str">
        <f>IF(LEN($C1698)=0,IF($D1698&gt;0,COUNTIFS($J$3:$J1698,$J1698,$C$3:$C1698,""),"-"),"Escluso")</f>
        <v>-</v>
      </c>
      <c r="Y1698" s="127" t="str">
        <f t="shared" si="159"/>
        <v>-</v>
      </c>
      <c r="Z1698" s="2" t="str">
        <f>IF($D1698&gt;0,COUNTIFS($O$3:$O1698,$O1698,$L$3:$L1698,$L1698,$I$3:$I1698,$I1698),"-")</f>
        <v>-</v>
      </c>
      <c r="AA1698" s="27" t="str">
        <f>IF($D1698&gt;0,IF(OR($Z1698 &gt;1,$L1698&lt;&gt;"Adulti"),0,VLOOKUP($P1698,Regione!$B$2:$C$22,2,FALSE)),"-")</f>
        <v>-</v>
      </c>
      <c r="AB1698" s="27" t="str">
        <f>IF($D1698&gt;0,IF(COUNTIFS($O$3:$O1698,$O1698,$L$3:$L1698,$L1698,$I$3:$I1698,$I1698) &gt;1,0,SUMIFS($Y$3:$Y$2503,$L$3:$L$2503,$L1698,$O$3:$O$2503,$O1698,$I$3:$I$2503,$I1698)),"-")</f>
        <v>-</v>
      </c>
      <c r="AC1698" s="27" t="str">
        <f t="shared" si="162"/>
        <v>-</v>
      </c>
    </row>
    <row r="1699" spans="1:29" s="1" customFormat="1">
      <c r="A1699" s="13"/>
      <c r="B1699" s="107" t="str">
        <f>IF(COUNTA($A1699)&gt;0,VLOOKUP($A1699,Corsa!$A$1:$F$43,2,FALSE),"-")</f>
        <v>-</v>
      </c>
      <c r="C1699" s="11"/>
      <c r="D1699" s="13"/>
      <c r="E1699" s="13"/>
      <c r="F1699" s="46" t="str">
        <f>IF(COUNTA($A1699)&gt;0,VLOOKUP($A1699,Corsa!$A$1:$F$43,3,FALSE),"-")</f>
        <v>-</v>
      </c>
      <c r="G1699" s="28" t="str">
        <f>IF($D1699&gt;0,VLOOKUP($D1699,Iscrizioni!$A$2:$M$2502,9,FALSE),"-")</f>
        <v>-</v>
      </c>
      <c r="H1699" s="28" t="str">
        <f>IF($D1699&gt;0,VLOOKUP($D1699,Iscrizioni!$A$2:$M$2502,4,FALSE),"-")</f>
        <v>-</v>
      </c>
      <c r="I1699" s="27" t="str">
        <f>IF($D1699&gt;0,VLOOKUP($D1699,Iscrizioni!$A$2:$M$2502,5,FALSE),"-")</f>
        <v>-</v>
      </c>
      <c r="J1699" s="27" t="str">
        <f>IF($D1699&gt;0,VLOOKUP($D1699,Iscrizioni!$A$2:$M$2502,10,FALSE),"-")</f>
        <v>-</v>
      </c>
      <c r="K1699" s="27" t="str">
        <f t="shared" si="160"/>
        <v>-</v>
      </c>
      <c r="L1699" s="46" t="str">
        <f>IF($D1699&gt;0,VLOOKUP($D1699,Iscrizioni!$A$2:$M$2502,11,FALSE),"-")</f>
        <v>-</v>
      </c>
      <c r="M1699" s="27" t="str">
        <f>IF($D1699&gt;0,VLOOKUP($D1699,Iscrizioni!$A$2:$N$2502,12,FALSE),"-")</f>
        <v>-</v>
      </c>
      <c r="N1699" s="46" t="str">
        <f>IF($D1699&gt;0,VLOOKUP($D1699,Iscrizioni!$A$2:$M$2502,6,FALSE),"-")</f>
        <v>-</v>
      </c>
      <c r="O1699" s="107" t="str">
        <f>IF($D1699&gt;0,VLOOKUP($D1699,Iscrizioni!$A$2:$M$2502,7,FALSE),"-")</f>
        <v>-</v>
      </c>
      <c r="P1699" s="46" t="str">
        <f>IF($D1699&gt;0,VLOOKUP(LEFT($N1699,1),Regione!$A$2:$C$21,2,FALSE),"-")</f>
        <v>-</v>
      </c>
      <c r="Q1699" s="112" t="str">
        <f ca="1">IF($D1699&gt;0,NormalizzaTempo("D",CELL("tipo",$E1699),$E1699),"-")</f>
        <v>-</v>
      </c>
      <c r="R1699" s="27" t="str">
        <f>IF($D1699&gt;0,VLOOKUP($D1699,Iscrizioni!$A$2:$M$2502,13,FALSE),"-")</f>
        <v>-</v>
      </c>
      <c r="S1699" s="112" t="str">
        <f t="shared" si="163"/>
        <v>-</v>
      </c>
      <c r="T1699" s="112" t="str">
        <f>IF($D1699&gt;0,SUMIFS($S$3:$S1699,$X$3:$X1699,1,$J$3:$J1699,$J1699),"-")</f>
        <v>-</v>
      </c>
      <c r="U1699" s="112" t="str">
        <f t="shared" si="164"/>
        <v>-</v>
      </c>
      <c r="V1699" s="112" t="str">
        <f t="shared" si="161"/>
        <v>-</v>
      </c>
      <c r="W1699" s="27" t="str">
        <f>IF(LEN($C1699)=0,IF($D1699&gt;0,COUNTIFS($A$3:$A1699,$A1699),"-"),"Escluso")</f>
        <v>-</v>
      </c>
      <c r="X1699" s="2" t="str">
        <f>IF(LEN($C1699)=0,IF($D1699&gt;0,COUNTIFS($J$3:$J1699,$J1699,$C$3:$C1699,""),"-"),"Escluso")</f>
        <v>-</v>
      </c>
      <c r="Y1699" s="127" t="str">
        <f t="shared" si="159"/>
        <v>-</v>
      </c>
      <c r="Z1699" s="2" t="str">
        <f>IF($D1699&gt;0,COUNTIFS($O$3:$O1699,$O1699,$L$3:$L1699,$L1699,$I$3:$I1699,$I1699),"-")</f>
        <v>-</v>
      </c>
      <c r="AA1699" s="27" t="str">
        <f>IF($D1699&gt;0,IF(OR($Z1699 &gt;1,$L1699&lt;&gt;"Adulti"),0,VLOOKUP($P1699,Regione!$B$2:$C$22,2,FALSE)),"-")</f>
        <v>-</v>
      </c>
      <c r="AB1699" s="27" t="str">
        <f>IF($D1699&gt;0,IF(COUNTIFS($O$3:$O1699,$O1699,$L$3:$L1699,$L1699,$I$3:$I1699,$I1699) &gt;1,0,SUMIFS($Y$3:$Y$2503,$L$3:$L$2503,$L1699,$O$3:$O$2503,$O1699,$I$3:$I$2503,$I1699)),"-")</f>
        <v>-</v>
      </c>
      <c r="AC1699" s="27" t="str">
        <f t="shared" si="162"/>
        <v>-</v>
      </c>
    </row>
    <row r="1700" spans="1:29" s="1" customFormat="1">
      <c r="A1700" s="13"/>
      <c r="B1700" s="107" t="str">
        <f>IF(COUNTA($A1700)&gt;0,VLOOKUP($A1700,Corsa!$A$1:$F$43,2,FALSE),"-")</f>
        <v>-</v>
      </c>
      <c r="C1700" s="11"/>
      <c r="D1700" s="13"/>
      <c r="E1700" s="13"/>
      <c r="F1700" s="46" t="str">
        <f>IF(COUNTA($A1700)&gt;0,VLOOKUP($A1700,Corsa!$A$1:$F$43,3,FALSE),"-")</f>
        <v>-</v>
      </c>
      <c r="G1700" s="28" t="str">
        <f>IF($D1700&gt;0,VLOOKUP($D1700,Iscrizioni!$A$2:$M$2502,9,FALSE),"-")</f>
        <v>-</v>
      </c>
      <c r="H1700" s="28" t="str">
        <f>IF($D1700&gt;0,VLOOKUP($D1700,Iscrizioni!$A$2:$M$2502,4,FALSE),"-")</f>
        <v>-</v>
      </c>
      <c r="I1700" s="27" t="str">
        <f>IF($D1700&gt;0,VLOOKUP($D1700,Iscrizioni!$A$2:$M$2502,5,FALSE),"-")</f>
        <v>-</v>
      </c>
      <c r="J1700" s="27" t="str">
        <f>IF($D1700&gt;0,VLOOKUP($D1700,Iscrizioni!$A$2:$M$2502,10,FALSE),"-")</f>
        <v>-</v>
      </c>
      <c r="K1700" s="27" t="str">
        <f t="shared" si="160"/>
        <v>-</v>
      </c>
      <c r="L1700" s="46" t="str">
        <f>IF($D1700&gt;0,VLOOKUP($D1700,Iscrizioni!$A$2:$M$2502,11,FALSE),"-")</f>
        <v>-</v>
      </c>
      <c r="M1700" s="27" t="str">
        <f>IF($D1700&gt;0,VLOOKUP($D1700,Iscrizioni!$A$2:$N$2502,12,FALSE),"-")</f>
        <v>-</v>
      </c>
      <c r="N1700" s="46" t="str">
        <f>IF($D1700&gt;0,VLOOKUP($D1700,Iscrizioni!$A$2:$M$2502,6,FALSE),"-")</f>
        <v>-</v>
      </c>
      <c r="O1700" s="107" t="str">
        <f>IF($D1700&gt;0,VLOOKUP($D1700,Iscrizioni!$A$2:$M$2502,7,FALSE),"-")</f>
        <v>-</v>
      </c>
      <c r="P1700" s="46" t="str">
        <f>IF($D1700&gt;0,VLOOKUP(LEFT($N1700,1),Regione!$A$2:$C$21,2,FALSE),"-")</f>
        <v>-</v>
      </c>
      <c r="Q1700" s="112" t="str">
        <f ca="1">IF($D1700&gt;0,NormalizzaTempo("D",CELL("tipo",$E1700),$E1700),"-")</f>
        <v>-</v>
      </c>
      <c r="R1700" s="27" t="str">
        <f>IF($D1700&gt;0,VLOOKUP($D1700,Iscrizioni!$A$2:$M$2502,13,FALSE),"-")</f>
        <v>-</v>
      </c>
      <c r="S1700" s="112" t="str">
        <f t="shared" si="163"/>
        <v>-</v>
      </c>
      <c r="T1700" s="112" t="str">
        <f>IF($D1700&gt;0,SUMIFS($S$3:$S1700,$X$3:$X1700,1,$J$3:$J1700,$J1700),"-")</f>
        <v>-</v>
      </c>
      <c r="U1700" s="112" t="str">
        <f t="shared" si="164"/>
        <v>-</v>
      </c>
      <c r="V1700" s="112" t="str">
        <f t="shared" si="161"/>
        <v>-</v>
      </c>
      <c r="W1700" s="27" t="str">
        <f>IF(LEN($C1700)=0,IF($D1700&gt;0,COUNTIFS($A$3:$A1700,$A1700),"-"),"Escluso")</f>
        <v>-</v>
      </c>
      <c r="X1700" s="2" t="str">
        <f>IF(LEN($C1700)=0,IF($D1700&gt;0,COUNTIFS($J$3:$J1700,$J1700,$C$3:$C1700,""),"-"),"Escluso")</f>
        <v>-</v>
      </c>
      <c r="Y1700" s="127" t="str">
        <f t="shared" si="159"/>
        <v>-</v>
      </c>
      <c r="Z1700" s="2" t="str">
        <f>IF($D1700&gt;0,COUNTIFS($O$3:$O1700,$O1700,$L$3:$L1700,$L1700,$I$3:$I1700,$I1700),"-")</f>
        <v>-</v>
      </c>
      <c r="AA1700" s="27" t="str">
        <f>IF($D1700&gt;0,IF(OR($Z1700 &gt;1,$L1700&lt;&gt;"Adulti"),0,VLOOKUP($P1700,Regione!$B$2:$C$22,2,FALSE)),"-")</f>
        <v>-</v>
      </c>
      <c r="AB1700" s="27" t="str">
        <f>IF($D1700&gt;0,IF(COUNTIFS($O$3:$O1700,$O1700,$L$3:$L1700,$L1700,$I$3:$I1700,$I1700) &gt;1,0,SUMIFS($Y$3:$Y$2503,$L$3:$L$2503,$L1700,$O$3:$O$2503,$O1700,$I$3:$I$2503,$I1700)),"-")</f>
        <v>-</v>
      </c>
      <c r="AC1700" s="27" t="str">
        <f t="shared" si="162"/>
        <v>-</v>
      </c>
    </row>
    <row r="1701" spans="1:29" s="1" customFormat="1">
      <c r="A1701" s="13"/>
      <c r="B1701" s="107" t="str">
        <f>IF(COUNTA($A1701)&gt;0,VLOOKUP($A1701,Corsa!$A$1:$F$43,2,FALSE),"-")</f>
        <v>-</v>
      </c>
      <c r="C1701" s="11"/>
      <c r="D1701" s="13"/>
      <c r="E1701" s="13"/>
      <c r="F1701" s="46" t="str">
        <f>IF(COUNTA($A1701)&gt;0,VLOOKUP($A1701,Corsa!$A$1:$F$43,3,FALSE),"-")</f>
        <v>-</v>
      </c>
      <c r="G1701" s="28" t="str">
        <f>IF($D1701&gt;0,VLOOKUP($D1701,Iscrizioni!$A$2:$M$2502,9,FALSE),"-")</f>
        <v>-</v>
      </c>
      <c r="H1701" s="28" t="str">
        <f>IF($D1701&gt;0,VLOOKUP($D1701,Iscrizioni!$A$2:$M$2502,4,FALSE),"-")</f>
        <v>-</v>
      </c>
      <c r="I1701" s="27" t="str">
        <f>IF($D1701&gt;0,VLOOKUP($D1701,Iscrizioni!$A$2:$M$2502,5,FALSE),"-")</f>
        <v>-</v>
      </c>
      <c r="J1701" s="27" t="str">
        <f>IF($D1701&gt;0,VLOOKUP($D1701,Iscrizioni!$A$2:$M$2502,10,FALSE),"-")</f>
        <v>-</v>
      </c>
      <c r="K1701" s="27" t="str">
        <f t="shared" si="160"/>
        <v>-</v>
      </c>
      <c r="L1701" s="46" t="str">
        <f>IF($D1701&gt;0,VLOOKUP($D1701,Iscrizioni!$A$2:$M$2502,11,FALSE),"-")</f>
        <v>-</v>
      </c>
      <c r="M1701" s="27" t="str">
        <f>IF($D1701&gt;0,VLOOKUP($D1701,Iscrizioni!$A$2:$N$2502,12,FALSE),"-")</f>
        <v>-</v>
      </c>
      <c r="N1701" s="46" t="str">
        <f>IF($D1701&gt;0,VLOOKUP($D1701,Iscrizioni!$A$2:$M$2502,6,FALSE),"-")</f>
        <v>-</v>
      </c>
      <c r="O1701" s="107" t="str">
        <f>IF($D1701&gt;0,VLOOKUP($D1701,Iscrizioni!$A$2:$M$2502,7,FALSE),"-")</f>
        <v>-</v>
      </c>
      <c r="P1701" s="46" t="str">
        <f>IF($D1701&gt;0,VLOOKUP(LEFT($N1701,1),Regione!$A$2:$C$21,2,FALSE),"-")</f>
        <v>-</v>
      </c>
      <c r="Q1701" s="112" t="str">
        <f ca="1">IF($D1701&gt;0,NormalizzaTempo("D",CELL("tipo",$E1701),$E1701),"-")</f>
        <v>-</v>
      </c>
      <c r="R1701" s="27" t="str">
        <f>IF($D1701&gt;0,VLOOKUP($D1701,Iscrizioni!$A$2:$M$2502,13,FALSE),"-")</f>
        <v>-</v>
      </c>
      <c r="S1701" s="112" t="str">
        <f t="shared" si="163"/>
        <v>-</v>
      </c>
      <c r="T1701" s="112" t="str">
        <f>IF($D1701&gt;0,SUMIFS($S$3:$S1701,$X$3:$X1701,1,$J$3:$J1701,$J1701),"-")</f>
        <v>-</v>
      </c>
      <c r="U1701" s="112" t="str">
        <f t="shared" si="164"/>
        <v>-</v>
      </c>
      <c r="V1701" s="112" t="str">
        <f t="shared" si="161"/>
        <v>-</v>
      </c>
      <c r="W1701" s="27" t="str">
        <f>IF(LEN($C1701)=0,IF($D1701&gt;0,COUNTIFS($A$3:$A1701,$A1701),"-"),"Escluso")</f>
        <v>-</v>
      </c>
      <c r="X1701" s="2" t="str">
        <f>IF(LEN($C1701)=0,IF($D1701&gt;0,COUNTIFS($J$3:$J1701,$J1701,$C$3:$C1701,""),"-"),"Escluso")</f>
        <v>-</v>
      </c>
      <c r="Y1701" s="127" t="str">
        <f t="shared" si="159"/>
        <v>-</v>
      </c>
      <c r="Z1701" s="2" t="str">
        <f>IF($D1701&gt;0,COUNTIFS($O$3:$O1701,$O1701,$L$3:$L1701,$L1701,$I$3:$I1701,$I1701),"-")</f>
        <v>-</v>
      </c>
      <c r="AA1701" s="27" t="str">
        <f>IF($D1701&gt;0,IF(OR($Z1701 &gt;1,$L1701&lt;&gt;"Adulti"),0,VLOOKUP($P1701,Regione!$B$2:$C$22,2,FALSE)),"-")</f>
        <v>-</v>
      </c>
      <c r="AB1701" s="27" t="str">
        <f>IF($D1701&gt;0,IF(COUNTIFS($O$3:$O1701,$O1701,$L$3:$L1701,$L1701,$I$3:$I1701,$I1701) &gt;1,0,SUMIFS($Y$3:$Y$2503,$L$3:$L$2503,$L1701,$O$3:$O$2503,$O1701,$I$3:$I$2503,$I1701)),"-")</f>
        <v>-</v>
      </c>
      <c r="AC1701" s="27" t="str">
        <f t="shared" si="162"/>
        <v>-</v>
      </c>
    </row>
    <row r="1702" spans="1:29" s="1" customFormat="1">
      <c r="A1702" s="13"/>
      <c r="B1702" s="107" t="str">
        <f>IF(COUNTA($A1702)&gt;0,VLOOKUP($A1702,Corsa!$A$1:$F$43,2,FALSE),"-")</f>
        <v>-</v>
      </c>
      <c r="C1702" s="11"/>
      <c r="D1702" s="13"/>
      <c r="E1702" s="13"/>
      <c r="F1702" s="46" t="str">
        <f>IF(COUNTA($A1702)&gt;0,VLOOKUP($A1702,Corsa!$A$1:$F$43,3,FALSE),"-")</f>
        <v>-</v>
      </c>
      <c r="G1702" s="28" t="str">
        <f>IF($D1702&gt;0,VLOOKUP($D1702,Iscrizioni!$A$2:$M$2502,9,FALSE),"-")</f>
        <v>-</v>
      </c>
      <c r="H1702" s="28" t="str">
        <f>IF($D1702&gt;0,VLOOKUP($D1702,Iscrizioni!$A$2:$M$2502,4,FALSE),"-")</f>
        <v>-</v>
      </c>
      <c r="I1702" s="27" t="str">
        <f>IF($D1702&gt;0,VLOOKUP($D1702,Iscrizioni!$A$2:$M$2502,5,FALSE),"-")</f>
        <v>-</v>
      </c>
      <c r="J1702" s="27" t="str">
        <f>IF($D1702&gt;0,VLOOKUP($D1702,Iscrizioni!$A$2:$M$2502,10,FALSE),"-")</f>
        <v>-</v>
      </c>
      <c r="K1702" s="27" t="str">
        <f t="shared" si="160"/>
        <v>-</v>
      </c>
      <c r="L1702" s="46" t="str">
        <f>IF($D1702&gt;0,VLOOKUP($D1702,Iscrizioni!$A$2:$M$2502,11,FALSE),"-")</f>
        <v>-</v>
      </c>
      <c r="M1702" s="27" t="str">
        <f>IF($D1702&gt;0,VLOOKUP($D1702,Iscrizioni!$A$2:$N$2502,12,FALSE),"-")</f>
        <v>-</v>
      </c>
      <c r="N1702" s="46" t="str">
        <f>IF($D1702&gt;0,VLOOKUP($D1702,Iscrizioni!$A$2:$M$2502,6,FALSE),"-")</f>
        <v>-</v>
      </c>
      <c r="O1702" s="107" t="str">
        <f>IF($D1702&gt;0,VLOOKUP($D1702,Iscrizioni!$A$2:$M$2502,7,FALSE),"-")</f>
        <v>-</v>
      </c>
      <c r="P1702" s="46" t="str">
        <f>IF($D1702&gt;0,VLOOKUP(LEFT($N1702,1),Regione!$A$2:$C$21,2,FALSE),"-")</f>
        <v>-</v>
      </c>
      <c r="Q1702" s="112" t="str">
        <f ca="1">IF($D1702&gt;0,NormalizzaTempo("D",CELL("tipo",$E1702),$E1702),"-")</f>
        <v>-</v>
      </c>
      <c r="R1702" s="27" t="str">
        <f>IF($D1702&gt;0,VLOOKUP($D1702,Iscrizioni!$A$2:$M$2502,13,FALSE),"-")</f>
        <v>-</v>
      </c>
      <c r="S1702" s="112" t="str">
        <f t="shared" si="163"/>
        <v>-</v>
      </c>
      <c r="T1702" s="112" t="str">
        <f>IF($D1702&gt;0,SUMIFS($S$3:$S1702,$X$3:$X1702,1,$J$3:$J1702,$J1702),"-")</f>
        <v>-</v>
      </c>
      <c r="U1702" s="112" t="str">
        <f t="shared" si="164"/>
        <v>-</v>
      </c>
      <c r="V1702" s="112" t="str">
        <f t="shared" si="161"/>
        <v>-</v>
      </c>
      <c r="W1702" s="27" t="str">
        <f>IF(LEN($C1702)=0,IF($D1702&gt;0,COUNTIFS($A$3:$A1702,$A1702),"-"),"Escluso")</f>
        <v>-</v>
      </c>
      <c r="X1702" s="2" t="str">
        <f>IF(LEN($C1702)=0,IF($D1702&gt;0,COUNTIFS($J$3:$J1702,$J1702,$C$3:$C1702,""),"-"),"Escluso")</f>
        <v>-</v>
      </c>
      <c r="Y1702" s="127" t="str">
        <f t="shared" si="159"/>
        <v>-</v>
      </c>
      <c r="Z1702" s="2" t="str">
        <f>IF($D1702&gt;0,COUNTIFS($O$3:$O1702,$O1702,$L$3:$L1702,$L1702,$I$3:$I1702,$I1702),"-")</f>
        <v>-</v>
      </c>
      <c r="AA1702" s="27" t="str">
        <f>IF($D1702&gt;0,IF(OR($Z1702 &gt;1,$L1702&lt;&gt;"Adulti"),0,VLOOKUP($P1702,Regione!$B$2:$C$22,2,FALSE)),"-")</f>
        <v>-</v>
      </c>
      <c r="AB1702" s="27" t="str">
        <f>IF($D1702&gt;0,IF(COUNTIFS($O$3:$O1702,$O1702,$L$3:$L1702,$L1702,$I$3:$I1702,$I1702) &gt;1,0,SUMIFS($Y$3:$Y$2503,$L$3:$L$2503,$L1702,$O$3:$O$2503,$O1702,$I$3:$I$2503,$I1702)),"-")</f>
        <v>-</v>
      </c>
      <c r="AC1702" s="27" t="str">
        <f t="shared" si="162"/>
        <v>-</v>
      </c>
    </row>
    <row r="1703" spans="1:29" s="1" customFormat="1">
      <c r="A1703" s="13"/>
      <c r="B1703" s="107" t="str">
        <f>IF(COUNTA($A1703)&gt;0,VLOOKUP($A1703,Corsa!$A$1:$F$43,2,FALSE),"-")</f>
        <v>-</v>
      </c>
      <c r="C1703" s="11"/>
      <c r="D1703" s="13"/>
      <c r="E1703" s="13"/>
      <c r="F1703" s="46" t="str">
        <f>IF(COUNTA($A1703)&gt;0,VLOOKUP($A1703,Corsa!$A$1:$F$43,3,FALSE),"-")</f>
        <v>-</v>
      </c>
      <c r="G1703" s="28" t="str">
        <f>IF($D1703&gt;0,VLOOKUP($D1703,Iscrizioni!$A$2:$M$2502,9,FALSE),"-")</f>
        <v>-</v>
      </c>
      <c r="H1703" s="28" t="str">
        <f>IF($D1703&gt;0,VLOOKUP($D1703,Iscrizioni!$A$2:$M$2502,4,FALSE),"-")</f>
        <v>-</v>
      </c>
      <c r="I1703" s="27" t="str">
        <f>IF($D1703&gt;0,VLOOKUP($D1703,Iscrizioni!$A$2:$M$2502,5,FALSE),"-")</f>
        <v>-</v>
      </c>
      <c r="J1703" s="27" t="str">
        <f>IF($D1703&gt;0,VLOOKUP($D1703,Iscrizioni!$A$2:$M$2502,10,FALSE),"-")</f>
        <v>-</v>
      </c>
      <c r="K1703" s="27" t="str">
        <f t="shared" si="160"/>
        <v>-</v>
      </c>
      <c r="L1703" s="46" t="str">
        <f>IF($D1703&gt;0,VLOOKUP($D1703,Iscrizioni!$A$2:$M$2502,11,FALSE),"-")</f>
        <v>-</v>
      </c>
      <c r="M1703" s="27" t="str">
        <f>IF($D1703&gt;0,VLOOKUP($D1703,Iscrizioni!$A$2:$N$2502,12,FALSE),"-")</f>
        <v>-</v>
      </c>
      <c r="N1703" s="46" t="str">
        <f>IF($D1703&gt;0,VLOOKUP($D1703,Iscrizioni!$A$2:$M$2502,6,FALSE),"-")</f>
        <v>-</v>
      </c>
      <c r="O1703" s="107" t="str">
        <f>IF($D1703&gt;0,VLOOKUP($D1703,Iscrizioni!$A$2:$M$2502,7,FALSE),"-")</f>
        <v>-</v>
      </c>
      <c r="P1703" s="46" t="str">
        <f>IF($D1703&gt;0,VLOOKUP(LEFT($N1703,1),Regione!$A$2:$C$21,2,FALSE),"-")</f>
        <v>-</v>
      </c>
      <c r="Q1703" s="112" t="str">
        <f ca="1">IF($D1703&gt;0,NormalizzaTempo("D",CELL("tipo",$E1703),$E1703),"-")</f>
        <v>-</v>
      </c>
      <c r="R1703" s="27" t="str">
        <f>IF($D1703&gt;0,VLOOKUP($D1703,Iscrizioni!$A$2:$M$2502,13,FALSE),"-")</f>
        <v>-</v>
      </c>
      <c r="S1703" s="112" t="str">
        <f t="shared" si="163"/>
        <v>-</v>
      </c>
      <c r="T1703" s="112" t="str">
        <f>IF($D1703&gt;0,SUMIFS($S$3:$S1703,$X$3:$X1703,1,$J$3:$J1703,$J1703),"-")</f>
        <v>-</v>
      </c>
      <c r="U1703" s="112" t="str">
        <f t="shared" si="164"/>
        <v>-</v>
      </c>
      <c r="V1703" s="112" t="str">
        <f t="shared" si="161"/>
        <v>-</v>
      </c>
      <c r="W1703" s="27" t="str">
        <f>IF(LEN($C1703)=0,IF($D1703&gt;0,COUNTIFS($A$3:$A1703,$A1703),"-"),"Escluso")</f>
        <v>-</v>
      </c>
      <c r="X1703" s="2" t="str">
        <f>IF(LEN($C1703)=0,IF($D1703&gt;0,COUNTIFS($J$3:$J1703,$J1703,$C$3:$C1703,""),"-"),"Escluso")</f>
        <v>-</v>
      </c>
      <c r="Y1703" s="127" t="str">
        <f t="shared" si="159"/>
        <v>-</v>
      </c>
      <c r="Z1703" s="2" t="str">
        <f>IF($D1703&gt;0,COUNTIFS($O$3:$O1703,$O1703,$L$3:$L1703,$L1703,$I$3:$I1703,$I1703),"-")</f>
        <v>-</v>
      </c>
      <c r="AA1703" s="27" t="str">
        <f>IF($D1703&gt;0,IF(OR($Z1703 &gt;1,$L1703&lt;&gt;"Adulti"),0,VLOOKUP($P1703,Regione!$B$2:$C$22,2,FALSE)),"-")</f>
        <v>-</v>
      </c>
      <c r="AB1703" s="27" t="str">
        <f>IF($D1703&gt;0,IF(COUNTIFS($O$3:$O1703,$O1703,$L$3:$L1703,$L1703,$I$3:$I1703,$I1703) &gt;1,0,SUMIFS($Y$3:$Y$2503,$L$3:$L$2503,$L1703,$O$3:$O$2503,$O1703,$I$3:$I$2503,$I1703)),"-")</f>
        <v>-</v>
      </c>
      <c r="AC1703" s="27" t="str">
        <f t="shared" si="162"/>
        <v>-</v>
      </c>
    </row>
    <row r="1704" spans="1:29" s="1" customFormat="1">
      <c r="A1704" s="13"/>
      <c r="B1704" s="107" t="str">
        <f>IF(COUNTA($A1704)&gt;0,VLOOKUP($A1704,Corsa!$A$1:$F$43,2,FALSE),"-")</f>
        <v>-</v>
      </c>
      <c r="C1704" s="11"/>
      <c r="D1704" s="13"/>
      <c r="E1704" s="13"/>
      <c r="F1704" s="46" t="str">
        <f>IF(COUNTA($A1704)&gt;0,VLOOKUP($A1704,Corsa!$A$1:$F$43,3,FALSE),"-")</f>
        <v>-</v>
      </c>
      <c r="G1704" s="28" t="str">
        <f>IF($D1704&gt;0,VLOOKUP($D1704,Iscrizioni!$A$2:$M$2502,9,FALSE),"-")</f>
        <v>-</v>
      </c>
      <c r="H1704" s="28" t="str">
        <f>IF($D1704&gt;0,VLOOKUP($D1704,Iscrizioni!$A$2:$M$2502,4,FALSE),"-")</f>
        <v>-</v>
      </c>
      <c r="I1704" s="27" t="str">
        <f>IF($D1704&gt;0,VLOOKUP($D1704,Iscrizioni!$A$2:$M$2502,5,FALSE),"-")</f>
        <v>-</v>
      </c>
      <c r="J1704" s="27" t="str">
        <f>IF($D1704&gt;0,VLOOKUP($D1704,Iscrizioni!$A$2:$M$2502,10,FALSE),"-")</f>
        <v>-</v>
      </c>
      <c r="K1704" s="27" t="str">
        <f t="shared" si="160"/>
        <v>-</v>
      </c>
      <c r="L1704" s="46" t="str">
        <f>IF($D1704&gt;0,VLOOKUP($D1704,Iscrizioni!$A$2:$M$2502,11,FALSE),"-")</f>
        <v>-</v>
      </c>
      <c r="M1704" s="27" t="str">
        <f>IF($D1704&gt;0,VLOOKUP($D1704,Iscrizioni!$A$2:$N$2502,12,FALSE),"-")</f>
        <v>-</v>
      </c>
      <c r="N1704" s="46" t="str">
        <f>IF($D1704&gt;0,VLOOKUP($D1704,Iscrizioni!$A$2:$M$2502,6,FALSE),"-")</f>
        <v>-</v>
      </c>
      <c r="O1704" s="107" t="str">
        <f>IF($D1704&gt;0,VLOOKUP($D1704,Iscrizioni!$A$2:$M$2502,7,FALSE),"-")</f>
        <v>-</v>
      </c>
      <c r="P1704" s="46" t="str">
        <f>IF($D1704&gt;0,VLOOKUP(LEFT($N1704,1),Regione!$A$2:$C$21,2,FALSE),"-")</f>
        <v>-</v>
      </c>
      <c r="Q1704" s="112" t="str">
        <f ca="1">IF($D1704&gt;0,NormalizzaTempo("D",CELL("tipo",$E1704),$E1704),"-")</f>
        <v>-</v>
      </c>
      <c r="R1704" s="27" t="str">
        <f>IF($D1704&gt;0,VLOOKUP($D1704,Iscrizioni!$A$2:$M$2502,13,FALSE),"-")</f>
        <v>-</v>
      </c>
      <c r="S1704" s="112" t="str">
        <f t="shared" si="163"/>
        <v>-</v>
      </c>
      <c r="T1704" s="112" t="str">
        <f>IF($D1704&gt;0,SUMIFS($S$3:$S1704,$X$3:$X1704,1,$J$3:$J1704,$J1704),"-")</f>
        <v>-</v>
      </c>
      <c r="U1704" s="112" t="str">
        <f t="shared" si="164"/>
        <v>-</v>
      </c>
      <c r="V1704" s="112" t="str">
        <f t="shared" si="161"/>
        <v>-</v>
      </c>
      <c r="W1704" s="27" t="str">
        <f>IF(LEN($C1704)=0,IF($D1704&gt;0,COUNTIFS($A$3:$A1704,$A1704),"-"),"Escluso")</f>
        <v>-</v>
      </c>
      <c r="X1704" s="2" t="str">
        <f>IF(LEN($C1704)=0,IF($D1704&gt;0,COUNTIFS($J$3:$J1704,$J1704,$C$3:$C1704,""),"-"),"Escluso")</f>
        <v>-</v>
      </c>
      <c r="Y1704" s="127" t="str">
        <f t="shared" si="159"/>
        <v>-</v>
      </c>
      <c r="Z1704" s="2" t="str">
        <f>IF($D1704&gt;0,COUNTIFS($O$3:$O1704,$O1704,$L$3:$L1704,$L1704,$I$3:$I1704,$I1704),"-")</f>
        <v>-</v>
      </c>
      <c r="AA1704" s="27" t="str">
        <f>IF($D1704&gt;0,IF(OR($Z1704 &gt;1,$L1704&lt;&gt;"Adulti"),0,VLOOKUP($P1704,Regione!$B$2:$C$22,2,FALSE)),"-")</f>
        <v>-</v>
      </c>
      <c r="AB1704" s="27" t="str">
        <f>IF($D1704&gt;0,IF(COUNTIFS($O$3:$O1704,$O1704,$L$3:$L1704,$L1704,$I$3:$I1704,$I1704) &gt;1,0,SUMIFS($Y$3:$Y$2503,$L$3:$L$2503,$L1704,$O$3:$O$2503,$O1704,$I$3:$I$2503,$I1704)),"-")</f>
        <v>-</v>
      </c>
      <c r="AC1704" s="27" t="str">
        <f t="shared" si="162"/>
        <v>-</v>
      </c>
    </row>
    <row r="1705" spans="1:29" s="1" customFormat="1">
      <c r="A1705" s="13"/>
      <c r="B1705" s="107" t="str">
        <f>IF(COUNTA($A1705)&gt;0,VLOOKUP($A1705,Corsa!$A$1:$F$43,2,FALSE),"-")</f>
        <v>-</v>
      </c>
      <c r="C1705" s="11"/>
      <c r="D1705" s="13"/>
      <c r="E1705" s="13"/>
      <c r="F1705" s="46" t="str">
        <f>IF(COUNTA($A1705)&gt;0,VLOOKUP($A1705,Corsa!$A$1:$F$43,3,FALSE),"-")</f>
        <v>-</v>
      </c>
      <c r="G1705" s="28" t="str">
        <f>IF($D1705&gt;0,VLOOKUP($D1705,Iscrizioni!$A$2:$M$2502,9,FALSE),"-")</f>
        <v>-</v>
      </c>
      <c r="H1705" s="28" t="str">
        <f>IF($D1705&gt;0,VLOOKUP($D1705,Iscrizioni!$A$2:$M$2502,4,FALSE),"-")</f>
        <v>-</v>
      </c>
      <c r="I1705" s="27" t="str">
        <f>IF($D1705&gt;0,VLOOKUP($D1705,Iscrizioni!$A$2:$M$2502,5,FALSE),"-")</f>
        <v>-</v>
      </c>
      <c r="J1705" s="27" t="str">
        <f>IF($D1705&gt;0,VLOOKUP($D1705,Iscrizioni!$A$2:$M$2502,10,FALSE),"-")</f>
        <v>-</v>
      </c>
      <c r="K1705" s="27" t="str">
        <f t="shared" si="160"/>
        <v>-</v>
      </c>
      <c r="L1705" s="46" t="str">
        <f>IF($D1705&gt;0,VLOOKUP($D1705,Iscrizioni!$A$2:$M$2502,11,FALSE),"-")</f>
        <v>-</v>
      </c>
      <c r="M1705" s="27" t="str">
        <f>IF($D1705&gt;0,VLOOKUP($D1705,Iscrizioni!$A$2:$N$2502,12,FALSE),"-")</f>
        <v>-</v>
      </c>
      <c r="N1705" s="46" t="str">
        <f>IF($D1705&gt;0,VLOOKUP($D1705,Iscrizioni!$A$2:$M$2502,6,FALSE),"-")</f>
        <v>-</v>
      </c>
      <c r="O1705" s="107" t="str">
        <f>IF($D1705&gt;0,VLOOKUP($D1705,Iscrizioni!$A$2:$M$2502,7,FALSE),"-")</f>
        <v>-</v>
      </c>
      <c r="P1705" s="46" t="str">
        <f>IF($D1705&gt;0,VLOOKUP(LEFT($N1705,1),Regione!$A$2:$C$21,2,FALSE),"-")</f>
        <v>-</v>
      </c>
      <c r="Q1705" s="112" t="str">
        <f ca="1">IF($D1705&gt;0,NormalizzaTempo("D",CELL("tipo",$E1705),$E1705),"-")</f>
        <v>-</v>
      </c>
      <c r="R1705" s="27" t="str">
        <f>IF($D1705&gt;0,VLOOKUP($D1705,Iscrizioni!$A$2:$M$2502,13,FALSE),"-")</f>
        <v>-</v>
      </c>
      <c r="S1705" s="112" t="str">
        <f t="shared" si="163"/>
        <v>-</v>
      </c>
      <c r="T1705" s="112" t="str">
        <f>IF($D1705&gt;0,SUMIFS($S$3:$S1705,$X$3:$X1705,1,$J$3:$J1705,$J1705),"-")</f>
        <v>-</v>
      </c>
      <c r="U1705" s="112" t="str">
        <f t="shared" si="164"/>
        <v>-</v>
      </c>
      <c r="V1705" s="112" t="str">
        <f t="shared" si="161"/>
        <v>-</v>
      </c>
      <c r="W1705" s="27" t="str">
        <f>IF(LEN($C1705)=0,IF($D1705&gt;0,COUNTIFS($A$3:$A1705,$A1705),"-"),"Escluso")</f>
        <v>-</v>
      </c>
      <c r="X1705" s="2" t="str">
        <f>IF(LEN($C1705)=0,IF($D1705&gt;0,COUNTIFS($J$3:$J1705,$J1705,$C$3:$C1705,""),"-"),"Escluso")</f>
        <v>-</v>
      </c>
      <c r="Y1705" s="127" t="str">
        <f t="shared" si="159"/>
        <v>-</v>
      </c>
      <c r="Z1705" s="2" t="str">
        <f>IF($D1705&gt;0,COUNTIFS($O$3:$O1705,$O1705,$L$3:$L1705,$L1705,$I$3:$I1705,$I1705),"-")</f>
        <v>-</v>
      </c>
      <c r="AA1705" s="27" t="str">
        <f>IF($D1705&gt;0,IF(OR($Z1705 &gt;1,$L1705&lt;&gt;"Adulti"),0,VLOOKUP($P1705,Regione!$B$2:$C$22,2,FALSE)),"-")</f>
        <v>-</v>
      </c>
      <c r="AB1705" s="27" t="str">
        <f>IF($D1705&gt;0,IF(COUNTIFS($O$3:$O1705,$O1705,$L$3:$L1705,$L1705,$I$3:$I1705,$I1705) &gt;1,0,SUMIFS($Y$3:$Y$2503,$L$3:$L$2503,$L1705,$O$3:$O$2503,$O1705,$I$3:$I$2503,$I1705)),"-")</f>
        <v>-</v>
      </c>
      <c r="AC1705" s="27" t="str">
        <f t="shared" si="162"/>
        <v>-</v>
      </c>
    </row>
    <row r="1706" spans="1:29" s="1" customFormat="1">
      <c r="A1706" s="13"/>
      <c r="B1706" s="107" t="str">
        <f>IF(COUNTA($A1706)&gt;0,VLOOKUP($A1706,Corsa!$A$1:$F$43,2,FALSE),"-")</f>
        <v>-</v>
      </c>
      <c r="C1706" s="11"/>
      <c r="D1706" s="13"/>
      <c r="E1706" s="13"/>
      <c r="F1706" s="46" t="str">
        <f>IF(COUNTA($A1706)&gt;0,VLOOKUP($A1706,Corsa!$A$1:$F$43,3,FALSE),"-")</f>
        <v>-</v>
      </c>
      <c r="G1706" s="28" t="str">
        <f>IF($D1706&gt;0,VLOOKUP($D1706,Iscrizioni!$A$2:$M$2502,9,FALSE),"-")</f>
        <v>-</v>
      </c>
      <c r="H1706" s="28" t="str">
        <f>IF($D1706&gt;0,VLOOKUP($D1706,Iscrizioni!$A$2:$M$2502,4,FALSE),"-")</f>
        <v>-</v>
      </c>
      <c r="I1706" s="27" t="str">
        <f>IF($D1706&gt;0,VLOOKUP($D1706,Iscrizioni!$A$2:$M$2502,5,FALSE),"-")</f>
        <v>-</v>
      </c>
      <c r="J1706" s="27" t="str">
        <f>IF($D1706&gt;0,VLOOKUP($D1706,Iscrizioni!$A$2:$M$2502,10,FALSE),"-")</f>
        <v>-</v>
      </c>
      <c r="K1706" s="27" t="str">
        <f t="shared" si="160"/>
        <v>-</v>
      </c>
      <c r="L1706" s="46" t="str">
        <f>IF($D1706&gt;0,VLOOKUP($D1706,Iscrizioni!$A$2:$M$2502,11,FALSE),"-")</f>
        <v>-</v>
      </c>
      <c r="M1706" s="27" t="str">
        <f>IF($D1706&gt;0,VLOOKUP($D1706,Iscrizioni!$A$2:$N$2502,12,FALSE),"-")</f>
        <v>-</v>
      </c>
      <c r="N1706" s="46" t="str">
        <f>IF($D1706&gt;0,VLOOKUP($D1706,Iscrizioni!$A$2:$M$2502,6,FALSE),"-")</f>
        <v>-</v>
      </c>
      <c r="O1706" s="107" t="str">
        <f>IF($D1706&gt;0,VLOOKUP($D1706,Iscrizioni!$A$2:$M$2502,7,FALSE),"-")</f>
        <v>-</v>
      </c>
      <c r="P1706" s="46" t="str">
        <f>IF($D1706&gt;0,VLOOKUP(LEFT($N1706,1),Regione!$A$2:$C$21,2,FALSE),"-")</f>
        <v>-</v>
      </c>
      <c r="Q1706" s="112" t="str">
        <f ca="1">IF($D1706&gt;0,NormalizzaTempo("D",CELL("tipo",$E1706),$E1706),"-")</f>
        <v>-</v>
      </c>
      <c r="R1706" s="27" t="str">
        <f>IF($D1706&gt;0,VLOOKUP($D1706,Iscrizioni!$A$2:$M$2502,13,FALSE),"-")</f>
        <v>-</v>
      </c>
      <c r="S1706" s="112" t="str">
        <f t="shared" si="163"/>
        <v>-</v>
      </c>
      <c r="T1706" s="112" t="str">
        <f>IF($D1706&gt;0,SUMIFS($S$3:$S1706,$X$3:$X1706,1,$J$3:$J1706,$J1706),"-")</f>
        <v>-</v>
      </c>
      <c r="U1706" s="112" t="str">
        <f t="shared" si="164"/>
        <v>-</v>
      </c>
      <c r="V1706" s="112" t="str">
        <f t="shared" si="161"/>
        <v>-</v>
      </c>
      <c r="W1706" s="27" t="str">
        <f>IF(LEN($C1706)=0,IF($D1706&gt;0,COUNTIFS($A$3:$A1706,$A1706),"-"),"Escluso")</f>
        <v>-</v>
      </c>
      <c r="X1706" s="2" t="str">
        <f>IF(LEN($C1706)=0,IF($D1706&gt;0,COUNTIFS($J$3:$J1706,$J1706,$C$3:$C1706,""),"-"),"Escluso")</f>
        <v>-</v>
      </c>
      <c r="Y1706" s="127" t="str">
        <f t="shared" si="159"/>
        <v>-</v>
      </c>
      <c r="Z1706" s="2" t="str">
        <f>IF($D1706&gt;0,COUNTIFS($O$3:$O1706,$O1706,$L$3:$L1706,$L1706,$I$3:$I1706,$I1706),"-")</f>
        <v>-</v>
      </c>
      <c r="AA1706" s="27" t="str">
        <f>IF($D1706&gt;0,IF(OR($Z1706 &gt;1,$L1706&lt;&gt;"Adulti"),0,VLOOKUP($P1706,Regione!$B$2:$C$22,2,FALSE)),"-")</f>
        <v>-</v>
      </c>
      <c r="AB1706" s="27" t="str">
        <f>IF($D1706&gt;0,IF(COUNTIFS($O$3:$O1706,$O1706,$L$3:$L1706,$L1706,$I$3:$I1706,$I1706) &gt;1,0,SUMIFS($Y$3:$Y$2503,$L$3:$L$2503,$L1706,$O$3:$O$2503,$O1706,$I$3:$I$2503,$I1706)),"-")</f>
        <v>-</v>
      </c>
      <c r="AC1706" s="27" t="str">
        <f t="shared" si="162"/>
        <v>-</v>
      </c>
    </row>
    <row r="1707" spans="1:29" s="1" customFormat="1">
      <c r="A1707" s="13"/>
      <c r="B1707" s="107" t="str">
        <f>IF(COUNTA($A1707)&gt;0,VLOOKUP($A1707,Corsa!$A$1:$F$43,2,FALSE),"-")</f>
        <v>-</v>
      </c>
      <c r="C1707" s="11"/>
      <c r="D1707" s="13"/>
      <c r="E1707" s="13"/>
      <c r="F1707" s="46" t="str">
        <f>IF(COUNTA($A1707)&gt;0,VLOOKUP($A1707,Corsa!$A$1:$F$43,3,FALSE),"-")</f>
        <v>-</v>
      </c>
      <c r="G1707" s="28" t="str">
        <f>IF($D1707&gt;0,VLOOKUP($D1707,Iscrizioni!$A$2:$M$2502,9,FALSE),"-")</f>
        <v>-</v>
      </c>
      <c r="H1707" s="28" t="str">
        <f>IF($D1707&gt;0,VLOOKUP($D1707,Iscrizioni!$A$2:$M$2502,4,FALSE),"-")</f>
        <v>-</v>
      </c>
      <c r="I1707" s="27" t="str">
        <f>IF($D1707&gt;0,VLOOKUP($D1707,Iscrizioni!$A$2:$M$2502,5,FALSE),"-")</f>
        <v>-</v>
      </c>
      <c r="J1707" s="27" t="str">
        <f>IF($D1707&gt;0,VLOOKUP($D1707,Iscrizioni!$A$2:$M$2502,10,FALSE),"-")</f>
        <v>-</v>
      </c>
      <c r="K1707" s="27" t="str">
        <f t="shared" si="160"/>
        <v>-</v>
      </c>
      <c r="L1707" s="46" t="str">
        <f>IF($D1707&gt;0,VLOOKUP($D1707,Iscrizioni!$A$2:$M$2502,11,FALSE),"-")</f>
        <v>-</v>
      </c>
      <c r="M1707" s="27" t="str">
        <f>IF($D1707&gt;0,VLOOKUP($D1707,Iscrizioni!$A$2:$N$2502,12,FALSE),"-")</f>
        <v>-</v>
      </c>
      <c r="N1707" s="46" t="str">
        <f>IF($D1707&gt;0,VLOOKUP($D1707,Iscrizioni!$A$2:$M$2502,6,FALSE),"-")</f>
        <v>-</v>
      </c>
      <c r="O1707" s="107" t="str">
        <f>IF($D1707&gt;0,VLOOKUP($D1707,Iscrizioni!$A$2:$M$2502,7,FALSE),"-")</f>
        <v>-</v>
      </c>
      <c r="P1707" s="46" t="str">
        <f>IF($D1707&gt;0,VLOOKUP(LEFT($N1707,1),Regione!$A$2:$C$21,2,FALSE),"-")</f>
        <v>-</v>
      </c>
      <c r="Q1707" s="112" t="str">
        <f ca="1">IF($D1707&gt;0,NormalizzaTempo("D",CELL("tipo",$E1707),$E1707),"-")</f>
        <v>-</v>
      </c>
      <c r="R1707" s="27" t="str">
        <f>IF($D1707&gt;0,VLOOKUP($D1707,Iscrizioni!$A$2:$M$2502,13,FALSE),"-")</f>
        <v>-</v>
      </c>
      <c r="S1707" s="112" t="str">
        <f t="shared" si="163"/>
        <v>-</v>
      </c>
      <c r="T1707" s="112" t="str">
        <f>IF($D1707&gt;0,SUMIFS($S$3:$S1707,$X$3:$X1707,1,$J$3:$J1707,$J1707),"-")</f>
        <v>-</v>
      </c>
      <c r="U1707" s="112" t="str">
        <f t="shared" si="164"/>
        <v>-</v>
      </c>
      <c r="V1707" s="112" t="str">
        <f t="shared" si="161"/>
        <v>-</v>
      </c>
      <c r="W1707" s="27" t="str">
        <f>IF(LEN($C1707)=0,IF($D1707&gt;0,COUNTIFS($A$3:$A1707,$A1707),"-"),"Escluso")</f>
        <v>-</v>
      </c>
      <c r="X1707" s="2" t="str">
        <f>IF(LEN($C1707)=0,IF($D1707&gt;0,COUNTIFS($J$3:$J1707,$J1707,$C$3:$C1707,""),"-"),"Escluso")</f>
        <v>-</v>
      </c>
      <c r="Y1707" s="127" t="str">
        <f t="shared" si="159"/>
        <v>-</v>
      </c>
      <c r="Z1707" s="2" t="str">
        <f>IF($D1707&gt;0,COUNTIFS($O$3:$O1707,$O1707,$L$3:$L1707,$L1707,$I$3:$I1707,$I1707),"-")</f>
        <v>-</v>
      </c>
      <c r="AA1707" s="27" t="str">
        <f>IF($D1707&gt;0,IF(OR($Z1707 &gt;1,$L1707&lt;&gt;"Adulti"),0,VLOOKUP($P1707,Regione!$B$2:$C$22,2,FALSE)),"-")</f>
        <v>-</v>
      </c>
      <c r="AB1707" s="27" t="str">
        <f>IF($D1707&gt;0,IF(COUNTIFS($O$3:$O1707,$O1707,$L$3:$L1707,$L1707,$I$3:$I1707,$I1707) &gt;1,0,SUMIFS($Y$3:$Y$2503,$L$3:$L$2503,$L1707,$O$3:$O$2503,$O1707,$I$3:$I$2503,$I1707)),"-")</f>
        <v>-</v>
      </c>
      <c r="AC1707" s="27" t="str">
        <f t="shared" si="162"/>
        <v>-</v>
      </c>
    </row>
    <row r="1708" spans="1:29" s="1" customFormat="1">
      <c r="A1708" s="13"/>
      <c r="B1708" s="107" t="str">
        <f>IF(COUNTA($A1708)&gt;0,VLOOKUP($A1708,Corsa!$A$1:$F$43,2,FALSE),"-")</f>
        <v>-</v>
      </c>
      <c r="C1708" s="11"/>
      <c r="D1708" s="13"/>
      <c r="E1708" s="13"/>
      <c r="F1708" s="46" t="str">
        <f>IF(COUNTA($A1708)&gt;0,VLOOKUP($A1708,Corsa!$A$1:$F$43,3,FALSE),"-")</f>
        <v>-</v>
      </c>
      <c r="G1708" s="28" t="str">
        <f>IF($D1708&gt;0,VLOOKUP($D1708,Iscrizioni!$A$2:$M$2502,9,FALSE),"-")</f>
        <v>-</v>
      </c>
      <c r="H1708" s="28" t="str">
        <f>IF($D1708&gt;0,VLOOKUP($D1708,Iscrizioni!$A$2:$M$2502,4,FALSE),"-")</f>
        <v>-</v>
      </c>
      <c r="I1708" s="27" t="str">
        <f>IF($D1708&gt;0,VLOOKUP($D1708,Iscrizioni!$A$2:$M$2502,5,FALSE),"-")</f>
        <v>-</v>
      </c>
      <c r="J1708" s="27" t="str">
        <f>IF($D1708&gt;0,VLOOKUP($D1708,Iscrizioni!$A$2:$M$2502,10,FALSE),"-")</f>
        <v>-</v>
      </c>
      <c r="K1708" s="27" t="str">
        <f t="shared" si="160"/>
        <v>-</v>
      </c>
      <c r="L1708" s="46" t="str">
        <f>IF($D1708&gt;0,VLOOKUP($D1708,Iscrizioni!$A$2:$M$2502,11,FALSE),"-")</f>
        <v>-</v>
      </c>
      <c r="M1708" s="27" t="str">
        <f>IF($D1708&gt;0,VLOOKUP($D1708,Iscrizioni!$A$2:$N$2502,12,FALSE),"-")</f>
        <v>-</v>
      </c>
      <c r="N1708" s="46" t="str">
        <f>IF($D1708&gt;0,VLOOKUP($D1708,Iscrizioni!$A$2:$M$2502,6,FALSE),"-")</f>
        <v>-</v>
      </c>
      <c r="O1708" s="107" t="str">
        <f>IF($D1708&gt;0,VLOOKUP($D1708,Iscrizioni!$A$2:$M$2502,7,FALSE),"-")</f>
        <v>-</v>
      </c>
      <c r="P1708" s="46" t="str">
        <f>IF($D1708&gt;0,VLOOKUP(LEFT($N1708,1),Regione!$A$2:$C$21,2,FALSE),"-")</f>
        <v>-</v>
      </c>
      <c r="Q1708" s="112" t="str">
        <f ca="1">IF($D1708&gt;0,NormalizzaTempo("D",CELL("tipo",$E1708),$E1708),"-")</f>
        <v>-</v>
      </c>
      <c r="R1708" s="27" t="str">
        <f>IF($D1708&gt;0,VLOOKUP($D1708,Iscrizioni!$A$2:$M$2502,13,FALSE),"-")</f>
        <v>-</v>
      </c>
      <c r="S1708" s="112" t="str">
        <f t="shared" si="163"/>
        <v>-</v>
      </c>
      <c r="T1708" s="112" t="str">
        <f>IF($D1708&gt;0,SUMIFS($S$3:$S1708,$X$3:$X1708,1,$J$3:$J1708,$J1708),"-")</f>
        <v>-</v>
      </c>
      <c r="U1708" s="112" t="str">
        <f t="shared" si="164"/>
        <v>-</v>
      </c>
      <c r="V1708" s="112" t="str">
        <f t="shared" si="161"/>
        <v>-</v>
      </c>
      <c r="W1708" s="27" t="str">
        <f>IF(LEN($C1708)=0,IF($D1708&gt;0,COUNTIFS($A$3:$A1708,$A1708),"-"),"Escluso")</f>
        <v>-</v>
      </c>
      <c r="X1708" s="2" t="str">
        <f>IF(LEN($C1708)=0,IF($D1708&gt;0,COUNTIFS($J$3:$J1708,$J1708,$C$3:$C1708,""),"-"),"Escluso")</f>
        <v>-</v>
      </c>
      <c r="Y1708" s="127" t="str">
        <f t="shared" si="159"/>
        <v>-</v>
      </c>
      <c r="Z1708" s="2" t="str">
        <f>IF($D1708&gt;0,COUNTIFS($O$3:$O1708,$O1708,$L$3:$L1708,$L1708,$I$3:$I1708,$I1708),"-")</f>
        <v>-</v>
      </c>
      <c r="AA1708" s="27" t="str">
        <f>IF($D1708&gt;0,IF(OR($Z1708 &gt;1,$L1708&lt;&gt;"Adulti"),0,VLOOKUP($P1708,Regione!$B$2:$C$22,2,FALSE)),"-")</f>
        <v>-</v>
      </c>
      <c r="AB1708" s="27" t="str">
        <f>IF($D1708&gt;0,IF(COUNTIFS($O$3:$O1708,$O1708,$L$3:$L1708,$L1708,$I$3:$I1708,$I1708) &gt;1,0,SUMIFS($Y$3:$Y$2503,$L$3:$L$2503,$L1708,$O$3:$O$2503,$O1708,$I$3:$I$2503,$I1708)),"-")</f>
        <v>-</v>
      </c>
      <c r="AC1708" s="27" t="str">
        <f t="shared" si="162"/>
        <v>-</v>
      </c>
    </row>
    <row r="1709" spans="1:29" s="1" customFormat="1">
      <c r="A1709" s="13"/>
      <c r="B1709" s="107" t="str">
        <f>IF(COUNTA($A1709)&gt;0,VLOOKUP($A1709,Corsa!$A$1:$F$43,2,FALSE),"-")</f>
        <v>-</v>
      </c>
      <c r="C1709" s="11"/>
      <c r="D1709" s="13"/>
      <c r="E1709" s="13"/>
      <c r="F1709" s="46" t="str">
        <f>IF(COUNTA($A1709)&gt;0,VLOOKUP($A1709,Corsa!$A$1:$F$43,3,FALSE),"-")</f>
        <v>-</v>
      </c>
      <c r="G1709" s="28" t="str">
        <f>IF($D1709&gt;0,VLOOKUP($D1709,Iscrizioni!$A$2:$M$2502,9,FALSE),"-")</f>
        <v>-</v>
      </c>
      <c r="H1709" s="28" t="str">
        <f>IF($D1709&gt;0,VLOOKUP($D1709,Iscrizioni!$A$2:$M$2502,4,FALSE),"-")</f>
        <v>-</v>
      </c>
      <c r="I1709" s="27" t="str">
        <f>IF($D1709&gt;0,VLOOKUP($D1709,Iscrizioni!$A$2:$M$2502,5,FALSE),"-")</f>
        <v>-</v>
      </c>
      <c r="J1709" s="27" t="str">
        <f>IF($D1709&gt;0,VLOOKUP($D1709,Iscrizioni!$A$2:$M$2502,10,FALSE),"-")</f>
        <v>-</v>
      </c>
      <c r="K1709" s="27" t="str">
        <f t="shared" si="160"/>
        <v>-</v>
      </c>
      <c r="L1709" s="46" t="str">
        <f>IF($D1709&gt;0,VLOOKUP($D1709,Iscrizioni!$A$2:$M$2502,11,FALSE),"-")</f>
        <v>-</v>
      </c>
      <c r="M1709" s="27" t="str">
        <f>IF($D1709&gt;0,VLOOKUP($D1709,Iscrizioni!$A$2:$N$2502,12,FALSE),"-")</f>
        <v>-</v>
      </c>
      <c r="N1709" s="46" t="str">
        <f>IF($D1709&gt;0,VLOOKUP($D1709,Iscrizioni!$A$2:$M$2502,6,FALSE),"-")</f>
        <v>-</v>
      </c>
      <c r="O1709" s="107" t="str">
        <f>IF($D1709&gt;0,VLOOKUP($D1709,Iscrizioni!$A$2:$M$2502,7,FALSE),"-")</f>
        <v>-</v>
      </c>
      <c r="P1709" s="46" t="str">
        <f>IF($D1709&gt;0,VLOOKUP(LEFT($N1709,1),Regione!$A$2:$C$21,2,FALSE),"-")</f>
        <v>-</v>
      </c>
      <c r="Q1709" s="112" t="str">
        <f ca="1">IF($D1709&gt;0,NormalizzaTempo("D",CELL("tipo",$E1709),$E1709),"-")</f>
        <v>-</v>
      </c>
      <c r="R1709" s="27" t="str">
        <f>IF($D1709&gt;0,VLOOKUP($D1709,Iscrizioni!$A$2:$M$2502,13,FALSE),"-")</f>
        <v>-</v>
      </c>
      <c r="S1709" s="112" t="str">
        <f t="shared" si="163"/>
        <v>-</v>
      </c>
      <c r="T1709" s="112" t="str">
        <f>IF($D1709&gt;0,SUMIFS($S$3:$S1709,$X$3:$X1709,1,$J$3:$J1709,$J1709),"-")</f>
        <v>-</v>
      </c>
      <c r="U1709" s="112" t="str">
        <f t="shared" si="164"/>
        <v>-</v>
      </c>
      <c r="V1709" s="112" t="str">
        <f t="shared" si="161"/>
        <v>-</v>
      </c>
      <c r="W1709" s="27" t="str">
        <f>IF(LEN($C1709)=0,IF($D1709&gt;0,COUNTIFS($A$3:$A1709,$A1709),"-"),"Escluso")</f>
        <v>-</v>
      </c>
      <c r="X1709" s="2" t="str">
        <f>IF(LEN($C1709)=0,IF($D1709&gt;0,COUNTIFS($J$3:$J1709,$J1709,$C$3:$C1709,""),"-"),"Escluso")</f>
        <v>-</v>
      </c>
      <c r="Y1709" s="127" t="str">
        <f t="shared" si="159"/>
        <v>-</v>
      </c>
      <c r="Z1709" s="2" t="str">
        <f>IF($D1709&gt;0,COUNTIFS($O$3:$O1709,$O1709,$L$3:$L1709,$L1709,$I$3:$I1709,$I1709),"-")</f>
        <v>-</v>
      </c>
      <c r="AA1709" s="27" t="str">
        <f>IF($D1709&gt;0,IF(OR($Z1709 &gt;1,$L1709&lt;&gt;"Adulti"),0,VLOOKUP($P1709,Regione!$B$2:$C$22,2,FALSE)),"-")</f>
        <v>-</v>
      </c>
      <c r="AB1709" s="27" t="str">
        <f>IF($D1709&gt;0,IF(COUNTIFS($O$3:$O1709,$O1709,$L$3:$L1709,$L1709,$I$3:$I1709,$I1709) &gt;1,0,SUMIFS($Y$3:$Y$2503,$L$3:$L$2503,$L1709,$O$3:$O$2503,$O1709,$I$3:$I$2503,$I1709)),"-")</f>
        <v>-</v>
      </c>
      <c r="AC1709" s="27" t="str">
        <f t="shared" si="162"/>
        <v>-</v>
      </c>
    </row>
    <row r="1710" spans="1:29" s="1" customFormat="1">
      <c r="A1710" s="13"/>
      <c r="B1710" s="107" t="str">
        <f>IF(COUNTA($A1710)&gt;0,VLOOKUP($A1710,Corsa!$A$1:$F$43,2,FALSE),"-")</f>
        <v>-</v>
      </c>
      <c r="C1710" s="11"/>
      <c r="D1710" s="13"/>
      <c r="E1710" s="13"/>
      <c r="F1710" s="46" t="str">
        <f>IF(COUNTA($A1710)&gt;0,VLOOKUP($A1710,Corsa!$A$1:$F$43,3,FALSE),"-")</f>
        <v>-</v>
      </c>
      <c r="G1710" s="28" t="str">
        <f>IF($D1710&gt;0,VLOOKUP($D1710,Iscrizioni!$A$2:$M$2502,9,FALSE),"-")</f>
        <v>-</v>
      </c>
      <c r="H1710" s="28" t="str">
        <f>IF($D1710&gt;0,VLOOKUP($D1710,Iscrizioni!$A$2:$M$2502,4,FALSE),"-")</f>
        <v>-</v>
      </c>
      <c r="I1710" s="27" t="str">
        <f>IF($D1710&gt;0,VLOOKUP($D1710,Iscrizioni!$A$2:$M$2502,5,FALSE),"-")</f>
        <v>-</v>
      </c>
      <c r="J1710" s="27" t="str">
        <f>IF($D1710&gt;0,VLOOKUP($D1710,Iscrizioni!$A$2:$M$2502,10,FALSE),"-")</f>
        <v>-</v>
      </c>
      <c r="K1710" s="27" t="str">
        <f t="shared" si="160"/>
        <v>-</v>
      </c>
      <c r="L1710" s="46" t="str">
        <f>IF($D1710&gt;0,VLOOKUP($D1710,Iscrizioni!$A$2:$M$2502,11,FALSE),"-")</f>
        <v>-</v>
      </c>
      <c r="M1710" s="27" t="str">
        <f>IF($D1710&gt;0,VLOOKUP($D1710,Iscrizioni!$A$2:$N$2502,12,FALSE),"-")</f>
        <v>-</v>
      </c>
      <c r="N1710" s="46" t="str">
        <f>IF($D1710&gt;0,VLOOKUP($D1710,Iscrizioni!$A$2:$M$2502,6,FALSE),"-")</f>
        <v>-</v>
      </c>
      <c r="O1710" s="107" t="str">
        <f>IF($D1710&gt;0,VLOOKUP($D1710,Iscrizioni!$A$2:$M$2502,7,FALSE),"-")</f>
        <v>-</v>
      </c>
      <c r="P1710" s="46" t="str">
        <f>IF($D1710&gt;0,VLOOKUP(LEFT($N1710,1),Regione!$A$2:$C$21,2,FALSE),"-")</f>
        <v>-</v>
      </c>
      <c r="Q1710" s="112" t="str">
        <f ca="1">IF($D1710&gt;0,NormalizzaTempo("D",CELL("tipo",$E1710),$E1710),"-")</f>
        <v>-</v>
      </c>
      <c r="R1710" s="27" t="str">
        <f>IF($D1710&gt;0,VLOOKUP($D1710,Iscrizioni!$A$2:$M$2502,13,FALSE),"-")</f>
        <v>-</v>
      </c>
      <c r="S1710" s="112" t="str">
        <f t="shared" si="163"/>
        <v>-</v>
      </c>
      <c r="T1710" s="112" t="str">
        <f>IF($D1710&gt;0,SUMIFS($S$3:$S1710,$X$3:$X1710,1,$J$3:$J1710,$J1710),"-")</f>
        <v>-</v>
      </c>
      <c r="U1710" s="112" t="str">
        <f t="shared" si="164"/>
        <v>-</v>
      </c>
      <c r="V1710" s="112" t="str">
        <f t="shared" si="161"/>
        <v>-</v>
      </c>
      <c r="W1710" s="27" t="str">
        <f>IF(LEN($C1710)=0,IF($D1710&gt;0,COUNTIFS($A$3:$A1710,$A1710),"-"),"Escluso")</f>
        <v>-</v>
      </c>
      <c r="X1710" s="2" t="str">
        <f>IF(LEN($C1710)=0,IF($D1710&gt;0,COUNTIFS($J$3:$J1710,$J1710,$C$3:$C1710,""),"-"),"Escluso")</f>
        <v>-</v>
      </c>
      <c r="Y1710" s="127" t="str">
        <f t="shared" si="159"/>
        <v>-</v>
      </c>
      <c r="Z1710" s="2" t="str">
        <f>IF($D1710&gt;0,COUNTIFS($O$3:$O1710,$O1710,$L$3:$L1710,$L1710,$I$3:$I1710,$I1710),"-")</f>
        <v>-</v>
      </c>
      <c r="AA1710" s="27" t="str">
        <f>IF($D1710&gt;0,IF(OR($Z1710 &gt;1,$L1710&lt;&gt;"Adulti"),0,VLOOKUP($P1710,Regione!$B$2:$C$22,2,FALSE)),"-")</f>
        <v>-</v>
      </c>
      <c r="AB1710" s="27" t="str">
        <f>IF($D1710&gt;0,IF(COUNTIFS($O$3:$O1710,$O1710,$L$3:$L1710,$L1710,$I$3:$I1710,$I1710) &gt;1,0,SUMIFS($Y$3:$Y$2503,$L$3:$L$2503,$L1710,$O$3:$O$2503,$O1710,$I$3:$I$2503,$I1710)),"-")</f>
        <v>-</v>
      </c>
      <c r="AC1710" s="27" t="str">
        <f t="shared" si="162"/>
        <v>-</v>
      </c>
    </row>
    <row r="1711" spans="1:29" s="1" customFormat="1">
      <c r="A1711" s="13"/>
      <c r="B1711" s="107" t="str">
        <f>IF(COUNTA($A1711)&gt;0,VLOOKUP($A1711,Corsa!$A$1:$F$43,2,FALSE),"-")</f>
        <v>-</v>
      </c>
      <c r="C1711" s="11"/>
      <c r="D1711" s="13"/>
      <c r="E1711" s="13"/>
      <c r="F1711" s="46" t="str">
        <f>IF(COUNTA($A1711)&gt;0,VLOOKUP($A1711,Corsa!$A$1:$F$43,3,FALSE),"-")</f>
        <v>-</v>
      </c>
      <c r="G1711" s="28" t="str">
        <f>IF($D1711&gt;0,VLOOKUP($D1711,Iscrizioni!$A$2:$M$2502,9,FALSE),"-")</f>
        <v>-</v>
      </c>
      <c r="H1711" s="28" t="str">
        <f>IF($D1711&gt;0,VLOOKUP($D1711,Iscrizioni!$A$2:$M$2502,4,FALSE),"-")</f>
        <v>-</v>
      </c>
      <c r="I1711" s="27" t="str">
        <f>IF($D1711&gt;0,VLOOKUP($D1711,Iscrizioni!$A$2:$M$2502,5,FALSE),"-")</f>
        <v>-</v>
      </c>
      <c r="J1711" s="27" t="str">
        <f>IF($D1711&gt;0,VLOOKUP($D1711,Iscrizioni!$A$2:$M$2502,10,FALSE),"-")</f>
        <v>-</v>
      </c>
      <c r="K1711" s="27" t="str">
        <f t="shared" si="160"/>
        <v>-</v>
      </c>
      <c r="L1711" s="46" t="str">
        <f>IF($D1711&gt;0,VLOOKUP($D1711,Iscrizioni!$A$2:$M$2502,11,FALSE),"-")</f>
        <v>-</v>
      </c>
      <c r="M1711" s="27" t="str">
        <f>IF($D1711&gt;0,VLOOKUP($D1711,Iscrizioni!$A$2:$N$2502,12,FALSE),"-")</f>
        <v>-</v>
      </c>
      <c r="N1711" s="46" t="str">
        <f>IF($D1711&gt;0,VLOOKUP($D1711,Iscrizioni!$A$2:$M$2502,6,FALSE),"-")</f>
        <v>-</v>
      </c>
      <c r="O1711" s="107" t="str">
        <f>IF($D1711&gt;0,VLOOKUP($D1711,Iscrizioni!$A$2:$M$2502,7,FALSE),"-")</f>
        <v>-</v>
      </c>
      <c r="P1711" s="46" t="str">
        <f>IF($D1711&gt;0,VLOOKUP(LEFT($N1711,1),Regione!$A$2:$C$21,2,FALSE),"-")</f>
        <v>-</v>
      </c>
      <c r="Q1711" s="112" t="str">
        <f ca="1">IF($D1711&gt;0,NormalizzaTempo("D",CELL("tipo",$E1711),$E1711),"-")</f>
        <v>-</v>
      </c>
      <c r="R1711" s="27" t="str">
        <f>IF($D1711&gt;0,VLOOKUP($D1711,Iscrizioni!$A$2:$M$2502,13,FALSE),"-")</f>
        <v>-</v>
      </c>
      <c r="S1711" s="112" t="str">
        <f t="shared" si="163"/>
        <v>-</v>
      </c>
      <c r="T1711" s="112" t="str">
        <f>IF($D1711&gt;0,SUMIFS($S$3:$S1711,$X$3:$X1711,1,$J$3:$J1711,$J1711),"-")</f>
        <v>-</v>
      </c>
      <c r="U1711" s="112" t="str">
        <f t="shared" si="164"/>
        <v>-</v>
      </c>
      <c r="V1711" s="112" t="str">
        <f t="shared" si="161"/>
        <v>-</v>
      </c>
      <c r="W1711" s="27" t="str">
        <f>IF(LEN($C1711)=0,IF($D1711&gt;0,COUNTIFS($A$3:$A1711,$A1711),"-"),"Escluso")</f>
        <v>-</v>
      </c>
      <c r="X1711" s="2" t="str">
        <f>IF(LEN($C1711)=0,IF($D1711&gt;0,COUNTIFS($J$3:$J1711,$J1711,$C$3:$C1711,""),"-"),"Escluso")</f>
        <v>-</v>
      </c>
      <c r="Y1711" s="127" t="str">
        <f t="shared" si="159"/>
        <v>-</v>
      </c>
      <c r="Z1711" s="2" t="str">
        <f>IF($D1711&gt;0,COUNTIFS($O$3:$O1711,$O1711,$L$3:$L1711,$L1711,$I$3:$I1711,$I1711),"-")</f>
        <v>-</v>
      </c>
      <c r="AA1711" s="27" t="str">
        <f>IF($D1711&gt;0,IF(OR($Z1711 &gt;1,$L1711&lt;&gt;"Adulti"),0,VLOOKUP($P1711,Regione!$B$2:$C$22,2,FALSE)),"-")</f>
        <v>-</v>
      </c>
      <c r="AB1711" s="27" t="str">
        <f>IF($D1711&gt;0,IF(COUNTIFS($O$3:$O1711,$O1711,$L$3:$L1711,$L1711,$I$3:$I1711,$I1711) &gt;1,0,SUMIFS($Y$3:$Y$2503,$L$3:$L$2503,$L1711,$O$3:$O$2503,$O1711,$I$3:$I$2503,$I1711)),"-")</f>
        <v>-</v>
      </c>
      <c r="AC1711" s="27" t="str">
        <f t="shared" si="162"/>
        <v>-</v>
      </c>
    </row>
    <row r="1712" spans="1:29" s="1" customFormat="1">
      <c r="A1712" s="13"/>
      <c r="B1712" s="107" t="str">
        <f>IF(COUNTA($A1712)&gt;0,VLOOKUP($A1712,Corsa!$A$1:$F$43,2,FALSE),"-")</f>
        <v>-</v>
      </c>
      <c r="C1712" s="11"/>
      <c r="D1712" s="13"/>
      <c r="E1712" s="13"/>
      <c r="F1712" s="46" t="str">
        <f>IF(COUNTA($A1712)&gt;0,VLOOKUP($A1712,Corsa!$A$1:$F$43,3,FALSE),"-")</f>
        <v>-</v>
      </c>
      <c r="G1712" s="28" t="str">
        <f>IF($D1712&gt;0,VLOOKUP($D1712,Iscrizioni!$A$2:$M$2502,9,FALSE),"-")</f>
        <v>-</v>
      </c>
      <c r="H1712" s="28" t="str">
        <f>IF($D1712&gt;0,VLOOKUP($D1712,Iscrizioni!$A$2:$M$2502,4,FALSE),"-")</f>
        <v>-</v>
      </c>
      <c r="I1712" s="27" t="str">
        <f>IF($D1712&gt;0,VLOOKUP($D1712,Iscrizioni!$A$2:$M$2502,5,FALSE),"-")</f>
        <v>-</v>
      </c>
      <c r="J1712" s="27" t="str">
        <f>IF($D1712&gt;0,VLOOKUP($D1712,Iscrizioni!$A$2:$M$2502,10,FALSE),"-")</f>
        <v>-</v>
      </c>
      <c r="K1712" s="27" t="str">
        <f t="shared" si="160"/>
        <v>-</v>
      </c>
      <c r="L1712" s="46" t="str">
        <f>IF($D1712&gt;0,VLOOKUP($D1712,Iscrizioni!$A$2:$M$2502,11,FALSE),"-")</f>
        <v>-</v>
      </c>
      <c r="M1712" s="27" t="str">
        <f>IF($D1712&gt;0,VLOOKUP($D1712,Iscrizioni!$A$2:$N$2502,12,FALSE),"-")</f>
        <v>-</v>
      </c>
      <c r="N1712" s="46" t="str">
        <f>IF($D1712&gt;0,VLOOKUP($D1712,Iscrizioni!$A$2:$M$2502,6,FALSE),"-")</f>
        <v>-</v>
      </c>
      <c r="O1712" s="107" t="str">
        <f>IF($D1712&gt;0,VLOOKUP($D1712,Iscrizioni!$A$2:$M$2502,7,FALSE),"-")</f>
        <v>-</v>
      </c>
      <c r="P1712" s="46" t="str">
        <f>IF($D1712&gt;0,VLOOKUP(LEFT($N1712,1),Regione!$A$2:$C$21,2,FALSE),"-")</f>
        <v>-</v>
      </c>
      <c r="Q1712" s="112" t="str">
        <f ca="1">IF($D1712&gt;0,NormalizzaTempo("D",CELL("tipo",$E1712),$E1712),"-")</f>
        <v>-</v>
      </c>
      <c r="R1712" s="27" t="str">
        <f>IF($D1712&gt;0,VLOOKUP($D1712,Iscrizioni!$A$2:$M$2502,13,FALSE),"-")</f>
        <v>-</v>
      </c>
      <c r="S1712" s="112" t="str">
        <f t="shared" si="163"/>
        <v>-</v>
      </c>
      <c r="T1712" s="112" t="str">
        <f>IF($D1712&gt;0,SUMIFS($S$3:$S1712,$X$3:$X1712,1,$J$3:$J1712,$J1712),"-")</f>
        <v>-</v>
      </c>
      <c r="U1712" s="112" t="str">
        <f t="shared" si="164"/>
        <v>-</v>
      </c>
      <c r="V1712" s="112" t="str">
        <f t="shared" si="161"/>
        <v>-</v>
      </c>
      <c r="W1712" s="27" t="str">
        <f>IF(LEN($C1712)=0,IF($D1712&gt;0,COUNTIFS($A$3:$A1712,$A1712),"-"),"Escluso")</f>
        <v>-</v>
      </c>
      <c r="X1712" s="2" t="str">
        <f>IF(LEN($C1712)=0,IF($D1712&gt;0,COUNTIFS($J$3:$J1712,$J1712,$C$3:$C1712,""),"-"),"Escluso")</f>
        <v>-</v>
      </c>
      <c r="Y1712" s="127" t="str">
        <f t="shared" ref="Y1712:Y1775" si="165">IF(LEN($C1712)=0,IF(AND($D1712&gt;0,$V1712="ok"),IF($X1712&gt;20,1,21 -$X1712),"-"),0)</f>
        <v>-</v>
      </c>
      <c r="Z1712" s="2" t="str">
        <f>IF($D1712&gt;0,COUNTIFS($O$3:$O1712,$O1712,$L$3:$L1712,$L1712,$I$3:$I1712,$I1712),"-")</f>
        <v>-</v>
      </c>
      <c r="AA1712" s="27" t="str">
        <f>IF($D1712&gt;0,IF(OR($Z1712 &gt;1,$L1712&lt;&gt;"Adulti"),0,VLOOKUP($P1712,Regione!$B$2:$C$22,2,FALSE)),"-")</f>
        <v>-</v>
      </c>
      <c r="AB1712" s="27" t="str">
        <f>IF($D1712&gt;0,IF(COUNTIFS($O$3:$O1712,$O1712,$L$3:$L1712,$L1712,$I$3:$I1712,$I1712) &gt;1,0,SUMIFS($Y$3:$Y$2503,$L$3:$L$2503,$L1712,$O$3:$O$2503,$O1712,$I$3:$I$2503,$I1712)),"-")</f>
        <v>-</v>
      </c>
      <c r="AC1712" s="27" t="str">
        <f t="shared" si="162"/>
        <v>-</v>
      </c>
    </row>
    <row r="1713" spans="1:29" s="1" customFormat="1">
      <c r="A1713" s="13"/>
      <c r="B1713" s="107" t="str">
        <f>IF(COUNTA($A1713)&gt;0,VLOOKUP($A1713,Corsa!$A$1:$F$43,2,FALSE),"-")</f>
        <v>-</v>
      </c>
      <c r="C1713" s="11"/>
      <c r="D1713" s="13"/>
      <c r="E1713" s="13"/>
      <c r="F1713" s="46" t="str">
        <f>IF(COUNTA($A1713)&gt;0,VLOOKUP($A1713,Corsa!$A$1:$F$43,3,FALSE),"-")</f>
        <v>-</v>
      </c>
      <c r="G1713" s="28" t="str">
        <f>IF($D1713&gt;0,VLOOKUP($D1713,Iscrizioni!$A$2:$M$2502,9,FALSE),"-")</f>
        <v>-</v>
      </c>
      <c r="H1713" s="28" t="str">
        <f>IF($D1713&gt;0,VLOOKUP($D1713,Iscrizioni!$A$2:$M$2502,4,FALSE),"-")</f>
        <v>-</v>
      </c>
      <c r="I1713" s="27" t="str">
        <f>IF($D1713&gt;0,VLOOKUP($D1713,Iscrizioni!$A$2:$M$2502,5,FALSE),"-")</f>
        <v>-</v>
      </c>
      <c r="J1713" s="27" t="str">
        <f>IF($D1713&gt;0,VLOOKUP($D1713,Iscrizioni!$A$2:$M$2502,10,FALSE),"-")</f>
        <v>-</v>
      </c>
      <c r="K1713" s="27" t="str">
        <f t="shared" si="160"/>
        <v>-</v>
      </c>
      <c r="L1713" s="46" t="str">
        <f>IF($D1713&gt;0,VLOOKUP($D1713,Iscrizioni!$A$2:$M$2502,11,FALSE),"-")</f>
        <v>-</v>
      </c>
      <c r="M1713" s="27" t="str">
        <f>IF($D1713&gt;0,VLOOKUP($D1713,Iscrizioni!$A$2:$N$2502,12,FALSE),"-")</f>
        <v>-</v>
      </c>
      <c r="N1713" s="46" t="str">
        <f>IF($D1713&gt;0,VLOOKUP($D1713,Iscrizioni!$A$2:$M$2502,6,FALSE),"-")</f>
        <v>-</v>
      </c>
      <c r="O1713" s="107" t="str">
        <f>IF($D1713&gt;0,VLOOKUP($D1713,Iscrizioni!$A$2:$M$2502,7,FALSE),"-")</f>
        <v>-</v>
      </c>
      <c r="P1713" s="46" t="str">
        <f>IF($D1713&gt;0,VLOOKUP(LEFT($N1713,1),Regione!$A$2:$C$21,2,FALSE),"-")</f>
        <v>-</v>
      </c>
      <c r="Q1713" s="112" t="str">
        <f ca="1">IF($D1713&gt;0,NormalizzaTempo("D",CELL("tipo",$E1713),$E1713),"-")</f>
        <v>-</v>
      </c>
      <c r="R1713" s="27" t="str">
        <f>IF($D1713&gt;0,VLOOKUP($D1713,Iscrizioni!$A$2:$M$2502,13,FALSE),"-")</f>
        <v>-</v>
      </c>
      <c r="S1713" s="112" t="str">
        <f t="shared" si="163"/>
        <v>-</v>
      </c>
      <c r="T1713" s="112" t="str">
        <f>IF($D1713&gt;0,SUMIFS($S$3:$S1713,$X$3:$X1713,1,$J$3:$J1713,$J1713),"-")</f>
        <v>-</v>
      </c>
      <c r="U1713" s="112" t="str">
        <f t="shared" si="164"/>
        <v>-</v>
      </c>
      <c r="V1713" s="112" t="str">
        <f t="shared" si="161"/>
        <v>-</v>
      </c>
      <c r="W1713" s="27" t="str">
        <f>IF(LEN($C1713)=0,IF($D1713&gt;0,COUNTIFS($A$3:$A1713,$A1713),"-"),"Escluso")</f>
        <v>-</v>
      </c>
      <c r="X1713" s="2" t="str">
        <f>IF(LEN($C1713)=0,IF($D1713&gt;0,COUNTIFS($J$3:$J1713,$J1713,$C$3:$C1713,""),"-"),"Escluso")</f>
        <v>-</v>
      </c>
      <c r="Y1713" s="127" t="str">
        <f t="shared" si="165"/>
        <v>-</v>
      </c>
      <c r="Z1713" s="2" t="str">
        <f>IF($D1713&gt;0,COUNTIFS($O$3:$O1713,$O1713,$L$3:$L1713,$L1713,$I$3:$I1713,$I1713),"-")</f>
        <v>-</v>
      </c>
      <c r="AA1713" s="27" t="str">
        <f>IF($D1713&gt;0,IF(OR($Z1713 &gt;1,$L1713&lt;&gt;"Adulti"),0,VLOOKUP($P1713,Regione!$B$2:$C$22,2,FALSE)),"-")</f>
        <v>-</v>
      </c>
      <c r="AB1713" s="27" t="str">
        <f>IF($D1713&gt;0,IF(COUNTIFS($O$3:$O1713,$O1713,$L$3:$L1713,$L1713,$I$3:$I1713,$I1713) &gt;1,0,SUMIFS($Y$3:$Y$2503,$L$3:$L$2503,$L1713,$O$3:$O$2503,$O1713,$I$3:$I$2503,$I1713)),"-")</f>
        <v>-</v>
      </c>
      <c r="AC1713" s="27" t="str">
        <f t="shared" si="162"/>
        <v>-</v>
      </c>
    </row>
    <row r="1714" spans="1:29" s="1" customFormat="1">
      <c r="A1714" s="13"/>
      <c r="B1714" s="107" t="str">
        <f>IF(COUNTA($A1714)&gt;0,VLOOKUP($A1714,Corsa!$A$1:$F$43,2,FALSE),"-")</f>
        <v>-</v>
      </c>
      <c r="C1714" s="11"/>
      <c r="D1714" s="13"/>
      <c r="E1714" s="13"/>
      <c r="F1714" s="46" t="str">
        <f>IF(COUNTA($A1714)&gt;0,VLOOKUP($A1714,Corsa!$A$1:$F$43,3,FALSE),"-")</f>
        <v>-</v>
      </c>
      <c r="G1714" s="28" t="str">
        <f>IF($D1714&gt;0,VLOOKUP($D1714,Iscrizioni!$A$2:$M$2502,9,FALSE),"-")</f>
        <v>-</v>
      </c>
      <c r="H1714" s="28" t="str">
        <f>IF($D1714&gt;0,VLOOKUP($D1714,Iscrizioni!$A$2:$M$2502,4,FALSE),"-")</f>
        <v>-</v>
      </c>
      <c r="I1714" s="27" t="str">
        <f>IF($D1714&gt;0,VLOOKUP($D1714,Iscrizioni!$A$2:$M$2502,5,FALSE),"-")</f>
        <v>-</v>
      </c>
      <c r="J1714" s="27" t="str">
        <f>IF($D1714&gt;0,VLOOKUP($D1714,Iscrizioni!$A$2:$M$2502,10,FALSE),"-")</f>
        <v>-</v>
      </c>
      <c r="K1714" s="27" t="str">
        <f t="shared" si="160"/>
        <v>-</v>
      </c>
      <c r="L1714" s="46" t="str">
        <f>IF($D1714&gt;0,VLOOKUP($D1714,Iscrizioni!$A$2:$M$2502,11,FALSE),"-")</f>
        <v>-</v>
      </c>
      <c r="M1714" s="27" t="str">
        <f>IF($D1714&gt;0,VLOOKUP($D1714,Iscrizioni!$A$2:$N$2502,12,FALSE),"-")</f>
        <v>-</v>
      </c>
      <c r="N1714" s="46" t="str">
        <f>IF($D1714&gt;0,VLOOKUP($D1714,Iscrizioni!$A$2:$M$2502,6,FALSE),"-")</f>
        <v>-</v>
      </c>
      <c r="O1714" s="107" t="str">
        <f>IF($D1714&gt;0,VLOOKUP($D1714,Iscrizioni!$A$2:$M$2502,7,FALSE),"-")</f>
        <v>-</v>
      </c>
      <c r="P1714" s="46" t="str">
        <f>IF($D1714&gt;0,VLOOKUP(LEFT($N1714,1),Regione!$A$2:$C$21,2,FALSE),"-")</f>
        <v>-</v>
      </c>
      <c r="Q1714" s="112" t="str">
        <f ca="1">IF($D1714&gt;0,NormalizzaTempo("D",CELL("tipo",$E1714),$E1714),"-")</f>
        <v>-</v>
      </c>
      <c r="R1714" s="27" t="str">
        <f>IF($D1714&gt;0,VLOOKUP($D1714,Iscrizioni!$A$2:$M$2502,13,FALSE),"-")</f>
        <v>-</v>
      </c>
      <c r="S1714" s="112" t="str">
        <f t="shared" si="163"/>
        <v>-</v>
      </c>
      <c r="T1714" s="112" t="str">
        <f>IF($D1714&gt;0,SUMIFS($S$3:$S1714,$X$3:$X1714,1,$J$3:$J1714,$J1714),"-")</f>
        <v>-</v>
      </c>
      <c r="U1714" s="112" t="str">
        <f t="shared" si="164"/>
        <v>-</v>
      </c>
      <c r="V1714" s="112" t="str">
        <f t="shared" si="161"/>
        <v>-</v>
      </c>
      <c r="W1714" s="27" t="str">
        <f>IF(LEN($C1714)=0,IF($D1714&gt;0,COUNTIFS($A$3:$A1714,$A1714),"-"),"Escluso")</f>
        <v>-</v>
      </c>
      <c r="X1714" s="2" t="str">
        <f>IF(LEN($C1714)=0,IF($D1714&gt;0,COUNTIFS($J$3:$J1714,$J1714,$C$3:$C1714,""),"-"),"Escluso")</f>
        <v>-</v>
      </c>
      <c r="Y1714" s="127" t="str">
        <f t="shared" si="165"/>
        <v>-</v>
      </c>
      <c r="Z1714" s="2" t="str">
        <f>IF($D1714&gt;0,COUNTIFS($O$3:$O1714,$O1714,$L$3:$L1714,$L1714,$I$3:$I1714,$I1714),"-")</f>
        <v>-</v>
      </c>
      <c r="AA1714" s="27" t="str">
        <f>IF($D1714&gt;0,IF(OR($Z1714 &gt;1,$L1714&lt;&gt;"Adulti"),0,VLOOKUP($P1714,Regione!$B$2:$C$22,2,FALSE)),"-")</f>
        <v>-</v>
      </c>
      <c r="AB1714" s="27" t="str">
        <f>IF($D1714&gt;0,IF(COUNTIFS($O$3:$O1714,$O1714,$L$3:$L1714,$L1714,$I$3:$I1714,$I1714) &gt;1,0,SUMIFS($Y$3:$Y$2503,$L$3:$L$2503,$L1714,$O$3:$O$2503,$O1714,$I$3:$I$2503,$I1714)),"-")</f>
        <v>-</v>
      </c>
      <c r="AC1714" s="27" t="str">
        <f t="shared" si="162"/>
        <v>-</v>
      </c>
    </row>
    <row r="1715" spans="1:29" s="1" customFormat="1">
      <c r="A1715" s="13"/>
      <c r="B1715" s="107" t="str">
        <f>IF(COUNTA($A1715)&gt;0,VLOOKUP($A1715,Corsa!$A$1:$F$43,2,FALSE),"-")</f>
        <v>-</v>
      </c>
      <c r="C1715" s="11"/>
      <c r="D1715" s="13"/>
      <c r="E1715" s="13"/>
      <c r="F1715" s="46" t="str">
        <f>IF(COUNTA($A1715)&gt;0,VLOOKUP($A1715,Corsa!$A$1:$F$43,3,FALSE),"-")</f>
        <v>-</v>
      </c>
      <c r="G1715" s="28" t="str">
        <f>IF($D1715&gt;0,VLOOKUP($D1715,Iscrizioni!$A$2:$M$2502,9,FALSE),"-")</f>
        <v>-</v>
      </c>
      <c r="H1715" s="28" t="str">
        <f>IF($D1715&gt;0,VLOOKUP($D1715,Iscrizioni!$A$2:$M$2502,4,FALSE),"-")</f>
        <v>-</v>
      </c>
      <c r="I1715" s="27" t="str">
        <f>IF($D1715&gt;0,VLOOKUP($D1715,Iscrizioni!$A$2:$M$2502,5,FALSE),"-")</f>
        <v>-</v>
      </c>
      <c r="J1715" s="27" t="str">
        <f>IF($D1715&gt;0,VLOOKUP($D1715,Iscrizioni!$A$2:$M$2502,10,FALSE),"-")</f>
        <v>-</v>
      </c>
      <c r="K1715" s="27" t="str">
        <f t="shared" si="160"/>
        <v>-</v>
      </c>
      <c r="L1715" s="46" t="str">
        <f>IF($D1715&gt;0,VLOOKUP($D1715,Iscrizioni!$A$2:$M$2502,11,FALSE),"-")</f>
        <v>-</v>
      </c>
      <c r="M1715" s="27" t="str">
        <f>IF($D1715&gt;0,VLOOKUP($D1715,Iscrizioni!$A$2:$N$2502,12,FALSE),"-")</f>
        <v>-</v>
      </c>
      <c r="N1715" s="46" t="str">
        <f>IF($D1715&gt;0,VLOOKUP($D1715,Iscrizioni!$A$2:$M$2502,6,FALSE),"-")</f>
        <v>-</v>
      </c>
      <c r="O1715" s="107" t="str">
        <f>IF($D1715&gt;0,VLOOKUP($D1715,Iscrizioni!$A$2:$M$2502,7,FALSE),"-")</f>
        <v>-</v>
      </c>
      <c r="P1715" s="46" t="str">
        <f>IF($D1715&gt;0,VLOOKUP(LEFT($N1715,1),Regione!$A$2:$C$21,2,FALSE),"-")</f>
        <v>-</v>
      </c>
      <c r="Q1715" s="112" t="str">
        <f ca="1">IF($D1715&gt;0,NormalizzaTempo("D",CELL("tipo",$E1715),$E1715),"-")</f>
        <v>-</v>
      </c>
      <c r="R1715" s="27" t="str">
        <f>IF($D1715&gt;0,VLOOKUP($D1715,Iscrizioni!$A$2:$M$2502,13,FALSE),"-")</f>
        <v>-</v>
      </c>
      <c r="S1715" s="112" t="str">
        <f t="shared" si="163"/>
        <v>-</v>
      </c>
      <c r="T1715" s="112" t="str">
        <f>IF($D1715&gt;0,SUMIFS($S$3:$S1715,$X$3:$X1715,1,$J$3:$J1715,$J1715),"-")</f>
        <v>-</v>
      </c>
      <c r="U1715" s="112" t="str">
        <f t="shared" si="164"/>
        <v>-</v>
      </c>
      <c r="V1715" s="112" t="str">
        <f t="shared" si="161"/>
        <v>-</v>
      </c>
      <c r="W1715" s="27" t="str">
        <f>IF(LEN($C1715)=0,IF($D1715&gt;0,COUNTIFS($A$3:$A1715,$A1715),"-"),"Escluso")</f>
        <v>-</v>
      </c>
      <c r="X1715" s="2" t="str">
        <f>IF(LEN($C1715)=0,IF($D1715&gt;0,COUNTIFS($J$3:$J1715,$J1715,$C$3:$C1715,""),"-"),"Escluso")</f>
        <v>-</v>
      </c>
      <c r="Y1715" s="127" t="str">
        <f t="shared" si="165"/>
        <v>-</v>
      </c>
      <c r="Z1715" s="2" t="str">
        <f>IF($D1715&gt;0,COUNTIFS($O$3:$O1715,$O1715,$L$3:$L1715,$L1715,$I$3:$I1715,$I1715),"-")</f>
        <v>-</v>
      </c>
      <c r="AA1715" s="27" t="str">
        <f>IF($D1715&gt;0,IF(OR($Z1715 &gt;1,$L1715&lt;&gt;"Adulti"),0,VLOOKUP($P1715,Regione!$B$2:$C$22,2,FALSE)),"-")</f>
        <v>-</v>
      </c>
      <c r="AB1715" s="27" t="str">
        <f>IF($D1715&gt;0,IF(COUNTIFS($O$3:$O1715,$O1715,$L$3:$L1715,$L1715,$I$3:$I1715,$I1715) &gt;1,0,SUMIFS($Y$3:$Y$2503,$L$3:$L$2503,$L1715,$O$3:$O$2503,$O1715,$I$3:$I$2503,$I1715)),"-")</f>
        <v>-</v>
      </c>
      <c r="AC1715" s="27" t="str">
        <f t="shared" si="162"/>
        <v>-</v>
      </c>
    </row>
    <row r="1716" spans="1:29" s="1" customFormat="1">
      <c r="A1716" s="13"/>
      <c r="B1716" s="107" t="str">
        <f>IF(COUNTA($A1716)&gt;0,VLOOKUP($A1716,Corsa!$A$1:$F$43,2,FALSE),"-")</f>
        <v>-</v>
      </c>
      <c r="C1716" s="11"/>
      <c r="D1716" s="13"/>
      <c r="E1716" s="13"/>
      <c r="F1716" s="46" t="str">
        <f>IF(COUNTA($A1716)&gt;0,VLOOKUP($A1716,Corsa!$A$1:$F$43,3,FALSE),"-")</f>
        <v>-</v>
      </c>
      <c r="G1716" s="28" t="str">
        <f>IF($D1716&gt;0,VLOOKUP($D1716,Iscrizioni!$A$2:$M$2502,9,FALSE),"-")</f>
        <v>-</v>
      </c>
      <c r="H1716" s="28" t="str">
        <f>IF($D1716&gt;0,VLOOKUP($D1716,Iscrizioni!$A$2:$M$2502,4,FALSE),"-")</f>
        <v>-</v>
      </c>
      <c r="I1716" s="27" t="str">
        <f>IF($D1716&gt;0,VLOOKUP($D1716,Iscrizioni!$A$2:$M$2502,5,FALSE),"-")</f>
        <v>-</v>
      </c>
      <c r="J1716" s="27" t="str">
        <f>IF($D1716&gt;0,VLOOKUP($D1716,Iscrizioni!$A$2:$M$2502,10,FALSE),"-")</f>
        <v>-</v>
      </c>
      <c r="K1716" s="27" t="str">
        <f t="shared" si="160"/>
        <v>-</v>
      </c>
      <c r="L1716" s="46" t="str">
        <f>IF($D1716&gt;0,VLOOKUP($D1716,Iscrizioni!$A$2:$M$2502,11,FALSE),"-")</f>
        <v>-</v>
      </c>
      <c r="M1716" s="27" t="str">
        <f>IF($D1716&gt;0,VLOOKUP($D1716,Iscrizioni!$A$2:$N$2502,12,FALSE),"-")</f>
        <v>-</v>
      </c>
      <c r="N1716" s="46" t="str">
        <f>IF($D1716&gt;0,VLOOKUP($D1716,Iscrizioni!$A$2:$M$2502,6,FALSE),"-")</f>
        <v>-</v>
      </c>
      <c r="O1716" s="107" t="str">
        <f>IF($D1716&gt;0,VLOOKUP($D1716,Iscrizioni!$A$2:$M$2502,7,FALSE),"-")</f>
        <v>-</v>
      </c>
      <c r="P1716" s="46" t="str">
        <f>IF($D1716&gt;0,VLOOKUP(LEFT($N1716,1),Regione!$A$2:$C$21,2,FALSE),"-")</f>
        <v>-</v>
      </c>
      <c r="Q1716" s="112" t="str">
        <f ca="1">IF($D1716&gt;0,NormalizzaTempo("D",CELL("tipo",$E1716),$E1716),"-")</f>
        <v>-</v>
      </c>
      <c r="R1716" s="27" t="str">
        <f>IF($D1716&gt;0,VLOOKUP($D1716,Iscrizioni!$A$2:$M$2502,13,FALSE),"-")</f>
        <v>-</v>
      </c>
      <c r="S1716" s="112" t="str">
        <f t="shared" si="163"/>
        <v>-</v>
      </c>
      <c r="T1716" s="112" t="str">
        <f>IF($D1716&gt;0,SUMIFS($S$3:$S1716,$X$3:$X1716,1,$J$3:$J1716,$J1716),"-")</f>
        <v>-</v>
      </c>
      <c r="U1716" s="112" t="str">
        <f t="shared" si="164"/>
        <v>-</v>
      </c>
      <c r="V1716" s="112" t="str">
        <f t="shared" si="161"/>
        <v>-</v>
      </c>
      <c r="W1716" s="27" t="str">
        <f>IF(LEN($C1716)=0,IF($D1716&gt;0,COUNTIFS($A$3:$A1716,$A1716),"-"),"Escluso")</f>
        <v>-</v>
      </c>
      <c r="X1716" s="2" t="str">
        <f>IF(LEN($C1716)=0,IF($D1716&gt;0,COUNTIFS($J$3:$J1716,$J1716,$C$3:$C1716,""),"-"),"Escluso")</f>
        <v>-</v>
      </c>
      <c r="Y1716" s="127" t="str">
        <f t="shared" si="165"/>
        <v>-</v>
      </c>
      <c r="Z1716" s="2" t="str">
        <f>IF($D1716&gt;0,COUNTIFS($O$3:$O1716,$O1716,$L$3:$L1716,$L1716,$I$3:$I1716,$I1716),"-")</f>
        <v>-</v>
      </c>
      <c r="AA1716" s="27" t="str">
        <f>IF($D1716&gt;0,IF(OR($Z1716 &gt;1,$L1716&lt;&gt;"Adulti"),0,VLOOKUP($P1716,Regione!$B$2:$C$22,2,FALSE)),"-")</f>
        <v>-</v>
      </c>
      <c r="AB1716" s="27" t="str">
        <f>IF($D1716&gt;0,IF(COUNTIFS($O$3:$O1716,$O1716,$L$3:$L1716,$L1716,$I$3:$I1716,$I1716) &gt;1,0,SUMIFS($Y$3:$Y$2503,$L$3:$L$2503,$L1716,$O$3:$O$2503,$O1716,$I$3:$I$2503,$I1716)),"-")</f>
        <v>-</v>
      </c>
      <c r="AC1716" s="27" t="str">
        <f t="shared" si="162"/>
        <v>-</v>
      </c>
    </row>
    <row r="1717" spans="1:29" s="1" customFormat="1">
      <c r="A1717" s="13"/>
      <c r="B1717" s="107" t="str">
        <f>IF(COUNTA($A1717)&gt;0,VLOOKUP($A1717,Corsa!$A$1:$F$43,2,FALSE),"-")</f>
        <v>-</v>
      </c>
      <c r="C1717" s="11"/>
      <c r="D1717" s="13"/>
      <c r="E1717" s="13"/>
      <c r="F1717" s="46" t="str">
        <f>IF(COUNTA($A1717)&gt;0,VLOOKUP($A1717,Corsa!$A$1:$F$43,3,FALSE),"-")</f>
        <v>-</v>
      </c>
      <c r="G1717" s="28" t="str">
        <f>IF($D1717&gt;0,VLOOKUP($D1717,Iscrizioni!$A$2:$M$2502,9,FALSE),"-")</f>
        <v>-</v>
      </c>
      <c r="H1717" s="28" t="str">
        <f>IF($D1717&gt;0,VLOOKUP($D1717,Iscrizioni!$A$2:$M$2502,4,FALSE),"-")</f>
        <v>-</v>
      </c>
      <c r="I1717" s="27" t="str">
        <f>IF($D1717&gt;0,VLOOKUP($D1717,Iscrizioni!$A$2:$M$2502,5,FALSE),"-")</f>
        <v>-</v>
      </c>
      <c r="J1717" s="27" t="str">
        <f>IF($D1717&gt;0,VLOOKUP($D1717,Iscrizioni!$A$2:$M$2502,10,FALSE),"-")</f>
        <v>-</v>
      </c>
      <c r="K1717" s="27" t="str">
        <f t="shared" si="160"/>
        <v>-</v>
      </c>
      <c r="L1717" s="46" t="str">
        <f>IF($D1717&gt;0,VLOOKUP($D1717,Iscrizioni!$A$2:$M$2502,11,FALSE),"-")</f>
        <v>-</v>
      </c>
      <c r="M1717" s="27" t="str">
        <f>IF($D1717&gt;0,VLOOKUP($D1717,Iscrizioni!$A$2:$N$2502,12,FALSE),"-")</f>
        <v>-</v>
      </c>
      <c r="N1717" s="46" t="str">
        <f>IF($D1717&gt;0,VLOOKUP($D1717,Iscrizioni!$A$2:$M$2502,6,FALSE),"-")</f>
        <v>-</v>
      </c>
      <c r="O1717" s="107" t="str">
        <f>IF($D1717&gt;0,VLOOKUP($D1717,Iscrizioni!$A$2:$M$2502,7,FALSE),"-")</f>
        <v>-</v>
      </c>
      <c r="P1717" s="46" t="str">
        <f>IF($D1717&gt;0,VLOOKUP(LEFT($N1717,1),Regione!$A$2:$C$21,2,FALSE),"-")</f>
        <v>-</v>
      </c>
      <c r="Q1717" s="112" t="str">
        <f ca="1">IF($D1717&gt;0,NormalizzaTempo("D",CELL("tipo",$E1717),$E1717),"-")</f>
        <v>-</v>
      </c>
      <c r="R1717" s="27" t="str">
        <f>IF($D1717&gt;0,VLOOKUP($D1717,Iscrizioni!$A$2:$M$2502,13,FALSE),"-")</f>
        <v>-</v>
      </c>
      <c r="S1717" s="112" t="str">
        <f t="shared" si="163"/>
        <v>-</v>
      </c>
      <c r="T1717" s="112" t="str">
        <f>IF($D1717&gt;0,SUMIFS($S$3:$S1717,$X$3:$X1717,1,$J$3:$J1717,$J1717),"-")</f>
        <v>-</v>
      </c>
      <c r="U1717" s="112" t="str">
        <f t="shared" si="164"/>
        <v>-</v>
      </c>
      <c r="V1717" s="112" t="str">
        <f t="shared" si="161"/>
        <v>-</v>
      </c>
      <c r="W1717" s="27" t="str">
        <f>IF(LEN($C1717)=0,IF($D1717&gt;0,COUNTIFS($A$3:$A1717,$A1717),"-"),"Escluso")</f>
        <v>-</v>
      </c>
      <c r="X1717" s="2" t="str">
        <f>IF(LEN($C1717)=0,IF($D1717&gt;0,COUNTIFS($J$3:$J1717,$J1717,$C$3:$C1717,""),"-"),"Escluso")</f>
        <v>-</v>
      </c>
      <c r="Y1717" s="127" t="str">
        <f t="shared" si="165"/>
        <v>-</v>
      </c>
      <c r="Z1717" s="2" t="str">
        <f>IF($D1717&gt;0,COUNTIFS($O$3:$O1717,$O1717,$L$3:$L1717,$L1717,$I$3:$I1717,$I1717),"-")</f>
        <v>-</v>
      </c>
      <c r="AA1717" s="27" t="str">
        <f>IF($D1717&gt;0,IF(OR($Z1717 &gt;1,$L1717&lt;&gt;"Adulti"),0,VLOOKUP($P1717,Regione!$B$2:$C$22,2,FALSE)),"-")</f>
        <v>-</v>
      </c>
      <c r="AB1717" s="27" t="str">
        <f>IF($D1717&gt;0,IF(COUNTIFS($O$3:$O1717,$O1717,$L$3:$L1717,$L1717,$I$3:$I1717,$I1717) &gt;1,0,SUMIFS($Y$3:$Y$2503,$L$3:$L$2503,$L1717,$O$3:$O$2503,$O1717,$I$3:$I$2503,$I1717)),"-")</f>
        <v>-</v>
      </c>
      <c r="AC1717" s="27" t="str">
        <f t="shared" si="162"/>
        <v>-</v>
      </c>
    </row>
    <row r="1718" spans="1:29" s="1" customFormat="1">
      <c r="A1718" s="13"/>
      <c r="B1718" s="107" t="str">
        <f>IF(COUNTA($A1718)&gt;0,VLOOKUP($A1718,Corsa!$A$1:$F$43,2,FALSE),"-")</f>
        <v>-</v>
      </c>
      <c r="C1718" s="11"/>
      <c r="D1718" s="13"/>
      <c r="E1718" s="13"/>
      <c r="F1718" s="46" t="str">
        <f>IF(COUNTA($A1718)&gt;0,VLOOKUP($A1718,Corsa!$A$1:$F$43,3,FALSE),"-")</f>
        <v>-</v>
      </c>
      <c r="G1718" s="28" t="str">
        <f>IF($D1718&gt;0,VLOOKUP($D1718,Iscrizioni!$A$2:$M$2502,9,FALSE),"-")</f>
        <v>-</v>
      </c>
      <c r="H1718" s="28" t="str">
        <f>IF($D1718&gt;0,VLOOKUP($D1718,Iscrizioni!$A$2:$M$2502,4,FALSE),"-")</f>
        <v>-</v>
      </c>
      <c r="I1718" s="27" t="str">
        <f>IF($D1718&gt;0,VLOOKUP($D1718,Iscrizioni!$A$2:$M$2502,5,FALSE),"-")</f>
        <v>-</v>
      </c>
      <c r="J1718" s="27" t="str">
        <f>IF($D1718&gt;0,VLOOKUP($D1718,Iscrizioni!$A$2:$M$2502,10,FALSE),"-")</f>
        <v>-</v>
      </c>
      <c r="K1718" s="27" t="str">
        <f t="shared" si="160"/>
        <v>-</v>
      </c>
      <c r="L1718" s="46" t="str">
        <f>IF($D1718&gt;0,VLOOKUP($D1718,Iscrizioni!$A$2:$M$2502,11,FALSE),"-")</f>
        <v>-</v>
      </c>
      <c r="M1718" s="27" t="str">
        <f>IF($D1718&gt;0,VLOOKUP($D1718,Iscrizioni!$A$2:$N$2502,12,FALSE),"-")</f>
        <v>-</v>
      </c>
      <c r="N1718" s="46" t="str">
        <f>IF($D1718&gt;0,VLOOKUP($D1718,Iscrizioni!$A$2:$M$2502,6,FALSE),"-")</f>
        <v>-</v>
      </c>
      <c r="O1718" s="107" t="str">
        <f>IF($D1718&gt;0,VLOOKUP($D1718,Iscrizioni!$A$2:$M$2502,7,FALSE),"-")</f>
        <v>-</v>
      </c>
      <c r="P1718" s="46" t="str">
        <f>IF($D1718&gt;0,VLOOKUP(LEFT($N1718,1),Regione!$A$2:$C$21,2,FALSE),"-")</f>
        <v>-</v>
      </c>
      <c r="Q1718" s="112" t="str">
        <f ca="1">IF($D1718&gt;0,NormalizzaTempo("D",CELL("tipo",$E1718),$E1718),"-")</f>
        <v>-</v>
      </c>
      <c r="R1718" s="27" t="str">
        <f>IF($D1718&gt;0,VLOOKUP($D1718,Iscrizioni!$A$2:$M$2502,13,FALSE),"-")</f>
        <v>-</v>
      </c>
      <c r="S1718" s="112" t="str">
        <f t="shared" si="163"/>
        <v>-</v>
      </c>
      <c r="T1718" s="112" t="str">
        <f>IF($D1718&gt;0,SUMIFS($S$3:$S1718,$X$3:$X1718,1,$J$3:$J1718,$J1718),"-")</f>
        <v>-</v>
      </c>
      <c r="U1718" s="112" t="str">
        <f t="shared" si="164"/>
        <v>-</v>
      </c>
      <c r="V1718" s="112" t="str">
        <f t="shared" si="161"/>
        <v>-</v>
      </c>
      <c r="W1718" s="27" t="str">
        <f>IF(LEN($C1718)=0,IF($D1718&gt;0,COUNTIFS($A$3:$A1718,$A1718),"-"),"Escluso")</f>
        <v>-</v>
      </c>
      <c r="X1718" s="2" t="str">
        <f>IF(LEN($C1718)=0,IF($D1718&gt;0,COUNTIFS($J$3:$J1718,$J1718,$C$3:$C1718,""),"-"),"Escluso")</f>
        <v>-</v>
      </c>
      <c r="Y1718" s="127" t="str">
        <f t="shared" si="165"/>
        <v>-</v>
      </c>
      <c r="Z1718" s="2" t="str">
        <f>IF($D1718&gt;0,COUNTIFS($O$3:$O1718,$O1718,$L$3:$L1718,$L1718,$I$3:$I1718,$I1718),"-")</f>
        <v>-</v>
      </c>
      <c r="AA1718" s="27" t="str">
        <f>IF($D1718&gt;0,IF(OR($Z1718 &gt;1,$L1718&lt;&gt;"Adulti"),0,VLOOKUP($P1718,Regione!$B$2:$C$22,2,FALSE)),"-")</f>
        <v>-</v>
      </c>
      <c r="AB1718" s="27" t="str">
        <f>IF($D1718&gt;0,IF(COUNTIFS($O$3:$O1718,$O1718,$L$3:$L1718,$L1718,$I$3:$I1718,$I1718) &gt;1,0,SUMIFS($Y$3:$Y$2503,$L$3:$L$2503,$L1718,$O$3:$O$2503,$O1718,$I$3:$I$2503,$I1718)),"-")</f>
        <v>-</v>
      </c>
      <c r="AC1718" s="27" t="str">
        <f t="shared" si="162"/>
        <v>-</v>
      </c>
    </row>
    <row r="1719" spans="1:29" s="1" customFormat="1">
      <c r="A1719" s="13"/>
      <c r="B1719" s="107" t="str">
        <f>IF(COUNTA($A1719)&gt;0,VLOOKUP($A1719,Corsa!$A$1:$F$43,2,FALSE),"-")</f>
        <v>-</v>
      </c>
      <c r="C1719" s="11"/>
      <c r="D1719" s="13"/>
      <c r="E1719" s="13"/>
      <c r="F1719" s="46" t="str">
        <f>IF(COUNTA($A1719)&gt;0,VLOOKUP($A1719,Corsa!$A$1:$F$43,3,FALSE),"-")</f>
        <v>-</v>
      </c>
      <c r="G1719" s="28" t="str">
        <f>IF($D1719&gt;0,VLOOKUP($D1719,Iscrizioni!$A$2:$M$2502,9,FALSE),"-")</f>
        <v>-</v>
      </c>
      <c r="H1719" s="28" t="str">
        <f>IF($D1719&gt;0,VLOOKUP($D1719,Iscrizioni!$A$2:$M$2502,4,FALSE),"-")</f>
        <v>-</v>
      </c>
      <c r="I1719" s="27" t="str">
        <f>IF($D1719&gt;0,VLOOKUP($D1719,Iscrizioni!$A$2:$M$2502,5,FALSE),"-")</f>
        <v>-</v>
      </c>
      <c r="J1719" s="27" t="str">
        <f>IF($D1719&gt;0,VLOOKUP($D1719,Iscrizioni!$A$2:$M$2502,10,FALSE),"-")</f>
        <v>-</v>
      </c>
      <c r="K1719" s="27" t="str">
        <f t="shared" si="160"/>
        <v>-</v>
      </c>
      <c r="L1719" s="46" t="str">
        <f>IF($D1719&gt;0,VLOOKUP($D1719,Iscrizioni!$A$2:$M$2502,11,FALSE),"-")</f>
        <v>-</v>
      </c>
      <c r="M1719" s="27" t="str">
        <f>IF($D1719&gt;0,VLOOKUP($D1719,Iscrizioni!$A$2:$N$2502,12,FALSE),"-")</f>
        <v>-</v>
      </c>
      <c r="N1719" s="46" t="str">
        <f>IF($D1719&gt;0,VLOOKUP($D1719,Iscrizioni!$A$2:$M$2502,6,FALSE),"-")</f>
        <v>-</v>
      </c>
      <c r="O1719" s="107" t="str">
        <f>IF($D1719&gt;0,VLOOKUP($D1719,Iscrizioni!$A$2:$M$2502,7,FALSE),"-")</f>
        <v>-</v>
      </c>
      <c r="P1719" s="46" t="str">
        <f>IF($D1719&gt;0,VLOOKUP(LEFT($N1719,1),Regione!$A$2:$C$21,2,FALSE),"-")</f>
        <v>-</v>
      </c>
      <c r="Q1719" s="112" t="str">
        <f ca="1">IF($D1719&gt;0,NormalizzaTempo("D",CELL("tipo",$E1719),$E1719),"-")</f>
        <v>-</v>
      </c>
      <c r="R1719" s="27" t="str">
        <f>IF($D1719&gt;0,VLOOKUP($D1719,Iscrizioni!$A$2:$M$2502,13,FALSE),"-")</f>
        <v>-</v>
      </c>
      <c r="S1719" s="112" t="str">
        <f t="shared" si="163"/>
        <v>-</v>
      </c>
      <c r="T1719" s="112" t="str">
        <f>IF($D1719&gt;0,SUMIFS($S$3:$S1719,$X$3:$X1719,1,$J$3:$J1719,$J1719),"-")</f>
        <v>-</v>
      </c>
      <c r="U1719" s="112" t="str">
        <f t="shared" si="164"/>
        <v>-</v>
      </c>
      <c r="V1719" s="112" t="str">
        <f t="shared" si="161"/>
        <v>-</v>
      </c>
      <c r="W1719" s="27" t="str">
        <f>IF(LEN($C1719)=0,IF($D1719&gt;0,COUNTIFS($A$3:$A1719,$A1719),"-"),"Escluso")</f>
        <v>-</v>
      </c>
      <c r="X1719" s="2" t="str">
        <f>IF(LEN($C1719)=0,IF($D1719&gt;0,COUNTIFS($J$3:$J1719,$J1719,$C$3:$C1719,""),"-"),"Escluso")</f>
        <v>-</v>
      </c>
      <c r="Y1719" s="127" t="str">
        <f t="shared" si="165"/>
        <v>-</v>
      </c>
      <c r="Z1719" s="2" t="str">
        <f>IF($D1719&gt;0,COUNTIFS($O$3:$O1719,$O1719,$L$3:$L1719,$L1719,$I$3:$I1719,$I1719),"-")</f>
        <v>-</v>
      </c>
      <c r="AA1719" s="27" t="str">
        <f>IF($D1719&gt;0,IF(OR($Z1719 &gt;1,$L1719&lt;&gt;"Adulti"),0,VLOOKUP($P1719,Regione!$B$2:$C$22,2,FALSE)),"-")</f>
        <v>-</v>
      </c>
      <c r="AB1719" s="27" t="str">
        <f>IF($D1719&gt;0,IF(COUNTIFS($O$3:$O1719,$O1719,$L$3:$L1719,$L1719,$I$3:$I1719,$I1719) &gt;1,0,SUMIFS($Y$3:$Y$2503,$L$3:$L$2503,$L1719,$O$3:$O$2503,$O1719,$I$3:$I$2503,$I1719)),"-")</f>
        <v>-</v>
      </c>
      <c r="AC1719" s="27" t="str">
        <f t="shared" si="162"/>
        <v>-</v>
      </c>
    </row>
    <row r="1720" spans="1:29" s="1" customFormat="1">
      <c r="A1720" s="13"/>
      <c r="B1720" s="107" t="str">
        <f>IF(COUNTA($A1720)&gt;0,VLOOKUP($A1720,Corsa!$A$1:$F$43,2,FALSE),"-")</f>
        <v>-</v>
      </c>
      <c r="C1720" s="11"/>
      <c r="D1720" s="13"/>
      <c r="E1720" s="13"/>
      <c r="F1720" s="46" t="str">
        <f>IF(COUNTA($A1720)&gt;0,VLOOKUP($A1720,Corsa!$A$1:$F$43,3,FALSE),"-")</f>
        <v>-</v>
      </c>
      <c r="G1720" s="28" t="str">
        <f>IF($D1720&gt;0,VLOOKUP($D1720,Iscrizioni!$A$2:$M$2502,9,FALSE),"-")</f>
        <v>-</v>
      </c>
      <c r="H1720" s="28" t="str">
        <f>IF($D1720&gt;0,VLOOKUP($D1720,Iscrizioni!$A$2:$M$2502,4,FALSE),"-")</f>
        <v>-</v>
      </c>
      <c r="I1720" s="27" t="str">
        <f>IF($D1720&gt;0,VLOOKUP($D1720,Iscrizioni!$A$2:$M$2502,5,FALSE),"-")</f>
        <v>-</v>
      </c>
      <c r="J1720" s="27" t="str">
        <f>IF($D1720&gt;0,VLOOKUP($D1720,Iscrizioni!$A$2:$M$2502,10,FALSE),"-")</f>
        <v>-</v>
      </c>
      <c r="K1720" s="27" t="str">
        <f t="shared" si="160"/>
        <v>-</v>
      </c>
      <c r="L1720" s="46" t="str">
        <f>IF($D1720&gt;0,VLOOKUP($D1720,Iscrizioni!$A$2:$M$2502,11,FALSE),"-")</f>
        <v>-</v>
      </c>
      <c r="M1720" s="27" t="str">
        <f>IF($D1720&gt;0,VLOOKUP($D1720,Iscrizioni!$A$2:$N$2502,12,FALSE),"-")</f>
        <v>-</v>
      </c>
      <c r="N1720" s="46" t="str">
        <f>IF($D1720&gt;0,VLOOKUP($D1720,Iscrizioni!$A$2:$M$2502,6,FALSE),"-")</f>
        <v>-</v>
      </c>
      <c r="O1720" s="107" t="str">
        <f>IF($D1720&gt;0,VLOOKUP($D1720,Iscrizioni!$A$2:$M$2502,7,FALSE),"-")</f>
        <v>-</v>
      </c>
      <c r="P1720" s="46" t="str">
        <f>IF($D1720&gt;0,VLOOKUP(LEFT($N1720,1),Regione!$A$2:$C$21,2,FALSE),"-")</f>
        <v>-</v>
      </c>
      <c r="Q1720" s="112" t="str">
        <f ca="1">IF($D1720&gt;0,NormalizzaTempo("D",CELL("tipo",$E1720),$E1720),"-")</f>
        <v>-</v>
      </c>
      <c r="R1720" s="27" t="str">
        <f>IF($D1720&gt;0,VLOOKUP($D1720,Iscrizioni!$A$2:$M$2502,13,FALSE),"-")</f>
        <v>-</v>
      </c>
      <c r="S1720" s="112" t="str">
        <f t="shared" si="163"/>
        <v>-</v>
      </c>
      <c r="T1720" s="112" t="str">
        <f>IF($D1720&gt;0,SUMIFS($S$3:$S1720,$X$3:$X1720,1,$J$3:$J1720,$J1720),"-")</f>
        <v>-</v>
      </c>
      <c r="U1720" s="112" t="str">
        <f t="shared" si="164"/>
        <v>-</v>
      </c>
      <c r="V1720" s="112" t="str">
        <f t="shared" si="161"/>
        <v>-</v>
      </c>
      <c r="W1720" s="27" t="str">
        <f>IF(LEN($C1720)=0,IF($D1720&gt;0,COUNTIFS($A$3:$A1720,$A1720),"-"),"Escluso")</f>
        <v>-</v>
      </c>
      <c r="X1720" s="2" t="str">
        <f>IF(LEN($C1720)=0,IF($D1720&gt;0,COUNTIFS($J$3:$J1720,$J1720,$C$3:$C1720,""),"-"),"Escluso")</f>
        <v>-</v>
      </c>
      <c r="Y1720" s="127" t="str">
        <f t="shared" si="165"/>
        <v>-</v>
      </c>
      <c r="Z1720" s="2" t="str">
        <f>IF($D1720&gt;0,COUNTIFS($O$3:$O1720,$O1720,$L$3:$L1720,$L1720,$I$3:$I1720,$I1720),"-")</f>
        <v>-</v>
      </c>
      <c r="AA1720" s="27" t="str">
        <f>IF($D1720&gt;0,IF(OR($Z1720 &gt;1,$L1720&lt;&gt;"Adulti"),0,VLOOKUP($P1720,Regione!$B$2:$C$22,2,FALSE)),"-")</f>
        <v>-</v>
      </c>
      <c r="AB1720" s="27" t="str">
        <f>IF($D1720&gt;0,IF(COUNTIFS($O$3:$O1720,$O1720,$L$3:$L1720,$L1720,$I$3:$I1720,$I1720) &gt;1,0,SUMIFS($Y$3:$Y$2503,$L$3:$L$2503,$L1720,$O$3:$O$2503,$O1720,$I$3:$I$2503,$I1720)),"-")</f>
        <v>-</v>
      </c>
      <c r="AC1720" s="27" t="str">
        <f t="shared" si="162"/>
        <v>-</v>
      </c>
    </row>
    <row r="1721" spans="1:29" s="1" customFormat="1">
      <c r="A1721" s="13"/>
      <c r="B1721" s="107" t="str">
        <f>IF(COUNTA($A1721)&gt;0,VLOOKUP($A1721,Corsa!$A$1:$F$43,2,FALSE),"-")</f>
        <v>-</v>
      </c>
      <c r="C1721" s="11"/>
      <c r="D1721" s="13"/>
      <c r="E1721" s="13"/>
      <c r="F1721" s="46" t="str">
        <f>IF(COUNTA($A1721)&gt;0,VLOOKUP($A1721,Corsa!$A$1:$F$43,3,FALSE),"-")</f>
        <v>-</v>
      </c>
      <c r="G1721" s="28" t="str">
        <f>IF($D1721&gt;0,VLOOKUP($D1721,Iscrizioni!$A$2:$M$2502,9,FALSE),"-")</f>
        <v>-</v>
      </c>
      <c r="H1721" s="28" t="str">
        <f>IF($D1721&gt;0,VLOOKUP($D1721,Iscrizioni!$A$2:$M$2502,4,FALSE),"-")</f>
        <v>-</v>
      </c>
      <c r="I1721" s="27" t="str">
        <f>IF($D1721&gt;0,VLOOKUP($D1721,Iscrizioni!$A$2:$M$2502,5,FALSE),"-")</f>
        <v>-</v>
      </c>
      <c r="J1721" s="27" t="str">
        <f>IF($D1721&gt;0,VLOOKUP($D1721,Iscrizioni!$A$2:$M$2502,10,FALSE),"-")</f>
        <v>-</v>
      </c>
      <c r="K1721" s="27" t="str">
        <f t="shared" si="160"/>
        <v>-</v>
      </c>
      <c r="L1721" s="46" t="str">
        <f>IF($D1721&gt;0,VLOOKUP($D1721,Iscrizioni!$A$2:$M$2502,11,FALSE),"-")</f>
        <v>-</v>
      </c>
      <c r="M1721" s="27" t="str">
        <f>IF($D1721&gt;0,VLOOKUP($D1721,Iscrizioni!$A$2:$N$2502,12,FALSE),"-")</f>
        <v>-</v>
      </c>
      <c r="N1721" s="46" t="str">
        <f>IF($D1721&gt;0,VLOOKUP($D1721,Iscrizioni!$A$2:$M$2502,6,FALSE),"-")</f>
        <v>-</v>
      </c>
      <c r="O1721" s="107" t="str">
        <f>IF($D1721&gt;0,VLOOKUP($D1721,Iscrizioni!$A$2:$M$2502,7,FALSE),"-")</f>
        <v>-</v>
      </c>
      <c r="P1721" s="46" t="str">
        <f>IF($D1721&gt;0,VLOOKUP(LEFT($N1721,1),Regione!$A$2:$C$21,2,FALSE),"-")</f>
        <v>-</v>
      </c>
      <c r="Q1721" s="112" t="str">
        <f ca="1">IF($D1721&gt;0,NormalizzaTempo("D",CELL("tipo",$E1721),$E1721),"-")</f>
        <v>-</v>
      </c>
      <c r="R1721" s="27" t="str">
        <f>IF($D1721&gt;0,VLOOKUP($D1721,Iscrizioni!$A$2:$M$2502,13,FALSE),"-")</f>
        <v>-</v>
      </c>
      <c r="S1721" s="112" t="str">
        <f t="shared" si="163"/>
        <v>-</v>
      </c>
      <c r="T1721" s="112" t="str">
        <f>IF($D1721&gt;0,SUMIFS($S$3:$S1721,$X$3:$X1721,1,$J$3:$J1721,$J1721),"-")</f>
        <v>-</v>
      </c>
      <c r="U1721" s="112" t="str">
        <f t="shared" si="164"/>
        <v>-</v>
      </c>
      <c r="V1721" s="112" t="str">
        <f t="shared" si="161"/>
        <v>-</v>
      </c>
      <c r="W1721" s="27" t="str">
        <f>IF(LEN($C1721)=0,IF($D1721&gt;0,COUNTIFS($A$3:$A1721,$A1721),"-"),"Escluso")</f>
        <v>-</v>
      </c>
      <c r="X1721" s="2" t="str">
        <f>IF(LEN($C1721)=0,IF($D1721&gt;0,COUNTIFS($J$3:$J1721,$J1721,$C$3:$C1721,""),"-"),"Escluso")</f>
        <v>-</v>
      </c>
      <c r="Y1721" s="127" t="str">
        <f t="shared" si="165"/>
        <v>-</v>
      </c>
      <c r="Z1721" s="2" t="str">
        <f>IF($D1721&gt;0,COUNTIFS($O$3:$O1721,$O1721,$L$3:$L1721,$L1721,$I$3:$I1721,$I1721),"-")</f>
        <v>-</v>
      </c>
      <c r="AA1721" s="27" t="str">
        <f>IF($D1721&gt;0,IF(OR($Z1721 &gt;1,$L1721&lt;&gt;"Adulti"),0,VLOOKUP($P1721,Regione!$B$2:$C$22,2,FALSE)),"-")</f>
        <v>-</v>
      </c>
      <c r="AB1721" s="27" t="str">
        <f>IF($D1721&gt;0,IF(COUNTIFS($O$3:$O1721,$O1721,$L$3:$L1721,$L1721,$I$3:$I1721,$I1721) &gt;1,0,SUMIFS($Y$3:$Y$2503,$L$3:$L$2503,$L1721,$O$3:$O$2503,$O1721,$I$3:$I$2503,$I1721)),"-")</f>
        <v>-</v>
      </c>
      <c r="AC1721" s="27" t="str">
        <f t="shared" si="162"/>
        <v>-</v>
      </c>
    </row>
    <row r="1722" spans="1:29" s="1" customFormat="1">
      <c r="A1722" s="13"/>
      <c r="B1722" s="107" t="str">
        <f>IF(COUNTA($A1722)&gt;0,VLOOKUP($A1722,Corsa!$A$1:$F$43,2,FALSE),"-")</f>
        <v>-</v>
      </c>
      <c r="C1722" s="11"/>
      <c r="D1722" s="13"/>
      <c r="E1722" s="13"/>
      <c r="F1722" s="46" t="str">
        <f>IF(COUNTA($A1722)&gt;0,VLOOKUP($A1722,Corsa!$A$1:$F$43,3,FALSE),"-")</f>
        <v>-</v>
      </c>
      <c r="G1722" s="28" t="str">
        <f>IF($D1722&gt;0,VLOOKUP($D1722,Iscrizioni!$A$2:$M$2502,9,FALSE),"-")</f>
        <v>-</v>
      </c>
      <c r="H1722" s="28" t="str">
        <f>IF($D1722&gt;0,VLOOKUP($D1722,Iscrizioni!$A$2:$M$2502,4,FALSE),"-")</f>
        <v>-</v>
      </c>
      <c r="I1722" s="27" t="str">
        <f>IF($D1722&gt;0,VLOOKUP($D1722,Iscrizioni!$A$2:$M$2502,5,FALSE),"-")</f>
        <v>-</v>
      </c>
      <c r="J1722" s="27" t="str">
        <f>IF($D1722&gt;0,VLOOKUP($D1722,Iscrizioni!$A$2:$M$2502,10,FALSE),"-")</f>
        <v>-</v>
      </c>
      <c r="K1722" s="27" t="str">
        <f t="shared" si="160"/>
        <v>-</v>
      </c>
      <c r="L1722" s="46" t="str">
        <f>IF($D1722&gt;0,VLOOKUP($D1722,Iscrizioni!$A$2:$M$2502,11,FALSE),"-")</f>
        <v>-</v>
      </c>
      <c r="M1722" s="27" t="str">
        <f>IF($D1722&gt;0,VLOOKUP($D1722,Iscrizioni!$A$2:$N$2502,12,FALSE),"-")</f>
        <v>-</v>
      </c>
      <c r="N1722" s="46" t="str">
        <f>IF($D1722&gt;0,VLOOKUP($D1722,Iscrizioni!$A$2:$M$2502,6,FALSE),"-")</f>
        <v>-</v>
      </c>
      <c r="O1722" s="107" t="str">
        <f>IF($D1722&gt;0,VLOOKUP($D1722,Iscrizioni!$A$2:$M$2502,7,FALSE),"-")</f>
        <v>-</v>
      </c>
      <c r="P1722" s="46" t="str">
        <f>IF($D1722&gt;0,VLOOKUP(LEFT($N1722,1),Regione!$A$2:$C$21,2,FALSE),"-")</f>
        <v>-</v>
      </c>
      <c r="Q1722" s="112" t="str">
        <f ca="1">IF($D1722&gt;0,NormalizzaTempo("D",CELL("tipo",$E1722),$E1722),"-")</f>
        <v>-</v>
      </c>
      <c r="R1722" s="27" t="str">
        <f>IF($D1722&gt;0,VLOOKUP($D1722,Iscrizioni!$A$2:$M$2502,13,FALSE),"-")</f>
        <v>-</v>
      </c>
      <c r="S1722" s="112" t="str">
        <f t="shared" si="163"/>
        <v>-</v>
      </c>
      <c r="T1722" s="112" t="str">
        <f>IF($D1722&gt;0,SUMIFS($S$3:$S1722,$X$3:$X1722,1,$J$3:$J1722,$J1722),"-")</f>
        <v>-</v>
      </c>
      <c r="U1722" s="112" t="str">
        <f t="shared" si="164"/>
        <v>-</v>
      </c>
      <c r="V1722" s="112" t="str">
        <f t="shared" si="161"/>
        <v>-</v>
      </c>
      <c r="W1722" s="27" t="str">
        <f>IF(LEN($C1722)=0,IF($D1722&gt;0,COUNTIFS($A$3:$A1722,$A1722),"-"),"Escluso")</f>
        <v>-</v>
      </c>
      <c r="X1722" s="2" t="str">
        <f>IF(LEN($C1722)=0,IF($D1722&gt;0,COUNTIFS($J$3:$J1722,$J1722,$C$3:$C1722,""),"-"),"Escluso")</f>
        <v>-</v>
      </c>
      <c r="Y1722" s="127" t="str">
        <f t="shared" si="165"/>
        <v>-</v>
      </c>
      <c r="Z1722" s="2" t="str">
        <f>IF($D1722&gt;0,COUNTIFS($O$3:$O1722,$O1722,$L$3:$L1722,$L1722,$I$3:$I1722,$I1722),"-")</f>
        <v>-</v>
      </c>
      <c r="AA1722" s="27" t="str">
        <f>IF($D1722&gt;0,IF(OR($Z1722 &gt;1,$L1722&lt;&gt;"Adulti"),0,VLOOKUP($P1722,Regione!$B$2:$C$22,2,FALSE)),"-")</f>
        <v>-</v>
      </c>
      <c r="AB1722" s="27" t="str">
        <f>IF($D1722&gt;0,IF(COUNTIFS($O$3:$O1722,$O1722,$L$3:$L1722,$L1722,$I$3:$I1722,$I1722) &gt;1,0,SUMIFS($Y$3:$Y$2503,$L$3:$L$2503,$L1722,$O$3:$O$2503,$O1722,$I$3:$I$2503,$I1722)),"-")</f>
        <v>-</v>
      </c>
      <c r="AC1722" s="27" t="str">
        <f t="shared" si="162"/>
        <v>-</v>
      </c>
    </row>
    <row r="1723" spans="1:29" s="1" customFormat="1">
      <c r="A1723" s="13"/>
      <c r="B1723" s="107" t="str">
        <f>IF(COUNTA($A1723)&gt;0,VLOOKUP($A1723,Corsa!$A$1:$F$43,2,FALSE),"-")</f>
        <v>-</v>
      </c>
      <c r="C1723" s="11"/>
      <c r="D1723" s="13"/>
      <c r="E1723" s="13"/>
      <c r="F1723" s="46" t="str">
        <f>IF(COUNTA($A1723)&gt;0,VLOOKUP($A1723,Corsa!$A$1:$F$43,3,FALSE),"-")</f>
        <v>-</v>
      </c>
      <c r="G1723" s="28" t="str">
        <f>IF($D1723&gt;0,VLOOKUP($D1723,Iscrizioni!$A$2:$M$2502,9,FALSE),"-")</f>
        <v>-</v>
      </c>
      <c r="H1723" s="28" t="str">
        <f>IF($D1723&gt;0,VLOOKUP($D1723,Iscrizioni!$A$2:$M$2502,4,FALSE),"-")</f>
        <v>-</v>
      </c>
      <c r="I1723" s="27" t="str">
        <f>IF($D1723&gt;0,VLOOKUP($D1723,Iscrizioni!$A$2:$M$2502,5,FALSE),"-")</f>
        <v>-</v>
      </c>
      <c r="J1723" s="27" t="str">
        <f>IF($D1723&gt;0,VLOOKUP($D1723,Iscrizioni!$A$2:$M$2502,10,FALSE),"-")</f>
        <v>-</v>
      </c>
      <c r="K1723" s="27" t="str">
        <f t="shared" si="160"/>
        <v>-</v>
      </c>
      <c r="L1723" s="46" t="str">
        <f>IF($D1723&gt;0,VLOOKUP($D1723,Iscrizioni!$A$2:$M$2502,11,FALSE),"-")</f>
        <v>-</v>
      </c>
      <c r="M1723" s="27" t="str">
        <f>IF($D1723&gt;0,VLOOKUP($D1723,Iscrizioni!$A$2:$N$2502,12,FALSE),"-")</f>
        <v>-</v>
      </c>
      <c r="N1723" s="46" t="str">
        <f>IF($D1723&gt;0,VLOOKUP($D1723,Iscrizioni!$A$2:$M$2502,6,FALSE),"-")</f>
        <v>-</v>
      </c>
      <c r="O1723" s="107" t="str">
        <f>IF($D1723&gt;0,VLOOKUP($D1723,Iscrizioni!$A$2:$M$2502,7,FALSE),"-")</f>
        <v>-</v>
      </c>
      <c r="P1723" s="46" t="str">
        <f>IF($D1723&gt;0,VLOOKUP(LEFT($N1723,1),Regione!$A$2:$C$21,2,FALSE),"-")</f>
        <v>-</v>
      </c>
      <c r="Q1723" s="112" t="str">
        <f ca="1">IF($D1723&gt;0,NormalizzaTempo("D",CELL("tipo",$E1723),$E1723),"-")</f>
        <v>-</v>
      </c>
      <c r="R1723" s="27" t="str">
        <f>IF($D1723&gt;0,VLOOKUP($D1723,Iscrizioni!$A$2:$M$2502,13,FALSE),"-")</f>
        <v>-</v>
      </c>
      <c r="S1723" s="112" t="str">
        <f t="shared" si="163"/>
        <v>-</v>
      </c>
      <c r="T1723" s="112" t="str">
        <f>IF($D1723&gt;0,SUMIFS($S$3:$S1723,$X$3:$X1723,1,$J$3:$J1723,$J1723),"-")</f>
        <v>-</v>
      </c>
      <c r="U1723" s="112" t="str">
        <f t="shared" si="164"/>
        <v>-</v>
      </c>
      <c r="V1723" s="112" t="str">
        <f t="shared" si="161"/>
        <v>-</v>
      </c>
      <c r="W1723" s="27" t="str">
        <f>IF(LEN($C1723)=0,IF($D1723&gt;0,COUNTIFS($A$3:$A1723,$A1723),"-"),"Escluso")</f>
        <v>-</v>
      </c>
      <c r="X1723" s="2" t="str">
        <f>IF(LEN($C1723)=0,IF($D1723&gt;0,COUNTIFS($J$3:$J1723,$J1723,$C$3:$C1723,""),"-"),"Escluso")</f>
        <v>-</v>
      </c>
      <c r="Y1723" s="127" t="str">
        <f t="shared" si="165"/>
        <v>-</v>
      </c>
      <c r="Z1723" s="2" t="str">
        <f>IF($D1723&gt;0,COUNTIFS($O$3:$O1723,$O1723,$L$3:$L1723,$L1723,$I$3:$I1723,$I1723),"-")</f>
        <v>-</v>
      </c>
      <c r="AA1723" s="27" t="str">
        <f>IF($D1723&gt;0,IF(OR($Z1723 &gt;1,$L1723&lt;&gt;"Adulti"),0,VLOOKUP($P1723,Regione!$B$2:$C$22,2,FALSE)),"-")</f>
        <v>-</v>
      </c>
      <c r="AB1723" s="27" t="str">
        <f>IF($D1723&gt;0,IF(COUNTIFS($O$3:$O1723,$O1723,$L$3:$L1723,$L1723,$I$3:$I1723,$I1723) &gt;1,0,SUMIFS($Y$3:$Y$2503,$L$3:$L$2503,$L1723,$O$3:$O$2503,$O1723,$I$3:$I$2503,$I1723)),"-")</f>
        <v>-</v>
      </c>
      <c r="AC1723" s="27" t="str">
        <f t="shared" si="162"/>
        <v>-</v>
      </c>
    </row>
    <row r="1724" spans="1:29" s="1" customFormat="1">
      <c r="A1724" s="13"/>
      <c r="B1724" s="107" t="str">
        <f>IF(COUNTA($A1724)&gt;0,VLOOKUP($A1724,Corsa!$A$1:$F$43,2,FALSE),"-")</f>
        <v>-</v>
      </c>
      <c r="C1724" s="11"/>
      <c r="D1724" s="13"/>
      <c r="E1724" s="13"/>
      <c r="F1724" s="46" t="str">
        <f>IF(COUNTA($A1724)&gt;0,VLOOKUP($A1724,Corsa!$A$1:$F$43,3,FALSE),"-")</f>
        <v>-</v>
      </c>
      <c r="G1724" s="28" t="str">
        <f>IF($D1724&gt;0,VLOOKUP($D1724,Iscrizioni!$A$2:$M$2502,9,FALSE),"-")</f>
        <v>-</v>
      </c>
      <c r="H1724" s="28" t="str">
        <f>IF($D1724&gt;0,VLOOKUP($D1724,Iscrizioni!$A$2:$M$2502,4,FALSE),"-")</f>
        <v>-</v>
      </c>
      <c r="I1724" s="27" t="str">
        <f>IF($D1724&gt;0,VLOOKUP($D1724,Iscrizioni!$A$2:$M$2502,5,FALSE),"-")</f>
        <v>-</v>
      </c>
      <c r="J1724" s="27" t="str">
        <f>IF($D1724&gt;0,VLOOKUP($D1724,Iscrizioni!$A$2:$M$2502,10,FALSE),"-")</f>
        <v>-</v>
      </c>
      <c r="K1724" s="27" t="str">
        <f t="shared" si="160"/>
        <v>-</v>
      </c>
      <c r="L1724" s="46" t="str">
        <f>IF($D1724&gt;0,VLOOKUP($D1724,Iscrizioni!$A$2:$M$2502,11,FALSE),"-")</f>
        <v>-</v>
      </c>
      <c r="M1724" s="27" t="str">
        <f>IF($D1724&gt;0,VLOOKUP($D1724,Iscrizioni!$A$2:$N$2502,12,FALSE),"-")</f>
        <v>-</v>
      </c>
      <c r="N1724" s="46" t="str">
        <f>IF($D1724&gt;0,VLOOKUP($D1724,Iscrizioni!$A$2:$M$2502,6,FALSE),"-")</f>
        <v>-</v>
      </c>
      <c r="O1724" s="107" t="str">
        <f>IF($D1724&gt;0,VLOOKUP($D1724,Iscrizioni!$A$2:$M$2502,7,FALSE),"-")</f>
        <v>-</v>
      </c>
      <c r="P1724" s="46" t="str">
        <f>IF($D1724&gt;0,VLOOKUP(LEFT($N1724,1),Regione!$A$2:$C$21,2,FALSE),"-")</f>
        <v>-</v>
      </c>
      <c r="Q1724" s="112" t="str">
        <f ca="1">IF($D1724&gt;0,NormalizzaTempo("D",CELL("tipo",$E1724),$E1724),"-")</f>
        <v>-</v>
      </c>
      <c r="R1724" s="27" t="str">
        <f>IF($D1724&gt;0,VLOOKUP($D1724,Iscrizioni!$A$2:$M$2502,13,FALSE),"-")</f>
        <v>-</v>
      </c>
      <c r="S1724" s="112" t="str">
        <f t="shared" si="163"/>
        <v>-</v>
      </c>
      <c r="T1724" s="112" t="str">
        <f>IF($D1724&gt;0,SUMIFS($S$3:$S1724,$X$3:$X1724,1,$J$3:$J1724,$J1724),"-")</f>
        <v>-</v>
      </c>
      <c r="U1724" s="112" t="str">
        <f t="shared" si="164"/>
        <v>-</v>
      </c>
      <c r="V1724" s="112" t="str">
        <f t="shared" si="161"/>
        <v>-</v>
      </c>
      <c r="W1724" s="27" t="str">
        <f>IF(LEN($C1724)=0,IF($D1724&gt;0,COUNTIFS($A$3:$A1724,$A1724),"-"),"Escluso")</f>
        <v>-</v>
      </c>
      <c r="X1724" s="2" t="str">
        <f>IF(LEN($C1724)=0,IF($D1724&gt;0,COUNTIFS($J$3:$J1724,$J1724,$C$3:$C1724,""),"-"),"Escluso")</f>
        <v>-</v>
      </c>
      <c r="Y1724" s="127" t="str">
        <f t="shared" si="165"/>
        <v>-</v>
      </c>
      <c r="Z1724" s="2" t="str">
        <f>IF($D1724&gt;0,COUNTIFS($O$3:$O1724,$O1724,$L$3:$L1724,$L1724,$I$3:$I1724,$I1724),"-")</f>
        <v>-</v>
      </c>
      <c r="AA1724" s="27" t="str">
        <f>IF($D1724&gt;0,IF(OR($Z1724 &gt;1,$L1724&lt;&gt;"Adulti"),0,VLOOKUP($P1724,Regione!$B$2:$C$22,2,FALSE)),"-")</f>
        <v>-</v>
      </c>
      <c r="AB1724" s="27" t="str">
        <f>IF($D1724&gt;0,IF(COUNTIFS($O$3:$O1724,$O1724,$L$3:$L1724,$L1724,$I$3:$I1724,$I1724) &gt;1,0,SUMIFS($Y$3:$Y$2503,$L$3:$L$2503,$L1724,$O$3:$O$2503,$O1724,$I$3:$I$2503,$I1724)),"-")</f>
        <v>-</v>
      </c>
      <c r="AC1724" s="27" t="str">
        <f t="shared" si="162"/>
        <v>-</v>
      </c>
    </row>
    <row r="1725" spans="1:29" s="1" customFormat="1">
      <c r="A1725" s="13"/>
      <c r="B1725" s="107" t="str">
        <f>IF(COUNTA($A1725)&gt;0,VLOOKUP($A1725,Corsa!$A$1:$F$43,2,FALSE),"-")</f>
        <v>-</v>
      </c>
      <c r="C1725" s="11"/>
      <c r="D1725" s="13"/>
      <c r="E1725" s="13"/>
      <c r="F1725" s="46" t="str">
        <f>IF(COUNTA($A1725)&gt;0,VLOOKUP($A1725,Corsa!$A$1:$F$43,3,FALSE),"-")</f>
        <v>-</v>
      </c>
      <c r="G1725" s="28" t="str">
        <f>IF($D1725&gt;0,VLOOKUP($D1725,Iscrizioni!$A$2:$M$2502,9,FALSE),"-")</f>
        <v>-</v>
      </c>
      <c r="H1725" s="28" t="str">
        <f>IF($D1725&gt;0,VLOOKUP($D1725,Iscrizioni!$A$2:$M$2502,4,FALSE),"-")</f>
        <v>-</v>
      </c>
      <c r="I1725" s="27" t="str">
        <f>IF($D1725&gt;0,VLOOKUP($D1725,Iscrizioni!$A$2:$M$2502,5,FALSE),"-")</f>
        <v>-</v>
      </c>
      <c r="J1725" s="27" t="str">
        <f>IF($D1725&gt;0,VLOOKUP($D1725,Iscrizioni!$A$2:$M$2502,10,FALSE),"-")</f>
        <v>-</v>
      </c>
      <c r="K1725" s="27" t="str">
        <f t="shared" si="160"/>
        <v>-</v>
      </c>
      <c r="L1725" s="46" t="str">
        <f>IF($D1725&gt;0,VLOOKUP($D1725,Iscrizioni!$A$2:$M$2502,11,FALSE),"-")</f>
        <v>-</v>
      </c>
      <c r="M1725" s="27" t="str">
        <f>IF($D1725&gt;0,VLOOKUP($D1725,Iscrizioni!$A$2:$N$2502,12,FALSE),"-")</f>
        <v>-</v>
      </c>
      <c r="N1725" s="46" t="str">
        <f>IF($D1725&gt;0,VLOOKUP($D1725,Iscrizioni!$A$2:$M$2502,6,FALSE),"-")</f>
        <v>-</v>
      </c>
      <c r="O1725" s="107" t="str">
        <f>IF($D1725&gt;0,VLOOKUP($D1725,Iscrizioni!$A$2:$M$2502,7,FALSE),"-")</f>
        <v>-</v>
      </c>
      <c r="P1725" s="46" t="str">
        <f>IF($D1725&gt;0,VLOOKUP(LEFT($N1725,1),Regione!$A$2:$C$21,2,FALSE),"-")</f>
        <v>-</v>
      </c>
      <c r="Q1725" s="112" t="str">
        <f ca="1">IF($D1725&gt;0,NormalizzaTempo("D",CELL("tipo",$E1725),$E1725),"-")</f>
        <v>-</v>
      </c>
      <c r="R1725" s="27" t="str">
        <f>IF($D1725&gt;0,VLOOKUP($D1725,Iscrizioni!$A$2:$M$2502,13,FALSE),"-")</f>
        <v>-</v>
      </c>
      <c r="S1725" s="112" t="str">
        <f t="shared" si="163"/>
        <v>-</v>
      </c>
      <c r="T1725" s="112" t="str">
        <f>IF($D1725&gt;0,SUMIFS($S$3:$S1725,$X$3:$X1725,1,$J$3:$J1725,$J1725),"-")</f>
        <v>-</v>
      </c>
      <c r="U1725" s="112" t="str">
        <f t="shared" si="164"/>
        <v>-</v>
      </c>
      <c r="V1725" s="112" t="str">
        <f t="shared" si="161"/>
        <v>-</v>
      </c>
      <c r="W1725" s="27" t="str">
        <f>IF(LEN($C1725)=0,IF($D1725&gt;0,COUNTIFS($A$3:$A1725,$A1725),"-"),"Escluso")</f>
        <v>-</v>
      </c>
      <c r="X1725" s="2" t="str">
        <f>IF(LEN($C1725)=0,IF($D1725&gt;0,COUNTIFS($J$3:$J1725,$J1725,$C$3:$C1725,""),"-"),"Escluso")</f>
        <v>-</v>
      </c>
      <c r="Y1725" s="127" t="str">
        <f t="shared" si="165"/>
        <v>-</v>
      </c>
      <c r="Z1725" s="2" t="str">
        <f>IF($D1725&gt;0,COUNTIFS($O$3:$O1725,$O1725,$L$3:$L1725,$L1725,$I$3:$I1725,$I1725),"-")</f>
        <v>-</v>
      </c>
      <c r="AA1725" s="27" t="str">
        <f>IF($D1725&gt;0,IF(OR($Z1725 &gt;1,$L1725&lt;&gt;"Adulti"),0,VLOOKUP($P1725,Regione!$B$2:$C$22,2,FALSE)),"-")</f>
        <v>-</v>
      </c>
      <c r="AB1725" s="27" t="str">
        <f>IF($D1725&gt;0,IF(COUNTIFS($O$3:$O1725,$O1725,$L$3:$L1725,$L1725,$I$3:$I1725,$I1725) &gt;1,0,SUMIFS($Y$3:$Y$2503,$L$3:$L$2503,$L1725,$O$3:$O$2503,$O1725,$I$3:$I$2503,$I1725)),"-")</f>
        <v>-</v>
      </c>
      <c r="AC1725" s="27" t="str">
        <f t="shared" si="162"/>
        <v>-</v>
      </c>
    </row>
    <row r="1726" spans="1:29" s="1" customFormat="1">
      <c r="A1726" s="13"/>
      <c r="B1726" s="107" t="str">
        <f>IF(COUNTA($A1726)&gt;0,VLOOKUP($A1726,Corsa!$A$1:$F$43,2,FALSE),"-")</f>
        <v>-</v>
      </c>
      <c r="C1726" s="11"/>
      <c r="D1726" s="13"/>
      <c r="E1726" s="13"/>
      <c r="F1726" s="46" t="str">
        <f>IF(COUNTA($A1726)&gt;0,VLOOKUP($A1726,Corsa!$A$1:$F$43,3,FALSE),"-")</f>
        <v>-</v>
      </c>
      <c r="G1726" s="28" t="str">
        <f>IF($D1726&gt;0,VLOOKUP($D1726,Iscrizioni!$A$2:$M$2502,9,FALSE),"-")</f>
        <v>-</v>
      </c>
      <c r="H1726" s="28" t="str">
        <f>IF($D1726&gt;0,VLOOKUP($D1726,Iscrizioni!$A$2:$M$2502,4,FALSE),"-")</f>
        <v>-</v>
      </c>
      <c r="I1726" s="27" t="str">
        <f>IF($D1726&gt;0,VLOOKUP($D1726,Iscrizioni!$A$2:$M$2502,5,FALSE),"-")</f>
        <v>-</v>
      </c>
      <c r="J1726" s="27" t="str">
        <f>IF($D1726&gt;0,VLOOKUP($D1726,Iscrizioni!$A$2:$M$2502,10,FALSE),"-")</f>
        <v>-</v>
      </c>
      <c r="K1726" s="27" t="str">
        <f t="shared" si="160"/>
        <v>-</v>
      </c>
      <c r="L1726" s="46" t="str">
        <f>IF($D1726&gt;0,VLOOKUP($D1726,Iscrizioni!$A$2:$M$2502,11,FALSE),"-")</f>
        <v>-</v>
      </c>
      <c r="M1726" s="27" t="str">
        <f>IF($D1726&gt;0,VLOOKUP($D1726,Iscrizioni!$A$2:$N$2502,12,FALSE),"-")</f>
        <v>-</v>
      </c>
      <c r="N1726" s="46" t="str">
        <f>IF($D1726&gt;0,VLOOKUP($D1726,Iscrizioni!$A$2:$M$2502,6,FALSE),"-")</f>
        <v>-</v>
      </c>
      <c r="O1726" s="107" t="str">
        <f>IF($D1726&gt;0,VLOOKUP($D1726,Iscrizioni!$A$2:$M$2502,7,FALSE),"-")</f>
        <v>-</v>
      </c>
      <c r="P1726" s="46" t="str">
        <f>IF($D1726&gt;0,VLOOKUP(LEFT($N1726,1),Regione!$A$2:$C$21,2,FALSE),"-")</f>
        <v>-</v>
      </c>
      <c r="Q1726" s="112" t="str">
        <f ca="1">IF($D1726&gt;0,NormalizzaTempo("D",CELL("tipo",$E1726),$E1726),"-")</f>
        <v>-</v>
      </c>
      <c r="R1726" s="27" t="str">
        <f>IF($D1726&gt;0,VLOOKUP($D1726,Iscrizioni!$A$2:$M$2502,13,FALSE),"-")</f>
        <v>-</v>
      </c>
      <c r="S1726" s="112" t="str">
        <f t="shared" si="163"/>
        <v>-</v>
      </c>
      <c r="T1726" s="112" t="str">
        <f>IF($D1726&gt;0,SUMIFS($S$3:$S1726,$X$3:$X1726,1,$J$3:$J1726,$J1726),"-")</f>
        <v>-</v>
      </c>
      <c r="U1726" s="112" t="str">
        <f t="shared" si="164"/>
        <v>-</v>
      </c>
      <c r="V1726" s="112" t="str">
        <f t="shared" si="161"/>
        <v>-</v>
      </c>
      <c r="W1726" s="27" t="str">
        <f>IF(LEN($C1726)=0,IF($D1726&gt;0,COUNTIFS($A$3:$A1726,$A1726),"-"),"Escluso")</f>
        <v>-</v>
      </c>
      <c r="X1726" s="2" t="str">
        <f>IF(LEN($C1726)=0,IF($D1726&gt;0,COUNTIFS($J$3:$J1726,$J1726,$C$3:$C1726,""),"-"),"Escluso")</f>
        <v>-</v>
      </c>
      <c r="Y1726" s="127" t="str">
        <f t="shared" si="165"/>
        <v>-</v>
      </c>
      <c r="Z1726" s="2" t="str">
        <f>IF($D1726&gt;0,COUNTIFS($O$3:$O1726,$O1726,$L$3:$L1726,$L1726,$I$3:$I1726,$I1726),"-")</f>
        <v>-</v>
      </c>
      <c r="AA1726" s="27" t="str">
        <f>IF($D1726&gt;0,IF(OR($Z1726 &gt;1,$L1726&lt;&gt;"Adulti"),0,VLOOKUP($P1726,Regione!$B$2:$C$22,2,FALSE)),"-")</f>
        <v>-</v>
      </c>
      <c r="AB1726" s="27" t="str">
        <f>IF($D1726&gt;0,IF(COUNTIFS($O$3:$O1726,$O1726,$L$3:$L1726,$L1726,$I$3:$I1726,$I1726) &gt;1,0,SUMIFS($Y$3:$Y$2503,$L$3:$L$2503,$L1726,$O$3:$O$2503,$O1726,$I$3:$I$2503,$I1726)),"-")</f>
        <v>-</v>
      </c>
      <c r="AC1726" s="27" t="str">
        <f t="shared" si="162"/>
        <v>-</v>
      </c>
    </row>
    <row r="1727" spans="1:29" s="1" customFormat="1">
      <c r="A1727" s="13"/>
      <c r="B1727" s="107" t="str">
        <f>IF(COUNTA($A1727)&gt;0,VLOOKUP($A1727,Corsa!$A$1:$F$43,2,FALSE),"-")</f>
        <v>-</v>
      </c>
      <c r="C1727" s="11"/>
      <c r="D1727" s="13"/>
      <c r="E1727" s="13"/>
      <c r="F1727" s="46" t="str">
        <f>IF(COUNTA($A1727)&gt;0,VLOOKUP($A1727,Corsa!$A$1:$F$43,3,FALSE),"-")</f>
        <v>-</v>
      </c>
      <c r="G1727" s="28" t="str">
        <f>IF($D1727&gt;0,VLOOKUP($D1727,Iscrizioni!$A$2:$M$2502,9,FALSE),"-")</f>
        <v>-</v>
      </c>
      <c r="H1727" s="28" t="str">
        <f>IF($D1727&gt;0,VLOOKUP($D1727,Iscrizioni!$A$2:$M$2502,4,FALSE),"-")</f>
        <v>-</v>
      </c>
      <c r="I1727" s="27" t="str">
        <f>IF($D1727&gt;0,VLOOKUP($D1727,Iscrizioni!$A$2:$M$2502,5,FALSE),"-")</f>
        <v>-</v>
      </c>
      <c r="J1727" s="27" t="str">
        <f>IF($D1727&gt;0,VLOOKUP($D1727,Iscrizioni!$A$2:$M$2502,10,FALSE),"-")</f>
        <v>-</v>
      </c>
      <c r="K1727" s="27" t="str">
        <f t="shared" si="160"/>
        <v>-</v>
      </c>
      <c r="L1727" s="46" t="str">
        <f>IF($D1727&gt;0,VLOOKUP($D1727,Iscrizioni!$A$2:$M$2502,11,FALSE),"-")</f>
        <v>-</v>
      </c>
      <c r="M1727" s="27" t="str">
        <f>IF($D1727&gt;0,VLOOKUP($D1727,Iscrizioni!$A$2:$N$2502,12,FALSE),"-")</f>
        <v>-</v>
      </c>
      <c r="N1727" s="46" t="str">
        <f>IF($D1727&gt;0,VLOOKUP($D1727,Iscrizioni!$A$2:$M$2502,6,FALSE),"-")</f>
        <v>-</v>
      </c>
      <c r="O1727" s="107" t="str">
        <f>IF($D1727&gt;0,VLOOKUP($D1727,Iscrizioni!$A$2:$M$2502,7,FALSE),"-")</f>
        <v>-</v>
      </c>
      <c r="P1727" s="46" t="str">
        <f>IF($D1727&gt;0,VLOOKUP(LEFT($N1727,1),Regione!$A$2:$C$21,2,FALSE),"-")</f>
        <v>-</v>
      </c>
      <c r="Q1727" s="112" t="str">
        <f ca="1">IF($D1727&gt;0,NormalizzaTempo("D",CELL("tipo",$E1727),$E1727),"-")</f>
        <v>-</v>
      </c>
      <c r="R1727" s="27" t="str">
        <f>IF($D1727&gt;0,VLOOKUP($D1727,Iscrizioni!$A$2:$M$2502,13,FALSE),"-")</f>
        <v>-</v>
      </c>
      <c r="S1727" s="112" t="str">
        <f t="shared" si="163"/>
        <v>-</v>
      </c>
      <c r="T1727" s="112" t="str">
        <f>IF($D1727&gt;0,SUMIFS($S$3:$S1727,$X$3:$X1727,1,$J$3:$J1727,$J1727),"-")</f>
        <v>-</v>
      </c>
      <c r="U1727" s="112" t="str">
        <f t="shared" si="164"/>
        <v>-</v>
      </c>
      <c r="V1727" s="112" t="str">
        <f t="shared" si="161"/>
        <v>-</v>
      </c>
      <c r="W1727" s="27" t="str">
        <f>IF(LEN($C1727)=0,IF($D1727&gt;0,COUNTIFS($A$3:$A1727,$A1727),"-"),"Escluso")</f>
        <v>-</v>
      </c>
      <c r="X1727" s="2" t="str">
        <f>IF(LEN($C1727)=0,IF($D1727&gt;0,COUNTIFS($J$3:$J1727,$J1727,$C$3:$C1727,""),"-"),"Escluso")</f>
        <v>-</v>
      </c>
      <c r="Y1727" s="127" t="str">
        <f t="shared" si="165"/>
        <v>-</v>
      </c>
      <c r="Z1727" s="2" t="str">
        <f>IF($D1727&gt;0,COUNTIFS($O$3:$O1727,$O1727,$L$3:$L1727,$L1727,$I$3:$I1727,$I1727),"-")</f>
        <v>-</v>
      </c>
      <c r="AA1727" s="27" t="str">
        <f>IF($D1727&gt;0,IF(OR($Z1727 &gt;1,$L1727&lt;&gt;"Adulti"),0,VLOOKUP($P1727,Regione!$B$2:$C$22,2,FALSE)),"-")</f>
        <v>-</v>
      </c>
      <c r="AB1727" s="27" t="str">
        <f>IF($D1727&gt;0,IF(COUNTIFS($O$3:$O1727,$O1727,$L$3:$L1727,$L1727,$I$3:$I1727,$I1727) &gt;1,0,SUMIFS($Y$3:$Y$2503,$L$3:$L$2503,$L1727,$O$3:$O$2503,$O1727,$I$3:$I$2503,$I1727)),"-")</f>
        <v>-</v>
      </c>
      <c r="AC1727" s="27" t="str">
        <f t="shared" si="162"/>
        <v>-</v>
      </c>
    </row>
    <row r="1728" spans="1:29" s="1" customFormat="1">
      <c r="A1728" s="13"/>
      <c r="B1728" s="107" t="str">
        <f>IF(COUNTA($A1728)&gt;0,VLOOKUP($A1728,Corsa!$A$1:$F$43,2,FALSE),"-")</f>
        <v>-</v>
      </c>
      <c r="C1728" s="11"/>
      <c r="D1728" s="13"/>
      <c r="E1728" s="13"/>
      <c r="F1728" s="46" t="str">
        <f>IF(COUNTA($A1728)&gt;0,VLOOKUP($A1728,Corsa!$A$1:$F$43,3,FALSE),"-")</f>
        <v>-</v>
      </c>
      <c r="G1728" s="28" t="str">
        <f>IF($D1728&gt;0,VLOOKUP($D1728,Iscrizioni!$A$2:$M$2502,9,FALSE),"-")</f>
        <v>-</v>
      </c>
      <c r="H1728" s="28" t="str">
        <f>IF($D1728&gt;0,VLOOKUP($D1728,Iscrizioni!$A$2:$M$2502,4,FALSE),"-")</f>
        <v>-</v>
      </c>
      <c r="I1728" s="27" t="str">
        <f>IF($D1728&gt;0,VLOOKUP($D1728,Iscrizioni!$A$2:$M$2502,5,FALSE),"-")</f>
        <v>-</v>
      </c>
      <c r="J1728" s="27" t="str">
        <f>IF($D1728&gt;0,VLOOKUP($D1728,Iscrizioni!$A$2:$M$2502,10,FALSE),"-")</f>
        <v>-</v>
      </c>
      <c r="K1728" s="27" t="str">
        <f t="shared" si="160"/>
        <v>-</v>
      </c>
      <c r="L1728" s="46" t="str">
        <f>IF($D1728&gt;0,VLOOKUP($D1728,Iscrizioni!$A$2:$M$2502,11,FALSE),"-")</f>
        <v>-</v>
      </c>
      <c r="M1728" s="27" t="str">
        <f>IF($D1728&gt;0,VLOOKUP($D1728,Iscrizioni!$A$2:$N$2502,12,FALSE),"-")</f>
        <v>-</v>
      </c>
      <c r="N1728" s="46" t="str">
        <f>IF($D1728&gt;0,VLOOKUP($D1728,Iscrizioni!$A$2:$M$2502,6,FALSE),"-")</f>
        <v>-</v>
      </c>
      <c r="O1728" s="107" t="str">
        <f>IF($D1728&gt;0,VLOOKUP($D1728,Iscrizioni!$A$2:$M$2502,7,FALSE),"-")</f>
        <v>-</v>
      </c>
      <c r="P1728" s="46" t="str">
        <f>IF($D1728&gt;0,VLOOKUP(LEFT($N1728,1),Regione!$A$2:$C$21,2,FALSE),"-")</f>
        <v>-</v>
      </c>
      <c r="Q1728" s="112" t="str">
        <f ca="1">IF($D1728&gt;0,NormalizzaTempo("D",CELL("tipo",$E1728),$E1728),"-")</f>
        <v>-</v>
      </c>
      <c r="R1728" s="27" t="str">
        <f>IF($D1728&gt;0,VLOOKUP($D1728,Iscrizioni!$A$2:$M$2502,13,FALSE),"-")</f>
        <v>-</v>
      </c>
      <c r="S1728" s="112" t="str">
        <f t="shared" si="163"/>
        <v>-</v>
      </c>
      <c r="T1728" s="112" t="str">
        <f>IF($D1728&gt;0,SUMIFS($S$3:$S1728,$X$3:$X1728,1,$J$3:$J1728,$J1728),"-")</f>
        <v>-</v>
      </c>
      <c r="U1728" s="112" t="str">
        <f t="shared" si="164"/>
        <v>-</v>
      </c>
      <c r="V1728" s="112" t="str">
        <f t="shared" si="161"/>
        <v>-</v>
      </c>
      <c r="W1728" s="27" t="str">
        <f>IF(LEN($C1728)=0,IF($D1728&gt;0,COUNTIFS($A$3:$A1728,$A1728),"-"),"Escluso")</f>
        <v>-</v>
      </c>
      <c r="X1728" s="2" t="str">
        <f>IF(LEN($C1728)=0,IF($D1728&gt;0,COUNTIFS($J$3:$J1728,$J1728,$C$3:$C1728,""),"-"),"Escluso")</f>
        <v>-</v>
      </c>
      <c r="Y1728" s="127" t="str">
        <f t="shared" si="165"/>
        <v>-</v>
      </c>
      <c r="Z1728" s="2" t="str">
        <f>IF($D1728&gt;0,COUNTIFS($O$3:$O1728,$O1728,$L$3:$L1728,$L1728,$I$3:$I1728,$I1728),"-")</f>
        <v>-</v>
      </c>
      <c r="AA1728" s="27" t="str">
        <f>IF($D1728&gt;0,IF(OR($Z1728 &gt;1,$L1728&lt;&gt;"Adulti"),0,VLOOKUP($P1728,Regione!$B$2:$C$22,2,FALSE)),"-")</f>
        <v>-</v>
      </c>
      <c r="AB1728" s="27" t="str">
        <f>IF($D1728&gt;0,IF(COUNTIFS($O$3:$O1728,$O1728,$L$3:$L1728,$L1728,$I$3:$I1728,$I1728) &gt;1,0,SUMIFS($Y$3:$Y$2503,$L$3:$L$2503,$L1728,$O$3:$O$2503,$O1728,$I$3:$I$2503,$I1728)),"-")</f>
        <v>-</v>
      </c>
      <c r="AC1728" s="27" t="str">
        <f t="shared" si="162"/>
        <v>-</v>
      </c>
    </row>
    <row r="1729" spans="1:29" s="1" customFormat="1">
      <c r="A1729" s="13"/>
      <c r="B1729" s="107" t="str">
        <f>IF(COUNTA($A1729)&gt;0,VLOOKUP($A1729,Corsa!$A$1:$F$43,2,FALSE),"-")</f>
        <v>-</v>
      </c>
      <c r="C1729" s="11"/>
      <c r="D1729" s="13"/>
      <c r="E1729" s="13"/>
      <c r="F1729" s="46" t="str">
        <f>IF(COUNTA($A1729)&gt;0,VLOOKUP($A1729,Corsa!$A$1:$F$43,3,FALSE),"-")</f>
        <v>-</v>
      </c>
      <c r="G1729" s="28" t="str">
        <f>IF($D1729&gt;0,VLOOKUP($D1729,Iscrizioni!$A$2:$M$2502,9,FALSE),"-")</f>
        <v>-</v>
      </c>
      <c r="H1729" s="28" t="str">
        <f>IF($D1729&gt;0,VLOOKUP($D1729,Iscrizioni!$A$2:$M$2502,4,FALSE),"-")</f>
        <v>-</v>
      </c>
      <c r="I1729" s="27" t="str">
        <f>IF($D1729&gt;0,VLOOKUP($D1729,Iscrizioni!$A$2:$M$2502,5,FALSE),"-")</f>
        <v>-</v>
      </c>
      <c r="J1729" s="27" t="str">
        <f>IF($D1729&gt;0,VLOOKUP($D1729,Iscrizioni!$A$2:$M$2502,10,FALSE),"-")</f>
        <v>-</v>
      </c>
      <c r="K1729" s="27" t="str">
        <f t="shared" si="160"/>
        <v>-</v>
      </c>
      <c r="L1729" s="46" t="str">
        <f>IF($D1729&gt;0,VLOOKUP($D1729,Iscrizioni!$A$2:$M$2502,11,FALSE),"-")</f>
        <v>-</v>
      </c>
      <c r="M1729" s="27" t="str">
        <f>IF($D1729&gt;0,VLOOKUP($D1729,Iscrizioni!$A$2:$N$2502,12,FALSE),"-")</f>
        <v>-</v>
      </c>
      <c r="N1729" s="46" t="str">
        <f>IF($D1729&gt;0,VLOOKUP($D1729,Iscrizioni!$A$2:$M$2502,6,FALSE),"-")</f>
        <v>-</v>
      </c>
      <c r="O1729" s="107" t="str">
        <f>IF($D1729&gt;0,VLOOKUP($D1729,Iscrizioni!$A$2:$M$2502,7,FALSE),"-")</f>
        <v>-</v>
      </c>
      <c r="P1729" s="46" t="str">
        <f>IF($D1729&gt;0,VLOOKUP(LEFT($N1729,1),Regione!$A$2:$C$21,2,FALSE),"-")</f>
        <v>-</v>
      </c>
      <c r="Q1729" s="112" t="str">
        <f ca="1">IF($D1729&gt;0,NormalizzaTempo("D",CELL("tipo",$E1729),$E1729),"-")</f>
        <v>-</v>
      </c>
      <c r="R1729" s="27" t="str">
        <f>IF($D1729&gt;0,VLOOKUP($D1729,Iscrizioni!$A$2:$M$2502,13,FALSE),"-")</f>
        <v>-</v>
      </c>
      <c r="S1729" s="112" t="str">
        <f t="shared" si="163"/>
        <v>-</v>
      </c>
      <c r="T1729" s="112" t="str">
        <f>IF($D1729&gt;0,SUMIFS($S$3:$S1729,$X$3:$X1729,1,$J$3:$J1729,$J1729),"-")</f>
        <v>-</v>
      </c>
      <c r="U1729" s="112" t="str">
        <f t="shared" si="164"/>
        <v>-</v>
      </c>
      <c r="V1729" s="112" t="str">
        <f t="shared" si="161"/>
        <v>-</v>
      </c>
      <c r="W1729" s="27" t="str">
        <f>IF(LEN($C1729)=0,IF($D1729&gt;0,COUNTIFS($A$3:$A1729,$A1729),"-"),"Escluso")</f>
        <v>-</v>
      </c>
      <c r="X1729" s="2" t="str">
        <f>IF(LEN($C1729)=0,IF($D1729&gt;0,COUNTIFS($J$3:$J1729,$J1729,$C$3:$C1729,""),"-"),"Escluso")</f>
        <v>-</v>
      </c>
      <c r="Y1729" s="127" t="str">
        <f t="shared" si="165"/>
        <v>-</v>
      </c>
      <c r="Z1729" s="2" t="str">
        <f>IF($D1729&gt;0,COUNTIFS($O$3:$O1729,$O1729,$L$3:$L1729,$L1729,$I$3:$I1729,$I1729),"-")</f>
        <v>-</v>
      </c>
      <c r="AA1729" s="27" t="str">
        <f>IF($D1729&gt;0,IF(OR($Z1729 &gt;1,$L1729&lt;&gt;"Adulti"),0,VLOOKUP($P1729,Regione!$B$2:$C$22,2,FALSE)),"-")</f>
        <v>-</v>
      </c>
      <c r="AB1729" s="27" t="str">
        <f>IF($D1729&gt;0,IF(COUNTIFS($O$3:$O1729,$O1729,$L$3:$L1729,$L1729,$I$3:$I1729,$I1729) &gt;1,0,SUMIFS($Y$3:$Y$2503,$L$3:$L$2503,$L1729,$O$3:$O$2503,$O1729,$I$3:$I$2503,$I1729)),"-")</f>
        <v>-</v>
      </c>
      <c r="AC1729" s="27" t="str">
        <f t="shared" si="162"/>
        <v>-</v>
      </c>
    </row>
    <row r="1730" spans="1:29" s="1" customFormat="1">
      <c r="A1730" s="13"/>
      <c r="B1730" s="107" t="str">
        <f>IF(COUNTA($A1730)&gt;0,VLOOKUP($A1730,Corsa!$A$1:$F$43,2,FALSE),"-")</f>
        <v>-</v>
      </c>
      <c r="C1730" s="11"/>
      <c r="D1730" s="13"/>
      <c r="E1730" s="13"/>
      <c r="F1730" s="46" t="str">
        <f>IF(COUNTA($A1730)&gt;0,VLOOKUP($A1730,Corsa!$A$1:$F$43,3,FALSE),"-")</f>
        <v>-</v>
      </c>
      <c r="G1730" s="28" t="str">
        <f>IF($D1730&gt;0,VLOOKUP($D1730,Iscrizioni!$A$2:$M$2502,9,FALSE),"-")</f>
        <v>-</v>
      </c>
      <c r="H1730" s="28" t="str">
        <f>IF($D1730&gt;0,VLOOKUP($D1730,Iscrizioni!$A$2:$M$2502,4,FALSE),"-")</f>
        <v>-</v>
      </c>
      <c r="I1730" s="27" t="str">
        <f>IF($D1730&gt;0,VLOOKUP($D1730,Iscrizioni!$A$2:$M$2502,5,FALSE),"-")</f>
        <v>-</v>
      </c>
      <c r="J1730" s="27" t="str">
        <f>IF($D1730&gt;0,VLOOKUP($D1730,Iscrizioni!$A$2:$M$2502,10,FALSE),"-")</f>
        <v>-</v>
      </c>
      <c r="K1730" s="27" t="str">
        <f t="shared" si="160"/>
        <v>-</v>
      </c>
      <c r="L1730" s="46" t="str">
        <f>IF($D1730&gt;0,VLOOKUP($D1730,Iscrizioni!$A$2:$M$2502,11,FALSE),"-")</f>
        <v>-</v>
      </c>
      <c r="M1730" s="27" t="str">
        <f>IF($D1730&gt;0,VLOOKUP($D1730,Iscrizioni!$A$2:$N$2502,12,FALSE),"-")</f>
        <v>-</v>
      </c>
      <c r="N1730" s="46" t="str">
        <f>IF($D1730&gt;0,VLOOKUP($D1730,Iscrizioni!$A$2:$M$2502,6,FALSE),"-")</f>
        <v>-</v>
      </c>
      <c r="O1730" s="107" t="str">
        <f>IF($D1730&gt;0,VLOOKUP($D1730,Iscrizioni!$A$2:$M$2502,7,FALSE),"-")</f>
        <v>-</v>
      </c>
      <c r="P1730" s="46" t="str">
        <f>IF($D1730&gt;0,VLOOKUP(LEFT($N1730,1),Regione!$A$2:$C$21,2,FALSE),"-")</f>
        <v>-</v>
      </c>
      <c r="Q1730" s="112" t="str">
        <f ca="1">IF($D1730&gt;0,NormalizzaTempo("D",CELL("tipo",$E1730),$E1730),"-")</f>
        <v>-</v>
      </c>
      <c r="R1730" s="27" t="str">
        <f>IF($D1730&gt;0,VLOOKUP($D1730,Iscrizioni!$A$2:$M$2502,13,FALSE),"-")</f>
        <v>-</v>
      </c>
      <c r="S1730" s="112" t="str">
        <f t="shared" si="163"/>
        <v>-</v>
      </c>
      <c r="T1730" s="112" t="str">
        <f>IF($D1730&gt;0,SUMIFS($S$3:$S1730,$X$3:$X1730,1,$J$3:$J1730,$J1730),"-")</f>
        <v>-</v>
      </c>
      <c r="U1730" s="112" t="str">
        <f t="shared" si="164"/>
        <v>-</v>
      </c>
      <c r="V1730" s="112" t="str">
        <f t="shared" si="161"/>
        <v>-</v>
      </c>
      <c r="W1730" s="27" t="str">
        <f>IF(LEN($C1730)=0,IF($D1730&gt;0,COUNTIFS($A$3:$A1730,$A1730),"-"),"Escluso")</f>
        <v>-</v>
      </c>
      <c r="X1730" s="2" t="str">
        <f>IF(LEN($C1730)=0,IF($D1730&gt;0,COUNTIFS($J$3:$J1730,$J1730,$C$3:$C1730,""),"-"),"Escluso")</f>
        <v>-</v>
      </c>
      <c r="Y1730" s="127" t="str">
        <f t="shared" si="165"/>
        <v>-</v>
      </c>
      <c r="Z1730" s="2" t="str">
        <f>IF($D1730&gt;0,COUNTIFS($O$3:$O1730,$O1730,$L$3:$L1730,$L1730,$I$3:$I1730,$I1730),"-")</f>
        <v>-</v>
      </c>
      <c r="AA1730" s="27" t="str">
        <f>IF($D1730&gt;0,IF(OR($Z1730 &gt;1,$L1730&lt;&gt;"Adulti"),0,VLOOKUP($P1730,Regione!$B$2:$C$22,2,FALSE)),"-")</f>
        <v>-</v>
      </c>
      <c r="AB1730" s="27" t="str">
        <f>IF($D1730&gt;0,IF(COUNTIFS($O$3:$O1730,$O1730,$L$3:$L1730,$L1730,$I$3:$I1730,$I1730) &gt;1,0,SUMIFS($Y$3:$Y$2503,$L$3:$L$2503,$L1730,$O$3:$O$2503,$O1730,$I$3:$I$2503,$I1730)),"-")</f>
        <v>-</v>
      </c>
      <c r="AC1730" s="27" t="str">
        <f t="shared" si="162"/>
        <v>-</v>
      </c>
    </row>
    <row r="1731" spans="1:29" s="1" customFormat="1">
      <c r="A1731" s="13"/>
      <c r="B1731" s="107" t="str">
        <f>IF(COUNTA($A1731)&gt;0,VLOOKUP($A1731,Corsa!$A$1:$F$43,2,FALSE),"-")</f>
        <v>-</v>
      </c>
      <c r="C1731" s="11"/>
      <c r="D1731" s="13"/>
      <c r="E1731" s="13"/>
      <c r="F1731" s="46" t="str">
        <f>IF(COUNTA($A1731)&gt;0,VLOOKUP($A1731,Corsa!$A$1:$F$43,3,FALSE),"-")</f>
        <v>-</v>
      </c>
      <c r="G1731" s="28" t="str">
        <f>IF($D1731&gt;0,VLOOKUP($D1731,Iscrizioni!$A$2:$M$2502,9,FALSE),"-")</f>
        <v>-</v>
      </c>
      <c r="H1731" s="28" t="str">
        <f>IF($D1731&gt;0,VLOOKUP($D1731,Iscrizioni!$A$2:$M$2502,4,FALSE),"-")</f>
        <v>-</v>
      </c>
      <c r="I1731" s="27" t="str">
        <f>IF($D1731&gt;0,VLOOKUP($D1731,Iscrizioni!$A$2:$M$2502,5,FALSE),"-")</f>
        <v>-</v>
      </c>
      <c r="J1731" s="27" t="str">
        <f>IF($D1731&gt;0,VLOOKUP($D1731,Iscrizioni!$A$2:$M$2502,10,FALSE),"-")</f>
        <v>-</v>
      </c>
      <c r="K1731" s="27" t="str">
        <f t="shared" ref="K1731:K1794" si="166">IF(D1731&gt;0,IF(IFERROR(SEARCH(J1731,F1731),0)=0,"Verifica","ok"),"-")</f>
        <v>-</v>
      </c>
      <c r="L1731" s="46" t="str">
        <f>IF($D1731&gt;0,VLOOKUP($D1731,Iscrizioni!$A$2:$M$2502,11,FALSE),"-")</f>
        <v>-</v>
      </c>
      <c r="M1731" s="27" t="str">
        <f>IF($D1731&gt;0,VLOOKUP($D1731,Iscrizioni!$A$2:$N$2502,12,FALSE),"-")</f>
        <v>-</v>
      </c>
      <c r="N1731" s="46" t="str">
        <f>IF($D1731&gt;0,VLOOKUP($D1731,Iscrizioni!$A$2:$M$2502,6,FALSE),"-")</f>
        <v>-</v>
      </c>
      <c r="O1731" s="107" t="str">
        <f>IF($D1731&gt;0,VLOOKUP($D1731,Iscrizioni!$A$2:$M$2502,7,FALSE),"-")</f>
        <v>-</v>
      </c>
      <c r="P1731" s="46" t="str">
        <f>IF($D1731&gt;0,VLOOKUP(LEFT($N1731,1),Regione!$A$2:$C$21,2,FALSE),"-")</f>
        <v>-</v>
      </c>
      <c r="Q1731" s="112" t="str">
        <f ca="1">IF($D1731&gt;0,NormalizzaTempo("D",CELL("tipo",$E1731),$E1731),"-")</f>
        <v>-</v>
      </c>
      <c r="R1731" s="27" t="str">
        <f>IF($D1731&gt;0,VLOOKUP($D1731,Iscrizioni!$A$2:$M$2502,13,FALSE),"-")</f>
        <v>-</v>
      </c>
      <c r="S1731" s="112" t="str">
        <f t="shared" si="163"/>
        <v>-</v>
      </c>
      <c r="T1731" s="112" t="str">
        <f>IF($D1731&gt;0,SUMIFS($S$3:$S1731,$X$3:$X1731,1,$J$3:$J1731,$J1731),"-")</f>
        <v>-</v>
      </c>
      <c r="U1731" s="112" t="str">
        <f t="shared" si="164"/>
        <v>-</v>
      </c>
      <c r="V1731" s="112" t="str">
        <f t="shared" si="161"/>
        <v>-</v>
      </c>
      <c r="W1731" s="27" t="str">
        <f>IF(LEN($C1731)=0,IF($D1731&gt;0,COUNTIFS($A$3:$A1731,$A1731),"-"),"Escluso")</f>
        <v>-</v>
      </c>
      <c r="X1731" s="2" t="str">
        <f>IF(LEN($C1731)=0,IF($D1731&gt;0,COUNTIFS($J$3:$J1731,$J1731,$C$3:$C1731,""),"-"),"Escluso")</f>
        <v>-</v>
      </c>
      <c r="Y1731" s="127" t="str">
        <f t="shared" si="165"/>
        <v>-</v>
      </c>
      <c r="Z1731" s="2" t="str">
        <f>IF($D1731&gt;0,COUNTIFS($O$3:$O1731,$O1731,$L$3:$L1731,$L1731,$I$3:$I1731,$I1731),"-")</f>
        <v>-</v>
      </c>
      <c r="AA1731" s="27" t="str">
        <f>IF($D1731&gt;0,IF(OR($Z1731 &gt;1,$L1731&lt;&gt;"Adulti"),0,VLOOKUP($P1731,Regione!$B$2:$C$22,2,FALSE)),"-")</f>
        <v>-</v>
      </c>
      <c r="AB1731" s="27" t="str">
        <f>IF($D1731&gt;0,IF(COUNTIFS($O$3:$O1731,$O1731,$L$3:$L1731,$L1731,$I$3:$I1731,$I1731) &gt;1,0,SUMIFS($Y$3:$Y$2503,$L$3:$L$2503,$L1731,$O$3:$O$2503,$O1731,$I$3:$I$2503,$I1731)),"-")</f>
        <v>-</v>
      </c>
      <c r="AC1731" s="27" t="str">
        <f t="shared" si="162"/>
        <v>-</v>
      </c>
    </row>
    <row r="1732" spans="1:29" s="1" customFormat="1">
      <c r="A1732" s="13"/>
      <c r="B1732" s="107" t="str">
        <f>IF(COUNTA($A1732)&gt;0,VLOOKUP($A1732,Corsa!$A$1:$F$43,2,FALSE),"-")</f>
        <v>-</v>
      </c>
      <c r="C1732" s="11"/>
      <c r="D1732" s="13"/>
      <c r="E1732" s="13"/>
      <c r="F1732" s="46" t="str">
        <f>IF(COUNTA($A1732)&gt;0,VLOOKUP($A1732,Corsa!$A$1:$F$43,3,FALSE),"-")</f>
        <v>-</v>
      </c>
      <c r="G1732" s="28" t="str">
        <f>IF($D1732&gt;0,VLOOKUP($D1732,Iscrizioni!$A$2:$M$2502,9,FALSE),"-")</f>
        <v>-</v>
      </c>
      <c r="H1732" s="28" t="str">
        <f>IF($D1732&gt;0,VLOOKUP($D1732,Iscrizioni!$A$2:$M$2502,4,FALSE),"-")</f>
        <v>-</v>
      </c>
      <c r="I1732" s="27" t="str">
        <f>IF($D1732&gt;0,VLOOKUP($D1732,Iscrizioni!$A$2:$M$2502,5,FALSE),"-")</f>
        <v>-</v>
      </c>
      <c r="J1732" s="27" t="str">
        <f>IF($D1732&gt;0,VLOOKUP($D1732,Iscrizioni!$A$2:$M$2502,10,FALSE),"-")</f>
        <v>-</v>
      </c>
      <c r="K1732" s="27" t="str">
        <f t="shared" si="166"/>
        <v>-</v>
      </c>
      <c r="L1732" s="46" t="str">
        <f>IF($D1732&gt;0,VLOOKUP($D1732,Iscrizioni!$A$2:$M$2502,11,FALSE),"-")</f>
        <v>-</v>
      </c>
      <c r="M1732" s="27" t="str">
        <f>IF($D1732&gt;0,VLOOKUP($D1732,Iscrizioni!$A$2:$N$2502,12,FALSE),"-")</f>
        <v>-</v>
      </c>
      <c r="N1732" s="46" t="str">
        <f>IF($D1732&gt;0,VLOOKUP($D1732,Iscrizioni!$A$2:$M$2502,6,FALSE),"-")</f>
        <v>-</v>
      </c>
      <c r="O1732" s="107" t="str">
        <f>IF($D1732&gt;0,VLOOKUP($D1732,Iscrizioni!$A$2:$M$2502,7,FALSE),"-")</f>
        <v>-</v>
      </c>
      <c r="P1732" s="46" t="str">
        <f>IF($D1732&gt;0,VLOOKUP(LEFT($N1732,1),Regione!$A$2:$C$21,2,FALSE),"-")</f>
        <v>-</v>
      </c>
      <c r="Q1732" s="112" t="str">
        <f ca="1">IF($D1732&gt;0,NormalizzaTempo("D",CELL("tipo",$E1732),$E1732),"-")</f>
        <v>-</v>
      </c>
      <c r="R1732" s="27" t="str">
        <f>IF($D1732&gt;0,VLOOKUP($D1732,Iscrizioni!$A$2:$M$2502,13,FALSE),"-")</f>
        <v>-</v>
      </c>
      <c r="S1732" s="112" t="str">
        <f t="shared" si="163"/>
        <v>-</v>
      </c>
      <c r="T1732" s="112" t="str">
        <f>IF($D1732&gt;0,SUMIFS($S$3:$S1732,$X$3:$X1732,1,$J$3:$J1732,$J1732),"-")</f>
        <v>-</v>
      </c>
      <c r="U1732" s="112" t="str">
        <f t="shared" si="164"/>
        <v>-</v>
      </c>
      <c r="V1732" s="112" t="str">
        <f t="shared" ref="V1732:V1795" si="167">IF(OR(AND($L1732="Adulti",LEN($C1732)=0,$U1732&lt;=$U$1), AND(OR($L1732="Giovanile",$L1732="Promozionale"),LEN($C1732)=0) ), "ok","-")</f>
        <v>-</v>
      </c>
      <c r="W1732" s="27" t="str">
        <f>IF(LEN($C1732)=0,IF($D1732&gt;0,COUNTIFS($A$3:$A1732,$A1732),"-"),"Escluso")</f>
        <v>-</v>
      </c>
      <c r="X1732" s="2" t="str">
        <f>IF(LEN($C1732)=0,IF($D1732&gt;0,COUNTIFS($J$3:$J1732,$J1732,$C$3:$C1732,""),"-"),"Escluso")</f>
        <v>-</v>
      </c>
      <c r="Y1732" s="127" t="str">
        <f t="shared" si="165"/>
        <v>-</v>
      </c>
      <c r="Z1732" s="2" t="str">
        <f>IF($D1732&gt;0,COUNTIFS($O$3:$O1732,$O1732,$L$3:$L1732,$L1732,$I$3:$I1732,$I1732),"-")</f>
        <v>-</v>
      </c>
      <c r="AA1732" s="27" t="str">
        <f>IF($D1732&gt;0,IF(OR($Z1732 &gt;1,$L1732&lt;&gt;"Adulti"),0,VLOOKUP($P1732,Regione!$B$2:$C$22,2,FALSE)),"-")</f>
        <v>-</v>
      </c>
      <c r="AB1732" s="27" t="str">
        <f>IF($D1732&gt;0,IF(COUNTIFS($O$3:$O1732,$O1732,$L$3:$L1732,$L1732,$I$3:$I1732,$I1732) &gt;1,0,SUMIFS($Y$3:$Y$2503,$L$3:$L$2503,$L1732,$O$3:$O$2503,$O1732,$I$3:$I$2503,$I1732)),"-")</f>
        <v>-</v>
      </c>
      <c r="AC1732" s="27" t="str">
        <f t="shared" si="162"/>
        <v>-</v>
      </c>
    </row>
    <row r="1733" spans="1:29" s="1" customFormat="1">
      <c r="A1733" s="13"/>
      <c r="B1733" s="107" t="str">
        <f>IF(COUNTA($A1733)&gt;0,VLOOKUP($A1733,Corsa!$A$1:$F$43,2,FALSE),"-")</f>
        <v>-</v>
      </c>
      <c r="C1733" s="11"/>
      <c r="D1733" s="13"/>
      <c r="E1733" s="13"/>
      <c r="F1733" s="46" t="str">
        <f>IF(COUNTA($A1733)&gt;0,VLOOKUP($A1733,Corsa!$A$1:$F$43,3,FALSE),"-")</f>
        <v>-</v>
      </c>
      <c r="G1733" s="28" t="str">
        <f>IF($D1733&gt;0,VLOOKUP($D1733,Iscrizioni!$A$2:$M$2502,9,FALSE),"-")</f>
        <v>-</v>
      </c>
      <c r="H1733" s="28" t="str">
        <f>IF($D1733&gt;0,VLOOKUP($D1733,Iscrizioni!$A$2:$M$2502,4,FALSE),"-")</f>
        <v>-</v>
      </c>
      <c r="I1733" s="27" t="str">
        <f>IF($D1733&gt;0,VLOOKUP($D1733,Iscrizioni!$A$2:$M$2502,5,FALSE),"-")</f>
        <v>-</v>
      </c>
      <c r="J1733" s="27" t="str">
        <f>IF($D1733&gt;0,VLOOKUP($D1733,Iscrizioni!$A$2:$M$2502,10,FALSE),"-")</f>
        <v>-</v>
      </c>
      <c r="K1733" s="27" t="str">
        <f t="shared" si="166"/>
        <v>-</v>
      </c>
      <c r="L1733" s="46" t="str">
        <f>IF($D1733&gt;0,VLOOKUP($D1733,Iscrizioni!$A$2:$M$2502,11,FALSE),"-")</f>
        <v>-</v>
      </c>
      <c r="M1733" s="27" t="str">
        <f>IF($D1733&gt;0,VLOOKUP($D1733,Iscrizioni!$A$2:$N$2502,12,FALSE),"-")</f>
        <v>-</v>
      </c>
      <c r="N1733" s="46" t="str">
        <f>IF($D1733&gt;0,VLOOKUP($D1733,Iscrizioni!$A$2:$M$2502,6,FALSE),"-")</f>
        <v>-</v>
      </c>
      <c r="O1733" s="107" t="str">
        <f>IF($D1733&gt;0,VLOOKUP($D1733,Iscrizioni!$A$2:$M$2502,7,FALSE),"-")</f>
        <v>-</v>
      </c>
      <c r="P1733" s="46" t="str">
        <f>IF($D1733&gt;0,VLOOKUP(LEFT($N1733,1),Regione!$A$2:$C$21,2,FALSE),"-")</f>
        <v>-</v>
      </c>
      <c r="Q1733" s="112" t="str">
        <f ca="1">IF($D1733&gt;0,NormalizzaTempo("D",CELL("tipo",$E1733),$E1733),"-")</f>
        <v>-</v>
      </c>
      <c r="R1733" s="27" t="str">
        <f>IF($D1733&gt;0,VLOOKUP($D1733,Iscrizioni!$A$2:$M$2502,13,FALSE),"-")</f>
        <v>-</v>
      </c>
      <c r="S1733" s="112" t="str">
        <f t="shared" si="163"/>
        <v>-</v>
      </c>
      <c r="T1733" s="112" t="str">
        <f>IF($D1733&gt;0,SUMIFS($S$3:$S1733,$X$3:$X1733,1,$J$3:$J1733,$J1733),"-")</f>
        <v>-</v>
      </c>
      <c r="U1733" s="112" t="str">
        <f t="shared" si="164"/>
        <v>-</v>
      </c>
      <c r="V1733" s="112" t="str">
        <f t="shared" si="167"/>
        <v>-</v>
      </c>
      <c r="W1733" s="27" t="str">
        <f>IF(LEN($C1733)=0,IF($D1733&gt;0,COUNTIFS($A$3:$A1733,$A1733),"-"),"Escluso")</f>
        <v>-</v>
      </c>
      <c r="X1733" s="2" t="str">
        <f>IF(LEN($C1733)=0,IF($D1733&gt;0,COUNTIFS($J$3:$J1733,$J1733,$C$3:$C1733,""),"-"),"Escluso")</f>
        <v>-</v>
      </c>
      <c r="Y1733" s="127" t="str">
        <f t="shared" si="165"/>
        <v>-</v>
      </c>
      <c r="Z1733" s="2" t="str">
        <f>IF($D1733&gt;0,COUNTIFS($O$3:$O1733,$O1733,$L$3:$L1733,$L1733,$I$3:$I1733,$I1733),"-")</f>
        <v>-</v>
      </c>
      <c r="AA1733" s="27" t="str">
        <f>IF($D1733&gt;0,IF(OR($Z1733 &gt;1,$L1733&lt;&gt;"Adulti"),0,VLOOKUP($P1733,Regione!$B$2:$C$22,2,FALSE)),"-")</f>
        <v>-</v>
      </c>
      <c r="AB1733" s="27" t="str">
        <f>IF($D1733&gt;0,IF(COUNTIFS($O$3:$O1733,$O1733,$L$3:$L1733,$L1733,$I$3:$I1733,$I1733) &gt;1,0,SUMIFS($Y$3:$Y$2503,$L$3:$L$2503,$L1733,$O$3:$O$2503,$O1733,$I$3:$I$2503,$I1733)),"-")</f>
        <v>-</v>
      </c>
      <c r="AC1733" s="27" t="str">
        <f t="shared" si="162"/>
        <v>-</v>
      </c>
    </row>
    <row r="1734" spans="1:29" s="1" customFormat="1">
      <c r="A1734" s="13"/>
      <c r="B1734" s="107" t="str">
        <f>IF(COUNTA($A1734)&gt;0,VLOOKUP($A1734,Corsa!$A$1:$F$43,2,FALSE),"-")</f>
        <v>-</v>
      </c>
      <c r="C1734" s="11"/>
      <c r="D1734" s="13"/>
      <c r="E1734" s="13"/>
      <c r="F1734" s="46" t="str">
        <f>IF(COUNTA($A1734)&gt;0,VLOOKUP($A1734,Corsa!$A$1:$F$43,3,FALSE),"-")</f>
        <v>-</v>
      </c>
      <c r="G1734" s="28" t="str">
        <f>IF($D1734&gt;0,VLOOKUP($D1734,Iscrizioni!$A$2:$M$2502,9,FALSE),"-")</f>
        <v>-</v>
      </c>
      <c r="H1734" s="28" t="str">
        <f>IF($D1734&gt;0,VLOOKUP($D1734,Iscrizioni!$A$2:$M$2502,4,FALSE),"-")</f>
        <v>-</v>
      </c>
      <c r="I1734" s="27" t="str">
        <f>IF($D1734&gt;0,VLOOKUP($D1734,Iscrizioni!$A$2:$M$2502,5,FALSE),"-")</f>
        <v>-</v>
      </c>
      <c r="J1734" s="27" t="str">
        <f>IF($D1734&gt;0,VLOOKUP($D1734,Iscrizioni!$A$2:$M$2502,10,FALSE),"-")</f>
        <v>-</v>
      </c>
      <c r="K1734" s="27" t="str">
        <f t="shared" si="166"/>
        <v>-</v>
      </c>
      <c r="L1734" s="46" t="str">
        <f>IF($D1734&gt;0,VLOOKUP($D1734,Iscrizioni!$A$2:$M$2502,11,FALSE),"-")</f>
        <v>-</v>
      </c>
      <c r="M1734" s="27" t="str">
        <f>IF($D1734&gt;0,VLOOKUP($D1734,Iscrizioni!$A$2:$N$2502,12,FALSE),"-")</f>
        <v>-</v>
      </c>
      <c r="N1734" s="46" t="str">
        <f>IF($D1734&gt;0,VLOOKUP($D1734,Iscrizioni!$A$2:$M$2502,6,FALSE),"-")</f>
        <v>-</v>
      </c>
      <c r="O1734" s="107" t="str">
        <f>IF($D1734&gt;0,VLOOKUP($D1734,Iscrizioni!$A$2:$M$2502,7,FALSE),"-")</f>
        <v>-</v>
      </c>
      <c r="P1734" s="46" t="str">
        <f>IF($D1734&gt;0,VLOOKUP(LEFT($N1734,1),Regione!$A$2:$C$21,2,FALSE),"-")</f>
        <v>-</v>
      </c>
      <c r="Q1734" s="112" t="str">
        <f ca="1">IF($D1734&gt;0,NormalizzaTempo("D",CELL("tipo",$E1734),$E1734),"-")</f>
        <v>-</v>
      </c>
      <c r="R1734" s="27" t="str">
        <f>IF($D1734&gt;0,VLOOKUP($D1734,Iscrizioni!$A$2:$M$2502,13,FALSE),"-")</f>
        <v>-</v>
      </c>
      <c r="S1734" s="112" t="str">
        <f t="shared" si="163"/>
        <v>-</v>
      </c>
      <c r="T1734" s="112" t="str">
        <f>IF($D1734&gt;0,SUMIFS($S$3:$S1734,$X$3:$X1734,1,$J$3:$J1734,$J1734),"-")</f>
        <v>-</v>
      </c>
      <c r="U1734" s="112" t="str">
        <f t="shared" si="164"/>
        <v>-</v>
      </c>
      <c r="V1734" s="112" t="str">
        <f t="shared" si="167"/>
        <v>-</v>
      </c>
      <c r="W1734" s="27" t="str">
        <f>IF(LEN($C1734)=0,IF($D1734&gt;0,COUNTIFS($A$3:$A1734,$A1734),"-"),"Escluso")</f>
        <v>-</v>
      </c>
      <c r="X1734" s="2" t="str">
        <f>IF(LEN($C1734)=0,IF($D1734&gt;0,COUNTIFS($J$3:$J1734,$J1734,$C$3:$C1734,""),"-"),"Escluso")</f>
        <v>-</v>
      </c>
      <c r="Y1734" s="127" t="str">
        <f t="shared" si="165"/>
        <v>-</v>
      </c>
      <c r="Z1734" s="2" t="str">
        <f>IF($D1734&gt;0,COUNTIFS($O$3:$O1734,$O1734,$L$3:$L1734,$L1734,$I$3:$I1734,$I1734),"-")</f>
        <v>-</v>
      </c>
      <c r="AA1734" s="27" t="str">
        <f>IF($D1734&gt;0,IF(OR($Z1734 &gt;1,$L1734&lt;&gt;"Adulti"),0,VLOOKUP($P1734,Regione!$B$2:$C$22,2,FALSE)),"-")</f>
        <v>-</v>
      </c>
      <c r="AB1734" s="27" t="str">
        <f>IF($D1734&gt;0,IF(COUNTIFS($O$3:$O1734,$O1734,$L$3:$L1734,$L1734,$I$3:$I1734,$I1734) &gt;1,0,SUMIFS($Y$3:$Y$2503,$L$3:$L$2503,$L1734,$O$3:$O$2503,$O1734,$I$3:$I$2503,$I1734)),"-")</f>
        <v>-</v>
      </c>
      <c r="AC1734" s="27" t="str">
        <f t="shared" si="162"/>
        <v>-</v>
      </c>
    </row>
    <row r="1735" spans="1:29" s="1" customFormat="1">
      <c r="A1735" s="13"/>
      <c r="B1735" s="107" t="str">
        <f>IF(COUNTA($A1735)&gt;0,VLOOKUP($A1735,Corsa!$A$1:$F$43,2,FALSE),"-")</f>
        <v>-</v>
      </c>
      <c r="C1735" s="11"/>
      <c r="D1735" s="13"/>
      <c r="E1735" s="13"/>
      <c r="F1735" s="46" t="str">
        <f>IF(COUNTA($A1735)&gt;0,VLOOKUP($A1735,Corsa!$A$1:$F$43,3,FALSE),"-")</f>
        <v>-</v>
      </c>
      <c r="G1735" s="28" t="str">
        <f>IF($D1735&gt;0,VLOOKUP($D1735,Iscrizioni!$A$2:$M$2502,9,FALSE),"-")</f>
        <v>-</v>
      </c>
      <c r="H1735" s="28" t="str">
        <f>IF($D1735&gt;0,VLOOKUP($D1735,Iscrizioni!$A$2:$M$2502,4,FALSE),"-")</f>
        <v>-</v>
      </c>
      <c r="I1735" s="27" t="str">
        <f>IF($D1735&gt;0,VLOOKUP($D1735,Iscrizioni!$A$2:$M$2502,5,FALSE),"-")</f>
        <v>-</v>
      </c>
      <c r="J1735" s="27" t="str">
        <f>IF($D1735&gt;0,VLOOKUP($D1735,Iscrizioni!$A$2:$M$2502,10,FALSE),"-")</f>
        <v>-</v>
      </c>
      <c r="K1735" s="27" t="str">
        <f t="shared" si="166"/>
        <v>-</v>
      </c>
      <c r="L1735" s="46" t="str">
        <f>IF($D1735&gt;0,VLOOKUP($D1735,Iscrizioni!$A$2:$M$2502,11,FALSE),"-")</f>
        <v>-</v>
      </c>
      <c r="M1735" s="27" t="str">
        <f>IF($D1735&gt;0,VLOOKUP($D1735,Iscrizioni!$A$2:$N$2502,12,FALSE),"-")</f>
        <v>-</v>
      </c>
      <c r="N1735" s="46" t="str">
        <f>IF($D1735&gt;0,VLOOKUP($D1735,Iscrizioni!$A$2:$M$2502,6,FALSE),"-")</f>
        <v>-</v>
      </c>
      <c r="O1735" s="107" t="str">
        <f>IF($D1735&gt;0,VLOOKUP($D1735,Iscrizioni!$A$2:$M$2502,7,FALSE),"-")</f>
        <v>-</v>
      </c>
      <c r="P1735" s="46" t="str">
        <f>IF($D1735&gt;0,VLOOKUP(LEFT($N1735,1),Regione!$A$2:$C$21,2,FALSE),"-")</f>
        <v>-</v>
      </c>
      <c r="Q1735" s="112" t="str">
        <f ca="1">IF($D1735&gt;0,NormalizzaTempo("D",CELL("tipo",$E1735),$E1735),"-")</f>
        <v>-</v>
      </c>
      <c r="R1735" s="27" t="str">
        <f>IF($D1735&gt;0,VLOOKUP($D1735,Iscrizioni!$A$2:$M$2502,13,FALSE),"-")</f>
        <v>-</v>
      </c>
      <c r="S1735" s="112" t="str">
        <f t="shared" si="163"/>
        <v>-</v>
      </c>
      <c r="T1735" s="112" t="str">
        <f>IF($D1735&gt;0,SUMIFS($S$3:$S1735,$X$3:$X1735,1,$J$3:$J1735,$J1735),"-")</f>
        <v>-</v>
      </c>
      <c r="U1735" s="112" t="str">
        <f t="shared" si="164"/>
        <v>-</v>
      </c>
      <c r="V1735" s="112" t="str">
        <f t="shared" si="167"/>
        <v>-</v>
      </c>
      <c r="W1735" s="27" t="str">
        <f>IF(LEN($C1735)=0,IF($D1735&gt;0,COUNTIFS($A$3:$A1735,$A1735),"-"),"Escluso")</f>
        <v>-</v>
      </c>
      <c r="X1735" s="2" t="str">
        <f>IF(LEN($C1735)=0,IF($D1735&gt;0,COUNTIFS($J$3:$J1735,$J1735,$C$3:$C1735,""),"-"),"Escluso")</f>
        <v>-</v>
      </c>
      <c r="Y1735" s="127" t="str">
        <f t="shared" si="165"/>
        <v>-</v>
      </c>
      <c r="Z1735" s="2" t="str">
        <f>IF($D1735&gt;0,COUNTIFS($O$3:$O1735,$O1735,$L$3:$L1735,$L1735,$I$3:$I1735,$I1735),"-")</f>
        <v>-</v>
      </c>
      <c r="AA1735" s="27" t="str">
        <f>IF($D1735&gt;0,IF(OR($Z1735 &gt;1,$L1735&lt;&gt;"Adulti"),0,VLOOKUP($P1735,Regione!$B$2:$C$22,2,FALSE)),"-")</f>
        <v>-</v>
      </c>
      <c r="AB1735" s="27" t="str">
        <f>IF($D1735&gt;0,IF(COUNTIFS($O$3:$O1735,$O1735,$L$3:$L1735,$L1735,$I$3:$I1735,$I1735) &gt;1,0,SUMIFS($Y$3:$Y$2503,$L$3:$L$2503,$L1735,$O$3:$O$2503,$O1735,$I$3:$I$2503,$I1735)),"-")</f>
        <v>-</v>
      </c>
      <c r="AC1735" s="27" t="str">
        <f t="shared" si="162"/>
        <v>-</v>
      </c>
    </row>
    <row r="1736" spans="1:29" s="1" customFormat="1">
      <c r="A1736" s="13"/>
      <c r="B1736" s="107" t="str">
        <f>IF(COUNTA($A1736)&gt;0,VLOOKUP($A1736,Corsa!$A$1:$F$43,2,FALSE),"-")</f>
        <v>-</v>
      </c>
      <c r="C1736" s="11"/>
      <c r="D1736" s="13"/>
      <c r="E1736" s="13"/>
      <c r="F1736" s="46" t="str">
        <f>IF(COUNTA($A1736)&gt;0,VLOOKUP($A1736,Corsa!$A$1:$F$43,3,FALSE),"-")</f>
        <v>-</v>
      </c>
      <c r="G1736" s="28" t="str">
        <f>IF($D1736&gt;0,VLOOKUP($D1736,Iscrizioni!$A$2:$M$2502,9,FALSE),"-")</f>
        <v>-</v>
      </c>
      <c r="H1736" s="28" t="str">
        <f>IF($D1736&gt;0,VLOOKUP($D1736,Iscrizioni!$A$2:$M$2502,4,FALSE),"-")</f>
        <v>-</v>
      </c>
      <c r="I1736" s="27" t="str">
        <f>IF($D1736&gt;0,VLOOKUP($D1736,Iscrizioni!$A$2:$M$2502,5,FALSE),"-")</f>
        <v>-</v>
      </c>
      <c r="J1736" s="27" t="str">
        <f>IF($D1736&gt;0,VLOOKUP($D1736,Iscrizioni!$A$2:$M$2502,10,FALSE),"-")</f>
        <v>-</v>
      </c>
      <c r="K1736" s="27" t="str">
        <f t="shared" si="166"/>
        <v>-</v>
      </c>
      <c r="L1736" s="46" t="str">
        <f>IF($D1736&gt;0,VLOOKUP($D1736,Iscrizioni!$A$2:$M$2502,11,FALSE),"-")</f>
        <v>-</v>
      </c>
      <c r="M1736" s="27" t="str">
        <f>IF($D1736&gt;0,VLOOKUP($D1736,Iscrizioni!$A$2:$N$2502,12,FALSE),"-")</f>
        <v>-</v>
      </c>
      <c r="N1736" s="46" t="str">
        <f>IF($D1736&gt;0,VLOOKUP($D1736,Iscrizioni!$A$2:$M$2502,6,FALSE),"-")</f>
        <v>-</v>
      </c>
      <c r="O1736" s="107" t="str">
        <f>IF($D1736&gt;0,VLOOKUP($D1736,Iscrizioni!$A$2:$M$2502,7,FALSE),"-")</f>
        <v>-</v>
      </c>
      <c r="P1736" s="46" t="str">
        <f>IF($D1736&gt;0,VLOOKUP(LEFT($N1736,1),Regione!$A$2:$C$21,2,FALSE),"-")</f>
        <v>-</v>
      </c>
      <c r="Q1736" s="112" t="str">
        <f ca="1">IF($D1736&gt;0,NormalizzaTempo("D",CELL("tipo",$E1736),$E1736),"-")</f>
        <v>-</v>
      </c>
      <c r="R1736" s="27" t="str">
        <f>IF($D1736&gt;0,VLOOKUP($D1736,Iscrizioni!$A$2:$M$2502,13,FALSE),"-")</f>
        <v>-</v>
      </c>
      <c r="S1736" s="112" t="str">
        <f t="shared" si="163"/>
        <v>-</v>
      </c>
      <c r="T1736" s="112" t="str">
        <f>IF($D1736&gt;0,SUMIFS($S$3:$S1736,$X$3:$X1736,1,$J$3:$J1736,$J1736),"-")</f>
        <v>-</v>
      </c>
      <c r="U1736" s="112" t="str">
        <f t="shared" si="164"/>
        <v>-</v>
      </c>
      <c r="V1736" s="112" t="str">
        <f t="shared" si="167"/>
        <v>-</v>
      </c>
      <c r="W1736" s="27" t="str">
        <f>IF(LEN($C1736)=0,IF($D1736&gt;0,COUNTIFS($A$3:$A1736,$A1736),"-"),"Escluso")</f>
        <v>-</v>
      </c>
      <c r="X1736" s="2" t="str">
        <f>IF(LEN($C1736)=0,IF($D1736&gt;0,COUNTIFS($J$3:$J1736,$J1736,$C$3:$C1736,""),"-"),"Escluso")</f>
        <v>-</v>
      </c>
      <c r="Y1736" s="127" t="str">
        <f t="shared" si="165"/>
        <v>-</v>
      </c>
      <c r="Z1736" s="2" t="str">
        <f>IF($D1736&gt;0,COUNTIFS($O$3:$O1736,$O1736,$L$3:$L1736,$L1736,$I$3:$I1736,$I1736),"-")</f>
        <v>-</v>
      </c>
      <c r="AA1736" s="27" t="str">
        <f>IF($D1736&gt;0,IF(OR($Z1736 &gt;1,$L1736&lt;&gt;"Adulti"),0,VLOOKUP($P1736,Regione!$B$2:$C$22,2,FALSE)),"-")</f>
        <v>-</v>
      </c>
      <c r="AB1736" s="27" t="str">
        <f>IF($D1736&gt;0,IF(COUNTIFS($O$3:$O1736,$O1736,$L$3:$L1736,$L1736,$I$3:$I1736,$I1736) &gt;1,0,SUMIFS($Y$3:$Y$2503,$L$3:$L$2503,$L1736,$O$3:$O$2503,$O1736,$I$3:$I$2503,$I1736)),"-")</f>
        <v>-</v>
      </c>
      <c r="AC1736" s="27" t="str">
        <f t="shared" si="162"/>
        <v>-</v>
      </c>
    </row>
    <row r="1737" spans="1:29" s="1" customFormat="1">
      <c r="A1737" s="13"/>
      <c r="B1737" s="107" t="str">
        <f>IF(COUNTA($A1737)&gt;0,VLOOKUP($A1737,Corsa!$A$1:$F$43,2,FALSE),"-")</f>
        <v>-</v>
      </c>
      <c r="C1737" s="11"/>
      <c r="D1737" s="13"/>
      <c r="E1737" s="13"/>
      <c r="F1737" s="46" t="str">
        <f>IF(COUNTA($A1737)&gt;0,VLOOKUP($A1737,Corsa!$A$1:$F$43,3,FALSE),"-")</f>
        <v>-</v>
      </c>
      <c r="G1737" s="28" t="str">
        <f>IF($D1737&gt;0,VLOOKUP($D1737,Iscrizioni!$A$2:$M$2502,9,FALSE),"-")</f>
        <v>-</v>
      </c>
      <c r="H1737" s="28" t="str">
        <f>IF($D1737&gt;0,VLOOKUP($D1737,Iscrizioni!$A$2:$M$2502,4,FALSE),"-")</f>
        <v>-</v>
      </c>
      <c r="I1737" s="27" t="str">
        <f>IF($D1737&gt;0,VLOOKUP($D1737,Iscrizioni!$A$2:$M$2502,5,FALSE),"-")</f>
        <v>-</v>
      </c>
      <c r="J1737" s="27" t="str">
        <f>IF($D1737&gt;0,VLOOKUP($D1737,Iscrizioni!$A$2:$M$2502,10,FALSE),"-")</f>
        <v>-</v>
      </c>
      <c r="K1737" s="27" t="str">
        <f t="shared" si="166"/>
        <v>-</v>
      </c>
      <c r="L1737" s="46" t="str">
        <f>IF($D1737&gt;0,VLOOKUP($D1737,Iscrizioni!$A$2:$M$2502,11,FALSE),"-")</f>
        <v>-</v>
      </c>
      <c r="M1737" s="27" t="str">
        <f>IF($D1737&gt;0,VLOOKUP($D1737,Iscrizioni!$A$2:$N$2502,12,FALSE),"-")</f>
        <v>-</v>
      </c>
      <c r="N1737" s="46" t="str">
        <f>IF($D1737&gt;0,VLOOKUP($D1737,Iscrizioni!$A$2:$M$2502,6,FALSE),"-")</f>
        <v>-</v>
      </c>
      <c r="O1737" s="107" t="str">
        <f>IF($D1737&gt;0,VLOOKUP($D1737,Iscrizioni!$A$2:$M$2502,7,FALSE),"-")</f>
        <v>-</v>
      </c>
      <c r="P1737" s="46" t="str">
        <f>IF($D1737&gt;0,VLOOKUP(LEFT($N1737,1),Regione!$A$2:$C$21,2,FALSE),"-")</f>
        <v>-</v>
      </c>
      <c r="Q1737" s="112" t="str">
        <f ca="1">IF($D1737&gt;0,NormalizzaTempo("D",CELL("tipo",$E1737),$E1737),"-")</f>
        <v>-</v>
      </c>
      <c r="R1737" s="27" t="str">
        <f>IF($D1737&gt;0,VLOOKUP($D1737,Iscrizioni!$A$2:$M$2502,13,FALSE),"-")</f>
        <v>-</v>
      </c>
      <c r="S1737" s="112" t="str">
        <f t="shared" si="163"/>
        <v>-</v>
      </c>
      <c r="T1737" s="112" t="str">
        <f>IF($D1737&gt;0,SUMIFS($S$3:$S1737,$X$3:$X1737,1,$J$3:$J1737,$J1737),"-")</f>
        <v>-</v>
      </c>
      <c r="U1737" s="112" t="str">
        <f t="shared" si="164"/>
        <v>-</v>
      </c>
      <c r="V1737" s="112" t="str">
        <f t="shared" si="167"/>
        <v>-</v>
      </c>
      <c r="W1737" s="27" t="str">
        <f>IF(LEN($C1737)=0,IF($D1737&gt;0,COUNTIFS($A$3:$A1737,$A1737),"-"),"Escluso")</f>
        <v>-</v>
      </c>
      <c r="X1737" s="2" t="str">
        <f>IF(LEN($C1737)=0,IF($D1737&gt;0,COUNTIFS($J$3:$J1737,$J1737,$C$3:$C1737,""),"-"),"Escluso")</f>
        <v>-</v>
      </c>
      <c r="Y1737" s="127" t="str">
        <f t="shared" si="165"/>
        <v>-</v>
      </c>
      <c r="Z1737" s="2" t="str">
        <f>IF($D1737&gt;0,COUNTIFS($O$3:$O1737,$O1737,$L$3:$L1737,$L1737,$I$3:$I1737,$I1737),"-")</f>
        <v>-</v>
      </c>
      <c r="AA1737" s="27" t="str">
        <f>IF($D1737&gt;0,IF(OR($Z1737 &gt;1,$L1737&lt;&gt;"Adulti"),0,VLOOKUP($P1737,Regione!$B$2:$C$22,2,FALSE)),"-")</f>
        <v>-</v>
      </c>
      <c r="AB1737" s="27" t="str">
        <f>IF($D1737&gt;0,IF(COUNTIFS($O$3:$O1737,$O1737,$L$3:$L1737,$L1737,$I$3:$I1737,$I1737) &gt;1,0,SUMIFS($Y$3:$Y$2503,$L$3:$L$2503,$L1737,$O$3:$O$2503,$O1737,$I$3:$I$2503,$I1737)),"-")</f>
        <v>-</v>
      </c>
      <c r="AC1737" s="27" t="str">
        <f t="shared" si="162"/>
        <v>-</v>
      </c>
    </row>
    <row r="1738" spans="1:29" s="1" customFormat="1">
      <c r="A1738" s="13"/>
      <c r="B1738" s="107" t="str">
        <f>IF(COUNTA($A1738)&gt;0,VLOOKUP($A1738,Corsa!$A$1:$F$43,2,FALSE),"-")</f>
        <v>-</v>
      </c>
      <c r="C1738" s="11"/>
      <c r="D1738" s="13"/>
      <c r="E1738" s="13"/>
      <c r="F1738" s="46" t="str">
        <f>IF(COUNTA($A1738)&gt;0,VLOOKUP($A1738,Corsa!$A$1:$F$43,3,FALSE),"-")</f>
        <v>-</v>
      </c>
      <c r="G1738" s="28" t="str">
        <f>IF($D1738&gt;0,VLOOKUP($D1738,Iscrizioni!$A$2:$M$2502,9,FALSE),"-")</f>
        <v>-</v>
      </c>
      <c r="H1738" s="28" t="str">
        <f>IF($D1738&gt;0,VLOOKUP($D1738,Iscrizioni!$A$2:$M$2502,4,FALSE),"-")</f>
        <v>-</v>
      </c>
      <c r="I1738" s="27" t="str">
        <f>IF($D1738&gt;0,VLOOKUP($D1738,Iscrizioni!$A$2:$M$2502,5,FALSE),"-")</f>
        <v>-</v>
      </c>
      <c r="J1738" s="27" t="str">
        <f>IF($D1738&gt;0,VLOOKUP($D1738,Iscrizioni!$A$2:$M$2502,10,FALSE),"-")</f>
        <v>-</v>
      </c>
      <c r="K1738" s="27" t="str">
        <f t="shared" si="166"/>
        <v>-</v>
      </c>
      <c r="L1738" s="46" t="str">
        <f>IF($D1738&gt;0,VLOOKUP($D1738,Iscrizioni!$A$2:$M$2502,11,FALSE),"-")</f>
        <v>-</v>
      </c>
      <c r="M1738" s="27" t="str">
        <f>IF($D1738&gt;0,VLOOKUP($D1738,Iscrizioni!$A$2:$N$2502,12,FALSE),"-")</f>
        <v>-</v>
      </c>
      <c r="N1738" s="46" t="str">
        <f>IF($D1738&gt;0,VLOOKUP($D1738,Iscrizioni!$A$2:$M$2502,6,FALSE),"-")</f>
        <v>-</v>
      </c>
      <c r="O1738" s="107" t="str">
        <f>IF($D1738&gt;0,VLOOKUP($D1738,Iscrizioni!$A$2:$M$2502,7,FALSE),"-")</f>
        <v>-</v>
      </c>
      <c r="P1738" s="46" t="str">
        <f>IF($D1738&gt;0,VLOOKUP(LEFT($N1738,1),Regione!$A$2:$C$21,2,FALSE),"-")</f>
        <v>-</v>
      </c>
      <c r="Q1738" s="112" t="str">
        <f ca="1">IF($D1738&gt;0,NormalizzaTempo("D",CELL("tipo",$E1738),$E1738),"-")</f>
        <v>-</v>
      </c>
      <c r="R1738" s="27" t="str">
        <f>IF($D1738&gt;0,VLOOKUP($D1738,Iscrizioni!$A$2:$M$2502,13,FALSE),"-")</f>
        <v>-</v>
      </c>
      <c r="S1738" s="112" t="str">
        <f t="shared" si="163"/>
        <v>-</v>
      </c>
      <c r="T1738" s="112" t="str">
        <f>IF($D1738&gt;0,SUMIFS($S$3:$S1738,$X$3:$X1738,1,$J$3:$J1738,$J1738),"-")</f>
        <v>-</v>
      </c>
      <c r="U1738" s="112" t="str">
        <f t="shared" si="164"/>
        <v>-</v>
      </c>
      <c r="V1738" s="112" t="str">
        <f t="shared" si="167"/>
        <v>-</v>
      </c>
      <c r="W1738" s="27" t="str">
        <f>IF(LEN($C1738)=0,IF($D1738&gt;0,COUNTIFS($A$3:$A1738,$A1738),"-"),"Escluso")</f>
        <v>-</v>
      </c>
      <c r="X1738" s="2" t="str">
        <f>IF(LEN($C1738)=0,IF($D1738&gt;0,COUNTIFS($J$3:$J1738,$J1738,$C$3:$C1738,""),"-"),"Escluso")</f>
        <v>-</v>
      </c>
      <c r="Y1738" s="127" t="str">
        <f t="shared" si="165"/>
        <v>-</v>
      </c>
      <c r="Z1738" s="2" t="str">
        <f>IF($D1738&gt;0,COUNTIFS($O$3:$O1738,$O1738,$L$3:$L1738,$L1738,$I$3:$I1738,$I1738),"-")</f>
        <v>-</v>
      </c>
      <c r="AA1738" s="27" t="str">
        <f>IF($D1738&gt;0,IF(OR($Z1738 &gt;1,$L1738&lt;&gt;"Adulti"),0,VLOOKUP($P1738,Regione!$B$2:$C$22,2,FALSE)),"-")</f>
        <v>-</v>
      </c>
      <c r="AB1738" s="27" t="str">
        <f>IF($D1738&gt;0,IF(COUNTIFS($O$3:$O1738,$O1738,$L$3:$L1738,$L1738,$I$3:$I1738,$I1738) &gt;1,0,SUMIFS($Y$3:$Y$2503,$L$3:$L$2503,$L1738,$O$3:$O$2503,$O1738,$I$3:$I$2503,$I1738)),"-")</f>
        <v>-</v>
      </c>
      <c r="AC1738" s="27" t="str">
        <f t="shared" si="162"/>
        <v>-</v>
      </c>
    </row>
    <row r="1739" spans="1:29" s="1" customFormat="1">
      <c r="A1739" s="13"/>
      <c r="B1739" s="107" t="str">
        <f>IF(COUNTA($A1739)&gt;0,VLOOKUP($A1739,Corsa!$A$1:$F$43,2,FALSE),"-")</f>
        <v>-</v>
      </c>
      <c r="C1739" s="11"/>
      <c r="D1739" s="13"/>
      <c r="E1739" s="13"/>
      <c r="F1739" s="46" t="str">
        <f>IF(COUNTA($A1739)&gt;0,VLOOKUP($A1739,Corsa!$A$1:$F$43,3,FALSE),"-")</f>
        <v>-</v>
      </c>
      <c r="G1739" s="28" t="str">
        <f>IF($D1739&gt;0,VLOOKUP($D1739,Iscrizioni!$A$2:$M$2502,9,FALSE),"-")</f>
        <v>-</v>
      </c>
      <c r="H1739" s="28" t="str">
        <f>IF($D1739&gt;0,VLOOKUP($D1739,Iscrizioni!$A$2:$M$2502,4,FALSE),"-")</f>
        <v>-</v>
      </c>
      <c r="I1739" s="27" t="str">
        <f>IF($D1739&gt;0,VLOOKUP($D1739,Iscrizioni!$A$2:$M$2502,5,FALSE),"-")</f>
        <v>-</v>
      </c>
      <c r="J1739" s="27" t="str">
        <f>IF($D1739&gt;0,VLOOKUP($D1739,Iscrizioni!$A$2:$M$2502,10,FALSE),"-")</f>
        <v>-</v>
      </c>
      <c r="K1739" s="27" t="str">
        <f t="shared" si="166"/>
        <v>-</v>
      </c>
      <c r="L1739" s="46" t="str">
        <f>IF($D1739&gt;0,VLOOKUP($D1739,Iscrizioni!$A$2:$M$2502,11,FALSE),"-")</f>
        <v>-</v>
      </c>
      <c r="M1739" s="27" t="str">
        <f>IF($D1739&gt;0,VLOOKUP($D1739,Iscrizioni!$A$2:$N$2502,12,FALSE),"-")</f>
        <v>-</v>
      </c>
      <c r="N1739" s="46" t="str">
        <f>IF($D1739&gt;0,VLOOKUP($D1739,Iscrizioni!$A$2:$M$2502,6,FALSE),"-")</f>
        <v>-</v>
      </c>
      <c r="O1739" s="107" t="str">
        <f>IF($D1739&gt;0,VLOOKUP($D1739,Iscrizioni!$A$2:$M$2502,7,FALSE),"-")</f>
        <v>-</v>
      </c>
      <c r="P1739" s="46" t="str">
        <f>IF($D1739&gt;0,VLOOKUP(LEFT($N1739,1),Regione!$A$2:$C$21,2,FALSE),"-")</f>
        <v>-</v>
      </c>
      <c r="Q1739" s="112" t="str">
        <f ca="1">IF($D1739&gt;0,NormalizzaTempo("D",CELL("tipo",$E1739),$E1739),"-")</f>
        <v>-</v>
      </c>
      <c r="R1739" s="27" t="str">
        <f>IF($D1739&gt;0,VLOOKUP($D1739,Iscrizioni!$A$2:$M$2502,13,FALSE),"-")</f>
        <v>-</v>
      </c>
      <c r="S1739" s="112" t="str">
        <f t="shared" si="163"/>
        <v>-</v>
      </c>
      <c r="T1739" s="112" t="str">
        <f>IF($D1739&gt;0,SUMIFS($S$3:$S1739,$X$3:$X1739,1,$J$3:$J1739,$J1739),"-")</f>
        <v>-</v>
      </c>
      <c r="U1739" s="112" t="str">
        <f t="shared" si="164"/>
        <v>-</v>
      </c>
      <c r="V1739" s="112" t="str">
        <f t="shared" si="167"/>
        <v>-</v>
      </c>
      <c r="W1739" s="27" t="str">
        <f>IF(LEN($C1739)=0,IF($D1739&gt;0,COUNTIFS($A$3:$A1739,$A1739),"-"),"Escluso")</f>
        <v>-</v>
      </c>
      <c r="X1739" s="2" t="str">
        <f>IF(LEN($C1739)=0,IF($D1739&gt;0,COUNTIFS($J$3:$J1739,$J1739,$C$3:$C1739,""),"-"),"Escluso")</f>
        <v>-</v>
      </c>
      <c r="Y1739" s="127" t="str">
        <f t="shared" si="165"/>
        <v>-</v>
      </c>
      <c r="Z1739" s="2" t="str">
        <f>IF($D1739&gt;0,COUNTIFS($O$3:$O1739,$O1739,$L$3:$L1739,$L1739,$I$3:$I1739,$I1739),"-")</f>
        <v>-</v>
      </c>
      <c r="AA1739" s="27" t="str">
        <f>IF($D1739&gt;0,IF(OR($Z1739 &gt;1,$L1739&lt;&gt;"Adulti"),0,VLOOKUP($P1739,Regione!$B$2:$C$22,2,FALSE)),"-")</f>
        <v>-</v>
      </c>
      <c r="AB1739" s="27" t="str">
        <f>IF($D1739&gt;0,IF(COUNTIFS($O$3:$O1739,$O1739,$L$3:$L1739,$L1739,$I$3:$I1739,$I1739) &gt;1,0,SUMIFS($Y$3:$Y$2503,$L$3:$L$2503,$L1739,$O$3:$O$2503,$O1739,$I$3:$I$2503,$I1739)),"-")</f>
        <v>-</v>
      </c>
      <c r="AC1739" s="27" t="str">
        <f t="shared" si="162"/>
        <v>-</v>
      </c>
    </row>
    <row r="1740" spans="1:29" s="1" customFormat="1">
      <c r="A1740" s="13"/>
      <c r="B1740" s="107" t="str">
        <f>IF(COUNTA($A1740)&gt;0,VLOOKUP($A1740,Corsa!$A$1:$F$43,2,FALSE),"-")</f>
        <v>-</v>
      </c>
      <c r="C1740" s="11"/>
      <c r="D1740" s="13"/>
      <c r="E1740" s="13"/>
      <c r="F1740" s="46" t="str">
        <f>IF(COUNTA($A1740)&gt;0,VLOOKUP($A1740,Corsa!$A$1:$F$43,3,FALSE),"-")</f>
        <v>-</v>
      </c>
      <c r="G1740" s="28" t="str">
        <f>IF($D1740&gt;0,VLOOKUP($D1740,Iscrizioni!$A$2:$M$2502,9,FALSE),"-")</f>
        <v>-</v>
      </c>
      <c r="H1740" s="28" t="str">
        <f>IF($D1740&gt;0,VLOOKUP($D1740,Iscrizioni!$A$2:$M$2502,4,FALSE),"-")</f>
        <v>-</v>
      </c>
      <c r="I1740" s="27" t="str">
        <f>IF($D1740&gt;0,VLOOKUP($D1740,Iscrizioni!$A$2:$M$2502,5,FALSE),"-")</f>
        <v>-</v>
      </c>
      <c r="J1740" s="27" t="str">
        <f>IF($D1740&gt;0,VLOOKUP($D1740,Iscrizioni!$A$2:$M$2502,10,FALSE),"-")</f>
        <v>-</v>
      </c>
      <c r="K1740" s="27" t="str">
        <f t="shared" si="166"/>
        <v>-</v>
      </c>
      <c r="L1740" s="46" t="str">
        <f>IF($D1740&gt;0,VLOOKUP($D1740,Iscrizioni!$A$2:$M$2502,11,FALSE),"-")</f>
        <v>-</v>
      </c>
      <c r="M1740" s="27" t="str">
        <f>IF($D1740&gt;0,VLOOKUP($D1740,Iscrizioni!$A$2:$N$2502,12,FALSE),"-")</f>
        <v>-</v>
      </c>
      <c r="N1740" s="46" t="str">
        <f>IF($D1740&gt;0,VLOOKUP($D1740,Iscrizioni!$A$2:$M$2502,6,FALSE),"-")</f>
        <v>-</v>
      </c>
      <c r="O1740" s="107" t="str">
        <f>IF($D1740&gt;0,VLOOKUP($D1740,Iscrizioni!$A$2:$M$2502,7,FALSE),"-")</f>
        <v>-</v>
      </c>
      <c r="P1740" s="46" t="str">
        <f>IF($D1740&gt;0,VLOOKUP(LEFT($N1740,1),Regione!$A$2:$C$21,2,FALSE),"-")</f>
        <v>-</v>
      </c>
      <c r="Q1740" s="112" t="str">
        <f ca="1">IF($D1740&gt;0,NormalizzaTempo("D",CELL("tipo",$E1740),$E1740),"-")</f>
        <v>-</v>
      </c>
      <c r="R1740" s="27" t="str">
        <f>IF($D1740&gt;0,VLOOKUP($D1740,Iscrizioni!$A$2:$M$2502,13,FALSE),"-")</f>
        <v>-</v>
      </c>
      <c r="S1740" s="112" t="str">
        <f t="shared" si="163"/>
        <v>-</v>
      </c>
      <c r="T1740" s="112" t="str">
        <f>IF($D1740&gt;0,SUMIFS($S$3:$S1740,$X$3:$X1740,1,$J$3:$J1740,$J1740),"-")</f>
        <v>-</v>
      </c>
      <c r="U1740" s="112" t="str">
        <f t="shared" si="164"/>
        <v>-</v>
      </c>
      <c r="V1740" s="112" t="str">
        <f t="shared" si="167"/>
        <v>-</v>
      </c>
      <c r="W1740" s="27" t="str">
        <f>IF(LEN($C1740)=0,IF($D1740&gt;0,COUNTIFS($A$3:$A1740,$A1740),"-"),"Escluso")</f>
        <v>-</v>
      </c>
      <c r="X1740" s="2" t="str">
        <f>IF(LEN($C1740)=0,IF($D1740&gt;0,COUNTIFS($J$3:$J1740,$J1740,$C$3:$C1740,""),"-"),"Escluso")</f>
        <v>-</v>
      </c>
      <c r="Y1740" s="127" t="str">
        <f t="shared" si="165"/>
        <v>-</v>
      </c>
      <c r="Z1740" s="2" t="str">
        <f>IF($D1740&gt;0,COUNTIFS($O$3:$O1740,$O1740,$L$3:$L1740,$L1740,$I$3:$I1740,$I1740),"-")</f>
        <v>-</v>
      </c>
      <c r="AA1740" s="27" t="str">
        <f>IF($D1740&gt;0,IF(OR($Z1740 &gt;1,$L1740&lt;&gt;"Adulti"),0,VLOOKUP($P1740,Regione!$B$2:$C$22,2,FALSE)),"-")</f>
        <v>-</v>
      </c>
      <c r="AB1740" s="27" t="str">
        <f>IF($D1740&gt;0,IF(COUNTIFS($O$3:$O1740,$O1740,$L$3:$L1740,$L1740,$I$3:$I1740,$I1740) &gt;1,0,SUMIFS($Y$3:$Y$2503,$L$3:$L$2503,$L1740,$O$3:$O$2503,$O1740,$I$3:$I$2503,$I1740)),"-")</f>
        <v>-</v>
      </c>
      <c r="AC1740" s="27" t="str">
        <f t="shared" si="162"/>
        <v>-</v>
      </c>
    </row>
    <row r="1741" spans="1:29" s="1" customFormat="1">
      <c r="A1741" s="13"/>
      <c r="B1741" s="107" t="str">
        <f>IF(COUNTA($A1741)&gt;0,VLOOKUP($A1741,Corsa!$A$1:$F$43,2,FALSE),"-")</f>
        <v>-</v>
      </c>
      <c r="C1741" s="11"/>
      <c r="D1741" s="13"/>
      <c r="E1741" s="13"/>
      <c r="F1741" s="46" t="str">
        <f>IF(COUNTA($A1741)&gt;0,VLOOKUP($A1741,Corsa!$A$1:$F$43,3,FALSE),"-")</f>
        <v>-</v>
      </c>
      <c r="G1741" s="28" t="str">
        <f>IF($D1741&gt;0,VLOOKUP($D1741,Iscrizioni!$A$2:$M$2502,9,FALSE),"-")</f>
        <v>-</v>
      </c>
      <c r="H1741" s="28" t="str">
        <f>IF($D1741&gt;0,VLOOKUP($D1741,Iscrizioni!$A$2:$M$2502,4,FALSE),"-")</f>
        <v>-</v>
      </c>
      <c r="I1741" s="27" t="str">
        <f>IF($D1741&gt;0,VLOOKUP($D1741,Iscrizioni!$A$2:$M$2502,5,FALSE),"-")</f>
        <v>-</v>
      </c>
      <c r="J1741" s="27" t="str">
        <f>IF($D1741&gt;0,VLOOKUP($D1741,Iscrizioni!$A$2:$M$2502,10,FALSE),"-")</f>
        <v>-</v>
      </c>
      <c r="K1741" s="27" t="str">
        <f t="shared" si="166"/>
        <v>-</v>
      </c>
      <c r="L1741" s="46" t="str">
        <f>IF($D1741&gt;0,VLOOKUP($D1741,Iscrizioni!$A$2:$M$2502,11,FALSE),"-")</f>
        <v>-</v>
      </c>
      <c r="M1741" s="27" t="str">
        <f>IF($D1741&gt;0,VLOOKUP($D1741,Iscrizioni!$A$2:$N$2502,12,FALSE),"-")</f>
        <v>-</v>
      </c>
      <c r="N1741" s="46" t="str">
        <f>IF($D1741&gt;0,VLOOKUP($D1741,Iscrizioni!$A$2:$M$2502,6,FALSE),"-")</f>
        <v>-</v>
      </c>
      <c r="O1741" s="107" t="str">
        <f>IF($D1741&gt;0,VLOOKUP($D1741,Iscrizioni!$A$2:$M$2502,7,FALSE),"-")</f>
        <v>-</v>
      </c>
      <c r="P1741" s="46" t="str">
        <f>IF($D1741&gt;0,VLOOKUP(LEFT($N1741,1),Regione!$A$2:$C$21,2,FALSE),"-")</f>
        <v>-</v>
      </c>
      <c r="Q1741" s="112" t="str">
        <f ca="1">IF($D1741&gt;0,NormalizzaTempo("D",CELL("tipo",$E1741),$E1741),"-")</f>
        <v>-</v>
      </c>
      <c r="R1741" s="27" t="str">
        <f>IF($D1741&gt;0,VLOOKUP($D1741,Iscrizioni!$A$2:$M$2502,13,FALSE),"-")</f>
        <v>-</v>
      </c>
      <c r="S1741" s="112" t="str">
        <f t="shared" si="163"/>
        <v>-</v>
      </c>
      <c r="T1741" s="112" t="str">
        <f>IF($D1741&gt;0,SUMIFS($S$3:$S1741,$X$3:$X1741,1,$J$3:$J1741,$J1741),"-")</f>
        <v>-</v>
      </c>
      <c r="U1741" s="112" t="str">
        <f t="shared" si="164"/>
        <v>-</v>
      </c>
      <c r="V1741" s="112" t="str">
        <f t="shared" si="167"/>
        <v>-</v>
      </c>
      <c r="W1741" s="27" t="str">
        <f>IF(LEN($C1741)=0,IF($D1741&gt;0,COUNTIFS($A$3:$A1741,$A1741),"-"),"Escluso")</f>
        <v>-</v>
      </c>
      <c r="X1741" s="2" t="str">
        <f>IF(LEN($C1741)=0,IF($D1741&gt;0,COUNTIFS($J$3:$J1741,$J1741,$C$3:$C1741,""),"-"),"Escluso")</f>
        <v>-</v>
      </c>
      <c r="Y1741" s="127" t="str">
        <f t="shared" si="165"/>
        <v>-</v>
      </c>
      <c r="Z1741" s="2" t="str">
        <f>IF($D1741&gt;0,COUNTIFS($O$3:$O1741,$O1741,$L$3:$L1741,$L1741,$I$3:$I1741,$I1741),"-")</f>
        <v>-</v>
      </c>
      <c r="AA1741" s="27" t="str">
        <f>IF($D1741&gt;0,IF(OR($Z1741 &gt;1,$L1741&lt;&gt;"Adulti"),0,VLOOKUP($P1741,Regione!$B$2:$C$22,2,FALSE)),"-")</f>
        <v>-</v>
      </c>
      <c r="AB1741" s="27" t="str">
        <f>IF($D1741&gt;0,IF(COUNTIFS($O$3:$O1741,$O1741,$L$3:$L1741,$L1741,$I$3:$I1741,$I1741) &gt;1,0,SUMIFS($Y$3:$Y$2503,$L$3:$L$2503,$L1741,$O$3:$O$2503,$O1741,$I$3:$I$2503,$I1741)),"-")</f>
        <v>-</v>
      </c>
      <c r="AC1741" s="27" t="str">
        <f t="shared" si="162"/>
        <v>-</v>
      </c>
    </row>
    <row r="1742" spans="1:29" s="1" customFormat="1">
      <c r="A1742" s="13"/>
      <c r="B1742" s="107" t="str">
        <f>IF(COUNTA($A1742)&gt;0,VLOOKUP($A1742,Corsa!$A$1:$F$43,2,FALSE),"-")</f>
        <v>-</v>
      </c>
      <c r="C1742" s="11"/>
      <c r="D1742" s="13"/>
      <c r="E1742" s="13"/>
      <c r="F1742" s="46" t="str">
        <f>IF(COUNTA($A1742)&gt;0,VLOOKUP($A1742,Corsa!$A$1:$F$43,3,FALSE),"-")</f>
        <v>-</v>
      </c>
      <c r="G1742" s="28" t="str">
        <f>IF($D1742&gt;0,VLOOKUP($D1742,Iscrizioni!$A$2:$M$2502,9,FALSE),"-")</f>
        <v>-</v>
      </c>
      <c r="H1742" s="28" t="str">
        <f>IF($D1742&gt;0,VLOOKUP($D1742,Iscrizioni!$A$2:$M$2502,4,FALSE),"-")</f>
        <v>-</v>
      </c>
      <c r="I1742" s="27" t="str">
        <f>IF($D1742&gt;0,VLOOKUP($D1742,Iscrizioni!$A$2:$M$2502,5,FALSE),"-")</f>
        <v>-</v>
      </c>
      <c r="J1742" s="27" t="str">
        <f>IF($D1742&gt;0,VLOOKUP($D1742,Iscrizioni!$A$2:$M$2502,10,FALSE),"-")</f>
        <v>-</v>
      </c>
      <c r="K1742" s="27" t="str">
        <f t="shared" si="166"/>
        <v>-</v>
      </c>
      <c r="L1742" s="46" t="str">
        <f>IF($D1742&gt;0,VLOOKUP($D1742,Iscrizioni!$A$2:$M$2502,11,FALSE),"-")</f>
        <v>-</v>
      </c>
      <c r="M1742" s="27" t="str">
        <f>IF($D1742&gt;0,VLOOKUP($D1742,Iscrizioni!$A$2:$N$2502,12,FALSE),"-")</f>
        <v>-</v>
      </c>
      <c r="N1742" s="46" t="str">
        <f>IF($D1742&gt;0,VLOOKUP($D1742,Iscrizioni!$A$2:$M$2502,6,FALSE),"-")</f>
        <v>-</v>
      </c>
      <c r="O1742" s="107" t="str">
        <f>IF($D1742&gt;0,VLOOKUP($D1742,Iscrizioni!$A$2:$M$2502,7,FALSE),"-")</f>
        <v>-</v>
      </c>
      <c r="P1742" s="46" t="str">
        <f>IF($D1742&gt;0,VLOOKUP(LEFT($N1742,1),Regione!$A$2:$C$21,2,FALSE),"-")</f>
        <v>-</v>
      </c>
      <c r="Q1742" s="112" t="str">
        <f ca="1">IF($D1742&gt;0,NormalizzaTempo("D",CELL("tipo",$E1742),$E1742),"-")</f>
        <v>-</v>
      </c>
      <c r="R1742" s="27" t="str">
        <f>IF($D1742&gt;0,VLOOKUP($D1742,Iscrizioni!$A$2:$M$2502,13,FALSE),"-")</f>
        <v>-</v>
      </c>
      <c r="S1742" s="112" t="str">
        <f t="shared" si="163"/>
        <v>-</v>
      </c>
      <c r="T1742" s="112" t="str">
        <f>IF($D1742&gt;0,SUMIFS($S$3:$S1742,$X$3:$X1742,1,$J$3:$J1742,$J1742),"-")</f>
        <v>-</v>
      </c>
      <c r="U1742" s="112" t="str">
        <f t="shared" si="164"/>
        <v>-</v>
      </c>
      <c r="V1742" s="112" t="str">
        <f t="shared" si="167"/>
        <v>-</v>
      </c>
      <c r="W1742" s="27" t="str">
        <f>IF(LEN($C1742)=0,IF($D1742&gt;0,COUNTIFS($A$3:$A1742,$A1742),"-"),"Escluso")</f>
        <v>-</v>
      </c>
      <c r="X1742" s="2" t="str">
        <f>IF(LEN($C1742)=0,IF($D1742&gt;0,COUNTIFS($J$3:$J1742,$J1742,$C$3:$C1742,""),"-"),"Escluso")</f>
        <v>-</v>
      </c>
      <c r="Y1742" s="127" t="str">
        <f t="shared" si="165"/>
        <v>-</v>
      </c>
      <c r="Z1742" s="2" t="str">
        <f>IF($D1742&gt;0,COUNTIFS($O$3:$O1742,$O1742,$L$3:$L1742,$L1742,$I$3:$I1742,$I1742),"-")</f>
        <v>-</v>
      </c>
      <c r="AA1742" s="27" t="str">
        <f>IF($D1742&gt;0,IF(OR($Z1742 &gt;1,$L1742&lt;&gt;"Adulti"),0,VLOOKUP($P1742,Regione!$B$2:$C$22,2,FALSE)),"-")</f>
        <v>-</v>
      </c>
      <c r="AB1742" s="27" t="str">
        <f>IF($D1742&gt;0,IF(COUNTIFS($O$3:$O1742,$O1742,$L$3:$L1742,$L1742,$I$3:$I1742,$I1742) &gt;1,0,SUMIFS($Y$3:$Y$2503,$L$3:$L$2503,$L1742,$O$3:$O$2503,$O1742,$I$3:$I$2503,$I1742)),"-")</f>
        <v>-</v>
      </c>
      <c r="AC1742" s="27" t="str">
        <f t="shared" si="162"/>
        <v>-</v>
      </c>
    </row>
    <row r="1743" spans="1:29" s="1" customFormat="1">
      <c r="A1743" s="13"/>
      <c r="B1743" s="107" t="str">
        <f>IF(COUNTA($A1743)&gt;0,VLOOKUP($A1743,Corsa!$A$1:$F$43,2,FALSE),"-")</f>
        <v>-</v>
      </c>
      <c r="C1743" s="11"/>
      <c r="D1743" s="13"/>
      <c r="E1743" s="13"/>
      <c r="F1743" s="46" t="str">
        <f>IF(COUNTA($A1743)&gt;0,VLOOKUP($A1743,Corsa!$A$1:$F$43,3,FALSE),"-")</f>
        <v>-</v>
      </c>
      <c r="G1743" s="28" t="str">
        <f>IF($D1743&gt;0,VLOOKUP($D1743,Iscrizioni!$A$2:$M$2502,9,FALSE),"-")</f>
        <v>-</v>
      </c>
      <c r="H1743" s="28" t="str">
        <f>IF($D1743&gt;0,VLOOKUP($D1743,Iscrizioni!$A$2:$M$2502,4,FALSE),"-")</f>
        <v>-</v>
      </c>
      <c r="I1743" s="27" t="str">
        <f>IF($D1743&gt;0,VLOOKUP($D1743,Iscrizioni!$A$2:$M$2502,5,FALSE),"-")</f>
        <v>-</v>
      </c>
      <c r="J1743" s="27" t="str">
        <f>IF($D1743&gt;0,VLOOKUP($D1743,Iscrizioni!$A$2:$M$2502,10,FALSE),"-")</f>
        <v>-</v>
      </c>
      <c r="K1743" s="27" t="str">
        <f t="shared" si="166"/>
        <v>-</v>
      </c>
      <c r="L1743" s="46" t="str">
        <f>IF($D1743&gt;0,VLOOKUP($D1743,Iscrizioni!$A$2:$M$2502,11,FALSE),"-")</f>
        <v>-</v>
      </c>
      <c r="M1743" s="27" t="str">
        <f>IF($D1743&gt;0,VLOOKUP($D1743,Iscrizioni!$A$2:$N$2502,12,FALSE),"-")</f>
        <v>-</v>
      </c>
      <c r="N1743" s="46" t="str">
        <f>IF($D1743&gt;0,VLOOKUP($D1743,Iscrizioni!$A$2:$M$2502,6,FALSE),"-")</f>
        <v>-</v>
      </c>
      <c r="O1743" s="107" t="str">
        <f>IF($D1743&gt;0,VLOOKUP($D1743,Iscrizioni!$A$2:$M$2502,7,FALSE),"-")</f>
        <v>-</v>
      </c>
      <c r="P1743" s="46" t="str">
        <f>IF($D1743&gt;0,VLOOKUP(LEFT($N1743,1),Regione!$A$2:$C$21,2,FALSE),"-")</f>
        <v>-</v>
      </c>
      <c r="Q1743" s="112" t="str">
        <f ca="1">IF($D1743&gt;0,NormalizzaTempo("D",CELL("tipo",$E1743),$E1743),"-")</f>
        <v>-</v>
      </c>
      <c r="R1743" s="27" t="str">
        <f>IF($D1743&gt;0,VLOOKUP($D1743,Iscrizioni!$A$2:$M$2502,13,FALSE),"-")</f>
        <v>-</v>
      </c>
      <c r="S1743" s="112" t="str">
        <f t="shared" si="163"/>
        <v>-</v>
      </c>
      <c r="T1743" s="112" t="str">
        <f>IF($D1743&gt;0,SUMIFS($S$3:$S1743,$X$3:$X1743,1,$J$3:$J1743,$J1743),"-")</f>
        <v>-</v>
      </c>
      <c r="U1743" s="112" t="str">
        <f t="shared" si="164"/>
        <v>-</v>
      </c>
      <c r="V1743" s="112" t="str">
        <f t="shared" si="167"/>
        <v>-</v>
      </c>
      <c r="W1743" s="27" t="str">
        <f>IF(LEN($C1743)=0,IF($D1743&gt;0,COUNTIFS($A$3:$A1743,$A1743),"-"),"Escluso")</f>
        <v>-</v>
      </c>
      <c r="X1743" s="2" t="str">
        <f>IF(LEN($C1743)=0,IF($D1743&gt;0,COUNTIFS($J$3:$J1743,$J1743,$C$3:$C1743,""),"-"),"Escluso")</f>
        <v>-</v>
      </c>
      <c r="Y1743" s="127" t="str">
        <f t="shared" si="165"/>
        <v>-</v>
      </c>
      <c r="Z1743" s="2" t="str">
        <f>IF($D1743&gt;0,COUNTIFS($O$3:$O1743,$O1743,$L$3:$L1743,$L1743,$I$3:$I1743,$I1743),"-")</f>
        <v>-</v>
      </c>
      <c r="AA1743" s="27" t="str">
        <f>IF($D1743&gt;0,IF(OR($Z1743 &gt;1,$L1743&lt;&gt;"Adulti"),0,VLOOKUP($P1743,Regione!$B$2:$C$22,2,FALSE)),"-")</f>
        <v>-</v>
      </c>
      <c r="AB1743" s="27" t="str">
        <f>IF($D1743&gt;0,IF(COUNTIFS($O$3:$O1743,$O1743,$L$3:$L1743,$L1743,$I$3:$I1743,$I1743) &gt;1,0,SUMIFS($Y$3:$Y$2503,$L$3:$L$2503,$L1743,$O$3:$O$2503,$O1743,$I$3:$I$2503,$I1743)),"-")</f>
        <v>-</v>
      </c>
      <c r="AC1743" s="27" t="str">
        <f t="shared" si="162"/>
        <v>-</v>
      </c>
    </row>
    <row r="1744" spans="1:29" s="1" customFormat="1">
      <c r="A1744" s="13"/>
      <c r="B1744" s="107" t="str">
        <f>IF(COUNTA($A1744)&gt;0,VLOOKUP($A1744,Corsa!$A$1:$F$43,2,FALSE),"-")</f>
        <v>-</v>
      </c>
      <c r="C1744" s="11"/>
      <c r="D1744" s="13"/>
      <c r="E1744" s="13"/>
      <c r="F1744" s="46" t="str">
        <f>IF(COUNTA($A1744)&gt;0,VLOOKUP($A1744,Corsa!$A$1:$F$43,3,FALSE),"-")</f>
        <v>-</v>
      </c>
      <c r="G1744" s="28" t="str">
        <f>IF($D1744&gt;0,VLOOKUP($D1744,Iscrizioni!$A$2:$M$2502,9,FALSE),"-")</f>
        <v>-</v>
      </c>
      <c r="H1744" s="28" t="str">
        <f>IF($D1744&gt;0,VLOOKUP($D1744,Iscrizioni!$A$2:$M$2502,4,FALSE),"-")</f>
        <v>-</v>
      </c>
      <c r="I1744" s="27" t="str">
        <f>IF($D1744&gt;0,VLOOKUP($D1744,Iscrizioni!$A$2:$M$2502,5,FALSE),"-")</f>
        <v>-</v>
      </c>
      <c r="J1744" s="27" t="str">
        <f>IF($D1744&gt;0,VLOOKUP($D1744,Iscrizioni!$A$2:$M$2502,10,FALSE),"-")</f>
        <v>-</v>
      </c>
      <c r="K1744" s="27" t="str">
        <f t="shared" si="166"/>
        <v>-</v>
      </c>
      <c r="L1744" s="46" t="str">
        <f>IF($D1744&gt;0,VLOOKUP($D1744,Iscrizioni!$A$2:$M$2502,11,FALSE),"-")</f>
        <v>-</v>
      </c>
      <c r="M1744" s="27" t="str">
        <f>IF($D1744&gt;0,VLOOKUP($D1744,Iscrizioni!$A$2:$N$2502,12,FALSE),"-")</f>
        <v>-</v>
      </c>
      <c r="N1744" s="46" t="str">
        <f>IF($D1744&gt;0,VLOOKUP($D1744,Iscrizioni!$A$2:$M$2502,6,FALSE),"-")</f>
        <v>-</v>
      </c>
      <c r="O1744" s="107" t="str">
        <f>IF($D1744&gt;0,VLOOKUP($D1744,Iscrizioni!$A$2:$M$2502,7,FALSE),"-")</f>
        <v>-</v>
      </c>
      <c r="P1744" s="46" t="str">
        <f>IF($D1744&gt;0,VLOOKUP(LEFT($N1744,1),Regione!$A$2:$C$21,2,FALSE),"-")</f>
        <v>-</v>
      </c>
      <c r="Q1744" s="112" t="str">
        <f ca="1">IF($D1744&gt;0,NormalizzaTempo("D",CELL("tipo",$E1744),$E1744),"-")</f>
        <v>-</v>
      </c>
      <c r="R1744" s="27" t="str">
        <f>IF($D1744&gt;0,VLOOKUP($D1744,Iscrizioni!$A$2:$M$2502,13,FALSE),"-")</f>
        <v>-</v>
      </c>
      <c r="S1744" s="112" t="str">
        <f t="shared" si="163"/>
        <v>-</v>
      </c>
      <c r="T1744" s="112" t="str">
        <f>IF($D1744&gt;0,SUMIFS($S$3:$S1744,$X$3:$X1744,1,$J$3:$J1744,$J1744),"-")</f>
        <v>-</v>
      </c>
      <c r="U1744" s="112" t="str">
        <f t="shared" si="164"/>
        <v>-</v>
      </c>
      <c r="V1744" s="112" t="str">
        <f t="shared" si="167"/>
        <v>-</v>
      </c>
      <c r="W1744" s="27" t="str">
        <f>IF(LEN($C1744)=0,IF($D1744&gt;0,COUNTIFS($A$3:$A1744,$A1744),"-"),"Escluso")</f>
        <v>-</v>
      </c>
      <c r="X1744" s="2" t="str">
        <f>IF(LEN($C1744)=0,IF($D1744&gt;0,COUNTIFS($J$3:$J1744,$J1744,$C$3:$C1744,""),"-"),"Escluso")</f>
        <v>-</v>
      </c>
      <c r="Y1744" s="127" t="str">
        <f t="shared" si="165"/>
        <v>-</v>
      </c>
      <c r="Z1744" s="2" t="str">
        <f>IF($D1744&gt;0,COUNTIFS($O$3:$O1744,$O1744,$L$3:$L1744,$L1744,$I$3:$I1744,$I1744),"-")</f>
        <v>-</v>
      </c>
      <c r="AA1744" s="27" t="str">
        <f>IF($D1744&gt;0,IF(OR($Z1744 &gt;1,$L1744&lt;&gt;"Adulti"),0,VLOOKUP($P1744,Regione!$B$2:$C$22,2,FALSE)),"-")</f>
        <v>-</v>
      </c>
      <c r="AB1744" s="27" t="str">
        <f>IF($D1744&gt;0,IF(COUNTIFS($O$3:$O1744,$O1744,$L$3:$L1744,$L1744,$I$3:$I1744,$I1744) &gt;1,0,SUMIFS($Y$3:$Y$2503,$L$3:$L$2503,$L1744,$O$3:$O$2503,$O1744,$I$3:$I$2503,$I1744)),"-")</f>
        <v>-</v>
      </c>
      <c r="AC1744" s="27" t="str">
        <f t="shared" ref="AC1744:AC1807" si="168">IF($D1744&gt;0,AA1744+AB1744,"-")</f>
        <v>-</v>
      </c>
    </row>
    <row r="1745" spans="1:29" s="1" customFormat="1">
      <c r="A1745" s="13"/>
      <c r="B1745" s="107" t="str">
        <f>IF(COUNTA($A1745)&gt;0,VLOOKUP($A1745,Corsa!$A$1:$F$43,2,FALSE),"-")</f>
        <v>-</v>
      </c>
      <c r="C1745" s="11"/>
      <c r="D1745" s="13"/>
      <c r="E1745" s="13"/>
      <c r="F1745" s="46" t="str">
        <f>IF(COUNTA($A1745)&gt;0,VLOOKUP($A1745,Corsa!$A$1:$F$43,3,FALSE),"-")</f>
        <v>-</v>
      </c>
      <c r="G1745" s="28" t="str">
        <f>IF($D1745&gt;0,VLOOKUP($D1745,Iscrizioni!$A$2:$M$2502,9,FALSE),"-")</f>
        <v>-</v>
      </c>
      <c r="H1745" s="28" t="str">
        <f>IF($D1745&gt;0,VLOOKUP($D1745,Iscrizioni!$A$2:$M$2502,4,FALSE),"-")</f>
        <v>-</v>
      </c>
      <c r="I1745" s="27" t="str">
        <f>IF($D1745&gt;0,VLOOKUP($D1745,Iscrizioni!$A$2:$M$2502,5,FALSE),"-")</f>
        <v>-</v>
      </c>
      <c r="J1745" s="27" t="str">
        <f>IF($D1745&gt;0,VLOOKUP($D1745,Iscrizioni!$A$2:$M$2502,10,FALSE),"-")</f>
        <v>-</v>
      </c>
      <c r="K1745" s="27" t="str">
        <f t="shared" si="166"/>
        <v>-</v>
      </c>
      <c r="L1745" s="46" t="str">
        <f>IF($D1745&gt;0,VLOOKUP($D1745,Iscrizioni!$A$2:$M$2502,11,FALSE),"-")</f>
        <v>-</v>
      </c>
      <c r="M1745" s="27" t="str">
        <f>IF($D1745&gt;0,VLOOKUP($D1745,Iscrizioni!$A$2:$N$2502,12,FALSE),"-")</f>
        <v>-</v>
      </c>
      <c r="N1745" s="46" t="str">
        <f>IF($D1745&gt;0,VLOOKUP($D1745,Iscrizioni!$A$2:$M$2502,6,FALSE),"-")</f>
        <v>-</v>
      </c>
      <c r="O1745" s="107" t="str">
        <f>IF($D1745&gt;0,VLOOKUP($D1745,Iscrizioni!$A$2:$M$2502,7,FALSE),"-")</f>
        <v>-</v>
      </c>
      <c r="P1745" s="46" t="str">
        <f>IF($D1745&gt;0,VLOOKUP(LEFT($N1745,1),Regione!$A$2:$C$21,2,FALSE),"-")</f>
        <v>-</v>
      </c>
      <c r="Q1745" s="112" t="str">
        <f ca="1">IF($D1745&gt;0,NormalizzaTempo("D",CELL("tipo",$E1745),$E1745),"-")</f>
        <v>-</v>
      </c>
      <c r="R1745" s="27" t="str">
        <f>IF($D1745&gt;0,VLOOKUP($D1745,Iscrizioni!$A$2:$M$2502,13,FALSE),"-")</f>
        <v>-</v>
      </c>
      <c r="S1745" s="112" t="str">
        <f t="shared" ref="S1745:S1808" si="169">IF($D1745&gt;0,CalcolaVelocita(R1745,Q1745*86400),"-")</f>
        <v>-</v>
      </c>
      <c r="T1745" s="112" t="str">
        <f>IF($D1745&gt;0,SUMIFS($S$3:$S1745,$X$3:$X1745,1,$J$3:$J1745,$J1745),"-")</f>
        <v>-</v>
      </c>
      <c r="U1745" s="112" t="str">
        <f t="shared" ref="U1745:U1808" si="170">IF($D1745&gt;0,S1745-T1745,"-")</f>
        <v>-</v>
      </c>
      <c r="V1745" s="112" t="str">
        <f t="shared" si="167"/>
        <v>-</v>
      </c>
      <c r="W1745" s="27" t="str">
        <f>IF(LEN($C1745)=0,IF($D1745&gt;0,COUNTIFS($A$3:$A1745,$A1745),"-"),"Escluso")</f>
        <v>-</v>
      </c>
      <c r="X1745" s="2" t="str">
        <f>IF(LEN($C1745)=0,IF($D1745&gt;0,COUNTIFS($J$3:$J1745,$J1745,$C$3:$C1745,""),"-"),"Escluso")</f>
        <v>-</v>
      </c>
      <c r="Y1745" s="127" t="str">
        <f t="shared" si="165"/>
        <v>-</v>
      </c>
      <c r="Z1745" s="2" t="str">
        <f>IF($D1745&gt;0,COUNTIFS($O$3:$O1745,$O1745,$L$3:$L1745,$L1745,$I$3:$I1745,$I1745),"-")</f>
        <v>-</v>
      </c>
      <c r="AA1745" s="27" t="str">
        <f>IF($D1745&gt;0,IF(OR($Z1745 &gt;1,$L1745&lt;&gt;"Adulti"),0,VLOOKUP($P1745,Regione!$B$2:$C$22,2,FALSE)),"-")</f>
        <v>-</v>
      </c>
      <c r="AB1745" s="27" t="str">
        <f>IF($D1745&gt;0,IF(COUNTIFS($O$3:$O1745,$O1745,$L$3:$L1745,$L1745,$I$3:$I1745,$I1745) &gt;1,0,SUMIFS($Y$3:$Y$2503,$L$3:$L$2503,$L1745,$O$3:$O$2503,$O1745,$I$3:$I$2503,$I1745)),"-")</f>
        <v>-</v>
      </c>
      <c r="AC1745" s="27" t="str">
        <f t="shared" si="168"/>
        <v>-</v>
      </c>
    </row>
    <row r="1746" spans="1:29" s="1" customFormat="1">
      <c r="A1746" s="13"/>
      <c r="B1746" s="107" t="str">
        <f>IF(COUNTA($A1746)&gt;0,VLOOKUP($A1746,Corsa!$A$1:$F$43,2,FALSE),"-")</f>
        <v>-</v>
      </c>
      <c r="C1746" s="11"/>
      <c r="D1746" s="13"/>
      <c r="E1746" s="13"/>
      <c r="F1746" s="46" t="str">
        <f>IF(COUNTA($A1746)&gt;0,VLOOKUP($A1746,Corsa!$A$1:$F$43,3,FALSE),"-")</f>
        <v>-</v>
      </c>
      <c r="G1746" s="28" t="str">
        <f>IF($D1746&gt;0,VLOOKUP($D1746,Iscrizioni!$A$2:$M$2502,9,FALSE),"-")</f>
        <v>-</v>
      </c>
      <c r="H1746" s="28" t="str">
        <f>IF($D1746&gt;0,VLOOKUP($D1746,Iscrizioni!$A$2:$M$2502,4,FALSE),"-")</f>
        <v>-</v>
      </c>
      <c r="I1746" s="27" t="str">
        <f>IF($D1746&gt;0,VLOOKUP($D1746,Iscrizioni!$A$2:$M$2502,5,FALSE),"-")</f>
        <v>-</v>
      </c>
      <c r="J1746" s="27" t="str">
        <f>IF($D1746&gt;0,VLOOKUP($D1746,Iscrizioni!$A$2:$M$2502,10,FALSE),"-")</f>
        <v>-</v>
      </c>
      <c r="K1746" s="27" t="str">
        <f t="shared" si="166"/>
        <v>-</v>
      </c>
      <c r="L1746" s="46" t="str">
        <f>IF($D1746&gt;0,VLOOKUP($D1746,Iscrizioni!$A$2:$M$2502,11,FALSE),"-")</f>
        <v>-</v>
      </c>
      <c r="M1746" s="27" t="str">
        <f>IF($D1746&gt;0,VLOOKUP($D1746,Iscrizioni!$A$2:$N$2502,12,FALSE),"-")</f>
        <v>-</v>
      </c>
      <c r="N1746" s="46" t="str">
        <f>IF($D1746&gt;0,VLOOKUP($D1746,Iscrizioni!$A$2:$M$2502,6,FALSE),"-")</f>
        <v>-</v>
      </c>
      <c r="O1746" s="107" t="str">
        <f>IF($D1746&gt;0,VLOOKUP($D1746,Iscrizioni!$A$2:$M$2502,7,FALSE),"-")</f>
        <v>-</v>
      </c>
      <c r="P1746" s="46" t="str">
        <f>IF($D1746&gt;0,VLOOKUP(LEFT($N1746,1),Regione!$A$2:$C$21,2,FALSE),"-")</f>
        <v>-</v>
      </c>
      <c r="Q1746" s="112" t="str">
        <f ca="1">IF($D1746&gt;0,NormalizzaTempo("D",CELL("tipo",$E1746),$E1746),"-")</f>
        <v>-</v>
      </c>
      <c r="R1746" s="27" t="str">
        <f>IF($D1746&gt;0,VLOOKUP($D1746,Iscrizioni!$A$2:$M$2502,13,FALSE),"-")</f>
        <v>-</v>
      </c>
      <c r="S1746" s="112" t="str">
        <f t="shared" si="169"/>
        <v>-</v>
      </c>
      <c r="T1746" s="112" t="str">
        <f>IF($D1746&gt;0,SUMIFS($S$3:$S1746,$X$3:$X1746,1,$J$3:$J1746,$J1746),"-")</f>
        <v>-</v>
      </c>
      <c r="U1746" s="112" t="str">
        <f t="shared" si="170"/>
        <v>-</v>
      </c>
      <c r="V1746" s="112" t="str">
        <f t="shared" si="167"/>
        <v>-</v>
      </c>
      <c r="W1746" s="27" t="str">
        <f>IF(LEN($C1746)=0,IF($D1746&gt;0,COUNTIFS($A$3:$A1746,$A1746),"-"),"Escluso")</f>
        <v>-</v>
      </c>
      <c r="X1746" s="2" t="str">
        <f>IF(LEN($C1746)=0,IF($D1746&gt;0,COUNTIFS($J$3:$J1746,$J1746,$C$3:$C1746,""),"-"),"Escluso")</f>
        <v>-</v>
      </c>
      <c r="Y1746" s="127" t="str">
        <f t="shared" si="165"/>
        <v>-</v>
      </c>
      <c r="Z1746" s="2" t="str">
        <f>IF($D1746&gt;0,COUNTIFS($O$3:$O1746,$O1746,$L$3:$L1746,$L1746,$I$3:$I1746,$I1746),"-")</f>
        <v>-</v>
      </c>
      <c r="AA1746" s="27" t="str">
        <f>IF($D1746&gt;0,IF(OR($Z1746 &gt;1,$L1746&lt;&gt;"Adulti"),0,VLOOKUP($P1746,Regione!$B$2:$C$22,2,FALSE)),"-")</f>
        <v>-</v>
      </c>
      <c r="AB1746" s="27" t="str">
        <f>IF($D1746&gt;0,IF(COUNTIFS($O$3:$O1746,$O1746,$L$3:$L1746,$L1746,$I$3:$I1746,$I1746) &gt;1,0,SUMIFS($Y$3:$Y$2503,$L$3:$L$2503,$L1746,$O$3:$O$2503,$O1746,$I$3:$I$2503,$I1746)),"-")</f>
        <v>-</v>
      </c>
      <c r="AC1746" s="27" t="str">
        <f t="shared" si="168"/>
        <v>-</v>
      </c>
    </row>
    <row r="1747" spans="1:29" s="1" customFormat="1">
      <c r="A1747" s="13"/>
      <c r="B1747" s="107" t="str">
        <f>IF(COUNTA($A1747)&gt;0,VLOOKUP($A1747,Corsa!$A$1:$F$43,2,FALSE),"-")</f>
        <v>-</v>
      </c>
      <c r="C1747" s="11"/>
      <c r="D1747" s="13"/>
      <c r="E1747" s="13"/>
      <c r="F1747" s="46" t="str">
        <f>IF(COUNTA($A1747)&gt;0,VLOOKUP($A1747,Corsa!$A$1:$F$43,3,FALSE),"-")</f>
        <v>-</v>
      </c>
      <c r="G1747" s="28" t="str">
        <f>IF($D1747&gt;0,VLOOKUP($D1747,Iscrizioni!$A$2:$M$2502,9,FALSE),"-")</f>
        <v>-</v>
      </c>
      <c r="H1747" s="28" t="str">
        <f>IF($D1747&gt;0,VLOOKUP($D1747,Iscrizioni!$A$2:$M$2502,4,FALSE),"-")</f>
        <v>-</v>
      </c>
      <c r="I1747" s="27" t="str">
        <f>IF($D1747&gt;0,VLOOKUP($D1747,Iscrizioni!$A$2:$M$2502,5,FALSE),"-")</f>
        <v>-</v>
      </c>
      <c r="J1747" s="27" t="str">
        <f>IF($D1747&gt;0,VLOOKUP($D1747,Iscrizioni!$A$2:$M$2502,10,FALSE),"-")</f>
        <v>-</v>
      </c>
      <c r="K1747" s="27" t="str">
        <f t="shared" si="166"/>
        <v>-</v>
      </c>
      <c r="L1747" s="46" t="str">
        <f>IF($D1747&gt;0,VLOOKUP($D1747,Iscrizioni!$A$2:$M$2502,11,FALSE),"-")</f>
        <v>-</v>
      </c>
      <c r="M1747" s="27" t="str">
        <f>IF($D1747&gt;0,VLOOKUP($D1747,Iscrizioni!$A$2:$N$2502,12,FALSE),"-")</f>
        <v>-</v>
      </c>
      <c r="N1747" s="46" t="str">
        <f>IF($D1747&gt;0,VLOOKUP($D1747,Iscrizioni!$A$2:$M$2502,6,FALSE),"-")</f>
        <v>-</v>
      </c>
      <c r="O1747" s="107" t="str">
        <f>IF($D1747&gt;0,VLOOKUP($D1747,Iscrizioni!$A$2:$M$2502,7,FALSE),"-")</f>
        <v>-</v>
      </c>
      <c r="P1747" s="46" t="str">
        <f>IF($D1747&gt;0,VLOOKUP(LEFT($N1747,1),Regione!$A$2:$C$21,2,FALSE),"-")</f>
        <v>-</v>
      </c>
      <c r="Q1747" s="112" t="str">
        <f ca="1">IF($D1747&gt;0,NormalizzaTempo("D",CELL("tipo",$E1747),$E1747),"-")</f>
        <v>-</v>
      </c>
      <c r="R1747" s="27" t="str">
        <f>IF($D1747&gt;0,VLOOKUP($D1747,Iscrizioni!$A$2:$M$2502,13,FALSE),"-")</f>
        <v>-</v>
      </c>
      <c r="S1747" s="112" t="str">
        <f t="shared" si="169"/>
        <v>-</v>
      </c>
      <c r="T1747" s="112" t="str">
        <f>IF($D1747&gt;0,SUMIFS($S$3:$S1747,$X$3:$X1747,1,$J$3:$J1747,$J1747),"-")</f>
        <v>-</v>
      </c>
      <c r="U1747" s="112" t="str">
        <f t="shared" si="170"/>
        <v>-</v>
      </c>
      <c r="V1747" s="112" t="str">
        <f t="shared" si="167"/>
        <v>-</v>
      </c>
      <c r="W1747" s="27" t="str">
        <f>IF(LEN($C1747)=0,IF($D1747&gt;0,COUNTIFS($A$3:$A1747,$A1747),"-"),"Escluso")</f>
        <v>-</v>
      </c>
      <c r="X1747" s="2" t="str">
        <f>IF(LEN($C1747)=0,IF($D1747&gt;0,COUNTIFS($J$3:$J1747,$J1747,$C$3:$C1747,""),"-"),"Escluso")</f>
        <v>-</v>
      </c>
      <c r="Y1747" s="127" t="str">
        <f t="shared" si="165"/>
        <v>-</v>
      </c>
      <c r="Z1747" s="2" t="str">
        <f>IF($D1747&gt;0,COUNTIFS($O$3:$O1747,$O1747,$L$3:$L1747,$L1747,$I$3:$I1747,$I1747),"-")</f>
        <v>-</v>
      </c>
      <c r="AA1747" s="27" t="str">
        <f>IF($D1747&gt;0,IF(OR($Z1747 &gt;1,$L1747&lt;&gt;"Adulti"),0,VLOOKUP($P1747,Regione!$B$2:$C$22,2,FALSE)),"-")</f>
        <v>-</v>
      </c>
      <c r="AB1747" s="27" t="str">
        <f>IF($D1747&gt;0,IF(COUNTIFS($O$3:$O1747,$O1747,$L$3:$L1747,$L1747,$I$3:$I1747,$I1747) &gt;1,0,SUMIFS($Y$3:$Y$2503,$L$3:$L$2503,$L1747,$O$3:$O$2503,$O1747,$I$3:$I$2503,$I1747)),"-")</f>
        <v>-</v>
      </c>
      <c r="AC1747" s="27" t="str">
        <f t="shared" si="168"/>
        <v>-</v>
      </c>
    </row>
    <row r="1748" spans="1:29" s="1" customFormat="1">
      <c r="A1748" s="13"/>
      <c r="B1748" s="107" t="str">
        <f>IF(COUNTA($A1748)&gt;0,VLOOKUP($A1748,Corsa!$A$1:$F$43,2,FALSE),"-")</f>
        <v>-</v>
      </c>
      <c r="C1748" s="11"/>
      <c r="D1748" s="13"/>
      <c r="E1748" s="13"/>
      <c r="F1748" s="46" t="str">
        <f>IF(COUNTA($A1748)&gt;0,VLOOKUP($A1748,Corsa!$A$1:$F$43,3,FALSE),"-")</f>
        <v>-</v>
      </c>
      <c r="G1748" s="28" t="str">
        <f>IF($D1748&gt;0,VLOOKUP($D1748,Iscrizioni!$A$2:$M$2502,9,FALSE),"-")</f>
        <v>-</v>
      </c>
      <c r="H1748" s="28" t="str">
        <f>IF($D1748&gt;0,VLOOKUP($D1748,Iscrizioni!$A$2:$M$2502,4,FALSE),"-")</f>
        <v>-</v>
      </c>
      <c r="I1748" s="27" t="str">
        <f>IF($D1748&gt;0,VLOOKUP($D1748,Iscrizioni!$A$2:$M$2502,5,FALSE),"-")</f>
        <v>-</v>
      </c>
      <c r="J1748" s="27" t="str">
        <f>IF($D1748&gt;0,VLOOKUP($D1748,Iscrizioni!$A$2:$M$2502,10,FALSE),"-")</f>
        <v>-</v>
      </c>
      <c r="K1748" s="27" t="str">
        <f t="shared" si="166"/>
        <v>-</v>
      </c>
      <c r="L1748" s="46" t="str">
        <f>IF($D1748&gt;0,VLOOKUP($D1748,Iscrizioni!$A$2:$M$2502,11,FALSE),"-")</f>
        <v>-</v>
      </c>
      <c r="M1748" s="27" t="str">
        <f>IF($D1748&gt;0,VLOOKUP($D1748,Iscrizioni!$A$2:$N$2502,12,FALSE),"-")</f>
        <v>-</v>
      </c>
      <c r="N1748" s="46" t="str">
        <f>IF($D1748&gt;0,VLOOKUP($D1748,Iscrizioni!$A$2:$M$2502,6,FALSE),"-")</f>
        <v>-</v>
      </c>
      <c r="O1748" s="107" t="str">
        <f>IF($D1748&gt;0,VLOOKUP($D1748,Iscrizioni!$A$2:$M$2502,7,FALSE),"-")</f>
        <v>-</v>
      </c>
      <c r="P1748" s="46" t="str">
        <f>IF($D1748&gt;0,VLOOKUP(LEFT($N1748,1),Regione!$A$2:$C$21,2,FALSE),"-")</f>
        <v>-</v>
      </c>
      <c r="Q1748" s="112" t="str">
        <f ca="1">IF($D1748&gt;0,NormalizzaTempo("D",CELL("tipo",$E1748),$E1748),"-")</f>
        <v>-</v>
      </c>
      <c r="R1748" s="27" t="str">
        <f>IF($D1748&gt;0,VLOOKUP($D1748,Iscrizioni!$A$2:$M$2502,13,FALSE),"-")</f>
        <v>-</v>
      </c>
      <c r="S1748" s="112" t="str">
        <f t="shared" si="169"/>
        <v>-</v>
      </c>
      <c r="T1748" s="112" t="str">
        <f>IF($D1748&gt;0,SUMIFS($S$3:$S1748,$X$3:$X1748,1,$J$3:$J1748,$J1748),"-")</f>
        <v>-</v>
      </c>
      <c r="U1748" s="112" t="str">
        <f t="shared" si="170"/>
        <v>-</v>
      </c>
      <c r="V1748" s="112" t="str">
        <f t="shared" si="167"/>
        <v>-</v>
      </c>
      <c r="W1748" s="27" t="str">
        <f>IF(LEN($C1748)=0,IF($D1748&gt;0,COUNTIFS($A$3:$A1748,$A1748),"-"),"Escluso")</f>
        <v>-</v>
      </c>
      <c r="X1748" s="2" t="str">
        <f>IF(LEN($C1748)=0,IF($D1748&gt;0,COUNTIFS($J$3:$J1748,$J1748,$C$3:$C1748,""),"-"),"Escluso")</f>
        <v>-</v>
      </c>
      <c r="Y1748" s="127" t="str">
        <f t="shared" si="165"/>
        <v>-</v>
      </c>
      <c r="Z1748" s="2" t="str">
        <f>IF($D1748&gt;0,COUNTIFS($O$3:$O1748,$O1748,$L$3:$L1748,$L1748,$I$3:$I1748,$I1748),"-")</f>
        <v>-</v>
      </c>
      <c r="AA1748" s="27" t="str">
        <f>IF($D1748&gt;0,IF(OR($Z1748 &gt;1,$L1748&lt;&gt;"Adulti"),0,VLOOKUP($P1748,Regione!$B$2:$C$22,2,FALSE)),"-")</f>
        <v>-</v>
      </c>
      <c r="AB1748" s="27" t="str">
        <f>IF($D1748&gt;0,IF(COUNTIFS($O$3:$O1748,$O1748,$L$3:$L1748,$L1748,$I$3:$I1748,$I1748) &gt;1,0,SUMIFS($Y$3:$Y$2503,$L$3:$L$2503,$L1748,$O$3:$O$2503,$O1748,$I$3:$I$2503,$I1748)),"-")</f>
        <v>-</v>
      </c>
      <c r="AC1748" s="27" t="str">
        <f t="shared" si="168"/>
        <v>-</v>
      </c>
    </row>
    <row r="1749" spans="1:29" s="1" customFormat="1">
      <c r="A1749" s="13"/>
      <c r="B1749" s="107" t="str">
        <f>IF(COUNTA($A1749)&gt;0,VLOOKUP($A1749,Corsa!$A$1:$F$43,2,FALSE),"-")</f>
        <v>-</v>
      </c>
      <c r="C1749" s="11"/>
      <c r="D1749" s="13"/>
      <c r="E1749" s="13"/>
      <c r="F1749" s="46" t="str">
        <f>IF(COUNTA($A1749)&gt;0,VLOOKUP($A1749,Corsa!$A$1:$F$43,3,FALSE),"-")</f>
        <v>-</v>
      </c>
      <c r="G1749" s="28" t="str">
        <f>IF($D1749&gt;0,VLOOKUP($D1749,Iscrizioni!$A$2:$M$2502,9,FALSE),"-")</f>
        <v>-</v>
      </c>
      <c r="H1749" s="28" t="str">
        <f>IF($D1749&gt;0,VLOOKUP($D1749,Iscrizioni!$A$2:$M$2502,4,FALSE),"-")</f>
        <v>-</v>
      </c>
      <c r="I1749" s="27" t="str">
        <f>IF($D1749&gt;0,VLOOKUP($D1749,Iscrizioni!$A$2:$M$2502,5,FALSE),"-")</f>
        <v>-</v>
      </c>
      <c r="J1749" s="27" t="str">
        <f>IF($D1749&gt;0,VLOOKUP($D1749,Iscrizioni!$A$2:$M$2502,10,FALSE),"-")</f>
        <v>-</v>
      </c>
      <c r="K1749" s="27" t="str">
        <f t="shared" si="166"/>
        <v>-</v>
      </c>
      <c r="L1749" s="46" t="str">
        <f>IF($D1749&gt;0,VLOOKUP($D1749,Iscrizioni!$A$2:$M$2502,11,FALSE),"-")</f>
        <v>-</v>
      </c>
      <c r="M1749" s="27" t="str">
        <f>IF($D1749&gt;0,VLOOKUP($D1749,Iscrizioni!$A$2:$N$2502,12,FALSE),"-")</f>
        <v>-</v>
      </c>
      <c r="N1749" s="46" t="str">
        <f>IF($D1749&gt;0,VLOOKUP($D1749,Iscrizioni!$A$2:$M$2502,6,FALSE),"-")</f>
        <v>-</v>
      </c>
      <c r="O1749" s="107" t="str">
        <f>IF($D1749&gt;0,VLOOKUP($D1749,Iscrizioni!$A$2:$M$2502,7,FALSE),"-")</f>
        <v>-</v>
      </c>
      <c r="P1749" s="46" t="str">
        <f>IF($D1749&gt;0,VLOOKUP(LEFT($N1749,1),Regione!$A$2:$C$21,2,FALSE),"-")</f>
        <v>-</v>
      </c>
      <c r="Q1749" s="112" t="str">
        <f ca="1">IF($D1749&gt;0,NormalizzaTempo("D",CELL("tipo",$E1749),$E1749),"-")</f>
        <v>-</v>
      </c>
      <c r="R1749" s="27" t="str">
        <f>IF($D1749&gt;0,VLOOKUP($D1749,Iscrizioni!$A$2:$M$2502,13,FALSE),"-")</f>
        <v>-</v>
      </c>
      <c r="S1749" s="112" t="str">
        <f t="shared" si="169"/>
        <v>-</v>
      </c>
      <c r="T1749" s="112" t="str">
        <f>IF($D1749&gt;0,SUMIFS($S$3:$S1749,$X$3:$X1749,1,$J$3:$J1749,$J1749),"-")</f>
        <v>-</v>
      </c>
      <c r="U1749" s="112" t="str">
        <f t="shared" si="170"/>
        <v>-</v>
      </c>
      <c r="V1749" s="112" t="str">
        <f t="shared" si="167"/>
        <v>-</v>
      </c>
      <c r="W1749" s="27" t="str">
        <f>IF(LEN($C1749)=0,IF($D1749&gt;0,COUNTIFS($A$3:$A1749,$A1749),"-"),"Escluso")</f>
        <v>-</v>
      </c>
      <c r="X1749" s="2" t="str">
        <f>IF(LEN($C1749)=0,IF($D1749&gt;0,COUNTIFS($J$3:$J1749,$J1749,$C$3:$C1749,""),"-"),"Escluso")</f>
        <v>-</v>
      </c>
      <c r="Y1749" s="127" t="str">
        <f t="shared" si="165"/>
        <v>-</v>
      </c>
      <c r="Z1749" s="2" t="str">
        <f>IF($D1749&gt;0,COUNTIFS($O$3:$O1749,$O1749,$L$3:$L1749,$L1749,$I$3:$I1749,$I1749),"-")</f>
        <v>-</v>
      </c>
      <c r="AA1749" s="27" t="str">
        <f>IF($D1749&gt;0,IF(OR($Z1749 &gt;1,$L1749&lt;&gt;"Adulti"),0,VLOOKUP($P1749,Regione!$B$2:$C$22,2,FALSE)),"-")</f>
        <v>-</v>
      </c>
      <c r="AB1749" s="27" t="str">
        <f>IF($D1749&gt;0,IF(COUNTIFS($O$3:$O1749,$O1749,$L$3:$L1749,$L1749,$I$3:$I1749,$I1749) &gt;1,0,SUMIFS($Y$3:$Y$2503,$L$3:$L$2503,$L1749,$O$3:$O$2503,$O1749,$I$3:$I$2503,$I1749)),"-")</f>
        <v>-</v>
      </c>
      <c r="AC1749" s="27" t="str">
        <f t="shared" si="168"/>
        <v>-</v>
      </c>
    </row>
    <row r="1750" spans="1:29" s="1" customFormat="1">
      <c r="A1750" s="13"/>
      <c r="B1750" s="107" t="str">
        <f>IF(COUNTA($A1750)&gt;0,VLOOKUP($A1750,Corsa!$A$1:$F$43,2,FALSE),"-")</f>
        <v>-</v>
      </c>
      <c r="C1750" s="11"/>
      <c r="D1750" s="13"/>
      <c r="E1750" s="13"/>
      <c r="F1750" s="46" t="str">
        <f>IF(COUNTA($A1750)&gt;0,VLOOKUP($A1750,Corsa!$A$1:$F$43,3,FALSE),"-")</f>
        <v>-</v>
      </c>
      <c r="G1750" s="28" t="str">
        <f>IF($D1750&gt;0,VLOOKUP($D1750,Iscrizioni!$A$2:$M$2502,9,FALSE),"-")</f>
        <v>-</v>
      </c>
      <c r="H1750" s="28" t="str">
        <f>IF($D1750&gt;0,VLOOKUP($D1750,Iscrizioni!$A$2:$M$2502,4,FALSE),"-")</f>
        <v>-</v>
      </c>
      <c r="I1750" s="27" t="str">
        <f>IF($D1750&gt;0,VLOOKUP($D1750,Iscrizioni!$A$2:$M$2502,5,FALSE),"-")</f>
        <v>-</v>
      </c>
      <c r="J1750" s="27" t="str">
        <f>IF($D1750&gt;0,VLOOKUP($D1750,Iscrizioni!$A$2:$M$2502,10,FALSE),"-")</f>
        <v>-</v>
      </c>
      <c r="K1750" s="27" t="str">
        <f t="shared" si="166"/>
        <v>-</v>
      </c>
      <c r="L1750" s="46" t="str">
        <f>IF($D1750&gt;0,VLOOKUP($D1750,Iscrizioni!$A$2:$M$2502,11,FALSE),"-")</f>
        <v>-</v>
      </c>
      <c r="M1750" s="27" t="str">
        <f>IF($D1750&gt;0,VLOOKUP($D1750,Iscrizioni!$A$2:$N$2502,12,FALSE),"-")</f>
        <v>-</v>
      </c>
      <c r="N1750" s="46" t="str">
        <f>IF($D1750&gt;0,VLOOKUP($D1750,Iscrizioni!$A$2:$M$2502,6,FALSE),"-")</f>
        <v>-</v>
      </c>
      <c r="O1750" s="107" t="str">
        <f>IF($D1750&gt;0,VLOOKUP($D1750,Iscrizioni!$A$2:$M$2502,7,FALSE),"-")</f>
        <v>-</v>
      </c>
      <c r="P1750" s="46" t="str">
        <f>IF($D1750&gt;0,VLOOKUP(LEFT($N1750,1),Regione!$A$2:$C$21,2,FALSE),"-")</f>
        <v>-</v>
      </c>
      <c r="Q1750" s="112" t="str">
        <f ca="1">IF($D1750&gt;0,NormalizzaTempo("D",CELL("tipo",$E1750),$E1750),"-")</f>
        <v>-</v>
      </c>
      <c r="R1750" s="27" t="str">
        <f>IF($D1750&gt;0,VLOOKUP($D1750,Iscrizioni!$A$2:$M$2502,13,FALSE),"-")</f>
        <v>-</v>
      </c>
      <c r="S1750" s="112" t="str">
        <f t="shared" si="169"/>
        <v>-</v>
      </c>
      <c r="T1750" s="112" t="str">
        <f>IF($D1750&gt;0,SUMIFS($S$3:$S1750,$X$3:$X1750,1,$J$3:$J1750,$J1750),"-")</f>
        <v>-</v>
      </c>
      <c r="U1750" s="112" t="str">
        <f t="shared" si="170"/>
        <v>-</v>
      </c>
      <c r="V1750" s="112" t="str">
        <f t="shared" si="167"/>
        <v>-</v>
      </c>
      <c r="W1750" s="27" t="str">
        <f>IF(LEN($C1750)=0,IF($D1750&gt;0,COUNTIFS($A$3:$A1750,$A1750),"-"),"Escluso")</f>
        <v>-</v>
      </c>
      <c r="X1750" s="2" t="str">
        <f>IF(LEN($C1750)=0,IF($D1750&gt;0,COUNTIFS($J$3:$J1750,$J1750,$C$3:$C1750,""),"-"),"Escluso")</f>
        <v>-</v>
      </c>
      <c r="Y1750" s="127" t="str">
        <f t="shared" si="165"/>
        <v>-</v>
      </c>
      <c r="Z1750" s="2" t="str">
        <f>IF($D1750&gt;0,COUNTIFS($O$3:$O1750,$O1750,$L$3:$L1750,$L1750,$I$3:$I1750,$I1750),"-")</f>
        <v>-</v>
      </c>
      <c r="AA1750" s="27" t="str">
        <f>IF($D1750&gt;0,IF(OR($Z1750 &gt;1,$L1750&lt;&gt;"Adulti"),0,VLOOKUP($P1750,Regione!$B$2:$C$22,2,FALSE)),"-")</f>
        <v>-</v>
      </c>
      <c r="AB1750" s="27" t="str">
        <f>IF($D1750&gt;0,IF(COUNTIFS($O$3:$O1750,$O1750,$L$3:$L1750,$L1750,$I$3:$I1750,$I1750) &gt;1,0,SUMIFS($Y$3:$Y$2503,$L$3:$L$2503,$L1750,$O$3:$O$2503,$O1750,$I$3:$I$2503,$I1750)),"-")</f>
        <v>-</v>
      </c>
      <c r="AC1750" s="27" t="str">
        <f t="shared" si="168"/>
        <v>-</v>
      </c>
    </row>
    <row r="1751" spans="1:29" s="1" customFormat="1">
      <c r="A1751" s="13"/>
      <c r="B1751" s="107" t="str">
        <f>IF(COUNTA($A1751)&gt;0,VLOOKUP($A1751,Corsa!$A$1:$F$43,2,FALSE),"-")</f>
        <v>-</v>
      </c>
      <c r="C1751" s="11"/>
      <c r="D1751" s="13"/>
      <c r="E1751" s="13"/>
      <c r="F1751" s="46" t="str">
        <f>IF(COUNTA($A1751)&gt;0,VLOOKUP($A1751,Corsa!$A$1:$F$43,3,FALSE),"-")</f>
        <v>-</v>
      </c>
      <c r="G1751" s="28" t="str">
        <f>IF($D1751&gt;0,VLOOKUP($D1751,Iscrizioni!$A$2:$M$2502,9,FALSE),"-")</f>
        <v>-</v>
      </c>
      <c r="H1751" s="28" t="str">
        <f>IF($D1751&gt;0,VLOOKUP($D1751,Iscrizioni!$A$2:$M$2502,4,FALSE),"-")</f>
        <v>-</v>
      </c>
      <c r="I1751" s="27" t="str">
        <f>IF($D1751&gt;0,VLOOKUP($D1751,Iscrizioni!$A$2:$M$2502,5,FALSE),"-")</f>
        <v>-</v>
      </c>
      <c r="J1751" s="27" t="str">
        <f>IF($D1751&gt;0,VLOOKUP($D1751,Iscrizioni!$A$2:$M$2502,10,FALSE),"-")</f>
        <v>-</v>
      </c>
      <c r="K1751" s="27" t="str">
        <f t="shared" si="166"/>
        <v>-</v>
      </c>
      <c r="L1751" s="46" t="str">
        <f>IF($D1751&gt;0,VLOOKUP($D1751,Iscrizioni!$A$2:$M$2502,11,FALSE),"-")</f>
        <v>-</v>
      </c>
      <c r="M1751" s="27" t="str">
        <f>IF($D1751&gt;0,VLOOKUP($D1751,Iscrizioni!$A$2:$N$2502,12,FALSE),"-")</f>
        <v>-</v>
      </c>
      <c r="N1751" s="46" t="str">
        <f>IF($D1751&gt;0,VLOOKUP($D1751,Iscrizioni!$A$2:$M$2502,6,FALSE),"-")</f>
        <v>-</v>
      </c>
      <c r="O1751" s="107" t="str">
        <f>IF($D1751&gt;0,VLOOKUP($D1751,Iscrizioni!$A$2:$M$2502,7,FALSE),"-")</f>
        <v>-</v>
      </c>
      <c r="P1751" s="46" t="str">
        <f>IF($D1751&gt;0,VLOOKUP(LEFT($N1751,1),Regione!$A$2:$C$21,2,FALSE),"-")</f>
        <v>-</v>
      </c>
      <c r="Q1751" s="112" t="str">
        <f ca="1">IF($D1751&gt;0,NormalizzaTempo("D",CELL("tipo",$E1751),$E1751),"-")</f>
        <v>-</v>
      </c>
      <c r="R1751" s="27" t="str">
        <f>IF($D1751&gt;0,VLOOKUP($D1751,Iscrizioni!$A$2:$M$2502,13,FALSE),"-")</f>
        <v>-</v>
      </c>
      <c r="S1751" s="112" t="str">
        <f t="shared" si="169"/>
        <v>-</v>
      </c>
      <c r="T1751" s="112" t="str">
        <f>IF($D1751&gt;0,SUMIFS($S$3:$S1751,$X$3:$X1751,1,$J$3:$J1751,$J1751),"-")</f>
        <v>-</v>
      </c>
      <c r="U1751" s="112" t="str">
        <f t="shared" si="170"/>
        <v>-</v>
      </c>
      <c r="V1751" s="112" t="str">
        <f t="shared" si="167"/>
        <v>-</v>
      </c>
      <c r="W1751" s="27" t="str">
        <f>IF(LEN($C1751)=0,IF($D1751&gt;0,COUNTIFS($A$3:$A1751,$A1751),"-"),"Escluso")</f>
        <v>-</v>
      </c>
      <c r="X1751" s="2" t="str">
        <f>IF(LEN($C1751)=0,IF($D1751&gt;0,COUNTIFS($J$3:$J1751,$J1751,$C$3:$C1751,""),"-"),"Escluso")</f>
        <v>-</v>
      </c>
      <c r="Y1751" s="127" t="str">
        <f t="shared" si="165"/>
        <v>-</v>
      </c>
      <c r="Z1751" s="2" t="str">
        <f>IF($D1751&gt;0,COUNTIFS($O$3:$O1751,$O1751,$L$3:$L1751,$L1751,$I$3:$I1751,$I1751),"-")</f>
        <v>-</v>
      </c>
      <c r="AA1751" s="27" t="str">
        <f>IF($D1751&gt;0,IF(OR($Z1751 &gt;1,$L1751&lt;&gt;"Adulti"),0,VLOOKUP($P1751,Regione!$B$2:$C$22,2,FALSE)),"-")</f>
        <v>-</v>
      </c>
      <c r="AB1751" s="27" t="str">
        <f>IF($D1751&gt;0,IF(COUNTIFS($O$3:$O1751,$O1751,$L$3:$L1751,$L1751,$I$3:$I1751,$I1751) &gt;1,0,SUMIFS($Y$3:$Y$2503,$L$3:$L$2503,$L1751,$O$3:$O$2503,$O1751,$I$3:$I$2503,$I1751)),"-")</f>
        <v>-</v>
      </c>
      <c r="AC1751" s="27" t="str">
        <f t="shared" si="168"/>
        <v>-</v>
      </c>
    </row>
    <row r="1752" spans="1:29" s="1" customFormat="1">
      <c r="A1752" s="13"/>
      <c r="B1752" s="107" t="str">
        <f>IF(COUNTA($A1752)&gt;0,VLOOKUP($A1752,Corsa!$A$1:$F$43,2,FALSE),"-")</f>
        <v>-</v>
      </c>
      <c r="C1752" s="11"/>
      <c r="D1752" s="13"/>
      <c r="E1752" s="13"/>
      <c r="F1752" s="46" t="str">
        <f>IF(COUNTA($A1752)&gt;0,VLOOKUP($A1752,Corsa!$A$1:$F$43,3,FALSE),"-")</f>
        <v>-</v>
      </c>
      <c r="G1752" s="28" t="str">
        <f>IF($D1752&gt;0,VLOOKUP($D1752,Iscrizioni!$A$2:$M$2502,9,FALSE),"-")</f>
        <v>-</v>
      </c>
      <c r="H1752" s="28" t="str">
        <f>IF($D1752&gt;0,VLOOKUP($D1752,Iscrizioni!$A$2:$M$2502,4,FALSE),"-")</f>
        <v>-</v>
      </c>
      <c r="I1752" s="27" t="str">
        <f>IF($D1752&gt;0,VLOOKUP($D1752,Iscrizioni!$A$2:$M$2502,5,FALSE),"-")</f>
        <v>-</v>
      </c>
      <c r="J1752" s="27" t="str">
        <f>IF($D1752&gt;0,VLOOKUP($D1752,Iscrizioni!$A$2:$M$2502,10,FALSE),"-")</f>
        <v>-</v>
      </c>
      <c r="K1752" s="27" t="str">
        <f t="shared" si="166"/>
        <v>-</v>
      </c>
      <c r="L1752" s="46" t="str">
        <f>IF($D1752&gt;0,VLOOKUP($D1752,Iscrizioni!$A$2:$M$2502,11,FALSE),"-")</f>
        <v>-</v>
      </c>
      <c r="M1752" s="27" t="str">
        <f>IF($D1752&gt;0,VLOOKUP($D1752,Iscrizioni!$A$2:$N$2502,12,FALSE),"-")</f>
        <v>-</v>
      </c>
      <c r="N1752" s="46" t="str">
        <f>IF($D1752&gt;0,VLOOKUP($D1752,Iscrizioni!$A$2:$M$2502,6,FALSE),"-")</f>
        <v>-</v>
      </c>
      <c r="O1752" s="107" t="str">
        <f>IF($D1752&gt;0,VLOOKUP($D1752,Iscrizioni!$A$2:$M$2502,7,FALSE),"-")</f>
        <v>-</v>
      </c>
      <c r="P1752" s="46" t="str">
        <f>IF($D1752&gt;0,VLOOKUP(LEFT($N1752,1),Regione!$A$2:$C$21,2,FALSE),"-")</f>
        <v>-</v>
      </c>
      <c r="Q1752" s="112" t="str">
        <f ca="1">IF($D1752&gt;0,NormalizzaTempo("D",CELL("tipo",$E1752),$E1752),"-")</f>
        <v>-</v>
      </c>
      <c r="R1752" s="27" t="str">
        <f>IF($D1752&gt;0,VLOOKUP($D1752,Iscrizioni!$A$2:$M$2502,13,FALSE),"-")</f>
        <v>-</v>
      </c>
      <c r="S1752" s="112" t="str">
        <f t="shared" si="169"/>
        <v>-</v>
      </c>
      <c r="T1752" s="112" t="str">
        <f>IF($D1752&gt;0,SUMIFS($S$3:$S1752,$X$3:$X1752,1,$J$3:$J1752,$J1752),"-")</f>
        <v>-</v>
      </c>
      <c r="U1752" s="112" t="str">
        <f t="shared" si="170"/>
        <v>-</v>
      </c>
      <c r="V1752" s="112" t="str">
        <f t="shared" si="167"/>
        <v>-</v>
      </c>
      <c r="W1752" s="27" t="str">
        <f>IF(LEN($C1752)=0,IF($D1752&gt;0,COUNTIFS($A$3:$A1752,$A1752),"-"),"Escluso")</f>
        <v>-</v>
      </c>
      <c r="X1752" s="2" t="str">
        <f>IF(LEN($C1752)=0,IF($D1752&gt;0,COUNTIFS($J$3:$J1752,$J1752,$C$3:$C1752,""),"-"),"Escluso")</f>
        <v>-</v>
      </c>
      <c r="Y1752" s="127" t="str">
        <f t="shared" si="165"/>
        <v>-</v>
      </c>
      <c r="Z1752" s="2" t="str">
        <f>IF($D1752&gt;0,COUNTIFS($O$3:$O1752,$O1752,$L$3:$L1752,$L1752,$I$3:$I1752,$I1752),"-")</f>
        <v>-</v>
      </c>
      <c r="AA1752" s="27" t="str">
        <f>IF($D1752&gt;0,IF(OR($Z1752 &gt;1,$L1752&lt;&gt;"Adulti"),0,VLOOKUP($P1752,Regione!$B$2:$C$22,2,FALSE)),"-")</f>
        <v>-</v>
      </c>
      <c r="AB1752" s="27" t="str">
        <f>IF($D1752&gt;0,IF(COUNTIFS($O$3:$O1752,$O1752,$L$3:$L1752,$L1752,$I$3:$I1752,$I1752) &gt;1,0,SUMIFS($Y$3:$Y$2503,$L$3:$L$2503,$L1752,$O$3:$O$2503,$O1752,$I$3:$I$2503,$I1752)),"-")</f>
        <v>-</v>
      </c>
      <c r="AC1752" s="27" t="str">
        <f t="shared" si="168"/>
        <v>-</v>
      </c>
    </row>
    <row r="1753" spans="1:29" s="1" customFormat="1">
      <c r="A1753" s="13"/>
      <c r="B1753" s="107" t="str">
        <f>IF(COUNTA($A1753)&gt;0,VLOOKUP($A1753,Corsa!$A$1:$F$43,2,FALSE),"-")</f>
        <v>-</v>
      </c>
      <c r="C1753" s="11"/>
      <c r="D1753" s="13"/>
      <c r="E1753" s="13"/>
      <c r="F1753" s="46" t="str">
        <f>IF(COUNTA($A1753)&gt;0,VLOOKUP($A1753,Corsa!$A$1:$F$43,3,FALSE),"-")</f>
        <v>-</v>
      </c>
      <c r="G1753" s="28" t="str">
        <f>IF($D1753&gt;0,VLOOKUP($D1753,Iscrizioni!$A$2:$M$2502,9,FALSE),"-")</f>
        <v>-</v>
      </c>
      <c r="H1753" s="28" t="str">
        <f>IF($D1753&gt;0,VLOOKUP($D1753,Iscrizioni!$A$2:$M$2502,4,FALSE),"-")</f>
        <v>-</v>
      </c>
      <c r="I1753" s="27" t="str">
        <f>IF($D1753&gt;0,VLOOKUP($D1753,Iscrizioni!$A$2:$M$2502,5,FALSE),"-")</f>
        <v>-</v>
      </c>
      <c r="J1753" s="27" t="str">
        <f>IF($D1753&gt;0,VLOOKUP($D1753,Iscrizioni!$A$2:$M$2502,10,FALSE),"-")</f>
        <v>-</v>
      </c>
      <c r="K1753" s="27" t="str">
        <f t="shared" si="166"/>
        <v>-</v>
      </c>
      <c r="L1753" s="46" t="str">
        <f>IF($D1753&gt;0,VLOOKUP($D1753,Iscrizioni!$A$2:$M$2502,11,FALSE),"-")</f>
        <v>-</v>
      </c>
      <c r="M1753" s="27" t="str">
        <f>IF($D1753&gt;0,VLOOKUP($D1753,Iscrizioni!$A$2:$N$2502,12,FALSE),"-")</f>
        <v>-</v>
      </c>
      <c r="N1753" s="46" t="str">
        <f>IF($D1753&gt;0,VLOOKUP($D1753,Iscrizioni!$A$2:$M$2502,6,FALSE),"-")</f>
        <v>-</v>
      </c>
      <c r="O1753" s="107" t="str">
        <f>IF($D1753&gt;0,VLOOKUP($D1753,Iscrizioni!$A$2:$M$2502,7,FALSE),"-")</f>
        <v>-</v>
      </c>
      <c r="P1753" s="46" t="str">
        <f>IF($D1753&gt;0,VLOOKUP(LEFT($N1753,1),Regione!$A$2:$C$21,2,FALSE),"-")</f>
        <v>-</v>
      </c>
      <c r="Q1753" s="112" t="str">
        <f ca="1">IF($D1753&gt;0,NormalizzaTempo("D",CELL("tipo",$E1753),$E1753),"-")</f>
        <v>-</v>
      </c>
      <c r="R1753" s="27" t="str">
        <f>IF($D1753&gt;0,VLOOKUP($D1753,Iscrizioni!$A$2:$M$2502,13,FALSE),"-")</f>
        <v>-</v>
      </c>
      <c r="S1753" s="112" t="str">
        <f t="shared" si="169"/>
        <v>-</v>
      </c>
      <c r="T1753" s="112" t="str">
        <f>IF($D1753&gt;0,SUMIFS($S$3:$S1753,$X$3:$X1753,1,$J$3:$J1753,$J1753),"-")</f>
        <v>-</v>
      </c>
      <c r="U1753" s="112" t="str">
        <f t="shared" si="170"/>
        <v>-</v>
      </c>
      <c r="V1753" s="112" t="str">
        <f t="shared" si="167"/>
        <v>-</v>
      </c>
      <c r="W1753" s="27" t="str">
        <f>IF(LEN($C1753)=0,IF($D1753&gt;0,COUNTIFS($A$3:$A1753,$A1753),"-"),"Escluso")</f>
        <v>-</v>
      </c>
      <c r="X1753" s="2" t="str">
        <f>IF(LEN($C1753)=0,IF($D1753&gt;0,COUNTIFS($J$3:$J1753,$J1753,$C$3:$C1753,""),"-"),"Escluso")</f>
        <v>-</v>
      </c>
      <c r="Y1753" s="127" t="str">
        <f t="shared" si="165"/>
        <v>-</v>
      </c>
      <c r="Z1753" s="2" t="str">
        <f>IF($D1753&gt;0,COUNTIFS($O$3:$O1753,$O1753,$L$3:$L1753,$L1753,$I$3:$I1753,$I1753),"-")</f>
        <v>-</v>
      </c>
      <c r="AA1753" s="27" t="str">
        <f>IF($D1753&gt;0,IF(OR($Z1753 &gt;1,$L1753&lt;&gt;"Adulti"),0,VLOOKUP($P1753,Regione!$B$2:$C$22,2,FALSE)),"-")</f>
        <v>-</v>
      </c>
      <c r="AB1753" s="27" t="str">
        <f>IF($D1753&gt;0,IF(COUNTIFS($O$3:$O1753,$O1753,$L$3:$L1753,$L1753,$I$3:$I1753,$I1753) &gt;1,0,SUMIFS($Y$3:$Y$2503,$L$3:$L$2503,$L1753,$O$3:$O$2503,$O1753,$I$3:$I$2503,$I1753)),"-")</f>
        <v>-</v>
      </c>
      <c r="AC1753" s="27" t="str">
        <f t="shared" si="168"/>
        <v>-</v>
      </c>
    </row>
    <row r="1754" spans="1:29" s="1" customFormat="1">
      <c r="A1754" s="13"/>
      <c r="B1754" s="107" t="str">
        <f>IF(COUNTA($A1754)&gt;0,VLOOKUP($A1754,Corsa!$A$1:$F$43,2,FALSE),"-")</f>
        <v>-</v>
      </c>
      <c r="C1754" s="11"/>
      <c r="D1754" s="13"/>
      <c r="E1754" s="13"/>
      <c r="F1754" s="46" t="str">
        <f>IF(COUNTA($A1754)&gt;0,VLOOKUP($A1754,Corsa!$A$1:$F$43,3,FALSE),"-")</f>
        <v>-</v>
      </c>
      <c r="G1754" s="28" t="str">
        <f>IF($D1754&gt;0,VLOOKUP($D1754,Iscrizioni!$A$2:$M$2502,9,FALSE),"-")</f>
        <v>-</v>
      </c>
      <c r="H1754" s="28" t="str">
        <f>IF($D1754&gt;0,VLOOKUP($D1754,Iscrizioni!$A$2:$M$2502,4,FALSE),"-")</f>
        <v>-</v>
      </c>
      <c r="I1754" s="27" t="str">
        <f>IF($D1754&gt;0,VLOOKUP($D1754,Iscrizioni!$A$2:$M$2502,5,FALSE),"-")</f>
        <v>-</v>
      </c>
      <c r="J1754" s="27" t="str">
        <f>IF($D1754&gt;0,VLOOKUP($D1754,Iscrizioni!$A$2:$M$2502,10,FALSE),"-")</f>
        <v>-</v>
      </c>
      <c r="K1754" s="27" t="str">
        <f t="shared" si="166"/>
        <v>-</v>
      </c>
      <c r="L1754" s="46" t="str">
        <f>IF($D1754&gt;0,VLOOKUP($D1754,Iscrizioni!$A$2:$M$2502,11,FALSE),"-")</f>
        <v>-</v>
      </c>
      <c r="M1754" s="27" t="str">
        <f>IF($D1754&gt;0,VLOOKUP($D1754,Iscrizioni!$A$2:$N$2502,12,FALSE),"-")</f>
        <v>-</v>
      </c>
      <c r="N1754" s="46" t="str">
        <f>IF($D1754&gt;0,VLOOKUP($D1754,Iscrizioni!$A$2:$M$2502,6,FALSE),"-")</f>
        <v>-</v>
      </c>
      <c r="O1754" s="107" t="str">
        <f>IF($D1754&gt;0,VLOOKUP($D1754,Iscrizioni!$A$2:$M$2502,7,FALSE),"-")</f>
        <v>-</v>
      </c>
      <c r="P1754" s="46" t="str">
        <f>IF($D1754&gt;0,VLOOKUP(LEFT($N1754,1),Regione!$A$2:$C$21,2,FALSE),"-")</f>
        <v>-</v>
      </c>
      <c r="Q1754" s="112" t="str">
        <f ca="1">IF($D1754&gt;0,NormalizzaTempo("D",CELL("tipo",$E1754),$E1754),"-")</f>
        <v>-</v>
      </c>
      <c r="R1754" s="27" t="str">
        <f>IF($D1754&gt;0,VLOOKUP($D1754,Iscrizioni!$A$2:$M$2502,13,FALSE),"-")</f>
        <v>-</v>
      </c>
      <c r="S1754" s="112" t="str">
        <f t="shared" si="169"/>
        <v>-</v>
      </c>
      <c r="T1754" s="112" t="str">
        <f>IF($D1754&gt;0,SUMIFS($S$3:$S1754,$X$3:$X1754,1,$J$3:$J1754,$J1754),"-")</f>
        <v>-</v>
      </c>
      <c r="U1754" s="112" t="str">
        <f t="shared" si="170"/>
        <v>-</v>
      </c>
      <c r="V1754" s="112" t="str">
        <f t="shared" si="167"/>
        <v>-</v>
      </c>
      <c r="W1754" s="27" t="str">
        <f>IF(LEN($C1754)=0,IF($D1754&gt;0,COUNTIFS($A$3:$A1754,$A1754),"-"),"Escluso")</f>
        <v>-</v>
      </c>
      <c r="X1754" s="2" t="str">
        <f>IF(LEN($C1754)=0,IF($D1754&gt;0,COUNTIFS($J$3:$J1754,$J1754,$C$3:$C1754,""),"-"),"Escluso")</f>
        <v>-</v>
      </c>
      <c r="Y1754" s="127" t="str">
        <f t="shared" si="165"/>
        <v>-</v>
      </c>
      <c r="Z1754" s="2" t="str">
        <f>IF($D1754&gt;0,COUNTIFS($O$3:$O1754,$O1754,$L$3:$L1754,$L1754,$I$3:$I1754,$I1754),"-")</f>
        <v>-</v>
      </c>
      <c r="AA1754" s="27" t="str">
        <f>IF($D1754&gt;0,IF(OR($Z1754 &gt;1,$L1754&lt;&gt;"Adulti"),0,VLOOKUP($P1754,Regione!$B$2:$C$22,2,FALSE)),"-")</f>
        <v>-</v>
      </c>
      <c r="AB1754" s="27" t="str">
        <f>IF($D1754&gt;0,IF(COUNTIFS($O$3:$O1754,$O1754,$L$3:$L1754,$L1754,$I$3:$I1754,$I1754) &gt;1,0,SUMIFS($Y$3:$Y$2503,$L$3:$L$2503,$L1754,$O$3:$O$2503,$O1754,$I$3:$I$2503,$I1754)),"-")</f>
        <v>-</v>
      </c>
      <c r="AC1754" s="27" t="str">
        <f t="shared" si="168"/>
        <v>-</v>
      </c>
    </row>
    <row r="1755" spans="1:29" s="1" customFormat="1">
      <c r="A1755" s="13"/>
      <c r="B1755" s="107" t="str">
        <f>IF(COUNTA($A1755)&gt;0,VLOOKUP($A1755,Corsa!$A$1:$F$43,2,FALSE),"-")</f>
        <v>-</v>
      </c>
      <c r="C1755" s="11"/>
      <c r="D1755" s="13"/>
      <c r="E1755" s="13"/>
      <c r="F1755" s="46" t="str">
        <f>IF(COUNTA($A1755)&gt;0,VLOOKUP($A1755,Corsa!$A$1:$F$43,3,FALSE),"-")</f>
        <v>-</v>
      </c>
      <c r="G1755" s="28" t="str">
        <f>IF($D1755&gt;0,VLOOKUP($D1755,Iscrizioni!$A$2:$M$2502,9,FALSE),"-")</f>
        <v>-</v>
      </c>
      <c r="H1755" s="28" t="str">
        <f>IF($D1755&gt;0,VLOOKUP($D1755,Iscrizioni!$A$2:$M$2502,4,FALSE),"-")</f>
        <v>-</v>
      </c>
      <c r="I1755" s="27" t="str">
        <f>IF($D1755&gt;0,VLOOKUP($D1755,Iscrizioni!$A$2:$M$2502,5,FALSE),"-")</f>
        <v>-</v>
      </c>
      <c r="J1755" s="27" t="str">
        <f>IF($D1755&gt;0,VLOOKUP($D1755,Iscrizioni!$A$2:$M$2502,10,FALSE),"-")</f>
        <v>-</v>
      </c>
      <c r="K1755" s="27" t="str">
        <f t="shared" si="166"/>
        <v>-</v>
      </c>
      <c r="L1755" s="46" t="str">
        <f>IF($D1755&gt;0,VLOOKUP($D1755,Iscrizioni!$A$2:$M$2502,11,FALSE),"-")</f>
        <v>-</v>
      </c>
      <c r="M1755" s="27" t="str">
        <f>IF($D1755&gt;0,VLOOKUP($D1755,Iscrizioni!$A$2:$N$2502,12,FALSE),"-")</f>
        <v>-</v>
      </c>
      <c r="N1755" s="46" t="str">
        <f>IF($D1755&gt;0,VLOOKUP($D1755,Iscrizioni!$A$2:$M$2502,6,FALSE),"-")</f>
        <v>-</v>
      </c>
      <c r="O1755" s="107" t="str">
        <f>IF($D1755&gt;0,VLOOKUP($D1755,Iscrizioni!$A$2:$M$2502,7,FALSE),"-")</f>
        <v>-</v>
      </c>
      <c r="P1755" s="46" t="str">
        <f>IF($D1755&gt;0,VLOOKUP(LEFT($N1755,1),Regione!$A$2:$C$21,2,FALSE),"-")</f>
        <v>-</v>
      </c>
      <c r="Q1755" s="112" t="str">
        <f ca="1">IF($D1755&gt;0,NormalizzaTempo("D",CELL("tipo",$E1755),$E1755),"-")</f>
        <v>-</v>
      </c>
      <c r="R1755" s="27" t="str">
        <f>IF($D1755&gt;0,VLOOKUP($D1755,Iscrizioni!$A$2:$M$2502,13,FALSE),"-")</f>
        <v>-</v>
      </c>
      <c r="S1755" s="112" t="str">
        <f t="shared" si="169"/>
        <v>-</v>
      </c>
      <c r="T1755" s="112" t="str">
        <f>IF($D1755&gt;0,SUMIFS($S$3:$S1755,$X$3:$X1755,1,$J$3:$J1755,$J1755),"-")</f>
        <v>-</v>
      </c>
      <c r="U1755" s="112" t="str">
        <f t="shared" si="170"/>
        <v>-</v>
      </c>
      <c r="V1755" s="112" t="str">
        <f t="shared" si="167"/>
        <v>-</v>
      </c>
      <c r="W1755" s="27" t="str">
        <f>IF(LEN($C1755)=0,IF($D1755&gt;0,COUNTIFS($A$3:$A1755,$A1755),"-"),"Escluso")</f>
        <v>-</v>
      </c>
      <c r="X1755" s="2" t="str">
        <f>IF(LEN($C1755)=0,IF($D1755&gt;0,COUNTIFS($J$3:$J1755,$J1755,$C$3:$C1755,""),"-"),"Escluso")</f>
        <v>-</v>
      </c>
      <c r="Y1755" s="127" t="str">
        <f t="shared" si="165"/>
        <v>-</v>
      </c>
      <c r="Z1755" s="2" t="str">
        <f>IF($D1755&gt;0,COUNTIFS($O$3:$O1755,$O1755,$L$3:$L1755,$L1755,$I$3:$I1755,$I1755),"-")</f>
        <v>-</v>
      </c>
      <c r="AA1755" s="27" t="str">
        <f>IF($D1755&gt;0,IF(OR($Z1755 &gt;1,$L1755&lt;&gt;"Adulti"),0,VLOOKUP($P1755,Regione!$B$2:$C$22,2,FALSE)),"-")</f>
        <v>-</v>
      </c>
      <c r="AB1755" s="27" t="str">
        <f>IF($D1755&gt;0,IF(COUNTIFS($O$3:$O1755,$O1755,$L$3:$L1755,$L1755,$I$3:$I1755,$I1755) &gt;1,0,SUMIFS($Y$3:$Y$2503,$L$3:$L$2503,$L1755,$O$3:$O$2503,$O1755,$I$3:$I$2503,$I1755)),"-")</f>
        <v>-</v>
      </c>
      <c r="AC1755" s="27" t="str">
        <f t="shared" si="168"/>
        <v>-</v>
      </c>
    </row>
    <row r="1756" spans="1:29" s="1" customFormat="1">
      <c r="A1756" s="13"/>
      <c r="B1756" s="107" t="str">
        <f>IF(COUNTA($A1756)&gt;0,VLOOKUP($A1756,Corsa!$A$1:$F$43,2,FALSE),"-")</f>
        <v>-</v>
      </c>
      <c r="C1756" s="11"/>
      <c r="D1756" s="13"/>
      <c r="E1756" s="13"/>
      <c r="F1756" s="46" t="str">
        <f>IF(COUNTA($A1756)&gt;0,VLOOKUP($A1756,Corsa!$A$1:$F$43,3,FALSE),"-")</f>
        <v>-</v>
      </c>
      <c r="G1756" s="28" t="str">
        <f>IF($D1756&gt;0,VLOOKUP($D1756,Iscrizioni!$A$2:$M$2502,9,FALSE),"-")</f>
        <v>-</v>
      </c>
      <c r="H1756" s="28" t="str">
        <f>IF($D1756&gt;0,VLOOKUP($D1756,Iscrizioni!$A$2:$M$2502,4,FALSE),"-")</f>
        <v>-</v>
      </c>
      <c r="I1756" s="27" t="str">
        <f>IF($D1756&gt;0,VLOOKUP($D1756,Iscrizioni!$A$2:$M$2502,5,FALSE),"-")</f>
        <v>-</v>
      </c>
      <c r="J1756" s="27" t="str">
        <f>IF($D1756&gt;0,VLOOKUP($D1756,Iscrizioni!$A$2:$M$2502,10,FALSE),"-")</f>
        <v>-</v>
      </c>
      <c r="K1756" s="27" t="str">
        <f t="shared" si="166"/>
        <v>-</v>
      </c>
      <c r="L1756" s="46" t="str">
        <f>IF($D1756&gt;0,VLOOKUP($D1756,Iscrizioni!$A$2:$M$2502,11,FALSE),"-")</f>
        <v>-</v>
      </c>
      <c r="M1756" s="27" t="str">
        <f>IF($D1756&gt;0,VLOOKUP($D1756,Iscrizioni!$A$2:$N$2502,12,FALSE),"-")</f>
        <v>-</v>
      </c>
      <c r="N1756" s="46" t="str">
        <f>IF($D1756&gt;0,VLOOKUP($D1756,Iscrizioni!$A$2:$M$2502,6,FALSE),"-")</f>
        <v>-</v>
      </c>
      <c r="O1756" s="107" t="str">
        <f>IF($D1756&gt;0,VLOOKUP($D1756,Iscrizioni!$A$2:$M$2502,7,FALSE),"-")</f>
        <v>-</v>
      </c>
      <c r="P1756" s="46" t="str">
        <f>IF($D1756&gt;0,VLOOKUP(LEFT($N1756,1),Regione!$A$2:$C$21,2,FALSE),"-")</f>
        <v>-</v>
      </c>
      <c r="Q1756" s="112" t="str">
        <f ca="1">IF($D1756&gt;0,NormalizzaTempo("D",CELL("tipo",$E1756),$E1756),"-")</f>
        <v>-</v>
      </c>
      <c r="R1756" s="27" t="str">
        <f>IF($D1756&gt;0,VLOOKUP($D1756,Iscrizioni!$A$2:$M$2502,13,FALSE),"-")</f>
        <v>-</v>
      </c>
      <c r="S1756" s="112" t="str">
        <f t="shared" si="169"/>
        <v>-</v>
      </c>
      <c r="T1756" s="112" t="str">
        <f>IF($D1756&gt;0,SUMIFS($S$3:$S1756,$X$3:$X1756,1,$J$3:$J1756,$J1756),"-")</f>
        <v>-</v>
      </c>
      <c r="U1756" s="112" t="str">
        <f t="shared" si="170"/>
        <v>-</v>
      </c>
      <c r="V1756" s="112" t="str">
        <f t="shared" si="167"/>
        <v>-</v>
      </c>
      <c r="W1756" s="27" t="str">
        <f>IF(LEN($C1756)=0,IF($D1756&gt;0,COUNTIFS($A$3:$A1756,$A1756),"-"),"Escluso")</f>
        <v>-</v>
      </c>
      <c r="X1756" s="2" t="str">
        <f>IF(LEN($C1756)=0,IF($D1756&gt;0,COUNTIFS($J$3:$J1756,$J1756,$C$3:$C1756,""),"-"),"Escluso")</f>
        <v>-</v>
      </c>
      <c r="Y1756" s="127" t="str">
        <f t="shared" si="165"/>
        <v>-</v>
      </c>
      <c r="Z1756" s="2" t="str">
        <f>IF($D1756&gt;0,COUNTIFS($O$3:$O1756,$O1756,$L$3:$L1756,$L1756,$I$3:$I1756,$I1756),"-")</f>
        <v>-</v>
      </c>
      <c r="AA1756" s="27" t="str">
        <f>IF($D1756&gt;0,IF(OR($Z1756 &gt;1,$L1756&lt;&gt;"Adulti"),0,VLOOKUP($P1756,Regione!$B$2:$C$22,2,FALSE)),"-")</f>
        <v>-</v>
      </c>
      <c r="AB1756" s="27" t="str">
        <f>IF($D1756&gt;0,IF(COUNTIFS($O$3:$O1756,$O1756,$L$3:$L1756,$L1756,$I$3:$I1756,$I1756) &gt;1,0,SUMIFS($Y$3:$Y$2503,$L$3:$L$2503,$L1756,$O$3:$O$2503,$O1756,$I$3:$I$2503,$I1756)),"-")</f>
        <v>-</v>
      </c>
      <c r="AC1756" s="27" t="str">
        <f t="shared" si="168"/>
        <v>-</v>
      </c>
    </row>
    <row r="1757" spans="1:29" s="1" customFormat="1">
      <c r="A1757" s="13"/>
      <c r="B1757" s="107" t="str">
        <f>IF(COUNTA($A1757)&gt;0,VLOOKUP($A1757,Corsa!$A$1:$F$43,2,FALSE),"-")</f>
        <v>-</v>
      </c>
      <c r="C1757" s="11"/>
      <c r="D1757" s="13"/>
      <c r="E1757" s="13"/>
      <c r="F1757" s="46" t="str">
        <f>IF(COUNTA($A1757)&gt;0,VLOOKUP($A1757,Corsa!$A$1:$F$43,3,FALSE),"-")</f>
        <v>-</v>
      </c>
      <c r="G1757" s="28" t="str">
        <f>IF($D1757&gt;0,VLOOKUP($D1757,Iscrizioni!$A$2:$M$2502,9,FALSE),"-")</f>
        <v>-</v>
      </c>
      <c r="H1757" s="28" t="str">
        <f>IF($D1757&gt;0,VLOOKUP($D1757,Iscrizioni!$A$2:$M$2502,4,FALSE),"-")</f>
        <v>-</v>
      </c>
      <c r="I1757" s="27" t="str">
        <f>IF($D1757&gt;0,VLOOKUP($D1757,Iscrizioni!$A$2:$M$2502,5,FALSE),"-")</f>
        <v>-</v>
      </c>
      <c r="J1757" s="27" t="str">
        <f>IF($D1757&gt;0,VLOOKUP($D1757,Iscrizioni!$A$2:$M$2502,10,FALSE),"-")</f>
        <v>-</v>
      </c>
      <c r="K1757" s="27" t="str">
        <f t="shared" si="166"/>
        <v>-</v>
      </c>
      <c r="L1757" s="46" t="str">
        <f>IF($D1757&gt;0,VLOOKUP($D1757,Iscrizioni!$A$2:$M$2502,11,FALSE),"-")</f>
        <v>-</v>
      </c>
      <c r="M1757" s="27" t="str">
        <f>IF($D1757&gt;0,VLOOKUP($D1757,Iscrizioni!$A$2:$N$2502,12,FALSE),"-")</f>
        <v>-</v>
      </c>
      <c r="N1757" s="46" t="str">
        <f>IF($D1757&gt;0,VLOOKUP($D1757,Iscrizioni!$A$2:$M$2502,6,FALSE),"-")</f>
        <v>-</v>
      </c>
      <c r="O1757" s="107" t="str">
        <f>IF($D1757&gt;0,VLOOKUP($D1757,Iscrizioni!$A$2:$M$2502,7,FALSE),"-")</f>
        <v>-</v>
      </c>
      <c r="P1757" s="46" t="str">
        <f>IF($D1757&gt;0,VLOOKUP(LEFT($N1757,1),Regione!$A$2:$C$21,2,FALSE),"-")</f>
        <v>-</v>
      </c>
      <c r="Q1757" s="112" t="str">
        <f ca="1">IF($D1757&gt;0,NormalizzaTempo("D",CELL("tipo",$E1757),$E1757),"-")</f>
        <v>-</v>
      </c>
      <c r="R1757" s="27" t="str">
        <f>IF($D1757&gt;0,VLOOKUP($D1757,Iscrizioni!$A$2:$M$2502,13,FALSE),"-")</f>
        <v>-</v>
      </c>
      <c r="S1757" s="112" t="str">
        <f t="shared" si="169"/>
        <v>-</v>
      </c>
      <c r="T1757" s="112" t="str">
        <f>IF($D1757&gt;0,SUMIFS($S$3:$S1757,$X$3:$X1757,1,$J$3:$J1757,$J1757),"-")</f>
        <v>-</v>
      </c>
      <c r="U1757" s="112" t="str">
        <f t="shared" si="170"/>
        <v>-</v>
      </c>
      <c r="V1757" s="112" t="str">
        <f t="shared" si="167"/>
        <v>-</v>
      </c>
      <c r="W1757" s="27" t="str">
        <f>IF(LEN($C1757)=0,IF($D1757&gt;0,COUNTIFS($A$3:$A1757,$A1757),"-"),"Escluso")</f>
        <v>-</v>
      </c>
      <c r="X1757" s="2" t="str">
        <f>IF(LEN($C1757)=0,IF($D1757&gt;0,COUNTIFS($J$3:$J1757,$J1757,$C$3:$C1757,""),"-"),"Escluso")</f>
        <v>-</v>
      </c>
      <c r="Y1757" s="127" t="str">
        <f t="shared" si="165"/>
        <v>-</v>
      </c>
      <c r="Z1757" s="2" t="str">
        <f>IF($D1757&gt;0,COUNTIFS($O$3:$O1757,$O1757,$L$3:$L1757,$L1757,$I$3:$I1757,$I1757),"-")</f>
        <v>-</v>
      </c>
      <c r="AA1757" s="27" t="str">
        <f>IF($D1757&gt;0,IF(OR($Z1757 &gt;1,$L1757&lt;&gt;"Adulti"),0,VLOOKUP($P1757,Regione!$B$2:$C$22,2,FALSE)),"-")</f>
        <v>-</v>
      </c>
      <c r="AB1757" s="27" t="str">
        <f>IF($D1757&gt;0,IF(COUNTIFS($O$3:$O1757,$O1757,$L$3:$L1757,$L1757,$I$3:$I1757,$I1757) &gt;1,0,SUMIFS($Y$3:$Y$2503,$L$3:$L$2503,$L1757,$O$3:$O$2503,$O1757,$I$3:$I$2503,$I1757)),"-")</f>
        <v>-</v>
      </c>
      <c r="AC1757" s="27" t="str">
        <f t="shared" si="168"/>
        <v>-</v>
      </c>
    </row>
    <row r="1758" spans="1:29" s="1" customFormat="1">
      <c r="A1758" s="13"/>
      <c r="B1758" s="107" t="str">
        <f>IF(COUNTA($A1758)&gt;0,VLOOKUP($A1758,Corsa!$A$1:$F$43,2,FALSE),"-")</f>
        <v>-</v>
      </c>
      <c r="C1758" s="11"/>
      <c r="D1758" s="13"/>
      <c r="E1758" s="13"/>
      <c r="F1758" s="46" t="str">
        <f>IF(COUNTA($A1758)&gt;0,VLOOKUP($A1758,Corsa!$A$1:$F$43,3,FALSE),"-")</f>
        <v>-</v>
      </c>
      <c r="G1758" s="28" t="str">
        <f>IF($D1758&gt;0,VLOOKUP($D1758,Iscrizioni!$A$2:$M$2502,9,FALSE),"-")</f>
        <v>-</v>
      </c>
      <c r="H1758" s="28" t="str">
        <f>IF($D1758&gt;0,VLOOKUP($D1758,Iscrizioni!$A$2:$M$2502,4,FALSE),"-")</f>
        <v>-</v>
      </c>
      <c r="I1758" s="27" t="str">
        <f>IF($D1758&gt;0,VLOOKUP($D1758,Iscrizioni!$A$2:$M$2502,5,FALSE),"-")</f>
        <v>-</v>
      </c>
      <c r="J1758" s="27" t="str">
        <f>IF($D1758&gt;0,VLOOKUP($D1758,Iscrizioni!$A$2:$M$2502,10,FALSE),"-")</f>
        <v>-</v>
      </c>
      <c r="K1758" s="27" t="str">
        <f t="shared" si="166"/>
        <v>-</v>
      </c>
      <c r="L1758" s="46" t="str">
        <f>IF($D1758&gt;0,VLOOKUP($D1758,Iscrizioni!$A$2:$M$2502,11,FALSE),"-")</f>
        <v>-</v>
      </c>
      <c r="M1758" s="27" t="str">
        <f>IF($D1758&gt;0,VLOOKUP($D1758,Iscrizioni!$A$2:$N$2502,12,FALSE),"-")</f>
        <v>-</v>
      </c>
      <c r="N1758" s="46" t="str">
        <f>IF($D1758&gt;0,VLOOKUP($D1758,Iscrizioni!$A$2:$M$2502,6,FALSE),"-")</f>
        <v>-</v>
      </c>
      <c r="O1758" s="107" t="str">
        <f>IF($D1758&gt;0,VLOOKUP($D1758,Iscrizioni!$A$2:$M$2502,7,FALSE),"-")</f>
        <v>-</v>
      </c>
      <c r="P1758" s="46" t="str">
        <f>IF($D1758&gt;0,VLOOKUP(LEFT($N1758,1),Regione!$A$2:$C$21,2,FALSE),"-")</f>
        <v>-</v>
      </c>
      <c r="Q1758" s="112" t="str">
        <f ca="1">IF($D1758&gt;0,NormalizzaTempo("D",CELL("tipo",$E1758),$E1758),"-")</f>
        <v>-</v>
      </c>
      <c r="R1758" s="27" t="str">
        <f>IF($D1758&gt;0,VLOOKUP($D1758,Iscrizioni!$A$2:$M$2502,13,FALSE),"-")</f>
        <v>-</v>
      </c>
      <c r="S1758" s="112" t="str">
        <f t="shared" si="169"/>
        <v>-</v>
      </c>
      <c r="T1758" s="112" t="str">
        <f>IF($D1758&gt;0,SUMIFS($S$3:$S1758,$X$3:$X1758,1,$J$3:$J1758,$J1758),"-")</f>
        <v>-</v>
      </c>
      <c r="U1758" s="112" t="str">
        <f t="shared" si="170"/>
        <v>-</v>
      </c>
      <c r="V1758" s="112" t="str">
        <f t="shared" si="167"/>
        <v>-</v>
      </c>
      <c r="W1758" s="27" t="str">
        <f>IF(LEN($C1758)=0,IF($D1758&gt;0,COUNTIFS($A$3:$A1758,$A1758),"-"),"Escluso")</f>
        <v>-</v>
      </c>
      <c r="X1758" s="2" t="str">
        <f>IF(LEN($C1758)=0,IF($D1758&gt;0,COUNTIFS($J$3:$J1758,$J1758,$C$3:$C1758,""),"-"),"Escluso")</f>
        <v>-</v>
      </c>
      <c r="Y1758" s="127" t="str">
        <f t="shared" si="165"/>
        <v>-</v>
      </c>
      <c r="Z1758" s="2" t="str">
        <f>IF($D1758&gt;0,COUNTIFS($O$3:$O1758,$O1758,$L$3:$L1758,$L1758,$I$3:$I1758,$I1758),"-")</f>
        <v>-</v>
      </c>
      <c r="AA1758" s="27" t="str">
        <f>IF($D1758&gt;0,IF(OR($Z1758 &gt;1,$L1758&lt;&gt;"Adulti"),0,VLOOKUP($P1758,Regione!$B$2:$C$22,2,FALSE)),"-")</f>
        <v>-</v>
      </c>
      <c r="AB1758" s="27" t="str">
        <f>IF($D1758&gt;0,IF(COUNTIFS($O$3:$O1758,$O1758,$L$3:$L1758,$L1758,$I$3:$I1758,$I1758) &gt;1,0,SUMIFS($Y$3:$Y$2503,$L$3:$L$2503,$L1758,$O$3:$O$2503,$O1758,$I$3:$I$2503,$I1758)),"-")</f>
        <v>-</v>
      </c>
      <c r="AC1758" s="27" t="str">
        <f t="shared" si="168"/>
        <v>-</v>
      </c>
    </row>
    <row r="1759" spans="1:29" s="1" customFormat="1">
      <c r="A1759" s="13"/>
      <c r="B1759" s="107" t="str">
        <f>IF(COUNTA($A1759)&gt;0,VLOOKUP($A1759,Corsa!$A$1:$F$43,2,FALSE),"-")</f>
        <v>-</v>
      </c>
      <c r="C1759" s="11"/>
      <c r="D1759" s="13"/>
      <c r="E1759" s="13"/>
      <c r="F1759" s="46" t="str">
        <f>IF(COUNTA($A1759)&gt;0,VLOOKUP($A1759,Corsa!$A$1:$F$43,3,FALSE),"-")</f>
        <v>-</v>
      </c>
      <c r="G1759" s="28" t="str">
        <f>IF($D1759&gt;0,VLOOKUP($D1759,Iscrizioni!$A$2:$M$2502,9,FALSE),"-")</f>
        <v>-</v>
      </c>
      <c r="H1759" s="28" t="str">
        <f>IF($D1759&gt;0,VLOOKUP($D1759,Iscrizioni!$A$2:$M$2502,4,FALSE),"-")</f>
        <v>-</v>
      </c>
      <c r="I1759" s="27" t="str">
        <f>IF($D1759&gt;0,VLOOKUP($D1759,Iscrizioni!$A$2:$M$2502,5,FALSE),"-")</f>
        <v>-</v>
      </c>
      <c r="J1759" s="27" t="str">
        <f>IF($D1759&gt;0,VLOOKUP($D1759,Iscrizioni!$A$2:$M$2502,10,FALSE),"-")</f>
        <v>-</v>
      </c>
      <c r="K1759" s="27" t="str">
        <f t="shared" si="166"/>
        <v>-</v>
      </c>
      <c r="L1759" s="46" t="str">
        <f>IF($D1759&gt;0,VLOOKUP($D1759,Iscrizioni!$A$2:$M$2502,11,FALSE),"-")</f>
        <v>-</v>
      </c>
      <c r="M1759" s="27" t="str">
        <f>IF($D1759&gt;0,VLOOKUP($D1759,Iscrizioni!$A$2:$N$2502,12,FALSE),"-")</f>
        <v>-</v>
      </c>
      <c r="N1759" s="46" t="str">
        <f>IF($D1759&gt;0,VLOOKUP($D1759,Iscrizioni!$A$2:$M$2502,6,FALSE),"-")</f>
        <v>-</v>
      </c>
      <c r="O1759" s="107" t="str">
        <f>IF($D1759&gt;0,VLOOKUP($D1759,Iscrizioni!$A$2:$M$2502,7,FALSE),"-")</f>
        <v>-</v>
      </c>
      <c r="P1759" s="46" t="str">
        <f>IF($D1759&gt;0,VLOOKUP(LEFT($N1759,1),Regione!$A$2:$C$21,2,FALSE),"-")</f>
        <v>-</v>
      </c>
      <c r="Q1759" s="112" t="str">
        <f ca="1">IF($D1759&gt;0,NormalizzaTempo("D",CELL("tipo",$E1759),$E1759),"-")</f>
        <v>-</v>
      </c>
      <c r="R1759" s="27" t="str">
        <f>IF($D1759&gt;0,VLOOKUP($D1759,Iscrizioni!$A$2:$M$2502,13,FALSE),"-")</f>
        <v>-</v>
      </c>
      <c r="S1759" s="112" t="str">
        <f t="shared" si="169"/>
        <v>-</v>
      </c>
      <c r="T1759" s="112" t="str">
        <f>IF($D1759&gt;0,SUMIFS($S$3:$S1759,$X$3:$X1759,1,$J$3:$J1759,$J1759),"-")</f>
        <v>-</v>
      </c>
      <c r="U1759" s="112" t="str">
        <f t="shared" si="170"/>
        <v>-</v>
      </c>
      <c r="V1759" s="112" t="str">
        <f t="shared" si="167"/>
        <v>-</v>
      </c>
      <c r="W1759" s="27" t="str">
        <f>IF(LEN($C1759)=0,IF($D1759&gt;0,COUNTIFS($A$3:$A1759,$A1759),"-"),"Escluso")</f>
        <v>-</v>
      </c>
      <c r="X1759" s="2" t="str">
        <f>IF(LEN($C1759)=0,IF($D1759&gt;0,COUNTIFS($J$3:$J1759,$J1759,$C$3:$C1759,""),"-"),"Escluso")</f>
        <v>-</v>
      </c>
      <c r="Y1759" s="127" t="str">
        <f t="shared" si="165"/>
        <v>-</v>
      </c>
      <c r="Z1759" s="2" t="str">
        <f>IF($D1759&gt;0,COUNTIFS($O$3:$O1759,$O1759,$L$3:$L1759,$L1759,$I$3:$I1759,$I1759),"-")</f>
        <v>-</v>
      </c>
      <c r="AA1759" s="27" t="str">
        <f>IF($D1759&gt;0,IF(OR($Z1759 &gt;1,$L1759&lt;&gt;"Adulti"),0,VLOOKUP($P1759,Regione!$B$2:$C$22,2,FALSE)),"-")</f>
        <v>-</v>
      </c>
      <c r="AB1759" s="27" t="str">
        <f>IF($D1759&gt;0,IF(COUNTIFS($O$3:$O1759,$O1759,$L$3:$L1759,$L1759,$I$3:$I1759,$I1759) &gt;1,0,SUMIFS($Y$3:$Y$2503,$L$3:$L$2503,$L1759,$O$3:$O$2503,$O1759,$I$3:$I$2503,$I1759)),"-")</f>
        <v>-</v>
      </c>
      <c r="AC1759" s="27" t="str">
        <f t="shared" si="168"/>
        <v>-</v>
      </c>
    </row>
    <row r="1760" spans="1:29" s="1" customFormat="1">
      <c r="A1760" s="13"/>
      <c r="B1760" s="107" t="str">
        <f>IF(COUNTA($A1760)&gt;0,VLOOKUP($A1760,Corsa!$A$1:$F$43,2,FALSE),"-")</f>
        <v>-</v>
      </c>
      <c r="C1760" s="11"/>
      <c r="D1760" s="13"/>
      <c r="E1760" s="13"/>
      <c r="F1760" s="46" t="str">
        <f>IF(COUNTA($A1760)&gt;0,VLOOKUP($A1760,Corsa!$A$1:$F$43,3,FALSE),"-")</f>
        <v>-</v>
      </c>
      <c r="G1760" s="28" t="str">
        <f>IF($D1760&gt;0,VLOOKUP($D1760,Iscrizioni!$A$2:$M$2502,9,FALSE),"-")</f>
        <v>-</v>
      </c>
      <c r="H1760" s="28" t="str">
        <f>IF($D1760&gt;0,VLOOKUP($D1760,Iscrizioni!$A$2:$M$2502,4,FALSE),"-")</f>
        <v>-</v>
      </c>
      <c r="I1760" s="27" t="str">
        <f>IF($D1760&gt;0,VLOOKUP($D1760,Iscrizioni!$A$2:$M$2502,5,FALSE),"-")</f>
        <v>-</v>
      </c>
      <c r="J1760" s="27" t="str">
        <f>IF($D1760&gt;0,VLOOKUP($D1760,Iscrizioni!$A$2:$M$2502,10,FALSE),"-")</f>
        <v>-</v>
      </c>
      <c r="K1760" s="27" t="str">
        <f t="shared" si="166"/>
        <v>-</v>
      </c>
      <c r="L1760" s="46" t="str">
        <f>IF($D1760&gt;0,VLOOKUP($D1760,Iscrizioni!$A$2:$M$2502,11,FALSE),"-")</f>
        <v>-</v>
      </c>
      <c r="M1760" s="27" t="str">
        <f>IF($D1760&gt;0,VLOOKUP($D1760,Iscrizioni!$A$2:$N$2502,12,FALSE),"-")</f>
        <v>-</v>
      </c>
      <c r="N1760" s="46" t="str">
        <f>IF($D1760&gt;0,VLOOKUP($D1760,Iscrizioni!$A$2:$M$2502,6,FALSE),"-")</f>
        <v>-</v>
      </c>
      <c r="O1760" s="107" t="str">
        <f>IF($D1760&gt;0,VLOOKUP($D1760,Iscrizioni!$A$2:$M$2502,7,FALSE),"-")</f>
        <v>-</v>
      </c>
      <c r="P1760" s="46" t="str">
        <f>IF($D1760&gt;0,VLOOKUP(LEFT($N1760,1),Regione!$A$2:$C$21,2,FALSE),"-")</f>
        <v>-</v>
      </c>
      <c r="Q1760" s="112" t="str">
        <f ca="1">IF($D1760&gt;0,NormalizzaTempo("D",CELL("tipo",$E1760),$E1760),"-")</f>
        <v>-</v>
      </c>
      <c r="R1760" s="27" t="str">
        <f>IF($D1760&gt;0,VLOOKUP($D1760,Iscrizioni!$A$2:$M$2502,13,FALSE),"-")</f>
        <v>-</v>
      </c>
      <c r="S1760" s="112" t="str">
        <f t="shared" si="169"/>
        <v>-</v>
      </c>
      <c r="T1760" s="112" t="str">
        <f>IF($D1760&gt;0,SUMIFS($S$3:$S1760,$X$3:$X1760,1,$J$3:$J1760,$J1760),"-")</f>
        <v>-</v>
      </c>
      <c r="U1760" s="112" t="str">
        <f t="shared" si="170"/>
        <v>-</v>
      </c>
      <c r="V1760" s="112" t="str">
        <f t="shared" si="167"/>
        <v>-</v>
      </c>
      <c r="W1760" s="27" t="str">
        <f>IF(LEN($C1760)=0,IF($D1760&gt;0,COUNTIFS($A$3:$A1760,$A1760),"-"),"Escluso")</f>
        <v>-</v>
      </c>
      <c r="X1760" s="2" t="str">
        <f>IF(LEN($C1760)=0,IF($D1760&gt;0,COUNTIFS($J$3:$J1760,$J1760,$C$3:$C1760,""),"-"),"Escluso")</f>
        <v>-</v>
      </c>
      <c r="Y1760" s="127" t="str">
        <f t="shared" si="165"/>
        <v>-</v>
      </c>
      <c r="Z1760" s="2" t="str">
        <f>IF($D1760&gt;0,COUNTIFS($O$3:$O1760,$O1760,$L$3:$L1760,$L1760,$I$3:$I1760,$I1760),"-")</f>
        <v>-</v>
      </c>
      <c r="AA1760" s="27" t="str">
        <f>IF($D1760&gt;0,IF(OR($Z1760 &gt;1,$L1760&lt;&gt;"Adulti"),0,VLOOKUP($P1760,Regione!$B$2:$C$22,2,FALSE)),"-")</f>
        <v>-</v>
      </c>
      <c r="AB1760" s="27" t="str">
        <f>IF($D1760&gt;0,IF(COUNTIFS($O$3:$O1760,$O1760,$L$3:$L1760,$L1760,$I$3:$I1760,$I1760) &gt;1,0,SUMIFS($Y$3:$Y$2503,$L$3:$L$2503,$L1760,$O$3:$O$2503,$O1760,$I$3:$I$2503,$I1760)),"-")</f>
        <v>-</v>
      </c>
      <c r="AC1760" s="27" t="str">
        <f t="shared" si="168"/>
        <v>-</v>
      </c>
    </row>
    <row r="1761" spans="1:29" s="1" customFormat="1">
      <c r="A1761" s="13"/>
      <c r="B1761" s="107" t="str">
        <f>IF(COUNTA($A1761)&gt;0,VLOOKUP($A1761,Corsa!$A$1:$F$43,2,FALSE),"-")</f>
        <v>-</v>
      </c>
      <c r="C1761" s="11"/>
      <c r="D1761" s="13"/>
      <c r="E1761" s="13"/>
      <c r="F1761" s="46" t="str">
        <f>IF(COUNTA($A1761)&gt;0,VLOOKUP($A1761,Corsa!$A$1:$F$43,3,FALSE),"-")</f>
        <v>-</v>
      </c>
      <c r="G1761" s="28" t="str">
        <f>IF($D1761&gt;0,VLOOKUP($D1761,Iscrizioni!$A$2:$M$2502,9,FALSE),"-")</f>
        <v>-</v>
      </c>
      <c r="H1761" s="28" t="str">
        <f>IF($D1761&gt;0,VLOOKUP($D1761,Iscrizioni!$A$2:$M$2502,4,FALSE),"-")</f>
        <v>-</v>
      </c>
      <c r="I1761" s="27" t="str">
        <f>IF($D1761&gt;0,VLOOKUP($D1761,Iscrizioni!$A$2:$M$2502,5,FALSE),"-")</f>
        <v>-</v>
      </c>
      <c r="J1761" s="27" t="str">
        <f>IF($D1761&gt;0,VLOOKUP($D1761,Iscrizioni!$A$2:$M$2502,10,FALSE),"-")</f>
        <v>-</v>
      </c>
      <c r="K1761" s="27" t="str">
        <f t="shared" si="166"/>
        <v>-</v>
      </c>
      <c r="L1761" s="46" t="str">
        <f>IF($D1761&gt;0,VLOOKUP($D1761,Iscrizioni!$A$2:$M$2502,11,FALSE),"-")</f>
        <v>-</v>
      </c>
      <c r="M1761" s="27" t="str">
        <f>IF($D1761&gt;0,VLOOKUP($D1761,Iscrizioni!$A$2:$N$2502,12,FALSE),"-")</f>
        <v>-</v>
      </c>
      <c r="N1761" s="46" t="str">
        <f>IF($D1761&gt;0,VLOOKUP($D1761,Iscrizioni!$A$2:$M$2502,6,FALSE),"-")</f>
        <v>-</v>
      </c>
      <c r="O1761" s="107" t="str">
        <f>IF($D1761&gt;0,VLOOKUP($D1761,Iscrizioni!$A$2:$M$2502,7,FALSE),"-")</f>
        <v>-</v>
      </c>
      <c r="P1761" s="46" t="str">
        <f>IF($D1761&gt;0,VLOOKUP(LEFT($N1761,1),Regione!$A$2:$C$21,2,FALSE),"-")</f>
        <v>-</v>
      </c>
      <c r="Q1761" s="112" t="str">
        <f ca="1">IF($D1761&gt;0,NormalizzaTempo("D",CELL("tipo",$E1761),$E1761),"-")</f>
        <v>-</v>
      </c>
      <c r="R1761" s="27" t="str">
        <f>IF($D1761&gt;0,VLOOKUP($D1761,Iscrizioni!$A$2:$M$2502,13,FALSE),"-")</f>
        <v>-</v>
      </c>
      <c r="S1761" s="112" t="str">
        <f t="shared" si="169"/>
        <v>-</v>
      </c>
      <c r="T1761" s="112" t="str">
        <f>IF($D1761&gt;0,SUMIFS($S$3:$S1761,$X$3:$X1761,1,$J$3:$J1761,$J1761),"-")</f>
        <v>-</v>
      </c>
      <c r="U1761" s="112" t="str">
        <f t="shared" si="170"/>
        <v>-</v>
      </c>
      <c r="V1761" s="112" t="str">
        <f t="shared" si="167"/>
        <v>-</v>
      </c>
      <c r="W1761" s="27" t="str">
        <f>IF(LEN($C1761)=0,IF($D1761&gt;0,COUNTIFS($A$3:$A1761,$A1761),"-"),"Escluso")</f>
        <v>-</v>
      </c>
      <c r="X1761" s="2" t="str">
        <f>IF(LEN($C1761)=0,IF($D1761&gt;0,COUNTIFS($J$3:$J1761,$J1761,$C$3:$C1761,""),"-"),"Escluso")</f>
        <v>-</v>
      </c>
      <c r="Y1761" s="127" t="str">
        <f t="shared" si="165"/>
        <v>-</v>
      </c>
      <c r="Z1761" s="2" t="str">
        <f>IF($D1761&gt;0,COUNTIFS($O$3:$O1761,$O1761,$L$3:$L1761,$L1761,$I$3:$I1761,$I1761),"-")</f>
        <v>-</v>
      </c>
      <c r="AA1761" s="27" t="str">
        <f>IF($D1761&gt;0,IF(OR($Z1761 &gt;1,$L1761&lt;&gt;"Adulti"),0,VLOOKUP($P1761,Regione!$B$2:$C$22,2,FALSE)),"-")</f>
        <v>-</v>
      </c>
      <c r="AB1761" s="27" t="str">
        <f>IF($D1761&gt;0,IF(COUNTIFS($O$3:$O1761,$O1761,$L$3:$L1761,$L1761,$I$3:$I1761,$I1761) &gt;1,0,SUMIFS($Y$3:$Y$2503,$L$3:$L$2503,$L1761,$O$3:$O$2503,$O1761,$I$3:$I$2503,$I1761)),"-")</f>
        <v>-</v>
      </c>
      <c r="AC1761" s="27" t="str">
        <f t="shared" si="168"/>
        <v>-</v>
      </c>
    </row>
    <row r="1762" spans="1:29" s="1" customFormat="1">
      <c r="A1762" s="13"/>
      <c r="B1762" s="107" t="str">
        <f>IF(COUNTA($A1762)&gt;0,VLOOKUP($A1762,Corsa!$A$1:$F$43,2,FALSE),"-")</f>
        <v>-</v>
      </c>
      <c r="C1762" s="11"/>
      <c r="D1762" s="13"/>
      <c r="E1762" s="13"/>
      <c r="F1762" s="46" t="str">
        <f>IF(COUNTA($A1762)&gt;0,VLOOKUP($A1762,Corsa!$A$1:$F$43,3,FALSE),"-")</f>
        <v>-</v>
      </c>
      <c r="G1762" s="28" t="str">
        <f>IF($D1762&gt;0,VLOOKUP($D1762,Iscrizioni!$A$2:$M$2502,9,FALSE),"-")</f>
        <v>-</v>
      </c>
      <c r="H1762" s="28" t="str">
        <f>IF($D1762&gt;0,VLOOKUP($D1762,Iscrizioni!$A$2:$M$2502,4,FALSE),"-")</f>
        <v>-</v>
      </c>
      <c r="I1762" s="27" t="str">
        <f>IF($D1762&gt;0,VLOOKUP($D1762,Iscrizioni!$A$2:$M$2502,5,FALSE),"-")</f>
        <v>-</v>
      </c>
      <c r="J1762" s="27" t="str">
        <f>IF($D1762&gt;0,VLOOKUP($D1762,Iscrizioni!$A$2:$M$2502,10,FALSE),"-")</f>
        <v>-</v>
      </c>
      <c r="K1762" s="27" t="str">
        <f t="shared" si="166"/>
        <v>-</v>
      </c>
      <c r="L1762" s="46" t="str">
        <f>IF($D1762&gt;0,VLOOKUP($D1762,Iscrizioni!$A$2:$M$2502,11,FALSE),"-")</f>
        <v>-</v>
      </c>
      <c r="M1762" s="27" t="str">
        <f>IF($D1762&gt;0,VLOOKUP($D1762,Iscrizioni!$A$2:$N$2502,12,FALSE),"-")</f>
        <v>-</v>
      </c>
      <c r="N1762" s="46" t="str">
        <f>IF($D1762&gt;0,VLOOKUP($D1762,Iscrizioni!$A$2:$M$2502,6,FALSE),"-")</f>
        <v>-</v>
      </c>
      <c r="O1762" s="107" t="str">
        <f>IF($D1762&gt;0,VLOOKUP($D1762,Iscrizioni!$A$2:$M$2502,7,FALSE),"-")</f>
        <v>-</v>
      </c>
      <c r="P1762" s="46" t="str">
        <f>IF($D1762&gt;0,VLOOKUP(LEFT($N1762,1),Regione!$A$2:$C$21,2,FALSE),"-")</f>
        <v>-</v>
      </c>
      <c r="Q1762" s="112" t="str">
        <f ca="1">IF($D1762&gt;0,NormalizzaTempo("D",CELL("tipo",$E1762),$E1762),"-")</f>
        <v>-</v>
      </c>
      <c r="R1762" s="27" t="str">
        <f>IF($D1762&gt;0,VLOOKUP($D1762,Iscrizioni!$A$2:$M$2502,13,FALSE),"-")</f>
        <v>-</v>
      </c>
      <c r="S1762" s="112" t="str">
        <f t="shared" si="169"/>
        <v>-</v>
      </c>
      <c r="T1762" s="112" t="str">
        <f>IF($D1762&gt;0,SUMIFS($S$3:$S1762,$X$3:$X1762,1,$J$3:$J1762,$J1762),"-")</f>
        <v>-</v>
      </c>
      <c r="U1762" s="112" t="str">
        <f t="shared" si="170"/>
        <v>-</v>
      </c>
      <c r="V1762" s="112" t="str">
        <f t="shared" si="167"/>
        <v>-</v>
      </c>
      <c r="W1762" s="27" t="str">
        <f>IF(LEN($C1762)=0,IF($D1762&gt;0,COUNTIFS($A$3:$A1762,$A1762),"-"),"Escluso")</f>
        <v>-</v>
      </c>
      <c r="X1762" s="2" t="str">
        <f>IF(LEN($C1762)=0,IF($D1762&gt;0,COUNTIFS($J$3:$J1762,$J1762,$C$3:$C1762,""),"-"),"Escluso")</f>
        <v>-</v>
      </c>
      <c r="Y1762" s="127" t="str">
        <f t="shared" si="165"/>
        <v>-</v>
      </c>
      <c r="Z1762" s="2" t="str">
        <f>IF($D1762&gt;0,COUNTIFS($O$3:$O1762,$O1762,$L$3:$L1762,$L1762,$I$3:$I1762,$I1762),"-")</f>
        <v>-</v>
      </c>
      <c r="AA1762" s="27" t="str">
        <f>IF($D1762&gt;0,IF(OR($Z1762 &gt;1,$L1762&lt;&gt;"Adulti"),0,VLOOKUP($P1762,Regione!$B$2:$C$22,2,FALSE)),"-")</f>
        <v>-</v>
      </c>
      <c r="AB1762" s="27" t="str">
        <f>IF($D1762&gt;0,IF(COUNTIFS($O$3:$O1762,$O1762,$L$3:$L1762,$L1762,$I$3:$I1762,$I1762) &gt;1,0,SUMIFS($Y$3:$Y$2503,$L$3:$L$2503,$L1762,$O$3:$O$2503,$O1762,$I$3:$I$2503,$I1762)),"-")</f>
        <v>-</v>
      </c>
      <c r="AC1762" s="27" t="str">
        <f t="shared" si="168"/>
        <v>-</v>
      </c>
    </row>
    <row r="1763" spans="1:29" s="1" customFormat="1">
      <c r="A1763" s="13"/>
      <c r="B1763" s="107" t="str">
        <f>IF(COUNTA($A1763)&gt;0,VLOOKUP($A1763,Corsa!$A$1:$F$43,2,FALSE),"-")</f>
        <v>-</v>
      </c>
      <c r="C1763" s="11"/>
      <c r="D1763" s="13"/>
      <c r="E1763" s="13"/>
      <c r="F1763" s="46" t="str">
        <f>IF(COUNTA($A1763)&gt;0,VLOOKUP($A1763,Corsa!$A$1:$F$43,3,FALSE),"-")</f>
        <v>-</v>
      </c>
      <c r="G1763" s="28" t="str">
        <f>IF($D1763&gt;0,VLOOKUP($D1763,Iscrizioni!$A$2:$M$2502,9,FALSE),"-")</f>
        <v>-</v>
      </c>
      <c r="H1763" s="28" t="str">
        <f>IF($D1763&gt;0,VLOOKUP($D1763,Iscrizioni!$A$2:$M$2502,4,FALSE),"-")</f>
        <v>-</v>
      </c>
      <c r="I1763" s="27" t="str">
        <f>IF($D1763&gt;0,VLOOKUP($D1763,Iscrizioni!$A$2:$M$2502,5,FALSE),"-")</f>
        <v>-</v>
      </c>
      <c r="J1763" s="27" t="str">
        <f>IF($D1763&gt;0,VLOOKUP($D1763,Iscrizioni!$A$2:$M$2502,10,FALSE),"-")</f>
        <v>-</v>
      </c>
      <c r="K1763" s="27" t="str">
        <f t="shared" si="166"/>
        <v>-</v>
      </c>
      <c r="L1763" s="46" t="str">
        <f>IF($D1763&gt;0,VLOOKUP($D1763,Iscrizioni!$A$2:$M$2502,11,FALSE),"-")</f>
        <v>-</v>
      </c>
      <c r="M1763" s="27" t="str">
        <f>IF($D1763&gt;0,VLOOKUP($D1763,Iscrizioni!$A$2:$N$2502,12,FALSE),"-")</f>
        <v>-</v>
      </c>
      <c r="N1763" s="46" t="str">
        <f>IF($D1763&gt;0,VLOOKUP($D1763,Iscrizioni!$A$2:$M$2502,6,FALSE),"-")</f>
        <v>-</v>
      </c>
      <c r="O1763" s="107" t="str">
        <f>IF($D1763&gt;0,VLOOKUP($D1763,Iscrizioni!$A$2:$M$2502,7,FALSE),"-")</f>
        <v>-</v>
      </c>
      <c r="P1763" s="46" t="str">
        <f>IF($D1763&gt;0,VLOOKUP(LEFT($N1763,1),Regione!$A$2:$C$21,2,FALSE),"-")</f>
        <v>-</v>
      </c>
      <c r="Q1763" s="112" t="str">
        <f ca="1">IF($D1763&gt;0,NormalizzaTempo("D",CELL("tipo",$E1763),$E1763),"-")</f>
        <v>-</v>
      </c>
      <c r="R1763" s="27" t="str">
        <f>IF($D1763&gt;0,VLOOKUP($D1763,Iscrizioni!$A$2:$M$2502,13,FALSE),"-")</f>
        <v>-</v>
      </c>
      <c r="S1763" s="112" t="str">
        <f t="shared" si="169"/>
        <v>-</v>
      </c>
      <c r="T1763" s="112" t="str">
        <f>IF($D1763&gt;0,SUMIFS($S$3:$S1763,$X$3:$X1763,1,$J$3:$J1763,$J1763),"-")</f>
        <v>-</v>
      </c>
      <c r="U1763" s="112" t="str">
        <f t="shared" si="170"/>
        <v>-</v>
      </c>
      <c r="V1763" s="112" t="str">
        <f t="shared" si="167"/>
        <v>-</v>
      </c>
      <c r="W1763" s="27" t="str">
        <f>IF(LEN($C1763)=0,IF($D1763&gt;0,COUNTIFS($A$3:$A1763,$A1763),"-"),"Escluso")</f>
        <v>-</v>
      </c>
      <c r="X1763" s="2" t="str">
        <f>IF(LEN($C1763)=0,IF($D1763&gt;0,COUNTIFS($J$3:$J1763,$J1763,$C$3:$C1763,""),"-"),"Escluso")</f>
        <v>-</v>
      </c>
      <c r="Y1763" s="127" t="str">
        <f t="shared" si="165"/>
        <v>-</v>
      </c>
      <c r="Z1763" s="2" t="str">
        <f>IF($D1763&gt;0,COUNTIFS($O$3:$O1763,$O1763,$L$3:$L1763,$L1763,$I$3:$I1763,$I1763),"-")</f>
        <v>-</v>
      </c>
      <c r="AA1763" s="27" t="str">
        <f>IF($D1763&gt;0,IF(OR($Z1763 &gt;1,$L1763&lt;&gt;"Adulti"),0,VLOOKUP($P1763,Regione!$B$2:$C$22,2,FALSE)),"-")</f>
        <v>-</v>
      </c>
      <c r="AB1763" s="27" t="str">
        <f>IF($D1763&gt;0,IF(COUNTIFS($O$3:$O1763,$O1763,$L$3:$L1763,$L1763,$I$3:$I1763,$I1763) &gt;1,0,SUMIFS($Y$3:$Y$2503,$L$3:$L$2503,$L1763,$O$3:$O$2503,$O1763,$I$3:$I$2503,$I1763)),"-")</f>
        <v>-</v>
      </c>
      <c r="AC1763" s="27" t="str">
        <f t="shared" si="168"/>
        <v>-</v>
      </c>
    </row>
    <row r="1764" spans="1:29" s="1" customFormat="1">
      <c r="A1764" s="13"/>
      <c r="B1764" s="107" t="str">
        <f>IF(COUNTA($A1764)&gt;0,VLOOKUP($A1764,Corsa!$A$1:$F$43,2,FALSE),"-")</f>
        <v>-</v>
      </c>
      <c r="C1764" s="11"/>
      <c r="D1764" s="13"/>
      <c r="E1764" s="13"/>
      <c r="F1764" s="46" t="str">
        <f>IF(COUNTA($A1764)&gt;0,VLOOKUP($A1764,Corsa!$A$1:$F$43,3,FALSE),"-")</f>
        <v>-</v>
      </c>
      <c r="G1764" s="28" t="str">
        <f>IF($D1764&gt;0,VLOOKUP($D1764,Iscrizioni!$A$2:$M$2502,9,FALSE),"-")</f>
        <v>-</v>
      </c>
      <c r="H1764" s="28" t="str">
        <f>IF($D1764&gt;0,VLOOKUP($D1764,Iscrizioni!$A$2:$M$2502,4,FALSE),"-")</f>
        <v>-</v>
      </c>
      <c r="I1764" s="27" t="str">
        <f>IF($D1764&gt;0,VLOOKUP($D1764,Iscrizioni!$A$2:$M$2502,5,FALSE),"-")</f>
        <v>-</v>
      </c>
      <c r="J1764" s="27" t="str">
        <f>IF($D1764&gt;0,VLOOKUP($D1764,Iscrizioni!$A$2:$M$2502,10,FALSE),"-")</f>
        <v>-</v>
      </c>
      <c r="K1764" s="27" t="str">
        <f t="shared" si="166"/>
        <v>-</v>
      </c>
      <c r="L1764" s="46" t="str">
        <f>IF($D1764&gt;0,VLOOKUP($D1764,Iscrizioni!$A$2:$M$2502,11,FALSE),"-")</f>
        <v>-</v>
      </c>
      <c r="M1764" s="27" t="str">
        <f>IF($D1764&gt;0,VLOOKUP($D1764,Iscrizioni!$A$2:$N$2502,12,FALSE),"-")</f>
        <v>-</v>
      </c>
      <c r="N1764" s="46" t="str">
        <f>IF($D1764&gt;0,VLOOKUP($D1764,Iscrizioni!$A$2:$M$2502,6,FALSE),"-")</f>
        <v>-</v>
      </c>
      <c r="O1764" s="107" t="str">
        <f>IF($D1764&gt;0,VLOOKUP($D1764,Iscrizioni!$A$2:$M$2502,7,FALSE),"-")</f>
        <v>-</v>
      </c>
      <c r="P1764" s="46" t="str">
        <f>IF($D1764&gt;0,VLOOKUP(LEFT($N1764,1),Regione!$A$2:$C$21,2,FALSE),"-")</f>
        <v>-</v>
      </c>
      <c r="Q1764" s="112" t="str">
        <f ca="1">IF($D1764&gt;0,NormalizzaTempo("D",CELL("tipo",$E1764),$E1764),"-")</f>
        <v>-</v>
      </c>
      <c r="R1764" s="27" t="str">
        <f>IF($D1764&gt;0,VLOOKUP($D1764,Iscrizioni!$A$2:$M$2502,13,FALSE),"-")</f>
        <v>-</v>
      </c>
      <c r="S1764" s="112" t="str">
        <f t="shared" si="169"/>
        <v>-</v>
      </c>
      <c r="T1764" s="112" t="str">
        <f>IF($D1764&gt;0,SUMIFS($S$3:$S1764,$X$3:$X1764,1,$J$3:$J1764,$J1764),"-")</f>
        <v>-</v>
      </c>
      <c r="U1764" s="112" t="str">
        <f t="shared" si="170"/>
        <v>-</v>
      </c>
      <c r="V1764" s="112" t="str">
        <f t="shared" si="167"/>
        <v>-</v>
      </c>
      <c r="W1764" s="27" t="str">
        <f>IF(LEN($C1764)=0,IF($D1764&gt;0,COUNTIFS($A$3:$A1764,$A1764),"-"),"Escluso")</f>
        <v>-</v>
      </c>
      <c r="X1764" s="2" t="str">
        <f>IF(LEN($C1764)=0,IF($D1764&gt;0,COUNTIFS($J$3:$J1764,$J1764,$C$3:$C1764,""),"-"),"Escluso")</f>
        <v>-</v>
      </c>
      <c r="Y1764" s="127" t="str">
        <f t="shared" si="165"/>
        <v>-</v>
      </c>
      <c r="Z1764" s="2" t="str">
        <f>IF($D1764&gt;0,COUNTIFS($O$3:$O1764,$O1764,$L$3:$L1764,$L1764,$I$3:$I1764,$I1764),"-")</f>
        <v>-</v>
      </c>
      <c r="AA1764" s="27" t="str">
        <f>IF($D1764&gt;0,IF(OR($Z1764 &gt;1,$L1764&lt;&gt;"Adulti"),0,VLOOKUP($P1764,Regione!$B$2:$C$22,2,FALSE)),"-")</f>
        <v>-</v>
      </c>
      <c r="AB1764" s="27" t="str">
        <f>IF($D1764&gt;0,IF(COUNTIFS($O$3:$O1764,$O1764,$L$3:$L1764,$L1764,$I$3:$I1764,$I1764) &gt;1,0,SUMIFS($Y$3:$Y$2503,$L$3:$L$2503,$L1764,$O$3:$O$2503,$O1764,$I$3:$I$2503,$I1764)),"-")</f>
        <v>-</v>
      </c>
      <c r="AC1764" s="27" t="str">
        <f t="shared" si="168"/>
        <v>-</v>
      </c>
    </row>
    <row r="1765" spans="1:29" s="1" customFormat="1">
      <c r="A1765" s="13"/>
      <c r="B1765" s="107" t="str">
        <f>IF(COUNTA($A1765)&gt;0,VLOOKUP($A1765,Corsa!$A$1:$F$43,2,FALSE),"-")</f>
        <v>-</v>
      </c>
      <c r="C1765" s="11"/>
      <c r="D1765" s="13"/>
      <c r="E1765" s="13"/>
      <c r="F1765" s="46" t="str">
        <f>IF(COUNTA($A1765)&gt;0,VLOOKUP($A1765,Corsa!$A$1:$F$43,3,FALSE),"-")</f>
        <v>-</v>
      </c>
      <c r="G1765" s="28" t="str">
        <f>IF($D1765&gt;0,VLOOKUP($D1765,Iscrizioni!$A$2:$M$2502,9,FALSE),"-")</f>
        <v>-</v>
      </c>
      <c r="H1765" s="28" t="str">
        <f>IF($D1765&gt;0,VLOOKUP($D1765,Iscrizioni!$A$2:$M$2502,4,FALSE),"-")</f>
        <v>-</v>
      </c>
      <c r="I1765" s="27" t="str">
        <f>IF($D1765&gt;0,VLOOKUP($D1765,Iscrizioni!$A$2:$M$2502,5,FALSE),"-")</f>
        <v>-</v>
      </c>
      <c r="J1765" s="27" t="str">
        <f>IF($D1765&gt;0,VLOOKUP($D1765,Iscrizioni!$A$2:$M$2502,10,FALSE),"-")</f>
        <v>-</v>
      </c>
      <c r="K1765" s="27" t="str">
        <f t="shared" si="166"/>
        <v>-</v>
      </c>
      <c r="L1765" s="46" t="str">
        <f>IF($D1765&gt;0,VLOOKUP($D1765,Iscrizioni!$A$2:$M$2502,11,FALSE),"-")</f>
        <v>-</v>
      </c>
      <c r="M1765" s="27" t="str">
        <f>IF($D1765&gt;0,VLOOKUP($D1765,Iscrizioni!$A$2:$N$2502,12,FALSE),"-")</f>
        <v>-</v>
      </c>
      <c r="N1765" s="46" t="str">
        <f>IF($D1765&gt;0,VLOOKUP($D1765,Iscrizioni!$A$2:$M$2502,6,FALSE),"-")</f>
        <v>-</v>
      </c>
      <c r="O1765" s="107" t="str">
        <f>IF($D1765&gt;0,VLOOKUP($D1765,Iscrizioni!$A$2:$M$2502,7,FALSE),"-")</f>
        <v>-</v>
      </c>
      <c r="P1765" s="46" t="str">
        <f>IF($D1765&gt;0,VLOOKUP(LEFT($N1765,1),Regione!$A$2:$C$21,2,FALSE),"-")</f>
        <v>-</v>
      </c>
      <c r="Q1765" s="112" t="str">
        <f ca="1">IF($D1765&gt;0,NormalizzaTempo("D",CELL("tipo",$E1765),$E1765),"-")</f>
        <v>-</v>
      </c>
      <c r="R1765" s="27" t="str">
        <f>IF($D1765&gt;0,VLOOKUP($D1765,Iscrizioni!$A$2:$M$2502,13,FALSE),"-")</f>
        <v>-</v>
      </c>
      <c r="S1765" s="112" t="str">
        <f t="shared" si="169"/>
        <v>-</v>
      </c>
      <c r="T1765" s="112" t="str">
        <f>IF($D1765&gt;0,SUMIFS($S$3:$S1765,$X$3:$X1765,1,$J$3:$J1765,$J1765),"-")</f>
        <v>-</v>
      </c>
      <c r="U1765" s="112" t="str">
        <f t="shared" si="170"/>
        <v>-</v>
      </c>
      <c r="V1765" s="112" t="str">
        <f t="shared" si="167"/>
        <v>-</v>
      </c>
      <c r="W1765" s="27" t="str">
        <f>IF(LEN($C1765)=0,IF($D1765&gt;0,COUNTIFS($A$3:$A1765,$A1765),"-"),"Escluso")</f>
        <v>-</v>
      </c>
      <c r="X1765" s="2" t="str">
        <f>IF(LEN($C1765)=0,IF($D1765&gt;0,COUNTIFS($J$3:$J1765,$J1765,$C$3:$C1765,""),"-"),"Escluso")</f>
        <v>-</v>
      </c>
      <c r="Y1765" s="127" t="str">
        <f t="shared" si="165"/>
        <v>-</v>
      </c>
      <c r="Z1765" s="2" t="str">
        <f>IF($D1765&gt;0,COUNTIFS($O$3:$O1765,$O1765,$L$3:$L1765,$L1765,$I$3:$I1765,$I1765),"-")</f>
        <v>-</v>
      </c>
      <c r="AA1765" s="27" t="str">
        <f>IF($D1765&gt;0,IF(OR($Z1765 &gt;1,$L1765&lt;&gt;"Adulti"),0,VLOOKUP($P1765,Regione!$B$2:$C$22,2,FALSE)),"-")</f>
        <v>-</v>
      </c>
      <c r="AB1765" s="27" t="str">
        <f>IF($D1765&gt;0,IF(COUNTIFS($O$3:$O1765,$O1765,$L$3:$L1765,$L1765,$I$3:$I1765,$I1765) &gt;1,0,SUMIFS($Y$3:$Y$2503,$L$3:$L$2503,$L1765,$O$3:$O$2503,$O1765,$I$3:$I$2503,$I1765)),"-")</f>
        <v>-</v>
      </c>
      <c r="AC1765" s="27" t="str">
        <f t="shared" si="168"/>
        <v>-</v>
      </c>
    </row>
    <row r="1766" spans="1:29" s="1" customFormat="1">
      <c r="A1766" s="13"/>
      <c r="B1766" s="107" t="str">
        <f>IF(COUNTA($A1766)&gt;0,VLOOKUP($A1766,Corsa!$A$1:$F$43,2,FALSE),"-")</f>
        <v>-</v>
      </c>
      <c r="C1766" s="11"/>
      <c r="D1766" s="13"/>
      <c r="E1766" s="13"/>
      <c r="F1766" s="46" t="str">
        <f>IF(COUNTA($A1766)&gt;0,VLOOKUP($A1766,Corsa!$A$1:$F$43,3,FALSE),"-")</f>
        <v>-</v>
      </c>
      <c r="G1766" s="28" t="str">
        <f>IF($D1766&gt;0,VLOOKUP($D1766,Iscrizioni!$A$2:$M$2502,9,FALSE),"-")</f>
        <v>-</v>
      </c>
      <c r="H1766" s="28" t="str">
        <f>IF($D1766&gt;0,VLOOKUP($D1766,Iscrizioni!$A$2:$M$2502,4,FALSE),"-")</f>
        <v>-</v>
      </c>
      <c r="I1766" s="27" t="str">
        <f>IF($D1766&gt;0,VLOOKUP($D1766,Iscrizioni!$A$2:$M$2502,5,FALSE),"-")</f>
        <v>-</v>
      </c>
      <c r="J1766" s="27" t="str">
        <f>IF($D1766&gt;0,VLOOKUP($D1766,Iscrizioni!$A$2:$M$2502,10,FALSE),"-")</f>
        <v>-</v>
      </c>
      <c r="K1766" s="27" t="str">
        <f t="shared" si="166"/>
        <v>-</v>
      </c>
      <c r="L1766" s="46" t="str">
        <f>IF($D1766&gt;0,VLOOKUP($D1766,Iscrizioni!$A$2:$M$2502,11,FALSE),"-")</f>
        <v>-</v>
      </c>
      <c r="M1766" s="27" t="str">
        <f>IF($D1766&gt;0,VLOOKUP($D1766,Iscrizioni!$A$2:$N$2502,12,FALSE),"-")</f>
        <v>-</v>
      </c>
      <c r="N1766" s="46" t="str">
        <f>IF($D1766&gt;0,VLOOKUP($D1766,Iscrizioni!$A$2:$M$2502,6,FALSE),"-")</f>
        <v>-</v>
      </c>
      <c r="O1766" s="107" t="str">
        <f>IF($D1766&gt;0,VLOOKUP($D1766,Iscrizioni!$A$2:$M$2502,7,FALSE),"-")</f>
        <v>-</v>
      </c>
      <c r="P1766" s="46" t="str">
        <f>IF($D1766&gt;0,VLOOKUP(LEFT($N1766,1),Regione!$A$2:$C$21,2,FALSE),"-")</f>
        <v>-</v>
      </c>
      <c r="Q1766" s="112" t="str">
        <f ca="1">IF($D1766&gt;0,NormalizzaTempo("D",CELL("tipo",$E1766),$E1766),"-")</f>
        <v>-</v>
      </c>
      <c r="R1766" s="27" t="str">
        <f>IF($D1766&gt;0,VLOOKUP($D1766,Iscrizioni!$A$2:$M$2502,13,FALSE),"-")</f>
        <v>-</v>
      </c>
      <c r="S1766" s="112" t="str">
        <f t="shared" si="169"/>
        <v>-</v>
      </c>
      <c r="T1766" s="112" t="str">
        <f>IF($D1766&gt;0,SUMIFS($S$3:$S1766,$X$3:$X1766,1,$J$3:$J1766,$J1766),"-")</f>
        <v>-</v>
      </c>
      <c r="U1766" s="112" t="str">
        <f t="shared" si="170"/>
        <v>-</v>
      </c>
      <c r="V1766" s="112" t="str">
        <f t="shared" si="167"/>
        <v>-</v>
      </c>
      <c r="W1766" s="27" t="str">
        <f>IF(LEN($C1766)=0,IF($D1766&gt;0,COUNTIFS($A$3:$A1766,$A1766),"-"),"Escluso")</f>
        <v>-</v>
      </c>
      <c r="X1766" s="2" t="str">
        <f>IF(LEN($C1766)=0,IF($D1766&gt;0,COUNTIFS($J$3:$J1766,$J1766,$C$3:$C1766,""),"-"),"Escluso")</f>
        <v>-</v>
      </c>
      <c r="Y1766" s="127" t="str">
        <f t="shared" si="165"/>
        <v>-</v>
      </c>
      <c r="Z1766" s="2" t="str">
        <f>IF($D1766&gt;0,COUNTIFS($O$3:$O1766,$O1766,$L$3:$L1766,$L1766,$I$3:$I1766,$I1766),"-")</f>
        <v>-</v>
      </c>
      <c r="AA1766" s="27" t="str">
        <f>IF($D1766&gt;0,IF(OR($Z1766 &gt;1,$L1766&lt;&gt;"Adulti"),0,VLOOKUP($P1766,Regione!$B$2:$C$22,2,FALSE)),"-")</f>
        <v>-</v>
      </c>
      <c r="AB1766" s="27" t="str">
        <f>IF($D1766&gt;0,IF(COUNTIFS($O$3:$O1766,$O1766,$L$3:$L1766,$L1766,$I$3:$I1766,$I1766) &gt;1,0,SUMIFS($Y$3:$Y$2503,$L$3:$L$2503,$L1766,$O$3:$O$2503,$O1766,$I$3:$I$2503,$I1766)),"-")</f>
        <v>-</v>
      </c>
      <c r="AC1766" s="27" t="str">
        <f t="shared" si="168"/>
        <v>-</v>
      </c>
    </row>
    <row r="1767" spans="1:29" s="1" customFormat="1">
      <c r="A1767" s="13"/>
      <c r="B1767" s="107" t="str">
        <f>IF(COUNTA($A1767)&gt;0,VLOOKUP($A1767,Corsa!$A$1:$F$43,2,FALSE),"-")</f>
        <v>-</v>
      </c>
      <c r="C1767" s="11"/>
      <c r="D1767" s="13"/>
      <c r="E1767" s="13"/>
      <c r="F1767" s="46" t="str">
        <f>IF(COUNTA($A1767)&gt;0,VLOOKUP($A1767,Corsa!$A$1:$F$43,3,FALSE),"-")</f>
        <v>-</v>
      </c>
      <c r="G1767" s="28" t="str">
        <f>IF($D1767&gt;0,VLOOKUP($D1767,Iscrizioni!$A$2:$M$2502,9,FALSE),"-")</f>
        <v>-</v>
      </c>
      <c r="H1767" s="28" t="str">
        <f>IF($D1767&gt;0,VLOOKUP($D1767,Iscrizioni!$A$2:$M$2502,4,FALSE),"-")</f>
        <v>-</v>
      </c>
      <c r="I1767" s="27" t="str">
        <f>IF($D1767&gt;0,VLOOKUP($D1767,Iscrizioni!$A$2:$M$2502,5,FALSE),"-")</f>
        <v>-</v>
      </c>
      <c r="J1767" s="27" t="str">
        <f>IF($D1767&gt;0,VLOOKUP($D1767,Iscrizioni!$A$2:$M$2502,10,FALSE),"-")</f>
        <v>-</v>
      </c>
      <c r="K1767" s="27" t="str">
        <f t="shared" si="166"/>
        <v>-</v>
      </c>
      <c r="L1767" s="46" t="str">
        <f>IF($D1767&gt;0,VLOOKUP($D1767,Iscrizioni!$A$2:$M$2502,11,FALSE),"-")</f>
        <v>-</v>
      </c>
      <c r="M1767" s="27" t="str">
        <f>IF($D1767&gt;0,VLOOKUP($D1767,Iscrizioni!$A$2:$N$2502,12,FALSE),"-")</f>
        <v>-</v>
      </c>
      <c r="N1767" s="46" t="str">
        <f>IF($D1767&gt;0,VLOOKUP($D1767,Iscrizioni!$A$2:$M$2502,6,FALSE),"-")</f>
        <v>-</v>
      </c>
      <c r="O1767" s="107" t="str">
        <f>IF($D1767&gt;0,VLOOKUP($D1767,Iscrizioni!$A$2:$M$2502,7,FALSE),"-")</f>
        <v>-</v>
      </c>
      <c r="P1767" s="46" t="str">
        <f>IF($D1767&gt;0,VLOOKUP(LEFT($N1767,1),Regione!$A$2:$C$21,2,FALSE),"-")</f>
        <v>-</v>
      </c>
      <c r="Q1767" s="112" t="str">
        <f ca="1">IF($D1767&gt;0,NormalizzaTempo("D",CELL("tipo",$E1767),$E1767),"-")</f>
        <v>-</v>
      </c>
      <c r="R1767" s="27" t="str">
        <f>IF($D1767&gt;0,VLOOKUP($D1767,Iscrizioni!$A$2:$M$2502,13,FALSE),"-")</f>
        <v>-</v>
      </c>
      <c r="S1767" s="112" t="str">
        <f t="shared" si="169"/>
        <v>-</v>
      </c>
      <c r="T1767" s="112" t="str">
        <f>IF($D1767&gt;0,SUMIFS($S$3:$S1767,$X$3:$X1767,1,$J$3:$J1767,$J1767),"-")</f>
        <v>-</v>
      </c>
      <c r="U1767" s="112" t="str">
        <f t="shared" si="170"/>
        <v>-</v>
      </c>
      <c r="V1767" s="112" t="str">
        <f t="shared" si="167"/>
        <v>-</v>
      </c>
      <c r="W1767" s="27" t="str">
        <f>IF(LEN($C1767)=0,IF($D1767&gt;0,COUNTIFS($A$3:$A1767,$A1767),"-"),"Escluso")</f>
        <v>-</v>
      </c>
      <c r="X1767" s="2" t="str">
        <f>IF(LEN($C1767)=0,IF($D1767&gt;0,COUNTIFS($J$3:$J1767,$J1767,$C$3:$C1767,""),"-"),"Escluso")</f>
        <v>-</v>
      </c>
      <c r="Y1767" s="127" t="str">
        <f t="shared" si="165"/>
        <v>-</v>
      </c>
      <c r="Z1767" s="2" t="str">
        <f>IF($D1767&gt;0,COUNTIFS($O$3:$O1767,$O1767,$L$3:$L1767,$L1767,$I$3:$I1767,$I1767),"-")</f>
        <v>-</v>
      </c>
      <c r="AA1767" s="27" t="str">
        <f>IF($D1767&gt;0,IF(OR($Z1767 &gt;1,$L1767&lt;&gt;"Adulti"),0,VLOOKUP($P1767,Regione!$B$2:$C$22,2,FALSE)),"-")</f>
        <v>-</v>
      </c>
      <c r="AB1767" s="27" t="str">
        <f>IF($D1767&gt;0,IF(COUNTIFS($O$3:$O1767,$O1767,$L$3:$L1767,$L1767,$I$3:$I1767,$I1767) &gt;1,0,SUMIFS($Y$3:$Y$2503,$L$3:$L$2503,$L1767,$O$3:$O$2503,$O1767,$I$3:$I$2503,$I1767)),"-")</f>
        <v>-</v>
      </c>
      <c r="AC1767" s="27" t="str">
        <f t="shared" si="168"/>
        <v>-</v>
      </c>
    </row>
    <row r="1768" spans="1:29" s="1" customFormat="1">
      <c r="A1768" s="13"/>
      <c r="B1768" s="107" t="str">
        <f>IF(COUNTA($A1768)&gt;0,VLOOKUP($A1768,Corsa!$A$1:$F$43,2,FALSE),"-")</f>
        <v>-</v>
      </c>
      <c r="C1768" s="11"/>
      <c r="D1768" s="13"/>
      <c r="E1768" s="13"/>
      <c r="F1768" s="46" t="str">
        <f>IF(COUNTA($A1768)&gt;0,VLOOKUP($A1768,Corsa!$A$1:$F$43,3,FALSE),"-")</f>
        <v>-</v>
      </c>
      <c r="G1768" s="28" t="str">
        <f>IF($D1768&gt;0,VLOOKUP($D1768,Iscrizioni!$A$2:$M$2502,9,FALSE),"-")</f>
        <v>-</v>
      </c>
      <c r="H1768" s="28" t="str">
        <f>IF($D1768&gt;0,VLOOKUP($D1768,Iscrizioni!$A$2:$M$2502,4,FALSE),"-")</f>
        <v>-</v>
      </c>
      <c r="I1768" s="27" t="str">
        <f>IF($D1768&gt;0,VLOOKUP($D1768,Iscrizioni!$A$2:$M$2502,5,FALSE),"-")</f>
        <v>-</v>
      </c>
      <c r="J1768" s="27" t="str">
        <f>IF($D1768&gt;0,VLOOKUP($D1768,Iscrizioni!$A$2:$M$2502,10,FALSE),"-")</f>
        <v>-</v>
      </c>
      <c r="K1768" s="27" t="str">
        <f t="shared" si="166"/>
        <v>-</v>
      </c>
      <c r="L1768" s="46" t="str">
        <f>IF($D1768&gt;0,VLOOKUP($D1768,Iscrizioni!$A$2:$M$2502,11,FALSE),"-")</f>
        <v>-</v>
      </c>
      <c r="M1768" s="27" t="str">
        <f>IF($D1768&gt;0,VLOOKUP($D1768,Iscrizioni!$A$2:$N$2502,12,FALSE),"-")</f>
        <v>-</v>
      </c>
      <c r="N1768" s="46" t="str">
        <f>IF($D1768&gt;0,VLOOKUP($D1768,Iscrizioni!$A$2:$M$2502,6,FALSE),"-")</f>
        <v>-</v>
      </c>
      <c r="O1768" s="107" t="str">
        <f>IF($D1768&gt;0,VLOOKUP($D1768,Iscrizioni!$A$2:$M$2502,7,FALSE),"-")</f>
        <v>-</v>
      </c>
      <c r="P1768" s="46" t="str">
        <f>IF($D1768&gt;0,VLOOKUP(LEFT($N1768,1),Regione!$A$2:$C$21,2,FALSE),"-")</f>
        <v>-</v>
      </c>
      <c r="Q1768" s="112" t="str">
        <f ca="1">IF($D1768&gt;0,NormalizzaTempo("D",CELL("tipo",$E1768),$E1768),"-")</f>
        <v>-</v>
      </c>
      <c r="R1768" s="27" t="str">
        <f>IF($D1768&gt;0,VLOOKUP($D1768,Iscrizioni!$A$2:$M$2502,13,FALSE),"-")</f>
        <v>-</v>
      </c>
      <c r="S1768" s="112" t="str">
        <f t="shared" si="169"/>
        <v>-</v>
      </c>
      <c r="T1768" s="112" t="str">
        <f>IF($D1768&gt;0,SUMIFS($S$3:$S1768,$X$3:$X1768,1,$J$3:$J1768,$J1768),"-")</f>
        <v>-</v>
      </c>
      <c r="U1768" s="112" t="str">
        <f t="shared" si="170"/>
        <v>-</v>
      </c>
      <c r="V1768" s="112" t="str">
        <f t="shared" si="167"/>
        <v>-</v>
      </c>
      <c r="W1768" s="27" t="str">
        <f>IF(LEN($C1768)=0,IF($D1768&gt;0,COUNTIFS($A$3:$A1768,$A1768),"-"),"Escluso")</f>
        <v>-</v>
      </c>
      <c r="X1768" s="2" t="str">
        <f>IF(LEN($C1768)=0,IF($D1768&gt;0,COUNTIFS($J$3:$J1768,$J1768,$C$3:$C1768,""),"-"),"Escluso")</f>
        <v>-</v>
      </c>
      <c r="Y1768" s="127" t="str">
        <f t="shared" si="165"/>
        <v>-</v>
      </c>
      <c r="Z1768" s="2" t="str">
        <f>IF($D1768&gt;0,COUNTIFS($O$3:$O1768,$O1768,$L$3:$L1768,$L1768,$I$3:$I1768,$I1768),"-")</f>
        <v>-</v>
      </c>
      <c r="AA1768" s="27" t="str">
        <f>IF($D1768&gt;0,IF(OR($Z1768 &gt;1,$L1768&lt;&gt;"Adulti"),0,VLOOKUP($P1768,Regione!$B$2:$C$22,2,FALSE)),"-")</f>
        <v>-</v>
      </c>
      <c r="AB1768" s="27" t="str">
        <f>IF($D1768&gt;0,IF(COUNTIFS($O$3:$O1768,$O1768,$L$3:$L1768,$L1768,$I$3:$I1768,$I1768) &gt;1,0,SUMIFS($Y$3:$Y$2503,$L$3:$L$2503,$L1768,$O$3:$O$2503,$O1768,$I$3:$I$2503,$I1768)),"-")</f>
        <v>-</v>
      </c>
      <c r="AC1768" s="27" t="str">
        <f t="shared" si="168"/>
        <v>-</v>
      </c>
    </row>
    <row r="1769" spans="1:29" s="1" customFormat="1">
      <c r="A1769" s="13"/>
      <c r="B1769" s="107" t="str">
        <f>IF(COUNTA($A1769)&gt;0,VLOOKUP($A1769,Corsa!$A$1:$F$43,2,FALSE),"-")</f>
        <v>-</v>
      </c>
      <c r="C1769" s="11"/>
      <c r="D1769" s="13"/>
      <c r="E1769" s="13"/>
      <c r="F1769" s="46" t="str">
        <f>IF(COUNTA($A1769)&gt;0,VLOOKUP($A1769,Corsa!$A$1:$F$43,3,FALSE),"-")</f>
        <v>-</v>
      </c>
      <c r="G1769" s="28" t="str">
        <f>IF($D1769&gt;0,VLOOKUP($D1769,Iscrizioni!$A$2:$M$2502,9,FALSE),"-")</f>
        <v>-</v>
      </c>
      <c r="H1769" s="28" t="str">
        <f>IF($D1769&gt;0,VLOOKUP($D1769,Iscrizioni!$A$2:$M$2502,4,FALSE),"-")</f>
        <v>-</v>
      </c>
      <c r="I1769" s="27" t="str">
        <f>IF($D1769&gt;0,VLOOKUP($D1769,Iscrizioni!$A$2:$M$2502,5,FALSE),"-")</f>
        <v>-</v>
      </c>
      <c r="J1769" s="27" t="str">
        <f>IF($D1769&gt;0,VLOOKUP($D1769,Iscrizioni!$A$2:$M$2502,10,FALSE),"-")</f>
        <v>-</v>
      </c>
      <c r="K1769" s="27" t="str">
        <f t="shared" si="166"/>
        <v>-</v>
      </c>
      <c r="L1769" s="46" t="str">
        <f>IF($D1769&gt;0,VLOOKUP($D1769,Iscrizioni!$A$2:$M$2502,11,FALSE),"-")</f>
        <v>-</v>
      </c>
      <c r="M1769" s="27" t="str">
        <f>IF($D1769&gt;0,VLOOKUP($D1769,Iscrizioni!$A$2:$N$2502,12,FALSE),"-")</f>
        <v>-</v>
      </c>
      <c r="N1769" s="46" t="str">
        <f>IF($D1769&gt;0,VLOOKUP($D1769,Iscrizioni!$A$2:$M$2502,6,FALSE),"-")</f>
        <v>-</v>
      </c>
      <c r="O1769" s="107" t="str">
        <f>IF($D1769&gt;0,VLOOKUP($D1769,Iscrizioni!$A$2:$M$2502,7,FALSE),"-")</f>
        <v>-</v>
      </c>
      <c r="P1769" s="46" t="str">
        <f>IF($D1769&gt;0,VLOOKUP(LEFT($N1769,1),Regione!$A$2:$C$21,2,FALSE),"-")</f>
        <v>-</v>
      </c>
      <c r="Q1769" s="112" t="str">
        <f ca="1">IF($D1769&gt;0,NormalizzaTempo("D",CELL("tipo",$E1769),$E1769),"-")</f>
        <v>-</v>
      </c>
      <c r="R1769" s="27" t="str">
        <f>IF($D1769&gt;0,VLOOKUP($D1769,Iscrizioni!$A$2:$M$2502,13,FALSE),"-")</f>
        <v>-</v>
      </c>
      <c r="S1769" s="112" t="str">
        <f t="shared" si="169"/>
        <v>-</v>
      </c>
      <c r="T1769" s="112" t="str">
        <f>IF($D1769&gt;0,SUMIFS($S$3:$S1769,$X$3:$X1769,1,$J$3:$J1769,$J1769),"-")</f>
        <v>-</v>
      </c>
      <c r="U1769" s="112" t="str">
        <f t="shared" si="170"/>
        <v>-</v>
      </c>
      <c r="V1769" s="112" t="str">
        <f t="shared" si="167"/>
        <v>-</v>
      </c>
      <c r="W1769" s="27" t="str">
        <f>IF(LEN($C1769)=0,IF($D1769&gt;0,COUNTIFS($A$3:$A1769,$A1769),"-"),"Escluso")</f>
        <v>-</v>
      </c>
      <c r="X1769" s="2" t="str">
        <f>IF(LEN($C1769)=0,IF($D1769&gt;0,COUNTIFS($J$3:$J1769,$J1769,$C$3:$C1769,""),"-"),"Escluso")</f>
        <v>-</v>
      </c>
      <c r="Y1769" s="127" t="str">
        <f t="shared" si="165"/>
        <v>-</v>
      </c>
      <c r="Z1769" s="2" t="str">
        <f>IF($D1769&gt;0,COUNTIFS($O$3:$O1769,$O1769,$L$3:$L1769,$L1769,$I$3:$I1769,$I1769),"-")</f>
        <v>-</v>
      </c>
      <c r="AA1769" s="27" t="str">
        <f>IF($D1769&gt;0,IF(OR($Z1769 &gt;1,$L1769&lt;&gt;"Adulti"),0,VLOOKUP($P1769,Regione!$B$2:$C$22,2,FALSE)),"-")</f>
        <v>-</v>
      </c>
      <c r="AB1769" s="27" t="str">
        <f>IF($D1769&gt;0,IF(COUNTIFS($O$3:$O1769,$O1769,$L$3:$L1769,$L1769,$I$3:$I1769,$I1769) &gt;1,0,SUMIFS($Y$3:$Y$2503,$L$3:$L$2503,$L1769,$O$3:$O$2503,$O1769,$I$3:$I$2503,$I1769)),"-")</f>
        <v>-</v>
      </c>
      <c r="AC1769" s="27" t="str">
        <f t="shared" si="168"/>
        <v>-</v>
      </c>
    </row>
    <row r="1770" spans="1:29" s="1" customFormat="1">
      <c r="A1770" s="13"/>
      <c r="B1770" s="107" t="str">
        <f>IF(COUNTA($A1770)&gt;0,VLOOKUP($A1770,Corsa!$A$1:$F$43,2,FALSE),"-")</f>
        <v>-</v>
      </c>
      <c r="C1770" s="11"/>
      <c r="D1770" s="13"/>
      <c r="E1770" s="13"/>
      <c r="F1770" s="46" t="str">
        <f>IF(COUNTA($A1770)&gt;0,VLOOKUP($A1770,Corsa!$A$1:$F$43,3,FALSE),"-")</f>
        <v>-</v>
      </c>
      <c r="G1770" s="28" t="str">
        <f>IF($D1770&gt;0,VLOOKUP($D1770,Iscrizioni!$A$2:$M$2502,9,FALSE),"-")</f>
        <v>-</v>
      </c>
      <c r="H1770" s="28" t="str">
        <f>IF($D1770&gt;0,VLOOKUP($D1770,Iscrizioni!$A$2:$M$2502,4,FALSE),"-")</f>
        <v>-</v>
      </c>
      <c r="I1770" s="27" t="str">
        <f>IF($D1770&gt;0,VLOOKUP($D1770,Iscrizioni!$A$2:$M$2502,5,FALSE),"-")</f>
        <v>-</v>
      </c>
      <c r="J1770" s="27" t="str">
        <f>IF($D1770&gt;0,VLOOKUP($D1770,Iscrizioni!$A$2:$M$2502,10,FALSE),"-")</f>
        <v>-</v>
      </c>
      <c r="K1770" s="27" t="str">
        <f t="shared" si="166"/>
        <v>-</v>
      </c>
      <c r="L1770" s="46" t="str">
        <f>IF($D1770&gt;0,VLOOKUP($D1770,Iscrizioni!$A$2:$M$2502,11,FALSE),"-")</f>
        <v>-</v>
      </c>
      <c r="M1770" s="27" t="str">
        <f>IF($D1770&gt;0,VLOOKUP($D1770,Iscrizioni!$A$2:$N$2502,12,FALSE),"-")</f>
        <v>-</v>
      </c>
      <c r="N1770" s="46" t="str">
        <f>IF($D1770&gt;0,VLOOKUP($D1770,Iscrizioni!$A$2:$M$2502,6,FALSE),"-")</f>
        <v>-</v>
      </c>
      <c r="O1770" s="107" t="str">
        <f>IF($D1770&gt;0,VLOOKUP($D1770,Iscrizioni!$A$2:$M$2502,7,FALSE),"-")</f>
        <v>-</v>
      </c>
      <c r="P1770" s="46" t="str">
        <f>IF($D1770&gt;0,VLOOKUP(LEFT($N1770,1),Regione!$A$2:$C$21,2,FALSE),"-")</f>
        <v>-</v>
      </c>
      <c r="Q1770" s="112" t="str">
        <f ca="1">IF($D1770&gt;0,NormalizzaTempo("D",CELL("tipo",$E1770),$E1770),"-")</f>
        <v>-</v>
      </c>
      <c r="R1770" s="27" t="str">
        <f>IF($D1770&gt;0,VLOOKUP($D1770,Iscrizioni!$A$2:$M$2502,13,FALSE),"-")</f>
        <v>-</v>
      </c>
      <c r="S1770" s="112" t="str">
        <f t="shared" si="169"/>
        <v>-</v>
      </c>
      <c r="T1770" s="112" t="str">
        <f>IF($D1770&gt;0,SUMIFS($S$3:$S1770,$X$3:$X1770,1,$J$3:$J1770,$J1770),"-")</f>
        <v>-</v>
      </c>
      <c r="U1770" s="112" t="str">
        <f t="shared" si="170"/>
        <v>-</v>
      </c>
      <c r="V1770" s="112" t="str">
        <f t="shared" si="167"/>
        <v>-</v>
      </c>
      <c r="W1770" s="27" t="str">
        <f>IF(LEN($C1770)=0,IF($D1770&gt;0,COUNTIFS($A$3:$A1770,$A1770),"-"),"Escluso")</f>
        <v>-</v>
      </c>
      <c r="X1770" s="2" t="str">
        <f>IF(LEN($C1770)=0,IF($D1770&gt;0,COUNTIFS($J$3:$J1770,$J1770,$C$3:$C1770,""),"-"),"Escluso")</f>
        <v>-</v>
      </c>
      <c r="Y1770" s="127" t="str">
        <f t="shared" si="165"/>
        <v>-</v>
      </c>
      <c r="Z1770" s="2" t="str">
        <f>IF($D1770&gt;0,COUNTIFS($O$3:$O1770,$O1770,$L$3:$L1770,$L1770,$I$3:$I1770,$I1770),"-")</f>
        <v>-</v>
      </c>
      <c r="AA1770" s="27" t="str">
        <f>IF($D1770&gt;0,IF(OR($Z1770 &gt;1,$L1770&lt;&gt;"Adulti"),0,VLOOKUP($P1770,Regione!$B$2:$C$22,2,FALSE)),"-")</f>
        <v>-</v>
      </c>
      <c r="AB1770" s="27" t="str">
        <f>IF($D1770&gt;0,IF(COUNTIFS($O$3:$O1770,$O1770,$L$3:$L1770,$L1770,$I$3:$I1770,$I1770) &gt;1,0,SUMIFS($Y$3:$Y$2503,$L$3:$L$2503,$L1770,$O$3:$O$2503,$O1770,$I$3:$I$2503,$I1770)),"-")</f>
        <v>-</v>
      </c>
      <c r="AC1770" s="27" t="str">
        <f t="shared" si="168"/>
        <v>-</v>
      </c>
    </row>
    <row r="1771" spans="1:29" s="1" customFormat="1">
      <c r="A1771" s="13"/>
      <c r="B1771" s="107" t="str">
        <f>IF(COUNTA($A1771)&gt;0,VLOOKUP($A1771,Corsa!$A$1:$F$43,2,FALSE),"-")</f>
        <v>-</v>
      </c>
      <c r="C1771" s="11"/>
      <c r="D1771" s="13"/>
      <c r="E1771" s="13"/>
      <c r="F1771" s="46" t="str">
        <f>IF(COUNTA($A1771)&gt;0,VLOOKUP($A1771,Corsa!$A$1:$F$43,3,FALSE),"-")</f>
        <v>-</v>
      </c>
      <c r="G1771" s="28" t="str">
        <f>IF($D1771&gt;0,VLOOKUP($D1771,Iscrizioni!$A$2:$M$2502,9,FALSE),"-")</f>
        <v>-</v>
      </c>
      <c r="H1771" s="28" t="str">
        <f>IF($D1771&gt;0,VLOOKUP($D1771,Iscrizioni!$A$2:$M$2502,4,FALSE),"-")</f>
        <v>-</v>
      </c>
      <c r="I1771" s="27" t="str">
        <f>IF($D1771&gt;0,VLOOKUP($D1771,Iscrizioni!$A$2:$M$2502,5,FALSE),"-")</f>
        <v>-</v>
      </c>
      <c r="J1771" s="27" t="str">
        <f>IF($D1771&gt;0,VLOOKUP($D1771,Iscrizioni!$A$2:$M$2502,10,FALSE),"-")</f>
        <v>-</v>
      </c>
      <c r="K1771" s="27" t="str">
        <f t="shared" si="166"/>
        <v>-</v>
      </c>
      <c r="L1771" s="46" t="str">
        <f>IF($D1771&gt;0,VLOOKUP($D1771,Iscrizioni!$A$2:$M$2502,11,FALSE),"-")</f>
        <v>-</v>
      </c>
      <c r="M1771" s="27" t="str">
        <f>IF($D1771&gt;0,VLOOKUP($D1771,Iscrizioni!$A$2:$N$2502,12,FALSE),"-")</f>
        <v>-</v>
      </c>
      <c r="N1771" s="46" t="str">
        <f>IF($D1771&gt;0,VLOOKUP($D1771,Iscrizioni!$A$2:$M$2502,6,FALSE),"-")</f>
        <v>-</v>
      </c>
      <c r="O1771" s="107" t="str">
        <f>IF($D1771&gt;0,VLOOKUP($D1771,Iscrizioni!$A$2:$M$2502,7,FALSE),"-")</f>
        <v>-</v>
      </c>
      <c r="P1771" s="46" t="str">
        <f>IF($D1771&gt;0,VLOOKUP(LEFT($N1771,1),Regione!$A$2:$C$21,2,FALSE),"-")</f>
        <v>-</v>
      </c>
      <c r="Q1771" s="112" t="str">
        <f ca="1">IF($D1771&gt;0,NormalizzaTempo("D",CELL("tipo",$E1771),$E1771),"-")</f>
        <v>-</v>
      </c>
      <c r="R1771" s="27" t="str">
        <f>IF($D1771&gt;0,VLOOKUP($D1771,Iscrizioni!$A$2:$M$2502,13,FALSE),"-")</f>
        <v>-</v>
      </c>
      <c r="S1771" s="112" t="str">
        <f t="shared" si="169"/>
        <v>-</v>
      </c>
      <c r="T1771" s="112" t="str">
        <f>IF($D1771&gt;0,SUMIFS($S$3:$S1771,$X$3:$X1771,1,$J$3:$J1771,$J1771),"-")</f>
        <v>-</v>
      </c>
      <c r="U1771" s="112" t="str">
        <f t="shared" si="170"/>
        <v>-</v>
      </c>
      <c r="V1771" s="112" t="str">
        <f t="shared" si="167"/>
        <v>-</v>
      </c>
      <c r="W1771" s="27" t="str">
        <f>IF(LEN($C1771)=0,IF($D1771&gt;0,COUNTIFS($A$3:$A1771,$A1771),"-"),"Escluso")</f>
        <v>-</v>
      </c>
      <c r="X1771" s="2" t="str">
        <f>IF(LEN($C1771)=0,IF($D1771&gt;0,COUNTIFS($J$3:$J1771,$J1771,$C$3:$C1771,""),"-"),"Escluso")</f>
        <v>-</v>
      </c>
      <c r="Y1771" s="127" t="str">
        <f t="shared" si="165"/>
        <v>-</v>
      </c>
      <c r="Z1771" s="2" t="str">
        <f>IF($D1771&gt;0,COUNTIFS($O$3:$O1771,$O1771,$L$3:$L1771,$L1771,$I$3:$I1771,$I1771),"-")</f>
        <v>-</v>
      </c>
      <c r="AA1771" s="27" t="str">
        <f>IF($D1771&gt;0,IF(OR($Z1771 &gt;1,$L1771&lt;&gt;"Adulti"),0,VLOOKUP($P1771,Regione!$B$2:$C$22,2,FALSE)),"-")</f>
        <v>-</v>
      </c>
      <c r="AB1771" s="27" t="str">
        <f>IF($D1771&gt;0,IF(COUNTIFS($O$3:$O1771,$O1771,$L$3:$L1771,$L1771,$I$3:$I1771,$I1771) &gt;1,0,SUMIFS($Y$3:$Y$2503,$L$3:$L$2503,$L1771,$O$3:$O$2503,$O1771,$I$3:$I$2503,$I1771)),"-")</f>
        <v>-</v>
      </c>
      <c r="AC1771" s="27" t="str">
        <f t="shared" si="168"/>
        <v>-</v>
      </c>
    </row>
    <row r="1772" spans="1:29" s="1" customFormat="1">
      <c r="A1772" s="13"/>
      <c r="B1772" s="107" t="str">
        <f>IF(COUNTA($A1772)&gt;0,VLOOKUP($A1772,Corsa!$A$1:$F$43,2,FALSE),"-")</f>
        <v>-</v>
      </c>
      <c r="C1772" s="11"/>
      <c r="D1772" s="13"/>
      <c r="E1772" s="13"/>
      <c r="F1772" s="46" t="str">
        <f>IF(COUNTA($A1772)&gt;0,VLOOKUP($A1772,Corsa!$A$1:$F$43,3,FALSE),"-")</f>
        <v>-</v>
      </c>
      <c r="G1772" s="28" t="str">
        <f>IF($D1772&gt;0,VLOOKUP($D1772,Iscrizioni!$A$2:$M$2502,9,FALSE),"-")</f>
        <v>-</v>
      </c>
      <c r="H1772" s="28" t="str">
        <f>IF($D1772&gt;0,VLOOKUP($D1772,Iscrizioni!$A$2:$M$2502,4,FALSE),"-")</f>
        <v>-</v>
      </c>
      <c r="I1772" s="27" t="str">
        <f>IF($D1772&gt;0,VLOOKUP($D1772,Iscrizioni!$A$2:$M$2502,5,FALSE),"-")</f>
        <v>-</v>
      </c>
      <c r="J1772" s="27" t="str">
        <f>IF($D1772&gt;0,VLOOKUP($D1772,Iscrizioni!$A$2:$M$2502,10,FALSE),"-")</f>
        <v>-</v>
      </c>
      <c r="K1772" s="27" t="str">
        <f t="shared" si="166"/>
        <v>-</v>
      </c>
      <c r="L1772" s="46" t="str">
        <f>IF($D1772&gt;0,VLOOKUP($D1772,Iscrizioni!$A$2:$M$2502,11,FALSE),"-")</f>
        <v>-</v>
      </c>
      <c r="M1772" s="27" t="str">
        <f>IF($D1772&gt;0,VLOOKUP($D1772,Iscrizioni!$A$2:$N$2502,12,FALSE),"-")</f>
        <v>-</v>
      </c>
      <c r="N1772" s="46" t="str">
        <f>IF($D1772&gt;0,VLOOKUP($D1772,Iscrizioni!$A$2:$M$2502,6,FALSE),"-")</f>
        <v>-</v>
      </c>
      <c r="O1772" s="107" t="str">
        <f>IF($D1772&gt;0,VLOOKUP($D1772,Iscrizioni!$A$2:$M$2502,7,FALSE),"-")</f>
        <v>-</v>
      </c>
      <c r="P1772" s="46" t="str">
        <f>IF($D1772&gt;0,VLOOKUP(LEFT($N1772,1),Regione!$A$2:$C$21,2,FALSE),"-")</f>
        <v>-</v>
      </c>
      <c r="Q1772" s="112" t="str">
        <f ca="1">IF($D1772&gt;0,NormalizzaTempo("D",CELL("tipo",$E1772),$E1772),"-")</f>
        <v>-</v>
      </c>
      <c r="R1772" s="27" t="str">
        <f>IF($D1772&gt;0,VLOOKUP($D1772,Iscrizioni!$A$2:$M$2502,13,FALSE),"-")</f>
        <v>-</v>
      </c>
      <c r="S1772" s="112" t="str">
        <f t="shared" si="169"/>
        <v>-</v>
      </c>
      <c r="T1772" s="112" t="str">
        <f>IF($D1772&gt;0,SUMIFS($S$3:$S1772,$X$3:$X1772,1,$J$3:$J1772,$J1772),"-")</f>
        <v>-</v>
      </c>
      <c r="U1772" s="112" t="str">
        <f t="shared" si="170"/>
        <v>-</v>
      </c>
      <c r="V1772" s="112" t="str">
        <f t="shared" si="167"/>
        <v>-</v>
      </c>
      <c r="W1772" s="27" t="str">
        <f>IF(LEN($C1772)=0,IF($D1772&gt;0,COUNTIFS($A$3:$A1772,$A1772),"-"),"Escluso")</f>
        <v>-</v>
      </c>
      <c r="X1772" s="2" t="str">
        <f>IF(LEN($C1772)=0,IF($D1772&gt;0,COUNTIFS($J$3:$J1772,$J1772,$C$3:$C1772,""),"-"),"Escluso")</f>
        <v>-</v>
      </c>
      <c r="Y1772" s="127" t="str">
        <f t="shared" si="165"/>
        <v>-</v>
      </c>
      <c r="Z1772" s="2" t="str">
        <f>IF($D1772&gt;0,COUNTIFS($O$3:$O1772,$O1772,$L$3:$L1772,$L1772,$I$3:$I1772,$I1772),"-")</f>
        <v>-</v>
      </c>
      <c r="AA1772" s="27" t="str">
        <f>IF($D1772&gt;0,IF(OR($Z1772 &gt;1,$L1772&lt;&gt;"Adulti"),0,VLOOKUP($P1772,Regione!$B$2:$C$22,2,FALSE)),"-")</f>
        <v>-</v>
      </c>
      <c r="AB1772" s="27" t="str">
        <f>IF($D1772&gt;0,IF(COUNTIFS($O$3:$O1772,$O1772,$L$3:$L1772,$L1772,$I$3:$I1772,$I1772) &gt;1,0,SUMIFS($Y$3:$Y$2503,$L$3:$L$2503,$L1772,$O$3:$O$2503,$O1772,$I$3:$I$2503,$I1772)),"-")</f>
        <v>-</v>
      </c>
      <c r="AC1772" s="27" t="str">
        <f t="shared" si="168"/>
        <v>-</v>
      </c>
    </row>
    <row r="1773" spans="1:29" s="1" customFormat="1">
      <c r="A1773" s="13"/>
      <c r="B1773" s="107" t="str">
        <f>IF(COUNTA($A1773)&gt;0,VLOOKUP($A1773,Corsa!$A$1:$F$43,2,FALSE),"-")</f>
        <v>-</v>
      </c>
      <c r="C1773" s="11"/>
      <c r="D1773" s="13"/>
      <c r="E1773" s="13"/>
      <c r="F1773" s="46" t="str">
        <f>IF(COUNTA($A1773)&gt;0,VLOOKUP($A1773,Corsa!$A$1:$F$43,3,FALSE),"-")</f>
        <v>-</v>
      </c>
      <c r="G1773" s="28" t="str">
        <f>IF($D1773&gt;0,VLOOKUP($D1773,Iscrizioni!$A$2:$M$2502,9,FALSE),"-")</f>
        <v>-</v>
      </c>
      <c r="H1773" s="28" t="str">
        <f>IF($D1773&gt;0,VLOOKUP($D1773,Iscrizioni!$A$2:$M$2502,4,FALSE),"-")</f>
        <v>-</v>
      </c>
      <c r="I1773" s="27" t="str">
        <f>IF($D1773&gt;0,VLOOKUP($D1773,Iscrizioni!$A$2:$M$2502,5,FALSE),"-")</f>
        <v>-</v>
      </c>
      <c r="J1773" s="27" t="str">
        <f>IF($D1773&gt;0,VLOOKUP($D1773,Iscrizioni!$A$2:$M$2502,10,FALSE),"-")</f>
        <v>-</v>
      </c>
      <c r="K1773" s="27" t="str">
        <f t="shared" si="166"/>
        <v>-</v>
      </c>
      <c r="L1773" s="46" t="str">
        <f>IF($D1773&gt;0,VLOOKUP($D1773,Iscrizioni!$A$2:$M$2502,11,FALSE),"-")</f>
        <v>-</v>
      </c>
      <c r="M1773" s="27" t="str">
        <f>IF($D1773&gt;0,VLOOKUP($D1773,Iscrizioni!$A$2:$N$2502,12,FALSE),"-")</f>
        <v>-</v>
      </c>
      <c r="N1773" s="46" t="str">
        <f>IF($D1773&gt;0,VLOOKUP($D1773,Iscrizioni!$A$2:$M$2502,6,FALSE),"-")</f>
        <v>-</v>
      </c>
      <c r="O1773" s="107" t="str">
        <f>IF($D1773&gt;0,VLOOKUP($D1773,Iscrizioni!$A$2:$M$2502,7,FALSE),"-")</f>
        <v>-</v>
      </c>
      <c r="P1773" s="46" t="str">
        <f>IF($D1773&gt;0,VLOOKUP(LEFT($N1773,1),Regione!$A$2:$C$21,2,FALSE),"-")</f>
        <v>-</v>
      </c>
      <c r="Q1773" s="112" t="str">
        <f ca="1">IF($D1773&gt;0,NormalizzaTempo("D",CELL("tipo",$E1773),$E1773),"-")</f>
        <v>-</v>
      </c>
      <c r="R1773" s="27" t="str">
        <f>IF($D1773&gt;0,VLOOKUP($D1773,Iscrizioni!$A$2:$M$2502,13,FALSE),"-")</f>
        <v>-</v>
      </c>
      <c r="S1773" s="112" t="str">
        <f t="shared" si="169"/>
        <v>-</v>
      </c>
      <c r="T1773" s="112" t="str">
        <f>IF($D1773&gt;0,SUMIFS($S$3:$S1773,$X$3:$X1773,1,$J$3:$J1773,$J1773),"-")</f>
        <v>-</v>
      </c>
      <c r="U1773" s="112" t="str">
        <f t="shared" si="170"/>
        <v>-</v>
      </c>
      <c r="V1773" s="112" t="str">
        <f t="shared" si="167"/>
        <v>-</v>
      </c>
      <c r="W1773" s="27" t="str">
        <f>IF(LEN($C1773)=0,IF($D1773&gt;0,COUNTIFS($A$3:$A1773,$A1773),"-"),"Escluso")</f>
        <v>-</v>
      </c>
      <c r="X1773" s="2" t="str">
        <f>IF(LEN($C1773)=0,IF($D1773&gt;0,COUNTIFS($J$3:$J1773,$J1773,$C$3:$C1773,""),"-"),"Escluso")</f>
        <v>-</v>
      </c>
      <c r="Y1773" s="127" t="str">
        <f t="shared" si="165"/>
        <v>-</v>
      </c>
      <c r="Z1773" s="2" t="str">
        <f>IF($D1773&gt;0,COUNTIFS($O$3:$O1773,$O1773,$L$3:$L1773,$L1773,$I$3:$I1773,$I1773),"-")</f>
        <v>-</v>
      </c>
      <c r="AA1773" s="27" t="str">
        <f>IF($D1773&gt;0,IF(OR($Z1773 &gt;1,$L1773&lt;&gt;"Adulti"),0,VLOOKUP($P1773,Regione!$B$2:$C$22,2,FALSE)),"-")</f>
        <v>-</v>
      </c>
      <c r="AB1773" s="27" t="str">
        <f>IF($D1773&gt;0,IF(COUNTIFS($O$3:$O1773,$O1773,$L$3:$L1773,$L1773,$I$3:$I1773,$I1773) &gt;1,0,SUMIFS($Y$3:$Y$2503,$L$3:$L$2503,$L1773,$O$3:$O$2503,$O1773,$I$3:$I$2503,$I1773)),"-")</f>
        <v>-</v>
      </c>
      <c r="AC1773" s="27" t="str">
        <f t="shared" si="168"/>
        <v>-</v>
      </c>
    </row>
    <row r="1774" spans="1:29" s="1" customFormat="1">
      <c r="A1774" s="13"/>
      <c r="B1774" s="107" t="str">
        <f>IF(COUNTA($A1774)&gt;0,VLOOKUP($A1774,Corsa!$A$1:$F$43,2,FALSE),"-")</f>
        <v>-</v>
      </c>
      <c r="C1774" s="11"/>
      <c r="D1774" s="13"/>
      <c r="E1774" s="13"/>
      <c r="F1774" s="46" t="str">
        <f>IF(COUNTA($A1774)&gt;0,VLOOKUP($A1774,Corsa!$A$1:$F$43,3,FALSE),"-")</f>
        <v>-</v>
      </c>
      <c r="G1774" s="28" t="str">
        <f>IF($D1774&gt;0,VLOOKUP($D1774,Iscrizioni!$A$2:$M$2502,9,FALSE),"-")</f>
        <v>-</v>
      </c>
      <c r="H1774" s="28" t="str">
        <f>IF($D1774&gt;0,VLOOKUP($D1774,Iscrizioni!$A$2:$M$2502,4,FALSE),"-")</f>
        <v>-</v>
      </c>
      <c r="I1774" s="27" t="str">
        <f>IF($D1774&gt;0,VLOOKUP($D1774,Iscrizioni!$A$2:$M$2502,5,FALSE),"-")</f>
        <v>-</v>
      </c>
      <c r="J1774" s="27" t="str">
        <f>IF($D1774&gt;0,VLOOKUP($D1774,Iscrizioni!$A$2:$M$2502,10,FALSE),"-")</f>
        <v>-</v>
      </c>
      <c r="K1774" s="27" t="str">
        <f t="shared" si="166"/>
        <v>-</v>
      </c>
      <c r="L1774" s="46" t="str">
        <f>IF($D1774&gt;0,VLOOKUP($D1774,Iscrizioni!$A$2:$M$2502,11,FALSE),"-")</f>
        <v>-</v>
      </c>
      <c r="M1774" s="27" t="str">
        <f>IF($D1774&gt;0,VLOOKUP($D1774,Iscrizioni!$A$2:$N$2502,12,FALSE),"-")</f>
        <v>-</v>
      </c>
      <c r="N1774" s="46" t="str">
        <f>IF($D1774&gt;0,VLOOKUP($D1774,Iscrizioni!$A$2:$M$2502,6,FALSE),"-")</f>
        <v>-</v>
      </c>
      <c r="O1774" s="107" t="str">
        <f>IF($D1774&gt;0,VLOOKUP($D1774,Iscrizioni!$A$2:$M$2502,7,FALSE),"-")</f>
        <v>-</v>
      </c>
      <c r="P1774" s="46" t="str">
        <f>IF($D1774&gt;0,VLOOKUP(LEFT($N1774,1),Regione!$A$2:$C$21,2,FALSE),"-")</f>
        <v>-</v>
      </c>
      <c r="Q1774" s="112" t="str">
        <f ca="1">IF($D1774&gt;0,NormalizzaTempo("D",CELL("tipo",$E1774),$E1774),"-")</f>
        <v>-</v>
      </c>
      <c r="R1774" s="27" t="str">
        <f>IF($D1774&gt;0,VLOOKUP($D1774,Iscrizioni!$A$2:$M$2502,13,FALSE),"-")</f>
        <v>-</v>
      </c>
      <c r="S1774" s="112" t="str">
        <f t="shared" si="169"/>
        <v>-</v>
      </c>
      <c r="T1774" s="112" t="str">
        <f>IF($D1774&gt;0,SUMIFS($S$3:$S1774,$X$3:$X1774,1,$J$3:$J1774,$J1774),"-")</f>
        <v>-</v>
      </c>
      <c r="U1774" s="112" t="str">
        <f t="shared" si="170"/>
        <v>-</v>
      </c>
      <c r="V1774" s="112" t="str">
        <f t="shared" si="167"/>
        <v>-</v>
      </c>
      <c r="W1774" s="27" t="str">
        <f>IF(LEN($C1774)=0,IF($D1774&gt;0,COUNTIFS($A$3:$A1774,$A1774),"-"),"Escluso")</f>
        <v>-</v>
      </c>
      <c r="X1774" s="2" t="str">
        <f>IF(LEN($C1774)=0,IF($D1774&gt;0,COUNTIFS($J$3:$J1774,$J1774,$C$3:$C1774,""),"-"),"Escluso")</f>
        <v>-</v>
      </c>
      <c r="Y1774" s="127" t="str">
        <f t="shared" si="165"/>
        <v>-</v>
      </c>
      <c r="Z1774" s="2" t="str">
        <f>IF($D1774&gt;0,COUNTIFS($O$3:$O1774,$O1774,$L$3:$L1774,$L1774,$I$3:$I1774,$I1774),"-")</f>
        <v>-</v>
      </c>
      <c r="AA1774" s="27" t="str">
        <f>IF($D1774&gt;0,IF(OR($Z1774 &gt;1,$L1774&lt;&gt;"Adulti"),0,VLOOKUP($P1774,Regione!$B$2:$C$22,2,FALSE)),"-")</f>
        <v>-</v>
      </c>
      <c r="AB1774" s="27" t="str">
        <f>IF($D1774&gt;0,IF(COUNTIFS($O$3:$O1774,$O1774,$L$3:$L1774,$L1774,$I$3:$I1774,$I1774) &gt;1,0,SUMIFS($Y$3:$Y$2503,$L$3:$L$2503,$L1774,$O$3:$O$2503,$O1774,$I$3:$I$2503,$I1774)),"-")</f>
        <v>-</v>
      </c>
      <c r="AC1774" s="27" t="str">
        <f t="shared" si="168"/>
        <v>-</v>
      </c>
    </row>
    <row r="1775" spans="1:29" s="1" customFormat="1">
      <c r="A1775" s="13"/>
      <c r="B1775" s="107" t="str">
        <f>IF(COUNTA($A1775)&gt;0,VLOOKUP($A1775,Corsa!$A$1:$F$43,2,FALSE),"-")</f>
        <v>-</v>
      </c>
      <c r="C1775" s="11"/>
      <c r="D1775" s="13"/>
      <c r="E1775" s="13"/>
      <c r="F1775" s="46" t="str">
        <f>IF(COUNTA($A1775)&gt;0,VLOOKUP($A1775,Corsa!$A$1:$F$43,3,FALSE),"-")</f>
        <v>-</v>
      </c>
      <c r="G1775" s="28" t="str">
        <f>IF($D1775&gt;0,VLOOKUP($D1775,Iscrizioni!$A$2:$M$2502,9,FALSE),"-")</f>
        <v>-</v>
      </c>
      <c r="H1775" s="28" t="str">
        <f>IF($D1775&gt;0,VLOOKUP($D1775,Iscrizioni!$A$2:$M$2502,4,FALSE),"-")</f>
        <v>-</v>
      </c>
      <c r="I1775" s="27" t="str">
        <f>IF($D1775&gt;0,VLOOKUP($D1775,Iscrizioni!$A$2:$M$2502,5,FALSE),"-")</f>
        <v>-</v>
      </c>
      <c r="J1775" s="27" t="str">
        <f>IF($D1775&gt;0,VLOOKUP($D1775,Iscrizioni!$A$2:$M$2502,10,FALSE),"-")</f>
        <v>-</v>
      </c>
      <c r="K1775" s="27" t="str">
        <f t="shared" si="166"/>
        <v>-</v>
      </c>
      <c r="L1775" s="46" t="str">
        <f>IF($D1775&gt;0,VLOOKUP($D1775,Iscrizioni!$A$2:$M$2502,11,FALSE),"-")</f>
        <v>-</v>
      </c>
      <c r="M1775" s="27" t="str">
        <f>IF($D1775&gt;0,VLOOKUP($D1775,Iscrizioni!$A$2:$N$2502,12,FALSE),"-")</f>
        <v>-</v>
      </c>
      <c r="N1775" s="46" t="str">
        <f>IF($D1775&gt;0,VLOOKUP($D1775,Iscrizioni!$A$2:$M$2502,6,FALSE),"-")</f>
        <v>-</v>
      </c>
      <c r="O1775" s="107" t="str">
        <f>IF($D1775&gt;0,VLOOKUP($D1775,Iscrizioni!$A$2:$M$2502,7,FALSE),"-")</f>
        <v>-</v>
      </c>
      <c r="P1775" s="46" t="str">
        <f>IF($D1775&gt;0,VLOOKUP(LEFT($N1775,1),Regione!$A$2:$C$21,2,FALSE),"-")</f>
        <v>-</v>
      </c>
      <c r="Q1775" s="112" t="str">
        <f ca="1">IF($D1775&gt;0,NormalizzaTempo("D",CELL("tipo",$E1775),$E1775),"-")</f>
        <v>-</v>
      </c>
      <c r="R1775" s="27" t="str">
        <f>IF($D1775&gt;0,VLOOKUP($D1775,Iscrizioni!$A$2:$M$2502,13,FALSE),"-")</f>
        <v>-</v>
      </c>
      <c r="S1775" s="112" t="str">
        <f t="shared" si="169"/>
        <v>-</v>
      </c>
      <c r="T1775" s="112" t="str">
        <f>IF($D1775&gt;0,SUMIFS($S$3:$S1775,$X$3:$X1775,1,$J$3:$J1775,$J1775),"-")</f>
        <v>-</v>
      </c>
      <c r="U1775" s="112" t="str">
        <f t="shared" si="170"/>
        <v>-</v>
      </c>
      <c r="V1775" s="112" t="str">
        <f t="shared" si="167"/>
        <v>-</v>
      </c>
      <c r="W1775" s="27" t="str">
        <f>IF(LEN($C1775)=0,IF($D1775&gt;0,COUNTIFS($A$3:$A1775,$A1775),"-"),"Escluso")</f>
        <v>-</v>
      </c>
      <c r="X1775" s="2" t="str">
        <f>IF(LEN($C1775)=0,IF($D1775&gt;0,COUNTIFS($J$3:$J1775,$J1775,$C$3:$C1775,""),"-"),"Escluso")</f>
        <v>-</v>
      </c>
      <c r="Y1775" s="127" t="str">
        <f t="shared" si="165"/>
        <v>-</v>
      </c>
      <c r="Z1775" s="2" t="str">
        <f>IF($D1775&gt;0,COUNTIFS($O$3:$O1775,$O1775,$L$3:$L1775,$L1775,$I$3:$I1775,$I1775),"-")</f>
        <v>-</v>
      </c>
      <c r="AA1775" s="27" t="str">
        <f>IF($D1775&gt;0,IF(OR($Z1775 &gt;1,$L1775&lt;&gt;"Adulti"),0,VLOOKUP($P1775,Regione!$B$2:$C$22,2,FALSE)),"-")</f>
        <v>-</v>
      </c>
      <c r="AB1775" s="27" t="str">
        <f>IF($D1775&gt;0,IF(COUNTIFS($O$3:$O1775,$O1775,$L$3:$L1775,$L1775,$I$3:$I1775,$I1775) &gt;1,0,SUMIFS($Y$3:$Y$2503,$L$3:$L$2503,$L1775,$O$3:$O$2503,$O1775,$I$3:$I$2503,$I1775)),"-")</f>
        <v>-</v>
      </c>
      <c r="AC1775" s="27" t="str">
        <f t="shared" si="168"/>
        <v>-</v>
      </c>
    </row>
    <row r="1776" spans="1:29" s="1" customFormat="1">
      <c r="A1776" s="13"/>
      <c r="B1776" s="107" t="str">
        <f>IF(COUNTA($A1776)&gt;0,VLOOKUP($A1776,Corsa!$A$1:$F$43,2,FALSE),"-")</f>
        <v>-</v>
      </c>
      <c r="C1776" s="11"/>
      <c r="D1776" s="13"/>
      <c r="E1776" s="13"/>
      <c r="F1776" s="46" t="str">
        <f>IF(COUNTA($A1776)&gt;0,VLOOKUP($A1776,Corsa!$A$1:$F$43,3,FALSE),"-")</f>
        <v>-</v>
      </c>
      <c r="G1776" s="28" t="str">
        <f>IF($D1776&gt;0,VLOOKUP($D1776,Iscrizioni!$A$2:$M$2502,9,FALSE),"-")</f>
        <v>-</v>
      </c>
      <c r="H1776" s="28" t="str">
        <f>IF($D1776&gt;0,VLOOKUP($D1776,Iscrizioni!$A$2:$M$2502,4,FALSE),"-")</f>
        <v>-</v>
      </c>
      <c r="I1776" s="27" t="str">
        <f>IF($D1776&gt;0,VLOOKUP($D1776,Iscrizioni!$A$2:$M$2502,5,FALSE),"-")</f>
        <v>-</v>
      </c>
      <c r="J1776" s="27" t="str">
        <f>IF($D1776&gt;0,VLOOKUP($D1776,Iscrizioni!$A$2:$M$2502,10,FALSE),"-")</f>
        <v>-</v>
      </c>
      <c r="K1776" s="27" t="str">
        <f t="shared" si="166"/>
        <v>-</v>
      </c>
      <c r="L1776" s="46" t="str">
        <f>IF($D1776&gt;0,VLOOKUP($D1776,Iscrizioni!$A$2:$M$2502,11,FALSE),"-")</f>
        <v>-</v>
      </c>
      <c r="M1776" s="27" t="str">
        <f>IF($D1776&gt;0,VLOOKUP($D1776,Iscrizioni!$A$2:$N$2502,12,FALSE),"-")</f>
        <v>-</v>
      </c>
      <c r="N1776" s="46" t="str">
        <f>IF($D1776&gt;0,VLOOKUP($D1776,Iscrizioni!$A$2:$M$2502,6,FALSE),"-")</f>
        <v>-</v>
      </c>
      <c r="O1776" s="107" t="str">
        <f>IF($D1776&gt;0,VLOOKUP($D1776,Iscrizioni!$A$2:$M$2502,7,FALSE),"-")</f>
        <v>-</v>
      </c>
      <c r="P1776" s="46" t="str">
        <f>IF($D1776&gt;0,VLOOKUP(LEFT($N1776,1),Regione!$A$2:$C$21,2,FALSE),"-")</f>
        <v>-</v>
      </c>
      <c r="Q1776" s="112" t="str">
        <f ca="1">IF($D1776&gt;0,NormalizzaTempo("D",CELL("tipo",$E1776),$E1776),"-")</f>
        <v>-</v>
      </c>
      <c r="R1776" s="27" t="str">
        <f>IF($D1776&gt;0,VLOOKUP($D1776,Iscrizioni!$A$2:$M$2502,13,FALSE),"-")</f>
        <v>-</v>
      </c>
      <c r="S1776" s="112" t="str">
        <f t="shared" si="169"/>
        <v>-</v>
      </c>
      <c r="T1776" s="112" t="str">
        <f>IF($D1776&gt;0,SUMIFS($S$3:$S1776,$X$3:$X1776,1,$J$3:$J1776,$J1776),"-")</f>
        <v>-</v>
      </c>
      <c r="U1776" s="112" t="str">
        <f t="shared" si="170"/>
        <v>-</v>
      </c>
      <c r="V1776" s="112" t="str">
        <f t="shared" si="167"/>
        <v>-</v>
      </c>
      <c r="W1776" s="27" t="str">
        <f>IF(LEN($C1776)=0,IF($D1776&gt;0,COUNTIFS($A$3:$A1776,$A1776),"-"),"Escluso")</f>
        <v>-</v>
      </c>
      <c r="X1776" s="2" t="str">
        <f>IF(LEN($C1776)=0,IF($D1776&gt;0,COUNTIFS($J$3:$J1776,$J1776,$C$3:$C1776,""),"-"),"Escluso")</f>
        <v>-</v>
      </c>
      <c r="Y1776" s="127" t="str">
        <f t="shared" ref="Y1776:Y1839" si="171">IF(LEN($C1776)=0,IF(AND($D1776&gt;0,$V1776="ok"),IF($X1776&gt;20,1,21 -$X1776),"-"),0)</f>
        <v>-</v>
      </c>
      <c r="Z1776" s="2" t="str">
        <f>IF($D1776&gt;0,COUNTIFS($O$3:$O1776,$O1776,$L$3:$L1776,$L1776,$I$3:$I1776,$I1776),"-")</f>
        <v>-</v>
      </c>
      <c r="AA1776" s="27" t="str">
        <f>IF($D1776&gt;0,IF(OR($Z1776 &gt;1,$L1776&lt;&gt;"Adulti"),0,VLOOKUP($P1776,Regione!$B$2:$C$22,2,FALSE)),"-")</f>
        <v>-</v>
      </c>
      <c r="AB1776" s="27" t="str">
        <f>IF($D1776&gt;0,IF(COUNTIFS($O$3:$O1776,$O1776,$L$3:$L1776,$L1776,$I$3:$I1776,$I1776) &gt;1,0,SUMIFS($Y$3:$Y$2503,$L$3:$L$2503,$L1776,$O$3:$O$2503,$O1776,$I$3:$I$2503,$I1776)),"-")</f>
        <v>-</v>
      </c>
      <c r="AC1776" s="27" t="str">
        <f t="shared" si="168"/>
        <v>-</v>
      </c>
    </row>
    <row r="1777" spans="1:29" s="1" customFormat="1">
      <c r="A1777" s="13"/>
      <c r="B1777" s="107" t="str">
        <f>IF(COUNTA($A1777)&gt;0,VLOOKUP($A1777,Corsa!$A$1:$F$43,2,FALSE),"-")</f>
        <v>-</v>
      </c>
      <c r="C1777" s="11"/>
      <c r="D1777" s="13"/>
      <c r="E1777" s="13"/>
      <c r="F1777" s="46" t="str">
        <f>IF(COUNTA($A1777)&gt;0,VLOOKUP($A1777,Corsa!$A$1:$F$43,3,FALSE),"-")</f>
        <v>-</v>
      </c>
      <c r="G1777" s="28" t="str">
        <f>IF($D1777&gt;0,VLOOKUP($D1777,Iscrizioni!$A$2:$M$2502,9,FALSE),"-")</f>
        <v>-</v>
      </c>
      <c r="H1777" s="28" t="str">
        <f>IF($D1777&gt;0,VLOOKUP($D1777,Iscrizioni!$A$2:$M$2502,4,FALSE),"-")</f>
        <v>-</v>
      </c>
      <c r="I1777" s="27" t="str">
        <f>IF($D1777&gt;0,VLOOKUP($D1777,Iscrizioni!$A$2:$M$2502,5,FALSE),"-")</f>
        <v>-</v>
      </c>
      <c r="J1777" s="27" t="str">
        <f>IF($D1777&gt;0,VLOOKUP($D1777,Iscrizioni!$A$2:$M$2502,10,FALSE),"-")</f>
        <v>-</v>
      </c>
      <c r="K1777" s="27" t="str">
        <f t="shared" si="166"/>
        <v>-</v>
      </c>
      <c r="L1777" s="46" t="str">
        <f>IF($D1777&gt;0,VLOOKUP($D1777,Iscrizioni!$A$2:$M$2502,11,FALSE),"-")</f>
        <v>-</v>
      </c>
      <c r="M1777" s="27" t="str">
        <f>IF($D1777&gt;0,VLOOKUP($D1777,Iscrizioni!$A$2:$N$2502,12,FALSE),"-")</f>
        <v>-</v>
      </c>
      <c r="N1777" s="46" t="str">
        <f>IF($D1777&gt;0,VLOOKUP($D1777,Iscrizioni!$A$2:$M$2502,6,FALSE),"-")</f>
        <v>-</v>
      </c>
      <c r="O1777" s="107" t="str">
        <f>IF($D1777&gt;0,VLOOKUP($D1777,Iscrizioni!$A$2:$M$2502,7,FALSE),"-")</f>
        <v>-</v>
      </c>
      <c r="P1777" s="46" t="str">
        <f>IF($D1777&gt;0,VLOOKUP(LEFT($N1777,1),Regione!$A$2:$C$21,2,FALSE),"-")</f>
        <v>-</v>
      </c>
      <c r="Q1777" s="112" t="str">
        <f ca="1">IF($D1777&gt;0,NormalizzaTempo("D",CELL("tipo",$E1777),$E1777),"-")</f>
        <v>-</v>
      </c>
      <c r="R1777" s="27" t="str">
        <f>IF($D1777&gt;0,VLOOKUP($D1777,Iscrizioni!$A$2:$M$2502,13,FALSE),"-")</f>
        <v>-</v>
      </c>
      <c r="S1777" s="112" t="str">
        <f t="shared" si="169"/>
        <v>-</v>
      </c>
      <c r="T1777" s="112" t="str">
        <f>IF($D1777&gt;0,SUMIFS($S$3:$S1777,$X$3:$X1777,1,$J$3:$J1777,$J1777),"-")</f>
        <v>-</v>
      </c>
      <c r="U1777" s="112" t="str">
        <f t="shared" si="170"/>
        <v>-</v>
      </c>
      <c r="V1777" s="112" t="str">
        <f t="shared" si="167"/>
        <v>-</v>
      </c>
      <c r="W1777" s="27" t="str">
        <f>IF(LEN($C1777)=0,IF($D1777&gt;0,COUNTIFS($A$3:$A1777,$A1777),"-"),"Escluso")</f>
        <v>-</v>
      </c>
      <c r="X1777" s="2" t="str">
        <f>IF(LEN($C1777)=0,IF($D1777&gt;0,COUNTIFS($J$3:$J1777,$J1777,$C$3:$C1777,""),"-"),"Escluso")</f>
        <v>-</v>
      </c>
      <c r="Y1777" s="127" t="str">
        <f t="shared" si="171"/>
        <v>-</v>
      </c>
      <c r="Z1777" s="2" t="str">
        <f>IF($D1777&gt;0,COUNTIFS($O$3:$O1777,$O1777,$L$3:$L1777,$L1777,$I$3:$I1777,$I1777),"-")</f>
        <v>-</v>
      </c>
      <c r="AA1777" s="27" t="str">
        <f>IF($D1777&gt;0,IF(OR($Z1777 &gt;1,$L1777&lt;&gt;"Adulti"),0,VLOOKUP($P1777,Regione!$B$2:$C$22,2,FALSE)),"-")</f>
        <v>-</v>
      </c>
      <c r="AB1777" s="27" t="str">
        <f>IF($D1777&gt;0,IF(COUNTIFS($O$3:$O1777,$O1777,$L$3:$L1777,$L1777,$I$3:$I1777,$I1777) &gt;1,0,SUMIFS($Y$3:$Y$2503,$L$3:$L$2503,$L1777,$O$3:$O$2503,$O1777,$I$3:$I$2503,$I1777)),"-")</f>
        <v>-</v>
      </c>
      <c r="AC1777" s="27" t="str">
        <f t="shared" si="168"/>
        <v>-</v>
      </c>
    </row>
    <row r="1778" spans="1:29" s="1" customFormat="1">
      <c r="A1778" s="13"/>
      <c r="B1778" s="107" t="str">
        <f>IF(COUNTA($A1778)&gt;0,VLOOKUP($A1778,Corsa!$A$1:$F$43,2,FALSE),"-")</f>
        <v>-</v>
      </c>
      <c r="C1778" s="11"/>
      <c r="D1778" s="13"/>
      <c r="E1778" s="13"/>
      <c r="F1778" s="46" t="str">
        <f>IF(COUNTA($A1778)&gt;0,VLOOKUP($A1778,Corsa!$A$1:$F$43,3,FALSE),"-")</f>
        <v>-</v>
      </c>
      <c r="G1778" s="28" t="str">
        <f>IF($D1778&gt;0,VLOOKUP($D1778,Iscrizioni!$A$2:$M$2502,9,FALSE),"-")</f>
        <v>-</v>
      </c>
      <c r="H1778" s="28" t="str">
        <f>IF($D1778&gt;0,VLOOKUP($D1778,Iscrizioni!$A$2:$M$2502,4,FALSE),"-")</f>
        <v>-</v>
      </c>
      <c r="I1778" s="27" t="str">
        <f>IF($D1778&gt;0,VLOOKUP($D1778,Iscrizioni!$A$2:$M$2502,5,FALSE),"-")</f>
        <v>-</v>
      </c>
      <c r="J1778" s="27" t="str">
        <f>IF($D1778&gt;0,VLOOKUP($D1778,Iscrizioni!$A$2:$M$2502,10,FALSE),"-")</f>
        <v>-</v>
      </c>
      <c r="K1778" s="27" t="str">
        <f t="shared" si="166"/>
        <v>-</v>
      </c>
      <c r="L1778" s="46" t="str">
        <f>IF($D1778&gt;0,VLOOKUP($D1778,Iscrizioni!$A$2:$M$2502,11,FALSE),"-")</f>
        <v>-</v>
      </c>
      <c r="M1778" s="27" t="str">
        <f>IF($D1778&gt;0,VLOOKUP($D1778,Iscrizioni!$A$2:$N$2502,12,FALSE),"-")</f>
        <v>-</v>
      </c>
      <c r="N1778" s="46" t="str">
        <f>IF($D1778&gt;0,VLOOKUP($D1778,Iscrizioni!$A$2:$M$2502,6,FALSE),"-")</f>
        <v>-</v>
      </c>
      <c r="O1778" s="107" t="str">
        <f>IF($D1778&gt;0,VLOOKUP($D1778,Iscrizioni!$A$2:$M$2502,7,FALSE),"-")</f>
        <v>-</v>
      </c>
      <c r="P1778" s="46" t="str">
        <f>IF($D1778&gt;0,VLOOKUP(LEFT($N1778,1),Regione!$A$2:$C$21,2,FALSE),"-")</f>
        <v>-</v>
      </c>
      <c r="Q1778" s="112" t="str">
        <f ca="1">IF($D1778&gt;0,NormalizzaTempo("D",CELL("tipo",$E1778),$E1778),"-")</f>
        <v>-</v>
      </c>
      <c r="R1778" s="27" t="str">
        <f>IF($D1778&gt;0,VLOOKUP($D1778,Iscrizioni!$A$2:$M$2502,13,FALSE),"-")</f>
        <v>-</v>
      </c>
      <c r="S1778" s="112" t="str">
        <f t="shared" si="169"/>
        <v>-</v>
      </c>
      <c r="T1778" s="112" t="str">
        <f>IF($D1778&gt;0,SUMIFS($S$3:$S1778,$X$3:$X1778,1,$J$3:$J1778,$J1778),"-")</f>
        <v>-</v>
      </c>
      <c r="U1778" s="112" t="str">
        <f t="shared" si="170"/>
        <v>-</v>
      </c>
      <c r="V1778" s="112" t="str">
        <f t="shared" si="167"/>
        <v>-</v>
      </c>
      <c r="W1778" s="27" t="str">
        <f>IF(LEN($C1778)=0,IF($D1778&gt;0,COUNTIFS($A$3:$A1778,$A1778),"-"),"Escluso")</f>
        <v>-</v>
      </c>
      <c r="X1778" s="2" t="str">
        <f>IF(LEN($C1778)=0,IF($D1778&gt;0,COUNTIFS($J$3:$J1778,$J1778,$C$3:$C1778,""),"-"),"Escluso")</f>
        <v>-</v>
      </c>
      <c r="Y1778" s="127" t="str">
        <f t="shared" si="171"/>
        <v>-</v>
      </c>
      <c r="Z1778" s="2" t="str">
        <f>IF($D1778&gt;0,COUNTIFS($O$3:$O1778,$O1778,$L$3:$L1778,$L1778,$I$3:$I1778,$I1778),"-")</f>
        <v>-</v>
      </c>
      <c r="AA1778" s="27" t="str">
        <f>IF($D1778&gt;0,IF(OR($Z1778 &gt;1,$L1778&lt;&gt;"Adulti"),0,VLOOKUP($P1778,Regione!$B$2:$C$22,2,FALSE)),"-")</f>
        <v>-</v>
      </c>
      <c r="AB1778" s="27" t="str">
        <f>IF($D1778&gt;0,IF(COUNTIFS($O$3:$O1778,$O1778,$L$3:$L1778,$L1778,$I$3:$I1778,$I1778) &gt;1,0,SUMIFS($Y$3:$Y$2503,$L$3:$L$2503,$L1778,$O$3:$O$2503,$O1778,$I$3:$I$2503,$I1778)),"-")</f>
        <v>-</v>
      </c>
      <c r="AC1778" s="27" t="str">
        <f t="shared" si="168"/>
        <v>-</v>
      </c>
    </row>
    <row r="1779" spans="1:29" s="1" customFormat="1">
      <c r="A1779" s="13"/>
      <c r="B1779" s="107" t="str">
        <f>IF(COUNTA($A1779)&gt;0,VLOOKUP($A1779,Corsa!$A$1:$F$43,2,FALSE),"-")</f>
        <v>-</v>
      </c>
      <c r="C1779" s="11"/>
      <c r="D1779" s="13"/>
      <c r="E1779" s="13"/>
      <c r="F1779" s="46" t="str">
        <f>IF(COUNTA($A1779)&gt;0,VLOOKUP($A1779,Corsa!$A$1:$F$43,3,FALSE),"-")</f>
        <v>-</v>
      </c>
      <c r="G1779" s="28" t="str">
        <f>IF($D1779&gt;0,VLOOKUP($D1779,Iscrizioni!$A$2:$M$2502,9,FALSE),"-")</f>
        <v>-</v>
      </c>
      <c r="H1779" s="28" t="str">
        <f>IF($D1779&gt;0,VLOOKUP($D1779,Iscrizioni!$A$2:$M$2502,4,FALSE),"-")</f>
        <v>-</v>
      </c>
      <c r="I1779" s="27" t="str">
        <f>IF($D1779&gt;0,VLOOKUP($D1779,Iscrizioni!$A$2:$M$2502,5,FALSE),"-")</f>
        <v>-</v>
      </c>
      <c r="J1779" s="27" t="str">
        <f>IF($D1779&gt;0,VLOOKUP($D1779,Iscrizioni!$A$2:$M$2502,10,FALSE),"-")</f>
        <v>-</v>
      </c>
      <c r="K1779" s="27" t="str">
        <f t="shared" si="166"/>
        <v>-</v>
      </c>
      <c r="L1779" s="46" t="str">
        <f>IF($D1779&gt;0,VLOOKUP($D1779,Iscrizioni!$A$2:$M$2502,11,FALSE),"-")</f>
        <v>-</v>
      </c>
      <c r="M1779" s="27" t="str">
        <f>IF($D1779&gt;0,VLOOKUP($D1779,Iscrizioni!$A$2:$N$2502,12,FALSE),"-")</f>
        <v>-</v>
      </c>
      <c r="N1779" s="46" t="str">
        <f>IF($D1779&gt;0,VLOOKUP($D1779,Iscrizioni!$A$2:$M$2502,6,FALSE),"-")</f>
        <v>-</v>
      </c>
      <c r="O1779" s="107" t="str">
        <f>IF($D1779&gt;0,VLOOKUP($D1779,Iscrizioni!$A$2:$M$2502,7,FALSE),"-")</f>
        <v>-</v>
      </c>
      <c r="P1779" s="46" t="str">
        <f>IF($D1779&gt;0,VLOOKUP(LEFT($N1779,1),Regione!$A$2:$C$21,2,FALSE),"-")</f>
        <v>-</v>
      </c>
      <c r="Q1779" s="112" t="str">
        <f ca="1">IF($D1779&gt;0,NormalizzaTempo("D",CELL("tipo",$E1779),$E1779),"-")</f>
        <v>-</v>
      </c>
      <c r="R1779" s="27" t="str">
        <f>IF($D1779&gt;0,VLOOKUP($D1779,Iscrizioni!$A$2:$M$2502,13,FALSE),"-")</f>
        <v>-</v>
      </c>
      <c r="S1779" s="112" t="str">
        <f t="shared" si="169"/>
        <v>-</v>
      </c>
      <c r="T1779" s="112" t="str">
        <f>IF($D1779&gt;0,SUMIFS($S$3:$S1779,$X$3:$X1779,1,$J$3:$J1779,$J1779),"-")</f>
        <v>-</v>
      </c>
      <c r="U1779" s="112" t="str">
        <f t="shared" si="170"/>
        <v>-</v>
      </c>
      <c r="V1779" s="112" t="str">
        <f t="shared" si="167"/>
        <v>-</v>
      </c>
      <c r="W1779" s="27" t="str">
        <f>IF(LEN($C1779)=0,IF($D1779&gt;0,COUNTIFS($A$3:$A1779,$A1779),"-"),"Escluso")</f>
        <v>-</v>
      </c>
      <c r="X1779" s="2" t="str">
        <f>IF(LEN($C1779)=0,IF($D1779&gt;0,COUNTIFS($J$3:$J1779,$J1779,$C$3:$C1779,""),"-"),"Escluso")</f>
        <v>-</v>
      </c>
      <c r="Y1779" s="127" t="str">
        <f t="shared" si="171"/>
        <v>-</v>
      </c>
      <c r="Z1779" s="2" t="str">
        <f>IF($D1779&gt;0,COUNTIFS($O$3:$O1779,$O1779,$L$3:$L1779,$L1779,$I$3:$I1779,$I1779),"-")</f>
        <v>-</v>
      </c>
      <c r="AA1779" s="27" t="str">
        <f>IF($D1779&gt;0,IF(OR($Z1779 &gt;1,$L1779&lt;&gt;"Adulti"),0,VLOOKUP($P1779,Regione!$B$2:$C$22,2,FALSE)),"-")</f>
        <v>-</v>
      </c>
      <c r="AB1779" s="27" t="str">
        <f>IF($D1779&gt;0,IF(COUNTIFS($O$3:$O1779,$O1779,$L$3:$L1779,$L1779,$I$3:$I1779,$I1779) &gt;1,0,SUMIFS($Y$3:$Y$2503,$L$3:$L$2503,$L1779,$O$3:$O$2503,$O1779,$I$3:$I$2503,$I1779)),"-")</f>
        <v>-</v>
      </c>
      <c r="AC1779" s="27" t="str">
        <f t="shared" si="168"/>
        <v>-</v>
      </c>
    </row>
    <row r="1780" spans="1:29" s="1" customFormat="1">
      <c r="A1780" s="13"/>
      <c r="B1780" s="107" t="str">
        <f>IF(COUNTA($A1780)&gt;0,VLOOKUP($A1780,Corsa!$A$1:$F$43,2,FALSE),"-")</f>
        <v>-</v>
      </c>
      <c r="C1780" s="11"/>
      <c r="D1780" s="13"/>
      <c r="E1780" s="13"/>
      <c r="F1780" s="46" t="str">
        <f>IF(COUNTA($A1780)&gt;0,VLOOKUP($A1780,Corsa!$A$1:$F$43,3,FALSE),"-")</f>
        <v>-</v>
      </c>
      <c r="G1780" s="28" t="str">
        <f>IF($D1780&gt;0,VLOOKUP($D1780,Iscrizioni!$A$2:$M$2502,9,FALSE),"-")</f>
        <v>-</v>
      </c>
      <c r="H1780" s="28" t="str">
        <f>IF($D1780&gt;0,VLOOKUP($D1780,Iscrizioni!$A$2:$M$2502,4,FALSE),"-")</f>
        <v>-</v>
      </c>
      <c r="I1780" s="27" t="str">
        <f>IF($D1780&gt;0,VLOOKUP($D1780,Iscrizioni!$A$2:$M$2502,5,FALSE),"-")</f>
        <v>-</v>
      </c>
      <c r="J1780" s="27" t="str">
        <f>IF($D1780&gt;0,VLOOKUP($D1780,Iscrizioni!$A$2:$M$2502,10,FALSE),"-")</f>
        <v>-</v>
      </c>
      <c r="K1780" s="27" t="str">
        <f t="shared" si="166"/>
        <v>-</v>
      </c>
      <c r="L1780" s="46" t="str">
        <f>IF($D1780&gt;0,VLOOKUP($D1780,Iscrizioni!$A$2:$M$2502,11,FALSE),"-")</f>
        <v>-</v>
      </c>
      <c r="M1780" s="27" t="str">
        <f>IF($D1780&gt;0,VLOOKUP($D1780,Iscrizioni!$A$2:$N$2502,12,FALSE),"-")</f>
        <v>-</v>
      </c>
      <c r="N1780" s="46" t="str">
        <f>IF($D1780&gt;0,VLOOKUP($D1780,Iscrizioni!$A$2:$M$2502,6,FALSE),"-")</f>
        <v>-</v>
      </c>
      <c r="O1780" s="107" t="str">
        <f>IF($D1780&gt;0,VLOOKUP($D1780,Iscrizioni!$A$2:$M$2502,7,FALSE),"-")</f>
        <v>-</v>
      </c>
      <c r="P1780" s="46" t="str">
        <f>IF($D1780&gt;0,VLOOKUP(LEFT($N1780,1),Regione!$A$2:$C$21,2,FALSE),"-")</f>
        <v>-</v>
      </c>
      <c r="Q1780" s="112" t="str">
        <f ca="1">IF($D1780&gt;0,NormalizzaTempo("D",CELL("tipo",$E1780),$E1780),"-")</f>
        <v>-</v>
      </c>
      <c r="R1780" s="27" t="str">
        <f>IF($D1780&gt;0,VLOOKUP($D1780,Iscrizioni!$A$2:$M$2502,13,FALSE),"-")</f>
        <v>-</v>
      </c>
      <c r="S1780" s="112" t="str">
        <f t="shared" si="169"/>
        <v>-</v>
      </c>
      <c r="T1780" s="112" t="str">
        <f>IF($D1780&gt;0,SUMIFS($S$3:$S1780,$X$3:$X1780,1,$J$3:$J1780,$J1780),"-")</f>
        <v>-</v>
      </c>
      <c r="U1780" s="112" t="str">
        <f t="shared" si="170"/>
        <v>-</v>
      </c>
      <c r="V1780" s="112" t="str">
        <f t="shared" si="167"/>
        <v>-</v>
      </c>
      <c r="W1780" s="27" t="str">
        <f>IF(LEN($C1780)=0,IF($D1780&gt;0,COUNTIFS($A$3:$A1780,$A1780),"-"),"Escluso")</f>
        <v>-</v>
      </c>
      <c r="X1780" s="2" t="str">
        <f>IF(LEN($C1780)=0,IF($D1780&gt;0,COUNTIFS($J$3:$J1780,$J1780,$C$3:$C1780,""),"-"),"Escluso")</f>
        <v>-</v>
      </c>
      <c r="Y1780" s="127" t="str">
        <f t="shared" si="171"/>
        <v>-</v>
      </c>
      <c r="Z1780" s="2" t="str">
        <f>IF($D1780&gt;0,COUNTIFS($O$3:$O1780,$O1780,$L$3:$L1780,$L1780,$I$3:$I1780,$I1780),"-")</f>
        <v>-</v>
      </c>
      <c r="AA1780" s="27" t="str">
        <f>IF($D1780&gt;0,IF(OR($Z1780 &gt;1,$L1780&lt;&gt;"Adulti"),0,VLOOKUP($P1780,Regione!$B$2:$C$22,2,FALSE)),"-")</f>
        <v>-</v>
      </c>
      <c r="AB1780" s="27" t="str">
        <f>IF($D1780&gt;0,IF(COUNTIFS($O$3:$O1780,$O1780,$L$3:$L1780,$L1780,$I$3:$I1780,$I1780) &gt;1,0,SUMIFS($Y$3:$Y$2503,$L$3:$L$2503,$L1780,$O$3:$O$2503,$O1780,$I$3:$I$2503,$I1780)),"-")</f>
        <v>-</v>
      </c>
      <c r="AC1780" s="27" t="str">
        <f t="shared" si="168"/>
        <v>-</v>
      </c>
    </row>
    <row r="1781" spans="1:29" s="1" customFormat="1">
      <c r="A1781" s="13"/>
      <c r="B1781" s="107" t="str">
        <f>IF(COUNTA($A1781)&gt;0,VLOOKUP($A1781,Corsa!$A$1:$F$43,2,FALSE),"-")</f>
        <v>-</v>
      </c>
      <c r="C1781" s="11"/>
      <c r="D1781" s="13"/>
      <c r="E1781" s="13"/>
      <c r="F1781" s="46" t="str">
        <f>IF(COUNTA($A1781)&gt;0,VLOOKUP($A1781,Corsa!$A$1:$F$43,3,FALSE),"-")</f>
        <v>-</v>
      </c>
      <c r="G1781" s="28" t="str">
        <f>IF($D1781&gt;0,VLOOKUP($D1781,Iscrizioni!$A$2:$M$2502,9,FALSE),"-")</f>
        <v>-</v>
      </c>
      <c r="H1781" s="28" t="str">
        <f>IF($D1781&gt;0,VLOOKUP($D1781,Iscrizioni!$A$2:$M$2502,4,FALSE),"-")</f>
        <v>-</v>
      </c>
      <c r="I1781" s="27" t="str">
        <f>IF($D1781&gt;0,VLOOKUP($D1781,Iscrizioni!$A$2:$M$2502,5,FALSE),"-")</f>
        <v>-</v>
      </c>
      <c r="J1781" s="27" t="str">
        <f>IF($D1781&gt;0,VLOOKUP($D1781,Iscrizioni!$A$2:$M$2502,10,FALSE),"-")</f>
        <v>-</v>
      </c>
      <c r="K1781" s="27" t="str">
        <f t="shared" si="166"/>
        <v>-</v>
      </c>
      <c r="L1781" s="46" t="str">
        <f>IF($D1781&gt;0,VLOOKUP($D1781,Iscrizioni!$A$2:$M$2502,11,FALSE),"-")</f>
        <v>-</v>
      </c>
      <c r="M1781" s="27" t="str">
        <f>IF($D1781&gt;0,VLOOKUP($D1781,Iscrizioni!$A$2:$N$2502,12,FALSE),"-")</f>
        <v>-</v>
      </c>
      <c r="N1781" s="46" t="str">
        <f>IF($D1781&gt;0,VLOOKUP($D1781,Iscrizioni!$A$2:$M$2502,6,FALSE),"-")</f>
        <v>-</v>
      </c>
      <c r="O1781" s="107" t="str">
        <f>IF($D1781&gt;0,VLOOKUP($D1781,Iscrizioni!$A$2:$M$2502,7,FALSE),"-")</f>
        <v>-</v>
      </c>
      <c r="P1781" s="46" t="str">
        <f>IF($D1781&gt;0,VLOOKUP(LEFT($N1781,1),Regione!$A$2:$C$21,2,FALSE),"-")</f>
        <v>-</v>
      </c>
      <c r="Q1781" s="112" t="str">
        <f ca="1">IF($D1781&gt;0,NormalizzaTempo("D",CELL("tipo",$E1781),$E1781),"-")</f>
        <v>-</v>
      </c>
      <c r="R1781" s="27" t="str">
        <f>IF($D1781&gt;0,VLOOKUP($D1781,Iscrizioni!$A$2:$M$2502,13,FALSE),"-")</f>
        <v>-</v>
      </c>
      <c r="S1781" s="112" t="str">
        <f t="shared" si="169"/>
        <v>-</v>
      </c>
      <c r="T1781" s="112" t="str">
        <f>IF($D1781&gt;0,SUMIFS($S$3:$S1781,$X$3:$X1781,1,$J$3:$J1781,$J1781),"-")</f>
        <v>-</v>
      </c>
      <c r="U1781" s="112" t="str">
        <f t="shared" si="170"/>
        <v>-</v>
      </c>
      <c r="V1781" s="112" t="str">
        <f t="shared" si="167"/>
        <v>-</v>
      </c>
      <c r="W1781" s="27" t="str">
        <f>IF(LEN($C1781)=0,IF($D1781&gt;0,COUNTIFS($A$3:$A1781,$A1781),"-"),"Escluso")</f>
        <v>-</v>
      </c>
      <c r="X1781" s="2" t="str">
        <f>IF(LEN($C1781)=0,IF($D1781&gt;0,COUNTIFS($J$3:$J1781,$J1781,$C$3:$C1781,""),"-"),"Escluso")</f>
        <v>-</v>
      </c>
      <c r="Y1781" s="127" t="str">
        <f t="shared" si="171"/>
        <v>-</v>
      </c>
      <c r="Z1781" s="2" t="str">
        <f>IF($D1781&gt;0,COUNTIFS($O$3:$O1781,$O1781,$L$3:$L1781,$L1781,$I$3:$I1781,$I1781),"-")</f>
        <v>-</v>
      </c>
      <c r="AA1781" s="27" t="str">
        <f>IF($D1781&gt;0,IF(OR($Z1781 &gt;1,$L1781&lt;&gt;"Adulti"),0,VLOOKUP($P1781,Regione!$B$2:$C$22,2,FALSE)),"-")</f>
        <v>-</v>
      </c>
      <c r="AB1781" s="27" t="str">
        <f>IF($D1781&gt;0,IF(COUNTIFS($O$3:$O1781,$O1781,$L$3:$L1781,$L1781,$I$3:$I1781,$I1781) &gt;1,0,SUMIFS($Y$3:$Y$2503,$L$3:$L$2503,$L1781,$O$3:$O$2503,$O1781,$I$3:$I$2503,$I1781)),"-")</f>
        <v>-</v>
      </c>
      <c r="AC1781" s="27" t="str">
        <f t="shared" si="168"/>
        <v>-</v>
      </c>
    </row>
    <row r="1782" spans="1:29" s="1" customFormat="1">
      <c r="A1782" s="13"/>
      <c r="B1782" s="107" t="str">
        <f>IF(COUNTA($A1782)&gt;0,VLOOKUP($A1782,Corsa!$A$1:$F$43,2,FALSE),"-")</f>
        <v>-</v>
      </c>
      <c r="C1782" s="11"/>
      <c r="D1782" s="13"/>
      <c r="E1782" s="13"/>
      <c r="F1782" s="46" t="str">
        <f>IF(COUNTA($A1782)&gt;0,VLOOKUP($A1782,Corsa!$A$1:$F$43,3,FALSE),"-")</f>
        <v>-</v>
      </c>
      <c r="G1782" s="28" t="str">
        <f>IF($D1782&gt;0,VLOOKUP($D1782,Iscrizioni!$A$2:$M$2502,9,FALSE),"-")</f>
        <v>-</v>
      </c>
      <c r="H1782" s="28" t="str">
        <f>IF($D1782&gt;0,VLOOKUP($D1782,Iscrizioni!$A$2:$M$2502,4,FALSE),"-")</f>
        <v>-</v>
      </c>
      <c r="I1782" s="27" t="str">
        <f>IF($D1782&gt;0,VLOOKUP($D1782,Iscrizioni!$A$2:$M$2502,5,FALSE),"-")</f>
        <v>-</v>
      </c>
      <c r="J1782" s="27" t="str">
        <f>IF($D1782&gt;0,VLOOKUP($D1782,Iscrizioni!$A$2:$M$2502,10,FALSE),"-")</f>
        <v>-</v>
      </c>
      <c r="K1782" s="27" t="str">
        <f t="shared" si="166"/>
        <v>-</v>
      </c>
      <c r="L1782" s="46" t="str">
        <f>IF($D1782&gt;0,VLOOKUP($D1782,Iscrizioni!$A$2:$M$2502,11,FALSE),"-")</f>
        <v>-</v>
      </c>
      <c r="M1782" s="27" t="str">
        <f>IF($D1782&gt;0,VLOOKUP($D1782,Iscrizioni!$A$2:$N$2502,12,FALSE),"-")</f>
        <v>-</v>
      </c>
      <c r="N1782" s="46" t="str">
        <f>IF($D1782&gt;0,VLOOKUP($D1782,Iscrizioni!$A$2:$M$2502,6,FALSE),"-")</f>
        <v>-</v>
      </c>
      <c r="O1782" s="107" t="str">
        <f>IF($D1782&gt;0,VLOOKUP($D1782,Iscrizioni!$A$2:$M$2502,7,FALSE),"-")</f>
        <v>-</v>
      </c>
      <c r="P1782" s="46" t="str">
        <f>IF($D1782&gt;0,VLOOKUP(LEFT($N1782,1),Regione!$A$2:$C$21,2,FALSE),"-")</f>
        <v>-</v>
      </c>
      <c r="Q1782" s="112" t="str">
        <f ca="1">IF($D1782&gt;0,NormalizzaTempo("D",CELL("tipo",$E1782),$E1782),"-")</f>
        <v>-</v>
      </c>
      <c r="R1782" s="27" t="str">
        <f>IF($D1782&gt;0,VLOOKUP($D1782,Iscrizioni!$A$2:$M$2502,13,FALSE),"-")</f>
        <v>-</v>
      </c>
      <c r="S1782" s="112" t="str">
        <f t="shared" si="169"/>
        <v>-</v>
      </c>
      <c r="T1782" s="112" t="str">
        <f>IF($D1782&gt;0,SUMIFS($S$3:$S1782,$X$3:$X1782,1,$J$3:$J1782,$J1782),"-")</f>
        <v>-</v>
      </c>
      <c r="U1782" s="112" t="str">
        <f t="shared" si="170"/>
        <v>-</v>
      </c>
      <c r="V1782" s="112" t="str">
        <f t="shared" si="167"/>
        <v>-</v>
      </c>
      <c r="W1782" s="27" t="str">
        <f>IF(LEN($C1782)=0,IF($D1782&gt;0,COUNTIFS($A$3:$A1782,$A1782),"-"),"Escluso")</f>
        <v>-</v>
      </c>
      <c r="X1782" s="2" t="str">
        <f>IF(LEN($C1782)=0,IF($D1782&gt;0,COUNTIFS($J$3:$J1782,$J1782,$C$3:$C1782,""),"-"),"Escluso")</f>
        <v>-</v>
      </c>
      <c r="Y1782" s="127" t="str">
        <f t="shared" si="171"/>
        <v>-</v>
      </c>
      <c r="Z1782" s="2" t="str">
        <f>IF($D1782&gt;0,COUNTIFS($O$3:$O1782,$O1782,$L$3:$L1782,$L1782,$I$3:$I1782,$I1782),"-")</f>
        <v>-</v>
      </c>
      <c r="AA1782" s="27" t="str">
        <f>IF($D1782&gt;0,IF(OR($Z1782 &gt;1,$L1782&lt;&gt;"Adulti"),0,VLOOKUP($P1782,Regione!$B$2:$C$22,2,FALSE)),"-")</f>
        <v>-</v>
      </c>
      <c r="AB1782" s="27" t="str">
        <f>IF($D1782&gt;0,IF(COUNTIFS($O$3:$O1782,$O1782,$L$3:$L1782,$L1782,$I$3:$I1782,$I1782) &gt;1,0,SUMIFS($Y$3:$Y$2503,$L$3:$L$2503,$L1782,$O$3:$O$2503,$O1782,$I$3:$I$2503,$I1782)),"-")</f>
        <v>-</v>
      </c>
      <c r="AC1782" s="27" t="str">
        <f t="shared" si="168"/>
        <v>-</v>
      </c>
    </row>
    <row r="1783" spans="1:29" s="1" customFormat="1">
      <c r="A1783" s="13"/>
      <c r="B1783" s="107" t="str">
        <f>IF(COUNTA($A1783)&gt;0,VLOOKUP($A1783,Corsa!$A$1:$F$43,2,FALSE),"-")</f>
        <v>-</v>
      </c>
      <c r="C1783" s="11"/>
      <c r="D1783" s="13"/>
      <c r="E1783" s="13"/>
      <c r="F1783" s="46" t="str">
        <f>IF(COUNTA($A1783)&gt;0,VLOOKUP($A1783,Corsa!$A$1:$F$43,3,FALSE),"-")</f>
        <v>-</v>
      </c>
      <c r="G1783" s="28" t="str">
        <f>IF($D1783&gt;0,VLOOKUP($D1783,Iscrizioni!$A$2:$M$2502,9,FALSE),"-")</f>
        <v>-</v>
      </c>
      <c r="H1783" s="28" t="str">
        <f>IF($D1783&gt;0,VLOOKUP($D1783,Iscrizioni!$A$2:$M$2502,4,FALSE),"-")</f>
        <v>-</v>
      </c>
      <c r="I1783" s="27" t="str">
        <f>IF($D1783&gt;0,VLOOKUP($D1783,Iscrizioni!$A$2:$M$2502,5,FALSE),"-")</f>
        <v>-</v>
      </c>
      <c r="J1783" s="27" t="str">
        <f>IF($D1783&gt;0,VLOOKUP($D1783,Iscrizioni!$A$2:$M$2502,10,FALSE),"-")</f>
        <v>-</v>
      </c>
      <c r="K1783" s="27" t="str">
        <f t="shared" si="166"/>
        <v>-</v>
      </c>
      <c r="L1783" s="46" t="str">
        <f>IF($D1783&gt;0,VLOOKUP($D1783,Iscrizioni!$A$2:$M$2502,11,FALSE),"-")</f>
        <v>-</v>
      </c>
      <c r="M1783" s="27" t="str">
        <f>IF($D1783&gt;0,VLOOKUP($D1783,Iscrizioni!$A$2:$N$2502,12,FALSE),"-")</f>
        <v>-</v>
      </c>
      <c r="N1783" s="46" t="str">
        <f>IF($D1783&gt;0,VLOOKUP($D1783,Iscrizioni!$A$2:$M$2502,6,FALSE),"-")</f>
        <v>-</v>
      </c>
      <c r="O1783" s="107" t="str">
        <f>IF($D1783&gt;0,VLOOKUP($D1783,Iscrizioni!$A$2:$M$2502,7,FALSE),"-")</f>
        <v>-</v>
      </c>
      <c r="P1783" s="46" t="str">
        <f>IF($D1783&gt;0,VLOOKUP(LEFT($N1783,1),Regione!$A$2:$C$21,2,FALSE),"-")</f>
        <v>-</v>
      </c>
      <c r="Q1783" s="112" t="str">
        <f ca="1">IF($D1783&gt;0,NormalizzaTempo("D",CELL("tipo",$E1783),$E1783),"-")</f>
        <v>-</v>
      </c>
      <c r="R1783" s="27" t="str">
        <f>IF($D1783&gt;0,VLOOKUP($D1783,Iscrizioni!$A$2:$M$2502,13,FALSE),"-")</f>
        <v>-</v>
      </c>
      <c r="S1783" s="112" t="str">
        <f t="shared" si="169"/>
        <v>-</v>
      </c>
      <c r="T1783" s="112" t="str">
        <f>IF($D1783&gt;0,SUMIFS($S$3:$S1783,$X$3:$X1783,1,$J$3:$J1783,$J1783),"-")</f>
        <v>-</v>
      </c>
      <c r="U1783" s="112" t="str">
        <f t="shared" si="170"/>
        <v>-</v>
      </c>
      <c r="V1783" s="112" t="str">
        <f t="shared" si="167"/>
        <v>-</v>
      </c>
      <c r="W1783" s="27" t="str">
        <f>IF(LEN($C1783)=0,IF($D1783&gt;0,COUNTIFS($A$3:$A1783,$A1783),"-"),"Escluso")</f>
        <v>-</v>
      </c>
      <c r="X1783" s="2" t="str">
        <f>IF(LEN($C1783)=0,IF($D1783&gt;0,COUNTIFS($J$3:$J1783,$J1783,$C$3:$C1783,""),"-"),"Escluso")</f>
        <v>-</v>
      </c>
      <c r="Y1783" s="127" t="str">
        <f t="shared" si="171"/>
        <v>-</v>
      </c>
      <c r="Z1783" s="2" t="str">
        <f>IF($D1783&gt;0,COUNTIFS($O$3:$O1783,$O1783,$L$3:$L1783,$L1783,$I$3:$I1783,$I1783),"-")</f>
        <v>-</v>
      </c>
      <c r="AA1783" s="27" t="str">
        <f>IF($D1783&gt;0,IF(OR($Z1783 &gt;1,$L1783&lt;&gt;"Adulti"),0,VLOOKUP($P1783,Regione!$B$2:$C$22,2,FALSE)),"-")</f>
        <v>-</v>
      </c>
      <c r="AB1783" s="27" t="str">
        <f>IF($D1783&gt;0,IF(COUNTIFS($O$3:$O1783,$O1783,$L$3:$L1783,$L1783,$I$3:$I1783,$I1783) &gt;1,0,SUMIFS($Y$3:$Y$2503,$L$3:$L$2503,$L1783,$O$3:$O$2503,$O1783,$I$3:$I$2503,$I1783)),"-")</f>
        <v>-</v>
      </c>
      <c r="AC1783" s="27" t="str">
        <f t="shared" si="168"/>
        <v>-</v>
      </c>
    </row>
    <row r="1784" spans="1:29" s="1" customFormat="1">
      <c r="A1784" s="13"/>
      <c r="B1784" s="107" t="str">
        <f>IF(COUNTA($A1784)&gt;0,VLOOKUP($A1784,Corsa!$A$1:$F$43,2,FALSE),"-")</f>
        <v>-</v>
      </c>
      <c r="C1784" s="11"/>
      <c r="D1784" s="13"/>
      <c r="E1784" s="13"/>
      <c r="F1784" s="46" t="str">
        <f>IF(COUNTA($A1784)&gt;0,VLOOKUP($A1784,Corsa!$A$1:$F$43,3,FALSE),"-")</f>
        <v>-</v>
      </c>
      <c r="G1784" s="28" t="str">
        <f>IF($D1784&gt;0,VLOOKUP($D1784,Iscrizioni!$A$2:$M$2502,9,FALSE),"-")</f>
        <v>-</v>
      </c>
      <c r="H1784" s="28" t="str">
        <f>IF($D1784&gt;0,VLOOKUP($D1784,Iscrizioni!$A$2:$M$2502,4,FALSE),"-")</f>
        <v>-</v>
      </c>
      <c r="I1784" s="27" t="str">
        <f>IF($D1784&gt;0,VLOOKUP($D1784,Iscrizioni!$A$2:$M$2502,5,FALSE),"-")</f>
        <v>-</v>
      </c>
      <c r="J1784" s="27" t="str">
        <f>IF($D1784&gt;0,VLOOKUP($D1784,Iscrizioni!$A$2:$M$2502,10,FALSE),"-")</f>
        <v>-</v>
      </c>
      <c r="K1784" s="27" t="str">
        <f t="shared" si="166"/>
        <v>-</v>
      </c>
      <c r="L1784" s="46" t="str">
        <f>IF($D1784&gt;0,VLOOKUP($D1784,Iscrizioni!$A$2:$M$2502,11,FALSE),"-")</f>
        <v>-</v>
      </c>
      <c r="M1784" s="27" t="str">
        <f>IF($D1784&gt;0,VLOOKUP($D1784,Iscrizioni!$A$2:$N$2502,12,FALSE),"-")</f>
        <v>-</v>
      </c>
      <c r="N1784" s="46" t="str">
        <f>IF($D1784&gt;0,VLOOKUP($D1784,Iscrizioni!$A$2:$M$2502,6,FALSE),"-")</f>
        <v>-</v>
      </c>
      <c r="O1784" s="107" t="str">
        <f>IF($D1784&gt;0,VLOOKUP($D1784,Iscrizioni!$A$2:$M$2502,7,FALSE),"-")</f>
        <v>-</v>
      </c>
      <c r="P1784" s="46" t="str">
        <f>IF($D1784&gt;0,VLOOKUP(LEFT($N1784,1),Regione!$A$2:$C$21,2,FALSE),"-")</f>
        <v>-</v>
      </c>
      <c r="Q1784" s="112" t="str">
        <f ca="1">IF($D1784&gt;0,NormalizzaTempo("D",CELL("tipo",$E1784),$E1784),"-")</f>
        <v>-</v>
      </c>
      <c r="R1784" s="27" t="str">
        <f>IF($D1784&gt;0,VLOOKUP($D1784,Iscrizioni!$A$2:$M$2502,13,FALSE),"-")</f>
        <v>-</v>
      </c>
      <c r="S1784" s="112" t="str">
        <f t="shared" si="169"/>
        <v>-</v>
      </c>
      <c r="T1784" s="112" t="str">
        <f>IF($D1784&gt;0,SUMIFS($S$3:$S1784,$X$3:$X1784,1,$J$3:$J1784,$J1784),"-")</f>
        <v>-</v>
      </c>
      <c r="U1784" s="112" t="str">
        <f t="shared" si="170"/>
        <v>-</v>
      </c>
      <c r="V1784" s="112" t="str">
        <f t="shared" si="167"/>
        <v>-</v>
      </c>
      <c r="W1784" s="27" t="str">
        <f>IF(LEN($C1784)=0,IF($D1784&gt;0,COUNTIFS($A$3:$A1784,$A1784),"-"),"Escluso")</f>
        <v>-</v>
      </c>
      <c r="X1784" s="2" t="str">
        <f>IF(LEN($C1784)=0,IF($D1784&gt;0,COUNTIFS($J$3:$J1784,$J1784,$C$3:$C1784,""),"-"),"Escluso")</f>
        <v>-</v>
      </c>
      <c r="Y1784" s="127" t="str">
        <f t="shared" si="171"/>
        <v>-</v>
      </c>
      <c r="Z1784" s="2" t="str">
        <f>IF($D1784&gt;0,COUNTIFS($O$3:$O1784,$O1784,$L$3:$L1784,$L1784,$I$3:$I1784,$I1784),"-")</f>
        <v>-</v>
      </c>
      <c r="AA1784" s="27" t="str">
        <f>IF($D1784&gt;0,IF(OR($Z1784 &gt;1,$L1784&lt;&gt;"Adulti"),0,VLOOKUP($P1784,Regione!$B$2:$C$22,2,FALSE)),"-")</f>
        <v>-</v>
      </c>
      <c r="AB1784" s="27" t="str">
        <f>IF($D1784&gt;0,IF(COUNTIFS($O$3:$O1784,$O1784,$L$3:$L1784,$L1784,$I$3:$I1784,$I1784) &gt;1,0,SUMIFS($Y$3:$Y$2503,$L$3:$L$2503,$L1784,$O$3:$O$2503,$O1784,$I$3:$I$2503,$I1784)),"-")</f>
        <v>-</v>
      </c>
      <c r="AC1784" s="27" t="str">
        <f t="shared" si="168"/>
        <v>-</v>
      </c>
    </row>
    <row r="1785" spans="1:29" s="1" customFormat="1">
      <c r="A1785" s="13"/>
      <c r="B1785" s="107" t="str">
        <f>IF(COUNTA($A1785)&gt;0,VLOOKUP($A1785,Corsa!$A$1:$F$43,2,FALSE),"-")</f>
        <v>-</v>
      </c>
      <c r="C1785" s="11"/>
      <c r="D1785" s="13"/>
      <c r="E1785" s="13"/>
      <c r="F1785" s="46" t="str">
        <f>IF(COUNTA($A1785)&gt;0,VLOOKUP($A1785,Corsa!$A$1:$F$43,3,FALSE),"-")</f>
        <v>-</v>
      </c>
      <c r="G1785" s="28" t="str">
        <f>IF($D1785&gt;0,VLOOKUP($D1785,Iscrizioni!$A$2:$M$2502,9,FALSE),"-")</f>
        <v>-</v>
      </c>
      <c r="H1785" s="28" t="str">
        <f>IF($D1785&gt;0,VLOOKUP($D1785,Iscrizioni!$A$2:$M$2502,4,FALSE),"-")</f>
        <v>-</v>
      </c>
      <c r="I1785" s="27" t="str">
        <f>IF($D1785&gt;0,VLOOKUP($D1785,Iscrizioni!$A$2:$M$2502,5,FALSE),"-")</f>
        <v>-</v>
      </c>
      <c r="J1785" s="27" t="str">
        <f>IF($D1785&gt;0,VLOOKUP($D1785,Iscrizioni!$A$2:$M$2502,10,FALSE),"-")</f>
        <v>-</v>
      </c>
      <c r="K1785" s="27" t="str">
        <f t="shared" si="166"/>
        <v>-</v>
      </c>
      <c r="L1785" s="46" t="str">
        <f>IF($D1785&gt;0,VLOOKUP($D1785,Iscrizioni!$A$2:$M$2502,11,FALSE),"-")</f>
        <v>-</v>
      </c>
      <c r="M1785" s="27" t="str">
        <f>IF($D1785&gt;0,VLOOKUP($D1785,Iscrizioni!$A$2:$N$2502,12,FALSE),"-")</f>
        <v>-</v>
      </c>
      <c r="N1785" s="46" t="str">
        <f>IF($D1785&gt;0,VLOOKUP($D1785,Iscrizioni!$A$2:$M$2502,6,FALSE),"-")</f>
        <v>-</v>
      </c>
      <c r="O1785" s="107" t="str">
        <f>IF($D1785&gt;0,VLOOKUP($D1785,Iscrizioni!$A$2:$M$2502,7,FALSE),"-")</f>
        <v>-</v>
      </c>
      <c r="P1785" s="46" t="str">
        <f>IF($D1785&gt;0,VLOOKUP(LEFT($N1785,1),Regione!$A$2:$C$21,2,FALSE),"-")</f>
        <v>-</v>
      </c>
      <c r="Q1785" s="112" t="str">
        <f ca="1">IF($D1785&gt;0,NormalizzaTempo("D",CELL("tipo",$E1785),$E1785),"-")</f>
        <v>-</v>
      </c>
      <c r="R1785" s="27" t="str">
        <f>IF($D1785&gt;0,VLOOKUP($D1785,Iscrizioni!$A$2:$M$2502,13,FALSE),"-")</f>
        <v>-</v>
      </c>
      <c r="S1785" s="112" t="str">
        <f t="shared" si="169"/>
        <v>-</v>
      </c>
      <c r="T1785" s="112" t="str">
        <f>IF($D1785&gt;0,SUMIFS($S$3:$S1785,$X$3:$X1785,1,$J$3:$J1785,$J1785),"-")</f>
        <v>-</v>
      </c>
      <c r="U1785" s="112" t="str">
        <f t="shared" si="170"/>
        <v>-</v>
      </c>
      <c r="V1785" s="112" t="str">
        <f t="shared" si="167"/>
        <v>-</v>
      </c>
      <c r="W1785" s="27" t="str">
        <f>IF(LEN($C1785)=0,IF($D1785&gt;0,COUNTIFS($A$3:$A1785,$A1785),"-"),"Escluso")</f>
        <v>-</v>
      </c>
      <c r="X1785" s="2" t="str">
        <f>IF(LEN($C1785)=0,IF($D1785&gt;0,COUNTIFS($J$3:$J1785,$J1785,$C$3:$C1785,""),"-"),"Escluso")</f>
        <v>-</v>
      </c>
      <c r="Y1785" s="127" t="str">
        <f t="shared" si="171"/>
        <v>-</v>
      </c>
      <c r="Z1785" s="2" t="str">
        <f>IF($D1785&gt;0,COUNTIFS($O$3:$O1785,$O1785,$L$3:$L1785,$L1785,$I$3:$I1785,$I1785),"-")</f>
        <v>-</v>
      </c>
      <c r="AA1785" s="27" t="str">
        <f>IF($D1785&gt;0,IF(OR($Z1785 &gt;1,$L1785&lt;&gt;"Adulti"),0,VLOOKUP($P1785,Regione!$B$2:$C$22,2,FALSE)),"-")</f>
        <v>-</v>
      </c>
      <c r="AB1785" s="27" t="str">
        <f>IF($D1785&gt;0,IF(COUNTIFS($O$3:$O1785,$O1785,$L$3:$L1785,$L1785,$I$3:$I1785,$I1785) &gt;1,0,SUMIFS($Y$3:$Y$2503,$L$3:$L$2503,$L1785,$O$3:$O$2503,$O1785,$I$3:$I$2503,$I1785)),"-")</f>
        <v>-</v>
      </c>
      <c r="AC1785" s="27" t="str">
        <f t="shared" si="168"/>
        <v>-</v>
      </c>
    </row>
    <row r="1786" spans="1:29" s="1" customFormat="1">
      <c r="A1786" s="13"/>
      <c r="B1786" s="107" t="str">
        <f>IF(COUNTA($A1786)&gt;0,VLOOKUP($A1786,Corsa!$A$1:$F$43,2,FALSE),"-")</f>
        <v>-</v>
      </c>
      <c r="C1786" s="11"/>
      <c r="D1786" s="13"/>
      <c r="E1786" s="13"/>
      <c r="F1786" s="46" t="str">
        <f>IF(COUNTA($A1786)&gt;0,VLOOKUP($A1786,Corsa!$A$1:$F$43,3,FALSE),"-")</f>
        <v>-</v>
      </c>
      <c r="G1786" s="28" t="str">
        <f>IF($D1786&gt;0,VLOOKUP($D1786,Iscrizioni!$A$2:$M$2502,9,FALSE),"-")</f>
        <v>-</v>
      </c>
      <c r="H1786" s="28" t="str">
        <f>IF($D1786&gt;0,VLOOKUP($D1786,Iscrizioni!$A$2:$M$2502,4,FALSE),"-")</f>
        <v>-</v>
      </c>
      <c r="I1786" s="27" t="str">
        <f>IF($D1786&gt;0,VLOOKUP($D1786,Iscrizioni!$A$2:$M$2502,5,FALSE),"-")</f>
        <v>-</v>
      </c>
      <c r="J1786" s="27" t="str">
        <f>IF($D1786&gt;0,VLOOKUP($D1786,Iscrizioni!$A$2:$M$2502,10,FALSE),"-")</f>
        <v>-</v>
      </c>
      <c r="K1786" s="27" t="str">
        <f t="shared" si="166"/>
        <v>-</v>
      </c>
      <c r="L1786" s="46" t="str">
        <f>IF($D1786&gt;0,VLOOKUP($D1786,Iscrizioni!$A$2:$M$2502,11,FALSE),"-")</f>
        <v>-</v>
      </c>
      <c r="M1786" s="27" t="str">
        <f>IF($D1786&gt;0,VLOOKUP($D1786,Iscrizioni!$A$2:$N$2502,12,FALSE),"-")</f>
        <v>-</v>
      </c>
      <c r="N1786" s="46" t="str">
        <f>IF($D1786&gt;0,VLOOKUP($D1786,Iscrizioni!$A$2:$M$2502,6,FALSE),"-")</f>
        <v>-</v>
      </c>
      <c r="O1786" s="107" t="str">
        <f>IF($D1786&gt;0,VLOOKUP($D1786,Iscrizioni!$A$2:$M$2502,7,FALSE),"-")</f>
        <v>-</v>
      </c>
      <c r="P1786" s="46" t="str">
        <f>IF($D1786&gt;0,VLOOKUP(LEFT($N1786,1),Regione!$A$2:$C$21,2,FALSE),"-")</f>
        <v>-</v>
      </c>
      <c r="Q1786" s="112" t="str">
        <f ca="1">IF($D1786&gt;0,NormalizzaTempo("D",CELL("tipo",$E1786),$E1786),"-")</f>
        <v>-</v>
      </c>
      <c r="R1786" s="27" t="str">
        <f>IF($D1786&gt;0,VLOOKUP($D1786,Iscrizioni!$A$2:$M$2502,13,FALSE),"-")</f>
        <v>-</v>
      </c>
      <c r="S1786" s="112" t="str">
        <f t="shared" si="169"/>
        <v>-</v>
      </c>
      <c r="T1786" s="112" t="str">
        <f>IF($D1786&gt;0,SUMIFS($S$3:$S1786,$X$3:$X1786,1,$J$3:$J1786,$J1786),"-")</f>
        <v>-</v>
      </c>
      <c r="U1786" s="112" t="str">
        <f t="shared" si="170"/>
        <v>-</v>
      </c>
      <c r="V1786" s="112" t="str">
        <f t="shared" si="167"/>
        <v>-</v>
      </c>
      <c r="W1786" s="27" t="str">
        <f>IF(LEN($C1786)=0,IF($D1786&gt;0,COUNTIFS($A$3:$A1786,$A1786),"-"),"Escluso")</f>
        <v>-</v>
      </c>
      <c r="X1786" s="2" t="str">
        <f>IF(LEN($C1786)=0,IF($D1786&gt;0,COUNTIFS($J$3:$J1786,$J1786,$C$3:$C1786,""),"-"),"Escluso")</f>
        <v>-</v>
      </c>
      <c r="Y1786" s="127" t="str">
        <f t="shared" si="171"/>
        <v>-</v>
      </c>
      <c r="Z1786" s="2" t="str">
        <f>IF($D1786&gt;0,COUNTIFS($O$3:$O1786,$O1786,$L$3:$L1786,$L1786,$I$3:$I1786,$I1786),"-")</f>
        <v>-</v>
      </c>
      <c r="AA1786" s="27" t="str">
        <f>IF($D1786&gt;0,IF(OR($Z1786 &gt;1,$L1786&lt;&gt;"Adulti"),0,VLOOKUP($P1786,Regione!$B$2:$C$22,2,FALSE)),"-")</f>
        <v>-</v>
      </c>
      <c r="AB1786" s="27" t="str">
        <f>IF($D1786&gt;0,IF(COUNTIFS($O$3:$O1786,$O1786,$L$3:$L1786,$L1786,$I$3:$I1786,$I1786) &gt;1,0,SUMIFS($Y$3:$Y$2503,$L$3:$L$2503,$L1786,$O$3:$O$2503,$O1786,$I$3:$I$2503,$I1786)),"-")</f>
        <v>-</v>
      </c>
      <c r="AC1786" s="27" t="str">
        <f t="shared" si="168"/>
        <v>-</v>
      </c>
    </row>
    <row r="1787" spans="1:29" s="1" customFormat="1">
      <c r="A1787" s="13"/>
      <c r="B1787" s="107" t="str">
        <f>IF(COUNTA($A1787)&gt;0,VLOOKUP($A1787,Corsa!$A$1:$F$43,2,FALSE),"-")</f>
        <v>-</v>
      </c>
      <c r="C1787" s="11"/>
      <c r="D1787" s="13"/>
      <c r="E1787" s="13"/>
      <c r="F1787" s="46" t="str">
        <f>IF(COUNTA($A1787)&gt;0,VLOOKUP($A1787,Corsa!$A$1:$F$43,3,FALSE),"-")</f>
        <v>-</v>
      </c>
      <c r="G1787" s="28" t="str">
        <f>IF($D1787&gt;0,VLOOKUP($D1787,Iscrizioni!$A$2:$M$2502,9,FALSE),"-")</f>
        <v>-</v>
      </c>
      <c r="H1787" s="28" t="str">
        <f>IF($D1787&gt;0,VLOOKUP($D1787,Iscrizioni!$A$2:$M$2502,4,FALSE),"-")</f>
        <v>-</v>
      </c>
      <c r="I1787" s="27" t="str">
        <f>IF($D1787&gt;0,VLOOKUP($D1787,Iscrizioni!$A$2:$M$2502,5,FALSE),"-")</f>
        <v>-</v>
      </c>
      <c r="J1787" s="27" t="str">
        <f>IF($D1787&gt;0,VLOOKUP($D1787,Iscrizioni!$A$2:$M$2502,10,FALSE),"-")</f>
        <v>-</v>
      </c>
      <c r="K1787" s="27" t="str">
        <f t="shared" si="166"/>
        <v>-</v>
      </c>
      <c r="L1787" s="46" t="str">
        <f>IF($D1787&gt;0,VLOOKUP($D1787,Iscrizioni!$A$2:$M$2502,11,FALSE),"-")</f>
        <v>-</v>
      </c>
      <c r="M1787" s="27" t="str">
        <f>IF($D1787&gt;0,VLOOKUP($D1787,Iscrizioni!$A$2:$N$2502,12,FALSE),"-")</f>
        <v>-</v>
      </c>
      <c r="N1787" s="46" t="str">
        <f>IF($D1787&gt;0,VLOOKUP($D1787,Iscrizioni!$A$2:$M$2502,6,FALSE),"-")</f>
        <v>-</v>
      </c>
      <c r="O1787" s="107" t="str">
        <f>IF($D1787&gt;0,VLOOKUP($D1787,Iscrizioni!$A$2:$M$2502,7,FALSE),"-")</f>
        <v>-</v>
      </c>
      <c r="P1787" s="46" t="str">
        <f>IF($D1787&gt;0,VLOOKUP(LEFT($N1787,1),Regione!$A$2:$C$21,2,FALSE),"-")</f>
        <v>-</v>
      </c>
      <c r="Q1787" s="112" t="str">
        <f ca="1">IF($D1787&gt;0,NormalizzaTempo("D",CELL("tipo",$E1787),$E1787),"-")</f>
        <v>-</v>
      </c>
      <c r="R1787" s="27" t="str">
        <f>IF($D1787&gt;0,VLOOKUP($D1787,Iscrizioni!$A$2:$M$2502,13,FALSE),"-")</f>
        <v>-</v>
      </c>
      <c r="S1787" s="112" t="str">
        <f t="shared" si="169"/>
        <v>-</v>
      </c>
      <c r="T1787" s="112" t="str">
        <f>IF($D1787&gt;0,SUMIFS($S$3:$S1787,$X$3:$X1787,1,$J$3:$J1787,$J1787),"-")</f>
        <v>-</v>
      </c>
      <c r="U1787" s="112" t="str">
        <f t="shared" si="170"/>
        <v>-</v>
      </c>
      <c r="V1787" s="112" t="str">
        <f t="shared" si="167"/>
        <v>-</v>
      </c>
      <c r="W1787" s="27" t="str">
        <f>IF(LEN($C1787)=0,IF($D1787&gt;0,COUNTIFS($A$3:$A1787,$A1787),"-"),"Escluso")</f>
        <v>-</v>
      </c>
      <c r="X1787" s="2" t="str">
        <f>IF(LEN($C1787)=0,IF($D1787&gt;0,COUNTIFS($J$3:$J1787,$J1787,$C$3:$C1787,""),"-"),"Escluso")</f>
        <v>-</v>
      </c>
      <c r="Y1787" s="127" t="str">
        <f t="shared" si="171"/>
        <v>-</v>
      </c>
      <c r="Z1787" s="2" t="str">
        <f>IF($D1787&gt;0,COUNTIFS($O$3:$O1787,$O1787,$L$3:$L1787,$L1787,$I$3:$I1787,$I1787),"-")</f>
        <v>-</v>
      </c>
      <c r="AA1787" s="27" t="str">
        <f>IF($D1787&gt;0,IF(OR($Z1787 &gt;1,$L1787&lt;&gt;"Adulti"),0,VLOOKUP($P1787,Regione!$B$2:$C$22,2,FALSE)),"-")</f>
        <v>-</v>
      </c>
      <c r="AB1787" s="27" t="str">
        <f>IF($D1787&gt;0,IF(COUNTIFS($O$3:$O1787,$O1787,$L$3:$L1787,$L1787,$I$3:$I1787,$I1787) &gt;1,0,SUMIFS($Y$3:$Y$2503,$L$3:$L$2503,$L1787,$O$3:$O$2503,$O1787,$I$3:$I$2503,$I1787)),"-")</f>
        <v>-</v>
      </c>
      <c r="AC1787" s="27" t="str">
        <f t="shared" si="168"/>
        <v>-</v>
      </c>
    </row>
    <row r="1788" spans="1:29" s="1" customFormat="1">
      <c r="A1788" s="13"/>
      <c r="B1788" s="107" t="str">
        <f>IF(COUNTA($A1788)&gt;0,VLOOKUP($A1788,Corsa!$A$1:$F$43,2,FALSE),"-")</f>
        <v>-</v>
      </c>
      <c r="C1788" s="11"/>
      <c r="D1788" s="13"/>
      <c r="E1788" s="13"/>
      <c r="F1788" s="46" t="str">
        <f>IF(COUNTA($A1788)&gt;0,VLOOKUP($A1788,Corsa!$A$1:$F$43,3,FALSE),"-")</f>
        <v>-</v>
      </c>
      <c r="G1788" s="28" t="str">
        <f>IF($D1788&gt;0,VLOOKUP($D1788,Iscrizioni!$A$2:$M$2502,9,FALSE),"-")</f>
        <v>-</v>
      </c>
      <c r="H1788" s="28" t="str">
        <f>IF($D1788&gt;0,VLOOKUP($D1788,Iscrizioni!$A$2:$M$2502,4,FALSE),"-")</f>
        <v>-</v>
      </c>
      <c r="I1788" s="27" t="str">
        <f>IF($D1788&gt;0,VLOOKUP($D1788,Iscrizioni!$A$2:$M$2502,5,FALSE),"-")</f>
        <v>-</v>
      </c>
      <c r="J1788" s="27" t="str">
        <f>IF($D1788&gt;0,VLOOKUP($D1788,Iscrizioni!$A$2:$M$2502,10,FALSE),"-")</f>
        <v>-</v>
      </c>
      <c r="K1788" s="27" t="str">
        <f t="shared" si="166"/>
        <v>-</v>
      </c>
      <c r="L1788" s="46" t="str">
        <f>IF($D1788&gt;0,VLOOKUP($D1788,Iscrizioni!$A$2:$M$2502,11,FALSE),"-")</f>
        <v>-</v>
      </c>
      <c r="M1788" s="27" t="str">
        <f>IF($D1788&gt;0,VLOOKUP($D1788,Iscrizioni!$A$2:$N$2502,12,FALSE),"-")</f>
        <v>-</v>
      </c>
      <c r="N1788" s="46" t="str">
        <f>IF($D1788&gt;0,VLOOKUP($D1788,Iscrizioni!$A$2:$M$2502,6,FALSE),"-")</f>
        <v>-</v>
      </c>
      <c r="O1788" s="107" t="str">
        <f>IF($D1788&gt;0,VLOOKUP($D1788,Iscrizioni!$A$2:$M$2502,7,FALSE),"-")</f>
        <v>-</v>
      </c>
      <c r="P1788" s="46" t="str">
        <f>IF($D1788&gt;0,VLOOKUP(LEFT($N1788,1),Regione!$A$2:$C$21,2,FALSE),"-")</f>
        <v>-</v>
      </c>
      <c r="Q1788" s="112" t="str">
        <f ca="1">IF($D1788&gt;0,NormalizzaTempo("D",CELL("tipo",$E1788),$E1788),"-")</f>
        <v>-</v>
      </c>
      <c r="R1788" s="27" t="str">
        <f>IF($D1788&gt;0,VLOOKUP($D1788,Iscrizioni!$A$2:$M$2502,13,FALSE),"-")</f>
        <v>-</v>
      </c>
      <c r="S1788" s="112" t="str">
        <f t="shared" si="169"/>
        <v>-</v>
      </c>
      <c r="T1788" s="112" t="str">
        <f>IF($D1788&gt;0,SUMIFS($S$3:$S1788,$X$3:$X1788,1,$J$3:$J1788,$J1788),"-")</f>
        <v>-</v>
      </c>
      <c r="U1788" s="112" t="str">
        <f t="shared" si="170"/>
        <v>-</v>
      </c>
      <c r="V1788" s="112" t="str">
        <f t="shared" si="167"/>
        <v>-</v>
      </c>
      <c r="W1788" s="27" t="str">
        <f>IF(LEN($C1788)=0,IF($D1788&gt;0,COUNTIFS($A$3:$A1788,$A1788),"-"),"Escluso")</f>
        <v>-</v>
      </c>
      <c r="X1788" s="2" t="str">
        <f>IF(LEN($C1788)=0,IF($D1788&gt;0,COUNTIFS($J$3:$J1788,$J1788,$C$3:$C1788,""),"-"),"Escluso")</f>
        <v>-</v>
      </c>
      <c r="Y1788" s="127" t="str">
        <f t="shared" si="171"/>
        <v>-</v>
      </c>
      <c r="Z1788" s="2" t="str">
        <f>IF($D1788&gt;0,COUNTIFS($O$3:$O1788,$O1788,$L$3:$L1788,$L1788,$I$3:$I1788,$I1788),"-")</f>
        <v>-</v>
      </c>
      <c r="AA1788" s="27" t="str">
        <f>IF($D1788&gt;0,IF(OR($Z1788 &gt;1,$L1788&lt;&gt;"Adulti"),0,VLOOKUP($P1788,Regione!$B$2:$C$22,2,FALSE)),"-")</f>
        <v>-</v>
      </c>
      <c r="AB1788" s="27" t="str">
        <f>IF($D1788&gt;0,IF(COUNTIFS($O$3:$O1788,$O1788,$L$3:$L1788,$L1788,$I$3:$I1788,$I1788) &gt;1,0,SUMIFS($Y$3:$Y$2503,$L$3:$L$2503,$L1788,$O$3:$O$2503,$O1788,$I$3:$I$2503,$I1788)),"-")</f>
        <v>-</v>
      </c>
      <c r="AC1788" s="27" t="str">
        <f t="shared" si="168"/>
        <v>-</v>
      </c>
    </row>
    <row r="1789" spans="1:29" s="1" customFormat="1">
      <c r="A1789" s="13"/>
      <c r="B1789" s="107" t="str">
        <f>IF(COUNTA($A1789)&gt;0,VLOOKUP($A1789,Corsa!$A$1:$F$43,2,FALSE),"-")</f>
        <v>-</v>
      </c>
      <c r="C1789" s="11"/>
      <c r="D1789" s="13"/>
      <c r="E1789" s="13"/>
      <c r="F1789" s="46" t="str">
        <f>IF(COUNTA($A1789)&gt;0,VLOOKUP($A1789,Corsa!$A$1:$F$43,3,FALSE),"-")</f>
        <v>-</v>
      </c>
      <c r="G1789" s="28" t="str">
        <f>IF($D1789&gt;0,VLOOKUP($D1789,Iscrizioni!$A$2:$M$2502,9,FALSE),"-")</f>
        <v>-</v>
      </c>
      <c r="H1789" s="28" t="str">
        <f>IF($D1789&gt;0,VLOOKUP($D1789,Iscrizioni!$A$2:$M$2502,4,FALSE),"-")</f>
        <v>-</v>
      </c>
      <c r="I1789" s="27" t="str">
        <f>IF($D1789&gt;0,VLOOKUP($D1789,Iscrizioni!$A$2:$M$2502,5,FALSE),"-")</f>
        <v>-</v>
      </c>
      <c r="J1789" s="27" t="str">
        <f>IF($D1789&gt;0,VLOOKUP($D1789,Iscrizioni!$A$2:$M$2502,10,FALSE),"-")</f>
        <v>-</v>
      </c>
      <c r="K1789" s="27" t="str">
        <f t="shared" si="166"/>
        <v>-</v>
      </c>
      <c r="L1789" s="46" t="str">
        <f>IF($D1789&gt;0,VLOOKUP($D1789,Iscrizioni!$A$2:$M$2502,11,FALSE),"-")</f>
        <v>-</v>
      </c>
      <c r="M1789" s="27" t="str">
        <f>IF($D1789&gt;0,VLOOKUP($D1789,Iscrizioni!$A$2:$N$2502,12,FALSE),"-")</f>
        <v>-</v>
      </c>
      <c r="N1789" s="46" t="str">
        <f>IF($D1789&gt;0,VLOOKUP($D1789,Iscrizioni!$A$2:$M$2502,6,FALSE),"-")</f>
        <v>-</v>
      </c>
      <c r="O1789" s="107" t="str">
        <f>IF($D1789&gt;0,VLOOKUP($D1789,Iscrizioni!$A$2:$M$2502,7,FALSE),"-")</f>
        <v>-</v>
      </c>
      <c r="P1789" s="46" t="str">
        <f>IF($D1789&gt;0,VLOOKUP(LEFT($N1789,1),Regione!$A$2:$C$21,2,FALSE),"-")</f>
        <v>-</v>
      </c>
      <c r="Q1789" s="112" t="str">
        <f ca="1">IF($D1789&gt;0,NormalizzaTempo("D",CELL("tipo",$E1789),$E1789),"-")</f>
        <v>-</v>
      </c>
      <c r="R1789" s="27" t="str">
        <f>IF($D1789&gt;0,VLOOKUP($D1789,Iscrizioni!$A$2:$M$2502,13,FALSE),"-")</f>
        <v>-</v>
      </c>
      <c r="S1789" s="112" t="str">
        <f t="shared" si="169"/>
        <v>-</v>
      </c>
      <c r="T1789" s="112" t="str">
        <f>IF($D1789&gt;0,SUMIFS($S$3:$S1789,$X$3:$X1789,1,$J$3:$J1789,$J1789),"-")</f>
        <v>-</v>
      </c>
      <c r="U1789" s="112" t="str">
        <f t="shared" si="170"/>
        <v>-</v>
      </c>
      <c r="V1789" s="112" t="str">
        <f t="shared" si="167"/>
        <v>-</v>
      </c>
      <c r="W1789" s="27" t="str">
        <f>IF(LEN($C1789)=0,IF($D1789&gt;0,COUNTIFS($A$3:$A1789,$A1789),"-"),"Escluso")</f>
        <v>-</v>
      </c>
      <c r="X1789" s="2" t="str">
        <f>IF(LEN($C1789)=0,IF($D1789&gt;0,COUNTIFS($J$3:$J1789,$J1789,$C$3:$C1789,""),"-"),"Escluso")</f>
        <v>-</v>
      </c>
      <c r="Y1789" s="127" t="str">
        <f t="shared" si="171"/>
        <v>-</v>
      </c>
      <c r="Z1789" s="2" t="str">
        <f>IF($D1789&gt;0,COUNTIFS($O$3:$O1789,$O1789,$L$3:$L1789,$L1789,$I$3:$I1789,$I1789),"-")</f>
        <v>-</v>
      </c>
      <c r="AA1789" s="27" t="str">
        <f>IF($D1789&gt;0,IF(OR($Z1789 &gt;1,$L1789&lt;&gt;"Adulti"),0,VLOOKUP($P1789,Regione!$B$2:$C$22,2,FALSE)),"-")</f>
        <v>-</v>
      </c>
      <c r="AB1789" s="27" t="str">
        <f>IF($D1789&gt;0,IF(COUNTIFS($O$3:$O1789,$O1789,$L$3:$L1789,$L1789,$I$3:$I1789,$I1789) &gt;1,0,SUMIFS($Y$3:$Y$2503,$L$3:$L$2503,$L1789,$O$3:$O$2503,$O1789,$I$3:$I$2503,$I1789)),"-")</f>
        <v>-</v>
      </c>
      <c r="AC1789" s="27" t="str">
        <f t="shared" si="168"/>
        <v>-</v>
      </c>
    </row>
    <row r="1790" spans="1:29" s="1" customFormat="1">
      <c r="A1790" s="13"/>
      <c r="B1790" s="107" t="str">
        <f>IF(COUNTA($A1790)&gt;0,VLOOKUP($A1790,Corsa!$A$1:$F$43,2,FALSE),"-")</f>
        <v>-</v>
      </c>
      <c r="C1790" s="11"/>
      <c r="D1790" s="13"/>
      <c r="E1790" s="13"/>
      <c r="F1790" s="46" t="str">
        <f>IF(COUNTA($A1790)&gt;0,VLOOKUP($A1790,Corsa!$A$1:$F$43,3,FALSE),"-")</f>
        <v>-</v>
      </c>
      <c r="G1790" s="28" t="str">
        <f>IF($D1790&gt;0,VLOOKUP($D1790,Iscrizioni!$A$2:$M$2502,9,FALSE),"-")</f>
        <v>-</v>
      </c>
      <c r="H1790" s="28" t="str">
        <f>IF($D1790&gt;0,VLOOKUP($D1790,Iscrizioni!$A$2:$M$2502,4,FALSE),"-")</f>
        <v>-</v>
      </c>
      <c r="I1790" s="27" t="str">
        <f>IF($D1790&gt;0,VLOOKUP($D1790,Iscrizioni!$A$2:$M$2502,5,FALSE),"-")</f>
        <v>-</v>
      </c>
      <c r="J1790" s="27" t="str">
        <f>IF($D1790&gt;0,VLOOKUP($D1790,Iscrizioni!$A$2:$M$2502,10,FALSE),"-")</f>
        <v>-</v>
      </c>
      <c r="K1790" s="27" t="str">
        <f t="shared" si="166"/>
        <v>-</v>
      </c>
      <c r="L1790" s="46" t="str">
        <f>IF($D1790&gt;0,VLOOKUP($D1790,Iscrizioni!$A$2:$M$2502,11,FALSE),"-")</f>
        <v>-</v>
      </c>
      <c r="M1790" s="27" t="str">
        <f>IF($D1790&gt;0,VLOOKUP($D1790,Iscrizioni!$A$2:$N$2502,12,FALSE),"-")</f>
        <v>-</v>
      </c>
      <c r="N1790" s="46" t="str">
        <f>IF($D1790&gt;0,VLOOKUP($D1790,Iscrizioni!$A$2:$M$2502,6,FALSE),"-")</f>
        <v>-</v>
      </c>
      <c r="O1790" s="107" t="str">
        <f>IF($D1790&gt;0,VLOOKUP($D1790,Iscrizioni!$A$2:$M$2502,7,FALSE),"-")</f>
        <v>-</v>
      </c>
      <c r="P1790" s="46" t="str">
        <f>IF($D1790&gt;0,VLOOKUP(LEFT($N1790,1),Regione!$A$2:$C$21,2,FALSE),"-")</f>
        <v>-</v>
      </c>
      <c r="Q1790" s="112" t="str">
        <f ca="1">IF($D1790&gt;0,NormalizzaTempo("D",CELL("tipo",$E1790),$E1790),"-")</f>
        <v>-</v>
      </c>
      <c r="R1790" s="27" t="str">
        <f>IF($D1790&gt;0,VLOOKUP($D1790,Iscrizioni!$A$2:$M$2502,13,FALSE),"-")</f>
        <v>-</v>
      </c>
      <c r="S1790" s="112" t="str">
        <f t="shared" si="169"/>
        <v>-</v>
      </c>
      <c r="T1790" s="112" t="str">
        <f>IF($D1790&gt;0,SUMIFS($S$3:$S1790,$X$3:$X1790,1,$J$3:$J1790,$J1790),"-")</f>
        <v>-</v>
      </c>
      <c r="U1790" s="112" t="str">
        <f t="shared" si="170"/>
        <v>-</v>
      </c>
      <c r="V1790" s="112" t="str">
        <f t="shared" si="167"/>
        <v>-</v>
      </c>
      <c r="W1790" s="27" t="str">
        <f>IF(LEN($C1790)=0,IF($D1790&gt;0,COUNTIFS($A$3:$A1790,$A1790),"-"),"Escluso")</f>
        <v>-</v>
      </c>
      <c r="X1790" s="2" t="str">
        <f>IF(LEN($C1790)=0,IF($D1790&gt;0,COUNTIFS($J$3:$J1790,$J1790,$C$3:$C1790,""),"-"),"Escluso")</f>
        <v>-</v>
      </c>
      <c r="Y1790" s="127" t="str">
        <f t="shared" si="171"/>
        <v>-</v>
      </c>
      <c r="Z1790" s="2" t="str">
        <f>IF($D1790&gt;0,COUNTIFS($O$3:$O1790,$O1790,$L$3:$L1790,$L1790,$I$3:$I1790,$I1790),"-")</f>
        <v>-</v>
      </c>
      <c r="AA1790" s="27" t="str">
        <f>IF($D1790&gt;0,IF(OR($Z1790 &gt;1,$L1790&lt;&gt;"Adulti"),0,VLOOKUP($P1790,Regione!$B$2:$C$22,2,FALSE)),"-")</f>
        <v>-</v>
      </c>
      <c r="AB1790" s="27" t="str">
        <f>IF($D1790&gt;0,IF(COUNTIFS($O$3:$O1790,$O1790,$L$3:$L1790,$L1790,$I$3:$I1790,$I1790) &gt;1,0,SUMIFS($Y$3:$Y$2503,$L$3:$L$2503,$L1790,$O$3:$O$2503,$O1790,$I$3:$I$2503,$I1790)),"-")</f>
        <v>-</v>
      </c>
      <c r="AC1790" s="27" t="str">
        <f t="shared" si="168"/>
        <v>-</v>
      </c>
    </row>
    <row r="1791" spans="1:29" s="1" customFormat="1">
      <c r="A1791" s="13"/>
      <c r="B1791" s="107" t="str">
        <f>IF(COUNTA($A1791)&gt;0,VLOOKUP($A1791,Corsa!$A$1:$F$43,2,FALSE),"-")</f>
        <v>-</v>
      </c>
      <c r="C1791" s="11"/>
      <c r="D1791" s="13"/>
      <c r="E1791" s="13"/>
      <c r="F1791" s="46" t="str">
        <f>IF(COUNTA($A1791)&gt;0,VLOOKUP($A1791,Corsa!$A$1:$F$43,3,FALSE),"-")</f>
        <v>-</v>
      </c>
      <c r="G1791" s="28" t="str">
        <f>IF($D1791&gt;0,VLOOKUP($D1791,Iscrizioni!$A$2:$M$2502,9,FALSE),"-")</f>
        <v>-</v>
      </c>
      <c r="H1791" s="28" t="str">
        <f>IF($D1791&gt;0,VLOOKUP($D1791,Iscrizioni!$A$2:$M$2502,4,FALSE),"-")</f>
        <v>-</v>
      </c>
      <c r="I1791" s="27" t="str">
        <f>IF($D1791&gt;0,VLOOKUP($D1791,Iscrizioni!$A$2:$M$2502,5,FALSE),"-")</f>
        <v>-</v>
      </c>
      <c r="J1791" s="27" t="str">
        <f>IF($D1791&gt;0,VLOOKUP($D1791,Iscrizioni!$A$2:$M$2502,10,FALSE),"-")</f>
        <v>-</v>
      </c>
      <c r="K1791" s="27" t="str">
        <f t="shared" si="166"/>
        <v>-</v>
      </c>
      <c r="L1791" s="46" t="str">
        <f>IF($D1791&gt;0,VLOOKUP($D1791,Iscrizioni!$A$2:$M$2502,11,FALSE),"-")</f>
        <v>-</v>
      </c>
      <c r="M1791" s="27" t="str">
        <f>IF($D1791&gt;0,VLOOKUP($D1791,Iscrizioni!$A$2:$N$2502,12,FALSE),"-")</f>
        <v>-</v>
      </c>
      <c r="N1791" s="46" t="str">
        <f>IF($D1791&gt;0,VLOOKUP($D1791,Iscrizioni!$A$2:$M$2502,6,FALSE),"-")</f>
        <v>-</v>
      </c>
      <c r="O1791" s="107" t="str">
        <f>IF($D1791&gt;0,VLOOKUP($D1791,Iscrizioni!$A$2:$M$2502,7,FALSE),"-")</f>
        <v>-</v>
      </c>
      <c r="P1791" s="46" t="str">
        <f>IF($D1791&gt;0,VLOOKUP(LEFT($N1791,1),Regione!$A$2:$C$21,2,FALSE),"-")</f>
        <v>-</v>
      </c>
      <c r="Q1791" s="112" t="str">
        <f ca="1">IF($D1791&gt;0,NormalizzaTempo("D",CELL("tipo",$E1791),$E1791),"-")</f>
        <v>-</v>
      </c>
      <c r="R1791" s="27" t="str">
        <f>IF($D1791&gt;0,VLOOKUP($D1791,Iscrizioni!$A$2:$M$2502,13,FALSE),"-")</f>
        <v>-</v>
      </c>
      <c r="S1791" s="112" t="str">
        <f t="shared" si="169"/>
        <v>-</v>
      </c>
      <c r="T1791" s="112" t="str">
        <f>IF($D1791&gt;0,SUMIFS($S$3:$S1791,$X$3:$X1791,1,$J$3:$J1791,$J1791),"-")</f>
        <v>-</v>
      </c>
      <c r="U1791" s="112" t="str">
        <f t="shared" si="170"/>
        <v>-</v>
      </c>
      <c r="V1791" s="112" t="str">
        <f t="shared" si="167"/>
        <v>-</v>
      </c>
      <c r="W1791" s="27" t="str">
        <f>IF(LEN($C1791)=0,IF($D1791&gt;0,COUNTIFS($A$3:$A1791,$A1791),"-"),"Escluso")</f>
        <v>-</v>
      </c>
      <c r="X1791" s="2" t="str">
        <f>IF(LEN($C1791)=0,IF($D1791&gt;0,COUNTIFS($J$3:$J1791,$J1791,$C$3:$C1791,""),"-"),"Escluso")</f>
        <v>-</v>
      </c>
      <c r="Y1791" s="127" t="str">
        <f t="shared" si="171"/>
        <v>-</v>
      </c>
      <c r="Z1791" s="2" t="str">
        <f>IF($D1791&gt;0,COUNTIFS($O$3:$O1791,$O1791,$L$3:$L1791,$L1791,$I$3:$I1791,$I1791),"-")</f>
        <v>-</v>
      </c>
      <c r="AA1791" s="27" t="str">
        <f>IF($D1791&gt;0,IF(OR($Z1791 &gt;1,$L1791&lt;&gt;"Adulti"),0,VLOOKUP($P1791,Regione!$B$2:$C$22,2,FALSE)),"-")</f>
        <v>-</v>
      </c>
      <c r="AB1791" s="27" t="str">
        <f>IF($D1791&gt;0,IF(COUNTIFS($O$3:$O1791,$O1791,$L$3:$L1791,$L1791,$I$3:$I1791,$I1791) &gt;1,0,SUMIFS($Y$3:$Y$2503,$L$3:$L$2503,$L1791,$O$3:$O$2503,$O1791,$I$3:$I$2503,$I1791)),"-")</f>
        <v>-</v>
      </c>
      <c r="AC1791" s="27" t="str">
        <f t="shared" si="168"/>
        <v>-</v>
      </c>
    </row>
    <row r="1792" spans="1:29" s="1" customFormat="1">
      <c r="A1792" s="13"/>
      <c r="B1792" s="107" t="str">
        <f>IF(COUNTA($A1792)&gt;0,VLOOKUP($A1792,Corsa!$A$1:$F$43,2,FALSE),"-")</f>
        <v>-</v>
      </c>
      <c r="C1792" s="11"/>
      <c r="D1792" s="13"/>
      <c r="E1792" s="13"/>
      <c r="F1792" s="46" t="str">
        <f>IF(COUNTA($A1792)&gt;0,VLOOKUP($A1792,Corsa!$A$1:$F$43,3,FALSE),"-")</f>
        <v>-</v>
      </c>
      <c r="G1792" s="28" t="str">
        <f>IF($D1792&gt;0,VLOOKUP($D1792,Iscrizioni!$A$2:$M$2502,9,FALSE),"-")</f>
        <v>-</v>
      </c>
      <c r="H1792" s="28" t="str">
        <f>IF($D1792&gt;0,VLOOKUP($D1792,Iscrizioni!$A$2:$M$2502,4,FALSE),"-")</f>
        <v>-</v>
      </c>
      <c r="I1792" s="27" t="str">
        <f>IF($D1792&gt;0,VLOOKUP($D1792,Iscrizioni!$A$2:$M$2502,5,FALSE),"-")</f>
        <v>-</v>
      </c>
      <c r="J1792" s="27" t="str">
        <f>IF($D1792&gt;0,VLOOKUP($D1792,Iscrizioni!$A$2:$M$2502,10,FALSE),"-")</f>
        <v>-</v>
      </c>
      <c r="K1792" s="27" t="str">
        <f t="shared" si="166"/>
        <v>-</v>
      </c>
      <c r="L1792" s="46" t="str">
        <f>IF($D1792&gt;0,VLOOKUP($D1792,Iscrizioni!$A$2:$M$2502,11,FALSE),"-")</f>
        <v>-</v>
      </c>
      <c r="M1792" s="27" t="str">
        <f>IF($D1792&gt;0,VLOOKUP($D1792,Iscrizioni!$A$2:$N$2502,12,FALSE),"-")</f>
        <v>-</v>
      </c>
      <c r="N1792" s="46" t="str">
        <f>IF($D1792&gt;0,VLOOKUP($D1792,Iscrizioni!$A$2:$M$2502,6,FALSE),"-")</f>
        <v>-</v>
      </c>
      <c r="O1792" s="107" t="str">
        <f>IF($D1792&gt;0,VLOOKUP($D1792,Iscrizioni!$A$2:$M$2502,7,FALSE),"-")</f>
        <v>-</v>
      </c>
      <c r="P1792" s="46" t="str">
        <f>IF($D1792&gt;0,VLOOKUP(LEFT($N1792,1),Regione!$A$2:$C$21,2,FALSE),"-")</f>
        <v>-</v>
      </c>
      <c r="Q1792" s="112" t="str">
        <f ca="1">IF($D1792&gt;0,NormalizzaTempo("D",CELL("tipo",$E1792),$E1792),"-")</f>
        <v>-</v>
      </c>
      <c r="R1792" s="27" t="str">
        <f>IF($D1792&gt;0,VLOOKUP($D1792,Iscrizioni!$A$2:$M$2502,13,FALSE),"-")</f>
        <v>-</v>
      </c>
      <c r="S1792" s="112" t="str">
        <f t="shared" si="169"/>
        <v>-</v>
      </c>
      <c r="T1792" s="112" t="str">
        <f>IF($D1792&gt;0,SUMIFS($S$3:$S1792,$X$3:$X1792,1,$J$3:$J1792,$J1792),"-")</f>
        <v>-</v>
      </c>
      <c r="U1792" s="112" t="str">
        <f t="shared" si="170"/>
        <v>-</v>
      </c>
      <c r="V1792" s="112" t="str">
        <f t="shared" si="167"/>
        <v>-</v>
      </c>
      <c r="W1792" s="27" t="str">
        <f>IF(LEN($C1792)=0,IF($D1792&gt;0,COUNTIFS($A$3:$A1792,$A1792),"-"),"Escluso")</f>
        <v>-</v>
      </c>
      <c r="X1792" s="2" t="str">
        <f>IF(LEN($C1792)=0,IF($D1792&gt;0,COUNTIFS($J$3:$J1792,$J1792,$C$3:$C1792,""),"-"),"Escluso")</f>
        <v>-</v>
      </c>
      <c r="Y1792" s="127" t="str">
        <f t="shared" si="171"/>
        <v>-</v>
      </c>
      <c r="Z1792" s="2" t="str">
        <f>IF($D1792&gt;0,COUNTIFS($O$3:$O1792,$O1792,$L$3:$L1792,$L1792,$I$3:$I1792,$I1792),"-")</f>
        <v>-</v>
      </c>
      <c r="AA1792" s="27" t="str">
        <f>IF($D1792&gt;0,IF(OR($Z1792 &gt;1,$L1792&lt;&gt;"Adulti"),0,VLOOKUP($P1792,Regione!$B$2:$C$22,2,FALSE)),"-")</f>
        <v>-</v>
      </c>
      <c r="AB1792" s="27" t="str">
        <f>IF($D1792&gt;0,IF(COUNTIFS($O$3:$O1792,$O1792,$L$3:$L1792,$L1792,$I$3:$I1792,$I1792) &gt;1,0,SUMIFS($Y$3:$Y$2503,$L$3:$L$2503,$L1792,$O$3:$O$2503,$O1792,$I$3:$I$2503,$I1792)),"-")</f>
        <v>-</v>
      </c>
      <c r="AC1792" s="27" t="str">
        <f t="shared" si="168"/>
        <v>-</v>
      </c>
    </row>
    <row r="1793" spans="1:29" s="1" customFormat="1">
      <c r="A1793" s="13"/>
      <c r="B1793" s="107" t="str">
        <f>IF(COUNTA($A1793)&gt;0,VLOOKUP($A1793,Corsa!$A$1:$F$43,2,FALSE),"-")</f>
        <v>-</v>
      </c>
      <c r="C1793" s="11"/>
      <c r="D1793" s="13"/>
      <c r="E1793" s="13"/>
      <c r="F1793" s="46" t="str">
        <f>IF(COUNTA($A1793)&gt;0,VLOOKUP($A1793,Corsa!$A$1:$F$43,3,FALSE),"-")</f>
        <v>-</v>
      </c>
      <c r="G1793" s="28" t="str">
        <f>IF($D1793&gt;0,VLOOKUP($D1793,Iscrizioni!$A$2:$M$2502,9,FALSE),"-")</f>
        <v>-</v>
      </c>
      <c r="H1793" s="28" t="str">
        <f>IF($D1793&gt;0,VLOOKUP($D1793,Iscrizioni!$A$2:$M$2502,4,FALSE),"-")</f>
        <v>-</v>
      </c>
      <c r="I1793" s="27" t="str">
        <f>IF($D1793&gt;0,VLOOKUP($D1793,Iscrizioni!$A$2:$M$2502,5,FALSE),"-")</f>
        <v>-</v>
      </c>
      <c r="J1793" s="27" t="str">
        <f>IF($D1793&gt;0,VLOOKUP($D1793,Iscrizioni!$A$2:$M$2502,10,FALSE),"-")</f>
        <v>-</v>
      </c>
      <c r="K1793" s="27" t="str">
        <f t="shared" si="166"/>
        <v>-</v>
      </c>
      <c r="L1793" s="46" t="str">
        <f>IF($D1793&gt;0,VLOOKUP($D1793,Iscrizioni!$A$2:$M$2502,11,FALSE),"-")</f>
        <v>-</v>
      </c>
      <c r="M1793" s="27" t="str">
        <f>IF($D1793&gt;0,VLOOKUP($D1793,Iscrizioni!$A$2:$N$2502,12,FALSE),"-")</f>
        <v>-</v>
      </c>
      <c r="N1793" s="46" t="str">
        <f>IF($D1793&gt;0,VLOOKUP($D1793,Iscrizioni!$A$2:$M$2502,6,FALSE),"-")</f>
        <v>-</v>
      </c>
      <c r="O1793" s="107" t="str">
        <f>IF($D1793&gt;0,VLOOKUP($D1793,Iscrizioni!$A$2:$M$2502,7,FALSE),"-")</f>
        <v>-</v>
      </c>
      <c r="P1793" s="46" t="str">
        <f>IF($D1793&gt;0,VLOOKUP(LEFT($N1793,1),Regione!$A$2:$C$21,2,FALSE),"-")</f>
        <v>-</v>
      </c>
      <c r="Q1793" s="112" t="str">
        <f ca="1">IF($D1793&gt;0,NormalizzaTempo("D",CELL("tipo",$E1793),$E1793),"-")</f>
        <v>-</v>
      </c>
      <c r="R1793" s="27" t="str">
        <f>IF($D1793&gt;0,VLOOKUP($D1793,Iscrizioni!$A$2:$M$2502,13,FALSE),"-")</f>
        <v>-</v>
      </c>
      <c r="S1793" s="112" t="str">
        <f t="shared" si="169"/>
        <v>-</v>
      </c>
      <c r="T1793" s="112" t="str">
        <f>IF($D1793&gt;0,SUMIFS($S$3:$S1793,$X$3:$X1793,1,$J$3:$J1793,$J1793),"-")</f>
        <v>-</v>
      </c>
      <c r="U1793" s="112" t="str">
        <f t="shared" si="170"/>
        <v>-</v>
      </c>
      <c r="V1793" s="112" t="str">
        <f t="shared" si="167"/>
        <v>-</v>
      </c>
      <c r="W1793" s="27" t="str">
        <f>IF(LEN($C1793)=0,IF($D1793&gt;0,COUNTIFS($A$3:$A1793,$A1793),"-"),"Escluso")</f>
        <v>-</v>
      </c>
      <c r="X1793" s="2" t="str">
        <f>IF(LEN($C1793)=0,IF($D1793&gt;0,COUNTIFS($J$3:$J1793,$J1793,$C$3:$C1793,""),"-"),"Escluso")</f>
        <v>-</v>
      </c>
      <c r="Y1793" s="127" t="str">
        <f t="shared" si="171"/>
        <v>-</v>
      </c>
      <c r="Z1793" s="2" t="str">
        <f>IF($D1793&gt;0,COUNTIFS($O$3:$O1793,$O1793,$L$3:$L1793,$L1793,$I$3:$I1793,$I1793),"-")</f>
        <v>-</v>
      </c>
      <c r="AA1793" s="27" t="str">
        <f>IF($D1793&gt;0,IF(OR($Z1793 &gt;1,$L1793&lt;&gt;"Adulti"),0,VLOOKUP($P1793,Regione!$B$2:$C$22,2,FALSE)),"-")</f>
        <v>-</v>
      </c>
      <c r="AB1793" s="27" t="str">
        <f>IF($D1793&gt;0,IF(COUNTIFS($O$3:$O1793,$O1793,$L$3:$L1793,$L1793,$I$3:$I1793,$I1793) &gt;1,0,SUMIFS($Y$3:$Y$2503,$L$3:$L$2503,$L1793,$O$3:$O$2503,$O1793,$I$3:$I$2503,$I1793)),"-")</f>
        <v>-</v>
      </c>
      <c r="AC1793" s="27" t="str">
        <f t="shared" si="168"/>
        <v>-</v>
      </c>
    </row>
    <row r="1794" spans="1:29" s="1" customFormat="1">
      <c r="A1794" s="13"/>
      <c r="B1794" s="107" t="str">
        <f>IF(COUNTA($A1794)&gt;0,VLOOKUP($A1794,Corsa!$A$1:$F$43,2,FALSE),"-")</f>
        <v>-</v>
      </c>
      <c r="C1794" s="11"/>
      <c r="D1794" s="13"/>
      <c r="E1794" s="13"/>
      <c r="F1794" s="46" t="str">
        <f>IF(COUNTA($A1794)&gt;0,VLOOKUP($A1794,Corsa!$A$1:$F$43,3,FALSE),"-")</f>
        <v>-</v>
      </c>
      <c r="G1794" s="28" t="str">
        <f>IF($D1794&gt;0,VLOOKUP($D1794,Iscrizioni!$A$2:$M$2502,9,FALSE),"-")</f>
        <v>-</v>
      </c>
      <c r="H1794" s="28" t="str">
        <f>IF($D1794&gt;0,VLOOKUP($D1794,Iscrizioni!$A$2:$M$2502,4,FALSE),"-")</f>
        <v>-</v>
      </c>
      <c r="I1794" s="27" t="str">
        <f>IF($D1794&gt;0,VLOOKUP($D1794,Iscrizioni!$A$2:$M$2502,5,FALSE),"-")</f>
        <v>-</v>
      </c>
      <c r="J1794" s="27" t="str">
        <f>IF($D1794&gt;0,VLOOKUP($D1794,Iscrizioni!$A$2:$M$2502,10,FALSE),"-")</f>
        <v>-</v>
      </c>
      <c r="K1794" s="27" t="str">
        <f t="shared" si="166"/>
        <v>-</v>
      </c>
      <c r="L1794" s="46" t="str">
        <f>IF($D1794&gt;0,VLOOKUP($D1794,Iscrizioni!$A$2:$M$2502,11,FALSE),"-")</f>
        <v>-</v>
      </c>
      <c r="M1794" s="27" t="str">
        <f>IF($D1794&gt;0,VLOOKUP($D1794,Iscrizioni!$A$2:$N$2502,12,FALSE),"-")</f>
        <v>-</v>
      </c>
      <c r="N1794" s="46" t="str">
        <f>IF($D1794&gt;0,VLOOKUP($D1794,Iscrizioni!$A$2:$M$2502,6,FALSE),"-")</f>
        <v>-</v>
      </c>
      <c r="O1794" s="107" t="str">
        <f>IF($D1794&gt;0,VLOOKUP($D1794,Iscrizioni!$A$2:$M$2502,7,FALSE),"-")</f>
        <v>-</v>
      </c>
      <c r="P1794" s="46" t="str">
        <f>IF($D1794&gt;0,VLOOKUP(LEFT($N1794,1),Regione!$A$2:$C$21,2,FALSE),"-")</f>
        <v>-</v>
      </c>
      <c r="Q1794" s="112" t="str">
        <f ca="1">IF($D1794&gt;0,NormalizzaTempo("D",CELL("tipo",$E1794),$E1794),"-")</f>
        <v>-</v>
      </c>
      <c r="R1794" s="27" t="str">
        <f>IF($D1794&gt;0,VLOOKUP($D1794,Iscrizioni!$A$2:$M$2502,13,FALSE),"-")</f>
        <v>-</v>
      </c>
      <c r="S1794" s="112" t="str">
        <f t="shared" si="169"/>
        <v>-</v>
      </c>
      <c r="T1794" s="112" t="str">
        <f>IF($D1794&gt;0,SUMIFS($S$3:$S1794,$X$3:$X1794,1,$J$3:$J1794,$J1794),"-")</f>
        <v>-</v>
      </c>
      <c r="U1794" s="112" t="str">
        <f t="shared" si="170"/>
        <v>-</v>
      </c>
      <c r="V1794" s="112" t="str">
        <f t="shared" si="167"/>
        <v>-</v>
      </c>
      <c r="W1794" s="27" t="str">
        <f>IF(LEN($C1794)=0,IF($D1794&gt;0,COUNTIFS($A$3:$A1794,$A1794),"-"),"Escluso")</f>
        <v>-</v>
      </c>
      <c r="X1794" s="2" t="str">
        <f>IF(LEN($C1794)=0,IF($D1794&gt;0,COUNTIFS($J$3:$J1794,$J1794,$C$3:$C1794,""),"-"),"Escluso")</f>
        <v>-</v>
      </c>
      <c r="Y1794" s="127" t="str">
        <f t="shared" si="171"/>
        <v>-</v>
      </c>
      <c r="Z1794" s="2" t="str">
        <f>IF($D1794&gt;0,COUNTIFS($O$3:$O1794,$O1794,$L$3:$L1794,$L1794,$I$3:$I1794,$I1794),"-")</f>
        <v>-</v>
      </c>
      <c r="AA1794" s="27" t="str">
        <f>IF($D1794&gt;0,IF(OR($Z1794 &gt;1,$L1794&lt;&gt;"Adulti"),0,VLOOKUP($P1794,Regione!$B$2:$C$22,2,FALSE)),"-")</f>
        <v>-</v>
      </c>
      <c r="AB1794" s="27" t="str">
        <f>IF($D1794&gt;0,IF(COUNTIFS($O$3:$O1794,$O1794,$L$3:$L1794,$L1794,$I$3:$I1794,$I1794) &gt;1,0,SUMIFS($Y$3:$Y$2503,$L$3:$L$2503,$L1794,$O$3:$O$2503,$O1794,$I$3:$I$2503,$I1794)),"-")</f>
        <v>-</v>
      </c>
      <c r="AC1794" s="27" t="str">
        <f t="shared" si="168"/>
        <v>-</v>
      </c>
    </row>
    <row r="1795" spans="1:29" s="1" customFormat="1">
      <c r="A1795" s="13"/>
      <c r="B1795" s="107" t="str">
        <f>IF(COUNTA($A1795)&gt;0,VLOOKUP($A1795,Corsa!$A$1:$F$43,2,FALSE),"-")</f>
        <v>-</v>
      </c>
      <c r="C1795" s="11"/>
      <c r="D1795" s="13"/>
      <c r="E1795" s="13"/>
      <c r="F1795" s="46" t="str">
        <f>IF(COUNTA($A1795)&gt;0,VLOOKUP($A1795,Corsa!$A$1:$F$43,3,FALSE),"-")</f>
        <v>-</v>
      </c>
      <c r="G1795" s="28" t="str">
        <f>IF($D1795&gt;0,VLOOKUP($D1795,Iscrizioni!$A$2:$M$2502,9,FALSE),"-")</f>
        <v>-</v>
      </c>
      <c r="H1795" s="28" t="str">
        <f>IF($D1795&gt;0,VLOOKUP($D1795,Iscrizioni!$A$2:$M$2502,4,FALSE),"-")</f>
        <v>-</v>
      </c>
      <c r="I1795" s="27" t="str">
        <f>IF($D1795&gt;0,VLOOKUP($D1795,Iscrizioni!$A$2:$M$2502,5,FALSE),"-")</f>
        <v>-</v>
      </c>
      <c r="J1795" s="27" t="str">
        <f>IF($D1795&gt;0,VLOOKUP($D1795,Iscrizioni!$A$2:$M$2502,10,FALSE),"-")</f>
        <v>-</v>
      </c>
      <c r="K1795" s="27" t="str">
        <f t="shared" ref="K1795:K1858" si="172">IF(D1795&gt;0,IF(IFERROR(SEARCH(J1795,F1795),0)=0,"Verifica","ok"),"-")</f>
        <v>-</v>
      </c>
      <c r="L1795" s="46" t="str">
        <f>IF($D1795&gt;0,VLOOKUP($D1795,Iscrizioni!$A$2:$M$2502,11,FALSE),"-")</f>
        <v>-</v>
      </c>
      <c r="M1795" s="27" t="str">
        <f>IF($D1795&gt;0,VLOOKUP($D1795,Iscrizioni!$A$2:$N$2502,12,FALSE),"-")</f>
        <v>-</v>
      </c>
      <c r="N1795" s="46" t="str">
        <f>IF($D1795&gt;0,VLOOKUP($D1795,Iscrizioni!$A$2:$M$2502,6,FALSE),"-")</f>
        <v>-</v>
      </c>
      <c r="O1795" s="107" t="str">
        <f>IF($D1795&gt;0,VLOOKUP($D1795,Iscrizioni!$A$2:$M$2502,7,FALSE),"-")</f>
        <v>-</v>
      </c>
      <c r="P1795" s="46" t="str">
        <f>IF($D1795&gt;0,VLOOKUP(LEFT($N1795,1),Regione!$A$2:$C$21,2,FALSE),"-")</f>
        <v>-</v>
      </c>
      <c r="Q1795" s="112" t="str">
        <f ca="1">IF($D1795&gt;0,NormalizzaTempo("D",CELL("tipo",$E1795),$E1795),"-")</f>
        <v>-</v>
      </c>
      <c r="R1795" s="27" t="str">
        <f>IF($D1795&gt;0,VLOOKUP($D1795,Iscrizioni!$A$2:$M$2502,13,FALSE),"-")</f>
        <v>-</v>
      </c>
      <c r="S1795" s="112" t="str">
        <f t="shared" si="169"/>
        <v>-</v>
      </c>
      <c r="T1795" s="112" t="str">
        <f>IF($D1795&gt;0,SUMIFS($S$3:$S1795,$X$3:$X1795,1,$J$3:$J1795,$J1795),"-")</f>
        <v>-</v>
      </c>
      <c r="U1795" s="112" t="str">
        <f t="shared" si="170"/>
        <v>-</v>
      </c>
      <c r="V1795" s="112" t="str">
        <f t="shared" si="167"/>
        <v>-</v>
      </c>
      <c r="W1795" s="27" t="str">
        <f>IF(LEN($C1795)=0,IF($D1795&gt;0,COUNTIFS($A$3:$A1795,$A1795),"-"),"Escluso")</f>
        <v>-</v>
      </c>
      <c r="X1795" s="2" t="str">
        <f>IF(LEN($C1795)=0,IF($D1795&gt;0,COUNTIFS($J$3:$J1795,$J1795,$C$3:$C1795,""),"-"),"Escluso")</f>
        <v>-</v>
      </c>
      <c r="Y1795" s="127" t="str">
        <f t="shared" si="171"/>
        <v>-</v>
      </c>
      <c r="Z1795" s="2" t="str">
        <f>IF($D1795&gt;0,COUNTIFS($O$3:$O1795,$O1795,$L$3:$L1795,$L1795,$I$3:$I1795,$I1795),"-")</f>
        <v>-</v>
      </c>
      <c r="AA1795" s="27" t="str">
        <f>IF($D1795&gt;0,IF(OR($Z1795 &gt;1,$L1795&lt;&gt;"Adulti"),0,VLOOKUP($P1795,Regione!$B$2:$C$22,2,FALSE)),"-")</f>
        <v>-</v>
      </c>
      <c r="AB1795" s="27" t="str">
        <f>IF($D1795&gt;0,IF(COUNTIFS($O$3:$O1795,$O1795,$L$3:$L1795,$L1795,$I$3:$I1795,$I1795) &gt;1,0,SUMIFS($Y$3:$Y$2503,$L$3:$L$2503,$L1795,$O$3:$O$2503,$O1795,$I$3:$I$2503,$I1795)),"-")</f>
        <v>-</v>
      </c>
      <c r="AC1795" s="27" t="str">
        <f t="shared" si="168"/>
        <v>-</v>
      </c>
    </row>
    <row r="1796" spans="1:29" s="1" customFormat="1">
      <c r="A1796" s="13"/>
      <c r="B1796" s="107" t="str">
        <f>IF(COUNTA($A1796)&gt;0,VLOOKUP($A1796,Corsa!$A$1:$F$43,2,FALSE),"-")</f>
        <v>-</v>
      </c>
      <c r="C1796" s="11"/>
      <c r="D1796" s="13"/>
      <c r="E1796" s="13"/>
      <c r="F1796" s="46" t="str">
        <f>IF(COUNTA($A1796)&gt;0,VLOOKUP($A1796,Corsa!$A$1:$F$43,3,FALSE),"-")</f>
        <v>-</v>
      </c>
      <c r="G1796" s="28" t="str">
        <f>IF($D1796&gt;0,VLOOKUP($D1796,Iscrizioni!$A$2:$M$2502,9,FALSE),"-")</f>
        <v>-</v>
      </c>
      <c r="H1796" s="28" t="str">
        <f>IF($D1796&gt;0,VLOOKUP($D1796,Iscrizioni!$A$2:$M$2502,4,FALSE),"-")</f>
        <v>-</v>
      </c>
      <c r="I1796" s="27" t="str">
        <f>IF($D1796&gt;0,VLOOKUP($D1796,Iscrizioni!$A$2:$M$2502,5,FALSE),"-")</f>
        <v>-</v>
      </c>
      <c r="J1796" s="27" t="str">
        <f>IF($D1796&gt;0,VLOOKUP($D1796,Iscrizioni!$A$2:$M$2502,10,FALSE),"-")</f>
        <v>-</v>
      </c>
      <c r="K1796" s="27" t="str">
        <f t="shared" si="172"/>
        <v>-</v>
      </c>
      <c r="L1796" s="46" t="str">
        <f>IF($D1796&gt;0,VLOOKUP($D1796,Iscrizioni!$A$2:$M$2502,11,FALSE),"-")</f>
        <v>-</v>
      </c>
      <c r="M1796" s="27" t="str">
        <f>IF($D1796&gt;0,VLOOKUP($D1796,Iscrizioni!$A$2:$N$2502,12,FALSE),"-")</f>
        <v>-</v>
      </c>
      <c r="N1796" s="46" t="str">
        <f>IF($D1796&gt;0,VLOOKUP($D1796,Iscrizioni!$A$2:$M$2502,6,FALSE),"-")</f>
        <v>-</v>
      </c>
      <c r="O1796" s="107" t="str">
        <f>IF($D1796&gt;0,VLOOKUP($D1796,Iscrizioni!$A$2:$M$2502,7,FALSE),"-")</f>
        <v>-</v>
      </c>
      <c r="P1796" s="46" t="str">
        <f>IF($D1796&gt;0,VLOOKUP(LEFT($N1796,1),Regione!$A$2:$C$21,2,FALSE),"-")</f>
        <v>-</v>
      </c>
      <c r="Q1796" s="112" t="str">
        <f ca="1">IF($D1796&gt;0,NormalizzaTempo("D",CELL("tipo",$E1796),$E1796),"-")</f>
        <v>-</v>
      </c>
      <c r="R1796" s="27" t="str">
        <f>IF($D1796&gt;0,VLOOKUP($D1796,Iscrizioni!$A$2:$M$2502,13,FALSE),"-")</f>
        <v>-</v>
      </c>
      <c r="S1796" s="112" t="str">
        <f t="shared" si="169"/>
        <v>-</v>
      </c>
      <c r="T1796" s="112" t="str">
        <f>IF($D1796&gt;0,SUMIFS($S$3:$S1796,$X$3:$X1796,1,$J$3:$J1796,$J1796),"-")</f>
        <v>-</v>
      </c>
      <c r="U1796" s="112" t="str">
        <f t="shared" si="170"/>
        <v>-</v>
      </c>
      <c r="V1796" s="112" t="str">
        <f t="shared" ref="V1796:V1859" si="173">IF(OR(AND($L1796="Adulti",LEN($C1796)=0,$U1796&lt;=$U$1), AND(OR($L1796="Giovanile",$L1796="Promozionale"),LEN($C1796)=0) ), "ok","-")</f>
        <v>-</v>
      </c>
      <c r="W1796" s="27" t="str">
        <f>IF(LEN($C1796)=0,IF($D1796&gt;0,COUNTIFS($A$3:$A1796,$A1796),"-"),"Escluso")</f>
        <v>-</v>
      </c>
      <c r="X1796" s="2" t="str">
        <f>IF(LEN($C1796)=0,IF($D1796&gt;0,COUNTIFS($J$3:$J1796,$J1796,$C$3:$C1796,""),"-"),"Escluso")</f>
        <v>-</v>
      </c>
      <c r="Y1796" s="127" t="str">
        <f t="shared" si="171"/>
        <v>-</v>
      </c>
      <c r="Z1796" s="2" t="str">
        <f>IF($D1796&gt;0,COUNTIFS($O$3:$O1796,$O1796,$L$3:$L1796,$L1796,$I$3:$I1796,$I1796),"-")</f>
        <v>-</v>
      </c>
      <c r="AA1796" s="27" t="str">
        <f>IF($D1796&gt;0,IF(OR($Z1796 &gt;1,$L1796&lt;&gt;"Adulti"),0,VLOOKUP($P1796,Regione!$B$2:$C$22,2,FALSE)),"-")</f>
        <v>-</v>
      </c>
      <c r="AB1796" s="27" t="str">
        <f>IF($D1796&gt;0,IF(COUNTIFS($O$3:$O1796,$O1796,$L$3:$L1796,$L1796,$I$3:$I1796,$I1796) &gt;1,0,SUMIFS($Y$3:$Y$2503,$L$3:$L$2503,$L1796,$O$3:$O$2503,$O1796,$I$3:$I$2503,$I1796)),"-")</f>
        <v>-</v>
      </c>
      <c r="AC1796" s="27" t="str">
        <f t="shared" si="168"/>
        <v>-</v>
      </c>
    </row>
    <row r="1797" spans="1:29" s="1" customFormat="1">
      <c r="A1797" s="13"/>
      <c r="B1797" s="107" t="str">
        <f>IF(COUNTA($A1797)&gt;0,VLOOKUP($A1797,Corsa!$A$1:$F$43,2,FALSE),"-")</f>
        <v>-</v>
      </c>
      <c r="C1797" s="11"/>
      <c r="D1797" s="13"/>
      <c r="E1797" s="13"/>
      <c r="F1797" s="46" t="str">
        <f>IF(COUNTA($A1797)&gt;0,VLOOKUP($A1797,Corsa!$A$1:$F$43,3,FALSE),"-")</f>
        <v>-</v>
      </c>
      <c r="G1797" s="28" t="str">
        <f>IF($D1797&gt;0,VLOOKUP($D1797,Iscrizioni!$A$2:$M$2502,9,FALSE),"-")</f>
        <v>-</v>
      </c>
      <c r="H1797" s="28" t="str">
        <f>IF($D1797&gt;0,VLOOKUP($D1797,Iscrizioni!$A$2:$M$2502,4,FALSE),"-")</f>
        <v>-</v>
      </c>
      <c r="I1797" s="27" t="str">
        <f>IF($D1797&gt;0,VLOOKUP($D1797,Iscrizioni!$A$2:$M$2502,5,FALSE),"-")</f>
        <v>-</v>
      </c>
      <c r="J1797" s="27" t="str">
        <f>IF($D1797&gt;0,VLOOKUP($D1797,Iscrizioni!$A$2:$M$2502,10,FALSE),"-")</f>
        <v>-</v>
      </c>
      <c r="K1797" s="27" t="str">
        <f t="shared" si="172"/>
        <v>-</v>
      </c>
      <c r="L1797" s="46" t="str">
        <f>IF($D1797&gt;0,VLOOKUP($D1797,Iscrizioni!$A$2:$M$2502,11,FALSE),"-")</f>
        <v>-</v>
      </c>
      <c r="M1797" s="27" t="str">
        <f>IF($D1797&gt;0,VLOOKUP($D1797,Iscrizioni!$A$2:$N$2502,12,FALSE),"-")</f>
        <v>-</v>
      </c>
      <c r="N1797" s="46" t="str">
        <f>IF($D1797&gt;0,VLOOKUP($D1797,Iscrizioni!$A$2:$M$2502,6,FALSE),"-")</f>
        <v>-</v>
      </c>
      <c r="O1797" s="107" t="str">
        <f>IF($D1797&gt;0,VLOOKUP($D1797,Iscrizioni!$A$2:$M$2502,7,FALSE),"-")</f>
        <v>-</v>
      </c>
      <c r="P1797" s="46" t="str">
        <f>IF($D1797&gt;0,VLOOKUP(LEFT($N1797,1),Regione!$A$2:$C$21,2,FALSE),"-")</f>
        <v>-</v>
      </c>
      <c r="Q1797" s="112" t="str">
        <f ca="1">IF($D1797&gt;0,NormalizzaTempo("D",CELL("tipo",$E1797),$E1797),"-")</f>
        <v>-</v>
      </c>
      <c r="R1797" s="27" t="str">
        <f>IF($D1797&gt;0,VLOOKUP($D1797,Iscrizioni!$A$2:$M$2502,13,FALSE),"-")</f>
        <v>-</v>
      </c>
      <c r="S1797" s="112" t="str">
        <f t="shared" si="169"/>
        <v>-</v>
      </c>
      <c r="T1797" s="112" t="str">
        <f>IF($D1797&gt;0,SUMIFS($S$3:$S1797,$X$3:$X1797,1,$J$3:$J1797,$J1797),"-")</f>
        <v>-</v>
      </c>
      <c r="U1797" s="112" t="str">
        <f t="shared" si="170"/>
        <v>-</v>
      </c>
      <c r="V1797" s="112" t="str">
        <f t="shared" si="173"/>
        <v>-</v>
      </c>
      <c r="W1797" s="27" t="str">
        <f>IF(LEN($C1797)=0,IF($D1797&gt;0,COUNTIFS($A$3:$A1797,$A1797),"-"),"Escluso")</f>
        <v>-</v>
      </c>
      <c r="X1797" s="2" t="str">
        <f>IF(LEN($C1797)=0,IF($D1797&gt;0,COUNTIFS($J$3:$J1797,$J1797,$C$3:$C1797,""),"-"),"Escluso")</f>
        <v>-</v>
      </c>
      <c r="Y1797" s="127" t="str">
        <f t="shared" si="171"/>
        <v>-</v>
      </c>
      <c r="Z1797" s="2" t="str">
        <f>IF($D1797&gt;0,COUNTIFS($O$3:$O1797,$O1797,$L$3:$L1797,$L1797,$I$3:$I1797,$I1797),"-")</f>
        <v>-</v>
      </c>
      <c r="AA1797" s="27" t="str">
        <f>IF($D1797&gt;0,IF(OR($Z1797 &gt;1,$L1797&lt;&gt;"Adulti"),0,VLOOKUP($P1797,Regione!$B$2:$C$22,2,FALSE)),"-")</f>
        <v>-</v>
      </c>
      <c r="AB1797" s="27" t="str">
        <f>IF($D1797&gt;0,IF(COUNTIFS($O$3:$O1797,$O1797,$L$3:$L1797,$L1797,$I$3:$I1797,$I1797) &gt;1,0,SUMIFS($Y$3:$Y$2503,$L$3:$L$2503,$L1797,$O$3:$O$2503,$O1797,$I$3:$I$2503,$I1797)),"-")</f>
        <v>-</v>
      </c>
      <c r="AC1797" s="27" t="str">
        <f t="shared" si="168"/>
        <v>-</v>
      </c>
    </row>
    <row r="1798" spans="1:29" s="1" customFormat="1">
      <c r="A1798" s="13"/>
      <c r="B1798" s="107" t="str">
        <f>IF(COUNTA($A1798)&gt;0,VLOOKUP($A1798,Corsa!$A$1:$F$43,2,FALSE),"-")</f>
        <v>-</v>
      </c>
      <c r="C1798" s="11"/>
      <c r="D1798" s="13"/>
      <c r="E1798" s="13"/>
      <c r="F1798" s="46" t="str">
        <f>IF(COUNTA($A1798)&gt;0,VLOOKUP($A1798,Corsa!$A$1:$F$43,3,FALSE),"-")</f>
        <v>-</v>
      </c>
      <c r="G1798" s="28" t="str">
        <f>IF($D1798&gt;0,VLOOKUP($D1798,Iscrizioni!$A$2:$M$2502,9,FALSE),"-")</f>
        <v>-</v>
      </c>
      <c r="H1798" s="28" t="str">
        <f>IF($D1798&gt;0,VLOOKUP($D1798,Iscrizioni!$A$2:$M$2502,4,FALSE),"-")</f>
        <v>-</v>
      </c>
      <c r="I1798" s="27" t="str">
        <f>IF($D1798&gt;0,VLOOKUP($D1798,Iscrizioni!$A$2:$M$2502,5,FALSE),"-")</f>
        <v>-</v>
      </c>
      <c r="J1798" s="27" t="str">
        <f>IF($D1798&gt;0,VLOOKUP($D1798,Iscrizioni!$A$2:$M$2502,10,FALSE),"-")</f>
        <v>-</v>
      </c>
      <c r="K1798" s="27" t="str">
        <f t="shared" si="172"/>
        <v>-</v>
      </c>
      <c r="L1798" s="46" t="str">
        <f>IF($D1798&gt;0,VLOOKUP($D1798,Iscrizioni!$A$2:$M$2502,11,FALSE),"-")</f>
        <v>-</v>
      </c>
      <c r="M1798" s="27" t="str">
        <f>IF($D1798&gt;0,VLOOKUP($D1798,Iscrizioni!$A$2:$N$2502,12,FALSE),"-")</f>
        <v>-</v>
      </c>
      <c r="N1798" s="46" t="str">
        <f>IF($D1798&gt;0,VLOOKUP($D1798,Iscrizioni!$A$2:$M$2502,6,FALSE),"-")</f>
        <v>-</v>
      </c>
      <c r="O1798" s="107" t="str">
        <f>IF($D1798&gt;0,VLOOKUP($D1798,Iscrizioni!$A$2:$M$2502,7,FALSE),"-")</f>
        <v>-</v>
      </c>
      <c r="P1798" s="46" t="str">
        <f>IF($D1798&gt;0,VLOOKUP(LEFT($N1798,1),Regione!$A$2:$C$21,2,FALSE),"-")</f>
        <v>-</v>
      </c>
      <c r="Q1798" s="112" t="str">
        <f ca="1">IF($D1798&gt;0,NormalizzaTempo("D",CELL("tipo",$E1798),$E1798),"-")</f>
        <v>-</v>
      </c>
      <c r="R1798" s="27" t="str">
        <f>IF($D1798&gt;0,VLOOKUP($D1798,Iscrizioni!$A$2:$M$2502,13,FALSE),"-")</f>
        <v>-</v>
      </c>
      <c r="S1798" s="112" t="str">
        <f t="shared" si="169"/>
        <v>-</v>
      </c>
      <c r="T1798" s="112" t="str">
        <f>IF($D1798&gt;0,SUMIFS($S$3:$S1798,$X$3:$X1798,1,$J$3:$J1798,$J1798),"-")</f>
        <v>-</v>
      </c>
      <c r="U1798" s="112" t="str">
        <f t="shared" si="170"/>
        <v>-</v>
      </c>
      <c r="V1798" s="112" t="str">
        <f t="shared" si="173"/>
        <v>-</v>
      </c>
      <c r="W1798" s="27" t="str">
        <f>IF(LEN($C1798)=0,IF($D1798&gt;0,COUNTIFS($A$3:$A1798,$A1798),"-"),"Escluso")</f>
        <v>-</v>
      </c>
      <c r="X1798" s="2" t="str">
        <f>IF(LEN($C1798)=0,IF($D1798&gt;0,COUNTIFS($J$3:$J1798,$J1798,$C$3:$C1798,""),"-"),"Escluso")</f>
        <v>-</v>
      </c>
      <c r="Y1798" s="127" t="str">
        <f t="shared" si="171"/>
        <v>-</v>
      </c>
      <c r="Z1798" s="2" t="str">
        <f>IF($D1798&gt;0,COUNTIFS($O$3:$O1798,$O1798,$L$3:$L1798,$L1798,$I$3:$I1798,$I1798),"-")</f>
        <v>-</v>
      </c>
      <c r="AA1798" s="27" t="str">
        <f>IF($D1798&gt;0,IF(OR($Z1798 &gt;1,$L1798&lt;&gt;"Adulti"),0,VLOOKUP($P1798,Regione!$B$2:$C$22,2,FALSE)),"-")</f>
        <v>-</v>
      </c>
      <c r="AB1798" s="27" t="str">
        <f>IF($D1798&gt;0,IF(COUNTIFS($O$3:$O1798,$O1798,$L$3:$L1798,$L1798,$I$3:$I1798,$I1798) &gt;1,0,SUMIFS($Y$3:$Y$2503,$L$3:$L$2503,$L1798,$O$3:$O$2503,$O1798,$I$3:$I$2503,$I1798)),"-")</f>
        <v>-</v>
      </c>
      <c r="AC1798" s="27" t="str">
        <f t="shared" si="168"/>
        <v>-</v>
      </c>
    </row>
    <row r="1799" spans="1:29" s="1" customFormat="1">
      <c r="A1799" s="13"/>
      <c r="B1799" s="107" t="str">
        <f>IF(COUNTA($A1799)&gt;0,VLOOKUP($A1799,Corsa!$A$1:$F$43,2,FALSE),"-")</f>
        <v>-</v>
      </c>
      <c r="C1799" s="11"/>
      <c r="D1799" s="13"/>
      <c r="E1799" s="13"/>
      <c r="F1799" s="46" t="str">
        <f>IF(COUNTA($A1799)&gt;0,VLOOKUP($A1799,Corsa!$A$1:$F$43,3,FALSE),"-")</f>
        <v>-</v>
      </c>
      <c r="G1799" s="28" t="str">
        <f>IF($D1799&gt;0,VLOOKUP($D1799,Iscrizioni!$A$2:$M$2502,9,FALSE),"-")</f>
        <v>-</v>
      </c>
      <c r="H1799" s="28" t="str">
        <f>IF($D1799&gt;0,VLOOKUP($D1799,Iscrizioni!$A$2:$M$2502,4,FALSE),"-")</f>
        <v>-</v>
      </c>
      <c r="I1799" s="27" t="str">
        <f>IF($D1799&gt;0,VLOOKUP($D1799,Iscrizioni!$A$2:$M$2502,5,FALSE),"-")</f>
        <v>-</v>
      </c>
      <c r="J1799" s="27" t="str">
        <f>IF($D1799&gt;0,VLOOKUP($D1799,Iscrizioni!$A$2:$M$2502,10,FALSE),"-")</f>
        <v>-</v>
      </c>
      <c r="K1799" s="27" t="str">
        <f t="shared" si="172"/>
        <v>-</v>
      </c>
      <c r="L1799" s="46" t="str">
        <f>IF($D1799&gt;0,VLOOKUP($D1799,Iscrizioni!$A$2:$M$2502,11,FALSE),"-")</f>
        <v>-</v>
      </c>
      <c r="M1799" s="27" t="str">
        <f>IF($D1799&gt;0,VLOOKUP($D1799,Iscrizioni!$A$2:$N$2502,12,FALSE),"-")</f>
        <v>-</v>
      </c>
      <c r="N1799" s="46" t="str">
        <f>IF($D1799&gt;0,VLOOKUP($D1799,Iscrizioni!$A$2:$M$2502,6,FALSE),"-")</f>
        <v>-</v>
      </c>
      <c r="O1799" s="107" t="str">
        <f>IF($D1799&gt;0,VLOOKUP($D1799,Iscrizioni!$A$2:$M$2502,7,FALSE),"-")</f>
        <v>-</v>
      </c>
      <c r="P1799" s="46" t="str">
        <f>IF($D1799&gt;0,VLOOKUP(LEFT($N1799,1),Regione!$A$2:$C$21,2,FALSE),"-")</f>
        <v>-</v>
      </c>
      <c r="Q1799" s="112" t="str">
        <f ca="1">IF($D1799&gt;0,NormalizzaTempo("D",CELL("tipo",$E1799),$E1799),"-")</f>
        <v>-</v>
      </c>
      <c r="R1799" s="27" t="str">
        <f>IF($D1799&gt;0,VLOOKUP($D1799,Iscrizioni!$A$2:$M$2502,13,FALSE),"-")</f>
        <v>-</v>
      </c>
      <c r="S1799" s="112" t="str">
        <f t="shared" si="169"/>
        <v>-</v>
      </c>
      <c r="T1799" s="112" t="str">
        <f>IF($D1799&gt;0,SUMIFS($S$3:$S1799,$X$3:$X1799,1,$J$3:$J1799,$J1799),"-")</f>
        <v>-</v>
      </c>
      <c r="U1799" s="112" t="str">
        <f t="shared" si="170"/>
        <v>-</v>
      </c>
      <c r="V1799" s="112" t="str">
        <f t="shared" si="173"/>
        <v>-</v>
      </c>
      <c r="W1799" s="27" t="str">
        <f>IF(LEN($C1799)=0,IF($D1799&gt;0,COUNTIFS($A$3:$A1799,$A1799),"-"),"Escluso")</f>
        <v>-</v>
      </c>
      <c r="X1799" s="2" t="str">
        <f>IF(LEN($C1799)=0,IF($D1799&gt;0,COUNTIFS($J$3:$J1799,$J1799,$C$3:$C1799,""),"-"),"Escluso")</f>
        <v>-</v>
      </c>
      <c r="Y1799" s="127" t="str">
        <f t="shared" si="171"/>
        <v>-</v>
      </c>
      <c r="Z1799" s="2" t="str">
        <f>IF($D1799&gt;0,COUNTIFS($O$3:$O1799,$O1799,$L$3:$L1799,$L1799,$I$3:$I1799,$I1799),"-")</f>
        <v>-</v>
      </c>
      <c r="AA1799" s="27" t="str">
        <f>IF($D1799&gt;0,IF(OR($Z1799 &gt;1,$L1799&lt;&gt;"Adulti"),0,VLOOKUP($P1799,Regione!$B$2:$C$22,2,FALSE)),"-")</f>
        <v>-</v>
      </c>
      <c r="AB1799" s="27" t="str">
        <f>IF($D1799&gt;0,IF(COUNTIFS($O$3:$O1799,$O1799,$L$3:$L1799,$L1799,$I$3:$I1799,$I1799) &gt;1,0,SUMIFS($Y$3:$Y$2503,$L$3:$L$2503,$L1799,$O$3:$O$2503,$O1799,$I$3:$I$2503,$I1799)),"-")</f>
        <v>-</v>
      </c>
      <c r="AC1799" s="27" t="str">
        <f t="shared" si="168"/>
        <v>-</v>
      </c>
    </row>
    <row r="1800" spans="1:29" s="1" customFormat="1">
      <c r="A1800" s="13"/>
      <c r="B1800" s="107" t="str">
        <f>IF(COUNTA($A1800)&gt;0,VLOOKUP($A1800,Corsa!$A$1:$F$43,2,FALSE),"-")</f>
        <v>-</v>
      </c>
      <c r="C1800" s="11"/>
      <c r="D1800" s="13"/>
      <c r="E1800" s="13"/>
      <c r="F1800" s="46" t="str">
        <f>IF(COUNTA($A1800)&gt;0,VLOOKUP($A1800,Corsa!$A$1:$F$43,3,FALSE),"-")</f>
        <v>-</v>
      </c>
      <c r="G1800" s="28" t="str">
        <f>IF($D1800&gt;0,VLOOKUP($D1800,Iscrizioni!$A$2:$M$2502,9,FALSE),"-")</f>
        <v>-</v>
      </c>
      <c r="H1800" s="28" t="str">
        <f>IF($D1800&gt;0,VLOOKUP($D1800,Iscrizioni!$A$2:$M$2502,4,FALSE),"-")</f>
        <v>-</v>
      </c>
      <c r="I1800" s="27" t="str">
        <f>IF($D1800&gt;0,VLOOKUP($D1800,Iscrizioni!$A$2:$M$2502,5,FALSE),"-")</f>
        <v>-</v>
      </c>
      <c r="J1800" s="27" t="str">
        <f>IF($D1800&gt;0,VLOOKUP($D1800,Iscrizioni!$A$2:$M$2502,10,FALSE),"-")</f>
        <v>-</v>
      </c>
      <c r="K1800" s="27" t="str">
        <f t="shared" si="172"/>
        <v>-</v>
      </c>
      <c r="L1800" s="46" t="str">
        <f>IF($D1800&gt;0,VLOOKUP($D1800,Iscrizioni!$A$2:$M$2502,11,FALSE),"-")</f>
        <v>-</v>
      </c>
      <c r="M1800" s="27" t="str">
        <f>IF($D1800&gt;0,VLOOKUP($D1800,Iscrizioni!$A$2:$N$2502,12,FALSE),"-")</f>
        <v>-</v>
      </c>
      <c r="N1800" s="46" t="str">
        <f>IF($D1800&gt;0,VLOOKUP($D1800,Iscrizioni!$A$2:$M$2502,6,FALSE),"-")</f>
        <v>-</v>
      </c>
      <c r="O1800" s="107" t="str">
        <f>IF($D1800&gt;0,VLOOKUP($D1800,Iscrizioni!$A$2:$M$2502,7,FALSE),"-")</f>
        <v>-</v>
      </c>
      <c r="P1800" s="46" t="str">
        <f>IF($D1800&gt;0,VLOOKUP(LEFT($N1800,1),Regione!$A$2:$C$21,2,FALSE),"-")</f>
        <v>-</v>
      </c>
      <c r="Q1800" s="112" t="str">
        <f ca="1">IF($D1800&gt;0,NormalizzaTempo("D",CELL("tipo",$E1800),$E1800),"-")</f>
        <v>-</v>
      </c>
      <c r="R1800" s="27" t="str">
        <f>IF($D1800&gt;0,VLOOKUP($D1800,Iscrizioni!$A$2:$M$2502,13,FALSE),"-")</f>
        <v>-</v>
      </c>
      <c r="S1800" s="112" t="str">
        <f t="shared" si="169"/>
        <v>-</v>
      </c>
      <c r="T1800" s="112" t="str">
        <f>IF($D1800&gt;0,SUMIFS($S$3:$S1800,$X$3:$X1800,1,$J$3:$J1800,$J1800),"-")</f>
        <v>-</v>
      </c>
      <c r="U1800" s="112" t="str">
        <f t="shared" si="170"/>
        <v>-</v>
      </c>
      <c r="V1800" s="112" t="str">
        <f t="shared" si="173"/>
        <v>-</v>
      </c>
      <c r="W1800" s="27" t="str">
        <f>IF(LEN($C1800)=0,IF($D1800&gt;0,COUNTIFS($A$3:$A1800,$A1800),"-"),"Escluso")</f>
        <v>-</v>
      </c>
      <c r="X1800" s="2" t="str">
        <f>IF(LEN($C1800)=0,IF($D1800&gt;0,COUNTIFS($J$3:$J1800,$J1800,$C$3:$C1800,""),"-"),"Escluso")</f>
        <v>-</v>
      </c>
      <c r="Y1800" s="127" t="str">
        <f t="shared" si="171"/>
        <v>-</v>
      </c>
      <c r="Z1800" s="2" t="str">
        <f>IF($D1800&gt;0,COUNTIFS($O$3:$O1800,$O1800,$L$3:$L1800,$L1800,$I$3:$I1800,$I1800),"-")</f>
        <v>-</v>
      </c>
      <c r="AA1800" s="27" t="str">
        <f>IF($D1800&gt;0,IF(OR($Z1800 &gt;1,$L1800&lt;&gt;"Adulti"),0,VLOOKUP($P1800,Regione!$B$2:$C$22,2,FALSE)),"-")</f>
        <v>-</v>
      </c>
      <c r="AB1800" s="27" t="str">
        <f>IF($D1800&gt;0,IF(COUNTIFS($O$3:$O1800,$O1800,$L$3:$L1800,$L1800,$I$3:$I1800,$I1800) &gt;1,0,SUMIFS($Y$3:$Y$2503,$L$3:$L$2503,$L1800,$O$3:$O$2503,$O1800,$I$3:$I$2503,$I1800)),"-")</f>
        <v>-</v>
      </c>
      <c r="AC1800" s="27" t="str">
        <f t="shared" si="168"/>
        <v>-</v>
      </c>
    </row>
    <row r="1801" spans="1:29" s="1" customFormat="1">
      <c r="A1801" s="13"/>
      <c r="B1801" s="107" t="str">
        <f>IF(COUNTA($A1801)&gt;0,VLOOKUP($A1801,Corsa!$A$1:$F$43,2,FALSE),"-")</f>
        <v>-</v>
      </c>
      <c r="C1801" s="11"/>
      <c r="D1801" s="13"/>
      <c r="E1801" s="13"/>
      <c r="F1801" s="46" t="str">
        <f>IF(COUNTA($A1801)&gt;0,VLOOKUP($A1801,Corsa!$A$1:$F$43,3,FALSE),"-")</f>
        <v>-</v>
      </c>
      <c r="G1801" s="28" t="str">
        <f>IF($D1801&gt;0,VLOOKUP($D1801,Iscrizioni!$A$2:$M$2502,9,FALSE),"-")</f>
        <v>-</v>
      </c>
      <c r="H1801" s="28" t="str">
        <f>IF($D1801&gt;0,VLOOKUP($D1801,Iscrizioni!$A$2:$M$2502,4,FALSE),"-")</f>
        <v>-</v>
      </c>
      <c r="I1801" s="27" t="str">
        <f>IF($D1801&gt;0,VLOOKUP($D1801,Iscrizioni!$A$2:$M$2502,5,FALSE),"-")</f>
        <v>-</v>
      </c>
      <c r="J1801" s="27" t="str">
        <f>IF($D1801&gt;0,VLOOKUP($D1801,Iscrizioni!$A$2:$M$2502,10,FALSE),"-")</f>
        <v>-</v>
      </c>
      <c r="K1801" s="27" t="str">
        <f t="shared" si="172"/>
        <v>-</v>
      </c>
      <c r="L1801" s="46" t="str">
        <f>IF($D1801&gt;0,VLOOKUP($D1801,Iscrizioni!$A$2:$M$2502,11,FALSE),"-")</f>
        <v>-</v>
      </c>
      <c r="M1801" s="27" t="str">
        <f>IF($D1801&gt;0,VLOOKUP($D1801,Iscrizioni!$A$2:$N$2502,12,FALSE),"-")</f>
        <v>-</v>
      </c>
      <c r="N1801" s="46" t="str">
        <f>IF($D1801&gt;0,VLOOKUP($D1801,Iscrizioni!$A$2:$M$2502,6,FALSE),"-")</f>
        <v>-</v>
      </c>
      <c r="O1801" s="107" t="str">
        <f>IF($D1801&gt;0,VLOOKUP($D1801,Iscrizioni!$A$2:$M$2502,7,FALSE),"-")</f>
        <v>-</v>
      </c>
      <c r="P1801" s="46" t="str">
        <f>IF($D1801&gt;0,VLOOKUP(LEFT($N1801,1),Regione!$A$2:$C$21,2,FALSE),"-")</f>
        <v>-</v>
      </c>
      <c r="Q1801" s="112" t="str">
        <f ca="1">IF($D1801&gt;0,NormalizzaTempo("D",CELL("tipo",$E1801),$E1801),"-")</f>
        <v>-</v>
      </c>
      <c r="R1801" s="27" t="str">
        <f>IF($D1801&gt;0,VLOOKUP($D1801,Iscrizioni!$A$2:$M$2502,13,FALSE),"-")</f>
        <v>-</v>
      </c>
      <c r="S1801" s="112" t="str">
        <f t="shared" si="169"/>
        <v>-</v>
      </c>
      <c r="T1801" s="112" t="str">
        <f>IF($D1801&gt;0,SUMIFS($S$3:$S1801,$X$3:$X1801,1,$J$3:$J1801,$J1801),"-")</f>
        <v>-</v>
      </c>
      <c r="U1801" s="112" t="str">
        <f t="shared" si="170"/>
        <v>-</v>
      </c>
      <c r="V1801" s="112" t="str">
        <f t="shared" si="173"/>
        <v>-</v>
      </c>
      <c r="W1801" s="27" t="str">
        <f>IF(LEN($C1801)=0,IF($D1801&gt;0,COUNTIFS($A$3:$A1801,$A1801),"-"),"Escluso")</f>
        <v>-</v>
      </c>
      <c r="X1801" s="2" t="str">
        <f>IF(LEN($C1801)=0,IF($D1801&gt;0,COUNTIFS($J$3:$J1801,$J1801,$C$3:$C1801,""),"-"),"Escluso")</f>
        <v>-</v>
      </c>
      <c r="Y1801" s="127" t="str">
        <f t="shared" si="171"/>
        <v>-</v>
      </c>
      <c r="Z1801" s="2" t="str">
        <f>IF($D1801&gt;0,COUNTIFS($O$3:$O1801,$O1801,$L$3:$L1801,$L1801,$I$3:$I1801,$I1801),"-")</f>
        <v>-</v>
      </c>
      <c r="AA1801" s="27" t="str">
        <f>IF($D1801&gt;0,IF(OR($Z1801 &gt;1,$L1801&lt;&gt;"Adulti"),0,VLOOKUP($P1801,Regione!$B$2:$C$22,2,FALSE)),"-")</f>
        <v>-</v>
      </c>
      <c r="AB1801" s="27" t="str">
        <f>IF($D1801&gt;0,IF(COUNTIFS($O$3:$O1801,$O1801,$L$3:$L1801,$L1801,$I$3:$I1801,$I1801) &gt;1,0,SUMIFS($Y$3:$Y$2503,$L$3:$L$2503,$L1801,$O$3:$O$2503,$O1801,$I$3:$I$2503,$I1801)),"-")</f>
        <v>-</v>
      </c>
      <c r="AC1801" s="27" t="str">
        <f t="shared" si="168"/>
        <v>-</v>
      </c>
    </row>
    <row r="1802" spans="1:29" s="1" customFormat="1">
      <c r="A1802" s="13"/>
      <c r="B1802" s="107" t="str">
        <f>IF(COUNTA($A1802)&gt;0,VLOOKUP($A1802,Corsa!$A$1:$F$43,2,FALSE),"-")</f>
        <v>-</v>
      </c>
      <c r="C1802" s="11"/>
      <c r="D1802" s="13"/>
      <c r="E1802" s="13"/>
      <c r="F1802" s="46" t="str">
        <f>IF(COUNTA($A1802)&gt;0,VLOOKUP($A1802,Corsa!$A$1:$F$43,3,FALSE),"-")</f>
        <v>-</v>
      </c>
      <c r="G1802" s="28" t="str">
        <f>IF($D1802&gt;0,VLOOKUP($D1802,Iscrizioni!$A$2:$M$2502,9,FALSE),"-")</f>
        <v>-</v>
      </c>
      <c r="H1802" s="28" t="str">
        <f>IF($D1802&gt;0,VLOOKUP($D1802,Iscrizioni!$A$2:$M$2502,4,FALSE),"-")</f>
        <v>-</v>
      </c>
      <c r="I1802" s="27" t="str">
        <f>IF($D1802&gt;0,VLOOKUP($D1802,Iscrizioni!$A$2:$M$2502,5,FALSE),"-")</f>
        <v>-</v>
      </c>
      <c r="J1802" s="27" t="str">
        <f>IF($D1802&gt;0,VLOOKUP($D1802,Iscrizioni!$A$2:$M$2502,10,FALSE),"-")</f>
        <v>-</v>
      </c>
      <c r="K1802" s="27" t="str">
        <f t="shared" si="172"/>
        <v>-</v>
      </c>
      <c r="L1802" s="46" t="str">
        <f>IF($D1802&gt;0,VLOOKUP($D1802,Iscrizioni!$A$2:$M$2502,11,FALSE),"-")</f>
        <v>-</v>
      </c>
      <c r="M1802" s="27" t="str">
        <f>IF($D1802&gt;0,VLOOKUP($D1802,Iscrizioni!$A$2:$N$2502,12,FALSE),"-")</f>
        <v>-</v>
      </c>
      <c r="N1802" s="46" t="str">
        <f>IF($D1802&gt;0,VLOOKUP($D1802,Iscrizioni!$A$2:$M$2502,6,FALSE),"-")</f>
        <v>-</v>
      </c>
      <c r="O1802" s="107" t="str">
        <f>IF($D1802&gt;0,VLOOKUP($D1802,Iscrizioni!$A$2:$M$2502,7,FALSE),"-")</f>
        <v>-</v>
      </c>
      <c r="P1802" s="46" t="str">
        <f>IF($D1802&gt;0,VLOOKUP(LEFT($N1802,1),Regione!$A$2:$C$21,2,FALSE),"-")</f>
        <v>-</v>
      </c>
      <c r="Q1802" s="112" t="str">
        <f ca="1">IF($D1802&gt;0,NormalizzaTempo("D",CELL("tipo",$E1802),$E1802),"-")</f>
        <v>-</v>
      </c>
      <c r="R1802" s="27" t="str">
        <f>IF($D1802&gt;0,VLOOKUP($D1802,Iscrizioni!$A$2:$M$2502,13,FALSE),"-")</f>
        <v>-</v>
      </c>
      <c r="S1802" s="112" t="str">
        <f t="shared" si="169"/>
        <v>-</v>
      </c>
      <c r="T1802" s="112" t="str">
        <f>IF($D1802&gt;0,SUMIFS($S$3:$S1802,$X$3:$X1802,1,$J$3:$J1802,$J1802),"-")</f>
        <v>-</v>
      </c>
      <c r="U1802" s="112" t="str">
        <f t="shared" si="170"/>
        <v>-</v>
      </c>
      <c r="V1802" s="112" t="str">
        <f t="shared" si="173"/>
        <v>-</v>
      </c>
      <c r="W1802" s="27" t="str">
        <f>IF(LEN($C1802)=0,IF($D1802&gt;0,COUNTIFS($A$3:$A1802,$A1802),"-"),"Escluso")</f>
        <v>-</v>
      </c>
      <c r="X1802" s="2" t="str">
        <f>IF(LEN($C1802)=0,IF($D1802&gt;0,COUNTIFS($J$3:$J1802,$J1802,$C$3:$C1802,""),"-"),"Escluso")</f>
        <v>-</v>
      </c>
      <c r="Y1802" s="127" t="str">
        <f t="shared" si="171"/>
        <v>-</v>
      </c>
      <c r="Z1802" s="2" t="str">
        <f>IF($D1802&gt;0,COUNTIFS($O$3:$O1802,$O1802,$L$3:$L1802,$L1802,$I$3:$I1802,$I1802),"-")</f>
        <v>-</v>
      </c>
      <c r="AA1802" s="27" t="str">
        <f>IF($D1802&gt;0,IF(OR($Z1802 &gt;1,$L1802&lt;&gt;"Adulti"),0,VLOOKUP($P1802,Regione!$B$2:$C$22,2,FALSE)),"-")</f>
        <v>-</v>
      </c>
      <c r="AB1802" s="27" t="str">
        <f>IF($D1802&gt;0,IF(COUNTIFS($O$3:$O1802,$O1802,$L$3:$L1802,$L1802,$I$3:$I1802,$I1802) &gt;1,0,SUMIFS($Y$3:$Y$2503,$L$3:$L$2503,$L1802,$O$3:$O$2503,$O1802,$I$3:$I$2503,$I1802)),"-")</f>
        <v>-</v>
      </c>
      <c r="AC1802" s="27" t="str">
        <f t="shared" si="168"/>
        <v>-</v>
      </c>
    </row>
    <row r="1803" spans="1:29" s="1" customFormat="1">
      <c r="A1803" s="13"/>
      <c r="B1803" s="107" t="str">
        <f>IF(COUNTA($A1803)&gt;0,VLOOKUP($A1803,Corsa!$A$1:$F$43,2,FALSE),"-")</f>
        <v>-</v>
      </c>
      <c r="C1803" s="11"/>
      <c r="D1803" s="13"/>
      <c r="E1803" s="13"/>
      <c r="F1803" s="46" t="str">
        <f>IF(COUNTA($A1803)&gt;0,VLOOKUP($A1803,Corsa!$A$1:$F$43,3,FALSE),"-")</f>
        <v>-</v>
      </c>
      <c r="G1803" s="28" t="str">
        <f>IF($D1803&gt;0,VLOOKUP($D1803,Iscrizioni!$A$2:$M$2502,9,FALSE),"-")</f>
        <v>-</v>
      </c>
      <c r="H1803" s="28" t="str">
        <f>IF($D1803&gt;0,VLOOKUP($D1803,Iscrizioni!$A$2:$M$2502,4,FALSE),"-")</f>
        <v>-</v>
      </c>
      <c r="I1803" s="27" t="str">
        <f>IF($D1803&gt;0,VLOOKUP($D1803,Iscrizioni!$A$2:$M$2502,5,FALSE),"-")</f>
        <v>-</v>
      </c>
      <c r="J1803" s="27" t="str">
        <f>IF($D1803&gt;0,VLOOKUP($D1803,Iscrizioni!$A$2:$M$2502,10,FALSE),"-")</f>
        <v>-</v>
      </c>
      <c r="K1803" s="27" t="str">
        <f t="shared" si="172"/>
        <v>-</v>
      </c>
      <c r="L1803" s="46" t="str">
        <f>IF($D1803&gt;0,VLOOKUP($D1803,Iscrizioni!$A$2:$M$2502,11,FALSE),"-")</f>
        <v>-</v>
      </c>
      <c r="M1803" s="27" t="str">
        <f>IF($D1803&gt;0,VLOOKUP($D1803,Iscrizioni!$A$2:$N$2502,12,FALSE),"-")</f>
        <v>-</v>
      </c>
      <c r="N1803" s="46" t="str">
        <f>IF($D1803&gt;0,VLOOKUP($D1803,Iscrizioni!$A$2:$M$2502,6,FALSE),"-")</f>
        <v>-</v>
      </c>
      <c r="O1803" s="107" t="str">
        <f>IF($D1803&gt;0,VLOOKUP($D1803,Iscrizioni!$A$2:$M$2502,7,FALSE),"-")</f>
        <v>-</v>
      </c>
      <c r="P1803" s="46" t="str">
        <f>IF($D1803&gt;0,VLOOKUP(LEFT($N1803,1),Regione!$A$2:$C$21,2,FALSE),"-")</f>
        <v>-</v>
      </c>
      <c r="Q1803" s="112" t="str">
        <f ca="1">IF($D1803&gt;0,NormalizzaTempo("D",CELL("tipo",$E1803),$E1803),"-")</f>
        <v>-</v>
      </c>
      <c r="R1803" s="27" t="str">
        <f>IF($D1803&gt;0,VLOOKUP($D1803,Iscrizioni!$A$2:$M$2502,13,FALSE),"-")</f>
        <v>-</v>
      </c>
      <c r="S1803" s="112" t="str">
        <f t="shared" si="169"/>
        <v>-</v>
      </c>
      <c r="T1803" s="112" t="str">
        <f>IF($D1803&gt;0,SUMIFS($S$3:$S1803,$X$3:$X1803,1,$J$3:$J1803,$J1803),"-")</f>
        <v>-</v>
      </c>
      <c r="U1803" s="112" t="str">
        <f t="shared" si="170"/>
        <v>-</v>
      </c>
      <c r="V1803" s="112" t="str">
        <f t="shared" si="173"/>
        <v>-</v>
      </c>
      <c r="W1803" s="27" t="str">
        <f>IF(LEN($C1803)=0,IF($D1803&gt;0,COUNTIFS($A$3:$A1803,$A1803),"-"),"Escluso")</f>
        <v>-</v>
      </c>
      <c r="X1803" s="2" t="str">
        <f>IF(LEN($C1803)=0,IF($D1803&gt;0,COUNTIFS($J$3:$J1803,$J1803,$C$3:$C1803,""),"-"),"Escluso")</f>
        <v>-</v>
      </c>
      <c r="Y1803" s="127" t="str">
        <f t="shared" si="171"/>
        <v>-</v>
      </c>
      <c r="Z1803" s="2" t="str">
        <f>IF($D1803&gt;0,COUNTIFS($O$3:$O1803,$O1803,$L$3:$L1803,$L1803,$I$3:$I1803,$I1803),"-")</f>
        <v>-</v>
      </c>
      <c r="AA1803" s="27" t="str">
        <f>IF($D1803&gt;0,IF(OR($Z1803 &gt;1,$L1803&lt;&gt;"Adulti"),0,VLOOKUP($P1803,Regione!$B$2:$C$22,2,FALSE)),"-")</f>
        <v>-</v>
      </c>
      <c r="AB1803" s="27" t="str">
        <f>IF($D1803&gt;0,IF(COUNTIFS($O$3:$O1803,$O1803,$L$3:$L1803,$L1803,$I$3:$I1803,$I1803) &gt;1,0,SUMIFS($Y$3:$Y$2503,$L$3:$L$2503,$L1803,$O$3:$O$2503,$O1803,$I$3:$I$2503,$I1803)),"-")</f>
        <v>-</v>
      </c>
      <c r="AC1803" s="27" t="str">
        <f t="shared" si="168"/>
        <v>-</v>
      </c>
    </row>
    <row r="1804" spans="1:29" s="1" customFormat="1">
      <c r="A1804" s="13"/>
      <c r="B1804" s="107" t="str">
        <f>IF(COUNTA($A1804)&gt;0,VLOOKUP($A1804,Corsa!$A$1:$F$43,2,FALSE),"-")</f>
        <v>-</v>
      </c>
      <c r="C1804" s="11"/>
      <c r="D1804" s="13"/>
      <c r="E1804" s="13"/>
      <c r="F1804" s="46" t="str">
        <f>IF(COUNTA($A1804)&gt;0,VLOOKUP($A1804,Corsa!$A$1:$F$43,3,FALSE),"-")</f>
        <v>-</v>
      </c>
      <c r="G1804" s="28" t="str">
        <f>IF($D1804&gt;0,VLOOKUP($D1804,Iscrizioni!$A$2:$M$2502,9,FALSE),"-")</f>
        <v>-</v>
      </c>
      <c r="H1804" s="28" t="str">
        <f>IF($D1804&gt;0,VLOOKUP($D1804,Iscrizioni!$A$2:$M$2502,4,FALSE),"-")</f>
        <v>-</v>
      </c>
      <c r="I1804" s="27" t="str">
        <f>IF($D1804&gt;0,VLOOKUP($D1804,Iscrizioni!$A$2:$M$2502,5,FALSE),"-")</f>
        <v>-</v>
      </c>
      <c r="J1804" s="27" t="str">
        <f>IF($D1804&gt;0,VLOOKUP($D1804,Iscrizioni!$A$2:$M$2502,10,FALSE),"-")</f>
        <v>-</v>
      </c>
      <c r="K1804" s="27" t="str">
        <f t="shared" si="172"/>
        <v>-</v>
      </c>
      <c r="L1804" s="46" t="str">
        <f>IF($D1804&gt;0,VLOOKUP($D1804,Iscrizioni!$A$2:$M$2502,11,FALSE),"-")</f>
        <v>-</v>
      </c>
      <c r="M1804" s="27" t="str">
        <f>IF($D1804&gt;0,VLOOKUP($D1804,Iscrizioni!$A$2:$N$2502,12,FALSE),"-")</f>
        <v>-</v>
      </c>
      <c r="N1804" s="46" t="str">
        <f>IF($D1804&gt;0,VLOOKUP($D1804,Iscrizioni!$A$2:$M$2502,6,FALSE),"-")</f>
        <v>-</v>
      </c>
      <c r="O1804" s="107" t="str">
        <f>IF($D1804&gt;0,VLOOKUP($D1804,Iscrizioni!$A$2:$M$2502,7,FALSE),"-")</f>
        <v>-</v>
      </c>
      <c r="P1804" s="46" t="str">
        <f>IF($D1804&gt;0,VLOOKUP(LEFT($N1804,1),Regione!$A$2:$C$21,2,FALSE),"-")</f>
        <v>-</v>
      </c>
      <c r="Q1804" s="112" t="str">
        <f ca="1">IF($D1804&gt;0,NormalizzaTempo("D",CELL("tipo",$E1804),$E1804),"-")</f>
        <v>-</v>
      </c>
      <c r="R1804" s="27" t="str">
        <f>IF($D1804&gt;0,VLOOKUP($D1804,Iscrizioni!$A$2:$M$2502,13,FALSE),"-")</f>
        <v>-</v>
      </c>
      <c r="S1804" s="112" t="str">
        <f t="shared" si="169"/>
        <v>-</v>
      </c>
      <c r="T1804" s="112" t="str">
        <f>IF($D1804&gt;0,SUMIFS($S$3:$S1804,$X$3:$X1804,1,$J$3:$J1804,$J1804),"-")</f>
        <v>-</v>
      </c>
      <c r="U1804" s="112" t="str">
        <f t="shared" si="170"/>
        <v>-</v>
      </c>
      <c r="V1804" s="112" t="str">
        <f t="shared" si="173"/>
        <v>-</v>
      </c>
      <c r="W1804" s="27" t="str">
        <f>IF(LEN($C1804)=0,IF($D1804&gt;0,COUNTIFS($A$3:$A1804,$A1804),"-"),"Escluso")</f>
        <v>-</v>
      </c>
      <c r="X1804" s="2" t="str">
        <f>IF(LEN($C1804)=0,IF($D1804&gt;0,COUNTIFS($J$3:$J1804,$J1804,$C$3:$C1804,""),"-"),"Escluso")</f>
        <v>-</v>
      </c>
      <c r="Y1804" s="127" t="str">
        <f t="shared" si="171"/>
        <v>-</v>
      </c>
      <c r="Z1804" s="2" t="str">
        <f>IF($D1804&gt;0,COUNTIFS($O$3:$O1804,$O1804,$L$3:$L1804,$L1804,$I$3:$I1804,$I1804),"-")</f>
        <v>-</v>
      </c>
      <c r="AA1804" s="27" t="str">
        <f>IF($D1804&gt;0,IF(OR($Z1804 &gt;1,$L1804&lt;&gt;"Adulti"),0,VLOOKUP($P1804,Regione!$B$2:$C$22,2,FALSE)),"-")</f>
        <v>-</v>
      </c>
      <c r="AB1804" s="27" t="str">
        <f>IF($D1804&gt;0,IF(COUNTIFS($O$3:$O1804,$O1804,$L$3:$L1804,$L1804,$I$3:$I1804,$I1804) &gt;1,0,SUMIFS($Y$3:$Y$2503,$L$3:$L$2503,$L1804,$O$3:$O$2503,$O1804,$I$3:$I$2503,$I1804)),"-")</f>
        <v>-</v>
      </c>
      <c r="AC1804" s="27" t="str">
        <f t="shared" si="168"/>
        <v>-</v>
      </c>
    </row>
    <row r="1805" spans="1:29" s="1" customFormat="1">
      <c r="A1805" s="13"/>
      <c r="B1805" s="107" t="str">
        <f>IF(COUNTA($A1805)&gt;0,VLOOKUP($A1805,Corsa!$A$1:$F$43,2,FALSE),"-")</f>
        <v>-</v>
      </c>
      <c r="C1805" s="11"/>
      <c r="D1805" s="13"/>
      <c r="E1805" s="13"/>
      <c r="F1805" s="46" t="str">
        <f>IF(COUNTA($A1805)&gt;0,VLOOKUP($A1805,Corsa!$A$1:$F$43,3,FALSE),"-")</f>
        <v>-</v>
      </c>
      <c r="G1805" s="28" t="str">
        <f>IF($D1805&gt;0,VLOOKUP($D1805,Iscrizioni!$A$2:$M$2502,9,FALSE),"-")</f>
        <v>-</v>
      </c>
      <c r="H1805" s="28" t="str">
        <f>IF($D1805&gt;0,VLOOKUP($D1805,Iscrizioni!$A$2:$M$2502,4,FALSE),"-")</f>
        <v>-</v>
      </c>
      <c r="I1805" s="27" t="str">
        <f>IF($D1805&gt;0,VLOOKUP($D1805,Iscrizioni!$A$2:$M$2502,5,FALSE),"-")</f>
        <v>-</v>
      </c>
      <c r="J1805" s="27" t="str">
        <f>IF($D1805&gt;0,VLOOKUP($D1805,Iscrizioni!$A$2:$M$2502,10,FALSE),"-")</f>
        <v>-</v>
      </c>
      <c r="K1805" s="27" t="str">
        <f t="shared" si="172"/>
        <v>-</v>
      </c>
      <c r="L1805" s="46" t="str">
        <f>IF($D1805&gt;0,VLOOKUP($D1805,Iscrizioni!$A$2:$M$2502,11,FALSE),"-")</f>
        <v>-</v>
      </c>
      <c r="M1805" s="27" t="str">
        <f>IF($D1805&gt;0,VLOOKUP($D1805,Iscrizioni!$A$2:$N$2502,12,FALSE),"-")</f>
        <v>-</v>
      </c>
      <c r="N1805" s="46" t="str">
        <f>IF($D1805&gt;0,VLOOKUP($D1805,Iscrizioni!$A$2:$M$2502,6,FALSE),"-")</f>
        <v>-</v>
      </c>
      <c r="O1805" s="107" t="str">
        <f>IF($D1805&gt;0,VLOOKUP($D1805,Iscrizioni!$A$2:$M$2502,7,FALSE),"-")</f>
        <v>-</v>
      </c>
      <c r="P1805" s="46" t="str">
        <f>IF($D1805&gt;0,VLOOKUP(LEFT($N1805,1),Regione!$A$2:$C$21,2,FALSE),"-")</f>
        <v>-</v>
      </c>
      <c r="Q1805" s="112" t="str">
        <f ca="1">IF($D1805&gt;0,NormalizzaTempo("D",CELL("tipo",$E1805),$E1805),"-")</f>
        <v>-</v>
      </c>
      <c r="R1805" s="27" t="str">
        <f>IF($D1805&gt;0,VLOOKUP($D1805,Iscrizioni!$A$2:$M$2502,13,FALSE),"-")</f>
        <v>-</v>
      </c>
      <c r="S1805" s="112" t="str">
        <f t="shared" si="169"/>
        <v>-</v>
      </c>
      <c r="T1805" s="112" t="str">
        <f>IF($D1805&gt;0,SUMIFS($S$3:$S1805,$X$3:$X1805,1,$J$3:$J1805,$J1805),"-")</f>
        <v>-</v>
      </c>
      <c r="U1805" s="112" t="str">
        <f t="shared" si="170"/>
        <v>-</v>
      </c>
      <c r="V1805" s="112" t="str">
        <f t="shared" si="173"/>
        <v>-</v>
      </c>
      <c r="W1805" s="27" t="str">
        <f>IF(LEN($C1805)=0,IF($D1805&gt;0,COUNTIFS($A$3:$A1805,$A1805),"-"),"Escluso")</f>
        <v>-</v>
      </c>
      <c r="X1805" s="2" t="str">
        <f>IF(LEN($C1805)=0,IF($D1805&gt;0,COUNTIFS($J$3:$J1805,$J1805,$C$3:$C1805,""),"-"),"Escluso")</f>
        <v>-</v>
      </c>
      <c r="Y1805" s="127" t="str">
        <f t="shared" si="171"/>
        <v>-</v>
      </c>
      <c r="Z1805" s="2" t="str">
        <f>IF($D1805&gt;0,COUNTIFS($O$3:$O1805,$O1805,$L$3:$L1805,$L1805,$I$3:$I1805,$I1805),"-")</f>
        <v>-</v>
      </c>
      <c r="AA1805" s="27" t="str">
        <f>IF($D1805&gt;0,IF(OR($Z1805 &gt;1,$L1805&lt;&gt;"Adulti"),0,VLOOKUP($P1805,Regione!$B$2:$C$22,2,FALSE)),"-")</f>
        <v>-</v>
      </c>
      <c r="AB1805" s="27" t="str">
        <f>IF($D1805&gt;0,IF(COUNTIFS($O$3:$O1805,$O1805,$L$3:$L1805,$L1805,$I$3:$I1805,$I1805) &gt;1,0,SUMIFS($Y$3:$Y$2503,$L$3:$L$2503,$L1805,$O$3:$O$2503,$O1805,$I$3:$I$2503,$I1805)),"-")</f>
        <v>-</v>
      </c>
      <c r="AC1805" s="27" t="str">
        <f t="shared" si="168"/>
        <v>-</v>
      </c>
    </row>
    <row r="1806" spans="1:29" s="1" customFormat="1">
      <c r="A1806" s="13"/>
      <c r="B1806" s="107" t="str">
        <f>IF(COUNTA($A1806)&gt;0,VLOOKUP($A1806,Corsa!$A$1:$F$43,2,FALSE),"-")</f>
        <v>-</v>
      </c>
      <c r="C1806" s="11"/>
      <c r="D1806" s="13"/>
      <c r="E1806" s="13"/>
      <c r="F1806" s="46" t="str">
        <f>IF(COUNTA($A1806)&gt;0,VLOOKUP($A1806,Corsa!$A$1:$F$43,3,FALSE),"-")</f>
        <v>-</v>
      </c>
      <c r="G1806" s="28" t="str">
        <f>IF($D1806&gt;0,VLOOKUP($D1806,Iscrizioni!$A$2:$M$2502,9,FALSE),"-")</f>
        <v>-</v>
      </c>
      <c r="H1806" s="28" t="str">
        <f>IF($D1806&gt;0,VLOOKUP($D1806,Iscrizioni!$A$2:$M$2502,4,FALSE),"-")</f>
        <v>-</v>
      </c>
      <c r="I1806" s="27" t="str">
        <f>IF($D1806&gt;0,VLOOKUP($D1806,Iscrizioni!$A$2:$M$2502,5,FALSE),"-")</f>
        <v>-</v>
      </c>
      <c r="J1806" s="27" t="str">
        <f>IF($D1806&gt;0,VLOOKUP($D1806,Iscrizioni!$A$2:$M$2502,10,FALSE),"-")</f>
        <v>-</v>
      </c>
      <c r="K1806" s="27" t="str">
        <f t="shared" si="172"/>
        <v>-</v>
      </c>
      <c r="L1806" s="46" t="str">
        <f>IF($D1806&gt;0,VLOOKUP($D1806,Iscrizioni!$A$2:$M$2502,11,FALSE),"-")</f>
        <v>-</v>
      </c>
      <c r="M1806" s="27" t="str">
        <f>IF($D1806&gt;0,VLOOKUP($D1806,Iscrizioni!$A$2:$N$2502,12,FALSE),"-")</f>
        <v>-</v>
      </c>
      <c r="N1806" s="46" t="str">
        <f>IF($D1806&gt;0,VLOOKUP($D1806,Iscrizioni!$A$2:$M$2502,6,FALSE),"-")</f>
        <v>-</v>
      </c>
      <c r="O1806" s="107" t="str">
        <f>IF($D1806&gt;0,VLOOKUP($D1806,Iscrizioni!$A$2:$M$2502,7,FALSE),"-")</f>
        <v>-</v>
      </c>
      <c r="P1806" s="46" t="str">
        <f>IF($D1806&gt;0,VLOOKUP(LEFT($N1806,1),Regione!$A$2:$C$21,2,FALSE),"-")</f>
        <v>-</v>
      </c>
      <c r="Q1806" s="112" t="str">
        <f ca="1">IF($D1806&gt;0,NormalizzaTempo("D",CELL("tipo",$E1806),$E1806),"-")</f>
        <v>-</v>
      </c>
      <c r="R1806" s="27" t="str">
        <f>IF($D1806&gt;0,VLOOKUP($D1806,Iscrizioni!$A$2:$M$2502,13,FALSE),"-")</f>
        <v>-</v>
      </c>
      <c r="S1806" s="112" t="str">
        <f t="shared" si="169"/>
        <v>-</v>
      </c>
      <c r="T1806" s="112" t="str">
        <f>IF($D1806&gt;0,SUMIFS($S$3:$S1806,$X$3:$X1806,1,$J$3:$J1806,$J1806),"-")</f>
        <v>-</v>
      </c>
      <c r="U1806" s="112" t="str">
        <f t="shared" si="170"/>
        <v>-</v>
      </c>
      <c r="V1806" s="112" t="str">
        <f t="shared" si="173"/>
        <v>-</v>
      </c>
      <c r="W1806" s="27" t="str">
        <f>IF(LEN($C1806)=0,IF($D1806&gt;0,COUNTIFS($A$3:$A1806,$A1806),"-"),"Escluso")</f>
        <v>-</v>
      </c>
      <c r="X1806" s="2" t="str">
        <f>IF(LEN($C1806)=0,IF($D1806&gt;0,COUNTIFS($J$3:$J1806,$J1806,$C$3:$C1806,""),"-"),"Escluso")</f>
        <v>-</v>
      </c>
      <c r="Y1806" s="127" t="str">
        <f t="shared" si="171"/>
        <v>-</v>
      </c>
      <c r="Z1806" s="2" t="str">
        <f>IF($D1806&gt;0,COUNTIFS($O$3:$O1806,$O1806,$L$3:$L1806,$L1806,$I$3:$I1806,$I1806),"-")</f>
        <v>-</v>
      </c>
      <c r="AA1806" s="27" t="str">
        <f>IF($D1806&gt;0,IF(OR($Z1806 &gt;1,$L1806&lt;&gt;"Adulti"),0,VLOOKUP($P1806,Regione!$B$2:$C$22,2,FALSE)),"-")</f>
        <v>-</v>
      </c>
      <c r="AB1806" s="27" t="str">
        <f>IF($D1806&gt;0,IF(COUNTIFS($O$3:$O1806,$O1806,$L$3:$L1806,$L1806,$I$3:$I1806,$I1806) &gt;1,0,SUMIFS($Y$3:$Y$2503,$L$3:$L$2503,$L1806,$O$3:$O$2503,$O1806,$I$3:$I$2503,$I1806)),"-")</f>
        <v>-</v>
      </c>
      <c r="AC1806" s="27" t="str">
        <f t="shared" si="168"/>
        <v>-</v>
      </c>
    </row>
    <row r="1807" spans="1:29" s="1" customFormat="1">
      <c r="A1807" s="13"/>
      <c r="B1807" s="107" t="str">
        <f>IF(COUNTA($A1807)&gt;0,VLOOKUP($A1807,Corsa!$A$1:$F$43,2,FALSE),"-")</f>
        <v>-</v>
      </c>
      <c r="C1807" s="11"/>
      <c r="D1807" s="13"/>
      <c r="E1807" s="13"/>
      <c r="F1807" s="46" t="str">
        <f>IF(COUNTA($A1807)&gt;0,VLOOKUP($A1807,Corsa!$A$1:$F$43,3,FALSE),"-")</f>
        <v>-</v>
      </c>
      <c r="G1807" s="28" t="str">
        <f>IF($D1807&gt;0,VLOOKUP($D1807,Iscrizioni!$A$2:$M$2502,9,FALSE),"-")</f>
        <v>-</v>
      </c>
      <c r="H1807" s="28" t="str">
        <f>IF($D1807&gt;0,VLOOKUP($D1807,Iscrizioni!$A$2:$M$2502,4,FALSE),"-")</f>
        <v>-</v>
      </c>
      <c r="I1807" s="27" t="str">
        <f>IF($D1807&gt;0,VLOOKUP($D1807,Iscrizioni!$A$2:$M$2502,5,FALSE),"-")</f>
        <v>-</v>
      </c>
      <c r="J1807" s="27" t="str">
        <f>IF($D1807&gt;0,VLOOKUP($D1807,Iscrizioni!$A$2:$M$2502,10,FALSE),"-")</f>
        <v>-</v>
      </c>
      <c r="K1807" s="27" t="str">
        <f t="shared" si="172"/>
        <v>-</v>
      </c>
      <c r="L1807" s="46" t="str">
        <f>IF($D1807&gt;0,VLOOKUP($D1807,Iscrizioni!$A$2:$M$2502,11,FALSE),"-")</f>
        <v>-</v>
      </c>
      <c r="M1807" s="27" t="str">
        <f>IF($D1807&gt;0,VLOOKUP($D1807,Iscrizioni!$A$2:$N$2502,12,FALSE),"-")</f>
        <v>-</v>
      </c>
      <c r="N1807" s="46" t="str">
        <f>IF($D1807&gt;0,VLOOKUP($D1807,Iscrizioni!$A$2:$M$2502,6,FALSE),"-")</f>
        <v>-</v>
      </c>
      <c r="O1807" s="107" t="str">
        <f>IF($D1807&gt;0,VLOOKUP($D1807,Iscrizioni!$A$2:$M$2502,7,FALSE),"-")</f>
        <v>-</v>
      </c>
      <c r="P1807" s="46" t="str">
        <f>IF($D1807&gt;0,VLOOKUP(LEFT($N1807,1),Regione!$A$2:$C$21,2,FALSE),"-")</f>
        <v>-</v>
      </c>
      <c r="Q1807" s="112" t="str">
        <f ca="1">IF($D1807&gt;0,NormalizzaTempo("D",CELL("tipo",$E1807),$E1807),"-")</f>
        <v>-</v>
      </c>
      <c r="R1807" s="27" t="str">
        <f>IF($D1807&gt;0,VLOOKUP($D1807,Iscrizioni!$A$2:$M$2502,13,FALSE),"-")</f>
        <v>-</v>
      </c>
      <c r="S1807" s="112" t="str">
        <f t="shared" si="169"/>
        <v>-</v>
      </c>
      <c r="T1807" s="112" t="str">
        <f>IF($D1807&gt;0,SUMIFS($S$3:$S1807,$X$3:$X1807,1,$J$3:$J1807,$J1807),"-")</f>
        <v>-</v>
      </c>
      <c r="U1807" s="112" t="str">
        <f t="shared" si="170"/>
        <v>-</v>
      </c>
      <c r="V1807" s="112" t="str">
        <f t="shared" si="173"/>
        <v>-</v>
      </c>
      <c r="W1807" s="27" t="str">
        <f>IF(LEN($C1807)=0,IF($D1807&gt;0,COUNTIFS($A$3:$A1807,$A1807),"-"),"Escluso")</f>
        <v>-</v>
      </c>
      <c r="X1807" s="2" t="str">
        <f>IF(LEN($C1807)=0,IF($D1807&gt;0,COUNTIFS($J$3:$J1807,$J1807,$C$3:$C1807,""),"-"),"Escluso")</f>
        <v>-</v>
      </c>
      <c r="Y1807" s="127" t="str">
        <f t="shared" si="171"/>
        <v>-</v>
      </c>
      <c r="Z1807" s="2" t="str">
        <f>IF($D1807&gt;0,COUNTIFS($O$3:$O1807,$O1807,$L$3:$L1807,$L1807,$I$3:$I1807,$I1807),"-")</f>
        <v>-</v>
      </c>
      <c r="AA1807" s="27" t="str">
        <f>IF($D1807&gt;0,IF(OR($Z1807 &gt;1,$L1807&lt;&gt;"Adulti"),0,VLOOKUP($P1807,Regione!$B$2:$C$22,2,FALSE)),"-")</f>
        <v>-</v>
      </c>
      <c r="AB1807" s="27" t="str">
        <f>IF($D1807&gt;0,IF(COUNTIFS($O$3:$O1807,$O1807,$L$3:$L1807,$L1807,$I$3:$I1807,$I1807) &gt;1,0,SUMIFS($Y$3:$Y$2503,$L$3:$L$2503,$L1807,$O$3:$O$2503,$O1807,$I$3:$I$2503,$I1807)),"-")</f>
        <v>-</v>
      </c>
      <c r="AC1807" s="27" t="str">
        <f t="shared" si="168"/>
        <v>-</v>
      </c>
    </row>
    <row r="1808" spans="1:29" s="1" customFormat="1">
      <c r="A1808" s="13"/>
      <c r="B1808" s="107" t="str">
        <f>IF(COUNTA($A1808)&gt;0,VLOOKUP($A1808,Corsa!$A$1:$F$43,2,FALSE),"-")</f>
        <v>-</v>
      </c>
      <c r="C1808" s="11"/>
      <c r="D1808" s="13"/>
      <c r="E1808" s="13"/>
      <c r="F1808" s="46" t="str">
        <f>IF(COUNTA($A1808)&gt;0,VLOOKUP($A1808,Corsa!$A$1:$F$43,3,FALSE),"-")</f>
        <v>-</v>
      </c>
      <c r="G1808" s="28" t="str">
        <f>IF($D1808&gt;0,VLOOKUP($D1808,Iscrizioni!$A$2:$M$2502,9,FALSE),"-")</f>
        <v>-</v>
      </c>
      <c r="H1808" s="28" t="str">
        <f>IF($D1808&gt;0,VLOOKUP($D1808,Iscrizioni!$A$2:$M$2502,4,FALSE),"-")</f>
        <v>-</v>
      </c>
      <c r="I1808" s="27" t="str">
        <f>IF($D1808&gt;0,VLOOKUP($D1808,Iscrizioni!$A$2:$M$2502,5,FALSE),"-")</f>
        <v>-</v>
      </c>
      <c r="J1808" s="27" t="str">
        <f>IF($D1808&gt;0,VLOOKUP($D1808,Iscrizioni!$A$2:$M$2502,10,FALSE),"-")</f>
        <v>-</v>
      </c>
      <c r="K1808" s="27" t="str">
        <f t="shared" si="172"/>
        <v>-</v>
      </c>
      <c r="L1808" s="46" t="str">
        <f>IF($D1808&gt;0,VLOOKUP($D1808,Iscrizioni!$A$2:$M$2502,11,FALSE),"-")</f>
        <v>-</v>
      </c>
      <c r="M1808" s="27" t="str">
        <f>IF($D1808&gt;0,VLOOKUP($D1808,Iscrizioni!$A$2:$N$2502,12,FALSE),"-")</f>
        <v>-</v>
      </c>
      <c r="N1808" s="46" t="str">
        <f>IF($D1808&gt;0,VLOOKUP($D1808,Iscrizioni!$A$2:$M$2502,6,FALSE),"-")</f>
        <v>-</v>
      </c>
      <c r="O1808" s="107" t="str">
        <f>IF($D1808&gt;0,VLOOKUP($D1808,Iscrizioni!$A$2:$M$2502,7,FALSE),"-")</f>
        <v>-</v>
      </c>
      <c r="P1808" s="46" t="str">
        <f>IF($D1808&gt;0,VLOOKUP(LEFT($N1808,1),Regione!$A$2:$C$21,2,FALSE),"-")</f>
        <v>-</v>
      </c>
      <c r="Q1808" s="112" t="str">
        <f ca="1">IF($D1808&gt;0,NormalizzaTempo("D",CELL("tipo",$E1808),$E1808),"-")</f>
        <v>-</v>
      </c>
      <c r="R1808" s="27" t="str">
        <f>IF($D1808&gt;0,VLOOKUP($D1808,Iscrizioni!$A$2:$M$2502,13,FALSE),"-")</f>
        <v>-</v>
      </c>
      <c r="S1808" s="112" t="str">
        <f t="shared" si="169"/>
        <v>-</v>
      </c>
      <c r="T1808" s="112" t="str">
        <f>IF($D1808&gt;0,SUMIFS($S$3:$S1808,$X$3:$X1808,1,$J$3:$J1808,$J1808),"-")</f>
        <v>-</v>
      </c>
      <c r="U1808" s="112" t="str">
        <f t="shared" si="170"/>
        <v>-</v>
      </c>
      <c r="V1808" s="112" t="str">
        <f t="shared" si="173"/>
        <v>-</v>
      </c>
      <c r="W1808" s="27" t="str">
        <f>IF(LEN($C1808)=0,IF($D1808&gt;0,COUNTIFS($A$3:$A1808,$A1808),"-"),"Escluso")</f>
        <v>-</v>
      </c>
      <c r="X1808" s="2" t="str">
        <f>IF(LEN($C1808)=0,IF($D1808&gt;0,COUNTIFS($J$3:$J1808,$J1808,$C$3:$C1808,""),"-"),"Escluso")</f>
        <v>-</v>
      </c>
      <c r="Y1808" s="127" t="str">
        <f t="shared" si="171"/>
        <v>-</v>
      </c>
      <c r="Z1808" s="2" t="str">
        <f>IF($D1808&gt;0,COUNTIFS($O$3:$O1808,$O1808,$L$3:$L1808,$L1808,$I$3:$I1808,$I1808),"-")</f>
        <v>-</v>
      </c>
      <c r="AA1808" s="27" t="str">
        <f>IF($D1808&gt;0,IF(OR($Z1808 &gt;1,$L1808&lt;&gt;"Adulti"),0,VLOOKUP($P1808,Regione!$B$2:$C$22,2,FALSE)),"-")</f>
        <v>-</v>
      </c>
      <c r="AB1808" s="27" t="str">
        <f>IF($D1808&gt;0,IF(COUNTIFS($O$3:$O1808,$O1808,$L$3:$L1808,$L1808,$I$3:$I1808,$I1808) &gt;1,0,SUMIFS($Y$3:$Y$2503,$L$3:$L$2503,$L1808,$O$3:$O$2503,$O1808,$I$3:$I$2503,$I1808)),"-")</f>
        <v>-</v>
      </c>
      <c r="AC1808" s="27" t="str">
        <f t="shared" ref="AC1808:AC1871" si="174">IF($D1808&gt;0,AA1808+AB1808,"-")</f>
        <v>-</v>
      </c>
    </row>
    <row r="1809" spans="1:29" s="1" customFormat="1">
      <c r="A1809" s="13"/>
      <c r="B1809" s="107" t="str">
        <f>IF(COUNTA($A1809)&gt;0,VLOOKUP($A1809,Corsa!$A$1:$F$43,2,FALSE),"-")</f>
        <v>-</v>
      </c>
      <c r="C1809" s="11"/>
      <c r="D1809" s="13"/>
      <c r="E1809" s="13"/>
      <c r="F1809" s="46" t="str">
        <f>IF(COUNTA($A1809)&gt;0,VLOOKUP($A1809,Corsa!$A$1:$F$43,3,FALSE),"-")</f>
        <v>-</v>
      </c>
      <c r="G1809" s="28" t="str">
        <f>IF($D1809&gt;0,VLOOKUP($D1809,Iscrizioni!$A$2:$M$2502,9,FALSE),"-")</f>
        <v>-</v>
      </c>
      <c r="H1809" s="28" t="str">
        <f>IF($D1809&gt;0,VLOOKUP($D1809,Iscrizioni!$A$2:$M$2502,4,FALSE),"-")</f>
        <v>-</v>
      </c>
      <c r="I1809" s="27" t="str">
        <f>IF($D1809&gt;0,VLOOKUP($D1809,Iscrizioni!$A$2:$M$2502,5,FALSE),"-")</f>
        <v>-</v>
      </c>
      <c r="J1809" s="27" t="str">
        <f>IF($D1809&gt;0,VLOOKUP($D1809,Iscrizioni!$A$2:$M$2502,10,FALSE),"-")</f>
        <v>-</v>
      </c>
      <c r="K1809" s="27" t="str">
        <f t="shared" si="172"/>
        <v>-</v>
      </c>
      <c r="L1809" s="46" t="str">
        <f>IF($D1809&gt;0,VLOOKUP($D1809,Iscrizioni!$A$2:$M$2502,11,FALSE),"-")</f>
        <v>-</v>
      </c>
      <c r="M1809" s="27" t="str">
        <f>IF($D1809&gt;0,VLOOKUP($D1809,Iscrizioni!$A$2:$N$2502,12,FALSE),"-")</f>
        <v>-</v>
      </c>
      <c r="N1809" s="46" t="str">
        <f>IF($D1809&gt;0,VLOOKUP($D1809,Iscrizioni!$A$2:$M$2502,6,FALSE),"-")</f>
        <v>-</v>
      </c>
      <c r="O1809" s="107" t="str">
        <f>IF($D1809&gt;0,VLOOKUP($D1809,Iscrizioni!$A$2:$M$2502,7,FALSE),"-")</f>
        <v>-</v>
      </c>
      <c r="P1809" s="46" t="str">
        <f>IF($D1809&gt;0,VLOOKUP(LEFT($N1809,1),Regione!$A$2:$C$21,2,FALSE),"-")</f>
        <v>-</v>
      </c>
      <c r="Q1809" s="112" t="str">
        <f ca="1">IF($D1809&gt;0,NormalizzaTempo("D",CELL("tipo",$E1809),$E1809),"-")</f>
        <v>-</v>
      </c>
      <c r="R1809" s="27" t="str">
        <f>IF($D1809&gt;0,VLOOKUP($D1809,Iscrizioni!$A$2:$M$2502,13,FALSE),"-")</f>
        <v>-</v>
      </c>
      <c r="S1809" s="112" t="str">
        <f t="shared" ref="S1809:S1872" si="175">IF($D1809&gt;0,CalcolaVelocita(R1809,Q1809*86400),"-")</f>
        <v>-</v>
      </c>
      <c r="T1809" s="112" t="str">
        <f>IF($D1809&gt;0,SUMIFS($S$3:$S1809,$X$3:$X1809,1,$J$3:$J1809,$J1809),"-")</f>
        <v>-</v>
      </c>
      <c r="U1809" s="112" t="str">
        <f t="shared" ref="U1809:U1872" si="176">IF($D1809&gt;0,S1809-T1809,"-")</f>
        <v>-</v>
      </c>
      <c r="V1809" s="112" t="str">
        <f t="shared" si="173"/>
        <v>-</v>
      </c>
      <c r="W1809" s="27" t="str">
        <f>IF(LEN($C1809)=0,IF($D1809&gt;0,COUNTIFS($A$3:$A1809,$A1809),"-"),"Escluso")</f>
        <v>-</v>
      </c>
      <c r="X1809" s="2" t="str">
        <f>IF(LEN($C1809)=0,IF($D1809&gt;0,COUNTIFS($J$3:$J1809,$J1809,$C$3:$C1809,""),"-"),"Escluso")</f>
        <v>-</v>
      </c>
      <c r="Y1809" s="127" t="str">
        <f t="shared" si="171"/>
        <v>-</v>
      </c>
      <c r="Z1809" s="2" t="str">
        <f>IF($D1809&gt;0,COUNTIFS($O$3:$O1809,$O1809,$L$3:$L1809,$L1809,$I$3:$I1809,$I1809),"-")</f>
        <v>-</v>
      </c>
      <c r="AA1809" s="27" t="str">
        <f>IF($D1809&gt;0,IF(OR($Z1809 &gt;1,$L1809&lt;&gt;"Adulti"),0,VLOOKUP($P1809,Regione!$B$2:$C$22,2,FALSE)),"-")</f>
        <v>-</v>
      </c>
      <c r="AB1809" s="27" t="str">
        <f>IF($D1809&gt;0,IF(COUNTIFS($O$3:$O1809,$O1809,$L$3:$L1809,$L1809,$I$3:$I1809,$I1809) &gt;1,0,SUMIFS($Y$3:$Y$2503,$L$3:$L$2503,$L1809,$O$3:$O$2503,$O1809,$I$3:$I$2503,$I1809)),"-")</f>
        <v>-</v>
      </c>
      <c r="AC1809" s="27" t="str">
        <f t="shared" si="174"/>
        <v>-</v>
      </c>
    </row>
    <row r="1810" spans="1:29" s="1" customFormat="1">
      <c r="A1810" s="13"/>
      <c r="B1810" s="107" t="str">
        <f>IF(COUNTA($A1810)&gt;0,VLOOKUP($A1810,Corsa!$A$1:$F$43,2,FALSE),"-")</f>
        <v>-</v>
      </c>
      <c r="C1810" s="11"/>
      <c r="D1810" s="13"/>
      <c r="E1810" s="13"/>
      <c r="F1810" s="46" t="str">
        <f>IF(COUNTA($A1810)&gt;0,VLOOKUP($A1810,Corsa!$A$1:$F$43,3,FALSE),"-")</f>
        <v>-</v>
      </c>
      <c r="G1810" s="28" t="str">
        <f>IF($D1810&gt;0,VLOOKUP($D1810,Iscrizioni!$A$2:$M$2502,9,FALSE),"-")</f>
        <v>-</v>
      </c>
      <c r="H1810" s="28" t="str">
        <f>IF($D1810&gt;0,VLOOKUP($D1810,Iscrizioni!$A$2:$M$2502,4,FALSE),"-")</f>
        <v>-</v>
      </c>
      <c r="I1810" s="27" t="str">
        <f>IF($D1810&gt;0,VLOOKUP($D1810,Iscrizioni!$A$2:$M$2502,5,FALSE),"-")</f>
        <v>-</v>
      </c>
      <c r="J1810" s="27" t="str">
        <f>IF($D1810&gt;0,VLOOKUP($D1810,Iscrizioni!$A$2:$M$2502,10,FALSE),"-")</f>
        <v>-</v>
      </c>
      <c r="K1810" s="27" t="str">
        <f t="shared" si="172"/>
        <v>-</v>
      </c>
      <c r="L1810" s="46" t="str">
        <f>IF($D1810&gt;0,VLOOKUP($D1810,Iscrizioni!$A$2:$M$2502,11,FALSE),"-")</f>
        <v>-</v>
      </c>
      <c r="M1810" s="27" t="str">
        <f>IF($D1810&gt;0,VLOOKUP($D1810,Iscrizioni!$A$2:$N$2502,12,FALSE),"-")</f>
        <v>-</v>
      </c>
      <c r="N1810" s="46" t="str">
        <f>IF($D1810&gt;0,VLOOKUP($D1810,Iscrizioni!$A$2:$M$2502,6,FALSE),"-")</f>
        <v>-</v>
      </c>
      <c r="O1810" s="107" t="str">
        <f>IF($D1810&gt;0,VLOOKUP($D1810,Iscrizioni!$A$2:$M$2502,7,FALSE),"-")</f>
        <v>-</v>
      </c>
      <c r="P1810" s="46" t="str">
        <f>IF($D1810&gt;0,VLOOKUP(LEFT($N1810,1),Regione!$A$2:$C$21,2,FALSE),"-")</f>
        <v>-</v>
      </c>
      <c r="Q1810" s="112" t="str">
        <f ca="1">IF($D1810&gt;0,NormalizzaTempo("D",CELL("tipo",$E1810),$E1810),"-")</f>
        <v>-</v>
      </c>
      <c r="R1810" s="27" t="str">
        <f>IF($D1810&gt;0,VLOOKUP($D1810,Iscrizioni!$A$2:$M$2502,13,FALSE),"-")</f>
        <v>-</v>
      </c>
      <c r="S1810" s="112" t="str">
        <f t="shared" si="175"/>
        <v>-</v>
      </c>
      <c r="T1810" s="112" t="str">
        <f>IF($D1810&gt;0,SUMIFS($S$3:$S1810,$X$3:$X1810,1,$J$3:$J1810,$J1810),"-")</f>
        <v>-</v>
      </c>
      <c r="U1810" s="112" t="str">
        <f t="shared" si="176"/>
        <v>-</v>
      </c>
      <c r="V1810" s="112" t="str">
        <f t="shared" si="173"/>
        <v>-</v>
      </c>
      <c r="W1810" s="27" t="str">
        <f>IF(LEN($C1810)=0,IF($D1810&gt;0,COUNTIFS($A$3:$A1810,$A1810),"-"),"Escluso")</f>
        <v>-</v>
      </c>
      <c r="X1810" s="2" t="str">
        <f>IF(LEN($C1810)=0,IF($D1810&gt;0,COUNTIFS($J$3:$J1810,$J1810,$C$3:$C1810,""),"-"),"Escluso")</f>
        <v>-</v>
      </c>
      <c r="Y1810" s="127" t="str">
        <f t="shared" si="171"/>
        <v>-</v>
      </c>
      <c r="Z1810" s="2" t="str">
        <f>IF($D1810&gt;0,COUNTIFS($O$3:$O1810,$O1810,$L$3:$L1810,$L1810,$I$3:$I1810,$I1810),"-")</f>
        <v>-</v>
      </c>
      <c r="AA1810" s="27" t="str">
        <f>IF($D1810&gt;0,IF(OR($Z1810 &gt;1,$L1810&lt;&gt;"Adulti"),0,VLOOKUP($P1810,Regione!$B$2:$C$22,2,FALSE)),"-")</f>
        <v>-</v>
      </c>
      <c r="AB1810" s="27" t="str">
        <f>IF($D1810&gt;0,IF(COUNTIFS($O$3:$O1810,$O1810,$L$3:$L1810,$L1810,$I$3:$I1810,$I1810) &gt;1,0,SUMIFS($Y$3:$Y$2503,$L$3:$L$2503,$L1810,$O$3:$O$2503,$O1810,$I$3:$I$2503,$I1810)),"-")</f>
        <v>-</v>
      </c>
      <c r="AC1810" s="27" t="str">
        <f t="shared" si="174"/>
        <v>-</v>
      </c>
    </row>
    <row r="1811" spans="1:29" s="1" customFormat="1">
      <c r="A1811" s="13"/>
      <c r="B1811" s="107" t="str">
        <f>IF(COUNTA($A1811)&gt;0,VLOOKUP($A1811,Corsa!$A$1:$F$43,2,FALSE),"-")</f>
        <v>-</v>
      </c>
      <c r="C1811" s="11"/>
      <c r="D1811" s="13"/>
      <c r="E1811" s="13"/>
      <c r="F1811" s="46" t="str">
        <f>IF(COUNTA($A1811)&gt;0,VLOOKUP($A1811,Corsa!$A$1:$F$43,3,FALSE),"-")</f>
        <v>-</v>
      </c>
      <c r="G1811" s="28" t="str">
        <f>IF($D1811&gt;0,VLOOKUP($D1811,Iscrizioni!$A$2:$M$2502,9,FALSE),"-")</f>
        <v>-</v>
      </c>
      <c r="H1811" s="28" t="str">
        <f>IF($D1811&gt;0,VLOOKUP($D1811,Iscrizioni!$A$2:$M$2502,4,FALSE),"-")</f>
        <v>-</v>
      </c>
      <c r="I1811" s="27" t="str">
        <f>IF($D1811&gt;0,VLOOKUP($D1811,Iscrizioni!$A$2:$M$2502,5,FALSE),"-")</f>
        <v>-</v>
      </c>
      <c r="J1811" s="27" t="str">
        <f>IF($D1811&gt;0,VLOOKUP($D1811,Iscrizioni!$A$2:$M$2502,10,FALSE),"-")</f>
        <v>-</v>
      </c>
      <c r="K1811" s="27" t="str">
        <f t="shared" si="172"/>
        <v>-</v>
      </c>
      <c r="L1811" s="46" t="str">
        <f>IF($D1811&gt;0,VLOOKUP($D1811,Iscrizioni!$A$2:$M$2502,11,FALSE),"-")</f>
        <v>-</v>
      </c>
      <c r="M1811" s="27" t="str">
        <f>IF($D1811&gt;0,VLOOKUP($D1811,Iscrizioni!$A$2:$N$2502,12,FALSE),"-")</f>
        <v>-</v>
      </c>
      <c r="N1811" s="46" t="str">
        <f>IF($D1811&gt;0,VLOOKUP($D1811,Iscrizioni!$A$2:$M$2502,6,FALSE),"-")</f>
        <v>-</v>
      </c>
      <c r="O1811" s="107" t="str">
        <f>IF($D1811&gt;0,VLOOKUP($D1811,Iscrizioni!$A$2:$M$2502,7,FALSE),"-")</f>
        <v>-</v>
      </c>
      <c r="P1811" s="46" t="str">
        <f>IF($D1811&gt;0,VLOOKUP(LEFT($N1811,1),Regione!$A$2:$C$21,2,FALSE),"-")</f>
        <v>-</v>
      </c>
      <c r="Q1811" s="112" t="str">
        <f ca="1">IF($D1811&gt;0,NormalizzaTempo("D",CELL("tipo",$E1811),$E1811),"-")</f>
        <v>-</v>
      </c>
      <c r="R1811" s="27" t="str">
        <f>IF($D1811&gt;0,VLOOKUP($D1811,Iscrizioni!$A$2:$M$2502,13,FALSE),"-")</f>
        <v>-</v>
      </c>
      <c r="S1811" s="112" t="str">
        <f t="shared" si="175"/>
        <v>-</v>
      </c>
      <c r="T1811" s="112" t="str">
        <f>IF($D1811&gt;0,SUMIFS($S$3:$S1811,$X$3:$X1811,1,$J$3:$J1811,$J1811),"-")</f>
        <v>-</v>
      </c>
      <c r="U1811" s="112" t="str">
        <f t="shared" si="176"/>
        <v>-</v>
      </c>
      <c r="V1811" s="112" t="str">
        <f t="shared" si="173"/>
        <v>-</v>
      </c>
      <c r="W1811" s="27" t="str">
        <f>IF(LEN($C1811)=0,IF($D1811&gt;0,COUNTIFS($A$3:$A1811,$A1811),"-"),"Escluso")</f>
        <v>-</v>
      </c>
      <c r="X1811" s="2" t="str">
        <f>IF(LEN($C1811)=0,IF($D1811&gt;0,COUNTIFS($J$3:$J1811,$J1811,$C$3:$C1811,""),"-"),"Escluso")</f>
        <v>-</v>
      </c>
      <c r="Y1811" s="127" t="str">
        <f t="shared" si="171"/>
        <v>-</v>
      </c>
      <c r="Z1811" s="2" t="str">
        <f>IF($D1811&gt;0,COUNTIFS($O$3:$O1811,$O1811,$L$3:$L1811,$L1811,$I$3:$I1811,$I1811),"-")</f>
        <v>-</v>
      </c>
      <c r="AA1811" s="27" t="str">
        <f>IF($D1811&gt;0,IF(OR($Z1811 &gt;1,$L1811&lt;&gt;"Adulti"),0,VLOOKUP($P1811,Regione!$B$2:$C$22,2,FALSE)),"-")</f>
        <v>-</v>
      </c>
      <c r="AB1811" s="27" t="str">
        <f>IF($D1811&gt;0,IF(COUNTIFS($O$3:$O1811,$O1811,$L$3:$L1811,$L1811,$I$3:$I1811,$I1811) &gt;1,0,SUMIFS($Y$3:$Y$2503,$L$3:$L$2503,$L1811,$O$3:$O$2503,$O1811,$I$3:$I$2503,$I1811)),"-")</f>
        <v>-</v>
      </c>
      <c r="AC1811" s="27" t="str">
        <f t="shared" si="174"/>
        <v>-</v>
      </c>
    </row>
    <row r="1812" spans="1:29" s="1" customFormat="1">
      <c r="A1812" s="13"/>
      <c r="B1812" s="107" t="str">
        <f>IF(COUNTA($A1812)&gt;0,VLOOKUP($A1812,Corsa!$A$1:$F$43,2,FALSE),"-")</f>
        <v>-</v>
      </c>
      <c r="C1812" s="11"/>
      <c r="D1812" s="13"/>
      <c r="E1812" s="13"/>
      <c r="F1812" s="46" t="str">
        <f>IF(COUNTA($A1812)&gt;0,VLOOKUP($A1812,Corsa!$A$1:$F$43,3,FALSE),"-")</f>
        <v>-</v>
      </c>
      <c r="G1812" s="28" t="str">
        <f>IF($D1812&gt;0,VLOOKUP($D1812,Iscrizioni!$A$2:$M$2502,9,FALSE),"-")</f>
        <v>-</v>
      </c>
      <c r="H1812" s="28" t="str">
        <f>IF($D1812&gt;0,VLOOKUP($D1812,Iscrizioni!$A$2:$M$2502,4,FALSE),"-")</f>
        <v>-</v>
      </c>
      <c r="I1812" s="27" t="str">
        <f>IF($D1812&gt;0,VLOOKUP($D1812,Iscrizioni!$A$2:$M$2502,5,FALSE),"-")</f>
        <v>-</v>
      </c>
      <c r="J1812" s="27" t="str">
        <f>IF($D1812&gt;0,VLOOKUP($D1812,Iscrizioni!$A$2:$M$2502,10,FALSE),"-")</f>
        <v>-</v>
      </c>
      <c r="K1812" s="27" t="str">
        <f t="shared" si="172"/>
        <v>-</v>
      </c>
      <c r="L1812" s="46" t="str">
        <f>IF($D1812&gt;0,VLOOKUP($D1812,Iscrizioni!$A$2:$M$2502,11,FALSE),"-")</f>
        <v>-</v>
      </c>
      <c r="M1812" s="27" t="str">
        <f>IF($D1812&gt;0,VLOOKUP($D1812,Iscrizioni!$A$2:$N$2502,12,FALSE),"-")</f>
        <v>-</v>
      </c>
      <c r="N1812" s="46" t="str">
        <f>IF($D1812&gt;0,VLOOKUP($D1812,Iscrizioni!$A$2:$M$2502,6,FALSE),"-")</f>
        <v>-</v>
      </c>
      <c r="O1812" s="107" t="str">
        <f>IF($D1812&gt;0,VLOOKUP($D1812,Iscrizioni!$A$2:$M$2502,7,FALSE),"-")</f>
        <v>-</v>
      </c>
      <c r="P1812" s="46" t="str">
        <f>IF($D1812&gt;0,VLOOKUP(LEFT($N1812,1),Regione!$A$2:$C$21,2,FALSE),"-")</f>
        <v>-</v>
      </c>
      <c r="Q1812" s="112" t="str">
        <f ca="1">IF($D1812&gt;0,NormalizzaTempo("D",CELL("tipo",$E1812),$E1812),"-")</f>
        <v>-</v>
      </c>
      <c r="R1812" s="27" t="str">
        <f>IF($D1812&gt;0,VLOOKUP($D1812,Iscrizioni!$A$2:$M$2502,13,FALSE),"-")</f>
        <v>-</v>
      </c>
      <c r="S1812" s="112" t="str">
        <f t="shared" si="175"/>
        <v>-</v>
      </c>
      <c r="T1812" s="112" t="str">
        <f>IF($D1812&gt;0,SUMIFS($S$3:$S1812,$X$3:$X1812,1,$J$3:$J1812,$J1812),"-")</f>
        <v>-</v>
      </c>
      <c r="U1812" s="112" t="str">
        <f t="shared" si="176"/>
        <v>-</v>
      </c>
      <c r="V1812" s="112" t="str">
        <f t="shared" si="173"/>
        <v>-</v>
      </c>
      <c r="W1812" s="27" t="str">
        <f>IF(LEN($C1812)=0,IF($D1812&gt;0,COUNTIFS($A$3:$A1812,$A1812),"-"),"Escluso")</f>
        <v>-</v>
      </c>
      <c r="X1812" s="2" t="str">
        <f>IF(LEN($C1812)=0,IF($D1812&gt;0,COUNTIFS($J$3:$J1812,$J1812,$C$3:$C1812,""),"-"),"Escluso")</f>
        <v>-</v>
      </c>
      <c r="Y1812" s="127" t="str">
        <f t="shared" si="171"/>
        <v>-</v>
      </c>
      <c r="Z1812" s="2" t="str">
        <f>IF($D1812&gt;0,COUNTIFS($O$3:$O1812,$O1812,$L$3:$L1812,$L1812,$I$3:$I1812,$I1812),"-")</f>
        <v>-</v>
      </c>
      <c r="AA1812" s="27" t="str">
        <f>IF($D1812&gt;0,IF(OR($Z1812 &gt;1,$L1812&lt;&gt;"Adulti"),0,VLOOKUP($P1812,Regione!$B$2:$C$22,2,FALSE)),"-")</f>
        <v>-</v>
      </c>
      <c r="AB1812" s="27" t="str">
        <f>IF($D1812&gt;0,IF(COUNTIFS($O$3:$O1812,$O1812,$L$3:$L1812,$L1812,$I$3:$I1812,$I1812) &gt;1,0,SUMIFS($Y$3:$Y$2503,$L$3:$L$2503,$L1812,$O$3:$O$2503,$O1812,$I$3:$I$2503,$I1812)),"-")</f>
        <v>-</v>
      </c>
      <c r="AC1812" s="27" t="str">
        <f t="shared" si="174"/>
        <v>-</v>
      </c>
    </row>
    <row r="1813" spans="1:29" s="1" customFormat="1">
      <c r="A1813" s="13"/>
      <c r="B1813" s="107" t="str">
        <f>IF(COUNTA($A1813)&gt;0,VLOOKUP($A1813,Corsa!$A$1:$F$43,2,FALSE),"-")</f>
        <v>-</v>
      </c>
      <c r="C1813" s="11"/>
      <c r="D1813" s="13"/>
      <c r="E1813" s="13"/>
      <c r="F1813" s="46" t="str">
        <f>IF(COUNTA($A1813)&gt;0,VLOOKUP($A1813,Corsa!$A$1:$F$43,3,FALSE),"-")</f>
        <v>-</v>
      </c>
      <c r="G1813" s="28" t="str">
        <f>IF($D1813&gt;0,VLOOKUP($D1813,Iscrizioni!$A$2:$M$2502,9,FALSE),"-")</f>
        <v>-</v>
      </c>
      <c r="H1813" s="28" t="str">
        <f>IF($D1813&gt;0,VLOOKUP($D1813,Iscrizioni!$A$2:$M$2502,4,FALSE),"-")</f>
        <v>-</v>
      </c>
      <c r="I1813" s="27" t="str">
        <f>IF($D1813&gt;0,VLOOKUP($D1813,Iscrizioni!$A$2:$M$2502,5,FALSE),"-")</f>
        <v>-</v>
      </c>
      <c r="J1813" s="27" t="str">
        <f>IF($D1813&gt;0,VLOOKUP($D1813,Iscrizioni!$A$2:$M$2502,10,FALSE),"-")</f>
        <v>-</v>
      </c>
      <c r="K1813" s="27" t="str">
        <f t="shared" si="172"/>
        <v>-</v>
      </c>
      <c r="L1813" s="46" t="str">
        <f>IF($D1813&gt;0,VLOOKUP($D1813,Iscrizioni!$A$2:$M$2502,11,FALSE),"-")</f>
        <v>-</v>
      </c>
      <c r="M1813" s="27" t="str">
        <f>IF($D1813&gt;0,VLOOKUP($D1813,Iscrizioni!$A$2:$N$2502,12,FALSE),"-")</f>
        <v>-</v>
      </c>
      <c r="N1813" s="46" t="str">
        <f>IF($D1813&gt;0,VLOOKUP($D1813,Iscrizioni!$A$2:$M$2502,6,FALSE),"-")</f>
        <v>-</v>
      </c>
      <c r="O1813" s="107" t="str">
        <f>IF($D1813&gt;0,VLOOKUP($D1813,Iscrizioni!$A$2:$M$2502,7,FALSE),"-")</f>
        <v>-</v>
      </c>
      <c r="P1813" s="46" t="str">
        <f>IF($D1813&gt;0,VLOOKUP(LEFT($N1813,1),Regione!$A$2:$C$21,2,FALSE),"-")</f>
        <v>-</v>
      </c>
      <c r="Q1813" s="112" t="str">
        <f ca="1">IF($D1813&gt;0,NormalizzaTempo("D",CELL("tipo",$E1813),$E1813),"-")</f>
        <v>-</v>
      </c>
      <c r="R1813" s="27" t="str">
        <f>IF($D1813&gt;0,VLOOKUP($D1813,Iscrizioni!$A$2:$M$2502,13,FALSE),"-")</f>
        <v>-</v>
      </c>
      <c r="S1813" s="112" t="str">
        <f t="shared" si="175"/>
        <v>-</v>
      </c>
      <c r="T1813" s="112" t="str">
        <f>IF($D1813&gt;0,SUMIFS($S$3:$S1813,$X$3:$X1813,1,$J$3:$J1813,$J1813),"-")</f>
        <v>-</v>
      </c>
      <c r="U1813" s="112" t="str">
        <f t="shared" si="176"/>
        <v>-</v>
      </c>
      <c r="V1813" s="112" t="str">
        <f t="shared" si="173"/>
        <v>-</v>
      </c>
      <c r="W1813" s="27" t="str">
        <f>IF(LEN($C1813)=0,IF($D1813&gt;0,COUNTIFS($A$3:$A1813,$A1813),"-"),"Escluso")</f>
        <v>-</v>
      </c>
      <c r="X1813" s="2" t="str">
        <f>IF(LEN($C1813)=0,IF($D1813&gt;0,COUNTIFS($J$3:$J1813,$J1813,$C$3:$C1813,""),"-"),"Escluso")</f>
        <v>-</v>
      </c>
      <c r="Y1813" s="127" t="str">
        <f t="shared" si="171"/>
        <v>-</v>
      </c>
      <c r="Z1813" s="2" t="str">
        <f>IF($D1813&gt;0,COUNTIFS($O$3:$O1813,$O1813,$L$3:$L1813,$L1813,$I$3:$I1813,$I1813),"-")</f>
        <v>-</v>
      </c>
      <c r="AA1813" s="27" t="str">
        <f>IF($D1813&gt;0,IF(OR($Z1813 &gt;1,$L1813&lt;&gt;"Adulti"),0,VLOOKUP($P1813,Regione!$B$2:$C$22,2,FALSE)),"-")</f>
        <v>-</v>
      </c>
      <c r="AB1813" s="27" t="str">
        <f>IF($D1813&gt;0,IF(COUNTIFS($O$3:$O1813,$O1813,$L$3:$L1813,$L1813,$I$3:$I1813,$I1813) &gt;1,0,SUMIFS($Y$3:$Y$2503,$L$3:$L$2503,$L1813,$O$3:$O$2503,$O1813,$I$3:$I$2503,$I1813)),"-")</f>
        <v>-</v>
      </c>
      <c r="AC1813" s="27" t="str">
        <f t="shared" si="174"/>
        <v>-</v>
      </c>
    </row>
    <row r="1814" spans="1:29" s="1" customFormat="1">
      <c r="A1814" s="13"/>
      <c r="B1814" s="107" t="str">
        <f>IF(COUNTA($A1814)&gt;0,VLOOKUP($A1814,Corsa!$A$1:$F$43,2,FALSE),"-")</f>
        <v>-</v>
      </c>
      <c r="C1814" s="11"/>
      <c r="D1814" s="13"/>
      <c r="E1814" s="13"/>
      <c r="F1814" s="46" t="str">
        <f>IF(COUNTA($A1814)&gt;0,VLOOKUP($A1814,Corsa!$A$1:$F$43,3,FALSE),"-")</f>
        <v>-</v>
      </c>
      <c r="G1814" s="28" t="str">
        <f>IF($D1814&gt;0,VLOOKUP($D1814,Iscrizioni!$A$2:$M$2502,9,FALSE),"-")</f>
        <v>-</v>
      </c>
      <c r="H1814" s="28" t="str">
        <f>IF($D1814&gt;0,VLOOKUP($D1814,Iscrizioni!$A$2:$M$2502,4,FALSE),"-")</f>
        <v>-</v>
      </c>
      <c r="I1814" s="27" t="str">
        <f>IF($D1814&gt;0,VLOOKUP($D1814,Iscrizioni!$A$2:$M$2502,5,FALSE),"-")</f>
        <v>-</v>
      </c>
      <c r="J1814" s="27" t="str">
        <f>IF($D1814&gt;0,VLOOKUP($D1814,Iscrizioni!$A$2:$M$2502,10,FALSE),"-")</f>
        <v>-</v>
      </c>
      <c r="K1814" s="27" t="str">
        <f t="shared" si="172"/>
        <v>-</v>
      </c>
      <c r="L1814" s="46" t="str">
        <f>IF($D1814&gt;0,VLOOKUP($D1814,Iscrizioni!$A$2:$M$2502,11,FALSE),"-")</f>
        <v>-</v>
      </c>
      <c r="M1814" s="27" t="str">
        <f>IF($D1814&gt;0,VLOOKUP($D1814,Iscrizioni!$A$2:$N$2502,12,FALSE),"-")</f>
        <v>-</v>
      </c>
      <c r="N1814" s="46" t="str">
        <f>IF($D1814&gt;0,VLOOKUP($D1814,Iscrizioni!$A$2:$M$2502,6,FALSE),"-")</f>
        <v>-</v>
      </c>
      <c r="O1814" s="107" t="str">
        <f>IF($D1814&gt;0,VLOOKUP($D1814,Iscrizioni!$A$2:$M$2502,7,FALSE),"-")</f>
        <v>-</v>
      </c>
      <c r="P1814" s="46" t="str">
        <f>IF($D1814&gt;0,VLOOKUP(LEFT($N1814,1),Regione!$A$2:$C$21,2,FALSE),"-")</f>
        <v>-</v>
      </c>
      <c r="Q1814" s="112" t="str">
        <f ca="1">IF($D1814&gt;0,NormalizzaTempo("D",CELL("tipo",$E1814),$E1814),"-")</f>
        <v>-</v>
      </c>
      <c r="R1814" s="27" t="str">
        <f>IF($D1814&gt;0,VLOOKUP($D1814,Iscrizioni!$A$2:$M$2502,13,FALSE),"-")</f>
        <v>-</v>
      </c>
      <c r="S1814" s="112" t="str">
        <f t="shared" si="175"/>
        <v>-</v>
      </c>
      <c r="T1814" s="112" t="str">
        <f>IF($D1814&gt;0,SUMIFS($S$3:$S1814,$X$3:$X1814,1,$J$3:$J1814,$J1814),"-")</f>
        <v>-</v>
      </c>
      <c r="U1814" s="112" t="str">
        <f t="shared" si="176"/>
        <v>-</v>
      </c>
      <c r="V1814" s="112" t="str">
        <f t="shared" si="173"/>
        <v>-</v>
      </c>
      <c r="W1814" s="27" t="str">
        <f>IF(LEN($C1814)=0,IF($D1814&gt;0,COUNTIFS($A$3:$A1814,$A1814),"-"),"Escluso")</f>
        <v>-</v>
      </c>
      <c r="X1814" s="2" t="str">
        <f>IF(LEN($C1814)=0,IF($D1814&gt;0,COUNTIFS($J$3:$J1814,$J1814,$C$3:$C1814,""),"-"),"Escluso")</f>
        <v>-</v>
      </c>
      <c r="Y1814" s="127" t="str">
        <f t="shared" si="171"/>
        <v>-</v>
      </c>
      <c r="Z1814" s="2" t="str">
        <f>IF($D1814&gt;0,COUNTIFS($O$3:$O1814,$O1814,$L$3:$L1814,$L1814,$I$3:$I1814,$I1814),"-")</f>
        <v>-</v>
      </c>
      <c r="AA1814" s="27" t="str">
        <f>IF($D1814&gt;0,IF(OR($Z1814 &gt;1,$L1814&lt;&gt;"Adulti"),0,VLOOKUP($P1814,Regione!$B$2:$C$22,2,FALSE)),"-")</f>
        <v>-</v>
      </c>
      <c r="AB1814" s="27" t="str">
        <f>IF($D1814&gt;0,IF(COUNTIFS($O$3:$O1814,$O1814,$L$3:$L1814,$L1814,$I$3:$I1814,$I1814) &gt;1,0,SUMIFS($Y$3:$Y$2503,$L$3:$L$2503,$L1814,$O$3:$O$2503,$O1814,$I$3:$I$2503,$I1814)),"-")</f>
        <v>-</v>
      </c>
      <c r="AC1814" s="27" t="str">
        <f t="shared" si="174"/>
        <v>-</v>
      </c>
    </row>
    <row r="1815" spans="1:29" s="1" customFormat="1">
      <c r="A1815" s="13"/>
      <c r="B1815" s="107" t="str">
        <f>IF(COUNTA($A1815)&gt;0,VLOOKUP($A1815,Corsa!$A$1:$F$43,2,FALSE),"-")</f>
        <v>-</v>
      </c>
      <c r="C1815" s="11"/>
      <c r="D1815" s="13"/>
      <c r="E1815" s="13"/>
      <c r="F1815" s="46" t="str">
        <f>IF(COUNTA($A1815)&gt;0,VLOOKUP($A1815,Corsa!$A$1:$F$43,3,FALSE),"-")</f>
        <v>-</v>
      </c>
      <c r="G1815" s="28" t="str">
        <f>IF($D1815&gt;0,VLOOKUP($D1815,Iscrizioni!$A$2:$M$2502,9,FALSE),"-")</f>
        <v>-</v>
      </c>
      <c r="H1815" s="28" t="str">
        <f>IF($D1815&gt;0,VLOOKUP($D1815,Iscrizioni!$A$2:$M$2502,4,FALSE),"-")</f>
        <v>-</v>
      </c>
      <c r="I1815" s="27" t="str">
        <f>IF($D1815&gt;0,VLOOKUP($D1815,Iscrizioni!$A$2:$M$2502,5,FALSE),"-")</f>
        <v>-</v>
      </c>
      <c r="J1815" s="27" t="str">
        <f>IF($D1815&gt;0,VLOOKUP($D1815,Iscrizioni!$A$2:$M$2502,10,FALSE),"-")</f>
        <v>-</v>
      </c>
      <c r="K1815" s="27" t="str">
        <f t="shared" si="172"/>
        <v>-</v>
      </c>
      <c r="L1815" s="46" t="str">
        <f>IF($D1815&gt;0,VLOOKUP($D1815,Iscrizioni!$A$2:$M$2502,11,FALSE),"-")</f>
        <v>-</v>
      </c>
      <c r="M1815" s="27" t="str">
        <f>IF($D1815&gt;0,VLOOKUP($D1815,Iscrizioni!$A$2:$N$2502,12,FALSE),"-")</f>
        <v>-</v>
      </c>
      <c r="N1815" s="46" t="str">
        <f>IF($D1815&gt;0,VLOOKUP($D1815,Iscrizioni!$A$2:$M$2502,6,FALSE),"-")</f>
        <v>-</v>
      </c>
      <c r="O1815" s="107" t="str">
        <f>IF($D1815&gt;0,VLOOKUP($D1815,Iscrizioni!$A$2:$M$2502,7,FALSE),"-")</f>
        <v>-</v>
      </c>
      <c r="P1815" s="46" t="str">
        <f>IF($D1815&gt;0,VLOOKUP(LEFT($N1815,1),Regione!$A$2:$C$21,2,FALSE),"-")</f>
        <v>-</v>
      </c>
      <c r="Q1815" s="112" t="str">
        <f ca="1">IF($D1815&gt;0,NormalizzaTempo("D",CELL("tipo",$E1815),$E1815),"-")</f>
        <v>-</v>
      </c>
      <c r="R1815" s="27" t="str">
        <f>IF($D1815&gt;0,VLOOKUP($D1815,Iscrizioni!$A$2:$M$2502,13,FALSE),"-")</f>
        <v>-</v>
      </c>
      <c r="S1815" s="112" t="str">
        <f t="shared" si="175"/>
        <v>-</v>
      </c>
      <c r="T1815" s="112" t="str">
        <f>IF($D1815&gt;0,SUMIFS($S$3:$S1815,$X$3:$X1815,1,$J$3:$J1815,$J1815),"-")</f>
        <v>-</v>
      </c>
      <c r="U1815" s="112" t="str">
        <f t="shared" si="176"/>
        <v>-</v>
      </c>
      <c r="V1815" s="112" t="str">
        <f t="shared" si="173"/>
        <v>-</v>
      </c>
      <c r="W1815" s="27" t="str">
        <f>IF(LEN($C1815)=0,IF($D1815&gt;0,COUNTIFS($A$3:$A1815,$A1815),"-"),"Escluso")</f>
        <v>-</v>
      </c>
      <c r="X1815" s="2" t="str">
        <f>IF(LEN($C1815)=0,IF($D1815&gt;0,COUNTIFS($J$3:$J1815,$J1815,$C$3:$C1815,""),"-"),"Escluso")</f>
        <v>-</v>
      </c>
      <c r="Y1815" s="127" t="str">
        <f t="shared" si="171"/>
        <v>-</v>
      </c>
      <c r="Z1815" s="2" t="str">
        <f>IF($D1815&gt;0,COUNTIFS($O$3:$O1815,$O1815,$L$3:$L1815,$L1815,$I$3:$I1815,$I1815),"-")</f>
        <v>-</v>
      </c>
      <c r="AA1815" s="27" t="str">
        <f>IF($D1815&gt;0,IF(OR($Z1815 &gt;1,$L1815&lt;&gt;"Adulti"),0,VLOOKUP($P1815,Regione!$B$2:$C$22,2,FALSE)),"-")</f>
        <v>-</v>
      </c>
      <c r="AB1815" s="27" t="str">
        <f>IF($D1815&gt;0,IF(COUNTIFS($O$3:$O1815,$O1815,$L$3:$L1815,$L1815,$I$3:$I1815,$I1815) &gt;1,0,SUMIFS($Y$3:$Y$2503,$L$3:$L$2503,$L1815,$O$3:$O$2503,$O1815,$I$3:$I$2503,$I1815)),"-")</f>
        <v>-</v>
      </c>
      <c r="AC1815" s="27" t="str">
        <f t="shared" si="174"/>
        <v>-</v>
      </c>
    </row>
    <row r="1816" spans="1:29" s="1" customFormat="1">
      <c r="A1816" s="13"/>
      <c r="B1816" s="107" t="str">
        <f>IF(COUNTA($A1816)&gt;0,VLOOKUP($A1816,Corsa!$A$1:$F$43,2,FALSE),"-")</f>
        <v>-</v>
      </c>
      <c r="C1816" s="11"/>
      <c r="D1816" s="13"/>
      <c r="E1816" s="13"/>
      <c r="F1816" s="46" t="str">
        <f>IF(COUNTA($A1816)&gt;0,VLOOKUP($A1816,Corsa!$A$1:$F$43,3,FALSE),"-")</f>
        <v>-</v>
      </c>
      <c r="G1816" s="28" t="str">
        <f>IF($D1816&gt;0,VLOOKUP($D1816,Iscrizioni!$A$2:$M$2502,9,FALSE),"-")</f>
        <v>-</v>
      </c>
      <c r="H1816" s="28" t="str">
        <f>IF($D1816&gt;0,VLOOKUP($D1816,Iscrizioni!$A$2:$M$2502,4,FALSE),"-")</f>
        <v>-</v>
      </c>
      <c r="I1816" s="27" t="str">
        <f>IF($D1816&gt;0,VLOOKUP($D1816,Iscrizioni!$A$2:$M$2502,5,FALSE),"-")</f>
        <v>-</v>
      </c>
      <c r="J1816" s="27" t="str">
        <f>IF($D1816&gt;0,VLOOKUP($D1816,Iscrizioni!$A$2:$M$2502,10,FALSE),"-")</f>
        <v>-</v>
      </c>
      <c r="K1816" s="27" t="str">
        <f t="shared" si="172"/>
        <v>-</v>
      </c>
      <c r="L1816" s="46" t="str">
        <f>IF($D1816&gt;0,VLOOKUP($D1816,Iscrizioni!$A$2:$M$2502,11,FALSE),"-")</f>
        <v>-</v>
      </c>
      <c r="M1816" s="27" t="str">
        <f>IF($D1816&gt;0,VLOOKUP($D1816,Iscrizioni!$A$2:$N$2502,12,FALSE),"-")</f>
        <v>-</v>
      </c>
      <c r="N1816" s="46" t="str">
        <f>IF($D1816&gt;0,VLOOKUP($D1816,Iscrizioni!$A$2:$M$2502,6,FALSE),"-")</f>
        <v>-</v>
      </c>
      <c r="O1816" s="107" t="str">
        <f>IF($D1816&gt;0,VLOOKUP($D1816,Iscrizioni!$A$2:$M$2502,7,FALSE),"-")</f>
        <v>-</v>
      </c>
      <c r="P1816" s="46" t="str">
        <f>IF($D1816&gt;0,VLOOKUP(LEFT($N1816,1),Regione!$A$2:$C$21,2,FALSE),"-")</f>
        <v>-</v>
      </c>
      <c r="Q1816" s="112" t="str">
        <f ca="1">IF($D1816&gt;0,NormalizzaTempo("D",CELL("tipo",$E1816),$E1816),"-")</f>
        <v>-</v>
      </c>
      <c r="R1816" s="27" t="str">
        <f>IF($D1816&gt;0,VLOOKUP($D1816,Iscrizioni!$A$2:$M$2502,13,FALSE),"-")</f>
        <v>-</v>
      </c>
      <c r="S1816" s="112" t="str">
        <f t="shared" si="175"/>
        <v>-</v>
      </c>
      <c r="T1816" s="112" t="str">
        <f>IF($D1816&gt;0,SUMIFS($S$3:$S1816,$X$3:$X1816,1,$J$3:$J1816,$J1816),"-")</f>
        <v>-</v>
      </c>
      <c r="U1816" s="112" t="str">
        <f t="shared" si="176"/>
        <v>-</v>
      </c>
      <c r="V1816" s="112" t="str">
        <f t="shared" si="173"/>
        <v>-</v>
      </c>
      <c r="W1816" s="27" t="str">
        <f>IF(LEN($C1816)=0,IF($D1816&gt;0,COUNTIFS($A$3:$A1816,$A1816),"-"),"Escluso")</f>
        <v>-</v>
      </c>
      <c r="X1816" s="2" t="str">
        <f>IF(LEN($C1816)=0,IF($D1816&gt;0,COUNTIFS($J$3:$J1816,$J1816,$C$3:$C1816,""),"-"),"Escluso")</f>
        <v>-</v>
      </c>
      <c r="Y1816" s="127" t="str">
        <f t="shared" si="171"/>
        <v>-</v>
      </c>
      <c r="Z1816" s="2" t="str">
        <f>IF($D1816&gt;0,COUNTIFS($O$3:$O1816,$O1816,$L$3:$L1816,$L1816,$I$3:$I1816,$I1816),"-")</f>
        <v>-</v>
      </c>
      <c r="AA1816" s="27" t="str">
        <f>IF($D1816&gt;0,IF(OR($Z1816 &gt;1,$L1816&lt;&gt;"Adulti"),0,VLOOKUP($P1816,Regione!$B$2:$C$22,2,FALSE)),"-")</f>
        <v>-</v>
      </c>
      <c r="AB1816" s="27" t="str">
        <f>IF($D1816&gt;0,IF(COUNTIFS($O$3:$O1816,$O1816,$L$3:$L1816,$L1816,$I$3:$I1816,$I1816) &gt;1,0,SUMIFS($Y$3:$Y$2503,$L$3:$L$2503,$L1816,$O$3:$O$2503,$O1816,$I$3:$I$2503,$I1816)),"-")</f>
        <v>-</v>
      </c>
      <c r="AC1816" s="27" t="str">
        <f t="shared" si="174"/>
        <v>-</v>
      </c>
    </row>
    <row r="1817" spans="1:29" s="1" customFormat="1">
      <c r="A1817" s="13"/>
      <c r="B1817" s="107" t="str">
        <f>IF(COUNTA($A1817)&gt;0,VLOOKUP($A1817,Corsa!$A$1:$F$43,2,FALSE),"-")</f>
        <v>-</v>
      </c>
      <c r="C1817" s="11"/>
      <c r="D1817" s="13"/>
      <c r="E1817" s="13"/>
      <c r="F1817" s="46" t="str">
        <f>IF(COUNTA($A1817)&gt;0,VLOOKUP($A1817,Corsa!$A$1:$F$43,3,FALSE),"-")</f>
        <v>-</v>
      </c>
      <c r="G1817" s="28" t="str">
        <f>IF($D1817&gt;0,VLOOKUP($D1817,Iscrizioni!$A$2:$M$2502,9,FALSE),"-")</f>
        <v>-</v>
      </c>
      <c r="H1817" s="28" t="str">
        <f>IF($D1817&gt;0,VLOOKUP($D1817,Iscrizioni!$A$2:$M$2502,4,FALSE),"-")</f>
        <v>-</v>
      </c>
      <c r="I1817" s="27" t="str">
        <f>IF($D1817&gt;0,VLOOKUP($D1817,Iscrizioni!$A$2:$M$2502,5,FALSE),"-")</f>
        <v>-</v>
      </c>
      <c r="J1817" s="27" t="str">
        <f>IF($D1817&gt;0,VLOOKUP($D1817,Iscrizioni!$A$2:$M$2502,10,FALSE),"-")</f>
        <v>-</v>
      </c>
      <c r="K1817" s="27" t="str">
        <f t="shared" si="172"/>
        <v>-</v>
      </c>
      <c r="L1817" s="46" t="str">
        <f>IF($D1817&gt;0,VLOOKUP($D1817,Iscrizioni!$A$2:$M$2502,11,FALSE),"-")</f>
        <v>-</v>
      </c>
      <c r="M1817" s="27" t="str">
        <f>IF($D1817&gt;0,VLOOKUP($D1817,Iscrizioni!$A$2:$N$2502,12,FALSE),"-")</f>
        <v>-</v>
      </c>
      <c r="N1817" s="46" t="str">
        <f>IF($D1817&gt;0,VLOOKUP($D1817,Iscrizioni!$A$2:$M$2502,6,FALSE),"-")</f>
        <v>-</v>
      </c>
      <c r="O1817" s="107" t="str">
        <f>IF($D1817&gt;0,VLOOKUP($D1817,Iscrizioni!$A$2:$M$2502,7,FALSE),"-")</f>
        <v>-</v>
      </c>
      <c r="P1817" s="46" t="str">
        <f>IF($D1817&gt;0,VLOOKUP(LEFT($N1817,1),Regione!$A$2:$C$21,2,FALSE),"-")</f>
        <v>-</v>
      </c>
      <c r="Q1817" s="112" t="str">
        <f ca="1">IF($D1817&gt;0,NormalizzaTempo("D",CELL("tipo",$E1817),$E1817),"-")</f>
        <v>-</v>
      </c>
      <c r="R1817" s="27" t="str">
        <f>IF($D1817&gt;0,VLOOKUP($D1817,Iscrizioni!$A$2:$M$2502,13,FALSE),"-")</f>
        <v>-</v>
      </c>
      <c r="S1817" s="112" t="str">
        <f t="shared" si="175"/>
        <v>-</v>
      </c>
      <c r="T1817" s="112" t="str">
        <f>IF($D1817&gt;0,SUMIFS($S$3:$S1817,$X$3:$X1817,1,$J$3:$J1817,$J1817),"-")</f>
        <v>-</v>
      </c>
      <c r="U1817" s="112" t="str">
        <f t="shared" si="176"/>
        <v>-</v>
      </c>
      <c r="V1817" s="112" t="str">
        <f t="shared" si="173"/>
        <v>-</v>
      </c>
      <c r="W1817" s="27" t="str">
        <f>IF(LEN($C1817)=0,IF($D1817&gt;0,COUNTIFS($A$3:$A1817,$A1817),"-"),"Escluso")</f>
        <v>-</v>
      </c>
      <c r="X1817" s="2" t="str">
        <f>IF(LEN($C1817)=0,IF($D1817&gt;0,COUNTIFS($J$3:$J1817,$J1817,$C$3:$C1817,""),"-"),"Escluso")</f>
        <v>-</v>
      </c>
      <c r="Y1817" s="127" t="str">
        <f t="shared" si="171"/>
        <v>-</v>
      </c>
      <c r="Z1817" s="2" t="str">
        <f>IF($D1817&gt;0,COUNTIFS($O$3:$O1817,$O1817,$L$3:$L1817,$L1817,$I$3:$I1817,$I1817),"-")</f>
        <v>-</v>
      </c>
      <c r="AA1817" s="27" t="str">
        <f>IF($D1817&gt;0,IF(OR($Z1817 &gt;1,$L1817&lt;&gt;"Adulti"),0,VLOOKUP($P1817,Regione!$B$2:$C$22,2,FALSE)),"-")</f>
        <v>-</v>
      </c>
      <c r="AB1817" s="27" t="str">
        <f>IF($D1817&gt;0,IF(COUNTIFS($O$3:$O1817,$O1817,$L$3:$L1817,$L1817,$I$3:$I1817,$I1817) &gt;1,0,SUMIFS($Y$3:$Y$2503,$L$3:$L$2503,$L1817,$O$3:$O$2503,$O1817,$I$3:$I$2503,$I1817)),"-")</f>
        <v>-</v>
      </c>
      <c r="AC1817" s="27" t="str">
        <f t="shared" si="174"/>
        <v>-</v>
      </c>
    </row>
    <row r="1818" spans="1:29" s="1" customFormat="1">
      <c r="A1818" s="13"/>
      <c r="B1818" s="107" t="str">
        <f>IF(COUNTA($A1818)&gt;0,VLOOKUP($A1818,Corsa!$A$1:$F$43,2,FALSE),"-")</f>
        <v>-</v>
      </c>
      <c r="C1818" s="11"/>
      <c r="D1818" s="13"/>
      <c r="E1818" s="13"/>
      <c r="F1818" s="46" t="str">
        <f>IF(COUNTA($A1818)&gt;0,VLOOKUP($A1818,Corsa!$A$1:$F$43,3,FALSE),"-")</f>
        <v>-</v>
      </c>
      <c r="G1818" s="28" t="str">
        <f>IF($D1818&gt;0,VLOOKUP($D1818,Iscrizioni!$A$2:$M$2502,9,FALSE),"-")</f>
        <v>-</v>
      </c>
      <c r="H1818" s="28" t="str">
        <f>IF($D1818&gt;0,VLOOKUP($D1818,Iscrizioni!$A$2:$M$2502,4,FALSE),"-")</f>
        <v>-</v>
      </c>
      <c r="I1818" s="27" t="str">
        <f>IF($D1818&gt;0,VLOOKUP($D1818,Iscrizioni!$A$2:$M$2502,5,FALSE),"-")</f>
        <v>-</v>
      </c>
      <c r="J1818" s="27" t="str">
        <f>IF($D1818&gt;0,VLOOKUP($D1818,Iscrizioni!$A$2:$M$2502,10,FALSE),"-")</f>
        <v>-</v>
      </c>
      <c r="K1818" s="27" t="str">
        <f t="shared" si="172"/>
        <v>-</v>
      </c>
      <c r="L1818" s="46" t="str">
        <f>IF($D1818&gt;0,VLOOKUP($D1818,Iscrizioni!$A$2:$M$2502,11,FALSE),"-")</f>
        <v>-</v>
      </c>
      <c r="M1818" s="27" t="str">
        <f>IF($D1818&gt;0,VLOOKUP($D1818,Iscrizioni!$A$2:$N$2502,12,FALSE),"-")</f>
        <v>-</v>
      </c>
      <c r="N1818" s="46" t="str">
        <f>IF($D1818&gt;0,VLOOKUP($D1818,Iscrizioni!$A$2:$M$2502,6,FALSE),"-")</f>
        <v>-</v>
      </c>
      <c r="O1818" s="107" t="str">
        <f>IF($D1818&gt;0,VLOOKUP($D1818,Iscrizioni!$A$2:$M$2502,7,FALSE),"-")</f>
        <v>-</v>
      </c>
      <c r="P1818" s="46" t="str">
        <f>IF($D1818&gt;0,VLOOKUP(LEFT($N1818,1),Regione!$A$2:$C$21,2,FALSE),"-")</f>
        <v>-</v>
      </c>
      <c r="Q1818" s="112" t="str">
        <f ca="1">IF($D1818&gt;0,NormalizzaTempo("D",CELL("tipo",$E1818),$E1818),"-")</f>
        <v>-</v>
      </c>
      <c r="R1818" s="27" t="str">
        <f>IF($D1818&gt;0,VLOOKUP($D1818,Iscrizioni!$A$2:$M$2502,13,FALSE),"-")</f>
        <v>-</v>
      </c>
      <c r="S1818" s="112" t="str">
        <f t="shared" si="175"/>
        <v>-</v>
      </c>
      <c r="T1818" s="112" t="str">
        <f>IF($D1818&gt;0,SUMIFS($S$3:$S1818,$X$3:$X1818,1,$J$3:$J1818,$J1818),"-")</f>
        <v>-</v>
      </c>
      <c r="U1818" s="112" t="str">
        <f t="shared" si="176"/>
        <v>-</v>
      </c>
      <c r="V1818" s="112" t="str">
        <f t="shared" si="173"/>
        <v>-</v>
      </c>
      <c r="W1818" s="27" t="str">
        <f>IF(LEN($C1818)=0,IF($D1818&gt;0,COUNTIFS($A$3:$A1818,$A1818),"-"),"Escluso")</f>
        <v>-</v>
      </c>
      <c r="X1818" s="2" t="str">
        <f>IF(LEN($C1818)=0,IF($D1818&gt;0,COUNTIFS($J$3:$J1818,$J1818,$C$3:$C1818,""),"-"),"Escluso")</f>
        <v>-</v>
      </c>
      <c r="Y1818" s="127" t="str">
        <f t="shared" si="171"/>
        <v>-</v>
      </c>
      <c r="Z1818" s="2" t="str">
        <f>IF($D1818&gt;0,COUNTIFS($O$3:$O1818,$O1818,$L$3:$L1818,$L1818,$I$3:$I1818,$I1818),"-")</f>
        <v>-</v>
      </c>
      <c r="AA1818" s="27" t="str">
        <f>IF($D1818&gt;0,IF(OR($Z1818 &gt;1,$L1818&lt;&gt;"Adulti"),0,VLOOKUP($P1818,Regione!$B$2:$C$22,2,FALSE)),"-")</f>
        <v>-</v>
      </c>
      <c r="AB1818" s="27" t="str">
        <f>IF($D1818&gt;0,IF(COUNTIFS($O$3:$O1818,$O1818,$L$3:$L1818,$L1818,$I$3:$I1818,$I1818) &gt;1,0,SUMIFS($Y$3:$Y$2503,$L$3:$L$2503,$L1818,$O$3:$O$2503,$O1818,$I$3:$I$2503,$I1818)),"-")</f>
        <v>-</v>
      </c>
      <c r="AC1818" s="27" t="str">
        <f t="shared" si="174"/>
        <v>-</v>
      </c>
    </row>
    <row r="1819" spans="1:29" s="1" customFormat="1">
      <c r="A1819" s="13"/>
      <c r="B1819" s="107" t="str">
        <f>IF(COUNTA($A1819)&gt;0,VLOOKUP($A1819,Corsa!$A$1:$F$43,2,FALSE),"-")</f>
        <v>-</v>
      </c>
      <c r="C1819" s="11"/>
      <c r="D1819" s="13"/>
      <c r="E1819" s="13"/>
      <c r="F1819" s="46" t="str">
        <f>IF(COUNTA($A1819)&gt;0,VLOOKUP($A1819,Corsa!$A$1:$F$43,3,FALSE),"-")</f>
        <v>-</v>
      </c>
      <c r="G1819" s="28" t="str">
        <f>IF($D1819&gt;0,VLOOKUP($D1819,Iscrizioni!$A$2:$M$2502,9,FALSE),"-")</f>
        <v>-</v>
      </c>
      <c r="H1819" s="28" t="str">
        <f>IF($D1819&gt;0,VLOOKUP($D1819,Iscrizioni!$A$2:$M$2502,4,FALSE),"-")</f>
        <v>-</v>
      </c>
      <c r="I1819" s="27" t="str">
        <f>IF($D1819&gt;0,VLOOKUP($D1819,Iscrizioni!$A$2:$M$2502,5,FALSE),"-")</f>
        <v>-</v>
      </c>
      <c r="J1819" s="27" t="str">
        <f>IF($D1819&gt;0,VLOOKUP($D1819,Iscrizioni!$A$2:$M$2502,10,FALSE),"-")</f>
        <v>-</v>
      </c>
      <c r="K1819" s="27" t="str">
        <f t="shared" si="172"/>
        <v>-</v>
      </c>
      <c r="L1819" s="46" t="str">
        <f>IF($D1819&gt;0,VLOOKUP($D1819,Iscrizioni!$A$2:$M$2502,11,FALSE),"-")</f>
        <v>-</v>
      </c>
      <c r="M1819" s="27" t="str">
        <f>IF($D1819&gt;0,VLOOKUP($D1819,Iscrizioni!$A$2:$N$2502,12,FALSE),"-")</f>
        <v>-</v>
      </c>
      <c r="N1819" s="46" t="str">
        <f>IF($D1819&gt;0,VLOOKUP($D1819,Iscrizioni!$A$2:$M$2502,6,FALSE),"-")</f>
        <v>-</v>
      </c>
      <c r="O1819" s="107" t="str">
        <f>IF($D1819&gt;0,VLOOKUP($D1819,Iscrizioni!$A$2:$M$2502,7,FALSE),"-")</f>
        <v>-</v>
      </c>
      <c r="P1819" s="46" t="str">
        <f>IF($D1819&gt;0,VLOOKUP(LEFT($N1819,1),Regione!$A$2:$C$21,2,FALSE),"-")</f>
        <v>-</v>
      </c>
      <c r="Q1819" s="112" t="str">
        <f ca="1">IF($D1819&gt;0,NormalizzaTempo("D",CELL("tipo",$E1819),$E1819),"-")</f>
        <v>-</v>
      </c>
      <c r="R1819" s="27" t="str">
        <f>IF($D1819&gt;0,VLOOKUP($D1819,Iscrizioni!$A$2:$M$2502,13,FALSE),"-")</f>
        <v>-</v>
      </c>
      <c r="S1819" s="112" t="str">
        <f t="shared" si="175"/>
        <v>-</v>
      </c>
      <c r="T1819" s="112" t="str">
        <f>IF($D1819&gt;0,SUMIFS($S$3:$S1819,$X$3:$X1819,1,$J$3:$J1819,$J1819),"-")</f>
        <v>-</v>
      </c>
      <c r="U1819" s="112" t="str">
        <f t="shared" si="176"/>
        <v>-</v>
      </c>
      <c r="V1819" s="112" t="str">
        <f t="shared" si="173"/>
        <v>-</v>
      </c>
      <c r="W1819" s="27" t="str">
        <f>IF(LEN($C1819)=0,IF($D1819&gt;0,COUNTIFS($A$3:$A1819,$A1819),"-"),"Escluso")</f>
        <v>-</v>
      </c>
      <c r="X1819" s="2" t="str">
        <f>IF(LEN($C1819)=0,IF($D1819&gt;0,COUNTIFS($J$3:$J1819,$J1819,$C$3:$C1819,""),"-"),"Escluso")</f>
        <v>-</v>
      </c>
      <c r="Y1819" s="127" t="str">
        <f t="shared" si="171"/>
        <v>-</v>
      </c>
      <c r="Z1819" s="2" t="str">
        <f>IF($D1819&gt;0,COUNTIFS($O$3:$O1819,$O1819,$L$3:$L1819,$L1819,$I$3:$I1819,$I1819),"-")</f>
        <v>-</v>
      </c>
      <c r="AA1819" s="27" t="str">
        <f>IF($D1819&gt;0,IF(OR($Z1819 &gt;1,$L1819&lt;&gt;"Adulti"),0,VLOOKUP($P1819,Regione!$B$2:$C$22,2,FALSE)),"-")</f>
        <v>-</v>
      </c>
      <c r="AB1819" s="27" t="str">
        <f>IF($D1819&gt;0,IF(COUNTIFS($O$3:$O1819,$O1819,$L$3:$L1819,$L1819,$I$3:$I1819,$I1819) &gt;1,0,SUMIFS($Y$3:$Y$2503,$L$3:$L$2503,$L1819,$O$3:$O$2503,$O1819,$I$3:$I$2503,$I1819)),"-")</f>
        <v>-</v>
      </c>
      <c r="AC1819" s="27" t="str">
        <f t="shared" si="174"/>
        <v>-</v>
      </c>
    </row>
    <row r="1820" spans="1:29" s="1" customFormat="1">
      <c r="A1820" s="13"/>
      <c r="B1820" s="107" t="str">
        <f>IF(COUNTA($A1820)&gt;0,VLOOKUP($A1820,Corsa!$A$1:$F$43,2,FALSE),"-")</f>
        <v>-</v>
      </c>
      <c r="C1820" s="11"/>
      <c r="D1820" s="13"/>
      <c r="E1820" s="13"/>
      <c r="F1820" s="46" t="str">
        <f>IF(COUNTA($A1820)&gt;0,VLOOKUP($A1820,Corsa!$A$1:$F$43,3,FALSE),"-")</f>
        <v>-</v>
      </c>
      <c r="G1820" s="28" t="str">
        <f>IF($D1820&gt;0,VLOOKUP($D1820,Iscrizioni!$A$2:$M$2502,9,FALSE),"-")</f>
        <v>-</v>
      </c>
      <c r="H1820" s="28" t="str">
        <f>IF($D1820&gt;0,VLOOKUP($D1820,Iscrizioni!$A$2:$M$2502,4,FALSE),"-")</f>
        <v>-</v>
      </c>
      <c r="I1820" s="27" t="str">
        <f>IF($D1820&gt;0,VLOOKUP($D1820,Iscrizioni!$A$2:$M$2502,5,FALSE),"-")</f>
        <v>-</v>
      </c>
      <c r="J1820" s="27" t="str">
        <f>IF($D1820&gt;0,VLOOKUP($D1820,Iscrizioni!$A$2:$M$2502,10,FALSE),"-")</f>
        <v>-</v>
      </c>
      <c r="K1820" s="27" t="str">
        <f t="shared" si="172"/>
        <v>-</v>
      </c>
      <c r="L1820" s="46" t="str">
        <f>IF($D1820&gt;0,VLOOKUP($D1820,Iscrizioni!$A$2:$M$2502,11,FALSE),"-")</f>
        <v>-</v>
      </c>
      <c r="M1820" s="27" t="str">
        <f>IF($D1820&gt;0,VLOOKUP($D1820,Iscrizioni!$A$2:$N$2502,12,FALSE),"-")</f>
        <v>-</v>
      </c>
      <c r="N1820" s="46" t="str">
        <f>IF($D1820&gt;0,VLOOKUP($D1820,Iscrizioni!$A$2:$M$2502,6,FALSE),"-")</f>
        <v>-</v>
      </c>
      <c r="O1820" s="107" t="str">
        <f>IF($D1820&gt;0,VLOOKUP($D1820,Iscrizioni!$A$2:$M$2502,7,FALSE),"-")</f>
        <v>-</v>
      </c>
      <c r="P1820" s="46" t="str">
        <f>IF($D1820&gt;0,VLOOKUP(LEFT($N1820,1),Regione!$A$2:$C$21,2,FALSE),"-")</f>
        <v>-</v>
      </c>
      <c r="Q1820" s="112" t="str">
        <f ca="1">IF($D1820&gt;0,NormalizzaTempo("D",CELL("tipo",$E1820),$E1820),"-")</f>
        <v>-</v>
      </c>
      <c r="R1820" s="27" t="str">
        <f>IF($D1820&gt;0,VLOOKUP($D1820,Iscrizioni!$A$2:$M$2502,13,FALSE),"-")</f>
        <v>-</v>
      </c>
      <c r="S1820" s="112" t="str">
        <f t="shared" si="175"/>
        <v>-</v>
      </c>
      <c r="T1820" s="112" t="str">
        <f>IF($D1820&gt;0,SUMIFS($S$3:$S1820,$X$3:$X1820,1,$J$3:$J1820,$J1820),"-")</f>
        <v>-</v>
      </c>
      <c r="U1820" s="112" t="str">
        <f t="shared" si="176"/>
        <v>-</v>
      </c>
      <c r="V1820" s="112" t="str">
        <f t="shared" si="173"/>
        <v>-</v>
      </c>
      <c r="W1820" s="27" t="str">
        <f>IF(LEN($C1820)=0,IF($D1820&gt;0,COUNTIFS($A$3:$A1820,$A1820),"-"),"Escluso")</f>
        <v>-</v>
      </c>
      <c r="X1820" s="2" t="str">
        <f>IF(LEN($C1820)=0,IF($D1820&gt;0,COUNTIFS($J$3:$J1820,$J1820,$C$3:$C1820,""),"-"),"Escluso")</f>
        <v>-</v>
      </c>
      <c r="Y1820" s="127" t="str">
        <f t="shared" si="171"/>
        <v>-</v>
      </c>
      <c r="Z1820" s="2" t="str">
        <f>IF($D1820&gt;0,COUNTIFS($O$3:$O1820,$O1820,$L$3:$L1820,$L1820,$I$3:$I1820,$I1820),"-")</f>
        <v>-</v>
      </c>
      <c r="AA1820" s="27" t="str">
        <f>IF($D1820&gt;0,IF(OR($Z1820 &gt;1,$L1820&lt;&gt;"Adulti"),0,VLOOKUP($P1820,Regione!$B$2:$C$22,2,FALSE)),"-")</f>
        <v>-</v>
      </c>
      <c r="AB1820" s="27" t="str">
        <f>IF($D1820&gt;0,IF(COUNTIFS($O$3:$O1820,$O1820,$L$3:$L1820,$L1820,$I$3:$I1820,$I1820) &gt;1,0,SUMIFS($Y$3:$Y$2503,$L$3:$L$2503,$L1820,$O$3:$O$2503,$O1820,$I$3:$I$2503,$I1820)),"-")</f>
        <v>-</v>
      </c>
      <c r="AC1820" s="27" t="str">
        <f t="shared" si="174"/>
        <v>-</v>
      </c>
    </row>
    <row r="1821" spans="1:29" s="1" customFormat="1">
      <c r="A1821" s="13"/>
      <c r="B1821" s="107" t="str">
        <f>IF(COUNTA($A1821)&gt;0,VLOOKUP($A1821,Corsa!$A$1:$F$43,2,FALSE),"-")</f>
        <v>-</v>
      </c>
      <c r="C1821" s="11"/>
      <c r="D1821" s="13"/>
      <c r="E1821" s="13"/>
      <c r="F1821" s="46" t="str">
        <f>IF(COUNTA($A1821)&gt;0,VLOOKUP($A1821,Corsa!$A$1:$F$43,3,FALSE),"-")</f>
        <v>-</v>
      </c>
      <c r="G1821" s="28" t="str">
        <f>IF($D1821&gt;0,VLOOKUP($D1821,Iscrizioni!$A$2:$M$2502,9,FALSE),"-")</f>
        <v>-</v>
      </c>
      <c r="H1821" s="28" t="str">
        <f>IF($D1821&gt;0,VLOOKUP($D1821,Iscrizioni!$A$2:$M$2502,4,FALSE),"-")</f>
        <v>-</v>
      </c>
      <c r="I1821" s="27" t="str">
        <f>IF($D1821&gt;0,VLOOKUP($D1821,Iscrizioni!$A$2:$M$2502,5,FALSE),"-")</f>
        <v>-</v>
      </c>
      <c r="J1821" s="27" t="str">
        <f>IF($D1821&gt;0,VLOOKUP($D1821,Iscrizioni!$A$2:$M$2502,10,FALSE),"-")</f>
        <v>-</v>
      </c>
      <c r="K1821" s="27" t="str">
        <f t="shared" si="172"/>
        <v>-</v>
      </c>
      <c r="L1821" s="46" t="str">
        <f>IF($D1821&gt;0,VLOOKUP($D1821,Iscrizioni!$A$2:$M$2502,11,FALSE),"-")</f>
        <v>-</v>
      </c>
      <c r="M1821" s="27" t="str">
        <f>IF($D1821&gt;0,VLOOKUP($D1821,Iscrizioni!$A$2:$N$2502,12,FALSE),"-")</f>
        <v>-</v>
      </c>
      <c r="N1821" s="46" t="str">
        <f>IF($D1821&gt;0,VLOOKUP($D1821,Iscrizioni!$A$2:$M$2502,6,FALSE),"-")</f>
        <v>-</v>
      </c>
      <c r="O1821" s="107" t="str">
        <f>IF($D1821&gt;0,VLOOKUP($D1821,Iscrizioni!$A$2:$M$2502,7,FALSE),"-")</f>
        <v>-</v>
      </c>
      <c r="P1821" s="46" t="str">
        <f>IF($D1821&gt;0,VLOOKUP(LEFT($N1821,1),Regione!$A$2:$C$21,2,FALSE),"-")</f>
        <v>-</v>
      </c>
      <c r="Q1821" s="112" t="str">
        <f ca="1">IF($D1821&gt;0,NormalizzaTempo("D",CELL("tipo",$E1821),$E1821),"-")</f>
        <v>-</v>
      </c>
      <c r="R1821" s="27" t="str">
        <f>IF($D1821&gt;0,VLOOKUP($D1821,Iscrizioni!$A$2:$M$2502,13,FALSE),"-")</f>
        <v>-</v>
      </c>
      <c r="S1821" s="112" t="str">
        <f t="shared" si="175"/>
        <v>-</v>
      </c>
      <c r="T1821" s="112" t="str">
        <f>IF($D1821&gt;0,SUMIFS($S$3:$S1821,$X$3:$X1821,1,$J$3:$J1821,$J1821),"-")</f>
        <v>-</v>
      </c>
      <c r="U1821" s="112" t="str">
        <f t="shared" si="176"/>
        <v>-</v>
      </c>
      <c r="V1821" s="112" t="str">
        <f t="shared" si="173"/>
        <v>-</v>
      </c>
      <c r="W1821" s="27" t="str">
        <f>IF(LEN($C1821)=0,IF($D1821&gt;0,COUNTIFS($A$3:$A1821,$A1821),"-"),"Escluso")</f>
        <v>-</v>
      </c>
      <c r="X1821" s="2" t="str">
        <f>IF(LEN($C1821)=0,IF($D1821&gt;0,COUNTIFS($J$3:$J1821,$J1821,$C$3:$C1821,""),"-"),"Escluso")</f>
        <v>-</v>
      </c>
      <c r="Y1821" s="127" t="str">
        <f t="shared" si="171"/>
        <v>-</v>
      </c>
      <c r="Z1821" s="2" t="str">
        <f>IF($D1821&gt;0,COUNTIFS($O$3:$O1821,$O1821,$L$3:$L1821,$L1821,$I$3:$I1821,$I1821),"-")</f>
        <v>-</v>
      </c>
      <c r="AA1821" s="27" t="str">
        <f>IF($D1821&gt;0,IF(OR($Z1821 &gt;1,$L1821&lt;&gt;"Adulti"),0,VLOOKUP($P1821,Regione!$B$2:$C$22,2,FALSE)),"-")</f>
        <v>-</v>
      </c>
      <c r="AB1821" s="27" t="str">
        <f>IF($D1821&gt;0,IF(COUNTIFS($O$3:$O1821,$O1821,$L$3:$L1821,$L1821,$I$3:$I1821,$I1821) &gt;1,0,SUMIFS($Y$3:$Y$2503,$L$3:$L$2503,$L1821,$O$3:$O$2503,$O1821,$I$3:$I$2503,$I1821)),"-")</f>
        <v>-</v>
      </c>
      <c r="AC1821" s="27" t="str">
        <f t="shared" si="174"/>
        <v>-</v>
      </c>
    </row>
    <row r="1822" spans="1:29" s="1" customFormat="1">
      <c r="A1822" s="13"/>
      <c r="B1822" s="107" t="str">
        <f>IF(COUNTA($A1822)&gt;0,VLOOKUP($A1822,Corsa!$A$1:$F$43,2,FALSE),"-")</f>
        <v>-</v>
      </c>
      <c r="C1822" s="11"/>
      <c r="D1822" s="13"/>
      <c r="E1822" s="13"/>
      <c r="F1822" s="46" t="str">
        <f>IF(COUNTA($A1822)&gt;0,VLOOKUP($A1822,Corsa!$A$1:$F$43,3,FALSE),"-")</f>
        <v>-</v>
      </c>
      <c r="G1822" s="28" t="str">
        <f>IF($D1822&gt;0,VLOOKUP($D1822,Iscrizioni!$A$2:$M$2502,9,FALSE),"-")</f>
        <v>-</v>
      </c>
      <c r="H1822" s="28" t="str">
        <f>IF($D1822&gt;0,VLOOKUP($D1822,Iscrizioni!$A$2:$M$2502,4,FALSE),"-")</f>
        <v>-</v>
      </c>
      <c r="I1822" s="27" t="str">
        <f>IF($D1822&gt;0,VLOOKUP($D1822,Iscrizioni!$A$2:$M$2502,5,FALSE),"-")</f>
        <v>-</v>
      </c>
      <c r="J1822" s="27" t="str">
        <f>IF($D1822&gt;0,VLOOKUP($D1822,Iscrizioni!$A$2:$M$2502,10,FALSE),"-")</f>
        <v>-</v>
      </c>
      <c r="K1822" s="27" t="str">
        <f t="shared" si="172"/>
        <v>-</v>
      </c>
      <c r="L1822" s="46" t="str">
        <f>IF($D1822&gt;0,VLOOKUP($D1822,Iscrizioni!$A$2:$M$2502,11,FALSE),"-")</f>
        <v>-</v>
      </c>
      <c r="M1822" s="27" t="str">
        <f>IF($D1822&gt;0,VLOOKUP($D1822,Iscrizioni!$A$2:$N$2502,12,FALSE),"-")</f>
        <v>-</v>
      </c>
      <c r="N1822" s="46" t="str">
        <f>IF($D1822&gt;0,VLOOKUP($D1822,Iscrizioni!$A$2:$M$2502,6,FALSE),"-")</f>
        <v>-</v>
      </c>
      <c r="O1822" s="107" t="str">
        <f>IF($D1822&gt;0,VLOOKUP($D1822,Iscrizioni!$A$2:$M$2502,7,FALSE),"-")</f>
        <v>-</v>
      </c>
      <c r="P1822" s="46" t="str">
        <f>IF($D1822&gt;0,VLOOKUP(LEFT($N1822,1),Regione!$A$2:$C$21,2,FALSE),"-")</f>
        <v>-</v>
      </c>
      <c r="Q1822" s="112" t="str">
        <f ca="1">IF($D1822&gt;0,NormalizzaTempo("D",CELL("tipo",$E1822),$E1822),"-")</f>
        <v>-</v>
      </c>
      <c r="R1822" s="27" t="str">
        <f>IF($D1822&gt;0,VLOOKUP($D1822,Iscrizioni!$A$2:$M$2502,13,FALSE),"-")</f>
        <v>-</v>
      </c>
      <c r="S1822" s="112" t="str">
        <f t="shared" si="175"/>
        <v>-</v>
      </c>
      <c r="T1822" s="112" t="str">
        <f>IF($D1822&gt;0,SUMIFS($S$3:$S1822,$X$3:$X1822,1,$J$3:$J1822,$J1822),"-")</f>
        <v>-</v>
      </c>
      <c r="U1822" s="112" t="str">
        <f t="shared" si="176"/>
        <v>-</v>
      </c>
      <c r="V1822" s="112" t="str">
        <f t="shared" si="173"/>
        <v>-</v>
      </c>
      <c r="W1822" s="27" t="str">
        <f>IF(LEN($C1822)=0,IF($D1822&gt;0,COUNTIFS($A$3:$A1822,$A1822),"-"),"Escluso")</f>
        <v>-</v>
      </c>
      <c r="X1822" s="2" t="str">
        <f>IF(LEN($C1822)=0,IF($D1822&gt;0,COUNTIFS($J$3:$J1822,$J1822,$C$3:$C1822,""),"-"),"Escluso")</f>
        <v>-</v>
      </c>
      <c r="Y1822" s="127" t="str">
        <f t="shared" si="171"/>
        <v>-</v>
      </c>
      <c r="Z1822" s="2" t="str">
        <f>IF($D1822&gt;0,COUNTIFS($O$3:$O1822,$O1822,$L$3:$L1822,$L1822,$I$3:$I1822,$I1822),"-")</f>
        <v>-</v>
      </c>
      <c r="AA1822" s="27" t="str">
        <f>IF($D1822&gt;0,IF(OR($Z1822 &gt;1,$L1822&lt;&gt;"Adulti"),0,VLOOKUP($P1822,Regione!$B$2:$C$22,2,FALSE)),"-")</f>
        <v>-</v>
      </c>
      <c r="AB1822" s="27" t="str">
        <f>IF($D1822&gt;0,IF(COUNTIFS($O$3:$O1822,$O1822,$L$3:$L1822,$L1822,$I$3:$I1822,$I1822) &gt;1,0,SUMIFS($Y$3:$Y$2503,$L$3:$L$2503,$L1822,$O$3:$O$2503,$O1822,$I$3:$I$2503,$I1822)),"-")</f>
        <v>-</v>
      </c>
      <c r="AC1822" s="27" t="str">
        <f t="shared" si="174"/>
        <v>-</v>
      </c>
    </row>
    <row r="1823" spans="1:29" s="1" customFormat="1">
      <c r="A1823" s="13"/>
      <c r="B1823" s="107" t="str">
        <f>IF(COUNTA($A1823)&gt;0,VLOOKUP($A1823,Corsa!$A$1:$F$43,2,FALSE),"-")</f>
        <v>-</v>
      </c>
      <c r="C1823" s="11"/>
      <c r="D1823" s="13"/>
      <c r="E1823" s="13"/>
      <c r="F1823" s="46" t="str">
        <f>IF(COUNTA($A1823)&gt;0,VLOOKUP($A1823,Corsa!$A$1:$F$43,3,FALSE),"-")</f>
        <v>-</v>
      </c>
      <c r="G1823" s="28" t="str">
        <f>IF($D1823&gt;0,VLOOKUP($D1823,Iscrizioni!$A$2:$M$2502,9,FALSE),"-")</f>
        <v>-</v>
      </c>
      <c r="H1823" s="28" t="str">
        <f>IF($D1823&gt;0,VLOOKUP($D1823,Iscrizioni!$A$2:$M$2502,4,FALSE),"-")</f>
        <v>-</v>
      </c>
      <c r="I1823" s="27" t="str">
        <f>IF($D1823&gt;0,VLOOKUP($D1823,Iscrizioni!$A$2:$M$2502,5,FALSE),"-")</f>
        <v>-</v>
      </c>
      <c r="J1823" s="27" t="str">
        <f>IF($D1823&gt;0,VLOOKUP($D1823,Iscrizioni!$A$2:$M$2502,10,FALSE),"-")</f>
        <v>-</v>
      </c>
      <c r="K1823" s="27" t="str">
        <f t="shared" si="172"/>
        <v>-</v>
      </c>
      <c r="L1823" s="46" t="str">
        <f>IF($D1823&gt;0,VLOOKUP($D1823,Iscrizioni!$A$2:$M$2502,11,FALSE),"-")</f>
        <v>-</v>
      </c>
      <c r="M1823" s="27" t="str">
        <f>IF($D1823&gt;0,VLOOKUP($D1823,Iscrizioni!$A$2:$N$2502,12,FALSE),"-")</f>
        <v>-</v>
      </c>
      <c r="N1823" s="46" t="str">
        <f>IF($D1823&gt;0,VLOOKUP($D1823,Iscrizioni!$A$2:$M$2502,6,FALSE),"-")</f>
        <v>-</v>
      </c>
      <c r="O1823" s="107" t="str">
        <f>IF($D1823&gt;0,VLOOKUP($D1823,Iscrizioni!$A$2:$M$2502,7,FALSE),"-")</f>
        <v>-</v>
      </c>
      <c r="P1823" s="46" t="str">
        <f>IF($D1823&gt;0,VLOOKUP(LEFT($N1823,1),Regione!$A$2:$C$21,2,FALSE),"-")</f>
        <v>-</v>
      </c>
      <c r="Q1823" s="112" t="str">
        <f ca="1">IF($D1823&gt;0,NormalizzaTempo("D",CELL("tipo",$E1823),$E1823),"-")</f>
        <v>-</v>
      </c>
      <c r="R1823" s="27" t="str">
        <f>IF($D1823&gt;0,VLOOKUP($D1823,Iscrizioni!$A$2:$M$2502,13,FALSE),"-")</f>
        <v>-</v>
      </c>
      <c r="S1823" s="112" t="str">
        <f t="shared" si="175"/>
        <v>-</v>
      </c>
      <c r="T1823" s="112" t="str">
        <f>IF($D1823&gt;0,SUMIFS($S$3:$S1823,$X$3:$X1823,1,$J$3:$J1823,$J1823),"-")</f>
        <v>-</v>
      </c>
      <c r="U1823" s="112" t="str">
        <f t="shared" si="176"/>
        <v>-</v>
      </c>
      <c r="V1823" s="112" t="str">
        <f t="shared" si="173"/>
        <v>-</v>
      </c>
      <c r="W1823" s="27" t="str">
        <f>IF(LEN($C1823)=0,IF($D1823&gt;0,COUNTIFS($A$3:$A1823,$A1823),"-"),"Escluso")</f>
        <v>-</v>
      </c>
      <c r="X1823" s="2" t="str">
        <f>IF(LEN($C1823)=0,IF($D1823&gt;0,COUNTIFS($J$3:$J1823,$J1823,$C$3:$C1823,""),"-"),"Escluso")</f>
        <v>-</v>
      </c>
      <c r="Y1823" s="127" t="str">
        <f t="shared" si="171"/>
        <v>-</v>
      </c>
      <c r="Z1823" s="2" t="str">
        <f>IF($D1823&gt;0,COUNTIFS($O$3:$O1823,$O1823,$L$3:$L1823,$L1823,$I$3:$I1823,$I1823),"-")</f>
        <v>-</v>
      </c>
      <c r="AA1823" s="27" t="str">
        <f>IF($D1823&gt;0,IF(OR($Z1823 &gt;1,$L1823&lt;&gt;"Adulti"),0,VLOOKUP($P1823,Regione!$B$2:$C$22,2,FALSE)),"-")</f>
        <v>-</v>
      </c>
      <c r="AB1823" s="27" t="str">
        <f>IF($D1823&gt;0,IF(COUNTIFS($O$3:$O1823,$O1823,$L$3:$L1823,$L1823,$I$3:$I1823,$I1823) &gt;1,0,SUMIFS($Y$3:$Y$2503,$L$3:$L$2503,$L1823,$O$3:$O$2503,$O1823,$I$3:$I$2503,$I1823)),"-")</f>
        <v>-</v>
      </c>
      <c r="AC1823" s="27" t="str">
        <f t="shared" si="174"/>
        <v>-</v>
      </c>
    </row>
    <row r="1824" spans="1:29" s="1" customFormat="1">
      <c r="A1824" s="13"/>
      <c r="B1824" s="107" t="str">
        <f>IF(COUNTA($A1824)&gt;0,VLOOKUP($A1824,Corsa!$A$1:$F$43,2,FALSE),"-")</f>
        <v>-</v>
      </c>
      <c r="C1824" s="11"/>
      <c r="D1824" s="13"/>
      <c r="E1824" s="13"/>
      <c r="F1824" s="46" t="str">
        <f>IF(COUNTA($A1824)&gt;0,VLOOKUP($A1824,Corsa!$A$1:$F$43,3,FALSE),"-")</f>
        <v>-</v>
      </c>
      <c r="G1824" s="28" t="str">
        <f>IF($D1824&gt;0,VLOOKUP($D1824,Iscrizioni!$A$2:$M$2502,9,FALSE),"-")</f>
        <v>-</v>
      </c>
      <c r="H1824" s="28" t="str">
        <f>IF($D1824&gt;0,VLOOKUP($D1824,Iscrizioni!$A$2:$M$2502,4,FALSE),"-")</f>
        <v>-</v>
      </c>
      <c r="I1824" s="27" t="str">
        <f>IF($D1824&gt;0,VLOOKUP($D1824,Iscrizioni!$A$2:$M$2502,5,FALSE),"-")</f>
        <v>-</v>
      </c>
      <c r="J1824" s="27" t="str">
        <f>IF($D1824&gt;0,VLOOKUP($D1824,Iscrizioni!$A$2:$M$2502,10,FALSE),"-")</f>
        <v>-</v>
      </c>
      <c r="K1824" s="27" t="str">
        <f t="shared" si="172"/>
        <v>-</v>
      </c>
      <c r="L1824" s="46" t="str">
        <f>IF($D1824&gt;0,VLOOKUP($D1824,Iscrizioni!$A$2:$M$2502,11,FALSE),"-")</f>
        <v>-</v>
      </c>
      <c r="M1824" s="27" t="str">
        <f>IF($D1824&gt;0,VLOOKUP($D1824,Iscrizioni!$A$2:$N$2502,12,FALSE),"-")</f>
        <v>-</v>
      </c>
      <c r="N1824" s="46" t="str">
        <f>IF($D1824&gt;0,VLOOKUP($D1824,Iscrizioni!$A$2:$M$2502,6,FALSE),"-")</f>
        <v>-</v>
      </c>
      <c r="O1824" s="107" t="str">
        <f>IF($D1824&gt;0,VLOOKUP($D1824,Iscrizioni!$A$2:$M$2502,7,FALSE),"-")</f>
        <v>-</v>
      </c>
      <c r="P1824" s="46" t="str">
        <f>IF($D1824&gt;0,VLOOKUP(LEFT($N1824,1),Regione!$A$2:$C$21,2,FALSE),"-")</f>
        <v>-</v>
      </c>
      <c r="Q1824" s="112" t="str">
        <f ca="1">IF($D1824&gt;0,NormalizzaTempo("D",CELL("tipo",$E1824),$E1824),"-")</f>
        <v>-</v>
      </c>
      <c r="R1824" s="27" t="str">
        <f>IF($D1824&gt;0,VLOOKUP($D1824,Iscrizioni!$A$2:$M$2502,13,FALSE),"-")</f>
        <v>-</v>
      </c>
      <c r="S1824" s="112" t="str">
        <f t="shared" si="175"/>
        <v>-</v>
      </c>
      <c r="T1824" s="112" t="str">
        <f>IF($D1824&gt;0,SUMIFS($S$3:$S1824,$X$3:$X1824,1,$J$3:$J1824,$J1824),"-")</f>
        <v>-</v>
      </c>
      <c r="U1824" s="112" t="str">
        <f t="shared" si="176"/>
        <v>-</v>
      </c>
      <c r="V1824" s="112" t="str">
        <f t="shared" si="173"/>
        <v>-</v>
      </c>
      <c r="W1824" s="27" t="str">
        <f>IF(LEN($C1824)=0,IF($D1824&gt;0,COUNTIFS($A$3:$A1824,$A1824),"-"),"Escluso")</f>
        <v>-</v>
      </c>
      <c r="X1824" s="2" t="str">
        <f>IF(LEN($C1824)=0,IF($D1824&gt;0,COUNTIFS($J$3:$J1824,$J1824,$C$3:$C1824,""),"-"),"Escluso")</f>
        <v>-</v>
      </c>
      <c r="Y1824" s="127" t="str">
        <f t="shared" si="171"/>
        <v>-</v>
      </c>
      <c r="Z1824" s="2" t="str">
        <f>IF($D1824&gt;0,COUNTIFS($O$3:$O1824,$O1824,$L$3:$L1824,$L1824,$I$3:$I1824,$I1824),"-")</f>
        <v>-</v>
      </c>
      <c r="AA1824" s="27" t="str">
        <f>IF($D1824&gt;0,IF(OR($Z1824 &gt;1,$L1824&lt;&gt;"Adulti"),0,VLOOKUP($P1824,Regione!$B$2:$C$22,2,FALSE)),"-")</f>
        <v>-</v>
      </c>
      <c r="AB1824" s="27" t="str">
        <f>IF($D1824&gt;0,IF(COUNTIFS($O$3:$O1824,$O1824,$L$3:$L1824,$L1824,$I$3:$I1824,$I1824) &gt;1,0,SUMIFS($Y$3:$Y$2503,$L$3:$L$2503,$L1824,$O$3:$O$2503,$O1824,$I$3:$I$2503,$I1824)),"-")</f>
        <v>-</v>
      </c>
      <c r="AC1824" s="27" t="str">
        <f t="shared" si="174"/>
        <v>-</v>
      </c>
    </row>
    <row r="1825" spans="1:29" s="1" customFormat="1">
      <c r="A1825" s="13"/>
      <c r="B1825" s="107" t="str">
        <f>IF(COUNTA($A1825)&gt;0,VLOOKUP($A1825,Corsa!$A$1:$F$43,2,FALSE),"-")</f>
        <v>-</v>
      </c>
      <c r="C1825" s="11"/>
      <c r="D1825" s="13"/>
      <c r="E1825" s="13"/>
      <c r="F1825" s="46" t="str">
        <f>IF(COUNTA($A1825)&gt;0,VLOOKUP($A1825,Corsa!$A$1:$F$43,3,FALSE),"-")</f>
        <v>-</v>
      </c>
      <c r="G1825" s="28" t="str">
        <f>IF($D1825&gt;0,VLOOKUP($D1825,Iscrizioni!$A$2:$M$2502,9,FALSE),"-")</f>
        <v>-</v>
      </c>
      <c r="H1825" s="28" t="str">
        <f>IF($D1825&gt;0,VLOOKUP($D1825,Iscrizioni!$A$2:$M$2502,4,FALSE),"-")</f>
        <v>-</v>
      </c>
      <c r="I1825" s="27" t="str">
        <f>IF($D1825&gt;0,VLOOKUP($D1825,Iscrizioni!$A$2:$M$2502,5,FALSE),"-")</f>
        <v>-</v>
      </c>
      <c r="J1825" s="27" t="str">
        <f>IF($D1825&gt;0,VLOOKUP($D1825,Iscrizioni!$A$2:$M$2502,10,FALSE),"-")</f>
        <v>-</v>
      </c>
      <c r="K1825" s="27" t="str">
        <f t="shared" si="172"/>
        <v>-</v>
      </c>
      <c r="L1825" s="46" t="str">
        <f>IF($D1825&gt;0,VLOOKUP($D1825,Iscrizioni!$A$2:$M$2502,11,FALSE),"-")</f>
        <v>-</v>
      </c>
      <c r="M1825" s="27" t="str">
        <f>IF($D1825&gt;0,VLOOKUP($D1825,Iscrizioni!$A$2:$N$2502,12,FALSE),"-")</f>
        <v>-</v>
      </c>
      <c r="N1825" s="46" t="str">
        <f>IF($D1825&gt;0,VLOOKUP($D1825,Iscrizioni!$A$2:$M$2502,6,FALSE),"-")</f>
        <v>-</v>
      </c>
      <c r="O1825" s="107" t="str">
        <f>IF($D1825&gt;0,VLOOKUP($D1825,Iscrizioni!$A$2:$M$2502,7,FALSE),"-")</f>
        <v>-</v>
      </c>
      <c r="P1825" s="46" t="str">
        <f>IF($D1825&gt;0,VLOOKUP(LEFT($N1825,1),Regione!$A$2:$C$21,2,FALSE),"-")</f>
        <v>-</v>
      </c>
      <c r="Q1825" s="112" t="str">
        <f ca="1">IF($D1825&gt;0,NormalizzaTempo("D",CELL("tipo",$E1825),$E1825),"-")</f>
        <v>-</v>
      </c>
      <c r="R1825" s="27" t="str">
        <f>IF($D1825&gt;0,VLOOKUP($D1825,Iscrizioni!$A$2:$M$2502,13,FALSE),"-")</f>
        <v>-</v>
      </c>
      <c r="S1825" s="112" t="str">
        <f t="shared" si="175"/>
        <v>-</v>
      </c>
      <c r="T1825" s="112" t="str">
        <f>IF($D1825&gt;0,SUMIFS($S$3:$S1825,$X$3:$X1825,1,$J$3:$J1825,$J1825),"-")</f>
        <v>-</v>
      </c>
      <c r="U1825" s="112" t="str">
        <f t="shared" si="176"/>
        <v>-</v>
      </c>
      <c r="V1825" s="112" t="str">
        <f t="shared" si="173"/>
        <v>-</v>
      </c>
      <c r="W1825" s="27" t="str">
        <f>IF(LEN($C1825)=0,IF($D1825&gt;0,COUNTIFS($A$3:$A1825,$A1825),"-"),"Escluso")</f>
        <v>-</v>
      </c>
      <c r="X1825" s="2" t="str">
        <f>IF(LEN($C1825)=0,IF($D1825&gt;0,COUNTIFS($J$3:$J1825,$J1825,$C$3:$C1825,""),"-"),"Escluso")</f>
        <v>-</v>
      </c>
      <c r="Y1825" s="127" t="str">
        <f t="shared" si="171"/>
        <v>-</v>
      </c>
      <c r="Z1825" s="2" t="str">
        <f>IF($D1825&gt;0,COUNTIFS($O$3:$O1825,$O1825,$L$3:$L1825,$L1825,$I$3:$I1825,$I1825),"-")</f>
        <v>-</v>
      </c>
      <c r="AA1825" s="27" t="str">
        <f>IF($D1825&gt;0,IF(OR($Z1825 &gt;1,$L1825&lt;&gt;"Adulti"),0,VLOOKUP($P1825,Regione!$B$2:$C$22,2,FALSE)),"-")</f>
        <v>-</v>
      </c>
      <c r="AB1825" s="27" t="str">
        <f>IF($D1825&gt;0,IF(COUNTIFS($O$3:$O1825,$O1825,$L$3:$L1825,$L1825,$I$3:$I1825,$I1825) &gt;1,0,SUMIFS($Y$3:$Y$2503,$L$3:$L$2503,$L1825,$O$3:$O$2503,$O1825,$I$3:$I$2503,$I1825)),"-")</f>
        <v>-</v>
      </c>
      <c r="AC1825" s="27" t="str">
        <f t="shared" si="174"/>
        <v>-</v>
      </c>
    </row>
    <row r="1826" spans="1:29" s="1" customFormat="1">
      <c r="A1826" s="13"/>
      <c r="B1826" s="107" t="str">
        <f>IF(COUNTA($A1826)&gt;0,VLOOKUP($A1826,Corsa!$A$1:$F$43,2,FALSE),"-")</f>
        <v>-</v>
      </c>
      <c r="C1826" s="11"/>
      <c r="D1826" s="13"/>
      <c r="E1826" s="13"/>
      <c r="F1826" s="46" t="str">
        <f>IF(COUNTA($A1826)&gt;0,VLOOKUP($A1826,Corsa!$A$1:$F$43,3,FALSE),"-")</f>
        <v>-</v>
      </c>
      <c r="G1826" s="28" t="str">
        <f>IF($D1826&gt;0,VLOOKUP($D1826,Iscrizioni!$A$2:$M$2502,9,FALSE),"-")</f>
        <v>-</v>
      </c>
      <c r="H1826" s="28" t="str">
        <f>IF($D1826&gt;0,VLOOKUP($D1826,Iscrizioni!$A$2:$M$2502,4,FALSE),"-")</f>
        <v>-</v>
      </c>
      <c r="I1826" s="27" t="str">
        <f>IF($D1826&gt;0,VLOOKUP($D1826,Iscrizioni!$A$2:$M$2502,5,FALSE),"-")</f>
        <v>-</v>
      </c>
      <c r="J1826" s="27" t="str">
        <f>IF($D1826&gt;0,VLOOKUP($D1826,Iscrizioni!$A$2:$M$2502,10,FALSE),"-")</f>
        <v>-</v>
      </c>
      <c r="K1826" s="27" t="str">
        <f t="shared" si="172"/>
        <v>-</v>
      </c>
      <c r="L1826" s="46" t="str">
        <f>IF($D1826&gt;0,VLOOKUP($D1826,Iscrizioni!$A$2:$M$2502,11,FALSE),"-")</f>
        <v>-</v>
      </c>
      <c r="M1826" s="27" t="str">
        <f>IF($D1826&gt;0,VLOOKUP($D1826,Iscrizioni!$A$2:$N$2502,12,FALSE),"-")</f>
        <v>-</v>
      </c>
      <c r="N1826" s="46" t="str">
        <f>IF($D1826&gt;0,VLOOKUP($D1826,Iscrizioni!$A$2:$M$2502,6,FALSE),"-")</f>
        <v>-</v>
      </c>
      <c r="O1826" s="107" t="str">
        <f>IF($D1826&gt;0,VLOOKUP($D1826,Iscrizioni!$A$2:$M$2502,7,FALSE),"-")</f>
        <v>-</v>
      </c>
      <c r="P1826" s="46" t="str">
        <f>IF($D1826&gt;0,VLOOKUP(LEFT($N1826,1),Regione!$A$2:$C$21,2,FALSE),"-")</f>
        <v>-</v>
      </c>
      <c r="Q1826" s="112" t="str">
        <f ca="1">IF($D1826&gt;0,NormalizzaTempo("D",CELL("tipo",$E1826),$E1826),"-")</f>
        <v>-</v>
      </c>
      <c r="R1826" s="27" t="str">
        <f>IF($D1826&gt;0,VLOOKUP($D1826,Iscrizioni!$A$2:$M$2502,13,FALSE),"-")</f>
        <v>-</v>
      </c>
      <c r="S1826" s="112" t="str">
        <f t="shared" si="175"/>
        <v>-</v>
      </c>
      <c r="T1826" s="112" t="str">
        <f>IF($D1826&gt;0,SUMIFS($S$3:$S1826,$X$3:$X1826,1,$J$3:$J1826,$J1826),"-")</f>
        <v>-</v>
      </c>
      <c r="U1826" s="112" t="str">
        <f t="shared" si="176"/>
        <v>-</v>
      </c>
      <c r="V1826" s="112" t="str">
        <f t="shared" si="173"/>
        <v>-</v>
      </c>
      <c r="W1826" s="27" t="str">
        <f>IF(LEN($C1826)=0,IF($D1826&gt;0,COUNTIFS($A$3:$A1826,$A1826),"-"),"Escluso")</f>
        <v>-</v>
      </c>
      <c r="X1826" s="2" t="str">
        <f>IF(LEN($C1826)=0,IF($D1826&gt;0,COUNTIFS($J$3:$J1826,$J1826,$C$3:$C1826,""),"-"),"Escluso")</f>
        <v>-</v>
      </c>
      <c r="Y1826" s="127" t="str">
        <f t="shared" si="171"/>
        <v>-</v>
      </c>
      <c r="Z1826" s="2" t="str">
        <f>IF($D1826&gt;0,COUNTIFS($O$3:$O1826,$O1826,$L$3:$L1826,$L1826,$I$3:$I1826,$I1826),"-")</f>
        <v>-</v>
      </c>
      <c r="AA1826" s="27" t="str">
        <f>IF($D1826&gt;0,IF(OR($Z1826 &gt;1,$L1826&lt;&gt;"Adulti"),0,VLOOKUP($P1826,Regione!$B$2:$C$22,2,FALSE)),"-")</f>
        <v>-</v>
      </c>
      <c r="AB1826" s="27" t="str">
        <f>IF($D1826&gt;0,IF(COUNTIFS($O$3:$O1826,$O1826,$L$3:$L1826,$L1826,$I$3:$I1826,$I1826) &gt;1,0,SUMIFS($Y$3:$Y$2503,$L$3:$L$2503,$L1826,$O$3:$O$2503,$O1826,$I$3:$I$2503,$I1826)),"-")</f>
        <v>-</v>
      </c>
      <c r="AC1826" s="27" t="str">
        <f t="shared" si="174"/>
        <v>-</v>
      </c>
    </row>
    <row r="1827" spans="1:29" s="1" customFormat="1">
      <c r="A1827" s="13"/>
      <c r="B1827" s="107" t="str">
        <f>IF(COUNTA($A1827)&gt;0,VLOOKUP($A1827,Corsa!$A$1:$F$43,2,FALSE),"-")</f>
        <v>-</v>
      </c>
      <c r="C1827" s="11"/>
      <c r="D1827" s="13"/>
      <c r="E1827" s="13"/>
      <c r="F1827" s="46" t="str">
        <f>IF(COUNTA($A1827)&gt;0,VLOOKUP($A1827,Corsa!$A$1:$F$43,3,FALSE),"-")</f>
        <v>-</v>
      </c>
      <c r="G1827" s="28" t="str">
        <f>IF($D1827&gt;0,VLOOKUP($D1827,Iscrizioni!$A$2:$M$2502,9,FALSE),"-")</f>
        <v>-</v>
      </c>
      <c r="H1827" s="28" t="str">
        <f>IF($D1827&gt;0,VLOOKUP($D1827,Iscrizioni!$A$2:$M$2502,4,FALSE),"-")</f>
        <v>-</v>
      </c>
      <c r="I1827" s="27" t="str">
        <f>IF($D1827&gt;0,VLOOKUP($D1827,Iscrizioni!$A$2:$M$2502,5,FALSE),"-")</f>
        <v>-</v>
      </c>
      <c r="J1827" s="27" t="str">
        <f>IF($D1827&gt;0,VLOOKUP($D1827,Iscrizioni!$A$2:$M$2502,10,FALSE),"-")</f>
        <v>-</v>
      </c>
      <c r="K1827" s="27" t="str">
        <f t="shared" si="172"/>
        <v>-</v>
      </c>
      <c r="L1827" s="46" t="str">
        <f>IF($D1827&gt;0,VLOOKUP($D1827,Iscrizioni!$A$2:$M$2502,11,FALSE),"-")</f>
        <v>-</v>
      </c>
      <c r="M1827" s="27" t="str">
        <f>IF($D1827&gt;0,VLOOKUP($D1827,Iscrizioni!$A$2:$N$2502,12,FALSE),"-")</f>
        <v>-</v>
      </c>
      <c r="N1827" s="46" t="str">
        <f>IF($D1827&gt;0,VLOOKUP($D1827,Iscrizioni!$A$2:$M$2502,6,FALSE),"-")</f>
        <v>-</v>
      </c>
      <c r="O1827" s="107" t="str">
        <f>IF($D1827&gt;0,VLOOKUP($D1827,Iscrizioni!$A$2:$M$2502,7,FALSE),"-")</f>
        <v>-</v>
      </c>
      <c r="P1827" s="46" t="str">
        <f>IF($D1827&gt;0,VLOOKUP(LEFT($N1827,1),Regione!$A$2:$C$21,2,FALSE),"-")</f>
        <v>-</v>
      </c>
      <c r="Q1827" s="112" t="str">
        <f ca="1">IF($D1827&gt;0,NormalizzaTempo("D",CELL("tipo",$E1827),$E1827),"-")</f>
        <v>-</v>
      </c>
      <c r="R1827" s="27" t="str">
        <f>IF($D1827&gt;0,VLOOKUP($D1827,Iscrizioni!$A$2:$M$2502,13,FALSE),"-")</f>
        <v>-</v>
      </c>
      <c r="S1827" s="112" t="str">
        <f t="shared" si="175"/>
        <v>-</v>
      </c>
      <c r="T1827" s="112" t="str">
        <f>IF($D1827&gt;0,SUMIFS($S$3:$S1827,$X$3:$X1827,1,$J$3:$J1827,$J1827),"-")</f>
        <v>-</v>
      </c>
      <c r="U1827" s="112" t="str">
        <f t="shared" si="176"/>
        <v>-</v>
      </c>
      <c r="V1827" s="112" t="str">
        <f t="shared" si="173"/>
        <v>-</v>
      </c>
      <c r="W1827" s="27" t="str">
        <f>IF(LEN($C1827)=0,IF($D1827&gt;0,COUNTIFS($A$3:$A1827,$A1827),"-"),"Escluso")</f>
        <v>-</v>
      </c>
      <c r="X1827" s="2" t="str">
        <f>IF(LEN($C1827)=0,IF($D1827&gt;0,COUNTIFS($J$3:$J1827,$J1827,$C$3:$C1827,""),"-"),"Escluso")</f>
        <v>-</v>
      </c>
      <c r="Y1827" s="127" t="str">
        <f t="shared" si="171"/>
        <v>-</v>
      </c>
      <c r="Z1827" s="2" t="str">
        <f>IF($D1827&gt;0,COUNTIFS($O$3:$O1827,$O1827,$L$3:$L1827,$L1827,$I$3:$I1827,$I1827),"-")</f>
        <v>-</v>
      </c>
      <c r="AA1827" s="27" t="str">
        <f>IF($D1827&gt;0,IF(OR($Z1827 &gt;1,$L1827&lt;&gt;"Adulti"),0,VLOOKUP($P1827,Regione!$B$2:$C$22,2,FALSE)),"-")</f>
        <v>-</v>
      </c>
      <c r="AB1827" s="27" t="str">
        <f>IF($D1827&gt;0,IF(COUNTIFS($O$3:$O1827,$O1827,$L$3:$L1827,$L1827,$I$3:$I1827,$I1827) &gt;1,0,SUMIFS($Y$3:$Y$2503,$L$3:$L$2503,$L1827,$O$3:$O$2503,$O1827,$I$3:$I$2503,$I1827)),"-")</f>
        <v>-</v>
      </c>
      <c r="AC1827" s="27" t="str">
        <f t="shared" si="174"/>
        <v>-</v>
      </c>
    </row>
    <row r="1828" spans="1:29" s="1" customFormat="1">
      <c r="A1828" s="13"/>
      <c r="B1828" s="107" t="str">
        <f>IF(COUNTA($A1828)&gt;0,VLOOKUP($A1828,Corsa!$A$1:$F$43,2,FALSE),"-")</f>
        <v>-</v>
      </c>
      <c r="C1828" s="11"/>
      <c r="D1828" s="13"/>
      <c r="E1828" s="13"/>
      <c r="F1828" s="46" t="str">
        <f>IF(COUNTA($A1828)&gt;0,VLOOKUP($A1828,Corsa!$A$1:$F$43,3,FALSE),"-")</f>
        <v>-</v>
      </c>
      <c r="G1828" s="28" t="str">
        <f>IF($D1828&gt;0,VLOOKUP($D1828,Iscrizioni!$A$2:$M$2502,9,FALSE),"-")</f>
        <v>-</v>
      </c>
      <c r="H1828" s="28" t="str">
        <f>IF($D1828&gt;0,VLOOKUP($D1828,Iscrizioni!$A$2:$M$2502,4,FALSE),"-")</f>
        <v>-</v>
      </c>
      <c r="I1828" s="27" t="str">
        <f>IF($D1828&gt;0,VLOOKUP($D1828,Iscrizioni!$A$2:$M$2502,5,FALSE),"-")</f>
        <v>-</v>
      </c>
      <c r="J1828" s="27" t="str">
        <f>IF($D1828&gt;0,VLOOKUP($D1828,Iscrizioni!$A$2:$M$2502,10,FALSE),"-")</f>
        <v>-</v>
      </c>
      <c r="K1828" s="27" t="str">
        <f t="shared" si="172"/>
        <v>-</v>
      </c>
      <c r="L1828" s="46" t="str">
        <f>IF($D1828&gt;0,VLOOKUP($D1828,Iscrizioni!$A$2:$M$2502,11,FALSE),"-")</f>
        <v>-</v>
      </c>
      <c r="M1828" s="27" t="str">
        <f>IF($D1828&gt;0,VLOOKUP($D1828,Iscrizioni!$A$2:$N$2502,12,FALSE),"-")</f>
        <v>-</v>
      </c>
      <c r="N1828" s="46" t="str">
        <f>IF($D1828&gt;0,VLOOKUP($D1828,Iscrizioni!$A$2:$M$2502,6,FALSE),"-")</f>
        <v>-</v>
      </c>
      <c r="O1828" s="107" t="str">
        <f>IF($D1828&gt;0,VLOOKUP($D1828,Iscrizioni!$A$2:$M$2502,7,FALSE),"-")</f>
        <v>-</v>
      </c>
      <c r="P1828" s="46" t="str">
        <f>IF($D1828&gt;0,VLOOKUP(LEFT($N1828,1),Regione!$A$2:$C$21,2,FALSE),"-")</f>
        <v>-</v>
      </c>
      <c r="Q1828" s="112" t="str">
        <f ca="1">IF($D1828&gt;0,NormalizzaTempo("D",CELL("tipo",$E1828),$E1828),"-")</f>
        <v>-</v>
      </c>
      <c r="R1828" s="27" t="str">
        <f>IF($D1828&gt;0,VLOOKUP($D1828,Iscrizioni!$A$2:$M$2502,13,FALSE),"-")</f>
        <v>-</v>
      </c>
      <c r="S1828" s="112" t="str">
        <f t="shared" si="175"/>
        <v>-</v>
      </c>
      <c r="T1828" s="112" t="str">
        <f>IF($D1828&gt;0,SUMIFS($S$3:$S1828,$X$3:$X1828,1,$J$3:$J1828,$J1828),"-")</f>
        <v>-</v>
      </c>
      <c r="U1828" s="112" t="str">
        <f t="shared" si="176"/>
        <v>-</v>
      </c>
      <c r="V1828" s="112" t="str">
        <f t="shared" si="173"/>
        <v>-</v>
      </c>
      <c r="W1828" s="27" t="str">
        <f>IF(LEN($C1828)=0,IF($D1828&gt;0,COUNTIFS($A$3:$A1828,$A1828),"-"),"Escluso")</f>
        <v>-</v>
      </c>
      <c r="X1828" s="2" t="str">
        <f>IF(LEN($C1828)=0,IF($D1828&gt;0,COUNTIFS($J$3:$J1828,$J1828,$C$3:$C1828,""),"-"),"Escluso")</f>
        <v>-</v>
      </c>
      <c r="Y1828" s="127" t="str">
        <f t="shared" si="171"/>
        <v>-</v>
      </c>
      <c r="Z1828" s="2" t="str">
        <f>IF($D1828&gt;0,COUNTIFS($O$3:$O1828,$O1828,$L$3:$L1828,$L1828,$I$3:$I1828,$I1828),"-")</f>
        <v>-</v>
      </c>
      <c r="AA1828" s="27" t="str">
        <f>IF($D1828&gt;0,IF(OR($Z1828 &gt;1,$L1828&lt;&gt;"Adulti"),0,VLOOKUP($P1828,Regione!$B$2:$C$22,2,FALSE)),"-")</f>
        <v>-</v>
      </c>
      <c r="AB1828" s="27" t="str">
        <f>IF($D1828&gt;0,IF(COUNTIFS($O$3:$O1828,$O1828,$L$3:$L1828,$L1828,$I$3:$I1828,$I1828) &gt;1,0,SUMIFS($Y$3:$Y$2503,$L$3:$L$2503,$L1828,$O$3:$O$2503,$O1828,$I$3:$I$2503,$I1828)),"-")</f>
        <v>-</v>
      </c>
      <c r="AC1828" s="27" t="str">
        <f t="shared" si="174"/>
        <v>-</v>
      </c>
    </row>
    <row r="1829" spans="1:29" s="1" customFormat="1">
      <c r="A1829" s="13"/>
      <c r="B1829" s="107" t="str">
        <f>IF(COUNTA($A1829)&gt;0,VLOOKUP($A1829,Corsa!$A$1:$F$43,2,FALSE),"-")</f>
        <v>-</v>
      </c>
      <c r="C1829" s="11"/>
      <c r="D1829" s="13"/>
      <c r="E1829" s="13"/>
      <c r="F1829" s="46" t="str">
        <f>IF(COUNTA($A1829)&gt;0,VLOOKUP($A1829,Corsa!$A$1:$F$43,3,FALSE),"-")</f>
        <v>-</v>
      </c>
      <c r="G1829" s="28" t="str">
        <f>IF($D1829&gt;0,VLOOKUP($D1829,Iscrizioni!$A$2:$M$2502,9,FALSE),"-")</f>
        <v>-</v>
      </c>
      <c r="H1829" s="28" t="str">
        <f>IF($D1829&gt;0,VLOOKUP($D1829,Iscrizioni!$A$2:$M$2502,4,FALSE),"-")</f>
        <v>-</v>
      </c>
      <c r="I1829" s="27" t="str">
        <f>IF($D1829&gt;0,VLOOKUP($D1829,Iscrizioni!$A$2:$M$2502,5,FALSE),"-")</f>
        <v>-</v>
      </c>
      <c r="J1829" s="27" t="str">
        <f>IF($D1829&gt;0,VLOOKUP($D1829,Iscrizioni!$A$2:$M$2502,10,FALSE),"-")</f>
        <v>-</v>
      </c>
      <c r="K1829" s="27" t="str">
        <f t="shared" si="172"/>
        <v>-</v>
      </c>
      <c r="L1829" s="46" t="str">
        <f>IF($D1829&gt;0,VLOOKUP($D1829,Iscrizioni!$A$2:$M$2502,11,FALSE),"-")</f>
        <v>-</v>
      </c>
      <c r="M1829" s="27" t="str">
        <f>IF($D1829&gt;0,VLOOKUP($D1829,Iscrizioni!$A$2:$N$2502,12,FALSE),"-")</f>
        <v>-</v>
      </c>
      <c r="N1829" s="46" t="str">
        <f>IF($D1829&gt;0,VLOOKUP($D1829,Iscrizioni!$A$2:$M$2502,6,FALSE),"-")</f>
        <v>-</v>
      </c>
      <c r="O1829" s="107" t="str">
        <f>IF($D1829&gt;0,VLOOKUP($D1829,Iscrizioni!$A$2:$M$2502,7,FALSE),"-")</f>
        <v>-</v>
      </c>
      <c r="P1829" s="46" t="str">
        <f>IF($D1829&gt;0,VLOOKUP(LEFT($N1829,1),Regione!$A$2:$C$21,2,FALSE),"-")</f>
        <v>-</v>
      </c>
      <c r="Q1829" s="112" t="str">
        <f ca="1">IF($D1829&gt;0,NormalizzaTempo("D",CELL("tipo",$E1829),$E1829),"-")</f>
        <v>-</v>
      </c>
      <c r="R1829" s="27" t="str">
        <f>IF($D1829&gt;0,VLOOKUP($D1829,Iscrizioni!$A$2:$M$2502,13,FALSE),"-")</f>
        <v>-</v>
      </c>
      <c r="S1829" s="112" t="str">
        <f t="shared" si="175"/>
        <v>-</v>
      </c>
      <c r="T1829" s="112" t="str">
        <f>IF($D1829&gt;0,SUMIFS($S$3:$S1829,$X$3:$X1829,1,$J$3:$J1829,$J1829),"-")</f>
        <v>-</v>
      </c>
      <c r="U1829" s="112" t="str">
        <f t="shared" si="176"/>
        <v>-</v>
      </c>
      <c r="V1829" s="112" t="str">
        <f t="shared" si="173"/>
        <v>-</v>
      </c>
      <c r="W1829" s="27" t="str">
        <f>IF(LEN($C1829)=0,IF($D1829&gt;0,COUNTIFS($A$3:$A1829,$A1829),"-"),"Escluso")</f>
        <v>-</v>
      </c>
      <c r="X1829" s="2" t="str">
        <f>IF(LEN($C1829)=0,IF($D1829&gt;0,COUNTIFS($J$3:$J1829,$J1829,$C$3:$C1829,""),"-"),"Escluso")</f>
        <v>-</v>
      </c>
      <c r="Y1829" s="127" t="str">
        <f t="shared" si="171"/>
        <v>-</v>
      </c>
      <c r="Z1829" s="2" t="str">
        <f>IF($D1829&gt;0,COUNTIFS($O$3:$O1829,$O1829,$L$3:$L1829,$L1829,$I$3:$I1829,$I1829),"-")</f>
        <v>-</v>
      </c>
      <c r="AA1829" s="27" t="str">
        <f>IF($D1829&gt;0,IF(OR($Z1829 &gt;1,$L1829&lt;&gt;"Adulti"),0,VLOOKUP($P1829,Regione!$B$2:$C$22,2,FALSE)),"-")</f>
        <v>-</v>
      </c>
      <c r="AB1829" s="27" t="str">
        <f>IF($D1829&gt;0,IF(COUNTIFS($O$3:$O1829,$O1829,$L$3:$L1829,$L1829,$I$3:$I1829,$I1829) &gt;1,0,SUMIFS($Y$3:$Y$2503,$L$3:$L$2503,$L1829,$O$3:$O$2503,$O1829,$I$3:$I$2503,$I1829)),"-")</f>
        <v>-</v>
      </c>
      <c r="AC1829" s="27" t="str">
        <f t="shared" si="174"/>
        <v>-</v>
      </c>
    </row>
    <row r="1830" spans="1:29" s="1" customFormat="1">
      <c r="A1830" s="13"/>
      <c r="B1830" s="107" t="str">
        <f>IF(COUNTA($A1830)&gt;0,VLOOKUP($A1830,Corsa!$A$1:$F$43,2,FALSE),"-")</f>
        <v>-</v>
      </c>
      <c r="C1830" s="11"/>
      <c r="D1830" s="13"/>
      <c r="E1830" s="13"/>
      <c r="F1830" s="46" t="str">
        <f>IF(COUNTA($A1830)&gt;0,VLOOKUP($A1830,Corsa!$A$1:$F$43,3,FALSE),"-")</f>
        <v>-</v>
      </c>
      <c r="G1830" s="28" t="str">
        <f>IF($D1830&gt;0,VLOOKUP($D1830,Iscrizioni!$A$2:$M$2502,9,FALSE),"-")</f>
        <v>-</v>
      </c>
      <c r="H1830" s="28" t="str">
        <f>IF($D1830&gt;0,VLOOKUP($D1830,Iscrizioni!$A$2:$M$2502,4,FALSE),"-")</f>
        <v>-</v>
      </c>
      <c r="I1830" s="27" t="str">
        <f>IF($D1830&gt;0,VLOOKUP($D1830,Iscrizioni!$A$2:$M$2502,5,FALSE),"-")</f>
        <v>-</v>
      </c>
      <c r="J1830" s="27" t="str">
        <f>IF($D1830&gt;0,VLOOKUP($D1830,Iscrizioni!$A$2:$M$2502,10,FALSE),"-")</f>
        <v>-</v>
      </c>
      <c r="K1830" s="27" t="str">
        <f t="shared" si="172"/>
        <v>-</v>
      </c>
      <c r="L1830" s="46" t="str">
        <f>IF($D1830&gt;0,VLOOKUP($D1830,Iscrizioni!$A$2:$M$2502,11,FALSE),"-")</f>
        <v>-</v>
      </c>
      <c r="M1830" s="27" t="str">
        <f>IF($D1830&gt;0,VLOOKUP($D1830,Iscrizioni!$A$2:$N$2502,12,FALSE),"-")</f>
        <v>-</v>
      </c>
      <c r="N1830" s="46" t="str">
        <f>IF($D1830&gt;0,VLOOKUP($D1830,Iscrizioni!$A$2:$M$2502,6,FALSE),"-")</f>
        <v>-</v>
      </c>
      <c r="O1830" s="107" t="str">
        <f>IF($D1830&gt;0,VLOOKUP($D1830,Iscrizioni!$A$2:$M$2502,7,FALSE),"-")</f>
        <v>-</v>
      </c>
      <c r="P1830" s="46" t="str">
        <f>IF($D1830&gt;0,VLOOKUP(LEFT($N1830,1),Regione!$A$2:$C$21,2,FALSE),"-")</f>
        <v>-</v>
      </c>
      <c r="Q1830" s="112" t="str">
        <f ca="1">IF($D1830&gt;0,NormalizzaTempo("D",CELL("tipo",$E1830),$E1830),"-")</f>
        <v>-</v>
      </c>
      <c r="R1830" s="27" t="str">
        <f>IF($D1830&gt;0,VLOOKUP($D1830,Iscrizioni!$A$2:$M$2502,13,FALSE),"-")</f>
        <v>-</v>
      </c>
      <c r="S1830" s="112" t="str">
        <f t="shared" si="175"/>
        <v>-</v>
      </c>
      <c r="T1830" s="112" t="str">
        <f>IF($D1830&gt;0,SUMIFS($S$3:$S1830,$X$3:$X1830,1,$J$3:$J1830,$J1830),"-")</f>
        <v>-</v>
      </c>
      <c r="U1830" s="112" t="str">
        <f t="shared" si="176"/>
        <v>-</v>
      </c>
      <c r="V1830" s="112" t="str">
        <f t="shared" si="173"/>
        <v>-</v>
      </c>
      <c r="W1830" s="27" t="str">
        <f>IF(LEN($C1830)=0,IF($D1830&gt;0,COUNTIFS($A$3:$A1830,$A1830),"-"),"Escluso")</f>
        <v>-</v>
      </c>
      <c r="X1830" s="2" t="str">
        <f>IF(LEN($C1830)=0,IF($D1830&gt;0,COUNTIFS($J$3:$J1830,$J1830,$C$3:$C1830,""),"-"),"Escluso")</f>
        <v>-</v>
      </c>
      <c r="Y1830" s="127" t="str">
        <f t="shared" si="171"/>
        <v>-</v>
      </c>
      <c r="Z1830" s="2" t="str">
        <f>IF($D1830&gt;0,COUNTIFS($O$3:$O1830,$O1830,$L$3:$L1830,$L1830,$I$3:$I1830,$I1830),"-")</f>
        <v>-</v>
      </c>
      <c r="AA1830" s="27" t="str">
        <f>IF($D1830&gt;0,IF(OR($Z1830 &gt;1,$L1830&lt;&gt;"Adulti"),0,VLOOKUP($P1830,Regione!$B$2:$C$22,2,FALSE)),"-")</f>
        <v>-</v>
      </c>
      <c r="AB1830" s="27" t="str">
        <f>IF($D1830&gt;0,IF(COUNTIFS($O$3:$O1830,$O1830,$L$3:$L1830,$L1830,$I$3:$I1830,$I1830) &gt;1,0,SUMIFS($Y$3:$Y$2503,$L$3:$L$2503,$L1830,$O$3:$O$2503,$O1830,$I$3:$I$2503,$I1830)),"-")</f>
        <v>-</v>
      </c>
      <c r="AC1830" s="27" t="str">
        <f t="shared" si="174"/>
        <v>-</v>
      </c>
    </row>
    <row r="1831" spans="1:29" s="1" customFormat="1">
      <c r="A1831" s="13"/>
      <c r="B1831" s="107" t="str">
        <f>IF(COUNTA($A1831)&gt;0,VLOOKUP($A1831,Corsa!$A$1:$F$43,2,FALSE),"-")</f>
        <v>-</v>
      </c>
      <c r="C1831" s="11"/>
      <c r="D1831" s="13"/>
      <c r="E1831" s="13"/>
      <c r="F1831" s="46" t="str">
        <f>IF(COUNTA($A1831)&gt;0,VLOOKUP($A1831,Corsa!$A$1:$F$43,3,FALSE),"-")</f>
        <v>-</v>
      </c>
      <c r="G1831" s="28" t="str">
        <f>IF($D1831&gt;0,VLOOKUP($D1831,Iscrizioni!$A$2:$M$2502,9,FALSE),"-")</f>
        <v>-</v>
      </c>
      <c r="H1831" s="28" t="str">
        <f>IF($D1831&gt;0,VLOOKUP($D1831,Iscrizioni!$A$2:$M$2502,4,FALSE),"-")</f>
        <v>-</v>
      </c>
      <c r="I1831" s="27" t="str">
        <f>IF($D1831&gt;0,VLOOKUP($D1831,Iscrizioni!$A$2:$M$2502,5,FALSE),"-")</f>
        <v>-</v>
      </c>
      <c r="J1831" s="27" t="str">
        <f>IF($D1831&gt;0,VLOOKUP($D1831,Iscrizioni!$A$2:$M$2502,10,FALSE),"-")</f>
        <v>-</v>
      </c>
      <c r="K1831" s="27" t="str">
        <f t="shared" si="172"/>
        <v>-</v>
      </c>
      <c r="L1831" s="46" t="str">
        <f>IF($D1831&gt;0,VLOOKUP($D1831,Iscrizioni!$A$2:$M$2502,11,FALSE),"-")</f>
        <v>-</v>
      </c>
      <c r="M1831" s="27" t="str">
        <f>IF($D1831&gt;0,VLOOKUP($D1831,Iscrizioni!$A$2:$N$2502,12,FALSE),"-")</f>
        <v>-</v>
      </c>
      <c r="N1831" s="46" t="str">
        <f>IF($D1831&gt;0,VLOOKUP($D1831,Iscrizioni!$A$2:$M$2502,6,FALSE),"-")</f>
        <v>-</v>
      </c>
      <c r="O1831" s="107" t="str">
        <f>IF($D1831&gt;0,VLOOKUP($D1831,Iscrizioni!$A$2:$M$2502,7,FALSE),"-")</f>
        <v>-</v>
      </c>
      <c r="P1831" s="46" t="str">
        <f>IF($D1831&gt;0,VLOOKUP(LEFT($N1831,1),Regione!$A$2:$C$21,2,FALSE),"-")</f>
        <v>-</v>
      </c>
      <c r="Q1831" s="112" t="str">
        <f ca="1">IF($D1831&gt;0,NormalizzaTempo("D",CELL("tipo",$E1831),$E1831),"-")</f>
        <v>-</v>
      </c>
      <c r="R1831" s="27" t="str">
        <f>IF($D1831&gt;0,VLOOKUP($D1831,Iscrizioni!$A$2:$M$2502,13,FALSE),"-")</f>
        <v>-</v>
      </c>
      <c r="S1831" s="112" t="str">
        <f t="shared" si="175"/>
        <v>-</v>
      </c>
      <c r="T1831" s="112" t="str">
        <f>IF($D1831&gt;0,SUMIFS($S$3:$S1831,$X$3:$X1831,1,$J$3:$J1831,$J1831),"-")</f>
        <v>-</v>
      </c>
      <c r="U1831" s="112" t="str">
        <f t="shared" si="176"/>
        <v>-</v>
      </c>
      <c r="V1831" s="112" t="str">
        <f t="shared" si="173"/>
        <v>-</v>
      </c>
      <c r="W1831" s="27" t="str">
        <f>IF(LEN($C1831)=0,IF($D1831&gt;0,COUNTIFS($A$3:$A1831,$A1831),"-"),"Escluso")</f>
        <v>-</v>
      </c>
      <c r="X1831" s="2" t="str">
        <f>IF(LEN($C1831)=0,IF($D1831&gt;0,COUNTIFS($J$3:$J1831,$J1831,$C$3:$C1831,""),"-"),"Escluso")</f>
        <v>-</v>
      </c>
      <c r="Y1831" s="127" t="str">
        <f t="shared" si="171"/>
        <v>-</v>
      </c>
      <c r="Z1831" s="2" t="str">
        <f>IF($D1831&gt;0,COUNTIFS($O$3:$O1831,$O1831,$L$3:$L1831,$L1831,$I$3:$I1831,$I1831),"-")</f>
        <v>-</v>
      </c>
      <c r="AA1831" s="27" t="str">
        <f>IF($D1831&gt;0,IF(OR($Z1831 &gt;1,$L1831&lt;&gt;"Adulti"),0,VLOOKUP($P1831,Regione!$B$2:$C$22,2,FALSE)),"-")</f>
        <v>-</v>
      </c>
      <c r="AB1831" s="27" t="str">
        <f>IF($D1831&gt;0,IF(COUNTIFS($O$3:$O1831,$O1831,$L$3:$L1831,$L1831,$I$3:$I1831,$I1831) &gt;1,0,SUMIFS($Y$3:$Y$2503,$L$3:$L$2503,$L1831,$O$3:$O$2503,$O1831,$I$3:$I$2503,$I1831)),"-")</f>
        <v>-</v>
      </c>
      <c r="AC1831" s="27" t="str">
        <f t="shared" si="174"/>
        <v>-</v>
      </c>
    </row>
    <row r="1832" spans="1:29" s="1" customFormat="1">
      <c r="A1832" s="13"/>
      <c r="B1832" s="107" t="str">
        <f>IF(COUNTA($A1832)&gt;0,VLOOKUP($A1832,Corsa!$A$1:$F$43,2,FALSE),"-")</f>
        <v>-</v>
      </c>
      <c r="C1832" s="11"/>
      <c r="D1832" s="13"/>
      <c r="E1832" s="13"/>
      <c r="F1832" s="46" t="str">
        <f>IF(COUNTA($A1832)&gt;0,VLOOKUP($A1832,Corsa!$A$1:$F$43,3,FALSE),"-")</f>
        <v>-</v>
      </c>
      <c r="G1832" s="28" t="str">
        <f>IF($D1832&gt;0,VLOOKUP($D1832,Iscrizioni!$A$2:$M$2502,9,FALSE),"-")</f>
        <v>-</v>
      </c>
      <c r="H1832" s="28" t="str">
        <f>IF($D1832&gt;0,VLOOKUP($D1832,Iscrizioni!$A$2:$M$2502,4,FALSE),"-")</f>
        <v>-</v>
      </c>
      <c r="I1832" s="27" t="str">
        <f>IF($D1832&gt;0,VLOOKUP($D1832,Iscrizioni!$A$2:$M$2502,5,FALSE),"-")</f>
        <v>-</v>
      </c>
      <c r="J1832" s="27" t="str">
        <f>IF($D1832&gt;0,VLOOKUP($D1832,Iscrizioni!$A$2:$M$2502,10,FALSE),"-")</f>
        <v>-</v>
      </c>
      <c r="K1832" s="27" t="str">
        <f t="shared" si="172"/>
        <v>-</v>
      </c>
      <c r="L1832" s="46" t="str">
        <f>IF($D1832&gt;0,VLOOKUP($D1832,Iscrizioni!$A$2:$M$2502,11,FALSE),"-")</f>
        <v>-</v>
      </c>
      <c r="M1832" s="27" t="str">
        <f>IF($D1832&gt;0,VLOOKUP($D1832,Iscrizioni!$A$2:$N$2502,12,FALSE),"-")</f>
        <v>-</v>
      </c>
      <c r="N1832" s="46" t="str">
        <f>IF($D1832&gt;0,VLOOKUP($D1832,Iscrizioni!$A$2:$M$2502,6,FALSE),"-")</f>
        <v>-</v>
      </c>
      <c r="O1832" s="107" t="str">
        <f>IF($D1832&gt;0,VLOOKUP($D1832,Iscrizioni!$A$2:$M$2502,7,FALSE),"-")</f>
        <v>-</v>
      </c>
      <c r="P1832" s="46" t="str">
        <f>IF($D1832&gt;0,VLOOKUP(LEFT($N1832,1),Regione!$A$2:$C$21,2,FALSE),"-")</f>
        <v>-</v>
      </c>
      <c r="Q1832" s="112" t="str">
        <f ca="1">IF($D1832&gt;0,NormalizzaTempo("D",CELL("tipo",$E1832),$E1832),"-")</f>
        <v>-</v>
      </c>
      <c r="R1832" s="27" t="str">
        <f>IF($D1832&gt;0,VLOOKUP($D1832,Iscrizioni!$A$2:$M$2502,13,FALSE),"-")</f>
        <v>-</v>
      </c>
      <c r="S1832" s="112" t="str">
        <f t="shared" si="175"/>
        <v>-</v>
      </c>
      <c r="T1832" s="112" t="str">
        <f>IF($D1832&gt;0,SUMIFS($S$3:$S1832,$X$3:$X1832,1,$J$3:$J1832,$J1832),"-")</f>
        <v>-</v>
      </c>
      <c r="U1832" s="112" t="str">
        <f t="shared" si="176"/>
        <v>-</v>
      </c>
      <c r="V1832" s="112" t="str">
        <f t="shared" si="173"/>
        <v>-</v>
      </c>
      <c r="W1832" s="27" t="str">
        <f>IF(LEN($C1832)=0,IF($D1832&gt;0,COUNTIFS($A$3:$A1832,$A1832),"-"),"Escluso")</f>
        <v>-</v>
      </c>
      <c r="X1832" s="2" t="str">
        <f>IF(LEN($C1832)=0,IF($D1832&gt;0,COUNTIFS($J$3:$J1832,$J1832,$C$3:$C1832,""),"-"),"Escluso")</f>
        <v>-</v>
      </c>
      <c r="Y1832" s="127" t="str">
        <f t="shared" si="171"/>
        <v>-</v>
      </c>
      <c r="Z1832" s="2" t="str">
        <f>IF($D1832&gt;0,COUNTIFS($O$3:$O1832,$O1832,$L$3:$L1832,$L1832,$I$3:$I1832,$I1832),"-")</f>
        <v>-</v>
      </c>
      <c r="AA1832" s="27" t="str">
        <f>IF($D1832&gt;0,IF(OR($Z1832 &gt;1,$L1832&lt;&gt;"Adulti"),0,VLOOKUP($P1832,Regione!$B$2:$C$22,2,FALSE)),"-")</f>
        <v>-</v>
      </c>
      <c r="AB1832" s="27" t="str">
        <f>IF($D1832&gt;0,IF(COUNTIFS($O$3:$O1832,$O1832,$L$3:$L1832,$L1832,$I$3:$I1832,$I1832) &gt;1,0,SUMIFS($Y$3:$Y$2503,$L$3:$L$2503,$L1832,$O$3:$O$2503,$O1832,$I$3:$I$2503,$I1832)),"-")</f>
        <v>-</v>
      </c>
      <c r="AC1832" s="27" t="str">
        <f t="shared" si="174"/>
        <v>-</v>
      </c>
    </row>
    <row r="1833" spans="1:29" s="1" customFormat="1">
      <c r="A1833" s="13"/>
      <c r="B1833" s="107" t="str">
        <f>IF(COUNTA($A1833)&gt;0,VLOOKUP($A1833,Corsa!$A$1:$F$43,2,FALSE),"-")</f>
        <v>-</v>
      </c>
      <c r="C1833" s="11"/>
      <c r="D1833" s="13"/>
      <c r="E1833" s="13"/>
      <c r="F1833" s="46" t="str">
        <f>IF(COUNTA($A1833)&gt;0,VLOOKUP($A1833,Corsa!$A$1:$F$43,3,FALSE),"-")</f>
        <v>-</v>
      </c>
      <c r="G1833" s="28" t="str">
        <f>IF($D1833&gt;0,VLOOKUP($D1833,Iscrizioni!$A$2:$M$2502,9,FALSE),"-")</f>
        <v>-</v>
      </c>
      <c r="H1833" s="28" t="str">
        <f>IF($D1833&gt;0,VLOOKUP($D1833,Iscrizioni!$A$2:$M$2502,4,FALSE),"-")</f>
        <v>-</v>
      </c>
      <c r="I1833" s="27" t="str">
        <f>IF($D1833&gt;0,VLOOKUP($D1833,Iscrizioni!$A$2:$M$2502,5,FALSE),"-")</f>
        <v>-</v>
      </c>
      <c r="J1833" s="27" t="str">
        <f>IF($D1833&gt;0,VLOOKUP($D1833,Iscrizioni!$A$2:$M$2502,10,FALSE),"-")</f>
        <v>-</v>
      </c>
      <c r="K1833" s="27" t="str">
        <f t="shared" si="172"/>
        <v>-</v>
      </c>
      <c r="L1833" s="46" t="str">
        <f>IF($D1833&gt;0,VLOOKUP($D1833,Iscrizioni!$A$2:$M$2502,11,FALSE),"-")</f>
        <v>-</v>
      </c>
      <c r="M1833" s="27" t="str">
        <f>IF($D1833&gt;0,VLOOKUP($D1833,Iscrizioni!$A$2:$N$2502,12,FALSE),"-")</f>
        <v>-</v>
      </c>
      <c r="N1833" s="46" t="str">
        <f>IF($D1833&gt;0,VLOOKUP($D1833,Iscrizioni!$A$2:$M$2502,6,FALSE),"-")</f>
        <v>-</v>
      </c>
      <c r="O1833" s="107" t="str">
        <f>IF($D1833&gt;0,VLOOKUP($D1833,Iscrizioni!$A$2:$M$2502,7,FALSE),"-")</f>
        <v>-</v>
      </c>
      <c r="P1833" s="46" t="str">
        <f>IF($D1833&gt;0,VLOOKUP(LEFT($N1833,1),Regione!$A$2:$C$21,2,FALSE),"-")</f>
        <v>-</v>
      </c>
      <c r="Q1833" s="112" t="str">
        <f ca="1">IF($D1833&gt;0,NormalizzaTempo("D",CELL("tipo",$E1833),$E1833),"-")</f>
        <v>-</v>
      </c>
      <c r="R1833" s="27" t="str">
        <f>IF($D1833&gt;0,VLOOKUP($D1833,Iscrizioni!$A$2:$M$2502,13,FALSE),"-")</f>
        <v>-</v>
      </c>
      <c r="S1833" s="112" t="str">
        <f t="shared" si="175"/>
        <v>-</v>
      </c>
      <c r="T1833" s="112" t="str">
        <f>IF($D1833&gt;0,SUMIFS($S$3:$S1833,$X$3:$X1833,1,$J$3:$J1833,$J1833),"-")</f>
        <v>-</v>
      </c>
      <c r="U1833" s="112" t="str">
        <f t="shared" si="176"/>
        <v>-</v>
      </c>
      <c r="V1833" s="112" t="str">
        <f t="shared" si="173"/>
        <v>-</v>
      </c>
      <c r="W1833" s="27" t="str">
        <f>IF(LEN($C1833)=0,IF($D1833&gt;0,COUNTIFS($A$3:$A1833,$A1833),"-"),"Escluso")</f>
        <v>-</v>
      </c>
      <c r="X1833" s="2" t="str">
        <f>IF(LEN($C1833)=0,IF($D1833&gt;0,COUNTIFS($J$3:$J1833,$J1833,$C$3:$C1833,""),"-"),"Escluso")</f>
        <v>-</v>
      </c>
      <c r="Y1833" s="127" t="str">
        <f t="shared" si="171"/>
        <v>-</v>
      </c>
      <c r="Z1833" s="2" t="str">
        <f>IF($D1833&gt;0,COUNTIFS($O$3:$O1833,$O1833,$L$3:$L1833,$L1833,$I$3:$I1833,$I1833),"-")</f>
        <v>-</v>
      </c>
      <c r="AA1833" s="27" t="str">
        <f>IF($D1833&gt;0,IF(OR($Z1833 &gt;1,$L1833&lt;&gt;"Adulti"),0,VLOOKUP($P1833,Regione!$B$2:$C$22,2,FALSE)),"-")</f>
        <v>-</v>
      </c>
      <c r="AB1833" s="27" t="str">
        <f>IF($D1833&gt;0,IF(COUNTIFS($O$3:$O1833,$O1833,$L$3:$L1833,$L1833,$I$3:$I1833,$I1833) &gt;1,0,SUMIFS($Y$3:$Y$2503,$L$3:$L$2503,$L1833,$O$3:$O$2503,$O1833,$I$3:$I$2503,$I1833)),"-")</f>
        <v>-</v>
      </c>
      <c r="AC1833" s="27" t="str">
        <f t="shared" si="174"/>
        <v>-</v>
      </c>
    </row>
    <row r="1834" spans="1:29" s="1" customFormat="1">
      <c r="A1834" s="13"/>
      <c r="B1834" s="107" t="str">
        <f>IF(COUNTA($A1834)&gt;0,VLOOKUP($A1834,Corsa!$A$1:$F$43,2,FALSE),"-")</f>
        <v>-</v>
      </c>
      <c r="C1834" s="11"/>
      <c r="D1834" s="13"/>
      <c r="E1834" s="13"/>
      <c r="F1834" s="46" t="str">
        <f>IF(COUNTA($A1834)&gt;0,VLOOKUP($A1834,Corsa!$A$1:$F$43,3,FALSE),"-")</f>
        <v>-</v>
      </c>
      <c r="G1834" s="28" t="str">
        <f>IF($D1834&gt;0,VLOOKUP($D1834,Iscrizioni!$A$2:$M$2502,9,FALSE),"-")</f>
        <v>-</v>
      </c>
      <c r="H1834" s="28" t="str">
        <f>IF($D1834&gt;0,VLOOKUP($D1834,Iscrizioni!$A$2:$M$2502,4,FALSE),"-")</f>
        <v>-</v>
      </c>
      <c r="I1834" s="27" t="str">
        <f>IF($D1834&gt;0,VLOOKUP($D1834,Iscrizioni!$A$2:$M$2502,5,FALSE),"-")</f>
        <v>-</v>
      </c>
      <c r="J1834" s="27" t="str">
        <f>IF($D1834&gt;0,VLOOKUP($D1834,Iscrizioni!$A$2:$M$2502,10,FALSE),"-")</f>
        <v>-</v>
      </c>
      <c r="K1834" s="27" t="str">
        <f t="shared" si="172"/>
        <v>-</v>
      </c>
      <c r="L1834" s="46" t="str">
        <f>IF($D1834&gt;0,VLOOKUP($D1834,Iscrizioni!$A$2:$M$2502,11,FALSE),"-")</f>
        <v>-</v>
      </c>
      <c r="M1834" s="27" t="str">
        <f>IF($D1834&gt;0,VLOOKUP($D1834,Iscrizioni!$A$2:$N$2502,12,FALSE),"-")</f>
        <v>-</v>
      </c>
      <c r="N1834" s="46" t="str">
        <f>IF($D1834&gt;0,VLOOKUP($D1834,Iscrizioni!$A$2:$M$2502,6,FALSE),"-")</f>
        <v>-</v>
      </c>
      <c r="O1834" s="107" t="str">
        <f>IF($D1834&gt;0,VLOOKUP($D1834,Iscrizioni!$A$2:$M$2502,7,FALSE),"-")</f>
        <v>-</v>
      </c>
      <c r="P1834" s="46" t="str">
        <f>IF($D1834&gt;0,VLOOKUP(LEFT($N1834,1),Regione!$A$2:$C$21,2,FALSE),"-")</f>
        <v>-</v>
      </c>
      <c r="Q1834" s="112" t="str">
        <f ca="1">IF($D1834&gt;0,NormalizzaTempo("D",CELL("tipo",$E1834),$E1834),"-")</f>
        <v>-</v>
      </c>
      <c r="R1834" s="27" t="str">
        <f>IF($D1834&gt;0,VLOOKUP($D1834,Iscrizioni!$A$2:$M$2502,13,FALSE),"-")</f>
        <v>-</v>
      </c>
      <c r="S1834" s="112" t="str">
        <f t="shared" si="175"/>
        <v>-</v>
      </c>
      <c r="T1834" s="112" t="str">
        <f>IF($D1834&gt;0,SUMIFS($S$3:$S1834,$X$3:$X1834,1,$J$3:$J1834,$J1834),"-")</f>
        <v>-</v>
      </c>
      <c r="U1834" s="112" t="str">
        <f t="shared" si="176"/>
        <v>-</v>
      </c>
      <c r="V1834" s="112" t="str">
        <f t="shared" si="173"/>
        <v>-</v>
      </c>
      <c r="W1834" s="27" t="str">
        <f>IF(LEN($C1834)=0,IF($D1834&gt;0,COUNTIFS($A$3:$A1834,$A1834),"-"),"Escluso")</f>
        <v>-</v>
      </c>
      <c r="X1834" s="2" t="str">
        <f>IF(LEN($C1834)=0,IF($D1834&gt;0,COUNTIFS($J$3:$J1834,$J1834,$C$3:$C1834,""),"-"),"Escluso")</f>
        <v>-</v>
      </c>
      <c r="Y1834" s="127" t="str">
        <f t="shared" si="171"/>
        <v>-</v>
      </c>
      <c r="Z1834" s="2" t="str">
        <f>IF($D1834&gt;0,COUNTIFS($O$3:$O1834,$O1834,$L$3:$L1834,$L1834,$I$3:$I1834,$I1834),"-")</f>
        <v>-</v>
      </c>
      <c r="AA1834" s="27" t="str">
        <f>IF($D1834&gt;0,IF(OR($Z1834 &gt;1,$L1834&lt;&gt;"Adulti"),0,VLOOKUP($P1834,Regione!$B$2:$C$22,2,FALSE)),"-")</f>
        <v>-</v>
      </c>
      <c r="AB1834" s="27" t="str">
        <f>IF($D1834&gt;0,IF(COUNTIFS($O$3:$O1834,$O1834,$L$3:$L1834,$L1834,$I$3:$I1834,$I1834) &gt;1,0,SUMIFS($Y$3:$Y$2503,$L$3:$L$2503,$L1834,$O$3:$O$2503,$O1834,$I$3:$I$2503,$I1834)),"-")</f>
        <v>-</v>
      </c>
      <c r="AC1834" s="27" t="str">
        <f t="shared" si="174"/>
        <v>-</v>
      </c>
    </row>
    <row r="1835" spans="1:29" s="1" customFormat="1">
      <c r="A1835" s="13"/>
      <c r="B1835" s="107" t="str">
        <f>IF(COUNTA($A1835)&gt;0,VLOOKUP($A1835,Corsa!$A$1:$F$43,2,FALSE),"-")</f>
        <v>-</v>
      </c>
      <c r="C1835" s="11"/>
      <c r="D1835" s="13"/>
      <c r="E1835" s="13"/>
      <c r="F1835" s="46" t="str">
        <f>IF(COUNTA($A1835)&gt;0,VLOOKUP($A1835,Corsa!$A$1:$F$43,3,FALSE),"-")</f>
        <v>-</v>
      </c>
      <c r="G1835" s="28" t="str">
        <f>IF($D1835&gt;0,VLOOKUP($D1835,Iscrizioni!$A$2:$M$2502,9,FALSE),"-")</f>
        <v>-</v>
      </c>
      <c r="H1835" s="28" t="str">
        <f>IF($D1835&gt;0,VLOOKUP($D1835,Iscrizioni!$A$2:$M$2502,4,FALSE),"-")</f>
        <v>-</v>
      </c>
      <c r="I1835" s="27" t="str">
        <f>IF($D1835&gt;0,VLOOKUP($D1835,Iscrizioni!$A$2:$M$2502,5,FALSE),"-")</f>
        <v>-</v>
      </c>
      <c r="J1835" s="27" t="str">
        <f>IF($D1835&gt;0,VLOOKUP($D1835,Iscrizioni!$A$2:$M$2502,10,FALSE),"-")</f>
        <v>-</v>
      </c>
      <c r="K1835" s="27" t="str">
        <f t="shared" si="172"/>
        <v>-</v>
      </c>
      <c r="L1835" s="46" t="str">
        <f>IF($D1835&gt;0,VLOOKUP($D1835,Iscrizioni!$A$2:$M$2502,11,FALSE),"-")</f>
        <v>-</v>
      </c>
      <c r="M1835" s="27" t="str">
        <f>IF($D1835&gt;0,VLOOKUP($D1835,Iscrizioni!$A$2:$N$2502,12,FALSE),"-")</f>
        <v>-</v>
      </c>
      <c r="N1835" s="46" t="str">
        <f>IF($D1835&gt;0,VLOOKUP($D1835,Iscrizioni!$A$2:$M$2502,6,FALSE),"-")</f>
        <v>-</v>
      </c>
      <c r="O1835" s="107" t="str">
        <f>IF($D1835&gt;0,VLOOKUP($D1835,Iscrizioni!$A$2:$M$2502,7,FALSE),"-")</f>
        <v>-</v>
      </c>
      <c r="P1835" s="46" t="str">
        <f>IF($D1835&gt;0,VLOOKUP(LEFT($N1835,1),Regione!$A$2:$C$21,2,FALSE),"-")</f>
        <v>-</v>
      </c>
      <c r="Q1835" s="112" t="str">
        <f ca="1">IF($D1835&gt;0,NormalizzaTempo("D",CELL("tipo",$E1835),$E1835),"-")</f>
        <v>-</v>
      </c>
      <c r="R1835" s="27" t="str">
        <f>IF($D1835&gt;0,VLOOKUP($D1835,Iscrizioni!$A$2:$M$2502,13,FALSE),"-")</f>
        <v>-</v>
      </c>
      <c r="S1835" s="112" t="str">
        <f t="shared" si="175"/>
        <v>-</v>
      </c>
      <c r="T1835" s="112" t="str">
        <f>IF($D1835&gt;0,SUMIFS($S$3:$S1835,$X$3:$X1835,1,$J$3:$J1835,$J1835),"-")</f>
        <v>-</v>
      </c>
      <c r="U1835" s="112" t="str">
        <f t="shared" si="176"/>
        <v>-</v>
      </c>
      <c r="V1835" s="112" t="str">
        <f t="shared" si="173"/>
        <v>-</v>
      </c>
      <c r="W1835" s="27" t="str">
        <f>IF(LEN($C1835)=0,IF($D1835&gt;0,COUNTIFS($A$3:$A1835,$A1835),"-"),"Escluso")</f>
        <v>-</v>
      </c>
      <c r="X1835" s="2" t="str">
        <f>IF(LEN($C1835)=0,IF($D1835&gt;0,COUNTIFS($J$3:$J1835,$J1835,$C$3:$C1835,""),"-"),"Escluso")</f>
        <v>-</v>
      </c>
      <c r="Y1835" s="127" t="str">
        <f t="shared" si="171"/>
        <v>-</v>
      </c>
      <c r="Z1835" s="2" t="str">
        <f>IF($D1835&gt;0,COUNTIFS($O$3:$O1835,$O1835,$L$3:$L1835,$L1835,$I$3:$I1835,$I1835),"-")</f>
        <v>-</v>
      </c>
      <c r="AA1835" s="27" t="str">
        <f>IF($D1835&gt;0,IF(OR($Z1835 &gt;1,$L1835&lt;&gt;"Adulti"),0,VLOOKUP($P1835,Regione!$B$2:$C$22,2,FALSE)),"-")</f>
        <v>-</v>
      </c>
      <c r="AB1835" s="27" t="str">
        <f>IF($D1835&gt;0,IF(COUNTIFS($O$3:$O1835,$O1835,$L$3:$L1835,$L1835,$I$3:$I1835,$I1835) &gt;1,0,SUMIFS($Y$3:$Y$2503,$L$3:$L$2503,$L1835,$O$3:$O$2503,$O1835,$I$3:$I$2503,$I1835)),"-")</f>
        <v>-</v>
      </c>
      <c r="AC1835" s="27" t="str">
        <f t="shared" si="174"/>
        <v>-</v>
      </c>
    </row>
    <row r="1836" spans="1:29" s="1" customFormat="1">
      <c r="A1836" s="13"/>
      <c r="B1836" s="107" t="str">
        <f>IF(COUNTA($A1836)&gt;0,VLOOKUP($A1836,Corsa!$A$1:$F$43,2,FALSE),"-")</f>
        <v>-</v>
      </c>
      <c r="C1836" s="11"/>
      <c r="D1836" s="13"/>
      <c r="E1836" s="13"/>
      <c r="F1836" s="46" t="str">
        <f>IF(COUNTA($A1836)&gt;0,VLOOKUP($A1836,Corsa!$A$1:$F$43,3,FALSE),"-")</f>
        <v>-</v>
      </c>
      <c r="G1836" s="28" t="str">
        <f>IF($D1836&gt;0,VLOOKUP($D1836,Iscrizioni!$A$2:$M$2502,9,FALSE),"-")</f>
        <v>-</v>
      </c>
      <c r="H1836" s="28" t="str">
        <f>IF($D1836&gt;0,VLOOKUP($D1836,Iscrizioni!$A$2:$M$2502,4,FALSE),"-")</f>
        <v>-</v>
      </c>
      <c r="I1836" s="27" t="str">
        <f>IF($D1836&gt;0,VLOOKUP($D1836,Iscrizioni!$A$2:$M$2502,5,FALSE),"-")</f>
        <v>-</v>
      </c>
      <c r="J1836" s="27" t="str">
        <f>IF($D1836&gt;0,VLOOKUP($D1836,Iscrizioni!$A$2:$M$2502,10,FALSE),"-")</f>
        <v>-</v>
      </c>
      <c r="K1836" s="27" t="str">
        <f t="shared" si="172"/>
        <v>-</v>
      </c>
      <c r="L1836" s="46" t="str">
        <f>IF($D1836&gt;0,VLOOKUP($D1836,Iscrizioni!$A$2:$M$2502,11,FALSE),"-")</f>
        <v>-</v>
      </c>
      <c r="M1836" s="27" t="str">
        <f>IF($D1836&gt;0,VLOOKUP($D1836,Iscrizioni!$A$2:$N$2502,12,FALSE),"-")</f>
        <v>-</v>
      </c>
      <c r="N1836" s="46" t="str">
        <f>IF($D1836&gt;0,VLOOKUP($D1836,Iscrizioni!$A$2:$M$2502,6,FALSE),"-")</f>
        <v>-</v>
      </c>
      <c r="O1836" s="107" t="str">
        <f>IF($D1836&gt;0,VLOOKUP($D1836,Iscrizioni!$A$2:$M$2502,7,FALSE),"-")</f>
        <v>-</v>
      </c>
      <c r="P1836" s="46" t="str">
        <f>IF($D1836&gt;0,VLOOKUP(LEFT($N1836,1),Regione!$A$2:$C$21,2,FALSE),"-")</f>
        <v>-</v>
      </c>
      <c r="Q1836" s="112" t="str">
        <f ca="1">IF($D1836&gt;0,NormalizzaTempo("D",CELL("tipo",$E1836),$E1836),"-")</f>
        <v>-</v>
      </c>
      <c r="R1836" s="27" t="str">
        <f>IF($D1836&gt;0,VLOOKUP($D1836,Iscrizioni!$A$2:$M$2502,13,FALSE),"-")</f>
        <v>-</v>
      </c>
      <c r="S1836" s="112" t="str">
        <f t="shared" si="175"/>
        <v>-</v>
      </c>
      <c r="T1836" s="112" t="str">
        <f>IF($D1836&gt;0,SUMIFS($S$3:$S1836,$X$3:$X1836,1,$J$3:$J1836,$J1836),"-")</f>
        <v>-</v>
      </c>
      <c r="U1836" s="112" t="str">
        <f t="shared" si="176"/>
        <v>-</v>
      </c>
      <c r="V1836" s="112" t="str">
        <f t="shared" si="173"/>
        <v>-</v>
      </c>
      <c r="W1836" s="27" t="str">
        <f>IF(LEN($C1836)=0,IF($D1836&gt;0,COUNTIFS($A$3:$A1836,$A1836),"-"),"Escluso")</f>
        <v>-</v>
      </c>
      <c r="X1836" s="2" t="str">
        <f>IF(LEN($C1836)=0,IF($D1836&gt;0,COUNTIFS($J$3:$J1836,$J1836,$C$3:$C1836,""),"-"),"Escluso")</f>
        <v>-</v>
      </c>
      <c r="Y1836" s="127" t="str">
        <f t="shared" si="171"/>
        <v>-</v>
      </c>
      <c r="Z1836" s="2" t="str">
        <f>IF($D1836&gt;0,COUNTIFS($O$3:$O1836,$O1836,$L$3:$L1836,$L1836,$I$3:$I1836,$I1836),"-")</f>
        <v>-</v>
      </c>
      <c r="AA1836" s="27" t="str">
        <f>IF($D1836&gt;0,IF(OR($Z1836 &gt;1,$L1836&lt;&gt;"Adulti"),0,VLOOKUP($P1836,Regione!$B$2:$C$22,2,FALSE)),"-")</f>
        <v>-</v>
      </c>
      <c r="AB1836" s="27" t="str">
        <f>IF($D1836&gt;0,IF(COUNTIFS($O$3:$O1836,$O1836,$L$3:$L1836,$L1836,$I$3:$I1836,$I1836) &gt;1,0,SUMIFS($Y$3:$Y$2503,$L$3:$L$2503,$L1836,$O$3:$O$2503,$O1836,$I$3:$I$2503,$I1836)),"-")</f>
        <v>-</v>
      </c>
      <c r="AC1836" s="27" t="str">
        <f t="shared" si="174"/>
        <v>-</v>
      </c>
    </row>
    <row r="1837" spans="1:29" s="1" customFormat="1">
      <c r="A1837" s="13"/>
      <c r="B1837" s="107" t="str">
        <f>IF(COUNTA($A1837)&gt;0,VLOOKUP($A1837,Corsa!$A$1:$F$43,2,FALSE),"-")</f>
        <v>-</v>
      </c>
      <c r="C1837" s="11"/>
      <c r="D1837" s="13"/>
      <c r="E1837" s="13"/>
      <c r="F1837" s="46" t="str">
        <f>IF(COUNTA($A1837)&gt;0,VLOOKUP($A1837,Corsa!$A$1:$F$43,3,FALSE),"-")</f>
        <v>-</v>
      </c>
      <c r="G1837" s="28" t="str">
        <f>IF($D1837&gt;0,VLOOKUP($D1837,Iscrizioni!$A$2:$M$2502,9,FALSE),"-")</f>
        <v>-</v>
      </c>
      <c r="H1837" s="28" t="str">
        <f>IF($D1837&gt;0,VLOOKUP($D1837,Iscrizioni!$A$2:$M$2502,4,FALSE),"-")</f>
        <v>-</v>
      </c>
      <c r="I1837" s="27" t="str">
        <f>IF($D1837&gt;0,VLOOKUP($D1837,Iscrizioni!$A$2:$M$2502,5,FALSE),"-")</f>
        <v>-</v>
      </c>
      <c r="J1837" s="27" t="str">
        <f>IF($D1837&gt;0,VLOOKUP($D1837,Iscrizioni!$A$2:$M$2502,10,FALSE),"-")</f>
        <v>-</v>
      </c>
      <c r="K1837" s="27" t="str">
        <f t="shared" si="172"/>
        <v>-</v>
      </c>
      <c r="L1837" s="46" t="str">
        <f>IF($D1837&gt;0,VLOOKUP($D1837,Iscrizioni!$A$2:$M$2502,11,FALSE),"-")</f>
        <v>-</v>
      </c>
      <c r="M1837" s="27" t="str">
        <f>IF($D1837&gt;0,VLOOKUP($D1837,Iscrizioni!$A$2:$N$2502,12,FALSE),"-")</f>
        <v>-</v>
      </c>
      <c r="N1837" s="46" t="str">
        <f>IF($D1837&gt;0,VLOOKUP($D1837,Iscrizioni!$A$2:$M$2502,6,FALSE),"-")</f>
        <v>-</v>
      </c>
      <c r="O1837" s="107" t="str">
        <f>IF($D1837&gt;0,VLOOKUP($D1837,Iscrizioni!$A$2:$M$2502,7,FALSE),"-")</f>
        <v>-</v>
      </c>
      <c r="P1837" s="46" t="str">
        <f>IF($D1837&gt;0,VLOOKUP(LEFT($N1837,1),Regione!$A$2:$C$21,2,FALSE),"-")</f>
        <v>-</v>
      </c>
      <c r="Q1837" s="112" t="str">
        <f ca="1">IF($D1837&gt;0,NormalizzaTempo("D",CELL("tipo",$E1837),$E1837),"-")</f>
        <v>-</v>
      </c>
      <c r="R1837" s="27" t="str">
        <f>IF($D1837&gt;0,VLOOKUP($D1837,Iscrizioni!$A$2:$M$2502,13,FALSE),"-")</f>
        <v>-</v>
      </c>
      <c r="S1837" s="112" t="str">
        <f t="shared" si="175"/>
        <v>-</v>
      </c>
      <c r="T1837" s="112" t="str">
        <f>IF($D1837&gt;0,SUMIFS($S$3:$S1837,$X$3:$X1837,1,$J$3:$J1837,$J1837),"-")</f>
        <v>-</v>
      </c>
      <c r="U1837" s="112" t="str">
        <f t="shared" si="176"/>
        <v>-</v>
      </c>
      <c r="V1837" s="112" t="str">
        <f t="shared" si="173"/>
        <v>-</v>
      </c>
      <c r="W1837" s="27" t="str">
        <f>IF(LEN($C1837)=0,IF($D1837&gt;0,COUNTIFS($A$3:$A1837,$A1837),"-"),"Escluso")</f>
        <v>-</v>
      </c>
      <c r="X1837" s="2" t="str">
        <f>IF(LEN($C1837)=0,IF($D1837&gt;0,COUNTIFS($J$3:$J1837,$J1837,$C$3:$C1837,""),"-"),"Escluso")</f>
        <v>-</v>
      </c>
      <c r="Y1837" s="127" t="str">
        <f t="shared" si="171"/>
        <v>-</v>
      </c>
      <c r="Z1837" s="2" t="str">
        <f>IF($D1837&gt;0,COUNTIFS($O$3:$O1837,$O1837,$L$3:$L1837,$L1837,$I$3:$I1837,$I1837),"-")</f>
        <v>-</v>
      </c>
      <c r="AA1837" s="27" t="str">
        <f>IF($D1837&gt;0,IF(OR($Z1837 &gt;1,$L1837&lt;&gt;"Adulti"),0,VLOOKUP($P1837,Regione!$B$2:$C$22,2,FALSE)),"-")</f>
        <v>-</v>
      </c>
      <c r="AB1837" s="27" t="str">
        <f>IF($D1837&gt;0,IF(COUNTIFS($O$3:$O1837,$O1837,$L$3:$L1837,$L1837,$I$3:$I1837,$I1837) &gt;1,0,SUMIFS($Y$3:$Y$2503,$L$3:$L$2503,$L1837,$O$3:$O$2503,$O1837,$I$3:$I$2503,$I1837)),"-")</f>
        <v>-</v>
      </c>
      <c r="AC1837" s="27" t="str">
        <f t="shared" si="174"/>
        <v>-</v>
      </c>
    </row>
    <row r="1838" spans="1:29" s="1" customFormat="1">
      <c r="A1838" s="13"/>
      <c r="B1838" s="107" t="str">
        <f>IF(COUNTA($A1838)&gt;0,VLOOKUP($A1838,Corsa!$A$1:$F$43,2,FALSE),"-")</f>
        <v>-</v>
      </c>
      <c r="C1838" s="11"/>
      <c r="D1838" s="13"/>
      <c r="E1838" s="13"/>
      <c r="F1838" s="46" t="str">
        <f>IF(COUNTA($A1838)&gt;0,VLOOKUP($A1838,Corsa!$A$1:$F$43,3,FALSE),"-")</f>
        <v>-</v>
      </c>
      <c r="G1838" s="28" t="str">
        <f>IF($D1838&gt;0,VLOOKUP($D1838,Iscrizioni!$A$2:$M$2502,9,FALSE),"-")</f>
        <v>-</v>
      </c>
      <c r="H1838" s="28" t="str">
        <f>IF($D1838&gt;0,VLOOKUP($D1838,Iscrizioni!$A$2:$M$2502,4,FALSE),"-")</f>
        <v>-</v>
      </c>
      <c r="I1838" s="27" t="str">
        <f>IF($D1838&gt;0,VLOOKUP($D1838,Iscrizioni!$A$2:$M$2502,5,FALSE),"-")</f>
        <v>-</v>
      </c>
      <c r="J1838" s="27" t="str">
        <f>IF($D1838&gt;0,VLOOKUP($D1838,Iscrizioni!$A$2:$M$2502,10,FALSE),"-")</f>
        <v>-</v>
      </c>
      <c r="K1838" s="27" t="str">
        <f t="shared" si="172"/>
        <v>-</v>
      </c>
      <c r="L1838" s="46" t="str">
        <f>IF($D1838&gt;0,VLOOKUP($D1838,Iscrizioni!$A$2:$M$2502,11,FALSE),"-")</f>
        <v>-</v>
      </c>
      <c r="M1838" s="27" t="str">
        <f>IF($D1838&gt;0,VLOOKUP($D1838,Iscrizioni!$A$2:$N$2502,12,FALSE),"-")</f>
        <v>-</v>
      </c>
      <c r="N1838" s="46" t="str">
        <f>IF($D1838&gt;0,VLOOKUP($D1838,Iscrizioni!$A$2:$M$2502,6,FALSE),"-")</f>
        <v>-</v>
      </c>
      <c r="O1838" s="107" t="str">
        <f>IF($D1838&gt;0,VLOOKUP($D1838,Iscrizioni!$A$2:$M$2502,7,FALSE),"-")</f>
        <v>-</v>
      </c>
      <c r="P1838" s="46" t="str">
        <f>IF($D1838&gt;0,VLOOKUP(LEFT($N1838,1),Regione!$A$2:$C$21,2,FALSE),"-")</f>
        <v>-</v>
      </c>
      <c r="Q1838" s="112" t="str">
        <f ca="1">IF($D1838&gt;0,NormalizzaTempo("D",CELL("tipo",$E1838),$E1838),"-")</f>
        <v>-</v>
      </c>
      <c r="R1838" s="27" t="str">
        <f>IF($D1838&gt;0,VLOOKUP($D1838,Iscrizioni!$A$2:$M$2502,13,FALSE),"-")</f>
        <v>-</v>
      </c>
      <c r="S1838" s="112" t="str">
        <f t="shared" si="175"/>
        <v>-</v>
      </c>
      <c r="T1838" s="112" t="str">
        <f>IF($D1838&gt;0,SUMIFS($S$3:$S1838,$X$3:$X1838,1,$J$3:$J1838,$J1838),"-")</f>
        <v>-</v>
      </c>
      <c r="U1838" s="112" t="str">
        <f t="shared" si="176"/>
        <v>-</v>
      </c>
      <c r="V1838" s="112" t="str">
        <f t="shared" si="173"/>
        <v>-</v>
      </c>
      <c r="W1838" s="27" t="str">
        <f>IF(LEN($C1838)=0,IF($D1838&gt;0,COUNTIFS($A$3:$A1838,$A1838),"-"),"Escluso")</f>
        <v>-</v>
      </c>
      <c r="X1838" s="2" t="str">
        <f>IF(LEN($C1838)=0,IF($D1838&gt;0,COUNTIFS($J$3:$J1838,$J1838,$C$3:$C1838,""),"-"),"Escluso")</f>
        <v>-</v>
      </c>
      <c r="Y1838" s="127" t="str">
        <f t="shared" si="171"/>
        <v>-</v>
      </c>
      <c r="Z1838" s="2" t="str">
        <f>IF($D1838&gt;0,COUNTIFS($O$3:$O1838,$O1838,$L$3:$L1838,$L1838,$I$3:$I1838,$I1838),"-")</f>
        <v>-</v>
      </c>
      <c r="AA1838" s="27" t="str">
        <f>IF($D1838&gt;0,IF(OR($Z1838 &gt;1,$L1838&lt;&gt;"Adulti"),0,VLOOKUP($P1838,Regione!$B$2:$C$22,2,FALSE)),"-")</f>
        <v>-</v>
      </c>
      <c r="AB1838" s="27" t="str">
        <f>IF($D1838&gt;0,IF(COUNTIFS($O$3:$O1838,$O1838,$L$3:$L1838,$L1838,$I$3:$I1838,$I1838) &gt;1,0,SUMIFS($Y$3:$Y$2503,$L$3:$L$2503,$L1838,$O$3:$O$2503,$O1838,$I$3:$I$2503,$I1838)),"-")</f>
        <v>-</v>
      </c>
      <c r="AC1838" s="27" t="str">
        <f t="shared" si="174"/>
        <v>-</v>
      </c>
    </row>
    <row r="1839" spans="1:29" s="1" customFormat="1">
      <c r="A1839" s="13"/>
      <c r="B1839" s="107" t="str">
        <f>IF(COUNTA($A1839)&gt;0,VLOOKUP($A1839,Corsa!$A$1:$F$43,2,FALSE),"-")</f>
        <v>-</v>
      </c>
      <c r="C1839" s="11"/>
      <c r="D1839" s="13"/>
      <c r="E1839" s="13"/>
      <c r="F1839" s="46" t="str">
        <f>IF(COUNTA($A1839)&gt;0,VLOOKUP($A1839,Corsa!$A$1:$F$43,3,FALSE),"-")</f>
        <v>-</v>
      </c>
      <c r="G1839" s="28" t="str">
        <f>IF($D1839&gt;0,VLOOKUP($D1839,Iscrizioni!$A$2:$M$2502,9,FALSE),"-")</f>
        <v>-</v>
      </c>
      <c r="H1839" s="28" t="str">
        <f>IF($D1839&gt;0,VLOOKUP($D1839,Iscrizioni!$A$2:$M$2502,4,FALSE),"-")</f>
        <v>-</v>
      </c>
      <c r="I1839" s="27" t="str">
        <f>IF($D1839&gt;0,VLOOKUP($D1839,Iscrizioni!$A$2:$M$2502,5,FALSE),"-")</f>
        <v>-</v>
      </c>
      <c r="J1839" s="27" t="str">
        <f>IF($D1839&gt;0,VLOOKUP($D1839,Iscrizioni!$A$2:$M$2502,10,FALSE),"-")</f>
        <v>-</v>
      </c>
      <c r="K1839" s="27" t="str">
        <f t="shared" si="172"/>
        <v>-</v>
      </c>
      <c r="L1839" s="46" t="str">
        <f>IF($D1839&gt;0,VLOOKUP($D1839,Iscrizioni!$A$2:$M$2502,11,FALSE),"-")</f>
        <v>-</v>
      </c>
      <c r="M1839" s="27" t="str">
        <f>IF($D1839&gt;0,VLOOKUP($D1839,Iscrizioni!$A$2:$N$2502,12,FALSE),"-")</f>
        <v>-</v>
      </c>
      <c r="N1839" s="46" t="str">
        <f>IF($D1839&gt;0,VLOOKUP($D1839,Iscrizioni!$A$2:$M$2502,6,FALSE),"-")</f>
        <v>-</v>
      </c>
      <c r="O1839" s="107" t="str">
        <f>IF($D1839&gt;0,VLOOKUP($D1839,Iscrizioni!$A$2:$M$2502,7,FALSE),"-")</f>
        <v>-</v>
      </c>
      <c r="P1839" s="46" t="str">
        <f>IF($D1839&gt;0,VLOOKUP(LEFT($N1839,1),Regione!$A$2:$C$21,2,FALSE),"-")</f>
        <v>-</v>
      </c>
      <c r="Q1839" s="112" t="str">
        <f ca="1">IF($D1839&gt;0,NormalizzaTempo("D",CELL("tipo",$E1839),$E1839),"-")</f>
        <v>-</v>
      </c>
      <c r="R1839" s="27" t="str">
        <f>IF($D1839&gt;0,VLOOKUP($D1839,Iscrizioni!$A$2:$M$2502,13,FALSE),"-")</f>
        <v>-</v>
      </c>
      <c r="S1839" s="112" t="str">
        <f t="shared" si="175"/>
        <v>-</v>
      </c>
      <c r="T1839" s="112" t="str">
        <f>IF($D1839&gt;0,SUMIFS($S$3:$S1839,$X$3:$X1839,1,$J$3:$J1839,$J1839),"-")</f>
        <v>-</v>
      </c>
      <c r="U1839" s="112" t="str">
        <f t="shared" si="176"/>
        <v>-</v>
      </c>
      <c r="V1839" s="112" t="str">
        <f t="shared" si="173"/>
        <v>-</v>
      </c>
      <c r="W1839" s="27" t="str">
        <f>IF(LEN($C1839)=0,IF($D1839&gt;0,COUNTIFS($A$3:$A1839,$A1839),"-"),"Escluso")</f>
        <v>-</v>
      </c>
      <c r="X1839" s="2" t="str">
        <f>IF(LEN($C1839)=0,IF($D1839&gt;0,COUNTIFS($J$3:$J1839,$J1839,$C$3:$C1839,""),"-"),"Escluso")</f>
        <v>-</v>
      </c>
      <c r="Y1839" s="127" t="str">
        <f t="shared" si="171"/>
        <v>-</v>
      </c>
      <c r="Z1839" s="2" t="str">
        <f>IF($D1839&gt;0,COUNTIFS($O$3:$O1839,$O1839,$L$3:$L1839,$L1839,$I$3:$I1839,$I1839),"-")</f>
        <v>-</v>
      </c>
      <c r="AA1839" s="27" t="str">
        <f>IF($D1839&gt;0,IF(OR($Z1839 &gt;1,$L1839&lt;&gt;"Adulti"),0,VLOOKUP($P1839,Regione!$B$2:$C$22,2,FALSE)),"-")</f>
        <v>-</v>
      </c>
      <c r="AB1839" s="27" t="str">
        <f>IF($D1839&gt;0,IF(COUNTIFS($O$3:$O1839,$O1839,$L$3:$L1839,$L1839,$I$3:$I1839,$I1839) &gt;1,0,SUMIFS($Y$3:$Y$2503,$L$3:$L$2503,$L1839,$O$3:$O$2503,$O1839,$I$3:$I$2503,$I1839)),"-")</f>
        <v>-</v>
      </c>
      <c r="AC1839" s="27" t="str">
        <f t="shared" si="174"/>
        <v>-</v>
      </c>
    </row>
    <row r="1840" spans="1:29" s="1" customFormat="1">
      <c r="A1840" s="13"/>
      <c r="B1840" s="107" t="str">
        <f>IF(COUNTA($A1840)&gt;0,VLOOKUP($A1840,Corsa!$A$1:$F$43,2,FALSE),"-")</f>
        <v>-</v>
      </c>
      <c r="C1840" s="11"/>
      <c r="D1840" s="13"/>
      <c r="E1840" s="13"/>
      <c r="F1840" s="46" t="str">
        <f>IF(COUNTA($A1840)&gt;0,VLOOKUP($A1840,Corsa!$A$1:$F$43,3,FALSE),"-")</f>
        <v>-</v>
      </c>
      <c r="G1840" s="28" t="str">
        <f>IF($D1840&gt;0,VLOOKUP($D1840,Iscrizioni!$A$2:$M$2502,9,FALSE),"-")</f>
        <v>-</v>
      </c>
      <c r="H1840" s="28" t="str">
        <f>IF($D1840&gt;0,VLOOKUP($D1840,Iscrizioni!$A$2:$M$2502,4,FALSE),"-")</f>
        <v>-</v>
      </c>
      <c r="I1840" s="27" t="str">
        <f>IF($D1840&gt;0,VLOOKUP($D1840,Iscrizioni!$A$2:$M$2502,5,FALSE),"-")</f>
        <v>-</v>
      </c>
      <c r="J1840" s="27" t="str">
        <f>IF($D1840&gt;0,VLOOKUP($D1840,Iscrizioni!$A$2:$M$2502,10,FALSE),"-")</f>
        <v>-</v>
      </c>
      <c r="K1840" s="27" t="str">
        <f t="shared" si="172"/>
        <v>-</v>
      </c>
      <c r="L1840" s="46" t="str">
        <f>IF($D1840&gt;0,VLOOKUP($D1840,Iscrizioni!$A$2:$M$2502,11,FALSE),"-")</f>
        <v>-</v>
      </c>
      <c r="M1840" s="27" t="str">
        <f>IF($D1840&gt;0,VLOOKUP($D1840,Iscrizioni!$A$2:$N$2502,12,FALSE),"-")</f>
        <v>-</v>
      </c>
      <c r="N1840" s="46" t="str">
        <f>IF($D1840&gt;0,VLOOKUP($D1840,Iscrizioni!$A$2:$M$2502,6,FALSE),"-")</f>
        <v>-</v>
      </c>
      <c r="O1840" s="107" t="str">
        <f>IF($D1840&gt;0,VLOOKUP($D1840,Iscrizioni!$A$2:$M$2502,7,FALSE),"-")</f>
        <v>-</v>
      </c>
      <c r="P1840" s="46" t="str">
        <f>IF($D1840&gt;0,VLOOKUP(LEFT($N1840,1),Regione!$A$2:$C$21,2,FALSE),"-")</f>
        <v>-</v>
      </c>
      <c r="Q1840" s="112" t="str">
        <f ca="1">IF($D1840&gt;0,NormalizzaTempo("D",CELL("tipo",$E1840),$E1840),"-")</f>
        <v>-</v>
      </c>
      <c r="R1840" s="27" t="str">
        <f>IF($D1840&gt;0,VLOOKUP($D1840,Iscrizioni!$A$2:$M$2502,13,FALSE),"-")</f>
        <v>-</v>
      </c>
      <c r="S1840" s="112" t="str">
        <f t="shared" si="175"/>
        <v>-</v>
      </c>
      <c r="T1840" s="112" t="str">
        <f>IF($D1840&gt;0,SUMIFS($S$3:$S1840,$X$3:$X1840,1,$J$3:$J1840,$J1840),"-")</f>
        <v>-</v>
      </c>
      <c r="U1840" s="112" t="str">
        <f t="shared" si="176"/>
        <v>-</v>
      </c>
      <c r="V1840" s="112" t="str">
        <f t="shared" si="173"/>
        <v>-</v>
      </c>
      <c r="W1840" s="27" t="str">
        <f>IF(LEN($C1840)=0,IF($D1840&gt;0,COUNTIFS($A$3:$A1840,$A1840),"-"),"Escluso")</f>
        <v>-</v>
      </c>
      <c r="X1840" s="2" t="str">
        <f>IF(LEN($C1840)=0,IF($D1840&gt;0,COUNTIFS($J$3:$J1840,$J1840,$C$3:$C1840,""),"-"),"Escluso")</f>
        <v>-</v>
      </c>
      <c r="Y1840" s="127" t="str">
        <f t="shared" ref="Y1840:Y1903" si="177">IF(LEN($C1840)=0,IF(AND($D1840&gt;0,$V1840="ok"),IF($X1840&gt;20,1,21 -$X1840),"-"),0)</f>
        <v>-</v>
      </c>
      <c r="Z1840" s="2" t="str">
        <f>IF($D1840&gt;0,COUNTIFS($O$3:$O1840,$O1840,$L$3:$L1840,$L1840,$I$3:$I1840,$I1840),"-")</f>
        <v>-</v>
      </c>
      <c r="AA1840" s="27" t="str">
        <f>IF($D1840&gt;0,IF(OR($Z1840 &gt;1,$L1840&lt;&gt;"Adulti"),0,VLOOKUP($P1840,Regione!$B$2:$C$22,2,FALSE)),"-")</f>
        <v>-</v>
      </c>
      <c r="AB1840" s="27" t="str">
        <f>IF($D1840&gt;0,IF(COUNTIFS($O$3:$O1840,$O1840,$L$3:$L1840,$L1840,$I$3:$I1840,$I1840) &gt;1,0,SUMIFS($Y$3:$Y$2503,$L$3:$L$2503,$L1840,$O$3:$O$2503,$O1840,$I$3:$I$2503,$I1840)),"-")</f>
        <v>-</v>
      </c>
      <c r="AC1840" s="27" t="str">
        <f t="shared" si="174"/>
        <v>-</v>
      </c>
    </row>
    <row r="1841" spans="1:29" s="1" customFormat="1">
      <c r="A1841" s="13"/>
      <c r="B1841" s="107" t="str">
        <f>IF(COUNTA($A1841)&gt;0,VLOOKUP($A1841,Corsa!$A$1:$F$43,2,FALSE),"-")</f>
        <v>-</v>
      </c>
      <c r="C1841" s="11"/>
      <c r="D1841" s="13"/>
      <c r="E1841" s="13"/>
      <c r="F1841" s="46" t="str">
        <f>IF(COUNTA($A1841)&gt;0,VLOOKUP($A1841,Corsa!$A$1:$F$43,3,FALSE),"-")</f>
        <v>-</v>
      </c>
      <c r="G1841" s="28" t="str">
        <f>IF($D1841&gt;0,VLOOKUP($D1841,Iscrizioni!$A$2:$M$2502,9,FALSE),"-")</f>
        <v>-</v>
      </c>
      <c r="H1841" s="28" t="str">
        <f>IF($D1841&gt;0,VLOOKUP($D1841,Iscrizioni!$A$2:$M$2502,4,FALSE),"-")</f>
        <v>-</v>
      </c>
      <c r="I1841" s="27" t="str">
        <f>IF($D1841&gt;0,VLOOKUP($D1841,Iscrizioni!$A$2:$M$2502,5,FALSE),"-")</f>
        <v>-</v>
      </c>
      <c r="J1841" s="27" t="str">
        <f>IF($D1841&gt;0,VLOOKUP($D1841,Iscrizioni!$A$2:$M$2502,10,FALSE),"-")</f>
        <v>-</v>
      </c>
      <c r="K1841" s="27" t="str">
        <f t="shared" si="172"/>
        <v>-</v>
      </c>
      <c r="L1841" s="46" t="str">
        <f>IF($D1841&gt;0,VLOOKUP($D1841,Iscrizioni!$A$2:$M$2502,11,FALSE),"-")</f>
        <v>-</v>
      </c>
      <c r="M1841" s="27" t="str">
        <f>IF($D1841&gt;0,VLOOKUP($D1841,Iscrizioni!$A$2:$N$2502,12,FALSE),"-")</f>
        <v>-</v>
      </c>
      <c r="N1841" s="46" t="str">
        <f>IF($D1841&gt;0,VLOOKUP($D1841,Iscrizioni!$A$2:$M$2502,6,FALSE),"-")</f>
        <v>-</v>
      </c>
      <c r="O1841" s="107" t="str">
        <f>IF($D1841&gt;0,VLOOKUP($D1841,Iscrizioni!$A$2:$M$2502,7,FALSE),"-")</f>
        <v>-</v>
      </c>
      <c r="P1841" s="46" t="str">
        <f>IF($D1841&gt;0,VLOOKUP(LEFT($N1841,1),Regione!$A$2:$C$21,2,FALSE),"-")</f>
        <v>-</v>
      </c>
      <c r="Q1841" s="112" t="str">
        <f ca="1">IF($D1841&gt;0,NormalizzaTempo("D",CELL("tipo",$E1841),$E1841),"-")</f>
        <v>-</v>
      </c>
      <c r="R1841" s="27" t="str">
        <f>IF($D1841&gt;0,VLOOKUP($D1841,Iscrizioni!$A$2:$M$2502,13,FALSE),"-")</f>
        <v>-</v>
      </c>
      <c r="S1841" s="112" t="str">
        <f t="shared" si="175"/>
        <v>-</v>
      </c>
      <c r="T1841" s="112" t="str">
        <f>IF($D1841&gt;0,SUMIFS($S$3:$S1841,$X$3:$X1841,1,$J$3:$J1841,$J1841),"-")</f>
        <v>-</v>
      </c>
      <c r="U1841" s="112" t="str">
        <f t="shared" si="176"/>
        <v>-</v>
      </c>
      <c r="V1841" s="112" t="str">
        <f t="shared" si="173"/>
        <v>-</v>
      </c>
      <c r="W1841" s="27" t="str">
        <f>IF(LEN($C1841)=0,IF($D1841&gt;0,COUNTIFS($A$3:$A1841,$A1841),"-"),"Escluso")</f>
        <v>-</v>
      </c>
      <c r="X1841" s="2" t="str">
        <f>IF(LEN($C1841)=0,IF($D1841&gt;0,COUNTIFS($J$3:$J1841,$J1841,$C$3:$C1841,""),"-"),"Escluso")</f>
        <v>-</v>
      </c>
      <c r="Y1841" s="127" t="str">
        <f t="shared" si="177"/>
        <v>-</v>
      </c>
      <c r="Z1841" s="2" t="str">
        <f>IF($D1841&gt;0,COUNTIFS($O$3:$O1841,$O1841,$L$3:$L1841,$L1841,$I$3:$I1841,$I1841),"-")</f>
        <v>-</v>
      </c>
      <c r="AA1841" s="27" t="str">
        <f>IF($D1841&gt;0,IF(OR($Z1841 &gt;1,$L1841&lt;&gt;"Adulti"),0,VLOOKUP($P1841,Regione!$B$2:$C$22,2,FALSE)),"-")</f>
        <v>-</v>
      </c>
      <c r="AB1841" s="27" t="str">
        <f>IF($D1841&gt;0,IF(COUNTIFS($O$3:$O1841,$O1841,$L$3:$L1841,$L1841,$I$3:$I1841,$I1841) &gt;1,0,SUMIFS($Y$3:$Y$2503,$L$3:$L$2503,$L1841,$O$3:$O$2503,$O1841,$I$3:$I$2503,$I1841)),"-")</f>
        <v>-</v>
      </c>
      <c r="AC1841" s="27" t="str">
        <f t="shared" si="174"/>
        <v>-</v>
      </c>
    </row>
    <row r="1842" spans="1:29" s="1" customFormat="1">
      <c r="A1842" s="13"/>
      <c r="B1842" s="107" t="str">
        <f>IF(COUNTA($A1842)&gt;0,VLOOKUP($A1842,Corsa!$A$1:$F$43,2,FALSE),"-")</f>
        <v>-</v>
      </c>
      <c r="C1842" s="11"/>
      <c r="D1842" s="13"/>
      <c r="E1842" s="13"/>
      <c r="F1842" s="46" t="str">
        <f>IF(COUNTA($A1842)&gt;0,VLOOKUP($A1842,Corsa!$A$1:$F$43,3,FALSE),"-")</f>
        <v>-</v>
      </c>
      <c r="G1842" s="28" t="str">
        <f>IF($D1842&gt;0,VLOOKUP($D1842,Iscrizioni!$A$2:$M$2502,9,FALSE),"-")</f>
        <v>-</v>
      </c>
      <c r="H1842" s="28" t="str">
        <f>IF($D1842&gt;0,VLOOKUP($D1842,Iscrizioni!$A$2:$M$2502,4,FALSE),"-")</f>
        <v>-</v>
      </c>
      <c r="I1842" s="27" t="str">
        <f>IF($D1842&gt;0,VLOOKUP($D1842,Iscrizioni!$A$2:$M$2502,5,FALSE),"-")</f>
        <v>-</v>
      </c>
      <c r="J1842" s="27" t="str">
        <f>IF($D1842&gt;0,VLOOKUP($D1842,Iscrizioni!$A$2:$M$2502,10,FALSE),"-")</f>
        <v>-</v>
      </c>
      <c r="K1842" s="27" t="str">
        <f t="shared" si="172"/>
        <v>-</v>
      </c>
      <c r="L1842" s="46" t="str">
        <f>IF($D1842&gt;0,VLOOKUP($D1842,Iscrizioni!$A$2:$M$2502,11,FALSE),"-")</f>
        <v>-</v>
      </c>
      <c r="M1842" s="27" t="str">
        <f>IF($D1842&gt;0,VLOOKUP($D1842,Iscrizioni!$A$2:$N$2502,12,FALSE),"-")</f>
        <v>-</v>
      </c>
      <c r="N1842" s="46" t="str">
        <f>IF($D1842&gt;0,VLOOKUP($D1842,Iscrizioni!$A$2:$M$2502,6,FALSE),"-")</f>
        <v>-</v>
      </c>
      <c r="O1842" s="107" t="str">
        <f>IF($D1842&gt;0,VLOOKUP($D1842,Iscrizioni!$A$2:$M$2502,7,FALSE),"-")</f>
        <v>-</v>
      </c>
      <c r="P1842" s="46" t="str">
        <f>IF($D1842&gt;0,VLOOKUP(LEFT($N1842,1),Regione!$A$2:$C$21,2,FALSE),"-")</f>
        <v>-</v>
      </c>
      <c r="Q1842" s="112" t="str">
        <f ca="1">IF($D1842&gt;0,NormalizzaTempo("D",CELL("tipo",$E1842),$E1842),"-")</f>
        <v>-</v>
      </c>
      <c r="R1842" s="27" t="str">
        <f>IF($D1842&gt;0,VLOOKUP($D1842,Iscrizioni!$A$2:$M$2502,13,FALSE),"-")</f>
        <v>-</v>
      </c>
      <c r="S1842" s="112" t="str">
        <f t="shared" si="175"/>
        <v>-</v>
      </c>
      <c r="T1842" s="112" t="str">
        <f>IF($D1842&gt;0,SUMIFS($S$3:$S1842,$X$3:$X1842,1,$J$3:$J1842,$J1842),"-")</f>
        <v>-</v>
      </c>
      <c r="U1842" s="112" t="str">
        <f t="shared" si="176"/>
        <v>-</v>
      </c>
      <c r="V1842" s="112" t="str">
        <f t="shared" si="173"/>
        <v>-</v>
      </c>
      <c r="W1842" s="27" t="str">
        <f>IF(LEN($C1842)=0,IF($D1842&gt;0,COUNTIFS($A$3:$A1842,$A1842),"-"),"Escluso")</f>
        <v>-</v>
      </c>
      <c r="X1842" s="2" t="str">
        <f>IF(LEN($C1842)=0,IF($D1842&gt;0,COUNTIFS($J$3:$J1842,$J1842,$C$3:$C1842,""),"-"),"Escluso")</f>
        <v>-</v>
      </c>
      <c r="Y1842" s="127" t="str">
        <f t="shared" si="177"/>
        <v>-</v>
      </c>
      <c r="Z1842" s="2" t="str">
        <f>IF($D1842&gt;0,COUNTIFS($O$3:$O1842,$O1842,$L$3:$L1842,$L1842,$I$3:$I1842,$I1842),"-")</f>
        <v>-</v>
      </c>
      <c r="AA1842" s="27" t="str">
        <f>IF($D1842&gt;0,IF(OR($Z1842 &gt;1,$L1842&lt;&gt;"Adulti"),0,VLOOKUP($P1842,Regione!$B$2:$C$22,2,FALSE)),"-")</f>
        <v>-</v>
      </c>
      <c r="AB1842" s="27" t="str">
        <f>IF($D1842&gt;0,IF(COUNTIFS($O$3:$O1842,$O1842,$L$3:$L1842,$L1842,$I$3:$I1842,$I1842) &gt;1,0,SUMIFS($Y$3:$Y$2503,$L$3:$L$2503,$L1842,$O$3:$O$2503,$O1842,$I$3:$I$2503,$I1842)),"-")</f>
        <v>-</v>
      </c>
      <c r="AC1842" s="27" t="str">
        <f t="shared" si="174"/>
        <v>-</v>
      </c>
    </row>
    <row r="1843" spans="1:29" s="1" customFormat="1">
      <c r="A1843" s="13"/>
      <c r="B1843" s="107" t="str">
        <f>IF(COUNTA($A1843)&gt;0,VLOOKUP($A1843,Corsa!$A$1:$F$43,2,FALSE),"-")</f>
        <v>-</v>
      </c>
      <c r="C1843" s="11"/>
      <c r="D1843" s="13"/>
      <c r="E1843" s="13"/>
      <c r="F1843" s="46" t="str">
        <f>IF(COUNTA($A1843)&gt;0,VLOOKUP($A1843,Corsa!$A$1:$F$43,3,FALSE),"-")</f>
        <v>-</v>
      </c>
      <c r="G1843" s="28" t="str">
        <f>IF($D1843&gt;0,VLOOKUP($D1843,Iscrizioni!$A$2:$M$2502,9,FALSE),"-")</f>
        <v>-</v>
      </c>
      <c r="H1843" s="28" t="str">
        <f>IF($D1843&gt;0,VLOOKUP($D1843,Iscrizioni!$A$2:$M$2502,4,FALSE),"-")</f>
        <v>-</v>
      </c>
      <c r="I1843" s="27" t="str">
        <f>IF($D1843&gt;0,VLOOKUP($D1843,Iscrizioni!$A$2:$M$2502,5,FALSE),"-")</f>
        <v>-</v>
      </c>
      <c r="J1843" s="27" t="str">
        <f>IF($D1843&gt;0,VLOOKUP($D1843,Iscrizioni!$A$2:$M$2502,10,FALSE),"-")</f>
        <v>-</v>
      </c>
      <c r="K1843" s="27" t="str">
        <f t="shared" si="172"/>
        <v>-</v>
      </c>
      <c r="L1843" s="46" t="str">
        <f>IF($D1843&gt;0,VLOOKUP($D1843,Iscrizioni!$A$2:$M$2502,11,FALSE),"-")</f>
        <v>-</v>
      </c>
      <c r="M1843" s="27" t="str">
        <f>IF($D1843&gt;0,VLOOKUP($D1843,Iscrizioni!$A$2:$N$2502,12,FALSE),"-")</f>
        <v>-</v>
      </c>
      <c r="N1843" s="46" t="str">
        <f>IF($D1843&gt;0,VLOOKUP($D1843,Iscrizioni!$A$2:$M$2502,6,FALSE),"-")</f>
        <v>-</v>
      </c>
      <c r="O1843" s="107" t="str">
        <f>IF($D1843&gt;0,VLOOKUP($D1843,Iscrizioni!$A$2:$M$2502,7,FALSE),"-")</f>
        <v>-</v>
      </c>
      <c r="P1843" s="46" t="str">
        <f>IF($D1843&gt;0,VLOOKUP(LEFT($N1843,1),Regione!$A$2:$C$21,2,FALSE),"-")</f>
        <v>-</v>
      </c>
      <c r="Q1843" s="112" t="str">
        <f ca="1">IF($D1843&gt;0,NormalizzaTempo("D",CELL("tipo",$E1843),$E1843),"-")</f>
        <v>-</v>
      </c>
      <c r="R1843" s="27" t="str">
        <f>IF($D1843&gt;0,VLOOKUP($D1843,Iscrizioni!$A$2:$M$2502,13,FALSE),"-")</f>
        <v>-</v>
      </c>
      <c r="S1843" s="112" t="str">
        <f t="shared" si="175"/>
        <v>-</v>
      </c>
      <c r="T1843" s="112" t="str">
        <f>IF($D1843&gt;0,SUMIFS($S$3:$S1843,$X$3:$X1843,1,$J$3:$J1843,$J1843),"-")</f>
        <v>-</v>
      </c>
      <c r="U1843" s="112" t="str">
        <f t="shared" si="176"/>
        <v>-</v>
      </c>
      <c r="V1843" s="112" t="str">
        <f t="shared" si="173"/>
        <v>-</v>
      </c>
      <c r="W1843" s="27" t="str">
        <f>IF(LEN($C1843)=0,IF($D1843&gt;0,COUNTIFS($A$3:$A1843,$A1843),"-"),"Escluso")</f>
        <v>-</v>
      </c>
      <c r="X1843" s="2" t="str">
        <f>IF(LEN($C1843)=0,IF($D1843&gt;0,COUNTIFS($J$3:$J1843,$J1843,$C$3:$C1843,""),"-"),"Escluso")</f>
        <v>-</v>
      </c>
      <c r="Y1843" s="127" t="str">
        <f t="shared" si="177"/>
        <v>-</v>
      </c>
      <c r="Z1843" s="2" t="str">
        <f>IF($D1843&gt;0,COUNTIFS($O$3:$O1843,$O1843,$L$3:$L1843,$L1843,$I$3:$I1843,$I1843),"-")</f>
        <v>-</v>
      </c>
      <c r="AA1843" s="27" t="str">
        <f>IF($D1843&gt;0,IF(OR($Z1843 &gt;1,$L1843&lt;&gt;"Adulti"),0,VLOOKUP($P1843,Regione!$B$2:$C$22,2,FALSE)),"-")</f>
        <v>-</v>
      </c>
      <c r="AB1843" s="27" t="str">
        <f>IF($D1843&gt;0,IF(COUNTIFS($O$3:$O1843,$O1843,$L$3:$L1843,$L1843,$I$3:$I1843,$I1843) &gt;1,0,SUMIFS($Y$3:$Y$2503,$L$3:$L$2503,$L1843,$O$3:$O$2503,$O1843,$I$3:$I$2503,$I1843)),"-")</f>
        <v>-</v>
      </c>
      <c r="AC1843" s="27" t="str">
        <f t="shared" si="174"/>
        <v>-</v>
      </c>
    </row>
    <row r="1844" spans="1:29" s="1" customFormat="1">
      <c r="A1844" s="13"/>
      <c r="B1844" s="107" t="str">
        <f>IF(COUNTA($A1844)&gt;0,VLOOKUP($A1844,Corsa!$A$1:$F$43,2,FALSE),"-")</f>
        <v>-</v>
      </c>
      <c r="C1844" s="11"/>
      <c r="D1844" s="13"/>
      <c r="E1844" s="13"/>
      <c r="F1844" s="46" t="str">
        <f>IF(COUNTA($A1844)&gt;0,VLOOKUP($A1844,Corsa!$A$1:$F$43,3,FALSE),"-")</f>
        <v>-</v>
      </c>
      <c r="G1844" s="28" t="str">
        <f>IF($D1844&gt;0,VLOOKUP($D1844,Iscrizioni!$A$2:$M$2502,9,FALSE),"-")</f>
        <v>-</v>
      </c>
      <c r="H1844" s="28" t="str">
        <f>IF($D1844&gt;0,VLOOKUP($D1844,Iscrizioni!$A$2:$M$2502,4,FALSE),"-")</f>
        <v>-</v>
      </c>
      <c r="I1844" s="27" t="str">
        <f>IF($D1844&gt;0,VLOOKUP($D1844,Iscrizioni!$A$2:$M$2502,5,FALSE),"-")</f>
        <v>-</v>
      </c>
      <c r="J1844" s="27" t="str">
        <f>IF($D1844&gt;0,VLOOKUP($D1844,Iscrizioni!$A$2:$M$2502,10,FALSE),"-")</f>
        <v>-</v>
      </c>
      <c r="K1844" s="27" t="str">
        <f t="shared" si="172"/>
        <v>-</v>
      </c>
      <c r="L1844" s="46" t="str">
        <f>IF($D1844&gt;0,VLOOKUP($D1844,Iscrizioni!$A$2:$M$2502,11,FALSE),"-")</f>
        <v>-</v>
      </c>
      <c r="M1844" s="27" t="str">
        <f>IF($D1844&gt;0,VLOOKUP($D1844,Iscrizioni!$A$2:$N$2502,12,FALSE),"-")</f>
        <v>-</v>
      </c>
      <c r="N1844" s="46" t="str">
        <f>IF($D1844&gt;0,VLOOKUP($D1844,Iscrizioni!$A$2:$M$2502,6,FALSE),"-")</f>
        <v>-</v>
      </c>
      <c r="O1844" s="107" t="str">
        <f>IF($D1844&gt;0,VLOOKUP($D1844,Iscrizioni!$A$2:$M$2502,7,FALSE),"-")</f>
        <v>-</v>
      </c>
      <c r="P1844" s="46" t="str">
        <f>IF($D1844&gt;0,VLOOKUP(LEFT($N1844,1),Regione!$A$2:$C$21,2,FALSE),"-")</f>
        <v>-</v>
      </c>
      <c r="Q1844" s="112" t="str">
        <f ca="1">IF($D1844&gt;0,NormalizzaTempo("D",CELL("tipo",$E1844),$E1844),"-")</f>
        <v>-</v>
      </c>
      <c r="R1844" s="27" t="str">
        <f>IF($D1844&gt;0,VLOOKUP($D1844,Iscrizioni!$A$2:$M$2502,13,FALSE),"-")</f>
        <v>-</v>
      </c>
      <c r="S1844" s="112" t="str">
        <f t="shared" si="175"/>
        <v>-</v>
      </c>
      <c r="T1844" s="112" t="str">
        <f>IF($D1844&gt;0,SUMIFS($S$3:$S1844,$X$3:$X1844,1,$J$3:$J1844,$J1844),"-")</f>
        <v>-</v>
      </c>
      <c r="U1844" s="112" t="str">
        <f t="shared" si="176"/>
        <v>-</v>
      </c>
      <c r="V1844" s="112" t="str">
        <f t="shared" si="173"/>
        <v>-</v>
      </c>
      <c r="W1844" s="27" t="str">
        <f>IF(LEN($C1844)=0,IF($D1844&gt;0,COUNTIFS($A$3:$A1844,$A1844),"-"),"Escluso")</f>
        <v>-</v>
      </c>
      <c r="X1844" s="2" t="str">
        <f>IF(LEN($C1844)=0,IF($D1844&gt;0,COUNTIFS($J$3:$J1844,$J1844,$C$3:$C1844,""),"-"),"Escluso")</f>
        <v>-</v>
      </c>
      <c r="Y1844" s="127" t="str">
        <f t="shared" si="177"/>
        <v>-</v>
      </c>
      <c r="Z1844" s="2" t="str">
        <f>IF($D1844&gt;0,COUNTIFS($O$3:$O1844,$O1844,$L$3:$L1844,$L1844,$I$3:$I1844,$I1844),"-")</f>
        <v>-</v>
      </c>
      <c r="AA1844" s="27" t="str">
        <f>IF($D1844&gt;0,IF(OR($Z1844 &gt;1,$L1844&lt;&gt;"Adulti"),0,VLOOKUP($P1844,Regione!$B$2:$C$22,2,FALSE)),"-")</f>
        <v>-</v>
      </c>
      <c r="AB1844" s="27" t="str">
        <f>IF($D1844&gt;0,IF(COUNTIFS($O$3:$O1844,$O1844,$L$3:$L1844,$L1844,$I$3:$I1844,$I1844) &gt;1,0,SUMIFS($Y$3:$Y$2503,$L$3:$L$2503,$L1844,$O$3:$O$2503,$O1844,$I$3:$I$2503,$I1844)),"-")</f>
        <v>-</v>
      </c>
      <c r="AC1844" s="27" t="str">
        <f t="shared" si="174"/>
        <v>-</v>
      </c>
    </row>
    <row r="1845" spans="1:29" s="1" customFormat="1">
      <c r="A1845" s="13"/>
      <c r="B1845" s="107" t="str">
        <f>IF(COUNTA($A1845)&gt;0,VLOOKUP($A1845,Corsa!$A$1:$F$43,2,FALSE),"-")</f>
        <v>-</v>
      </c>
      <c r="C1845" s="11"/>
      <c r="D1845" s="13"/>
      <c r="E1845" s="13"/>
      <c r="F1845" s="46" t="str">
        <f>IF(COUNTA($A1845)&gt;0,VLOOKUP($A1845,Corsa!$A$1:$F$43,3,FALSE),"-")</f>
        <v>-</v>
      </c>
      <c r="G1845" s="28" t="str">
        <f>IF($D1845&gt;0,VLOOKUP($D1845,Iscrizioni!$A$2:$M$2502,9,FALSE),"-")</f>
        <v>-</v>
      </c>
      <c r="H1845" s="28" t="str">
        <f>IF($D1845&gt;0,VLOOKUP($D1845,Iscrizioni!$A$2:$M$2502,4,FALSE),"-")</f>
        <v>-</v>
      </c>
      <c r="I1845" s="27" t="str">
        <f>IF($D1845&gt;0,VLOOKUP($D1845,Iscrizioni!$A$2:$M$2502,5,FALSE),"-")</f>
        <v>-</v>
      </c>
      <c r="J1845" s="27" t="str">
        <f>IF($D1845&gt;0,VLOOKUP($D1845,Iscrizioni!$A$2:$M$2502,10,FALSE),"-")</f>
        <v>-</v>
      </c>
      <c r="K1845" s="27" t="str">
        <f t="shared" si="172"/>
        <v>-</v>
      </c>
      <c r="L1845" s="46" t="str">
        <f>IF($D1845&gt;0,VLOOKUP($D1845,Iscrizioni!$A$2:$M$2502,11,FALSE),"-")</f>
        <v>-</v>
      </c>
      <c r="M1845" s="27" t="str">
        <f>IF($D1845&gt;0,VLOOKUP($D1845,Iscrizioni!$A$2:$N$2502,12,FALSE),"-")</f>
        <v>-</v>
      </c>
      <c r="N1845" s="46" t="str">
        <f>IF($D1845&gt;0,VLOOKUP($D1845,Iscrizioni!$A$2:$M$2502,6,FALSE),"-")</f>
        <v>-</v>
      </c>
      <c r="O1845" s="107" t="str">
        <f>IF($D1845&gt;0,VLOOKUP($D1845,Iscrizioni!$A$2:$M$2502,7,FALSE),"-")</f>
        <v>-</v>
      </c>
      <c r="P1845" s="46" t="str">
        <f>IF($D1845&gt;0,VLOOKUP(LEFT($N1845,1),Regione!$A$2:$C$21,2,FALSE),"-")</f>
        <v>-</v>
      </c>
      <c r="Q1845" s="112" t="str">
        <f ca="1">IF($D1845&gt;0,NormalizzaTempo("D",CELL("tipo",$E1845),$E1845),"-")</f>
        <v>-</v>
      </c>
      <c r="R1845" s="27" t="str">
        <f>IF($D1845&gt;0,VLOOKUP($D1845,Iscrizioni!$A$2:$M$2502,13,FALSE),"-")</f>
        <v>-</v>
      </c>
      <c r="S1845" s="112" t="str">
        <f t="shared" si="175"/>
        <v>-</v>
      </c>
      <c r="T1845" s="112" t="str">
        <f>IF($D1845&gt;0,SUMIFS($S$3:$S1845,$X$3:$X1845,1,$J$3:$J1845,$J1845),"-")</f>
        <v>-</v>
      </c>
      <c r="U1845" s="112" t="str">
        <f t="shared" si="176"/>
        <v>-</v>
      </c>
      <c r="V1845" s="112" t="str">
        <f t="shared" si="173"/>
        <v>-</v>
      </c>
      <c r="W1845" s="27" t="str">
        <f>IF(LEN($C1845)=0,IF($D1845&gt;0,COUNTIFS($A$3:$A1845,$A1845),"-"),"Escluso")</f>
        <v>-</v>
      </c>
      <c r="X1845" s="2" t="str">
        <f>IF(LEN($C1845)=0,IF($D1845&gt;0,COUNTIFS($J$3:$J1845,$J1845,$C$3:$C1845,""),"-"),"Escluso")</f>
        <v>-</v>
      </c>
      <c r="Y1845" s="127" t="str">
        <f t="shared" si="177"/>
        <v>-</v>
      </c>
      <c r="Z1845" s="2" t="str">
        <f>IF($D1845&gt;0,COUNTIFS($O$3:$O1845,$O1845,$L$3:$L1845,$L1845,$I$3:$I1845,$I1845),"-")</f>
        <v>-</v>
      </c>
      <c r="AA1845" s="27" t="str">
        <f>IF($D1845&gt;0,IF(OR($Z1845 &gt;1,$L1845&lt;&gt;"Adulti"),0,VLOOKUP($P1845,Regione!$B$2:$C$22,2,FALSE)),"-")</f>
        <v>-</v>
      </c>
      <c r="AB1845" s="27" t="str">
        <f>IF($D1845&gt;0,IF(COUNTIFS($O$3:$O1845,$O1845,$L$3:$L1845,$L1845,$I$3:$I1845,$I1845) &gt;1,0,SUMIFS($Y$3:$Y$2503,$L$3:$L$2503,$L1845,$O$3:$O$2503,$O1845,$I$3:$I$2503,$I1845)),"-")</f>
        <v>-</v>
      </c>
      <c r="AC1845" s="27" t="str">
        <f t="shared" si="174"/>
        <v>-</v>
      </c>
    </row>
    <row r="1846" spans="1:29" s="1" customFormat="1">
      <c r="A1846" s="13"/>
      <c r="B1846" s="107" t="str">
        <f>IF(COUNTA($A1846)&gt;0,VLOOKUP($A1846,Corsa!$A$1:$F$43,2,FALSE),"-")</f>
        <v>-</v>
      </c>
      <c r="C1846" s="11"/>
      <c r="D1846" s="13"/>
      <c r="E1846" s="13"/>
      <c r="F1846" s="46" t="str">
        <f>IF(COUNTA($A1846)&gt;0,VLOOKUP($A1846,Corsa!$A$1:$F$43,3,FALSE),"-")</f>
        <v>-</v>
      </c>
      <c r="G1846" s="28" t="str">
        <f>IF($D1846&gt;0,VLOOKUP($D1846,Iscrizioni!$A$2:$M$2502,9,FALSE),"-")</f>
        <v>-</v>
      </c>
      <c r="H1846" s="28" t="str">
        <f>IF($D1846&gt;0,VLOOKUP($D1846,Iscrizioni!$A$2:$M$2502,4,FALSE),"-")</f>
        <v>-</v>
      </c>
      <c r="I1846" s="27" t="str">
        <f>IF($D1846&gt;0,VLOOKUP($D1846,Iscrizioni!$A$2:$M$2502,5,FALSE),"-")</f>
        <v>-</v>
      </c>
      <c r="J1846" s="27" t="str">
        <f>IF($D1846&gt;0,VLOOKUP($D1846,Iscrizioni!$A$2:$M$2502,10,FALSE),"-")</f>
        <v>-</v>
      </c>
      <c r="K1846" s="27" t="str">
        <f t="shared" si="172"/>
        <v>-</v>
      </c>
      <c r="L1846" s="46" t="str">
        <f>IF($D1846&gt;0,VLOOKUP($D1846,Iscrizioni!$A$2:$M$2502,11,FALSE),"-")</f>
        <v>-</v>
      </c>
      <c r="M1846" s="27" t="str">
        <f>IF($D1846&gt;0,VLOOKUP($D1846,Iscrizioni!$A$2:$N$2502,12,FALSE),"-")</f>
        <v>-</v>
      </c>
      <c r="N1846" s="46" t="str">
        <f>IF($D1846&gt;0,VLOOKUP($D1846,Iscrizioni!$A$2:$M$2502,6,FALSE),"-")</f>
        <v>-</v>
      </c>
      <c r="O1846" s="107" t="str">
        <f>IF($D1846&gt;0,VLOOKUP($D1846,Iscrizioni!$A$2:$M$2502,7,FALSE),"-")</f>
        <v>-</v>
      </c>
      <c r="P1846" s="46" t="str">
        <f>IF($D1846&gt;0,VLOOKUP(LEFT($N1846,1),Regione!$A$2:$C$21,2,FALSE),"-")</f>
        <v>-</v>
      </c>
      <c r="Q1846" s="112" t="str">
        <f ca="1">IF($D1846&gt;0,NormalizzaTempo("D",CELL("tipo",$E1846),$E1846),"-")</f>
        <v>-</v>
      </c>
      <c r="R1846" s="27" t="str">
        <f>IF($D1846&gt;0,VLOOKUP($D1846,Iscrizioni!$A$2:$M$2502,13,FALSE),"-")</f>
        <v>-</v>
      </c>
      <c r="S1846" s="112" t="str">
        <f t="shared" si="175"/>
        <v>-</v>
      </c>
      <c r="T1846" s="112" t="str">
        <f>IF($D1846&gt;0,SUMIFS($S$3:$S1846,$X$3:$X1846,1,$J$3:$J1846,$J1846),"-")</f>
        <v>-</v>
      </c>
      <c r="U1846" s="112" t="str">
        <f t="shared" si="176"/>
        <v>-</v>
      </c>
      <c r="V1846" s="112" t="str">
        <f t="shared" si="173"/>
        <v>-</v>
      </c>
      <c r="W1846" s="27" t="str">
        <f>IF(LEN($C1846)=0,IF($D1846&gt;0,COUNTIFS($A$3:$A1846,$A1846),"-"),"Escluso")</f>
        <v>-</v>
      </c>
      <c r="X1846" s="2" t="str">
        <f>IF(LEN($C1846)=0,IF($D1846&gt;0,COUNTIFS($J$3:$J1846,$J1846,$C$3:$C1846,""),"-"),"Escluso")</f>
        <v>-</v>
      </c>
      <c r="Y1846" s="127" t="str">
        <f t="shared" si="177"/>
        <v>-</v>
      </c>
      <c r="Z1846" s="2" t="str">
        <f>IF($D1846&gt;0,COUNTIFS($O$3:$O1846,$O1846,$L$3:$L1846,$L1846,$I$3:$I1846,$I1846),"-")</f>
        <v>-</v>
      </c>
      <c r="AA1846" s="27" t="str">
        <f>IF($D1846&gt;0,IF(OR($Z1846 &gt;1,$L1846&lt;&gt;"Adulti"),0,VLOOKUP($P1846,Regione!$B$2:$C$22,2,FALSE)),"-")</f>
        <v>-</v>
      </c>
      <c r="AB1846" s="27" t="str">
        <f>IF($D1846&gt;0,IF(COUNTIFS($O$3:$O1846,$O1846,$L$3:$L1846,$L1846,$I$3:$I1846,$I1846) &gt;1,0,SUMIFS($Y$3:$Y$2503,$L$3:$L$2503,$L1846,$O$3:$O$2503,$O1846,$I$3:$I$2503,$I1846)),"-")</f>
        <v>-</v>
      </c>
      <c r="AC1846" s="27" t="str">
        <f t="shared" si="174"/>
        <v>-</v>
      </c>
    </row>
    <row r="1847" spans="1:29" s="1" customFormat="1">
      <c r="A1847" s="13"/>
      <c r="B1847" s="107" t="str">
        <f>IF(COUNTA($A1847)&gt;0,VLOOKUP($A1847,Corsa!$A$1:$F$43,2,FALSE),"-")</f>
        <v>-</v>
      </c>
      <c r="C1847" s="11"/>
      <c r="D1847" s="13"/>
      <c r="E1847" s="13"/>
      <c r="F1847" s="46" t="str">
        <f>IF(COUNTA($A1847)&gt;0,VLOOKUP($A1847,Corsa!$A$1:$F$43,3,FALSE),"-")</f>
        <v>-</v>
      </c>
      <c r="G1847" s="28" t="str">
        <f>IF($D1847&gt;0,VLOOKUP($D1847,Iscrizioni!$A$2:$M$2502,9,FALSE),"-")</f>
        <v>-</v>
      </c>
      <c r="H1847" s="28" t="str">
        <f>IF($D1847&gt;0,VLOOKUP($D1847,Iscrizioni!$A$2:$M$2502,4,FALSE),"-")</f>
        <v>-</v>
      </c>
      <c r="I1847" s="27" t="str">
        <f>IF($D1847&gt;0,VLOOKUP($D1847,Iscrizioni!$A$2:$M$2502,5,FALSE),"-")</f>
        <v>-</v>
      </c>
      <c r="J1847" s="27" t="str">
        <f>IF($D1847&gt;0,VLOOKUP($D1847,Iscrizioni!$A$2:$M$2502,10,FALSE),"-")</f>
        <v>-</v>
      </c>
      <c r="K1847" s="27" t="str">
        <f t="shared" si="172"/>
        <v>-</v>
      </c>
      <c r="L1847" s="46" t="str">
        <f>IF($D1847&gt;0,VLOOKUP($D1847,Iscrizioni!$A$2:$M$2502,11,FALSE),"-")</f>
        <v>-</v>
      </c>
      <c r="M1847" s="27" t="str">
        <f>IF($D1847&gt;0,VLOOKUP($D1847,Iscrizioni!$A$2:$N$2502,12,FALSE),"-")</f>
        <v>-</v>
      </c>
      <c r="N1847" s="46" t="str">
        <f>IF($D1847&gt;0,VLOOKUP($D1847,Iscrizioni!$A$2:$M$2502,6,FALSE),"-")</f>
        <v>-</v>
      </c>
      <c r="O1847" s="107" t="str">
        <f>IF($D1847&gt;0,VLOOKUP($D1847,Iscrizioni!$A$2:$M$2502,7,FALSE),"-")</f>
        <v>-</v>
      </c>
      <c r="P1847" s="46" t="str">
        <f>IF($D1847&gt;0,VLOOKUP(LEFT($N1847,1),Regione!$A$2:$C$21,2,FALSE),"-")</f>
        <v>-</v>
      </c>
      <c r="Q1847" s="112" t="str">
        <f ca="1">IF($D1847&gt;0,NormalizzaTempo("D",CELL("tipo",$E1847),$E1847),"-")</f>
        <v>-</v>
      </c>
      <c r="R1847" s="27" t="str">
        <f>IF($D1847&gt;0,VLOOKUP($D1847,Iscrizioni!$A$2:$M$2502,13,FALSE),"-")</f>
        <v>-</v>
      </c>
      <c r="S1847" s="112" t="str">
        <f t="shared" si="175"/>
        <v>-</v>
      </c>
      <c r="T1847" s="112" t="str">
        <f>IF($D1847&gt;0,SUMIFS($S$3:$S1847,$X$3:$X1847,1,$J$3:$J1847,$J1847),"-")</f>
        <v>-</v>
      </c>
      <c r="U1847" s="112" t="str">
        <f t="shared" si="176"/>
        <v>-</v>
      </c>
      <c r="V1847" s="112" t="str">
        <f t="shared" si="173"/>
        <v>-</v>
      </c>
      <c r="W1847" s="27" t="str">
        <f>IF(LEN($C1847)=0,IF($D1847&gt;0,COUNTIFS($A$3:$A1847,$A1847),"-"),"Escluso")</f>
        <v>-</v>
      </c>
      <c r="X1847" s="2" t="str">
        <f>IF(LEN($C1847)=0,IF($D1847&gt;0,COUNTIFS($J$3:$J1847,$J1847,$C$3:$C1847,""),"-"),"Escluso")</f>
        <v>-</v>
      </c>
      <c r="Y1847" s="127" t="str">
        <f t="shared" si="177"/>
        <v>-</v>
      </c>
      <c r="Z1847" s="2" t="str">
        <f>IF($D1847&gt;0,COUNTIFS($O$3:$O1847,$O1847,$L$3:$L1847,$L1847,$I$3:$I1847,$I1847),"-")</f>
        <v>-</v>
      </c>
      <c r="AA1847" s="27" t="str">
        <f>IF($D1847&gt;0,IF(OR($Z1847 &gt;1,$L1847&lt;&gt;"Adulti"),0,VLOOKUP($P1847,Regione!$B$2:$C$22,2,FALSE)),"-")</f>
        <v>-</v>
      </c>
      <c r="AB1847" s="27" t="str">
        <f>IF($D1847&gt;0,IF(COUNTIFS($O$3:$O1847,$O1847,$L$3:$L1847,$L1847,$I$3:$I1847,$I1847) &gt;1,0,SUMIFS($Y$3:$Y$2503,$L$3:$L$2503,$L1847,$O$3:$O$2503,$O1847,$I$3:$I$2503,$I1847)),"-")</f>
        <v>-</v>
      </c>
      <c r="AC1847" s="27" t="str">
        <f t="shared" si="174"/>
        <v>-</v>
      </c>
    </row>
    <row r="1848" spans="1:29" s="1" customFormat="1">
      <c r="A1848" s="13"/>
      <c r="B1848" s="107" t="str">
        <f>IF(COUNTA($A1848)&gt;0,VLOOKUP($A1848,Corsa!$A$1:$F$43,2,FALSE),"-")</f>
        <v>-</v>
      </c>
      <c r="C1848" s="11"/>
      <c r="D1848" s="13"/>
      <c r="E1848" s="13"/>
      <c r="F1848" s="46" t="str">
        <f>IF(COUNTA($A1848)&gt;0,VLOOKUP($A1848,Corsa!$A$1:$F$43,3,FALSE),"-")</f>
        <v>-</v>
      </c>
      <c r="G1848" s="28" t="str">
        <f>IF($D1848&gt;0,VLOOKUP($D1848,Iscrizioni!$A$2:$M$2502,9,FALSE),"-")</f>
        <v>-</v>
      </c>
      <c r="H1848" s="28" t="str">
        <f>IF($D1848&gt;0,VLOOKUP($D1848,Iscrizioni!$A$2:$M$2502,4,FALSE),"-")</f>
        <v>-</v>
      </c>
      <c r="I1848" s="27" t="str">
        <f>IF($D1848&gt;0,VLOOKUP($D1848,Iscrizioni!$A$2:$M$2502,5,FALSE),"-")</f>
        <v>-</v>
      </c>
      <c r="J1848" s="27" t="str">
        <f>IF($D1848&gt;0,VLOOKUP($D1848,Iscrizioni!$A$2:$M$2502,10,FALSE),"-")</f>
        <v>-</v>
      </c>
      <c r="K1848" s="27" t="str">
        <f t="shared" si="172"/>
        <v>-</v>
      </c>
      <c r="L1848" s="46" t="str">
        <f>IF($D1848&gt;0,VLOOKUP($D1848,Iscrizioni!$A$2:$M$2502,11,FALSE),"-")</f>
        <v>-</v>
      </c>
      <c r="M1848" s="27" t="str">
        <f>IF($D1848&gt;0,VLOOKUP($D1848,Iscrizioni!$A$2:$N$2502,12,FALSE),"-")</f>
        <v>-</v>
      </c>
      <c r="N1848" s="46" t="str">
        <f>IF($D1848&gt;0,VLOOKUP($D1848,Iscrizioni!$A$2:$M$2502,6,FALSE),"-")</f>
        <v>-</v>
      </c>
      <c r="O1848" s="107" t="str">
        <f>IF($D1848&gt;0,VLOOKUP($D1848,Iscrizioni!$A$2:$M$2502,7,FALSE),"-")</f>
        <v>-</v>
      </c>
      <c r="P1848" s="46" t="str">
        <f>IF($D1848&gt;0,VLOOKUP(LEFT($N1848,1),Regione!$A$2:$C$21,2,FALSE),"-")</f>
        <v>-</v>
      </c>
      <c r="Q1848" s="112" t="str">
        <f ca="1">IF($D1848&gt;0,NormalizzaTempo("D",CELL("tipo",$E1848),$E1848),"-")</f>
        <v>-</v>
      </c>
      <c r="R1848" s="27" t="str">
        <f>IF($D1848&gt;0,VLOOKUP($D1848,Iscrizioni!$A$2:$M$2502,13,FALSE),"-")</f>
        <v>-</v>
      </c>
      <c r="S1848" s="112" t="str">
        <f t="shared" si="175"/>
        <v>-</v>
      </c>
      <c r="T1848" s="112" t="str">
        <f>IF($D1848&gt;0,SUMIFS($S$3:$S1848,$X$3:$X1848,1,$J$3:$J1848,$J1848),"-")</f>
        <v>-</v>
      </c>
      <c r="U1848" s="112" t="str">
        <f t="shared" si="176"/>
        <v>-</v>
      </c>
      <c r="V1848" s="112" t="str">
        <f t="shared" si="173"/>
        <v>-</v>
      </c>
      <c r="W1848" s="27" t="str">
        <f>IF(LEN($C1848)=0,IF($D1848&gt;0,COUNTIFS($A$3:$A1848,$A1848),"-"),"Escluso")</f>
        <v>-</v>
      </c>
      <c r="X1848" s="2" t="str">
        <f>IF(LEN($C1848)=0,IF($D1848&gt;0,COUNTIFS($J$3:$J1848,$J1848,$C$3:$C1848,""),"-"),"Escluso")</f>
        <v>-</v>
      </c>
      <c r="Y1848" s="127" t="str">
        <f t="shared" si="177"/>
        <v>-</v>
      </c>
      <c r="Z1848" s="2" t="str">
        <f>IF($D1848&gt;0,COUNTIFS($O$3:$O1848,$O1848,$L$3:$L1848,$L1848,$I$3:$I1848,$I1848),"-")</f>
        <v>-</v>
      </c>
      <c r="AA1848" s="27" t="str">
        <f>IF($D1848&gt;0,IF(OR($Z1848 &gt;1,$L1848&lt;&gt;"Adulti"),0,VLOOKUP($P1848,Regione!$B$2:$C$22,2,FALSE)),"-")</f>
        <v>-</v>
      </c>
      <c r="AB1848" s="27" t="str">
        <f>IF($D1848&gt;0,IF(COUNTIFS($O$3:$O1848,$O1848,$L$3:$L1848,$L1848,$I$3:$I1848,$I1848) &gt;1,0,SUMIFS($Y$3:$Y$2503,$L$3:$L$2503,$L1848,$O$3:$O$2503,$O1848,$I$3:$I$2503,$I1848)),"-")</f>
        <v>-</v>
      </c>
      <c r="AC1848" s="27" t="str">
        <f t="shared" si="174"/>
        <v>-</v>
      </c>
    </row>
    <row r="1849" spans="1:29" s="1" customFormat="1">
      <c r="A1849" s="13"/>
      <c r="B1849" s="107" t="str">
        <f>IF(COUNTA($A1849)&gt;0,VLOOKUP($A1849,Corsa!$A$1:$F$43,2,FALSE),"-")</f>
        <v>-</v>
      </c>
      <c r="C1849" s="11"/>
      <c r="D1849" s="13"/>
      <c r="E1849" s="13"/>
      <c r="F1849" s="46" t="str">
        <f>IF(COUNTA($A1849)&gt;0,VLOOKUP($A1849,Corsa!$A$1:$F$43,3,FALSE),"-")</f>
        <v>-</v>
      </c>
      <c r="G1849" s="28" t="str">
        <f>IF($D1849&gt;0,VLOOKUP($D1849,Iscrizioni!$A$2:$M$2502,9,FALSE),"-")</f>
        <v>-</v>
      </c>
      <c r="H1849" s="28" t="str">
        <f>IF($D1849&gt;0,VLOOKUP($D1849,Iscrizioni!$A$2:$M$2502,4,FALSE),"-")</f>
        <v>-</v>
      </c>
      <c r="I1849" s="27" t="str">
        <f>IF($D1849&gt;0,VLOOKUP($D1849,Iscrizioni!$A$2:$M$2502,5,FALSE),"-")</f>
        <v>-</v>
      </c>
      <c r="J1849" s="27" t="str">
        <f>IF($D1849&gt;0,VLOOKUP($D1849,Iscrizioni!$A$2:$M$2502,10,FALSE),"-")</f>
        <v>-</v>
      </c>
      <c r="K1849" s="27" t="str">
        <f t="shared" si="172"/>
        <v>-</v>
      </c>
      <c r="L1849" s="46" t="str">
        <f>IF($D1849&gt;0,VLOOKUP($D1849,Iscrizioni!$A$2:$M$2502,11,FALSE),"-")</f>
        <v>-</v>
      </c>
      <c r="M1849" s="27" t="str">
        <f>IF($D1849&gt;0,VLOOKUP($D1849,Iscrizioni!$A$2:$N$2502,12,FALSE),"-")</f>
        <v>-</v>
      </c>
      <c r="N1849" s="46" t="str">
        <f>IF($D1849&gt;0,VLOOKUP($D1849,Iscrizioni!$A$2:$M$2502,6,FALSE),"-")</f>
        <v>-</v>
      </c>
      <c r="O1849" s="107" t="str">
        <f>IF($D1849&gt;0,VLOOKUP($D1849,Iscrizioni!$A$2:$M$2502,7,FALSE),"-")</f>
        <v>-</v>
      </c>
      <c r="P1849" s="46" t="str">
        <f>IF($D1849&gt;0,VLOOKUP(LEFT($N1849,1),Regione!$A$2:$C$21,2,FALSE),"-")</f>
        <v>-</v>
      </c>
      <c r="Q1849" s="112" t="str">
        <f ca="1">IF($D1849&gt;0,NormalizzaTempo("D",CELL("tipo",$E1849),$E1849),"-")</f>
        <v>-</v>
      </c>
      <c r="R1849" s="27" t="str">
        <f>IF($D1849&gt;0,VLOOKUP($D1849,Iscrizioni!$A$2:$M$2502,13,FALSE),"-")</f>
        <v>-</v>
      </c>
      <c r="S1849" s="112" t="str">
        <f t="shared" si="175"/>
        <v>-</v>
      </c>
      <c r="T1849" s="112" t="str">
        <f>IF($D1849&gt;0,SUMIFS($S$3:$S1849,$X$3:$X1849,1,$J$3:$J1849,$J1849),"-")</f>
        <v>-</v>
      </c>
      <c r="U1849" s="112" t="str">
        <f t="shared" si="176"/>
        <v>-</v>
      </c>
      <c r="V1849" s="112" t="str">
        <f t="shared" si="173"/>
        <v>-</v>
      </c>
      <c r="W1849" s="27" t="str">
        <f>IF(LEN($C1849)=0,IF($D1849&gt;0,COUNTIFS($A$3:$A1849,$A1849),"-"),"Escluso")</f>
        <v>-</v>
      </c>
      <c r="X1849" s="2" t="str">
        <f>IF(LEN($C1849)=0,IF($D1849&gt;0,COUNTIFS($J$3:$J1849,$J1849,$C$3:$C1849,""),"-"),"Escluso")</f>
        <v>-</v>
      </c>
      <c r="Y1849" s="127" t="str">
        <f t="shared" si="177"/>
        <v>-</v>
      </c>
      <c r="Z1849" s="2" t="str">
        <f>IF($D1849&gt;0,COUNTIFS($O$3:$O1849,$O1849,$L$3:$L1849,$L1849,$I$3:$I1849,$I1849),"-")</f>
        <v>-</v>
      </c>
      <c r="AA1849" s="27" t="str">
        <f>IF($D1849&gt;0,IF(OR($Z1849 &gt;1,$L1849&lt;&gt;"Adulti"),0,VLOOKUP($P1849,Regione!$B$2:$C$22,2,FALSE)),"-")</f>
        <v>-</v>
      </c>
      <c r="AB1849" s="27" t="str">
        <f>IF($D1849&gt;0,IF(COUNTIFS($O$3:$O1849,$O1849,$L$3:$L1849,$L1849,$I$3:$I1849,$I1849) &gt;1,0,SUMIFS($Y$3:$Y$2503,$L$3:$L$2503,$L1849,$O$3:$O$2503,$O1849,$I$3:$I$2503,$I1849)),"-")</f>
        <v>-</v>
      </c>
      <c r="AC1849" s="27" t="str">
        <f t="shared" si="174"/>
        <v>-</v>
      </c>
    </row>
    <row r="1850" spans="1:29" s="1" customFormat="1">
      <c r="A1850" s="13"/>
      <c r="B1850" s="107" t="str">
        <f>IF(COUNTA($A1850)&gt;0,VLOOKUP($A1850,Corsa!$A$1:$F$43,2,FALSE),"-")</f>
        <v>-</v>
      </c>
      <c r="C1850" s="11"/>
      <c r="D1850" s="13"/>
      <c r="E1850" s="13"/>
      <c r="F1850" s="46" t="str">
        <f>IF(COUNTA($A1850)&gt;0,VLOOKUP($A1850,Corsa!$A$1:$F$43,3,FALSE),"-")</f>
        <v>-</v>
      </c>
      <c r="G1850" s="28" t="str">
        <f>IF($D1850&gt;0,VLOOKUP($D1850,Iscrizioni!$A$2:$M$2502,9,FALSE),"-")</f>
        <v>-</v>
      </c>
      <c r="H1850" s="28" t="str">
        <f>IF($D1850&gt;0,VLOOKUP($D1850,Iscrizioni!$A$2:$M$2502,4,FALSE),"-")</f>
        <v>-</v>
      </c>
      <c r="I1850" s="27" t="str">
        <f>IF($D1850&gt;0,VLOOKUP($D1850,Iscrizioni!$A$2:$M$2502,5,FALSE),"-")</f>
        <v>-</v>
      </c>
      <c r="J1850" s="27" t="str">
        <f>IF($D1850&gt;0,VLOOKUP($D1850,Iscrizioni!$A$2:$M$2502,10,FALSE),"-")</f>
        <v>-</v>
      </c>
      <c r="K1850" s="27" t="str">
        <f t="shared" si="172"/>
        <v>-</v>
      </c>
      <c r="L1850" s="46" t="str">
        <f>IF($D1850&gt;0,VLOOKUP($D1850,Iscrizioni!$A$2:$M$2502,11,FALSE),"-")</f>
        <v>-</v>
      </c>
      <c r="M1850" s="27" t="str">
        <f>IF($D1850&gt;0,VLOOKUP($D1850,Iscrizioni!$A$2:$N$2502,12,FALSE),"-")</f>
        <v>-</v>
      </c>
      <c r="N1850" s="46" t="str">
        <f>IF($D1850&gt;0,VLOOKUP($D1850,Iscrizioni!$A$2:$M$2502,6,FALSE),"-")</f>
        <v>-</v>
      </c>
      <c r="O1850" s="107" t="str">
        <f>IF($D1850&gt;0,VLOOKUP($D1850,Iscrizioni!$A$2:$M$2502,7,FALSE),"-")</f>
        <v>-</v>
      </c>
      <c r="P1850" s="46" t="str">
        <f>IF($D1850&gt;0,VLOOKUP(LEFT($N1850,1),Regione!$A$2:$C$21,2,FALSE),"-")</f>
        <v>-</v>
      </c>
      <c r="Q1850" s="112" t="str">
        <f ca="1">IF($D1850&gt;0,NormalizzaTempo("D",CELL("tipo",$E1850),$E1850),"-")</f>
        <v>-</v>
      </c>
      <c r="R1850" s="27" t="str">
        <f>IF($D1850&gt;0,VLOOKUP($D1850,Iscrizioni!$A$2:$M$2502,13,FALSE),"-")</f>
        <v>-</v>
      </c>
      <c r="S1850" s="112" t="str">
        <f t="shared" si="175"/>
        <v>-</v>
      </c>
      <c r="T1850" s="112" t="str">
        <f>IF($D1850&gt;0,SUMIFS($S$3:$S1850,$X$3:$X1850,1,$J$3:$J1850,$J1850),"-")</f>
        <v>-</v>
      </c>
      <c r="U1850" s="112" t="str">
        <f t="shared" si="176"/>
        <v>-</v>
      </c>
      <c r="V1850" s="112" t="str">
        <f t="shared" si="173"/>
        <v>-</v>
      </c>
      <c r="W1850" s="27" t="str">
        <f>IF(LEN($C1850)=0,IF($D1850&gt;0,COUNTIFS($A$3:$A1850,$A1850),"-"),"Escluso")</f>
        <v>-</v>
      </c>
      <c r="X1850" s="2" t="str">
        <f>IF(LEN($C1850)=0,IF($D1850&gt;0,COUNTIFS($J$3:$J1850,$J1850,$C$3:$C1850,""),"-"),"Escluso")</f>
        <v>-</v>
      </c>
      <c r="Y1850" s="127" t="str">
        <f t="shared" si="177"/>
        <v>-</v>
      </c>
      <c r="Z1850" s="2" t="str">
        <f>IF($D1850&gt;0,COUNTIFS($O$3:$O1850,$O1850,$L$3:$L1850,$L1850,$I$3:$I1850,$I1850),"-")</f>
        <v>-</v>
      </c>
      <c r="AA1850" s="27" t="str">
        <f>IF($D1850&gt;0,IF(OR($Z1850 &gt;1,$L1850&lt;&gt;"Adulti"),0,VLOOKUP($P1850,Regione!$B$2:$C$22,2,FALSE)),"-")</f>
        <v>-</v>
      </c>
      <c r="AB1850" s="27" t="str">
        <f>IF($D1850&gt;0,IF(COUNTIFS($O$3:$O1850,$O1850,$L$3:$L1850,$L1850,$I$3:$I1850,$I1850) &gt;1,0,SUMIFS($Y$3:$Y$2503,$L$3:$L$2503,$L1850,$O$3:$O$2503,$O1850,$I$3:$I$2503,$I1850)),"-")</f>
        <v>-</v>
      </c>
      <c r="AC1850" s="27" t="str">
        <f t="shared" si="174"/>
        <v>-</v>
      </c>
    </row>
    <row r="1851" spans="1:29" s="1" customFormat="1">
      <c r="A1851" s="13"/>
      <c r="B1851" s="107" t="str">
        <f>IF(COUNTA($A1851)&gt;0,VLOOKUP($A1851,Corsa!$A$1:$F$43,2,FALSE),"-")</f>
        <v>-</v>
      </c>
      <c r="C1851" s="11"/>
      <c r="D1851" s="13"/>
      <c r="E1851" s="13"/>
      <c r="F1851" s="46" t="str">
        <f>IF(COUNTA($A1851)&gt;0,VLOOKUP($A1851,Corsa!$A$1:$F$43,3,FALSE),"-")</f>
        <v>-</v>
      </c>
      <c r="G1851" s="28" t="str">
        <f>IF($D1851&gt;0,VLOOKUP($D1851,Iscrizioni!$A$2:$M$2502,9,FALSE),"-")</f>
        <v>-</v>
      </c>
      <c r="H1851" s="28" t="str">
        <f>IF($D1851&gt;0,VLOOKUP($D1851,Iscrizioni!$A$2:$M$2502,4,FALSE),"-")</f>
        <v>-</v>
      </c>
      <c r="I1851" s="27" t="str">
        <f>IF($D1851&gt;0,VLOOKUP($D1851,Iscrizioni!$A$2:$M$2502,5,FALSE),"-")</f>
        <v>-</v>
      </c>
      <c r="J1851" s="27" t="str">
        <f>IF($D1851&gt;0,VLOOKUP($D1851,Iscrizioni!$A$2:$M$2502,10,FALSE),"-")</f>
        <v>-</v>
      </c>
      <c r="K1851" s="27" t="str">
        <f t="shared" si="172"/>
        <v>-</v>
      </c>
      <c r="L1851" s="46" t="str">
        <f>IF($D1851&gt;0,VLOOKUP($D1851,Iscrizioni!$A$2:$M$2502,11,FALSE),"-")</f>
        <v>-</v>
      </c>
      <c r="M1851" s="27" t="str">
        <f>IF($D1851&gt;0,VLOOKUP($D1851,Iscrizioni!$A$2:$N$2502,12,FALSE),"-")</f>
        <v>-</v>
      </c>
      <c r="N1851" s="46" t="str">
        <f>IF($D1851&gt;0,VLOOKUP($D1851,Iscrizioni!$A$2:$M$2502,6,FALSE),"-")</f>
        <v>-</v>
      </c>
      <c r="O1851" s="107" t="str">
        <f>IF($D1851&gt;0,VLOOKUP($D1851,Iscrizioni!$A$2:$M$2502,7,FALSE),"-")</f>
        <v>-</v>
      </c>
      <c r="P1851" s="46" t="str">
        <f>IF($D1851&gt;0,VLOOKUP(LEFT($N1851,1),Regione!$A$2:$C$21,2,FALSE),"-")</f>
        <v>-</v>
      </c>
      <c r="Q1851" s="112" t="str">
        <f ca="1">IF($D1851&gt;0,NormalizzaTempo("D",CELL("tipo",$E1851),$E1851),"-")</f>
        <v>-</v>
      </c>
      <c r="R1851" s="27" t="str">
        <f>IF($D1851&gt;0,VLOOKUP($D1851,Iscrizioni!$A$2:$M$2502,13,FALSE),"-")</f>
        <v>-</v>
      </c>
      <c r="S1851" s="112" t="str">
        <f t="shared" si="175"/>
        <v>-</v>
      </c>
      <c r="T1851" s="112" t="str">
        <f>IF($D1851&gt;0,SUMIFS($S$3:$S1851,$X$3:$X1851,1,$J$3:$J1851,$J1851),"-")</f>
        <v>-</v>
      </c>
      <c r="U1851" s="112" t="str">
        <f t="shared" si="176"/>
        <v>-</v>
      </c>
      <c r="V1851" s="112" t="str">
        <f t="shared" si="173"/>
        <v>-</v>
      </c>
      <c r="W1851" s="27" t="str">
        <f>IF(LEN($C1851)=0,IF($D1851&gt;0,COUNTIFS($A$3:$A1851,$A1851),"-"),"Escluso")</f>
        <v>-</v>
      </c>
      <c r="X1851" s="2" t="str">
        <f>IF(LEN($C1851)=0,IF($D1851&gt;0,COUNTIFS($J$3:$J1851,$J1851,$C$3:$C1851,""),"-"),"Escluso")</f>
        <v>-</v>
      </c>
      <c r="Y1851" s="127" t="str">
        <f t="shared" si="177"/>
        <v>-</v>
      </c>
      <c r="Z1851" s="2" t="str">
        <f>IF($D1851&gt;0,COUNTIFS($O$3:$O1851,$O1851,$L$3:$L1851,$L1851,$I$3:$I1851,$I1851),"-")</f>
        <v>-</v>
      </c>
      <c r="AA1851" s="27" t="str">
        <f>IF($D1851&gt;0,IF(OR($Z1851 &gt;1,$L1851&lt;&gt;"Adulti"),0,VLOOKUP($P1851,Regione!$B$2:$C$22,2,FALSE)),"-")</f>
        <v>-</v>
      </c>
      <c r="AB1851" s="27" t="str">
        <f>IF($D1851&gt;0,IF(COUNTIFS($O$3:$O1851,$O1851,$L$3:$L1851,$L1851,$I$3:$I1851,$I1851) &gt;1,0,SUMIFS($Y$3:$Y$2503,$L$3:$L$2503,$L1851,$O$3:$O$2503,$O1851,$I$3:$I$2503,$I1851)),"-")</f>
        <v>-</v>
      </c>
      <c r="AC1851" s="27" t="str">
        <f t="shared" si="174"/>
        <v>-</v>
      </c>
    </row>
    <row r="1852" spans="1:29" s="1" customFormat="1">
      <c r="A1852" s="13"/>
      <c r="B1852" s="107" t="str">
        <f>IF(COUNTA($A1852)&gt;0,VLOOKUP($A1852,Corsa!$A$1:$F$43,2,FALSE),"-")</f>
        <v>-</v>
      </c>
      <c r="C1852" s="11"/>
      <c r="D1852" s="13"/>
      <c r="E1852" s="13"/>
      <c r="F1852" s="46" t="str">
        <f>IF(COUNTA($A1852)&gt;0,VLOOKUP($A1852,Corsa!$A$1:$F$43,3,FALSE),"-")</f>
        <v>-</v>
      </c>
      <c r="G1852" s="28" t="str">
        <f>IF($D1852&gt;0,VLOOKUP($D1852,Iscrizioni!$A$2:$M$2502,9,FALSE),"-")</f>
        <v>-</v>
      </c>
      <c r="H1852" s="28" t="str">
        <f>IF($D1852&gt;0,VLOOKUP($D1852,Iscrizioni!$A$2:$M$2502,4,FALSE),"-")</f>
        <v>-</v>
      </c>
      <c r="I1852" s="27" t="str">
        <f>IF($D1852&gt;0,VLOOKUP($D1852,Iscrizioni!$A$2:$M$2502,5,FALSE),"-")</f>
        <v>-</v>
      </c>
      <c r="J1852" s="27" t="str">
        <f>IF($D1852&gt;0,VLOOKUP($D1852,Iscrizioni!$A$2:$M$2502,10,FALSE),"-")</f>
        <v>-</v>
      </c>
      <c r="K1852" s="27" t="str">
        <f t="shared" si="172"/>
        <v>-</v>
      </c>
      <c r="L1852" s="46" t="str">
        <f>IF($D1852&gt;0,VLOOKUP($D1852,Iscrizioni!$A$2:$M$2502,11,FALSE),"-")</f>
        <v>-</v>
      </c>
      <c r="M1852" s="27" t="str">
        <f>IF($D1852&gt;0,VLOOKUP($D1852,Iscrizioni!$A$2:$N$2502,12,FALSE),"-")</f>
        <v>-</v>
      </c>
      <c r="N1852" s="46" t="str">
        <f>IF($D1852&gt;0,VLOOKUP($D1852,Iscrizioni!$A$2:$M$2502,6,FALSE),"-")</f>
        <v>-</v>
      </c>
      <c r="O1852" s="107" t="str">
        <f>IF($D1852&gt;0,VLOOKUP($D1852,Iscrizioni!$A$2:$M$2502,7,FALSE),"-")</f>
        <v>-</v>
      </c>
      <c r="P1852" s="46" t="str">
        <f>IF($D1852&gt;0,VLOOKUP(LEFT($N1852,1),Regione!$A$2:$C$21,2,FALSE),"-")</f>
        <v>-</v>
      </c>
      <c r="Q1852" s="112" t="str">
        <f ca="1">IF($D1852&gt;0,NormalizzaTempo("D",CELL("tipo",$E1852),$E1852),"-")</f>
        <v>-</v>
      </c>
      <c r="R1852" s="27" t="str">
        <f>IF($D1852&gt;0,VLOOKUP($D1852,Iscrizioni!$A$2:$M$2502,13,FALSE),"-")</f>
        <v>-</v>
      </c>
      <c r="S1852" s="112" t="str">
        <f t="shared" si="175"/>
        <v>-</v>
      </c>
      <c r="T1852" s="112" t="str">
        <f>IF($D1852&gt;0,SUMIFS($S$3:$S1852,$X$3:$X1852,1,$J$3:$J1852,$J1852),"-")</f>
        <v>-</v>
      </c>
      <c r="U1852" s="112" t="str">
        <f t="shared" si="176"/>
        <v>-</v>
      </c>
      <c r="V1852" s="112" t="str">
        <f t="shared" si="173"/>
        <v>-</v>
      </c>
      <c r="W1852" s="27" t="str">
        <f>IF(LEN($C1852)=0,IF($D1852&gt;0,COUNTIFS($A$3:$A1852,$A1852),"-"),"Escluso")</f>
        <v>-</v>
      </c>
      <c r="X1852" s="2" t="str">
        <f>IF(LEN($C1852)=0,IF($D1852&gt;0,COUNTIFS($J$3:$J1852,$J1852,$C$3:$C1852,""),"-"),"Escluso")</f>
        <v>-</v>
      </c>
      <c r="Y1852" s="127" t="str">
        <f t="shared" si="177"/>
        <v>-</v>
      </c>
      <c r="Z1852" s="2" t="str">
        <f>IF($D1852&gt;0,COUNTIFS($O$3:$O1852,$O1852,$L$3:$L1852,$L1852,$I$3:$I1852,$I1852),"-")</f>
        <v>-</v>
      </c>
      <c r="AA1852" s="27" t="str">
        <f>IF($D1852&gt;0,IF(OR($Z1852 &gt;1,$L1852&lt;&gt;"Adulti"),0,VLOOKUP($P1852,Regione!$B$2:$C$22,2,FALSE)),"-")</f>
        <v>-</v>
      </c>
      <c r="AB1852" s="27" t="str">
        <f>IF($D1852&gt;0,IF(COUNTIFS($O$3:$O1852,$O1852,$L$3:$L1852,$L1852,$I$3:$I1852,$I1852) &gt;1,0,SUMIFS($Y$3:$Y$2503,$L$3:$L$2503,$L1852,$O$3:$O$2503,$O1852,$I$3:$I$2503,$I1852)),"-")</f>
        <v>-</v>
      </c>
      <c r="AC1852" s="27" t="str">
        <f t="shared" si="174"/>
        <v>-</v>
      </c>
    </row>
    <row r="1853" spans="1:29" s="1" customFormat="1">
      <c r="A1853" s="13"/>
      <c r="B1853" s="107" t="str">
        <f>IF(COUNTA($A1853)&gt;0,VLOOKUP($A1853,Corsa!$A$1:$F$43,2,FALSE),"-")</f>
        <v>-</v>
      </c>
      <c r="C1853" s="11"/>
      <c r="D1853" s="13"/>
      <c r="E1853" s="13"/>
      <c r="F1853" s="46" t="str">
        <f>IF(COUNTA($A1853)&gt;0,VLOOKUP($A1853,Corsa!$A$1:$F$43,3,FALSE),"-")</f>
        <v>-</v>
      </c>
      <c r="G1853" s="28" t="str">
        <f>IF($D1853&gt;0,VLOOKUP($D1853,Iscrizioni!$A$2:$M$2502,9,FALSE),"-")</f>
        <v>-</v>
      </c>
      <c r="H1853" s="28" t="str">
        <f>IF($D1853&gt;0,VLOOKUP($D1853,Iscrizioni!$A$2:$M$2502,4,FALSE),"-")</f>
        <v>-</v>
      </c>
      <c r="I1853" s="27" t="str">
        <f>IF($D1853&gt;0,VLOOKUP($D1853,Iscrizioni!$A$2:$M$2502,5,FALSE),"-")</f>
        <v>-</v>
      </c>
      <c r="J1853" s="27" t="str">
        <f>IF($D1853&gt;0,VLOOKUP($D1853,Iscrizioni!$A$2:$M$2502,10,FALSE),"-")</f>
        <v>-</v>
      </c>
      <c r="K1853" s="27" t="str">
        <f t="shared" si="172"/>
        <v>-</v>
      </c>
      <c r="L1853" s="46" t="str">
        <f>IF($D1853&gt;0,VLOOKUP($D1853,Iscrizioni!$A$2:$M$2502,11,FALSE),"-")</f>
        <v>-</v>
      </c>
      <c r="M1853" s="27" t="str">
        <f>IF($D1853&gt;0,VLOOKUP($D1853,Iscrizioni!$A$2:$N$2502,12,FALSE),"-")</f>
        <v>-</v>
      </c>
      <c r="N1853" s="46" t="str">
        <f>IF($D1853&gt;0,VLOOKUP($D1853,Iscrizioni!$A$2:$M$2502,6,FALSE),"-")</f>
        <v>-</v>
      </c>
      <c r="O1853" s="107" t="str">
        <f>IF($D1853&gt;0,VLOOKUP($D1853,Iscrizioni!$A$2:$M$2502,7,FALSE),"-")</f>
        <v>-</v>
      </c>
      <c r="P1853" s="46" t="str">
        <f>IF($D1853&gt;0,VLOOKUP(LEFT($N1853,1),Regione!$A$2:$C$21,2,FALSE),"-")</f>
        <v>-</v>
      </c>
      <c r="Q1853" s="112" t="str">
        <f ca="1">IF($D1853&gt;0,NormalizzaTempo("D",CELL("tipo",$E1853),$E1853),"-")</f>
        <v>-</v>
      </c>
      <c r="R1853" s="27" t="str">
        <f>IF($D1853&gt;0,VLOOKUP($D1853,Iscrizioni!$A$2:$M$2502,13,FALSE),"-")</f>
        <v>-</v>
      </c>
      <c r="S1853" s="112" t="str">
        <f t="shared" si="175"/>
        <v>-</v>
      </c>
      <c r="T1853" s="112" t="str">
        <f>IF($D1853&gt;0,SUMIFS($S$3:$S1853,$X$3:$X1853,1,$J$3:$J1853,$J1853),"-")</f>
        <v>-</v>
      </c>
      <c r="U1853" s="112" t="str">
        <f t="shared" si="176"/>
        <v>-</v>
      </c>
      <c r="V1853" s="112" t="str">
        <f t="shared" si="173"/>
        <v>-</v>
      </c>
      <c r="W1853" s="27" t="str">
        <f>IF(LEN($C1853)=0,IF($D1853&gt;0,COUNTIFS($A$3:$A1853,$A1853),"-"),"Escluso")</f>
        <v>-</v>
      </c>
      <c r="X1853" s="2" t="str">
        <f>IF(LEN($C1853)=0,IF($D1853&gt;0,COUNTIFS($J$3:$J1853,$J1853,$C$3:$C1853,""),"-"),"Escluso")</f>
        <v>-</v>
      </c>
      <c r="Y1853" s="127" t="str">
        <f t="shared" si="177"/>
        <v>-</v>
      </c>
      <c r="Z1853" s="2" t="str">
        <f>IF($D1853&gt;0,COUNTIFS($O$3:$O1853,$O1853,$L$3:$L1853,$L1853,$I$3:$I1853,$I1853),"-")</f>
        <v>-</v>
      </c>
      <c r="AA1853" s="27" t="str">
        <f>IF($D1853&gt;0,IF(OR($Z1853 &gt;1,$L1853&lt;&gt;"Adulti"),0,VLOOKUP($P1853,Regione!$B$2:$C$22,2,FALSE)),"-")</f>
        <v>-</v>
      </c>
      <c r="AB1853" s="27" t="str">
        <f>IF($D1853&gt;0,IF(COUNTIFS($O$3:$O1853,$O1853,$L$3:$L1853,$L1853,$I$3:$I1853,$I1853) &gt;1,0,SUMIFS($Y$3:$Y$2503,$L$3:$L$2503,$L1853,$O$3:$O$2503,$O1853,$I$3:$I$2503,$I1853)),"-")</f>
        <v>-</v>
      </c>
      <c r="AC1853" s="27" t="str">
        <f t="shared" si="174"/>
        <v>-</v>
      </c>
    </row>
    <row r="1854" spans="1:29" s="1" customFormat="1">
      <c r="A1854" s="13"/>
      <c r="B1854" s="107" t="str">
        <f>IF(COUNTA($A1854)&gt;0,VLOOKUP($A1854,Corsa!$A$1:$F$43,2,FALSE),"-")</f>
        <v>-</v>
      </c>
      <c r="C1854" s="11"/>
      <c r="D1854" s="13"/>
      <c r="E1854" s="13"/>
      <c r="F1854" s="46" t="str">
        <f>IF(COUNTA($A1854)&gt;0,VLOOKUP($A1854,Corsa!$A$1:$F$43,3,FALSE),"-")</f>
        <v>-</v>
      </c>
      <c r="G1854" s="28" t="str">
        <f>IF($D1854&gt;0,VLOOKUP($D1854,Iscrizioni!$A$2:$M$2502,9,FALSE),"-")</f>
        <v>-</v>
      </c>
      <c r="H1854" s="28" t="str">
        <f>IF($D1854&gt;0,VLOOKUP($D1854,Iscrizioni!$A$2:$M$2502,4,FALSE),"-")</f>
        <v>-</v>
      </c>
      <c r="I1854" s="27" t="str">
        <f>IF($D1854&gt;0,VLOOKUP($D1854,Iscrizioni!$A$2:$M$2502,5,FALSE),"-")</f>
        <v>-</v>
      </c>
      <c r="J1854" s="27" t="str">
        <f>IF($D1854&gt;0,VLOOKUP($D1854,Iscrizioni!$A$2:$M$2502,10,FALSE),"-")</f>
        <v>-</v>
      </c>
      <c r="K1854" s="27" t="str">
        <f t="shared" si="172"/>
        <v>-</v>
      </c>
      <c r="L1854" s="46" t="str">
        <f>IF($D1854&gt;0,VLOOKUP($D1854,Iscrizioni!$A$2:$M$2502,11,FALSE),"-")</f>
        <v>-</v>
      </c>
      <c r="M1854" s="27" t="str">
        <f>IF($D1854&gt;0,VLOOKUP($D1854,Iscrizioni!$A$2:$N$2502,12,FALSE),"-")</f>
        <v>-</v>
      </c>
      <c r="N1854" s="46" t="str">
        <f>IF($D1854&gt;0,VLOOKUP($D1854,Iscrizioni!$A$2:$M$2502,6,FALSE),"-")</f>
        <v>-</v>
      </c>
      <c r="O1854" s="107" t="str">
        <f>IF($D1854&gt;0,VLOOKUP($D1854,Iscrizioni!$A$2:$M$2502,7,FALSE),"-")</f>
        <v>-</v>
      </c>
      <c r="P1854" s="46" t="str">
        <f>IF($D1854&gt;0,VLOOKUP(LEFT($N1854,1),Regione!$A$2:$C$21,2,FALSE),"-")</f>
        <v>-</v>
      </c>
      <c r="Q1854" s="112" t="str">
        <f ca="1">IF($D1854&gt;0,NormalizzaTempo("D",CELL("tipo",$E1854),$E1854),"-")</f>
        <v>-</v>
      </c>
      <c r="R1854" s="27" t="str">
        <f>IF($D1854&gt;0,VLOOKUP($D1854,Iscrizioni!$A$2:$M$2502,13,FALSE),"-")</f>
        <v>-</v>
      </c>
      <c r="S1854" s="112" t="str">
        <f t="shared" si="175"/>
        <v>-</v>
      </c>
      <c r="T1854" s="112" t="str">
        <f>IF($D1854&gt;0,SUMIFS($S$3:$S1854,$X$3:$X1854,1,$J$3:$J1854,$J1854),"-")</f>
        <v>-</v>
      </c>
      <c r="U1854" s="112" t="str">
        <f t="shared" si="176"/>
        <v>-</v>
      </c>
      <c r="V1854" s="112" t="str">
        <f t="shared" si="173"/>
        <v>-</v>
      </c>
      <c r="W1854" s="27" t="str">
        <f>IF(LEN($C1854)=0,IF($D1854&gt;0,COUNTIFS($A$3:$A1854,$A1854),"-"),"Escluso")</f>
        <v>-</v>
      </c>
      <c r="X1854" s="2" t="str">
        <f>IF(LEN($C1854)=0,IF($D1854&gt;0,COUNTIFS($J$3:$J1854,$J1854,$C$3:$C1854,""),"-"),"Escluso")</f>
        <v>-</v>
      </c>
      <c r="Y1854" s="127" t="str">
        <f t="shared" si="177"/>
        <v>-</v>
      </c>
      <c r="Z1854" s="2" t="str">
        <f>IF($D1854&gt;0,COUNTIFS($O$3:$O1854,$O1854,$L$3:$L1854,$L1854,$I$3:$I1854,$I1854),"-")</f>
        <v>-</v>
      </c>
      <c r="AA1854" s="27" t="str">
        <f>IF($D1854&gt;0,IF(OR($Z1854 &gt;1,$L1854&lt;&gt;"Adulti"),0,VLOOKUP($P1854,Regione!$B$2:$C$22,2,FALSE)),"-")</f>
        <v>-</v>
      </c>
      <c r="AB1854" s="27" t="str">
        <f>IF($D1854&gt;0,IF(COUNTIFS($O$3:$O1854,$O1854,$L$3:$L1854,$L1854,$I$3:$I1854,$I1854) &gt;1,0,SUMIFS($Y$3:$Y$2503,$L$3:$L$2503,$L1854,$O$3:$O$2503,$O1854,$I$3:$I$2503,$I1854)),"-")</f>
        <v>-</v>
      </c>
      <c r="AC1854" s="27" t="str">
        <f t="shared" si="174"/>
        <v>-</v>
      </c>
    </row>
    <row r="1855" spans="1:29" s="1" customFormat="1">
      <c r="A1855" s="13"/>
      <c r="B1855" s="107" t="str">
        <f>IF(COUNTA($A1855)&gt;0,VLOOKUP($A1855,Corsa!$A$1:$F$43,2,FALSE),"-")</f>
        <v>-</v>
      </c>
      <c r="C1855" s="11"/>
      <c r="D1855" s="13"/>
      <c r="E1855" s="13"/>
      <c r="F1855" s="46" t="str">
        <f>IF(COUNTA($A1855)&gt;0,VLOOKUP($A1855,Corsa!$A$1:$F$43,3,FALSE),"-")</f>
        <v>-</v>
      </c>
      <c r="G1855" s="28" t="str">
        <f>IF($D1855&gt;0,VLOOKUP($D1855,Iscrizioni!$A$2:$M$2502,9,FALSE),"-")</f>
        <v>-</v>
      </c>
      <c r="H1855" s="28" t="str">
        <f>IF($D1855&gt;0,VLOOKUP($D1855,Iscrizioni!$A$2:$M$2502,4,FALSE),"-")</f>
        <v>-</v>
      </c>
      <c r="I1855" s="27" t="str">
        <f>IF($D1855&gt;0,VLOOKUP($D1855,Iscrizioni!$A$2:$M$2502,5,FALSE),"-")</f>
        <v>-</v>
      </c>
      <c r="J1855" s="27" t="str">
        <f>IF($D1855&gt;0,VLOOKUP($D1855,Iscrizioni!$A$2:$M$2502,10,FALSE),"-")</f>
        <v>-</v>
      </c>
      <c r="K1855" s="27" t="str">
        <f t="shared" si="172"/>
        <v>-</v>
      </c>
      <c r="L1855" s="46" t="str">
        <f>IF($D1855&gt;0,VLOOKUP($D1855,Iscrizioni!$A$2:$M$2502,11,FALSE),"-")</f>
        <v>-</v>
      </c>
      <c r="M1855" s="27" t="str">
        <f>IF($D1855&gt;0,VLOOKUP($D1855,Iscrizioni!$A$2:$N$2502,12,FALSE),"-")</f>
        <v>-</v>
      </c>
      <c r="N1855" s="46" t="str">
        <f>IF($D1855&gt;0,VLOOKUP($D1855,Iscrizioni!$A$2:$M$2502,6,FALSE),"-")</f>
        <v>-</v>
      </c>
      <c r="O1855" s="107" t="str">
        <f>IF($D1855&gt;0,VLOOKUP($D1855,Iscrizioni!$A$2:$M$2502,7,FALSE),"-")</f>
        <v>-</v>
      </c>
      <c r="P1855" s="46" t="str">
        <f>IF($D1855&gt;0,VLOOKUP(LEFT($N1855,1),Regione!$A$2:$C$21,2,FALSE),"-")</f>
        <v>-</v>
      </c>
      <c r="Q1855" s="112" t="str">
        <f ca="1">IF($D1855&gt;0,NormalizzaTempo("D",CELL("tipo",$E1855),$E1855),"-")</f>
        <v>-</v>
      </c>
      <c r="R1855" s="27" t="str">
        <f>IF($D1855&gt;0,VLOOKUP($D1855,Iscrizioni!$A$2:$M$2502,13,FALSE),"-")</f>
        <v>-</v>
      </c>
      <c r="S1855" s="112" t="str">
        <f t="shared" si="175"/>
        <v>-</v>
      </c>
      <c r="T1855" s="112" t="str">
        <f>IF($D1855&gt;0,SUMIFS($S$3:$S1855,$X$3:$X1855,1,$J$3:$J1855,$J1855),"-")</f>
        <v>-</v>
      </c>
      <c r="U1855" s="112" t="str">
        <f t="shared" si="176"/>
        <v>-</v>
      </c>
      <c r="V1855" s="112" t="str">
        <f t="shared" si="173"/>
        <v>-</v>
      </c>
      <c r="W1855" s="27" t="str">
        <f>IF(LEN($C1855)=0,IF($D1855&gt;0,COUNTIFS($A$3:$A1855,$A1855),"-"),"Escluso")</f>
        <v>-</v>
      </c>
      <c r="X1855" s="2" t="str">
        <f>IF(LEN($C1855)=0,IF($D1855&gt;0,COUNTIFS($J$3:$J1855,$J1855,$C$3:$C1855,""),"-"),"Escluso")</f>
        <v>-</v>
      </c>
      <c r="Y1855" s="127" t="str">
        <f t="shared" si="177"/>
        <v>-</v>
      </c>
      <c r="Z1855" s="2" t="str">
        <f>IF($D1855&gt;0,COUNTIFS($O$3:$O1855,$O1855,$L$3:$L1855,$L1855,$I$3:$I1855,$I1855),"-")</f>
        <v>-</v>
      </c>
      <c r="AA1855" s="27" t="str">
        <f>IF($D1855&gt;0,IF(OR($Z1855 &gt;1,$L1855&lt;&gt;"Adulti"),0,VLOOKUP($P1855,Regione!$B$2:$C$22,2,FALSE)),"-")</f>
        <v>-</v>
      </c>
      <c r="AB1855" s="27" t="str">
        <f>IF($D1855&gt;0,IF(COUNTIFS($O$3:$O1855,$O1855,$L$3:$L1855,$L1855,$I$3:$I1855,$I1855) &gt;1,0,SUMIFS($Y$3:$Y$2503,$L$3:$L$2503,$L1855,$O$3:$O$2503,$O1855,$I$3:$I$2503,$I1855)),"-")</f>
        <v>-</v>
      </c>
      <c r="AC1855" s="27" t="str">
        <f t="shared" si="174"/>
        <v>-</v>
      </c>
    </row>
    <row r="1856" spans="1:29" s="1" customFormat="1">
      <c r="A1856" s="13"/>
      <c r="B1856" s="107" t="str">
        <f>IF(COUNTA($A1856)&gt;0,VLOOKUP($A1856,Corsa!$A$1:$F$43,2,FALSE),"-")</f>
        <v>-</v>
      </c>
      <c r="C1856" s="11"/>
      <c r="D1856" s="13"/>
      <c r="E1856" s="13"/>
      <c r="F1856" s="46" t="str">
        <f>IF(COUNTA($A1856)&gt;0,VLOOKUP($A1856,Corsa!$A$1:$F$43,3,FALSE),"-")</f>
        <v>-</v>
      </c>
      <c r="G1856" s="28" t="str">
        <f>IF($D1856&gt;0,VLOOKUP($D1856,Iscrizioni!$A$2:$M$2502,9,FALSE),"-")</f>
        <v>-</v>
      </c>
      <c r="H1856" s="28" t="str">
        <f>IF($D1856&gt;0,VLOOKUP($D1856,Iscrizioni!$A$2:$M$2502,4,FALSE),"-")</f>
        <v>-</v>
      </c>
      <c r="I1856" s="27" t="str">
        <f>IF($D1856&gt;0,VLOOKUP($D1856,Iscrizioni!$A$2:$M$2502,5,FALSE),"-")</f>
        <v>-</v>
      </c>
      <c r="J1856" s="27" t="str">
        <f>IF($D1856&gt;0,VLOOKUP($D1856,Iscrizioni!$A$2:$M$2502,10,FALSE),"-")</f>
        <v>-</v>
      </c>
      <c r="K1856" s="27" t="str">
        <f t="shared" si="172"/>
        <v>-</v>
      </c>
      <c r="L1856" s="46" t="str">
        <f>IF($D1856&gt;0,VLOOKUP($D1856,Iscrizioni!$A$2:$M$2502,11,FALSE),"-")</f>
        <v>-</v>
      </c>
      <c r="M1856" s="27" t="str">
        <f>IF($D1856&gt;0,VLOOKUP($D1856,Iscrizioni!$A$2:$N$2502,12,FALSE),"-")</f>
        <v>-</v>
      </c>
      <c r="N1856" s="46" t="str">
        <f>IF($D1856&gt;0,VLOOKUP($D1856,Iscrizioni!$A$2:$M$2502,6,FALSE),"-")</f>
        <v>-</v>
      </c>
      <c r="O1856" s="107" t="str">
        <f>IF($D1856&gt;0,VLOOKUP($D1856,Iscrizioni!$A$2:$M$2502,7,FALSE),"-")</f>
        <v>-</v>
      </c>
      <c r="P1856" s="46" t="str">
        <f>IF($D1856&gt;0,VLOOKUP(LEFT($N1856,1),Regione!$A$2:$C$21,2,FALSE),"-")</f>
        <v>-</v>
      </c>
      <c r="Q1856" s="112" t="str">
        <f ca="1">IF($D1856&gt;0,NormalizzaTempo("D",CELL("tipo",$E1856),$E1856),"-")</f>
        <v>-</v>
      </c>
      <c r="R1856" s="27" t="str">
        <f>IF($D1856&gt;0,VLOOKUP($D1856,Iscrizioni!$A$2:$M$2502,13,FALSE),"-")</f>
        <v>-</v>
      </c>
      <c r="S1856" s="112" t="str">
        <f t="shared" si="175"/>
        <v>-</v>
      </c>
      <c r="T1856" s="112" t="str">
        <f>IF($D1856&gt;0,SUMIFS($S$3:$S1856,$X$3:$X1856,1,$J$3:$J1856,$J1856),"-")</f>
        <v>-</v>
      </c>
      <c r="U1856" s="112" t="str">
        <f t="shared" si="176"/>
        <v>-</v>
      </c>
      <c r="V1856" s="112" t="str">
        <f t="shared" si="173"/>
        <v>-</v>
      </c>
      <c r="W1856" s="27" t="str">
        <f>IF(LEN($C1856)=0,IF($D1856&gt;0,COUNTIFS($A$3:$A1856,$A1856),"-"),"Escluso")</f>
        <v>-</v>
      </c>
      <c r="X1856" s="2" t="str">
        <f>IF(LEN($C1856)=0,IF($D1856&gt;0,COUNTIFS($J$3:$J1856,$J1856,$C$3:$C1856,""),"-"),"Escluso")</f>
        <v>-</v>
      </c>
      <c r="Y1856" s="127" t="str">
        <f t="shared" si="177"/>
        <v>-</v>
      </c>
      <c r="Z1856" s="2" t="str">
        <f>IF($D1856&gt;0,COUNTIFS($O$3:$O1856,$O1856,$L$3:$L1856,$L1856,$I$3:$I1856,$I1856),"-")</f>
        <v>-</v>
      </c>
      <c r="AA1856" s="27" t="str">
        <f>IF($D1856&gt;0,IF(OR($Z1856 &gt;1,$L1856&lt;&gt;"Adulti"),0,VLOOKUP($P1856,Regione!$B$2:$C$22,2,FALSE)),"-")</f>
        <v>-</v>
      </c>
      <c r="AB1856" s="27" t="str">
        <f>IF($D1856&gt;0,IF(COUNTIFS($O$3:$O1856,$O1856,$L$3:$L1856,$L1856,$I$3:$I1856,$I1856) &gt;1,0,SUMIFS($Y$3:$Y$2503,$L$3:$L$2503,$L1856,$O$3:$O$2503,$O1856,$I$3:$I$2503,$I1856)),"-")</f>
        <v>-</v>
      </c>
      <c r="AC1856" s="27" t="str">
        <f t="shared" si="174"/>
        <v>-</v>
      </c>
    </row>
    <row r="1857" spans="1:29" s="1" customFormat="1">
      <c r="A1857" s="13"/>
      <c r="B1857" s="107" t="str">
        <f>IF(COUNTA($A1857)&gt;0,VLOOKUP($A1857,Corsa!$A$1:$F$43,2,FALSE),"-")</f>
        <v>-</v>
      </c>
      <c r="C1857" s="11"/>
      <c r="D1857" s="13"/>
      <c r="E1857" s="13"/>
      <c r="F1857" s="46" t="str">
        <f>IF(COUNTA($A1857)&gt;0,VLOOKUP($A1857,Corsa!$A$1:$F$43,3,FALSE),"-")</f>
        <v>-</v>
      </c>
      <c r="G1857" s="28" t="str">
        <f>IF($D1857&gt;0,VLOOKUP($D1857,Iscrizioni!$A$2:$M$2502,9,FALSE),"-")</f>
        <v>-</v>
      </c>
      <c r="H1857" s="28" t="str">
        <f>IF($D1857&gt;0,VLOOKUP($D1857,Iscrizioni!$A$2:$M$2502,4,FALSE),"-")</f>
        <v>-</v>
      </c>
      <c r="I1857" s="27" t="str">
        <f>IF($D1857&gt;0,VLOOKUP($D1857,Iscrizioni!$A$2:$M$2502,5,FALSE),"-")</f>
        <v>-</v>
      </c>
      <c r="J1857" s="27" t="str">
        <f>IF($D1857&gt;0,VLOOKUP($D1857,Iscrizioni!$A$2:$M$2502,10,FALSE),"-")</f>
        <v>-</v>
      </c>
      <c r="K1857" s="27" t="str">
        <f t="shared" si="172"/>
        <v>-</v>
      </c>
      <c r="L1857" s="46" t="str">
        <f>IF($D1857&gt;0,VLOOKUP($D1857,Iscrizioni!$A$2:$M$2502,11,FALSE),"-")</f>
        <v>-</v>
      </c>
      <c r="M1857" s="27" t="str">
        <f>IF($D1857&gt;0,VLOOKUP($D1857,Iscrizioni!$A$2:$N$2502,12,FALSE),"-")</f>
        <v>-</v>
      </c>
      <c r="N1857" s="46" t="str">
        <f>IF($D1857&gt;0,VLOOKUP($D1857,Iscrizioni!$A$2:$M$2502,6,FALSE),"-")</f>
        <v>-</v>
      </c>
      <c r="O1857" s="107" t="str">
        <f>IF($D1857&gt;0,VLOOKUP($D1857,Iscrizioni!$A$2:$M$2502,7,FALSE),"-")</f>
        <v>-</v>
      </c>
      <c r="P1857" s="46" t="str">
        <f>IF($D1857&gt;0,VLOOKUP(LEFT($N1857,1),Regione!$A$2:$C$21,2,FALSE),"-")</f>
        <v>-</v>
      </c>
      <c r="Q1857" s="112" t="str">
        <f ca="1">IF($D1857&gt;0,NormalizzaTempo("D",CELL("tipo",$E1857),$E1857),"-")</f>
        <v>-</v>
      </c>
      <c r="R1857" s="27" t="str">
        <f>IF($D1857&gt;0,VLOOKUP($D1857,Iscrizioni!$A$2:$M$2502,13,FALSE),"-")</f>
        <v>-</v>
      </c>
      <c r="S1857" s="112" t="str">
        <f t="shared" si="175"/>
        <v>-</v>
      </c>
      <c r="T1857" s="112" t="str">
        <f>IF($D1857&gt;0,SUMIFS($S$3:$S1857,$X$3:$X1857,1,$J$3:$J1857,$J1857),"-")</f>
        <v>-</v>
      </c>
      <c r="U1857" s="112" t="str">
        <f t="shared" si="176"/>
        <v>-</v>
      </c>
      <c r="V1857" s="112" t="str">
        <f t="shared" si="173"/>
        <v>-</v>
      </c>
      <c r="W1857" s="27" t="str">
        <f>IF(LEN($C1857)=0,IF($D1857&gt;0,COUNTIFS($A$3:$A1857,$A1857),"-"),"Escluso")</f>
        <v>-</v>
      </c>
      <c r="X1857" s="2" t="str">
        <f>IF(LEN($C1857)=0,IF($D1857&gt;0,COUNTIFS($J$3:$J1857,$J1857,$C$3:$C1857,""),"-"),"Escluso")</f>
        <v>-</v>
      </c>
      <c r="Y1857" s="127" t="str">
        <f t="shared" si="177"/>
        <v>-</v>
      </c>
      <c r="Z1857" s="2" t="str">
        <f>IF($D1857&gt;0,COUNTIFS($O$3:$O1857,$O1857,$L$3:$L1857,$L1857,$I$3:$I1857,$I1857),"-")</f>
        <v>-</v>
      </c>
      <c r="AA1857" s="27" t="str">
        <f>IF($D1857&gt;0,IF(OR($Z1857 &gt;1,$L1857&lt;&gt;"Adulti"),0,VLOOKUP($P1857,Regione!$B$2:$C$22,2,FALSE)),"-")</f>
        <v>-</v>
      </c>
      <c r="AB1857" s="27" t="str">
        <f>IF($D1857&gt;0,IF(COUNTIFS($O$3:$O1857,$O1857,$L$3:$L1857,$L1857,$I$3:$I1857,$I1857) &gt;1,0,SUMIFS($Y$3:$Y$2503,$L$3:$L$2503,$L1857,$O$3:$O$2503,$O1857,$I$3:$I$2503,$I1857)),"-")</f>
        <v>-</v>
      </c>
      <c r="AC1857" s="27" t="str">
        <f t="shared" si="174"/>
        <v>-</v>
      </c>
    </row>
    <row r="1858" spans="1:29" s="1" customFormat="1">
      <c r="A1858" s="13"/>
      <c r="B1858" s="107" t="str">
        <f>IF(COUNTA($A1858)&gt;0,VLOOKUP($A1858,Corsa!$A$1:$F$43,2,FALSE),"-")</f>
        <v>-</v>
      </c>
      <c r="C1858" s="11"/>
      <c r="D1858" s="13"/>
      <c r="E1858" s="13"/>
      <c r="F1858" s="46" t="str">
        <f>IF(COUNTA($A1858)&gt;0,VLOOKUP($A1858,Corsa!$A$1:$F$43,3,FALSE),"-")</f>
        <v>-</v>
      </c>
      <c r="G1858" s="28" t="str">
        <f>IF($D1858&gt;0,VLOOKUP($D1858,Iscrizioni!$A$2:$M$2502,9,FALSE),"-")</f>
        <v>-</v>
      </c>
      <c r="H1858" s="28" t="str">
        <f>IF($D1858&gt;0,VLOOKUP($D1858,Iscrizioni!$A$2:$M$2502,4,FALSE),"-")</f>
        <v>-</v>
      </c>
      <c r="I1858" s="27" t="str">
        <f>IF($D1858&gt;0,VLOOKUP($D1858,Iscrizioni!$A$2:$M$2502,5,FALSE),"-")</f>
        <v>-</v>
      </c>
      <c r="J1858" s="27" t="str">
        <f>IF($D1858&gt;0,VLOOKUP($D1858,Iscrizioni!$A$2:$M$2502,10,FALSE),"-")</f>
        <v>-</v>
      </c>
      <c r="K1858" s="27" t="str">
        <f t="shared" si="172"/>
        <v>-</v>
      </c>
      <c r="L1858" s="46" t="str">
        <f>IF($D1858&gt;0,VLOOKUP($D1858,Iscrizioni!$A$2:$M$2502,11,FALSE),"-")</f>
        <v>-</v>
      </c>
      <c r="M1858" s="27" t="str">
        <f>IF($D1858&gt;0,VLOOKUP($D1858,Iscrizioni!$A$2:$N$2502,12,FALSE),"-")</f>
        <v>-</v>
      </c>
      <c r="N1858" s="46" t="str">
        <f>IF($D1858&gt;0,VLOOKUP($D1858,Iscrizioni!$A$2:$M$2502,6,FALSE),"-")</f>
        <v>-</v>
      </c>
      <c r="O1858" s="107" t="str">
        <f>IF($D1858&gt;0,VLOOKUP($D1858,Iscrizioni!$A$2:$M$2502,7,FALSE),"-")</f>
        <v>-</v>
      </c>
      <c r="P1858" s="46" t="str">
        <f>IF($D1858&gt;0,VLOOKUP(LEFT($N1858,1),Regione!$A$2:$C$21,2,FALSE),"-")</f>
        <v>-</v>
      </c>
      <c r="Q1858" s="112" t="str">
        <f ca="1">IF($D1858&gt;0,NormalizzaTempo("D",CELL("tipo",$E1858),$E1858),"-")</f>
        <v>-</v>
      </c>
      <c r="R1858" s="27" t="str">
        <f>IF($D1858&gt;0,VLOOKUP($D1858,Iscrizioni!$A$2:$M$2502,13,FALSE),"-")</f>
        <v>-</v>
      </c>
      <c r="S1858" s="112" t="str">
        <f t="shared" si="175"/>
        <v>-</v>
      </c>
      <c r="T1858" s="112" t="str">
        <f>IF($D1858&gt;0,SUMIFS($S$3:$S1858,$X$3:$X1858,1,$J$3:$J1858,$J1858),"-")</f>
        <v>-</v>
      </c>
      <c r="U1858" s="112" t="str">
        <f t="shared" si="176"/>
        <v>-</v>
      </c>
      <c r="V1858" s="112" t="str">
        <f t="shared" si="173"/>
        <v>-</v>
      </c>
      <c r="W1858" s="27" t="str">
        <f>IF(LEN($C1858)=0,IF($D1858&gt;0,COUNTIFS($A$3:$A1858,$A1858),"-"),"Escluso")</f>
        <v>-</v>
      </c>
      <c r="X1858" s="2" t="str">
        <f>IF(LEN($C1858)=0,IF($D1858&gt;0,COUNTIFS($J$3:$J1858,$J1858,$C$3:$C1858,""),"-"),"Escluso")</f>
        <v>-</v>
      </c>
      <c r="Y1858" s="127" t="str">
        <f t="shared" si="177"/>
        <v>-</v>
      </c>
      <c r="Z1858" s="2" t="str">
        <f>IF($D1858&gt;0,COUNTIFS($O$3:$O1858,$O1858,$L$3:$L1858,$L1858,$I$3:$I1858,$I1858),"-")</f>
        <v>-</v>
      </c>
      <c r="AA1858" s="27" t="str">
        <f>IF($D1858&gt;0,IF(OR($Z1858 &gt;1,$L1858&lt;&gt;"Adulti"),0,VLOOKUP($P1858,Regione!$B$2:$C$22,2,FALSE)),"-")</f>
        <v>-</v>
      </c>
      <c r="AB1858" s="27" t="str">
        <f>IF($D1858&gt;0,IF(COUNTIFS($O$3:$O1858,$O1858,$L$3:$L1858,$L1858,$I$3:$I1858,$I1858) &gt;1,0,SUMIFS($Y$3:$Y$2503,$L$3:$L$2503,$L1858,$O$3:$O$2503,$O1858,$I$3:$I$2503,$I1858)),"-")</f>
        <v>-</v>
      </c>
      <c r="AC1858" s="27" t="str">
        <f t="shared" si="174"/>
        <v>-</v>
      </c>
    </row>
    <row r="1859" spans="1:29" s="1" customFormat="1">
      <c r="A1859" s="13"/>
      <c r="B1859" s="107" t="str">
        <f>IF(COUNTA($A1859)&gt;0,VLOOKUP($A1859,Corsa!$A$1:$F$43,2,FALSE),"-")</f>
        <v>-</v>
      </c>
      <c r="C1859" s="11"/>
      <c r="D1859" s="13"/>
      <c r="E1859" s="13"/>
      <c r="F1859" s="46" t="str">
        <f>IF(COUNTA($A1859)&gt;0,VLOOKUP($A1859,Corsa!$A$1:$F$43,3,FALSE),"-")</f>
        <v>-</v>
      </c>
      <c r="G1859" s="28" t="str">
        <f>IF($D1859&gt;0,VLOOKUP($D1859,Iscrizioni!$A$2:$M$2502,9,FALSE),"-")</f>
        <v>-</v>
      </c>
      <c r="H1859" s="28" t="str">
        <f>IF($D1859&gt;0,VLOOKUP($D1859,Iscrizioni!$A$2:$M$2502,4,FALSE),"-")</f>
        <v>-</v>
      </c>
      <c r="I1859" s="27" t="str">
        <f>IF($D1859&gt;0,VLOOKUP($D1859,Iscrizioni!$A$2:$M$2502,5,FALSE),"-")</f>
        <v>-</v>
      </c>
      <c r="J1859" s="27" t="str">
        <f>IF($D1859&gt;0,VLOOKUP($D1859,Iscrizioni!$A$2:$M$2502,10,FALSE),"-")</f>
        <v>-</v>
      </c>
      <c r="K1859" s="27" t="str">
        <f t="shared" ref="K1859:K1922" si="178">IF(D1859&gt;0,IF(IFERROR(SEARCH(J1859,F1859),0)=0,"Verifica","ok"),"-")</f>
        <v>-</v>
      </c>
      <c r="L1859" s="46" t="str">
        <f>IF($D1859&gt;0,VLOOKUP($D1859,Iscrizioni!$A$2:$M$2502,11,FALSE),"-")</f>
        <v>-</v>
      </c>
      <c r="M1859" s="27" t="str">
        <f>IF($D1859&gt;0,VLOOKUP($D1859,Iscrizioni!$A$2:$N$2502,12,FALSE),"-")</f>
        <v>-</v>
      </c>
      <c r="N1859" s="46" t="str">
        <f>IF($D1859&gt;0,VLOOKUP($D1859,Iscrizioni!$A$2:$M$2502,6,FALSE),"-")</f>
        <v>-</v>
      </c>
      <c r="O1859" s="107" t="str">
        <f>IF($D1859&gt;0,VLOOKUP($D1859,Iscrizioni!$A$2:$M$2502,7,FALSE),"-")</f>
        <v>-</v>
      </c>
      <c r="P1859" s="46" t="str">
        <f>IF($D1859&gt;0,VLOOKUP(LEFT($N1859,1),Regione!$A$2:$C$21,2,FALSE),"-")</f>
        <v>-</v>
      </c>
      <c r="Q1859" s="112" t="str">
        <f ca="1">IF($D1859&gt;0,NormalizzaTempo("D",CELL("tipo",$E1859),$E1859),"-")</f>
        <v>-</v>
      </c>
      <c r="R1859" s="27" t="str">
        <f>IF($D1859&gt;0,VLOOKUP($D1859,Iscrizioni!$A$2:$M$2502,13,FALSE),"-")</f>
        <v>-</v>
      </c>
      <c r="S1859" s="112" t="str">
        <f t="shared" si="175"/>
        <v>-</v>
      </c>
      <c r="T1859" s="112" t="str">
        <f>IF($D1859&gt;0,SUMIFS($S$3:$S1859,$X$3:$X1859,1,$J$3:$J1859,$J1859),"-")</f>
        <v>-</v>
      </c>
      <c r="U1859" s="112" t="str">
        <f t="shared" si="176"/>
        <v>-</v>
      </c>
      <c r="V1859" s="112" t="str">
        <f t="shared" si="173"/>
        <v>-</v>
      </c>
      <c r="W1859" s="27" t="str">
        <f>IF(LEN($C1859)=0,IF($D1859&gt;0,COUNTIFS($A$3:$A1859,$A1859),"-"),"Escluso")</f>
        <v>-</v>
      </c>
      <c r="X1859" s="2" t="str">
        <f>IF(LEN($C1859)=0,IF($D1859&gt;0,COUNTIFS($J$3:$J1859,$J1859,$C$3:$C1859,""),"-"),"Escluso")</f>
        <v>-</v>
      </c>
      <c r="Y1859" s="127" t="str">
        <f t="shared" si="177"/>
        <v>-</v>
      </c>
      <c r="Z1859" s="2" t="str">
        <f>IF($D1859&gt;0,COUNTIFS($O$3:$O1859,$O1859,$L$3:$L1859,$L1859,$I$3:$I1859,$I1859),"-")</f>
        <v>-</v>
      </c>
      <c r="AA1859" s="27" t="str">
        <f>IF($D1859&gt;0,IF(OR($Z1859 &gt;1,$L1859&lt;&gt;"Adulti"),0,VLOOKUP($P1859,Regione!$B$2:$C$22,2,FALSE)),"-")</f>
        <v>-</v>
      </c>
      <c r="AB1859" s="27" t="str">
        <f>IF($D1859&gt;0,IF(COUNTIFS($O$3:$O1859,$O1859,$L$3:$L1859,$L1859,$I$3:$I1859,$I1859) &gt;1,0,SUMIFS($Y$3:$Y$2503,$L$3:$L$2503,$L1859,$O$3:$O$2503,$O1859,$I$3:$I$2503,$I1859)),"-")</f>
        <v>-</v>
      </c>
      <c r="AC1859" s="27" t="str">
        <f t="shared" si="174"/>
        <v>-</v>
      </c>
    </row>
    <row r="1860" spans="1:29" s="1" customFormat="1">
      <c r="A1860" s="13"/>
      <c r="B1860" s="107" t="str">
        <f>IF(COUNTA($A1860)&gt;0,VLOOKUP($A1860,Corsa!$A$1:$F$43,2,FALSE),"-")</f>
        <v>-</v>
      </c>
      <c r="C1860" s="11"/>
      <c r="D1860" s="13"/>
      <c r="E1860" s="13"/>
      <c r="F1860" s="46" t="str">
        <f>IF(COUNTA($A1860)&gt;0,VLOOKUP($A1860,Corsa!$A$1:$F$43,3,FALSE),"-")</f>
        <v>-</v>
      </c>
      <c r="G1860" s="28" t="str">
        <f>IF($D1860&gt;0,VLOOKUP($D1860,Iscrizioni!$A$2:$M$2502,9,FALSE),"-")</f>
        <v>-</v>
      </c>
      <c r="H1860" s="28" t="str">
        <f>IF($D1860&gt;0,VLOOKUP($D1860,Iscrizioni!$A$2:$M$2502,4,FALSE),"-")</f>
        <v>-</v>
      </c>
      <c r="I1860" s="27" t="str">
        <f>IF($D1860&gt;0,VLOOKUP($D1860,Iscrizioni!$A$2:$M$2502,5,FALSE),"-")</f>
        <v>-</v>
      </c>
      <c r="J1860" s="27" t="str">
        <f>IF($D1860&gt;0,VLOOKUP($D1860,Iscrizioni!$A$2:$M$2502,10,FALSE),"-")</f>
        <v>-</v>
      </c>
      <c r="K1860" s="27" t="str">
        <f t="shared" si="178"/>
        <v>-</v>
      </c>
      <c r="L1860" s="46" t="str">
        <f>IF($D1860&gt;0,VLOOKUP($D1860,Iscrizioni!$A$2:$M$2502,11,FALSE),"-")</f>
        <v>-</v>
      </c>
      <c r="M1860" s="27" t="str">
        <f>IF($D1860&gt;0,VLOOKUP($D1860,Iscrizioni!$A$2:$N$2502,12,FALSE),"-")</f>
        <v>-</v>
      </c>
      <c r="N1860" s="46" t="str">
        <f>IF($D1860&gt;0,VLOOKUP($D1860,Iscrizioni!$A$2:$M$2502,6,FALSE),"-")</f>
        <v>-</v>
      </c>
      <c r="O1860" s="107" t="str">
        <f>IF($D1860&gt;0,VLOOKUP($D1860,Iscrizioni!$A$2:$M$2502,7,FALSE),"-")</f>
        <v>-</v>
      </c>
      <c r="P1860" s="46" t="str">
        <f>IF($D1860&gt;0,VLOOKUP(LEFT($N1860,1),Regione!$A$2:$C$21,2,FALSE),"-")</f>
        <v>-</v>
      </c>
      <c r="Q1860" s="112" t="str">
        <f ca="1">IF($D1860&gt;0,NormalizzaTempo("D",CELL("tipo",$E1860),$E1860),"-")</f>
        <v>-</v>
      </c>
      <c r="R1860" s="27" t="str">
        <f>IF($D1860&gt;0,VLOOKUP($D1860,Iscrizioni!$A$2:$M$2502,13,FALSE),"-")</f>
        <v>-</v>
      </c>
      <c r="S1860" s="112" t="str">
        <f t="shared" si="175"/>
        <v>-</v>
      </c>
      <c r="T1860" s="112" t="str">
        <f>IF($D1860&gt;0,SUMIFS($S$3:$S1860,$X$3:$X1860,1,$J$3:$J1860,$J1860),"-")</f>
        <v>-</v>
      </c>
      <c r="U1860" s="112" t="str">
        <f t="shared" si="176"/>
        <v>-</v>
      </c>
      <c r="V1860" s="112" t="str">
        <f t="shared" ref="V1860:V1923" si="179">IF(OR(AND($L1860="Adulti",LEN($C1860)=0,$U1860&lt;=$U$1), AND(OR($L1860="Giovanile",$L1860="Promozionale"),LEN($C1860)=0) ), "ok","-")</f>
        <v>-</v>
      </c>
      <c r="W1860" s="27" t="str">
        <f>IF(LEN($C1860)=0,IF($D1860&gt;0,COUNTIFS($A$3:$A1860,$A1860),"-"),"Escluso")</f>
        <v>-</v>
      </c>
      <c r="X1860" s="2" t="str">
        <f>IF(LEN($C1860)=0,IF($D1860&gt;0,COUNTIFS($J$3:$J1860,$J1860,$C$3:$C1860,""),"-"),"Escluso")</f>
        <v>-</v>
      </c>
      <c r="Y1860" s="127" t="str">
        <f t="shared" si="177"/>
        <v>-</v>
      </c>
      <c r="Z1860" s="2" t="str">
        <f>IF($D1860&gt;0,COUNTIFS($O$3:$O1860,$O1860,$L$3:$L1860,$L1860,$I$3:$I1860,$I1860),"-")</f>
        <v>-</v>
      </c>
      <c r="AA1860" s="27" t="str">
        <f>IF($D1860&gt;0,IF(OR($Z1860 &gt;1,$L1860&lt;&gt;"Adulti"),0,VLOOKUP($P1860,Regione!$B$2:$C$22,2,FALSE)),"-")</f>
        <v>-</v>
      </c>
      <c r="AB1860" s="27" t="str">
        <f>IF($D1860&gt;0,IF(COUNTIFS($O$3:$O1860,$O1860,$L$3:$L1860,$L1860,$I$3:$I1860,$I1860) &gt;1,0,SUMIFS($Y$3:$Y$2503,$L$3:$L$2503,$L1860,$O$3:$O$2503,$O1860,$I$3:$I$2503,$I1860)),"-")</f>
        <v>-</v>
      </c>
      <c r="AC1860" s="27" t="str">
        <f t="shared" si="174"/>
        <v>-</v>
      </c>
    </row>
    <row r="1861" spans="1:29" s="1" customFormat="1">
      <c r="A1861" s="13"/>
      <c r="B1861" s="107" t="str">
        <f>IF(COUNTA($A1861)&gt;0,VLOOKUP($A1861,Corsa!$A$1:$F$43,2,FALSE),"-")</f>
        <v>-</v>
      </c>
      <c r="C1861" s="11"/>
      <c r="D1861" s="13"/>
      <c r="E1861" s="13"/>
      <c r="F1861" s="46" t="str">
        <f>IF(COUNTA($A1861)&gt;0,VLOOKUP($A1861,Corsa!$A$1:$F$43,3,FALSE),"-")</f>
        <v>-</v>
      </c>
      <c r="G1861" s="28" t="str">
        <f>IF($D1861&gt;0,VLOOKUP($D1861,Iscrizioni!$A$2:$M$2502,9,FALSE),"-")</f>
        <v>-</v>
      </c>
      <c r="H1861" s="28" t="str">
        <f>IF($D1861&gt;0,VLOOKUP($D1861,Iscrizioni!$A$2:$M$2502,4,FALSE),"-")</f>
        <v>-</v>
      </c>
      <c r="I1861" s="27" t="str">
        <f>IF($D1861&gt;0,VLOOKUP($D1861,Iscrizioni!$A$2:$M$2502,5,FALSE),"-")</f>
        <v>-</v>
      </c>
      <c r="J1861" s="27" t="str">
        <f>IF($D1861&gt;0,VLOOKUP($D1861,Iscrizioni!$A$2:$M$2502,10,FALSE),"-")</f>
        <v>-</v>
      </c>
      <c r="K1861" s="27" t="str">
        <f t="shared" si="178"/>
        <v>-</v>
      </c>
      <c r="L1861" s="46" t="str">
        <f>IF($D1861&gt;0,VLOOKUP($D1861,Iscrizioni!$A$2:$M$2502,11,FALSE),"-")</f>
        <v>-</v>
      </c>
      <c r="M1861" s="27" t="str">
        <f>IF($D1861&gt;0,VLOOKUP($D1861,Iscrizioni!$A$2:$N$2502,12,FALSE),"-")</f>
        <v>-</v>
      </c>
      <c r="N1861" s="46" t="str">
        <f>IF($D1861&gt;0,VLOOKUP($D1861,Iscrizioni!$A$2:$M$2502,6,FALSE),"-")</f>
        <v>-</v>
      </c>
      <c r="O1861" s="107" t="str">
        <f>IF($D1861&gt;0,VLOOKUP($D1861,Iscrizioni!$A$2:$M$2502,7,FALSE),"-")</f>
        <v>-</v>
      </c>
      <c r="P1861" s="46" t="str">
        <f>IF($D1861&gt;0,VLOOKUP(LEFT($N1861,1),Regione!$A$2:$C$21,2,FALSE),"-")</f>
        <v>-</v>
      </c>
      <c r="Q1861" s="112" t="str">
        <f ca="1">IF($D1861&gt;0,NormalizzaTempo("D",CELL("tipo",$E1861),$E1861),"-")</f>
        <v>-</v>
      </c>
      <c r="R1861" s="27" t="str">
        <f>IF($D1861&gt;0,VLOOKUP($D1861,Iscrizioni!$A$2:$M$2502,13,FALSE),"-")</f>
        <v>-</v>
      </c>
      <c r="S1861" s="112" t="str">
        <f t="shared" si="175"/>
        <v>-</v>
      </c>
      <c r="T1861" s="112" t="str">
        <f>IF($D1861&gt;0,SUMIFS($S$3:$S1861,$X$3:$X1861,1,$J$3:$J1861,$J1861),"-")</f>
        <v>-</v>
      </c>
      <c r="U1861" s="112" t="str">
        <f t="shared" si="176"/>
        <v>-</v>
      </c>
      <c r="V1861" s="112" t="str">
        <f t="shared" si="179"/>
        <v>-</v>
      </c>
      <c r="W1861" s="27" t="str">
        <f>IF(LEN($C1861)=0,IF($D1861&gt;0,COUNTIFS($A$3:$A1861,$A1861),"-"),"Escluso")</f>
        <v>-</v>
      </c>
      <c r="X1861" s="2" t="str">
        <f>IF(LEN($C1861)=0,IF($D1861&gt;0,COUNTIFS($J$3:$J1861,$J1861,$C$3:$C1861,""),"-"),"Escluso")</f>
        <v>-</v>
      </c>
      <c r="Y1861" s="127" t="str">
        <f t="shared" si="177"/>
        <v>-</v>
      </c>
      <c r="Z1861" s="2" t="str">
        <f>IF($D1861&gt;0,COUNTIFS($O$3:$O1861,$O1861,$L$3:$L1861,$L1861,$I$3:$I1861,$I1861),"-")</f>
        <v>-</v>
      </c>
      <c r="AA1861" s="27" t="str">
        <f>IF($D1861&gt;0,IF(OR($Z1861 &gt;1,$L1861&lt;&gt;"Adulti"),0,VLOOKUP($P1861,Regione!$B$2:$C$22,2,FALSE)),"-")</f>
        <v>-</v>
      </c>
      <c r="AB1861" s="27" t="str">
        <f>IF($D1861&gt;0,IF(COUNTIFS($O$3:$O1861,$O1861,$L$3:$L1861,$L1861,$I$3:$I1861,$I1861) &gt;1,0,SUMIFS($Y$3:$Y$2503,$L$3:$L$2503,$L1861,$O$3:$O$2503,$O1861,$I$3:$I$2503,$I1861)),"-")</f>
        <v>-</v>
      </c>
      <c r="AC1861" s="27" t="str">
        <f t="shared" si="174"/>
        <v>-</v>
      </c>
    </row>
    <row r="1862" spans="1:29" s="1" customFormat="1">
      <c r="A1862" s="13"/>
      <c r="B1862" s="107" t="str">
        <f>IF(COUNTA($A1862)&gt;0,VLOOKUP($A1862,Corsa!$A$1:$F$43,2,FALSE),"-")</f>
        <v>-</v>
      </c>
      <c r="C1862" s="11"/>
      <c r="D1862" s="13"/>
      <c r="E1862" s="13"/>
      <c r="F1862" s="46" t="str">
        <f>IF(COUNTA($A1862)&gt;0,VLOOKUP($A1862,Corsa!$A$1:$F$43,3,FALSE),"-")</f>
        <v>-</v>
      </c>
      <c r="G1862" s="28" t="str">
        <f>IF($D1862&gt;0,VLOOKUP($D1862,Iscrizioni!$A$2:$M$2502,9,FALSE),"-")</f>
        <v>-</v>
      </c>
      <c r="H1862" s="28" t="str">
        <f>IF($D1862&gt;0,VLOOKUP($D1862,Iscrizioni!$A$2:$M$2502,4,FALSE),"-")</f>
        <v>-</v>
      </c>
      <c r="I1862" s="27" t="str">
        <f>IF($D1862&gt;0,VLOOKUP($D1862,Iscrizioni!$A$2:$M$2502,5,FALSE),"-")</f>
        <v>-</v>
      </c>
      <c r="J1862" s="27" t="str">
        <f>IF($D1862&gt;0,VLOOKUP($D1862,Iscrizioni!$A$2:$M$2502,10,FALSE),"-")</f>
        <v>-</v>
      </c>
      <c r="K1862" s="27" t="str">
        <f t="shared" si="178"/>
        <v>-</v>
      </c>
      <c r="L1862" s="46" t="str">
        <f>IF($D1862&gt;0,VLOOKUP($D1862,Iscrizioni!$A$2:$M$2502,11,FALSE),"-")</f>
        <v>-</v>
      </c>
      <c r="M1862" s="27" t="str">
        <f>IF($D1862&gt;0,VLOOKUP($D1862,Iscrizioni!$A$2:$N$2502,12,FALSE),"-")</f>
        <v>-</v>
      </c>
      <c r="N1862" s="46" t="str">
        <f>IF($D1862&gt;0,VLOOKUP($D1862,Iscrizioni!$A$2:$M$2502,6,FALSE),"-")</f>
        <v>-</v>
      </c>
      <c r="O1862" s="107" t="str">
        <f>IF($D1862&gt;0,VLOOKUP($D1862,Iscrizioni!$A$2:$M$2502,7,FALSE),"-")</f>
        <v>-</v>
      </c>
      <c r="P1862" s="46" t="str">
        <f>IF($D1862&gt;0,VLOOKUP(LEFT($N1862,1),Regione!$A$2:$C$21,2,FALSE),"-")</f>
        <v>-</v>
      </c>
      <c r="Q1862" s="112" t="str">
        <f ca="1">IF($D1862&gt;0,NormalizzaTempo("D",CELL("tipo",$E1862),$E1862),"-")</f>
        <v>-</v>
      </c>
      <c r="R1862" s="27" t="str">
        <f>IF($D1862&gt;0,VLOOKUP($D1862,Iscrizioni!$A$2:$M$2502,13,FALSE),"-")</f>
        <v>-</v>
      </c>
      <c r="S1862" s="112" t="str">
        <f t="shared" si="175"/>
        <v>-</v>
      </c>
      <c r="T1862" s="112" t="str">
        <f>IF($D1862&gt;0,SUMIFS($S$3:$S1862,$X$3:$X1862,1,$J$3:$J1862,$J1862),"-")</f>
        <v>-</v>
      </c>
      <c r="U1862" s="112" t="str">
        <f t="shared" si="176"/>
        <v>-</v>
      </c>
      <c r="V1862" s="112" t="str">
        <f t="shared" si="179"/>
        <v>-</v>
      </c>
      <c r="W1862" s="27" t="str">
        <f>IF(LEN($C1862)=0,IF($D1862&gt;0,COUNTIFS($A$3:$A1862,$A1862),"-"),"Escluso")</f>
        <v>-</v>
      </c>
      <c r="X1862" s="2" t="str">
        <f>IF(LEN($C1862)=0,IF($D1862&gt;0,COUNTIFS($J$3:$J1862,$J1862,$C$3:$C1862,""),"-"),"Escluso")</f>
        <v>-</v>
      </c>
      <c r="Y1862" s="127" t="str">
        <f t="shared" si="177"/>
        <v>-</v>
      </c>
      <c r="Z1862" s="2" t="str">
        <f>IF($D1862&gt;0,COUNTIFS($O$3:$O1862,$O1862,$L$3:$L1862,$L1862,$I$3:$I1862,$I1862),"-")</f>
        <v>-</v>
      </c>
      <c r="AA1862" s="27" t="str">
        <f>IF($D1862&gt;0,IF(OR($Z1862 &gt;1,$L1862&lt;&gt;"Adulti"),0,VLOOKUP($P1862,Regione!$B$2:$C$22,2,FALSE)),"-")</f>
        <v>-</v>
      </c>
      <c r="AB1862" s="27" t="str">
        <f>IF($D1862&gt;0,IF(COUNTIFS($O$3:$O1862,$O1862,$L$3:$L1862,$L1862,$I$3:$I1862,$I1862) &gt;1,0,SUMIFS($Y$3:$Y$2503,$L$3:$L$2503,$L1862,$O$3:$O$2503,$O1862,$I$3:$I$2503,$I1862)),"-")</f>
        <v>-</v>
      </c>
      <c r="AC1862" s="27" t="str">
        <f t="shared" si="174"/>
        <v>-</v>
      </c>
    </row>
    <row r="1863" spans="1:29" s="1" customFormat="1">
      <c r="A1863" s="13"/>
      <c r="B1863" s="107" t="str">
        <f>IF(COUNTA($A1863)&gt;0,VLOOKUP($A1863,Corsa!$A$1:$F$43,2,FALSE),"-")</f>
        <v>-</v>
      </c>
      <c r="C1863" s="11"/>
      <c r="D1863" s="13"/>
      <c r="E1863" s="13"/>
      <c r="F1863" s="46" t="str">
        <f>IF(COUNTA($A1863)&gt;0,VLOOKUP($A1863,Corsa!$A$1:$F$43,3,FALSE),"-")</f>
        <v>-</v>
      </c>
      <c r="G1863" s="28" t="str">
        <f>IF($D1863&gt;0,VLOOKUP($D1863,Iscrizioni!$A$2:$M$2502,9,FALSE),"-")</f>
        <v>-</v>
      </c>
      <c r="H1863" s="28" t="str">
        <f>IF($D1863&gt;0,VLOOKUP($D1863,Iscrizioni!$A$2:$M$2502,4,FALSE),"-")</f>
        <v>-</v>
      </c>
      <c r="I1863" s="27" t="str">
        <f>IF($D1863&gt;0,VLOOKUP($D1863,Iscrizioni!$A$2:$M$2502,5,FALSE),"-")</f>
        <v>-</v>
      </c>
      <c r="J1863" s="27" t="str">
        <f>IF($D1863&gt;0,VLOOKUP($D1863,Iscrizioni!$A$2:$M$2502,10,FALSE),"-")</f>
        <v>-</v>
      </c>
      <c r="K1863" s="27" t="str">
        <f t="shared" si="178"/>
        <v>-</v>
      </c>
      <c r="L1863" s="46" t="str">
        <f>IF($D1863&gt;0,VLOOKUP($D1863,Iscrizioni!$A$2:$M$2502,11,FALSE),"-")</f>
        <v>-</v>
      </c>
      <c r="M1863" s="27" t="str">
        <f>IF($D1863&gt;0,VLOOKUP($D1863,Iscrizioni!$A$2:$N$2502,12,FALSE),"-")</f>
        <v>-</v>
      </c>
      <c r="N1863" s="46" t="str">
        <f>IF($D1863&gt;0,VLOOKUP($D1863,Iscrizioni!$A$2:$M$2502,6,FALSE),"-")</f>
        <v>-</v>
      </c>
      <c r="O1863" s="107" t="str">
        <f>IF($D1863&gt;0,VLOOKUP($D1863,Iscrizioni!$A$2:$M$2502,7,FALSE),"-")</f>
        <v>-</v>
      </c>
      <c r="P1863" s="46" t="str">
        <f>IF($D1863&gt;0,VLOOKUP(LEFT($N1863,1),Regione!$A$2:$C$21,2,FALSE),"-")</f>
        <v>-</v>
      </c>
      <c r="Q1863" s="112" t="str">
        <f ca="1">IF($D1863&gt;0,NormalizzaTempo("D",CELL("tipo",$E1863),$E1863),"-")</f>
        <v>-</v>
      </c>
      <c r="R1863" s="27" t="str">
        <f>IF($D1863&gt;0,VLOOKUP($D1863,Iscrizioni!$A$2:$M$2502,13,FALSE),"-")</f>
        <v>-</v>
      </c>
      <c r="S1863" s="112" t="str">
        <f t="shared" si="175"/>
        <v>-</v>
      </c>
      <c r="T1863" s="112" t="str">
        <f>IF($D1863&gt;0,SUMIFS($S$3:$S1863,$X$3:$X1863,1,$J$3:$J1863,$J1863),"-")</f>
        <v>-</v>
      </c>
      <c r="U1863" s="112" t="str">
        <f t="shared" si="176"/>
        <v>-</v>
      </c>
      <c r="V1863" s="112" t="str">
        <f t="shared" si="179"/>
        <v>-</v>
      </c>
      <c r="W1863" s="27" t="str">
        <f>IF(LEN($C1863)=0,IF($D1863&gt;0,COUNTIFS($A$3:$A1863,$A1863),"-"),"Escluso")</f>
        <v>-</v>
      </c>
      <c r="X1863" s="2" t="str">
        <f>IF(LEN($C1863)=0,IF($D1863&gt;0,COUNTIFS($J$3:$J1863,$J1863,$C$3:$C1863,""),"-"),"Escluso")</f>
        <v>-</v>
      </c>
      <c r="Y1863" s="127" t="str">
        <f t="shared" si="177"/>
        <v>-</v>
      </c>
      <c r="Z1863" s="2" t="str">
        <f>IF($D1863&gt;0,COUNTIFS($O$3:$O1863,$O1863,$L$3:$L1863,$L1863,$I$3:$I1863,$I1863),"-")</f>
        <v>-</v>
      </c>
      <c r="AA1863" s="27" t="str">
        <f>IF($D1863&gt;0,IF(OR($Z1863 &gt;1,$L1863&lt;&gt;"Adulti"),0,VLOOKUP($P1863,Regione!$B$2:$C$22,2,FALSE)),"-")</f>
        <v>-</v>
      </c>
      <c r="AB1863" s="27" t="str">
        <f>IF($D1863&gt;0,IF(COUNTIFS($O$3:$O1863,$O1863,$L$3:$L1863,$L1863,$I$3:$I1863,$I1863) &gt;1,0,SUMIFS($Y$3:$Y$2503,$L$3:$L$2503,$L1863,$O$3:$O$2503,$O1863,$I$3:$I$2503,$I1863)),"-")</f>
        <v>-</v>
      </c>
      <c r="AC1863" s="27" t="str">
        <f t="shared" si="174"/>
        <v>-</v>
      </c>
    </row>
    <row r="1864" spans="1:29" s="1" customFormat="1">
      <c r="A1864" s="13"/>
      <c r="B1864" s="107" t="str">
        <f>IF(COUNTA($A1864)&gt;0,VLOOKUP($A1864,Corsa!$A$1:$F$43,2,FALSE),"-")</f>
        <v>-</v>
      </c>
      <c r="C1864" s="11"/>
      <c r="D1864" s="13"/>
      <c r="E1864" s="13"/>
      <c r="F1864" s="46" t="str">
        <f>IF(COUNTA($A1864)&gt;0,VLOOKUP($A1864,Corsa!$A$1:$F$43,3,FALSE),"-")</f>
        <v>-</v>
      </c>
      <c r="G1864" s="28" t="str">
        <f>IF($D1864&gt;0,VLOOKUP($D1864,Iscrizioni!$A$2:$M$2502,9,FALSE),"-")</f>
        <v>-</v>
      </c>
      <c r="H1864" s="28" t="str">
        <f>IF($D1864&gt;0,VLOOKUP($D1864,Iscrizioni!$A$2:$M$2502,4,FALSE),"-")</f>
        <v>-</v>
      </c>
      <c r="I1864" s="27" t="str">
        <f>IF($D1864&gt;0,VLOOKUP($D1864,Iscrizioni!$A$2:$M$2502,5,FALSE),"-")</f>
        <v>-</v>
      </c>
      <c r="J1864" s="27" t="str">
        <f>IF($D1864&gt;0,VLOOKUP($D1864,Iscrizioni!$A$2:$M$2502,10,FALSE),"-")</f>
        <v>-</v>
      </c>
      <c r="K1864" s="27" t="str">
        <f t="shared" si="178"/>
        <v>-</v>
      </c>
      <c r="L1864" s="46" t="str">
        <f>IF($D1864&gt;0,VLOOKUP($D1864,Iscrizioni!$A$2:$M$2502,11,FALSE),"-")</f>
        <v>-</v>
      </c>
      <c r="M1864" s="27" t="str">
        <f>IF($D1864&gt;0,VLOOKUP($D1864,Iscrizioni!$A$2:$N$2502,12,FALSE),"-")</f>
        <v>-</v>
      </c>
      <c r="N1864" s="46" t="str">
        <f>IF($D1864&gt;0,VLOOKUP($D1864,Iscrizioni!$A$2:$M$2502,6,FALSE),"-")</f>
        <v>-</v>
      </c>
      <c r="O1864" s="107" t="str">
        <f>IF($D1864&gt;0,VLOOKUP($D1864,Iscrizioni!$A$2:$M$2502,7,FALSE),"-")</f>
        <v>-</v>
      </c>
      <c r="P1864" s="46" t="str">
        <f>IF($D1864&gt;0,VLOOKUP(LEFT($N1864,1),Regione!$A$2:$C$21,2,FALSE),"-")</f>
        <v>-</v>
      </c>
      <c r="Q1864" s="112" t="str">
        <f ca="1">IF($D1864&gt;0,NormalizzaTempo("D",CELL("tipo",$E1864),$E1864),"-")</f>
        <v>-</v>
      </c>
      <c r="R1864" s="27" t="str">
        <f>IF($D1864&gt;0,VLOOKUP($D1864,Iscrizioni!$A$2:$M$2502,13,FALSE),"-")</f>
        <v>-</v>
      </c>
      <c r="S1864" s="112" t="str">
        <f t="shared" si="175"/>
        <v>-</v>
      </c>
      <c r="T1864" s="112" t="str">
        <f>IF($D1864&gt;0,SUMIFS($S$3:$S1864,$X$3:$X1864,1,$J$3:$J1864,$J1864),"-")</f>
        <v>-</v>
      </c>
      <c r="U1864" s="112" t="str">
        <f t="shared" si="176"/>
        <v>-</v>
      </c>
      <c r="V1864" s="112" t="str">
        <f t="shared" si="179"/>
        <v>-</v>
      </c>
      <c r="W1864" s="27" t="str">
        <f>IF(LEN($C1864)=0,IF($D1864&gt;0,COUNTIFS($A$3:$A1864,$A1864),"-"),"Escluso")</f>
        <v>-</v>
      </c>
      <c r="X1864" s="2" t="str">
        <f>IF(LEN($C1864)=0,IF($D1864&gt;0,COUNTIFS($J$3:$J1864,$J1864,$C$3:$C1864,""),"-"),"Escluso")</f>
        <v>-</v>
      </c>
      <c r="Y1864" s="127" t="str">
        <f t="shared" si="177"/>
        <v>-</v>
      </c>
      <c r="Z1864" s="2" t="str">
        <f>IF($D1864&gt;0,COUNTIFS($O$3:$O1864,$O1864,$L$3:$L1864,$L1864,$I$3:$I1864,$I1864),"-")</f>
        <v>-</v>
      </c>
      <c r="AA1864" s="27" t="str">
        <f>IF($D1864&gt;0,IF(OR($Z1864 &gt;1,$L1864&lt;&gt;"Adulti"),0,VLOOKUP($P1864,Regione!$B$2:$C$22,2,FALSE)),"-")</f>
        <v>-</v>
      </c>
      <c r="AB1864" s="27" t="str">
        <f>IF($D1864&gt;0,IF(COUNTIFS($O$3:$O1864,$O1864,$L$3:$L1864,$L1864,$I$3:$I1864,$I1864) &gt;1,0,SUMIFS($Y$3:$Y$2503,$L$3:$L$2503,$L1864,$O$3:$O$2503,$O1864,$I$3:$I$2503,$I1864)),"-")</f>
        <v>-</v>
      </c>
      <c r="AC1864" s="27" t="str">
        <f t="shared" si="174"/>
        <v>-</v>
      </c>
    </row>
    <row r="1865" spans="1:29" s="1" customFormat="1">
      <c r="A1865" s="13"/>
      <c r="B1865" s="107" t="str">
        <f>IF(COUNTA($A1865)&gt;0,VLOOKUP($A1865,Corsa!$A$1:$F$43,2,FALSE),"-")</f>
        <v>-</v>
      </c>
      <c r="C1865" s="11"/>
      <c r="D1865" s="13"/>
      <c r="E1865" s="13"/>
      <c r="F1865" s="46" t="str">
        <f>IF(COUNTA($A1865)&gt;0,VLOOKUP($A1865,Corsa!$A$1:$F$43,3,FALSE),"-")</f>
        <v>-</v>
      </c>
      <c r="G1865" s="28" t="str">
        <f>IF($D1865&gt;0,VLOOKUP($D1865,Iscrizioni!$A$2:$M$2502,9,FALSE),"-")</f>
        <v>-</v>
      </c>
      <c r="H1865" s="28" t="str">
        <f>IF($D1865&gt;0,VLOOKUP($D1865,Iscrizioni!$A$2:$M$2502,4,FALSE),"-")</f>
        <v>-</v>
      </c>
      <c r="I1865" s="27" t="str">
        <f>IF($D1865&gt;0,VLOOKUP($D1865,Iscrizioni!$A$2:$M$2502,5,FALSE),"-")</f>
        <v>-</v>
      </c>
      <c r="J1865" s="27" t="str">
        <f>IF($D1865&gt;0,VLOOKUP($D1865,Iscrizioni!$A$2:$M$2502,10,FALSE),"-")</f>
        <v>-</v>
      </c>
      <c r="K1865" s="27" t="str">
        <f t="shared" si="178"/>
        <v>-</v>
      </c>
      <c r="L1865" s="46" t="str">
        <f>IF($D1865&gt;0,VLOOKUP($D1865,Iscrizioni!$A$2:$M$2502,11,FALSE),"-")</f>
        <v>-</v>
      </c>
      <c r="M1865" s="27" t="str">
        <f>IF($D1865&gt;0,VLOOKUP($D1865,Iscrizioni!$A$2:$N$2502,12,FALSE),"-")</f>
        <v>-</v>
      </c>
      <c r="N1865" s="46" t="str">
        <f>IF($D1865&gt;0,VLOOKUP($D1865,Iscrizioni!$A$2:$M$2502,6,FALSE),"-")</f>
        <v>-</v>
      </c>
      <c r="O1865" s="107" t="str">
        <f>IF($D1865&gt;0,VLOOKUP($D1865,Iscrizioni!$A$2:$M$2502,7,FALSE),"-")</f>
        <v>-</v>
      </c>
      <c r="P1865" s="46" t="str">
        <f>IF($D1865&gt;0,VLOOKUP(LEFT($N1865,1),Regione!$A$2:$C$21,2,FALSE),"-")</f>
        <v>-</v>
      </c>
      <c r="Q1865" s="112" t="str">
        <f ca="1">IF($D1865&gt;0,NormalizzaTempo("D",CELL("tipo",$E1865),$E1865),"-")</f>
        <v>-</v>
      </c>
      <c r="R1865" s="27" t="str">
        <f>IF($D1865&gt;0,VLOOKUP($D1865,Iscrizioni!$A$2:$M$2502,13,FALSE),"-")</f>
        <v>-</v>
      </c>
      <c r="S1865" s="112" t="str">
        <f t="shared" si="175"/>
        <v>-</v>
      </c>
      <c r="T1865" s="112" t="str">
        <f>IF($D1865&gt;0,SUMIFS($S$3:$S1865,$X$3:$X1865,1,$J$3:$J1865,$J1865),"-")</f>
        <v>-</v>
      </c>
      <c r="U1865" s="112" t="str">
        <f t="shared" si="176"/>
        <v>-</v>
      </c>
      <c r="V1865" s="112" t="str">
        <f t="shared" si="179"/>
        <v>-</v>
      </c>
      <c r="W1865" s="27" t="str">
        <f>IF(LEN($C1865)=0,IF($D1865&gt;0,COUNTIFS($A$3:$A1865,$A1865),"-"),"Escluso")</f>
        <v>-</v>
      </c>
      <c r="X1865" s="2" t="str">
        <f>IF(LEN($C1865)=0,IF($D1865&gt;0,COUNTIFS($J$3:$J1865,$J1865,$C$3:$C1865,""),"-"),"Escluso")</f>
        <v>-</v>
      </c>
      <c r="Y1865" s="127" t="str">
        <f t="shared" si="177"/>
        <v>-</v>
      </c>
      <c r="Z1865" s="2" t="str">
        <f>IF($D1865&gt;0,COUNTIFS($O$3:$O1865,$O1865,$L$3:$L1865,$L1865,$I$3:$I1865,$I1865),"-")</f>
        <v>-</v>
      </c>
      <c r="AA1865" s="27" t="str">
        <f>IF($D1865&gt;0,IF(OR($Z1865 &gt;1,$L1865&lt;&gt;"Adulti"),0,VLOOKUP($P1865,Regione!$B$2:$C$22,2,FALSE)),"-")</f>
        <v>-</v>
      </c>
      <c r="AB1865" s="27" t="str">
        <f>IF($D1865&gt;0,IF(COUNTIFS($O$3:$O1865,$O1865,$L$3:$L1865,$L1865,$I$3:$I1865,$I1865) &gt;1,0,SUMIFS($Y$3:$Y$2503,$L$3:$L$2503,$L1865,$O$3:$O$2503,$O1865,$I$3:$I$2503,$I1865)),"-")</f>
        <v>-</v>
      </c>
      <c r="AC1865" s="27" t="str">
        <f t="shared" si="174"/>
        <v>-</v>
      </c>
    </row>
    <row r="1866" spans="1:29" s="1" customFormat="1">
      <c r="A1866" s="13"/>
      <c r="B1866" s="107" t="str">
        <f>IF(COUNTA($A1866)&gt;0,VLOOKUP($A1866,Corsa!$A$1:$F$43,2,FALSE),"-")</f>
        <v>-</v>
      </c>
      <c r="C1866" s="11"/>
      <c r="D1866" s="13"/>
      <c r="E1866" s="13"/>
      <c r="F1866" s="46" t="str">
        <f>IF(COUNTA($A1866)&gt;0,VLOOKUP($A1866,Corsa!$A$1:$F$43,3,FALSE),"-")</f>
        <v>-</v>
      </c>
      <c r="G1866" s="28" t="str">
        <f>IF($D1866&gt;0,VLOOKUP($D1866,Iscrizioni!$A$2:$M$2502,9,FALSE),"-")</f>
        <v>-</v>
      </c>
      <c r="H1866" s="28" t="str">
        <f>IF($D1866&gt;0,VLOOKUP($D1866,Iscrizioni!$A$2:$M$2502,4,FALSE),"-")</f>
        <v>-</v>
      </c>
      <c r="I1866" s="27" t="str">
        <f>IF($D1866&gt;0,VLOOKUP($D1866,Iscrizioni!$A$2:$M$2502,5,FALSE),"-")</f>
        <v>-</v>
      </c>
      <c r="J1866" s="27" t="str">
        <f>IF($D1866&gt;0,VLOOKUP($D1866,Iscrizioni!$A$2:$M$2502,10,FALSE),"-")</f>
        <v>-</v>
      </c>
      <c r="K1866" s="27" t="str">
        <f t="shared" si="178"/>
        <v>-</v>
      </c>
      <c r="L1866" s="46" t="str">
        <f>IF($D1866&gt;0,VLOOKUP($D1866,Iscrizioni!$A$2:$M$2502,11,FALSE),"-")</f>
        <v>-</v>
      </c>
      <c r="M1866" s="27" t="str">
        <f>IF($D1866&gt;0,VLOOKUP($D1866,Iscrizioni!$A$2:$N$2502,12,FALSE),"-")</f>
        <v>-</v>
      </c>
      <c r="N1866" s="46" t="str">
        <f>IF($D1866&gt;0,VLOOKUP($D1866,Iscrizioni!$A$2:$M$2502,6,FALSE),"-")</f>
        <v>-</v>
      </c>
      <c r="O1866" s="107" t="str">
        <f>IF($D1866&gt;0,VLOOKUP($D1866,Iscrizioni!$A$2:$M$2502,7,FALSE),"-")</f>
        <v>-</v>
      </c>
      <c r="P1866" s="46" t="str">
        <f>IF($D1866&gt;0,VLOOKUP(LEFT($N1866,1),Regione!$A$2:$C$21,2,FALSE),"-")</f>
        <v>-</v>
      </c>
      <c r="Q1866" s="112" t="str">
        <f ca="1">IF($D1866&gt;0,NormalizzaTempo("D",CELL("tipo",$E1866),$E1866),"-")</f>
        <v>-</v>
      </c>
      <c r="R1866" s="27" t="str">
        <f>IF($D1866&gt;0,VLOOKUP($D1866,Iscrizioni!$A$2:$M$2502,13,FALSE),"-")</f>
        <v>-</v>
      </c>
      <c r="S1866" s="112" t="str">
        <f t="shared" si="175"/>
        <v>-</v>
      </c>
      <c r="T1866" s="112" t="str">
        <f>IF($D1866&gt;0,SUMIFS($S$3:$S1866,$X$3:$X1866,1,$J$3:$J1866,$J1866),"-")</f>
        <v>-</v>
      </c>
      <c r="U1866" s="112" t="str">
        <f t="shared" si="176"/>
        <v>-</v>
      </c>
      <c r="V1866" s="112" t="str">
        <f t="shared" si="179"/>
        <v>-</v>
      </c>
      <c r="W1866" s="27" t="str">
        <f>IF(LEN($C1866)=0,IF($D1866&gt;0,COUNTIFS($A$3:$A1866,$A1866),"-"),"Escluso")</f>
        <v>-</v>
      </c>
      <c r="X1866" s="2" t="str">
        <f>IF(LEN($C1866)=0,IF($D1866&gt;0,COUNTIFS($J$3:$J1866,$J1866,$C$3:$C1866,""),"-"),"Escluso")</f>
        <v>-</v>
      </c>
      <c r="Y1866" s="127" t="str">
        <f t="shared" si="177"/>
        <v>-</v>
      </c>
      <c r="Z1866" s="2" t="str">
        <f>IF($D1866&gt;0,COUNTIFS($O$3:$O1866,$O1866,$L$3:$L1866,$L1866,$I$3:$I1866,$I1866),"-")</f>
        <v>-</v>
      </c>
      <c r="AA1866" s="27" t="str">
        <f>IF($D1866&gt;0,IF(OR($Z1866 &gt;1,$L1866&lt;&gt;"Adulti"),0,VLOOKUP($P1866,Regione!$B$2:$C$22,2,FALSE)),"-")</f>
        <v>-</v>
      </c>
      <c r="AB1866" s="27" t="str">
        <f>IF($D1866&gt;0,IF(COUNTIFS($O$3:$O1866,$O1866,$L$3:$L1866,$L1866,$I$3:$I1866,$I1866) &gt;1,0,SUMIFS($Y$3:$Y$2503,$L$3:$L$2503,$L1866,$O$3:$O$2503,$O1866,$I$3:$I$2503,$I1866)),"-")</f>
        <v>-</v>
      </c>
      <c r="AC1866" s="27" t="str">
        <f t="shared" si="174"/>
        <v>-</v>
      </c>
    </row>
    <row r="1867" spans="1:29" s="1" customFormat="1">
      <c r="A1867" s="13"/>
      <c r="B1867" s="107" t="str">
        <f>IF(COUNTA($A1867)&gt;0,VLOOKUP($A1867,Corsa!$A$1:$F$43,2,FALSE),"-")</f>
        <v>-</v>
      </c>
      <c r="C1867" s="11"/>
      <c r="D1867" s="13"/>
      <c r="E1867" s="13"/>
      <c r="F1867" s="46" t="str">
        <f>IF(COUNTA($A1867)&gt;0,VLOOKUP($A1867,Corsa!$A$1:$F$43,3,FALSE),"-")</f>
        <v>-</v>
      </c>
      <c r="G1867" s="28" t="str">
        <f>IF($D1867&gt;0,VLOOKUP($D1867,Iscrizioni!$A$2:$M$2502,9,FALSE),"-")</f>
        <v>-</v>
      </c>
      <c r="H1867" s="28" t="str">
        <f>IF($D1867&gt;0,VLOOKUP($D1867,Iscrizioni!$A$2:$M$2502,4,FALSE),"-")</f>
        <v>-</v>
      </c>
      <c r="I1867" s="27" t="str">
        <f>IF($D1867&gt;0,VLOOKUP($D1867,Iscrizioni!$A$2:$M$2502,5,FALSE),"-")</f>
        <v>-</v>
      </c>
      <c r="J1867" s="27" t="str">
        <f>IF($D1867&gt;0,VLOOKUP($D1867,Iscrizioni!$A$2:$M$2502,10,FALSE),"-")</f>
        <v>-</v>
      </c>
      <c r="K1867" s="27" t="str">
        <f t="shared" si="178"/>
        <v>-</v>
      </c>
      <c r="L1867" s="46" t="str">
        <f>IF($D1867&gt;0,VLOOKUP($D1867,Iscrizioni!$A$2:$M$2502,11,FALSE),"-")</f>
        <v>-</v>
      </c>
      <c r="M1867" s="27" t="str">
        <f>IF($D1867&gt;0,VLOOKUP($D1867,Iscrizioni!$A$2:$N$2502,12,FALSE),"-")</f>
        <v>-</v>
      </c>
      <c r="N1867" s="46" t="str">
        <f>IF($D1867&gt;0,VLOOKUP($D1867,Iscrizioni!$A$2:$M$2502,6,FALSE),"-")</f>
        <v>-</v>
      </c>
      <c r="O1867" s="107" t="str">
        <f>IF($D1867&gt;0,VLOOKUP($D1867,Iscrizioni!$A$2:$M$2502,7,FALSE),"-")</f>
        <v>-</v>
      </c>
      <c r="P1867" s="46" t="str">
        <f>IF($D1867&gt;0,VLOOKUP(LEFT($N1867,1),Regione!$A$2:$C$21,2,FALSE),"-")</f>
        <v>-</v>
      </c>
      <c r="Q1867" s="112" t="str">
        <f ca="1">IF($D1867&gt;0,NormalizzaTempo("D",CELL("tipo",$E1867),$E1867),"-")</f>
        <v>-</v>
      </c>
      <c r="R1867" s="27" t="str">
        <f>IF($D1867&gt;0,VLOOKUP($D1867,Iscrizioni!$A$2:$M$2502,13,FALSE),"-")</f>
        <v>-</v>
      </c>
      <c r="S1867" s="112" t="str">
        <f t="shared" si="175"/>
        <v>-</v>
      </c>
      <c r="T1867" s="112" t="str">
        <f>IF($D1867&gt;0,SUMIFS($S$3:$S1867,$X$3:$X1867,1,$J$3:$J1867,$J1867),"-")</f>
        <v>-</v>
      </c>
      <c r="U1867" s="112" t="str">
        <f t="shared" si="176"/>
        <v>-</v>
      </c>
      <c r="V1867" s="112" t="str">
        <f t="shared" si="179"/>
        <v>-</v>
      </c>
      <c r="W1867" s="27" t="str">
        <f>IF(LEN($C1867)=0,IF($D1867&gt;0,COUNTIFS($A$3:$A1867,$A1867),"-"),"Escluso")</f>
        <v>-</v>
      </c>
      <c r="X1867" s="2" t="str">
        <f>IF(LEN($C1867)=0,IF($D1867&gt;0,COUNTIFS($J$3:$J1867,$J1867,$C$3:$C1867,""),"-"),"Escluso")</f>
        <v>-</v>
      </c>
      <c r="Y1867" s="127" t="str">
        <f t="shared" si="177"/>
        <v>-</v>
      </c>
      <c r="Z1867" s="2" t="str">
        <f>IF($D1867&gt;0,COUNTIFS($O$3:$O1867,$O1867,$L$3:$L1867,$L1867,$I$3:$I1867,$I1867),"-")</f>
        <v>-</v>
      </c>
      <c r="AA1867" s="27" t="str">
        <f>IF($D1867&gt;0,IF(OR($Z1867 &gt;1,$L1867&lt;&gt;"Adulti"),0,VLOOKUP($P1867,Regione!$B$2:$C$22,2,FALSE)),"-")</f>
        <v>-</v>
      </c>
      <c r="AB1867" s="27" t="str">
        <f>IF($D1867&gt;0,IF(COUNTIFS($O$3:$O1867,$O1867,$L$3:$L1867,$L1867,$I$3:$I1867,$I1867) &gt;1,0,SUMIFS($Y$3:$Y$2503,$L$3:$L$2503,$L1867,$O$3:$O$2503,$O1867,$I$3:$I$2503,$I1867)),"-")</f>
        <v>-</v>
      </c>
      <c r="AC1867" s="27" t="str">
        <f t="shared" si="174"/>
        <v>-</v>
      </c>
    </row>
    <row r="1868" spans="1:29" s="1" customFormat="1">
      <c r="A1868" s="13"/>
      <c r="B1868" s="107" t="str">
        <f>IF(COUNTA($A1868)&gt;0,VLOOKUP($A1868,Corsa!$A$1:$F$43,2,FALSE),"-")</f>
        <v>-</v>
      </c>
      <c r="C1868" s="11"/>
      <c r="D1868" s="13"/>
      <c r="E1868" s="13"/>
      <c r="F1868" s="46" t="str">
        <f>IF(COUNTA($A1868)&gt;0,VLOOKUP($A1868,Corsa!$A$1:$F$43,3,FALSE),"-")</f>
        <v>-</v>
      </c>
      <c r="G1868" s="28" t="str">
        <f>IF($D1868&gt;0,VLOOKUP($D1868,Iscrizioni!$A$2:$M$2502,9,FALSE),"-")</f>
        <v>-</v>
      </c>
      <c r="H1868" s="28" t="str">
        <f>IF($D1868&gt;0,VLOOKUP($D1868,Iscrizioni!$A$2:$M$2502,4,FALSE),"-")</f>
        <v>-</v>
      </c>
      <c r="I1868" s="27" t="str">
        <f>IF($D1868&gt;0,VLOOKUP($D1868,Iscrizioni!$A$2:$M$2502,5,FALSE),"-")</f>
        <v>-</v>
      </c>
      <c r="J1868" s="27" t="str">
        <f>IF($D1868&gt;0,VLOOKUP($D1868,Iscrizioni!$A$2:$M$2502,10,FALSE),"-")</f>
        <v>-</v>
      </c>
      <c r="K1868" s="27" t="str">
        <f t="shared" si="178"/>
        <v>-</v>
      </c>
      <c r="L1868" s="46" t="str">
        <f>IF($D1868&gt;0,VLOOKUP($D1868,Iscrizioni!$A$2:$M$2502,11,FALSE),"-")</f>
        <v>-</v>
      </c>
      <c r="M1868" s="27" t="str">
        <f>IF($D1868&gt;0,VLOOKUP($D1868,Iscrizioni!$A$2:$N$2502,12,FALSE),"-")</f>
        <v>-</v>
      </c>
      <c r="N1868" s="46" t="str">
        <f>IF($D1868&gt;0,VLOOKUP($D1868,Iscrizioni!$A$2:$M$2502,6,FALSE),"-")</f>
        <v>-</v>
      </c>
      <c r="O1868" s="107" t="str">
        <f>IF($D1868&gt;0,VLOOKUP($D1868,Iscrizioni!$A$2:$M$2502,7,FALSE),"-")</f>
        <v>-</v>
      </c>
      <c r="P1868" s="46" t="str">
        <f>IF($D1868&gt;0,VLOOKUP(LEFT($N1868,1),Regione!$A$2:$C$21,2,FALSE),"-")</f>
        <v>-</v>
      </c>
      <c r="Q1868" s="112" t="str">
        <f ca="1">IF($D1868&gt;0,NormalizzaTempo("D",CELL("tipo",$E1868),$E1868),"-")</f>
        <v>-</v>
      </c>
      <c r="R1868" s="27" t="str">
        <f>IF($D1868&gt;0,VLOOKUP($D1868,Iscrizioni!$A$2:$M$2502,13,FALSE),"-")</f>
        <v>-</v>
      </c>
      <c r="S1868" s="112" t="str">
        <f t="shared" si="175"/>
        <v>-</v>
      </c>
      <c r="T1868" s="112" t="str">
        <f>IF($D1868&gt;0,SUMIFS($S$3:$S1868,$X$3:$X1868,1,$J$3:$J1868,$J1868),"-")</f>
        <v>-</v>
      </c>
      <c r="U1868" s="112" t="str">
        <f t="shared" si="176"/>
        <v>-</v>
      </c>
      <c r="V1868" s="112" t="str">
        <f t="shared" si="179"/>
        <v>-</v>
      </c>
      <c r="W1868" s="27" t="str">
        <f>IF(LEN($C1868)=0,IF($D1868&gt;0,COUNTIFS($A$3:$A1868,$A1868),"-"),"Escluso")</f>
        <v>-</v>
      </c>
      <c r="X1868" s="2" t="str">
        <f>IF(LEN($C1868)=0,IF($D1868&gt;0,COUNTIFS($J$3:$J1868,$J1868,$C$3:$C1868,""),"-"),"Escluso")</f>
        <v>-</v>
      </c>
      <c r="Y1868" s="127" t="str">
        <f t="shared" si="177"/>
        <v>-</v>
      </c>
      <c r="Z1868" s="2" t="str">
        <f>IF($D1868&gt;0,COUNTIFS($O$3:$O1868,$O1868,$L$3:$L1868,$L1868,$I$3:$I1868,$I1868),"-")</f>
        <v>-</v>
      </c>
      <c r="AA1868" s="27" t="str">
        <f>IF($D1868&gt;0,IF(OR($Z1868 &gt;1,$L1868&lt;&gt;"Adulti"),0,VLOOKUP($P1868,Regione!$B$2:$C$22,2,FALSE)),"-")</f>
        <v>-</v>
      </c>
      <c r="AB1868" s="27" t="str">
        <f>IF($D1868&gt;0,IF(COUNTIFS($O$3:$O1868,$O1868,$L$3:$L1868,$L1868,$I$3:$I1868,$I1868) &gt;1,0,SUMIFS($Y$3:$Y$2503,$L$3:$L$2503,$L1868,$O$3:$O$2503,$O1868,$I$3:$I$2503,$I1868)),"-")</f>
        <v>-</v>
      </c>
      <c r="AC1868" s="27" t="str">
        <f t="shared" si="174"/>
        <v>-</v>
      </c>
    </row>
    <row r="1869" spans="1:29" s="1" customFormat="1">
      <c r="A1869" s="13"/>
      <c r="B1869" s="107" t="str">
        <f>IF(COUNTA($A1869)&gt;0,VLOOKUP($A1869,Corsa!$A$1:$F$43,2,FALSE),"-")</f>
        <v>-</v>
      </c>
      <c r="C1869" s="11"/>
      <c r="D1869" s="13"/>
      <c r="E1869" s="13"/>
      <c r="F1869" s="46" t="str">
        <f>IF(COUNTA($A1869)&gt;0,VLOOKUP($A1869,Corsa!$A$1:$F$43,3,FALSE),"-")</f>
        <v>-</v>
      </c>
      <c r="G1869" s="28" t="str">
        <f>IF($D1869&gt;0,VLOOKUP($D1869,Iscrizioni!$A$2:$M$2502,9,FALSE),"-")</f>
        <v>-</v>
      </c>
      <c r="H1869" s="28" t="str">
        <f>IF($D1869&gt;0,VLOOKUP($D1869,Iscrizioni!$A$2:$M$2502,4,FALSE),"-")</f>
        <v>-</v>
      </c>
      <c r="I1869" s="27" t="str">
        <f>IF($D1869&gt;0,VLOOKUP($D1869,Iscrizioni!$A$2:$M$2502,5,FALSE),"-")</f>
        <v>-</v>
      </c>
      <c r="J1869" s="27" t="str">
        <f>IF($D1869&gt;0,VLOOKUP($D1869,Iscrizioni!$A$2:$M$2502,10,FALSE),"-")</f>
        <v>-</v>
      </c>
      <c r="K1869" s="27" t="str">
        <f t="shared" si="178"/>
        <v>-</v>
      </c>
      <c r="L1869" s="46" t="str">
        <f>IF($D1869&gt;0,VLOOKUP($D1869,Iscrizioni!$A$2:$M$2502,11,FALSE),"-")</f>
        <v>-</v>
      </c>
      <c r="M1869" s="27" t="str">
        <f>IF($D1869&gt;0,VLOOKUP($D1869,Iscrizioni!$A$2:$N$2502,12,FALSE),"-")</f>
        <v>-</v>
      </c>
      <c r="N1869" s="46" t="str">
        <f>IF($D1869&gt;0,VLOOKUP($D1869,Iscrizioni!$A$2:$M$2502,6,FALSE),"-")</f>
        <v>-</v>
      </c>
      <c r="O1869" s="107" t="str">
        <f>IF($D1869&gt;0,VLOOKUP($D1869,Iscrizioni!$A$2:$M$2502,7,FALSE),"-")</f>
        <v>-</v>
      </c>
      <c r="P1869" s="46" t="str">
        <f>IF($D1869&gt;0,VLOOKUP(LEFT($N1869,1),Regione!$A$2:$C$21,2,FALSE),"-")</f>
        <v>-</v>
      </c>
      <c r="Q1869" s="112" t="str">
        <f ca="1">IF($D1869&gt;0,NormalizzaTempo("D",CELL("tipo",$E1869),$E1869),"-")</f>
        <v>-</v>
      </c>
      <c r="R1869" s="27" t="str">
        <f>IF($D1869&gt;0,VLOOKUP($D1869,Iscrizioni!$A$2:$M$2502,13,FALSE),"-")</f>
        <v>-</v>
      </c>
      <c r="S1869" s="112" t="str">
        <f t="shared" si="175"/>
        <v>-</v>
      </c>
      <c r="T1869" s="112" t="str">
        <f>IF($D1869&gt;0,SUMIFS($S$3:$S1869,$X$3:$X1869,1,$J$3:$J1869,$J1869),"-")</f>
        <v>-</v>
      </c>
      <c r="U1869" s="112" t="str">
        <f t="shared" si="176"/>
        <v>-</v>
      </c>
      <c r="V1869" s="112" t="str">
        <f t="shared" si="179"/>
        <v>-</v>
      </c>
      <c r="W1869" s="27" t="str">
        <f>IF(LEN($C1869)=0,IF($D1869&gt;0,COUNTIFS($A$3:$A1869,$A1869),"-"),"Escluso")</f>
        <v>-</v>
      </c>
      <c r="X1869" s="2" t="str">
        <f>IF(LEN($C1869)=0,IF($D1869&gt;0,COUNTIFS($J$3:$J1869,$J1869,$C$3:$C1869,""),"-"),"Escluso")</f>
        <v>-</v>
      </c>
      <c r="Y1869" s="127" t="str">
        <f t="shared" si="177"/>
        <v>-</v>
      </c>
      <c r="Z1869" s="2" t="str">
        <f>IF($D1869&gt;0,COUNTIFS($O$3:$O1869,$O1869,$L$3:$L1869,$L1869,$I$3:$I1869,$I1869),"-")</f>
        <v>-</v>
      </c>
      <c r="AA1869" s="27" t="str">
        <f>IF($D1869&gt;0,IF(OR($Z1869 &gt;1,$L1869&lt;&gt;"Adulti"),0,VLOOKUP($P1869,Regione!$B$2:$C$22,2,FALSE)),"-")</f>
        <v>-</v>
      </c>
      <c r="AB1869" s="27" t="str">
        <f>IF($D1869&gt;0,IF(COUNTIFS($O$3:$O1869,$O1869,$L$3:$L1869,$L1869,$I$3:$I1869,$I1869) &gt;1,0,SUMIFS($Y$3:$Y$2503,$L$3:$L$2503,$L1869,$O$3:$O$2503,$O1869,$I$3:$I$2503,$I1869)),"-")</f>
        <v>-</v>
      </c>
      <c r="AC1869" s="27" t="str">
        <f t="shared" si="174"/>
        <v>-</v>
      </c>
    </row>
    <row r="1870" spans="1:29" s="1" customFormat="1">
      <c r="A1870" s="13"/>
      <c r="B1870" s="107" t="str">
        <f>IF(COUNTA($A1870)&gt;0,VLOOKUP($A1870,Corsa!$A$1:$F$43,2,FALSE),"-")</f>
        <v>-</v>
      </c>
      <c r="C1870" s="11"/>
      <c r="D1870" s="13"/>
      <c r="E1870" s="13"/>
      <c r="F1870" s="46" t="str">
        <f>IF(COUNTA($A1870)&gt;0,VLOOKUP($A1870,Corsa!$A$1:$F$43,3,FALSE),"-")</f>
        <v>-</v>
      </c>
      <c r="G1870" s="28" t="str">
        <f>IF($D1870&gt;0,VLOOKUP($D1870,Iscrizioni!$A$2:$M$2502,9,FALSE),"-")</f>
        <v>-</v>
      </c>
      <c r="H1870" s="28" t="str">
        <f>IF($D1870&gt;0,VLOOKUP($D1870,Iscrizioni!$A$2:$M$2502,4,FALSE),"-")</f>
        <v>-</v>
      </c>
      <c r="I1870" s="27" t="str">
        <f>IF($D1870&gt;0,VLOOKUP($D1870,Iscrizioni!$A$2:$M$2502,5,FALSE),"-")</f>
        <v>-</v>
      </c>
      <c r="J1870" s="27" t="str">
        <f>IF($D1870&gt;0,VLOOKUP($D1870,Iscrizioni!$A$2:$M$2502,10,FALSE),"-")</f>
        <v>-</v>
      </c>
      <c r="K1870" s="27" t="str">
        <f t="shared" si="178"/>
        <v>-</v>
      </c>
      <c r="L1870" s="46" t="str">
        <f>IF($D1870&gt;0,VLOOKUP($D1870,Iscrizioni!$A$2:$M$2502,11,FALSE),"-")</f>
        <v>-</v>
      </c>
      <c r="M1870" s="27" t="str">
        <f>IF($D1870&gt;0,VLOOKUP($D1870,Iscrizioni!$A$2:$N$2502,12,FALSE),"-")</f>
        <v>-</v>
      </c>
      <c r="N1870" s="46" t="str">
        <f>IF($D1870&gt;0,VLOOKUP($D1870,Iscrizioni!$A$2:$M$2502,6,FALSE),"-")</f>
        <v>-</v>
      </c>
      <c r="O1870" s="107" t="str">
        <f>IF($D1870&gt;0,VLOOKUP($D1870,Iscrizioni!$A$2:$M$2502,7,FALSE),"-")</f>
        <v>-</v>
      </c>
      <c r="P1870" s="46" t="str">
        <f>IF($D1870&gt;0,VLOOKUP(LEFT($N1870,1),Regione!$A$2:$C$21,2,FALSE),"-")</f>
        <v>-</v>
      </c>
      <c r="Q1870" s="112" t="str">
        <f ca="1">IF($D1870&gt;0,NormalizzaTempo("D",CELL("tipo",$E1870),$E1870),"-")</f>
        <v>-</v>
      </c>
      <c r="R1870" s="27" t="str">
        <f>IF($D1870&gt;0,VLOOKUP($D1870,Iscrizioni!$A$2:$M$2502,13,FALSE),"-")</f>
        <v>-</v>
      </c>
      <c r="S1870" s="112" t="str">
        <f t="shared" si="175"/>
        <v>-</v>
      </c>
      <c r="T1870" s="112" t="str">
        <f>IF($D1870&gt;0,SUMIFS($S$3:$S1870,$X$3:$X1870,1,$J$3:$J1870,$J1870),"-")</f>
        <v>-</v>
      </c>
      <c r="U1870" s="112" t="str">
        <f t="shared" si="176"/>
        <v>-</v>
      </c>
      <c r="V1870" s="112" t="str">
        <f t="shared" si="179"/>
        <v>-</v>
      </c>
      <c r="W1870" s="27" t="str">
        <f>IF(LEN($C1870)=0,IF($D1870&gt;0,COUNTIFS($A$3:$A1870,$A1870),"-"),"Escluso")</f>
        <v>-</v>
      </c>
      <c r="X1870" s="2" t="str">
        <f>IF(LEN($C1870)=0,IF($D1870&gt;0,COUNTIFS($J$3:$J1870,$J1870,$C$3:$C1870,""),"-"),"Escluso")</f>
        <v>-</v>
      </c>
      <c r="Y1870" s="127" t="str">
        <f t="shared" si="177"/>
        <v>-</v>
      </c>
      <c r="Z1870" s="2" t="str">
        <f>IF($D1870&gt;0,COUNTIFS($O$3:$O1870,$O1870,$L$3:$L1870,$L1870,$I$3:$I1870,$I1870),"-")</f>
        <v>-</v>
      </c>
      <c r="AA1870" s="27" t="str">
        <f>IF($D1870&gt;0,IF(OR($Z1870 &gt;1,$L1870&lt;&gt;"Adulti"),0,VLOOKUP($P1870,Regione!$B$2:$C$22,2,FALSE)),"-")</f>
        <v>-</v>
      </c>
      <c r="AB1870" s="27" t="str">
        <f>IF($D1870&gt;0,IF(COUNTIFS($O$3:$O1870,$O1870,$L$3:$L1870,$L1870,$I$3:$I1870,$I1870) &gt;1,0,SUMIFS($Y$3:$Y$2503,$L$3:$L$2503,$L1870,$O$3:$O$2503,$O1870,$I$3:$I$2503,$I1870)),"-")</f>
        <v>-</v>
      </c>
      <c r="AC1870" s="27" t="str">
        <f t="shared" si="174"/>
        <v>-</v>
      </c>
    </row>
    <row r="1871" spans="1:29" s="1" customFormat="1">
      <c r="A1871" s="13"/>
      <c r="B1871" s="107" t="str">
        <f>IF(COUNTA($A1871)&gt;0,VLOOKUP($A1871,Corsa!$A$1:$F$43,2,FALSE),"-")</f>
        <v>-</v>
      </c>
      <c r="C1871" s="11"/>
      <c r="D1871" s="13"/>
      <c r="E1871" s="13"/>
      <c r="F1871" s="46" t="str">
        <f>IF(COUNTA($A1871)&gt;0,VLOOKUP($A1871,Corsa!$A$1:$F$43,3,FALSE),"-")</f>
        <v>-</v>
      </c>
      <c r="G1871" s="28" t="str">
        <f>IF($D1871&gt;0,VLOOKUP($D1871,Iscrizioni!$A$2:$M$2502,9,FALSE),"-")</f>
        <v>-</v>
      </c>
      <c r="H1871" s="28" t="str">
        <f>IF($D1871&gt;0,VLOOKUP($D1871,Iscrizioni!$A$2:$M$2502,4,FALSE),"-")</f>
        <v>-</v>
      </c>
      <c r="I1871" s="27" t="str">
        <f>IF($D1871&gt;0,VLOOKUP($D1871,Iscrizioni!$A$2:$M$2502,5,FALSE),"-")</f>
        <v>-</v>
      </c>
      <c r="J1871" s="27" t="str">
        <f>IF($D1871&gt;0,VLOOKUP($D1871,Iscrizioni!$A$2:$M$2502,10,FALSE),"-")</f>
        <v>-</v>
      </c>
      <c r="K1871" s="27" t="str">
        <f t="shared" si="178"/>
        <v>-</v>
      </c>
      <c r="L1871" s="46" t="str">
        <f>IF($D1871&gt;0,VLOOKUP($D1871,Iscrizioni!$A$2:$M$2502,11,FALSE),"-")</f>
        <v>-</v>
      </c>
      <c r="M1871" s="27" t="str">
        <f>IF($D1871&gt;0,VLOOKUP($D1871,Iscrizioni!$A$2:$N$2502,12,FALSE),"-")</f>
        <v>-</v>
      </c>
      <c r="N1871" s="46" t="str">
        <f>IF($D1871&gt;0,VLOOKUP($D1871,Iscrizioni!$A$2:$M$2502,6,FALSE),"-")</f>
        <v>-</v>
      </c>
      <c r="O1871" s="107" t="str">
        <f>IF($D1871&gt;0,VLOOKUP($D1871,Iscrizioni!$A$2:$M$2502,7,FALSE),"-")</f>
        <v>-</v>
      </c>
      <c r="P1871" s="46" t="str">
        <f>IF($D1871&gt;0,VLOOKUP(LEFT($N1871,1),Regione!$A$2:$C$21,2,FALSE),"-")</f>
        <v>-</v>
      </c>
      <c r="Q1871" s="112" t="str">
        <f ca="1">IF($D1871&gt;0,NormalizzaTempo("D",CELL("tipo",$E1871),$E1871),"-")</f>
        <v>-</v>
      </c>
      <c r="R1871" s="27" t="str">
        <f>IF($D1871&gt;0,VLOOKUP($D1871,Iscrizioni!$A$2:$M$2502,13,FALSE),"-")</f>
        <v>-</v>
      </c>
      <c r="S1871" s="112" t="str">
        <f t="shared" si="175"/>
        <v>-</v>
      </c>
      <c r="T1871" s="112" t="str">
        <f>IF($D1871&gt;0,SUMIFS($S$3:$S1871,$X$3:$X1871,1,$J$3:$J1871,$J1871),"-")</f>
        <v>-</v>
      </c>
      <c r="U1871" s="112" t="str">
        <f t="shared" si="176"/>
        <v>-</v>
      </c>
      <c r="V1871" s="112" t="str">
        <f t="shared" si="179"/>
        <v>-</v>
      </c>
      <c r="W1871" s="27" t="str">
        <f>IF(LEN($C1871)=0,IF($D1871&gt;0,COUNTIFS($A$3:$A1871,$A1871),"-"),"Escluso")</f>
        <v>-</v>
      </c>
      <c r="X1871" s="2" t="str">
        <f>IF(LEN($C1871)=0,IF($D1871&gt;0,COUNTIFS($J$3:$J1871,$J1871,$C$3:$C1871,""),"-"),"Escluso")</f>
        <v>-</v>
      </c>
      <c r="Y1871" s="127" t="str">
        <f t="shared" si="177"/>
        <v>-</v>
      </c>
      <c r="Z1871" s="2" t="str">
        <f>IF($D1871&gt;0,COUNTIFS($O$3:$O1871,$O1871,$L$3:$L1871,$L1871,$I$3:$I1871,$I1871),"-")</f>
        <v>-</v>
      </c>
      <c r="AA1871" s="27" t="str">
        <f>IF($D1871&gt;0,IF(OR($Z1871 &gt;1,$L1871&lt;&gt;"Adulti"),0,VLOOKUP($P1871,Regione!$B$2:$C$22,2,FALSE)),"-")</f>
        <v>-</v>
      </c>
      <c r="AB1871" s="27" t="str">
        <f>IF($D1871&gt;0,IF(COUNTIFS($O$3:$O1871,$O1871,$L$3:$L1871,$L1871,$I$3:$I1871,$I1871) &gt;1,0,SUMIFS($Y$3:$Y$2503,$L$3:$L$2503,$L1871,$O$3:$O$2503,$O1871,$I$3:$I$2503,$I1871)),"-")</f>
        <v>-</v>
      </c>
      <c r="AC1871" s="27" t="str">
        <f t="shared" si="174"/>
        <v>-</v>
      </c>
    </row>
    <row r="1872" spans="1:29" s="1" customFormat="1">
      <c r="A1872" s="13"/>
      <c r="B1872" s="107" t="str">
        <f>IF(COUNTA($A1872)&gt;0,VLOOKUP($A1872,Corsa!$A$1:$F$43,2,FALSE),"-")</f>
        <v>-</v>
      </c>
      <c r="C1872" s="11"/>
      <c r="D1872" s="13"/>
      <c r="E1872" s="13"/>
      <c r="F1872" s="46" t="str">
        <f>IF(COUNTA($A1872)&gt;0,VLOOKUP($A1872,Corsa!$A$1:$F$43,3,FALSE),"-")</f>
        <v>-</v>
      </c>
      <c r="G1872" s="28" t="str">
        <f>IF($D1872&gt;0,VLOOKUP($D1872,Iscrizioni!$A$2:$M$2502,9,FALSE),"-")</f>
        <v>-</v>
      </c>
      <c r="H1872" s="28" t="str">
        <f>IF($D1872&gt;0,VLOOKUP($D1872,Iscrizioni!$A$2:$M$2502,4,FALSE),"-")</f>
        <v>-</v>
      </c>
      <c r="I1872" s="27" t="str">
        <f>IF($D1872&gt;0,VLOOKUP($D1872,Iscrizioni!$A$2:$M$2502,5,FALSE),"-")</f>
        <v>-</v>
      </c>
      <c r="J1872" s="27" t="str">
        <f>IF($D1872&gt;0,VLOOKUP($D1872,Iscrizioni!$A$2:$M$2502,10,FALSE),"-")</f>
        <v>-</v>
      </c>
      <c r="K1872" s="27" t="str">
        <f t="shared" si="178"/>
        <v>-</v>
      </c>
      <c r="L1872" s="46" t="str">
        <f>IF($D1872&gt;0,VLOOKUP($D1872,Iscrizioni!$A$2:$M$2502,11,FALSE),"-")</f>
        <v>-</v>
      </c>
      <c r="M1872" s="27" t="str">
        <f>IF($D1872&gt;0,VLOOKUP($D1872,Iscrizioni!$A$2:$N$2502,12,FALSE),"-")</f>
        <v>-</v>
      </c>
      <c r="N1872" s="46" t="str">
        <f>IF($D1872&gt;0,VLOOKUP($D1872,Iscrizioni!$A$2:$M$2502,6,FALSE),"-")</f>
        <v>-</v>
      </c>
      <c r="O1872" s="107" t="str">
        <f>IF($D1872&gt;0,VLOOKUP($D1872,Iscrizioni!$A$2:$M$2502,7,FALSE),"-")</f>
        <v>-</v>
      </c>
      <c r="P1872" s="46" t="str">
        <f>IF($D1872&gt;0,VLOOKUP(LEFT($N1872,1),Regione!$A$2:$C$21,2,FALSE),"-")</f>
        <v>-</v>
      </c>
      <c r="Q1872" s="112" t="str">
        <f ca="1">IF($D1872&gt;0,NormalizzaTempo("D",CELL("tipo",$E1872),$E1872),"-")</f>
        <v>-</v>
      </c>
      <c r="R1872" s="27" t="str">
        <f>IF($D1872&gt;0,VLOOKUP($D1872,Iscrizioni!$A$2:$M$2502,13,FALSE),"-")</f>
        <v>-</v>
      </c>
      <c r="S1872" s="112" t="str">
        <f t="shared" si="175"/>
        <v>-</v>
      </c>
      <c r="T1872" s="112" t="str">
        <f>IF($D1872&gt;0,SUMIFS($S$3:$S1872,$X$3:$X1872,1,$J$3:$J1872,$J1872),"-")</f>
        <v>-</v>
      </c>
      <c r="U1872" s="112" t="str">
        <f t="shared" si="176"/>
        <v>-</v>
      </c>
      <c r="V1872" s="112" t="str">
        <f t="shared" si="179"/>
        <v>-</v>
      </c>
      <c r="W1872" s="27" t="str">
        <f>IF(LEN($C1872)=0,IF($D1872&gt;0,COUNTIFS($A$3:$A1872,$A1872),"-"),"Escluso")</f>
        <v>-</v>
      </c>
      <c r="X1872" s="2" t="str">
        <f>IF(LEN($C1872)=0,IF($D1872&gt;0,COUNTIFS($J$3:$J1872,$J1872,$C$3:$C1872,""),"-"),"Escluso")</f>
        <v>-</v>
      </c>
      <c r="Y1872" s="127" t="str">
        <f t="shared" si="177"/>
        <v>-</v>
      </c>
      <c r="Z1872" s="2" t="str">
        <f>IF($D1872&gt;0,COUNTIFS($O$3:$O1872,$O1872,$L$3:$L1872,$L1872,$I$3:$I1872,$I1872),"-")</f>
        <v>-</v>
      </c>
      <c r="AA1872" s="27" t="str">
        <f>IF($D1872&gt;0,IF(OR($Z1872 &gt;1,$L1872&lt;&gt;"Adulti"),0,VLOOKUP($P1872,Regione!$B$2:$C$22,2,FALSE)),"-")</f>
        <v>-</v>
      </c>
      <c r="AB1872" s="27" t="str">
        <f>IF($D1872&gt;0,IF(COUNTIFS($O$3:$O1872,$O1872,$L$3:$L1872,$L1872,$I$3:$I1872,$I1872) &gt;1,0,SUMIFS($Y$3:$Y$2503,$L$3:$L$2503,$L1872,$O$3:$O$2503,$O1872,$I$3:$I$2503,$I1872)),"-")</f>
        <v>-</v>
      </c>
      <c r="AC1872" s="27" t="str">
        <f t="shared" ref="AC1872:AC1935" si="180">IF($D1872&gt;0,AA1872+AB1872,"-")</f>
        <v>-</v>
      </c>
    </row>
    <row r="1873" spans="1:29" s="1" customFormat="1">
      <c r="A1873" s="13"/>
      <c r="B1873" s="107" t="str">
        <f>IF(COUNTA($A1873)&gt;0,VLOOKUP($A1873,Corsa!$A$1:$F$43,2,FALSE),"-")</f>
        <v>-</v>
      </c>
      <c r="C1873" s="11"/>
      <c r="D1873" s="13"/>
      <c r="E1873" s="13"/>
      <c r="F1873" s="46" t="str">
        <f>IF(COUNTA($A1873)&gt;0,VLOOKUP($A1873,Corsa!$A$1:$F$43,3,FALSE),"-")</f>
        <v>-</v>
      </c>
      <c r="G1873" s="28" t="str">
        <f>IF($D1873&gt;0,VLOOKUP($D1873,Iscrizioni!$A$2:$M$2502,9,FALSE),"-")</f>
        <v>-</v>
      </c>
      <c r="H1873" s="28" t="str">
        <f>IF($D1873&gt;0,VLOOKUP($D1873,Iscrizioni!$A$2:$M$2502,4,FALSE),"-")</f>
        <v>-</v>
      </c>
      <c r="I1873" s="27" t="str">
        <f>IF($D1873&gt;0,VLOOKUP($D1873,Iscrizioni!$A$2:$M$2502,5,FALSE),"-")</f>
        <v>-</v>
      </c>
      <c r="J1873" s="27" t="str">
        <f>IF($D1873&gt;0,VLOOKUP($D1873,Iscrizioni!$A$2:$M$2502,10,FALSE),"-")</f>
        <v>-</v>
      </c>
      <c r="K1873" s="27" t="str">
        <f t="shared" si="178"/>
        <v>-</v>
      </c>
      <c r="L1873" s="46" t="str">
        <f>IF($D1873&gt;0,VLOOKUP($D1873,Iscrizioni!$A$2:$M$2502,11,FALSE),"-")</f>
        <v>-</v>
      </c>
      <c r="M1873" s="27" t="str">
        <f>IF($D1873&gt;0,VLOOKUP($D1873,Iscrizioni!$A$2:$N$2502,12,FALSE),"-")</f>
        <v>-</v>
      </c>
      <c r="N1873" s="46" t="str">
        <f>IF($D1873&gt;0,VLOOKUP($D1873,Iscrizioni!$A$2:$M$2502,6,FALSE),"-")</f>
        <v>-</v>
      </c>
      <c r="O1873" s="107" t="str">
        <f>IF($D1873&gt;0,VLOOKUP($D1873,Iscrizioni!$A$2:$M$2502,7,FALSE),"-")</f>
        <v>-</v>
      </c>
      <c r="P1873" s="46" t="str">
        <f>IF($D1873&gt;0,VLOOKUP(LEFT($N1873,1),Regione!$A$2:$C$21,2,FALSE),"-")</f>
        <v>-</v>
      </c>
      <c r="Q1873" s="112" t="str">
        <f ca="1">IF($D1873&gt;0,NormalizzaTempo("D",CELL("tipo",$E1873),$E1873),"-")</f>
        <v>-</v>
      </c>
      <c r="R1873" s="27" t="str">
        <f>IF($D1873&gt;0,VLOOKUP($D1873,Iscrizioni!$A$2:$M$2502,13,FALSE),"-")</f>
        <v>-</v>
      </c>
      <c r="S1873" s="112" t="str">
        <f t="shared" ref="S1873:S1936" si="181">IF($D1873&gt;0,CalcolaVelocita(R1873,Q1873*86400),"-")</f>
        <v>-</v>
      </c>
      <c r="T1873" s="112" t="str">
        <f>IF($D1873&gt;0,SUMIFS($S$3:$S1873,$X$3:$X1873,1,$J$3:$J1873,$J1873),"-")</f>
        <v>-</v>
      </c>
      <c r="U1873" s="112" t="str">
        <f t="shared" ref="U1873:U1936" si="182">IF($D1873&gt;0,S1873-T1873,"-")</f>
        <v>-</v>
      </c>
      <c r="V1873" s="112" t="str">
        <f t="shared" si="179"/>
        <v>-</v>
      </c>
      <c r="W1873" s="27" t="str">
        <f>IF(LEN($C1873)=0,IF($D1873&gt;0,COUNTIFS($A$3:$A1873,$A1873),"-"),"Escluso")</f>
        <v>-</v>
      </c>
      <c r="X1873" s="2" t="str">
        <f>IF(LEN($C1873)=0,IF($D1873&gt;0,COUNTIFS($J$3:$J1873,$J1873,$C$3:$C1873,""),"-"),"Escluso")</f>
        <v>-</v>
      </c>
      <c r="Y1873" s="127" t="str">
        <f t="shared" si="177"/>
        <v>-</v>
      </c>
      <c r="Z1873" s="2" t="str">
        <f>IF($D1873&gt;0,COUNTIFS($O$3:$O1873,$O1873,$L$3:$L1873,$L1873,$I$3:$I1873,$I1873),"-")</f>
        <v>-</v>
      </c>
      <c r="AA1873" s="27" t="str">
        <f>IF($D1873&gt;0,IF(OR($Z1873 &gt;1,$L1873&lt;&gt;"Adulti"),0,VLOOKUP($P1873,Regione!$B$2:$C$22,2,FALSE)),"-")</f>
        <v>-</v>
      </c>
      <c r="AB1873" s="27" t="str">
        <f>IF($D1873&gt;0,IF(COUNTIFS($O$3:$O1873,$O1873,$L$3:$L1873,$L1873,$I$3:$I1873,$I1873) &gt;1,0,SUMIFS($Y$3:$Y$2503,$L$3:$L$2503,$L1873,$O$3:$O$2503,$O1873,$I$3:$I$2503,$I1873)),"-")</f>
        <v>-</v>
      </c>
      <c r="AC1873" s="27" t="str">
        <f t="shared" si="180"/>
        <v>-</v>
      </c>
    </row>
    <row r="1874" spans="1:29" s="1" customFormat="1">
      <c r="A1874" s="13"/>
      <c r="B1874" s="107" t="str">
        <f>IF(COUNTA($A1874)&gt;0,VLOOKUP($A1874,Corsa!$A$1:$F$43,2,FALSE),"-")</f>
        <v>-</v>
      </c>
      <c r="C1874" s="11"/>
      <c r="D1874" s="13"/>
      <c r="E1874" s="13"/>
      <c r="F1874" s="46" t="str">
        <f>IF(COUNTA($A1874)&gt;0,VLOOKUP($A1874,Corsa!$A$1:$F$43,3,FALSE),"-")</f>
        <v>-</v>
      </c>
      <c r="G1874" s="28" t="str">
        <f>IF($D1874&gt;0,VLOOKUP($D1874,Iscrizioni!$A$2:$M$2502,9,FALSE),"-")</f>
        <v>-</v>
      </c>
      <c r="H1874" s="28" t="str">
        <f>IF($D1874&gt;0,VLOOKUP($D1874,Iscrizioni!$A$2:$M$2502,4,FALSE),"-")</f>
        <v>-</v>
      </c>
      <c r="I1874" s="27" t="str">
        <f>IF($D1874&gt;0,VLOOKUP($D1874,Iscrizioni!$A$2:$M$2502,5,FALSE),"-")</f>
        <v>-</v>
      </c>
      <c r="J1874" s="27" t="str">
        <f>IF($D1874&gt;0,VLOOKUP($D1874,Iscrizioni!$A$2:$M$2502,10,FALSE),"-")</f>
        <v>-</v>
      </c>
      <c r="K1874" s="27" t="str">
        <f t="shared" si="178"/>
        <v>-</v>
      </c>
      <c r="L1874" s="46" t="str">
        <f>IF($D1874&gt;0,VLOOKUP($D1874,Iscrizioni!$A$2:$M$2502,11,FALSE),"-")</f>
        <v>-</v>
      </c>
      <c r="M1874" s="27" t="str">
        <f>IF($D1874&gt;0,VLOOKUP($D1874,Iscrizioni!$A$2:$N$2502,12,FALSE),"-")</f>
        <v>-</v>
      </c>
      <c r="N1874" s="46" t="str">
        <f>IF($D1874&gt;0,VLOOKUP($D1874,Iscrizioni!$A$2:$M$2502,6,FALSE),"-")</f>
        <v>-</v>
      </c>
      <c r="O1874" s="107" t="str">
        <f>IF($D1874&gt;0,VLOOKUP($D1874,Iscrizioni!$A$2:$M$2502,7,FALSE),"-")</f>
        <v>-</v>
      </c>
      <c r="P1874" s="46" t="str">
        <f>IF($D1874&gt;0,VLOOKUP(LEFT($N1874,1),Regione!$A$2:$C$21,2,FALSE),"-")</f>
        <v>-</v>
      </c>
      <c r="Q1874" s="112" t="str">
        <f ca="1">IF($D1874&gt;0,NormalizzaTempo("D",CELL("tipo",$E1874),$E1874),"-")</f>
        <v>-</v>
      </c>
      <c r="R1874" s="27" t="str">
        <f>IF($D1874&gt;0,VLOOKUP($D1874,Iscrizioni!$A$2:$M$2502,13,FALSE),"-")</f>
        <v>-</v>
      </c>
      <c r="S1874" s="112" t="str">
        <f t="shared" si="181"/>
        <v>-</v>
      </c>
      <c r="T1874" s="112" t="str">
        <f>IF($D1874&gt;0,SUMIFS($S$3:$S1874,$X$3:$X1874,1,$J$3:$J1874,$J1874),"-")</f>
        <v>-</v>
      </c>
      <c r="U1874" s="112" t="str">
        <f t="shared" si="182"/>
        <v>-</v>
      </c>
      <c r="V1874" s="112" t="str">
        <f t="shared" si="179"/>
        <v>-</v>
      </c>
      <c r="W1874" s="27" t="str">
        <f>IF(LEN($C1874)=0,IF($D1874&gt;0,COUNTIFS($A$3:$A1874,$A1874),"-"),"Escluso")</f>
        <v>-</v>
      </c>
      <c r="X1874" s="2" t="str">
        <f>IF(LEN($C1874)=0,IF($D1874&gt;0,COUNTIFS($J$3:$J1874,$J1874,$C$3:$C1874,""),"-"),"Escluso")</f>
        <v>-</v>
      </c>
      <c r="Y1874" s="127" t="str">
        <f t="shared" si="177"/>
        <v>-</v>
      </c>
      <c r="Z1874" s="2" t="str">
        <f>IF($D1874&gt;0,COUNTIFS($O$3:$O1874,$O1874,$L$3:$L1874,$L1874,$I$3:$I1874,$I1874),"-")</f>
        <v>-</v>
      </c>
      <c r="AA1874" s="27" t="str">
        <f>IF($D1874&gt;0,IF(OR($Z1874 &gt;1,$L1874&lt;&gt;"Adulti"),0,VLOOKUP($P1874,Regione!$B$2:$C$22,2,FALSE)),"-")</f>
        <v>-</v>
      </c>
      <c r="AB1874" s="27" t="str">
        <f>IF($D1874&gt;0,IF(COUNTIFS($O$3:$O1874,$O1874,$L$3:$L1874,$L1874,$I$3:$I1874,$I1874) &gt;1,0,SUMIFS($Y$3:$Y$2503,$L$3:$L$2503,$L1874,$O$3:$O$2503,$O1874,$I$3:$I$2503,$I1874)),"-")</f>
        <v>-</v>
      </c>
      <c r="AC1874" s="27" t="str">
        <f t="shared" si="180"/>
        <v>-</v>
      </c>
    </row>
    <row r="1875" spans="1:29" s="1" customFormat="1">
      <c r="A1875" s="13"/>
      <c r="B1875" s="107" t="str">
        <f>IF(COUNTA($A1875)&gt;0,VLOOKUP($A1875,Corsa!$A$1:$F$43,2,FALSE),"-")</f>
        <v>-</v>
      </c>
      <c r="C1875" s="11"/>
      <c r="D1875" s="13"/>
      <c r="E1875" s="13"/>
      <c r="F1875" s="46" t="str">
        <f>IF(COUNTA($A1875)&gt;0,VLOOKUP($A1875,Corsa!$A$1:$F$43,3,FALSE),"-")</f>
        <v>-</v>
      </c>
      <c r="G1875" s="28" t="str">
        <f>IF($D1875&gt;0,VLOOKUP($D1875,Iscrizioni!$A$2:$M$2502,9,FALSE),"-")</f>
        <v>-</v>
      </c>
      <c r="H1875" s="28" t="str">
        <f>IF($D1875&gt;0,VLOOKUP($D1875,Iscrizioni!$A$2:$M$2502,4,FALSE),"-")</f>
        <v>-</v>
      </c>
      <c r="I1875" s="27" t="str">
        <f>IF($D1875&gt;0,VLOOKUP($D1875,Iscrizioni!$A$2:$M$2502,5,FALSE),"-")</f>
        <v>-</v>
      </c>
      <c r="J1875" s="27" t="str">
        <f>IF($D1875&gt;0,VLOOKUP($D1875,Iscrizioni!$A$2:$M$2502,10,FALSE),"-")</f>
        <v>-</v>
      </c>
      <c r="K1875" s="27" t="str">
        <f t="shared" si="178"/>
        <v>-</v>
      </c>
      <c r="L1875" s="46" t="str">
        <f>IF($D1875&gt;0,VLOOKUP($D1875,Iscrizioni!$A$2:$M$2502,11,FALSE),"-")</f>
        <v>-</v>
      </c>
      <c r="M1875" s="27" t="str">
        <f>IF($D1875&gt;0,VLOOKUP($D1875,Iscrizioni!$A$2:$N$2502,12,FALSE),"-")</f>
        <v>-</v>
      </c>
      <c r="N1875" s="46" t="str">
        <f>IF($D1875&gt;0,VLOOKUP($D1875,Iscrizioni!$A$2:$M$2502,6,FALSE),"-")</f>
        <v>-</v>
      </c>
      <c r="O1875" s="107" t="str">
        <f>IF($D1875&gt;0,VLOOKUP($D1875,Iscrizioni!$A$2:$M$2502,7,FALSE),"-")</f>
        <v>-</v>
      </c>
      <c r="P1875" s="46" t="str">
        <f>IF($D1875&gt;0,VLOOKUP(LEFT($N1875,1),Regione!$A$2:$C$21,2,FALSE),"-")</f>
        <v>-</v>
      </c>
      <c r="Q1875" s="112" t="str">
        <f ca="1">IF($D1875&gt;0,NormalizzaTempo("D",CELL("tipo",$E1875),$E1875),"-")</f>
        <v>-</v>
      </c>
      <c r="R1875" s="27" t="str">
        <f>IF($D1875&gt;0,VLOOKUP($D1875,Iscrizioni!$A$2:$M$2502,13,FALSE),"-")</f>
        <v>-</v>
      </c>
      <c r="S1875" s="112" t="str">
        <f t="shared" si="181"/>
        <v>-</v>
      </c>
      <c r="T1875" s="112" t="str">
        <f>IF($D1875&gt;0,SUMIFS($S$3:$S1875,$X$3:$X1875,1,$J$3:$J1875,$J1875),"-")</f>
        <v>-</v>
      </c>
      <c r="U1875" s="112" t="str">
        <f t="shared" si="182"/>
        <v>-</v>
      </c>
      <c r="V1875" s="112" t="str">
        <f t="shared" si="179"/>
        <v>-</v>
      </c>
      <c r="W1875" s="27" t="str">
        <f>IF(LEN($C1875)=0,IF($D1875&gt;0,COUNTIFS($A$3:$A1875,$A1875),"-"),"Escluso")</f>
        <v>-</v>
      </c>
      <c r="X1875" s="2" t="str">
        <f>IF(LEN($C1875)=0,IF($D1875&gt;0,COUNTIFS($J$3:$J1875,$J1875,$C$3:$C1875,""),"-"),"Escluso")</f>
        <v>-</v>
      </c>
      <c r="Y1875" s="127" t="str">
        <f t="shared" si="177"/>
        <v>-</v>
      </c>
      <c r="Z1875" s="2" t="str">
        <f>IF($D1875&gt;0,COUNTIFS($O$3:$O1875,$O1875,$L$3:$L1875,$L1875,$I$3:$I1875,$I1875),"-")</f>
        <v>-</v>
      </c>
      <c r="AA1875" s="27" t="str">
        <f>IF($D1875&gt;0,IF(OR($Z1875 &gt;1,$L1875&lt;&gt;"Adulti"),0,VLOOKUP($P1875,Regione!$B$2:$C$22,2,FALSE)),"-")</f>
        <v>-</v>
      </c>
      <c r="AB1875" s="27" t="str">
        <f>IF($D1875&gt;0,IF(COUNTIFS($O$3:$O1875,$O1875,$L$3:$L1875,$L1875,$I$3:$I1875,$I1875) &gt;1,0,SUMIFS($Y$3:$Y$2503,$L$3:$L$2503,$L1875,$O$3:$O$2503,$O1875,$I$3:$I$2503,$I1875)),"-")</f>
        <v>-</v>
      </c>
      <c r="AC1875" s="27" t="str">
        <f t="shared" si="180"/>
        <v>-</v>
      </c>
    </row>
    <row r="1876" spans="1:29" s="1" customFormat="1">
      <c r="A1876" s="13"/>
      <c r="B1876" s="107" t="str">
        <f>IF(COUNTA($A1876)&gt;0,VLOOKUP($A1876,Corsa!$A$1:$F$43,2,FALSE),"-")</f>
        <v>-</v>
      </c>
      <c r="C1876" s="11"/>
      <c r="D1876" s="13"/>
      <c r="E1876" s="13"/>
      <c r="F1876" s="46" t="str">
        <f>IF(COUNTA($A1876)&gt;0,VLOOKUP($A1876,Corsa!$A$1:$F$43,3,FALSE),"-")</f>
        <v>-</v>
      </c>
      <c r="G1876" s="28" t="str">
        <f>IF($D1876&gt;0,VLOOKUP($D1876,Iscrizioni!$A$2:$M$2502,9,FALSE),"-")</f>
        <v>-</v>
      </c>
      <c r="H1876" s="28" t="str">
        <f>IF($D1876&gt;0,VLOOKUP($D1876,Iscrizioni!$A$2:$M$2502,4,FALSE),"-")</f>
        <v>-</v>
      </c>
      <c r="I1876" s="27" t="str">
        <f>IF($D1876&gt;0,VLOOKUP($D1876,Iscrizioni!$A$2:$M$2502,5,FALSE),"-")</f>
        <v>-</v>
      </c>
      <c r="J1876" s="27" t="str">
        <f>IF($D1876&gt;0,VLOOKUP($D1876,Iscrizioni!$A$2:$M$2502,10,FALSE),"-")</f>
        <v>-</v>
      </c>
      <c r="K1876" s="27" t="str">
        <f t="shared" si="178"/>
        <v>-</v>
      </c>
      <c r="L1876" s="46" t="str">
        <f>IF($D1876&gt;0,VLOOKUP($D1876,Iscrizioni!$A$2:$M$2502,11,FALSE),"-")</f>
        <v>-</v>
      </c>
      <c r="M1876" s="27" t="str">
        <f>IF($D1876&gt;0,VLOOKUP($D1876,Iscrizioni!$A$2:$N$2502,12,FALSE),"-")</f>
        <v>-</v>
      </c>
      <c r="N1876" s="46" t="str">
        <f>IF($D1876&gt;0,VLOOKUP($D1876,Iscrizioni!$A$2:$M$2502,6,FALSE),"-")</f>
        <v>-</v>
      </c>
      <c r="O1876" s="107" t="str">
        <f>IF($D1876&gt;0,VLOOKUP($D1876,Iscrizioni!$A$2:$M$2502,7,FALSE),"-")</f>
        <v>-</v>
      </c>
      <c r="P1876" s="46" t="str">
        <f>IF($D1876&gt;0,VLOOKUP(LEFT($N1876,1),Regione!$A$2:$C$21,2,FALSE),"-")</f>
        <v>-</v>
      </c>
      <c r="Q1876" s="112" t="str">
        <f ca="1">IF($D1876&gt;0,NormalizzaTempo("D",CELL("tipo",$E1876),$E1876),"-")</f>
        <v>-</v>
      </c>
      <c r="R1876" s="27" t="str">
        <f>IF($D1876&gt;0,VLOOKUP($D1876,Iscrizioni!$A$2:$M$2502,13,FALSE),"-")</f>
        <v>-</v>
      </c>
      <c r="S1876" s="112" t="str">
        <f t="shared" si="181"/>
        <v>-</v>
      </c>
      <c r="T1876" s="112" t="str">
        <f>IF($D1876&gt;0,SUMIFS($S$3:$S1876,$X$3:$X1876,1,$J$3:$J1876,$J1876),"-")</f>
        <v>-</v>
      </c>
      <c r="U1876" s="112" t="str">
        <f t="shared" si="182"/>
        <v>-</v>
      </c>
      <c r="V1876" s="112" t="str">
        <f t="shared" si="179"/>
        <v>-</v>
      </c>
      <c r="W1876" s="27" t="str">
        <f>IF(LEN($C1876)=0,IF($D1876&gt;0,COUNTIFS($A$3:$A1876,$A1876),"-"),"Escluso")</f>
        <v>-</v>
      </c>
      <c r="X1876" s="2" t="str">
        <f>IF(LEN($C1876)=0,IF($D1876&gt;0,COUNTIFS($J$3:$J1876,$J1876,$C$3:$C1876,""),"-"),"Escluso")</f>
        <v>-</v>
      </c>
      <c r="Y1876" s="127" t="str">
        <f t="shared" si="177"/>
        <v>-</v>
      </c>
      <c r="Z1876" s="2" t="str">
        <f>IF($D1876&gt;0,COUNTIFS($O$3:$O1876,$O1876,$L$3:$L1876,$L1876,$I$3:$I1876,$I1876),"-")</f>
        <v>-</v>
      </c>
      <c r="AA1876" s="27" t="str">
        <f>IF($D1876&gt;0,IF(OR($Z1876 &gt;1,$L1876&lt;&gt;"Adulti"),0,VLOOKUP($P1876,Regione!$B$2:$C$22,2,FALSE)),"-")</f>
        <v>-</v>
      </c>
      <c r="AB1876" s="27" t="str">
        <f>IF($D1876&gt;0,IF(COUNTIFS($O$3:$O1876,$O1876,$L$3:$L1876,$L1876,$I$3:$I1876,$I1876) &gt;1,0,SUMIFS($Y$3:$Y$2503,$L$3:$L$2503,$L1876,$O$3:$O$2503,$O1876,$I$3:$I$2503,$I1876)),"-")</f>
        <v>-</v>
      </c>
      <c r="AC1876" s="27" t="str">
        <f t="shared" si="180"/>
        <v>-</v>
      </c>
    </row>
    <row r="1877" spans="1:29" s="1" customFormat="1">
      <c r="A1877" s="13"/>
      <c r="B1877" s="107" t="str">
        <f>IF(COUNTA($A1877)&gt;0,VLOOKUP($A1877,Corsa!$A$1:$F$43,2,FALSE),"-")</f>
        <v>-</v>
      </c>
      <c r="C1877" s="11"/>
      <c r="D1877" s="13"/>
      <c r="E1877" s="13"/>
      <c r="F1877" s="46" t="str">
        <f>IF(COUNTA($A1877)&gt;0,VLOOKUP($A1877,Corsa!$A$1:$F$43,3,FALSE),"-")</f>
        <v>-</v>
      </c>
      <c r="G1877" s="28" t="str">
        <f>IF($D1877&gt;0,VLOOKUP($D1877,Iscrizioni!$A$2:$M$2502,9,FALSE),"-")</f>
        <v>-</v>
      </c>
      <c r="H1877" s="28" t="str">
        <f>IF($D1877&gt;0,VLOOKUP($D1877,Iscrizioni!$A$2:$M$2502,4,FALSE),"-")</f>
        <v>-</v>
      </c>
      <c r="I1877" s="27" t="str">
        <f>IF($D1877&gt;0,VLOOKUP($D1877,Iscrizioni!$A$2:$M$2502,5,FALSE),"-")</f>
        <v>-</v>
      </c>
      <c r="J1877" s="27" t="str">
        <f>IF($D1877&gt;0,VLOOKUP($D1877,Iscrizioni!$A$2:$M$2502,10,FALSE),"-")</f>
        <v>-</v>
      </c>
      <c r="K1877" s="27" t="str">
        <f t="shared" si="178"/>
        <v>-</v>
      </c>
      <c r="L1877" s="46" t="str">
        <f>IF($D1877&gt;0,VLOOKUP($D1877,Iscrizioni!$A$2:$M$2502,11,FALSE),"-")</f>
        <v>-</v>
      </c>
      <c r="M1877" s="27" t="str">
        <f>IF($D1877&gt;0,VLOOKUP($D1877,Iscrizioni!$A$2:$N$2502,12,FALSE),"-")</f>
        <v>-</v>
      </c>
      <c r="N1877" s="46" t="str">
        <f>IF($D1877&gt;0,VLOOKUP($D1877,Iscrizioni!$A$2:$M$2502,6,FALSE),"-")</f>
        <v>-</v>
      </c>
      <c r="O1877" s="107" t="str">
        <f>IF($D1877&gt;0,VLOOKUP($D1877,Iscrizioni!$A$2:$M$2502,7,FALSE),"-")</f>
        <v>-</v>
      </c>
      <c r="P1877" s="46" t="str">
        <f>IF($D1877&gt;0,VLOOKUP(LEFT($N1877,1),Regione!$A$2:$C$21,2,FALSE),"-")</f>
        <v>-</v>
      </c>
      <c r="Q1877" s="112" t="str">
        <f ca="1">IF($D1877&gt;0,NormalizzaTempo("D",CELL("tipo",$E1877),$E1877),"-")</f>
        <v>-</v>
      </c>
      <c r="R1877" s="27" t="str">
        <f>IF($D1877&gt;0,VLOOKUP($D1877,Iscrizioni!$A$2:$M$2502,13,FALSE),"-")</f>
        <v>-</v>
      </c>
      <c r="S1877" s="112" t="str">
        <f t="shared" si="181"/>
        <v>-</v>
      </c>
      <c r="T1877" s="112" t="str">
        <f>IF($D1877&gt;0,SUMIFS($S$3:$S1877,$X$3:$X1877,1,$J$3:$J1877,$J1877),"-")</f>
        <v>-</v>
      </c>
      <c r="U1877" s="112" t="str">
        <f t="shared" si="182"/>
        <v>-</v>
      </c>
      <c r="V1877" s="112" t="str">
        <f t="shared" si="179"/>
        <v>-</v>
      </c>
      <c r="W1877" s="27" t="str">
        <f>IF(LEN($C1877)=0,IF($D1877&gt;0,COUNTIFS($A$3:$A1877,$A1877),"-"),"Escluso")</f>
        <v>-</v>
      </c>
      <c r="X1877" s="2" t="str">
        <f>IF(LEN($C1877)=0,IF($D1877&gt;0,COUNTIFS($J$3:$J1877,$J1877,$C$3:$C1877,""),"-"),"Escluso")</f>
        <v>-</v>
      </c>
      <c r="Y1877" s="127" t="str">
        <f t="shared" si="177"/>
        <v>-</v>
      </c>
      <c r="Z1877" s="2" t="str">
        <f>IF($D1877&gt;0,COUNTIFS($O$3:$O1877,$O1877,$L$3:$L1877,$L1877,$I$3:$I1877,$I1877),"-")</f>
        <v>-</v>
      </c>
      <c r="AA1877" s="27" t="str">
        <f>IF($D1877&gt;0,IF(OR($Z1877 &gt;1,$L1877&lt;&gt;"Adulti"),0,VLOOKUP($P1877,Regione!$B$2:$C$22,2,FALSE)),"-")</f>
        <v>-</v>
      </c>
      <c r="AB1877" s="27" t="str">
        <f>IF($D1877&gt;0,IF(COUNTIFS($O$3:$O1877,$O1877,$L$3:$L1877,$L1877,$I$3:$I1877,$I1877) &gt;1,0,SUMIFS($Y$3:$Y$2503,$L$3:$L$2503,$L1877,$O$3:$O$2503,$O1877,$I$3:$I$2503,$I1877)),"-")</f>
        <v>-</v>
      </c>
      <c r="AC1877" s="27" t="str">
        <f t="shared" si="180"/>
        <v>-</v>
      </c>
    </row>
    <row r="1878" spans="1:29" s="1" customFormat="1">
      <c r="A1878" s="13"/>
      <c r="B1878" s="107" t="str">
        <f>IF(COUNTA($A1878)&gt;0,VLOOKUP($A1878,Corsa!$A$1:$F$43,2,FALSE),"-")</f>
        <v>-</v>
      </c>
      <c r="C1878" s="11"/>
      <c r="D1878" s="13"/>
      <c r="E1878" s="13"/>
      <c r="F1878" s="46" t="str">
        <f>IF(COUNTA($A1878)&gt;0,VLOOKUP($A1878,Corsa!$A$1:$F$43,3,FALSE),"-")</f>
        <v>-</v>
      </c>
      <c r="G1878" s="28" t="str">
        <f>IF($D1878&gt;0,VLOOKUP($D1878,Iscrizioni!$A$2:$M$2502,9,FALSE),"-")</f>
        <v>-</v>
      </c>
      <c r="H1878" s="28" t="str">
        <f>IF($D1878&gt;0,VLOOKUP($D1878,Iscrizioni!$A$2:$M$2502,4,FALSE),"-")</f>
        <v>-</v>
      </c>
      <c r="I1878" s="27" t="str">
        <f>IF($D1878&gt;0,VLOOKUP($D1878,Iscrizioni!$A$2:$M$2502,5,FALSE),"-")</f>
        <v>-</v>
      </c>
      <c r="J1878" s="27" t="str">
        <f>IF($D1878&gt;0,VLOOKUP($D1878,Iscrizioni!$A$2:$M$2502,10,FALSE),"-")</f>
        <v>-</v>
      </c>
      <c r="K1878" s="27" t="str">
        <f t="shared" si="178"/>
        <v>-</v>
      </c>
      <c r="L1878" s="46" t="str">
        <f>IF($D1878&gt;0,VLOOKUP($D1878,Iscrizioni!$A$2:$M$2502,11,FALSE),"-")</f>
        <v>-</v>
      </c>
      <c r="M1878" s="27" t="str">
        <f>IF($D1878&gt;0,VLOOKUP($D1878,Iscrizioni!$A$2:$N$2502,12,FALSE),"-")</f>
        <v>-</v>
      </c>
      <c r="N1878" s="46" t="str">
        <f>IF($D1878&gt;0,VLOOKUP($D1878,Iscrizioni!$A$2:$M$2502,6,FALSE),"-")</f>
        <v>-</v>
      </c>
      <c r="O1878" s="107" t="str">
        <f>IF($D1878&gt;0,VLOOKUP($D1878,Iscrizioni!$A$2:$M$2502,7,FALSE),"-")</f>
        <v>-</v>
      </c>
      <c r="P1878" s="46" t="str">
        <f>IF($D1878&gt;0,VLOOKUP(LEFT($N1878,1),Regione!$A$2:$C$21,2,FALSE),"-")</f>
        <v>-</v>
      </c>
      <c r="Q1878" s="112" t="str">
        <f ca="1">IF($D1878&gt;0,NormalizzaTempo("D",CELL("tipo",$E1878),$E1878),"-")</f>
        <v>-</v>
      </c>
      <c r="R1878" s="27" t="str">
        <f>IF($D1878&gt;0,VLOOKUP($D1878,Iscrizioni!$A$2:$M$2502,13,FALSE),"-")</f>
        <v>-</v>
      </c>
      <c r="S1878" s="112" t="str">
        <f t="shared" si="181"/>
        <v>-</v>
      </c>
      <c r="T1878" s="112" t="str">
        <f>IF($D1878&gt;0,SUMIFS($S$3:$S1878,$X$3:$X1878,1,$J$3:$J1878,$J1878),"-")</f>
        <v>-</v>
      </c>
      <c r="U1878" s="112" t="str">
        <f t="shared" si="182"/>
        <v>-</v>
      </c>
      <c r="V1878" s="112" t="str">
        <f t="shared" si="179"/>
        <v>-</v>
      </c>
      <c r="W1878" s="27" t="str">
        <f>IF(LEN($C1878)=0,IF($D1878&gt;0,COUNTIFS($A$3:$A1878,$A1878),"-"),"Escluso")</f>
        <v>-</v>
      </c>
      <c r="X1878" s="2" t="str">
        <f>IF(LEN($C1878)=0,IF($D1878&gt;0,COUNTIFS($J$3:$J1878,$J1878,$C$3:$C1878,""),"-"),"Escluso")</f>
        <v>-</v>
      </c>
      <c r="Y1878" s="127" t="str">
        <f t="shared" si="177"/>
        <v>-</v>
      </c>
      <c r="Z1878" s="2" t="str">
        <f>IF($D1878&gt;0,COUNTIFS($O$3:$O1878,$O1878,$L$3:$L1878,$L1878,$I$3:$I1878,$I1878),"-")</f>
        <v>-</v>
      </c>
      <c r="AA1878" s="27" t="str">
        <f>IF($D1878&gt;0,IF(OR($Z1878 &gt;1,$L1878&lt;&gt;"Adulti"),0,VLOOKUP($P1878,Regione!$B$2:$C$22,2,FALSE)),"-")</f>
        <v>-</v>
      </c>
      <c r="AB1878" s="27" t="str">
        <f>IF($D1878&gt;0,IF(COUNTIFS($O$3:$O1878,$O1878,$L$3:$L1878,$L1878,$I$3:$I1878,$I1878) &gt;1,0,SUMIFS($Y$3:$Y$2503,$L$3:$L$2503,$L1878,$O$3:$O$2503,$O1878,$I$3:$I$2503,$I1878)),"-")</f>
        <v>-</v>
      </c>
      <c r="AC1878" s="27" t="str">
        <f t="shared" si="180"/>
        <v>-</v>
      </c>
    </row>
    <row r="1879" spans="1:29" s="1" customFormat="1">
      <c r="A1879" s="13"/>
      <c r="B1879" s="107" t="str">
        <f>IF(COUNTA($A1879)&gt;0,VLOOKUP($A1879,Corsa!$A$1:$F$43,2,FALSE),"-")</f>
        <v>-</v>
      </c>
      <c r="C1879" s="11"/>
      <c r="D1879" s="13"/>
      <c r="E1879" s="13"/>
      <c r="F1879" s="46" t="str">
        <f>IF(COUNTA($A1879)&gt;0,VLOOKUP($A1879,Corsa!$A$1:$F$43,3,FALSE),"-")</f>
        <v>-</v>
      </c>
      <c r="G1879" s="28" t="str">
        <f>IF($D1879&gt;0,VLOOKUP($D1879,Iscrizioni!$A$2:$M$2502,9,FALSE),"-")</f>
        <v>-</v>
      </c>
      <c r="H1879" s="28" t="str">
        <f>IF($D1879&gt;0,VLOOKUP($D1879,Iscrizioni!$A$2:$M$2502,4,FALSE),"-")</f>
        <v>-</v>
      </c>
      <c r="I1879" s="27" t="str">
        <f>IF($D1879&gt;0,VLOOKUP($D1879,Iscrizioni!$A$2:$M$2502,5,FALSE),"-")</f>
        <v>-</v>
      </c>
      <c r="J1879" s="27" t="str">
        <f>IF($D1879&gt;0,VLOOKUP($D1879,Iscrizioni!$A$2:$M$2502,10,FALSE),"-")</f>
        <v>-</v>
      </c>
      <c r="K1879" s="27" t="str">
        <f t="shared" si="178"/>
        <v>-</v>
      </c>
      <c r="L1879" s="46" t="str">
        <f>IF($D1879&gt;0,VLOOKUP($D1879,Iscrizioni!$A$2:$M$2502,11,FALSE),"-")</f>
        <v>-</v>
      </c>
      <c r="M1879" s="27" t="str">
        <f>IF($D1879&gt;0,VLOOKUP($D1879,Iscrizioni!$A$2:$N$2502,12,FALSE),"-")</f>
        <v>-</v>
      </c>
      <c r="N1879" s="46" t="str">
        <f>IF($D1879&gt;0,VLOOKUP($D1879,Iscrizioni!$A$2:$M$2502,6,FALSE),"-")</f>
        <v>-</v>
      </c>
      <c r="O1879" s="107" t="str">
        <f>IF($D1879&gt;0,VLOOKUP($D1879,Iscrizioni!$A$2:$M$2502,7,FALSE),"-")</f>
        <v>-</v>
      </c>
      <c r="P1879" s="46" t="str">
        <f>IF($D1879&gt;0,VLOOKUP(LEFT($N1879,1),Regione!$A$2:$C$21,2,FALSE),"-")</f>
        <v>-</v>
      </c>
      <c r="Q1879" s="112" t="str">
        <f ca="1">IF($D1879&gt;0,NormalizzaTempo("D",CELL("tipo",$E1879),$E1879),"-")</f>
        <v>-</v>
      </c>
      <c r="R1879" s="27" t="str">
        <f>IF($D1879&gt;0,VLOOKUP($D1879,Iscrizioni!$A$2:$M$2502,13,FALSE),"-")</f>
        <v>-</v>
      </c>
      <c r="S1879" s="112" t="str">
        <f t="shared" si="181"/>
        <v>-</v>
      </c>
      <c r="T1879" s="112" t="str">
        <f>IF($D1879&gt;0,SUMIFS($S$3:$S1879,$X$3:$X1879,1,$J$3:$J1879,$J1879),"-")</f>
        <v>-</v>
      </c>
      <c r="U1879" s="112" t="str">
        <f t="shared" si="182"/>
        <v>-</v>
      </c>
      <c r="V1879" s="112" t="str">
        <f t="shared" si="179"/>
        <v>-</v>
      </c>
      <c r="W1879" s="27" t="str">
        <f>IF(LEN($C1879)=0,IF($D1879&gt;0,COUNTIFS($A$3:$A1879,$A1879),"-"),"Escluso")</f>
        <v>-</v>
      </c>
      <c r="X1879" s="2" t="str">
        <f>IF(LEN($C1879)=0,IF($D1879&gt;0,COUNTIFS($J$3:$J1879,$J1879,$C$3:$C1879,""),"-"),"Escluso")</f>
        <v>-</v>
      </c>
      <c r="Y1879" s="127" t="str">
        <f t="shared" si="177"/>
        <v>-</v>
      </c>
      <c r="Z1879" s="2" t="str">
        <f>IF($D1879&gt;0,COUNTIFS($O$3:$O1879,$O1879,$L$3:$L1879,$L1879,$I$3:$I1879,$I1879),"-")</f>
        <v>-</v>
      </c>
      <c r="AA1879" s="27" t="str">
        <f>IF($D1879&gt;0,IF(OR($Z1879 &gt;1,$L1879&lt;&gt;"Adulti"),0,VLOOKUP($P1879,Regione!$B$2:$C$22,2,FALSE)),"-")</f>
        <v>-</v>
      </c>
      <c r="AB1879" s="27" t="str">
        <f>IF($D1879&gt;0,IF(COUNTIFS($O$3:$O1879,$O1879,$L$3:$L1879,$L1879,$I$3:$I1879,$I1879) &gt;1,0,SUMIFS($Y$3:$Y$2503,$L$3:$L$2503,$L1879,$O$3:$O$2503,$O1879,$I$3:$I$2503,$I1879)),"-")</f>
        <v>-</v>
      </c>
      <c r="AC1879" s="27" t="str">
        <f t="shared" si="180"/>
        <v>-</v>
      </c>
    </row>
    <row r="1880" spans="1:29" s="1" customFormat="1">
      <c r="A1880" s="13"/>
      <c r="B1880" s="107" t="str">
        <f>IF(COUNTA($A1880)&gt;0,VLOOKUP($A1880,Corsa!$A$1:$F$43,2,FALSE),"-")</f>
        <v>-</v>
      </c>
      <c r="C1880" s="11"/>
      <c r="D1880" s="13"/>
      <c r="E1880" s="13"/>
      <c r="F1880" s="46" t="str">
        <f>IF(COUNTA($A1880)&gt;0,VLOOKUP($A1880,Corsa!$A$1:$F$43,3,FALSE),"-")</f>
        <v>-</v>
      </c>
      <c r="G1880" s="28" t="str">
        <f>IF($D1880&gt;0,VLOOKUP($D1880,Iscrizioni!$A$2:$M$2502,9,FALSE),"-")</f>
        <v>-</v>
      </c>
      <c r="H1880" s="28" t="str">
        <f>IF($D1880&gt;0,VLOOKUP($D1880,Iscrizioni!$A$2:$M$2502,4,FALSE),"-")</f>
        <v>-</v>
      </c>
      <c r="I1880" s="27" t="str">
        <f>IF($D1880&gt;0,VLOOKUP($D1880,Iscrizioni!$A$2:$M$2502,5,FALSE),"-")</f>
        <v>-</v>
      </c>
      <c r="J1880" s="27" t="str">
        <f>IF($D1880&gt;0,VLOOKUP($D1880,Iscrizioni!$A$2:$M$2502,10,FALSE),"-")</f>
        <v>-</v>
      </c>
      <c r="K1880" s="27" t="str">
        <f t="shared" si="178"/>
        <v>-</v>
      </c>
      <c r="L1880" s="46" t="str">
        <f>IF($D1880&gt;0,VLOOKUP($D1880,Iscrizioni!$A$2:$M$2502,11,FALSE),"-")</f>
        <v>-</v>
      </c>
      <c r="M1880" s="27" t="str">
        <f>IF($D1880&gt;0,VLOOKUP($D1880,Iscrizioni!$A$2:$N$2502,12,FALSE),"-")</f>
        <v>-</v>
      </c>
      <c r="N1880" s="46" t="str">
        <f>IF($D1880&gt;0,VLOOKUP($D1880,Iscrizioni!$A$2:$M$2502,6,FALSE),"-")</f>
        <v>-</v>
      </c>
      <c r="O1880" s="107" t="str">
        <f>IF($D1880&gt;0,VLOOKUP($D1880,Iscrizioni!$A$2:$M$2502,7,FALSE),"-")</f>
        <v>-</v>
      </c>
      <c r="P1880" s="46" t="str">
        <f>IF($D1880&gt;0,VLOOKUP(LEFT($N1880,1),Regione!$A$2:$C$21,2,FALSE),"-")</f>
        <v>-</v>
      </c>
      <c r="Q1880" s="112" t="str">
        <f ca="1">IF($D1880&gt;0,NormalizzaTempo("D",CELL("tipo",$E1880),$E1880),"-")</f>
        <v>-</v>
      </c>
      <c r="R1880" s="27" t="str">
        <f>IF($D1880&gt;0,VLOOKUP($D1880,Iscrizioni!$A$2:$M$2502,13,FALSE),"-")</f>
        <v>-</v>
      </c>
      <c r="S1880" s="112" t="str">
        <f t="shared" si="181"/>
        <v>-</v>
      </c>
      <c r="T1880" s="112" t="str">
        <f>IF($D1880&gt;0,SUMIFS($S$3:$S1880,$X$3:$X1880,1,$J$3:$J1880,$J1880),"-")</f>
        <v>-</v>
      </c>
      <c r="U1880" s="112" t="str">
        <f t="shared" si="182"/>
        <v>-</v>
      </c>
      <c r="V1880" s="112" t="str">
        <f t="shared" si="179"/>
        <v>-</v>
      </c>
      <c r="W1880" s="27" t="str">
        <f>IF(LEN($C1880)=0,IF($D1880&gt;0,COUNTIFS($A$3:$A1880,$A1880),"-"),"Escluso")</f>
        <v>-</v>
      </c>
      <c r="X1880" s="2" t="str">
        <f>IF(LEN($C1880)=0,IF($D1880&gt;0,COUNTIFS($J$3:$J1880,$J1880,$C$3:$C1880,""),"-"),"Escluso")</f>
        <v>-</v>
      </c>
      <c r="Y1880" s="127" t="str">
        <f t="shared" si="177"/>
        <v>-</v>
      </c>
      <c r="Z1880" s="2" t="str">
        <f>IF($D1880&gt;0,COUNTIFS($O$3:$O1880,$O1880,$L$3:$L1880,$L1880,$I$3:$I1880,$I1880),"-")</f>
        <v>-</v>
      </c>
      <c r="AA1880" s="27" t="str">
        <f>IF($D1880&gt;0,IF(OR($Z1880 &gt;1,$L1880&lt;&gt;"Adulti"),0,VLOOKUP($P1880,Regione!$B$2:$C$22,2,FALSE)),"-")</f>
        <v>-</v>
      </c>
      <c r="AB1880" s="27" t="str">
        <f>IF($D1880&gt;0,IF(COUNTIFS($O$3:$O1880,$O1880,$L$3:$L1880,$L1880,$I$3:$I1880,$I1880) &gt;1,0,SUMIFS($Y$3:$Y$2503,$L$3:$L$2503,$L1880,$O$3:$O$2503,$O1880,$I$3:$I$2503,$I1880)),"-")</f>
        <v>-</v>
      </c>
      <c r="AC1880" s="27" t="str">
        <f t="shared" si="180"/>
        <v>-</v>
      </c>
    </row>
    <row r="1881" spans="1:29" s="1" customFormat="1">
      <c r="A1881" s="13"/>
      <c r="B1881" s="107" t="str">
        <f>IF(COUNTA($A1881)&gt;0,VLOOKUP($A1881,Corsa!$A$1:$F$43,2,FALSE),"-")</f>
        <v>-</v>
      </c>
      <c r="C1881" s="11"/>
      <c r="D1881" s="13"/>
      <c r="E1881" s="13"/>
      <c r="F1881" s="46" t="str">
        <f>IF(COUNTA($A1881)&gt;0,VLOOKUP($A1881,Corsa!$A$1:$F$43,3,FALSE),"-")</f>
        <v>-</v>
      </c>
      <c r="G1881" s="28" t="str">
        <f>IF($D1881&gt;0,VLOOKUP($D1881,Iscrizioni!$A$2:$M$2502,9,FALSE),"-")</f>
        <v>-</v>
      </c>
      <c r="H1881" s="28" t="str">
        <f>IF($D1881&gt;0,VLOOKUP($D1881,Iscrizioni!$A$2:$M$2502,4,FALSE),"-")</f>
        <v>-</v>
      </c>
      <c r="I1881" s="27" t="str">
        <f>IF($D1881&gt;0,VLOOKUP($D1881,Iscrizioni!$A$2:$M$2502,5,FALSE),"-")</f>
        <v>-</v>
      </c>
      <c r="J1881" s="27" t="str">
        <f>IF($D1881&gt;0,VLOOKUP($D1881,Iscrizioni!$A$2:$M$2502,10,FALSE),"-")</f>
        <v>-</v>
      </c>
      <c r="K1881" s="27" t="str">
        <f t="shared" si="178"/>
        <v>-</v>
      </c>
      <c r="L1881" s="46" t="str">
        <f>IF($D1881&gt;0,VLOOKUP($D1881,Iscrizioni!$A$2:$M$2502,11,FALSE),"-")</f>
        <v>-</v>
      </c>
      <c r="M1881" s="27" t="str">
        <f>IF($D1881&gt;0,VLOOKUP($D1881,Iscrizioni!$A$2:$N$2502,12,FALSE),"-")</f>
        <v>-</v>
      </c>
      <c r="N1881" s="46" t="str">
        <f>IF($D1881&gt;0,VLOOKUP($D1881,Iscrizioni!$A$2:$M$2502,6,FALSE),"-")</f>
        <v>-</v>
      </c>
      <c r="O1881" s="107" t="str">
        <f>IF($D1881&gt;0,VLOOKUP($D1881,Iscrizioni!$A$2:$M$2502,7,FALSE),"-")</f>
        <v>-</v>
      </c>
      <c r="P1881" s="46" t="str">
        <f>IF($D1881&gt;0,VLOOKUP(LEFT($N1881,1),Regione!$A$2:$C$21,2,FALSE),"-")</f>
        <v>-</v>
      </c>
      <c r="Q1881" s="112" t="str">
        <f ca="1">IF($D1881&gt;0,NormalizzaTempo("D",CELL("tipo",$E1881),$E1881),"-")</f>
        <v>-</v>
      </c>
      <c r="R1881" s="27" t="str">
        <f>IF($D1881&gt;0,VLOOKUP($D1881,Iscrizioni!$A$2:$M$2502,13,FALSE),"-")</f>
        <v>-</v>
      </c>
      <c r="S1881" s="112" t="str">
        <f t="shared" si="181"/>
        <v>-</v>
      </c>
      <c r="T1881" s="112" t="str">
        <f>IF($D1881&gt;0,SUMIFS($S$3:$S1881,$X$3:$X1881,1,$J$3:$J1881,$J1881),"-")</f>
        <v>-</v>
      </c>
      <c r="U1881" s="112" t="str">
        <f t="shared" si="182"/>
        <v>-</v>
      </c>
      <c r="V1881" s="112" t="str">
        <f t="shared" si="179"/>
        <v>-</v>
      </c>
      <c r="W1881" s="27" t="str">
        <f>IF(LEN($C1881)=0,IF($D1881&gt;0,COUNTIFS($A$3:$A1881,$A1881),"-"),"Escluso")</f>
        <v>-</v>
      </c>
      <c r="X1881" s="2" t="str">
        <f>IF(LEN($C1881)=0,IF($D1881&gt;0,COUNTIFS($J$3:$J1881,$J1881,$C$3:$C1881,""),"-"),"Escluso")</f>
        <v>-</v>
      </c>
      <c r="Y1881" s="127" t="str">
        <f t="shared" si="177"/>
        <v>-</v>
      </c>
      <c r="Z1881" s="2" t="str">
        <f>IF($D1881&gt;0,COUNTIFS($O$3:$O1881,$O1881,$L$3:$L1881,$L1881,$I$3:$I1881,$I1881),"-")</f>
        <v>-</v>
      </c>
      <c r="AA1881" s="27" t="str">
        <f>IF($D1881&gt;0,IF(OR($Z1881 &gt;1,$L1881&lt;&gt;"Adulti"),0,VLOOKUP($P1881,Regione!$B$2:$C$22,2,FALSE)),"-")</f>
        <v>-</v>
      </c>
      <c r="AB1881" s="27" t="str">
        <f>IF($D1881&gt;0,IF(COUNTIFS($O$3:$O1881,$O1881,$L$3:$L1881,$L1881,$I$3:$I1881,$I1881) &gt;1,0,SUMIFS($Y$3:$Y$2503,$L$3:$L$2503,$L1881,$O$3:$O$2503,$O1881,$I$3:$I$2503,$I1881)),"-")</f>
        <v>-</v>
      </c>
      <c r="AC1881" s="27" t="str">
        <f t="shared" si="180"/>
        <v>-</v>
      </c>
    </row>
    <row r="1882" spans="1:29" s="1" customFormat="1">
      <c r="A1882" s="13"/>
      <c r="B1882" s="107" t="str">
        <f>IF(COUNTA($A1882)&gt;0,VLOOKUP($A1882,Corsa!$A$1:$F$43,2,FALSE),"-")</f>
        <v>-</v>
      </c>
      <c r="C1882" s="11"/>
      <c r="D1882" s="13"/>
      <c r="E1882" s="13"/>
      <c r="F1882" s="46" t="str">
        <f>IF(COUNTA($A1882)&gt;0,VLOOKUP($A1882,Corsa!$A$1:$F$43,3,FALSE),"-")</f>
        <v>-</v>
      </c>
      <c r="G1882" s="28" t="str">
        <f>IF($D1882&gt;0,VLOOKUP($D1882,Iscrizioni!$A$2:$M$2502,9,FALSE),"-")</f>
        <v>-</v>
      </c>
      <c r="H1882" s="28" t="str">
        <f>IF($D1882&gt;0,VLOOKUP($D1882,Iscrizioni!$A$2:$M$2502,4,FALSE),"-")</f>
        <v>-</v>
      </c>
      <c r="I1882" s="27" t="str">
        <f>IF($D1882&gt;0,VLOOKUP($D1882,Iscrizioni!$A$2:$M$2502,5,FALSE),"-")</f>
        <v>-</v>
      </c>
      <c r="J1882" s="27" t="str">
        <f>IF($D1882&gt;0,VLOOKUP($D1882,Iscrizioni!$A$2:$M$2502,10,FALSE),"-")</f>
        <v>-</v>
      </c>
      <c r="K1882" s="27" t="str">
        <f t="shared" si="178"/>
        <v>-</v>
      </c>
      <c r="L1882" s="46" t="str">
        <f>IF($D1882&gt;0,VLOOKUP($D1882,Iscrizioni!$A$2:$M$2502,11,FALSE),"-")</f>
        <v>-</v>
      </c>
      <c r="M1882" s="27" t="str">
        <f>IF($D1882&gt;0,VLOOKUP($D1882,Iscrizioni!$A$2:$N$2502,12,FALSE),"-")</f>
        <v>-</v>
      </c>
      <c r="N1882" s="46" t="str">
        <f>IF($D1882&gt;0,VLOOKUP($D1882,Iscrizioni!$A$2:$M$2502,6,FALSE),"-")</f>
        <v>-</v>
      </c>
      <c r="O1882" s="107" t="str">
        <f>IF($D1882&gt;0,VLOOKUP($D1882,Iscrizioni!$A$2:$M$2502,7,FALSE),"-")</f>
        <v>-</v>
      </c>
      <c r="P1882" s="46" t="str">
        <f>IF($D1882&gt;0,VLOOKUP(LEFT($N1882,1),Regione!$A$2:$C$21,2,FALSE),"-")</f>
        <v>-</v>
      </c>
      <c r="Q1882" s="112" t="str">
        <f ca="1">IF($D1882&gt;0,NormalizzaTempo("D",CELL("tipo",$E1882),$E1882),"-")</f>
        <v>-</v>
      </c>
      <c r="R1882" s="27" t="str">
        <f>IF($D1882&gt;0,VLOOKUP($D1882,Iscrizioni!$A$2:$M$2502,13,FALSE),"-")</f>
        <v>-</v>
      </c>
      <c r="S1882" s="112" t="str">
        <f t="shared" si="181"/>
        <v>-</v>
      </c>
      <c r="T1882" s="112" t="str">
        <f>IF($D1882&gt;0,SUMIFS($S$3:$S1882,$X$3:$X1882,1,$J$3:$J1882,$J1882),"-")</f>
        <v>-</v>
      </c>
      <c r="U1882" s="112" t="str">
        <f t="shared" si="182"/>
        <v>-</v>
      </c>
      <c r="V1882" s="112" t="str">
        <f t="shared" si="179"/>
        <v>-</v>
      </c>
      <c r="W1882" s="27" t="str">
        <f>IF(LEN($C1882)=0,IF($D1882&gt;0,COUNTIFS($A$3:$A1882,$A1882),"-"),"Escluso")</f>
        <v>-</v>
      </c>
      <c r="X1882" s="2" t="str">
        <f>IF(LEN($C1882)=0,IF($D1882&gt;0,COUNTIFS($J$3:$J1882,$J1882,$C$3:$C1882,""),"-"),"Escluso")</f>
        <v>-</v>
      </c>
      <c r="Y1882" s="127" t="str">
        <f t="shared" si="177"/>
        <v>-</v>
      </c>
      <c r="Z1882" s="2" t="str">
        <f>IF($D1882&gt;0,COUNTIFS($O$3:$O1882,$O1882,$L$3:$L1882,$L1882,$I$3:$I1882,$I1882),"-")</f>
        <v>-</v>
      </c>
      <c r="AA1882" s="27" t="str">
        <f>IF($D1882&gt;0,IF(OR($Z1882 &gt;1,$L1882&lt;&gt;"Adulti"),0,VLOOKUP($P1882,Regione!$B$2:$C$22,2,FALSE)),"-")</f>
        <v>-</v>
      </c>
      <c r="AB1882" s="27" t="str">
        <f>IF($D1882&gt;0,IF(COUNTIFS($O$3:$O1882,$O1882,$L$3:$L1882,$L1882,$I$3:$I1882,$I1882) &gt;1,0,SUMIFS($Y$3:$Y$2503,$L$3:$L$2503,$L1882,$O$3:$O$2503,$O1882,$I$3:$I$2503,$I1882)),"-")</f>
        <v>-</v>
      </c>
      <c r="AC1882" s="27" t="str">
        <f t="shared" si="180"/>
        <v>-</v>
      </c>
    </row>
    <row r="1883" spans="1:29" s="1" customFormat="1">
      <c r="A1883" s="13"/>
      <c r="B1883" s="107" t="str">
        <f>IF(COUNTA($A1883)&gt;0,VLOOKUP($A1883,Corsa!$A$1:$F$43,2,FALSE),"-")</f>
        <v>-</v>
      </c>
      <c r="C1883" s="11"/>
      <c r="D1883" s="13"/>
      <c r="E1883" s="13"/>
      <c r="F1883" s="46" t="str">
        <f>IF(COUNTA($A1883)&gt;0,VLOOKUP($A1883,Corsa!$A$1:$F$43,3,FALSE),"-")</f>
        <v>-</v>
      </c>
      <c r="G1883" s="28" t="str">
        <f>IF($D1883&gt;0,VLOOKUP($D1883,Iscrizioni!$A$2:$M$2502,9,FALSE),"-")</f>
        <v>-</v>
      </c>
      <c r="H1883" s="28" t="str">
        <f>IF($D1883&gt;0,VLOOKUP($D1883,Iscrizioni!$A$2:$M$2502,4,FALSE),"-")</f>
        <v>-</v>
      </c>
      <c r="I1883" s="27" t="str">
        <f>IF($D1883&gt;0,VLOOKUP($D1883,Iscrizioni!$A$2:$M$2502,5,FALSE),"-")</f>
        <v>-</v>
      </c>
      <c r="J1883" s="27" t="str">
        <f>IF($D1883&gt;0,VLOOKUP($D1883,Iscrizioni!$A$2:$M$2502,10,FALSE),"-")</f>
        <v>-</v>
      </c>
      <c r="K1883" s="27" t="str">
        <f t="shared" si="178"/>
        <v>-</v>
      </c>
      <c r="L1883" s="46" t="str">
        <f>IF($D1883&gt;0,VLOOKUP($D1883,Iscrizioni!$A$2:$M$2502,11,FALSE),"-")</f>
        <v>-</v>
      </c>
      <c r="M1883" s="27" t="str">
        <f>IF($D1883&gt;0,VLOOKUP($D1883,Iscrizioni!$A$2:$N$2502,12,FALSE),"-")</f>
        <v>-</v>
      </c>
      <c r="N1883" s="46" t="str">
        <f>IF($D1883&gt;0,VLOOKUP($D1883,Iscrizioni!$A$2:$M$2502,6,FALSE),"-")</f>
        <v>-</v>
      </c>
      <c r="O1883" s="107" t="str">
        <f>IF($D1883&gt;0,VLOOKUP($D1883,Iscrizioni!$A$2:$M$2502,7,FALSE),"-")</f>
        <v>-</v>
      </c>
      <c r="P1883" s="46" t="str">
        <f>IF($D1883&gt;0,VLOOKUP(LEFT($N1883,1),Regione!$A$2:$C$21,2,FALSE),"-")</f>
        <v>-</v>
      </c>
      <c r="Q1883" s="112" t="str">
        <f ca="1">IF($D1883&gt;0,NormalizzaTempo("D",CELL("tipo",$E1883),$E1883),"-")</f>
        <v>-</v>
      </c>
      <c r="R1883" s="27" t="str">
        <f>IF($D1883&gt;0,VLOOKUP($D1883,Iscrizioni!$A$2:$M$2502,13,FALSE),"-")</f>
        <v>-</v>
      </c>
      <c r="S1883" s="112" t="str">
        <f t="shared" si="181"/>
        <v>-</v>
      </c>
      <c r="T1883" s="112" t="str">
        <f>IF($D1883&gt;0,SUMIFS($S$3:$S1883,$X$3:$X1883,1,$J$3:$J1883,$J1883),"-")</f>
        <v>-</v>
      </c>
      <c r="U1883" s="112" t="str">
        <f t="shared" si="182"/>
        <v>-</v>
      </c>
      <c r="V1883" s="112" t="str">
        <f t="shared" si="179"/>
        <v>-</v>
      </c>
      <c r="W1883" s="27" t="str">
        <f>IF(LEN($C1883)=0,IF($D1883&gt;0,COUNTIFS($A$3:$A1883,$A1883),"-"),"Escluso")</f>
        <v>-</v>
      </c>
      <c r="X1883" s="2" t="str">
        <f>IF(LEN($C1883)=0,IF($D1883&gt;0,COUNTIFS($J$3:$J1883,$J1883,$C$3:$C1883,""),"-"),"Escluso")</f>
        <v>-</v>
      </c>
      <c r="Y1883" s="127" t="str">
        <f t="shared" si="177"/>
        <v>-</v>
      </c>
      <c r="Z1883" s="2" t="str">
        <f>IF($D1883&gt;0,COUNTIFS($O$3:$O1883,$O1883,$L$3:$L1883,$L1883,$I$3:$I1883,$I1883),"-")</f>
        <v>-</v>
      </c>
      <c r="AA1883" s="27" t="str">
        <f>IF($D1883&gt;0,IF(OR($Z1883 &gt;1,$L1883&lt;&gt;"Adulti"),0,VLOOKUP($P1883,Regione!$B$2:$C$22,2,FALSE)),"-")</f>
        <v>-</v>
      </c>
      <c r="AB1883" s="27" t="str">
        <f>IF($D1883&gt;0,IF(COUNTIFS($O$3:$O1883,$O1883,$L$3:$L1883,$L1883,$I$3:$I1883,$I1883) &gt;1,0,SUMIFS($Y$3:$Y$2503,$L$3:$L$2503,$L1883,$O$3:$O$2503,$O1883,$I$3:$I$2503,$I1883)),"-")</f>
        <v>-</v>
      </c>
      <c r="AC1883" s="27" t="str">
        <f t="shared" si="180"/>
        <v>-</v>
      </c>
    </row>
    <row r="1884" spans="1:29" s="1" customFormat="1">
      <c r="A1884" s="13"/>
      <c r="B1884" s="107" t="str">
        <f>IF(COUNTA($A1884)&gt;0,VLOOKUP($A1884,Corsa!$A$1:$F$43,2,FALSE),"-")</f>
        <v>-</v>
      </c>
      <c r="C1884" s="11"/>
      <c r="D1884" s="13"/>
      <c r="E1884" s="13"/>
      <c r="F1884" s="46" t="str">
        <f>IF(COUNTA($A1884)&gt;0,VLOOKUP($A1884,Corsa!$A$1:$F$43,3,FALSE),"-")</f>
        <v>-</v>
      </c>
      <c r="G1884" s="28" t="str">
        <f>IF($D1884&gt;0,VLOOKUP($D1884,Iscrizioni!$A$2:$M$2502,9,FALSE),"-")</f>
        <v>-</v>
      </c>
      <c r="H1884" s="28" t="str">
        <f>IF($D1884&gt;0,VLOOKUP($D1884,Iscrizioni!$A$2:$M$2502,4,FALSE),"-")</f>
        <v>-</v>
      </c>
      <c r="I1884" s="27" t="str">
        <f>IF($D1884&gt;0,VLOOKUP($D1884,Iscrizioni!$A$2:$M$2502,5,FALSE),"-")</f>
        <v>-</v>
      </c>
      <c r="J1884" s="27" t="str">
        <f>IF($D1884&gt;0,VLOOKUP($D1884,Iscrizioni!$A$2:$M$2502,10,FALSE),"-")</f>
        <v>-</v>
      </c>
      <c r="K1884" s="27" t="str">
        <f t="shared" si="178"/>
        <v>-</v>
      </c>
      <c r="L1884" s="46" t="str">
        <f>IF($D1884&gt;0,VLOOKUP($D1884,Iscrizioni!$A$2:$M$2502,11,FALSE),"-")</f>
        <v>-</v>
      </c>
      <c r="M1884" s="27" t="str">
        <f>IF($D1884&gt;0,VLOOKUP($D1884,Iscrizioni!$A$2:$N$2502,12,FALSE),"-")</f>
        <v>-</v>
      </c>
      <c r="N1884" s="46" t="str">
        <f>IF($D1884&gt;0,VLOOKUP($D1884,Iscrizioni!$A$2:$M$2502,6,FALSE),"-")</f>
        <v>-</v>
      </c>
      <c r="O1884" s="107" t="str">
        <f>IF($D1884&gt;0,VLOOKUP($D1884,Iscrizioni!$A$2:$M$2502,7,FALSE),"-")</f>
        <v>-</v>
      </c>
      <c r="P1884" s="46" t="str">
        <f>IF($D1884&gt;0,VLOOKUP(LEFT($N1884,1),Regione!$A$2:$C$21,2,FALSE),"-")</f>
        <v>-</v>
      </c>
      <c r="Q1884" s="112" t="str">
        <f ca="1">IF($D1884&gt;0,NormalizzaTempo("D",CELL("tipo",$E1884),$E1884),"-")</f>
        <v>-</v>
      </c>
      <c r="R1884" s="27" t="str">
        <f>IF($D1884&gt;0,VLOOKUP($D1884,Iscrizioni!$A$2:$M$2502,13,FALSE),"-")</f>
        <v>-</v>
      </c>
      <c r="S1884" s="112" t="str">
        <f t="shared" si="181"/>
        <v>-</v>
      </c>
      <c r="T1884" s="112" t="str">
        <f>IF($D1884&gt;0,SUMIFS($S$3:$S1884,$X$3:$X1884,1,$J$3:$J1884,$J1884),"-")</f>
        <v>-</v>
      </c>
      <c r="U1884" s="112" t="str">
        <f t="shared" si="182"/>
        <v>-</v>
      </c>
      <c r="V1884" s="112" t="str">
        <f t="shared" si="179"/>
        <v>-</v>
      </c>
      <c r="W1884" s="27" t="str">
        <f>IF(LEN($C1884)=0,IF($D1884&gt;0,COUNTIFS($A$3:$A1884,$A1884),"-"),"Escluso")</f>
        <v>-</v>
      </c>
      <c r="X1884" s="2" t="str">
        <f>IF(LEN($C1884)=0,IF($D1884&gt;0,COUNTIFS($J$3:$J1884,$J1884,$C$3:$C1884,""),"-"),"Escluso")</f>
        <v>-</v>
      </c>
      <c r="Y1884" s="127" t="str">
        <f t="shared" si="177"/>
        <v>-</v>
      </c>
      <c r="Z1884" s="2" t="str">
        <f>IF($D1884&gt;0,COUNTIFS($O$3:$O1884,$O1884,$L$3:$L1884,$L1884,$I$3:$I1884,$I1884),"-")</f>
        <v>-</v>
      </c>
      <c r="AA1884" s="27" t="str">
        <f>IF($D1884&gt;0,IF(OR($Z1884 &gt;1,$L1884&lt;&gt;"Adulti"),0,VLOOKUP($P1884,Regione!$B$2:$C$22,2,FALSE)),"-")</f>
        <v>-</v>
      </c>
      <c r="AB1884" s="27" t="str">
        <f>IF($D1884&gt;0,IF(COUNTIFS($O$3:$O1884,$O1884,$L$3:$L1884,$L1884,$I$3:$I1884,$I1884) &gt;1,0,SUMIFS($Y$3:$Y$2503,$L$3:$L$2503,$L1884,$O$3:$O$2503,$O1884,$I$3:$I$2503,$I1884)),"-")</f>
        <v>-</v>
      </c>
      <c r="AC1884" s="27" t="str">
        <f t="shared" si="180"/>
        <v>-</v>
      </c>
    </row>
    <row r="1885" spans="1:29" s="1" customFormat="1">
      <c r="A1885" s="13"/>
      <c r="B1885" s="107" t="str">
        <f>IF(COUNTA($A1885)&gt;0,VLOOKUP($A1885,Corsa!$A$1:$F$43,2,FALSE),"-")</f>
        <v>-</v>
      </c>
      <c r="C1885" s="11"/>
      <c r="D1885" s="13"/>
      <c r="E1885" s="13"/>
      <c r="F1885" s="46" t="str">
        <f>IF(COUNTA($A1885)&gt;0,VLOOKUP($A1885,Corsa!$A$1:$F$43,3,FALSE),"-")</f>
        <v>-</v>
      </c>
      <c r="G1885" s="28" t="str">
        <f>IF($D1885&gt;0,VLOOKUP($D1885,Iscrizioni!$A$2:$M$2502,9,FALSE),"-")</f>
        <v>-</v>
      </c>
      <c r="H1885" s="28" t="str">
        <f>IF($D1885&gt;0,VLOOKUP($D1885,Iscrizioni!$A$2:$M$2502,4,FALSE),"-")</f>
        <v>-</v>
      </c>
      <c r="I1885" s="27" t="str">
        <f>IF($D1885&gt;0,VLOOKUP($D1885,Iscrizioni!$A$2:$M$2502,5,FALSE),"-")</f>
        <v>-</v>
      </c>
      <c r="J1885" s="27" t="str">
        <f>IF($D1885&gt;0,VLOOKUP($D1885,Iscrizioni!$A$2:$M$2502,10,FALSE),"-")</f>
        <v>-</v>
      </c>
      <c r="K1885" s="27" t="str">
        <f t="shared" si="178"/>
        <v>-</v>
      </c>
      <c r="L1885" s="46" t="str">
        <f>IF($D1885&gt;0,VLOOKUP($D1885,Iscrizioni!$A$2:$M$2502,11,FALSE),"-")</f>
        <v>-</v>
      </c>
      <c r="M1885" s="27" t="str">
        <f>IF($D1885&gt;0,VLOOKUP($D1885,Iscrizioni!$A$2:$N$2502,12,FALSE),"-")</f>
        <v>-</v>
      </c>
      <c r="N1885" s="46" t="str">
        <f>IF($D1885&gt;0,VLOOKUP($D1885,Iscrizioni!$A$2:$M$2502,6,FALSE),"-")</f>
        <v>-</v>
      </c>
      <c r="O1885" s="107" t="str">
        <f>IF($D1885&gt;0,VLOOKUP($D1885,Iscrizioni!$A$2:$M$2502,7,FALSE),"-")</f>
        <v>-</v>
      </c>
      <c r="P1885" s="46" t="str">
        <f>IF($D1885&gt;0,VLOOKUP(LEFT($N1885,1),Regione!$A$2:$C$21,2,FALSE),"-")</f>
        <v>-</v>
      </c>
      <c r="Q1885" s="112" t="str">
        <f ca="1">IF($D1885&gt;0,NormalizzaTempo("D",CELL("tipo",$E1885),$E1885),"-")</f>
        <v>-</v>
      </c>
      <c r="R1885" s="27" t="str">
        <f>IF($D1885&gt;0,VLOOKUP($D1885,Iscrizioni!$A$2:$M$2502,13,FALSE),"-")</f>
        <v>-</v>
      </c>
      <c r="S1885" s="112" t="str">
        <f t="shared" si="181"/>
        <v>-</v>
      </c>
      <c r="T1885" s="112" t="str">
        <f>IF($D1885&gt;0,SUMIFS($S$3:$S1885,$X$3:$X1885,1,$J$3:$J1885,$J1885),"-")</f>
        <v>-</v>
      </c>
      <c r="U1885" s="112" t="str">
        <f t="shared" si="182"/>
        <v>-</v>
      </c>
      <c r="V1885" s="112" t="str">
        <f t="shared" si="179"/>
        <v>-</v>
      </c>
      <c r="W1885" s="27" t="str">
        <f>IF(LEN($C1885)=0,IF($D1885&gt;0,COUNTIFS($A$3:$A1885,$A1885),"-"),"Escluso")</f>
        <v>-</v>
      </c>
      <c r="X1885" s="2" t="str">
        <f>IF(LEN($C1885)=0,IF($D1885&gt;0,COUNTIFS($J$3:$J1885,$J1885,$C$3:$C1885,""),"-"),"Escluso")</f>
        <v>-</v>
      </c>
      <c r="Y1885" s="127" t="str">
        <f t="shared" si="177"/>
        <v>-</v>
      </c>
      <c r="Z1885" s="2" t="str">
        <f>IF($D1885&gt;0,COUNTIFS($O$3:$O1885,$O1885,$L$3:$L1885,$L1885,$I$3:$I1885,$I1885),"-")</f>
        <v>-</v>
      </c>
      <c r="AA1885" s="27" t="str">
        <f>IF($D1885&gt;0,IF(OR($Z1885 &gt;1,$L1885&lt;&gt;"Adulti"),0,VLOOKUP($P1885,Regione!$B$2:$C$22,2,FALSE)),"-")</f>
        <v>-</v>
      </c>
      <c r="AB1885" s="27" t="str">
        <f>IF($D1885&gt;0,IF(COUNTIFS($O$3:$O1885,$O1885,$L$3:$L1885,$L1885,$I$3:$I1885,$I1885) &gt;1,0,SUMIFS($Y$3:$Y$2503,$L$3:$L$2503,$L1885,$O$3:$O$2503,$O1885,$I$3:$I$2503,$I1885)),"-")</f>
        <v>-</v>
      </c>
      <c r="AC1885" s="27" t="str">
        <f t="shared" si="180"/>
        <v>-</v>
      </c>
    </row>
    <row r="1886" spans="1:29" s="1" customFormat="1">
      <c r="A1886" s="13"/>
      <c r="B1886" s="107" t="str">
        <f>IF(COUNTA($A1886)&gt;0,VLOOKUP($A1886,Corsa!$A$1:$F$43,2,FALSE),"-")</f>
        <v>-</v>
      </c>
      <c r="C1886" s="11"/>
      <c r="D1886" s="13"/>
      <c r="E1886" s="13"/>
      <c r="F1886" s="46" t="str">
        <f>IF(COUNTA($A1886)&gt;0,VLOOKUP($A1886,Corsa!$A$1:$F$43,3,FALSE),"-")</f>
        <v>-</v>
      </c>
      <c r="G1886" s="28" t="str">
        <f>IF($D1886&gt;0,VLOOKUP($D1886,Iscrizioni!$A$2:$M$2502,9,FALSE),"-")</f>
        <v>-</v>
      </c>
      <c r="H1886" s="28" t="str">
        <f>IF($D1886&gt;0,VLOOKUP($D1886,Iscrizioni!$A$2:$M$2502,4,FALSE),"-")</f>
        <v>-</v>
      </c>
      <c r="I1886" s="27" t="str">
        <f>IF($D1886&gt;0,VLOOKUP($D1886,Iscrizioni!$A$2:$M$2502,5,FALSE),"-")</f>
        <v>-</v>
      </c>
      <c r="J1886" s="27" t="str">
        <f>IF($D1886&gt;0,VLOOKUP($D1886,Iscrizioni!$A$2:$M$2502,10,FALSE),"-")</f>
        <v>-</v>
      </c>
      <c r="K1886" s="27" t="str">
        <f t="shared" si="178"/>
        <v>-</v>
      </c>
      <c r="L1886" s="46" t="str">
        <f>IF($D1886&gt;0,VLOOKUP($D1886,Iscrizioni!$A$2:$M$2502,11,FALSE),"-")</f>
        <v>-</v>
      </c>
      <c r="M1886" s="27" t="str">
        <f>IF($D1886&gt;0,VLOOKUP($D1886,Iscrizioni!$A$2:$N$2502,12,FALSE),"-")</f>
        <v>-</v>
      </c>
      <c r="N1886" s="46" t="str">
        <f>IF($D1886&gt;0,VLOOKUP($D1886,Iscrizioni!$A$2:$M$2502,6,FALSE),"-")</f>
        <v>-</v>
      </c>
      <c r="O1886" s="107" t="str">
        <f>IF($D1886&gt;0,VLOOKUP($D1886,Iscrizioni!$A$2:$M$2502,7,FALSE),"-")</f>
        <v>-</v>
      </c>
      <c r="P1886" s="46" t="str">
        <f>IF($D1886&gt;0,VLOOKUP(LEFT($N1886,1),Regione!$A$2:$C$21,2,FALSE),"-")</f>
        <v>-</v>
      </c>
      <c r="Q1886" s="112" t="str">
        <f ca="1">IF($D1886&gt;0,NormalizzaTempo("D",CELL("tipo",$E1886),$E1886),"-")</f>
        <v>-</v>
      </c>
      <c r="R1886" s="27" t="str">
        <f>IF($D1886&gt;0,VLOOKUP($D1886,Iscrizioni!$A$2:$M$2502,13,FALSE),"-")</f>
        <v>-</v>
      </c>
      <c r="S1886" s="112" t="str">
        <f t="shared" si="181"/>
        <v>-</v>
      </c>
      <c r="T1886" s="112" t="str">
        <f>IF($D1886&gt;0,SUMIFS($S$3:$S1886,$X$3:$X1886,1,$J$3:$J1886,$J1886),"-")</f>
        <v>-</v>
      </c>
      <c r="U1886" s="112" t="str">
        <f t="shared" si="182"/>
        <v>-</v>
      </c>
      <c r="V1886" s="112" t="str">
        <f t="shared" si="179"/>
        <v>-</v>
      </c>
      <c r="W1886" s="27" t="str">
        <f>IF(LEN($C1886)=0,IF($D1886&gt;0,COUNTIFS($A$3:$A1886,$A1886),"-"),"Escluso")</f>
        <v>-</v>
      </c>
      <c r="X1886" s="2" t="str">
        <f>IF(LEN($C1886)=0,IF($D1886&gt;0,COUNTIFS($J$3:$J1886,$J1886,$C$3:$C1886,""),"-"),"Escluso")</f>
        <v>-</v>
      </c>
      <c r="Y1886" s="127" t="str">
        <f t="shared" si="177"/>
        <v>-</v>
      </c>
      <c r="Z1886" s="2" t="str">
        <f>IF($D1886&gt;0,COUNTIFS($O$3:$O1886,$O1886,$L$3:$L1886,$L1886,$I$3:$I1886,$I1886),"-")</f>
        <v>-</v>
      </c>
      <c r="AA1886" s="27" t="str">
        <f>IF($D1886&gt;0,IF(OR($Z1886 &gt;1,$L1886&lt;&gt;"Adulti"),0,VLOOKUP($P1886,Regione!$B$2:$C$22,2,FALSE)),"-")</f>
        <v>-</v>
      </c>
      <c r="AB1886" s="27" t="str">
        <f>IF($D1886&gt;0,IF(COUNTIFS($O$3:$O1886,$O1886,$L$3:$L1886,$L1886,$I$3:$I1886,$I1886) &gt;1,0,SUMIFS($Y$3:$Y$2503,$L$3:$L$2503,$L1886,$O$3:$O$2503,$O1886,$I$3:$I$2503,$I1886)),"-")</f>
        <v>-</v>
      </c>
      <c r="AC1886" s="27" t="str">
        <f t="shared" si="180"/>
        <v>-</v>
      </c>
    </row>
    <row r="1887" spans="1:29" s="1" customFormat="1">
      <c r="A1887" s="13"/>
      <c r="B1887" s="107" t="str">
        <f>IF(COUNTA($A1887)&gt;0,VLOOKUP($A1887,Corsa!$A$1:$F$43,2,FALSE),"-")</f>
        <v>-</v>
      </c>
      <c r="C1887" s="11"/>
      <c r="D1887" s="13"/>
      <c r="E1887" s="13"/>
      <c r="F1887" s="46" t="str">
        <f>IF(COUNTA($A1887)&gt;0,VLOOKUP($A1887,Corsa!$A$1:$F$43,3,FALSE),"-")</f>
        <v>-</v>
      </c>
      <c r="G1887" s="28" t="str">
        <f>IF($D1887&gt;0,VLOOKUP($D1887,Iscrizioni!$A$2:$M$2502,9,FALSE),"-")</f>
        <v>-</v>
      </c>
      <c r="H1887" s="28" t="str">
        <f>IF($D1887&gt;0,VLOOKUP($D1887,Iscrizioni!$A$2:$M$2502,4,FALSE),"-")</f>
        <v>-</v>
      </c>
      <c r="I1887" s="27" t="str">
        <f>IF($D1887&gt;0,VLOOKUP($D1887,Iscrizioni!$A$2:$M$2502,5,FALSE),"-")</f>
        <v>-</v>
      </c>
      <c r="J1887" s="27" t="str">
        <f>IF($D1887&gt;0,VLOOKUP($D1887,Iscrizioni!$A$2:$M$2502,10,FALSE),"-")</f>
        <v>-</v>
      </c>
      <c r="K1887" s="27" t="str">
        <f t="shared" si="178"/>
        <v>-</v>
      </c>
      <c r="L1887" s="46" t="str">
        <f>IF($D1887&gt;0,VLOOKUP($D1887,Iscrizioni!$A$2:$M$2502,11,FALSE),"-")</f>
        <v>-</v>
      </c>
      <c r="M1887" s="27" t="str">
        <f>IF($D1887&gt;0,VLOOKUP($D1887,Iscrizioni!$A$2:$N$2502,12,FALSE),"-")</f>
        <v>-</v>
      </c>
      <c r="N1887" s="46" t="str">
        <f>IF($D1887&gt;0,VLOOKUP($D1887,Iscrizioni!$A$2:$M$2502,6,FALSE),"-")</f>
        <v>-</v>
      </c>
      <c r="O1887" s="107" t="str">
        <f>IF($D1887&gt;0,VLOOKUP($D1887,Iscrizioni!$A$2:$M$2502,7,FALSE),"-")</f>
        <v>-</v>
      </c>
      <c r="P1887" s="46" t="str">
        <f>IF($D1887&gt;0,VLOOKUP(LEFT($N1887,1),Regione!$A$2:$C$21,2,FALSE),"-")</f>
        <v>-</v>
      </c>
      <c r="Q1887" s="112" t="str">
        <f ca="1">IF($D1887&gt;0,NormalizzaTempo("D",CELL("tipo",$E1887),$E1887),"-")</f>
        <v>-</v>
      </c>
      <c r="R1887" s="27" t="str">
        <f>IF($D1887&gt;0,VLOOKUP($D1887,Iscrizioni!$A$2:$M$2502,13,FALSE),"-")</f>
        <v>-</v>
      </c>
      <c r="S1887" s="112" t="str">
        <f t="shared" si="181"/>
        <v>-</v>
      </c>
      <c r="T1887" s="112" t="str">
        <f>IF($D1887&gt;0,SUMIFS($S$3:$S1887,$X$3:$X1887,1,$J$3:$J1887,$J1887),"-")</f>
        <v>-</v>
      </c>
      <c r="U1887" s="112" t="str">
        <f t="shared" si="182"/>
        <v>-</v>
      </c>
      <c r="V1887" s="112" t="str">
        <f t="shared" si="179"/>
        <v>-</v>
      </c>
      <c r="W1887" s="27" t="str">
        <f>IF(LEN($C1887)=0,IF($D1887&gt;0,COUNTIFS($A$3:$A1887,$A1887),"-"),"Escluso")</f>
        <v>-</v>
      </c>
      <c r="X1887" s="2" t="str">
        <f>IF(LEN($C1887)=0,IF($D1887&gt;0,COUNTIFS($J$3:$J1887,$J1887,$C$3:$C1887,""),"-"),"Escluso")</f>
        <v>-</v>
      </c>
      <c r="Y1887" s="127" t="str">
        <f t="shared" si="177"/>
        <v>-</v>
      </c>
      <c r="Z1887" s="2" t="str">
        <f>IF($D1887&gt;0,COUNTIFS($O$3:$O1887,$O1887,$L$3:$L1887,$L1887,$I$3:$I1887,$I1887),"-")</f>
        <v>-</v>
      </c>
      <c r="AA1887" s="27" t="str">
        <f>IF($D1887&gt;0,IF(OR($Z1887 &gt;1,$L1887&lt;&gt;"Adulti"),0,VLOOKUP($P1887,Regione!$B$2:$C$22,2,FALSE)),"-")</f>
        <v>-</v>
      </c>
      <c r="AB1887" s="27" t="str">
        <f>IF($D1887&gt;0,IF(COUNTIFS($O$3:$O1887,$O1887,$L$3:$L1887,$L1887,$I$3:$I1887,$I1887) &gt;1,0,SUMIFS($Y$3:$Y$2503,$L$3:$L$2503,$L1887,$O$3:$O$2503,$O1887,$I$3:$I$2503,$I1887)),"-")</f>
        <v>-</v>
      </c>
      <c r="AC1887" s="27" t="str">
        <f t="shared" si="180"/>
        <v>-</v>
      </c>
    </row>
    <row r="1888" spans="1:29" s="1" customFormat="1">
      <c r="A1888" s="13"/>
      <c r="B1888" s="107" t="str">
        <f>IF(COUNTA($A1888)&gt;0,VLOOKUP($A1888,Corsa!$A$1:$F$43,2,FALSE),"-")</f>
        <v>-</v>
      </c>
      <c r="C1888" s="11"/>
      <c r="D1888" s="13"/>
      <c r="E1888" s="13"/>
      <c r="F1888" s="46" t="str">
        <f>IF(COUNTA($A1888)&gt;0,VLOOKUP($A1888,Corsa!$A$1:$F$43,3,FALSE),"-")</f>
        <v>-</v>
      </c>
      <c r="G1888" s="28" t="str">
        <f>IF($D1888&gt;0,VLOOKUP($D1888,Iscrizioni!$A$2:$M$2502,9,FALSE),"-")</f>
        <v>-</v>
      </c>
      <c r="H1888" s="28" t="str">
        <f>IF($D1888&gt;0,VLOOKUP($D1888,Iscrizioni!$A$2:$M$2502,4,FALSE),"-")</f>
        <v>-</v>
      </c>
      <c r="I1888" s="27" t="str">
        <f>IF($D1888&gt;0,VLOOKUP($D1888,Iscrizioni!$A$2:$M$2502,5,FALSE),"-")</f>
        <v>-</v>
      </c>
      <c r="J1888" s="27" t="str">
        <f>IF($D1888&gt;0,VLOOKUP($D1888,Iscrizioni!$A$2:$M$2502,10,FALSE),"-")</f>
        <v>-</v>
      </c>
      <c r="K1888" s="27" t="str">
        <f t="shared" si="178"/>
        <v>-</v>
      </c>
      <c r="L1888" s="46" t="str">
        <f>IF($D1888&gt;0,VLOOKUP($D1888,Iscrizioni!$A$2:$M$2502,11,FALSE),"-")</f>
        <v>-</v>
      </c>
      <c r="M1888" s="27" t="str">
        <f>IF($D1888&gt;0,VLOOKUP($D1888,Iscrizioni!$A$2:$N$2502,12,FALSE),"-")</f>
        <v>-</v>
      </c>
      <c r="N1888" s="46" t="str">
        <f>IF($D1888&gt;0,VLOOKUP($D1888,Iscrizioni!$A$2:$M$2502,6,FALSE),"-")</f>
        <v>-</v>
      </c>
      <c r="O1888" s="107" t="str">
        <f>IF($D1888&gt;0,VLOOKUP($D1888,Iscrizioni!$A$2:$M$2502,7,FALSE),"-")</f>
        <v>-</v>
      </c>
      <c r="P1888" s="46" t="str">
        <f>IF($D1888&gt;0,VLOOKUP(LEFT($N1888,1),Regione!$A$2:$C$21,2,FALSE),"-")</f>
        <v>-</v>
      </c>
      <c r="Q1888" s="112" t="str">
        <f ca="1">IF($D1888&gt;0,NormalizzaTempo("D",CELL("tipo",$E1888),$E1888),"-")</f>
        <v>-</v>
      </c>
      <c r="R1888" s="27" t="str">
        <f>IF($D1888&gt;0,VLOOKUP($D1888,Iscrizioni!$A$2:$M$2502,13,FALSE),"-")</f>
        <v>-</v>
      </c>
      <c r="S1888" s="112" t="str">
        <f t="shared" si="181"/>
        <v>-</v>
      </c>
      <c r="T1888" s="112" t="str">
        <f>IF($D1888&gt;0,SUMIFS($S$3:$S1888,$X$3:$X1888,1,$J$3:$J1888,$J1888),"-")</f>
        <v>-</v>
      </c>
      <c r="U1888" s="112" t="str">
        <f t="shared" si="182"/>
        <v>-</v>
      </c>
      <c r="V1888" s="112" t="str">
        <f t="shared" si="179"/>
        <v>-</v>
      </c>
      <c r="W1888" s="27" t="str">
        <f>IF(LEN($C1888)=0,IF($D1888&gt;0,COUNTIFS($A$3:$A1888,$A1888),"-"),"Escluso")</f>
        <v>-</v>
      </c>
      <c r="X1888" s="2" t="str">
        <f>IF(LEN($C1888)=0,IF($D1888&gt;0,COUNTIFS($J$3:$J1888,$J1888,$C$3:$C1888,""),"-"),"Escluso")</f>
        <v>-</v>
      </c>
      <c r="Y1888" s="127" t="str">
        <f t="shared" si="177"/>
        <v>-</v>
      </c>
      <c r="Z1888" s="2" t="str">
        <f>IF($D1888&gt;0,COUNTIFS($O$3:$O1888,$O1888,$L$3:$L1888,$L1888,$I$3:$I1888,$I1888),"-")</f>
        <v>-</v>
      </c>
      <c r="AA1888" s="27" t="str">
        <f>IF($D1888&gt;0,IF(OR($Z1888 &gt;1,$L1888&lt;&gt;"Adulti"),0,VLOOKUP($P1888,Regione!$B$2:$C$22,2,FALSE)),"-")</f>
        <v>-</v>
      </c>
      <c r="AB1888" s="27" t="str">
        <f>IF($D1888&gt;0,IF(COUNTIFS($O$3:$O1888,$O1888,$L$3:$L1888,$L1888,$I$3:$I1888,$I1888) &gt;1,0,SUMIFS($Y$3:$Y$2503,$L$3:$L$2503,$L1888,$O$3:$O$2503,$O1888,$I$3:$I$2503,$I1888)),"-")</f>
        <v>-</v>
      </c>
      <c r="AC1888" s="27" t="str">
        <f t="shared" si="180"/>
        <v>-</v>
      </c>
    </row>
    <row r="1889" spans="1:29" s="1" customFormat="1">
      <c r="A1889" s="13"/>
      <c r="B1889" s="107" t="str">
        <f>IF(COUNTA($A1889)&gt;0,VLOOKUP($A1889,Corsa!$A$1:$F$43,2,FALSE),"-")</f>
        <v>-</v>
      </c>
      <c r="C1889" s="11"/>
      <c r="D1889" s="13"/>
      <c r="E1889" s="13"/>
      <c r="F1889" s="46" t="str">
        <f>IF(COUNTA($A1889)&gt;0,VLOOKUP($A1889,Corsa!$A$1:$F$43,3,FALSE),"-")</f>
        <v>-</v>
      </c>
      <c r="G1889" s="28" t="str">
        <f>IF($D1889&gt;0,VLOOKUP($D1889,Iscrizioni!$A$2:$M$2502,9,FALSE),"-")</f>
        <v>-</v>
      </c>
      <c r="H1889" s="28" t="str">
        <f>IF($D1889&gt;0,VLOOKUP($D1889,Iscrizioni!$A$2:$M$2502,4,FALSE),"-")</f>
        <v>-</v>
      </c>
      <c r="I1889" s="27" t="str">
        <f>IF($D1889&gt;0,VLOOKUP($D1889,Iscrizioni!$A$2:$M$2502,5,FALSE),"-")</f>
        <v>-</v>
      </c>
      <c r="J1889" s="27" t="str">
        <f>IF($D1889&gt;0,VLOOKUP($D1889,Iscrizioni!$A$2:$M$2502,10,FALSE),"-")</f>
        <v>-</v>
      </c>
      <c r="K1889" s="27" t="str">
        <f t="shared" si="178"/>
        <v>-</v>
      </c>
      <c r="L1889" s="46" t="str">
        <f>IF($D1889&gt;0,VLOOKUP($D1889,Iscrizioni!$A$2:$M$2502,11,FALSE),"-")</f>
        <v>-</v>
      </c>
      <c r="M1889" s="27" t="str">
        <f>IF($D1889&gt;0,VLOOKUP($D1889,Iscrizioni!$A$2:$N$2502,12,FALSE),"-")</f>
        <v>-</v>
      </c>
      <c r="N1889" s="46" t="str">
        <f>IF($D1889&gt;0,VLOOKUP($D1889,Iscrizioni!$A$2:$M$2502,6,FALSE),"-")</f>
        <v>-</v>
      </c>
      <c r="O1889" s="107" t="str">
        <f>IF($D1889&gt;0,VLOOKUP($D1889,Iscrizioni!$A$2:$M$2502,7,FALSE),"-")</f>
        <v>-</v>
      </c>
      <c r="P1889" s="46" t="str">
        <f>IF($D1889&gt;0,VLOOKUP(LEFT($N1889,1),Regione!$A$2:$C$21,2,FALSE),"-")</f>
        <v>-</v>
      </c>
      <c r="Q1889" s="112" t="str">
        <f ca="1">IF($D1889&gt;0,NormalizzaTempo("D",CELL("tipo",$E1889),$E1889),"-")</f>
        <v>-</v>
      </c>
      <c r="R1889" s="27" t="str">
        <f>IF($D1889&gt;0,VLOOKUP($D1889,Iscrizioni!$A$2:$M$2502,13,FALSE),"-")</f>
        <v>-</v>
      </c>
      <c r="S1889" s="112" t="str">
        <f t="shared" si="181"/>
        <v>-</v>
      </c>
      <c r="T1889" s="112" t="str">
        <f>IF($D1889&gt;0,SUMIFS($S$3:$S1889,$X$3:$X1889,1,$J$3:$J1889,$J1889),"-")</f>
        <v>-</v>
      </c>
      <c r="U1889" s="112" t="str">
        <f t="shared" si="182"/>
        <v>-</v>
      </c>
      <c r="V1889" s="112" t="str">
        <f t="shared" si="179"/>
        <v>-</v>
      </c>
      <c r="W1889" s="27" t="str">
        <f>IF(LEN($C1889)=0,IF($D1889&gt;0,COUNTIFS($A$3:$A1889,$A1889),"-"),"Escluso")</f>
        <v>-</v>
      </c>
      <c r="X1889" s="2" t="str">
        <f>IF(LEN($C1889)=0,IF($D1889&gt;0,COUNTIFS($J$3:$J1889,$J1889,$C$3:$C1889,""),"-"),"Escluso")</f>
        <v>-</v>
      </c>
      <c r="Y1889" s="127" t="str">
        <f t="shared" si="177"/>
        <v>-</v>
      </c>
      <c r="Z1889" s="2" t="str">
        <f>IF($D1889&gt;0,COUNTIFS($O$3:$O1889,$O1889,$L$3:$L1889,$L1889,$I$3:$I1889,$I1889),"-")</f>
        <v>-</v>
      </c>
      <c r="AA1889" s="27" t="str">
        <f>IF($D1889&gt;0,IF(OR($Z1889 &gt;1,$L1889&lt;&gt;"Adulti"),0,VLOOKUP($P1889,Regione!$B$2:$C$22,2,FALSE)),"-")</f>
        <v>-</v>
      </c>
      <c r="AB1889" s="27" t="str">
        <f>IF($D1889&gt;0,IF(COUNTIFS($O$3:$O1889,$O1889,$L$3:$L1889,$L1889,$I$3:$I1889,$I1889) &gt;1,0,SUMIFS($Y$3:$Y$2503,$L$3:$L$2503,$L1889,$O$3:$O$2503,$O1889,$I$3:$I$2503,$I1889)),"-")</f>
        <v>-</v>
      </c>
      <c r="AC1889" s="27" t="str">
        <f t="shared" si="180"/>
        <v>-</v>
      </c>
    </row>
    <row r="1890" spans="1:29" s="1" customFormat="1">
      <c r="A1890" s="13"/>
      <c r="B1890" s="107" t="str">
        <f>IF(COUNTA($A1890)&gt;0,VLOOKUP($A1890,Corsa!$A$1:$F$43,2,FALSE),"-")</f>
        <v>-</v>
      </c>
      <c r="C1890" s="11"/>
      <c r="D1890" s="13"/>
      <c r="E1890" s="13"/>
      <c r="F1890" s="46" t="str">
        <f>IF(COUNTA($A1890)&gt;0,VLOOKUP($A1890,Corsa!$A$1:$F$43,3,FALSE),"-")</f>
        <v>-</v>
      </c>
      <c r="G1890" s="28" t="str">
        <f>IF($D1890&gt;0,VLOOKUP($D1890,Iscrizioni!$A$2:$M$2502,9,FALSE),"-")</f>
        <v>-</v>
      </c>
      <c r="H1890" s="28" t="str">
        <f>IF($D1890&gt;0,VLOOKUP($D1890,Iscrizioni!$A$2:$M$2502,4,FALSE),"-")</f>
        <v>-</v>
      </c>
      <c r="I1890" s="27" t="str">
        <f>IF($D1890&gt;0,VLOOKUP($D1890,Iscrizioni!$A$2:$M$2502,5,FALSE),"-")</f>
        <v>-</v>
      </c>
      <c r="J1890" s="27" t="str">
        <f>IF($D1890&gt;0,VLOOKUP($D1890,Iscrizioni!$A$2:$M$2502,10,FALSE),"-")</f>
        <v>-</v>
      </c>
      <c r="K1890" s="27" t="str">
        <f t="shared" si="178"/>
        <v>-</v>
      </c>
      <c r="L1890" s="46" t="str">
        <f>IF($D1890&gt;0,VLOOKUP($D1890,Iscrizioni!$A$2:$M$2502,11,FALSE),"-")</f>
        <v>-</v>
      </c>
      <c r="M1890" s="27" t="str">
        <f>IF($D1890&gt;0,VLOOKUP($D1890,Iscrizioni!$A$2:$N$2502,12,FALSE),"-")</f>
        <v>-</v>
      </c>
      <c r="N1890" s="46" t="str">
        <f>IF($D1890&gt;0,VLOOKUP($D1890,Iscrizioni!$A$2:$M$2502,6,FALSE),"-")</f>
        <v>-</v>
      </c>
      <c r="O1890" s="107" t="str">
        <f>IF($D1890&gt;0,VLOOKUP($D1890,Iscrizioni!$A$2:$M$2502,7,FALSE),"-")</f>
        <v>-</v>
      </c>
      <c r="P1890" s="46" t="str">
        <f>IF($D1890&gt;0,VLOOKUP(LEFT($N1890,1),Regione!$A$2:$C$21,2,FALSE),"-")</f>
        <v>-</v>
      </c>
      <c r="Q1890" s="112" t="str">
        <f ca="1">IF($D1890&gt;0,NormalizzaTempo("D",CELL("tipo",$E1890),$E1890),"-")</f>
        <v>-</v>
      </c>
      <c r="R1890" s="27" t="str">
        <f>IF($D1890&gt;0,VLOOKUP($D1890,Iscrizioni!$A$2:$M$2502,13,FALSE),"-")</f>
        <v>-</v>
      </c>
      <c r="S1890" s="112" t="str">
        <f t="shared" si="181"/>
        <v>-</v>
      </c>
      <c r="T1890" s="112" t="str">
        <f>IF($D1890&gt;0,SUMIFS($S$3:$S1890,$X$3:$X1890,1,$J$3:$J1890,$J1890),"-")</f>
        <v>-</v>
      </c>
      <c r="U1890" s="112" t="str">
        <f t="shared" si="182"/>
        <v>-</v>
      </c>
      <c r="V1890" s="112" t="str">
        <f t="shared" si="179"/>
        <v>-</v>
      </c>
      <c r="W1890" s="27" t="str">
        <f>IF(LEN($C1890)=0,IF($D1890&gt;0,COUNTIFS($A$3:$A1890,$A1890),"-"),"Escluso")</f>
        <v>-</v>
      </c>
      <c r="X1890" s="2" t="str">
        <f>IF(LEN($C1890)=0,IF($D1890&gt;0,COUNTIFS($J$3:$J1890,$J1890,$C$3:$C1890,""),"-"),"Escluso")</f>
        <v>-</v>
      </c>
      <c r="Y1890" s="127" t="str">
        <f t="shared" si="177"/>
        <v>-</v>
      </c>
      <c r="Z1890" s="2" t="str">
        <f>IF($D1890&gt;0,COUNTIFS($O$3:$O1890,$O1890,$L$3:$L1890,$L1890,$I$3:$I1890,$I1890),"-")</f>
        <v>-</v>
      </c>
      <c r="AA1890" s="27" t="str">
        <f>IF($D1890&gt;0,IF(OR($Z1890 &gt;1,$L1890&lt;&gt;"Adulti"),0,VLOOKUP($P1890,Regione!$B$2:$C$22,2,FALSE)),"-")</f>
        <v>-</v>
      </c>
      <c r="AB1890" s="27" t="str">
        <f>IF($D1890&gt;0,IF(COUNTIFS($O$3:$O1890,$O1890,$L$3:$L1890,$L1890,$I$3:$I1890,$I1890) &gt;1,0,SUMIFS($Y$3:$Y$2503,$L$3:$L$2503,$L1890,$O$3:$O$2503,$O1890,$I$3:$I$2503,$I1890)),"-")</f>
        <v>-</v>
      </c>
      <c r="AC1890" s="27" t="str">
        <f t="shared" si="180"/>
        <v>-</v>
      </c>
    </row>
    <row r="1891" spans="1:29" s="1" customFormat="1">
      <c r="A1891" s="13"/>
      <c r="B1891" s="107" t="str">
        <f>IF(COUNTA($A1891)&gt;0,VLOOKUP($A1891,Corsa!$A$1:$F$43,2,FALSE),"-")</f>
        <v>-</v>
      </c>
      <c r="C1891" s="11"/>
      <c r="D1891" s="13"/>
      <c r="E1891" s="13"/>
      <c r="F1891" s="46" t="str">
        <f>IF(COUNTA($A1891)&gt;0,VLOOKUP($A1891,Corsa!$A$1:$F$43,3,FALSE),"-")</f>
        <v>-</v>
      </c>
      <c r="G1891" s="28" t="str">
        <f>IF($D1891&gt;0,VLOOKUP($D1891,Iscrizioni!$A$2:$M$2502,9,FALSE),"-")</f>
        <v>-</v>
      </c>
      <c r="H1891" s="28" t="str">
        <f>IF($D1891&gt;0,VLOOKUP($D1891,Iscrizioni!$A$2:$M$2502,4,FALSE),"-")</f>
        <v>-</v>
      </c>
      <c r="I1891" s="27" t="str">
        <f>IF($D1891&gt;0,VLOOKUP($D1891,Iscrizioni!$A$2:$M$2502,5,FALSE),"-")</f>
        <v>-</v>
      </c>
      <c r="J1891" s="27" t="str">
        <f>IF($D1891&gt;0,VLOOKUP($D1891,Iscrizioni!$A$2:$M$2502,10,FALSE),"-")</f>
        <v>-</v>
      </c>
      <c r="K1891" s="27" t="str">
        <f t="shared" si="178"/>
        <v>-</v>
      </c>
      <c r="L1891" s="46" t="str">
        <f>IF($D1891&gt;0,VLOOKUP($D1891,Iscrizioni!$A$2:$M$2502,11,FALSE),"-")</f>
        <v>-</v>
      </c>
      <c r="M1891" s="27" t="str">
        <f>IF($D1891&gt;0,VLOOKUP($D1891,Iscrizioni!$A$2:$N$2502,12,FALSE),"-")</f>
        <v>-</v>
      </c>
      <c r="N1891" s="46" t="str">
        <f>IF($D1891&gt;0,VLOOKUP($D1891,Iscrizioni!$A$2:$M$2502,6,FALSE),"-")</f>
        <v>-</v>
      </c>
      <c r="O1891" s="107" t="str">
        <f>IF($D1891&gt;0,VLOOKUP($D1891,Iscrizioni!$A$2:$M$2502,7,FALSE),"-")</f>
        <v>-</v>
      </c>
      <c r="P1891" s="46" t="str">
        <f>IF($D1891&gt;0,VLOOKUP(LEFT($N1891,1),Regione!$A$2:$C$21,2,FALSE),"-")</f>
        <v>-</v>
      </c>
      <c r="Q1891" s="112" t="str">
        <f ca="1">IF($D1891&gt;0,NormalizzaTempo("D",CELL("tipo",$E1891),$E1891),"-")</f>
        <v>-</v>
      </c>
      <c r="R1891" s="27" t="str">
        <f>IF($D1891&gt;0,VLOOKUP($D1891,Iscrizioni!$A$2:$M$2502,13,FALSE),"-")</f>
        <v>-</v>
      </c>
      <c r="S1891" s="112" t="str">
        <f t="shared" si="181"/>
        <v>-</v>
      </c>
      <c r="T1891" s="112" t="str">
        <f>IF($D1891&gt;0,SUMIFS($S$3:$S1891,$X$3:$X1891,1,$J$3:$J1891,$J1891),"-")</f>
        <v>-</v>
      </c>
      <c r="U1891" s="112" t="str">
        <f t="shared" si="182"/>
        <v>-</v>
      </c>
      <c r="V1891" s="112" t="str">
        <f t="shared" si="179"/>
        <v>-</v>
      </c>
      <c r="W1891" s="27" t="str">
        <f>IF(LEN($C1891)=0,IF($D1891&gt;0,COUNTIFS($A$3:$A1891,$A1891),"-"),"Escluso")</f>
        <v>-</v>
      </c>
      <c r="X1891" s="2" t="str">
        <f>IF(LEN($C1891)=0,IF($D1891&gt;0,COUNTIFS($J$3:$J1891,$J1891,$C$3:$C1891,""),"-"),"Escluso")</f>
        <v>-</v>
      </c>
      <c r="Y1891" s="127" t="str">
        <f t="shared" si="177"/>
        <v>-</v>
      </c>
      <c r="Z1891" s="2" t="str">
        <f>IF($D1891&gt;0,COUNTIFS($O$3:$O1891,$O1891,$L$3:$L1891,$L1891,$I$3:$I1891,$I1891),"-")</f>
        <v>-</v>
      </c>
      <c r="AA1891" s="27" t="str">
        <f>IF($D1891&gt;0,IF(OR($Z1891 &gt;1,$L1891&lt;&gt;"Adulti"),0,VLOOKUP($P1891,Regione!$B$2:$C$22,2,FALSE)),"-")</f>
        <v>-</v>
      </c>
      <c r="AB1891" s="27" t="str">
        <f>IF($D1891&gt;0,IF(COUNTIFS($O$3:$O1891,$O1891,$L$3:$L1891,$L1891,$I$3:$I1891,$I1891) &gt;1,0,SUMIFS($Y$3:$Y$2503,$L$3:$L$2503,$L1891,$O$3:$O$2503,$O1891,$I$3:$I$2503,$I1891)),"-")</f>
        <v>-</v>
      </c>
      <c r="AC1891" s="27" t="str">
        <f t="shared" si="180"/>
        <v>-</v>
      </c>
    </row>
    <row r="1892" spans="1:29" s="1" customFormat="1">
      <c r="A1892" s="13"/>
      <c r="B1892" s="107" t="str">
        <f>IF(COUNTA($A1892)&gt;0,VLOOKUP($A1892,Corsa!$A$1:$F$43,2,FALSE),"-")</f>
        <v>-</v>
      </c>
      <c r="C1892" s="11"/>
      <c r="D1892" s="13"/>
      <c r="E1892" s="13"/>
      <c r="F1892" s="46" t="str">
        <f>IF(COUNTA($A1892)&gt;0,VLOOKUP($A1892,Corsa!$A$1:$F$43,3,FALSE),"-")</f>
        <v>-</v>
      </c>
      <c r="G1892" s="28" t="str">
        <f>IF($D1892&gt;0,VLOOKUP($D1892,Iscrizioni!$A$2:$M$2502,9,FALSE),"-")</f>
        <v>-</v>
      </c>
      <c r="H1892" s="28" t="str">
        <f>IF($D1892&gt;0,VLOOKUP($D1892,Iscrizioni!$A$2:$M$2502,4,FALSE),"-")</f>
        <v>-</v>
      </c>
      <c r="I1892" s="27" t="str">
        <f>IF($D1892&gt;0,VLOOKUP($D1892,Iscrizioni!$A$2:$M$2502,5,FALSE),"-")</f>
        <v>-</v>
      </c>
      <c r="J1892" s="27" t="str">
        <f>IF($D1892&gt;0,VLOOKUP($D1892,Iscrizioni!$A$2:$M$2502,10,FALSE),"-")</f>
        <v>-</v>
      </c>
      <c r="K1892" s="27" t="str">
        <f t="shared" si="178"/>
        <v>-</v>
      </c>
      <c r="L1892" s="46" t="str">
        <f>IF($D1892&gt;0,VLOOKUP($D1892,Iscrizioni!$A$2:$M$2502,11,FALSE),"-")</f>
        <v>-</v>
      </c>
      <c r="M1892" s="27" t="str">
        <f>IF($D1892&gt;0,VLOOKUP($D1892,Iscrizioni!$A$2:$N$2502,12,FALSE),"-")</f>
        <v>-</v>
      </c>
      <c r="N1892" s="46" t="str">
        <f>IF($D1892&gt;0,VLOOKUP($D1892,Iscrizioni!$A$2:$M$2502,6,FALSE),"-")</f>
        <v>-</v>
      </c>
      <c r="O1892" s="107" t="str">
        <f>IF($D1892&gt;0,VLOOKUP($D1892,Iscrizioni!$A$2:$M$2502,7,FALSE),"-")</f>
        <v>-</v>
      </c>
      <c r="P1892" s="46" t="str">
        <f>IF($D1892&gt;0,VLOOKUP(LEFT($N1892,1),Regione!$A$2:$C$21,2,FALSE),"-")</f>
        <v>-</v>
      </c>
      <c r="Q1892" s="112" t="str">
        <f ca="1">IF($D1892&gt;0,NormalizzaTempo("D",CELL("tipo",$E1892),$E1892),"-")</f>
        <v>-</v>
      </c>
      <c r="R1892" s="27" t="str">
        <f>IF($D1892&gt;0,VLOOKUP($D1892,Iscrizioni!$A$2:$M$2502,13,FALSE),"-")</f>
        <v>-</v>
      </c>
      <c r="S1892" s="112" t="str">
        <f t="shared" si="181"/>
        <v>-</v>
      </c>
      <c r="T1892" s="112" t="str">
        <f>IF($D1892&gt;0,SUMIFS($S$3:$S1892,$X$3:$X1892,1,$J$3:$J1892,$J1892),"-")</f>
        <v>-</v>
      </c>
      <c r="U1892" s="112" t="str">
        <f t="shared" si="182"/>
        <v>-</v>
      </c>
      <c r="V1892" s="112" t="str">
        <f t="shared" si="179"/>
        <v>-</v>
      </c>
      <c r="W1892" s="27" t="str">
        <f>IF(LEN($C1892)=0,IF($D1892&gt;0,COUNTIFS($A$3:$A1892,$A1892),"-"),"Escluso")</f>
        <v>-</v>
      </c>
      <c r="X1892" s="2" t="str">
        <f>IF(LEN($C1892)=0,IF($D1892&gt;0,COUNTIFS($J$3:$J1892,$J1892,$C$3:$C1892,""),"-"),"Escluso")</f>
        <v>-</v>
      </c>
      <c r="Y1892" s="127" t="str">
        <f t="shared" si="177"/>
        <v>-</v>
      </c>
      <c r="Z1892" s="2" t="str">
        <f>IF($D1892&gt;0,COUNTIFS($O$3:$O1892,$O1892,$L$3:$L1892,$L1892,$I$3:$I1892,$I1892),"-")</f>
        <v>-</v>
      </c>
      <c r="AA1892" s="27" t="str">
        <f>IF($D1892&gt;0,IF(OR($Z1892 &gt;1,$L1892&lt;&gt;"Adulti"),0,VLOOKUP($P1892,Regione!$B$2:$C$22,2,FALSE)),"-")</f>
        <v>-</v>
      </c>
      <c r="AB1892" s="27" t="str">
        <f>IF($D1892&gt;0,IF(COUNTIFS($O$3:$O1892,$O1892,$L$3:$L1892,$L1892,$I$3:$I1892,$I1892) &gt;1,0,SUMIFS($Y$3:$Y$2503,$L$3:$L$2503,$L1892,$O$3:$O$2503,$O1892,$I$3:$I$2503,$I1892)),"-")</f>
        <v>-</v>
      </c>
      <c r="AC1892" s="27" t="str">
        <f t="shared" si="180"/>
        <v>-</v>
      </c>
    </row>
    <row r="1893" spans="1:29" s="1" customFormat="1">
      <c r="A1893" s="13"/>
      <c r="B1893" s="107" t="str">
        <f>IF(COUNTA($A1893)&gt;0,VLOOKUP($A1893,Corsa!$A$1:$F$43,2,FALSE),"-")</f>
        <v>-</v>
      </c>
      <c r="C1893" s="11"/>
      <c r="D1893" s="13"/>
      <c r="E1893" s="13"/>
      <c r="F1893" s="46" t="str">
        <f>IF(COUNTA($A1893)&gt;0,VLOOKUP($A1893,Corsa!$A$1:$F$43,3,FALSE),"-")</f>
        <v>-</v>
      </c>
      <c r="G1893" s="28" t="str">
        <f>IF($D1893&gt;0,VLOOKUP($D1893,Iscrizioni!$A$2:$M$2502,9,FALSE),"-")</f>
        <v>-</v>
      </c>
      <c r="H1893" s="28" t="str">
        <f>IF($D1893&gt;0,VLOOKUP($D1893,Iscrizioni!$A$2:$M$2502,4,FALSE),"-")</f>
        <v>-</v>
      </c>
      <c r="I1893" s="27" t="str">
        <f>IF($D1893&gt;0,VLOOKUP($D1893,Iscrizioni!$A$2:$M$2502,5,FALSE),"-")</f>
        <v>-</v>
      </c>
      <c r="J1893" s="27" t="str">
        <f>IF($D1893&gt;0,VLOOKUP($D1893,Iscrizioni!$A$2:$M$2502,10,FALSE),"-")</f>
        <v>-</v>
      </c>
      <c r="K1893" s="27" t="str">
        <f t="shared" si="178"/>
        <v>-</v>
      </c>
      <c r="L1893" s="46" t="str">
        <f>IF($D1893&gt;0,VLOOKUP($D1893,Iscrizioni!$A$2:$M$2502,11,FALSE),"-")</f>
        <v>-</v>
      </c>
      <c r="M1893" s="27" t="str">
        <f>IF($D1893&gt;0,VLOOKUP($D1893,Iscrizioni!$A$2:$N$2502,12,FALSE),"-")</f>
        <v>-</v>
      </c>
      <c r="N1893" s="46" t="str">
        <f>IF($D1893&gt;0,VLOOKUP($D1893,Iscrizioni!$A$2:$M$2502,6,FALSE),"-")</f>
        <v>-</v>
      </c>
      <c r="O1893" s="107" t="str">
        <f>IF($D1893&gt;0,VLOOKUP($D1893,Iscrizioni!$A$2:$M$2502,7,FALSE),"-")</f>
        <v>-</v>
      </c>
      <c r="P1893" s="46" t="str">
        <f>IF($D1893&gt;0,VLOOKUP(LEFT($N1893,1),Regione!$A$2:$C$21,2,FALSE),"-")</f>
        <v>-</v>
      </c>
      <c r="Q1893" s="112" t="str">
        <f ca="1">IF($D1893&gt;0,NormalizzaTempo("D",CELL("tipo",$E1893),$E1893),"-")</f>
        <v>-</v>
      </c>
      <c r="R1893" s="27" t="str">
        <f>IF($D1893&gt;0,VLOOKUP($D1893,Iscrizioni!$A$2:$M$2502,13,FALSE),"-")</f>
        <v>-</v>
      </c>
      <c r="S1893" s="112" t="str">
        <f t="shared" si="181"/>
        <v>-</v>
      </c>
      <c r="T1893" s="112" t="str">
        <f>IF($D1893&gt;0,SUMIFS($S$3:$S1893,$X$3:$X1893,1,$J$3:$J1893,$J1893),"-")</f>
        <v>-</v>
      </c>
      <c r="U1893" s="112" t="str">
        <f t="shared" si="182"/>
        <v>-</v>
      </c>
      <c r="V1893" s="112" t="str">
        <f t="shared" si="179"/>
        <v>-</v>
      </c>
      <c r="W1893" s="27" t="str">
        <f>IF(LEN($C1893)=0,IF($D1893&gt;0,COUNTIFS($A$3:$A1893,$A1893),"-"),"Escluso")</f>
        <v>-</v>
      </c>
      <c r="X1893" s="2" t="str">
        <f>IF(LEN($C1893)=0,IF($D1893&gt;0,COUNTIFS($J$3:$J1893,$J1893,$C$3:$C1893,""),"-"),"Escluso")</f>
        <v>-</v>
      </c>
      <c r="Y1893" s="127" t="str">
        <f t="shared" si="177"/>
        <v>-</v>
      </c>
      <c r="Z1893" s="2" t="str">
        <f>IF($D1893&gt;0,COUNTIFS($O$3:$O1893,$O1893,$L$3:$L1893,$L1893,$I$3:$I1893,$I1893),"-")</f>
        <v>-</v>
      </c>
      <c r="AA1893" s="27" t="str">
        <f>IF($D1893&gt;0,IF(OR($Z1893 &gt;1,$L1893&lt;&gt;"Adulti"),0,VLOOKUP($P1893,Regione!$B$2:$C$22,2,FALSE)),"-")</f>
        <v>-</v>
      </c>
      <c r="AB1893" s="27" t="str">
        <f>IF($D1893&gt;0,IF(COUNTIFS($O$3:$O1893,$O1893,$L$3:$L1893,$L1893,$I$3:$I1893,$I1893) &gt;1,0,SUMIFS($Y$3:$Y$2503,$L$3:$L$2503,$L1893,$O$3:$O$2503,$O1893,$I$3:$I$2503,$I1893)),"-")</f>
        <v>-</v>
      </c>
      <c r="AC1893" s="27" t="str">
        <f t="shared" si="180"/>
        <v>-</v>
      </c>
    </row>
    <row r="1894" spans="1:29" s="1" customFormat="1">
      <c r="A1894" s="13"/>
      <c r="B1894" s="107" t="str">
        <f>IF(COUNTA($A1894)&gt;0,VLOOKUP($A1894,Corsa!$A$1:$F$43,2,FALSE),"-")</f>
        <v>-</v>
      </c>
      <c r="C1894" s="11"/>
      <c r="D1894" s="13"/>
      <c r="E1894" s="13"/>
      <c r="F1894" s="46" t="str">
        <f>IF(COUNTA($A1894)&gt;0,VLOOKUP($A1894,Corsa!$A$1:$F$43,3,FALSE),"-")</f>
        <v>-</v>
      </c>
      <c r="G1894" s="28" t="str">
        <f>IF($D1894&gt;0,VLOOKUP($D1894,Iscrizioni!$A$2:$M$2502,9,FALSE),"-")</f>
        <v>-</v>
      </c>
      <c r="H1894" s="28" t="str">
        <f>IF($D1894&gt;0,VLOOKUP($D1894,Iscrizioni!$A$2:$M$2502,4,FALSE),"-")</f>
        <v>-</v>
      </c>
      <c r="I1894" s="27" t="str">
        <f>IF($D1894&gt;0,VLOOKUP($D1894,Iscrizioni!$A$2:$M$2502,5,FALSE),"-")</f>
        <v>-</v>
      </c>
      <c r="J1894" s="27" t="str">
        <f>IF($D1894&gt;0,VLOOKUP($D1894,Iscrizioni!$A$2:$M$2502,10,FALSE),"-")</f>
        <v>-</v>
      </c>
      <c r="K1894" s="27" t="str">
        <f t="shared" si="178"/>
        <v>-</v>
      </c>
      <c r="L1894" s="46" t="str">
        <f>IF($D1894&gt;0,VLOOKUP($D1894,Iscrizioni!$A$2:$M$2502,11,FALSE),"-")</f>
        <v>-</v>
      </c>
      <c r="M1894" s="27" t="str">
        <f>IF($D1894&gt;0,VLOOKUP($D1894,Iscrizioni!$A$2:$N$2502,12,FALSE),"-")</f>
        <v>-</v>
      </c>
      <c r="N1894" s="46" t="str">
        <f>IF($D1894&gt;0,VLOOKUP($D1894,Iscrizioni!$A$2:$M$2502,6,FALSE),"-")</f>
        <v>-</v>
      </c>
      <c r="O1894" s="107" t="str">
        <f>IF($D1894&gt;0,VLOOKUP($D1894,Iscrizioni!$A$2:$M$2502,7,FALSE),"-")</f>
        <v>-</v>
      </c>
      <c r="P1894" s="46" t="str">
        <f>IF($D1894&gt;0,VLOOKUP(LEFT($N1894,1),Regione!$A$2:$C$21,2,FALSE),"-")</f>
        <v>-</v>
      </c>
      <c r="Q1894" s="112" t="str">
        <f ca="1">IF($D1894&gt;0,NormalizzaTempo("D",CELL("tipo",$E1894),$E1894),"-")</f>
        <v>-</v>
      </c>
      <c r="R1894" s="27" t="str">
        <f>IF($D1894&gt;0,VLOOKUP($D1894,Iscrizioni!$A$2:$M$2502,13,FALSE),"-")</f>
        <v>-</v>
      </c>
      <c r="S1894" s="112" t="str">
        <f t="shared" si="181"/>
        <v>-</v>
      </c>
      <c r="T1894" s="112" t="str">
        <f>IF($D1894&gt;0,SUMIFS($S$3:$S1894,$X$3:$X1894,1,$J$3:$J1894,$J1894),"-")</f>
        <v>-</v>
      </c>
      <c r="U1894" s="112" t="str">
        <f t="shared" si="182"/>
        <v>-</v>
      </c>
      <c r="V1894" s="112" t="str">
        <f t="shared" si="179"/>
        <v>-</v>
      </c>
      <c r="W1894" s="27" t="str">
        <f>IF(LEN($C1894)=0,IF($D1894&gt;0,COUNTIFS($A$3:$A1894,$A1894),"-"),"Escluso")</f>
        <v>-</v>
      </c>
      <c r="X1894" s="2" t="str">
        <f>IF(LEN($C1894)=0,IF($D1894&gt;0,COUNTIFS($J$3:$J1894,$J1894,$C$3:$C1894,""),"-"),"Escluso")</f>
        <v>-</v>
      </c>
      <c r="Y1894" s="127" t="str">
        <f t="shared" si="177"/>
        <v>-</v>
      </c>
      <c r="Z1894" s="2" t="str">
        <f>IF($D1894&gt;0,COUNTIFS($O$3:$O1894,$O1894,$L$3:$L1894,$L1894,$I$3:$I1894,$I1894),"-")</f>
        <v>-</v>
      </c>
      <c r="AA1894" s="27" t="str">
        <f>IF($D1894&gt;0,IF(OR($Z1894 &gt;1,$L1894&lt;&gt;"Adulti"),0,VLOOKUP($P1894,Regione!$B$2:$C$22,2,FALSE)),"-")</f>
        <v>-</v>
      </c>
      <c r="AB1894" s="27" t="str">
        <f>IF($D1894&gt;0,IF(COUNTIFS($O$3:$O1894,$O1894,$L$3:$L1894,$L1894,$I$3:$I1894,$I1894) &gt;1,0,SUMIFS($Y$3:$Y$2503,$L$3:$L$2503,$L1894,$O$3:$O$2503,$O1894,$I$3:$I$2503,$I1894)),"-")</f>
        <v>-</v>
      </c>
      <c r="AC1894" s="27" t="str">
        <f t="shared" si="180"/>
        <v>-</v>
      </c>
    </row>
    <row r="1895" spans="1:29" s="1" customFormat="1">
      <c r="A1895" s="13"/>
      <c r="B1895" s="107" t="str">
        <f>IF(COUNTA($A1895)&gt;0,VLOOKUP($A1895,Corsa!$A$1:$F$43,2,FALSE),"-")</f>
        <v>-</v>
      </c>
      <c r="C1895" s="11"/>
      <c r="D1895" s="13"/>
      <c r="E1895" s="13"/>
      <c r="F1895" s="46" t="str">
        <f>IF(COUNTA($A1895)&gt;0,VLOOKUP($A1895,Corsa!$A$1:$F$43,3,FALSE),"-")</f>
        <v>-</v>
      </c>
      <c r="G1895" s="28" t="str">
        <f>IF($D1895&gt;0,VLOOKUP($D1895,Iscrizioni!$A$2:$M$2502,9,FALSE),"-")</f>
        <v>-</v>
      </c>
      <c r="H1895" s="28" t="str">
        <f>IF($D1895&gt;0,VLOOKUP($D1895,Iscrizioni!$A$2:$M$2502,4,FALSE),"-")</f>
        <v>-</v>
      </c>
      <c r="I1895" s="27" t="str">
        <f>IF($D1895&gt;0,VLOOKUP($D1895,Iscrizioni!$A$2:$M$2502,5,FALSE),"-")</f>
        <v>-</v>
      </c>
      <c r="J1895" s="27" t="str">
        <f>IF($D1895&gt;0,VLOOKUP($D1895,Iscrizioni!$A$2:$M$2502,10,FALSE),"-")</f>
        <v>-</v>
      </c>
      <c r="K1895" s="27" t="str">
        <f t="shared" si="178"/>
        <v>-</v>
      </c>
      <c r="L1895" s="46" t="str">
        <f>IF($D1895&gt;0,VLOOKUP($D1895,Iscrizioni!$A$2:$M$2502,11,FALSE),"-")</f>
        <v>-</v>
      </c>
      <c r="M1895" s="27" t="str">
        <f>IF($D1895&gt;0,VLOOKUP($D1895,Iscrizioni!$A$2:$N$2502,12,FALSE),"-")</f>
        <v>-</v>
      </c>
      <c r="N1895" s="46" t="str">
        <f>IF($D1895&gt;0,VLOOKUP($D1895,Iscrizioni!$A$2:$M$2502,6,FALSE),"-")</f>
        <v>-</v>
      </c>
      <c r="O1895" s="107" t="str">
        <f>IF($D1895&gt;0,VLOOKUP($D1895,Iscrizioni!$A$2:$M$2502,7,FALSE),"-")</f>
        <v>-</v>
      </c>
      <c r="P1895" s="46" t="str">
        <f>IF($D1895&gt;0,VLOOKUP(LEFT($N1895,1),Regione!$A$2:$C$21,2,FALSE),"-")</f>
        <v>-</v>
      </c>
      <c r="Q1895" s="112" t="str">
        <f ca="1">IF($D1895&gt;0,NormalizzaTempo("D",CELL("tipo",$E1895),$E1895),"-")</f>
        <v>-</v>
      </c>
      <c r="R1895" s="27" t="str">
        <f>IF($D1895&gt;0,VLOOKUP($D1895,Iscrizioni!$A$2:$M$2502,13,FALSE),"-")</f>
        <v>-</v>
      </c>
      <c r="S1895" s="112" t="str">
        <f t="shared" si="181"/>
        <v>-</v>
      </c>
      <c r="T1895" s="112" t="str">
        <f>IF($D1895&gt;0,SUMIFS($S$3:$S1895,$X$3:$X1895,1,$J$3:$J1895,$J1895),"-")</f>
        <v>-</v>
      </c>
      <c r="U1895" s="112" t="str">
        <f t="shared" si="182"/>
        <v>-</v>
      </c>
      <c r="V1895" s="112" t="str">
        <f t="shared" si="179"/>
        <v>-</v>
      </c>
      <c r="W1895" s="27" t="str">
        <f>IF(LEN($C1895)=0,IF($D1895&gt;0,COUNTIFS($A$3:$A1895,$A1895),"-"),"Escluso")</f>
        <v>-</v>
      </c>
      <c r="X1895" s="2" t="str">
        <f>IF(LEN($C1895)=0,IF($D1895&gt;0,COUNTIFS($J$3:$J1895,$J1895,$C$3:$C1895,""),"-"),"Escluso")</f>
        <v>-</v>
      </c>
      <c r="Y1895" s="127" t="str">
        <f t="shared" si="177"/>
        <v>-</v>
      </c>
      <c r="Z1895" s="2" t="str">
        <f>IF($D1895&gt;0,COUNTIFS($O$3:$O1895,$O1895,$L$3:$L1895,$L1895,$I$3:$I1895,$I1895),"-")</f>
        <v>-</v>
      </c>
      <c r="AA1895" s="27" t="str">
        <f>IF($D1895&gt;0,IF(OR($Z1895 &gt;1,$L1895&lt;&gt;"Adulti"),0,VLOOKUP($P1895,Regione!$B$2:$C$22,2,FALSE)),"-")</f>
        <v>-</v>
      </c>
      <c r="AB1895" s="27" t="str">
        <f>IF($D1895&gt;0,IF(COUNTIFS($O$3:$O1895,$O1895,$L$3:$L1895,$L1895,$I$3:$I1895,$I1895) &gt;1,0,SUMIFS($Y$3:$Y$2503,$L$3:$L$2503,$L1895,$O$3:$O$2503,$O1895,$I$3:$I$2503,$I1895)),"-")</f>
        <v>-</v>
      </c>
      <c r="AC1895" s="27" t="str">
        <f t="shared" si="180"/>
        <v>-</v>
      </c>
    </row>
    <row r="1896" spans="1:29" s="1" customFormat="1">
      <c r="A1896" s="13"/>
      <c r="B1896" s="107" t="str">
        <f>IF(COUNTA($A1896)&gt;0,VLOOKUP($A1896,Corsa!$A$1:$F$43,2,FALSE),"-")</f>
        <v>-</v>
      </c>
      <c r="C1896" s="11"/>
      <c r="D1896" s="13"/>
      <c r="E1896" s="13"/>
      <c r="F1896" s="46" t="str">
        <f>IF(COUNTA($A1896)&gt;0,VLOOKUP($A1896,Corsa!$A$1:$F$43,3,FALSE),"-")</f>
        <v>-</v>
      </c>
      <c r="G1896" s="28" t="str">
        <f>IF($D1896&gt;0,VLOOKUP($D1896,Iscrizioni!$A$2:$M$2502,9,FALSE),"-")</f>
        <v>-</v>
      </c>
      <c r="H1896" s="28" t="str">
        <f>IF($D1896&gt;0,VLOOKUP($D1896,Iscrizioni!$A$2:$M$2502,4,FALSE),"-")</f>
        <v>-</v>
      </c>
      <c r="I1896" s="27" t="str">
        <f>IF($D1896&gt;0,VLOOKUP($D1896,Iscrizioni!$A$2:$M$2502,5,FALSE),"-")</f>
        <v>-</v>
      </c>
      <c r="J1896" s="27" t="str">
        <f>IF($D1896&gt;0,VLOOKUP($D1896,Iscrizioni!$A$2:$M$2502,10,FALSE),"-")</f>
        <v>-</v>
      </c>
      <c r="K1896" s="27" t="str">
        <f t="shared" si="178"/>
        <v>-</v>
      </c>
      <c r="L1896" s="46" t="str">
        <f>IF($D1896&gt;0,VLOOKUP($D1896,Iscrizioni!$A$2:$M$2502,11,FALSE),"-")</f>
        <v>-</v>
      </c>
      <c r="M1896" s="27" t="str">
        <f>IF($D1896&gt;0,VLOOKUP($D1896,Iscrizioni!$A$2:$N$2502,12,FALSE),"-")</f>
        <v>-</v>
      </c>
      <c r="N1896" s="46" t="str">
        <f>IF($D1896&gt;0,VLOOKUP($D1896,Iscrizioni!$A$2:$M$2502,6,FALSE),"-")</f>
        <v>-</v>
      </c>
      <c r="O1896" s="107" t="str">
        <f>IF($D1896&gt;0,VLOOKUP($D1896,Iscrizioni!$A$2:$M$2502,7,FALSE),"-")</f>
        <v>-</v>
      </c>
      <c r="P1896" s="46" t="str">
        <f>IF($D1896&gt;0,VLOOKUP(LEFT($N1896,1),Regione!$A$2:$C$21,2,FALSE),"-")</f>
        <v>-</v>
      </c>
      <c r="Q1896" s="112" t="str">
        <f ca="1">IF($D1896&gt;0,NormalizzaTempo("D",CELL("tipo",$E1896),$E1896),"-")</f>
        <v>-</v>
      </c>
      <c r="R1896" s="27" t="str">
        <f>IF($D1896&gt;0,VLOOKUP($D1896,Iscrizioni!$A$2:$M$2502,13,FALSE),"-")</f>
        <v>-</v>
      </c>
      <c r="S1896" s="112" t="str">
        <f t="shared" si="181"/>
        <v>-</v>
      </c>
      <c r="T1896" s="112" t="str">
        <f>IF($D1896&gt;0,SUMIFS($S$3:$S1896,$X$3:$X1896,1,$J$3:$J1896,$J1896),"-")</f>
        <v>-</v>
      </c>
      <c r="U1896" s="112" t="str">
        <f t="shared" si="182"/>
        <v>-</v>
      </c>
      <c r="V1896" s="112" t="str">
        <f t="shared" si="179"/>
        <v>-</v>
      </c>
      <c r="W1896" s="27" t="str">
        <f>IF(LEN($C1896)=0,IF($D1896&gt;0,COUNTIFS($A$3:$A1896,$A1896),"-"),"Escluso")</f>
        <v>-</v>
      </c>
      <c r="X1896" s="2" t="str">
        <f>IF(LEN($C1896)=0,IF($D1896&gt;0,COUNTIFS($J$3:$J1896,$J1896,$C$3:$C1896,""),"-"),"Escluso")</f>
        <v>-</v>
      </c>
      <c r="Y1896" s="127" t="str">
        <f t="shared" si="177"/>
        <v>-</v>
      </c>
      <c r="Z1896" s="2" t="str">
        <f>IF($D1896&gt;0,COUNTIFS($O$3:$O1896,$O1896,$L$3:$L1896,$L1896,$I$3:$I1896,$I1896),"-")</f>
        <v>-</v>
      </c>
      <c r="AA1896" s="27" t="str">
        <f>IF($D1896&gt;0,IF(OR($Z1896 &gt;1,$L1896&lt;&gt;"Adulti"),0,VLOOKUP($P1896,Regione!$B$2:$C$22,2,FALSE)),"-")</f>
        <v>-</v>
      </c>
      <c r="AB1896" s="27" t="str">
        <f>IF($D1896&gt;0,IF(COUNTIFS($O$3:$O1896,$O1896,$L$3:$L1896,$L1896,$I$3:$I1896,$I1896) &gt;1,0,SUMIFS($Y$3:$Y$2503,$L$3:$L$2503,$L1896,$O$3:$O$2503,$O1896,$I$3:$I$2503,$I1896)),"-")</f>
        <v>-</v>
      </c>
      <c r="AC1896" s="27" t="str">
        <f t="shared" si="180"/>
        <v>-</v>
      </c>
    </row>
    <row r="1897" spans="1:29" s="1" customFormat="1">
      <c r="A1897" s="13"/>
      <c r="B1897" s="107" t="str">
        <f>IF(COUNTA($A1897)&gt;0,VLOOKUP($A1897,Corsa!$A$1:$F$43,2,FALSE),"-")</f>
        <v>-</v>
      </c>
      <c r="C1897" s="11"/>
      <c r="D1897" s="13"/>
      <c r="E1897" s="13"/>
      <c r="F1897" s="46" t="str">
        <f>IF(COUNTA($A1897)&gt;0,VLOOKUP($A1897,Corsa!$A$1:$F$43,3,FALSE),"-")</f>
        <v>-</v>
      </c>
      <c r="G1897" s="28" t="str">
        <f>IF($D1897&gt;0,VLOOKUP($D1897,Iscrizioni!$A$2:$M$2502,9,FALSE),"-")</f>
        <v>-</v>
      </c>
      <c r="H1897" s="28" t="str">
        <f>IF($D1897&gt;0,VLOOKUP($D1897,Iscrizioni!$A$2:$M$2502,4,FALSE),"-")</f>
        <v>-</v>
      </c>
      <c r="I1897" s="27" t="str">
        <f>IF($D1897&gt;0,VLOOKUP($D1897,Iscrizioni!$A$2:$M$2502,5,FALSE),"-")</f>
        <v>-</v>
      </c>
      <c r="J1897" s="27" t="str">
        <f>IF($D1897&gt;0,VLOOKUP($D1897,Iscrizioni!$A$2:$M$2502,10,FALSE),"-")</f>
        <v>-</v>
      </c>
      <c r="K1897" s="27" t="str">
        <f t="shared" si="178"/>
        <v>-</v>
      </c>
      <c r="L1897" s="46" t="str">
        <f>IF($D1897&gt;0,VLOOKUP($D1897,Iscrizioni!$A$2:$M$2502,11,FALSE),"-")</f>
        <v>-</v>
      </c>
      <c r="M1897" s="27" t="str">
        <f>IF($D1897&gt;0,VLOOKUP($D1897,Iscrizioni!$A$2:$N$2502,12,FALSE),"-")</f>
        <v>-</v>
      </c>
      <c r="N1897" s="46" t="str">
        <f>IF($D1897&gt;0,VLOOKUP($D1897,Iscrizioni!$A$2:$M$2502,6,FALSE),"-")</f>
        <v>-</v>
      </c>
      <c r="O1897" s="107" t="str">
        <f>IF($D1897&gt;0,VLOOKUP($D1897,Iscrizioni!$A$2:$M$2502,7,FALSE),"-")</f>
        <v>-</v>
      </c>
      <c r="P1897" s="46" t="str">
        <f>IF($D1897&gt;0,VLOOKUP(LEFT($N1897,1),Regione!$A$2:$C$21,2,FALSE),"-")</f>
        <v>-</v>
      </c>
      <c r="Q1897" s="112" t="str">
        <f ca="1">IF($D1897&gt;0,NormalizzaTempo("D",CELL("tipo",$E1897),$E1897),"-")</f>
        <v>-</v>
      </c>
      <c r="R1897" s="27" t="str">
        <f>IF($D1897&gt;0,VLOOKUP($D1897,Iscrizioni!$A$2:$M$2502,13,FALSE),"-")</f>
        <v>-</v>
      </c>
      <c r="S1897" s="112" t="str">
        <f t="shared" si="181"/>
        <v>-</v>
      </c>
      <c r="T1897" s="112" t="str">
        <f>IF($D1897&gt;0,SUMIFS($S$3:$S1897,$X$3:$X1897,1,$J$3:$J1897,$J1897),"-")</f>
        <v>-</v>
      </c>
      <c r="U1897" s="112" t="str">
        <f t="shared" si="182"/>
        <v>-</v>
      </c>
      <c r="V1897" s="112" t="str">
        <f t="shared" si="179"/>
        <v>-</v>
      </c>
      <c r="W1897" s="27" t="str">
        <f>IF(LEN($C1897)=0,IF($D1897&gt;0,COUNTIFS($A$3:$A1897,$A1897),"-"),"Escluso")</f>
        <v>-</v>
      </c>
      <c r="X1897" s="2" t="str">
        <f>IF(LEN($C1897)=0,IF($D1897&gt;0,COUNTIFS($J$3:$J1897,$J1897,$C$3:$C1897,""),"-"),"Escluso")</f>
        <v>-</v>
      </c>
      <c r="Y1897" s="127" t="str">
        <f t="shared" si="177"/>
        <v>-</v>
      </c>
      <c r="Z1897" s="2" t="str">
        <f>IF($D1897&gt;0,COUNTIFS($O$3:$O1897,$O1897,$L$3:$L1897,$L1897,$I$3:$I1897,$I1897),"-")</f>
        <v>-</v>
      </c>
      <c r="AA1897" s="27" t="str">
        <f>IF($D1897&gt;0,IF(OR($Z1897 &gt;1,$L1897&lt;&gt;"Adulti"),0,VLOOKUP($P1897,Regione!$B$2:$C$22,2,FALSE)),"-")</f>
        <v>-</v>
      </c>
      <c r="AB1897" s="27" t="str">
        <f>IF($D1897&gt;0,IF(COUNTIFS($O$3:$O1897,$O1897,$L$3:$L1897,$L1897,$I$3:$I1897,$I1897) &gt;1,0,SUMIFS($Y$3:$Y$2503,$L$3:$L$2503,$L1897,$O$3:$O$2503,$O1897,$I$3:$I$2503,$I1897)),"-")</f>
        <v>-</v>
      </c>
      <c r="AC1897" s="27" t="str">
        <f t="shared" si="180"/>
        <v>-</v>
      </c>
    </row>
    <row r="1898" spans="1:29" s="1" customFormat="1">
      <c r="A1898" s="13"/>
      <c r="B1898" s="107" t="str">
        <f>IF(COUNTA($A1898)&gt;0,VLOOKUP($A1898,Corsa!$A$1:$F$43,2,FALSE),"-")</f>
        <v>-</v>
      </c>
      <c r="C1898" s="11"/>
      <c r="D1898" s="13"/>
      <c r="E1898" s="13"/>
      <c r="F1898" s="46" t="str">
        <f>IF(COUNTA($A1898)&gt;0,VLOOKUP($A1898,Corsa!$A$1:$F$43,3,FALSE),"-")</f>
        <v>-</v>
      </c>
      <c r="G1898" s="28" t="str">
        <f>IF($D1898&gt;0,VLOOKUP($D1898,Iscrizioni!$A$2:$M$2502,9,FALSE),"-")</f>
        <v>-</v>
      </c>
      <c r="H1898" s="28" t="str">
        <f>IF($D1898&gt;0,VLOOKUP($D1898,Iscrizioni!$A$2:$M$2502,4,FALSE),"-")</f>
        <v>-</v>
      </c>
      <c r="I1898" s="27" t="str">
        <f>IF($D1898&gt;0,VLOOKUP($D1898,Iscrizioni!$A$2:$M$2502,5,FALSE),"-")</f>
        <v>-</v>
      </c>
      <c r="J1898" s="27" t="str">
        <f>IF($D1898&gt;0,VLOOKUP($D1898,Iscrizioni!$A$2:$M$2502,10,FALSE),"-")</f>
        <v>-</v>
      </c>
      <c r="K1898" s="27" t="str">
        <f t="shared" si="178"/>
        <v>-</v>
      </c>
      <c r="L1898" s="46" t="str">
        <f>IF($D1898&gt;0,VLOOKUP($D1898,Iscrizioni!$A$2:$M$2502,11,FALSE),"-")</f>
        <v>-</v>
      </c>
      <c r="M1898" s="27" t="str">
        <f>IF($D1898&gt;0,VLOOKUP($D1898,Iscrizioni!$A$2:$N$2502,12,FALSE),"-")</f>
        <v>-</v>
      </c>
      <c r="N1898" s="46" t="str">
        <f>IF($D1898&gt;0,VLOOKUP($D1898,Iscrizioni!$A$2:$M$2502,6,FALSE),"-")</f>
        <v>-</v>
      </c>
      <c r="O1898" s="107" t="str">
        <f>IF($D1898&gt;0,VLOOKUP($D1898,Iscrizioni!$A$2:$M$2502,7,FALSE),"-")</f>
        <v>-</v>
      </c>
      <c r="P1898" s="46" t="str">
        <f>IF($D1898&gt;0,VLOOKUP(LEFT($N1898,1),Regione!$A$2:$C$21,2,FALSE),"-")</f>
        <v>-</v>
      </c>
      <c r="Q1898" s="112" t="str">
        <f ca="1">IF($D1898&gt;0,NormalizzaTempo("D",CELL("tipo",$E1898),$E1898),"-")</f>
        <v>-</v>
      </c>
      <c r="R1898" s="27" t="str">
        <f>IF($D1898&gt;0,VLOOKUP($D1898,Iscrizioni!$A$2:$M$2502,13,FALSE),"-")</f>
        <v>-</v>
      </c>
      <c r="S1898" s="112" t="str">
        <f t="shared" si="181"/>
        <v>-</v>
      </c>
      <c r="T1898" s="112" t="str">
        <f>IF($D1898&gt;0,SUMIFS($S$3:$S1898,$X$3:$X1898,1,$J$3:$J1898,$J1898),"-")</f>
        <v>-</v>
      </c>
      <c r="U1898" s="112" t="str">
        <f t="shared" si="182"/>
        <v>-</v>
      </c>
      <c r="V1898" s="112" t="str">
        <f t="shared" si="179"/>
        <v>-</v>
      </c>
      <c r="W1898" s="27" t="str">
        <f>IF(LEN($C1898)=0,IF($D1898&gt;0,COUNTIFS($A$3:$A1898,$A1898),"-"),"Escluso")</f>
        <v>-</v>
      </c>
      <c r="X1898" s="2" t="str">
        <f>IF(LEN($C1898)=0,IF($D1898&gt;0,COUNTIFS($J$3:$J1898,$J1898,$C$3:$C1898,""),"-"),"Escluso")</f>
        <v>-</v>
      </c>
      <c r="Y1898" s="127" t="str">
        <f t="shared" si="177"/>
        <v>-</v>
      </c>
      <c r="Z1898" s="2" t="str">
        <f>IF($D1898&gt;0,COUNTIFS($O$3:$O1898,$O1898,$L$3:$L1898,$L1898,$I$3:$I1898,$I1898),"-")</f>
        <v>-</v>
      </c>
      <c r="AA1898" s="27" t="str">
        <f>IF($D1898&gt;0,IF(OR($Z1898 &gt;1,$L1898&lt;&gt;"Adulti"),0,VLOOKUP($P1898,Regione!$B$2:$C$22,2,FALSE)),"-")</f>
        <v>-</v>
      </c>
      <c r="AB1898" s="27" t="str">
        <f>IF($D1898&gt;0,IF(COUNTIFS($O$3:$O1898,$O1898,$L$3:$L1898,$L1898,$I$3:$I1898,$I1898) &gt;1,0,SUMIFS($Y$3:$Y$2503,$L$3:$L$2503,$L1898,$O$3:$O$2503,$O1898,$I$3:$I$2503,$I1898)),"-")</f>
        <v>-</v>
      </c>
      <c r="AC1898" s="27" t="str">
        <f t="shared" si="180"/>
        <v>-</v>
      </c>
    </row>
    <row r="1899" spans="1:29" s="1" customFormat="1">
      <c r="A1899" s="13"/>
      <c r="B1899" s="107" t="str">
        <f>IF(COUNTA($A1899)&gt;0,VLOOKUP($A1899,Corsa!$A$1:$F$43,2,FALSE),"-")</f>
        <v>-</v>
      </c>
      <c r="C1899" s="11"/>
      <c r="D1899" s="13"/>
      <c r="E1899" s="13"/>
      <c r="F1899" s="46" t="str">
        <f>IF(COUNTA($A1899)&gt;0,VLOOKUP($A1899,Corsa!$A$1:$F$43,3,FALSE),"-")</f>
        <v>-</v>
      </c>
      <c r="G1899" s="28" t="str">
        <f>IF($D1899&gt;0,VLOOKUP($D1899,Iscrizioni!$A$2:$M$2502,9,FALSE),"-")</f>
        <v>-</v>
      </c>
      <c r="H1899" s="28" t="str">
        <f>IF($D1899&gt;0,VLOOKUP($D1899,Iscrizioni!$A$2:$M$2502,4,FALSE),"-")</f>
        <v>-</v>
      </c>
      <c r="I1899" s="27" t="str">
        <f>IF($D1899&gt;0,VLOOKUP($D1899,Iscrizioni!$A$2:$M$2502,5,FALSE),"-")</f>
        <v>-</v>
      </c>
      <c r="J1899" s="27" t="str">
        <f>IF($D1899&gt;0,VLOOKUP($D1899,Iscrizioni!$A$2:$M$2502,10,FALSE),"-")</f>
        <v>-</v>
      </c>
      <c r="K1899" s="27" t="str">
        <f t="shared" si="178"/>
        <v>-</v>
      </c>
      <c r="L1899" s="46" t="str">
        <f>IF($D1899&gt;0,VLOOKUP($D1899,Iscrizioni!$A$2:$M$2502,11,FALSE),"-")</f>
        <v>-</v>
      </c>
      <c r="M1899" s="27" t="str">
        <f>IF($D1899&gt;0,VLOOKUP($D1899,Iscrizioni!$A$2:$N$2502,12,FALSE),"-")</f>
        <v>-</v>
      </c>
      <c r="N1899" s="46" t="str">
        <f>IF($D1899&gt;0,VLOOKUP($D1899,Iscrizioni!$A$2:$M$2502,6,FALSE),"-")</f>
        <v>-</v>
      </c>
      <c r="O1899" s="107" t="str">
        <f>IF($D1899&gt;0,VLOOKUP($D1899,Iscrizioni!$A$2:$M$2502,7,FALSE),"-")</f>
        <v>-</v>
      </c>
      <c r="P1899" s="46" t="str">
        <f>IF($D1899&gt;0,VLOOKUP(LEFT($N1899,1),Regione!$A$2:$C$21,2,FALSE),"-")</f>
        <v>-</v>
      </c>
      <c r="Q1899" s="112" t="str">
        <f ca="1">IF($D1899&gt;0,NormalizzaTempo("D",CELL("tipo",$E1899),$E1899),"-")</f>
        <v>-</v>
      </c>
      <c r="R1899" s="27" t="str">
        <f>IF($D1899&gt;0,VLOOKUP($D1899,Iscrizioni!$A$2:$M$2502,13,FALSE),"-")</f>
        <v>-</v>
      </c>
      <c r="S1899" s="112" t="str">
        <f t="shared" si="181"/>
        <v>-</v>
      </c>
      <c r="T1899" s="112" t="str">
        <f>IF($D1899&gt;0,SUMIFS($S$3:$S1899,$X$3:$X1899,1,$J$3:$J1899,$J1899),"-")</f>
        <v>-</v>
      </c>
      <c r="U1899" s="112" t="str">
        <f t="shared" si="182"/>
        <v>-</v>
      </c>
      <c r="V1899" s="112" t="str">
        <f t="shared" si="179"/>
        <v>-</v>
      </c>
      <c r="W1899" s="27" t="str">
        <f>IF(LEN($C1899)=0,IF($D1899&gt;0,COUNTIFS($A$3:$A1899,$A1899),"-"),"Escluso")</f>
        <v>-</v>
      </c>
      <c r="X1899" s="2" t="str">
        <f>IF(LEN($C1899)=0,IF($D1899&gt;0,COUNTIFS($J$3:$J1899,$J1899,$C$3:$C1899,""),"-"),"Escluso")</f>
        <v>-</v>
      </c>
      <c r="Y1899" s="127" t="str">
        <f t="shared" si="177"/>
        <v>-</v>
      </c>
      <c r="Z1899" s="2" t="str">
        <f>IF($D1899&gt;0,COUNTIFS($O$3:$O1899,$O1899,$L$3:$L1899,$L1899,$I$3:$I1899,$I1899),"-")</f>
        <v>-</v>
      </c>
      <c r="AA1899" s="27" t="str">
        <f>IF($D1899&gt;0,IF(OR($Z1899 &gt;1,$L1899&lt;&gt;"Adulti"),0,VLOOKUP($P1899,Regione!$B$2:$C$22,2,FALSE)),"-")</f>
        <v>-</v>
      </c>
      <c r="AB1899" s="27" t="str">
        <f>IF($D1899&gt;0,IF(COUNTIFS($O$3:$O1899,$O1899,$L$3:$L1899,$L1899,$I$3:$I1899,$I1899) &gt;1,0,SUMIFS($Y$3:$Y$2503,$L$3:$L$2503,$L1899,$O$3:$O$2503,$O1899,$I$3:$I$2503,$I1899)),"-")</f>
        <v>-</v>
      </c>
      <c r="AC1899" s="27" t="str">
        <f t="shared" si="180"/>
        <v>-</v>
      </c>
    </row>
    <row r="1900" spans="1:29" s="1" customFormat="1">
      <c r="A1900" s="13"/>
      <c r="B1900" s="107" t="str">
        <f>IF(COUNTA($A1900)&gt;0,VLOOKUP($A1900,Corsa!$A$1:$F$43,2,FALSE),"-")</f>
        <v>-</v>
      </c>
      <c r="C1900" s="11"/>
      <c r="D1900" s="13"/>
      <c r="E1900" s="13"/>
      <c r="F1900" s="46" t="str">
        <f>IF(COUNTA($A1900)&gt;0,VLOOKUP($A1900,Corsa!$A$1:$F$43,3,FALSE),"-")</f>
        <v>-</v>
      </c>
      <c r="G1900" s="28" t="str">
        <f>IF($D1900&gt;0,VLOOKUP($D1900,Iscrizioni!$A$2:$M$2502,9,FALSE),"-")</f>
        <v>-</v>
      </c>
      <c r="H1900" s="28" t="str">
        <f>IF($D1900&gt;0,VLOOKUP($D1900,Iscrizioni!$A$2:$M$2502,4,FALSE),"-")</f>
        <v>-</v>
      </c>
      <c r="I1900" s="27" t="str">
        <f>IF($D1900&gt;0,VLOOKUP($D1900,Iscrizioni!$A$2:$M$2502,5,FALSE),"-")</f>
        <v>-</v>
      </c>
      <c r="J1900" s="27" t="str">
        <f>IF($D1900&gt;0,VLOOKUP($D1900,Iscrizioni!$A$2:$M$2502,10,FALSE),"-")</f>
        <v>-</v>
      </c>
      <c r="K1900" s="27" t="str">
        <f t="shared" si="178"/>
        <v>-</v>
      </c>
      <c r="L1900" s="46" t="str">
        <f>IF($D1900&gt;0,VLOOKUP($D1900,Iscrizioni!$A$2:$M$2502,11,FALSE),"-")</f>
        <v>-</v>
      </c>
      <c r="M1900" s="27" t="str">
        <f>IF($D1900&gt;0,VLOOKUP($D1900,Iscrizioni!$A$2:$N$2502,12,FALSE),"-")</f>
        <v>-</v>
      </c>
      <c r="N1900" s="46" t="str">
        <f>IF($D1900&gt;0,VLOOKUP($D1900,Iscrizioni!$A$2:$M$2502,6,FALSE),"-")</f>
        <v>-</v>
      </c>
      <c r="O1900" s="107" t="str">
        <f>IF($D1900&gt;0,VLOOKUP($D1900,Iscrizioni!$A$2:$M$2502,7,FALSE),"-")</f>
        <v>-</v>
      </c>
      <c r="P1900" s="46" t="str">
        <f>IF($D1900&gt;0,VLOOKUP(LEFT($N1900,1),Regione!$A$2:$C$21,2,FALSE),"-")</f>
        <v>-</v>
      </c>
      <c r="Q1900" s="112" t="str">
        <f ca="1">IF($D1900&gt;0,NormalizzaTempo("D",CELL("tipo",$E1900),$E1900),"-")</f>
        <v>-</v>
      </c>
      <c r="R1900" s="27" t="str">
        <f>IF($D1900&gt;0,VLOOKUP($D1900,Iscrizioni!$A$2:$M$2502,13,FALSE),"-")</f>
        <v>-</v>
      </c>
      <c r="S1900" s="112" t="str">
        <f t="shared" si="181"/>
        <v>-</v>
      </c>
      <c r="T1900" s="112" t="str">
        <f>IF($D1900&gt;0,SUMIFS($S$3:$S1900,$X$3:$X1900,1,$J$3:$J1900,$J1900),"-")</f>
        <v>-</v>
      </c>
      <c r="U1900" s="112" t="str">
        <f t="shared" si="182"/>
        <v>-</v>
      </c>
      <c r="V1900" s="112" t="str">
        <f t="shared" si="179"/>
        <v>-</v>
      </c>
      <c r="W1900" s="27" t="str">
        <f>IF(LEN($C1900)=0,IF($D1900&gt;0,COUNTIFS($A$3:$A1900,$A1900),"-"),"Escluso")</f>
        <v>-</v>
      </c>
      <c r="X1900" s="2" t="str">
        <f>IF(LEN($C1900)=0,IF($D1900&gt;0,COUNTIFS($J$3:$J1900,$J1900,$C$3:$C1900,""),"-"),"Escluso")</f>
        <v>-</v>
      </c>
      <c r="Y1900" s="127" t="str">
        <f t="shared" si="177"/>
        <v>-</v>
      </c>
      <c r="Z1900" s="2" t="str">
        <f>IF($D1900&gt;0,COUNTIFS($O$3:$O1900,$O1900,$L$3:$L1900,$L1900,$I$3:$I1900,$I1900),"-")</f>
        <v>-</v>
      </c>
      <c r="AA1900" s="27" t="str">
        <f>IF($D1900&gt;0,IF(OR($Z1900 &gt;1,$L1900&lt;&gt;"Adulti"),0,VLOOKUP($P1900,Regione!$B$2:$C$22,2,FALSE)),"-")</f>
        <v>-</v>
      </c>
      <c r="AB1900" s="27" t="str">
        <f>IF($D1900&gt;0,IF(COUNTIFS($O$3:$O1900,$O1900,$L$3:$L1900,$L1900,$I$3:$I1900,$I1900) &gt;1,0,SUMIFS($Y$3:$Y$2503,$L$3:$L$2503,$L1900,$O$3:$O$2503,$O1900,$I$3:$I$2503,$I1900)),"-")</f>
        <v>-</v>
      </c>
      <c r="AC1900" s="27" t="str">
        <f t="shared" si="180"/>
        <v>-</v>
      </c>
    </row>
    <row r="1901" spans="1:29" s="1" customFormat="1">
      <c r="A1901" s="13"/>
      <c r="B1901" s="107" t="str">
        <f>IF(COUNTA($A1901)&gt;0,VLOOKUP($A1901,Corsa!$A$1:$F$43,2,FALSE),"-")</f>
        <v>-</v>
      </c>
      <c r="C1901" s="11"/>
      <c r="D1901" s="13"/>
      <c r="E1901" s="13"/>
      <c r="F1901" s="46" t="str">
        <f>IF(COUNTA($A1901)&gt;0,VLOOKUP($A1901,Corsa!$A$1:$F$43,3,FALSE),"-")</f>
        <v>-</v>
      </c>
      <c r="G1901" s="28" t="str">
        <f>IF($D1901&gt;0,VLOOKUP($D1901,Iscrizioni!$A$2:$M$2502,9,FALSE),"-")</f>
        <v>-</v>
      </c>
      <c r="H1901" s="28" t="str">
        <f>IF($D1901&gt;0,VLOOKUP($D1901,Iscrizioni!$A$2:$M$2502,4,FALSE),"-")</f>
        <v>-</v>
      </c>
      <c r="I1901" s="27" t="str">
        <f>IF($D1901&gt;0,VLOOKUP($D1901,Iscrizioni!$A$2:$M$2502,5,FALSE),"-")</f>
        <v>-</v>
      </c>
      <c r="J1901" s="27" t="str">
        <f>IF($D1901&gt;0,VLOOKUP($D1901,Iscrizioni!$A$2:$M$2502,10,FALSE),"-")</f>
        <v>-</v>
      </c>
      <c r="K1901" s="27" t="str">
        <f t="shared" si="178"/>
        <v>-</v>
      </c>
      <c r="L1901" s="46" t="str">
        <f>IF($D1901&gt;0,VLOOKUP($D1901,Iscrizioni!$A$2:$M$2502,11,FALSE),"-")</f>
        <v>-</v>
      </c>
      <c r="M1901" s="27" t="str">
        <f>IF($D1901&gt;0,VLOOKUP($D1901,Iscrizioni!$A$2:$N$2502,12,FALSE),"-")</f>
        <v>-</v>
      </c>
      <c r="N1901" s="46" t="str">
        <f>IF($D1901&gt;0,VLOOKUP($D1901,Iscrizioni!$A$2:$M$2502,6,FALSE),"-")</f>
        <v>-</v>
      </c>
      <c r="O1901" s="107" t="str">
        <f>IF($D1901&gt;0,VLOOKUP($D1901,Iscrizioni!$A$2:$M$2502,7,FALSE),"-")</f>
        <v>-</v>
      </c>
      <c r="P1901" s="46" t="str">
        <f>IF($D1901&gt;0,VLOOKUP(LEFT($N1901,1),Regione!$A$2:$C$21,2,FALSE),"-")</f>
        <v>-</v>
      </c>
      <c r="Q1901" s="112" t="str">
        <f ca="1">IF($D1901&gt;0,NormalizzaTempo("D",CELL("tipo",$E1901),$E1901),"-")</f>
        <v>-</v>
      </c>
      <c r="R1901" s="27" t="str">
        <f>IF($D1901&gt;0,VLOOKUP($D1901,Iscrizioni!$A$2:$M$2502,13,FALSE),"-")</f>
        <v>-</v>
      </c>
      <c r="S1901" s="112" t="str">
        <f t="shared" si="181"/>
        <v>-</v>
      </c>
      <c r="T1901" s="112" t="str">
        <f>IF($D1901&gt;0,SUMIFS($S$3:$S1901,$X$3:$X1901,1,$J$3:$J1901,$J1901),"-")</f>
        <v>-</v>
      </c>
      <c r="U1901" s="112" t="str">
        <f t="shared" si="182"/>
        <v>-</v>
      </c>
      <c r="V1901" s="112" t="str">
        <f t="shared" si="179"/>
        <v>-</v>
      </c>
      <c r="W1901" s="27" t="str">
        <f>IF(LEN($C1901)=0,IF($D1901&gt;0,COUNTIFS($A$3:$A1901,$A1901),"-"),"Escluso")</f>
        <v>-</v>
      </c>
      <c r="X1901" s="2" t="str">
        <f>IF(LEN($C1901)=0,IF($D1901&gt;0,COUNTIFS($J$3:$J1901,$J1901,$C$3:$C1901,""),"-"),"Escluso")</f>
        <v>-</v>
      </c>
      <c r="Y1901" s="127" t="str">
        <f t="shared" si="177"/>
        <v>-</v>
      </c>
      <c r="Z1901" s="2" t="str">
        <f>IF($D1901&gt;0,COUNTIFS($O$3:$O1901,$O1901,$L$3:$L1901,$L1901,$I$3:$I1901,$I1901),"-")</f>
        <v>-</v>
      </c>
      <c r="AA1901" s="27" t="str">
        <f>IF($D1901&gt;0,IF(OR($Z1901 &gt;1,$L1901&lt;&gt;"Adulti"),0,VLOOKUP($P1901,Regione!$B$2:$C$22,2,FALSE)),"-")</f>
        <v>-</v>
      </c>
      <c r="AB1901" s="27" t="str">
        <f>IF($D1901&gt;0,IF(COUNTIFS($O$3:$O1901,$O1901,$L$3:$L1901,$L1901,$I$3:$I1901,$I1901) &gt;1,0,SUMIFS($Y$3:$Y$2503,$L$3:$L$2503,$L1901,$O$3:$O$2503,$O1901,$I$3:$I$2503,$I1901)),"-")</f>
        <v>-</v>
      </c>
      <c r="AC1901" s="27" t="str">
        <f t="shared" si="180"/>
        <v>-</v>
      </c>
    </row>
    <row r="1902" spans="1:29" s="1" customFormat="1">
      <c r="A1902" s="13"/>
      <c r="B1902" s="107" t="str">
        <f>IF(COUNTA($A1902)&gt;0,VLOOKUP($A1902,Corsa!$A$1:$F$43,2,FALSE),"-")</f>
        <v>-</v>
      </c>
      <c r="C1902" s="11"/>
      <c r="D1902" s="13"/>
      <c r="E1902" s="13"/>
      <c r="F1902" s="46" t="str">
        <f>IF(COUNTA($A1902)&gt;0,VLOOKUP($A1902,Corsa!$A$1:$F$43,3,FALSE),"-")</f>
        <v>-</v>
      </c>
      <c r="G1902" s="28" t="str">
        <f>IF($D1902&gt;0,VLOOKUP($D1902,Iscrizioni!$A$2:$M$2502,9,FALSE),"-")</f>
        <v>-</v>
      </c>
      <c r="H1902" s="28" t="str">
        <f>IF($D1902&gt;0,VLOOKUP($D1902,Iscrizioni!$A$2:$M$2502,4,FALSE),"-")</f>
        <v>-</v>
      </c>
      <c r="I1902" s="27" t="str">
        <f>IF($D1902&gt;0,VLOOKUP($D1902,Iscrizioni!$A$2:$M$2502,5,FALSE),"-")</f>
        <v>-</v>
      </c>
      <c r="J1902" s="27" t="str">
        <f>IF($D1902&gt;0,VLOOKUP($D1902,Iscrizioni!$A$2:$M$2502,10,FALSE),"-")</f>
        <v>-</v>
      </c>
      <c r="K1902" s="27" t="str">
        <f t="shared" si="178"/>
        <v>-</v>
      </c>
      <c r="L1902" s="46" t="str">
        <f>IF($D1902&gt;0,VLOOKUP($D1902,Iscrizioni!$A$2:$M$2502,11,FALSE),"-")</f>
        <v>-</v>
      </c>
      <c r="M1902" s="27" t="str">
        <f>IF($D1902&gt;0,VLOOKUP($D1902,Iscrizioni!$A$2:$N$2502,12,FALSE),"-")</f>
        <v>-</v>
      </c>
      <c r="N1902" s="46" t="str">
        <f>IF($D1902&gt;0,VLOOKUP($D1902,Iscrizioni!$A$2:$M$2502,6,FALSE),"-")</f>
        <v>-</v>
      </c>
      <c r="O1902" s="107" t="str">
        <f>IF($D1902&gt;0,VLOOKUP($D1902,Iscrizioni!$A$2:$M$2502,7,FALSE),"-")</f>
        <v>-</v>
      </c>
      <c r="P1902" s="46" t="str">
        <f>IF($D1902&gt;0,VLOOKUP(LEFT($N1902,1),Regione!$A$2:$C$21,2,FALSE),"-")</f>
        <v>-</v>
      </c>
      <c r="Q1902" s="112" t="str">
        <f ca="1">IF($D1902&gt;0,NormalizzaTempo("D",CELL("tipo",$E1902),$E1902),"-")</f>
        <v>-</v>
      </c>
      <c r="R1902" s="27" t="str">
        <f>IF($D1902&gt;0,VLOOKUP($D1902,Iscrizioni!$A$2:$M$2502,13,FALSE),"-")</f>
        <v>-</v>
      </c>
      <c r="S1902" s="112" t="str">
        <f t="shared" si="181"/>
        <v>-</v>
      </c>
      <c r="T1902" s="112" t="str">
        <f>IF($D1902&gt;0,SUMIFS($S$3:$S1902,$X$3:$X1902,1,$J$3:$J1902,$J1902),"-")</f>
        <v>-</v>
      </c>
      <c r="U1902" s="112" t="str">
        <f t="shared" si="182"/>
        <v>-</v>
      </c>
      <c r="V1902" s="112" t="str">
        <f t="shared" si="179"/>
        <v>-</v>
      </c>
      <c r="W1902" s="27" t="str">
        <f>IF(LEN($C1902)=0,IF($D1902&gt;0,COUNTIFS($A$3:$A1902,$A1902),"-"),"Escluso")</f>
        <v>-</v>
      </c>
      <c r="X1902" s="2" t="str">
        <f>IF(LEN($C1902)=0,IF($D1902&gt;0,COUNTIFS($J$3:$J1902,$J1902,$C$3:$C1902,""),"-"),"Escluso")</f>
        <v>-</v>
      </c>
      <c r="Y1902" s="127" t="str">
        <f t="shared" si="177"/>
        <v>-</v>
      </c>
      <c r="Z1902" s="2" t="str">
        <f>IF($D1902&gt;0,COUNTIFS($O$3:$O1902,$O1902,$L$3:$L1902,$L1902,$I$3:$I1902,$I1902),"-")</f>
        <v>-</v>
      </c>
      <c r="AA1902" s="27" t="str">
        <f>IF($D1902&gt;0,IF(OR($Z1902 &gt;1,$L1902&lt;&gt;"Adulti"),0,VLOOKUP($P1902,Regione!$B$2:$C$22,2,FALSE)),"-")</f>
        <v>-</v>
      </c>
      <c r="AB1902" s="27" t="str">
        <f>IF($D1902&gt;0,IF(COUNTIFS($O$3:$O1902,$O1902,$L$3:$L1902,$L1902,$I$3:$I1902,$I1902) &gt;1,0,SUMIFS($Y$3:$Y$2503,$L$3:$L$2503,$L1902,$O$3:$O$2503,$O1902,$I$3:$I$2503,$I1902)),"-")</f>
        <v>-</v>
      </c>
      <c r="AC1902" s="27" t="str">
        <f t="shared" si="180"/>
        <v>-</v>
      </c>
    </row>
    <row r="1903" spans="1:29" s="1" customFormat="1">
      <c r="A1903" s="13"/>
      <c r="B1903" s="107" t="str">
        <f>IF(COUNTA($A1903)&gt;0,VLOOKUP($A1903,Corsa!$A$1:$F$43,2,FALSE),"-")</f>
        <v>-</v>
      </c>
      <c r="C1903" s="11"/>
      <c r="D1903" s="13"/>
      <c r="E1903" s="13"/>
      <c r="F1903" s="46" t="str">
        <f>IF(COUNTA($A1903)&gt;0,VLOOKUP($A1903,Corsa!$A$1:$F$43,3,FALSE),"-")</f>
        <v>-</v>
      </c>
      <c r="G1903" s="28" t="str">
        <f>IF($D1903&gt;0,VLOOKUP($D1903,Iscrizioni!$A$2:$M$2502,9,FALSE),"-")</f>
        <v>-</v>
      </c>
      <c r="H1903" s="28" t="str">
        <f>IF($D1903&gt;0,VLOOKUP($D1903,Iscrizioni!$A$2:$M$2502,4,FALSE),"-")</f>
        <v>-</v>
      </c>
      <c r="I1903" s="27" t="str">
        <f>IF($D1903&gt;0,VLOOKUP($D1903,Iscrizioni!$A$2:$M$2502,5,FALSE),"-")</f>
        <v>-</v>
      </c>
      <c r="J1903" s="27" t="str">
        <f>IF($D1903&gt;0,VLOOKUP($D1903,Iscrizioni!$A$2:$M$2502,10,FALSE),"-")</f>
        <v>-</v>
      </c>
      <c r="K1903" s="27" t="str">
        <f t="shared" si="178"/>
        <v>-</v>
      </c>
      <c r="L1903" s="46" t="str">
        <f>IF($D1903&gt;0,VLOOKUP($D1903,Iscrizioni!$A$2:$M$2502,11,FALSE),"-")</f>
        <v>-</v>
      </c>
      <c r="M1903" s="27" t="str">
        <f>IF($D1903&gt;0,VLOOKUP($D1903,Iscrizioni!$A$2:$N$2502,12,FALSE),"-")</f>
        <v>-</v>
      </c>
      <c r="N1903" s="46" t="str">
        <f>IF($D1903&gt;0,VLOOKUP($D1903,Iscrizioni!$A$2:$M$2502,6,FALSE),"-")</f>
        <v>-</v>
      </c>
      <c r="O1903" s="107" t="str">
        <f>IF($D1903&gt;0,VLOOKUP($D1903,Iscrizioni!$A$2:$M$2502,7,FALSE),"-")</f>
        <v>-</v>
      </c>
      <c r="P1903" s="46" t="str">
        <f>IF($D1903&gt;0,VLOOKUP(LEFT($N1903,1),Regione!$A$2:$C$21,2,FALSE),"-")</f>
        <v>-</v>
      </c>
      <c r="Q1903" s="112" t="str">
        <f ca="1">IF($D1903&gt;0,NormalizzaTempo("D",CELL("tipo",$E1903),$E1903),"-")</f>
        <v>-</v>
      </c>
      <c r="R1903" s="27" t="str">
        <f>IF($D1903&gt;0,VLOOKUP($D1903,Iscrizioni!$A$2:$M$2502,13,FALSE),"-")</f>
        <v>-</v>
      </c>
      <c r="S1903" s="112" t="str">
        <f t="shared" si="181"/>
        <v>-</v>
      </c>
      <c r="T1903" s="112" t="str">
        <f>IF($D1903&gt;0,SUMIFS($S$3:$S1903,$X$3:$X1903,1,$J$3:$J1903,$J1903),"-")</f>
        <v>-</v>
      </c>
      <c r="U1903" s="112" t="str">
        <f t="shared" si="182"/>
        <v>-</v>
      </c>
      <c r="V1903" s="112" t="str">
        <f t="shared" si="179"/>
        <v>-</v>
      </c>
      <c r="W1903" s="27" t="str">
        <f>IF(LEN($C1903)=0,IF($D1903&gt;0,COUNTIFS($A$3:$A1903,$A1903),"-"),"Escluso")</f>
        <v>-</v>
      </c>
      <c r="X1903" s="2" t="str">
        <f>IF(LEN($C1903)=0,IF($D1903&gt;0,COUNTIFS($J$3:$J1903,$J1903,$C$3:$C1903,""),"-"),"Escluso")</f>
        <v>-</v>
      </c>
      <c r="Y1903" s="127" t="str">
        <f t="shared" si="177"/>
        <v>-</v>
      </c>
      <c r="Z1903" s="2" t="str">
        <f>IF($D1903&gt;0,COUNTIFS($O$3:$O1903,$O1903,$L$3:$L1903,$L1903,$I$3:$I1903,$I1903),"-")</f>
        <v>-</v>
      </c>
      <c r="AA1903" s="27" t="str">
        <f>IF($D1903&gt;0,IF(OR($Z1903 &gt;1,$L1903&lt;&gt;"Adulti"),0,VLOOKUP($P1903,Regione!$B$2:$C$22,2,FALSE)),"-")</f>
        <v>-</v>
      </c>
      <c r="AB1903" s="27" t="str">
        <f>IF($D1903&gt;0,IF(COUNTIFS($O$3:$O1903,$O1903,$L$3:$L1903,$L1903,$I$3:$I1903,$I1903) &gt;1,0,SUMIFS($Y$3:$Y$2503,$L$3:$L$2503,$L1903,$O$3:$O$2503,$O1903,$I$3:$I$2503,$I1903)),"-")</f>
        <v>-</v>
      </c>
      <c r="AC1903" s="27" t="str">
        <f t="shared" si="180"/>
        <v>-</v>
      </c>
    </row>
    <row r="1904" spans="1:29" s="1" customFormat="1">
      <c r="A1904" s="13"/>
      <c r="B1904" s="107" t="str">
        <f>IF(COUNTA($A1904)&gt;0,VLOOKUP($A1904,Corsa!$A$1:$F$43,2,FALSE),"-")</f>
        <v>-</v>
      </c>
      <c r="C1904" s="11"/>
      <c r="D1904" s="13"/>
      <c r="E1904" s="13"/>
      <c r="F1904" s="46" t="str">
        <f>IF(COUNTA($A1904)&gt;0,VLOOKUP($A1904,Corsa!$A$1:$F$43,3,FALSE),"-")</f>
        <v>-</v>
      </c>
      <c r="G1904" s="28" t="str">
        <f>IF($D1904&gt;0,VLOOKUP($D1904,Iscrizioni!$A$2:$M$2502,9,FALSE),"-")</f>
        <v>-</v>
      </c>
      <c r="H1904" s="28" t="str">
        <f>IF($D1904&gt;0,VLOOKUP($D1904,Iscrizioni!$A$2:$M$2502,4,FALSE),"-")</f>
        <v>-</v>
      </c>
      <c r="I1904" s="27" t="str">
        <f>IF($D1904&gt;0,VLOOKUP($D1904,Iscrizioni!$A$2:$M$2502,5,FALSE),"-")</f>
        <v>-</v>
      </c>
      <c r="J1904" s="27" t="str">
        <f>IF($D1904&gt;0,VLOOKUP($D1904,Iscrizioni!$A$2:$M$2502,10,FALSE),"-")</f>
        <v>-</v>
      </c>
      <c r="K1904" s="27" t="str">
        <f t="shared" si="178"/>
        <v>-</v>
      </c>
      <c r="L1904" s="46" t="str">
        <f>IF($D1904&gt;0,VLOOKUP($D1904,Iscrizioni!$A$2:$M$2502,11,FALSE),"-")</f>
        <v>-</v>
      </c>
      <c r="M1904" s="27" t="str">
        <f>IF($D1904&gt;0,VLOOKUP($D1904,Iscrizioni!$A$2:$N$2502,12,FALSE),"-")</f>
        <v>-</v>
      </c>
      <c r="N1904" s="46" t="str">
        <f>IF($D1904&gt;0,VLOOKUP($D1904,Iscrizioni!$A$2:$M$2502,6,FALSE),"-")</f>
        <v>-</v>
      </c>
      <c r="O1904" s="107" t="str">
        <f>IF($D1904&gt;0,VLOOKUP($D1904,Iscrizioni!$A$2:$M$2502,7,FALSE),"-")</f>
        <v>-</v>
      </c>
      <c r="P1904" s="46" t="str">
        <f>IF($D1904&gt;0,VLOOKUP(LEFT($N1904,1),Regione!$A$2:$C$21,2,FALSE),"-")</f>
        <v>-</v>
      </c>
      <c r="Q1904" s="112" t="str">
        <f ca="1">IF($D1904&gt;0,NormalizzaTempo("D",CELL("tipo",$E1904),$E1904),"-")</f>
        <v>-</v>
      </c>
      <c r="R1904" s="27" t="str">
        <f>IF($D1904&gt;0,VLOOKUP($D1904,Iscrizioni!$A$2:$M$2502,13,FALSE),"-")</f>
        <v>-</v>
      </c>
      <c r="S1904" s="112" t="str">
        <f t="shared" si="181"/>
        <v>-</v>
      </c>
      <c r="T1904" s="112" t="str">
        <f>IF($D1904&gt;0,SUMIFS($S$3:$S1904,$X$3:$X1904,1,$J$3:$J1904,$J1904),"-")</f>
        <v>-</v>
      </c>
      <c r="U1904" s="112" t="str">
        <f t="shared" si="182"/>
        <v>-</v>
      </c>
      <c r="V1904" s="112" t="str">
        <f t="shared" si="179"/>
        <v>-</v>
      </c>
      <c r="W1904" s="27" t="str">
        <f>IF(LEN($C1904)=0,IF($D1904&gt;0,COUNTIFS($A$3:$A1904,$A1904),"-"),"Escluso")</f>
        <v>-</v>
      </c>
      <c r="X1904" s="2" t="str">
        <f>IF(LEN($C1904)=0,IF($D1904&gt;0,COUNTIFS($J$3:$J1904,$J1904,$C$3:$C1904,""),"-"),"Escluso")</f>
        <v>-</v>
      </c>
      <c r="Y1904" s="127" t="str">
        <f t="shared" ref="Y1904:Y1967" si="183">IF(LEN($C1904)=0,IF(AND($D1904&gt;0,$V1904="ok"),IF($X1904&gt;20,1,21 -$X1904),"-"),0)</f>
        <v>-</v>
      </c>
      <c r="Z1904" s="2" t="str">
        <f>IF($D1904&gt;0,COUNTIFS($O$3:$O1904,$O1904,$L$3:$L1904,$L1904,$I$3:$I1904,$I1904),"-")</f>
        <v>-</v>
      </c>
      <c r="AA1904" s="27" t="str">
        <f>IF($D1904&gt;0,IF(OR($Z1904 &gt;1,$L1904&lt;&gt;"Adulti"),0,VLOOKUP($P1904,Regione!$B$2:$C$22,2,FALSE)),"-")</f>
        <v>-</v>
      </c>
      <c r="AB1904" s="27" t="str">
        <f>IF($D1904&gt;0,IF(COUNTIFS($O$3:$O1904,$O1904,$L$3:$L1904,$L1904,$I$3:$I1904,$I1904) &gt;1,0,SUMIFS($Y$3:$Y$2503,$L$3:$L$2503,$L1904,$O$3:$O$2503,$O1904,$I$3:$I$2503,$I1904)),"-")</f>
        <v>-</v>
      </c>
      <c r="AC1904" s="27" t="str">
        <f t="shared" si="180"/>
        <v>-</v>
      </c>
    </row>
    <row r="1905" spans="1:29" s="1" customFormat="1">
      <c r="A1905" s="13"/>
      <c r="B1905" s="107" t="str">
        <f>IF(COUNTA($A1905)&gt;0,VLOOKUP($A1905,Corsa!$A$1:$F$43,2,FALSE),"-")</f>
        <v>-</v>
      </c>
      <c r="C1905" s="11"/>
      <c r="D1905" s="13"/>
      <c r="E1905" s="13"/>
      <c r="F1905" s="46" t="str">
        <f>IF(COUNTA($A1905)&gt;0,VLOOKUP($A1905,Corsa!$A$1:$F$43,3,FALSE),"-")</f>
        <v>-</v>
      </c>
      <c r="G1905" s="28" t="str">
        <f>IF($D1905&gt;0,VLOOKUP($D1905,Iscrizioni!$A$2:$M$2502,9,FALSE),"-")</f>
        <v>-</v>
      </c>
      <c r="H1905" s="28" t="str">
        <f>IF($D1905&gt;0,VLOOKUP($D1905,Iscrizioni!$A$2:$M$2502,4,FALSE),"-")</f>
        <v>-</v>
      </c>
      <c r="I1905" s="27" t="str">
        <f>IF($D1905&gt;0,VLOOKUP($D1905,Iscrizioni!$A$2:$M$2502,5,FALSE),"-")</f>
        <v>-</v>
      </c>
      <c r="J1905" s="27" t="str">
        <f>IF($D1905&gt;0,VLOOKUP($D1905,Iscrizioni!$A$2:$M$2502,10,FALSE),"-")</f>
        <v>-</v>
      </c>
      <c r="K1905" s="27" t="str">
        <f t="shared" si="178"/>
        <v>-</v>
      </c>
      <c r="L1905" s="46" t="str">
        <f>IF($D1905&gt;0,VLOOKUP($D1905,Iscrizioni!$A$2:$M$2502,11,FALSE),"-")</f>
        <v>-</v>
      </c>
      <c r="M1905" s="27" t="str">
        <f>IF($D1905&gt;0,VLOOKUP($D1905,Iscrizioni!$A$2:$N$2502,12,FALSE),"-")</f>
        <v>-</v>
      </c>
      <c r="N1905" s="46" t="str">
        <f>IF($D1905&gt;0,VLOOKUP($D1905,Iscrizioni!$A$2:$M$2502,6,FALSE),"-")</f>
        <v>-</v>
      </c>
      <c r="O1905" s="107" t="str">
        <f>IF($D1905&gt;0,VLOOKUP($D1905,Iscrizioni!$A$2:$M$2502,7,FALSE),"-")</f>
        <v>-</v>
      </c>
      <c r="P1905" s="46" t="str">
        <f>IF($D1905&gt;0,VLOOKUP(LEFT($N1905,1),Regione!$A$2:$C$21,2,FALSE),"-")</f>
        <v>-</v>
      </c>
      <c r="Q1905" s="112" t="str">
        <f ca="1">IF($D1905&gt;0,NormalizzaTempo("D",CELL("tipo",$E1905),$E1905),"-")</f>
        <v>-</v>
      </c>
      <c r="R1905" s="27" t="str">
        <f>IF($D1905&gt;0,VLOOKUP($D1905,Iscrizioni!$A$2:$M$2502,13,FALSE),"-")</f>
        <v>-</v>
      </c>
      <c r="S1905" s="112" t="str">
        <f t="shared" si="181"/>
        <v>-</v>
      </c>
      <c r="T1905" s="112" t="str">
        <f>IF($D1905&gt;0,SUMIFS($S$3:$S1905,$X$3:$X1905,1,$J$3:$J1905,$J1905),"-")</f>
        <v>-</v>
      </c>
      <c r="U1905" s="112" t="str">
        <f t="shared" si="182"/>
        <v>-</v>
      </c>
      <c r="V1905" s="112" t="str">
        <f t="shared" si="179"/>
        <v>-</v>
      </c>
      <c r="W1905" s="27" t="str">
        <f>IF(LEN($C1905)=0,IF($D1905&gt;0,COUNTIFS($A$3:$A1905,$A1905),"-"),"Escluso")</f>
        <v>-</v>
      </c>
      <c r="X1905" s="2" t="str">
        <f>IF(LEN($C1905)=0,IF($D1905&gt;0,COUNTIFS($J$3:$J1905,$J1905,$C$3:$C1905,""),"-"),"Escluso")</f>
        <v>-</v>
      </c>
      <c r="Y1905" s="127" t="str">
        <f t="shared" si="183"/>
        <v>-</v>
      </c>
      <c r="Z1905" s="2" t="str">
        <f>IF($D1905&gt;0,COUNTIFS($O$3:$O1905,$O1905,$L$3:$L1905,$L1905,$I$3:$I1905,$I1905),"-")</f>
        <v>-</v>
      </c>
      <c r="AA1905" s="27" t="str">
        <f>IF($D1905&gt;0,IF(OR($Z1905 &gt;1,$L1905&lt;&gt;"Adulti"),0,VLOOKUP($P1905,Regione!$B$2:$C$22,2,FALSE)),"-")</f>
        <v>-</v>
      </c>
      <c r="AB1905" s="27" t="str">
        <f>IF($D1905&gt;0,IF(COUNTIFS($O$3:$O1905,$O1905,$L$3:$L1905,$L1905,$I$3:$I1905,$I1905) &gt;1,0,SUMIFS($Y$3:$Y$2503,$L$3:$L$2503,$L1905,$O$3:$O$2503,$O1905,$I$3:$I$2503,$I1905)),"-")</f>
        <v>-</v>
      </c>
      <c r="AC1905" s="27" t="str">
        <f t="shared" si="180"/>
        <v>-</v>
      </c>
    </row>
    <row r="1906" spans="1:29" s="1" customFormat="1">
      <c r="A1906" s="13"/>
      <c r="B1906" s="107" t="str">
        <f>IF(COUNTA($A1906)&gt;0,VLOOKUP($A1906,Corsa!$A$1:$F$43,2,FALSE),"-")</f>
        <v>-</v>
      </c>
      <c r="C1906" s="11"/>
      <c r="D1906" s="13"/>
      <c r="E1906" s="13"/>
      <c r="F1906" s="46" t="str">
        <f>IF(COUNTA($A1906)&gt;0,VLOOKUP($A1906,Corsa!$A$1:$F$43,3,FALSE),"-")</f>
        <v>-</v>
      </c>
      <c r="G1906" s="28" t="str">
        <f>IF($D1906&gt;0,VLOOKUP($D1906,Iscrizioni!$A$2:$M$2502,9,FALSE),"-")</f>
        <v>-</v>
      </c>
      <c r="H1906" s="28" t="str">
        <f>IF($D1906&gt;0,VLOOKUP($D1906,Iscrizioni!$A$2:$M$2502,4,FALSE),"-")</f>
        <v>-</v>
      </c>
      <c r="I1906" s="27" t="str">
        <f>IF($D1906&gt;0,VLOOKUP($D1906,Iscrizioni!$A$2:$M$2502,5,FALSE),"-")</f>
        <v>-</v>
      </c>
      <c r="J1906" s="27" t="str">
        <f>IF($D1906&gt;0,VLOOKUP($D1906,Iscrizioni!$A$2:$M$2502,10,FALSE),"-")</f>
        <v>-</v>
      </c>
      <c r="K1906" s="27" t="str">
        <f t="shared" si="178"/>
        <v>-</v>
      </c>
      <c r="L1906" s="46" t="str">
        <f>IF($D1906&gt;0,VLOOKUP($D1906,Iscrizioni!$A$2:$M$2502,11,FALSE),"-")</f>
        <v>-</v>
      </c>
      <c r="M1906" s="27" t="str">
        <f>IF($D1906&gt;0,VLOOKUP($D1906,Iscrizioni!$A$2:$N$2502,12,FALSE),"-")</f>
        <v>-</v>
      </c>
      <c r="N1906" s="46" t="str">
        <f>IF($D1906&gt;0,VLOOKUP($D1906,Iscrizioni!$A$2:$M$2502,6,FALSE),"-")</f>
        <v>-</v>
      </c>
      <c r="O1906" s="107" t="str">
        <f>IF($D1906&gt;0,VLOOKUP($D1906,Iscrizioni!$A$2:$M$2502,7,FALSE),"-")</f>
        <v>-</v>
      </c>
      <c r="P1906" s="46" t="str">
        <f>IF($D1906&gt;0,VLOOKUP(LEFT($N1906,1),Regione!$A$2:$C$21,2,FALSE),"-")</f>
        <v>-</v>
      </c>
      <c r="Q1906" s="112" t="str">
        <f ca="1">IF($D1906&gt;0,NormalizzaTempo("D",CELL("tipo",$E1906),$E1906),"-")</f>
        <v>-</v>
      </c>
      <c r="R1906" s="27" t="str">
        <f>IF($D1906&gt;0,VLOOKUP($D1906,Iscrizioni!$A$2:$M$2502,13,FALSE),"-")</f>
        <v>-</v>
      </c>
      <c r="S1906" s="112" t="str">
        <f t="shared" si="181"/>
        <v>-</v>
      </c>
      <c r="T1906" s="112" t="str">
        <f>IF($D1906&gt;0,SUMIFS($S$3:$S1906,$X$3:$X1906,1,$J$3:$J1906,$J1906),"-")</f>
        <v>-</v>
      </c>
      <c r="U1906" s="112" t="str">
        <f t="shared" si="182"/>
        <v>-</v>
      </c>
      <c r="V1906" s="112" t="str">
        <f t="shared" si="179"/>
        <v>-</v>
      </c>
      <c r="W1906" s="27" t="str">
        <f>IF(LEN($C1906)=0,IF($D1906&gt;0,COUNTIFS($A$3:$A1906,$A1906),"-"),"Escluso")</f>
        <v>-</v>
      </c>
      <c r="X1906" s="2" t="str">
        <f>IF(LEN($C1906)=0,IF($D1906&gt;0,COUNTIFS($J$3:$J1906,$J1906,$C$3:$C1906,""),"-"),"Escluso")</f>
        <v>-</v>
      </c>
      <c r="Y1906" s="127" t="str">
        <f t="shared" si="183"/>
        <v>-</v>
      </c>
      <c r="Z1906" s="2" t="str">
        <f>IF($D1906&gt;0,COUNTIFS($O$3:$O1906,$O1906,$L$3:$L1906,$L1906,$I$3:$I1906,$I1906),"-")</f>
        <v>-</v>
      </c>
      <c r="AA1906" s="27" t="str">
        <f>IF($D1906&gt;0,IF(OR($Z1906 &gt;1,$L1906&lt;&gt;"Adulti"),0,VLOOKUP($P1906,Regione!$B$2:$C$22,2,FALSE)),"-")</f>
        <v>-</v>
      </c>
      <c r="AB1906" s="27" t="str">
        <f>IF($D1906&gt;0,IF(COUNTIFS($O$3:$O1906,$O1906,$L$3:$L1906,$L1906,$I$3:$I1906,$I1906) &gt;1,0,SUMIFS($Y$3:$Y$2503,$L$3:$L$2503,$L1906,$O$3:$O$2503,$O1906,$I$3:$I$2503,$I1906)),"-")</f>
        <v>-</v>
      </c>
      <c r="AC1906" s="27" t="str">
        <f t="shared" si="180"/>
        <v>-</v>
      </c>
    </row>
    <row r="1907" spans="1:29" s="1" customFormat="1">
      <c r="A1907" s="13"/>
      <c r="B1907" s="107" t="str">
        <f>IF(COUNTA($A1907)&gt;0,VLOOKUP($A1907,Corsa!$A$1:$F$43,2,FALSE),"-")</f>
        <v>-</v>
      </c>
      <c r="C1907" s="11"/>
      <c r="D1907" s="13"/>
      <c r="E1907" s="13"/>
      <c r="F1907" s="46" t="str">
        <f>IF(COUNTA($A1907)&gt;0,VLOOKUP($A1907,Corsa!$A$1:$F$43,3,FALSE),"-")</f>
        <v>-</v>
      </c>
      <c r="G1907" s="28" t="str">
        <f>IF($D1907&gt;0,VLOOKUP($D1907,Iscrizioni!$A$2:$M$2502,9,FALSE),"-")</f>
        <v>-</v>
      </c>
      <c r="H1907" s="28" t="str">
        <f>IF($D1907&gt;0,VLOOKUP($D1907,Iscrizioni!$A$2:$M$2502,4,FALSE),"-")</f>
        <v>-</v>
      </c>
      <c r="I1907" s="27" t="str">
        <f>IF($D1907&gt;0,VLOOKUP($D1907,Iscrizioni!$A$2:$M$2502,5,FALSE),"-")</f>
        <v>-</v>
      </c>
      <c r="J1907" s="27" t="str">
        <f>IF($D1907&gt;0,VLOOKUP($D1907,Iscrizioni!$A$2:$M$2502,10,FALSE),"-")</f>
        <v>-</v>
      </c>
      <c r="K1907" s="27" t="str">
        <f t="shared" si="178"/>
        <v>-</v>
      </c>
      <c r="L1907" s="46" t="str">
        <f>IF($D1907&gt;0,VLOOKUP($D1907,Iscrizioni!$A$2:$M$2502,11,FALSE),"-")</f>
        <v>-</v>
      </c>
      <c r="M1907" s="27" t="str">
        <f>IF($D1907&gt;0,VLOOKUP($D1907,Iscrizioni!$A$2:$N$2502,12,FALSE),"-")</f>
        <v>-</v>
      </c>
      <c r="N1907" s="46" t="str">
        <f>IF($D1907&gt;0,VLOOKUP($D1907,Iscrizioni!$A$2:$M$2502,6,FALSE),"-")</f>
        <v>-</v>
      </c>
      <c r="O1907" s="107" t="str">
        <f>IF($D1907&gt;0,VLOOKUP($D1907,Iscrizioni!$A$2:$M$2502,7,FALSE),"-")</f>
        <v>-</v>
      </c>
      <c r="P1907" s="46" t="str">
        <f>IF($D1907&gt;0,VLOOKUP(LEFT($N1907,1),Regione!$A$2:$C$21,2,FALSE),"-")</f>
        <v>-</v>
      </c>
      <c r="Q1907" s="112" t="str">
        <f ca="1">IF($D1907&gt;0,NormalizzaTempo("D",CELL("tipo",$E1907),$E1907),"-")</f>
        <v>-</v>
      </c>
      <c r="R1907" s="27" t="str">
        <f>IF($D1907&gt;0,VLOOKUP($D1907,Iscrizioni!$A$2:$M$2502,13,FALSE),"-")</f>
        <v>-</v>
      </c>
      <c r="S1907" s="112" t="str">
        <f t="shared" si="181"/>
        <v>-</v>
      </c>
      <c r="T1907" s="112" t="str">
        <f>IF($D1907&gt;0,SUMIFS($S$3:$S1907,$X$3:$X1907,1,$J$3:$J1907,$J1907),"-")</f>
        <v>-</v>
      </c>
      <c r="U1907" s="112" t="str">
        <f t="shared" si="182"/>
        <v>-</v>
      </c>
      <c r="V1907" s="112" t="str">
        <f t="shared" si="179"/>
        <v>-</v>
      </c>
      <c r="W1907" s="27" t="str">
        <f>IF(LEN($C1907)=0,IF($D1907&gt;0,COUNTIFS($A$3:$A1907,$A1907),"-"),"Escluso")</f>
        <v>-</v>
      </c>
      <c r="X1907" s="2" t="str">
        <f>IF(LEN($C1907)=0,IF($D1907&gt;0,COUNTIFS($J$3:$J1907,$J1907,$C$3:$C1907,""),"-"),"Escluso")</f>
        <v>-</v>
      </c>
      <c r="Y1907" s="127" t="str">
        <f t="shared" si="183"/>
        <v>-</v>
      </c>
      <c r="Z1907" s="2" t="str">
        <f>IF($D1907&gt;0,COUNTIFS($O$3:$O1907,$O1907,$L$3:$L1907,$L1907,$I$3:$I1907,$I1907),"-")</f>
        <v>-</v>
      </c>
      <c r="AA1907" s="27" t="str">
        <f>IF($D1907&gt;0,IF(OR($Z1907 &gt;1,$L1907&lt;&gt;"Adulti"),0,VLOOKUP($P1907,Regione!$B$2:$C$22,2,FALSE)),"-")</f>
        <v>-</v>
      </c>
      <c r="AB1907" s="27" t="str">
        <f>IF($D1907&gt;0,IF(COUNTIFS($O$3:$O1907,$O1907,$L$3:$L1907,$L1907,$I$3:$I1907,$I1907) &gt;1,0,SUMIFS($Y$3:$Y$2503,$L$3:$L$2503,$L1907,$O$3:$O$2503,$O1907,$I$3:$I$2503,$I1907)),"-")</f>
        <v>-</v>
      </c>
      <c r="AC1907" s="27" t="str">
        <f t="shared" si="180"/>
        <v>-</v>
      </c>
    </row>
    <row r="1908" spans="1:29" s="1" customFormat="1">
      <c r="A1908" s="13"/>
      <c r="B1908" s="107" t="str">
        <f>IF(COUNTA($A1908)&gt;0,VLOOKUP($A1908,Corsa!$A$1:$F$43,2,FALSE),"-")</f>
        <v>-</v>
      </c>
      <c r="C1908" s="11"/>
      <c r="D1908" s="13"/>
      <c r="E1908" s="13"/>
      <c r="F1908" s="46" t="str">
        <f>IF(COUNTA($A1908)&gt;0,VLOOKUP($A1908,Corsa!$A$1:$F$43,3,FALSE),"-")</f>
        <v>-</v>
      </c>
      <c r="G1908" s="28" t="str">
        <f>IF($D1908&gt;0,VLOOKUP($D1908,Iscrizioni!$A$2:$M$2502,9,FALSE),"-")</f>
        <v>-</v>
      </c>
      <c r="H1908" s="28" t="str">
        <f>IF($D1908&gt;0,VLOOKUP($D1908,Iscrizioni!$A$2:$M$2502,4,FALSE),"-")</f>
        <v>-</v>
      </c>
      <c r="I1908" s="27" t="str">
        <f>IF($D1908&gt;0,VLOOKUP($D1908,Iscrizioni!$A$2:$M$2502,5,FALSE),"-")</f>
        <v>-</v>
      </c>
      <c r="J1908" s="27" t="str">
        <f>IF($D1908&gt;0,VLOOKUP($D1908,Iscrizioni!$A$2:$M$2502,10,FALSE),"-")</f>
        <v>-</v>
      </c>
      <c r="K1908" s="27" t="str">
        <f t="shared" si="178"/>
        <v>-</v>
      </c>
      <c r="L1908" s="46" t="str">
        <f>IF($D1908&gt;0,VLOOKUP($D1908,Iscrizioni!$A$2:$M$2502,11,FALSE),"-")</f>
        <v>-</v>
      </c>
      <c r="M1908" s="27" t="str">
        <f>IF($D1908&gt;0,VLOOKUP($D1908,Iscrizioni!$A$2:$N$2502,12,FALSE),"-")</f>
        <v>-</v>
      </c>
      <c r="N1908" s="46" t="str">
        <f>IF($D1908&gt;0,VLOOKUP($D1908,Iscrizioni!$A$2:$M$2502,6,FALSE),"-")</f>
        <v>-</v>
      </c>
      <c r="O1908" s="107" t="str">
        <f>IF($D1908&gt;0,VLOOKUP($D1908,Iscrizioni!$A$2:$M$2502,7,FALSE),"-")</f>
        <v>-</v>
      </c>
      <c r="P1908" s="46" t="str">
        <f>IF($D1908&gt;0,VLOOKUP(LEFT($N1908,1),Regione!$A$2:$C$21,2,FALSE),"-")</f>
        <v>-</v>
      </c>
      <c r="Q1908" s="112" t="str">
        <f ca="1">IF($D1908&gt;0,NormalizzaTempo("D",CELL("tipo",$E1908),$E1908),"-")</f>
        <v>-</v>
      </c>
      <c r="R1908" s="27" t="str">
        <f>IF($D1908&gt;0,VLOOKUP($D1908,Iscrizioni!$A$2:$M$2502,13,FALSE),"-")</f>
        <v>-</v>
      </c>
      <c r="S1908" s="112" t="str">
        <f t="shared" si="181"/>
        <v>-</v>
      </c>
      <c r="T1908" s="112" t="str">
        <f>IF($D1908&gt;0,SUMIFS($S$3:$S1908,$X$3:$X1908,1,$J$3:$J1908,$J1908),"-")</f>
        <v>-</v>
      </c>
      <c r="U1908" s="112" t="str">
        <f t="shared" si="182"/>
        <v>-</v>
      </c>
      <c r="V1908" s="112" t="str">
        <f t="shared" si="179"/>
        <v>-</v>
      </c>
      <c r="W1908" s="27" t="str">
        <f>IF(LEN($C1908)=0,IF($D1908&gt;0,COUNTIFS($A$3:$A1908,$A1908),"-"),"Escluso")</f>
        <v>-</v>
      </c>
      <c r="X1908" s="2" t="str">
        <f>IF(LEN($C1908)=0,IF($D1908&gt;0,COUNTIFS($J$3:$J1908,$J1908,$C$3:$C1908,""),"-"),"Escluso")</f>
        <v>-</v>
      </c>
      <c r="Y1908" s="127" t="str">
        <f t="shared" si="183"/>
        <v>-</v>
      </c>
      <c r="Z1908" s="2" t="str">
        <f>IF($D1908&gt;0,COUNTIFS($O$3:$O1908,$O1908,$L$3:$L1908,$L1908,$I$3:$I1908,$I1908),"-")</f>
        <v>-</v>
      </c>
      <c r="AA1908" s="27" t="str">
        <f>IF($D1908&gt;0,IF(OR($Z1908 &gt;1,$L1908&lt;&gt;"Adulti"),0,VLOOKUP($P1908,Regione!$B$2:$C$22,2,FALSE)),"-")</f>
        <v>-</v>
      </c>
      <c r="AB1908" s="27" t="str">
        <f>IF($D1908&gt;0,IF(COUNTIFS($O$3:$O1908,$O1908,$L$3:$L1908,$L1908,$I$3:$I1908,$I1908) &gt;1,0,SUMIFS($Y$3:$Y$2503,$L$3:$L$2503,$L1908,$O$3:$O$2503,$O1908,$I$3:$I$2503,$I1908)),"-")</f>
        <v>-</v>
      </c>
      <c r="AC1908" s="27" t="str">
        <f t="shared" si="180"/>
        <v>-</v>
      </c>
    </row>
    <row r="1909" spans="1:29" s="1" customFormat="1">
      <c r="A1909" s="13"/>
      <c r="B1909" s="107" t="str">
        <f>IF(COUNTA($A1909)&gt;0,VLOOKUP($A1909,Corsa!$A$1:$F$43,2,FALSE),"-")</f>
        <v>-</v>
      </c>
      <c r="C1909" s="11"/>
      <c r="D1909" s="13"/>
      <c r="E1909" s="13"/>
      <c r="F1909" s="46" t="str">
        <f>IF(COUNTA($A1909)&gt;0,VLOOKUP($A1909,Corsa!$A$1:$F$43,3,FALSE),"-")</f>
        <v>-</v>
      </c>
      <c r="G1909" s="28" t="str">
        <f>IF($D1909&gt;0,VLOOKUP($D1909,Iscrizioni!$A$2:$M$2502,9,FALSE),"-")</f>
        <v>-</v>
      </c>
      <c r="H1909" s="28" t="str">
        <f>IF($D1909&gt;0,VLOOKUP($D1909,Iscrizioni!$A$2:$M$2502,4,FALSE),"-")</f>
        <v>-</v>
      </c>
      <c r="I1909" s="27" t="str">
        <f>IF($D1909&gt;0,VLOOKUP($D1909,Iscrizioni!$A$2:$M$2502,5,FALSE),"-")</f>
        <v>-</v>
      </c>
      <c r="J1909" s="27" t="str">
        <f>IF($D1909&gt;0,VLOOKUP($D1909,Iscrizioni!$A$2:$M$2502,10,FALSE),"-")</f>
        <v>-</v>
      </c>
      <c r="K1909" s="27" t="str">
        <f t="shared" si="178"/>
        <v>-</v>
      </c>
      <c r="L1909" s="46" t="str">
        <f>IF($D1909&gt;0,VLOOKUP($D1909,Iscrizioni!$A$2:$M$2502,11,FALSE),"-")</f>
        <v>-</v>
      </c>
      <c r="M1909" s="27" t="str">
        <f>IF($D1909&gt;0,VLOOKUP($D1909,Iscrizioni!$A$2:$N$2502,12,FALSE),"-")</f>
        <v>-</v>
      </c>
      <c r="N1909" s="46" t="str">
        <f>IF($D1909&gt;0,VLOOKUP($D1909,Iscrizioni!$A$2:$M$2502,6,FALSE),"-")</f>
        <v>-</v>
      </c>
      <c r="O1909" s="107" t="str">
        <f>IF($D1909&gt;0,VLOOKUP($D1909,Iscrizioni!$A$2:$M$2502,7,FALSE),"-")</f>
        <v>-</v>
      </c>
      <c r="P1909" s="46" t="str">
        <f>IF($D1909&gt;0,VLOOKUP(LEFT($N1909,1),Regione!$A$2:$C$21,2,FALSE),"-")</f>
        <v>-</v>
      </c>
      <c r="Q1909" s="112" t="str">
        <f ca="1">IF($D1909&gt;0,NormalizzaTempo("D",CELL("tipo",$E1909),$E1909),"-")</f>
        <v>-</v>
      </c>
      <c r="R1909" s="27" t="str">
        <f>IF($D1909&gt;0,VLOOKUP($D1909,Iscrizioni!$A$2:$M$2502,13,FALSE),"-")</f>
        <v>-</v>
      </c>
      <c r="S1909" s="112" t="str">
        <f t="shared" si="181"/>
        <v>-</v>
      </c>
      <c r="T1909" s="112" t="str">
        <f>IF($D1909&gt;0,SUMIFS($S$3:$S1909,$X$3:$X1909,1,$J$3:$J1909,$J1909),"-")</f>
        <v>-</v>
      </c>
      <c r="U1909" s="112" t="str">
        <f t="shared" si="182"/>
        <v>-</v>
      </c>
      <c r="V1909" s="112" t="str">
        <f t="shared" si="179"/>
        <v>-</v>
      </c>
      <c r="W1909" s="27" t="str">
        <f>IF(LEN($C1909)=0,IF($D1909&gt;0,COUNTIFS($A$3:$A1909,$A1909),"-"),"Escluso")</f>
        <v>-</v>
      </c>
      <c r="X1909" s="2" t="str">
        <f>IF(LEN($C1909)=0,IF($D1909&gt;0,COUNTIFS($J$3:$J1909,$J1909,$C$3:$C1909,""),"-"),"Escluso")</f>
        <v>-</v>
      </c>
      <c r="Y1909" s="127" t="str">
        <f t="shared" si="183"/>
        <v>-</v>
      </c>
      <c r="Z1909" s="2" t="str">
        <f>IF($D1909&gt;0,COUNTIFS($O$3:$O1909,$O1909,$L$3:$L1909,$L1909,$I$3:$I1909,$I1909),"-")</f>
        <v>-</v>
      </c>
      <c r="AA1909" s="27" t="str">
        <f>IF($D1909&gt;0,IF(OR($Z1909 &gt;1,$L1909&lt;&gt;"Adulti"),0,VLOOKUP($P1909,Regione!$B$2:$C$22,2,FALSE)),"-")</f>
        <v>-</v>
      </c>
      <c r="AB1909" s="27" t="str">
        <f>IF($D1909&gt;0,IF(COUNTIFS($O$3:$O1909,$O1909,$L$3:$L1909,$L1909,$I$3:$I1909,$I1909) &gt;1,0,SUMIFS($Y$3:$Y$2503,$L$3:$L$2503,$L1909,$O$3:$O$2503,$O1909,$I$3:$I$2503,$I1909)),"-")</f>
        <v>-</v>
      </c>
      <c r="AC1909" s="27" t="str">
        <f t="shared" si="180"/>
        <v>-</v>
      </c>
    </row>
    <row r="1910" spans="1:29" s="1" customFormat="1">
      <c r="A1910" s="13"/>
      <c r="B1910" s="107" t="str">
        <f>IF(COUNTA($A1910)&gt;0,VLOOKUP($A1910,Corsa!$A$1:$F$43,2,FALSE),"-")</f>
        <v>-</v>
      </c>
      <c r="C1910" s="11"/>
      <c r="D1910" s="13"/>
      <c r="E1910" s="13"/>
      <c r="F1910" s="46" t="str">
        <f>IF(COUNTA($A1910)&gt;0,VLOOKUP($A1910,Corsa!$A$1:$F$43,3,FALSE),"-")</f>
        <v>-</v>
      </c>
      <c r="G1910" s="28" t="str">
        <f>IF($D1910&gt;0,VLOOKUP($D1910,Iscrizioni!$A$2:$M$2502,9,FALSE),"-")</f>
        <v>-</v>
      </c>
      <c r="H1910" s="28" t="str">
        <f>IF($D1910&gt;0,VLOOKUP($D1910,Iscrizioni!$A$2:$M$2502,4,FALSE),"-")</f>
        <v>-</v>
      </c>
      <c r="I1910" s="27" t="str">
        <f>IF($D1910&gt;0,VLOOKUP($D1910,Iscrizioni!$A$2:$M$2502,5,FALSE),"-")</f>
        <v>-</v>
      </c>
      <c r="J1910" s="27" t="str">
        <f>IF($D1910&gt;0,VLOOKUP($D1910,Iscrizioni!$A$2:$M$2502,10,FALSE),"-")</f>
        <v>-</v>
      </c>
      <c r="K1910" s="27" t="str">
        <f t="shared" si="178"/>
        <v>-</v>
      </c>
      <c r="L1910" s="46" t="str">
        <f>IF($D1910&gt;0,VLOOKUP($D1910,Iscrizioni!$A$2:$M$2502,11,FALSE),"-")</f>
        <v>-</v>
      </c>
      <c r="M1910" s="27" t="str">
        <f>IF($D1910&gt;0,VLOOKUP($D1910,Iscrizioni!$A$2:$N$2502,12,FALSE),"-")</f>
        <v>-</v>
      </c>
      <c r="N1910" s="46" t="str">
        <f>IF($D1910&gt;0,VLOOKUP($D1910,Iscrizioni!$A$2:$M$2502,6,FALSE),"-")</f>
        <v>-</v>
      </c>
      <c r="O1910" s="107" t="str">
        <f>IF($D1910&gt;0,VLOOKUP($D1910,Iscrizioni!$A$2:$M$2502,7,FALSE),"-")</f>
        <v>-</v>
      </c>
      <c r="P1910" s="46" t="str">
        <f>IF($D1910&gt;0,VLOOKUP(LEFT($N1910,1),Regione!$A$2:$C$21,2,FALSE),"-")</f>
        <v>-</v>
      </c>
      <c r="Q1910" s="112" t="str">
        <f ca="1">IF($D1910&gt;0,NormalizzaTempo("D",CELL("tipo",$E1910),$E1910),"-")</f>
        <v>-</v>
      </c>
      <c r="R1910" s="27" t="str">
        <f>IF($D1910&gt;0,VLOOKUP($D1910,Iscrizioni!$A$2:$M$2502,13,FALSE),"-")</f>
        <v>-</v>
      </c>
      <c r="S1910" s="112" t="str">
        <f t="shared" si="181"/>
        <v>-</v>
      </c>
      <c r="T1910" s="112" t="str">
        <f>IF($D1910&gt;0,SUMIFS($S$3:$S1910,$X$3:$X1910,1,$J$3:$J1910,$J1910),"-")</f>
        <v>-</v>
      </c>
      <c r="U1910" s="112" t="str">
        <f t="shared" si="182"/>
        <v>-</v>
      </c>
      <c r="V1910" s="112" t="str">
        <f t="shared" si="179"/>
        <v>-</v>
      </c>
      <c r="W1910" s="27" t="str">
        <f>IF(LEN($C1910)=0,IF($D1910&gt;0,COUNTIFS($A$3:$A1910,$A1910),"-"),"Escluso")</f>
        <v>-</v>
      </c>
      <c r="X1910" s="2" t="str">
        <f>IF(LEN($C1910)=0,IF($D1910&gt;0,COUNTIFS($J$3:$J1910,$J1910,$C$3:$C1910,""),"-"),"Escluso")</f>
        <v>-</v>
      </c>
      <c r="Y1910" s="127" t="str">
        <f t="shared" si="183"/>
        <v>-</v>
      </c>
      <c r="Z1910" s="2" t="str">
        <f>IF($D1910&gt;0,COUNTIFS($O$3:$O1910,$O1910,$L$3:$L1910,$L1910,$I$3:$I1910,$I1910),"-")</f>
        <v>-</v>
      </c>
      <c r="AA1910" s="27" t="str">
        <f>IF($D1910&gt;0,IF(OR($Z1910 &gt;1,$L1910&lt;&gt;"Adulti"),0,VLOOKUP($P1910,Regione!$B$2:$C$22,2,FALSE)),"-")</f>
        <v>-</v>
      </c>
      <c r="AB1910" s="27" t="str">
        <f>IF($D1910&gt;0,IF(COUNTIFS($O$3:$O1910,$O1910,$L$3:$L1910,$L1910,$I$3:$I1910,$I1910) &gt;1,0,SUMIFS($Y$3:$Y$2503,$L$3:$L$2503,$L1910,$O$3:$O$2503,$O1910,$I$3:$I$2503,$I1910)),"-")</f>
        <v>-</v>
      </c>
      <c r="AC1910" s="27" t="str">
        <f t="shared" si="180"/>
        <v>-</v>
      </c>
    </row>
    <row r="1911" spans="1:29" s="1" customFormat="1">
      <c r="A1911" s="13"/>
      <c r="B1911" s="107" t="str">
        <f>IF(COUNTA($A1911)&gt;0,VLOOKUP($A1911,Corsa!$A$1:$F$43,2,FALSE),"-")</f>
        <v>-</v>
      </c>
      <c r="C1911" s="11"/>
      <c r="D1911" s="13"/>
      <c r="E1911" s="13"/>
      <c r="F1911" s="46" t="str">
        <f>IF(COUNTA($A1911)&gt;0,VLOOKUP($A1911,Corsa!$A$1:$F$43,3,FALSE),"-")</f>
        <v>-</v>
      </c>
      <c r="G1911" s="28" t="str">
        <f>IF($D1911&gt;0,VLOOKUP($D1911,Iscrizioni!$A$2:$M$2502,9,FALSE),"-")</f>
        <v>-</v>
      </c>
      <c r="H1911" s="28" t="str">
        <f>IF($D1911&gt;0,VLOOKUP($D1911,Iscrizioni!$A$2:$M$2502,4,FALSE),"-")</f>
        <v>-</v>
      </c>
      <c r="I1911" s="27" t="str">
        <f>IF($D1911&gt;0,VLOOKUP($D1911,Iscrizioni!$A$2:$M$2502,5,FALSE),"-")</f>
        <v>-</v>
      </c>
      <c r="J1911" s="27" t="str">
        <f>IF($D1911&gt;0,VLOOKUP($D1911,Iscrizioni!$A$2:$M$2502,10,FALSE),"-")</f>
        <v>-</v>
      </c>
      <c r="K1911" s="27" t="str">
        <f t="shared" si="178"/>
        <v>-</v>
      </c>
      <c r="L1911" s="46" t="str">
        <f>IF($D1911&gt;0,VLOOKUP($D1911,Iscrizioni!$A$2:$M$2502,11,FALSE),"-")</f>
        <v>-</v>
      </c>
      <c r="M1911" s="27" t="str">
        <f>IF($D1911&gt;0,VLOOKUP($D1911,Iscrizioni!$A$2:$N$2502,12,FALSE),"-")</f>
        <v>-</v>
      </c>
      <c r="N1911" s="46" t="str">
        <f>IF($D1911&gt;0,VLOOKUP($D1911,Iscrizioni!$A$2:$M$2502,6,FALSE),"-")</f>
        <v>-</v>
      </c>
      <c r="O1911" s="107" t="str">
        <f>IF($D1911&gt;0,VLOOKUP($D1911,Iscrizioni!$A$2:$M$2502,7,FALSE),"-")</f>
        <v>-</v>
      </c>
      <c r="P1911" s="46" t="str">
        <f>IF($D1911&gt;0,VLOOKUP(LEFT($N1911,1),Regione!$A$2:$C$21,2,FALSE),"-")</f>
        <v>-</v>
      </c>
      <c r="Q1911" s="112" t="str">
        <f ca="1">IF($D1911&gt;0,NormalizzaTempo("D",CELL("tipo",$E1911),$E1911),"-")</f>
        <v>-</v>
      </c>
      <c r="R1911" s="27" t="str">
        <f>IF($D1911&gt;0,VLOOKUP($D1911,Iscrizioni!$A$2:$M$2502,13,FALSE),"-")</f>
        <v>-</v>
      </c>
      <c r="S1911" s="112" t="str">
        <f t="shared" si="181"/>
        <v>-</v>
      </c>
      <c r="T1911" s="112" t="str">
        <f>IF($D1911&gt;0,SUMIFS($S$3:$S1911,$X$3:$X1911,1,$J$3:$J1911,$J1911),"-")</f>
        <v>-</v>
      </c>
      <c r="U1911" s="112" t="str">
        <f t="shared" si="182"/>
        <v>-</v>
      </c>
      <c r="V1911" s="112" t="str">
        <f t="shared" si="179"/>
        <v>-</v>
      </c>
      <c r="W1911" s="27" t="str">
        <f>IF(LEN($C1911)=0,IF($D1911&gt;0,COUNTIFS($A$3:$A1911,$A1911),"-"),"Escluso")</f>
        <v>-</v>
      </c>
      <c r="X1911" s="2" t="str">
        <f>IF(LEN($C1911)=0,IF($D1911&gt;0,COUNTIFS($J$3:$J1911,$J1911,$C$3:$C1911,""),"-"),"Escluso")</f>
        <v>-</v>
      </c>
      <c r="Y1911" s="127" t="str">
        <f t="shared" si="183"/>
        <v>-</v>
      </c>
      <c r="Z1911" s="2" t="str">
        <f>IF($D1911&gt;0,COUNTIFS($O$3:$O1911,$O1911,$L$3:$L1911,$L1911,$I$3:$I1911,$I1911),"-")</f>
        <v>-</v>
      </c>
      <c r="AA1911" s="27" t="str">
        <f>IF($D1911&gt;0,IF(OR($Z1911 &gt;1,$L1911&lt;&gt;"Adulti"),0,VLOOKUP($P1911,Regione!$B$2:$C$22,2,FALSE)),"-")</f>
        <v>-</v>
      </c>
      <c r="AB1911" s="27" t="str">
        <f>IF($D1911&gt;0,IF(COUNTIFS($O$3:$O1911,$O1911,$L$3:$L1911,$L1911,$I$3:$I1911,$I1911) &gt;1,0,SUMIFS($Y$3:$Y$2503,$L$3:$L$2503,$L1911,$O$3:$O$2503,$O1911,$I$3:$I$2503,$I1911)),"-")</f>
        <v>-</v>
      </c>
      <c r="AC1911" s="27" t="str">
        <f t="shared" si="180"/>
        <v>-</v>
      </c>
    </row>
    <row r="1912" spans="1:29" s="1" customFormat="1">
      <c r="A1912" s="13"/>
      <c r="B1912" s="107" t="str">
        <f>IF(COUNTA($A1912)&gt;0,VLOOKUP($A1912,Corsa!$A$1:$F$43,2,FALSE),"-")</f>
        <v>-</v>
      </c>
      <c r="C1912" s="11"/>
      <c r="D1912" s="13"/>
      <c r="E1912" s="13"/>
      <c r="F1912" s="46" t="str">
        <f>IF(COUNTA($A1912)&gt;0,VLOOKUP($A1912,Corsa!$A$1:$F$43,3,FALSE),"-")</f>
        <v>-</v>
      </c>
      <c r="G1912" s="28" t="str">
        <f>IF($D1912&gt;0,VLOOKUP($D1912,Iscrizioni!$A$2:$M$2502,9,FALSE),"-")</f>
        <v>-</v>
      </c>
      <c r="H1912" s="28" t="str">
        <f>IF($D1912&gt;0,VLOOKUP($D1912,Iscrizioni!$A$2:$M$2502,4,FALSE),"-")</f>
        <v>-</v>
      </c>
      <c r="I1912" s="27" t="str">
        <f>IF($D1912&gt;0,VLOOKUP($D1912,Iscrizioni!$A$2:$M$2502,5,FALSE),"-")</f>
        <v>-</v>
      </c>
      <c r="J1912" s="27" t="str">
        <f>IF($D1912&gt;0,VLOOKUP($D1912,Iscrizioni!$A$2:$M$2502,10,FALSE),"-")</f>
        <v>-</v>
      </c>
      <c r="K1912" s="27" t="str">
        <f t="shared" si="178"/>
        <v>-</v>
      </c>
      <c r="L1912" s="46" t="str">
        <f>IF($D1912&gt;0,VLOOKUP($D1912,Iscrizioni!$A$2:$M$2502,11,FALSE),"-")</f>
        <v>-</v>
      </c>
      <c r="M1912" s="27" t="str">
        <f>IF($D1912&gt;0,VLOOKUP($D1912,Iscrizioni!$A$2:$N$2502,12,FALSE),"-")</f>
        <v>-</v>
      </c>
      <c r="N1912" s="46" t="str">
        <f>IF($D1912&gt;0,VLOOKUP($D1912,Iscrizioni!$A$2:$M$2502,6,FALSE),"-")</f>
        <v>-</v>
      </c>
      <c r="O1912" s="107" t="str">
        <f>IF($D1912&gt;0,VLOOKUP($D1912,Iscrizioni!$A$2:$M$2502,7,FALSE),"-")</f>
        <v>-</v>
      </c>
      <c r="P1912" s="46" t="str">
        <f>IF($D1912&gt;0,VLOOKUP(LEFT($N1912,1),Regione!$A$2:$C$21,2,FALSE),"-")</f>
        <v>-</v>
      </c>
      <c r="Q1912" s="112" t="str">
        <f ca="1">IF($D1912&gt;0,NormalizzaTempo("D",CELL("tipo",$E1912),$E1912),"-")</f>
        <v>-</v>
      </c>
      <c r="R1912" s="27" t="str">
        <f>IF($D1912&gt;0,VLOOKUP($D1912,Iscrizioni!$A$2:$M$2502,13,FALSE),"-")</f>
        <v>-</v>
      </c>
      <c r="S1912" s="112" t="str">
        <f t="shared" si="181"/>
        <v>-</v>
      </c>
      <c r="T1912" s="112" t="str">
        <f>IF($D1912&gt;0,SUMIFS($S$3:$S1912,$X$3:$X1912,1,$J$3:$J1912,$J1912),"-")</f>
        <v>-</v>
      </c>
      <c r="U1912" s="112" t="str">
        <f t="shared" si="182"/>
        <v>-</v>
      </c>
      <c r="V1912" s="112" t="str">
        <f t="shared" si="179"/>
        <v>-</v>
      </c>
      <c r="W1912" s="27" t="str">
        <f>IF(LEN($C1912)=0,IF($D1912&gt;0,COUNTIFS($A$3:$A1912,$A1912),"-"),"Escluso")</f>
        <v>-</v>
      </c>
      <c r="X1912" s="2" t="str">
        <f>IF(LEN($C1912)=0,IF($D1912&gt;0,COUNTIFS($J$3:$J1912,$J1912,$C$3:$C1912,""),"-"),"Escluso")</f>
        <v>-</v>
      </c>
      <c r="Y1912" s="127" t="str">
        <f t="shared" si="183"/>
        <v>-</v>
      </c>
      <c r="Z1912" s="2" t="str">
        <f>IF($D1912&gt;0,COUNTIFS($O$3:$O1912,$O1912,$L$3:$L1912,$L1912,$I$3:$I1912,$I1912),"-")</f>
        <v>-</v>
      </c>
      <c r="AA1912" s="27" t="str">
        <f>IF($D1912&gt;0,IF(OR($Z1912 &gt;1,$L1912&lt;&gt;"Adulti"),0,VLOOKUP($P1912,Regione!$B$2:$C$22,2,FALSE)),"-")</f>
        <v>-</v>
      </c>
      <c r="AB1912" s="27" t="str">
        <f>IF($D1912&gt;0,IF(COUNTIFS($O$3:$O1912,$O1912,$L$3:$L1912,$L1912,$I$3:$I1912,$I1912) &gt;1,0,SUMIFS($Y$3:$Y$2503,$L$3:$L$2503,$L1912,$O$3:$O$2503,$O1912,$I$3:$I$2503,$I1912)),"-")</f>
        <v>-</v>
      </c>
      <c r="AC1912" s="27" t="str">
        <f t="shared" si="180"/>
        <v>-</v>
      </c>
    </row>
    <row r="1913" spans="1:29" s="1" customFormat="1">
      <c r="A1913" s="13"/>
      <c r="B1913" s="107" t="str">
        <f>IF(COUNTA($A1913)&gt;0,VLOOKUP($A1913,Corsa!$A$1:$F$43,2,FALSE),"-")</f>
        <v>-</v>
      </c>
      <c r="C1913" s="11"/>
      <c r="D1913" s="13"/>
      <c r="E1913" s="13"/>
      <c r="F1913" s="46" t="str">
        <f>IF(COUNTA($A1913)&gt;0,VLOOKUP($A1913,Corsa!$A$1:$F$43,3,FALSE),"-")</f>
        <v>-</v>
      </c>
      <c r="G1913" s="28" t="str">
        <f>IF($D1913&gt;0,VLOOKUP($D1913,Iscrizioni!$A$2:$M$2502,9,FALSE),"-")</f>
        <v>-</v>
      </c>
      <c r="H1913" s="28" t="str">
        <f>IF($D1913&gt;0,VLOOKUP($D1913,Iscrizioni!$A$2:$M$2502,4,FALSE),"-")</f>
        <v>-</v>
      </c>
      <c r="I1913" s="27" t="str">
        <f>IF($D1913&gt;0,VLOOKUP($D1913,Iscrizioni!$A$2:$M$2502,5,FALSE),"-")</f>
        <v>-</v>
      </c>
      <c r="J1913" s="27" t="str">
        <f>IF($D1913&gt;0,VLOOKUP($D1913,Iscrizioni!$A$2:$M$2502,10,FALSE),"-")</f>
        <v>-</v>
      </c>
      <c r="K1913" s="27" t="str">
        <f t="shared" si="178"/>
        <v>-</v>
      </c>
      <c r="L1913" s="46" t="str">
        <f>IF($D1913&gt;0,VLOOKUP($D1913,Iscrizioni!$A$2:$M$2502,11,FALSE),"-")</f>
        <v>-</v>
      </c>
      <c r="M1913" s="27" t="str">
        <f>IF($D1913&gt;0,VLOOKUP($D1913,Iscrizioni!$A$2:$N$2502,12,FALSE),"-")</f>
        <v>-</v>
      </c>
      <c r="N1913" s="46" t="str">
        <f>IF($D1913&gt;0,VLOOKUP($D1913,Iscrizioni!$A$2:$M$2502,6,FALSE),"-")</f>
        <v>-</v>
      </c>
      <c r="O1913" s="107" t="str">
        <f>IF($D1913&gt;0,VLOOKUP($D1913,Iscrizioni!$A$2:$M$2502,7,FALSE),"-")</f>
        <v>-</v>
      </c>
      <c r="P1913" s="46" t="str">
        <f>IF($D1913&gt;0,VLOOKUP(LEFT($N1913,1),Regione!$A$2:$C$21,2,FALSE),"-")</f>
        <v>-</v>
      </c>
      <c r="Q1913" s="112" t="str">
        <f ca="1">IF($D1913&gt;0,NormalizzaTempo("D",CELL("tipo",$E1913),$E1913),"-")</f>
        <v>-</v>
      </c>
      <c r="R1913" s="27" t="str">
        <f>IF($D1913&gt;0,VLOOKUP($D1913,Iscrizioni!$A$2:$M$2502,13,FALSE),"-")</f>
        <v>-</v>
      </c>
      <c r="S1913" s="112" t="str">
        <f t="shared" si="181"/>
        <v>-</v>
      </c>
      <c r="T1913" s="112" t="str">
        <f>IF($D1913&gt;0,SUMIFS($S$3:$S1913,$X$3:$X1913,1,$J$3:$J1913,$J1913),"-")</f>
        <v>-</v>
      </c>
      <c r="U1913" s="112" t="str">
        <f t="shared" si="182"/>
        <v>-</v>
      </c>
      <c r="V1913" s="112" t="str">
        <f t="shared" si="179"/>
        <v>-</v>
      </c>
      <c r="W1913" s="27" t="str">
        <f>IF(LEN($C1913)=0,IF($D1913&gt;0,COUNTIFS($A$3:$A1913,$A1913),"-"),"Escluso")</f>
        <v>-</v>
      </c>
      <c r="X1913" s="2" t="str">
        <f>IF(LEN($C1913)=0,IF($D1913&gt;0,COUNTIFS($J$3:$J1913,$J1913,$C$3:$C1913,""),"-"),"Escluso")</f>
        <v>-</v>
      </c>
      <c r="Y1913" s="127" t="str">
        <f t="shared" si="183"/>
        <v>-</v>
      </c>
      <c r="Z1913" s="2" t="str">
        <f>IF($D1913&gt;0,COUNTIFS($O$3:$O1913,$O1913,$L$3:$L1913,$L1913,$I$3:$I1913,$I1913),"-")</f>
        <v>-</v>
      </c>
      <c r="AA1913" s="27" t="str">
        <f>IF($D1913&gt;0,IF(OR($Z1913 &gt;1,$L1913&lt;&gt;"Adulti"),0,VLOOKUP($P1913,Regione!$B$2:$C$22,2,FALSE)),"-")</f>
        <v>-</v>
      </c>
      <c r="AB1913" s="27" t="str">
        <f>IF($D1913&gt;0,IF(COUNTIFS($O$3:$O1913,$O1913,$L$3:$L1913,$L1913,$I$3:$I1913,$I1913) &gt;1,0,SUMIFS($Y$3:$Y$2503,$L$3:$L$2503,$L1913,$O$3:$O$2503,$O1913,$I$3:$I$2503,$I1913)),"-")</f>
        <v>-</v>
      </c>
      <c r="AC1913" s="27" t="str">
        <f t="shared" si="180"/>
        <v>-</v>
      </c>
    </row>
    <row r="1914" spans="1:29" s="1" customFormat="1">
      <c r="A1914" s="13"/>
      <c r="B1914" s="107" t="str">
        <f>IF(COUNTA($A1914)&gt;0,VLOOKUP($A1914,Corsa!$A$1:$F$43,2,FALSE),"-")</f>
        <v>-</v>
      </c>
      <c r="C1914" s="11"/>
      <c r="D1914" s="13"/>
      <c r="E1914" s="13"/>
      <c r="F1914" s="46" t="str">
        <f>IF(COUNTA($A1914)&gt;0,VLOOKUP($A1914,Corsa!$A$1:$F$43,3,FALSE),"-")</f>
        <v>-</v>
      </c>
      <c r="G1914" s="28" t="str">
        <f>IF($D1914&gt;0,VLOOKUP($D1914,Iscrizioni!$A$2:$M$2502,9,FALSE),"-")</f>
        <v>-</v>
      </c>
      <c r="H1914" s="28" t="str">
        <f>IF($D1914&gt;0,VLOOKUP($D1914,Iscrizioni!$A$2:$M$2502,4,FALSE),"-")</f>
        <v>-</v>
      </c>
      <c r="I1914" s="27" t="str">
        <f>IF($D1914&gt;0,VLOOKUP($D1914,Iscrizioni!$A$2:$M$2502,5,FALSE),"-")</f>
        <v>-</v>
      </c>
      <c r="J1914" s="27" t="str">
        <f>IF($D1914&gt;0,VLOOKUP($D1914,Iscrizioni!$A$2:$M$2502,10,FALSE),"-")</f>
        <v>-</v>
      </c>
      <c r="K1914" s="27" t="str">
        <f t="shared" si="178"/>
        <v>-</v>
      </c>
      <c r="L1914" s="46" t="str">
        <f>IF($D1914&gt;0,VLOOKUP($D1914,Iscrizioni!$A$2:$M$2502,11,FALSE),"-")</f>
        <v>-</v>
      </c>
      <c r="M1914" s="27" t="str">
        <f>IF($D1914&gt;0,VLOOKUP($D1914,Iscrizioni!$A$2:$N$2502,12,FALSE),"-")</f>
        <v>-</v>
      </c>
      <c r="N1914" s="46" t="str">
        <f>IF($D1914&gt;0,VLOOKUP($D1914,Iscrizioni!$A$2:$M$2502,6,FALSE),"-")</f>
        <v>-</v>
      </c>
      <c r="O1914" s="107" t="str">
        <f>IF($D1914&gt;0,VLOOKUP($D1914,Iscrizioni!$A$2:$M$2502,7,FALSE),"-")</f>
        <v>-</v>
      </c>
      <c r="P1914" s="46" t="str">
        <f>IF($D1914&gt;0,VLOOKUP(LEFT($N1914,1),Regione!$A$2:$C$21,2,FALSE),"-")</f>
        <v>-</v>
      </c>
      <c r="Q1914" s="112" t="str">
        <f ca="1">IF($D1914&gt;0,NormalizzaTempo("D",CELL("tipo",$E1914),$E1914),"-")</f>
        <v>-</v>
      </c>
      <c r="R1914" s="27" t="str">
        <f>IF($D1914&gt;0,VLOOKUP($D1914,Iscrizioni!$A$2:$M$2502,13,FALSE),"-")</f>
        <v>-</v>
      </c>
      <c r="S1914" s="112" t="str">
        <f t="shared" si="181"/>
        <v>-</v>
      </c>
      <c r="T1914" s="112" t="str">
        <f>IF($D1914&gt;0,SUMIFS($S$3:$S1914,$X$3:$X1914,1,$J$3:$J1914,$J1914),"-")</f>
        <v>-</v>
      </c>
      <c r="U1914" s="112" t="str">
        <f t="shared" si="182"/>
        <v>-</v>
      </c>
      <c r="V1914" s="112" t="str">
        <f t="shared" si="179"/>
        <v>-</v>
      </c>
      <c r="W1914" s="27" t="str">
        <f>IF(LEN($C1914)=0,IF($D1914&gt;0,COUNTIFS($A$3:$A1914,$A1914),"-"),"Escluso")</f>
        <v>-</v>
      </c>
      <c r="X1914" s="2" t="str">
        <f>IF(LEN($C1914)=0,IF($D1914&gt;0,COUNTIFS($J$3:$J1914,$J1914,$C$3:$C1914,""),"-"),"Escluso")</f>
        <v>-</v>
      </c>
      <c r="Y1914" s="127" t="str">
        <f t="shared" si="183"/>
        <v>-</v>
      </c>
      <c r="Z1914" s="2" t="str">
        <f>IF($D1914&gt;0,COUNTIFS($O$3:$O1914,$O1914,$L$3:$L1914,$L1914,$I$3:$I1914,$I1914),"-")</f>
        <v>-</v>
      </c>
      <c r="AA1914" s="27" t="str">
        <f>IF($D1914&gt;0,IF(OR($Z1914 &gt;1,$L1914&lt;&gt;"Adulti"),0,VLOOKUP($P1914,Regione!$B$2:$C$22,2,FALSE)),"-")</f>
        <v>-</v>
      </c>
      <c r="AB1914" s="27" t="str">
        <f>IF($D1914&gt;0,IF(COUNTIFS($O$3:$O1914,$O1914,$L$3:$L1914,$L1914,$I$3:$I1914,$I1914) &gt;1,0,SUMIFS($Y$3:$Y$2503,$L$3:$L$2503,$L1914,$O$3:$O$2503,$O1914,$I$3:$I$2503,$I1914)),"-")</f>
        <v>-</v>
      </c>
      <c r="AC1914" s="27" t="str">
        <f t="shared" si="180"/>
        <v>-</v>
      </c>
    </row>
    <row r="1915" spans="1:29" s="1" customFormat="1">
      <c r="A1915" s="13"/>
      <c r="B1915" s="107" t="str">
        <f>IF(COUNTA($A1915)&gt;0,VLOOKUP($A1915,Corsa!$A$1:$F$43,2,FALSE),"-")</f>
        <v>-</v>
      </c>
      <c r="C1915" s="11"/>
      <c r="D1915" s="13"/>
      <c r="E1915" s="13"/>
      <c r="F1915" s="46" t="str">
        <f>IF(COUNTA($A1915)&gt;0,VLOOKUP($A1915,Corsa!$A$1:$F$43,3,FALSE),"-")</f>
        <v>-</v>
      </c>
      <c r="G1915" s="28" t="str">
        <f>IF($D1915&gt;0,VLOOKUP($D1915,Iscrizioni!$A$2:$M$2502,9,FALSE),"-")</f>
        <v>-</v>
      </c>
      <c r="H1915" s="28" t="str">
        <f>IF($D1915&gt;0,VLOOKUP($D1915,Iscrizioni!$A$2:$M$2502,4,FALSE),"-")</f>
        <v>-</v>
      </c>
      <c r="I1915" s="27" t="str">
        <f>IF($D1915&gt;0,VLOOKUP($D1915,Iscrizioni!$A$2:$M$2502,5,FALSE),"-")</f>
        <v>-</v>
      </c>
      <c r="J1915" s="27" t="str">
        <f>IF($D1915&gt;0,VLOOKUP($D1915,Iscrizioni!$A$2:$M$2502,10,FALSE),"-")</f>
        <v>-</v>
      </c>
      <c r="K1915" s="27" t="str">
        <f t="shared" si="178"/>
        <v>-</v>
      </c>
      <c r="L1915" s="46" t="str">
        <f>IF($D1915&gt;0,VLOOKUP($D1915,Iscrizioni!$A$2:$M$2502,11,FALSE),"-")</f>
        <v>-</v>
      </c>
      <c r="M1915" s="27" t="str">
        <f>IF($D1915&gt;0,VLOOKUP($D1915,Iscrizioni!$A$2:$N$2502,12,FALSE),"-")</f>
        <v>-</v>
      </c>
      <c r="N1915" s="46" t="str">
        <f>IF($D1915&gt;0,VLOOKUP($D1915,Iscrizioni!$A$2:$M$2502,6,FALSE),"-")</f>
        <v>-</v>
      </c>
      <c r="O1915" s="107" t="str">
        <f>IF($D1915&gt;0,VLOOKUP($D1915,Iscrizioni!$A$2:$M$2502,7,FALSE),"-")</f>
        <v>-</v>
      </c>
      <c r="P1915" s="46" t="str">
        <f>IF($D1915&gt;0,VLOOKUP(LEFT($N1915,1),Regione!$A$2:$C$21,2,FALSE),"-")</f>
        <v>-</v>
      </c>
      <c r="Q1915" s="112" t="str">
        <f ca="1">IF($D1915&gt;0,NormalizzaTempo("D",CELL("tipo",$E1915),$E1915),"-")</f>
        <v>-</v>
      </c>
      <c r="R1915" s="27" t="str">
        <f>IF($D1915&gt;0,VLOOKUP($D1915,Iscrizioni!$A$2:$M$2502,13,FALSE),"-")</f>
        <v>-</v>
      </c>
      <c r="S1915" s="112" t="str">
        <f t="shared" si="181"/>
        <v>-</v>
      </c>
      <c r="T1915" s="112" t="str">
        <f>IF($D1915&gt;0,SUMIFS($S$3:$S1915,$X$3:$X1915,1,$J$3:$J1915,$J1915),"-")</f>
        <v>-</v>
      </c>
      <c r="U1915" s="112" t="str">
        <f t="shared" si="182"/>
        <v>-</v>
      </c>
      <c r="V1915" s="112" t="str">
        <f t="shared" si="179"/>
        <v>-</v>
      </c>
      <c r="W1915" s="27" t="str">
        <f>IF(LEN($C1915)=0,IF($D1915&gt;0,COUNTIFS($A$3:$A1915,$A1915),"-"),"Escluso")</f>
        <v>-</v>
      </c>
      <c r="X1915" s="2" t="str">
        <f>IF(LEN($C1915)=0,IF($D1915&gt;0,COUNTIFS($J$3:$J1915,$J1915,$C$3:$C1915,""),"-"),"Escluso")</f>
        <v>-</v>
      </c>
      <c r="Y1915" s="127" t="str">
        <f t="shared" si="183"/>
        <v>-</v>
      </c>
      <c r="Z1915" s="2" t="str">
        <f>IF($D1915&gt;0,COUNTIFS($O$3:$O1915,$O1915,$L$3:$L1915,$L1915,$I$3:$I1915,$I1915),"-")</f>
        <v>-</v>
      </c>
      <c r="AA1915" s="27" t="str">
        <f>IF($D1915&gt;0,IF(OR($Z1915 &gt;1,$L1915&lt;&gt;"Adulti"),0,VLOOKUP($P1915,Regione!$B$2:$C$22,2,FALSE)),"-")</f>
        <v>-</v>
      </c>
      <c r="AB1915" s="27" t="str">
        <f>IF($D1915&gt;0,IF(COUNTIFS($O$3:$O1915,$O1915,$L$3:$L1915,$L1915,$I$3:$I1915,$I1915) &gt;1,0,SUMIFS($Y$3:$Y$2503,$L$3:$L$2503,$L1915,$O$3:$O$2503,$O1915,$I$3:$I$2503,$I1915)),"-")</f>
        <v>-</v>
      </c>
      <c r="AC1915" s="27" t="str">
        <f t="shared" si="180"/>
        <v>-</v>
      </c>
    </row>
    <row r="1916" spans="1:29" s="1" customFormat="1">
      <c r="A1916" s="13"/>
      <c r="B1916" s="107" t="str">
        <f>IF(COUNTA($A1916)&gt;0,VLOOKUP($A1916,Corsa!$A$1:$F$43,2,FALSE),"-")</f>
        <v>-</v>
      </c>
      <c r="C1916" s="11"/>
      <c r="D1916" s="13"/>
      <c r="E1916" s="13"/>
      <c r="F1916" s="46" t="str">
        <f>IF(COUNTA($A1916)&gt;0,VLOOKUP($A1916,Corsa!$A$1:$F$43,3,FALSE),"-")</f>
        <v>-</v>
      </c>
      <c r="G1916" s="28" t="str">
        <f>IF($D1916&gt;0,VLOOKUP($D1916,Iscrizioni!$A$2:$M$2502,9,FALSE),"-")</f>
        <v>-</v>
      </c>
      <c r="H1916" s="28" t="str">
        <f>IF($D1916&gt;0,VLOOKUP($D1916,Iscrizioni!$A$2:$M$2502,4,FALSE),"-")</f>
        <v>-</v>
      </c>
      <c r="I1916" s="27" t="str">
        <f>IF($D1916&gt;0,VLOOKUP($D1916,Iscrizioni!$A$2:$M$2502,5,FALSE),"-")</f>
        <v>-</v>
      </c>
      <c r="J1916" s="27" t="str">
        <f>IF($D1916&gt;0,VLOOKUP($D1916,Iscrizioni!$A$2:$M$2502,10,FALSE),"-")</f>
        <v>-</v>
      </c>
      <c r="K1916" s="27" t="str">
        <f t="shared" si="178"/>
        <v>-</v>
      </c>
      <c r="L1916" s="46" t="str">
        <f>IF($D1916&gt;0,VLOOKUP($D1916,Iscrizioni!$A$2:$M$2502,11,FALSE),"-")</f>
        <v>-</v>
      </c>
      <c r="M1916" s="27" t="str">
        <f>IF($D1916&gt;0,VLOOKUP($D1916,Iscrizioni!$A$2:$N$2502,12,FALSE),"-")</f>
        <v>-</v>
      </c>
      <c r="N1916" s="46" t="str">
        <f>IF($D1916&gt;0,VLOOKUP($D1916,Iscrizioni!$A$2:$M$2502,6,FALSE),"-")</f>
        <v>-</v>
      </c>
      <c r="O1916" s="107" t="str">
        <f>IF($D1916&gt;0,VLOOKUP($D1916,Iscrizioni!$A$2:$M$2502,7,FALSE),"-")</f>
        <v>-</v>
      </c>
      <c r="P1916" s="46" t="str">
        <f>IF($D1916&gt;0,VLOOKUP(LEFT($N1916,1),Regione!$A$2:$C$21,2,FALSE),"-")</f>
        <v>-</v>
      </c>
      <c r="Q1916" s="112" t="str">
        <f ca="1">IF($D1916&gt;0,NormalizzaTempo("D",CELL("tipo",$E1916),$E1916),"-")</f>
        <v>-</v>
      </c>
      <c r="R1916" s="27" t="str">
        <f>IF($D1916&gt;0,VLOOKUP($D1916,Iscrizioni!$A$2:$M$2502,13,FALSE),"-")</f>
        <v>-</v>
      </c>
      <c r="S1916" s="112" t="str">
        <f t="shared" si="181"/>
        <v>-</v>
      </c>
      <c r="T1916" s="112" t="str">
        <f>IF($D1916&gt;0,SUMIFS($S$3:$S1916,$X$3:$X1916,1,$J$3:$J1916,$J1916),"-")</f>
        <v>-</v>
      </c>
      <c r="U1916" s="112" t="str">
        <f t="shared" si="182"/>
        <v>-</v>
      </c>
      <c r="V1916" s="112" t="str">
        <f t="shared" si="179"/>
        <v>-</v>
      </c>
      <c r="W1916" s="27" t="str">
        <f>IF(LEN($C1916)=0,IF($D1916&gt;0,COUNTIFS($A$3:$A1916,$A1916),"-"),"Escluso")</f>
        <v>-</v>
      </c>
      <c r="X1916" s="2" t="str">
        <f>IF(LEN($C1916)=0,IF($D1916&gt;0,COUNTIFS($J$3:$J1916,$J1916,$C$3:$C1916,""),"-"),"Escluso")</f>
        <v>-</v>
      </c>
      <c r="Y1916" s="127" t="str">
        <f t="shared" si="183"/>
        <v>-</v>
      </c>
      <c r="Z1916" s="2" t="str">
        <f>IF($D1916&gt;0,COUNTIFS($O$3:$O1916,$O1916,$L$3:$L1916,$L1916,$I$3:$I1916,$I1916),"-")</f>
        <v>-</v>
      </c>
      <c r="AA1916" s="27" t="str">
        <f>IF($D1916&gt;0,IF(OR($Z1916 &gt;1,$L1916&lt;&gt;"Adulti"),0,VLOOKUP($P1916,Regione!$B$2:$C$22,2,FALSE)),"-")</f>
        <v>-</v>
      </c>
      <c r="AB1916" s="27" t="str">
        <f>IF($D1916&gt;0,IF(COUNTIFS($O$3:$O1916,$O1916,$L$3:$L1916,$L1916,$I$3:$I1916,$I1916) &gt;1,0,SUMIFS($Y$3:$Y$2503,$L$3:$L$2503,$L1916,$O$3:$O$2503,$O1916,$I$3:$I$2503,$I1916)),"-")</f>
        <v>-</v>
      </c>
      <c r="AC1916" s="27" t="str">
        <f t="shared" si="180"/>
        <v>-</v>
      </c>
    </row>
    <row r="1917" spans="1:29" s="1" customFormat="1">
      <c r="A1917" s="13"/>
      <c r="B1917" s="107" t="str">
        <f>IF(COUNTA($A1917)&gt;0,VLOOKUP($A1917,Corsa!$A$1:$F$43,2,FALSE),"-")</f>
        <v>-</v>
      </c>
      <c r="C1917" s="11"/>
      <c r="D1917" s="13"/>
      <c r="E1917" s="13"/>
      <c r="F1917" s="46" t="str">
        <f>IF(COUNTA($A1917)&gt;0,VLOOKUP($A1917,Corsa!$A$1:$F$43,3,FALSE),"-")</f>
        <v>-</v>
      </c>
      <c r="G1917" s="28" t="str">
        <f>IF($D1917&gt;0,VLOOKUP($D1917,Iscrizioni!$A$2:$M$2502,9,FALSE),"-")</f>
        <v>-</v>
      </c>
      <c r="H1917" s="28" t="str">
        <f>IF($D1917&gt;0,VLOOKUP($D1917,Iscrizioni!$A$2:$M$2502,4,FALSE),"-")</f>
        <v>-</v>
      </c>
      <c r="I1917" s="27" t="str">
        <f>IF($D1917&gt;0,VLOOKUP($D1917,Iscrizioni!$A$2:$M$2502,5,FALSE),"-")</f>
        <v>-</v>
      </c>
      <c r="J1917" s="27" t="str">
        <f>IF($D1917&gt;0,VLOOKUP($D1917,Iscrizioni!$A$2:$M$2502,10,FALSE),"-")</f>
        <v>-</v>
      </c>
      <c r="K1917" s="27" t="str">
        <f t="shared" si="178"/>
        <v>-</v>
      </c>
      <c r="L1917" s="46" t="str">
        <f>IF($D1917&gt;0,VLOOKUP($D1917,Iscrizioni!$A$2:$M$2502,11,FALSE),"-")</f>
        <v>-</v>
      </c>
      <c r="M1917" s="27" t="str">
        <f>IF($D1917&gt;0,VLOOKUP($D1917,Iscrizioni!$A$2:$N$2502,12,FALSE),"-")</f>
        <v>-</v>
      </c>
      <c r="N1917" s="46" t="str">
        <f>IF($D1917&gt;0,VLOOKUP($D1917,Iscrizioni!$A$2:$M$2502,6,FALSE),"-")</f>
        <v>-</v>
      </c>
      <c r="O1917" s="107" t="str">
        <f>IF($D1917&gt;0,VLOOKUP($D1917,Iscrizioni!$A$2:$M$2502,7,FALSE),"-")</f>
        <v>-</v>
      </c>
      <c r="P1917" s="46" t="str">
        <f>IF($D1917&gt;0,VLOOKUP(LEFT($N1917,1),Regione!$A$2:$C$21,2,FALSE),"-")</f>
        <v>-</v>
      </c>
      <c r="Q1917" s="112" t="str">
        <f ca="1">IF($D1917&gt;0,NormalizzaTempo("D",CELL("tipo",$E1917),$E1917),"-")</f>
        <v>-</v>
      </c>
      <c r="R1917" s="27" t="str">
        <f>IF($D1917&gt;0,VLOOKUP($D1917,Iscrizioni!$A$2:$M$2502,13,FALSE),"-")</f>
        <v>-</v>
      </c>
      <c r="S1917" s="112" t="str">
        <f t="shared" si="181"/>
        <v>-</v>
      </c>
      <c r="T1917" s="112" t="str">
        <f>IF($D1917&gt;0,SUMIFS($S$3:$S1917,$X$3:$X1917,1,$J$3:$J1917,$J1917),"-")</f>
        <v>-</v>
      </c>
      <c r="U1917" s="112" t="str">
        <f t="shared" si="182"/>
        <v>-</v>
      </c>
      <c r="V1917" s="112" t="str">
        <f t="shared" si="179"/>
        <v>-</v>
      </c>
      <c r="W1917" s="27" t="str">
        <f>IF(LEN($C1917)=0,IF($D1917&gt;0,COUNTIFS($A$3:$A1917,$A1917),"-"),"Escluso")</f>
        <v>-</v>
      </c>
      <c r="X1917" s="2" t="str">
        <f>IF(LEN($C1917)=0,IF($D1917&gt;0,COUNTIFS($J$3:$J1917,$J1917,$C$3:$C1917,""),"-"),"Escluso")</f>
        <v>-</v>
      </c>
      <c r="Y1917" s="127" t="str">
        <f t="shared" si="183"/>
        <v>-</v>
      </c>
      <c r="Z1917" s="2" t="str">
        <f>IF($D1917&gt;0,COUNTIFS($O$3:$O1917,$O1917,$L$3:$L1917,$L1917,$I$3:$I1917,$I1917),"-")</f>
        <v>-</v>
      </c>
      <c r="AA1917" s="27" t="str">
        <f>IF($D1917&gt;0,IF(OR($Z1917 &gt;1,$L1917&lt;&gt;"Adulti"),0,VLOOKUP($P1917,Regione!$B$2:$C$22,2,FALSE)),"-")</f>
        <v>-</v>
      </c>
      <c r="AB1917" s="27" t="str">
        <f>IF($D1917&gt;0,IF(COUNTIFS($O$3:$O1917,$O1917,$L$3:$L1917,$L1917,$I$3:$I1917,$I1917) &gt;1,0,SUMIFS($Y$3:$Y$2503,$L$3:$L$2503,$L1917,$O$3:$O$2503,$O1917,$I$3:$I$2503,$I1917)),"-")</f>
        <v>-</v>
      </c>
      <c r="AC1917" s="27" t="str">
        <f t="shared" si="180"/>
        <v>-</v>
      </c>
    </row>
    <row r="1918" spans="1:29" s="1" customFormat="1">
      <c r="A1918" s="13"/>
      <c r="B1918" s="107" t="str">
        <f>IF(COUNTA($A1918)&gt;0,VLOOKUP($A1918,Corsa!$A$1:$F$43,2,FALSE),"-")</f>
        <v>-</v>
      </c>
      <c r="C1918" s="11"/>
      <c r="D1918" s="13"/>
      <c r="E1918" s="13"/>
      <c r="F1918" s="46" t="str">
        <f>IF(COUNTA($A1918)&gt;0,VLOOKUP($A1918,Corsa!$A$1:$F$43,3,FALSE),"-")</f>
        <v>-</v>
      </c>
      <c r="G1918" s="28" t="str">
        <f>IF($D1918&gt;0,VLOOKUP($D1918,Iscrizioni!$A$2:$M$2502,9,FALSE),"-")</f>
        <v>-</v>
      </c>
      <c r="H1918" s="28" t="str">
        <f>IF($D1918&gt;0,VLOOKUP($D1918,Iscrizioni!$A$2:$M$2502,4,FALSE),"-")</f>
        <v>-</v>
      </c>
      <c r="I1918" s="27" t="str">
        <f>IF($D1918&gt;0,VLOOKUP($D1918,Iscrizioni!$A$2:$M$2502,5,FALSE),"-")</f>
        <v>-</v>
      </c>
      <c r="J1918" s="27" t="str">
        <f>IF($D1918&gt;0,VLOOKUP($D1918,Iscrizioni!$A$2:$M$2502,10,FALSE),"-")</f>
        <v>-</v>
      </c>
      <c r="K1918" s="27" t="str">
        <f t="shared" si="178"/>
        <v>-</v>
      </c>
      <c r="L1918" s="46" t="str">
        <f>IF($D1918&gt;0,VLOOKUP($D1918,Iscrizioni!$A$2:$M$2502,11,FALSE),"-")</f>
        <v>-</v>
      </c>
      <c r="M1918" s="27" t="str">
        <f>IF($D1918&gt;0,VLOOKUP($D1918,Iscrizioni!$A$2:$N$2502,12,FALSE),"-")</f>
        <v>-</v>
      </c>
      <c r="N1918" s="46" t="str">
        <f>IF($D1918&gt;0,VLOOKUP($D1918,Iscrizioni!$A$2:$M$2502,6,FALSE),"-")</f>
        <v>-</v>
      </c>
      <c r="O1918" s="107" t="str">
        <f>IF($D1918&gt;0,VLOOKUP($D1918,Iscrizioni!$A$2:$M$2502,7,FALSE),"-")</f>
        <v>-</v>
      </c>
      <c r="P1918" s="46" t="str">
        <f>IF($D1918&gt;0,VLOOKUP(LEFT($N1918,1),Regione!$A$2:$C$21,2,FALSE),"-")</f>
        <v>-</v>
      </c>
      <c r="Q1918" s="112" t="str">
        <f ca="1">IF($D1918&gt;0,NormalizzaTempo("D",CELL("tipo",$E1918),$E1918),"-")</f>
        <v>-</v>
      </c>
      <c r="R1918" s="27" t="str">
        <f>IF($D1918&gt;0,VLOOKUP($D1918,Iscrizioni!$A$2:$M$2502,13,FALSE),"-")</f>
        <v>-</v>
      </c>
      <c r="S1918" s="112" t="str">
        <f t="shared" si="181"/>
        <v>-</v>
      </c>
      <c r="T1918" s="112" t="str">
        <f>IF($D1918&gt;0,SUMIFS($S$3:$S1918,$X$3:$X1918,1,$J$3:$J1918,$J1918),"-")</f>
        <v>-</v>
      </c>
      <c r="U1918" s="112" t="str">
        <f t="shared" si="182"/>
        <v>-</v>
      </c>
      <c r="V1918" s="112" t="str">
        <f t="shared" si="179"/>
        <v>-</v>
      </c>
      <c r="W1918" s="27" t="str">
        <f>IF(LEN($C1918)=0,IF($D1918&gt;0,COUNTIFS($A$3:$A1918,$A1918),"-"),"Escluso")</f>
        <v>-</v>
      </c>
      <c r="X1918" s="2" t="str">
        <f>IF(LEN($C1918)=0,IF($D1918&gt;0,COUNTIFS($J$3:$J1918,$J1918,$C$3:$C1918,""),"-"),"Escluso")</f>
        <v>-</v>
      </c>
      <c r="Y1918" s="127" t="str">
        <f t="shared" si="183"/>
        <v>-</v>
      </c>
      <c r="Z1918" s="2" t="str">
        <f>IF($D1918&gt;0,COUNTIFS($O$3:$O1918,$O1918,$L$3:$L1918,$L1918,$I$3:$I1918,$I1918),"-")</f>
        <v>-</v>
      </c>
      <c r="AA1918" s="27" t="str">
        <f>IF($D1918&gt;0,IF(OR($Z1918 &gt;1,$L1918&lt;&gt;"Adulti"),0,VLOOKUP($P1918,Regione!$B$2:$C$22,2,FALSE)),"-")</f>
        <v>-</v>
      </c>
      <c r="AB1918" s="27" t="str">
        <f>IF($D1918&gt;0,IF(COUNTIFS($O$3:$O1918,$O1918,$L$3:$L1918,$L1918,$I$3:$I1918,$I1918) &gt;1,0,SUMIFS($Y$3:$Y$2503,$L$3:$L$2503,$L1918,$O$3:$O$2503,$O1918,$I$3:$I$2503,$I1918)),"-")</f>
        <v>-</v>
      </c>
      <c r="AC1918" s="27" t="str">
        <f t="shared" si="180"/>
        <v>-</v>
      </c>
    </row>
    <row r="1919" spans="1:29" s="1" customFormat="1">
      <c r="A1919" s="13"/>
      <c r="B1919" s="107" t="str">
        <f>IF(COUNTA($A1919)&gt;0,VLOOKUP($A1919,Corsa!$A$1:$F$43,2,FALSE),"-")</f>
        <v>-</v>
      </c>
      <c r="C1919" s="11"/>
      <c r="D1919" s="13"/>
      <c r="E1919" s="13"/>
      <c r="F1919" s="46" t="str">
        <f>IF(COUNTA($A1919)&gt;0,VLOOKUP($A1919,Corsa!$A$1:$F$43,3,FALSE),"-")</f>
        <v>-</v>
      </c>
      <c r="G1919" s="28" t="str">
        <f>IF($D1919&gt;0,VLOOKUP($D1919,Iscrizioni!$A$2:$M$2502,9,FALSE),"-")</f>
        <v>-</v>
      </c>
      <c r="H1919" s="28" t="str">
        <f>IF($D1919&gt;0,VLOOKUP($D1919,Iscrizioni!$A$2:$M$2502,4,FALSE),"-")</f>
        <v>-</v>
      </c>
      <c r="I1919" s="27" t="str">
        <f>IF($D1919&gt;0,VLOOKUP($D1919,Iscrizioni!$A$2:$M$2502,5,FALSE),"-")</f>
        <v>-</v>
      </c>
      <c r="J1919" s="27" t="str">
        <f>IF($D1919&gt;0,VLOOKUP($D1919,Iscrizioni!$A$2:$M$2502,10,FALSE),"-")</f>
        <v>-</v>
      </c>
      <c r="K1919" s="27" t="str">
        <f t="shared" si="178"/>
        <v>-</v>
      </c>
      <c r="L1919" s="46" t="str">
        <f>IF($D1919&gt;0,VLOOKUP($D1919,Iscrizioni!$A$2:$M$2502,11,FALSE),"-")</f>
        <v>-</v>
      </c>
      <c r="M1919" s="27" t="str">
        <f>IF($D1919&gt;0,VLOOKUP($D1919,Iscrizioni!$A$2:$N$2502,12,FALSE),"-")</f>
        <v>-</v>
      </c>
      <c r="N1919" s="46" t="str">
        <f>IF($D1919&gt;0,VLOOKUP($D1919,Iscrizioni!$A$2:$M$2502,6,FALSE),"-")</f>
        <v>-</v>
      </c>
      <c r="O1919" s="107" t="str">
        <f>IF($D1919&gt;0,VLOOKUP($D1919,Iscrizioni!$A$2:$M$2502,7,FALSE),"-")</f>
        <v>-</v>
      </c>
      <c r="P1919" s="46" t="str">
        <f>IF($D1919&gt;0,VLOOKUP(LEFT($N1919,1),Regione!$A$2:$C$21,2,FALSE),"-")</f>
        <v>-</v>
      </c>
      <c r="Q1919" s="112" t="str">
        <f ca="1">IF($D1919&gt;0,NormalizzaTempo("D",CELL("tipo",$E1919),$E1919),"-")</f>
        <v>-</v>
      </c>
      <c r="R1919" s="27" t="str">
        <f>IF($D1919&gt;0,VLOOKUP($D1919,Iscrizioni!$A$2:$M$2502,13,FALSE),"-")</f>
        <v>-</v>
      </c>
      <c r="S1919" s="112" t="str">
        <f t="shared" si="181"/>
        <v>-</v>
      </c>
      <c r="T1919" s="112" t="str">
        <f>IF($D1919&gt;0,SUMIFS($S$3:$S1919,$X$3:$X1919,1,$J$3:$J1919,$J1919),"-")</f>
        <v>-</v>
      </c>
      <c r="U1919" s="112" t="str">
        <f t="shared" si="182"/>
        <v>-</v>
      </c>
      <c r="V1919" s="112" t="str">
        <f t="shared" si="179"/>
        <v>-</v>
      </c>
      <c r="W1919" s="27" t="str">
        <f>IF(LEN($C1919)=0,IF($D1919&gt;0,COUNTIFS($A$3:$A1919,$A1919),"-"),"Escluso")</f>
        <v>-</v>
      </c>
      <c r="X1919" s="2" t="str">
        <f>IF(LEN($C1919)=0,IF($D1919&gt;0,COUNTIFS($J$3:$J1919,$J1919,$C$3:$C1919,""),"-"),"Escluso")</f>
        <v>-</v>
      </c>
      <c r="Y1919" s="127" t="str">
        <f t="shared" si="183"/>
        <v>-</v>
      </c>
      <c r="Z1919" s="2" t="str">
        <f>IF($D1919&gt;0,COUNTIFS($O$3:$O1919,$O1919,$L$3:$L1919,$L1919,$I$3:$I1919,$I1919),"-")</f>
        <v>-</v>
      </c>
      <c r="AA1919" s="27" t="str">
        <f>IF($D1919&gt;0,IF(OR($Z1919 &gt;1,$L1919&lt;&gt;"Adulti"),0,VLOOKUP($P1919,Regione!$B$2:$C$22,2,FALSE)),"-")</f>
        <v>-</v>
      </c>
      <c r="AB1919" s="27" t="str">
        <f>IF($D1919&gt;0,IF(COUNTIFS($O$3:$O1919,$O1919,$L$3:$L1919,$L1919,$I$3:$I1919,$I1919) &gt;1,0,SUMIFS($Y$3:$Y$2503,$L$3:$L$2503,$L1919,$O$3:$O$2503,$O1919,$I$3:$I$2503,$I1919)),"-")</f>
        <v>-</v>
      </c>
      <c r="AC1919" s="27" t="str">
        <f t="shared" si="180"/>
        <v>-</v>
      </c>
    </row>
    <row r="1920" spans="1:29" s="1" customFormat="1">
      <c r="A1920" s="13"/>
      <c r="B1920" s="107" t="str">
        <f>IF(COUNTA($A1920)&gt;0,VLOOKUP($A1920,Corsa!$A$1:$F$43,2,FALSE),"-")</f>
        <v>-</v>
      </c>
      <c r="C1920" s="11"/>
      <c r="D1920" s="13"/>
      <c r="E1920" s="13"/>
      <c r="F1920" s="46" t="str">
        <f>IF(COUNTA($A1920)&gt;0,VLOOKUP($A1920,Corsa!$A$1:$F$43,3,FALSE),"-")</f>
        <v>-</v>
      </c>
      <c r="G1920" s="28" t="str">
        <f>IF($D1920&gt;0,VLOOKUP($D1920,Iscrizioni!$A$2:$M$2502,9,FALSE),"-")</f>
        <v>-</v>
      </c>
      <c r="H1920" s="28" t="str">
        <f>IF($D1920&gt;0,VLOOKUP($D1920,Iscrizioni!$A$2:$M$2502,4,FALSE),"-")</f>
        <v>-</v>
      </c>
      <c r="I1920" s="27" t="str">
        <f>IF($D1920&gt;0,VLOOKUP($D1920,Iscrizioni!$A$2:$M$2502,5,FALSE),"-")</f>
        <v>-</v>
      </c>
      <c r="J1920" s="27" t="str">
        <f>IF($D1920&gt;0,VLOOKUP($D1920,Iscrizioni!$A$2:$M$2502,10,FALSE),"-")</f>
        <v>-</v>
      </c>
      <c r="K1920" s="27" t="str">
        <f t="shared" si="178"/>
        <v>-</v>
      </c>
      <c r="L1920" s="46" t="str">
        <f>IF($D1920&gt;0,VLOOKUP($D1920,Iscrizioni!$A$2:$M$2502,11,FALSE),"-")</f>
        <v>-</v>
      </c>
      <c r="M1920" s="27" t="str">
        <f>IF($D1920&gt;0,VLOOKUP($D1920,Iscrizioni!$A$2:$N$2502,12,FALSE),"-")</f>
        <v>-</v>
      </c>
      <c r="N1920" s="46" t="str">
        <f>IF($D1920&gt;0,VLOOKUP($D1920,Iscrizioni!$A$2:$M$2502,6,FALSE),"-")</f>
        <v>-</v>
      </c>
      <c r="O1920" s="107" t="str">
        <f>IF($D1920&gt;0,VLOOKUP($D1920,Iscrizioni!$A$2:$M$2502,7,FALSE),"-")</f>
        <v>-</v>
      </c>
      <c r="P1920" s="46" t="str">
        <f>IF($D1920&gt;0,VLOOKUP(LEFT($N1920,1),Regione!$A$2:$C$21,2,FALSE),"-")</f>
        <v>-</v>
      </c>
      <c r="Q1920" s="112" t="str">
        <f ca="1">IF($D1920&gt;0,NormalizzaTempo("D",CELL("tipo",$E1920),$E1920),"-")</f>
        <v>-</v>
      </c>
      <c r="R1920" s="27" t="str">
        <f>IF($D1920&gt;0,VLOOKUP($D1920,Iscrizioni!$A$2:$M$2502,13,FALSE),"-")</f>
        <v>-</v>
      </c>
      <c r="S1920" s="112" t="str">
        <f t="shared" si="181"/>
        <v>-</v>
      </c>
      <c r="T1920" s="112" t="str">
        <f>IF($D1920&gt;0,SUMIFS($S$3:$S1920,$X$3:$X1920,1,$J$3:$J1920,$J1920),"-")</f>
        <v>-</v>
      </c>
      <c r="U1920" s="112" t="str">
        <f t="shared" si="182"/>
        <v>-</v>
      </c>
      <c r="V1920" s="112" t="str">
        <f t="shared" si="179"/>
        <v>-</v>
      </c>
      <c r="W1920" s="27" t="str">
        <f>IF(LEN($C1920)=0,IF($D1920&gt;0,COUNTIFS($A$3:$A1920,$A1920),"-"),"Escluso")</f>
        <v>-</v>
      </c>
      <c r="X1920" s="2" t="str">
        <f>IF(LEN($C1920)=0,IF($D1920&gt;0,COUNTIFS($J$3:$J1920,$J1920,$C$3:$C1920,""),"-"),"Escluso")</f>
        <v>-</v>
      </c>
      <c r="Y1920" s="127" t="str">
        <f t="shared" si="183"/>
        <v>-</v>
      </c>
      <c r="Z1920" s="2" t="str">
        <f>IF($D1920&gt;0,COUNTIFS($O$3:$O1920,$O1920,$L$3:$L1920,$L1920,$I$3:$I1920,$I1920),"-")</f>
        <v>-</v>
      </c>
      <c r="AA1920" s="27" t="str">
        <f>IF($D1920&gt;0,IF(OR($Z1920 &gt;1,$L1920&lt;&gt;"Adulti"),0,VLOOKUP($P1920,Regione!$B$2:$C$22,2,FALSE)),"-")</f>
        <v>-</v>
      </c>
      <c r="AB1920" s="27" t="str">
        <f>IF($D1920&gt;0,IF(COUNTIFS($O$3:$O1920,$O1920,$L$3:$L1920,$L1920,$I$3:$I1920,$I1920) &gt;1,0,SUMIFS($Y$3:$Y$2503,$L$3:$L$2503,$L1920,$O$3:$O$2503,$O1920,$I$3:$I$2503,$I1920)),"-")</f>
        <v>-</v>
      </c>
      <c r="AC1920" s="27" t="str">
        <f t="shared" si="180"/>
        <v>-</v>
      </c>
    </row>
    <row r="1921" spans="1:29" s="1" customFormat="1">
      <c r="A1921" s="13"/>
      <c r="B1921" s="107" t="str">
        <f>IF(COUNTA($A1921)&gt;0,VLOOKUP($A1921,Corsa!$A$1:$F$43,2,FALSE),"-")</f>
        <v>-</v>
      </c>
      <c r="C1921" s="11"/>
      <c r="D1921" s="13"/>
      <c r="E1921" s="13"/>
      <c r="F1921" s="46" t="str">
        <f>IF(COUNTA($A1921)&gt;0,VLOOKUP($A1921,Corsa!$A$1:$F$43,3,FALSE),"-")</f>
        <v>-</v>
      </c>
      <c r="G1921" s="28" t="str">
        <f>IF($D1921&gt;0,VLOOKUP($D1921,Iscrizioni!$A$2:$M$2502,9,FALSE),"-")</f>
        <v>-</v>
      </c>
      <c r="H1921" s="28" t="str">
        <f>IF($D1921&gt;0,VLOOKUP($D1921,Iscrizioni!$A$2:$M$2502,4,FALSE),"-")</f>
        <v>-</v>
      </c>
      <c r="I1921" s="27" t="str">
        <f>IF($D1921&gt;0,VLOOKUP($D1921,Iscrizioni!$A$2:$M$2502,5,FALSE),"-")</f>
        <v>-</v>
      </c>
      <c r="J1921" s="27" t="str">
        <f>IF($D1921&gt;0,VLOOKUP($D1921,Iscrizioni!$A$2:$M$2502,10,FALSE),"-")</f>
        <v>-</v>
      </c>
      <c r="K1921" s="27" t="str">
        <f t="shared" si="178"/>
        <v>-</v>
      </c>
      <c r="L1921" s="46" t="str">
        <f>IF($D1921&gt;0,VLOOKUP($D1921,Iscrizioni!$A$2:$M$2502,11,FALSE),"-")</f>
        <v>-</v>
      </c>
      <c r="M1921" s="27" t="str">
        <f>IF($D1921&gt;0,VLOOKUP($D1921,Iscrizioni!$A$2:$N$2502,12,FALSE),"-")</f>
        <v>-</v>
      </c>
      <c r="N1921" s="46" t="str">
        <f>IF($D1921&gt;0,VLOOKUP($D1921,Iscrizioni!$A$2:$M$2502,6,FALSE),"-")</f>
        <v>-</v>
      </c>
      <c r="O1921" s="107" t="str">
        <f>IF($D1921&gt;0,VLOOKUP($D1921,Iscrizioni!$A$2:$M$2502,7,FALSE),"-")</f>
        <v>-</v>
      </c>
      <c r="P1921" s="46" t="str">
        <f>IF($D1921&gt;0,VLOOKUP(LEFT($N1921,1),Regione!$A$2:$C$21,2,FALSE),"-")</f>
        <v>-</v>
      </c>
      <c r="Q1921" s="112" t="str">
        <f ca="1">IF($D1921&gt;0,NormalizzaTempo("D",CELL("tipo",$E1921),$E1921),"-")</f>
        <v>-</v>
      </c>
      <c r="R1921" s="27" t="str">
        <f>IF($D1921&gt;0,VLOOKUP($D1921,Iscrizioni!$A$2:$M$2502,13,FALSE),"-")</f>
        <v>-</v>
      </c>
      <c r="S1921" s="112" t="str">
        <f t="shared" si="181"/>
        <v>-</v>
      </c>
      <c r="T1921" s="112" t="str">
        <f>IF($D1921&gt;0,SUMIFS($S$3:$S1921,$X$3:$X1921,1,$J$3:$J1921,$J1921),"-")</f>
        <v>-</v>
      </c>
      <c r="U1921" s="112" t="str">
        <f t="shared" si="182"/>
        <v>-</v>
      </c>
      <c r="V1921" s="112" t="str">
        <f t="shared" si="179"/>
        <v>-</v>
      </c>
      <c r="W1921" s="27" t="str">
        <f>IF(LEN($C1921)=0,IF($D1921&gt;0,COUNTIFS($A$3:$A1921,$A1921),"-"),"Escluso")</f>
        <v>-</v>
      </c>
      <c r="X1921" s="2" t="str">
        <f>IF(LEN($C1921)=0,IF($D1921&gt;0,COUNTIFS($J$3:$J1921,$J1921,$C$3:$C1921,""),"-"),"Escluso")</f>
        <v>-</v>
      </c>
      <c r="Y1921" s="127" t="str">
        <f t="shared" si="183"/>
        <v>-</v>
      </c>
      <c r="Z1921" s="2" t="str">
        <f>IF($D1921&gt;0,COUNTIFS($O$3:$O1921,$O1921,$L$3:$L1921,$L1921,$I$3:$I1921,$I1921),"-")</f>
        <v>-</v>
      </c>
      <c r="AA1921" s="27" t="str">
        <f>IF($D1921&gt;0,IF(OR($Z1921 &gt;1,$L1921&lt;&gt;"Adulti"),0,VLOOKUP($P1921,Regione!$B$2:$C$22,2,FALSE)),"-")</f>
        <v>-</v>
      </c>
      <c r="AB1921" s="27" t="str">
        <f>IF($D1921&gt;0,IF(COUNTIFS($O$3:$O1921,$O1921,$L$3:$L1921,$L1921,$I$3:$I1921,$I1921) &gt;1,0,SUMIFS($Y$3:$Y$2503,$L$3:$L$2503,$L1921,$O$3:$O$2503,$O1921,$I$3:$I$2503,$I1921)),"-")</f>
        <v>-</v>
      </c>
      <c r="AC1921" s="27" t="str">
        <f t="shared" si="180"/>
        <v>-</v>
      </c>
    </row>
    <row r="1922" spans="1:29" s="1" customFormat="1">
      <c r="A1922" s="13"/>
      <c r="B1922" s="107" t="str">
        <f>IF(COUNTA($A1922)&gt;0,VLOOKUP($A1922,Corsa!$A$1:$F$43,2,FALSE),"-")</f>
        <v>-</v>
      </c>
      <c r="C1922" s="11"/>
      <c r="D1922" s="13"/>
      <c r="E1922" s="13"/>
      <c r="F1922" s="46" t="str">
        <f>IF(COUNTA($A1922)&gt;0,VLOOKUP($A1922,Corsa!$A$1:$F$43,3,FALSE),"-")</f>
        <v>-</v>
      </c>
      <c r="G1922" s="28" t="str">
        <f>IF($D1922&gt;0,VLOOKUP($D1922,Iscrizioni!$A$2:$M$2502,9,FALSE),"-")</f>
        <v>-</v>
      </c>
      <c r="H1922" s="28" t="str">
        <f>IF($D1922&gt;0,VLOOKUP($D1922,Iscrizioni!$A$2:$M$2502,4,FALSE),"-")</f>
        <v>-</v>
      </c>
      <c r="I1922" s="27" t="str">
        <f>IF($D1922&gt;0,VLOOKUP($D1922,Iscrizioni!$A$2:$M$2502,5,FALSE),"-")</f>
        <v>-</v>
      </c>
      <c r="J1922" s="27" t="str">
        <f>IF($D1922&gt;0,VLOOKUP($D1922,Iscrizioni!$A$2:$M$2502,10,FALSE),"-")</f>
        <v>-</v>
      </c>
      <c r="K1922" s="27" t="str">
        <f t="shared" si="178"/>
        <v>-</v>
      </c>
      <c r="L1922" s="46" t="str">
        <f>IF($D1922&gt;0,VLOOKUP($D1922,Iscrizioni!$A$2:$M$2502,11,FALSE),"-")</f>
        <v>-</v>
      </c>
      <c r="M1922" s="27" t="str">
        <f>IF($D1922&gt;0,VLOOKUP($D1922,Iscrizioni!$A$2:$N$2502,12,FALSE),"-")</f>
        <v>-</v>
      </c>
      <c r="N1922" s="46" t="str">
        <f>IF($D1922&gt;0,VLOOKUP($D1922,Iscrizioni!$A$2:$M$2502,6,FALSE),"-")</f>
        <v>-</v>
      </c>
      <c r="O1922" s="107" t="str">
        <f>IF($D1922&gt;0,VLOOKUP($D1922,Iscrizioni!$A$2:$M$2502,7,FALSE),"-")</f>
        <v>-</v>
      </c>
      <c r="P1922" s="46" t="str">
        <f>IF($D1922&gt;0,VLOOKUP(LEFT($N1922,1),Regione!$A$2:$C$21,2,FALSE),"-")</f>
        <v>-</v>
      </c>
      <c r="Q1922" s="112" t="str">
        <f ca="1">IF($D1922&gt;0,NormalizzaTempo("D",CELL("tipo",$E1922),$E1922),"-")</f>
        <v>-</v>
      </c>
      <c r="R1922" s="27" t="str">
        <f>IF($D1922&gt;0,VLOOKUP($D1922,Iscrizioni!$A$2:$M$2502,13,FALSE),"-")</f>
        <v>-</v>
      </c>
      <c r="S1922" s="112" t="str">
        <f t="shared" si="181"/>
        <v>-</v>
      </c>
      <c r="T1922" s="112" t="str">
        <f>IF($D1922&gt;0,SUMIFS($S$3:$S1922,$X$3:$X1922,1,$J$3:$J1922,$J1922),"-")</f>
        <v>-</v>
      </c>
      <c r="U1922" s="112" t="str">
        <f t="shared" si="182"/>
        <v>-</v>
      </c>
      <c r="V1922" s="112" t="str">
        <f t="shared" si="179"/>
        <v>-</v>
      </c>
      <c r="W1922" s="27" t="str">
        <f>IF(LEN($C1922)=0,IF($D1922&gt;0,COUNTIFS($A$3:$A1922,$A1922),"-"),"Escluso")</f>
        <v>-</v>
      </c>
      <c r="X1922" s="2" t="str">
        <f>IF(LEN($C1922)=0,IF($D1922&gt;0,COUNTIFS($J$3:$J1922,$J1922,$C$3:$C1922,""),"-"),"Escluso")</f>
        <v>-</v>
      </c>
      <c r="Y1922" s="127" t="str">
        <f t="shared" si="183"/>
        <v>-</v>
      </c>
      <c r="Z1922" s="2" t="str">
        <f>IF($D1922&gt;0,COUNTIFS($O$3:$O1922,$O1922,$L$3:$L1922,$L1922,$I$3:$I1922,$I1922),"-")</f>
        <v>-</v>
      </c>
      <c r="AA1922" s="27" t="str">
        <f>IF($D1922&gt;0,IF(OR($Z1922 &gt;1,$L1922&lt;&gt;"Adulti"),0,VLOOKUP($P1922,Regione!$B$2:$C$22,2,FALSE)),"-")</f>
        <v>-</v>
      </c>
      <c r="AB1922" s="27" t="str">
        <f>IF($D1922&gt;0,IF(COUNTIFS($O$3:$O1922,$O1922,$L$3:$L1922,$L1922,$I$3:$I1922,$I1922) &gt;1,0,SUMIFS($Y$3:$Y$2503,$L$3:$L$2503,$L1922,$O$3:$O$2503,$O1922,$I$3:$I$2503,$I1922)),"-")</f>
        <v>-</v>
      </c>
      <c r="AC1922" s="27" t="str">
        <f t="shared" si="180"/>
        <v>-</v>
      </c>
    </row>
    <row r="1923" spans="1:29" s="1" customFormat="1">
      <c r="A1923" s="13"/>
      <c r="B1923" s="107" t="str">
        <f>IF(COUNTA($A1923)&gt;0,VLOOKUP($A1923,Corsa!$A$1:$F$43,2,FALSE),"-")</f>
        <v>-</v>
      </c>
      <c r="C1923" s="11"/>
      <c r="D1923" s="13"/>
      <c r="E1923" s="13"/>
      <c r="F1923" s="46" t="str">
        <f>IF(COUNTA($A1923)&gt;0,VLOOKUP($A1923,Corsa!$A$1:$F$43,3,FALSE),"-")</f>
        <v>-</v>
      </c>
      <c r="G1923" s="28" t="str">
        <f>IF($D1923&gt;0,VLOOKUP($D1923,Iscrizioni!$A$2:$M$2502,9,FALSE),"-")</f>
        <v>-</v>
      </c>
      <c r="H1923" s="28" t="str">
        <f>IF($D1923&gt;0,VLOOKUP($D1923,Iscrizioni!$A$2:$M$2502,4,FALSE),"-")</f>
        <v>-</v>
      </c>
      <c r="I1923" s="27" t="str">
        <f>IF($D1923&gt;0,VLOOKUP($D1923,Iscrizioni!$A$2:$M$2502,5,FALSE),"-")</f>
        <v>-</v>
      </c>
      <c r="J1923" s="27" t="str">
        <f>IF($D1923&gt;0,VLOOKUP($D1923,Iscrizioni!$A$2:$M$2502,10,FALSE),"-")</f>
        <v>-</v>
      </c>
      <c r="K1923" s="27" t="str">
        <f t="shared" ref="K1923:K1986" si="184">IF(D1923&gt;0,IF(IFERROR(SEARCH(J1923,F1923),0)=0,"Verifica","ok"),"-")</f>
        <v>-</v>
      </c>
      <c r="L1923" s="46" t="str">
        <f>IF($D1923&gt;0,VLOOKUP($D1923,Iscrizioni!$A$2:$M$2502,11,FALSE),"-")</f>
        <v>-</v>
      </c>
      <c r="M1923" s="27" t="str">
        <f>IF($D1923&gt;0,VLOOKUP($D1923,Iscrizioni!$A$2:$N$2502,12,FALSE),"-")</f>
        <v>-</v>
      </c>
      <c r="N1923" s="46" t="str">
        <f>IF($D1923&gt;0,VLOOKUP($D1923,Iscrizioni!$A$2:$M$2502,6,FALSE),"-")</f>
        <v>-</v>
      </c>
      <c r="O1923" s="107" t="str">
        <f>IF($D1923&gt;0,VLOOKUP($D1923,Iscrizioni!$A$2:$M$2502,7,FALSE),"-")</f>
        <v>-</v>
      </c>
      <c r="P1923" s="46" t="str">
        <f>IF($D1923&gt;0,VLOOKUP(LEFT($N1923,1),Regione!$A$2:$C$21,2,FALSE),"-")</f>
        <v>-</v>
      </c>
      <c r="Q1923" s="112" t="str">
        <f ca="1">IF($D1923&gt;0,NormalizzaTempo("D",CELL("tipo",$E1923),$E1923),"-")</f>
        <v>-</v>
      </c>
      <c r="R1923" s="27" t="str">
        <f>IF($D1923&gt;0,VLOOKUP($D1923,Iscrizioni!$A$2:$M$2502,13,FALSE),"-")</f>
        <v>-</v>
      </c>
      <c r="S1923" s="112" t="str">
        <f t="shared" si="181"/>
        <v>-</v>
      </c>
      <c r="T1923" s="112" t="str">
        <f>IF($D1923&gt;0,SUMIFS($S$3:$S1923,$X$3:$X1923,1,$J$3:$J1923,$J1923),"-")</f>
        <v>-</v>
      </c>
      <c r="U1923" s="112" t="str">
        <f t="shared" si="182"/>
        <v>-</v>
      </c>
      <c r="V1923" s="112" t="str">
        <f t="shared" si="179"/>
        <v>-</v>
      </c>
      <c r="W1923" s="27" t="str">
        <f>IF(LEN($C1923)=0,IF($D1923&gt;0,COUNTIFS($A$3:$A1923,$A1923),"-"),"Escluso")</f>
        <v>-</v>
      </c>
      <c r="X1923" s="2" t="str">
        <f>IF(LEN($C1923)=0,IF($D1923&gt;0,COUNTIFS($J$3:$J1923,$J1923,$C$3:$C1923,""),"-"),"Escluso")</f>
        <v>-</v>
      </c>
      <c r="Y1923" s="127" t="str">
        <f t="shared" si="183"/>
        <v>-</v>
      </c>
      <c r="Z1923" s="2" t="str">
        <f>IF($D1923&gt;0,COUNTIFS($O$3:$O1923,$O1923,$L$3:$L1923,$L1923,$I$3:$I1923,$I1923),"-")</f>
        <v>-</v>
      </c>
      <c r="AA1923" s="27" t="str">
        <f>IF($D1923&gt;0,IF(OR($Z1923 &gt;1,$L1923&lt;&gt;"Adulti"),0,VLOOKUP($P1923,Regione!$B$2:$C$22,2,FALSE)),"-")</f>
        <v>-</v>
      </c>
      <c r="AB1923" s="27" t="str">
        <f>IF($D1923&gt;0,IF(COUNTIFS($O$3:$O1923,$O1923,$L$3:$L1923,$L1923,$I$3:$I1923,$I1923) &gt;1,0,SUMIFS($Y$3:$Y$2503,$L$3:$L$2503,$L1923,$O$3:$O$2503,$O1923,$I$3:$I$2503,$I1923)),"-")</f>
        <v>-</v>
      </c>
      <c r="AC1923" s="27" t="str">
        <f t="shared" si="180"/>
        <v>-</v>
      </c>
    </row>
    <row r="1924" spans="1:29" s="1" customFormat="1">
      <c r="A1924" s="13"/>
      <c r="B1924" s="107" t="str">
        <f>IF(COUNTA($A1924)&gt;0,VLOOKUP($A1924,Corsa!$A$1:$F$43,2,FALSE),"-")</f>
        <v>-</v>
      </c>
      <c r="C1924" s="11"/>
      <c r="D1924" s="13"/>
      <c r="E1924" s="13"/>
      <c r="F1924" s="46" t="str">
        <f>IF(COUNTA($A1924)&gt;0,VLOOKUP($A1924,Corsa!$A$1:$F$43,3,FALSE),"-")</f>
        <v>-</v>
      </c>
      <c r="G1924" s="28" t="str">
        <f>IF($D1924&gt;0,VLOOKUP($D1924,Iscrizioni!$A$2:$M$2502,9,FALSE),"-")</f>
        <v>-</v>
      </c>
      <c r="H1924" s="28" t="str">
        <f>IF($D1924&gt;0,VLOOKUP($D1924,Iscrizioni!$A$2:$M$2502,4,FALSE),"-")</f>
        <v>-</v>
      </c>
      <c r="I1924" s="27" t="str">
        <f>IF($D1924&gt;0,VLOOKUP($D1924,Iscrizioni!$A$2:$M$2502,5,FALSE),"-")</f>
        <v>-</v>
      </c>
      <c r="J1924" s="27" t="str">
        <f>IF($D1924&gt;0,VLOOKUP($D1924,Iscrizioni!$A$2:$M$2502,10,FALSE),"-")</f>
        <v>-</v>
      </c>
      <c r="K1924" s="27" t="str">
        <f t="shared" si="184"/>
        <v>-</v>
      </c>
      <c r="L1924" s="46" t="str">
        <f>IF($D1924&gt;0,VLOOKUP($D1924,Iscrizioni!$A$2:$M$2502,11,FALSE),"-")</f>
        <v>-</v>
      </c>
      <c r="M1924" s="27" t="str">
        <f>IF($D1924&gt;0,VLOOKUP($D1924,Iscrizioni!$A$2:$N$2502,12,FALSE),"-")</f>
        <v>-</v>
      </c>
      <c r="N1924" s="46" t="str">
        <f>IF($D1924&gt;0,VLOOKUP($D1924,Iscrizioni!$A$2:$M$2502,6,FALSE),"-")</f>
        <v>-</v>
      </c>
      <c r="O1924" s="107" t="str">
        <f>IF($D1924&gt;0,VLOOKUP($D1924,Iscrizioni!$A$2:$M$2502,7,FALSE),"-")</f>
        <v>-</v>
      </c>
      <c r="P1924" s="46" t="str">
        <f>IF($D1924&gt;0,VLOOKUP(LEFT($N1924,1),Regione!$A$2:$C$21,2,FALSE),"-")</f>
        <v>-</v>
      </c>
      <c r="Q1924" s="112" t="str">
        <f ca="1">IF($D1924&gt;0,NormalizzaTempo("D",CELL("tipo",$E1924),$E1924),"-")</f>
        <v>-</v>
      </c>
      <c r="R1924" s="27" t="str">
        <f>IF($D1924&gt;0,VLOOKUP($D1924,Iscrizioni!$A$2:$M$2502,13,FALSE),"-")</f>
        <v>-</v>
      </c>
      <c r="S1924" s="112" t="str">
        <f t="shared" si="181"/>
        <v>-</v>
      </c>
      <c r="T1924" s="112" t="str">
        <f>IF($D1924&gt;0,SUMIFS($S$3:$S1924,$X$3:$X1924,1,$J$3:$J1924,$J1924),"-")</f>
        <v>-</v>
      </c>
      <c r="U1924" s="112" t="str">
        <f t="shared" si="182"/>
        <v>-</v>
      </c>
      <c r="V1924" s="112" t="str">
        <f t="shared" ref="V1924:V1987" si="185">IF(OR(AND($L1924="Adulti",LEN($C1924)=0,$U1924&lt;=$U$1), AND(OR($L1924="Giovanile",$L1924="Promozionale"),LEN($C1924)=0) ), "ok","-")</f>
        <v>-</v>
      </c>
      <c r="W1924" s="27" t="str">
        <f>IF(LEN($C1924)=0,IF($D1924&gt;0,COUNTIFS($A$3:$A1924,$A1924),"-"),"Escluso")</f>
        <v>-</v>
      </c>
      <c r="X1924" s="2" t="str">
        <f>IF(LEN($C1924)=0,IF($D1924&gt;0,COUNTIFS($J$3:$J1924,$J1924,$C$3:$C1924,""),"-"),"Escluso")</f>
        <v>-</v>
      </c>
      <c r="Y1924" s="127" t="str">
        <f t="shared" si="183"/>
        <v>-</v>
      </c>
      <c r="Z1924" s="2" t="str">
        <f>IF($D1924&gt;0,COUNTIFS($O$3:$O1924,$O1924,$L$3:$L1924,$L1924,$I$3:$I1924,$I1924),"-")</f>
        <v>-</v>
      </c>
      <c r="AA1924" s="27" t="str">
        <f>IF($D1924&gt;0,IF(OR($Z1924 &gt;1,$L1924&lt;&gt;"Adulti"),0,VLOOKUP($P1924,Regione!$B$2:$C$22,2,FALSE)),"-")</f>
        <v>-</v>
      </c>
      <c r="AB1924" s="27" t="str">
        <f>IF($D1924&gt;0,IF(COUNTIFS($O$3:$O1924,$O1924,$L$3:$L1924,$L1924,$I$3:$I1924,$I1924) &gt;1,0,SUMIFS($Y$3:$Y$2503,$L$3:$L$2503,$L1924,$O$3:$O$2503,$O1924,$I$3:$I$2503,$I1924)),"-")</f>
        <v>-</v>
      </c>
      <c r="AC1924" s="27" t="str">
        <f t="shared" si="180"/>
        <v>-</v>
      </c>
    </row>
    <row r="1925" spans="1:29" s="1" customFormat="1">
      <c r="A1925" s="13"/>
      <c r="B1925" s="107" t="str">
        <f>IF(COUNTA($A1925)&gt;0,VLOOKUP($A1925,Corsa!$A$1:$F$43,2,FALSE),"-")</f>
        <v>-</v>
      </c>
      <c r="C1925" s="11"/>
      <c r="D1925" s="13"/>
      <c r="E1925" s="13"/>
      <c r="F1925" s="46" t="str">
        <f>IF(COUNTA($A1925)&gt;0,VLOOKUP($A1925,Corsa!$A$1:$F$43,3,FALSE),"-")</f>
        <v>-</v>
      </c>
      <c r="G1925" s="28" t="str">
        <f>IF($D1925&gt;0,VLOOKUP($D1925,Iscrizioni!$A$2:$M$2502,9,FALSE),"-")</f>
        <v>-</v>
      </c>
      <c r="H1925" s="28" t="str">
        <f>IF($D1925&gt;0,VLOOKUP($D1925,Iscrizioni!$A$2:$M$2502,4,FALSE),"-")</f>
        <v>-</v>
      </c>
      <c r="I1925" s="27" t="str">
        <f>IF($D1925&gt;0,VLOOKUP($D1925,Iscrizioni!$A$2:$M$2502,5,FALSE),"-")</f>
        <v>-</v>
      </c>
      <c r="J1925" s="27" t="str">
        <f>IF($D1925&gt;0,VLOOKUP($D1925,Iscrizioni!$A$2:$M$2502,10,FALSE),"-")</f>
        <v>-</v>
      </c>
      <c r="K1925" s="27" t="str">
        <f t="shared" si="184"/>
        <v>-</v>
      </c>
      <c r="L1925" s="46" t="str">
        <f>IF($D1925&gt;0,VLOOKUP($D1925,Iscrizioni!$A$2:$M$2502,11,FALSE),"-")</f>
        <v>-</v>
      </c>
      <c r="M1925" s="27" t="str">
        <f>IF($D1925&gt;0,VLOOKUP($D1925,Iscrizioni!$A$2:$N$2502,12,FALSE),"-")</f>
        <v>-</v>
      </c>
      <c r="N1925" s="46" t="str">
        <f>IF($D1925&gt;0,VLOOKUP($D1925,Iscrizioni!$A$2:$M$2502,6,FALSE),"-")</f>
        <v>-</v>
      </c>
      <c r="O1925" s="107" t="str">
        <f>IF($D1925&gt;0,VLOOKUP($D1925,Iscrizioni!$A$2:$M$2502,7,FALSE),"-")</f>
        <v>-</v>
      </c>
      <c r="P1925" s="46" t="str">
        <f>IF($D1925&gt;0,VLOOKUP(LEFT($N1925,1),Regione!$A$2:$C$21,2,FALSE),"-")</f>
        <v>-</v>
      </c>
      <c r="Q1925" s="112" t="str">
        <f ca="1">IF($D1925&gt;0,NormalizzaTempo("D",CELL("tipo",$E1925),$E1925),"-")</f>
        <v>-</v>
      </c>
      <c r="R1925" s="27" t="str">
        <f>IF($D1925&gt;0,VLOOKUP($D1925,Iscrizioni!$A$2:$M$2502,13,FALSE),"-")</f>
        <v>-</v>
      </c>
      <c r="S1925" s="112" t="str">
        <f t="shared" si="181"/>
        <v>-</v>
      </c>
      <c r="T1925" s="112" t="str">
        <f>IF($D1925&gt;0,SUMIFS($S$3:$S1925,$X$3:$X1925,1,$J$3:$J1925,$J1925),"-")</f>
        <v>-</v>
      </c>
      <c r="U1925" s="112" t="str">
        <f t="shared" si="182"/>
        <v>-</v>
      </c>
      <c r="V1925" s="112" t="str">
        <f t="shared" si="185"/>
        <v>-</v>
      </c>
      <c r="W1925" s="27" t="str">
        <f>IF(LEN($C1925)=0,IF($D1925&gt;0,COUNTIFS($A$3:$A1925,$A1925),"-"),"Escluso")</f>
        <v>-</v>
      </c>
      <c r="X1925" s="2" t="str">
        <f>IF(LEN($C1925)=0,IF($D1925&gt;0,COUNTIFS($J$3:$J1925,$J1925,$C$3:$C1925,""),"-"),"Escluso")</f>
        <v>-</v>
      </c>
      <c r="Y1925" s="127" t="str">
        <f t="shared" si="183"/>
        <v>-</v>
      </c>
      <c r="Z1925" s="2" t="str">
        <f>IF($D1925&gt;0,COUNTIFS($O$3:$O1925,$O1925,$L$3:$L1925,$L1925,$I$3:$I1925,$I1925),"-")</f>
        <v>-</v>
      </c>
      <c r="AA1925" s="27" t="str">
        <f>IF($D1925&gt;0,IF(OR($Z1925 &gt;1,$L1925&lt;&gt;"Adulti"),0,VLOOKUP($P1925,Regione!$B$2:$C$22,2,FALSE)),"-")</f>
        <v>-</v>
      </c>
      <c r="AB1925" s="27" t="str">
        <f>IF($D1925&gt;0,IF(COUNTIFS($O$3:$O1925,$O1925,$L$3:$L1925,$L1925,$I$3:$I1925,$I1925) &gt;1,0,SUMIFS($Y$3:$Y$2503,$L$3:$L$2503,$L1925,$O$3:$O$2503,$O1925,$I$3:$I$2503,$I1925)),"-")</f>
        <v>-</v>
      </c>
      <c r="AC1925" s="27" t="str">
        <f t="shared" si="180"/>
        <v>-</v>
      </c>
    </row>
    <row r="1926" spans="1:29" s="1" customFormat="1">
      <c r="A1926" s="13"/>
      <c r="B1926" s="107" t="str">
        <f>IF(COUNTA($A1926)&gt;0,VLOOKUP($A1926,Corsa!$A$1:$F$43,2,FALSE),"-")</f>
        <v>-</v>
      </c>
      <c r="C1926" s="11"/>
      <c r="D1926" s="13"/>
      <c r="E1926" s="13"/>
      <c r="F1926" s="46" t="str">
        <f>IF(COUNTA($A1926)&gt;0,VLOOKUP($A1926,Corsa!$A$1:$F$43,3,FALSE),"-")</f>
        <v>-</v>
      </c>
      <c r="G1926" s="28" t="str">
        <f>IF($D1926&gt;0,VLOOKUP($D1926,Iscrizioni!$A$2:$M$2502,9,FALSE),"-")</f>
        <v>-</v>
      </c>
      <c r="H1926" s="28" t="str">
        <f>IF($D1926&gt;0,VLOOKUP($D1926,Iscrizioni!$A$2:$M$2502,4,FALSE),"-")</f>
        <v>-</v>
      </c>
      <c r="I1926" s="27" t="str">
        <f>IF($D1926&gt;0,VLOOKUP($D1926,Iscrizioni!$A$2:$M$2502,5,FALSE),"-")</f>
        <v>-</v>
      </c>
      <c r="J1926" s="27" t="str">
        <f>IF($D1926&gt;0,VLOOKUP($D1926,Iscrizioni!$A$2:$M$2502,10,FALSE),"-")</f>
        <v>-</v>
      </c>
      <c r="K1926" s="27" t="str">
        <f t="shared" si="184"/>
        <v>-</v>
      </c>
      <c r="L1926" s="46" t="str">
        <f>IF($D1926&gt;0,VLOOKUP($D1926,Iscrizioni!$A$2:$M$2502,11,FALSE),"-")</f>
        <v>-</v>
      </c>
      <c r="M1926" s="27" t="str">
        <f>IF($D1926&gt;0,VLOOKUP($D1926,Iscrizioni!$A$2:$N$2502,12,FALSE),"-")</f>
        <v>-</v>
      </c>
      <c r="N1926" s="46" t="str">
        <f>IF($D1926&gt;0,VLOOKUP($D1926,Iscrizioni!$A$2:$M$2502,6,FALSE),"-")</f>
        <v>-</v>
      </c>
      <c r="O1926" s="107" t="str">
        <f>IF($D1926&gt;0,VLOOKUP($D1926,Iscrizioni!$A$2:$M$2502,7,FALSE),"-")</f>
        <v>-</v>
      </c>
      <c r="P1926" s="46" t="str">
        <f>IF($D1926&gt;0,VLOOKUP(LEFT($N1926,1),Regione!$A$2:$C$21,2,FALSE),"-")</f>
        <v>-</v>
      </c>
      <c r="Q1926" s="112" t="str">
        <f ca="1">IF($D1926&gt;0,NormalizzaTempo("D",CELL("tipo",$E1926),$E1926),"-")</f>
        <v>-</v>
      </c>
      <c r="R1926" s="27" t="str">
        <f>IF($D1926&gt;0,VLOOKUP($D1926,Iscrizioni!$A$2:$M$2502,13,FALSE),"-")</f>
        <v>-</v>
      </c>
      <c r="S1926" s="112" t="str">
        <f t="shared" si="181"/>
        <v>-</v>
      </c>
      <c r="T1926" s="112" t="str">
        <f>IF($D1926&gt;0,SUMIFS($S$3:$S1926,$X$3:$X1926,1,$J$3:$J1926,$J1926),"-")</f>
        <v>-</v>
      </c>
      <c r="U1926" s="112" t="str">
        <f t="shared" si="182"/>
        <v>-</v>
      </c>
      <c r="V1926" s="112" t="str">
        <f t="shared" si="185"/>
        <v>-</v>
      </c>
      <c r="W1926" s="27" t="str">
        <f>IF(LEN($C1926)=0,IF($D1926&gt;0,COUNTIFS($A$3:$A1926,$A1926),"-"),"Escluso")</f>
        <v>-</v>
      </c>
      <c r="X1926" s="2" t="str">
        <f>IF(LEN($C1926)=0,IF($D1926&gt;0,COUNTIFS($J$3:$J1926,$J1926,$C$3:$C1926,""),"-"),"Escluso")</f>
        <v>-</v>
      </c>
      <c r="Y1926" s="127" t="str">
        <f t="shared" si="183"/>
        <v>-</v>
      </c>
      <c r="Z1926" s="2" t="str">
        <f>IF($D1926&gt;0,COUNTIFS($O$3:$O1926,$O1926,$L$3:$L1926,$L1926,$I$3:$I1926,$I1926),"-")</f>
        <v>-</v>
      </c>
      <c r="AA1926" s="27" t="str">
        <f>IF($D1926&gt;0,IF(OR($Z1926 &gt;1,$L1926&lt;&gt;"Adulti"),0,VLOOKUP($P1926,Regione!$B$2:$C$22,2,FALSE)),"-")</f>
        <v>-</v>
      </c>
      <c r="AB1926" s="27" t="str">
        <f>IF($D1926&gt;0,IF(COUNTIFS($O$3:$O1926,$O1926,$L$3:$L1926,$L1926,$I$3:$I1926,$I1926) &gt;1,0,SUMIFS($Y$3:$Y$2503,$L$3:$L$2503,$L1926,$O$3:$O$2503,$O1926,$I$3:$I$2503,$I1926)),"-")</f>
        <v>-</v>
      </c>
      <c r="AC1926" s="27" t="str">
        <f t="shared" si="180"/>
        <v>-</v>
      </c>
    </row>
    <row r="1927" spans="1:29" s="1" customFormat="1">
      <c r="A1927" s="13"/>
      <c r="B1927" s="107" t="str">
        <f>IF(COUNTA($A1927)&gt;0,VLOOKUP($A1927,Corsa!$A$1:$F$43,2,FALSE),"-")</f>
        <v>-</v>
      </c>
      <c r="C1927" s="11"/>
      <c r="D1927" s="13"/>
      <c r="E1927" s="13"/>
      <c r="F1927" s="46" t="str">
        <f>IF(COUNTA($A1927)&gt;0,VLOOKUP($A1927,Corsa!$A$1:$F$43,3,FALSE),"-")</f>
        <v>-</v>
      </c>
      <c r="G1927" s="28" t="str">
        <f>IF($D1927&gt;0,VLOOKUP($D1927,Iscrizioni!$A$2:$M$2502,9,FALSE),"-")</f>
        <v>-</v>
      </c>
      <c r="H1927" s="28" t="str">
        <f>IF($D1927&gt;0,VLOOKUP($D1927,Iscrizioni!$A$2:$M$2502,4,FALSE),"-")</f>
        <v>-</v>
      </c>
      <c r="I1927" s="27" t="str">
        <f>IF($D1927&gt;0,VLOOKUP($D1927,Iscrizioni!$A$2:$M$2502,5,FALSE),"-")</f>
        <v>-</v>
      </c>
      <c r="J1927" s="27" t="str">
        <f>IF($D1927&gt;0,VLOOKUP($D1927,Iscrizioni!$A$2:$M$2502,10,FALSE),"-")</f>
        <v>-</v>
      </c>
      <c r="K1927" s="27" t="str">
        <f t="shared" si="184"/>
        <v>-</v>
      </c>
      <c r="L1927" s="46" t="str">
        <f>IF($D1927&gt;0,VLOOKUP($D1927,Iscrizioni!$A$2:$M$2502,11,FALSE),"-")</f>
        <v>-</v>
      </c>
      <c r="M1927" s="27" t="str">
        <f>IF($D1927&gt;0,VLOOKUP($D1927,Iscrizioni!$A$2:$N$2502,12,FALSE),"-")</f>
        <v>-</v>
      </c>
      <c r="N1927" s="46" t="str">
        <f>IF($D1927&gt;0,VLOOKUP($D1927,Iscrizioni!$A$2:$M$2502,6,FALSE),"-")</f>
        <v>-</v>
      </c>
      <c r="O1927" s="107" t="str">
        <f>IF($D1927&gt;0,VLOOKUP($D1927,Iscrizioni!$A$2:$M$2502,7,FALSE),"-")</f>
        <v>-</v>
      </c>
      <c r="P1927" s="46" t="str">
        <f>IF($D1927&gt;0,VLOOKUP(LEFT($N1927,1),Regione!$A$2:$C$21,2,FALSE),"-")</f>
        <v>-</v>
      </c>
      <c r="Q1927" s="112" t="str">
        <f ca="1">IF($D1927&gt;0,NormalizzaTempo("D",CELL("tipo",$E1927),$E1927),"-")</f>
        <v>-</v>
      </c>
      <c r="R1927" s="27" t="str">
        <f>IF($D1927&gt;0,VLOOKUP($D1927,Iscrizioni!$A$2:$M$2502,13,FALSE),"-")</f>
        <v>-</v>
      </c>
      <c r="S1927" s="112" t="str">
        <f t="shared" si="181"/>
        <v>-</v>
      </c>
      <c r="T1927" s="112" t="str">
        <f>IF($D1927&gt;0,SUMIFS($S$3:$S1927,$X$3:$X1927,1,$J$3:$J1927,$J1927),"-")</f>
        <v>-</v>
      </c>
      <c r="U1927" s="112" t="str">
        <f t="shared" si="182"/>
        <v>-</v>
      </c>
      <c r="V1927" s="112" t="str">
        <f t="shared" si="185"/>
        <v>-</v>
      </c>
      <c r="W1927" s="27" t="str">
        <f>IF(LEN($C1927)=0,IF($D1927&gt;0,COUNTIFS($A$3:$A1927,$A1927),"-"),"Escluso")</f>
        <v>-</v>
      </c>
      <c r="X1927" s="2" t="str">
        <f>IF(LEN($C1927)=0,IF($D1927&gt;0,COUNTIFS($J$3:$J1927,$J1927,$C$3:$C1927,""),"-"),"Escluso")</f>
        <v>-</v>
      </c>
      <c r="Y1927" s="127" t="str">
        <f t="shared" si="183"/>
        <v>-</v>
      </c>
      <c r="Z1927" s="2" t="str">
        <f>IF($D1927&gt;0,COUNTIFS($O$3:$O1927,$O1927,$L$3:$L1927,$L1927,$I$3:$I1927,$I1927),"-")</f>
        <v>-</v>
      </c>
      <c r="AA1927" s="27" t="str">
        <f>IF($D1927&gt;0,IF(OR($Z1927 &gt;1,$L1927&lt;&gt;"Adulti"),0,VLOOKUP($P1927,Regione!$B$2:$C$22,2,FALSE)),"-")</f>
        <v>-</v>
      </c>
      <c r="AB1927" s="27" t="str">
        <f>IF($D1927&gt;0,IF(COUNTIFS($O$3:$O1927,$O1927,$L$3:$L1927,$L1927,$I$3:$I1927,$I1927) &gt;1,0,SUMIFS($Y$3:$Y$2503,$L$3:$L$2503,$L1927,$O$3:$O$2503,$O1927,$I$3:$I$2503,$I1927)),"-")</f>
        <v>-</v>
      </c>
      <c r="AC1927" s="27" t="str">
        <f t="shared" si="180"/>
        <v>-</v>
      </c>
    </row>
    <row r="1928" spans="1:29" s="1" customFormat="1">
      <c r="A1928" s="13"/>
      <c r="B1928" s="107" t="str">
        <f>IF(COUNTA($A1928)&gt;0,VLOOKUP($A1928,Corsa!$A$1:$F$43,2,FALSE),"-")</f>
        <v>-</v>
      </c>
      <c r="C1928" s="11"/>
      <c r="D1928" s="13"/>
      <c r="E1928" s="13"/>
      <c r="F1928" s="46" t="str">
        <f>IF(COUNTA($A1928)&gt;0,VLOOKUP($A1928,Corsa!$A$1:$F$43,3,FALSE),"-")</f>
        <v>-</v>
      </c>
      <c r="G1928" s="28" t="str">
        <f>IF($D1928&gt;0,VLOOKUP($D1928,Iscrizioni!$A$2:$M$2502,9,FALSE),"-")</f>
        <v>-</v>
      </c>
      <c r="H1928" s="28" t="str">
        <f>IF($D1928&gt;0,VLOOKUP($D1928,Iscrizioni!$A$2:$M$2502,4,FALSE),"-")</f>
        <v>-</v>
      </c>
      <c r="I1928" s="27" t="str">
        <f>IF($D1928&gt;0,VLOOKUP($D1928,Iscrizioni!$A$2:$M$2502,5,FALSE),"-")</f>
        <v>-</v>
      </c>
      <c r="J1928" s="27" t="str">
        <f>IF($D1928&gt;0,VLOOKUP($D1928,Iscrizioni!$A$2:$M$2502,10,FALSE),"-")</f>
        <v>-</v>
      </c>
      <c r="K1928" s="27" t="str">
        <f t="shared" si="184"/>
        <v>-</v>
      </c>
      <c r="L1928" s="46" t="str">
        <f>IF($D1928&gt;0,VLOOKUP($D1928,Iscrizioni!$A$2:$M$2502,11,FALSE),"-")</f>
        <v>-</v>
      </c>
      <c r="M1928" s="27" t="str">
        <f>IF($D1928&gt;0,VLOOKUP($D1928,Iscrizioni!$A$2:$N$2502,12,FALSE),"-")</f>
        <v>-</v>
      </c>
      <c r="N1928" s="46" t="str">
        <f>IF($D1928&gt;0,VLOOKUP($D1928,Iscrizioni!$A$2:$M$2502,6,FALSE),"-")</f>
        <v>-</v>
      </c>
      <c r="O1928" s="107" t="str">
        <f>IF($D1928&gt;0,VLOOKUP($D1928,Iscrizioni!$A$2:$M$2502,7,FALSE),"-")</f>
        <v>-</v>
      </c>
      <c r="P1928" s="46" t="str">
        <f>IF($D1928&gt;0,VLOOKUP(LEFT($N1928,1),Regione!$A$2:$C$21,2,FALSE),"-")</f>
        <v>-</v>
      </c>
      <c r="Q1928" s="112" t="str">
        <f ca="1">IF($D1928&gt;0,NormalizzaTempo("D",CELL("tipo",$E1928),$E1928),"-")</f>
        <v>-</v>
      </c>
      <c r="R1928" s="27" t="str">
        <f>IF($D1928&gt;0,VLOOKUP($D1928,Iscrizioni!$A$2:$M$2502,13,FALSE),"-")</f>
        <v>-</v>
      </c>
      <c r="S1928" s="112" t="str">
        <f t="shared" si="181"/>
        <v>-</v>
      </c>
      <c r="T1928" s="112" t="str">
        <f>IF($D1928&gt;0,SUMIFS($S$3:$S1928,$X$3:$X1928,1,$J$3:$J1928,$J1928),"-")</f>
        <v>-</v>
      </c>
      <c r="U1928" s="112" t="str">
        <f t="shared" si="182"/>
        <v>-</v>
      </c>
      <c r="V1928" s="112" t="str">
        <f t="shared" si="185"/>
        <v>-</v>
      </c>
      <c r="W1928" s="27" t="str">
        <f>IF(LEN($C1928)=0,IF($D1928&gt;0,COUNTIFS($A$3:$A1928,$A1928),"-"),"Escluso")</f>
        <v>-</v>
      </c>
      <c r="X1928" s="2" t="str">
        <f>IF(LEN($C1928)=0,IF($D1928&gt;0,COUNTIFS($J$3:$J1928,$J1928,$C$3:$C1928,""),"-"),"Escluso")</f>
        <v>-</v>
      </c>
      <c r="Y1928" s="127" t="str">
        <f t="shared" si="183"/>
        <v>-</v>
      </c>
      <c r="Z1928" s="2" t="str">
        <f>IF($D1928&gt;0,COUNTIFS($O$3:$O1928,$O1928,$L$3:$L1928,$L1928,$I$3:$I1928,$I1928),"-")</f>
        <v>-</v>
      </c>
      <c r="AA1928" s="27" t="str">
        <f>IF($D1928&gt;0,IF(OR($Z1928 &gt;1,$L1928&lt;&gt;"Adulti"),0,VLOOKUP($P1928,Regione!$B$2:$C$22,2,FALSE)),"-")</f>
        <v>-</v>
      </c>
      <c r="AB1928" s="27" t="str">
        <f>IF($D1928&gt;0,IF(COUNTIFS($O$3:$O1928,$O1928,$L$3:$L1928,$L1928,$I$3:$I1928,$I1928) &gt;1,0,SUMIFS($Y$3:$Y$2503,$L$3:$L$2503,$L1928,$O$3:$O$2503,$O1928,$I$3:$I$2503,$I1928)),"-")</f>
        <v>-</v>
      </c>
      <c r="AC1928" s="27" t="str">
        <f t="shared" si="180"/>
        <v>-</v>
      </c>
    </row>
    <row r="1929" spans="1:29" s="1" customFormat="1">
      <c r="A1929" s="13"/>
      <c r="B1929" s="107" t="str">
        <f>IF(COUNTA($A1929)&gt;0,VLOOKUP($A1929,Corsa!$A$1:$F$43,2,FALSE),"-")</f>
        <v>-</v>
      </c>
      <c r="C1929" s="11"/>
      <c r="D1929" s="13"/>
      <c r="E1929" s="13"/>
      <c r="F1929" s="46" t="str">
        <f>IF(COUNTA($A1929)&gt;0,VLOOKUP($A1929,Corsa!$A$1:$F$43,3,FALSE),"-")</f>
        <v>-</v>
      </c>
      <c r="G1929" s="28" t="str">
        <f>IF($D1929&gt;0,VLOOKUP($D1929,Iscrizioni!$A$2:$M$2502,9,FALSE),"-")</f>
        <v>-</v>
      </c>
      <c r="H1929" s="28" t="str">
        <f>IF($D1929&gt;0,VLOOKUP($D1929,Iscrizioni!$A$2:$M$2502,4,FALSE),"-")</f>
        <v>-</v>
      </c>
      <c r="I1929" s="27" t="str">
        <f>IF($D1929&gt;0,VLOOKUP($D1929,Iscrizioni!$A$2:$M$2502,5,FALSE),"-")</f>
        <v>-</v>
      </c>
      <c r="J1929" s="27" t="str">
        <f>IF($D1929&gt;0,VLOOKUP($D1929,Iscrizioni!$A$2:$M$2502,10,FALSE),"-")</f>
        <v>-</v>
      </c>
      <c r="K1929" s="27" t="str">
        <f t="shared" si="184"/>
        <v>-</v>
      </c>
      <c r="L1929" s="46" t="str">
        <f>IF($D1929&gt;0,VLOOKUP($D1929,Iscrizioni!$A$2:$M$2502,11,FALSE),"-")</f>
        <v>-</v>
      </c>
      <c r="M1929" s="27" t="str">
        <f>IF($D1929&gt;0,VLOOKUP($D1929,Iscrizioni!$A$2:$N$2502,12,FALSE),"-")</f>
        <v>-</v>
      </c>
      <c r="N1929" s="46" t="str">
        <f>IF($D1929&gt;0,VLOOKUP($D1929,Iscrizioni!$A$2:$M$2502,6,FALSE),"-")</f>
        <v>-</v>
      </c>
      <c r="O1929" s="107" t="str">
        <f>IF($D1929&gt;0,VLOOKUP($D1929,Iscrizioni!$A$2:$M$2502,7,FALSE),"-")</f>
        <v>-</v>
      </c>
      <c r="P1929" s="46" t="str">
        <f>IF($D1929&gt;0,VLOOKUP(LEFT($N1929,1),Regione!$A$2:$C$21,2,FALSE),"-")</f>
        <v>-</v>
      </c>
      <c r="Q1929" s="112" t="str">
        <f ca="1">IF($D1929&gt;0,NormalizzaTempo("D",CELL("tipo",$E1929),$E1929),"-")</f>
        <v>-</v>
      </c>
      <c r="R1929" s="27" t="str">
        <f>IF($D1929&gt;0,VLOOKUP($D1929,Iscrizioni!$A$2:$M$2502,13,FALSE),"-")</f>
        <v>-</v>
      </c>
      <c r="S1929" s="112" t="str">
        <f t="shared" si="181"/>
        <v>-</v>
      </c>
      <c r="T1929" s="112" t="str">
        <f>IF($D1929&gt;0,SUMIFS($S$3:$S1929,$X$3:$X1929,1,$J$3:$J1929,$J1929),"-")</f>
        <v>-</v>
      </c>
      <c r="U1929" s="112" t="str">
        <f t="shared" si="182"/>
        <v>-</v>
      </c>
      <c r="V1929" s="112" t="str">
        <f t="shared" si="185"/>
        <v>-</v>
      </c>
      <c r="W1929" s="27" t="str">
        <f>IF(LEN($C1929)=0,IF($D1929&gt;0,COUNTIFS($A$3:$A1929,$A1929),"-"),"Escluso")</f>
        <v>-</v>
      </c>
      <c r="X1929" s="2" t="str">
        <f>IF(LEN($C1929)=0,IF($D1929&gt;0,COUNTIFS($J$3:$J1929,$J1929,$C$3:$C1929,""),"-"),"Escluso")</f>
        <v>-</v>
      </c>
      <c r="Y1929" s="127" t="str">
        <f t="shared" si="183"/>
        <v>-</v>
      </c>
      <c r="Z1929" s="2" t="str">
        <f>IF($D1929&gt;0,COUNTIFS($O$3:$O1929,$O1929,$L$3:$L1929,$L1929,$I$3:$I1929,$I1929),"-")</f>
        <v>-</v>
      </c>
      <c r="AA1929" s="27" t="str">
        <f>IF($D1929&gt;0,IF(OR($Z1929 &gt;1,$L1929&lt;&gt;"Adulti"),0,VLOOKUP($P1929,Regione!$B$2:$C$22,2,FALSE)),"-")</f>
        <v>-</v>
      </c>
      <c r="AB1929" s="27" t="str">
        <f>IF($D1929&gt;0,IF(COUNTIFS($O$3:$O1929,$O1929,$L$3:$L1929,$L1929,$I$3:$I1929,$I1929) &gt;1,0,SUMIFS($Y$3:$Y$2503,$L$3:$L$2503,$L1929,$O$3:$O$2503,$O1929,$I$3:$I$2503,$I1929)),"-")</f>
        <v>-</v>
      </c>
      <c r="AC1929" s="27" t="str">
        <f t="shared" si="180"/>
        <v>-</v>
      </c>
    </row>
    <row r="1930" spans="1:29" s="1" customFormat="1">
      <c r="A1930" s="13"/>
      <c r="B1930" s="107" t="str">
        <f>IF(COUNTA($A1930)&gt;0,VLOOKUP($A1930,Corsa!$A$1:$F$43,2,FALSE),"-")</f>
        <v>-</v>
      </c>
      <c r="C1930" s="11"/>
      <c r="D1930" s="13"/>
      <c r="E1930" s="13"/>
      <c r="F1930" s="46" t="str">
        <f>IF(COUNTA($A1930)&gt;0,VLOOKUP($A1930,Corsa!$A$1:$F$43,3,FALSE),"-")</f>
        <v>-</v>
      </c>
      <c r="G1930" s="28" t="str">
        <f>IF($D1930&gt;0,VLOOKUP($D1930,Iscrizioni!$A$2:$M$2502,9,FALSE),"-")</f>
        <v>-</v>
      </c>
      <c r="H1930" s="28" t="str">
        <f>IF($D1930&gt;0,VLOOKUP($D1930,Iscrizioni!$A$2:$M$2502,4,FALSE),"-")</f>
        <v>-</v>
      </c>
      <c r="I1930" s="27" t="str">
        <f>IF($D1930&gt;0,VLOOKUP($D1930,Iscrizioni!$A$2:$M$2502,5,FALSE),"-")</f>
        <v>-</v>
      </c>
      <c r="J1930" s="27" t="str">
        <f>IF($D1930&gt;0,VLOOKUP($D1930,Iscrizioni!$A$2:$M$2502,10,FALSE),"-")</f>
        <v>-</v>
      </c>
      <c r="K1930" s="27" t="str">
        <f t="shared" si="184"/>
        <v>-</v>
      </c>
      <c r="L1930" s="46" t="str">
        <f>IF($D1930&gt;0,VLOOKUP($D1930,Iscrizioni!$A$2:$M$2502,11,FALSE),"-")</f>
        <v>-</v>
      </c>
      <c r="M1930" s="27" t="str">
        <f>IF($D1930&gt;0,VLOOKUP($D1930,Iscrizioni!$A$2:$N$2502,12,FALSE),"-")</f>
        <v>-</v>
      </c>
      <c r="N1930" s="46" t="str">
        <f>IF($D1930&gt;0,VLOOKUP($D1930,Iscrizioni!$A$2:$M$2502,6,FALSE),"-")</f>
        <v>-</v>
      </c>
      <c r="O1930" s="107" t="str">
        <f>IF($D1930&gt;0,VLOOKUP($D1930,Iscrizioni!$A$2:$M$2502,7,FALSE),"-")</f>
        <v>-</v>
      </c>
      <c r="P1930" s="46" t="str">
        <f>IF($D1930&gt;0,VLOOKUP(LEFT($N1930,1),Regione!$A$2:$C$21,2,FALSE),"-")</f>
        <v>-</v>
      </c>
      <c r="Q1930" s="112" t="str">
        <f ca="1">IF($D1930&gt;0,NormalizzaTempo("D",CELL("tipo",$E1930),$E1930),"-")</f>
        <v>-</v>
      </c>
      <c r="R1930" s="27" t="str">
        <f>IF($D1930&gt;0,VLOOKUP($D1930,Iscrizioni!$A$2:$M$2502,13,FALSE),"-")</f>
        <v>-</v>
      </c>
      <c r="S1930" s="112" t="str">
        <f t="shared" si="181"/>
        <v>-</v>
      </c>
      <c r="T1930" s="112" t="str">
        <f>IF($D1930&gt;0,SUMIFS($S$3:$S1930,$X$3:$X1930,1,$J$3:$J1930,$J1930),"-")</f>
        <v>-</v>
      </c>
      <c r="U1930" s="112" t="str">
        <f t="shared" si="182"/>
        <v>-</v>
      </c>
      <c r="V1930" s="112" t="str">
        <f t="shared" si="185"/>
        <v>-</v>
      </c>
      <c r="W1930" s="27" t="str">
        <f>IF(LEN($C1930)=0,IF($D1930&gt;0,COUNTIFS($A$3:$A1930,$A1930),"-"),"Escluso")</f>
        <v>-</v>
      </c>
      <c r="X1930" s="2" t="str">
        <f>IF(LEN($C1930)=0,IF($D1930&gt;0,COUNTIFS($J$3:$J1930,$J1930,$C$3:$C1930,""),"-"),"Escluso")</f>
        <v>-</v>
      </c>
      <c r="Y1930" s="127" t="str">
        <f t="shared" si="183"/>
        <v>-</v>
      </c>
      <c r="Z1930" s="2" t="str">
        <f>IF($D1930&gt;0,COUNTIFS($O$3:$O1930,$O1930,$L$3:$L1930,$L1930,$I$3:$I1930,$I1930),"-")</f>
        <v>-</v>
      </c>
      <c r="AA1930" s="27" t="str">
        <f>IF($D1930&gt;0,IF(OR($Z1930 &gt;1,$L1930&lt;&gt;"Adulti"),0,VLOOKUP($P1930,Regione!$B$2:$C$22,2,FALSE)),"-")</f>
        <v>-</v>
      </c>
      <c r="AB1930" s="27" t="str">
        <f>IF($D1930&gt;0,IF(COUNTIFS($O$3:$O1930,$O1930,$L$3:$L1930,$L1930,$I$3:$I1930,$I1930) &gt;1,0,SUMIFS($Y$3:$Y$2503,$L$3:$L$2503,$L1930,$O$3:$O$2503,$O1930,$I$3:$I$2503,$I1930)),"-")</f>
        <v>-</v>
      </c>
      <c r="AC1930" s="27" t="str">
        <f t="shared" si="180"/>
        <v>-</v>
      </c>
    </row>
    <row r="1931" spans="1:29" s="1" customFormat="1">
      <c r="A1931" s="13"/>
      <c r="B1931" s="107" t="str">
        <f>IF(COUNTA($A1931)&gt;0,VLOOKUP($A1931,Corsa!$A$1:$F$43,2,FALSE),"-")</f>
        <v>-</v>
      </c>
      <c r="C1931" s="11"/>
      <c r="D1931" s="13"/>
      <c r="E1931" s="13"/>
      <c r="F1931" s="46" t="str">
        <f>IF(COUNTA($A1931)&gt;0,VLOOKUP($A1931,Corsa!$A$1:$F$43,3,FALSE),"-")</f>
        <v>-</v>
      </c>
      <c r="G1931" s="28" t="str">
        <f>IF($D1931&gt;0,VLOOKUP($D1931,Iscrizioni!$A$2:$M$2502,9,FALSE),"-")</f>
        <v>-</v>
      </c>
      <c r="H1931" s="28" t="str">
        <f>IF($D1931&gt;0,VLOOKUP($D1931,Iscrizioni!$A$2:$M$2502,4,FALSE),"-")</f>
        <v>-</v>
      </c>
      <c r="I1931" s="27" t="str">
        <f>IF($D1931&gt;0,VLOOKUP($D1931,Iscrizioni!$A$2:$M$2502,5,FALSE),"-")</f>
        <v>-</v>
      </c>
      <c r="J1931" s="27" t="str">
        <f>IF($D1931&gt;0,VLOOKUP($D1931,Iscrizioni!$A$2:$M$2502,10,FALSE),"-")</f>
        <v>-</v>
      </c>
      <c r="K1931" s="27" t="str">
        <f t="shared" si="184"/>
        <v>-</v>
      </c>
      <c r="L1931" s="46" t="str">
        <f>IF($D1931&gt;0,VLOOKUP($D1931,Iscrizioni!$A$2:$M$2502,11,FALSE),"-")</f>
        <v>-</v>
      </c>
      <c r="M1931" s="27" t="str">
        <f>IF($D1931&gt;0,VLOOKUP($D1931,Iscrizioni!$A$2:$N$2502,12,FALSE),"-")</f>
        <v>-</v>
      </c>
      <c r="N1931" s="46" t="str">
        <f>IF($D1931&gt;0,VLOOKUP($D1931,Iscrizioni!$A$2:$M$2502,6,FALSE),"-")</f>
        <v>-</v>
      </c>
      <c r="O1931" s="107" t="str">
        <f>IF($D1931&gt;0,VLOOKUP($D1931,Iscrizioni!$A$2:$M$2502,7,FALSE),"-")</f>
        <v>-</v>
      </c>
      <c r="P1931" s="46" t="str">
        <f>IF($D1931&gt;0,VLOOKUP(LEFT($N1931,1),Regione!$A$2:$C$21,2,FALSE),"-")</f>
        <v>-</v>
      </c>
      <c r="Q1931" s="112" t="str">
        <f ca="1">IF($D1931&gt;0,NormalizzaTempo("D",CELL("tipo",$E1931),$E1931),"-")</f>
        <v>-</v>
      </c>
      <c r="R1931" s="27" t="str">
        <f>IF($D1931&gt;0,VLOOKUP($D1931,Iscrizioni!$A$2:$M$2502,13,FALSE),"-")</f>
        <v>-</v>
      </c>
      <c r="S1931" s="112" t="str">
        <f t="shared" si="181"/>
        <v>-</v>
      </c>
      <c r="T1931" s="112" t="str">
        <f>IF($D1931&gt;0,SUMIFS($S$3:$S1931,$X$3:$X1931,1,$J$3:$J1931,$J1931),"-")</f>
        <v>-</v>
      </c>
      <c r="U1931" s="112" t="str">
        <f t="shared" si="182"/>
        <v>-</v>
      </c>
      <c r="V1931" s="112" t="str">
        <f t="shared" si="185"/>
        <v>-</v>
      </c>
      <c r="W1931" s="27" t="str">
        <f>IF(LEN($C1931)=0,IF($D1931&gt;0,COUNTIFS($A$3:$A1931,$A1931),"-"),"Escluso")</f>
        <v>-</v>
      </c>
      <c r="X1931" s="2" t="str">
        <f>IF(LEN($C1931)=0,IF($D1931&gt;0,COUNTIFS($J$3:$J1931,$J1931,$C$3:$C1931,""),"-"),"Escluso")</f>
        <v>-</v>
      </c>
      <c r="Y1931" s="127" t="str">
        <f t="shared" si="183"/>
        <v>-</v>
      </c>
      <c r="Z1931" s="2" t="str">
        <f>IF($D1931&gt;0,COUNTIFS($O$3:$O1931,$O1931,$L$3:$L1931,$L1931,$I$3:$I1931,$I1931),"-")</f>
        <v>-</v>
      </c>
      <c r="AA1931" s="27" t="str">
        <f>IF($D1931&gt;0,IF(OR($Z1931 &gt;1,$L1931&lt;&gt;"Adulti"),0,VLOOKUP($P1931,Regione!$B$2:$C$22,2,FALSE)),"-")</f>
        <v>-</v>
      </c>
      <c r="AB1931" s="27" t="str">
        <f>IF($D1931&gt;0,IF(COUNTIFS($O$3:$O1931,$O1931,$L$3:$L1931,$L1931,$I$3:$I1931,$I1931) &gt;1,0,SUMIFS($Y$3:$Y$2503,$L$3:$L$2503,$L1931,$O$3:$O$2503,$O1931,$I$3:$I$2503,$I1931)),"-")</f>
        <v>-</v>
      </c>
      <c r="AC1931" s="27" t="str">
        <f t="shared" si="180"/>
        <v>-</v>
      </c>
    </row>
    <row r="1932" spans="1:29" s="1" customFormat="1">
      <c r="A1932" s="13"/>
      <c r="B1932" s="107" t="str">
        <f>IF(COUNTA($A1932)&gt;0,VLOOKUP($A1932,Corsa!$A$1:$F$43,2,FALSE),"-")</f>
        <v>-</v>
      </c>
      <c r="C1932" s="11"/>
      <c r="D1932" s="13"/>
      <c r="E1932" s="13"/>
      <c r="F1932" s="46" t="str">
        <f>IF(COUNTA($A1932)&gt;0,VLOOKUP($A1932,Corsa!$A$1:$F$43,3,FALSE),"-")</f>
        <v>-</v>
      </c>
      <c r="G1932" s="28" t="str">
        <f>IF($D1932&gt;0,VLOOKUP($D1932,Iscrizioni!$A$2:$M$2502,9,FALSE),"-")</f>
        <v>-</v>
      </c>
      <c r="H1932" s="28" t="str">
        <f>IF($D1932&gt;0,VLOOKUP($D1932,Iscrizioni!$A$2:$M$2502,4,FALSE),"-")</f>
        <v>-</v>
      </c>
      <c r="I1932" s="27" t="str">
        <f>IF($D1932&gt;0,VLOOKUP($D1932,Iscrizioni!$A$2:$M$2502,5,FALSE),"-")</f>
        <v>-</v>
      </c>
      <c r="J1932" s="27" t="str">
        <f>IF($D1932&gt;0,VLOOKUP($D1932,Iscrizioni!$A$2:$M$2502,10,FALSE),"-")</f>
        <v>-</v>
      </c>
      <c r="K1932" s="27" t="str">
        <f t="shared" si="184"/>
        <v>-</v>
      </c>
      <c r="L1932" s="46" t="str">
        <f>IF($D1932&gt;0,VLOOKUP($D1932,Iscrizioni!$A$2:$M$2502,11,FALSE),"-")</f>
        <v>-</v>
      </c>
      <c r="M1932" s="27" t="str">
        <f>IF($D1932&gt;0,VLOOKUP($D1932,Iscrizioni!$A$2:$N$2502,12,FALSE),"-")</f>
        <v>-</v>
      </c>
      <c r="N1932" s="46" t="str">
        <f>IF($D1932&gt;0,VLOOKUP($D1932,Iscrizioni!$A$2:$M$2502,6,FALSE),"-")</f>
        <v>-</v>
      </c>
      <c r="O1932" s="107" t="str">
        <f>IF($D1932&gt;0,VLOOKUP($D1932,Iscrizioni!$A$2:$M$2502,7,FALSE),"-")</f>
        <v>-</v>
      </c>
      <c r="P1932" s="46" t="str">
        <f>IF($D1932&gt;0,VLOOKUP(LEFT($N1932,1),Regione!$A$2:$C$21,2,FALSE),"-")</f>
        <v>-</v>
      </c>
      <c r="Q1932" s="112" t="str">
        <f ca="1">IF($D1932&gt;0,NormalizzaTempo("D",CELL("tipo",$E1932),$E1932),"-")</f>
        <v>-</v>
      </c>
      <c r="R1932" s="27" t="str">
        <f>IF($D1932&gt;0,VLOOKUP($D1932,Iscrizioni!$A$2:$M$2502,13,FALSE),"-")</f>
        <v>-</v>
      </c>
      <c r="S1932" s="112" t="str">
        <f t="shared" si="181"/>
        <v>-</v>
      </c>
      <c r="T1932" s="112" t="str">
        <f>IF($D1932&gt;0,SUMIFS($S$3:$S1932,$X$3:$X1932,1,$J$3:$J1932,$J1932),"-")</f>
        <v>-</v>
      </c>
      <c r="U1932" s="112" t="str">
        <f t="shared" si="182"/>
        <v>-</v>
      </c>
      <c r="V1932" s="112" t="str">
        <f t="shared" si="185"/>
        <v>-</v>
      </c>
      <c r="W1932" s="27" t="str">
        <f>IF(LEN($C1932)=0,IF($D1932&gt;0,COUNTIFS($A$3:$A1932,$A1932),"-"),"Escluso")</f>
        <v>-</v>
      </c>
      <c r="X1932" s="2" t="str">
        <f>IF(LEN($C1932)=0,IF($D1932&gt;0,COUNTIFS($J$3:$J1932,$J1932,$C$3:$C1932,""),"-"),"Escluso")</f>
        <v>-</v>
      </c>
      <c r="Y1932" s="127" t="str">
        <f t="shared" si="183"/>
        <v>-</v>
      </c>
      <c r="Z1932" s="2" t="str">
        <f>IF($D1932&gt;0,COUNTIFS($O$3:$O1932,$O1932,$L$3:$L1932,$L1932,$I$3:$I1932,$I1932),"-")</f>
        <v>-</v>
      </c>
      <c r="AA1932" s="27" t="str">
        <f>IF($D1932&gt;0,IF(OR($Z1932 &gt;1,$L1932&lt;&gt;"Adulti"),0,VLOOKUP($P1932,Regione!$B$2:$C$22,2,FALSE)),"-")</f>
        <v>-</v>
      </c>
      <c r="AB1932" s="27" t="str">
        <f>IF($D1932&gt;0,IF(COUNTIFS($O$3:$O1932,$O1932,$L$3:$L1932,$L1932,$I$3:$I1932,$I1932) &gt;1,0,SUMIFS($Y$3:$Y$2503,$L$3:$L$2503,$L1932,$O$3:$O$2503,$O1932,$I$3:$I$2503,$I1932)),"-")</f>
        <v>-</v>
      </c>
      <c r="AC1932" s="27" t="str">
        <f t="shared" si="180"/>
        <v>-</v>
      </c>
    </row>
    <row r="1933" spans="1:29" s="1" customFormat="1">
      <c r="A1933" s="13"/>
      <c r="B1933" s="107" t="str">
        <f>IF(COUNTA($A1933)&gt;0,VLOOKUP($A1933,Corsa!$A$1:$F$43,2,FALSE),"-")</f>
        <v>-</v>
      </c>
      <c r="C1933" s="11"/>
      <c r="D1933" s="13"/>
      <c r="E1933" s="13"/>
      <c r="F1933" s="46" t="str">
        <f>IF(COUNTA($A1933)&gt;0,VLOOKUP($A1933,Corsa!$A$1:$F$43,3,FALSE),"-")</f>
        <v>-</v>
      </c>
      <c r="G1933" s="28" t="str">
        <f>IF($D1933&gt;0,VLOOKUP($D1933,Iscrizioni!$A$2:$M$2502,9,FALSE),"-")</f>
        <v>-</v>
      </c>
      <c r="H1933" s="28" t="str">
        <f>IF($D1933&gt;0,VLOOKUP($D1933,Iscrizioni!$A$2:$M$2502,4,FALSE),"-")</f>
        <v>-</v>
      </c>
      <c r="I1933" s="27" t="str">
        <f>IF($D1933&gt;0,VLOOKUP($D1933,Iscrizioni!$A$2:$M$2502,5,FALSE),"-")</f>
        <v>-</v>
      </c>
      <c r="J1933" s="27" t="str">
        <f>IF($D1933&gt;0,VLOOKUP($D1933,Iscrizioni!$A$2:$M$2502,10,FALSE),"-")</f>
        <v>-</v>
      </c>
      <c r="K1933" s="27" t="str">
        <f t="shared" si="184"/>
        <v>-</v>
      </c>
      <c r="L1933" s="46" t="str">
        <f>IF($D1933&gt;0,VLOOKUP($D1933,Iscrizioni!$A$2:$M$2502,11,FALSE),"-")</f>
        <v>-</v>
      </c>
      <c r="M1933" s="27" t="str">
        <f>IF($D1933&gt;0,VLOOKUP($D1933,Iscrizioni!$A$2:$N$2502,12,FALSE),"-")</f>
        <v>-</v>
      </c>
      <c r="N1933" s="46" t="str">
        <f>IF($D1933&gt;0,VLOOKUP($D1933,Iscrizioni!$A$2:$M$2502,6,FALSE),"-")</f>
        <v>-</v>
      </c>
      <c r="O1933" s="107" t="str">
        <f>IF($D1933&gt;0,VLOOKUP($D1933,Iscrizioni!$A$2:$M$2502,7,FALSE),"-")</f>
        <v>-</v>
      </c>
      <c r="P1933" s="46" t="str">
        <f>IF($D1933&gt;0,VLOOKUP(LEFT($N1933,1),Regione!$A$2:$C$21,2,FALSE),"-")</f>
        <v>-</v>
      </c>
      <c r="Q1933" s="112" t="str">
        <f ca="1">IF($D1933&gt;0,NormalizzaTempo("D",CELL("tipo",$E1933),$E1933),"-")</f>
        <v>-</v>
      </c>
      <c r="R1933" s="27" t="str">
        <f>IF($D1933&gt;0,VLOOKUP($D1933,Iscrizioni!$A$2:$M$2502,13,FALSE),"-")</f>
        <v>-</v>
      </c>
      <c r="S1933" s="112" t="str">
        <f t="shared" si="181"/>
        <v>-</v>
      </c>
      <c r="T1933" s="112" t="str">
        <f>IF($D1933&gt;0,SUMIFS($S$3:$S1933,$X$3:$X1933,1,$J$3:$J1933,$J1933),"-")</f>
        <v>-</v>
      </c>
      <c r="U1933" s="112" t="str">
        <f t="shared" si="182"/>
        <v>-</v>
      </c>
      <c r="V1933" s="112" t="str">
        <f t="shared" si="185"/>
        <v>-</v>
      </c>
      <c r="W1933" s="27" t="str">
        <f>IF(LEN($C1933)=0,IF($D1933&gt;0,COUNTIFS($A$3:$A1933,$A1933),"-"),"Escluso")</f>
        <v>-</v>
      </c>
      <c r="X1933" s="2" t="str">
        <f>IF(LEN($C1933)=0,IF($D1933&gt;0,COUNTIFS($J$3:$J1933,$J1933,$C$3:$C1933,""),"-"),"Escluso")</f>
        <v>-</v>
      </c>
      <c r="Y1933" s="127" t="str">
        <f t="shared" si="183"/>
        <v>-</v>
      </c>
      <c r="Z1933" s="2" t="str">
        <f>IF($D1933&gt;0,COUNTIFS($O$3:$O1933,$O1933,$L$3:$L1933,$L1933,$I$3:$I1933,$I1933),"-")</f>
        <v>-</v>
      </c>
      <c r="AA1933" s="27" t="str">
        <f>IF($D1933&gt;0,IF(OR($Z1933 &gt;1,$L1933&lt;&gt;"Adulti"),0,VLOOKUP($P1933,Regione!$B$2:$C$22,2,FALSE)),"-")</f>
        <v>-</v>
      </c>
      <c r="AB1933" s="27" t="str">
        <f>IF($D1933&gt;0,IF(COUNTIFS($O$3:$O1933,$O1933,$L$3:$L1933,$L1933,$I$3:$I1933,$I1933) &gt;1,0,SUMIFS($Y$3:$Y$2503,$L$3:$L$2503,$L1933,$O$3:$O$2503,$O1933,$I$3:$I$2503,$I1933)),"-")</f>
        <v>-</v>
      </c>
      <c r="AC1933" s="27" t="str">
        <f t="shared" si="180"/>
        <v>-</v>
      </c>
    </row>
    <row r="1934" spans="1:29" s="1" customFormat="1">
      <c r="A1934" s="13"/>
      <c r="B1934" s="107" t="str">
        <f>IF(COUNTA($A1934)&gt;0,VLOOKUP($A1934,Corsa!$A$1:$F$43,2,FALSE),"-")</f>
        <v>-</v>
      </c>
      <c r="C1934" s="11"/>
      <c r="D1934" s="13"/>
      <c r="E1934" s="13"/>
      <c r="F1934" s="46" t="str">
        <f>IF(COUNTA($A1934)&gt;0,VLOOKUP($A1934,Corsa!$A$1:$F$43,3,FALSE),"-")</f>
        <v>-</v>
      </c>
      <c r="G1934" s="28" t="str">
        <f>IF($D1934&gt;0,VLOOKUP($D1934,Iscrizioni!$A$2:$M$2502,9,FALSE),"-")</f>
        <v>-</v>
      </c>
      <c r="H1934" s="28" t="str">
        <f>IF($D1934&gt;0,VLOOKUP($D1934,Iscrizioni!$A$2:$M$2502,4,FALSE),"-")</f>
        <v>-</v>
      </c>
      <c r="I1934" s="27" t="str">
        <f>IF($D1934&gt;0,VLOOKUP($D1934,Iscrizioni!$A$2:$M$2502,5,FALSE),"-")</f>
        <v>-</v>
      </c>
      <c r="J1934" s="27" t="str">
        <f>IF($D1934&gt;0,VLOOKUP($D1934,Iscrizioni!$A$2:$M$2502,10,FALSE),"-")</f>
        <v>-</v>
      </c>
      <c r="K1934" s="27" t="str">
        <f t="shared" si="184"/>
        <v>-</v>
      </c>
      <c r="L1934" s="46" t="str">
        <f>IF($D1934&gt;0,VLOOKUP($D1934,Iscrizioni!$A$2:$M$2502,11,FALSE),"-")</f>
        <v>-</v>
      </c>
      <c r="M1934" s="27" t="str">
        <f>IF($D1934&gt;0,VLOOKUP($D1934,Iscrizioni!$A$2:$N$2502,12,FALSE),"-")</f>
        <v>-</v>
      </c>
      <c r="N1934" s="46" t="str">
        <f>IF($D1934&gt;0,VLOOKUP($D1934,Iscrizioni!$A$2:$M$2502,6,FALSE),"-")</f>
        <v>-</v>
      </c>
      <c r="O1934" s="107" t="str">
        <f>IF($D1934&gt;0,VLOOKUP($D1934,Iscrizioni!$A$2:$M$2502,7,FALSE),"-")</f>
        <v>-</v>
      </c>
      <c r="P1934" s="46" t="str">
        <f>IF($D1934&gt;0,VLOOKUP(LEFT($N1934,1),Regione!$A$2:$C$21,2,FALSE),"-")</f>
        <v>-</v>
      </c>
      <c r="Q1934" s="112" t="str">
        <f ca="1">IF($D1934&gt;0,NormalizzaTempo("D",CELL("tipo",$E1934),$E1934),"-")</f>
        <v>-</v>
      </c>
      <c r="R1934" s="27" t="str">
        <f>IF($D1934&gt;0,VLOOKUP($D1934,Iscrizioni!$A$2:$M$2502,13,FALSE),"-")</f>
        <v>-</v>
      </c>
      <c r="S1934" s="112" t="str">
        <f t="shared" si="181"/>
        <v>-</v>
      </c>
      <c r="T1934" s="112" t="str">
        <f>IF($D1934&gt;0,SUMIFS($S$3:$S1934,$X$3:$X1934,1,$J$3:$J1934,$J1934),"-")</f>
        <v>-</v>
      </c>
      <c r="U1934" s="112" t="str">
        <f t="shared" si="182"/>
        <v>-</v>
      </c>
      <c r="V1934" s="112" t="str">
        <f t="shared" si="185"/>
        <v>-</v>
      </c>
      <c r="W1934" s="27" t="str">
        <f>IF(LEN($C1934)=0,IF($D1934&gt;0,COUNTIFS($A$3:$A1934,$A1934),"-"),"Escluso")</f>
        <v>-</v>
      </c>
      <c r="X1934" s="2" t="str">
        <f>IF(LEN($C1934)=0,IF($D1934&gt;0,COUNTIFS($J$3:$J1934,$J1934,$C$3:$C1934,""),"-"),"Escluso")</f>
        <v>-</v>
      </c>
      <c r="Y1934" s="127" t="str">
        <f t="shared" si="183"/>
        <v>-</v>
      </c>
      <c r="Z1934" s="2" t="str">
        <f>IF($D1934&gt;0,COUNTIFS($O$3:$O1934,$O1934,$L$3:$L1934,$L1934,$I$3:$I1934,$I1934),"-")</f>
        <v>-</v>
      </c>
      <c r="AA1934" s="27" t="str">
        <f>IF($D1934&gt;0,IF(OR($Z1934 &gt;1,$L1934&lt;&gt;"Adulti"),0,VLOOKUP($P1934,Regione!$B$2:$C$22,2,FALSE)),"-")</f>
        <v>-</v>
      </c>
      <c r="AB1934" s="27" t="str">
        <f>IF($D1934&gt;0,IF(COUNTIFS($O$3:$O1934,$O1934,$L$3:$L1934,$L1934,$I$3:$I1934,$I1934) &gt;1,0,SUMIFS($Y$3:$Y$2503,$L$3:$L$2503,$L1934,$O$3:$O$2503,$O1934,$I$3:$I$2503,$I1934)),"-")</f>
        <v>-</v>
      </c>
      <c r="AC1934" s="27" t="str">
        <f t="shared" si="180"/>
        <v>-</v>
      </c>
    </row>
    <row r="1935" spans="1:29" s="1" customFormat="1">
      <c r="A1935" s="13"/>
      <c r="B1935" s="107" t="str">
        <f>IF(COUNTA($A1935)&gt;0,VLOOKUP($A1935,Corsa!$A$1:$F$43,2,FALSE),"-")</f>
        <v>-</v>
      </c>
      <c r="C1935" s="11"/>
      <c r="D1935" s="13"/>
      <c r="E1935" s="13"/>
      <c r="F1935" s="46" t="str">
        <f>IF(COUNTA($A1935)&gt;0,VLOOKUP($A1935,Corsa!$A$1:$F$43,3,FALSE),"-")</f>
        <v>-</v>
      </c>
      <c r="G1935" s="28" t="str">
        <f>IF($D1935&gt;0,VLOOKUP($D1935,Iscrizioni!$A$2:$M$2502,9,FALSE),"-")</f>
        <v>-</v>
      </c>
      <c r="H1935" s="28" t="str">
        <f>IF($D1935&gt;0,VLOOKUP($D1935,Iscrizioni!$A$2:$M$2502,4,FALSE),"-")</f>
        <v>-</v>
      </c>
      <c r="I1935" s="27" t="str">
        <f>IF($D1935&gt;0,VLOOKUP($D1935,Iscrizioni!$A$2:$M$2502,5,FALSE),"-")</f>
        <v>-</v>
      </c>
      <c r="J1935" s="27" t="str">
        <f>IF($D1935&gt;0,VLOOKUP($D1935,Iscrizioni!$A$2:$M$2502,10,FALSE),"-")</f>
        <v>-</v>
      </c>
      <c r="K1935" s="27" t="str">
        <f t="shared" si="184"/>
        <v>-</v>
      </c>
      <c r="L1935" s="46" t="str">
        <f>IF($D1935&gt;0,VLOOKUP($D1935,Iscrizioni!$A$2:$M$2502,11,FALSE),"-")</f>
        <v>-</v>
      </c>
      <c r="M1935" s="27" t="str">
        <f>IF($D1935&gt;0,VLOOKUP($D1935,Iscrizioni!$A$2:$N$2502,12,FALSE),"-")</f>
        <v>-</v>
      </c>
      <c r="N1935" s="46" t="str">
        <f>IF($D1935&gt;0,VLOOKUP($D1935,Iscrizioni!$A$2:$M$2502,6,FALSE),"-")</f>
        <v>-</v>
      </c>
      <c r="O1935" s="107" t="str">
        <f>IF($D1935&gt;0,VLOOKUP($D1935,Iscrizioni!$A$2:$M$2502,7,FALSE),"-")</f>
        <v>-</v>
      </c>
      <c r="P1935" s="46" t="str">
        <f>IF($D1935&gt;0,VLOOKUP(LEFT($N1935,1),Regione!$A$2:$C$21,2,FALSE),"-")</f>
        <v>-</v>
      </c>
      <c r="Q1935" s="112" t="str">
        <f ca="1">IF($D1935&gt;0,NormalizzaTempo("D",CELL("tipo",$E1935),$E1935),"-")</f>
        <v>-</v>
      </c>
      <c r="R1935" s="27" t="str">
        <f>IF($D1935&gt;0,VLOOKUP($D1935,Iscrizioni!$A$2:$M$2502,13,FALSE),"-")</f>
        <v>-</v>
      </c>
      <c r="S1935" s="112" t="str">
        <f t="shared" si="181"/>
        <v>-</v>
      </c>
      <c r="T1935" s="112" t="str">
        <f>IF($D1935&gt;0,SUMIFS($S$3:$S1935,$X$3:$X1935,1,$J$3:$J1935,$J1935),"-")</f>
        <v>-</v>
      </c>
      <c r="U1935" s="112" t="str">
        <f t="shared" si="182"/>
        <v>-</v>
      </c>
      <c r="V1935" s="112" t="str">
        <f t="shared" si="185"/>
        <v>-</v>
      </c>
      <c r="W1935" s="27" t="str">
        <f>IF(LEN($C1935)=0,IF($D1935&gt;0,COUNTIFS($A$3:$A1935,$A1935),"-"),"Escluso")</f>
        <v>-</v>
      </c>
      <c r="X1935" s="2" t="str">
        <f>IF(LEN($C1935)=0,IF($D1935&gt;0,COUNTIFS($J$3:$J1935,$J1935,$C$3:$C1935,""),"-"),"Escluso")</f>
        <v>-</v>
      </c>
      <c r="Y1935" s="127" t="str">
        <f t="shared" si="183"/>
        <v>-</v>
      </c>
      <c r="Z1935" s="2" t="str">
        <f>IF($D1935&gt;0,COUNTIFS($O$3:$O1935,$O1935,$L$3:$L1935,$L1935,$I$3:$I1935,$I1935),"-")</f>
        <v>-</v>
      </c>
      <c r="AA1935" s="27" t="str">
        <f>IF($D1935&gt;0,IF(OR($Z1935 &gt;1,$L1935&lt;&gt;"Adulti"),0,VLOOKUP($P1935,Regione!$B$2:$C$22,2,FALSE)),"-")</f>
        <v>-</v>
      </c>
      <c r="AB1935" s="27" t="str">
        <f>IF($D1935&gt;0,IF(COUNTIFS($O$3:$O1935,$O1935,$L$3:$L1935,$L1935,$I$3:$I1935,$I1935) &gt;1,0,SUMIFS($Y$3:$Y$2503,$L$3:$L$2503,$L1935,$O$3:$O$2503,$O1935,$I$3:$I$2503,$I1935)),"-")</f>
        <v>-</v>
      </c>
      <c r="AC1935" s="27" t="str">
        <f t="shared" si="180"/>
        <v>-</v>
      </c>
    </row>
    <row r="1936" spans="1:29" s="1" customFormat="1">
      <c r="A1936" s="13"/>
      <c r="B1936" s="107" t="str">
        <f>IF(COUNTA($A1936)&gt;0,VLOOKUP($A1936,Corsa!$A$1:$F$43,2,FALSE),"-")</f>
        <v>-</v>
      </c>
      <c r="C1936" s="11"/>
      <c r="D1936" s="13"/>
      <c r="E1936" s="13"/>
      <c r="F1936" s="46" t="str">
        <f>IF(COUNTA($A1936)&gt;0,VLOOKUP($A1936,Corsa!$A$1:$F$43,3,FALSE),"-")</f>
        <v>-</v>
      </c>
      <c r="G1936" s="28" t="str">
        <f>IF($D1936&gt;0,VLOOKUP($D1936,Iscrizioni!$A$2:$M$2502,9,FALSE),"-")</f>
        <v>-</v>
      </c>
      <c r="H1936" s="28" t="str">
        <f>IF($D1936&gt;0,VLOOKUP($D1936,Iscrizioni!$A$2:$M$2502,4,FALSE),"-")</f>
        <v>-</v>
      </c>
      <c r="I1936" s="27" t="str">
        <f>IF($D1936&gt;0,VLOOKUP($D1936,Iscrizioni!$A$2:$M$2502,5,FALSE),"-")</f>
        <v>-</v>
      </c>
      <c r="J1936" s="27" t="str">
        <f>IF($D1936&gt;0,VLOOKUP($D1936,Iscrizioni!$A$2:$M$2502,10,FALSE),"-")</f>
        <v>-</v>
      </c>
      <c r="K1936" s="27" t="str">
        <f t="shared" si="184"/>
        <v>-</v>
      </c>
      <c r="L1936" s="46" t="str">
        <f>IF($D1936&gt;0,VLOOKUP($D1936,Iscrizioni!$A$2:$M$2502,11,FALSE),"-")</f>
        <v>-</v>
      </c>
      <c r="M1936" s="27" t="str">
        <f>IF($D1936&gt;0,VLOOKUP($D1936,Iscrizioni!$A$2:$N$2502,12,FALSE),"-")</f>
        <v>-</v>
      </c>
      <c r="N1936" s="46" t="str">
        <f>IF($D1936&gt;0,VLOOKUP($D1936,Iscrizioni!$A$2:$M$2502,6,FALSE),"-")</f>
        <v>-</v>
      </c>
      <c r="O1936" s="107" t="str">
        <f>IF($D1936&gt;0,VLOOKUP($D1936,Iscrizioni!$A$2:$M$2502,7,FALSE),"-")</f>
        <v>-</v>
      </c>
      <c r="P1936" s="46" t="str">
        <f>IF($D1936&gt;0,VLOOKUP(LEFT($N1936,1),Regione!$A$2:$C$21,2,FALSE),"-")</f>
        <v>-</v>
      </c>
      <c r="Q1936" s="112" t="str">
        <f ca="1">IF($D1936&gt;0,NormalizzaTempo("D",CELL("tipo",$E1936),$E1936),"-")</f>
        <v>-</v>
      </c>
      <c r="R1936" s="27" t="str">
        <f>IF($D1936&gt;0,VLOOKUP($D1936,Iscrizioni!$A$2:$M$2502,13,FALSE),"-")</f>
        <v>-</v>
      </c>
      <c r="S1936" s="112" t="str">
        <f t="shared" si="181"/>
        <v>-</v>
      </c>
      <c r="T1936" s="112" t="str">
        <f>IF($D1936&gt;0,SUMIFS($S$3:$S1936,$X$3:$X1936,1,$J$3:$J1936,$J1936),"-")</f>
        <v>-</v>
      </c>
      <c r="U1936" s="112" t="str">
        <f t="shared" si="182"/>
        <v>-</v>
      </c>
      <c r="V1936" s="112" t="str">
        <f t="shared" si="185"/>
        <v>-</v>
      </c>
      <c r="W1936" s="27" t="str">
        <f>IF(LEN($C1936)=0,IF($D1936&gt;0,COUNTIFS($A$3:$A1936,$A1936),"-"),"Escluso")</f>
        <v>-</v>
      </c>
      <c r="X1936" s="2" t="str">
        <f>IF(LEN($C1936)=0,IF($D1936&gt;0,COUNTIFS($J$3:$J1936,$J1936,$C$3:$C1936,""),"-"),"Escluso")</f>
        <v>-</v>
      </c>
      <c r="Y1936" s="127" t="str">
        <f t="shared" si="183"/>
        <v>-</v>
      </c>
      <c r="Z1936" s="2" t="str">
        <f>IF($D1936&gt;0,COUNTIFS($O$3:$O1936,$O1936,$L$3:$L1936,$L1936,$I$3:$I1936,$I1936),"-")</f>
        <v>-</v>
      </c>
      <c r="AA1936" s="27" t="str">
        <f>IF($D1936&gt;0,IF(OR($Z1936 &gt;1,$L1936&lt;&gt;"Adulti"),0,VLOOKUP($P1936,Regione!$B$2:$C$22,2,FALSE)),"-")</f>
        <v>-</v>
      </c>
      <c r="AB1936" s="27" t="str">
        <f>IF($D1936&gt;0,IF(COUNTIFS($O$3:$O1936,$O1936,$L$3:$L1936,$L1936,$I$3:$I1936,$I1936) &gt;1,0,SUMIFS($Y$3:$Y$2503,$L$3:$L$2503,$L1936,$O$3:$O$2503,$O1936,$I$3:$I$2503,$I1936)),"-")</f>
        <v>-</v>
      </c>
      <c r="AC1936" s="27" t="str">
        <f t="shared" ref="AC1936:AC1999" si="186">IF($D1936&gt;0,AA1936+AB1936,"-")</f>
        <v>-</v>
      </c>
    </row>
    <row r="1937" spans="1:29" s="1" customFormat="1">
      <c r="A1937" s="13"/>
      <c r="B1937" s="107" t="str">
        <f>IF(COUNTA($A1937)&gt;0,VLOOKUP($A1937,Corsa!$A$1:$F$43,2,FALSE),"-")</f>
        <v>-</v>
      </c>
      <c r="C1937" s="11"/>
      <c r="D1937" s="13"/>
      <c r="E1937" s="13"/>
      <c r="F1937" s="46" t="str">
        <f>IF(COUNTA($A1937)&gt;0,VLOOKUP($A1937,Corsa!$A$1:$F$43,3,FALSE),"-")</f>
        <v>-</v>
      </c>
      <c r="G1937" s="28" t="str">
        <f>IF($D1937&gt;0,VLOOKUP($D1937,Iscrizioni!$A$2:$M$2502,9,FALSE),"-")</f>
        <v>-</v>
      </c>
      <c r="H1937" s="28" t="str">
        <f>IF($D1937&gt;0,VLOOKUP($D1937,Iscrizioni!$A$2:$M$2502,4,FALSE),"-")</f>
        <v>-</v>
      </c>
      <c r="I1937" s="27" t="str">
        <f>IF($D1937&gt;0,VLOOKUP($D1937,Iscrizioni!$A$2:$M$2502,5,FALSE),"-")</f>
        <v>-</v>
      </c>
      <c r="J1937" s="27" t="str">
        <f>IF($D1937&gt;0,VLOOKUP($D1937,Iscrizioni!$A$2:$M$2502,10,FALSE),"-")</f>
        <v>-</v>
      </c>
      <c r="K1937" s="27" t="str">
        <f t="shared" si="184"/>
        <v>-</v>
      </c>
      <c r="L1937" s="46" t="str">
        <f>IF($D1937&gt;0,VLOOKUP($D1937,Iscrizioni!$A$2:$M$2502,11,FALSE),"-")</f>
        <v>-</v>
      </c>
      <c r="M1937" s="27" t="str">
        <f>IF($D1937&gt;0,VLOOKUP($D1937,Iscrizioni!$A$2:$N$2502,12,FALSE),"-")</f>
        <v>-</v>
      </c>
      <c r="N1937" s="46" t="str">
        <f>IF($D1937&gt;0,VLOOKUP($D1937,Iscrizioni!$A$2:$M$2502,6,FALSE),"-")</f>
        <v>-</v>
      </c>
      <c r="O1937" s="107" t="str">
        <f>IF($D1937&gt;0,VLOOKUP($D1937,Iscrizioni!$A$2:$M$2502,7,FALSE),"-")</f>
        <v>-</v>
      </c>
      <c r="P1937" s="46" t="str">
        <f>IF($D1937&gt;0,VLOOKUP(LEFT($N1937,1),Regione!$A$2:$C$21,2,FALSE),"-")</f>
        <v>-</v>
      </c>
      <c r="Q1937" s="112" t="str">
        <f ca="1">IF($D1937&gt;0,NormalizzaTempo("D",CELL("tipo",$E1937),$E1937),"-")</f>
        <v>-</v>
      </c>
      <c r="R1937" s="27" t="str">
        <f>IF($D1937&gt;0,VLOOKUP($D1937,Iscrizioni!$A$2:$M$2502,13,FALSE),"-")</f>
        <v>-</v>
      </c>
      <c r="S1937" s="112" t="str">
        <f t="shared" ref="S1937:S2000" si="187">IF($D1937&gt;0,CalcolaVelocita(R1937,Q1937*86400),"-")</f>
        <v>-</v>
      </c>
      <c r="T1937" s="112" t="str">
        <f>IF($D1937&gt;0,SUMIFS($S$3:$S1937,$X$3:$X1937,1,$J$3:$J1937,$J1937),"-")</f>
        <v>-</v>
      </c>
      <c r="U1937" s="112" t="str">
        <f t="shared" ref="U1937:U2000" si="188">IF($D1937&gt;0,S1937-T1937,"-")</f>
        <v>-</v>
      </c>
      <c r="V1937" s="112" t="str">
        <f t="shared" si="185"/>
        <v>-</v>
      </c>
      <c r="W1937" s="27" t="str">
        <f>IF(LEN($C1937)=0,IF($D1937&gt;0,COUNTIFS($A$3:$A1937,$A1937),"-"),"Escluso")</f>
        <v>-</v>
      </c>
      <c r="X1937" s="2" t="str">
        <f>IF(LEN($C1937)=0,IF($D1937&gt;0,COUNTIFS($J$3:$J1937,$J1937,$C$3:$C1937,""),"-"),"Escluso")</f>
        <v>-</v>
      </c>
      <c r="Y1937" s="127" t="str">
        <f t="shared" si="183"/>
        <v>-</v>
      </c>
      <c r="Z1937" s="2" t="str">
        <f>IF($D1937&gt;0,COUNTIFS($O$3:$O1937,$O1937,$L$3:$L1937,$L1937,$I$3:$I1937,$I1937),"-")</f>
        <v>-</v>
      </c>
      <c r="AA1937" s="27" t="str">
        <f>IF($D1937&gt;0,IF(OR($Z1937 &gt;1,$L1937&lt;&gt;"Adulti"),0,VLOOKUP($P1937,Regione!$B$2:$C$22,2,FALSE)),"-")</f>
        <v>-</v>
      </c>
      <c r="AB1937" s="27" t="str">
        <f>IF($D1937&gt;0,IF(COUNTIFS($O$3:$O1937,$O1937,$L$3:$L1937,$L1937,$I$3:$I1937,$I1937) &gt;1,0,SUMIFS($Y$3:$Y$2503,$L$3:$L$2503,$L1937,$O$3:$O$2503,$O1937,$I$3:$I$2503,$I1937)),"-")</f>
        <v>-</v>
      </c>
      <c r="AC1937" s="27" t="str">
        <f t="shared" si="186"/>
        <v>-</v>
      </c>
    </row>
    <row r="1938" spans="1:29" s="1" customFormat="1">
      <c r="A1938" s="13"/>
      <c r="B1938" s="107" t="str">
        <f>IF(COUNTA($A1938)&gt;0,VLOOKUP($A1938,Corsa!$A$1:$F$43,2,FALSE),"-")</f>
        <v>-</v>
      </c>
      <c r="C1938" s="11"/>
      <c r="D1938" s="13"/>
      <c r="E1938" s="13"/>
      <c r="F1938" s="46" t="str">
        <f>IF(COUNTA($A1938)&gt;0,VLOOKUP($A1938,Corsa!$A$1:$F$43,3,FALSE),"-")</f>
        <v>-</v>
      </c>
      <c r="G1938" s="28" t="str">
        <f>IF($D1938&gt;0,VLOOKUP($D1938,Iscrizioni!$A$2:$M$2502,9,FALSE),"-")</f>
        <v>-</v>
      </c>
      <c r="H1938" s="28" t="str">
        <f>IF($D1938&gt;0,VLOOKUP($D1938,Iscrizioni!$A$2:$M$2502,4,FALSE),"-")</f>
        <v>-</v>
      </c>
      <c r="I1938" s="27" t="str">
        <f>IF($D1938&gt;0,VLOOKUP($D1938,Iscrizioni!$A$2:$M$2502,5,FALSE),"-")</f>
        <v>-</v>
      </c>
      <c r="J1938" s="27" t="str">
        <f>IF($D1938&gt;0,VLOOKUP($D1938,Iscrizioni!$A$2:$M$2502,10,FALSE),"-")</f>
        <v>-</v>
      </c>
      <c r="K1938" s="27" t="str">
        <f t="shared" si="184"/>
        <v>-</v>
      </c>
      <c r="L1938" s="46" t="str">
        <f>IF($D1938&gt;0,VLOOKUP($D1938,Iscrizioni!$A$2:$M$2502,11,FALSE),"-")</f>
        <v>-</v>
      </c>
      <c r="M1938" s="27" t="str">
        <f>IF($D1938&gt;0,VLOOKUP($D1938,Iscrizioni!$A$2:$N$2502,12,FALSE),"-")</f>
        <v>-</v>
      </c>
      <c r="N1938" s="46" t="str">
        <f>IF($D1938&gt;0,VLOOKUP($D1938,Iscrizioni!$A$2:$M$2502,6,FALSE),"-")</f>
        <v>-</v>
      </c>
      <c r="O1938" s="107" t="str">
        <f>IF($D1938&gt;0,VLOOKUP($D1938,Iscrizioni!$A$2:$M$2502,7,FALSE),"-")</f>
        <v>-</v>
      </c>
      <c r="P1938" s="46" t="str">
        <f>IF($D1938&gt;0,VLOOKUP(LEFT($N1938,1),Regione!$A$2:$C$21,2,FALSE),"-")</f>
        <v>-</v>
      </c>
      <c r="Q1938" s="112" t="str">
        <f ca="1">IF($D1938&gt;0,NormalizzaTempo("D",CELL("tipo",$E1938),$E1938),"-")</f>
        <v>-</v>
      </c>
      <c r="R1938" s="27" t="str">
        <f>IF($D1938&gt;0,VLOOKUP($D1938,Iscrizioni!$A$2:$M$2502,13,FALSE),"-")</f>
        <v>-</v>
      </c>
      <c r="S1938" s="112" t="str">
        <f t="shared" si="187"/>
        <v>-</v>
      </c>
      <c r="T1938" s="112" t="str">
        <f>IF($D1938&gt;0,SUMIFS($S$3:$S1938,$X$3:$X1938,1,$J$3:$J1938,$J1938),"-")</f>
        <v>-</v>
      </c>
      <c r="U1938" s="112" t="str">
        <f t="shared" si="188"/>
        <v>-</v>
      </c>
      <c r="V1938" s="112" t="str">
        <f t="shared" si="185"/>
        <v>-</v>
      </c>
      <c r="W1938" s="27" t="str">
        <f>IF(LEN($C1938)=0,IF($D1938&gt;0,COUNTIFS($A$3:$A1938,$A1938),"-"),"Escluso")</f>
        <v>-</v>
      </c>
      <c r="X1938" s="2" t="str">
        <f>IF(LEN($C1938)=0,IF($D1938&gt;0,COUNTIFS($J$3:$J1938,$J1938,$C$3:$C1938,""),"-"),"Escluso")</f>
        <v>-</v>
      </c>
      <c r="Y1938" s="127" t="str">
        <f t="shared" si="183"/>
        <v>-</v>
      </c>
      <c r="Z1938" s="2" t="str">
        <f>IF($D1938&gt;0,COUNTIFS($O$3:$O1938,$O1938,$L$3:$L1938,$L1938,$I$3:$I1938,$I1938),"-")</f>
        <v>-</v>
      </c>
      <c r="AA1938" s="27" t="str">
        <f>IF($D1938&gt;0,IF(OR($Z1938 &gt;1,$L1938&lt;&gt;"Adulti"),0,VLOOKUP($P1938,Regione!$B$2:$C$22,2,FALSE)),"-")</f>
        <v>-</v>
      </c>
      <c r="AB1938" s="27" t="str">
        <f>IF($D1938&gt;0,IF(COUNTIFS($O$3:$O1938,$O1938,$L$3:$L1938,$L1938,$I$3:$I1938,$I1938) &gt;1,0,SUMIFS($Y$3:$Y$2503,$L$3:$L$2503,$L1938,$O$3:$O$2503,$O1938,$I$3:$I$2503,$I1938)),"-")</f>
        <v>-</v>
      </c>
      <c r="AC1938" s="27" t="str">
        <f t="shared" si="186"/>
        <v>-</v>
      </c>
    </row>
    <row r="1939" spans="1:29" s="1" customFormat="1">
      <c r="A1939" s="13"/>
      <c r="B1939" s="107" t="str">
        <f>IF(COUNTA($A1939)&gt;0,VLOOKUP($A1939,Corsa!$A$1:$F$43,2,FALSE),"-")</f>
        <v>-</v>
      </c>
      <c r="C1939" s="11"/>
      <c r="D1939" s="13"/>
      <c r="E1939" s="13"/>
      <c r="F1939" s="46" t="str">
        <f>IF(COUNTA($A1939)&gt;0,VLOOKUP($A1939,Corsa!$A$1:$F$43,3,FALSE),"-")</f>
        <v>-</v>
      </c>
      <c r="G1939" s="28" t="str">
        <f>IF($D1939&gt;0,VLOOKUP($D1939,Iscrizioni!$A$2:$M$2502,9,FALSE),"-")</f>
        <v>-</v>
      </c>
      <c r="H1939" s="28" t="str">
        <f>IF($D1939&gt;0,VLOOKUP($D1939,Iscrizioni!$A$2:$M$2502,4,FALSE),"-")</f>
        <v>-</v>
      </c>
      <c r="I1939" s="27" t="str">
        <f>IF($D1939&gt;0,VLOOKUP($D1939,Iscrizioni!$A$2:$M$2502,5,FALSE),"-")</f>
        <v>-</v>
      </c>
      <c r="J1939" s="27" t="str">
        <f>IF($D1939&gt;0,VLOOKUP($D1939,Iscrizioni!$A$2:$M$2502,10,FALSE),"-")</f>
        <v>-</v>
      </c>
      <c r="K1939" s="27" t="str">
        <f t="shared" si="184"/>
        <v>-</v>
      </c>
      <c r="L1939" s="46" t="str">
        <f>IF($D1939&gt;0,VLOOKUP($D1939,Iscrizioni!$A$2:$M$2502,11,FALSE),"-")</f>
        <v>-</v>
      </c>
      <c r="M1939" s="27" t="str">
        <f>IF($D1939&gt;0,VLOOKUP($D1939,Iscrizioni!$A$2:$N$2502,12,FALSE),"-")</f>
        <v>-</v>
      </c>
      <c r="N1939" s="46" t="str">
        <f>IF($D1939&gt;0,VLOOKUP($D1939,Iscrizioni!$A$2:$M$2502,6,FALSE),"-")</f>
        <v>-</v>
      </c>
      <c r="O1939" s="107" t="str">
        <f>IF($D1939&gt;0,VLOOKUP($D1939,Iscrizioni!$A$2:$M$2502,7,FALSE),"-")</f>
        <v>-</v>
      </c>
      <c r="P1939" s="46" t="str">
        <f>IF($D1939&gt;0,VLOOKUP(LEFT($N1939,1),Regione!$A$2:$C$21,2,FALSE),"-")</f>
        <v>-</v>
      </c>
      <c r="Q1939" s="112" t="str">
        <f ca="1">IF($D1939&gt;0,NormalizzaTempo("D",CELL("tipo",$E1939),$E1939),"-")</f>
        <v>-</v>
      </c>
      <c r="R1939" s="27" t="str">
        <f>IF($D1939&gt;0,VLOOKUP($D1939,Iscrizioni!$A$2:$M$2502,13,FALSE),"-")</f>
        <v>-</v>
      </c>
      <c r="S1939" s="112" t="str">
        <f t="shared" si="187"/>
        <v>-</v>
      </c>
      <c r="T1939" s="112" t="str">
        <f>IF($D1939&gt;0,SUMIFS($S$3:$S1939,$X$3:$X1939,1,$J$3:$J1939,$J1939),"-")</f>
        <v>-</v>
      </c>
      <c r="U1939" s="112" t="str">
        <f t="shared" si="188"/>
        <v>-</v>
      </c>
      <c r="V1939" s="112" t="str">
        <f t="shared" si="185"/>
        <v>-</v>
      </c>
      <c r="W1939" s="27" t="str">
        <f>IF(LEN($C1939)=0,IF($D1939&gt;0,COUNTIFS($A$3:$A1939,$A1939),"-"),"Escluso")</f>
        <v>-</v>
      </c>
      <c r="X1939" s="2" t="str">
        <f>IF(LEN($C1939)=0,IF($D1939&gt;0,COUNTIFS($J$3:$J1939,$J1939,$C$3:$C1939,""),"-"),"Escluso")</f>
        <v>-</v>
      </c>
      <c r="Y1939" s="127" t="str">
        <f t="shared" si="183"/>
        <v>-</v>
      </c>
      <c r="Z1939" s="2" t="str">
        <f>IF($D1939&gt;0,COUNTIFS($O$3:$O1939,$O1939,$L$3:$L1939,$L1939,$I$3:$I1939,$I1939),"-")</f>
        <v>-</v>
      </c>
      <c r="AA1939" s="27" t="str">
        <f>IF($D1939&gt;0,IF(OR($Z1939 &gt;1,$L1939&lt;&gt;"Adulti"),0,VLOOKUP($P1939,Regione!$B$2:$C$22,2,FALSE)),"-")</f>
        <v>-</v>
      </c>
      <c r="AB1939" s="27" t="str">
        <f>IF($D1939&gt;0,IF(COUNTIFS($O$3:$O1939,$O1939,$L$3:$L1939,$L1939,$I$3:$I1939,$I1939) &gt;1,0,SUMIFS($Y$3:$Y$2503,$L$3:$L$2503,$L1939,$O$3:$O$2503,$O1939,$I$3:$I$2503,$I1939)),"-")</f>
        <v>-</v>
      </c>
      <c r="AC1939" s="27" t="str">
        <f t="shared" si="186"/>
        <v>-</v>
      </c>
    </row>
    <row r="1940" spans="1:29" s="1" customFormat="1">
      <c r="A1940" s="13"/>
      <c r="B1940" s="107" t="str">
        <f>IF(COUNTA($A1940)&gt;0,VLOOKUP($A1940,Corsa!$A$1:$F$43,2,FALSE),"-")</f>
        <v>-</v>
      </c>
      <c r="C1940" s="11"/>
      <c r="D1940" s="13"/>
      <c r="E1940" s="13"/>
      <c r="F1940" s="46" t="str">
        <f>IF(COUNTA($A1940)&gt;0,VLOOKUP($A1940,Corsa!$A$1:$F$43,3,FALSE),"-")</f>
        <v>-</v>
      </c>
      <c r="G1940" s="28" t="str">
        <f>IF($D1940&gt;0,VLOOKUP($D1940,Iscrizioni!$A$2:$M$2502,9,FALSE),"-")</f>
        <v>-</v>
      </c>
      <c r="H1940" s="28" t="str">
        <f>IF($D1940&gt;0,VLOOKUP($D1940,Iscrizioni!$A$2:$M$2502,4,FALSE),"-")</f>
        <v>-</v>
      </c>
      <c r="I1940" s="27" t="str">
        <f>IF($D1940&gt;0,VLOOKUP($D1940,Iscrizioni!$A$2:$M$2502,5,FALSE),"-")</f>
        <v>-</v>
      </c>
      <c r="J1940" s="27" t="str">
        <f>IF($D1940&gt;0,VLOOKUP($D1940,Iscrizioni!$A$2:$M$2502,10,FALSE),"-")</f>
        <v>-</v>
      </c>
      <c r="K1940" s="27" t="str">
        <f t="shared" si="184"/>
        <v>-</v>
      </c>
      <c r="L1940" s="46" t="str">
        <f>IF($D1940&gt;0,VLOOKUP($D1940,Iscrizioni!$A$2:$M$2502,11,FALSE),"-")</f>
        <v>-</v>
      </c>
      <c r="M1940" s="27" t="str">
        <f>IF($D1940&gt;0,VLOOKUP($D1940,Iscrizioni!$A$2:$N$2502,12,FALSE),"-")</f>
        <v>-</v>
      </c>
      <c r="N1940" s="46" t="str">
        <f>IF($D1940&gt;0,VLOOKUP($D1940,Iscrizioni!$A$2:$M$2502,6,FALSE),"-")</f>
        <v>-</v>
      </c>
      <c r="O1940" s="107" t="str">
        <f>IF($D1940&gt;0,VLOOKUP($D1940,Iscrizioni!$A$2:$M$2502,7,FALSE),"-")</f>
        <v>-</v>
      </c>
      <c r="P1940" s="46" t="str">
        <f>IF($D1940&gt;0,VLOOKUP(LEFT($N1940,1),Regione!$A$2:$C$21,2,FALSE),"-")</f>
        <v>-</v>
      </c>
      <c r="Q1940" s="112" t="str">
        <f ca="1">IF($D1940&gt;0,NormalizzaTempo("D",CELL("tipo",$E1940),$E1940),"-")</f>
        <v>-</v>
      </c>
      <c r="R1940" s="27" t="str">
        <f>IF($D1940&gt;0,VLOOKUP($D1940,Iscrizioni!$A$2:$M$2502,13,FALSE),"-")</f>
        <v>-</v>
      </c>
      <c r="S1940" s="112" t="str">
        <f t="shared" si="187"/>
        <v>-</v>
      </c>
      <c r="T1940" s="112" t="str">
        <f>IF($D1940&gt;0,SUMIFS($S$3:$S1940,$X$3:$X1940,1,$J$3:$J1940,$J1940),"-")</f>
        <v>-</v>
      </c>
      <c r="U1940" s="112" t="str">
        <f t="shared" si="188"/>
        <v>-</v>
      </c>
      <c r="V1940" s="112" t="str">
        <f t="shared" si="185"/>
        <v>-</v>
      </c>
      <c r="W1940" s="27" t="str">
        <f>IF(LEN($C1940)=0,IF($D1940&gt;0,COUNTIFS($A$3:$A1940,$A1940),"-"),"Escluso")</f>
        <v>-</v>
      </c>
      <c r="X1940" s="2" t="str">
        <f>IF(LEN($C1940)=0,IF($D1940&gt;0,COUNTIFS($J$3:$J1940,$J1940,$C$3:$C1940,""),"-"),"Escluso")</f>
        <v>-</v>
      </c>
      <c r="Y1940" s="127" t="str">
        <f t="shared" si="183"/>
        <v>-</v>
      </c>
      <c r="Z1940" s="2" t="str">
        <f>IF($D1940&gt;0,COUNTIFS($O$3:$O1940,$O1940,$L$3:$L1940,$L1940,$I$3:$I1940,$I1940),"-")</f>
        <v>-</v>
      </c>
      <c r="AA1940" s="27" t="str">
        <f>IF($D1940&gt;0,IF(OR($Z1940 &gt;1,$L1940&lt;&gt;"Adulti"),0,VLOOKUP($P1940,Regione!$B$2:$C$22,2,FALSE)),"-")</f>
        <v>-</v>
      </c>
      <c r="AB1940" s="27" t="str">
        <f>IF($D1940&gt;0,IF(COUNTIFS($O$3:$O1940,$O1940,$L$3:$L1940,$L1940,$I$3:$I1940,$I1940) &gt;1,0,SUMIFS($Y$3:$Y$2503,$L$3:$L$2503,$L1940,$O$3:$O$2503,$O1940,$I$3:$I$2503,$I1940)),"-")</f>
        <v>-</v>
      </c>
      <c r="AC1940" s="27" t="str">
        <f t="shared" si="186"/>
        <v>-</v>
      </c>
    </row>
    <row r="1941" spans="1:29" s="1" customFormat="1">
      <c r="A1941" s="13"/>
      <c r="B1941" s="107" t="str">
        <f>IF(COUNTA($A1941)&gt;0,VLOOKUP($A1941,Corsa!$A$1:$F$43,2,FALSE),"-")</f>
        <v>-</v>
      </c>
      <c r="C1941" s="11"/>
      <c r="D1941" s="13"/>
      <c r="E1941" s="13"/>
      <c r="F1941" s="46" t="str">
        <f>IF(COUNTA($A1941)&gt;0,VLOOKUP($A1941,Corsa!$A$1:$F$43,3,FALSE),"-")</f>
        <v>-</v>
      </c>
      <c r="G1941" s="28" t="str">
        <f>IF($D1941&gt;0,VLOOKUP($D1941,Iscrizioni!$A$2:$M$2502,9,FALSE),"-")</f>
        <v>-</v>
      </c>
      <c r="H1941" s="28" t="str">
        <f>IF($D1941&gt;0,VLOOKUP($D1941,Iscrizioni!$A$2:$M$2502,4,FALSE),"-")</f>
        <v>-</v>
      </c>
      <c r="I1941" s="27" t="str">
        <f>IF($D1941&gt;0,VLOOKUP($D1941,Iscrizioni!$A$2:$M$2502,5,FALSE),"-")</f>
        <v>-</v>
      </c>
      <c r="J1941" s="27" t="str">
        <f>IF($D1941&gt;0,VLOOKUP($D1941,Iscrizioni!$A$2:$M$2502,10,FALSE),"-")</f>
        <v>-</v>
      </c>
      <c r="K1941" s="27" t="str">
        <f t="shared" si="184"/>
        <v>-</v>
      </c>
      <c r="L1941" s="46" t="str">
        <f>IF($D1941&gt;0,VLOOKUP($D1941,Iscrizioni!$A$2:$M$2502,11,FALSE),"-")</f>
        <v>-</v>
      </c>
      <c r="M1941" s="27" t="str">
        <f>IF($D1941&gt;0,VLOOKUP($D1941,Iscrizioni!$A$2:$N$2502,12,FALSE),"-")</f>
        <v>-</v>
      </c>
      <c r="N1941" s="46" t="str">
        <f>IF($D1941&gt;0,VLOOKUP($D1941,Iscrizioni!$A$2:$M$2502,6,FALSE),"-")</f>
        <v>-</v>
      </c>
      <c r="O1941" s="107" t="str">
        <f>IF($D1941&gt;0,VLOOKUP($D1941,Iscrizioni!$A$2:$M$2502,7,FALSE),"-")</f>
        <v>-</v>
      </c>
      <c r="P1941" s="46" t="str">
        <f>IF($D1941&gt;0,VLOOKUP(LEFT($N1941,1),Regione!$A$2:$C$21,2,FALSE),"-")</f>
        <v>-</v>
      </c>
      <c r="Q1941" s="112" t="str">
        <f ca="1">IF($D1941&gt;0,NormalizzaTempo("D",CELL("tipo",$E1941),$E1941),"-")</f>
        <v>-</v>
      </c>
      <c r="R1941" s="27" t="str">
        <f>IF($D1941&gt;0,VLOOKUP($D1941,Iscrizioni!$A$2:$M$2502,13,FALSE),"-")</f>
        <v>-</v>
      </c>
      <c r="S1941" s="112" t="str">
        <f t="shared" si="187"/>
        <v>-</v>
      </c>
      <c r="T1941" s="112" t="str">
        <f>IF($D1941&gt;0,SUMIFS($S$3:$S1941,$X$3:$X1941,1,$J$3:$J1941,$J1941),"-")</f>
        <v>-</v>
      </c>
      <c r="U1941" s="112" t="str">
        <f t="shared" si="188"/>
        <v>-</v>
      </c>
      <c r="V1941" s="112" t="str">
        <f t="shared" si="185"/>
        <v>-</v>
      </c>
      <c r="W1941" s="27" t="str">
        <f>IF(LEN($C1941)=0,IF($D1941&gt;0,COUNTIFS($A$3:$A1941,$A1941),"-"),"Escluso")</f>
        <v>-</v>
      </c>
      <c r="X1941" s="2" t="str">
        <f>IF(LEN($C1941)=0,IF($D1941&gt;0,COUNTIFS($J$3:$J1941,$J1941,$C$3:$C1941,""),"-"),"Escluso")</f>
        <v>-</v>
      </c>
      <c r="Y1941" s="127" t="str">
        <f t="shared" si="183"/>
        <v>-</v>
      </c>
      <c r="Z1941" s="2" t="str">
        <f>IF($D1941&gt;0,COUNTIFS($O$3:$O1941,$O1941,$L$3:$L1941,$L1941,$I$3:$I1941,$I1941),"-")</f>
        <v>-</v>
      </c>
      <c r="AA1941" s="27" t="str">
        <f>IF($D1941&gt;0,IF(OR($Z1941 &gt;1,$L1941&lt;&gt;"Adulti"),0,VLOOKUP($P1941,Regione!$B$2:$C$22,2,FALSE)),"-")</f>
        <v>-</v>
      </c>
      <c r="AB1941" s="27" t="str">
        <f>IF($D1941&gt;0,IF(COUNTIFS($O$3:$O1941,$O1941,$L$3:$L1941,$L1941,$I$3:$I1941,$I1941) &gt;1,0,SUMIFS($Y$3:$Y$2503,$L$3:$L$2503,$L1941,$O$3:$O$2503,$O1941,$I$3:$I$2503,$I1941)),"-")</f>
        <v>-</v>
      </c>
      <c r="AC1941" s="27" t="str">
        <f t="shared" si="186"/>
        <v>-</v>
      </c>
    </row>
    <row r="1942" spans="1:29" s="1" customFormat="1">
      <c r="A1942" s="13"/>
      <c r="B1942" s="107" t="str">
        <f>IF(COUNTA($A1942)&gt;0,VLOOKUP($A1942,Corsa!$A$1:$F$43,2,FALSE),"-")</f>
        <v>-</v>
      </c>
      <c r="C1942" s="11"/>
      <c r="D1942" s="13"/>
      <c r="E1942" s="13"/>
      <c r="F1942" s="46" t="str">
        <f>IF(COUNTA($A1942)&gt;0,VLOOKUP($A1942,Corsa!$A$1:$F$43,3,FALSE),"-")</f>
        <v>-</v>
      </c>
      <c r="G1942" s="28" t="str">
        <f>IF($D1942&gt;0,VLOOKUP($D1942,Iscrizioni!$A$2:$M$2502,9,FALSE),"-")</f>
        <v>-</v>
      </c>
      <c r="H1942" s="28" t="str">
        <f>IF($D1942&gt;0,VLOOKUP($D1942,Iscrizioni!$A$2:$M$2502,4,FALSE),"-")</f>
        <v>-</v>
      </c>
      <c r="I1942" s="27" t="str">
        <f>IF($D1942&gt;0,VLOOKUP($D1942,Iscrizioni!$A$2:$M$2502,5,FALSE),"-")</f>
        <v>-</v>
      </c>
      <c r="J1942" s="27" t="str">
        <f>IF($D1942&gt;0,VLOOKUP($D1942,Iscrizioni!$A$2:$M$2502,10,FALSE),"-")</f>
        <v>-</v>
      </c>
      <c r="K1942" s="27" t="str">
        <f t="shared" si="184"/>
        <v>-</v>
      </c>
      <c r="L1942" s="46" t="str">
        <f>IF($D1942&gt;0,VLOOKUP($D1942,Iscrizioni!$A$2:$M$2502,11,FALSE),"-")</f>
        <v>-</v>
      </c>
      <c r="M1942" s="27" t="str">
        <f>IF($D1942&gt;0,VLOOKUP($D1942,Iscrizioni!$A$2:$N$2502,12,FALSE),"-")</f>
        <v>-</v>
      </c>
      <c r="N1942" s="46" t="str">
        <f>IF($D1942&gt;0,VLOOKUP($D1942,Iscrizioni!$A$2:$M$2502,6,FALSE),"-")</f>
        <v>-</v>
      </c>
      <c r="O1942" s="107" t="str">
        <f>IF($D1942&gt;0,VLOOKUP($D1942,Iscrizioni!$A$2:$M$2502,7,FALSE),"-")</f>
        <v>-</v>
      </c>
      <c r="P1942" s="46" t="str">
        <f>IF($D1942&gt;0,VLOOKUP(LEFT($N1942,1),Regione!$A$2:$C$21,2,FALSE),"-")</f>
        <v>-</v>
      </c>
      <c r="Q1942" s="112" t="str">
        <f ca="1">IF($D1942&gt;0,NormalizzaTempo("D",CELL("tipo",$E1942),$E1942),"-")</f>
        <v>-</v>
      </c>
      <c r="R1942" s="27" t="str">
        <f>IF($D1942&gt;0,VLOOKUP($D1942,Iscrizioni!$A$2:$M$2502,13,FALSE),"-")</f>
        <v>-</v>
      </c>
      <c r="S1942" s="112" t="str">
        <f t="shared" si="187"/>
        <v>-</v>
      </c>
      <c r="T1942" s="112" t="str">
        <f>IF($D1942&gt;0,SUMIFS($S$3:$S1942,$X$3:$X1942,1,$J$3:$J1942,$J1942),"-")</f>
        <v>-</v>
      </c>
      <c r="U1942" s="112" t="str">
        <f t="shared" si="188"/>
        <v>-</v>
      </c>
      <c r="V1942" s="112" t="str">
        <f t="shared" si="185"/>
        <v>-</v>
      </c>
      <c r="W1942" s="27" t="str">
        <f>IF(LEN($C1942)=0,IF($D1942&gt;0,COUNTIFS($A$3:$A1942,$A1942),"-"),"Escluso")</f>
        <v>-</v>
      </c>
      <c r="X1942" s="2" t="str">
        <f>IF(LEN($C1942)=0,IF($D1942&gt;0,COUNTIFS($J$3:$J1942,$J1942,$C$3:$C1942,""),"-"),"Escluso")</f>
        <v>-</v>
      </c>
      <c r="Y1942" s="127" t="str">
        <f t="shared" si="183"/>
        <v>-</v>
      </c>
      <c r="Z1942" s="2" t="str">
        <f>IF($D1942&gt;0,COUNTIFS($O$3:$O1942,$O1942,$L$3:$L1942,$L1942,$I$3:$I1942,$I1942),"-")</f>
        <v>-</v>
      </c>
      <c r="AA1942" s="27" t="str">
        <f>IF($D1942&gt;0,IF(OR($Z1942 &gt;1,$L1942&lt;&gt;"Adulti"),0,VLOOKUP($P1942,Regione!$B$2:$C$22,2,FALSE)),"-")</f>
        <v>-</v>
      </c>
      <c r="AB1942" s="27" t="str">
        <f>IF($D1942&gt;0,IF(COUNTIFS($O$3:$O1942,$O1942,$L$3:$L1942,$L1942,$I$3:$I1942,$I1942) &gt;1,0,SUMIFS($Y$3:$Y$2503,$L$3:$L$2503,$L1942,$O$3:$O$2503,$O1942,$I$3:$I$2503,$I1942)),"-")</f>
        <v>-</v>
      </c>
      <c r="AC1942" s="27" t="str">
        <f t="shared" si="186"/>
        <v>-</v>
      </c>
    </row>
    <row r="1943" spans="1:29" s="1" customFormat="1">
      <c r="A1943" s="13"/>
      <c r="B1943" s="107" t="str">
        <f>IF(COUNTA($A1943)&gt;0,VLOOKUP($A1943,Corsa!$A$1:$F$43,2,FALSE),"-")</f>
        <v>-</v>
      </c>
      <c r="C1943" s="11"/>
      <c r="D1943" s="13"/>
      <c r="E1943" s="13"/>
      <c r="F1943" s="46" t="str">
        <f>IF(COUNTA($A1943)&gt;0,VLOOKUP($A1943,Corsa!$A$1:$F$43,3,FALSE),"-")</f>
        <v>-</v>
      </c>
      <c r="G1943" s="28" t="str">
        <f>IF($D1943&gt;0,VLOOKUP($D1943,Iscrizioni!$A$2:$M$2502,9,FALSE),"-")</f>
        <v>-</v>
      </c>
      <c r="H1943" s="28" t="str">
        <f>IF($D1943&gt;0,VLOOKUP($D1943,Iscrizioni!$A$2:$M$2502,4,FALSE),"-")</f>
        <v>-</v>
      </c>
      <c r="I1943" s="27" t="str">
        <f>IF($D1943&gt;0,VLOOKUP($D1943,Iscrizioni!$A$2:$M$2502,5,FALSE),"-")</f>
        <v>-</v>
      </c>
      <c r="J1943" s="27" t="str">
        <f>IF($D1943&gt;0,VLOOKUP($D1943,Iscrizioni!$A$2:$M$2502,10,FALSE),"-")</f>
        <v>-</v>
      </c>
      <c r="K1943" s="27" t="str">
        <f t="shared" si="184"/>
        <v>-</v>
      </c>
      <c r="L1943" s="46" t="str">
        <f>IF($D1943&gt;0,VLOOKUP($D1943,Iscrizioni!$A$2:$M$2502,11,FALSE),"-")</f>
        <v>-</v>
      </c>
      <c r="M1943" s="27" t="str">
        <f>IF($D1943&gt;0,VLOOKUP($D1943,Iscrizioni!$A$2:$N$2502,12,FALSE),"-")</f>
        <v>-</v>
      </c>
      <c r="N1943" s="46" t="str">
        <f>IF($D1943&gt;0,VLOOKUP($D1943,Iscrizioni!$A$2:$M$2502,6,FALSE),"-")</f>
        <v>-</v>
      </c>
      <c r="O1943" s="107" t="str">
        <f>IF($D1943&gt;0,VLOOKUP($D1943,Iscrizioni!$A$2:$M$2502,7,FALSE),"-")</f>
        <v>-</v>
      </c>
      <c r="P1943" s="46" t="str">
        <f>IF($D1943&gt;0,VLOOKUP(LEFT($N1943,1),Regione!$A$2:$C$21,2,FALSE),"-")</f>
        <v>-</v>
      </c>
      <c r="Q1943" s="112" t="str">
        <f ca="1">IF($D1943&gt;0,NormalizzaTempo("D",CELL("tipo",$E1943),$E1943),"-")</f>
        <v>-</v>
      </c>
      <c r="R1943" s="27" t="str">
        <f>IF($D1943&gt;0,VLOOKUP($D1943,Iscrizioni!$A$2:$M$2502,13,FALSE),"-")</f>
        <v>-</v>
      </c>
      <c r="S1943" s="112" t="str">
        <f t="shared" si="187"/>
        <v>-</v>
      </c>
      <c r="T1943" s="112" t="str">
        <f>IF($D1943&gt;0,SUMIFS($S$3:$S1943,$X$3:$X1943,1,$J$3:$J1943,$J1943),"-")</f>
        <v>-</v>
      </c>
      <c r="U1943" s="112" t="str">
        <f t="shared" si="188"/>
        <v>-</v>
      </c>
      <c r="V1943" s="112" t="str">
        <f t="shared" si="185"/>
        <v>-</v>
      </c>
      <c r="W1943" s="27" t="str">
        <f>IF(LEN($C1943)=0,IF($D1943&gt;0,COUNTIFS($A$3:$A1943,$A1943),"-"),"Escluso")</f>
        <v>-</v>
      </c>
      <c r="X1943" s="2" t="str">
        <f>IF(LEN($C1943)=0,IF($D1943&gt;0,COUNTIFS($J$3:$J1943,$J1943,$C$3:$C1943,""),"-"),"Escluso")</f>
        <v>-</v>
      </c>
      <c r="Y1943" s="127" t="str">
        <f t="shared" si="183"/>
        <v>-</v>
      </c>
      <c r="Z1943" s="2" t="str">
        <f>IF($D1943&gt;0,COUNTIFS($O$3:$O1943,$O1943,$L$3:$L1943,$L1943,$I$3:$I1943,$I1943),"-")</f>
        <v>-</v>
      </c>
      <c r="AA1943" s="27" t="str">
        <f>IF($D1943&gt;0,IF(OR($Z1943 &gt;1,$L1943&lt;&gt;"Adulti"),0,VLOOKUP($P1943,Regione!$B$2:$C$22,2,FALSE)),"-")</f>
        <v>-</v>
      </c>
      <c r="AB1943" s="27" t="str">
        <f>IF($D1943&gt;0,IF(COUNTIFS($O$3:$O1943,$O1943,$L$3:$L1943,$L1943,$I$3:$I1943,$I1943) &gt;1,0,SUMIFS($Y$3:$Y$2503,$L$3:$L$2503,$L1943,$O$3:$O$2503,$O1943,$I$3:$I$2503,$I1943)),"-")</f>
        <v>-</v>
      </c>
      <c r="AC1943" s="27" t="str">
        <f t="shared" si="186"/>
        <v>-</v>
      </c>
    </row>
    <row r="1944" spans="1:29" s="1" customFormat="1">
      <c r="A1944" s="13"/>
      <c r="B1944" s="107" t="str">
        <f>IF(COUNTA($A1944)&gt;0,VLOOKUP($A1944,Corsa!$A$1:$F$43,2,FALSE),"-")</f>
        <v>-</v>
      </c>
      <c r="C1944" s="11"/>
      <c r="D1944" s="13"/>
      <c r="E1944" s="13"/>
      <c r="F1944" s="46" t="str">
        <f>IF(COUNTA($A1944)&gt;0,VLOOKUP($A1944,Corsa!$A$1:$F$43,3,FALSE),"-")</f>
        <v>-</v>
      </c>
      <c r="G1944" s="28" t="str">
        <f>IF($D1944&gt;0,VLOOKUP($D1944,Iscrizioni!$A$2:$M$2502,9,FALSE),"-")</f>
        <v>-</v>
      </c>
      <c r="H1944" s="28" t="str">
        <f>IF($D1944&gt;0,VLOOKUP($D1944,Iscrizioni!$A$2:$M$2502,4,FALSE),"-")</f>
        <v>-</v>
      </c>
      <c r="I1944" s="27" t="str">
        <f>IF($D1944&gt;0,VLOOKUP($D1944,Iscrizioni!$A$2:$M$2502,5,FALSE),"-")</f>
        <v>-</v>
      </c>
      <c r="J1944" s="27" t="str">
        <f>IF($D1944&gt;0,VLOOKUP($D1944,Iscrizioni!$A$2:$M$2502,10,FALSE),"-")</f>
        <v>-</v>
      </c>
      <c r="K1944" s="27" t="str">
        <f t="shared" si="184"/>
        <v>-</v>
      </c>
      <c r="L1944" s="46" t="str">
        <f>IF($D1944&gt;0,VLOOKUP($D1944,Iscrizioni!$A$2:$M$2502,11,FALSE),"-")</f>
        <v>-</v>
      </c>
      <c r="M1944" s="27" t="str">
        <f>IF($D1944&gt;0,VLOOKUP($D1944,Iscrizioni!$A$2:$N$2502,12,FALSE),"-")</f>
        <v>-</v>
      </c>
      <c r="N1944" s="46" t="str">
        <f>IF($D1944&gt;0,VLOOKUP($D1944,Iscrizioni!$A$2:$M$2502,6,FALSE),"-")</f>
        <v>-</v>
      </c>
      <c r="O1944" s="107" t="str">
        <f>IF($D1944&gt;0,VLOOKUP($D1944,Iscrizioni!$A$2:$M$2502,7,FALSE),"-")</f>
        <v>-</v>
      </c>
      <c r="P1944" s="46" t="str">
        <f>IF($D1944&gt;0,VLOOKUP(LEFT($N1944,1),Regione!$A$2:$C$21,2,FALSE),"-")</f>
        <v>-</v>
      </c>
      <c r="Q1944" s="112" t="str">
        <f ca="1">IF($D1944&gt;0,NormalizzaTempo("D",CELL("tipo",$E1944),$E1944),"-")</f>
        <v>-</v>
      </c>
      <c r="R1944" s="27" t="str">
        <f>IF($D1944&gt;0,VLOOKUP($D1944,Iscrizioni!$A$2:$M$2502,13,FALSE),"-")</f>
        <v>-</v>
      </c>
      <c r="S1944" s="112" t="str">
        <f t="shared" si="187"/>
        <v>-</v>
      </c>
      <c r="T1944" s="112" t="str">
        <f>IF($D1944&gt;0,SUMIFS($S$3:$S1944,$X$3:$X1944,1,$J$3:$J1944,$J1944),"-")</f>
        <v>-</v>
      </c>
      <c r="U1944" s="112" t="str">
        <f t="shared" si="188"/>
        <v>-</v>
      </c>
      <c r="V1944" s="112" t="str">
        <f t="shared" si="185"/>
        <v>-</v>
      </c>
      <c r="W1944" s="27" t="str">
        <f>IF(LEN($C1944)=0,IF($D1944&gt;0,COUNTIFS($A$3:$A1944,$A1944),"-"),"Escluso")</f>
        <v>-</v>
      </c>
      <c r="X1944" s="2" t="str">
        <f>IF(LEN($C1944)=0,IF($D1944&gt;0,COUNTIFS($J$3:$J1944,$J1944,$C$3:$C1944,""),"-"),"Escluso")</f>
        <v>-</v>
      </c>
      <c r="Y1944" s="127" t="str">
        <f t="shared" si="183"/>
        <v>-</v>
      </c>
      <c r="Z1944" s="2" t="str">
        <f>IF($D1944&gt;0,COUNTIFS($O$3:$O1944,$O1944,$L$3:$L1944,$L1944,$I$3:$I1944,$I1944),"-")</f>
        <v>-</v>
      </c>
      <c r="AA1944" s="27" t="str">
        <f>IF($D1944&gt;0,IF(OR($Z1944 &gt;1,$L1944&lt;&gt;"Adulti"),0,VLOOKUP($P1944,Regione!$B$2:$C$22,2,FALSE)),"-")</f>
        <v>-</v>
      </c>
      <c r="AB1944" s="27" t="str">
        <f>IF($D1944&gt;0,IF(COUNTIFS($O$3:$O1944,$O1944,$L$3:$L1944,$L1944,$I$3:$I1944,$I1944) &gt;1,0,SUMIFS($Y$3:$Y$2503,$L$3:$L$2503,$L1944,$O$3:$O$2503,$O1944,$I$3:$I$2503,$I1944)),"-")</f>
        <v>-</v>
      </c>
      <c r="AC1944" s="27" t="str">
        <f t="shared" si="186"/>
        <v>-</v>
      </c>
    </row>
    <row r="1945" spans="1:29" s="1" customFormat="1">
      <c r="A1945" s="13"/>
      <c r="B1945" s="107" t="str">
        <f>IF(COUNTA($A1945)&gt;0,VLOOKUP($A1945,Corsa!$A$1:$F$43,2,FALSE),"-")</f>
        <v>-</v>
      </c>
      <c r="C1945" s="11"/>
      <c r="D1945" s="13"/>
      <c r="E1945" s="13"/>
      <c r="F1945" s="46" t="str">
        <f>IF(COUNTA($A1945)&gt;0,VLOOKUP($A1945,Corsa!$A$1:$F$43,3,FALSE),"-")</f>
        <v>-</v>
      </c>
      <c r="G1945" s="28" t="str">
        <f>IF($D1945&gt;0,VLOOKUP($D1945,Iscrizioni!$A$2:$M$2502,9,FALSE),"-")</f>
        <v>-</v>
      </c>
      <c r="H1945" s="28" t="str">
        <f>IF($D1945&gt;0,VLOOKUP($D1945,Iscrizioni!$A$2:$M$2502,4,FALSE),"-")</f>
        <v>-</v>
      </c>
      <c r="I1945" s="27" t="str">
        <f>IF($D1945&gt;0,VLOOKUP($D1945,Iscrizioni!$A$2:$M$2502,5,FALSE),"-")</f>
        <v>-</v>
      </c>
      <c r="J1945" s="27" t="str">
        <f>IF($D1945&gt;0,VLOOKUP($D1945,Iscrizioni!$A$2:$M$2502,10,FALSE),"-")</f>
        <v>-</v>
      </c>
      <c r="K1945" s="27" t="str">
        <f t="shared" si="184"/>
        <v>-</v>
      </c>
      <c r="L1945" s="46" t="str">
        <f>IF($D1945&gt;0,VLOOKUP($D1945,Iscrizioni!$A$2:$M$2502,11,FALSE),"-")</f>
        <v>-</v>
      </c>
      <c r="M1945" s="27" t="str">
        <f>IF($D1945&gt;0,VLOOKUP($D1945,Iscrizioni!$A$2:$N$2502,12,FALSE),"-")</f>
        <v>-</v>
      </c>
      <c r="N1945" s="46" t="str">
        <f>IF($D1945&gt;0,VLOOKUP($D1945,Iscrizioni!$A$2:$M$2502,6,FALSE),"-")</f>
        <v>-</v>
      </c>
      <c r="O1945" s="107" t="str">
        <f>IF($D1945&gt;0,VLOOKUP($D1945,Iscrizioni!$A$2:$M$2502,7,FALSE),"-")</f>
        <v>-</v>
      </c>
      <c r="P1945" s="46" t="str">
        <f>IF($D1945&gt;0,VLOOKUP(LEFT($N1945,1),Regione!$A$2:$C$21,2,FALSE),"-")</f>
        <v>-</v>
      </c>
      <c r="Q1945" s="112" t="str">
        <f ca="1">IF($D1945&gt;0,NormalizzaTempo("D",CELL("tipo",$E1945),$E1945),"-")</f>
        <v>-</v>
      </c>
      <c r="R1945" s="27" t="str">
        <f>IF($D1945&gt;0,VLOOKUP($D1945,Iscrizioni!$A$2:$M$2502,13,FALSE),"-")</f>
        <v>-</v>
      </c>
      <c r="S1945" s="112" t="str">
        <f t="shared" si="187"/>
        <v>-</v>
      </c>
      <c r="T1945" s="112" t="str">
        <f>IF($D1945&gt;0,SUMIFS($S$3:$S1945,$X$3:$X1945,1,$J$3:$J1945,$J1945),"-")</f>
        <v>-</v>
      </c>
      <c r="U1945" s="112" t="str">
        <f t="shared" si="188"/>
        <v>-</v>
      </c>
      <c r="V1945" s="112" t="str">
        <f t="shared" si="185"/>
        <v>-</v>
      </c>
      <c r="W1945" s="27" t="str">
        <f>IF(LEN($C1945)=0,IF($D1945&gt;0,COUNTIFS($A$3:$A1945,$A1945),"-"),"Escluso")</f>
        <v>-</v>
      </c>
      <c r="X1945" s="2" t="str">
        <f>IF(LEN($C1945)=0,IF($D1945&gt;0,COUNTIFS($J$3:$J1945,$J1945,$C$3:$C1945,""),"-"),"Escluso")</f>
        <v>-</v>
      </c>
      <c r="Y1945" s="127" t="str">
        <f t="shared" si="183"/>
        <v>-</v>
      </c>
      <c r="Z1945" s="2" t="str">
        <f>IF($D1945&gt;0,COUNTIFS($O$3:$O1945,$O1945,$L$3:$L1945,$L1945,$I$3:$I1945,$I1945),"-")</f>
        <v>-</v>
      </c>
      <c r="AA1945" s="27" t="str">
        <f>IF($D1945&gt;0,IF(OR($Z1945 &gt;1,$L1945&lt;&gt;"Adulti"),0,VLOOKUP($P1945,Regione!$B$2:$C$22,2,FALSE)),"-")</f>
        <v>-</v>
      </c>
      <c r="AB1945" s="27" t="str">
        <f>IF($D1945&gt;0,IF(COUNTIFS($O$3:$O1945,$O1945,$L$3:$L1945,$L1945,$I$3:$I1945,$I1945) &gt;1,0,SUMIFS($Y$3:$Y$2503,$L$3:$L$2503,$L1945,$O$3:$O$2503,$O1945,$I$3:$I$2503,$I1945)),"-")</f>
        <v>-</v>
      </c>
      <c r="AC1945" s="27" t="str">
        <f t="shared" si="186"/>
        <v>-</v>
      </c>
    </row>
    <row r="1946" spans="1:29" s="1" customFormat="1">
      <c r="A1946" s="13"/>
      <c r="B1946" s="107" t="str">
        <f>IF(COUNTA($A1946)&gt;0,VLOOKUP($A1946,Corsa!$A$1:$F$43,2,FALSE),"-")</f>
        <v>-</v>
      </c>
      <c r="C1946" s="11"/>
      <c r="D1946" s="13"/>
      <c r="E1946" s="13"/>
      <c r="F1946" s="46" t="str">
        <f>IF(COUNTA($A1946)&gt;0,VLOOKUP($A1946,Corsa!$A$1:$F$43,3,FALSE),"-")</f>
        <v>-</v>
      </c>
      <c r="G1946" s="28" t="str">
        <f>IF($D1946&gt;0,VLOOKUP($D1946,Iscrizioni!$A$2:$M$2502,9,FALSE),"-")</f>
        <v>-</v>
      </c>
      <c r="H1946" s="28" t="str">
        <f>IF($D1946&gt;0,VLOOKUP($D1946,Iscrizioni!$A$2:$M$2502,4,FALSE),"-")</f>
        <v>-</v>
      </c>
      <c r="I1946" s="27" t="str">
        <f>IF($D1946&gt;0,VLOOKUP($D1946,Iscrizioni!$A$2:$M$2502,5,FALSE),"-")</f>
        <v>-</v>
      </c>
      <c r="J1946" s="27" t="str">
        <f>IF($D1946&gt;0,VLOOKUP($D1946,Iscrizioni!$A$2:$M$2502,10,FALSE),"-")</f>
        <v>-</v>
      </c>
      <c r="K1946" s="27" t="str">
        <f t="shared" si="184"/>
        <v>-</v>
      </c>
      <c r="L1946" s="46" t="str">
        <f>IF($D1946&gt;0,VLOOKUP($D1946,Iscrizioni!$A$2:$M$2502,11,FALSE),"-")</f>
        <v>-</v>
      </c>
      <c r="M1946" s="27" t="str">
        <f>IF($D1946&gt;0,VLOOKUP($D1946,Iscrizioni!$A$2:$N$2502,12,FALSE),"-")</f>
        <v>-</v>
      </c>
      <c r="N1946" s="46" t="str">
        <f>IF($D1946&gt;0,VLOOKUP($D1946,Iscrizioni!$A$2:$M$2502,6,FALSE),"-")</f>
        <v>-</v>
      </c>
      <c r="O1946" s="107" t="str">
        <f>IF($D1946&gt;0,VLOOKUP($D1946,Iscrizioni!$A$2:$M$2502,7,FALSE),"-")</f>
        <v>-</v>
      </c>
      <c r="P1946" s="46" t="str">
        <f>IF($D1946&gt;0,VLOOKUP(LEFT($N1946,1),Regione!$A$2:$C$21,2,FALSE),"-")</f>
        <v>-</v>
      </c>
      <c r="Q1946" s="112" t="str">
        <f ca="1">IF($D1946&gt;0,NormalizzaTempo("D",CELL("tipo",$E1946),$E1946),"-")</f>
        <v>-</v>
      </c>
      <c r="R1946" s="27" t="str">
        <f>IF($D1946&gt;0,VLOOKUP($D1946,Iscrizioni!$A$2:$M$2502,13,FALSE),"-")</f>
        <v>-</v>
      </c>
      <c r="S1946" s="112" t="str">
        <f t="shared" si="187"/>
        <v>-</v>
      </c>
      <c r="T1946" s="112" t="str">
        <f>IF($D1946&gt;0,SUMIFS($S$3:$S1946,$X$3:$X1946,1,$J$3:$J1946,$J1946),"-")</f>
        <v>-</v>
      </c>
      <c r="U1946" s="112" t="str">
        <f t="shared" si="188"/>
        <v>-</v>
      </c>
      <c r="V1946" s="112" t="str">
        <f t="shared" si="185"/>
        <v>-</v>
      </c>
      <c r="W1946" s="27" t="str">
        <f>IF(LEN($C1946)=0,IF($D1946&gt;0,COUNTIFS($A$3:$A1946,$A1946),"-"),"Escluso")</f>
        <v>-</v>
      </c>
      <c r="X1946" s="2" t="str">
        <f>IF(LEN($C1946)=0,IF($D1946&gt;0,COUNTIFS($J$3:$J1946,$J1946,$C$3:$C1946,""),"-"),"Escluso")</f>
        <v>-</v>
      </c>
      <c r="Y1946" s="127" t="str">
        <f t="shared" si="183"/>
        <v>-</v>
      </c>
      <c r="Z1946" s="2" t="str">
        <f>IF($D1946&gt;0,COUNTIFS($O$3:$O1946,$O1946,$L$3:$L1946,$L1946,$I$3:$I1946,$I1946),"-")</f>
        <v>-</v>
      </c>
      <c r="AA1946" s="27" t="str">
        <f>IF($D1946&gt;0,IF(OR($Z1946 &gt;1,$L1946&lt;&gt;"Adulti"),0,VLOOKUP($P1946,Regione!$B$2:$C$22,2,FALSE)),"-")</f>
        <v>-</v>
      </c>
      <c r="AB1946" s="27" t="str">
        <f>IF($D1946&gt;0,IF(COUNTIFS($O$3:$O1946,$O1946,$L$3:$L1946,$L1946,$I$3:$I1946,$I1946) &gt;1,0,SUMIFS($Y$3:$Y$2503,$L$3:$L$2503,$L1946,$O$3:$O$2503,$O1946,$I$3:$I$2503,$I1946)),"-")</f>
        <v>-</v>
      </c>
      <c r="AC1946" s="27" t="str">
        <f t="shared" si="186"/>
        <v>-</v>
      </c>
    </row>
    <row r="1947" spans="1:29" s="1" customFormat="1">
      <c r="A1947" s="13"/>
      <c r="B1947" s="107" t="str">
        <f>IF(COUNTA($A1947)&gt;0,VLOOKUP($A1947,Corsa!$A$1:$F$43,2,FALSE),"-")</f>
        <v>-</v>
      </c>
      <c r="C1947" s="11"/>
      <c r="D1947" s="13"/>
      <c r="E1947" s="13"/>
      <c r="F1947" s="46" t="str">
        <f>IF(COUNTA($A1947)&gt;0,VLOOKUP($A1947,Corsa!$A$1:$F$43,3,FALSE),"-")</f>
        <v>-</v>
      </c>
      <c r="G1947" s="28" t="str">
        <f>IF($D1947&gt;0,VLOOKUP($D1947,Iscrizioni!$A$2:$M$2502,9,FALSE),"-")</f>
        <v>-</v>
      </c>
      <c r="H1947" s="28" t="str">
        <f>IF($D1947&gt;0,VLOOKUP($D1947,Iscrizioni!$A$2:$M$2502,4,FALSE),"-")</f>
        <v>-</v>
      </c>
      <c r="I1947" s="27" t="str">
        <f>IF($D1947&gt;0,VLOOKUP($D1947,Iscrizioni!$A$2:$M$2502,5,FALSE),"-")</f>
        <v>-</v>
      </c>
      <c r="J1947" s="27" t="str">
        <f>IF($D1947&gt;0,VLOOKUP($D1947,Iscrizioni!$A$2:$M$2502,10,FALSE),"-")</f>
        <v>-</v>
      </c>
      <c r="K1947" s="27" t="str">
        <f t="shared" si="184"/>
        <v>-</v>
      </c>
      <c r="L1947" s="46" t="str">
        <f>IF($D1947&gt;0,VLOOKUP($D1947,Iscrizioni!$A$2:$M$2502,11,FALSE),"-")</f>
        <v>-</v>
      </c>
      <c r="M1947" s="27" t="str">
        <f>IF($D1947&gt;0,VLOOKUP($D1947,Iscrizioni!$A$2:$N$2502,12,FALSE),"-")</f>
        <v>-</v>
      </c>
      <c r="N1947" s="46" t="str">
        <f>IF($D1947&gt;0,VLOOKUP($D1947,Iscrizioni!$A$2:$M$2502,6,FALSE),"-")</f>
        <v>-</v>
      </c>
      <c r="O1947" s="107" t="str">
        <f>IF($D1947&gt;0,VLOOKUP($D1947,Iscrizioni!$A$2:$M$2502,7,FALSE),"-")</f>
        <v>-</v>
      </c>
      <c r="P1947" s="46" t="str">
        <f>IF($D1947&gt;0,VLOOKUP(LEFT($N1947,1),Regione!$A$2:$C$21,2,FALSE),"-")</f>
        <v>-</v>
      </c>
      <c r="Q1947" s="112" t="str">
        <f ca="1">IF($D1947&gt;0,NormalizzaTempo("D",CELL("tipo",$E1947),$E1947),"-")</f>
        <v>-</v>
      </c>
      <c r="R1947" s="27" t="str">
        <f>IF($D1947&gt;0,VLOOKUP($D1947,Iscrizioni!$A$2:$M$2502,13,FALSE),"-")</f>
        <v>-</v>
      </c>
      <c r="S1947" s="112" t="str">
        <f t="shared" si="187"/>
        <v>-</v>
      </c>
      <c r="T1947" s="112" t="str">
        <f>IF($D1947&gt;0,SUMIFS($S$3:$S1947,$X$3:$X1947,1,$J$3:$J1947,$J1947),"-")</f>
        <v>-</v>
      </c>
      <c r="U1947" s="112" t="str">
        <f t="shared" si="188"/>
        <v>-</v>
      </c>
      <c r="V1947" s="112" t="str">
        <f t="shared" si="185"/>
        <v>-</v>
      </c>
      <c r="W1947" s="27" t="str">
        <f>IF(LEN($C1947)=0,IF($D1947&gt;0,COUNTIFS($A$3:$A1947,$A1947),"-"),"Escluso")</f>
        <v>-</v>
      </c>
      <c r="X1947" s="2" t="str">
        <f>IF(LEN($C1947)=0,IF($D1947&gt;0,COUNTIFS($J$3:$J1947,$J1947,$C$3:$C1947,""),"-"),"Escluso")</f>
        <v>-</v>
      </c>
      <c r="Y1947" s="127" t="str">
        <f t="shared" si="183"/>
        <v>-</v>
      </c>
      <c r="Z1947" s="2" t="str">
        <f>IF($D1947&gt;0,COUNTIFS($O$3:$O1947,$O1947,$L$3:$L1947,$L1947,$I$3:$I1947,$I1947),"-")</f>
        <v>-</v>
      </c>
      <c r="AA1947" s="27" t="str">
        <f>IF($D1947&gt;0,IF(OR($Z1947 &gt;1,$L1947&lt;&gt;"Adulti"),0,VLOOKUP($P1947,Regione!$B$2:$C$22,2,FALSE)),"-")</f>
        <v>-</v>
      </c>
      <c r="AB1947" s="27" t="str">
        <f>IF($D1947&gt;0,IF(COUNTIFS($O$3:$O1947,$O1947,$L$3:$L1947,$L1947,$I$3:$I1947,$I1947) &gt;1,0,SUMIFS($Y$3:$Y$2503,$L$3:$L$2503,$L1947,$O$3:$O$2503,$O1947,$I$3:$I$2503,$I1947)),"-")</f>
        <v>-</v>
      </c>
      <c r="AC1947" s="27" t="str">
        <f t="shared" si="186"/>
        <v>-</v>
      </c>
    </row>
    <row r="1948" spans="1:29" s="1" customFormat="1">
      <c r="A1948" s="13"/>
      <c r="B1948" s="107" t="str">
        <f>IF(COUNTA($A1948)&gt;0,VLOOKUP($A1948,Corsa!$A$1:$F$43,2,FALSE),"-")</f>
        <v>-</v>
      </c>
      <c r="C1948" s="11"/>
      <c r="D1948" s="13"/>
      <c r="E1948" s="13"/>
      <c r="F1948" s="46" t="str">
        <f>IF(COUNTA($A1948)&gt;0,VLOOKUP($A1948,Corsa!$A$1:$F$43,3,FALSE),"-")</f>
        <v>-</v>
      </c>
      <c r="G1948" s="28" t="str">
        <f>IF($D1948&gt;0,VLOOKUP($D1948,Iscrizioni!$A$2:$M$2502,9,FALSE),"-")</f>
        <v>-</v>
      </c>
      <c r="H1948" s="28" t="str">
        <f>IF($D1948&gt;0,VLOOKUP($D1948,Iscrizioni!$A$2:$M$2502,4,FALSE),"-")</f>
        <v>-</v>
      </c>
      <c r="I1948" s="27" t="str">
        <f>IF($D1948&gt;0,VLOOKUP($D1948,Iscrizioni!$A$2:$M$2502,5,FALSE),"-")</f>
        <v>-</v>
      </c>
      <c r="J1948" s="27" t="str">
        <f>IF($D1948&gt;0,VLOOKUP($D1948,Iscrizioni!$A$2:$M$2502,10,FALSE),"-")</f>
        <v>-</v>
      </c>
      <c r="K1948" s="27" t="str">
        <f t="shared" si="184"/>
        <v>-</v>
      </c>
      <c r="L1948" s="46" t="str">
        <f>IF($D1948&gt;0,VLOOKUP($D1948,Iscrizioni!$A$2:$M$2502,11,FALSE),"-")</f>
        <v>-</v>
      </c>
      <c r="M1948" s="27" t="str">
        <f>IF($D1948&gt;0,VLOOKUP($D1948,Iscrizioni!$A$2:$N$2502,12,FALSE),"-")</f>
        <v>-</v>
      </c>
      <c r="N1948" s="46" t="str">
        <f>IF($D1948&gt;0,VLOOKUP($D1948,Iscrizioni!$A$2:$M$2502,6,FALSE),"-")</f>
        <v>-</v>
      </c>
      <c r="O1948" s="107" t="str">
        <f>IF($D1948&gt;0,VLOOKUP($D1948,Iscrizioni!$A$2:$M$2502,7,FALSE),"-")</f>
        <v>-</v>
      </c>
      <c r="P1948" s="46" t="str">
        <f>IF($D1948&gt;0,VLOOKUP(LEFT($N1948,1),Regione!$A$2:$C$21,2,FALSE),"-")</f>
        <v>-</v>
      </c>
      <c r="Q1948" s="112" t="str">
        <f ca="1">IF($D1948&gt;0,NormalizzaTempo("D",CELL("tipo",$E1948),$E1948),"-")</f>
        <v>-</v>
      </c>
      <c r="R1948" s="27" t="str">
        <f>IF($D1948&gt;0,VLOOKUP($D1948,Iscrizioni!$A$2:$M$2502,13,FALSE),"-")</f>
        <v>-</v>
      </c>
      <c r="S1948" s="112" t="str">
        <f t="shared" si="187"/>
        <v>-</v>
      </c>
      <c r="T1948" s="112" t="str">
        <f>IF($D1948&gt;0,SUMIFS($S$3:$S1948,$X$3:$X1948,1,$J$3:$J1948,$J1948),"-")</f>
        <v>-</v>
      </c>
      <c r="U1948" s="112" t="str">
        <f t="shared" si="188"/>
        <v>-</v>
      </c>
      <c r="V1948" s="112" t="str">
        <f t="shared" si="185"/>
        <v>-</v>
      </c>
      <c r="W1948" s="27" t="str">
        <f>IF(LEN($C1948)=0,IF($D1948&gt;0,COUNTIFS($A$3:$A1948,$A1948),"-"),"Escluso")</f>
        <v>-</v>
      </c>
      <c r="X1948" s="2" t="str">
        <f>IF(LEN($C1948)=0,IF($D1948&gt;0,COUNTIFS($J$3:$J1948,$J1948,$C$3:$C1948,""),"-"),"Escluso")</f>
        <v>-</v>
      </c>
      <c r="Y1948" s="127" t="str">
        <f t="shared" si="183"/>
        <v>-</v>
      </c>
      <c r="Z1948" s="2" t="str">
        <f>IF($D1948&gt;0,COUNTIFS($O$3:$O1948,$O1948,$L$3:$L1948,$L1948,$I$3:$I1948,$I1948),"-")</f>
        <v>-</v>
      </c>
      <c r="AA1948" s="27" t="str">
        <f>IF($D1948&gt;0,IF(OR($Z1948 &gt;1,$L1948&lt;&gt;"Adulti"),0,VLOOKUP($P1948,Regione!$B$2:$C$22,2,FALSE)),"-")</f>
        <v>-</v>
      </c>
      <c r="AB1948" s="27" t="str">
        <f>IF($D1948&gt;0,IF(COUNTIFS($O$3:$O1948,$O1948,$L$3:$L1948,$L1948,$I$3:$I1948,$I1948) &gt;1,0,SUMIFS($Y$3:$Y$2503,$L$3:$L$2503,$L1948,$O$3:$O$2503,$O1948,$I$3:$I$2503,$I1948)),"-")</f>
        <v>-</v>
      </c>
      <c r="AC1948" s="27" t="str">
        <f t="shared" si="186"/>
        <v>-</v>
      </c>
    </row>
    <row r="1949" spans="1:29" s="1" customFormat="1">
      <c r="A1949" s="13"/>
      <c r="B1949" s="107" t="str">
        <f>IF(COUNTA($A1949)&gt;0,VLOOKUP($A1949,Corsa!$A$1:$F$43,2,FALSE),"-")</f>
        <v>-</v>
      </c>
      <c r="C1949" s="11"/>
      <c r="D1949" s="13"/>
      <c r="E1949" s="13"/>
      <c r="F1949" s="46" t="str">
        <f>IF(COUNTA($A1949)&gt;0,VLOOKUP($A1949,Corsa!$A$1:$F$43,3,FALSE),"-")</f>
        <v>-</v>
      </c>
      <c r="G1949" s="28" t="str">
        <f>IF($D1949&gt;0,VLOOKUP($D1949,Iscrizioni!$A$2:$M$2502,9,FALSE),"-")</f>
        <v>-</v>
      </c>
      <c r="H1949" s="28" t="str">
        <f>IF($D1949&gt;0,VLOOKUP($D1949,Iscrizioni!$A$2:$M$2502,4,FALSE),"-")</f>
        <v>-</v>
      </c>
      <c r="I1949" s="27" t="str">
        <f>IF($D1949&gt;0,VLOOKUP($D1949,Iscrizioni!$A$2:$M$2502,5,FALSE),"-")</f>
        <v>-</v>
      </c>
      <c r="J1949" s="27" t="str">
        <f>IF($D1949&gt;0,VLOOKUP($D1949,Iscrizioni!$A$2:$M$2502,10,FALSE),"-")</f>
        <v>-</v>
      </c>
      <c r="K1949" s="27" t="str">
        <f t="shared" si="184"/>
        <v>-</v>
      </c>
      <c r="L1949" s="46" t="str">
        <f>IF($D1949&gt;0,VLOOKUP($D1949,Iscrizioni!$A$2:$M$2502,11,FALSE),"-")</f>
        <v>-</v>
      </c>
      <c r="M1949" s="27" t="str">
        <f>IF($D1949&gt;0,VLOOKUP($D1949,Iscrizioni!$A$2:$N$2502,12,FALSE),"-")</f>
        <v>-</v>
      </c>
      <c r="N1949" s="46" t="str">
        <f>IF($D1949&gt;0,VLOOKUP($D1949,Iscrizioni!$A$2:$M$2502,6,FALSE),"-")</f>
        <v>-</v>
      </c>
      <c r="O1949" s="107" t="str">
        <f>IF($D1949&gt;0,VLOOKUP($D1949,Iscrizioni!$A$2:$M$2502,7,FALSE),"-")</f>
        <v>-</v>
      </c>
      <c r="P1949" s="46" t="str">
        <f>IF($D1949&gt;0,VLOOKUP(LEFT($N1949,1),Regione!$A$2:$C$21,2,FALSE),"-")</f>
        <v>-</v>
      </c>
      <c r="Q1949" s="112" t="str">
        <f ca="1">IF($D1949&gt;0,NormalizzaTempo("D",CELL("tipo",$E1949),$E1949),"-")</f>
        <v>-</v>
      </c>
      <c r="R1949" s="27" t="str">
        <f>IF($D1949&gt;0,VLOOKUP($D1949,Iscrizioni!$A$2:$M$2502,13,FALSE),"-")</f>
        <v>-</v>
      </c>
      <c r="S1949" s="112" t="str">
        <f t="shared" si="187"/>
        <v>-</v>
      </c>
      <c r="T1949" s="112" t="str">
        <f>IF($D1949&gt;0,SUMIFS($S$3:$S1949,$X$3:$X1949,1,$J$3:$J1949,$J1949),"-")</f>
        <v>-</v>
      </c>
      <c r="U1949" s="112" t="str">
        <f t="shared" si="188"/>
        <v>-</v>
      </c>
      <c r="V1949" s="112" t="str">
        <f t="shared" si="185"/>
        <v>-</v>
      </c>
      <c r="W1949" s="27" t="str">
        <f>IF(LEN($C1949)=0,IF($D1949&gt;0,COUNTIFS($A$3:$A1949,$A1949),"-"),"Escluso")</f>
        <v>-</v>
      </c>
      <c r="X1949" s="2" t="str">
        <f>IF(LEN($C1949)=0,IF($D1949&gt;0,COUNTIFS($J$3:$J1949,$J1949,$C$3:$C1949,""),"-"),"Escluso")</f>
        <v>-</v>
      </c>
      <c r="Y1949" s="127" t="str">
        <f t="shared" si="183"/>
        <v>-</v>
      </c>
      <c r="Z1949" s="2" t="str">
        <f>IF($D1949&gt;0,COUNTIFS($O$3:$O1949,$O1949,$L$3:$L1949,$L1949,$I$3:$I1949,$I1949),"-")</f>
        <v>-</v>
      </c>
      <c r="AA1949" s="27" t="str">
        <f>IF($D1949&gt;0,IF(OR($Z1949 &gt;1,$L1949&lt;&gt;"Adulti"),0,VLOOKUP($P1949,Regione!$B$2:$C$22,2,FALSE)),"-")</f>
        <v>-</v>
      </c>
      <c r="AB1949" s="27" t="str">
        <f>IF($D1949&gt;0,IF(COUNTIFS($O$3:$O1949,$O1949,$L$3:$L1949,$L1949,$I$3:$I1949,$I1949) &gt;1,0,SUMIFS($Y$3:$Y$2503,$L$3:$L$2503,$L1949,$O$3:$O$2503,$O1949,$I$3:$I$2503,$I1949)),"-")</f>
        <v>-</v>
      </c>
      <c r="AC1949" s="27" t="str">
        <f t="shared" si="186"/>
        <v>-</v>
      </c>
    </row>
    <row r="1950" spans="1:29" s="1" customFormat="1">
      <c r="A1950" s="13"/>
      <c r="B1950" s="107" t="str">
        <f>IF(COUNTA($A1950)&gt;0,VLOOKUP($A1950,Corsa!$A$1:$F$43,2,FALSE),"-")</f>
        <v>-</v>
      </c>
      <c r="C1950" s="11"/>
      <c r="D1950" s="13"/>
      <c r="E1950" s="13"/>
      <c r="F1950" s="46" t="str">
        <f>IF(COUNTA($A1950)&gt;0,VLOOKUP($A1950,Corsa!$A$1:$F$43,3,FALSE),"-")</f>
        <v>-</v>
      </c>
      <c r="G1950" s="28" t="str">
        <f>IF($D1950&gt;0,VLOOKUP($D1950,Iscrizioni!$A$2:$M$2502,9,FALSE),"-")</f>
        <v>-</v>
      </c>
      <c r="H1950" s="28" t="str">
        <f>IF($D1950&gt;0,VLOOKUP($D1950,Iscrizioni!$A$2:$M$2502,4,FALSE),"-")</f>
        <v>-</v>
      </c>
      <c r="I1950" s="27" t="str">
        <f>IF($D1950&gt;0,VLOOKUP($D1950,Iscrizioni!$A$2:$M$2502,5,FALSE),"-")</f>
        <v>-</v>
      </c>
      <c r="J1950" s="27" t="str">
        <f>IF($D1950&gt;0,VLOOKUP($D1950,Iscrizioni!$A$2:$M$2502,10,FALSE),"-")</f>
        <v>-</v>
      </c>
      <c r="K1950" s="27" t="str">
        <f t="shared" si="184"/>
        <v>-</v>
      </c>
      <c r="L1950" s="46" t="str">
        <f>IF($D1950&gt;0,VLOOKUP($D1950,Iscrizioni!$A$2:$M$2502,11,FALSE),"-")</f>
        <v>-</v>
      </c>
      <c r="M1950" s="27" t="str">
        <f>IF($D1950&gt;0,VLOOKUP($D1950,Iscrizioni!$A$2:$N$2502,12,FALSE),"-")</f>
        <v>-</v>
      </c>
      <c r="N1950" s="46" t="str">
        <f>IF($D1950&gt;0,VLOOKUP($D1950,Iscrizioni!$A$2:$M$2502,6,FALSE),"-")</f>
        <v>-</v>
      </c>
      <c r="O1950" s="107" t="str">
        <f>IF($D1950&gt;0,VLOOKUP($D1950,Iscrizioni!$A$2:$M$2502,7,FALSE),"-")</f>
        <v>-</v>
      </c>
      <c r="P1950" s="46" t="str">
        <f>IF($D1950&gt;0,VLOOKUP(LEFT($N1950,1),Regione!$A$2:$C$21,2,FALSE),"-")</f>
        <v>-</v>
      </c>
      <c r="Q1950" s="112" t="str">
        <f ca="1">IF($D1950&gt;0,NormalizzaTempo("D",CELL("tipo",$E1950),$E1950),"-")</f>
        <v>-</v>
      </c>
      <c r="R1950" s="27" t="str">
        <f>IF($D1950&gt;0,VLOOKUP($D1950,Iscrizioni!$A$2:$M$2502,13,FALSE),"-")</f>
        <v>-</v>
      </c>
      <c r="S1950" s="112" t="str">
        <f t="shared" si="187"/>
        <v>-</v>
      </c>
      <c r="T1950" s="112" t="str">
        <f>IF($D1950&gt;0,SUMIFS($S$3:$S1950,$X$3:$X1950,1,$J$3:$J1950,$J1950),"-")</f>
        <v>-</v>
      </c>
      <c r="U1950" s="112" t="str">
        <f t="shared" si="188"/>
        <v>-</v>
      </c>
      <c r="V1950" s="112" t="str">
        <f t="shared" si="185"/>
        <v>-</v>
      </c>
      <c r="W1950" s="27" t="str">
        <f>IF(LEN($C1950)=0,IF($D1950&gt;0,COUNTIFS($A$3:$A1950,$A1950),"-"),"Escluso")</f>
        <v>-</v>
      </c>
      <c r="X1950" s="2" t="str">
        <f>IF(LEN($C1950)=0,IF($D1950&gt;0,COUNTIFS($J$3:$J1950,$J1950,$C$3:$C1950,""),"-"),"Escluso")</f>
        <v>-</v>
      </c>
      <c r="Y1950" s="127" t="str">
        <f t="shared" si="183"/>
        <v>-</v>
      </c>
      <c r="Z1950" s="2" t="str">
        <f>IF($D1950&gt;0,COUNTIFS($O$3:$O1950,$O1950,$L$3:$L1950,$L1950,$I$3:$I1950,$I1950),"-")</f>
        <v>-</v>
      </c>
      <c r="AA1950" s="27" t="str">
        <f>IF($D1950&gt;0,IF(OR($Z1950 &gt;1,$L1950&lt;&gt;"Adulti"),0,VLOOKUP($P1950,Regione!$B$2:$C$22,2,FALSE)),"-")</f>
        <v>-</v>
      </c>
      <c r="AB1950" s="27" t="str">
        <f>IF($D1950&gt;0,IF(COUNTIFS($O$3:$O1950,$O1950,$L$3:$L1950,$L1950,$I$3:$I1950,$I1950) &gt;1,0,SUMIFS($Y$3:$Y$2503,$L$3:$L$2503,$L1950,$O$3:$O$2503,$O1950,$I$3:$I$2503,$I1950)),"-")</f>
        <v>-</v>
      </c>
      <c r="AC1950" s="27" t="str">
        <f t="shared" si="186"/>
        <v>-</v>
      </c>
    </row>
    <row r="1951" spans="1:29" s="1" customFormat="1">
      <c r="A1951" s="13"/>
      <c r="B1951" s="107" t="str">
        <f>IF(COUNTA($A1951)&gt;0,VLOOKUP($A1951,Corsa!$A$1:$F$43,2,FALSE),"-")</f>
        <v>-</v>
      </c>
      <c r="C1951" s="11"/>
      <c r="D1951" s="13"/>
      <c r="E1951" s="13"/>
      <c r="F1951" s="46" t="str">
        <f>IF(COUNTA($A1951)&gt;0,VLOOKUP($A1951,Corsa!$A$1:$F$43,3,FALSE),"-")</f>
        <v>-</v>
      </c>
      <c r="G1951" s="28" t="str">
        <f>IF($D1951&gt;0,VLOOKUP($D1951,Iscrizioni!$A$2:$M$2502,9,FALSE),"-")</f>
        <v>-</v>
      </c>
      <c r="H1951" s="28" t="str">
        <f>IF($D1951&gt;0,VLOOKUP($D1951,Iscrizioni!$A$2:$M$2502,4,FALSE),"-")</f>
        <v>-</v>
      </c>
      <c r="I1951" s="27" t="str">
        <f>IF($D1951&gt;0,VLOOKUP($D1951,Iscrizioni!$A$2:$M$2502,5,FALSE),"-")</f>
        <v>-</v>
      </c>
      <c r="J1951" s="27" t="str">
        <f>IF($D1951&gt;0,VLOOKUP($D1951,Iscrizioni!$A$2:$M$2502,10,FALSE),"-")</f>
        <v>-</v>
      </c>
      <c r="K1951" s="27" t="str">
        <f t="shared" si="184"/>
        <v>-</v>
      </c>
      <c r="L1951" s="46" t="str">
        <f>IF($D1951&gt;0,VLOOKUP($D1951,Iscrizioni!$A$2:$M$2502,11,FALSE),"-")</f>
        <v>-</v>
      </c>
      <c r="M1951" s="27" t="str">
        <f>IF($D1951&gt;0,VLOOKUP($D1951,Iscrizioni!$A$2:$N$2502,12,FALSE),"-")</f>
        <v>-</v>
      </c>
      <c r="N1951" s="46" t="str">
        <f>IF($D1951&gt;0,VLOOKUP($D1951,Iscrizioni!$A$2:$M$2502,6,FALSE),"-")</f>
        <v>-</v>
      </c>
      <c r="O1951" s="107" t="str">
        <f>IF($D1951&gt;0,VLOOKUP($D1951,Iscrizioni!$A$2:$M$2502,7,FALSE),"-")</f>
        <v>-</v>
      </c>
      <c r="P1951" s="46" t="str">
        <f>IF($D1951&gt;0,VLOOKUP(LEFT($N1951,1),Regione!$A$2:$C$21,2,FALSE),"-")</f>
        <v>-</v>
      </c>
      <c r="Q1951" s="112" t="str">
        <f ca="1">IF($D1951&gt;0,NormalizzaTempo("D",CELL("tipo",$E1951),$E1951),"-")</f>
        <v>-</v>
      </c>
      <c r="R1951" s="27" t="str">
        <f>IF($D1951&gt;0,VLOOKUP($D1951,Iscrizioni!$A$2:$M$2502,13,FALSE),"-")</f>
        <v>-</v>
      </c>
      <c r="S1951" s="112" t="str">
        <f t="shared" si="187"/>
        <v>-</v>
      </c>
      <c r="T1951" s="112" t="str">
        <f>IF($D1951&gt;0,SUMIFS($S$3:$S1951,$X$3:$X1951,1,$J$3:$J1951,$J1951),"-")</f>
        <v>-</v>
      </c>
      <c r="U1951" s="112" t="str">
        <f t="shared" si="188"/>
        <v>-</v>
      </c>
      <c r="V1951" s="112" t="str">
        <f t="shared" si="185"/>
        <v>-</v>
      </c>
      <c r="W1951" s="27" t="str">
        <f>IF(LEN($C1951)=0,IF($D1951&gt;0,COUNTIFS($A$3:$A1951,$A1951),"-"),"Escluso")</f>
        <v>-</v>
      </c>
      <c r="X1951" s="2" t="str">
        <f>IF(LEN($C1951)=0,IF($D1951&gt;0,COUNTIFS($J$3:$J1951,$J1951,$C$3:$C1951,""),"-"),"Escluso")</f>
        <v>-</v>
      </c>
      <c r="Y1951" s="127" t="str">
        <f t="shared" si="183"/>
        <v>-</v>
      </c>
      <c r="Z1951" s="2" t="str">
        <f>IF($D1951&gt;0,COUNTIFS($O$3:$O1951,$O1951,$L$3:$L1951,$L1951,$I$3:$I1951,$I1951),"-")</f>
        <v>-</v>
      </c>
      <c r="AA1951" s="27" t="str">
        <f>IF($D1951&gt;0,IF(OR($Z1951 &gt;1,$L1951&lt;&gt;"Adulti"),0,VLOOKUP($P1951,Regione!$B$2:$C$22,2,FALSE)),"-")</f>
        <v>-</v>
      </c>
      <c r="AB1951" s="27" t="str">
        <f>IF($D1951&gt;0,IF(COUNTIFS($O$3:$O1951,$O1951,$L$3:$L1951,$L1951,$I$3:$I1951,$I1951) &gt;1,0,SUMIFS($Y$3:$Y$2503,$L$3:$L$2503,$L1951,$O$3:$O$2503,$O1951,$I$3:$I$2503,$I1951)),"-")</f>
        <v>-</v>
      </c>
      <c r="AC1951" s="27" t="str">
        <f t="shared" si="186"/>
        <v>-</v>
      </c>
    </row>
    <row r="1952" spans="1:29" s="1" customFormat="1">
      <c r="A1952" s="13"/>
      <c r="B1952" s="107" t="str">
        <f>IF(COUNTA($A1952)&gt;0,VLOOKUP($A1952,Corsa!$A$1:$F$43,2,FALSE),"-")</f>
        <v>-</v>
      </c>
      <c r="C1952" s="11"/>
      <c r="D1952" s="13"/>
      <c r="E1952" s="13"/>
      <c r="F1952" s="46" t="str">
        <f>IF(COUNTA($A1952)&gt;0,VLOOKUP($A1952,Corsa!$A$1:$F$43,3,FALSE),"-")</f>
        <v>-</v>
      </c>
      <c r="G1952" s="28" t="str">
        <f>IF($D1952&gt;0,VLOOKUP($D1952,Iscrizioni!$A$2:$M$2502,9,FALSE),"-")</f>
        <v>-</v>
      </c>
      <c r="H1952" s="28" t="str">
        <f>IF($D1952&gt;0,VLOOKUP($D1952,Iscrizioni!$A$2:$M$2502,4,FALSE),"-")</f>
        <v>-</v>
      </c>
      <c r="I1952" s="27" t="str">
        <f>IF($D1952&gt;0,VLOOKUP($D1952,Iscrizioni!$A$2:$M$2502,5,FALSE),"-")</f>
        <v>-</v>
      </c>
      <c r="J1952" s="27" t="str">
        <f>IF($D1952&gt;0,VLOOKUP($D1952,Iscrizioni!$A$2:$M$2502,10,FALSE),"-")</f>
        <v>-</v>
      </c>
      <c r="K1952" s="27" t="str">
        <f t="shared" si="184"/>
        <v>-</v>
      </c>
      <c r="L1952" s="46" t="str">
        <f>IF($D1952&gt;0,VLOOKUP($D1952,Iscrizioni!$A$2:$M$2502,11,FALSE),"-")</f>
        <v>-</v>
      </c>
      <c r="M1952" s="27" t="str">
        <f>IF($D1952&gt;0,VLOOKUP($D1952,Iscrizioni!$A$2:$N$2502,12,FALSE),"-")</f>
        <v>-</v>
      </c>
      <c r="N1952" s="46" t="str">
        <f>IF($D1952&gt;0,VLOOKUP($D1952,Iscrizioni!$A$2:$M$2502,6,FALSE),"-")</f>
        <v>-</v>
      </c>
      <c r="O1952" s="107" t="str">
        <f>IF($D1952&gt;0,VLOOKUP($D1952,Iscrizioni!$A$2:$M$2502,7,FALSE),"-")</f>
        <v>-</v>
      </c>
      <c r="P1952" s="46" t="str">
        <f>IF($D1952&gt;0,VLOOKUP(LEFT($N1952,1),Regione!$A$2:$C$21,2,FALSE),"-")</f>
        <v>-</v>
      </c>
      <c r="Q1952" s="112" t="str">
        <f ca="1">IF($D1952&gt;0,NormalizzaTempo("D",CELL("tipo",$E1952),$E1952),"-")</f>
        <v>-</v>
      </c>
      <c r="R1952" s="27" t="str">
        <f>IF($D1952&gt;0,VLOOKUP($D1952,Iscrizioni!$A$2:$M$2502,13,FALSE),"-")</f>
        <v>-</v>
      </c>
      <c r="S1952" s="112" t="str">
        <f t="shared" si="187"/>
        <v>-</v>
      </c>
      <c r="T1952" s="112" t="str">
        <f>IF($D1952&gt;0,SUMIFS($S$3:$S1952,$X$3:$X1952,1,$J$3:$J1952,$J1952),"-")</f>
        <v>-</v>
      </c>
      <c r="U1952" s="112" t="str">
        <f t="shared" si="188"/>
        <v>-</v>
      </c>
      <c r="V1952" s="112" t="str">
        <f t="shared" si="185"/>
        <v>-</v>
      </c>
      <c r="W1952" s="27" t="str">
        <f>IF(LEN($C1952)=0,IF($D1952&gt;0,COUNTIFS($A$3:$A1952,$A1952),"-"),"Escluso")</f>
        <v>-</v>
      </c>
      <c r="X1952" s="2" t="str">
        <f>IF(LEN($C1952)=0,IF($D1952&gt;0,COUNTIFS($J$3:$J1952,$J1952,$C$3:$C1952,""),"-"),"Escluso")</f>
        <v>-</v>
      </c>
      <c r="Y1952" s="127" t="str">
        <f t="shared" si="183"/>
        <v>-</v>
      </c>
      <c r="Z1952" s="2" t="str">
        <f>IF($D1952&gt;0,COUNTIFS($O$3:$O1952,$O1952,$L$3:$L1952,$L1952,$I$3:$I1952,$I1952),"-")</f>
        <v>-</v>
      </c>
      <c r="AA1952" s="27" t="str">
        <f>IF($D1952&gt;0,IF(OR($Z1952 &gt;1,$L1952&lt;&gt;"Adulti"),0,VLOOKUP($P1952,Regione!$B$2:$C$22,2,FALSE)),"-")</f>
        <v>-</v>
      </c>
      <c r="AB1952" s="27" t="str">
        <f>IF($D1952&gt;0,IF(COUNTIFS($O$3:$O1952,$O1952,$L$3:$L1952,$L1952,$I$3:$I1952,$I1952) &gt;1,0,SUMIFS($Y$3:$Y$2503,$L$3:$L$2503,$L1952,$O$3:$O$2503,$O1952,$I$3:$I$2503,$I1952)),"-")</f>
        <v>-</v>
      </c>
      <c r="AC1952" s="27" t="str">
        <f t="shared" si="186"/>
        <v>-</v>
      </c>
    </row>
    <row r="1953" spans="1:29" s="1" customFormat="1">
      <c r="A1953" s="13"/>
      <c r="B1953" s="107" t="str">
        <f>IF(COUNTA($A1953)&gt;0,VLOOKUP($A1953,Corsa!$A$1:$F$43,2,FALSE),"-")</f>
        <v>-</v>
      </c>
      <c r="C1953" s="11"/>
      <c r="D1953" s="13"/>
      <c r="E1953" s="13"/>
      <c r="F1953" s="46" t="str">
        <f>IF(COUNTA($A1953)&gt;0,VLOOKUP($A1953,Corsa!$A$1:$F$43,3,FALSE),"-")</f>
        <v>-</v>
      </c>
      <c r="G1953" s="28" t="str">
        <f>IF($D1953&gt;0,VLOOKUP($D1953,Iscrizioni!$A$2:$M$2502,9,FALSE),"-")</f>
        <v>-</v>
      </c>
      <c r="H1953" s="28" t="str">
        <f>IF($D1953&gt;0,VLOOKUP($D1953,Iscrizioni!$A$2:$M$2502,4,FALSE),"-")</f>
        <v>-</v>
      </c>
      <c r="I1953" s="27" t="str">
        <f>IF($D1953&gt;0,VLOOKUP($D1953,Iscrizioni!$A$2:$M$2502,5,FALSE),"-")</f>
        <v>-</v>
      </c>
      <c r="J1953" s="27" t="str">
        <f>IF($D1953&gt;0,VLOOKUP($D1953,Iscrizioni!$A$2:$M$2502,10,FALSE),"-")</f>
        <v>-</v>
      </c>
      <c r="K1953" s="27" t="str">
        <f t="shared" si="184"/>
        <v>-</v>
      </c>
      <c r="L1953" s="46" t="str">
        <f>IF($D1953&gt;0,VLOOKUP($D1953,Iscrizioni!$A$2:$M$2502,11,FALSE),"-")</f>
        <v>-</v>
      </c>
      <c r="M1953" s="27" t="str">
        <f>IF($D1953&gt;0,VLOOKUP($D1953,Iscrizioni!$A$2:$N$2502,12,FALSE),"-")</f>
        <v>-</v>
      </c>
      <c r="N1953" s="46" t="str">
        <f>IF($D1953&gt;0,VLOOKUP($D1953,Iscrizioni!$A$2:$M$2502,6,FALSE),"-")</f>
        <v>-</v>
      </c>
      <c r="O1953" s="107" t="str">
        <f>IF($D1953&gt;0,VLOOKUP($D1953,Iscrizioni!$A$2:$M$2502,7,FALSE),"-")</f>
        <v>-</v>
      </c>
      <c r="P1953" s="46" t="str">
        <f>IF($D1953&gt;0,VLOOKUP(LEFT($N1953,1),Regione!$A$2:$C$21,2,FALSE),"-")</f>
        <v>-</v>
      </c>
      <c r="Q1953" s="112" t="str">
        <f ca="1">IF($D1953&gt;0,NormalizzaTempo("D",CELL("tipo",$E1953),$E1953),"-")</f>
        <v>-</v>
      </c>
      <c r="R1953" s="27" t="str">
        <f>IF($D1953&gt;0,VLOOKUP($D1953,Iscrizioni!$A$2:$M$2502,13,FALSE),"-")</f>
        <v>-</v>
      </c>
      <c r="S1953" s="112" t="str">
        <f t="shared" si="187"/>
        <v>-</v>
      </c>
      <c r="T1953" s="112" t="str">
        <f>IF($D1953&gt;0,SUMIFS($S$3:$S1953,$X$3:$X1953,1,$J$3:$J1953,$J1953),"-")</f>
        <v>-</v>
      </c>
      <c r="U1953" s="112" t="str">
        <f t="shared" si="188"/>
        <v>-</v>
      </c>
      <c r="V1953" s="112" t="str">
        <f t="shared" si="185"/>
        <v>-</v>
      </c>
      <c r="W1953" s="27" t="str">
        <f>IF(LEN($C1953)=0,IF($D1953&gt;0,COUNTIFS($A$3:$A1953,$A1953),"-"),"Escluso")</f>
        <v>-</v>
      </c>
      <c r="X1953" s="2" t="str">
        <f>IF(LEN($C1953)=0,IF($D1953&gt;0,COUNTIFS($J$3:$J1953,$J1953,$C$3:$C1953,""),"-"),"Escluso")</f>
        <v>-</v>
      </c>
      <c r="Y1953" s="127" t="str">
        <f t="shared" si="183"/>
        <v>-</v>
      </c>
      <c r="Z1953" s="2" t="str">
        <f>IF($D1953&gt;0,COUNTIFS($O$3:$O1953,$O1953,$L$3:$L1953,$L1953,$I$3:$I1953,$I1953),"-")</f>
        <v>-</v>
      </c>
      <c r="AA1953" s="27" t="str">
        <f>IF($D1953&gt;0,IF(OR($Z1953 &gt;1,$L1953&lt;&gt;"Adulti"),0,VLOOKUP($P1953,Regione!$B$2:$C$22,2,FALSE)),"-")</f>
        <v>-</v>
      </c>
      <c r="AB1953" s="27" t="str">
        <f>IF($D1953&gt;0,IF(COUNTIFS($O$3:$O1953,$O1953,$L$3:$L1953,$L1953,$I$3:$I1953,$I1953) &gt;1,0,SUMIFS($Y$3:$Y$2503,$L$3:$L$2503,$L1953,$O$3:$O$2503,$O1953,$I$3:$I$2503,$I1953)),"-")</f>
        <v>-</v>
      </c>
      <c r="AC1953" s="27" t="str">
        <f t="shared" si="186"/>
        <v>-</v>
      </c>
    </row>
    <row r="1954" spans="1:29" s="1" customFormat="1">
      <c r="A1954" s="13"/>
      <c r="B1954" s="107" t="str">
        <f>IF(COUNTA($A1954)&gt;0,VLOOKUP($A1954,Corsa!$A$1:$F$43,2,FALSE),"-")</f>
        <v>-</v>
      </c>
      <c r="C1954" s="11"/>
      <c r="D1954" s="13"/>
      <c r="E1954" s="13"/>
      <c r="F1954" s="46" t="str">
        <f>IF(COUNTA($A1954)&gt;0,VLOOKUP($A1954,Corsa!$A$1:$F$43,3,FALSE),"-")</f>
        <v>-</v>
      </c>
      <c r="G1954" s="28" t="str">
        <f>IF($D1954&gt;0,VLOOKUP($D1954,Iscrizioni!$A$2:$M$2502,9,FALSE),"-")</f>
        <v>-</v>
      </c>
      <c r="H1954" s="28" t="str">
        <f>IF($D1954&gt;0,VLOOKUP($D1954,Iscrizioni!$A$2:$M$2502,4,FALSE),"-")</f>
        <v>-</v>
      </c>
      <c r="I1954" s="27" t="str">
        <f>IF($D1954&gt;0,VLOOKUP($D1954,Iscrizioni!$A$2:$M$2502,5,FALSE),"-")</f>
        <v>-</v>
      </c>
      <c r="J1954" s="27" t="str">
        <f>IF($D1954&gt;0,VLOOKUP($D1954,Iscrizioni!$A$2:$M$2502,10,FALSE),"-")</f>
        <v>-</v>
      </c>
      <c r="K1954" s="27" t="str">
        <f t="shared" si="184"/>
        <v>-</v>
      </c>
      <c r="L1954" s="46" t="str">
        <f>IF($D1954&gt;0,VLOOKUP($D1954,Iscrizioni!$A$2:$M$2502,11,FALSE),"-")</f>
        <v>-</v>
      </c>
      <c r="M1954" s="27" t="str">
        <f>IF($D1954&gt;0,VLOOKUP($D1954,Iscrizioni!$A$2:$N$2502,12,FALSE),"-")</f>
        <v>-</v>
      </c>
      <c r="N1954" s="46" t="str">
        <f>IF($D1954&gt;0,VLOOKUP($D1954,Iscrizioni!$A$2:$M$2502,6,FALSE),"-")</f>
        <v>-</v>
      </c>
      <c r="O1954" s="107" t="str">
        <f>IF($D1954&gt;0,VLOOKUP($D1954,Iscrizioni!$A$2:$M$2502,7,FALSE),"-")</f>
        <v>-</v>
      </c>
      <c r="P1954" s="46" t="str">
        <f>IF($D1954&gt;0,VLOOKUP(LEFT($N1954,1),Regione!$A$2:$C$21,2,FALSE),"-")</f>
        <v>-</v>
      </c>
      <c r="Q1954" s="112" t="str">
        <f ca="1">IF($D1954&gt;0,NormalizzaTempo("D",CELL("tipo",$E1954),$E1954),"-")</f>
        <v>-</v>
      </c>
      <c r="R1954" s="27" t="str">
        <f>IF($D1954&gt;0,VLOOKUP($D1954,Iscrizioni!$A$2:$M$2502,13,FALSE),"-")</f>
        <v>-</v>
      </c>
      <c r="S1954" s="112" t="str">
        <f t="shared" si="187"/>
        <v>-</v>
      </c>
      <c r="T1954" s="112" t="str">
        <f>IF($D1954&gt;0,SUMIFS($S$3:$S1954,$X$3:$X1954,1,$J$3:$J1954,$J1954),"-")</f>
        <v>-</v>
      </c>
      <c r="U1954" s="112" t="str">
        <f t="shared" si="188"/>
        <v>-</v>
      </c>
      <c r="V1954" s="112" t="str">
        <f t="shared" si="185"/>
        <v>-</v>
      </c>
      <c r="W1954" s="27" t="str">
        <f>IF(LEN($C1954)=0,IF($D1954&gt;0,COUNTIFS($A$3:$A1954,$A1954),"-"),"Escluso")</f>
        <v>-</v>
      </c>
      <c r="X1954" s="2" t="str">
        <f>IF(LEN($C1954)=0,IF($D1954&gt;0,COUNTIFS($J$3:$J1954,$J1954,$C$3:$C1954,""),"-"),"Escluso")</f>
        <v>-</v>
      </c>
      <c r="Y1954" s="127" t="str">
        <f t="shared" si="183"/>
        <v>-</v>
      </c>
      <c r="Z1954" s="2" t="str">
        <f>IF($D1954&gt;0,COUNTIFS($O$3:$O1954,$O1954,$L$3:$L1954,$L1954,$I$3:$I1954,$I1954),"-")</f>
        <v>-</v>
      </c>
      <c r="AA1954" s="27" t="str">
        <f>IF($D1954&gt;0,IF(OR($Z1954 &gt;1,$L1954&lt;&gt;"Adulti"),0,VLOOKUP($P1954,Regione!$B$2:$C$22,2,FALSE)),"-")</f>
        <v>-</v>
      </c>
      <c r="AB1954" s="27" t="str">
        <f>IF($D1954&gt;0,IF(COUNTIFS($O$3:$O1954,$O1954,$L$3:$L1954,$L1954,$I$3:$I1954,$I1954) &gt;1,0,SUMIFS($Y$3:$Y$2503,$L$3:$L$2503,$L1954,$O$3:$O$2503,$O1954,$I$3:$I$2503,$I1954)),"-")</f>
        <v>-</v>
      </c>
      <c r="AC1954" s="27" t="str">
        <f t="shared" si="186"/>
        <v>-</v>
      </c>
    </row>
    <row r="1955" spans="1:29" s="1" customFormat="1">
      <c r="A1955" s="13"/>
      <c r="B1955" s="107" t="str">
        <f>IF(COUNTA($A1955)&gt;0,VLOOKUP($A1955,Corsa!$A$1:$F$43,2,FALSE),"-")</f>
        <v>-</v>
      </c>
      <c r="C1955" s="11"/>
      <c r="D1955" s="13"/>
      <c r="E1955" s="13"/>
      <c r="F1955" s="46" t="str">
        <f>IF(COUNTA($A1955)&gt;0,VLOOKUP($A1955,Corsa!$A$1:$F$43,3,FALSE),"-")</f>
        <v>-</v>
      </c>
      <c r="G1955" s="28" t="str">
        <f>IF($D1955&gt;0,VLOOKUP($D1955,Iscrizioni!$A$2:$M$2502,9,FALSE),"-")</f>
        <v>-</v>
      </c>
      <c r="H1955" s="28" t="str">
        <f>IF($D1955&gt;0,VLOOKUP($D1955,Iscrizioni!$A$2:$M$2502,4,FALSE),"-")</f>
        <v>-</v>
      </c>
      <c r="I1955" s="27" t="str">
        <f>IF($D1955&gt;0,VLOOKUP($D1955,Iscrizioni!$A$2:$M$2502,5,FALSE),"-")</f>
        <v>-</v>
      </c>
      <c r="J1955" s="27" t="str">
        <f>IF($D1955&gt;0,VLOOKUP($D1955,Iscrizioni!$A$2:$M$2502,10,FALSE),"-")</f>
        <v>-</v>
      </c>
      <c r="K1955" s="27" t="str">
        <f t="shared" si="184"/>
        <v>-</v>
      </c>
      <c r="L1955" s="46" t="str">
        <f>IF($D1955&gt;0,VLOOKUP($D1955,Iscrizioni!$A$2:$M$2502,11,FALSE),"-")</f>
        <v>-</v>
      </c>
      <c r="M1955" s="27" t="str">
        <f>IF($D1955&gt;0,VLOOKUP($D1955,Iscrizioni!$A$2:$N$2502,12,FALSE),"-")</f>
        <v>-</v>
      </c>
      <c r="N1955" s="46" t="str">
        <f>IF($D1955&gt;0,VLOOKUP($D1955,Iscrizioni!$A$2:$M$2502,6,FALSE),"-")</f>
        <v>-</v>
      </c>
      <c r="O1955" s="107" t="str">
        <f>IF($D1955&gt;0,VLOOKUP($D1955,Iscrizioni!$A$2:$M$2502,7,FALSE),"-")</f>
        <v>-</v>
      </c>
      <c r="P1955" s="46" t="str">
        <f>IF($D1955&gt;0,VLOOKUP(LEFT($N1955,1),Regione!$A$2:$C$21,2,FALSE),"-")</f>
        <v>-</v>
      </c>
      <c r="Q1955" s="112" t="str">
        <f ca="1">IF($D1955&gt;0,NormalizzaTempo("D",CELL("tipo",$E1955),$E1955),"-")</f>
        <v>-</v>
      </c>
      <c r="R1955" s="27" t="str">
        <f>IF($D1955&gt;0,VLOOKUP($D1955,Iscrizioni!$A$2:$M$2502,13,FALSE),"-")</f>
        <v>-</v>
      </c>
      <c r="S1955" s="112" t="str">
        <f t="shared" si="187"/>
        <v>-</v>
      </c>
      <c r="T1955" s="112" t="str">
        <f>IF($D1955&gt;0,SUMIFS($S$3:$S1955,$X$3:$X1955,1,$J$3:$J1955,$J1955),"-")</f>
        <v>-</v>
      </c>
      <c r="U1955" s="112" t="str">
        <f t="shared" si="188"/>
        <v>-</v>
      </c>
      <c r="V1955" s="112" t="str">
        <f t="shared" si="185"/>
        <v>-</v>
      </c>
      <c r="W1955" s="27" t="str">
        <f>IF(LEN($C1955)=0,IF($D1955&gt;0,COUNTIFS($A$3:$A1955,$A1955),"-"),"Escluso")</f>
        <v>-</v>
      </c>
      <c r="X1955" s="2" t="str">
        <f>IF(LEN($C1955)=0,IF($D1955&gt;0,COUNTIFS($J$3:$J1955,$J1955,$C$3:$C1955,""),"-"),"Escluso")</f>
        <v>-</v>
      </c>
      <c r="Y1955" s="127" t="str">
        <f t="shared" si="183"/>
        <v>-</v>
      </c>
      <c r="Z1955" s="2" t="str">
        <f>IF($D1955&gt;0,COUNTIFS($O$3:$O1955,$O1955,$L$3:$L1955,$L1955,$I$3:$I1955,$I1955),"-")</f>
        <v>-</v>
      </c>
      <c r="AA1955" s="27" t="str">
        <f>IF($D1955&gt;0,IF(OR($Z1955 &gt;1,$L1955&lt;&gt;"Adulti"),0,VLOOKUP($P1955,Regione!$B$2:$C$22,2,FALSE)),"-")</f>
        <v>-</v>
      </c>
      <c r="AB1955" s="27" t="str">
        <f>IF($D1955&gt;0,IF(COUNTIFS($O$3:$O1955,$O1955,$L$3:$L1955,$L1955,$I$3:$I1955,$I1955) &gt;1,0,SUMIFS($Y$3:$Y$2503,$L$3:$L$2503,$L1955,$O$3:$O$2503,$O1955,$I$3:$I$2503,$I1955)),"-")</f>
        <v>-</v>
      </c>
      <c r="AC1955" s="27" t="str">
        <f t="shared" si="186"/>
        <v>-</v>
      </c>
    </row>
    <row r="1956" spans="1:29" s="1" customFormat="1">
      <c r="A1956" s="13"/>
      <c r="B1956" s="107" t="str">
        <f>IF(COUNTA($A1956)&gt;0,VLOOKUP($A1956,Corsa!$A$1:$F$43,2,FALSE),"-")</f>
        <v>-</v>
      </c>
      <c r="C1956" s="11"/>
      <c r="D1956" s="13"/>
      <c r="E1956" s="13"/>
      <c r="F1956" s="46" t="str">
        <f>IF(COUNTA($A1956)&gt;0,VLOOKUP($A1956,Corsa!$A$1:$F$43,3,FALSE),"-")</f>
        <v>-</v>
      </c>
      <c r="G1956" s="28" t="str">
        <f>IF($D1956&gt;0,VLOOKUP($D1956,Iscrizioni!$A$2:$M$2502,9,FALSE),"-")</f>
        <v>-</v>
      </c>
      <c r="H1956" s="28" t="str">
        <f>IF($D1956&gt;0,VLOOKUP($D1956,Iscrizioni!$A$2:$M$2502,4,FALSE),"-")</f>
        <v>-</v>
      </c>
      <c r="I1956" s="27" t="str">
        <f>IF($D1956&gt;0,VLOOKUP($D1956,Iscrizioni!$A$2:$M$2502,5,FALSE),"-")</f>
        <v>-</v>
      </c>
      <c r="J1956" s="27" t="str">
        <f>IF($D1956&gt;0,VLOOKUP($D1956,Iscrizioni!$A$2:$M$2502,10,FALSE),"-")</f>
        <v>-</v>
      </c>
      <c r="K1956" s="27" t="str">
        <f t="shared" si="184"/>
        <v>-</v>
      </c>
      <c r="L1956" s="46" t="str">
        <f>IF($D1956&gt;0,VLOOKUP($D1956,Iscrizioni!$A$2:$M$2502,11,FALSE),"-")</f>
        <v>-</v>
      </c>
      <c r="M1956" s="27" t="str">
        <f>IF($D1956&gt;0,VLOOKUP($D1956,Iscrizioni!$A$2:$N$2502,12,FALSE),"-")</f>
        <v>-</v>
      </c>
      <c r="N1956" s="46" t="str">
        <f>IF($D1956&gt;0,VLOOKUP($D1956,Iscrizioni!$A$2:$M$2502,6,FALSE),"-")</f>
        <v>-</v>
      </c>
      <c r="O1956" s="107" t="str">
        <f>IF($D1956&gt;0,VLOOKUP($D1956,Iscrizioni!$A$2:$M$2502,7,FALSE),"-")</f>
        <v>-</v>
      </c>
      <c r="P1956" s="46" t="str">
        <f>IF($D1956&gt;0,VLOOKUP(LEFT($N1956,1),Regione!$A$2:$C$21,2,FALSE),"-")</f>
        <v>-</v>
      </c>
      <c r="Q1956" s="112" t="str">
        <f ca="1">IF($D1956&gt;0,NormalizzaTempo("D",CELL("tipo",$E1956),$E1956),"-")</f>
        <v>-</v>
      </c>
      <c r="R1956" s="27" t="str">
        <f>IF($D1956&gt;0,VLOOKUP($D1956,Iscrizioni!$A$2:$M$2502,13,FALSE),"-")</f>
        <v>-</v>
      </c>
      <c r="S1956" s="112" t="str">
        <f t="shared" si="187"/>
        <v>-</v>
      </c>
      <c r="T1956" s="112" t="str">
        <f>IF($D1956&gt;0,SUMIFS($S$3:$S1956,$X$3:$X1956,1,$J$3:$J1956,$J1956),"-")</f>
        <v>-</v>
      </c>
      <c r="U1956" s="112" t="str">
        <f t="shared" si="188"/>
        <v>-</v>
      </c>
      <c r="V1956" s="112" t="str">
        <f t="shared" si="185"/>
        <v>-</v>
      </c>
      <c r="W1956" s="27" t="str">
        <f>IF(LEN($C1956)=0,IF($D1956&gt;0,COUNTIFS($A$3:$A1956,$A1956),"-"),"Escluso")</f>
        <v>-</v>
      </c>
      <c r="X1956" s="2" t="str">
        <f>IF(LEN($C1956)=0,IF($D1956&gt;0,COUNTIFS($J$3:$J1956,$J1956,$C$3:$C1956,""),"-"),"Escluso")</f>
        <v>-</v>
      </c>
      <c r="Y1956" s="127" t="str">
        <f t="shared" si="183"/>
        <v>-</v>
      </c>
      <c r="Z1956" s="2" t="str">
        <f>IF($D1956&gt;0,COUNTIFS($O$3:$O1956,$O1956,$L$3:$L1956,$L1956,$I$3:$I1956,$I1956),"-")</f>
        <v>-</v>
      </c>
      <c r="AA1956" s="27" t="str">
        <f>IF($D1956&gt;0,IF(OR($Z1956 &gt;1,$L1956&lt;&gt;"Adulti"),0,VLOOKUP($P1956,Regione!$B$2:$C$22,2,FALSE)),"-")</f>
        <v>-</v>
      </c>
      <c r="AB1956" s="27" t="str">
        <f>IF($D1956&gt;0,IF(COUNTIFS($O$3:$O1956,$O1956,$L$3:$L1956,$L1956,$I$3:$I1956,$I1956) &gt;1,0,SUMIFS($Y$3:$Y$2503,$L$3:$L$2503,$L1956,$O$3:$O$2503,$O1956,$I$3:$I$2503,$I1956)),"-")</f>
        <v>-</v>
      </c>
      <c r="AC1956" s="27" t="str">
        <f t="shared" si="186"/>
        <v>-</v>
      </c>
    </row>
    <row r="1957" spans="1:29" s="1" customFormat="1">
      <c r="A1957" s="13"/>
      <c r="B1957" s="107" t="str">
        <f>IF(COUNTA($A1957)&gt;0,VLOOKUP($A1957,Corsa!$A$1:$F$43,2,FALSE),"-")</f>
        <v>-</v>
      </c>
      <c r="C1957" s="11"/>
      <c r="D1957" s="13"/>
      <c r="E1957" s="13"/>
      <c r="F1957" s="46" t="str">
        <f>IF(COUNTA($A1957)&gt;0,VLOOKUP($A1957,Corsa!$A$1:$F$43,3,FALSE),"-")</f>
        <v>-</v>
      </c>
      <c r="G1957" s="28" t="str">
        <f>IF($D1957&gt;0,VLOOKUP($D1957,Iscrizioni!$A$2:$M$2502,9,FALSE),"-")</f>
        <v>-</v>
      </c>
      <c r="H1957" s="28" t="str">
        <f>IF($D1957&gt;0,VLOOKUP($D1957,Iscrizioni!$A$2:$M$2502,4,FALSE),"-")</f>
        <v>-</v>
      </c>
      <c r="I1957" s="27" t="str">
        <f>IF($D1957&gt;0,VLOOKUP($D1957,Iscrizioni!$A$2:$M$2502,5,FALSE),"-")</f>
        <v>-</v>
      </c>
      <c r="J1957" s="27" t="str">
        <f>IF($D1957&gt;0,VLOOKUP($D1957,Iscrizioni!$A$2:$M$2502,10,FALSE),"-")</f>
        <v>-</v>
      </c>
      <c r="K1957" s="27" t="str">
        <f t="shared" si="184"/>
        <v>-</v>
      </c>
      <c r="L1957" s="46" t="str">
        <f>IF($D1957&gt;0,VLOOKUP($D1957,Iscrizioni!$A$2:$M$2502,11,FALSE),"-")</f>
        <v>-</v>
      </c>
      <c r="M1957" s="27" t="str">
        <f>IF($D1957&gt;0,VLOOKUP($D1957,Iscrizioni!$A$2:$N$2502,12,FALSE),"-")</f>
        <v>-</v>
      </c>
      <c r="N1957" s="46" t="str">
        <f>IF($D1957&gt;0,VLOOKUP($D1957,Iscrizioni!$A$2:$M$2502,6,FALSE),"-")</f>
        <v>-</v>
      </c>
      <c r="O1957" s="107" t="str">
        <f>IF($D1957&gt;0,VLOOKUP($D1957,Iscrizioni!$A$2:$M$2502,7,FALSE),"-")</f>
        <v>-</v>
      </c>
      <c r="P1957" s="46" t="str">
        <f>IF($D1957&gt;0,VLOOKUP(LEFT($N1957,1),Regione!$A$2:$C$21,2,FALSE),"-")</f>
        <v>-</v>
      </c>
      <c r="Q1957" s="112" t="str">
        <f ca="1">IF($D1957&gt;0,NormalizzaTempo("D",CELL("tipo",$E1957),$E1957),"-")</f>
        <v>-</v>
      </c>
      <c r="R1957" s="27" t="str">
        <f>IF($D1957&gt;0,VLOOKUP($D1957,Iscrizioni!$A$2:$M$2502,13,FALSE),"-")</f>
        <v>-</v>
      </c>
      <c r="S1957" s="112" t="str">
        <f t="shared" si="187"/>
        <v>-</v>
      </c>
      <c r="T1957" s="112" t="str">
        <f>IF($D1957&gt;0,SUMIFS($S$3:$S1957,$X$3:$X1957,1,$J$3:$J1957,$J1957),"-")</f>
        <v>-</v>
      </c>
      <c r="U1957" s="112" t="str">
        <f t="shared" si="188"/>
        <v>-</v>
      </c>
      <c r="V1957" s="112" t="str">
        <f t="shared" si="185"/>
        <v>-</v>
      </c>
      <c r="W1957" s="27" t="str">
        <f>IF(LEN($C1957)=0,IF($D1957&gt;0,COUNTIFS($A$3:$A1957,$A1957),"-"),"Escluso")</f>
        <v>-</v>
      </c>
      <c r="X1957" s="2" t="str">
        <f>IF(LEN($C1957)=0,IF($D1957&gt;0,COUNTIFS($J$3:$J1957,$J1957,$C$3:$C1957,""),"-"),"Escluso")</f>
        <v>-</v>
      </c>
      <c r="Y1957" s="127" t="str">
        <f t="shared" si="183"/>
        <v>-</v>
      </c>
      <c r="Z1957" s="2" t="str">
        <f>IF($D1957&gt;0,COUNTIFS($O$3:$O1957,$O1957,$L$3:$L1957,$L1957,$I$3:$I1957,$I1957),"-")</f>
        <v>-</v>
      </c>
      <c r="AA1957" s="27" t="str">
        <f>IF($D1957&gt;0,IF(OR($Z1957 &gt;1,$L1957&lt;&gt;"Adulti"),0,VLOOKUP($P1957,Regione!$B$2:$C$22,2,FALSE)),"-")</f>
        <v>-</v>
      </c>
      <c r="AB1957" s="27" t="str">
        <f>IF($D1957&gt;0,IF(COUNTIFS($O$3:$O1957,$O1957,$L$3:$L1957,$L1957,$I$3:$I1957,$I1957) &gt;1,0,SUMIFS($Y$3:$Y$2503,$L$3:$L$2503,$L1957,$O$3:$O$2503,$O1957,$I$3:$I$2503,$I1957)),"-")</f>
        <v>-</v>
      </c>
      <c r="AC1957" s="27" t="str">
        <f t="shared" si="186"/>
        <v>-</v>
      </c>
    </row>
    <row r="1958" spans="1:29" s="1" customFormat="1">
      <c r="A1958" s="13"/>
      <c r="B1958" s="107" t="str">
        <f>IF(COUNTA($A1958)&gt;0,VLOOKUP($A1958,Corsa!$A$1:$F$43,2,FALSE),"-")</f>
        <v>-</v>
      </c>
      <c r="C1958" s="11"/>
      <c r="D1958" s="13"/>
      <c r="E1958" s="13"/>
      <c r="F1958" s="46" t="str">
        <f>IF(COUNTA($A1958)&gt;0,VLOOKUP($A1958,Corsa!$A$1:$F$43,3,FALSE),"-")</f>
        <v>-</v>
      </c>
      <c r="G1958" s="28" t="str">
        <f>IF($D1958&gt;0,VLOOKUP($D1958,Iscrizioni!$A$2:$M$2502,9,FALSE),"-")</f>
        <v>-</v>
      </c>
      <c r="H1958" s="28" t="str">
        <f>IF($D1958&gt;0,VLOOKUP($D1958,Iscrizioni!$A$2:$M$2502,4,FALSE),"-")</f>
        <v>-</v>
      </c>
      <c r="I1958" s="27" t="str">
        <f>IF($D1958&gt;0,VLOOKUP($D1958,Iscrizioni!$A$2:$M$2502,5,FALSE),"-")</f>
        <v>-</v>
      </c>
      <c r="J1958" s="27" t="str">
        <f>IF($D1958&gt;0,VLOOKUP($D1958,Iscrizioni!$A$2:$M$2502,10,FALSE),"-")</f>
        <v>-</v>
      </c>
      <c r="K1958" s="27" t="str">
        <f t="shared" si="184"/>
        <v>-</v>
      </c>
      <c r="L1958" s="46" t="str">
        <f>IF($D1958&gt;0,VLOOKUP($D1958,Iscrizioni!$A$2:$M$2502,11,FALSE),"-")</f>
        <v>-</v>
      </c>
      <c r="M1958" s="27" t="str">
        <f>IF($D1958&gt;0,VLOOKUP($D1958,Iscrizioni!$A$2:$N$2502,12,FALSE),"-")</f>
        <v>-</v>
      </c>
      <c r="N1958" s="46" t="str">
        <f>IF($D1958&gt;0,VLOOKUP($D1958,Iscrizioni!$A$2:$M$2502,6,FALSE),"-")</f>
        <v>-</v>
      </c>
      <c r="O1958" s="107" t="str">
        <f>IF($D1958&gt;0,VLOOKUP($D1958,Iscrizioni!$A$2:$M$2502,7,FALSE),"-")</f>
        <v>-</v>
      </c>
      <c r="P1958" s="46" t="str">
        <f>IF($D1958&gt;0,VLOOKUP(LEFT($N1958,1),Regione!$A$2:$C$21,2,FALSE),"-")</f>
        <v>-</v>
      </c>
      <c r="Q1958" s="112" t="str">
        <f ca="1">IF($D1958&gt;0,NormalizzaTempo("D",CELL("tipo",$E1958),$E1958),"-")</f>
        <v>-</v>
      </c>
      <c r="R1958" s="27" t="str">
        <f>IF($D1958&gt;0,VLOOKUP($D1958,Iscrizioni!$A$2:$M$2502,13,FALSE),"-")</f>
        <v>-</v>
      </c>
      <c r="S1958" s="112" t="str">
        <f t="shared" si="187"/>
        <v>-</v>
      </c>
      <c r="T1958" s="112" t="str">
        <f>IF($D1958&gt;0,SUMIFS($S$3:$S1958,$X$3:$X1958,1,$J$3:$J1958,$J1958),"-")</f>
        <v>-</v>
      </c>
      <c r="U1958" s="112" t="str">
        <f t="shared" si="188"/>
        <v>-</v>
      </c>
      <c r="V1958" s="112" t="str">
        <f t="shared" si="185"/>
        <v>-</v>
      </c>
      <c r="W1958" s="27" t="str">
        <f>IF(LEN($C1958)=0,IF($D1958&gt;0,COUNTIFS($A$3:$A1958,$A1958),"-"),"Escluso")</f>
        <v>-</v>
      </c>
      <c r="X1958" s="2" t="str">
        <f>IF(LEN($C1958)=0,IF($D1958&gt;0,COUNTIFS($J$3:$J1958,$J1958,$C$3:$C1958,""),"-"),"Escluso")</f>
        <v>-</v>
      </c>
      <c r="Y1958" s="127" t="str">
        <f t="shared" si="183"/>
        <v>-</v>
      </c>
      <c r="Z1958" s="2" t="str">
        <f>IF($D1958&gt;0,COUNTIFS($O$3:$O1958,$O1958,$L$3:$L1958,$L1958,$I$3:$I1958,$I1958),"-")</f>
        <v>-</v>
      </c>
      <c r="AA1958" s="27" t="str">
        <f>IF($D1958&gt;0,IF(OR($Z1958 &gt;1,$L1958&lt;&gt;"Adulti"),0,VLOOKUP($P1958,Regione!$B$2:$C$22,2,FALSE)),"-")</f>
        <v>-</v>
      </c>
      <c r="AB1958" s="27" t="str">
        <f>IF($D1958&gt;0,IF(COUNTIFS($O$3:$O1958,$O1958,$L$3:$L1958,$L1958,$I$3:$I1958,$I1958) &gt;1,0,SUMIFS($Y$3:$Y$2503,$L$3:$L$2503,$L1958,$O$3:$O$2503,$O1958,$I$3:$I$2503,$I1958)),"-")</f>
        <v>-</v>
      </c>
      <c r="AC1958" s="27" t="str">
        <f t="shared" si="186"/>
        <v>-</v>
      </c>
    </row>
    <row r="1959" spans="1:29" s="1" customFormat="1">
      <c r="A1959" s="13"/>
      <c r="B1959" s="107" t="str">
        <f>IF(COUNTA($A1959)&gt;0,VLOOKUP($A1959,Corsa!$A$1:$F$43,2,FALSE),"-")</f>
        <v>-</v>
      </c>
      <c r="C1959" s="11"/>
      <c r="D1959" s="13"/>
      <c r="E1959" s="13"/>
      <c r="F1959" s="46" t="str">
        <f>IF(COUNTA($A1959)&gt;0,VLOOKUP($A1959,Corsa!$A$1:$F$43,3,FALSE),"-")</f>
        <v>-</v>
      </c>
      <c r="G1959" s="28" t="str">
        <f>IF($D1959&gt;0,VLOOKUP($D1959,Iscrizioni!$A$2:$M$2502,9,FALSE),"-")</f>
        <v>-</v>
      </c>
      <c r="H1959" s="28" t="str">
        <f>IF($D1959&gt;0,VLOOKUP($D1959,Iscrizioni!$A$2:$M$2502,4,FALSE),"-")</f>
        <v>-</v>
      </c>
      <c r="I1959" s="27" t="str">
        <f>IF($D1959&gt;0,VLOOKUP($D1959,Iscrizioni!$A$2:$M$2502,5,FALSE),"-")</f>
        <v>-</v>
      </c>
      <c r="J1959" s="27" t="str">
        <f>IF($D1959&gt;0,VLOOKUP($D1959,Iscrizioni!$A$2:$M$2502,10,FALSE),"-")</f>
        <v>-</v>
      </c>
      <c r="K1959" s="27" t="str">
        <f t="shared" si="184"/>
        <v>-</v>
      </c>
      <c r="L1959" s="46" t="str">
        <f>IF($D1959&gt;0,VLOOKUP($D1959,Iscrizioni!$A$2:$M$2502,11,FALSE),"-")</f>
        <v>-</v>
      </c>
      <c r="M1959" s="27" t="str">
        <f>IF($D1959&gt;0,VLOOKUP($D1959,Iscrizioni!$A$2:$N$2502,12,FALSE),"-")</f>
        <v>-</v>
      </c>
      <c r="N1959" s="46" t="str">
        <f>IF($D1959&gt;0,VLOOKUP($D1959,Iscrizioni!$A$2:$M$2502,6,FALSE),"-")</f>
        <v>-</v>
      </c>
      <c r="O1959" s="107" t="str">
        <f>IF($D1959&gt;0,VLOOKUP($D1959,Iscrizioni!$A$2:$M$2502,7,FALSE),"-")</f>
        <v>-</v>
      </c>
      <c r="P1959" s="46" t="str">
        <f>IF($D1959&gt;0,VLOOKUP(LEFT($N1959,1),Regione!$A$2:$C$21,2,FALSE),"-")</f>
        <v>-</v>
      </c>
      <c r="Q1959" s="112" t="str">
        <f ca="1">IF($D1959&gt;0,NormalizzaTempo("D",CELL("tipo",$E1959),$E1959),"-")</f>
        <v>-</v>
      </c>
      <c r="R1959" s="27" t="str">
        <f>IF($D1959&gt;0,VLOOKUP($D1959,Iscrizioni!$A$2:$M$2502,13,FALSE),"-")</f>
        <v>-</v>
      </c>
      <c r="S1959" s="112" t="str">
        <f t="shared" si="187"/>
        <v>-</v>
      </c>
      <c r="T1959" s="112" t="str">
        <f>IF($D1959&gt;0,SUMIFS($S$3:$S1959,$X$3:$X1959,1,$J$3:$J1959,$J1959),"-")</f>
        <v>-</v>
      </c>
      <c r="U1959" s="112" t="str">
        <f t="shared" si="188"/>
        <v>-</v>
      </c>
      <c r="V1959" s="112" t="str">
        <f t="shared" si="185"/>
        <v>-</v>
      </c>
      <c r="W1959" s="27" t="str">
        <f>IF(LEN($C1959)=0,IF($D1959&gt;0,COUNTIFS($A$3:$A1959,$A1959),"-"),"Escluso")</f>
        <v>-</v>
      </c>
      <c r="X1959" s="2" t="str">
        <f>IF(LEN($C1959)=0,IF($D1959&gt;0,COUNTIFS($J$3:$J1959,$J1959,$C$3:$C1959,""),"-"),"Escluso")</f>
        <v>-</v>
      </c>
      <c r="Y1959" s="127" t="str">
        <f t="shared" si="183"/>
        <v>-</v>
      </c>
      <c r="Z1959" s="2" t="str">
        <f>IF($D1959&gt;0,COUNTIFS($O$3:$O1959,$O1959,$L$3:$L1959,$L1959,$I$3:$I1959,$I1959),"-")</f>
        <v>-</v>
      </c>
      <c r="AA1959" s="27" t="str">
        <f>IF($D1959&gt;0,IF(OR($Z1959 &gt;1,$L1959&lt;&gt;"Adulti"),0,VLOOKUP($P1959,Regione!$B$2:$C$22,2,FALSE)),"-")</f>
        <v>-</v>
      </c>
      <c r="AB1959" s="27" t="str">
        <f>IF($D1959&gt;0,IF(COUNTIFS($O$3:$O1959,$O1959,$L$3:$L1959,$L1959,$I$3:$I1959,$I1959) &gt;1,0,SUMIFS($Y$3:$Y$2503,$L$3:$L$2503,$L1959,$O$3:$O$2503,$O1959,$I$3:$I$2503,$I1959)),"-")</f>
        <v>-</v>
      </c>
      <c r="AC1959" s="27" t="str">
        <f t="shared" si="186"/>
        <v>-</v>
      </c>
    </row>
    <row r="1960" spans="1:29" s="1" customFormat="1">
      <c r="A1960" s="13"/>
      <c r="B1960" s="107" t="str">
        <f>IF(COUNTA($A1960)&gt;0,VLOOKUP($A1960,Corsa!$A$1:$F$43,2,FALSE),"-")</f>
        <v>-</v>
      </c>
      <c r="C1960" s="11"/>
      <c r="D1960" s="13"/>
      <c r="E1960" s="13"/>
      <c r="F1960" s="46" t="str">
        <f>IF(COUNTA($A1960)&gt;0,VLOOKUP($A1960,Corsa!$A$1:$F$43,3,FALSE),"-")</f>
        <v>-</v>
      </c>
      <c r="G1960" s="28" t="str">
        <f>IF($D1960&gt;0,VLOOKUP($D1960,Iscrizioni!$A$2:$M$2502,9,FALSE),"-")</f>
        <v>-</v>
      </c>
      <c r="H1960" s="28" t="str">
        <f>IF($D1960&gt;0,VLOOKUP($D1960,Iscrizioni!$A$2:$M$2502,4,FALSE),"-")</f>
        <v>-</v>
      </c>
      <c r="I1960" s="27" t="str">
        <f>IF($D1960&gt;0,VLOOKUP($D1960,Iscrizioni!$A$2:$M$2502,5,FALSE),"-")</f>
        <v>-</v>
      </c>
      <c r="J1960" s="27" t="str">
        <f>IF($D1960&gt;0,VLOOKUP($D1960,Iscrizioni!$A$2:$M$2502,10,FALSE),"-")</f>
        <v>-</v>
      </c>
      <c r="K1960" s="27" t="str">
        <f t="shared" si="184"/>
        <v>-</v>
      </c>
      <c r="L1960" s="46" t="str">
        <f>IF($D1960&gt;0,VLOOKUP($D1960,Iscrizioni!$A$2:$M$2502,11,FALSE),"-")</f>
        <v>-</v>
      </c>
      <c r="M1960" s="27" t="str">
        <f>IF($D1960&gt;0,VLOOKUP($D1960,Iscrizioni!$A$2:$N$2502,12,FALSE),"-")</f>
        <v>-</v>
      </c>
      <c r="N1960" s="46" t="str">
        <f>IF($D1960&gt;0,VLOOKUP($D1960,Iscrizioni!$A$2:$M$2502,6,FALSE),"-")</f>
        <v>-</v>
      </c>
      <c r="O1960" s="107" t="str">
        <f>IF($D1960&gt;0,VLOOKUP($D1960,Iscrizioni!$A$2:$M$2502,7,FALSE),"-")</f>
        <v>-</v>
      </c>
      <c r="P1960" s="46" t="str">
        <f>IF($D1960&gt;0,VLOOKUP(LEFT($N1960,1),Regione!$A$2:$C$21,2,FALSE),"-")</f>
        <v>-</v>
      </c>
      <c r="Q1960" s="112" t="str">
        <f ca="1">IF($D1960&gt;0,NormalizzaTempo("D",CELL("tipo",$E1960),$E1960),"-")</f>
        <v>-</v>
      </c>
      <c r="R1960" s="27" t="str">
        <f>IF($D1960&gt;0,VLOOKUP($D1960,Iscrizioni!$A$2:$M$2502,13,FALSE),"-")</f>
        <v>-</v>
      </c>
      <c r="S1960" s="112" t="str">
        <f t="shared" si="187"/>
        <v>-</v>
      </c>
      <c r="T1960" s="112" t="str">
        <f>IF($D1960&gt;0,SUMIFS($S$3:$S1960,$X$3:$X1960,1,$J$3:$J1960,$J1960),"-")</f>
        <v>-</v>
      </c>
      <c r="U1960" s="112" t="str">
        <f t="shared" si="188"/>
        <v>-</v>
      </c>
      <c r="V1960" s="112" t="str">
        <f t="shared" si="185"/>
        <v>-</v>
      </c>
      <c r="W1960" s="27" t="str">
        <f>IF(LEN($C1960)=0,IF($D1960&gt;0,COUNTIFS($A$3:$A1960,$A1960),"-"),"Escluso")</f>
        <v>-</v>
      </c>
      <c r="X1960" s="2" t="str">
        <f>IF(LEN($C1960)=0,IF($D1960&gt;0,COUNTIFS($J$3:$J1960,$J1960,$C$3:$C1960,""),"-"),"Escluso")</f>
        <v>-</v>
      </c>
      <c r="Y1960" s="127" t="str">
        <f t="shared" si="183"/>
        <v>-</v>
      </c>
      <c r="Z1960" s="2" t="str">
        <f>IF($D1960&gt;0,COUNTIFS($O$3:$O1960,$O1960,$L$3:$L1960,$L1960,$I$3:$I1960,$I1960),"-")</f>
        <v>-</v>
      </c>
      <c r="AA1960" s="27" t="str">
        <f>IF($D1960&gt;0,IF(OR($Z1960 &gt;1,$L1960&lt;&gt;"Adulti"),0,VLOOKUP($P1960,Regione!$B$2:$C$22,2,FALSE)),"-")</f>
        <v>-</v>
      </c>
      <c r="AB1960" s="27" t="str">
        <f>IF($D1960&gt;0,IF(COUNTIFS($O$3:$O1960,$O1960,$L$3:$L1960,$L1960,$I$3:$I1960,$I1960) &gt;1,0,SUMIFS($Y$3:$Y$2503,$L$3:$L$2503,$L1960,$O$3:$O$2503,$O1960,$I$3:$I$2503,$I1960)),"-")</f>
        <v>-</v>
      </c>
      <c r="AC1960" s="27" t="str">
        <f t="shared" si="186"/>
        <v>-</v>
      </c>
    </row>
    <row r="1961" spans="1:29" s="1" customFormat="1">
      <c r="A1961" s="13"/>
      <c r="B1961" s="107" t="str">
        <f>IF(COUNTA($A1961)&gt;0,VLOOKUP($A1961,Corsa!$A$1:$F$43,2,FALSE),"-")</f>
        <v>-</v>
      </c>
      <c r="C1961" s="11"/>
      <c r="D1961" s="13"/>
      <c r="E1961" s="13"/>
      <c r="F1961" s="46" t="str">
        <f>IF(COUNTA($A1961)&gt;0,VLOOKUP($A1961,Corsa!$A$1:$F$43,3,FALSE),"-")</f>
        <v>-</v>
      </c>
      <c r="G1961" s="28" t="str">
        <f>IF($D1961&gt;0,VLOOKUP($D1961,Iscrizioni!$A$2:$M$2502,9,FALSE),"-")</f>
        <v>-</v>
      </c>
      <c r="H1961" s="28" t="str">
        <f>IF($D1961&gt;0,VLOOKUP($D1961,Iscrizioni!$A$2:$M$2502,4,FALSE),"-")</f>
        <v>-</v>
      </c>
      <c r="I1961" s="27" t="str">
        <f>IF($D1961&gt;0,VLOOKUP($D1961,Iscrizioni!$A$2:$M$2502,5,FALSE),"-")</f>
        <v>-</v>
      </c>
      <c r="J1961" s="27" t="str">
        <f>IF($D1961&gt;0,VLOOKUP($D1961,Iscrizioni!$A$2:$M$2502,10,FALSE),"-")</f>
        <v>-</v>
      </c>
      <c r="K1961" s="27" t="str">
        <f t="shared" si="184"/>
        <v>-</v>
      </c>
      <c r="L1961" s="46" t="str">
        <f>IF($D1961&gt;0,VLOOKUP($D1961,Iscrizioni!$A$2:$M$2502,11,FALSE),"-")</f>
        <v>-</v>
      </c>
      <c r="M1961" s="27" t="str">
        <f>IF($D1961&gt;0,VLOOKUP($D1961,Iscrizioni!$A$2:$N$2502,12,FALSE),"-")</f>
        <v>-</v>
      </c>
      <c r="N1961" s="46" t="str">
        <f>IF($D1961&gt;0,VLOOKUP($D1961,Iscrizioni!$A$2:$M$2502,6,FALSE),"-")</f>
        <v>-</v>
      </c>
      <c r="O1961" s="107" t="str">
        <f>IF($D1961&gt;0,VLOOKUP($D1961,Iscrizioni!$A$2:$M$2502,7,FALSE),"-")</f>
        <v>-</v>
      </c>
      <c r="P1961" s="46" t="str">
        <f>IF($D1961&gt;0,VLOOKUP(LEFT($N1961,1),Regione!$A$2:$C$21,2,FALSE),"-")</f>
        <v>-</v>
      </c>
      <c r="Q1961" s="112" t="str">
        <f ca="1">IF($D1961&gt;0,NormalizzaTempo("D",CELL("tipo",$E1961),$E1961),"-")</f>
        <v>-</v>
      </c>
      <c r="R1961" s="27" t="str">
        <f>IF($D1961&gt;0,VLOOKUP($D1961,Iscrizioni!$A$2:$M$2502,13,FALSE),"-")</f>
        <v>-</v>
      </c>
      <c r="S1961" s="112" t="str">
        <f t="shared" si="187"/>
        <v>-</v>
      </c>
      <c r="T1961" s="112" t="str">
        <f>IF($D1961&gt;0,SUMIFS($S$3:$S1961,$X$3:$X1961,1,$J$3:$J1961,$J1961),"-")</f>
        <v>-</v>
      </c>
      <c r="U1961" s="112" t="str">
        <f t="shared" si="188"/>
        <v>-</v>
      </c>
      <c r="V1961" s="112" t="str">
        <f t="shared" si="185"/>
        <v>-</v>
      </c>
      <c r="W1961" s="27" t="str">
        <f>IF(LEN($C1961)=0,IF($D1961&gt;0,COUNTIFS($A$3:$A1961,$A1961),"-"),"Escluso")</f>
        <v>-</v>
      </c>
      <c r="X1961" s="2" t="str">
        <f>IF(LEN($C1961)=0,IF($D1961&gt;0,COUNTIFS($J$3:$J1961,$J1961,$C$3:$C1961,""),"-"),"Escluso")</f>
        <v>-</v>
      </c>
      <c r="Y1961" s="127" t="str">
        <f t="shared" si="183"/>
        <v>-</v>
      </c>
      <c r="Z1961" s="2" t="str">
        <f>IF($D1961&gt;0,COUNTIFS($O$3:$O1961,$O1961,$L$3:$L1961,$L1961,$I$3:$I1961,$I1961),"-")</f>
        <v>-</v>
      </c>
      <c r="AA1961" s="27" t="str">
        <f>IF($D1961&gt;0,IF(OR($Z1961 &gt;1,$L1961&lt;&gt;"Adulti"),0,VLOOKUP($P1961,Regione!$B$2:$C$22,2,FALSE)),"-")</f>
        <v>-</v>
      </c>
      <c r="AB1961" s="27" t="str">
        <f>IF($D1961&gt;0,IF(COUNTIFS($O$3:$O1961,$O1961,$L$3:$L1961,$L1961,$I$3:$I1961,$I1961) &gt;1,0,SUMIFS($Y$3:$Y$2503,$L$3:$L$2503,$L1961,$O$3:$O$2503,$O1961,$I$3:$I$2503,$I1961)),"-")</f>
        <v>-</v>
      </c>
      <c r="AC1961" s="27" t="str">
        <f t="shared" si="186"/>
        <v>-</v>
      </c>
    </row>
    <row r="1962" spans="1:29" s="1" customFormat="1">
      <c r="A1962" s="13"/>
      <c r="B1962" s="107" t="str">
        <f>IF(COUNTA($A1962)&gt;0,VLOOKUP($A1962,Corsa!$A$1:$F$43,2,FALSE),"-")</f>
        <v>-</v>
      </c>
      <c r="C1962" s="11"/>
      <c r="D1962" s="13"/>
      <c r="E1962" s="13"/>
      <c r="F1962" s="46" t="str">
        <f>IF(COUNTA($A1962)&gt;0,VLOOKUP($A1962,Corsa!$A$1:$F$43,3,FALSE),"-")</f>
        <v>-</v>
      </c>
      <c r="G1962" s="28" t="str">
        <f>IF($D1962&gt;0,VLOOKUP($D1962,Iscrizioni!$A$2:$M$2502,9,FALSE),"-")</f>
        <v>-</v>
      </c>
      <c r="H1962" s="28" t="str">
        <f>IF($D1962&gt;0,VLOOKUP($D1962,Iscrizioni!$A$2:$M$2502,4,FALSE),"-")</f>
        <v>-</v>
      </c>
      <c r="I1962" s="27" t="str">
        <f>IF($D1962&gt;0,VLOOKUP($D1962,Iscrizioni!$A$2:$M$2502,5,FALSE),"-")</f>
        <v>-</v>
      </c>
      <c r="J1962" s="27" t="str">
        <f>IF($D1962&gt;0,VLOOKUP($D1962,Iscrizioni!$A$2:$M$2502,10,FALSE),"-")</f>
        <v>-</v>
      </c>
      <c r="K1962" s="27" t="str">
        <f t="shared" si="184"/>
        <v>-</v>
      </c>
      <c r="L1962" s="46" t="str">
        <f>IF($D1962&gt;0,VLOOKUP($D1962,Iscrizioni!$A$2:$M$2502,11,FALSE),"-")</f>
        <v>-</v>
      </c>
      <c r="M1962" s="27" t="str">
        <f>IF($D1962&gt;0,VLOOKUP($D1962,Iscrizioni!$A$2:$N$2502,12,FALSE),"-")</f>
        <v>-</v>
      </c>
      <c r="N1962" s="46" t="str">
        <f>IF($D1962&gt;0,VLOOKUP($D1962,Iscrizioni!$A$2:$M$2502,6,FALSE),"-")</f>
        <v>-</v>
      </c>
      <c r="O1962" s="107" t="str">
        <f>IF($D1962&gt;0,VLOOKUP($D1962,Iscrizioni!$A$2:$M$2502,7,FALSE),"-")</f>
        <v>-</v>
      </c>
      <c r="P1962" s="46" t="str">
        <f>IF($D1962&gt;0,VLOOKUP(LEFT($N1962,1),Regione!$A$2:$C$21,2,FALSE),"-")</f>
        <v>-</v>
      </c>
      <c r="Q1962" s="112" t="str">
        <f ca="1">IF($D1962&gt;0,NormalizzaTempo("D",CELL("tipo",$E1962),$E1962),"-")</f>
        <v>-</v>
      </c>
      <c r="R1962" s="27" t="str">
        <f>IF($D1962&gt;0,VLOOKUP($D1962,Iscrizioni!$A$2:$M$2502,13,FALSE),"-")</f>
        <v>-</v>
      </c>
      <c r="S1962" s="112" t="str">
        <f t="shared" si="187"/>
        <v>-</v>
      </c>
      <c r="T1962" s="112" t="str">
        <f>IF($D1962&gt;0,SUMIFS($S$3:$S1962,$X$3:$X1962,1,$J$3:$J1962,$J1962),"-")</f>
        <v>-</v>
      </c>
      <c r="U1962" s="112" t="str">
        <f t="shared" si="188"/>
        <v>-</v>
      </c>
      <c r="V1962" s="112" t="str">
        <f t="shared" si="185"/>
        <v>-</v>
      </c>
      <c r="W1962" s="27" t="str">
        <f>IF(LEN($C1962)=0,IF($D1962&gt;0,COUNTIFS($A$3:$A1962,$A1962),"-"),"Escluso")</f>
        <v>-</v>
      </c>
      <c r="X1962" s="2" t="str">
        <f>IF(LEN($C1962)=0,IF($D1962&gt;0,COUNTIFS($J$3:$J1962,$J1962,$C$3:$C1962,""),"-"),"Escluso")</f>
        <v>-</v>
      </c>
      <c r="Y1962" s="127" t="str">
        <f t="shared" si="183"/>
        <v>-</v>
      </c>
      <c r="Z1962" s="2" t="str">
        <f>IF($D1962&gt;0,COUNTIFS($O$3:$O1962,$O1962,$L$3:$L1962,$L1962,$I$3:$I1962,$I1962),"-")</f>
        <v>-</v>
      </c>
      <c r="AA1962" s="27" t="str">
        <f>IF($D1962&gt;0,IF(OR($Z1962 &gt;1,$L1962&lt;&gt;"Adulti"),0,VLOOKUP($P1962,Regione!$B$2:$C$22,2,FALSE)),"-")</f>
        <v>-</v>
      </c>
      <c r="AB1962" s="27" t="str">
        <f>IF($D1962&gt;0,IF(COUNTIFS($O$3:$O1962,$O1962,$L$3:$L1962,$L1962,$I$3:$I1962,$I1962) &gt;1,0,SUMIFS($Y$3:$Y$2503,$L$3:$L$2503,$L1962,$O$3:$O$2503,$O1962,$I$3:$I$2503,$I1962)),"-")</f>
        <v>-</v>
      </c>
      <c r="AC1962" s="27" t="str">
        <f t="shared" si="186"/>
        <v>-</v>
      </c>
    </row>
    <row r="1963" spans="1:29" s="1" customFormat="1">
      <c r="A1963" s="13"/>
      <c r="B1963" s="107" t="str">
        <f>IF(COUNTA($A1963)&gt;0,VLOOKUP($A1963,Corsa!$A$1:$F$43,2,FALSE),"-")</f>
        <v>-</v>
      </c>
      <c r="C1963" s="11"/>
      <c r="D1963" s="13"/>
      <c r="E1963" s="13"/>
      <c r="F1963" s="46" t="str">
        <f>IF(COUNTA($A1963)&gt;0,VLOOKUP($A1963,Corsa!$A$1:$F$43,3,FALSE),"-")</f>
        <v>-</v>
      </c>
      <c r="G1963" s="28" t="str">
        <f>IF($D1963&gt;0,VLOOKUP($D1963,Iscrizioni!$A$2:$M$2502,9,FALSE),"-")</f>
        <v>-</v>
      </c>
      <c r="H1963" s="28" t="str">
        <f>IF($D1963&gt;0,VLOOKUP($D1963,Iscrizioni!$A$2:$M$2502,4,FALSE),"-")</f>
        <v>-</v>
      </c>
      <c r="I1963" s="27" t="str">
        <f>IF($D1963&gt;0,VLOOKUP($D1963,Iscrizioni!$A$2:$M$2502,5,FALSE),"-")</f>
        <v>-</v>
      </c>
      <c r="J1963" s="27" t="str">
        <f>IF($D1963&gt;0,VLOOKUP($D1963,Iscrizioni!$A$2:$M$2502,10,FALSE),"-")</f>
        <v>-</v>
      </c>
      <c r="K1963" s="27" t="str">
        <f t="shared" si="184"/>
        <v>-</v>
      </c>
      <c r="L1963" s="46" t="str">
        <f>IF($D1963&gt;0,VLOOKUP($D1963,Iscrizioni!$A$2:$M$2502,11,FALSE),"-")</f>
        <v>-</v>
      </c>
      <c r="M1963" s="27" t="str">
        <f>IF($D1963&gt;0,VLOOKUP($D1963,Iscrizioni!$A$2:$N$2502,12,FALSE),"-")</f>
        <v>-</v>
      </c>
      <c r="N1963" s="46" t="str">
        <f>IF($D1963&gt;0,VLOOKUP($D1963,Iscrizioni!$A$2:$M$2502,6,FALSE),"-")</f>
        <v>-</v>
      </c>
      <c r="O1963" s="107" t="str">
        <f>IF($D1963&gt;0,VLOOKUP($D1963,Iscrizioni!$A$2:$M$2502,7,FALSE),"-")</f>
        <v>-</v>
      </c>
      <c r="P1963" s="46" t="str">
        <f>IF($D1963&gt;0,VLOOKUP(LEFT($N1963,1),Regione!$A$2:$C$21,2,FALSE),"-")</f>
        <v>-</v>
      </c>
      <c r="Q1963" s="112" t="str">
        <f ca="1">IF($D1963&gt;0,NormalizzaTempo("D",CELL("tipo",$E1963),$E1963),"-")</f>
        <v>-</v>
      </c>
      <c r="R1963" s="27" t="str">
        <f>IF($D1963&gt;0,VLOOKUP($D1963,Iscrizioni!$A$2:$M$2502,13,FALSE),"-")</f>
        <v>-</v>
      </c>
      <c r="S1963" s="112" t="str">
        <f t="shared" si="187"/>
        <v>-</v>
      </c>
      <c r="T1963" s="112" t="str">
        <f>IF($D1963&gt;0,SUMIFS($S$3:$S1963,$X$3:$X1963,1,$J$3:$J1963,$J1963),"-")</f>
        <v>-</v>
      </c>
      <c r="U1963" s="112" t="str">
        <f t="shared" si="188"/>
        <v>-</v>
      </c>
      <c r="V1963" s="112" t="str">
        <f t="shared" si="185"/>
        <v>-</v>
      </c>
      <c r="W1963" s="27" t="str">
        <f>IF(LEN($C1963)=0,IF($D1963&gt;0,COUNTIFS($A$3:$A1963,$A1963),"-"),"Escluso")</f>
        <v>-</v>
      </c>
      <c r="X1963" s="2" t="str">
        <f>IF(LEN($C1963)=0,IF($D1963&gt;0,COUNTIFS($J$3:$J1963,$J1963,$C$3:$C1963,""),"-"),"Escluso")</f>
        <v>-</v>
      </c>
      <c r="Y1963" s="127" t="str">
        <f t="shared" si="183"/>
        <v>-</v>
      </c>
      <c r="Z1963" s="2" t="str">
        <f>IF($D1963&gt;0,COUNTIFS($O$3:$O1963,$O1963,$L$3:$L1963,$L1963,$I$3:$I1963,$I1963),"-")</f>
        <v>-</v>
      </c>
      <c r="AA1963" s="27" t="str">
        <f>IF($D1963&gt;0,IF(OR($Z1963 &gt;1,$L1963&lt;&gt;"Adulti"),0,VLOOKUP($P1963,Regione!$B$2:$C$22,2,FALSE)),"-")</f>
        <v>-</v>
      </c>
      <c r="AB1963" s="27" t="str">
        <f>IF($D1963&gt;0,IF(COUNTIFS($O$3:$O1963,$O1963,$L$3:$L1963,$L1963,$I$3:$I1963,$I1963) &gt;1,0,SUMIFS($Y$3:$Y$2503,$L$3:$L$2503,$L1963,$O$3:$O$2503,$O1963,$I$3:$I$2503,$I1963)),"-")</f>
        <v>-</v>
      </c>
      <c r="AC1963" s="27" t="str">
        <f t="shared" si="186"/>
        <v>-</v>
      </c>
    </row>
    <row r="1964" spans="1:29" s="1" customFormat="1">
      <c r="A1964" s="13"/>
      <c r="B1964" s="107" t="str">
        <f>IF(COUNTA($A1964)&gt;0,VLOOKUP($A1964,Corsa!$A$1:$F$43,2,FALSE),"-")</f>
        <v>-</v>
      </c>
      <c r="C1964" s="11"/>
      <c r="D1964" s="13"/>
      <c r="E1964" s="13"/>
      <c r="F1964" s="46" t="str">
        <f>IF(COUNTA($A1964)&gt;0,VLOOKUP($A1964,Corsa!$A$1:$F$43,3,FALSE),"-")</f>
        <v>-</v>
      </c>
      <c r="G1964" s="28" t="str">
        <f>IF($D1964&gt;0,VLOOKUP($D1964,Iscrizioni!$A$2:$M$2502,9,FALSE),"-")</f>
        <v>-</v>
      </c>
      <c r="H1964" s="28" t="str">
        <f>IF($D1964&gt;0,VLOOKUP($D1964,Iscrizioni!$A$2:$M$2502,4,FALSE),"-")</f>
        <v>-</v>
      </c>
      <c r="I1964" s="27" t="str">
        <f>IF($D1964&gt;0,VLOOKUP($D1964,Iscrizioni!$A$2:$M$2502,5,FALSE),"-")</f>
        <v>-</v>
      </c>
      <c r="J1964" s="27" t="str">
        <f>IF($D1964&gt;0,VLOOKUP($D1964,Iscrizioni!$A$2:$M$2502,10,FALSE),"-")</f>
        <v>-</v>
      </c>
      <c r="K1964" s="27" t="str">
        <f t="shared" si="184"/>
        <v>-</v>
      </c>
      <c r="L1964" s="46" t="str">
        <f>IF($D1964&gt;0,VLOOKUP($D1964,Iscrizioni!$A$2:$M$2502,11,FALSE),"-")</f>
        <v>-</v>
      </c>
      <c r="M1964" s="27" t="str">
        <f>IF($D1964&gt;0,VLOOKUP($D1964,Iscrizioni!$A$2:$N$2502,12,FALSE),"-")</f>
        <v>-</v>
      </c>
      <c r="N1964" s="46" t="str">
        <f>IF($D1964&gt;0,VLOOKUP($D1964,Iscrizioni!$A$2:$M$2502,6,FALSE),"-")</f>
        <v>-</v>
      </c>
      <c r="O1964" s="107" t="str">
        <f>IF($D1964&gt;0,VLOOKUP($D1964,Iscrizioni!$A$2:$M$2502,7,FALSE),"-")</f>
        <v>-</v>
      </c>
      <c r="P1964" s="46" t="str">
        <f>IF($D1964&gt;0,VLOOKUP(LEFT($N1964,1),Regione!$A$2:$C$21,2,FALSE),"-")</f>
        <v>-</v>
      </c>
      <c r="Q1964" s="112" t="str">
        <f ca="1">IF($D1964&gt;0,NormalizzaTempo("D",CELL("tipo",$E1964),$E1964),"-")</f>
        <v>-</v>
      </c>
      <c r="R1964" s="27" t="str">
        <f>IF($D1964&gt;0,VLOOKUP($D1964,Iscrizioni!$A$2:$M$2502,13,FALSE),"-")</f>
        <v>-</v>
      </c>
      <c r="S1964" s="112" t="str">
        <f t="shared" si="187"/>
        <v>-</v>
      </c>
      <c r="T1964" s="112" t="str">
        <f>IF($D1964&gt;0,SUMIFS($S$3:$S1964,$X$3:$X1964,1,$J$3:$J1964,$J1964),"-")</f>
        <v>-</v>
      </c>
      <c r="U1964" s="112" t="str">
        <f t="shared" si="188"/>
        <v>-</v>
      </c>
      <c r="V1964" s="112" t="str">
        <f t="shared" si="185"/>
        <v>-</v>
      </c>
      <c r="W1964" s="27" t="str">
        <f>IF(LEN($C1964)=0,IF($D1964&gt;0,COUNTIFS($A$3:$A1964,$A1964),"-"),"Escluso")</f>
        <v>-</v>
      </c>
      <c r="X1964" s="2" t="str">
        <f>IF(LEN($C1964)=0,IF($D1964&gt;0,COUNTIFS($J$3:$J1964,$J1964,$C$3:$C1964,""),"-"),"Escluso")</f>
        <v>-</v>
      </c>
      <c r="Y1964" s="127" t="str">
        <f t="shared" si="183"/>
        <v>-</v>
      </c>
      <c r="Z1964" s="2" t="str">
        <f>IF($D1964&gt;0,COUNTIFS($O$3:$O1964,$O1964,$L$3:$L1964,$L1964,$I$3:$I1964,$I1964),"-")</f>
        <v>-</v>
      </c>
      <c r="AA1964" s="27" t="str">
        <f>IF($D1964&gt;0,IF(OR($Z1964 &gt;1,$L1964&lt;&gt;"Adulti"),0,VLOOKUP($P1964,Regione!$B$2:$C$22,2,FALSE)),"-")</f>
        <v>-</v>
      </c>
      <c r="AB1964" s="27" t="str">
        <f>IF($D1964&gt;0,IF(COUNTIFS($O$3:$O1964,$O1964,$L$3:$L1964,$L1964,$I$3:$I1964,$I1964) &gt;1,0,SUMIFS($Y$3:$Y$2503,$L$3:$L$2503,$L1964,$O$3:$O$2503,$O1964,$I$3:$I$2503,$I1964)),"-")</f>
        <v>-</v>
      </c>
      <c r="AC1964" s="27" t="str">
        <f t="shared" si="186"/>
        <v>-</v>
      </c>
    </row>
    <row r="1965" spans="1:29" s="1" customFormat="1">
      <c r="A1965" s="13"/>
      <c r="B1965" s="107" t="str">
        <f>IF(COUNTA($A1965)&gt;0,VLOOKUP($A1965,Corsa!$A$1:$F$43,2,FALSE),"-")</f>
        <v>-</v>
      </c>
      <c r="C1965" s="11"/>
      <c r="D1965" s="13"/>
      <c r="E1965" s="13"/>
      <c r="F1965" s="46" t="str">
        <f>IF(COUNTA($A1965)&gt;0,VLOOKUP($A1965,Corsa!$A$1:$F$43,3,FALSE),"-")</f>
        <v>-</v>
      </c>
      <c r="G1965" s="28" t="str">
        <f>IF($D1965&gt;0,VLOOKUP($D1965,Iscrizioni!$A$2:$M$2502,9,FALSE),"-")</f>
        <v>-</v>
      </c>
      <c r="H1965" s="28" t="str">
        <f>IF($D1965&gt;0,VLOOKUP($D1965,Iscrizioni!$A$2:$M$2502,4,FALSE),"-")</f>
        <v>-</v>
      </c>
      <c r="I1965" s="27" t="str">
        <f>IF($D1965&gt;0,VLOOKUP($D1965,Iscrizioni!$A$2:$M$2502,5,FALSE),"-")</f>
        <v>-</v>
      </c>
      <c r="J1965" s="27" t="str">
        <f>IF($D1965&gt;0,VLOOKUP($D1965,Iscrizioni!$A$2:$M$2502,10,FALSE),"-")</f>
        <v>-</v>
      </c>
      <c r="K1965" s="27" t="str">
        <f t="shared" si="184"/>
        <v>-</v>
      </c>
      <c r="L1965" s="46" t="str">
        <f>IF($D1965&gt;0,VLOOKUP($D1965,Iscrizioni!$A$2:$M$2502,11,FALSE),"-")</f>
        <v>-</v>
      </c>
      <c r="M1965" s="27" t="str">
        <f>IF($D1965&gt;0,VLOOKUP($D1965,Iscrizioni!$A$2:$N$2502,12,FALSE),"-")</f>
        <v>-</v>
      </c>
      <c r="N1965" s="46" t="str">
        <f>IF($D1965&gt;0,VLOOKUP($D1965,Iscrizioni!$A$2:$M$2502,6,FALSE),"-")</f>
        <v>-</v>
      </c>
      <c r="O1965" s="107" t="str">
        <f>IF($D1965&gt;0,VLOOKUP($D1965,Iscrizioni!$A$2:$M$2502,7,FALSE),"-")</f>
        <v>-</v>
      </c>
      <c r="P1965" s="46" t="str">
        <f>IF($D1965&gt;0,VLOOKUP(LEFT($N1965,1),Regione!$A$2:$C$21,2,FALSE),"-")</f>
        <v>-</v>
      </c>
      <c r="Q1965" s="112" t="str">
        <f ca="1">IF($D1965&gt;0,NormalizzaTempo("D",CELL("tipo",$E1965),$E1965),"-")</f>
        <v>-</v>
      </c>
      <c r="R1965" s="27" t="str">
        <f>IF($D1965&gt;0,VLOOKUP($D1965,Iscrizioni!$A$2:$M$2502,13,FALSE),"-")</f>
        <v>-</v>
      </c>
      <c r="S1965" s="112" t="str">
        <f t="shared" si="187"/>
        <v>-</v>
      </c>
      <c r="T1965" s="112" t="str">
        <f>IF($D1965&gt;0,SUMIFS($S$3:$S1965,$X$3:$X1965,1,$J$3:$J1965,$J1965),"-")</f>
        <v>-</v>
      </c>
      <c r="U1965" s="112" t="str">
        <f t="shared" si="188"/>
        <v>-</v>
      </c>
      <c r="V1965" s="112" t="str">
        <f t="shared" si="185"/>
        <v>-</v>
      </c>
      <c r="W1965" s="27" t="str">
        <f>IF(LEN($C1965)=0,IF($D1965&gt;0,COUNTIFS($A$3:$A1965,$A1965),"-"),"Escluso")</f>
        <v>-</v>
      </c>
      <c r="X1965" s="2" t="str">
        <f>IF(LEN($C1965)=0,IF($D1965&gt;0,COUNTIFS($J$3:$J1965,$J1965,$C$3:$C1965,""),"-"),"Escluso")</f>
        <v>-</v>
      </c>
      <c r="Y1965" s="127" t="str">
        <f t="shared" si="183"/>
        <v>-</v>
      </c>
      <c r="Z1965" s="2" t="str">
        <f>IF($D1965&gt;0,COUNTIFS($O$3:$O1965,$O1965,$L$3:$L1965,$L1965,$I$3:$I1965,$I1965),"-")</f>
        <v>-</v>
      </c>
      <c r="AA1965" s="27" t="str">
        <f>IF($D1965&gt;0,IF(OR($Z1965 &gt;1,$L1965&lt;&gt;"Adulti"),0,VLOOKUP($P1965,Regione!$B$2:$C$22,2,FALSE)),"-")</f>
        <v>-</v>
      </c>
      <c r="AB1965" s="27" t="str">
        <f>IF($D1965&gt;0,IF(COUNTIFS($O$3:$O1965,$O1965,$L$3:$L1965,$L1965,$I$3:$I1965,$I1965) &gt;1,0,SUMIFS($Y$3:$Y$2503,$L$3:$L$2503,$L1965,$O$3:$O$2503,$O1965,$I$3:$I$2503,$I1965)),"-")</f>
        <v>-</v>
      </c>
      <c r="AC1965" s="27" t="str">
        <f t="shared" si="186"/>
        <v>-</v>
      </c>
    </row>
    <row r="1966" spans="1:29" s="1" customFormat="1">
      <c r="A1966" s="13"/>
      <c r="B1966" s="107" t="str">
        <f>IF(COUNTA($A1966)&gt;0,VLOOKUP($A1966,Corsa!$A$1:$F$43,2,FALSE),"-")</f>
        <v>-</v>
      </c>
      <c r="C1966" s="11"/>
      <c r="D1966" s="13"/>
      <c r="E1966" s="13"/>
      <c r="F1966" s="46" t="str">
        <f>IF(COUNTA($A1966)&gt;0,VLOOKUP($A1966,Corsa!$A$1:$F$43,3,FALSE),"-")</f>
        <v>-</v>
      </c>
      <c r="G1966" s="28" t="str">
        <f>IF($D1966&gt;0,VLOOKUP($D1966,Iscrizioni!$A$2:$M$2502,9,FALSE),"-")</f>
        <v>-</v>
      </c>
      <c r="H1966" s="28" t="str">
        <f>IF($D1966&gt;0,VLOOKUP($D1966,Iscrizioni!$A$2:$M$2502,4,FALSE),"-")</f>
        <v>-</v>
      </c>
      <c r="I1966" s="27" t="str">
        <f>IF($D1966&gt;0,VLOOKUP($D1966,Iscrizioni!$A$2:$M$2502,5,FALSE),"-")</f>
        <v>-</v>
      </c>
      <c r="J1966" s="27" t="str">
        <f>IF($D1966&gt;0,VLOOKUP($D1966,Iscrizioni!$A$2:$M$2502,10,FALSE),"-")</f>
        <v>-</v>
      </c>
      <c r="K1966" s="27" t="str">
        <f t="shared" si="184"/>
        <v>-</v>
      </c>
      <c r="L1966" s="46" t="str">
        <f>IF($D1966&gt;0,VLOOKUP($D1966,Iscrizioni!$A$2:$M$2502,11,FALSE),"-")</f>
        <v>-</v>
      </c>
      <c r="M1966" s="27" t="str">
        <f>IF($D1966&gt;0,VLOOKUP($D1966,Iscrizioni!$A$2:$N$2502,12,FALSE),"-")</f>
        <v>-</v>
      </c>
      <c r="N1966" s="46" t="str">
        <f>IF($D1966&gt;0,VLOOKUP($D1966,Iscrizioni!$A$2:$M$2502,6,FALSE),"-")</f>
        <v>-</v>
      </c>
      <c r="O1966" s="107" t="str">
        <f>IF($D1966&gt;0,VLOOKUP($D1966,Iscrizioni!$A$2:$M$2502,7,FALSE),"-")</f>
        <v>-</v>
      </c>
      <c r="P1966" s="46" t="str">
        <f>IF($D1966&gt;0,VLOOKUP(LEFT($N1966,1),Regione!$A$2:$C$21,2,FALSE),"-")</f>
        <v>-</v>
      </c>
      <c r="Q1966" s="112" t="str">
        <f ca="1">IF($D1966&gt;0,NormalizzaTempo("D",CELL("tipo",$E1966),$E1966),"-")</f>
        <v>-</v>
      </c>
      <c r="R1966" s="27" t="str">
        <f>IF($D1966&gt;0,VLOOKUP($D1966,Iscrizioni!$A$2:$M$2502,13,FALSE),"-")</f>
        <v>-</v>
      </c>
      <c r="S1966" s="112" t="str">
        <f t="shared" si="187"/>
        <v>-</v>
      </c>
      <c r="T1966" s="112" t="str">
        <f>IF($D1966&gt;0,SUMIFS($S$3:$S1966,$X$3:$X1966,1,$J$3:$J1966,$J1966),"-")</f>
        <v>-</v>
      </c>
      <c r="U1966" s="112" t="str">
        <f t="shared" si="188"/>
        <v>-</v>
      </c>
      <c r="V1966" s="112" t="str">
        <f t="shared" si="185"/>
        <v>-</v>
      </c>
      <c r="W1966" s="27" t="str">
        <f>IF(LEN($C1966)=0,IF($D1966&gt;0,COUNTIFS($A$3:$A1966,$A1966),"-"),"Escluso")</f>
        <v>-</v>
      </c>
      <c r="X1966" s="2" t="str">
        <f>IF(LEN($C1966)=0,IF($D1966&gt;0,COUNTIFS($J$3:$J1966,$J1966,$C$3:$C1966,""),"-"),"Escluso")</f>
        <v>-</v>
      </c>
      <c r="Y1966" s="127" t="str">
        <f t="shared" si="183"/>
        <v>-</v>
      </c>
      <c r="Z1966" s="2" t="str">
        <f>IF($D1966&gt;0,COUNTIFS($O$3:$O1966,$O1966,$L$3:$L1966,$L1966,$I$3:$I1966,$I1966),"-")</f>
        <v>-</v>
      </c>
      <c r="AA1966" s="27" t="str">
        <f>IF($D1966&gt;0,IF(OR($Z1966 &gt;1,$L1966&lt;&gt;"Adulti"),0,VLOOKUP($P1966,Regione!$B$2:$C$22,2,FALSE)),"-")</f>
        <v>-</v>
      </c>
      <c r="AB1966" s="27" t="str">
        <f>IF($D1966&gt;0,IF(COUNTIFS($O$3:$O1966,$O1966,$L$3:$L1966,$L1966,$I$3:$I1966,$I1966) &gt;1,0,SUMIFS($Y$3:$Y$2503,$L$3:$L$2503,$L1966,$O$3:$O$2503,$O1966,$I$3:$I$2503,$I1966)),"-")</f>
        <v>-</v>
      </c>
      <c r="AC1966" s="27" t="str">
        <f t="shared" si="186"/>
        <v>-</v>
      </c>
    </row>
    <row r="1967" spans="1:29" s="1" customFormat="1">
      <c r="A1967" s="13"/>
      <c r="B1967" s="107" t="str">
        <f>IF(COUNTA($A1967)&gt;0,VLOOKUP($A1967,Corsa!$A$1:$F$43,2,FALSE),"-")</f>
        <v>-</v>
      </c>
      <c r="C1967" s="11"/>
      <c r="D1967" s="13"/>
      <c r="E1967" s="13"/>
      <c r="F1967" s="46" t="str">
        <f>IF(COUNTA($A1967)&gt;0,VLOOKUP($A1967,Corsa!$A$1:$F$43,3,FALSE),"-")</f>
        <v>-</v>
      </c>
      <c r="G1967" s="28" t="str">
        <f>IF($D1967&gt;0,VLOOKUP($D1967,Iscrizioni!$A$2:$M$2502,9,FALSE),"-")</f>
        <v>-</v>
      </c>
      <c r="H1967" s="28" t="str">
        <f>IF($D1967&gt;0,VLOOKUP($D1967,Iscrizioni!$A$2:$M$2502,4,FALSE),"-")</f>
        <v>-</v>
      </c>
      <c r="I1967" s="27" t="str">
        <f>IF($D1967&gt;0,VLOOKUP($D1967,Iscrizioni!$A$2:$M$2502,5,FALSE),"-")</f>
        <v>-</v>
      </c>
      <c r="J1967" s="27" t="str">
        <f>IF($D1967&gt;0,VLOOKUP($D1967,Iscrizioni!$A$2:$M$2502,10,FALSE),"-")</f>
        <v>-</v>
      </c>
      <c r="K1967" s="27" t="str">
        <f t="shared" si="184"/>
        <v>-</v>
      </c>
      <c r="L1967" s="46" t="str">
        <f>IF($D1967&gt;0,VLOOKUP($D1967,Iscrizioni!$A$2:$M$2502,11,FALSE),"-")</f>
        <v>-</v>
      </c>
      <c r="M1967" s="27" t="str">
        <f>IF($D1967&gt;0,VLOOKUP($D1967,Iscrizioni!$A$2:$N$2502,12,FALSE),"-")</f>
        <v>-</v>
      </c>
      <c r="N1967" s="46" t="str">
        <f>IF($D1967&gt;0,VLOOKUP($D1967,Iscrizioni!$A$2:$M$2502,6,FALSE),"-")</f>
        <v>-</v>
      </c>
      <c r="O1967" s="107" t="str">
        <f>IF($D1967&gt;0,VLOOKUP($D1967,Iscrizioni!$A$2:$M$2502,7,FALSE),"-")</f>
        <v>-</v>
      </c>
      <c r="P1967" s="46" t="str">
        <f>IF($D1967&gt;0,VLOOKUP(LEFT($N1967,1),Regione!$A$2:$C$21,2,FALSE),"-")</f>
        <v>-</v>
      </c>
      <c r="Q1967" s="112" t="str">
        <f ca="1">IF($D1967&gt;0,NormalizzaTempo("D",CELL("tipo",$E1967),$E1967),"-")</f>
        <v>-</v>
      </c>
      <c r="R1967" s="27" t="str">
        <f>IF($D1967&gt;0,VLOOKUP($D1967,Iscrizioni!$A$2:$M$2502,13,FALSE),"-")</f>
        <v>-</v>
      </c>
      <c r="S1967" s="112" t="str">
        <f t="shared" si="187"/>
        <v>-</v>
      </c>
      <c r="T1967" s="112" t="str">
        <f>IF($D1967&gt;0,SUMIFS($S$3:$S1967,$X$3:$X1967,1,$J$3:$J1967,$J1967),"-")</f>
        <v>-</v>
      </c>
      <c r="U1967" s="112" t="str">
        <f t="shared" si="188"/>
        <v>-</v>
      </c>
      <c r="V1967" s="112" t="str">
        <f t="shared" si="185"/>
        <v>-</v>
      </c>
      <c r="W1967" s="27" t="str">
        <f>IF(LEN($C1967)=0,IF($D1967&gt;0,COUNTIFS($A$3:$A1967,$A1967),"-"),"Escluso")</f>
        <v>-</v>
      </c>
      <c r="X1967" s="2" t="str">
        <f>IF(LEN($C1967)=0,IF($D1967&gt;0,COUNTIFS($J$3:$J1967,$J1967,$C$3:$C1967,""),"-"),"Escluso")</f>
        <v>-</v>
      </c>
      <c r="Y1967" s="127" t="str">
        <f t="shared" si="183"/>
        <v>-</v>
      </c>
      <c r="Z1967" s="2" t="str">
        <f>IF($D1967&gt;0,COUNTIFS($O$3:$O1967,$O1967,$L$3:$L1967,$L1967,$I$3:$I1967,$I1967),"-")</f>
        <v>-</v>
      </c>
      <c r="AA1967" s="27" t="str">
        <f>IF($D1967&gt;0,IF(OR($Z1967 &gt;1,$L1967&lt;&gt;"Adulti"),0,VLOOKUP($P1967,Regione!$B$2:$C$22,2,FALSE)),"-")</f>
        <v>-</v>
      </c>
      <c r="AB1967" s="27" t="str">
        <f>IF($D1967&gt;0,IF(COUNTIFS($O$3:$O1967,$O1967,$L$3:$L1967,$L1967,$I$3:$I1967,$I1967) &gt;1,0,SUMIFS($Y$3:$Y$2503,$L$3:$L$2503,$L1967,$O$3:$O$2503,$O1967,$I$3:$I$2503,$I1967)),"-")</f>
        <v>-</v>
      </c>
      <c r="AC1967" s="27" t="str">
        <f t="shared" si="186"/>
        <v>-</v>
      </c>
    </row>
    <row r="1968" spans="1:29">
      <c r="A1968" s="12"/>
      <c r="B1968" s="107" t="str">
        <f>IF(COUNTA($A1968)&gt;0,VLOOKUP($A1968,Corsa!$A$1:$F$43,2,FALSE),"-")</f>
        <v>-</v>
      </c>
      <c r="C1968" s="11"/>
      <c r="D1968" s="12"/>
      <c r="E1968" s="12"/>
      <c r="F1968" s="46" t="str">
        <f>IF(COUNTA($A1968)&gt;0,VLOOKUP($A1968,Corsa!$A$1:$F$43,3,FALSE),"-")</f>
        <v>-</v>
      </c>
      <c r="G1968" s="28" t="str">
        <f>IF($D1968&gt;0,VLOOKUP($D1968,Iscrizioni!$A$2:$M$2502,9,FALSE),"-")</f>
        <v>-</v>
      </c>
      <c r="H1968" s="28" t="str">
        <f>IF($D1968&gt;0,VLOOKUP($D1968,Iscrizioni!$A$2:$M$2502,4,FALSE),"-")</f>
        <v>-</v>
      </c>
      <c r="I1968" s="27" t="str">
        <f>IF($D1968&gt;0,VLOOKUP($D1968,Iscrizioni!$A$2:$M$2502,5,FALSE),"-")</f>
        <v>-</v>
      </c>
      <c r="J1968" s="27" t="str">
        <f>IF($D1968&gt;0,VLOOKUP($D1968,Iscrizioni!$A$2:$M$2502,10,FALSE),"-")</f>
        <v>-</v>
      </c>
      <c r="K1968" s="27" t="str">
        <f t="shared" si="184"/>
        <v>-</v>
      </c>
      <c r="L1968" s="46" t="str">
        <f>IF($D1968&gt;0,VLOOKUP($D1968,Iscrizioni!$A$2:$M$2502,11,FALSE),"-")</f>
        <v>-</v>
      </c>
      <c r="M1968" s="27" t="str">
        <f>IF($D1968&gt;0,VLOOKUP($D1968,Iscrizioni!$A$2:$N$2502,12,FALSE),"-")</f>
        <v>-</v>
      </c>
      <c r="N1968" s="46" t="str">
        <f>IF($D1968&gt;0,VLOOKUP($D1968,Iscrizioni!$A$2:$M$2502,6,FALSE),"-")</f>
        <v>-</v>
      </c>
      <c r="O1968" s="107" t="str">
        <f>IF($D1968&gt;0,VLOOKUP($D1968,Iscrizioni!$A$2:$M$2502,7,FALSE),"-")</f>
        <v>-</v>
      </c>
      <c r="P1968" s="46" t="str">
        <f>IF($D1968&gt;0,VLOOKUP(LEFT($N1968,1),Regione!$A$2:$C$21,2,FALSE),"-")</f>
        <v>-</v>
      </c>
      <c r="Q1968" s="112" t="str">
        <f ca="1">IF($D1968&gt;0,NormalizzaTempo("D",CELL("tipo",$E1968),$E1968),"-")</f>
        <v>-</v>
      </c>
      <c r="R1968" s="27" t="str">
        <f>IF($D1968&gt;0,VLOOKUP($D1968,Iscrizioni!$A$2:$M$2502,13,FALSE),"-")</f>
        <v>-</v>
      </c>
      <c r="S1968" s="112" t="str">
        <f t="shared" si="187"/>
        <v>-</v>
      </c>
      <c r="T1968" s="112" t="str">
        <f>IF($D1968&gt;0,SUMIFS($S$3:$S1968,$X$3:$X1968,1,$J$3:$J1968,$J1968),"-")</f>
        <v>-</v>
      </c>
      <c r="U1968" s="112" t="str">
        <f t="shared" si="188"/>
        <v>-</v>
      </c>
      <c r="V1968" s="112" t="str">
        <f t="shared" si="185"/>
        <v>-</v>
      </c>
      <c r="W1968" s="27" t="str">
        <f>IF(LEN($C1968)=0,IF($D1968&gt;0,COUNTIFS($A$3:$A1968,$A1968),"-"),"Escluso")</f>
        <v>-</v>
      </c>
      <c r="X1968" s="2" t="str">
        <f>IF(LEN($C1968)=0,IF($D1968&gt;0,COUNTIFS($J$3:$J1968,$J1968,$C$3:$C1968,""),"-"),"Escluso")</f>
        <v>-</v>
      </c>
      <c r="Y1968" s="127" t="str">
        <f t="shared" ref="Y1968:Y2031" si="189">IF(LEN($C1968)=0,IF(AND($D1968&gt;0,$V1968="ok"),IF($X1968&gt;20,1,21 -$X1968),"-"),0)</f>
        <v>-</v>
      </c>
      <c r="Z1968" s="2" t="str">
        <f>IF($D1968&gt;0,COUNTIFS($O$3:$O1968,$O1968,$L$3:$L1968,$L1968,$I$3:$I1968,$I1968),"-")</f>
        <v>-</v>
      </c>
      <c r="AA1968" s="27" t="str">
        <f>IF($D1968&gt;0,IF(OR($Z1968 &gt;1,$L1968&lt;&gt;"Adulti"),0,VLOOKUP($P1968,Regione!$B$2:$C$22,2,FALSE)),"-")</f>
        <v>-</v>
      </c>
      <c r="AB1968" s="27" t="str">
        <f>IF($D1968&gt;0,IF(COUNTIFS($O$3:$O1968,$O1968,$L$3:$L1968,$L1968,$I$3:$I1968,$I1968) &gt;1,0,SUMIFS($Y$3:$Y$2503,$L$3:$L$2503,$L1968,$O$3:$O$2503,$O1968,$I$3:$I$2503,$I1968)),"-")</f>
        <v>-</v>
      </c>
      <c r="AC1968" s="27" t="str">
        <f t="shared" si="186"/>
        <v>-</v>
      </c>
    </row>
    <row r="1969" spans="1:29">
      <c r="A1969" s="12"/>
      <c r="B1969" s="107" t="str">
        <f>IF(COUNTA($A1969)&gt;0,VLOOKUP($A1969,Corsa!$A$1:$F$43,2,FALSE),"-")</f>
        <v>-</v>
      </c>
      <c r="C1969" s="11"/>
      <c r="D1969" s="12"/>
      <c r="E1969" s="12"/>
      <c r="F1969" s="46" t="str">
        <f>IF(COUNTA($A1969)&gt;0,VLOOKUP($A1969,Corsa!$A$1:$F$43,3,FALSE),"-")</f>
        <v>-</v>
      </c>
      <c r="G1969" s="28" t="str">
        <f>IF($D1969&gt;0,VLOOKUP($D1969,Iscrizioni!$A$2:$M$2502,9,FALSE),"-")</f>
        <v>-</v>
      </c>
      <c r="H1969" s="28" t="str">
        <f>IF($D1969&gt;0,VLOOKUP($D1969,Iscrizioni!$A$2:$M$2502,4,FALSE),"-")</f>
        <v>-</v>
      </c>
      <c r="I1969" s="27" t="str">
        <f>IF($D1969&gt;0,VLOOKUP($D1969,Iscrizioni!$A$2:$M$2502,5,FALSE),"-")</f>
        <v>-</v>
      </c>
      <c r="J1969" s="27" t="str">
        <f>IF($D1969&gt;0,VLOOKUP($D1969,Iscrizioni!$A$2:$M$2502,10,FALSE),"-")</f>
        <v>-</v>
      </c>
      <c r="K1969" s="27" t="str">
        <f t="shared" si="184"/>
        <v>-</v>
      </c>
      <c r="L1969" s="46" t="str">
        <f>IF($D1969&gt;0,VLOOKUP($D1969,Iscrizioni!$A$2:$M$2502,11,FALSE),"-")</f>
        <v>-</v>
      </c>
      <c r="M1969" s="27" t="str">
        <f>IF($D1969&gt;0,VLOOKUP($D1969,Iscrizioni!$A$2:$N$2502,12,FALSE),"-")</f>
        <v>-</v>
      </c>
      <c r="N1969" s="46" t="str">
        <f>IF($D1969&gt;0,VLOOKUP($D1969,Iscrizioni!$A$2:$M$2502,6,FALSE),"-")</f>
        <v>-</v>
      </c>
      <c r="O1969" s="107" t="str">
        <f>IF($D1969&gt;0,VLOOKUP($D1969,Iscrizioni!$A$2:$M$2502,7,FALSE),"-")</f>
        <v>-</v>
      </c>
      <c r="P1969" s="46" t="str">
        <f>IF($D1969&gt;0,VLOOKUP(LEFT($N1969,1),Regione!$A$2:$C$21,2,FALSE),"-")</f>
        <v>-</v>
      </c>
      <c r="Q1969" s="112" t="str">
        <f ca="1">IF($D1969&gt;0,NormalizzaTempo("D",CELL("tipo",$E1969),$E1969),"-")</f>
        <v>-</v>
      </c>
      <c r="R1969" s="27" t="str">
        <f>IF($D1969&gt;0,VLOOKUP($D1969,Iscrizioni!$A$2:$M$2502,13,FALSE),"-")</f>
        <v>-</v>
      </c>
      <c r="S1969" s="112" t="str">
        <f t="shared" si="187"/>
        <v>-</v>
      </c>
      <c r="T1969" s="112" t="str">
        <f>IF($D1969&gt;0,SUMIFS($S$3:$S1969,$X$3:$X1969,1,$J$3:$J1969,$J1969),"-")</f>
        <v>-</v>
      </c>
      <c r="U1969" s="112" t="str">
        <f t="shared" si="188"/>
        <v>-</v>
      </c>
      <c r="V1969" s="112" t="str">
        <f t="shared" si="185"/>
        <v>-</v>
      </c>
      <c r="W1969" s="27" t="str">
        <f>IF(LEN($C1969)=0,IF($D1969&gt;0,COUNTIFS($A$3:$A1969,$A1969),"-"),"Escluso")</f>
        <v>-</v>
      </c>
      <c r="X1969" s="2" t="str">
        <f>IF(LEN($C1969)=0,IF($D1969&gt;0,COUNTIFS($J$3:$J1969,$J1969,$C$3:$C1969,""),"-"),"Escluso")</f>
        <v>-</v>
      </c>
      <c r="Y1969" s="127" t="str">
        <f t="shared" si="189"/>
        <v>-</v>
      </c>
      <c r="Z1969" s="2" t="str">
        <f>IF($D1969&gt;0,COUNTIFS($O$3:$O1969,$O1969,$L$3:$L1969,$L1969,$I$3:$I1969,$I1969),"-")</f>
        <v>-</v>
      </c>
      <c r="AA1969" s="27" t="str">
        <f>IF($D1969&gt;0,IF(OR($Z1969 &gt;1,$L1969&lt;&gt;"Adulti"),0,VLOOKUP($P1969,Regione!$B$2:$C$22,2,FALSE)),"-")</f>
        <v>-</v>
      </c>
      <c r="AB1969" s="27" t="str">
        <f>IF($D1969&gt;0,IF(COUNTIFS($O$3:$O1969,$O1969,$L$3:$L1969,$L1969,$I$3:$I1969,$I1969) &gt;1,0,SUMIFS($Y$3:$Y$2503,$L$3:$L$2503,$L1969,$O$3:$O$2503,$O1969,$I$3:$I$2503,$I1969)),"-")</f>
        <v>-</v>
      </c>
      <c r="AC1969" s="27" t="str">
        <f t="shared" si="186"/>
        <v>-</v>
      </c>
    </row>
    <row r="1970" spans="1:29">
      <c r="A1970" s="12"/>
      <c r="B1970" s="107" t="str">
        <f>IF(COUNTA($A1970)&gt;0,VLOOKUP($A1970,Corsa!$A$1:$F$43,2,FALSE),"-")</f>
        <v>-</v>
      </c>
      <c r="C1970" s="11"/>
      <c r="D1970" s="12"/>
      <c r="E1970" s="12"/>
      <c r="F1970" s="46" t="str">
        <f>IF(COUNTA($A1970)&gt;0,VLOOKUP($A1970,Corsa!$A$1:$F$43,3,FALSE),"-")</f>
        <v>-</v>
      </c>
      <c r="G1970" s="28" t="str">
        <f>IF($D1970&gt;0,VLOOKUP($D1970,Iscrizioni!$A$2:$M$2502,9,FALSE),"-")</f>
        <v>-</v>
      </c>
      <c r="H1970" s="28" t="str">
        <f>IF($D1970&gt;0,VLOOKUP($D1970,Iscrizioni!$A$2:$M$2502,4,FALSE),"-")</f>
        <v>-</v>
      </c>
      <c r="I1970" s="27" t="str">
        <f>IF($D1970&gt;0,VLOOKUP($D1970,Iscrizioni!$A$2:$M$2502,5,FALSE),"-")</f>
        <v>-</v>
      </c>
      <c r="J1970" s="27" t="str">
        <f>IF($D1970&gt;0,VLOOKUP($D1970,Iscrizioni!$A$2:$M$2502,10,FALSE),"-")</f>
        <v>-</v>
      </c>
      <c r="K1970" s="27" t="str">
        <f t="shared" si="184"/>
        <v>-</v>
      </c>
      <c r="L1970" s="46" t="str">
        <f>IF($D1970&gt;0,VLOOKUP($D1970,Iscrizioni!$A$2:$M$2502,11,FALSE),"-")</f>
        <v>-</v>
      </c>
      <c r="M1970" s="27" t="str">
        <f>IF($D1970&gt;0,VLOOKUP($D1970,Iscrizioni!$A$2:$N$2502,12,FALSE),"-")</f>
        <v>-</v>
      </c>
      <c r="N1970" s="46" t="str">
        <f>IF($D1970&gt;0,VLOOKUP($D1970,Iscrizioni!$A$2:$M$2502,6,FALSE),"-")</f>
        <v>-</v>
      </c>
      <c r="O1970" s="107" t="str">
        <f>IF($D1970&gt;0,VLOOKUP($D1970,Iscrizioni!$A$2:$M$2502,7,FALSE),"-")</f>
        <v>-</v>
      </c>
      <c r="P1970" s="46" t="str">
        <f>IF($D1970&gt;0,VLOOKUP(LEFT($N1970,1),Regione!$A$2:$C$21,2,FALSE),"-")</f>
        <v>-</v>
      </c>
      <c r="Q1970" s="112" t="str">
        <f ca="1">IF($D1970&gt;0,NormalizzaTempo("D",CELL("tipo",$E1970),$E1970),"-")</f>
        <v>-</v>
      </c>
      <c r="R1970" s="27" t="str">
        <f>IF($D1970&gt;0,VLOOKUP($D1970,Iscrizioni!$A$2:$M$2502,13,FALSE),"-")</f>
        <v>-</v>
      </c>
      <c r="S1970" s="112" t="str">
        <f t="shared" si="187"/>
        <v>-</v>
      </c>
      <c r="T1970" s="112" t="str">
        <f>IF($D1970&gt;0,SUMIFS($S$3:$S1970,$X$3:$X1970,1,$J$3:$J1970,$J1970),"-")</f>
        <v>-</v>
      </c>
      <c r="U1970" s="112" t="str">
        <f t="shared" si="188"/>
        <v>-</v>
      </c>
      <c r="V1970" s="112" t="str">
        <f t="shared" si="185"/>
        <v>-</v>
      </c>
      <c r="W1970" s="27" t="str">
        <f>IF(LEN($C1970)=0,IF($D1970&gt;0,COUNTIFS($A$3:$A1970,$A1970),"-"),"Escluso")</f>
        <v>-</v>
      </c>
      <c r="X1970" s="2" t="str">
        <f>IF(LEN($C1970)=0,IF($D1970&gt;0,COUNTIFS($J$3:$J1970,$J1970,$C$3:$C1970,""),"-"),"Escluso")</f>
        <v>-</v>
      </c>
      <c r="Y1970" s="127" t="str">
        <f t="shared" si="189"/>
        <v>-</v>
      </c>
      <c r="Z1970" s="2" t="str">
        <f>IF($D1970&gt;0,COUNTIFS($O$3:$O1970,$O1970,$L$3:$L1970,$L1970,$I$3:$I1970,$I1970),"-")</f>
        <v>-</v>
      </c>
      <c r="AA1970" s="27" t="str">
        <f>IF($D1970&gt;0,IF(OR($Z1970 &gt;1,$L1970&lt;&gt;"Adulti"),0,VLOOKUP($P1970,Regione!$B$2:$C$22,2,FALSE)),"-")</f>
        <v>-</v>
      </c>
      <c r="AB1970" s="27" t="str">
        <f>IF($D1970&gt;0,IF(COUNTIFS($O$3:$O1970,$O1970,$L$3:$L1970,$L1970,$I$3:$I1970,$I1970) &gt;1,0,SUMIFS($Y$3:$Y$2503,$L$3:$L$2503,$L1970,$O$3:$O$2503,$O1970,$I$3:$I$2503,$I1970)),"-")</f>
        <v>-</v>
      </c>
      <c r="AC1970" s="27" t="str">
        <f t="shared" si="186"/>
        <v>-</v>
      </c>
    </row>
    <row r="1971" spans="1:29">
      <c r="A1971" s="12"/>
      <c r="B1971" s="107" t="str">
        <f>IF(COUNTA($A1971)&gt;0,VLOOKUP($A1971,Corsa!$A$1:$F$43,2,FALSE),"-")</f>
        <v>-</v>
      </c>
      <c r="C1971" s="11"/>
      <c r="D1971" s="12"/>
      <c r="E1971" s="12"/>
      <c r="F1971" s="46" t="str">
        <f>IF(COUNTA($A1971)&gt;0,VLOOKUP($A1971,Corsa!$A$1:$F$43,3,FALSE),"-")</f>
        <v>-</v>
      </c>
      <c r="G1971" s="28" t="str">
        <f>IF($D1971&gt;0,VLOOKUP($D1971,Iscrizioni!$A$2:$M$2502,9,FALSE),"-")</f>
        <v>-</v>
      </c>
      <c r="H1971" s="28" t="str">
        <f>IF($D1971&gt;0,VLOOKUP($D1971,Iscrizioni!$A$2:$M$2502,4,FALSE),"-")</f>
        <v>-</v>
      </c>
      <c r="I1971" s="27" t="str">
        <f>IF($D1971&gt;0,VLOOKUP($D1971,Iscrizioni!$A$2:$M$2502,5,FALSE),"-")</f>
        <v>-</v>
      </c>
      <c r="J1971" s="27" t="str">
        <f>IF($D1971&gt;0,VLOOKUP($D1971,Iscrizioni!$A$2:$M$2502,10,FALSE),"-")</f>
        <v>-</v>
      </c>
      <c r="K1971" s="27" t="str">
        <f t="shared" si="184"/>
        <v>-</v>
      </c>
      <c r="L1971" s="46" t="str">
        <f>IF($D1971&gt;0,VLOOKUP($D1971,Iscrizioni!$A$2:$M$2502,11,FALSE),"-")</f>
        <v>-</v>
      </c>
      <c r="M1971" s="27" t="str">
        <f>IF($D1971&gt;0,VLOOKUP($D1971,Iscrizioni!$A$2:$N$2502,12,FALSE),"-")</f>
        <v>-</v>
      </c>
      <c r="N1971" s="46" t="str">
        <f>IF($D1971&gt;0,VLOOKUP($D1971,Iscrizioni!$A$2:$M$2502,6,FALSE),"-")</f>
        <v>-</v>
      </c>
      <c r="O1971" s="107" t="str">
        <f>IF($D1971&gt;0,VLOOKUP($D1971,Iscrizioni!$A$2:$M$2502,7,FALSE),"-")</f>
        <v>-</v>
      </c>
      <c r="P1971" s="46" t="str">
        <f>IF($D1971&gt;0,VLOOKUP(LEFT($N1971,1),Regione!$A$2:$C$21,2,FALSE),"-")</f>
        <v>-</v>
      </c>
      <c r="Q1971" s="112" t="str">
        <f ca="1">IF($D1971&gt;0,NormalizzaTempo("D",CELL("tipo",$E1971),$E1971),"-")</f>
        <v>-</v>
      </c>
      <c r="R1971" s="27" t="str">
        <f>IF($D1971&gt;0,VLOOKUP($D1971,Iscrizioni!$A$2:$M$2502,13,FALSE),"-")</f>
        <v>-</v>
      </c>
      <c r="S1971" s="112" t="str">
        <f t="shared" si="187"/>
        <v>-</v>
      </c>
      <c r="T1971" s="112" t="str">
        <f>IF($D1971&gt;0,SUMIFS($S$3:$S1971,$X$3:$X1971,1,$J$3:$J1971,$J1971),"-")</f>
        <v>-</v>
      </c>
      <c r="U1971" s="112" t="str">
        <f t="shared" si="188"/>
        <v>-</v>
      </c>
      <c r="V1971" s="112" t="str">
        <f t="shared" si="185"/>
        <v>-</v>
      </c>
      <c r="W1971" s="27" t="str">
        <f>IF(LEN($C1971)=0,IF($D1971&gt;0,COUNTIFS($A$3:$A1971,$A1971),"-"),"Escluso")</f>
        <v>-</v>
      </c>
      <c r="X1971" s="2" t="str">
        <f>IF(LEN($C1971)=0,IF($D1971&gt;0,COUNTIFS($J$3:$J1971,$J1971,$C$3:$C1971,""),"-"),"Escluso")</f>
        <v>-</v>
      </c>
      <c r="Y1971" s="127" t="str">
        <f t="shared" si="189"/>
        <v>-</v>
      </c>
      <c r="Z1971" s="2" t="str">
        <f>IF($D1971&gt;0,COUNTIFS($O$3:$O1971,$O1971,$L$3:$L1971,$L1971,$I$3:$I1971,$I1971),"-")</f>
        <v>-</v>
      </c>
      <c r="AA1971" s="27" t="str">
        <f>IF($D1971&gt;0,IF(OR($Z1971 &gt;1,$L1971&lt;&gt;"Adulti"),0,VLOOKUP($P1971,Regione!$B$2:$C$22,2,FALSE)),"-")</f>
        <v>-</v>
      </c>
      <c r="AB1971" s="27" t="str">
        <f>IF($D1971&gt;0,IF(COUNTIFS($O$3:$O1971,$O1971,$L$3:$L1971,$L1971,$I$3:$I1971,$I1971) &gt;1,0,SUMIFS($Y$3:$Y$2503,$L$3:$L$2503,$L1971,$O$3:$O$2503,$O1971,$I$3:$I$2503,$I1971)),"-")</f>
        <v>-</v>
      </c>
      <c r="AC1971" s="27" t="str">
        <f t="shared" si="186"/>
        <v>-</v>
      </c>
    </row>
    <row r="1972" spans="1:29">
      <c r="A1972" s="12"/>
      <c r="B1972" s="107" t="str">
        <f>IF(COUNTA($A1972)&gt;0,VLOOKUP($A1972,Corsa!$A$1:$F$43,2,FALSE),"-")</f>
        <v>-</v>
      </c>
      <c r="C1972" s="11"/>
      <c r="D1972" s="12"/>
      <c r="E1972" s="12"/>
      <c r="F1972" s="46" t="str">
        <f>IF(COUNTA($A1972)&gt;0,VLOOKUP($A1972,Corsa!$A$1:$F$43,3,FALSE),"-")</f>
        <v>-</v>
      </c>
      <c r="G1972" s="28" t="str">
        <f>IF($D1972&gt;0,VLOOKUP($D1972,Iscrizioni!$A$2:$M$2502,9,FALSE),"-")</f>
        <v>-</v>
      </c>
      <c r="H1972" s="28" t="str">
        <f>IF($D1972&gt;0,VLOOKUP($D1972,Iscrizioni!$A$2:$M$2502,4,FALSE),"-")</f>
        <v>-</v>
      </c>
      <c r="I1972" s="27" t="str">
        <f>IF($D1972&gt;0,VLOOKUP($D1972,Iscrizioni!$A$2:$M$2502,5,FALSE),"-")</f>
        <v>-</v>
      </c>
      <c r="J1972" s="27" t="str">
        <f>IF($D1972&gt;0,VLOOKUP($D1972,Iscrizioni!$A$2:$M$2502,10,FALSE),"-")</f>
        <v>-</v>
      </c>
      <c r="K1972" s="27" t="str">
        <f t="shared" si="184"/>
        <v>-</v>
      </c>
      <c r="L1972" s="46" t="str">
        <f>IF($D1972&gt;0,VLOOKUP($D1972,Iscrizioni!$A$2:$M$2502,11,FALSE),"-")</f>
        <v>-</v>
      </c>
      <c r="M1972" s="27" t="str">
        <f>IF($D1972&gt;0,VLOOKUP($D1972,Iscrizioni!$A$2:$N$2502,12,FALSE),"-")</f>
        <v>-</v>
      </c>
      <c r="N1972" s="46" t="str">
        <f>IF($D1972&gt;0,VLOOKUP($D1972,Iscrizioni!$A$2:$M$2502,6,FALSE),"-")</f>
        <v>-</v>
      </c>
      <c r="O1972" s="107" t="str">
        <f>IF($D1972&gt;0,VLOOKUP($D1972,Iscrizioni!$A$2:$M$2502,7,FALSE),"-")</f>
        <v>-</v>
      </c>
      <c r="P1972" s="46" t="str">
        <f>IF($D1972&gt;0,VLOOKUP(LEFT($N1972,1),Regione!$A$2:$C$21,2,FALSE),"-")</f>
        <v>-</v>
      </c>
      <c r="Q1972" s="112" t="str">
        <f ca="1">IF($D1972&gt;0,NormalizzaTempo("D",CELL("tipo",$E1972),$E1972),"-")</f>
        <v>-</v>
      </c>
      <c r="R1972" s="27" t="str">
        <f>IF($D1972&gt;0,VLOOKUP($D1972,Iscrizioni!$A$2:$M$2502,13,FALSE),"-")</f>
        <v>-</v>
      </c>
      <c r="S1972" s="112" t="str">
        <f t="shared" si="187"/>
        <v>-</v>
      </c>
      <c r="T1972" s="112" t="str">
        <f>IF($D1972&gt;0,SUMIFS($S$3:$S1972,$X$3:$X1972,1,$J$3:$J1972,$J1972),"-")</f>
        <v>-</v>
      </c>
      <c r="U1972" s="112" t="str">
        <f t="shared" si="188"/>
        <v>-</v>
      </c>
      <c r="V1972" s="112" t="str">
        <f t="shared" si="185"/>
        <v>-</v>
      </c>
      <c r="W1972" s="27" t="str">
        <f>IF(LEN($C1972)=0,IF($D1972&gt;0,COUNTIFS($A$3:$A1972,$A1972),"-"),"Escluso")</f>
        <v>-</v>
      </c>
      <c r="X1972" s="2" t="str">
        <f>IF(LEN($C1972)=0,IF($D1972&gt;0,COUNTIFS($J$3:$J1972,$J1972,$C$3:$C1972,""),"-"),"Escluso")</f>
        <v>-</v>
      </c>
      <c r="Y1972" s="127" t="str">
        <f t="shared" si="189"/>
        <v>-</v>
      </c>
      <c r="Z1972" s="2" t="str">
        <f>IF($D1972&gt;0,COUNTIFS($O$3:$O1972,$O1972,$L$3:$L1972,$L1972,$I$3:$I1972,$I1972),"-")</f>
        <v>-</v>
      </c>
      <c r="AA1972" s="27" t="str">
        <f>IF($D1972&gt;0,IF(OR($Z1972 &gt;1,$L1972&lt;&gt;"Adulti"),0,VLOOKUP($P1972,Regione!$B$2:$C$22,2,FALSE)),"-")</f>
        <v>-</v>
      </c>
      <c r="AB1972" s="27" t="str">
        <f>IF($D1972&gt;0,IF(COUNTIFS($O$3:$O1972,$O1972,$L$3:$L1972,$L1972,$I$3:$I1972,$I1972) &gt;1,0,SUMIFS($Y$3:$Y$2503,$L$3:$L$2503,$L1972,$O$3:$O$2503,$O1972,$I$3:$I$2503,$I1972)),"-")</f>
        <v>-</v>
      </c>
      <c r="AC1972" s="27" t="str">
        <f t="shared" si="186"/>
        <v>-</v>
      </c>
    </row>
    <row r="1973" spans="1:29">
      <c r="A1973" s="12"/>
      <c r="B1973" s="107" t="str">
        <f>IF(COUNTA($A1973)&gt;0,VLOOKUP($A1973,Corsa!$A$1:$F$43,2,FALSE),"-")</f>
        <v>-</v>
      </c>
      <c r="C1973" s="11"/>
      <c r="D1973" s="12"/>
      <c r="E1973" s="12"/>
      <c r="F1973" s="46" t="str">
        <f>IF(COUNTA($A1973)&gt;0,VLOOKUP($A1973,Corsa!$A$1:$F$43,3,FALSE),"-")</f>
        <v>-</v>
      </c>
      <c r="G1973" s="28" t="str">
        <f>IF($D1973&gt;0,VLOOKUP($D1973,Iscrizioni!$A$2:$M$2502,9,FALSE),"-")</f>
        <v>-</v>
      </c>
      <c r="H1973" s="28" t="str">
        <f>IF($D1973&gt;0,VLOOKUP($D1973,Iscrizioni!$A$2:$M$2502,4,FALSE),"-")</f>
        <v>-</v>
      </c>
      <c r="I1973" s="27" t="str">
        <f>IF($D1973&gt;0,VLOOKUP($D1973,Iscrizioni!$A$2:$M$2502,5,FALSE),"-")</f>
        <v>-</v>
      </c>
      <c r="J1973" s="27" t="str">
        <f>IF($D1973&gt;0,VLOOKUP($D1973,Iscrizioni!$A$2:$M$2502,10,FALSE),"-")</f>
        <v>-</v>
      </c>
      <c r="K1973" s="27" t="str">
        <f t="shared" si="184"/>
        <v>-</v>
      </c>
      <c r="L1973" s="46" t="str">
        <f>IF($D1973&gt;0,VLOOKUP($D1973,Iscrizioni!$A$2:$M$2502,11,FALSE),"-")</f>
        <v>-</v>
      </c>
      <c r="M1973" s="27" t="str">
        <f>IF($D1973&gt;0,VLOOKUP($D1973,Iscrizioni!$A$2:$N$2502,12,FALSE),"-")</f>
        <v>-</v>
      </c>
      <c r="N1973" s="46" t="str">
        <f>IF($D1973&gt;0,VLOOKUP($D1973,Iscrizioni!$A$2:$M$2502,6,FALSE),"-")</f>
        <v>-</v>
      </c>
      <c r="O1973" s="107" t="str">
        <f>IF($D1973&gt;0,VLOOKUP($D1973,Iscrizioni!$A$2:$M$2502,7,FALSE),"-")</f>
        <v>-</v>
      </c>
      <c r="P1973" s="46" t="str">
        <f>IF($D1973&gt;0,VLOOKUP(LEFT($N1973,1),Regione!$A$2:$C$21,2,FALSE),"-")</f>
        <v>-</v>
      </c>
      <c r="Q1973" s="112" t="str">
        <f ca="1">IF($D1973&gt;0,NormalizzaTempo("D",CELL("tipo",$E1973),$E1973),"-")</f>
        <v>-</v>
      </c>
      <c r="R1973" s="27" t="str">
        <f>IF($D1973&gt;0,VLOOKUP($D1973,Iscrizioni!$A$2:$M$2502,13,FALSE),"-")</f>
        <v>-</v>
      </c>
      <c r="S1973" s="112" t="str">
        <f t="shared" si="187"/>
        <v>-</v>
      </c>
      <c r="T1973" s="112" t="str">
        <f>IF($D1973&gt;0,SUMIFS($S$3:$S1973,$X$3:$X1973,1,$J$3:$J1973,$J1973),"-")</f>
        <v>-</v>
      </c>
      <c r="U1973" s="112" t="str">
        <f t="shared" si="188"/>
        <v>-</v>
      </c>
      <c r="V1973" s="112" t="str">
        <f t="shared" si="185"/>
        <v>-</v>
      </c>
      <c r="W1973" s="27" t="str">
        <f>IF(LEN($C1973)=0,IF($D1973&gt;0,COUNTIFS($A$3:$A1973,$A1973),"-"),"Escluso")</f>
        <v>-</v>
      </c>
      <c r="X1973" s="2" t="str">
        <f>IF(LEN($C1973)=0,IF($D1973&gt;0,COUNTIFS($J$3:$J1973,$J1973,$C$3:$C1973,""),"-"),"Escluso")</f>
        <v>-</v>
      </c>
      <c r="Y1973" s="127" t="str">
        <f t="shared" si="189"/>
        <v>-</v>
      </c>
      <c r="Z1973" s="2" t="str">
        <f>IF($D1973&gt;0,COUNTIFS($O$3:$O1973,$O1973,$L$3:$L1973,$L1973,$I$3:$I1973,$I1973),"-")</f>
        <v>-</v>
      </c>
      <c r="AA1973" s="27" t="str">
        <f>IF($D1973&gt;0,IF(OR($Z1973 &gt;1,$L1973&lt;&gt;"Adulti"),0,VLOOKUP($P1973,Regione!$B$2:$C$22,2,FALSE)),"-")</f>
        <v>-</v>
      </c>
      <c r="AB1973" s="27" t="str">
        <f>IF($D1973&gt;0,IF(COUNTIFS($O$3:$O1973,$O1973,$L$3:$L1973,$L1973,$I$3:$I1973,$I1973) &gt;1,0,SUMIFS($Y$3:$Y$2503,$L$3:$L$2503,$L1973,$O$3:$O$2503,$O1973,$I$3:$I$2503,$I1973)),"-")</f>
        <v>-</v>
      </c>
      <c r="AC1973" s="27" t="str">
        <f t="shared" si="186"/>
        <v>-</v>
      </c>
    </row>
    <row r="1974" spans="1:29" s="1" customFormat="1">
      <c r="A1974" s="13"/>
      <c r="B1974" s="107" t="str">
        <f>IF(COUNTA($A1974)&gt;0,VLOOKUP($A1974,Corsa!$A$1:$F$43,2,FALSE),"-")</f>
        <v>-</v>
      </c>
      <c r="C1974" s="11"/>
      <c r="D1974" s="13"/>
      <c r="E1974" s="13"/>
      <c r="F1974" s="46" t="str">
        <f>IF(COUNTA($A1974)&gt;0,VLOOKUP($A1974,Corsa!$A$1:$F$43,3,FALSE),"-")</f>
        <v>-</v>
      </c>
      <c r="G1974" s="28" t="str">
        <f>IF($D1974&gt;0,VLOOKUP($D1974,Iscrizioni!$A$2:$M$2502,9,FALSE),"-")</f>
        <v>-</v>
      </c>
      <c r="H1974" s="28" t="str">
        <f>IF($D1974&gt;0,VLOOKUP($D1974,Iscrizioni!$A$2:$M$2502,4,FALSE),"-")</f>
        <v>-</v>
      </c>
      <c r="I1974" s="27" t="str">
        <f>IF($D1974&gt;0,VLOOKUP($D1974,Iscrizioni!$A$2:$M$2502,5,FALSE),"-")</f>
        <v>-</v>
      </c>
      <c r="J1974" s="27" t="str">
        <f>IF($D1974&gt;0,VLOOKUP($D1974,Iscrizioni!$A$2:$M$2502,10,FALSE),"-")</f>
        <v>-</v>
      </c>
      <c r="K1974" s="27" t="str">
        <f t="shared" si="184"/>
        <v>-</v>
      </c>
      <c r="L1974" s="46" t="str">
        <f>IF($D1974&gt;0,VLOOKUP($D1974,Iscrizioni!$A$2:$M$2502,11,FALSE),"-")</f>
        <v>-</v>
      </c>
      <c r="M1974" s="27" t="str">
        <f>IF($D1974&gt;0,VLOOKUP($D1974,Iscrizioni!$A$2:$N$2502,12,FALSE),"-")</f>
        <v>-</v>
      </c>
      <c r="N1974" s="46" t="str">
        <f>IF($D1974&gt;0,VLOOKUP($D1974,Iscrizioni!$A$2:$M$2502,6,FALSE),"-")</f>
        <v>-</v>
      </c>
      <c r="O1974" s="107" t="str">
        <f>IF($D1974&gt;0,VLOOKUP($D1974,Iscrizioni!$A$2:$M$2502,7,FALSE),"-")</f>
        <v>-</v>
      </c>
      <c r="P1974" s="46" t="str">
        <f>IF($D1974&gt;0,VLOOKUP(LEFT($N1974,1),Regione!$A$2:$C$21,2,FALSE),"-")</f>
        <v>-</v>
      </c>
      <c r="Q1974" s="112" t="str">
        <f ca="1">IF($D1974&gt;0,NormalizzaTempo("D",CELL("tipo",$E1974),$E1974),"-")</f>
        <v>-</v>
      </c>
      <c r="R1974" s="27" t="str">
        <f>IF($D1974&gt;0,VLOOKUP($D1974,Iscrizioni!$A$2:$M$2502,13,FALSE),"-")</f>
        <v>-</v>
      </c>
      <c r="S1974" s="112" t="str">
        <f t="shared" si="187"/>
        <v>-</v>
      </c>
      <c r="T1974" s="112" t="str">
        <f>IF($D1974&gt;0,SUMIFS($S$3:$S1974,$X$3:$X1974,1,$J$3:$J1974,$J1974),"-")</f>
        <v>-</v>
      </c>
      <c r="U1974" s="112" t="str">
        <f t="shared" si="188"/>
        <v>-</v>
      </c>
      <c r="V1974" s="112" t="str">
        <f t="shared" si="185"/>
        <v>-</v>
      </c>
      <c r="W1974" s="27" t="str">
        <f>IF(LEN($C1974)=0,IF($D1974&gt;0,COUNTIFS($A$3:$A1974,$A1974),"-"),"Escluso")</f>
        <v>-</v>
      </c>
      <c r="X1974" s="2" t="str">
        <f>IF(LEN($C1974)=0,IF($D1974&gt;0,COUNTIFS($J$3:$J1974,$J1974,$C$3:$C1974,""),"-"),"Escluso")</f>
        <v>-</v>
      </c>
      <c r="Y1974" s="127" t="str">
        <f t="shared" si="189"/>
        <v>-</v>
      </c>
      <c r="Z1974" s="2" t="str">
        <f>IF($D1974&gt;0,COUNTIFS($O$3:$O1974,$O1974,$L$3:$L1974,$L1974,$I$3:$I1974,$I1974),"-")</f>
        <v>-</v>
      </c>
      <c r="AA1974" s="27" t="str">
        <f>IF($D1974&gt;0,IF(OR($Z1974 &gt;1,$L1974&lt;&gt;"Adulti"),0,VLOOKUP($P1974,Regione!$B$2:$C$22,2,FALSE)),"-")</f>
        <v>-</v>
      </c>
      <c r="AB1974" s="27" t="str">
        <f>IF($D1974&gt;0,IF(COUNTIFS($O$3:$O1974,$O1974,$L$3:$L1974,$L1974,$I$3:$I1974,$I1974) &gt;1,0,SUMIFS($Y$3:$Y$2503,$L$3:$L$2503,$L1974,$O$3:$O$2503,$O1974,$I$3:$I$2503,$I1974)),"-")</f>
        <v>-</v>
      </c>
      <c r="AC1974" s="27" t="str">
        <f t="shared" si="186"/>
        <v>-</v>
      </c>
    </row>
    <row r="1975" spans="1:29" s="1" customFormat="1">
      <c r="A1975" s="13"/>
      <c r="B1975" s="107" t="str">
        <f>IF(COUNTA($A1975)&gt;0,VLOOKUP($A1975,Corsa!$A$1:$F$43,2,FALSE),"-")</f>
        <v>-</v>
      </c>
      <c r="C1975" s="11"/>
      <c r="D1975" s="13"/>
      <c r="E1975" s="13"/>
      <c r="F1975" s="46" t="str">
        <f>IF(COUNTA($A1975)&gt;0,VLOOKUP($A1975,Corsa!$A$1:$F$43,3,FALSE),"-")</f>
        <v>-</v>
      </c>
      <c r="G1975" s="28" t="str">
        <f>IF($D1975&gt;0,VLOOKUP($D1975,Iscrizioni!$A$2:$M$2502,9,FALSE),"-")</f>
        <v>-</v>
      </c>
      <c r="H1975" s="28" t="str">
        <f>IF($D1975&gt;0,VLOOKUP($D1975,Iscrizioni!$A$2:$M$2502,4,FALSE),"-")</f>
        <v>-</v>
      </c>
      <c r="I1975" s="27" t="str">
        <f>IF($D1975&gt;0,VLOOKUP($D1975,Iscrizioni!$A$2:$M$2502,5,FALSE),"-")</f>
        <v>-</v>
      </c>
      <c r="J1975" s="27" t="str">
        <f>IF($D1975&gt;0,VLOOKUP($D1975,Iscrizioni!$A$2:$M$2502,10,FALSE),"-")</f>
        <v>-</v>
      </c>
      <c r="K1975" s="27" t="str">
        <f t="shared" si="184"/>
        <v>-</v>
      </c>
      <c r="L1975" s="46" t="str">
        <f>IF($D1975&gt;0,VLOOKUP($D1975,Iscrizioni!$A$2:$M$2502,11,FALSE),"-")</f>
        <v>-</v>
      </c>
      <c r="M1975" s="27" t="str">
        <f>IF($D1975&gt;0,VLOOKUP($D1975,Iscrizioni!$A$2:$N$2502,12,FALSE),"-")</f>
        <v>-</v>
      </c>
      <c r="N1975" s="46" t="str">
        <f>IF($D1975&gt;0,VLOOKUP($D1975,Iscrizioni!$A$2:$M$2502,6,FALSE),"-")</f>
        <v>-</v>
      </c>
      <c r="O1975" s="107" t="str">
        <f>IF($D1975&gt;0,VLOOKUP($D1975,Iscrizioni!$A$2:$M$2502,7,FALSE),"-")</f>
        <v>-</v>
      </c>
      <c r="P1975" s="46" t="str">
        <f>IF($D1975&gt;0,VLOOKUP(LEFT($N1975,1),Regione!$A$2:$C$21,2,FALSE),"-")</f>
        <v>-</v>
      </c>
      <c r="Q1975" s="112" t="str">
        <f ca="1">IF($D1975&gt;0,NormalizzaTempo("D",CELL("tipo",$E1975),$E1975),"-")</f>
        <v>-</v>
      </c>
      <c r="R1975" s="27" t="str">
        <f>IF($D1975&gt;0,VLOOKUP($D1975,Iscrizioni!$A$2:$M$2502,13,FALSE),"-")</f>
        <v>-</v>
      </c>
      <c r="S1975" s="112" t="str">
        <f t="shared" si="187"/>
        <v>-</v>
      </c>
      <c r="T1975" s="112" t="str">
        <f>IF($D1975&gt;0,SUMIFS($S$3:$S1975,$X$3:$X1975,1,$J$3:$J1975,$J1975),"-")</f>
        <v>-</v>
      </c>
      <c r="U1975" s="112" t="str">
        <f t="shared" si="188"/>
        <v>-</v>
      </c>
      <c r="V1975" s="112" t="str">
        <f t="shared" si="185"/>
        <v>-</v>
      </c>
      <c r="W1975" s="27" t="str">
        <f>IF(LEN($C1975)=0,IF($D1975&gt;0,COUNTIFS($A$3:$A1975,$A1975),"-"),"Escluso")</f>
        <v>-</v>
      </c>
      <c r="X1975" s="2" t="str">
        <f>IF(LEN($C1975)=0,IF($D1975&gt;0,COUNTIFS($J$3:$J1975,$J1975,$C$3:$C1975,""),"-"),"Escluso")</f>
        <v>-</v>
      </c>
      <c r="Y1975" s="127" t="str">
        <f t="shared" si="189"/>
        <v>-</v>
      </c>
      <c r="Z1975" s="2" t="str">
        <f>IF($D1975&gt;0,COUNTIFS($O$3:$O1975,$O1975,$L$3:$L1975,$L1975,$I$3:$I1975,$I1975),"-")</f>
        <v>-</v>
      </c>
      <c r="AA1975" s="27" t="str">
        <f>IF($D1975&gt;0,IF(OR($Z1975 &gt;1,$L1975&lt;&gt;"Adulti"),0,VLOOKUP($P1975,Regione!$B$2:$C$22,2,FALSE)),"-")</f>
        <v>-</v>
      </c>
      <c r="AB1975" s="27" t="str">
        <f>IF($D1975&gt;0,IF(COUNTIFS($O$3:$O1975,$O1975,$L$3:$L1975,$L1975,$I$3:$I1975,$I1975) &gt;1,0,SUMIFS($Y$3:$Y$2503,$L$3:$L$2503,$L1975,$O$3:$O$2503,$O1975,$I$3:$I$2503,$I1975)),"-")</f>
        <v>-</v>
      </c>
      <c r="AC1975" s="27" t="str">
        <f t="shared" si="186"/>
        <v>-</v>
      </c>
    </row>
    <row r="1976" spans="1:29" s="1" customFormat="1">
      <c r="A1976" s="13"/>
      <c r="B1976" s="107" t="str">
        <f>IF(COUNTA($A1976)&gt;0,VLOOKUP($A1976,Corsa!$A$1:$F$43,2,FALSE),"-")</f>
        <v>-</v>
      </c>
      <c r="C1976" s="11"/>
      <c r="D1976" s="13"/>
      <c r="E1976" s="13"/>
      <c r="F1976" s="46" t="str">
        <f>IF(COUNTA($A1976)&gt;0,VLOOKUP($A1976,Corsa!$A$1:$F$43,3,FALSE),"-")</f>
        <v>-</v>
      </c>
      <c r="G1976" s="28" t="str">
        <f>IF($D1976&gt;0,VLOOKUP($D1976,Iscrizioni!$A$2:$M$2502,9,FALSE),"-")</f>
        <v>-</v>
      </c>
      <c r="H1976" s="28" t="str">
        <f>IF($D1976&gt;0,VLOOKUP($D1976,Iscrizioni!$A$2:$M$2502,4,FALSE),"-")</f>
        <v>-</v>
      </c>
      <c r="I1976" s="27" t="str">
        <f>IF($D1976&gt;0,VLOOKUP($D1976,Iscrizioni!$A$2:$M$2502,5,FALSE),"-")</f>
        <v>-</v>
      </c>
      <c r="J1976" s="27" t="str">
        <f>IF($D1976&gt;0,VLOOKUP($D1976,Iscrizioni!$A$2:$M$2502,10,FALSE),"-")</f>
        <v>-</v>
      </c>
      <c r="K1976" s="27" t="str">
        <f t="shared" si="184"/>
        <v>-</v>
      </c>
      <c r="L1976" s="46" t="str">
        <f>IF($D1976&gt;0,VLOOKUP($D1976,Iscrizioni!$A$2:$M$2502,11,FALSE),"-")</f>
        <v>-</v>
      </c>
      <c r="M1976" s="27" t="str">
        <f>IF($D1976&gt;0,VLOOKUP($D1976,Iscrizioni!$A$2:$N$2502,12,FALSE),"-")</f>
        <v>-</v>
      </c>
      <c r="N1976" s="46" t="str">
        <f>IF($D1976&gt;0,VLOOKUP($D1976,Iscrizioni!$A$2:$M$2502,6,FALSE),"-")</f>
        <v>-</v>
      </c>
      <c r="O1976" s="107" t="str">
        <f>IF($D1976&gt;0,VLOOKUP($D1976,Iscrizioni!$A$2:$M$2502,7,FALSE),"-")</f>
        <v>-</v>
      </c>
      <c r="P1976" s="46" t="str">
        <f>IF($D1976&gt;0,VLOOKUP(LEFT($N1976,1),Regione!$A$2:$C$21,2,FALSE),"-")</f>
        <v>-</v>
      </c>
      <c r="Q1976" s="112" t="str">
        <f ca="1">IF($D1976&gt;0,NormalizzaTempo("D",CELL("tipo",$E1976),$E1976),"-")</f>
        <v>-</v>
      </c>
      <c r="R1976" s="27" t="str">
        <f>IF($D1976&gt;0,VLOOKUP($D1976,Iscrizioni!$A$2:$M$2502,13,FALSE),"-")</f>
        <v>-</v>
      </c>
      <c r="S1976" s="112" t="str">
        <f t="shared" si="187"/>
        <v>-</v>
      </c>
      <c r="T1976" s="112" t="str">
        <f>IF($D1976&gt;0,SUMIFS($S$3:$S1976,$X$3:$X1976,1,$J$3:$J1976,$J1976),"-")</f>
        <v>-</v>
      </c>
      <c r="U1976" s="112" t="str">
        <f t="shared" si="188"/>
        <v>-</v>
      </c>
      <c r="V1976" s="112" t="str">
        <f t="shared" si="185"/>
        <v>-</v>
      </c>
      <c r="W1976" s="27" t="str">
        <f>IF(LEN($C1976)=0,IF($D1976&gt;0,COUNTIFS($A$3:$A1976,$A1976),"-"),"Escluso")</f>
        <v>-</v>
      </c>
      <c r="X1976" s="2" t="str">
        <f>IF(LEN($C1976)=0,IF($D1976&gt;0,COUNTIFS($J$3:$J1976,$J1976,$C$3:$C1976,""),"-"),"Escluso")</f>
        <v>-</v>
      </c>
      <c r="Y1976" s="127" t="str">
        <f t="shared" si="189"/>
        <v>-</v>
      </c>
      <c r="Z1976" s="2" t="str">
        <f>IF($D1976&gt;0,COUNTIFS($O$3:$O1976,$O1976,$L$3:$L1976,$L1976,$I$3:$I1976,$I1976),"-")</f>
        <v>-</v>
      </c>
      <c r="AA1976" s="27" t="str">
        <f>IF($D1976&gt;0,IF(OR($Z1976 &gt;1,$L1976&lt;&gt;"Adulti"),0,VLOOKUP($P1976,Regione!$B$2:$C$22,2,FALSE)),"-")</f>
        <v>-</v>
      </c>
      <c r="AB1976" s="27" t="str">
        <f>IF($D1976&gt;0,IF(COUNTIFS($O$3:$O1976,$O1976,$L$3:$L1976,$L1976,$I$3:$I1976,$I1976) &gt;1,0,SUMIFS($Y$3:$Y$2503,$L$3:$L$2503,$L1976,$O$3:$O$2503,$O1976,$I$3:$I$2503,$I1976)),"-")</f>
        <v>-</v>
      </c>
      <c r="AC1976" s="27" t="str">
        <f t="shared" si="186"/>
        <v>-</v>
      </c>
    </row>
    <row r="1977" spans="1:29" s="1" customFormat="1">
      <c r="A1977" s="13"/>
      <c r="B1977" s="107" t="str">
        <f>IF(COUNTA($A1977)&gt;0,VLOOKUP($A1977,Corsa!$A$1:$F$43,2,FALSE),"-")</f>
        <v>-</v>
      </c>
      <c r="C1977" s="11"/>
      <c r="D1977" s="13"/>
      <c r="E1977" s="13"/>
      <c r="F1977" s="46" t="str">
        <f>IF(COUNTA($A1977)&gt;0,VLOOKUP($A1977,Corsa!$A$1:$F$43,3,FALSE),"-")</f>
        <v>-</v>
      </c>
      <c r="G1977" s="28" t="str">
        <f>IF($D1977&gt;0,VLOOKUP($D1977,Iscrizioni!$A$2:$M$2502,9,FALSE),"-")</f>
        <v>-</v>
      </c>
      <c r="H1977" s="28" t="str">
        <f>IF($D1977&gt;0,VLOOKUP($D1977,Iscrizioni!$A$2:$M$2502,4,FALSE),"-")</f>
        <v>-</v>
      </c>
      <c r="I1977" s="27" t="str">
        <f>IF($D1977&gt;0,VLOOKUP($D1977,Iscrizioni!$A$2:$M$2502,5,FALSE),"-")</f>
        <v>-</v>
      </c>
      <c r="J1977" s="27" t="str">
        <f>IF($D1977&gt;0,VLOOKUP($D1977,Iscrizioni!$A$2:$M$2502,10,FALSE),"-")</f>
        <v>-</v>
      </c>
      <c r="K1977" s="27" t="str">
        <f t="shared" si="184"/>
        <v>-</v>
      </c>
      <c r="L1977" s="46" t="str">
        <f>IF($D1977&gt;0,VLOOKUP($D1977,Iscrizioni!$A$2:$M$2502,11,FALSE),"-")</f>
        <v>-</v>
      </c>
      <c r="M1977" s="27" t="str">
        <f>IF($D1977&gt;0,VLOOKUP($D1977,Iscrizioni!$A$2:$N$2502,12,FALSE),"-")</f>
        <v>-</v>
      </c>
      <c r="N1977" s="46" t="str">
        <f>IF($D1977&gt;0,VLOOKUP($D1977,Iscrizioni!$A$2:$M$2502,6,FALSE),"-")</f>
        <v>-</v>
      </c>
      <c r="O1977" s="107" t="str">
        <f>IF($D1977&gt;0,VLOOKUP($D1977,Iscrizioni!$A$2:$M$2502,7,FALSE),"-")</f>
        <v>-</v>
      </c>
      <c r="P1977" s="46" t="str">
        <f>IF($D1977&gt;0,VLOOKUP(LEFT($N1977,1),Regione!$A$2:$C$21,2,FALSE),"-")</f>
        <v>-</v>
      </c>
      <c r="Q1977" s="112" t="str">
        <f ca="1">IF($D1977&gt;0,NormalizzaTempo("D",CELL("tipo",$E1977),$E1977),"-")</f>
        <v>-</v>
      </c>
      <c r="R1977" s="27" t="str">
        <f>IF($D1977&gt;0,VLOOKUP($D1977,Iscrizioni!$A$2:$M$2502,13,FALSE),"-")</f>
        <v>-</v>
      </c>
      <c r="S1977" s="112" t="str">
        <f t="shared" si="187"/>
        <v>-</v>
      </c>
      <c r="T1977" s="112" t="str">
        <f>IF($D1977&gt;0,SUMIFS($S$3:$S1977,$X$3:$X1977,1,$J$3:$J1977,$J1977),"-")</f>
        <v>-</v>
      </c>
      <c r="U1977" s="112" t="str">
        <f t="shared" si="188"/>
        <v>-</v>
      </c>
      <c r="V1977" s="112" t="str">
        <f t="shared" si="185"/>
        <v>-</v>
      </c>
      <c r="W1977" s="27" t="str">
        <f>IF(LEN($C1977)=0,IF($D1977&gt;0,COUNTIFS($A$3:$A1977,$A1977),"-"),"Escluso")</f>
        <v>-</v>
      </c>
      <c r="X1977" s="2" t="str">
        <f>IF(LEN($C1977)=0,IF($D1977&gt;0,COUNTIFS($J$3:$J1977,$J1977,$C$3:$C1977,""),"-"),"Escluso")</f>
        <v>-</v>
      </c>
      <c r="Y1977" s="127" t="str">
        <f t="shared" si="189"/>
        <v>-</v>
      </c>
      <c r="Z1977" s="2" t="str">
        <f>IF($D1977&gt;0,COUNTIFS($O$3:$O1977,$O1977,$L$3:$L1977,$L1977,$I$3:$I1977,$I1977),"-")</f>
        <v>-</v>
      </c>
      <c r="AA1977" s="27" t="str">
        <f>IF($D1977&gt;0,IF(OR($Z1977 &gt;1,$L1977&lt;&gt;"Adulti"),0,VLOOKUP($P1977,Regione!$B$2:$C$22,2,FALSE)),"-")</f>
        <v>-</v>
      </c>
      <c r="AB1977" s="27" t="str">
        <f>IF($D1977&gt;0,IF(COUNTIFS($O$3:$O1977,$O1977,$L$3:$L1977,$L1977,$I$3:$I1977,$I1977) &gt;1,0,SUMIFS($Y$3:$Y$2503,$L$3:$L$2503,$L1977,$O$3:$O$2503,$O1977,$I$3:$I$2503,$I1977)),"-")</f>
        <v>-</v>
      </c>
      <c r="AC1977" s="27" t="str">
        <f t="shared" si="186"/>
        <v>-</v>
      </c>
    </row>
    <row r="1978" spans="1:29" s="1" customFormat="1">
      <c r="A1978" s="13"/>
      <c r="B1978" s="107" t="str">
        <f>IF(COUNTA($A1978)&gt;0,VLOOKUP($A1978,Corsa!$A$1:$F$43,2,FALSE),"-")</f>
        <v>-</v>
      </c>
      <c r="C1978" s="11"/>
      <c r="D1978" s="13"/>
      <c r="E1978" s="13"/>
      <c r="F1978" s="46" t="str">
        <f>IF(COUNTA($A1978)&gt;0,VLOOKUP($A1978,Corsa!$A$1:$F$43,3,FALSE),"-")</f>
        <v>-</v>
      </c>
      <c r="G1978" s="28" t="str">
        <f>IF($D1978&gt;0,VLOOKUP($D1978,Iscrizioni!$A$2:$M$2502,9,FALSE),"-")</f>
        <v>-</v>
      </c>
      <c r="H1978" s="28" t="str">
        <f>IF($D1978&gt;0,VLOOKUP($D1978,Iscrizioni!$A$2:$M$2502,4,FALSE),"-")</f>
        <v>-</v>
      </c>
      <c r="I1978" s="27" t="str">
        <f>IF($D1978&gt;0,VLOOKUP($D1978,Iscrizioni!$A$2:$M$2502,5,FALSE),"-")</f>
        <v>-</v>
      </c>
      <c r="J1978" s="27" t="str">
        <f>IF($D1978&gt;0,VLOOKUP($D1978,Iscrizioni!$A$2:$M$2502,10,FALSE),"-")</f>
        <v>-</v>
      </c>
      <c r="K1978" s="27" t="str">
        <f t="shared" si="184"/>
        <v>-</v>
      </c>
      <c r="L1978" s="46" t="str">
        <f>IF($D1978&gt;0,VLOOKUP($D1978,Iscrizioni!$A$2:$M$2502,11,FALSE),"-")</f>
        <v>-</v>
      </c>
      <c r="M1978" s="27" t="str">
        <f>IF($D1978&gt;0,VLOOKUP($D1978,Iscrizioni!$A$2:$N$2502,12,FALSE),"-")</f>
        <v>-</v>
      </c>
      <c r="N1978" s="46" t="str">
        <f>IF($D1978&gt;0,VLOOKUP($D1978,Iscrizioni!$A$2:$M$2502,6,FALSE),"-")</f>
        <v>-</v>
      </c>
      <c r="O1978" s="107" t="str">
        <f>IF($D1978&gt;0,VLOOKUP($D1978,Iscrizioni!$A$2:$M$2502,7,FALSE),"-")</f>
        <v>-</v>
      </c>
      <c r="P1978" s="46" t="str">
        <f>IF($D1978&gt;0,VLOOKUP(LEFT($N1978,1),Regione!$A$2:$C$21,2,FALSE),"-")</f>
        <v>-</v>
      </c>
      <c r="Q1978" s="112" t="str">
        <f ca="1">IF($D1978&gt;0,NormalizzaTempo("D",CELL("tipo",$E1978),$E1978),"-")</f>
        <v>-</v>
      </c>
      <c r="R1978" s="27" t="str">
        <f>IF($D1978&gt;0,VLOOKUP($D1978,Iscrizioni!$A$2:$M$2502,13,FALSE),"-")</f>
        <v>-</v>
      </c>
      <c r="S1978" s="112" t="str">
        <f t="shared" si="187"/>
        <v>-</v>
      </c>
      <c r="T1978" s="112" t="str">
        <f>IF($D1978&gt;0,SUMIFS($S$3:$S1978,$X$3:$X1978,1,$J$3:$J1978,$J1978),"-")</f>
        <v>-</v>
      </c>
      <c r="U1978" s="112" t="str">
        <f t="shared" si="188"/>
        <v>-</v>
      </c>
      <c r="V1978" s="112" t="str">
        <f t="shared" si="185"/>
        <v>-</v>
      </c>
      <c r="W1978" s="27" t="str">
        <f>IF(LEN($C1978)=0,IF($D1978&gt;0,COUNTIFS($A$3:$A1978,$A1978),"-"),"Escluso")</f>
        <v>-</v>
      </c>
      <c r="X1978" s="2" t="str">
        <f>IF(LEN($C1978)=0,IF($D1978&gt;0,COUNTIFS($J$3:$J1978,$J1978,$C$3:$C1978,""),"-"),"Escluso")</f>
        <v>-</v>
      </c>
      <c r="Y1978" s="127" t="str">
        <f t="shared" si="189"/>
        <v>-</v>
      </c>
      <c r="Z1978" s="2" t="str">
        <f>IF($D1978&gt;0,COUNTIFS($O$3:$O1978,$O1978,$L$3:$L1978,$L1978,$I$3:$I1978,$I1978),"-")</f>
        <v>-</v>
      </c>
      <c r="AA1978" s="27" t="str">
        <f>IF($D1978&gt;0,IF(OR($Z1978 &gt;1,$L1978&lt;&gt;"Adulti"),0,VLOOKUP($P1978,Regione!$B$2:$C$22,2,FALSE)),"-")</f>
        <v>-</v>
      </c>
      <c r="AB1978" s="27" t="str">
        <f>IF($D1978&gt;0,IF(COUNTIFS($O$3:$O1978,$O1978,$L$3:$L1978,$L1978,$I$3:$I1978,$I1978) &gt;1,0,SUMIFS($Y$3:$Y$2503,$L$3:$L$2503,$L1978,$O$3:$O$2503,$O1978,$I$3:$I$2503,$I1978)),"-")</f>
        <v>-</v>
      </c>
      <c r="AC1978" s="27" t="str">
        <f t="shared" si="186"/>
        <v>-</v>
      </c>
    </row>
    <row r="1979" spans="1:29" s="1" customFormat="1">
      <c r="A1979" s="13"/>
      <c r="B1979" s="107" t="str">
        <f>IF(COUNTA($A1979)&gt;0,VLOOKUP($A1979,Corsa!$A$1:$F$43,2,FALSE),"-")</f>
        <v>-</v>
      </c>
      <c r="C1979" s="11"/>
      <c r="D1979" s="13"/>
      <c r="E1979" s="13"/>
      <c r="F1979" s="46" t="str">
        <f>IF(COUNTA($A1979)&gt;0,VLOOKUP($A1979,Corsa!$A$1:$F$43,3,FALSE),"-")</f>
        <v>-</v>
      </c>
      <c r="G1979" s="28" t="str">
        <f>IF($D1979&gt;0,VLOOKUP($D1979,Iscrizioni!$A$2:$M$2502,9,FALSE),"-")</f>
        <v>-</v>
      </c>
      <c r="H1979" s="28" t="str">
        <f>IF($D1979&gt;0,VLOOKUP($D1979,Iscrizioni!$A$2:$M$2502,4,FALSE),"-")</f>
        <v>-</v>
      </c>
      <c r="I1979" s="27" t="str">
        <f>IF($D1979&gt;0,VLOOKUP($D1979,Iscrizioni!$A$2:$M$2502,5,FALSE),"-")</f>
        <v>-</v>
      </c>
      <c r="J1979" s="27" t="str">
        <f>IF($D1979&gt;0,VLOOKUP($D1979,Iscrizioni!$A$2:$M$2502,10,FALSE),"-")</f>
        <v>-</v>
      </c>
      <c r="K1979" s="27" t="str">
        <f t="shared" si="184"/>
        <v>-</v>
      </c>
      <c r="L1979" s="46" t="str">
        <f>IF($D1979&gt;0,VLOOKUP($D1979,Iscrizioni!$A$2:$M$2502,11,FALSE),"-")</f>
        <v>-</v>
      </c>
      <c r="M1979" s="27" t="str">
        <f>IF($D1979&gt;0,VLOOKUP($D1979,Iscrizioni!$A$2:$N$2502,12,FALSE),"-")</f>
        <v>-</v>
      </c>
      <c r="N1979" s="46" t="str">
        <f>IF($D1979&gt;0,VLOOKUP($D1979,Iscrizioni!$A$2:$M$2502,6,FALSE),"-")</f>
        <v>-</v>
      </c>
      <c r="O1979" s="107" t="str">
        <f>IF($D1979&gt;0,VLOOKUP($D1979,Iscrizioni!$A$2:$M$2502,7,FALSE),"-")</f>
        <v>-</v>
      </c>
      <c r="P1979" s="46" t="str">
        <f>IF($D1979&gt;0,VLOOKUP(LEFT($N1979,1),Regione!$A$2:$C$21,2,FALSE),"-")</f>
        <v>-</v>
      </c>
      <c r="Q1979" s="112" t="str">
        <f ca="1">IF($D1979&gt;0,NormalizzaTempo("D",CELL("tipo",$E1979),$E1979),"-")</f>
        <v>-</v>
      </c>
      <c r="R1979" s="27" t="str">
        <f>IF($D1979&gt;0,VLOOKUP($D1979,Iscrizioni!$A$2:$M$2502,13,FALSE),"-")</f>
        <v>-</v>
      </c>
      <c r="S1979" s="112" t="str">
        <f t="shared" si="187"/>
        <v>-</v>
      </c>
      <c r="T1979" s="112" t="str">
        <f>IF($D1979&gt;0,SUMIFS($S$3:$S1979,$X$3:$X1979,1,$J$3:$J1979,$J1979),"-")</f>
        <v>-</v>
      </c>
      <c r="U1979" s="112" t="str">
        <f t="shared" si="188"/>
        <v>-</v>
      </c>
      <c r="V1979" s="112" t="str">
        <f t="shared" si="185"/>
        <v>-</v>
      </c>
      <c r="W1979" s="27" t="str">
        <f>IF(LEN($C1979)=0,IF($D1979&gt;0,COUNTIFS($A$3:$A1979,$A1979),"-"),"Escluso")</f>
        <v>-</v>
      </c>
      <c r="X1979" s="2" t="str">
        <f>IF(LEN($C1979)=0,IF($D1979&gt;0,COUNTIFS($J$3:$J1979,$J1979,$C$3:$C1979,""),"-"),"Escluso")</f>
        <v>-</v>
      </c>
      <c r="Y1979" s="127" t="str">
        <f t="shared" si="189"/>
        <v>-</v>
      </c>
      <c r="Z1979" s="2" t="str">
        <f>IF($D1979&gt;0,COUNTIFS($O$3:$O1979,$O1979,$L$3:$L1979,$L1979,$I$3:$I1979,$I1979),"-")</f>
        <v>-</v>
      </c>
      <c r="AA1979" s="27" t="str">
        <f>IF($D1979&gt;0,IF(OR($Z1979 &gt;1,$L1979&lt;&gt;"Adulti"),0,VLOOKUP($P1979,Regione!$B$2:$C$22,2,FALSE)),"-")</f>
        <v>-</v>
      </c>
      <c r="AB1979" s="27" t="str">
        <f>IF($D1979&gt;0,IF(COUNTIFS($O$3:$O1979,$O1979,$L$3:$L1979,$L1979,$I$3:$I1979,$I1979) &gt;1,0,SUMIFS($Y$3:$Y$2503,$L$3:$L$2503,$L1979,$O$3:$O$2503,$O1979,$I$3:$I$2503,$I1979)),"-")</f>
        <v>-</v>
      </c>
      <c r="AC1979" s="27" t="str">
        <f t="shared" si="186"/>
        <v>-</v>
      </c>
    </row>
    <row r="1980" spans="1:29" s="1" customFormat="1">
      <c r="A1980" s="13"/>
      <c r="B1980" s="107" t="str">
        <f>IF(COUNTA($A1980)&gt;0,VLOOKUP($A1980,Corsa!$A$1:$F$43,2,FALSE),"-")</f>
        <v>-</v>
      </c>
      <c r="C1980" s="11"/>
      <c r="D1980" s="13"/>
      <c r="E1980" s="13"/>
      <c r="F1980" s="46" t="str">
        <f>IF(COUNTA($A1980)&gt;0,VLOOKUP($A1980,Corsa!$A$1:$F$43,3,FALSE),"-")</f>
        <v>-</v>
      </c>
      <c r="G1980" s="28" t="str">
        <f>IF($D1980&gt;0,VLOOKUP($D1980,Iscrizioni!$A$2:$M$2502,9,FALSE),"-")</f>
        <v>-</v>
      </c>
      <c r="H1980" s="28" t="str">
        <f>IF($D1980&gt;0,VLOOKUP($D1980,Iscrizioni!$A$2:$M$2502,4,FALSE),"-")</f>
        <v>-</v>
      </c>
      <c r="I1980" s="27" t="str">
        <f>IF($D1980&gt;0,VLOOKUP($D1980,Iscrizioni!$A$2:$M$2502,5,FALSE),"-")</f>
        <v>-</v>
      </c>
      <c r="J1980" s="27" t="str">
        <f>IF($D1980&gt;0,VLOOKUP($D1980,Iscrizioni!$A$2:$M$2502,10,FALSE),"-")</f>
        <v>-</v>
      </c>
      <c r="K1980" s="27" t="str">
        <f t="shared" si="184"/>
        <v>-</v>
      </c>
      <c r="L1980" s="46" t="str">
        <f>IF($D1980&gt;0,VLOOKUP($D1980,Iscrizioni!$A$2:$M$2502,11,FALSE),"-")</f>
        <v>-</v>
      </c>
      <c r="M1980" s="27" t="str">
        <f>IF($D1980&gt;0,VLOOKUP($D1980,Iscrizioni!$A$2:$N$2502,12,FALSE),"-")</f>
        <v>-</v>
      </c>
      <c r="N1980" s="46" t="str">
        <f>IF($D1980&gt;0,VLOOKUP($D1980,Iscrizioni!$A$2:$M$2502,6,FALSE),"-")</f>
        <v>-</v>
      </c>
      <c r="O1980" s="107" t="str">
        <f>IF($D1980&gt;0,VLOOKUP($D1980,Iscrizioni!$A$2:$M$2502,7,FALSE),"-")</f>
        <v>-</v>
      </c>
      <c r="P1980" s="46" t="str">
        <f>IF($D1980&gt;0,VLOOKUP(LEFT($N1980,1),Regione!$A$2:$C$21,2,FALSE),"-")</f>
        <v>-</v>
      </c>
      <c r="Q1980" s="112" t="str">
        <f ca="1">IF($D1980&gt;0,NormalizzaTempo("D",CELL("tipo",$E1980),$E1980),"-")</f>
        <v>-</v>
      </c>
      <c r="R1980" s="27" t="str">
        <f>IF($D1980&gt;0,VLOOKUP($D1980,Iscrizioni!$A$2:$M$2502,13,FALSE),"-")</f>
        <v>-</v>
      </c>
      <c r="S1980" s="112" t="str">
        <f t="shared" si="187"/>
        <v>-</v>
      </c>
      <c r="T1980" s="112" t="str">
        <f>IF($D1980&gt;0,SUMIFS($S$3:$S1980,$X$3:$X1980,1,$J$3:$J1980,$J1980),"-")</f>
        <v>-</v>
      </c>
      <c r="U1980" s="112" t="str">
        <f t="shared" si="188"/>
        <v>-</v>
      </c>
      <c r="V1980" s="112" t="str">
        <f t="shared" si="185"/>
        <v>-</v>
      </c>
      <c r="W1980" s="27" t="str">
        <f>IF(LEN($C1980)=0,IF($D1980&gt;0,COUNTIFS($A$3:$A1980,$A1980),"-"),"Escluso")</f>
        <v>-</v>
      </c>
      <c r="X1980" s="2" t="str">
        <f>IF(LEN($C1980)=0,IF($D1980&gt;0,COUNTIFS($J$3:$J1980,$J1980,$C$3:$C1980,""),"-"),"Escluso")</f>
        <v>-</v>
      </c>
      <c r="Y1980" s="127" t="str">
        <f t="shared" si="189"/>
        <v>-</v>
      </c>
      <c r="Z1980" s="2" t="str">
        <f>IF($D1980&gt;0,COUNTIFS($O$3:$O1980,$O1980,$L$3:$L1980,$L1980,$I$3:$I1980,$I1980),"-")</f>
        <v>-</v>
      </c>
      <c r="AA1980" s="27" t="str">
        <f>IF($D1980&gt;0,IF(OR($Z1980 &gt;1,$L1980&lt;&gt;"Adulti"),0,VLOOKUP($P1980,Regione!$B$2:$C$22,2,FALSE)),"-")</f>
        <v>-</v>
      </c>
      <c r="AB1980" s="27" t="str">
        <f>IF($D1980&gt;0,IF(COUNTIFS($O$3:$O1980,$O1980,$L$3:$L1980,$L1980,$I$3:$I1980,$I1980) &gt;1,0,SUMIFS($Y$3:$Y$2503,$L$3:$L$2503,$L1980,$O$3:$O$2503,$O1980,$I$3:$I$2503,$I1980)),"-")</f>
        <v>-</v>
      </c>
      <c r="AC1980" s="27" t="str">
        <f t="shared" si="186"/>
        <v>-</v>
      </c>
    </row>
    <row r="1981" spans="1:29" s="1" customFormat="1">
      <c r="A1981" s="13"/>
      <c r="B1981" s="107" t="str">
        <f>IF(COUNTA($A1981)&gt;0,VLOOKUP($A1981,Corsa!$A$1:$F$43,2,FALSE),"-")</f>
        <v>-</v>
      </c>
      <c r="C1981" s="11"/>
      <c r="D1981" s="13"/>
      <c r="E1981" s="13"/>
      <c r="F1981" s="46" t="str">
        <f>IF(COUNTA($A1981)&gt;0,VLOOKUP($A1981,Corsa!$A$1:$F$43,3,FALSE),"-")</f>
        <v>-</v>
      </c>
      <c r="G1981" s="28" t="str">
        <f>IF($D1981&gt;0,VLOOKUP($D1981,Iscrizioni!$A$2:$M$2502,9,FALSE),"-")</f>
        <v>-</v>
      </c>
      <c r="H1981" s="28" t="str">
        <f>IF($D1981&gt;0,VLOOKUP($D1981,Iscrizioni!$A$2:$M$2502,4,FALSE),"-")</f>
        <v>-</v>
      </c>
      <c r="I1981" s="27" t="str">
        <f>IF($D1981&gt;0,VLOOKUP($D1981,Iscrizioni!$A$2:$M$2502,5,FALSE),"-")</f>
        <v>-</v>
      </c>
      <c r="J1981" s="27" t="str">
        <f>IF($D1981&gt;0,VLOOKUP($D1981,Iscrizioni!$A$2:$M$2502,10,FALSE),"-")</f>
        <v>-</v>
      </c>
      <c r="K1981" s="27" t="str">
        <f t="shared" si="184"/>
        <v>-</v>
      </c>
      <c r="L1981" s="46" t="str">
        <f>IF($D1981&gt;0,VLOOKUP($D1981,Iscrizioni!$A$2:$M$2502,11,FALSE),"-")</f>
        <v>-</v>
      </c>
      <c r="M1981" s="27" t="str">
        <f>IF($D1981&gt;0,VLOOKUP($D1981,Iscrizioni!$A$2:$N$2502,12,FALSE),"-")</f>
        <v>-</v>
      </c>
      <c r="N1981" s="46" t="str">
        <f>IF($D1981&gt;0,VLOOKUP($D1981,Iscrizioni!$A$2:$M$2502,6,FALSE),"-")</f>
        <v>-</v>
      </c>
      <c r="O1981" s="107" t="str">
        <f>IF($D1981&gt;0,VLOOKUP($D1981,Iscrizioni!$A$2:$M$2502,7,FALSE),"-")</f>
        <v>-</v>
      </c>
      <c r="P1981" s="46" t="str">
        <f>IF($D1981&gt;0,VLOOKUP(LEFT($N1981,1),Regione!$A$2:$C$21,2,FALSE),"-")</f>
        <v>-</v>
      </c>
      <c r="Q1981" s="112" t="str">
        <f ca="1">IF($D1981&gt;0,NormalizzaTempo("D",CELL("tipo",$E1981),$E1981),"-")</f>
        <v>-</v>
      </c>
      <c r="R1981" s="27" t="str">
        <f>IF($D1981&gt;0,VLOOKUP($D1981,Iscrizioni!$A$2:$M$2502,13,FALSE),"-")</f>
        <v>-</v>
      </c>
      <c r="S1981" s="112" t="str">
        <f t="shared" si="187"/>
        <v>-</v>
      </c>
      <c r="T1981" s="112" t="str">
        <f>IF($D1981&gt;0,SUMIFS($S$3:$S1981,$X$3:$X1981,1,$J$3:$J1981,$J1981),"-")</f>
        <v>-</v>
      </c>
      <c r="U1981" s="112" t="str">
        <f t="shared" si="188"/>
        <v>-</v>
      </c>
      <c r="V1981" s="112" t="str">
        <f t="shared" si="185"/>
        <v>-</v>
      </c>
      <c r="W1981" s="27" t="str">
        <f>IF(LEN($C1981)=0,IF($D1981&gt;0,COUNTIFS($A$3:$A1981,$A1981),"-"),"Escluso")</f>
        <v>-</v>
      </c>
      <c r="X1981" s="2" t="str">
        <f>IF(LEN($C1981)=0,IF($D1981&gt;0,COUNTIFS($J$3:$J1981,$J1981,$C$3:$C1981,""),"-"),"Escluso")</f>
        <v>-</v>
      </c>
      <c r="Y1981" s="127" t="str">
        <f t="shared" si="189"/>
        <v>-</v>
      </c>
      <c r="Z1981" s="2" t="str">
        <f>IF($D1981&gt;0,COUNTIFS($O$3:$O1981,$O1981,$L$3:$L1981,$L1981,$I$3:$I1981,$I1981),"-")</f>
        <v>-</v>
      </c>
      <c r="AA1981" s="27" t="str">
        <f>IF($D1981&gt;0,IF(OR($Z1981 &gt;1,$L1981&lt;&gt;"Adulti"),0,VLOOKUP($P1981,Regione!$B$2:$C$22,2,FALSE)),"-")</f>
        <v>-</v>
      </c>
      <c r="AB1981" s="27" t="str">
        <f>IF($D1981&gt;0,IF(COUNTIFS($O$3:$O1981,$O1981,$L$3:$L1981,$L1981,$I$3:$I1981,$I1981) &gt;1,0,SUMIFS($Y$3:$Y$2503,$L$3:$L$2503,$L1981,$O$3:$O$2503,$O1981,$I$3:$I$2503,$I1981)),"-")</f>
        <v>-</v>
      </c>
      <c r="AC1981" s="27" t="str">
        <f t="shared" si="186"/>
        <v>-</v>
      </c>
    </row>
    <row r="1982" spans="1:29" s="1" customFormat="1">
      <c r="A1982" s="13"/>
      <c r="B1982" s="107" t="str">
        <f>IF(COUNTA($A1982)&gt;0,VLOOKUP($A1982,Corsa!$A$1:$F$43,2,FALSE),"-")</f>
        <v>-</v>
      </c>
      <c r="C1982" s="11"/>
      <c r="D1982" s="13"/>
      <c r="E1982" s="13"/>
      <c r="F1982" s="46" t="str">
        <f>IF(COUNTA($A1982)&gt;0,VLOOKUP($A1982,Corsa!$A$1:$F$43,3,FALSE),"-")</f>
        <v>-</v>
      </c>
      <c r="G1982" s="28" t="str">
        <f>IF($D1982&gt;0,VLOOKUP($D1982,Iscrizioni!$A$2:$M$2502,9,FALSE),"-")</f>
        <v>-</v>
      </c>
      <c r="H1982" s="28" t="str">
        <f>IF($D1982&gt;0,VLOOKUP($D1982,Iscrizioni!$A$2:$M$2502,4,FALSE),"-")</f>
        <v>-</v>
      </c>
      <c r="I1982" s="27" t="str">
        <f>IF($D1982&gt;0,VLOOKUP($D1982,Iscrizioni!$A$2:$M$2502,5,FALSE),"-")</f>
        <v>-</v>
      </c>
      <c r="J1982" s="27" t="str">
        <f>IF($D1982&gt;0,VLOOKUP($D1982,Iscrizioni!$A$2:$M$2502,10,FALSE),"-")</f>
        <v>-</v>
      </c>
      <c r="K1982" s="27" t="str">
        <f t="shared" si="184"/>
        <v>-</v>
      </c>
      <c r="L1982" s="46" t="str">
        <f>IF($D1982&gt;0,VLOOKUP($D1982,Iscrizioni!$A$2:$M$2502,11,FALSE),"-")</f>
        <v>-</v>
      </c>
      <c r="M1982" s="27" t="str">
        <f>IF($D1982&gt;0,VLOOKUP($D1982,Iscrizioni!$A$2:$N$2502,12,FALSE),"-")</f>
        <v>-</v>
      </c>
      <c r="N1982" s="46" t="str">
        <f>IF($D1982&gt;0,VLOOKUP($D1982,Iscrizioni!$A$2:$M$2502,6,FALSE),"-")</f>
        <v>-</v>
      </c>
      <c r="O1982" s="107" t="str">
        <f>IF($D1982&gt;0,VLOOKUP($D1982,Iscrizioni!$A$2:$M$2502,7,FALSE),"-")</f>
        <v>-</v>
      </c>
      <c r="P1982" s="46" t="str">
        <f>IF($D1982&gt;0,VLOOKUP(LEFT($N1982,1),Regione!$A$2:$C$21,2,FALSE),"-")</f>
        <v>-</v>
      </c>
      <c r="Q1982" s="112" t="str">
        <f ca="1">IF($D1982&gt;0,NormalizzaTempo("D",CELL("tipo",$E1982),$E1982),"-")</f>
        <v>-</v>
      </c>
      <c r="R1982" s="27" t="str">
        <f>IF($D1982&gt;0,VLOOKUP($D1982,Iscrizioni!$A$2:$M$2502,13,FALSE),"-")</f>
        <v>-</v>
      </c>
      <c r="S1982" s="112" t="str">
        <f t="shared" si="187"/>
        <v>-</v>
      </c>
      <c r="T1982" s="112" t="str">
        <f>IF($D1982&gt;0,SUMIFS($S$3:$S1982,$X$3:$X1982,1,$J$3:$J1982,$J1982),"-")</f>
        <v>-</v>
      </c>
      <c r="U1982" s="112" t="str">
        <f t="shared" si="188"/>
        <v>-</v>
      </c>
      <c r="V1982" s="112" t="str">
        <f t="shared" si="185"/>
        <v>-</v>
      </c>
      <c r="W1982" s="27" t="str">
        <f>IF(LEN($C1982)=0,IF($D1982&gt;0,COUNTIFS($A$3:$A1982,$A1982),"-"),"Escluso")</f>
        <v>-</v>
      </c>
      <c r="X1982" s="2" t="str">
        <f>IF(LEN($C1982)=0,IF($D1982&gt;0,COUNTIFS($J$3:$J1982,$J1982,$C$3:$C1982,""),"-"),"Escluso")</f>
        <v>-</v>
      </c>
      <c r="Y1982" s="127" t="str">
        <f t="shared" si="189"/>
        <v>-</v>
      </c>
      <c r="Z1982" s="2" t="str">
        <f>IF($D1982&gt;0,COUNTIFS($O$3:$O1982,$O1982,$L$3:$L1982,$L1982,$I$3:$I1982,$I1982),"-")</f>
        <v>-</v>
      </c>
      <c r="AA1982" s="27" t="str">
        <f>IF($D1982&gt;0,IF(OR($Z1982 &gt;1,$L1982&lt;&gt;"Adulti"),0,VLOOKUP($P1982,Regione!$B$2:$C$22,2,FALSE)),"-")</f>
        <v>-</v>
      </c>
      <c r="AB1982" s="27" t="str">
        <f>IF($D1982&gt;0,IF(COUNTIFS($O$3:$O1982,$O1982,$L$3:$L1982,$L1982,$I$3:$I1982,$I1982) &gt;1,0,SUMIFS($Y$3:$Y$2503,$L$3:$L$2503,$L1982,$O$3:$O$2503,$O1982,$I$3:$I$2503,$I1982)),"-")</f>
        <v>-</v>
      </c>
      <c r="AC1982" s="27" t="str">
        <f t="shared" si="186"/>
        <v>-</v>
      </c>
    </row>
    <row r="1983" spans="1:29" s="1" customFormat="1">
      <c r="A1983" s="13"/>
      <c r="B1983" s="107" t="str">
        <f>IF(COUNTA($A1983)&gt;0,VLOOKUP($A1983,Corsa!$A$1:$F$43,2,FALSE),"-")</f>
        <v>-</v>
      </c>
      <c r="C1983" s="11"/>
      <c r="D1983" s="13"/>
      <c r="E1983" s="13"/>
      <c r="F1983" s="46" t="str">
        <f>IF(COUNTA($A1983)&gt;0,VLOOKUP($A1983,Corsa!$A$1:$F$43,3,FALSE),"-")</f>
        <v>-</v>
      </c>
      <c r="G1983" s="28" t="str">
        <f>IF($D1983&gt;0,VLOOKUP($D1983,Iscrizioni!$A$2:$M$2502,9,FALSE),"-")</f>
        <v>-</v>
      </c>
      <c r="H1983" s="28" t="str">
        <f>IF($D1983&gt;0,VLOOKUP($D1983,Iscrizioni!$A$2:$M$2502,4,FALSE),"-")</f>
        <v>-</v>
      </c>
      <c r="I1983" s="27" t="str">
        <f>IF($D1983&gt;0,VLOOKUP($D1983,Iscrizioni!$A$2:$M$2502,5,FALSE),"-")</f>
        <v>-</v>
      </c>
      <c r="J1983" s="27" t="str">
        <f>IF($D1983&gt;0,VLOOKUP($D1983,Iscrizioni!$A$2:$M$2502,10,FALSE),"-")</f>
        <v>-</v>
      </c>
      <c r="K1983" s="27" t="str">
        <f t="shared" si="184"/>
        <v>-</v>
      </c>
      <c r="L1983" s="46" t="str">
        <f>IF($D1983&gt;0,VLOOKUP($D1983,Iscrizioni!$A$2:$M$2502,11,FALSE),"-")</f>
        <v>-</v>
      </c>
      <c r="M1983" s="27" t="str">
        <f>IF($D1983&gt;0,VLOOKUP($D1983,Iscrizioni!$A$2:$N$2502,12,FALSE),"-")</f>
        <v>-</v>
      </c>
      <c r="N1983" s="46" t="str">
        <f>IF($D1983&gt;0,VLOOKUP($D1983,Iscrizioni!$A$2:$M$2502,6,FALSE),"-")</f>
        <v>-</v>
      </c>
      <c r="O1983" s="107" t="str">
        <f>IF($D1983&gt;0,VLOOKUP($D1983,Iscrizioni!$A$2:$M$2502,7,FALSE),"-")</f>
        <v>-</v>
      </c>
      <c r="P1983" s="46" t="str">
        <f>IF($D1983&gt;0,VLOOKUP(LEFT($N1983,1),Regione!$A$2:$C$21,2,FALSE),"-")</f>
        <v>-</v>
      </c>
      <c r="Q1983" s="112" t="str">
        <f ca="1">IF($D1983&gt;0,NormalizzaTempo("D",CELL("tipo",$E1983),$E1983),"-")</f>
        <v>-</v>
      </c>
      <c r="R1983" s="27" t="str">
        <f>IF($D1983&gt;0,VLOOKUP($D1983,Iscrizioni!$A$2:$M$2502,13,FALSE),"-")</f>
        <v>-</v>
      </c>
      <c r="S1983" s="112" t="str">
        <f t="shared" si="187"/>
        <v>-</v>
      </c>
      <c r="T1983" s="112" t="str">
        <f>IF($D1983&gt;0,SUMIFS($S$3:$S1983,$X$3:$X1983,1,$J$3:$J1983,$J1983),"-")</f>
        <v>-</v>
      </c>
      <c r="U1983" s="112" t="str">
        <f t="shared" si="188"/>
        <v>-</v>
      </c>
      <c r="V1983" s="112" t="str">
        <f t="shared" si="185"/>
        <v>-</v>
      </c>
      <c r="W1983" s="27" t="str">
        <f>IF(LEN($C1983)=0,IF($D1983&gt;0,COUNTIFS($A$3:$A1983,$A1983),"-"),"Escluso")</f>
        <v>-</v>
      </c>
      <c r="X1983" s="2" t="str">
        <f>IF(LEN($C1983)=0,IF($D1983&gt;0,COUNTIFS($J$3:$J1983,$J1983,$C$3:$C1983,""),"-"),"Escluso")</f>
        <v>-</v>
      </c>
      <c r="Y1983" s="127" t="str">
        <f t="shared" si="189"/>
        <v>-</v>
      </c>
      <c r="Z1983" s="2" t="str">
        <f>IF($D1983&gt;0,COUNTIFS($O$3:$O1983,$O1983,$L$3:$L1983,$L1983,$I$3:$I1983,$I1983),"-")</f>
        <v>-</v>
      </c>
      <c r="AA1983" s="27" t="str">
        <f>IF($D1983&gt;0,IF(OR($Z1983 &gt;1,$L1983&lt;&gt;"Adulti"),0,VLOOKUP($P1983,Regione!$B$2:$C$22,2,FALSE)),"-")</f>
        <v>-</v>
      </c>
      <c r="AB1983" s="27" t="str">
        <f>IF($D1983&gt;0,IF(COUNTIFS($O$3:$O1983,$O1983,$L$3:$L1983,$L1983,$I$3:$I1983,$I1983) &gt;1,0,SUMIFS($Y$3:$Y$2503,$L$3:$L$2503,$L1983,$O$3:$O$2503,$O1983,$I$3:$I$2503,$I1983)),"-")</f>
        <v>-</v>
      </c>
      <c r="AC1983" s="27" t="str">
        <f t="shared" si="186"/>
        <v>-</v>
      </c>
    </row>
    <row r="1984" spans="1:29" s="1" customFormat="1">
      <c r="A1984" s="13"/>
      <c r="B1984" s="107" t="str">
        <f>IF(COUNTA($A1984)&gt;0,VLOOKUP($A1984,Corsa!$A$1:$F$43,2,FALSE),"-")</f>
        <v>-</v>
      </c>
      <c r="C1984" s="11"/>
      <c r="D1984" s="13"/>
      <c r="E1984" s="13"/>
      <c r="F1984" s="46" t="str">
        <f>IF(COUNTA($A1984)&gt;0,VLOOKUP($A1984,Corsa!$A$1:$F$43,3,FALSE),"-")</f>
        <v>-</v>
      </c>
      <c r="G1984" s="28" t="str">
        <f>IF($D1984&gt;0,VLOOKUP($D1984,Iscrizioni!$A$2:$M$2502,9,FALSE),"-")</f>
        <v>-</v>
      </c>
      <c r="H1984" s="28" t="str">
        <f>IF($D1984&gt;0,VLOOKUP($D1984,Iscrizioni!$A$2:$M$2502,4,FALSE),"-")</f>
        <v>-</v>
      </c>
      <c r="I1984" s="27" t="str">
        <f>IF($D1984&gt;0,VLOOKUP($D1984,Iscrizioni!$A$2:$M$2502,5,FALSE),"-")</f>
        <v>-</v>
      </c>
      <c r="J1984" s="27" t="str">
        <f>IF($D1984&gt;0,VLOOKUP($D1984,Iscrizioni!$A$2:$M$2502,10,FALSE),"-")</f>
        <v>-</v>
      </c>
      <c r="K1984" s="27" t="str">
        <f t="shared" si="184"/>
        <v>-</v>
      </c>
      <c r="L1984" s="46" t="str">
        <f>IF($D1984&gt;0,VLOOKUP($D1984,Iscrizioni!$A$2:$M$2502,11,FALSE),"-")</f>
        <v>-</v>
      </c>
      <c r="M1984" s="27" t="str">
        <f>IF($D1984&gt;0,VLOOKUP($D1984,Iscrizioni!$A$2:$N$2502,12,FALSE),"-")</f>
        <v>-</v>
      </c>
      <c r="N1984" s="46" t="str">
        <f>IF($D1984&gt;0,VLOOKUP($D1984,Iscrizioni!$A$2:$M$2502,6,FALSE),"-")</f>
        <v>-</v>
      </c>
      <c r="O1984" s="107" t="str">
        <f>IF($D1984&gt;0,VLOOKUP($D1984,Iscrizioni!$A$2:$M$2502,7,FALSE),"-")</f>
        <v>-</v>
      </c>
      <c r="P1984" s="46" t="str">
        <f>IF($D1984&gt;0,VLOOKUP(LEFT($N1984,1),Regione!$A$2:$C$21,2,FALSE),"-")</f>
        <v>-</v>
      </c>
      <c r="Q1984" s="112" t="str">
        <f ca="1">IF($D1984&gt;0,NormalizzaTempo("D",CELL("tipo",$E1984),$E1984),"-")</f>
        <v>-</v>
      </c>
      <c r="R1984" s="27" t="str">
        <f>IF($D1984&gt;0,VLOOKUP($D1984,Iscrizioni!$A$2:$M$2502,13,FALSE),"-")</f>
        <v>-</v>
      </c>
      <c r="S1984" s="112" t="str">
        <f t="shared" si="187"/>
        <v>-</v>
      </c>
      <c r="T1984" s="112" t="str">
        <f>IF($D1984&gt;0,SUMIFS($S$3:$S1984,$X$3:$X1984,1,$J$3:$J1984,$J1984),"-")</f>
        <v>-</v>
      </c>
      <c r="U1984" s="112" t="str">
        <f t="shared" si="188"/>
        <v>-</v>
      </c>
      <c r="V1984" s="112" t="str">
        <f t="shared" si="185"/>
        <v>-</v>
      </c>
      <c r="W1984" s="27" t="str">
        <f>IF(LEN($C1984)=0,IF($D1984&gt;0,COUNTIFS($A$3:$A1984,$A1984),"-"),"Escluso")</f>
        <v>-</v>
      </c>
      <c r="X1984" s="2" t="str">
        <f>IF(LEN($C1984)=0,IF($D1984&gt;0,COUNTIFS($J$3:$J1984,$J1984,$C$3:$C1984,""),"-"),"Escluso")</f>
        <v>-</v>
      </c>
      <c r="Y1984" s="127" t="str">
        <f t="shared" si="189"/>
        <v>-</v>
      </c>
      <c r="Z1984" s="2" t="str">
        <f>IF($D1984&gt;0,COUNTIFS($O$3:$O1984,$O1984,$L$3:$L1984,$L1984,$I$3:$I1984,$I1984),"-")</f>
        <v>-</v>
      </c>
      <c r="AA1984" s="27" t="str">
        <f>IF($D1984&gt;0,IF(OR($Z1984 &gt;1,$L1984&lt;&gt;"Adulti"),0,VLOOKUP($P1984,Regione!$B$2:$C$22,2,FALSE)),"-")</f>
        <v>-</v>
      </c>
      <c r="AB1984" s="27" t="str">
        <f>IF($D1984&gt;0,IF(COUNTIFS($O$3:$O1984,$O1984,$L$3:$L1984,$L1984,$I$3:$I1984,$I1984) &gt;1,0,SUMIFS($Y$3:$Y$2503,$L$3:$L$2503,$L1984,$O$3:$O$2503,$O1984,$I$3:$I$2503,$I1984)),"-")</f>
        <v>-</v>
      </c>
      <c r="AC1984" s="27" t="str">
        <f t="shared" si="186"/>
        <v>-</v>
      </c>
    </row>
    <row r="1985" spans="1:29" s="1" customFormat="1">
      <c r="A1985" s="13"/>
      <c r="B1985" s="107" t="str">
        <f>IF(COUNTA($A1985)&gt;0,VLOOKUP($A1985,Corsa!$A$1:$F$43,2,FALSE),"-")</f>
        <v>-</v>
      </c>
      <c r="C1985" s="11"/>
      <c r="D1985" s="13"/>
      <c r="E1985" s="13"/>
      <c r="F1985" s="46" t="str">
        <f>IF(COUNTA($A1985)&gt;0,VLOOKUP($A1985,Corsa!$A$1:$F$43,3,FALSE),"-")</f>
        <v>-</v>
      </c>
      <c r="G1985" s="28" t="str">
        <f>IF($D1985&gt;0,VLOOKUP($D1985,Iscrizioni!$A$2:$M$2502,9,FALSE),"-")</f>
        <v>-</v>
      </c>
      <c r="H1985" s="28" t="str">
        <f>IF($D1985&gt;0,VLOOKUP($D1985,Iscrizioni!$A$2:$M$2502,4,FALSE),"-")</f>
        <v>-</v>
      </c>
      <c r="I1985" s="27" t="str">
        <f>IF($D1985&gt;0,VLOOKUP($D1985,Iscrizioni!$A$2:$M$2502,5,FALSE),"-")</f>
        <v>-</v>
      </c>
      <c r="J1985" s="27" t="str">
        <f>IF($D1985&gt;0,VLOOKUP($D1985,Iscrizioni!$A$2:$M$2502,10,FALSE),"-")</f>
        <v>-</v>
      </c>
      <c r="K1985" s="27" t="str">
        <f t="shared" si="184"/>
        <v>-</v>
      </c>
      <c r="L1985" s="46" t="str">
        <f>IF($D1985&gt;0,VLOOKUP($D1985,Iscrizioni!$A$2:$M$2502,11,FALSE),"-")</f>
        <v>-</v>
      </c>
      <c r="M1985" s="27" t="str">
        <f>IF($D1985&gt;0,VLOOKUP($D1985,Iscrizioni!$A$2:$N$2502,12,FALSE),"-")</f>
        <v>-</v>
      </c>
      <c r="N1985" s="46" t="str">
        <f>IF($D1985&gt;0,VLOOKUP($D1985,Iscrizioni!$A$2:$M$2502,6,FALSE),"-")</f>
        <v>-</v>
      </c>
      <c r="O1985" s="107" t="str">
        <f>IF($D1985&gt;0,VLOOKUP($D1985,Iscrizioni!$A$2:$M$2502,7,FALSE),"-")</f>
        <v>-</v>
      </c>
      <c r="P1985" s="46" t="str">
        <f>IF($D1985&gt;0,VLOOKUP(LEFT($N1985,1),Regione!$A$2:$C$21,2,FALSE),"-")</f>
        <v>-</v>
      </c>
      <c r="Q1985" s="112" t="str">
        <f ca="1">IF($D1985&gt;0,NormalizzaTempo("D",CELL("tipo",$E1985),$E1985),"-")</f>
        <v>-</v>
      </c>
      <c r="R1985" s="27" t="str">
        <f>IF($D1985&gt;0,VLOOKUP($D1985,Iscrizioni!$A$2:$M$2502,13,FALSE),"-")</f>
        <v>-</v>
      </c>
      <c r="S1985" s="112" t="str">
        <f t="shared" si="187"/>
        <v>-</v>
      </c>
      <c r="T1985" s="112" t="str">
        <f>IF($D1985&gt;0,SUMIFS($S$3:$S1985,$X$3:$X1985,1,$J$3:$J1985,$J1985),"-")</f>
        <v>-</v>
      </c>
      <c r="U1985" s="112" t="str">
        <f t="shared" si="188"/>
        <v>-</v>
      </c>
      <c r="V1985" s="112" t="str">
        <f t="shared" si="185"/>
        <v>-</v>
      </c>
      <c r="W1985" s="27" t="str">
        <f>IF(LEN($C1985)=0,IF($D1985&gt;0,COUNTIFS($A$3:$A1985,$A1985),"-"),"Escluso")</f>
        <v>-</v>
      </c>
      <c r="X1985" s="2" t="str">
        <f>IF(LEN($C1985)=0,IF($D1985&gt;0,COUNTIFS($J$3:$J1985,$J1985,$C$3:$C1985,""),"-"),"Escluso")</f>
        <v>-</v>
      </c>
      <c r="Y1985" s="127" t="str">
        <f t="shared" si="189"/>
        <v>-</v>
      </c>
      <c r="Z1985" s="2" t="str">
        <f>IF($D1985&gt;0,COUNTIFS($O$3:$O1985,$O1985,$L$3:$L1985,$L1985,$I$3:$I1985,$I1985),"-")</f>
        <v>-</v>
      </c>
      <c r="AA1985" s="27" t="str">
        <f>IF($D1985&gt;0,IF(OR($Z1985 &gt;1,$L1985&lt;&gt;"Adulti"),0,VLOOKUP($P1985,Regione!$B$2:$C$22,2,FALSE)),"-")</f>
        <v>-</v>
      </c>
      <c r="AB1985" s="27" t="str">
        <f>IF($D1985&gt;0,IF(COUNTIFS($O$3:$O1985,$O1985,$L$3:$L1985,$L1985,$I$3:$I1985,$I1985) &gt;1,0,SUMIFS($Y$3:$Y$2503,$L$3:$L$2503,$L1985,$O$3:$O$2503,$O1985,$I$3:$I$2503,$I1985)),"-")</f>
        <v>-</v>
      </c>
      <c r="AC1985" s="27" t="str">
        <f t="shared" si="186"/>
        <v>-</v>
      </c>
    </row>
    <row r="1986" spans="1:29" s="1" customFormat="1">
      <c r="A1986" s="13"/>
      <c r="B1986" s="107" t="str">
        <f>IF(COUNTA($A1986)&gt;0,VLOOKUP($A1986,Corsa!$A$1:$F$43,2,FALSE),"-")</f>
        <v>-</v>
      </c>
      <c r="C1986" s="11"/>
      <c r="D1986" s="13"/>
      <c r="E1986" s="13"/>
      <c r="F1986" s="46" t="str">
        <f>IF(COUNTA($A1986)&gt;0,VLOOKUP($A1986,Corsa!$A$1:$F$43,3,FALSE),"-")</f>
        <v>-</v>
      </c>
      <c r="G1986" s="28" t="str">
        <f>IF($D1986&gt;0,VLOOKUP($D1986,Iscrizioni!$A$2:$M$2502,9,FALSE),"-")</f>
        <v>-</v>
      </c>
      <c r="H1986" s="28" t="str">
        <f>IF($D1986&gt;0,VLOOKUP($D1986,Iscrizioni!$A$2:$M$2502,4,FALSE),"-")</f>
        <v>-</v>
      </c>
      <c r="I1986" s="27" t="str">
        <f>IF($D1986&gt;0,VLOOKUP($D1986,Iscrizioni!$A$2:$M$2502,5,FALSE),"-")</f>
        <v>-</v>
      </c>
      <c r="J1986" s="27" t="str">
        <f>IF($D1986&gt;0,VLOOKUP($D1986,Iscrizioni!$A$2:$M$2502,10,FALSE),"-")</f>
        <v>-</v>
      </c>
      <c r="K1986" s="27" t="str">
        <f t="shared" si="184"/>
        <v>-</v>
      </c>
      <c r="L1986" s="46" t="str">
        <f>IF($D1986&gt;0,VLOOKUP($D1986,Iscrizioni!$A$2:$M$2502,11,FALSE),"-")</f>
        <v>-</v>
      </c>
      <c r="M1986" s="27" t="str">
        <f>IF($D1986&gt;0,VLOOKUP($D1986,Iscrizioni!$A$2:$N$2502,12,FALSE),"-")</f>
        <v>-</v>
      </c>
      <c r="N1986" s="46" t="str">
        <f>IF($D1986&gt;0,VLOOKUP($D1986,Iscrizioni!$A$2:$M$2502,6,FALSE),"-")</f>
        <v>-</v>
      </c>
      <c r="O1986" s="107" t="str">
        <f>IF($D1986&gt;0,VLOOKUP($D1986,Iscrizioni!$A$2:$M$2502,7,FALSE),"-")</f>
        <v>-</v>
      </c>
      <c r="P1986" s="46" t="str">
        <f>IF($D1986&gt;0,VLOOKUP(LEFT($N1986,1),Regione!$A$2:$C$21,2,FALSE),"-")</f>
        <v>-</v>
      </c>
      <c r="Q1986" s="112" t="str">
        <f ca="1">IF($D1986&gt;0,NormalizzaTempo("D",CELL("tipo",$E1986),$E1986),"-")</f>
        <v>-</v>
      </c>
      <c r="R1986" s="27" t="str">
        <f>IF($D1986&gt;0,VLOOKUP($D1986,Iscrizioni!$A$2:$M$2502,13,FALSE),"-")</f>
        <v>-</v>
      </c>
      <c r="S1986" s="112" t="str">
        <f t="shared" si="187"/>
        <v>-</v>
      </c>
      <c r="T1986" s="112" t="str">
        <f>IF($D1986&gt;0,SUMIFS($S$3:$S1986,$X$3:$X1986,1,$J$3:$J1986,$J1986),"-")</f>
        <v>-</v>
      </c>
      <c r="U1986" s="112" t="str">
        <f t="shared" si="188"/>
        <v>-</v>
      </c>
      <c r="V1986" s="112" t="str">
        <f t="shared" si="185"/>
        <v>-</v>
      </c>
      <c r="W1986" s="27" t="str">
        <f>IF(LEN($C1986)=0,IF($D1986&gt;0,COUNTIFS($A$3:$A1986,$A1986),"-"),"Escluso")</f>
        <v>-</v>
      </c>
      <c r="X1986" s="2" t="str">
        <f>IF(LEN($C1986)=0,IF($D1986&gt;0,COUNTIFS($J$3:$J1986,$J1986,$C$3:$C1986,""),"-"),"Escluso")</f>
        <v>-</v>
      </c>
      <c r="Y1986" s="127" t="str">
        <f t="shared" si="189"/>
        <v>-</v>
      </c>
      <c r="Z1986" s="2" t="str">
        <f>IF($D1986&gt;0,COUNTIFS($O$3:$O1986,$O1986,$L$3:$L1986,$L1986,$I$3:$I1986,$I1986),"-")</f>
        <v>-</v>
      </c>
      <c r="AA1986" s="27" t="str">
        <f>IF($D1986&gt;0,IF(OR($Z1986 &gt;1,$L1986&lt;&gt;"Adulti"),0,VLOOKUP($P1986,Regione!$B$2:$C$22,2,FALSE)),"-")</f>
        <v>-</v>
      </c>
      <c r="AB1986" s="27" t="str">
        <f>IF($D1986&gt;0,IF(COUNTIFS($O$3:$O1986,$O1986,$L$3:$L1986,$L1986,$I$3:$I1986,$I1986) &gt;1,0,SUMIFS($Y$3:$Y$2503,$L$3:$L$2503,$L1986,$O$3:$O$2503,$O1986,$I$3:$I$2503,$I1986)),"-")</f>
        <v>-</v>
      </c>
      <c r="AC1986" s="27" t="str">
        <f t="shared" si="186"/>
        <v>-</v>
      </c>
    </row>
    <row r="1987" spans="1:29" s="1" customFormat="1">
      <c r="A1987" s="13"/>
      <c r="B1987" s="107" t="str">
        <f>IF(COUNTA($A1987)&gt;0,VLOOKUP($A1987,Corsa!$A$1:$F$43,2,FALSE),"-")</f>
        <v>-</v>
      </c>
      <c r="C1987" s="11"/>
      <c r="D1987" s="13"/>
      <c r="E1987" s="13"/>
      <c r="F1987" s="46" t="str">
        <f>IF(COUNTA($A1987)&gt;0,VLOOKUP($A1987,Corsa!$A$1:$F$43,3,FALSE),"-")</f>
        <v>-</v>
      </c>
      <c r="G1987" s="28" t="str">
        <f>IF($D1987&gt;0,VLOOKUP($D1987,Iscrizioni!$A$2:$M$2502,9,FALSE),"-")</f>
        <v>-</v>
      </c>
      <c r="H1987" s="28" t="str">
        <f>IF($D1987&gt;0,VLOOKUP($D1987,Iscrizioni!$A$2:$M$2502,4,FALSE),"-")</f>
        <v>-</v>
      </c>
      <c r="I1987" s="27" t="str">
        <f>IF($D1987&gt;0,VLOOKUP($D1987,Iscrizioni!$A$2:$M$2502,5,FALSE),"-")</f>
        <v>-</v>
      </c>
      <c r="J1987" s="27" t="str">
        <f>IF($D1987&gt;0,VLOOKUP($D1987,Iscrizioni!$A$2:$M$2502,10,FALSE),"-")</f>
        <v>-</v>
      </c>
      <c r="K1987" s="27" t="str">
        <f t="shared" ref="K1987:K2050" si="190">IF(D1987&gt;0,IF(IFERROR(SEARCH(J1987,F1987),0)=0,"Verifica","ok"),"-")</f>
        <v>-</v>
      </c>
      <c r="L1987" s="46" t="str">
        <f>IF($D1987&gt;0,VLOOKUP($D1987,Iscrizioni!$A$2:$M$2502,11,FALSE),"-")</f>
        <v>-</v>
      </c>
      <c r="M1987" s="27" t="str">
        <f>IF($D1987&gt;0,VLOOKUP($D1987,Iscrizioni!$A$2:$N$2502,12,FALSE),"-")</f>
        <v>-</v>
      </c>
      <c r="N1987" s="46" t="str">
        <f>IF($D1987&gt;0,VLOOKUP($D1987,Iscrizioni!$A$2:$M$2502,6,FALSE),"-")</f>
        <v>-</v>
      </c>
      <c r="O1987" s="107" t="str">
        <f>IF($D1987&gt;0,VLOOKUP($D1987,Iscrizioni!$A$2:$M$2502,7,FALSE),"-")</f>
        <v>-</v>
      </c>
      <c r="P1987" s="46" t="str">
        <f>IF($D1987&gt;0,VLOOKUP(LEFT($N1987,1),Regione!$A$2:$C$21,2,FALSE),"-")</f>
        <v>-</v>
      </c>
      <c r="Q1987" s="112" t="str">
        <f ca="1">IF($D1987&gt;0,NormalizzaTempo("D",CELL("tipo",$E1987),$E1987),"-")</f>
        <v>-</v>
      </c>
      <c r="R1987" s="27" t="str">
        <f>IF($D1987&gt;0,VLOOKUP($D1987,Iscrizioni!$A$2:$M$2502,13,FALSE),"-")</f>
        <v>-</v>
      </c>
      <c r="S1987" s="112" t="str">
        <f t="shared" si="187"/>
        <v>-</v>
      </c>
      <c r="T1987" s="112" t="str">
        <f>IF($D1987&gt;0,SUMIFS($S$3:$S1987,$X$3:$X1987,1,$J$3:$J1987,$J1987),"-")</f>
        <v>-</v>
      </c>
      <c r="U1987" s="112" t="str">
        <f t="shared" si="188"/>
        <v>-</v>
      </c>
      <c r="V1987" s="112" t="str">
        <f t="shared" si="185"/>
        <v>-</v>
      </c>
      <c r="W1987" s="27" t="str">
        <f>IF(LEN($C1987)=0,IF($D1987&gt;0,COUNTIFS($A$3:$A1987,$A1987),"-"),"Escluso")</f>
        <v>-</v>
      </c>
      <c r="X1987" s="2" t="str">
        <f>IF(LEN($C1987)=0,IF($D1987&gt;0,COUNTIFS($J$3:$J1987,$J1987,$C$3:$C1987,""),"-"),"Escluso")</f>
        <v>-</v>
      </c>
      <c r="Y1987" s="127" t="str">
        <f t="shared" si="189"/>
        <v>-</v>
      </c>
      <c r="Z1987" s="2" t="str">
        <f>IF($D1987&gt;0,COUNTIFS($O$3:$O1987,$O1987,$L$3:$L1987,$L1987,$I$3:$I1987,$I1987),"-")</f>
        <v>-</v>
      </c>
      <c r="AA1987" s="27" t="str">
        <f>IF($D1987&gt;0,IF(OR($Z1987 &gt;1,$L1987&lt;&gt;"Adulti"),0,VLOOKUP($P1987,Regione!$B$2:$C$22,2,FALSE)),"-")</f>
        <v>-</v>
      </c>
      <c r="AB1987" s="27" t="str">
        <f>IF($D1987&gt;0,IF(COUNTIFS($O$3:$O1987,$O1987,$L$3:$L1987,$L1987,$I$3:$I1987,$I1987) &gt;1,0,SUMIFS($Y$3:$Y$2503,$L$3:$L$2503,$L1987,$O$3:$O$2503,$O1987,$I$3:$I$2503,$I1987)),"-")</f>
        <v>-</v>
      </c>
      <c r="AC1987" s="27" t="str">
        <f t="shared" si="186"/>
        <v>-</v>
      </c>
    </row>
    <row r="1988" spans="1:29" s="1" customFormat="1">
      <c r="A1988" s="13"/>
      <c r="B1988" s="107" t="str">
        <f>IF(COUNTA($A1988)&gt;0,VLOOKUP($A1988,Corsa!$A$1:$F$43,2,FALSE),"-")</f>
        <v>-</v>
      </c>
      <c r="C1988" s="11"/>
      <c r="D1988" s="13"/>
      <c r="E1988" s="13"/>
      <c r="F1988" s="46" t="str">
        <f>IF(COUNTA($A1988)&gt;0,VLOOKUP($A1988,Corsa!$A$1:$F$43,3,FALSE),"-")</f>
        <v>-</v>
      </c>
      <c r="G1988" s="28" t="str">
        <f>IF($D1988&gt;0,VLOOKUP($D1988,Iscrizioni!$A$2:$M$2502,9,FALSE),"-")</f>
        <v>-</v>
      </c>
      <c r="H1988" s="28" t="str">
        <f>IF($D1988&gt;0,VLOOKUP($D1988,Iscrizioni!$A$2:$M$2502,4,FALSE),"-")</f>
        <v>-</v>
      </c>
      <c r="I1988" s="27" t="str">
        <f>IF($D1988&gt;0,VLOOKUP($D1988,Iscrizioni!$A$2:$M$2502,5,FALSE),"-")</f>
        <v>-</v>
      </c>
      <c r="J1988" s="27" t="str">
        <f>IF($D1988&gt;0,VLOOKUP($D1988,Iscrizioni!$A$2:$M$2502,10,FALSE),"-")</f>
        <v>-</v>
      </c>
      <c r="K1988" s="27" t="str">
        <f t="shared" si="190"/>
        <v>-</v>
      </c>
      <c r="L1988" s="46" t="str">
        <f>IF($D1988&gt;0,VLOOKUP($D1988,Iscrizioni!$A$2:$M$2502,11,FALSE),"-")</f>
        <v>-</v>
      </c>
      <c r="M1988" s="27" t="str">
        <f>IF($D1988&gt;0,VLOOKUP($D1988,Iscrizioni!$A$2:$N$2502,12,FALSE),"-")</f>
        <v>-</v>
      </c>
      <c r="N1988" s="46" t="str">
        <f>IF($D1988&gt;0,VLOOKUP($D1988,Iscrizioni!$A$2:$M$2502,6,FALSE),"-")</f>
        <v>-</v>
      </c>
      <c r="O1988" s="107" t="str">
        <f>IF($D1988&gt;0,VLOOKUP($D1988,Iscrizioni!$A$2:$M$2502,7,FALSE),"-")</f>
        <v>-</v>
      </c>
      <c r="P1988" s="46" t="str">
        <f>IF($D1988&gt;0,VLOOKUP(LEFT($N1988,1),Regione!$A$2:$C$21,2,FALSE),"-")</f>
        <v>-</v>
      </c>
      <c r="Q1988" s="112" t="str">
        <f ca="1">IF($D1988&gt;0,NormalizzaTempo("D",CELL("tipo",$E1988),$E1988),"-")</f>
        <v>-</v>
      </c>
      <c r="R1988" s="27" t="str">
        <f>IF($D1988&gt;0,VLOOKUP($D1988,Iscrizioni!$A$2:$M$2502,13,FALSE),"-")</f>
        <v>-</v>
      </c>
      <c r="S1988" s="112" t="str">
        <f t="shared" si="187"/>
        <v>-</v>
      </c>
      <c r="T1988" s="112" t="str">
        <f>IF($D1988&gt;0,SUMIFS($S$3:$S1988,$X$3:$X1988,1,$J$3:$J1988,$J1988),"-")</f>
        <v>-</v>
      </c>
      <c r="U1988" s="112" t="str">
        <f t="shared" si="188"/>
        <v>-</v>
      </c>
      <c r="V1988" s="112" t="str">
        <f t="shared" ref="V1988:V2051" si="191">IF(OR(AND($L1988="Adulti",LEN($C1988)=0,$U1988&lt;=$U$1), AND(OR($L1988="Giovanile",$L1988="Promozionale"),LEN($C1988)=0) ), "ok","-")</f>
        <v>-</v>
      </c>
      <c r="W1988" s="27" t="str">
        <f>IF(LEN($C1988)=0,IF($D1988&gt;0,COUNTIFS($A$3:$A1988,$A1988),"-"),"Escluso")</f>
        <v>-</v>
      </c>
      <c r="X1988" s="2" t="str">
        <f>IF(LEN($C1988)=0,IF($D1988&gt;0,COUNTIFS($J$3:$J1988,$J1988,$C$3:$C1988,""),"-"),"Escluso")</f>
        <v>-</v>
      </c>
      <c r="Y1988" s="127" t="str">
        <f t="shared" si="189"/>
        <v>-</v>
      </c>
      <c r="Z1988" s="2" t="str">
        <f>IF($D1988&gt;0,COUNTIFS($O$3:$O1988,$O1988,$L$3:$L1988,$L1988,$I$3:$I1988,$I1988),"-")</f>
        <v>-</v>
      </c>
      <c r="AA1988" s="27" t="str">
        <f>IF($D1988&gt;0,IF(OR($Z1988 &gt;1,$L1988&lt;&gt;"Adulti"),0,VLOOKUP($P1988,Regione!$B$2:$C$22,2,FALSE)),"-")</f>
        <v>-</v>
      </c>
      <c r="AB1988" s="27" t="str">
        <f>IF($D1988&gt;0,IF(COUNTIFS($O$3:$O1988,$O1988,$L$3:$L1988,$L1988,$I$3:$I1988,$I1988) &gt;1,0,SUMIFS($Y$3:$Y$2503,$L$3:$L$2503,$L1988,$O$3:$O$2503,$O1988,$I$3:$I$2503,$I1988)),"-")</f>
        <v>-</v>
      </c>
      <c r="AC1988" s="27" t="str">
        <f t="shared" si="186"/>
        <v>-</v>
      </c>
    </row>
    <row r="1989" spans="1:29" s="1" customFormat="1">
      <c r="A1989" s="13"/>
      <c r="B1989" s="107" t="str">
        <f>IF(COUNTA($A1989)&gt;0,VLOOKUP($A1989,Corsa!$A$1:$F$43,2,FALSE),"-")</f>
        <v>-</v>
      </c>
      <c r="C1989" s="11"/>
      <c r="D1989" s="13"/>
      <c r="E1989" s="13"/>
      <c r="F1989" s="46" t="str">
        <f>IF(COUNTA($A1989)&gt;0,VLOOKUP($A1989,Corsa!$A$1:$F$43,3,FALSE),"-")</f>
        <v>-</v>
      </c>
      <c r="G1989" s="28" t="str">
        <f>IF($D1989&gt;0,VLOOKUP($D1989,Iscrizioni!$A$2:$M$2502,9,FALSE),"-")</f>
        <v>-</v>
      </c>
      <c r="H1989" s="28" t="str">
        <f>IF($D1989&gt;0,VLOOKUP($D1989,Iscrizioni!$A$2:$M$2502,4,FALSE),"-")</f>
        <v>-</v>
      </c>
      <c r="I1989" s="27" t="str">
        <f>IF($D1989&gt;0,VLOOKUP($D1989,Iscrizioni!$A$2:$M$2502,5,FALSE),"-")</f>
        <v>-</v>
      </c>
      <c r="J1989" s="27" t="str">
        <f>IF($D1989&gt;0,VLOOKUP($D1989,Iscrizioni!$A$2:$M$2502,10,FALSE),"-")</f>
        <v>-</v>
      </c>
      <c r="K1989" s="27" t="str">
        <f t="shared" si="190"/>
        <v>-</v>
      </c>
      <c r="L1989" s="46" t="str">
        <f>IF($D1989&gt;0,VLOOKUP($D1989,Iscrizioni!$A$2:$M$2502,11,FALSE),"-")</f>
        <v>-</v>
      </c>
      <c r="M1989" s="27" t="str">
        <f>IF($D1989&gt;0,VLOOKUP($D1989,Iscrizioni!$A$2:$N$2502,12,FALSE),"-")</f>
        <v>-</v>
      </c>
      <c r="N1989" s="46" t="str">
        <f>IF($D1989&gt;0,VLOOKUP($D1989,Iscrizioni!$A$2:$M$2502,6,FALSE),"-")</f>
        <v>-</v>
      </c>
      <c r="O1989" s="107" t="str">
        <f>IF($D1989&gt;0,VLOOKUP($D1989,Iscrizioni!$A$2:$M$2502,7,FALSE),"-")</f>
        <v>-</v>
      </c>
      <c r="P1989" s="46" t="str">
        <f>IF($D1989&gt;0,VLOOKUP(LEFT($N1989,1),Regione!$A$2:$C$21,2,FALSE),"-")</f>
        <v>-</v>
      </c>
      <c r="Q1989" s="112" t="str">
        <f ca="1">IF($D1989&gt;0,NormalizzaTempo("D",CELL("tipo",$E1989),$E1989),"-")</f>
        <v>-</v>
      </c>
      <c r="R1989" s="27" t="str">
        <f>IF($D1989&gt;0,VLOOKUP($D1989,Iscrizioni!$A$2:$M$2502,13,FALSE),"-")</f>
        <v>-</v>
      </c>
      <c r="S1989" s="112" t="str">
        <f t="shared" si="187"/>
        <v>-</v>
      </c>
      <c r="T1989" s="112" t="str">
        <f>IF($D1989&gt;0,SUMIFS($S$3:$S1989,$X$3:$X1989,1,$J$3:$J1989,$J1989),"-")</f>
        <v>-</v>
      </c>
      <c r="U1989" s="112" t="str">
        <f t="shared" si="188"/>
        <v>-</v>
      </c>
      <c r="V1989" s="112" t="str">
        <f t="shared" si="191"/>
        <v>-</v>
      </c>
      <c r="W1989" s="27" t="str">
        <f>IF(LEN($C1989)=0,IF($D1989&gt;0,COUNTIFS($A$3:$A1989,$A1989),"-"),"Escluso")</f>
        <v>-</v>
      </c>
      <c r="X1989" s="2" t="str">
        <f>IF(LEN($C1989)=0,IF($D1989&gt;0,COUNTIFS($J$3:$J1989,$J1989,$C$3:$C1989,""),"-"),"Escluso")</f>
        <v>-</v>
      </c>
      <c r="Y1989" s="127" t="str">
        <f t="shared" si="189"/>
        <v>-</v>
      </c>
      <c r="Z1989" s="2" t="str">
        <f>IF($D1989&gt;0,COUNTIFS($O$3:$O1989,$O1989,$L$3:$L1989,$L1989,$I$3:$I1989,$I1989),"-")</f>
        <v>-</v>
      </c>
      <c r="AA1989" s="27" t="str">
        <f>IF($D1989&gt;0,IF(OR($Z1989 &gt;1,$L1989&lt;&gt;"Adulti"),0,VLOOKUP($P1989,Regione!$B$2:$C$22,2,FALSE)),"-")</f>
        <v>-</v>
      </c>
      <c r="AB1989" s="27" t="str">
        <f>IF($D1989&gt;0,IF(COUNTIFS($O$3:$O1989,$O1989,$L$3:$L1989,$L1989,$I$3:$I1989,$I1989) &gt;1,0,SUMIFS($Y$3:$Y$2503,$L$3:$L$2503,$L1989,$O$3:$O$2503,$O1989,$I$3:$I$2503,$I1989)),"-")</f>
        <v>-</v>
      </c>
      <c r="AC1989" s="27" t="str">
        <f t="shared" si="186"/>
        <v>-</v>
      </c>
    </row>
    <row r="1990" spans="1:29" s="1" customFormat="1">
      <c r="A1990" s="13"/>
      <c r="B1990" s="107" t="str">
        <f>IF(COUNTA($A1990)&gt;0,VLOOKUP($A1990,Corsa!$A$1:$F$43,2,FALSE),"-")</f>
        <v>-</v>
      </c>
      <c r="C1990" s="11"/>
      <c r="D1990" s="13"/>
      <c r="E1990" s="13"/>
      <c r="F1990" s="46" t="str">
        <f>IF(COUNTA($A1990)&gt;0,VLOOKUP($A1990,Corsa!$A$1:$F$43,3,FALSE),"-")</f>
        <v>-</v>
      </c>
      <c r="G1990" s="28" t="str">
        <f>IF($D1990&gt;0,VLOOKUP($D1990,Iscrizioni!$A$2:$M$2502,9,FALSE),"-")</f>
        <v>-</v>
      </c>
      <c r="H1990" s="28" t="str">
        <f>IF($D1990&gt;0,VLOOKUP($D1990,Iscrizioni!$A$2:$M$2502,4,FALSE),"-")</f>
        <v>-</v>
      </c>
      <c r="I1990" s="27" t="str">
        <f>IF($D1990&gt;0,VLOOKUP($D1990,Iscrizioni!$A$2:$M$2502,5,FALSE),"-")</f>
        <v>-</v>
      </c>
      <c r="J1990" s="27" t="str">
        <f>IF($D1990&gt;0,VLOOKUP($D1990,Iscrizioni!$A$2:$M$2502,10,FALSE),"-")</f>
        <v>-</v>
      </c>
      <c r="K1990" s="27" t="str">
        <f t="shared" si="190"/>
        <v>-</v>
      </c>
      <c r="L1990" s="46" t="str">
        <f>IF($D1990&gt;0,VLOOKUP($D1990,Iscrizioni!$A$2:$M$2502,11,FALSE),"-")</f>
        <v>-</v>
      </c>
      <c r="M1990" s="27" t="str">
        <f>IF($D1990&gt;0,VLOOKUP($D1990,Iscrizioni!$A$2:$N$2502,12,FALSE),"-")</f>
        <v>-</v>
      </c>
      <c r="N1990" s="46" t="str">
        <f>IF($D1990&gt;0,VLOOKUP($D1990,Iscrizioni!$A$2:$M$2502,6,FALSE),"-")</f>
        <v>-</v>
      </c>
      <c r="O1990" s="107" t="str">
        <f>IF($D1990&gt;0,VLOOKUP($D1990,Iscrizioni!$A$2:$M$2502,7,FALSE),"-")</f>
        <v>-</v>
      </c>
      <c r="P1990" s="46" t="str">
        <f>IF($D1990&gt;0,VLOOKUP(LEFT($N1990,1),Regione!$A$2:$C$21,2,FALSE),"-")</f>
        <v>-</v>
      </c>
      <c r="Q1990" s="112" t="str">
        <f ca="1">IF($D1990&gt;0,NormalizzaTempo("D",CELL("tipo",$E1990),$E1990),"-")</f>
        <v>-</v>
      </c>
      <c r="R1990" s="27" t="str">
        <f>IF($D1990&gt;0,VLOOKUP($D1990,Iscrizioni!$A$2:$M$2502,13,FALSE),"-")</f>
        <v>-</v>
      </c>
      <c r="S1990" s="112" t="str">
        <f t="shared" si="187"/>
        <v>-</v>
      </c>
      <c r="T1990" s="112" t="str">
        <f>IF($D1990&gt;0,SUMIFS($S$3:$S1990,$X$3:$X1990,1,$J$3:$J1990,$J1990),"-")</f>
        <v>-</v>
      </c>
      <c r="U1990" s="112" t="str">
        <f t="shared" si="188"/>
        <v>-</v>
      </c>
      <c r="V1990" s="112" t="str">
        <f t="shared" si="191"/>
        <v>-</v>
      </c>
      <c r="W1990" s="27" t="str">
        <f>IF(LEN($C1990)=0,IF($D1990&gt;0,COUNTIFS($A$3:$A1990,$A1990),"-"),"Escluso")</f>
        <v>-</v>
      </c>
      <c r="X1990" s="2" t="str">
        <f>IF(LEN($C1990)=0,IF($D1990&gt;0,COUNTIFS($J$3:$J1990,$J1990,$C$3:$C1990,""),"-"),"Escluso")</f>
        <v>-</v>
      </c>
      <c r="Y1990" s="127" t="str">
        <f t="shared" si="189"/>
        <v>-</v>
      </c>
      <c r="Z1990" s="2" t="str">
        <f>IF($D1990&gt;0,COUNTIFS($O$3:$O1990,$O1990,$L$3:$L1990,$L1990,$I$3:$I1990,$I1990),"-")</f>
        <v>-</v>
      </c>
      <c r="AA1990" s="27" t="str">
        <f>IF($D1990&gt;0,IF(OR($Z1990 &gt;1,$L1990&lt;&gt;"Adulti"),0,VLOOKUP($P1990,Regione!$B$2:$C$22,2,FALSE)),"-")</f>
        <v>-</v>
      </c>
      <c r="AB1990" s="27" t="str">
        <f>IF($D1990&gt;0,IF(COUNTIFS($O$3:$O1990,$O1990,$L$3:$L1990,$L1990,$I$3:$I1990,$I1990) &gt;1,0,SUMIFS($Y$3:$Y$2503,$L$3:$L$2503,$L1990,$O$3:$O$2503,$O1990,$I$3:$I$2503,$I1990)),"-")</f>
        <v>-</v>
      </c>
      <c r="AC1990" s="27" t="str">
        <f t="shared" si="186"/>
        <v>-</v>
      </c>
    </row>
    <row r="1991" spans="1:29" s="1" customFormat="1">
      <c r="A1991" s="13"/>
      <c r="B1991" s="107" t="str">
        <f>IF(COUNTA($A1991)&gt;0,VLOOKUP($A1991,Corsa!$A$1:$F$43,2,FALSE),"-")</f>
        <v>-</v>
      </c>
      <c r="C1991" s="11"/>
      <c r="D1991" s="13"/>
      <c r="E1991" s="13"/>
      <c r="F1991" s="46" t="str">
        <f>IF(COUNTA($A1991)&gt;0,VLOOKUP($A1991,Corsa!$A$1:$F$43,3,FALSE),"-")</f>
        <v>-</v>
      </c>
      <c r="G1991" s="28" t="str">
        <f>IF($D1991&gt;0,VLOOKUP($D1991,Iscrizioni!$A$2:$M$2502,9,FALSE),"-")</f>
        <v>-</v>
      </c>
      <c r="H1991" s="28" t="str">
        <f>IF($D1991&gt;0,VLOOKUP($D1991,Iscrizioni!$A$2:$M$2502,4,FALSE),"-")</f>
        <v>-</v>
      </c>
      <c r="I1991" s="27" t="str">
        <f>IF($D1991&gt;0,VLOOKUP($D1991,Iscrizioni!$A$2:$M$2502,5,FALSE),"-")</f>
        <v>-</v>
      </c>
      <c r="J1991" s="27" t="str">
        <f>IF($D1991&gt;0,VLOOKUP($D1991,Iscrizioni!$A$2:$M$2502,10,FALSE),"-")</f>
        <v>-</v>
      </c>
      <c r="K1991" s="27" t="str">
        <f t="shared" si="190"/>
        <v>-</v>
      </c>
      <c r="L1991" s="46" t="str">
        <f>IF($D1991&gt;0,VLOOKUP($D1991,Iscrizioni!$A$2:$M$2502,11,FALSE),"-")</f>
        <v>-</v>
      </c>
      <c r="M1991" s="27" t="str">
        <f>IF($D1991&gt;0,VLOOKUP($D1991,Iscrizioni!$A$2:$N$2502,12,FALSE),"-")</f>
        <v>-</v>
      </c>
      <c r="N1991" s="46" t="str">
        <f>IF($D1991&gt;0,VLOOKUP($D1991,Iscrizioni!$A$2:$M$2502,6,FALSE),"-")</f>
        <v>-</v>
      </c>
      <c r="O1991" s="107" t="str">
        <f>IF($D1991&gt;0,VLOOKUP($D1991,Iscrizioni!$A$2:$M$2502,7,FALSE),"-")</f>
        <v>-</v>
      </c>
      <c r="P1991" s="46" t="str">
        <f>IF($D1991&gt;0,VLOOKUP(LEFT($N1991,1),Regione!$A$2:$C$21,2,FALSE),"-")</f>
        <v>-</v>
      </c>
      <c r="Q1991" s="112" t="str">
        <f ca="1">IF($D1991&gt;0,NormalizzaTempo("D",CELL("tipo",$E1991),$E1991),"-")</f>
        <v>-</v>
      </c>
      <c r="R1991" s="27" t="str">
        <f>IF($D1991&gt;0,VLOOKUP($D1991,Iscrizioni!$A$2:$M$2502,13,FALSE),"-")</f>
        <v>-</v>
      </c>
      <c r="S1991" s="112" t="str">
        <f t="shared" si="187"/>
        <v>-</v>
      </c>
      <c r="T1991" s="112" t="str">
        <f>IF($D1991&gt;0,SUMIFS($S$3:$S1991,$X$3:$X1991,1,$J$3:$J1991,$J1991),"-")</f>
        <v>-</v>
      </c>
      <c r="U1991" s="112" t="str">
        <f t="shared" si="188"/>
        <v>-</v>
      </c>
      <c r="V1991" s="112" t="str">
        <f t="shared" si="191"/>
        <v>-</v>
      </c>
      <c r="W1991" s="27" t="str">
        <f>IF(LEN($C1991)=0,IF($D1991&gt;0,COUNTIFS($A$3:$A1991,$A1991),"-"),"Escluso")</f>
        <v>-</v>
      </c>
      <c r="X1991" s="2" t="str">
        <f>IF(LEN($C1991)=0,IF($D1991&gt;0,COUNTIFS($J$3:$J1991,$J1991,$C$3:$C1991,""),"-"),"Escluso")</f>
        <v>-</v>
      </c>
      <c r="Y1991" s="127" t="str">
        <f t="shared" si="189"/>
        <v>-</v>
      </c>
      <c r="Z1991" s="2" t="str">
        <f>IF($D1991&gt;0,COUNTIFS($O$3:$O1991,$O1991,$L$3:$L1991,$L1991,$I$3:$I1991,$I1991),"-")</f>
        <v>-</v>
      </c>
      <c r="AA1991" s="27" t="str">
        <f>IF($D1991&gt;0,IF(OR($Z1991 &gt;1,$L1991&lt;&gt;"Adulti"),0,VLOOKUP($P1991,Regione!$B$2:$C$22,2,FALSE)),"-")</f>
        <v>-</v>
      </c>
      <c r="AB1991" s="27" t="str">
        <f>IF($D1991&gt;0,IF(COUNTIFS($O$3:$O1991,$O1991,$L$3:$L1991,$L1991,$I$3:$I1991,$I1991) &gt;1,0,SUMIFS($Y$3:$Y$2503,$L$3:$L$2503,$L1991,$O$3:$O$2503,$O1991,$I$3:$I$2503,$I1991)),"-")</f>
        <v>-</v>
      </c>
      <c r="AC1991" s="27" t="str">
        <f t="shared" si="186"/>
        <v>-</v>
      </c>
    </row>
    <row r="1992" spans="1:29" s="1" customFormat="1">
      <c r="A1992" s="13"/>
      <c r="B1992" s="107" t="str">
        <f>IF(COUNTA($A1992)&gt;0,VLOOKUP($A1992,Corsa!$A$1:$F$43,2,FALSE),"-")</f>
        <v>-</v>
      </c>
      <c r="C1992" s="11"/>
      <c r="D1992" s="13"/>
      <c r="E1992" s="13"/>
      <c r="F1992" s="46" t="str">
        <f>IF(COUNTA($A1992)&gt;0,VLOOKUP($A1992,Corsa!$A$1:$F$43,3,FALSE),"-")</f>
        <v>-</v>
      </c>
      <c r="G1992" s="28" t="str">
        <f>IF($D1992&gt;0,VLOOKUP($D1992,Iscrizioni!$A$2:$M$2502,9,FALSE),"-")</f>
        <v>-</v>
      </c>
      <c r="H1992" s="28" t="str">
        <f>IF($D1992&gt;0,VLOOKUP($D1992,Iscrizioni!$A$2:$M$2502,4,FALSE),"-")</f>
        <v>-</v>
      </c>
      <c r="I1992" s="27" t="str">
        <f>IF($D1992&gt;0,VLOOKUP($D1992,Iscrizioni!$A$2:$M$2502,5,FALSE),"-")</f>
        <v>-</v>
      </c>
      <c r="J1992" s="27" t="str">
        <f>IF($D1992&gt;0,VLOOKUP($D1992,Iscrizioni!$A$2:$M$2502,10,FALSE),"-")</f>
        <v>-</v>
      </c>
      <c r="K1992" s="27" t="str">
        <f t="shared" si="190"/>
        <v>-</v>
      </c>
      <c r="L1992" s="46" t="str">
        <f>IF($D1992&gt;0,VLOOKUP($D1992,Iscrizioni!$A$2:$M$2502,11,FALSE),"-")</f>
        <v>-</v>
      </c>
      <c r="M1992" s="27" t="str">
        <f>IF($D1992&gt;0,VLOOKUP($D1992,Iscrizioni!$A$2:$N$2502,12,FALSE),"-")</f>
        <v>-</v>
      </c>
      <c r="N1992" s="46" t="str">
        <f>IF($D1992&gt;0,VLOOKUP($D1992,Iscrizioni!$A$2:$M$2502,6,FALSE),"-")</f>
        <v>-</v>
      </c>
      <c r="O1992" s="107" t="str">
        <f>IF($D1992&gt;0,VLOOKUP($D1992,Iscrizioni!$A$2:$M$2502,7,FALSE),"-")</f>
        <v>-</v>
      </c>
      <c r="P1992" s="46" t="str">
        <f>IF($D1992&gt;0,VLOOKUP(LEFT($N1992,1),Regione!$A$2:$C$21,2,FALSE),"-")</f>
        <v>-</v>
      </c>
      <c r="Q1992" s="112" t="str">
        <f ca="1">IF($D1992&gt;0,NormalizzaTempo("D",CELL("tipo",$E1992),$E1992),"-")</f>
        <v>-</v>
      </c>
      <c r="R1992" s="27" t="str">
        <f>IF($D1992&gt;0,VLOOKUP($D1992,Iscrizioni!$A$2:$M$2502,13,FALSE),"-")</f>
        <v>-</v>
      </c>
      <c r="S1992" s="112" t="str">
        <f t="shared" si="187"/>
        <v>-</v>
      </c>
      <c r="T1992" s="112" t="str">
        <f>IF($D1992&gt;0,SUMIFS($S$3:$S1992,$X$3:$X1992,1,$J$3:$J1992,$J1992),"-")</f>
        <v>-</v>
      </c>
      <c r="U1992" s="112" t="str">
        <f t="shared" si="188"/>
        <v>-</v>
      </c>
      <c r="V1992" s="112" t="str">
        <f t="shared" si="191"/>
        <v>-</v>
      </c>
      <c r="W1992" s="27" t="str">
        <f>IF(LEN($C1992)=0,IF($D1992&gt;0,COUNTIFS($A$3:$A1992,$A1992),"-"),"Escluso")</f>
        <v>-</v>
      </c>
      <c r="X1992" s="2" t="str">
        <f>IF(LEN($C1992)=0,IF($D1992&gt;0,COUNTIFS($J$3:$J1992,$J1992,$C$3:$C1992,""),"-"),"Escluso")</f>
        <v>-</v>
      </c>
      <c r="Y1992" s="127" t="str">
        <f t="shared" si="189"/>
        <v>-</v>
      </c>
      <c r="Z1992" s="2" t="str">
        <f>IF($D1992&gt;0,COUNTIFS($O$3:$O1992,$O1992,$L$3:$L1992,$L1992,$I$3:$I1992,$I1992),"-")</f>
        <v>-</v>
      </c>
      <c r="AA1992" s="27" t="str">
        <f>IF($D1992&gt;0,IF(OR($Z1992 &gt;1,$L1992&lt;&gt;"Adulti"),0,VLOOKUP($P1992,Regione!$B$2:$C$22,2,FALSE)),"-")</f>
        <v>-</v>
      </c>
      <c r="AB1992" s="27" t="str">
        <f>IF($D1992&gt;0,IF(COUNTIFS($O$3:$O1992,$O1992,$L$3:$L1992,$L1992,$I$3:$I1992,$I1992) &gt;1,0,SUMIFS($Y$3:$Y$2503,$L$3:$L$2503,$L1992,$O$3:$O$2503,$O1992,$I$3:$I$2503,$I1992)),"-")</f>
        <v>-</v>
      </c>
      <c r="AC1992" s="27" t="str">
        <f t="shared" si="186"/>
        <v>-</v>
      </c>
    </row>
    <row r="1993" spans="1:29" s="1" customFormat="1">
      <c r="A1993" s="13"/>
      <c r="B1993" s="107" t="str">
        <f>IF(COUNTA($A1993)&gt;0,VLOOKUP($A1993,Corsa!$A$1:$F$43,2,FALSE),"-")</f>
        <v>-</v>
      </c>
      <c r="C1993" s="11"/>
      <c r="D1993" s="13"/>
      <c r="E1993" s="13"/>
      <c r="F1993" s="46" t="str">
        <f>IF(COUNTA($A1993)&gt;0,VLOOKUP($A1993,Corsa!$A$1:$F$43,3,FALSE),"-")</f>
        <v>-</v>
      </c>
      <c r="G1993" s="28" t="str">
        <f>IF($D1993&gt;0,VLOOKUP($D1993,Iscrizioni!$A$2:$M$2502,9,FALSE),"-")</f>
        <v>-</v>
      </c>
      <c r="H1993" s="28" t="str">
        <f>IF($D1993&gt;0,VLOOKUP($D1993,Iscrizioni!$A$2:$M$2502,4,FALSE),"-")</f>
        <v>-</v>
      </c>
      <c r="I1993" s="27" t="str">
        <f>IF($D1993&gt;0,VLOOKUP($D1993,Iscrizioni!$A$2:$M$2502,5,FALSE),"-")</f>
        <v>-</v>
      </c>
      <c r="J1993" s="27" t="str">
        <f>IF($D1993&gt;0,VLOOKUP($D1993,Iscrizioni!$A$2:$M$2502,10,FALSE),"-")</f>
        <v>-</v>
      </c>
      <c r="K1993" s="27" t="str">
        <f t="shared" si="190"/>
        <v>-</v>
      </c>
      <c r="L1993" s="46" t="str">
        <f>IF($D1993&gt;0,VLOOKUP($D1993,Iscrizioni!$A$2:$M$2502,11,FALSE),"-")</f>
        <v>-</v>
      </c>
      <c r="M1993" s="27" t="str">
        <f>IF($D1993&gt;0,VLOOKUP($D1993,Iscrizioni!$A$2:$N$2502,12,FALSE),"-")</f>
        <v>-</v>
      </c>
      <c r="N1993" s="46" t="str">
        <f>IF($D1993&gt;0,VLOOKUP($D1993,Iscrizioni!$A$2:$M$2502,6,FALSE),"-")</f>
        <v>-</v>
      </c>
      <c r="O1993" s="107" t="str">
        <f>IF($D1993&gt;0,VLOOKUP($D1993,Iscrizioni!$A$2:$M$2502,7,FALSE),"-")</f>
        <v>-</v>
      </c>
      <c r="P1993" s="46" t="str">
        <f>IF($D1993&gt;0,VLOOKUP(LEFT($N1993,1),Regione!$A$2:$C$21,2,FALSE),"-")</f>
        <v>-</v>
      </c>
      <c r="Q1993" s="112" t="str">
        <f ca="1">IF($D1993&gt;0,NormalizzaTempo("D",CELL("tipo",$E1993),$E1993),"-")</f>
        <v>-</v>
      </c>
      <c r="R1993" s="27" t="str">
        <f>IF($D1993&gt;0,VLOOKUP($D1993,Iscrizioni!$A$2:$M$2502,13,FALSE),"-")</f>
        <v>-</v>
      </c>
      <c r="S1993" s="112" t="str">
        <f t="shared" si="187"/>
        <v>-</v>
      </c>
      <c r="T1993" s="112" t="str">
        <f>IF($D1993&gt;0,SUMIFS($S$3:$S1993,$X$3:$X1993,1,$J$3:$J1993,$J1993),"-")</f>
        <v>-</v>
      </c>
      <c r="U1993" s="112" t="str">
        <f t="shared" si="188"/>
        <v>-</v>
      </c>
      <c r="V1993" s="112" t="str">
        <f t="shared" si="191"/>
        <v>-</v>
      </c>
      <c r="W1993" s="27" t="str">
        <f>IF(LEN($C1993)=0,IF($D1993&gt;0,COUNTIFS($A$3:$A1993,$A1993),"-"),"Escluso")</f>
        <v>-</v>
      </c>
      <c r="X1993" s="2" t="str">
        <f>IF(LEN($C1993)=0,IF($D1993&gt;0,COUNTIFS($J$3:$J1993,$J1993,$C$3:$C1993,""),"-"),"Escluso")</f>
        <v>-</v>
      </c>
      <c r="Y1993" s="127" t="str">
        <f t="shared" si="189"/>
        <v>-</v>
      </c>
      <c r="Z1993" s="2" t="str">
        <f>IF($D1993&gt;0,COUNTIFS($O$3:$O1993,$O1993,$L$3:$L1993,$L1993,$I$3:$I1993,$I1993),"-")</f>
        <v>-</v>
      </c>
      <c r="AA1993" s="27" t="str">
        <f>IF($D1993&gt;0,IF(OR($Z1993 &gt;1,$L1993&lt;&gt;"Adulti"),0,VLOOKUP($P1993,Regione!$B$2:$C$22,2,FALSE)),"-")</f>
        <v>-</v>
      </c>
      <c r="AB1993" s="27" t="str">
        <f>IF($D1993&gt;0,IF(COUNTIFS($O$3:$O1993,$O1993,$L$3:$L1993,$L1993,$I$3:$I1993,$I1993) &gt;1,0,SUMIFS($Y$3:$Y$2503,$L$3:$L$2503,$L1993,$O$3:$O$2503,$O1993,$I$3:$I$2503,$I1993)),"-")</f>
        <v>-</v>
      </c>
      <c r="AC1993" s="27" t="str">
        <f t="shared" si="186"/>
        <v>-</v>
      </c>
    </row>
    <row r="1994" spans="1:29" s="1" customFormat="1">
      <c r="A1994" s="13"/>
      <c r="B1994" s="107" t="str">
        <f>IF(COUNTA($A1994)&gt;0,VLOOKUP($A1994,Corsa!$A$1:$F$43,2,FALSE),"-")</f>
        <v>-</v>
      </c>
      <c r="C1994" s="11"/>
      <c r="D1994" s="13"/>
      <c r="E1994" s="13"/>
      <c r="F1994" s="46" t="str">
        <f>IF(COUNTA($A1994)&gt;0,VLOOKUP($A1994,Corsa!$A$1:$F$43,3,FALSE),"-")</f>
        <v>-</v>
      </c>
      <c r="G1994" s="28" t="str">
        <f>IF($D1994&gt;0,VLOOKUP($D1994,Iscrizioni!$A$2:$M$2502,9,FALSE),"-")</f>
        <v>-</v>
      </c>
      <c r="H1994" s="28" t="str">
        <f>IF($D1994&gt;0,VLOOKUP($D1994,Iscrizioni!$A$2:$M$2502,4,FALSE),"-")</f>
        <v>-</v>
      </c>
      <c r="I1994" s="27" t="str">
        <f>IF($D1994&gt;0,VLOOKUP($D1994,Iscrizioni!$A$2:$M$2502,5,FALSE),"-")</f>
        <v>-</v>
      </c>
      <c r="J1994" s="27" t="str">
        <f>IF($D1994&gt;0,VLOOKUP($D1994,Iscrizioni!$A$2:$M$2502,10,FALSE),"-")</f>
        <v>-</v>
      </c>
      <c r="K1994" s="27" t="str">
        <f t="shared" si="190"/>
        <v>-</v>
      </c>
      <c r="L1994" s="46" t="str">
        <f>IF($D1994&gt;0,VLOOKUP($D1994,Iscrizioni!$A$2:$M$2502,11,FALSE),"-")</f>
        <v>-</v>
      </c>
      <c r="M1994" s="27" t="str">
        <f>IF($D1994&gt;0,VLOOKUP($D1994,Iscrizioni!$A$2:$N$2502,12,FALSE),"-")</f>
        <v>-</v>
      </c>
      <c r="N1994" s="46" t="str">
        <f>IF($D1994&gt;0,VLOOKUP($D1994,Iscrizioni!$A$2:$M$2502,6,FALSE),"-")</f>
        <v>-</v>
      </c>
      <c r="O1994" s="107" t="str">
        <f>IF($D1994&gt;0,VLOOKUP($D1994,Iscrizioni!$A$2:$M$2502,7,FALSE),"-")</f>
        <v>-</v>
      </c>
      <c r="P1994" s="46" t="str">
        <f>IF($D1994&gt;0,VLOOKUP(LEFT($N1994,1),Regione!$A$2:$C$21,2,FALSE),"-")</f>
        <v>-</v>
      </c>
      <c r="Q1994" s="112" t="str">
        <f ca="1">IF($D1994&gt;0,NormalizzaTempo("D",CELL("tipo",$E1994),$E1994),"-")</f>
        <v>-</v>
      </c>
      <c r="R1994" s="27" t="str">
        <f>IF($D1994&gt;0,VLOOKUP($D1994,Iscrizioni!$A$2:$M$2502,13,FALSE),"-")</f>
        <v>-</v>
      </c>
      <c r="S1994" s="112" t="str">
        <f t="shared" si="187"/>
        <v>-</v>
      </c>
      <c r="T1994" s="112" t="str">
        <f>IF($D1994&gt;0,SUMIFS($S$3:$S1994,$X$3:$X1994,1,$J$3:$J1994,$J1994),"-")</f>
        <v>-</v>
      </c>
      <c r="U1994" s="112" t="str">
        <f t="shared" si="188"/>
        <v>-</v>
      </c>
      <c r="V1994" s="112" t="str">
        <f t="shared" si="191"/>
        <v>-</v>
      </c>
      <c r="W1994" s="27" t="str">
        <f>IF(LEN($C1994)=0,IF($D1994&gt;0,COUNTIFS($A$3:$A1994,$A1994),"-"),"Escluso")</f>
        <v>-</v>
      </c>
      <c r="X1994" s="2" t="str">
        <f>IF(LEN($C1994)=0,IF($D1994&gt;0,COUNTIFS($J$3:$J1994,$J1994,$C$3:$C1994,""),"-"),"Escluso")</f>
        <v>-</v>
      </c>
      <c r="Y1994" s="127" t="str">
        <f t="shared" si="189"/>
        <v>-</v>
      </c>
      <c r="Z1994" s="2" t="str">
        <f>IF($D1994&gt;0,COUNTIFS($O$3:$O1994,$O1994,$L$3:$L1994,$L1994,$I$3:$I1994,$I1994),"-")</f>
        <v>-</v>
      </c>
      <c r="AA1994" s="27" t="str">
        <f>IF($D1994&gt;0,IF(OR($Z1994 &gt;1,$L1994&lt;&gt;"Adulti"),0,VLOOKUP($P1994,Regione!$B$2:$C$22,2,FALSE)),"-")</f>
        <v>-</v>
      </c>
      <c r="AB1994" s="27" t="str">
        <f>IF($D1994&gt;0,IF(COUNTIFS($O$3:$O1994,$O1994,$L$3:$L1994,$L1994,$I$3:$I1994,$I1994) &gt;1,0,SUMIFS($Y$3:$Y$2503,$L$3:$L$2503,$L1994,$O$3:$O$2503,$O1994,$I$3:$I$2503,$I1994)),"-")</f>
        <v>-</v>
      </c>
      <c r="AC1994" s="27" t="str">
        <f t="shared" si="186"/>
        <v>-</v>
      </c>
    </row>
    <row r="1995" spans="1:29" s="1" customFormat="1">
      <c r="A1995" s="13"/>
      <c r="B1995" s="107" t="str">
        <f>IF(COUNTA($A1995)&gt;0,VLOOKUP($A1995,Corsa!$A$1:$F$43,2,FALSE),"-")</f>
        <v>-</v>
      </c>
      <c r="C1995" s="11"/>
      <c r="D1995" s="13"/>
      <c r="E1995" s="13"/>
      <c r="F1995" s="46" t="str">
        <f>IF(COUNTA($A1995)&gt;0,VLOOKUP($A1995,Corsa!$A$1:$F$43,3,FALSE),"-")</f>
        <v>-</v>
      </c>
      <c r="G1995" s="28" t="str">
        <f>IF($D1995&gt;0,VLOOKUP($D1995,Iscrizioni!$A$2:$M$2502,9,FALSE),"-")</f>
        <v>-</v>
      </c>
      <c r="H1995" s="28" t="str">
        <f>IF($D1995&gt;0,VLOOKUP($D1995,Iscrizioni!$A$2:$M$2502,4,FALSE),"-")</f>
        <v>-</v>
      </c>
      <c r="I1995" s="27" t="str">
        <f>IF($D1995&gt;0,VLOOKUP($D1995,Iscrizioni!$A$2:$M$2502,5,FALSE),"-")</f>
        <v>-</v>
      </c>
      <c r="J1995" s="27" t="str">
        <f>IF($D1995&gt;0,VLOOKUP($D1995,Iscrizioni!$A$2:$M$2502,10,FALSE),"-")</f>
        <v>-</v>
      </c>
      <c r="K1995" s="27" t="str">
        <f t="shared" si="190"/>
        <v>-</v>
      </c>
      <c r="L1995" s="46" t="str">
        <f>IF($D1995&gt;0,VLOOKUP($D1995,Iscrizioni!$A$2:$M$2502,11,FALSE),"-")</f>
        <v>-</v>
      </c>
      <c r="M1995" s="27" t="str">
        <f>IF($D1995&gt;0,VLOOKUP($D1995,Iscrizioni!$A$2:$N$2502,12,FALSE),"-")</f>
        <v>-</v>
      </c>
      <c r="N1995" s="46" t="str">
        <f>IF($D1995&gt;0,VLOOKUP($D1995,Iscrizioni!$A$2:$M$2502,6,FALSE),"-")</f>
        <v>-</v>
      </c>
      <c r="O1995" s="107" t="str">
        <f>IF($D1995&gt;0,VLOOKUP($D1995,Iscrizioni!$A$2:$M$2502,7,FALSE),"-")</f>
        <v>-</v>
      </c>
      <c r="P1995" s="46" t="str">
        <f>IF($D1995&gt;0,VLOOKUP(LEFT($N1995,1),Regione!$A$2:$C$21,2,FALSE),"-")</f>
        <v>-</v>
      </c>
      <c r="Q1995" s="112" t="str">
        <f ca="1">IF($D1995&gt;0,NormalizzaTempo("D",CELL("tipo",$E1995),$E1995),"-")</f>
        <v>-</v>
      </c>
      <c r="R1995" s="27" t="str">
        <f>IF($D1995&gt;0,VLOOKUP($D1995,Iscrizioni!$A$2:$M$2502,13,FALSE),"-")</f>
        <v>-</v>
      </c>
      <c r="S1995" s="112" t="str">
        <f t="shared" si="187"/>
        <v>-</v>
      </c>
      <c r="T1995" s="112" t="str">
        <f>IF($D1995&gt;0,SUMIFS($S$3:$S1995,$X$3:$X1995,1,$J$3:$J1995,$J1995),"-")</f>
        <v>-</v>
      </c>
      <c r="U1995" s="112" t="str">
        <f t="shared" si="188"/>
        <v>-</v>
      </c>
      <c r="V1995" s="112" t="str">
        <f t="shared" si="191"/>
        <v>-</v>
      </c>
      <c r="W1995" s="27" t="str">
        <f>IF(LEN($C1995)=0,IF($D1995&gt;0,COUNTIFS($A$3:$A1995,$A1995),"-"),"Escluso")</f>
        <v>-</v>
      </c>
      <c r="X1995" s="2" t="str">
        <f>IF(LEN($C1995)=0,IF($D1995&gt;0,COUNTIFS($J$3:$J1995,$J1995,$C$3:$C1995,""),"-"),"Escluso")</f>
        <v>-</v>
      </c>
      <c r="Y1995" s="127" t="str">
        <f t="shared" si="189"/>
        <v>-</v>
      </c>
      <c r="Z1995" s="2" t="str">
        <f>IF($D1995&gt;0,COUNTIFS($O$3:$O1995,$O1995,$L$3:$L1995,$L1995,$I$3:$I1995,$I1995),"-")</f>
        <v>-</v>
      </c>
      <c r="AA1995" s="27" t="str">
        <f>IF($D1995&gt;0,IF(OR($Z1995 &gt;1,$L1995&lt;&gt;"Adulti"),0,VLOOKUP($P1995,Regione!$B$2:$C$22,2,FALSE)),"-")</f>
        <v>-</v>
      </c>
      <c r="AB1995" s="27" t="str">
        <f>IF($D1995&gt;0,IF(COUNTIFS($O$3:$O1995,$O1995,$L$3:$L1995,$L1995,$I$3:$I1995,$I1995) &gt;1,0,SUMIFS($Y$3:$Y$2503,$L$3:$L$2503,$L1995,$O$3:$O$2503,$O1995,$I$3:$I$2503,$I1995)),"-")</f>
        <v>-</v>
      </c>
      <c r="AC1995" s="27" t="str">
        <f t="shared" si="186"/>
        <v>-</v>
      </c>
    </row>
    <row r="1996" spans="1:29" s="1" customFormat="1">
      <c r="A1996" s="13"/>
      <c r="B1996" s="107" t="str">
        <f>IF(COUNTA($A1996)&gt;0,VLOOKUP($A1996,Corsa!$A$1:$F$43,2,FALSE),"-")</f>
        <v>-</v>
      </c>
      <c r="C1996" s="11"/>
      <c r="D1996" s="13"/>
      <c r="E1996" s="13"/>
      <c r="F1996" s="46" t="str">
        <f>IF(COUNTA($A1996)&gt;0,VLOOKUP($A1996,Corsa!$A$1:$F$43,3,FALSE),"-")</f>
        <v>-</v>
      </c>
      <c r="G1996" s="28" t="str">
        <f>IF($D1996&gt;0,VLOOKUP($D1996,Iscrizioni!$A$2:$M$2502,9,FALSE),"-")</f>
        <v>-</v>
      </c>
      <c r="H1996" s="28" t="str">
        <f>IF($D1996&gt;0,VLOOKUP($D1996,Iscrizioni!$A$2:$M$2502,4,FALSE),"-")</f>
        <v>-</v>
      </c>
      <c r="I1996" s="27" t="str">
        <f>IF($D1996&gt;0,VLOOKUP($D1996,Iscrizioni!$A$2:$M$2502,5,FALSE),"-")</f>
        <v>-</v>
      </c>
      <c r="J1996" s="27" t="str">
        <f>IF($D1996&gt;0,VLOOKUP($D1996,Iscrizioni!$A$2:$M$2502,10,FALSE),"-")</f>
        <v>-</v>
      </c>
      <c r="K1996" s="27" t="str">
        <f t="shared" si="190"/>
        <v>-</v>
      </c>
      <c r="L1996" s="46" t="str">
        <f>IF($D1996&gt;0,VLOOKUP($D1996,Iscrizioni!$A$2:$M$2502,11,FALSE),"-")</f>
        <v>-</v>
      </c>
      <c r="M1996" s="27" t="str">
        <f>IF($D1996&gt;0,VLOOKUP($D1996,Iscrizioni!$A$2:$N$2502,12,FALSE),"-")</f>
        <v>-</v>
      </c>
      <c r="N1996" s="46" t="str">
        <f>IF($D1996&gt;0,VLOOKUP($D1996,Iscrizioni!$A$2:$M$2502,6,FALSE),"-")</f>
        <v>-</v>
      </c>
      <c r="O1996" s="107" t="str">
        <f>IF($D1996&gt;0,VLOOKUP($D1996,Iscrizioni!$A$2:$M$2502,7,FALSE),"-")</f>
        <v>-</v>
      </c>
      <c r="P1996" s="46" t="str">
        <f>IF($D1996&gt;0,VLOOKUP(LEFT($N1996,1),Regione!$A$2:$C$21,2,FALSE),"-")</f>
        <v>-</v>
      </c>
      <c r="Q1996" s="112" t="str">
        <f ca="1">IF($D1996&gt;0,NormalizzaTempo("D",CELL("tipo",$E1996),$E1996),"-")</f>
        <v>-</v>
      </c>
      <c r="R1996" s="27" t="str">
        <f>IF($D1996&gt;0,VLOOKUP($D1996,Iscrizioni!$A$2:$M$2502,13,FALSE),"-")</f>
        <v>-</v>
      </c>
      <c r="S1996" s="112" t="str">
        <f t="shared" si="187"/>
        <v>-</v>
      </c>
      <c r="T1996" s="112" t="str">
        <f>IF($D1996&gt;0,SUMIFS($S$3:$S1996,$X$3:$X1996,1,$J$3:$J1996,$J1996),"-")</f>
        <v>-</v>
      </c>
      <c r="U1996" s="112" t="str">
        <f t="shared" si="188"/>
        <v>-</v>
      </c>
      <c r="V1996" s="112" t="str">
        <f t="shared" si="191"/>
        <v>-</v>
      </c>
      <c r="W1996" s="27" t="str">
        <f>IF(LEN($C1996)=0,IF($D1996&gt;0,COUNTIFS($A$3:$A1996,$A1996),"-"),"Escluso")</f>
        <v>-</v>
      </c>
      <c r="X1996" s="2" t="str">
        <f>IF(LEN($C1996)=0,IF($D1996&gt;0,COUNTIFS($J$3:$J1996,$J1996,$C$3:$C1996,""),"-"),"Escluso")</f>
        <v>-</v>
      </c>
      <c r="Y1996" s="127" t="str">
        <f t="shared" si="189"/>
        <v>-</v>
      </c>
      <c r="Z1996" s="2" t="str">
        <f>IF($D1996&gt;0,COUNTIFS($O$3:$O1996,$O1996,$L$3:$L1996,$L1996,$I$3:$I1996,$I1996),"-")</f>
        <v>-</v>
      </c>
      <c r="AA1996" s="27" t="str">
        <f>IF($D1996&gt;0,IF(OR($Z1996 &gt;1,$L1996&lt;&gt;"Adulti"),0,VLOOKUP($P1996,Regione!$B$2:$C$22,2,FALSE)),"-")</f>
        <v>-</v>
      </c>
      <c r="AB1996" s="27" t="str">
        <f>IF($D1996&gt;0,IF(COUNTIFS($O$3:$O1996,$O1996,$L$3:$L1996,$L1996,$I$3:$I1996,$I1996) &gt;1,0,SUMIFS($Y$3:$Y$2503,$L$3:$L$2503,$L1996,$O$3:$O$2503,$O1996,$I$3:$I$2503,$I1996)),"-")</f>
        <v>-</v>
      </c>
      <c r="AC1996" s="27" t="str">
        <f t="shared" si="186"/>
        <v>-</v>
      </c>
    </row>
    <row r="1997" spans="1:29" s="1" customFormat="1">
      <c r="A1997" s="13"/>
      <c r="B1997" s="107" t="str">
        <f>IF(COUNTA($A1997)&gt;0,VLOOKUP($A1997,Corsa!$A$1:$F$43,2,FALSE),"-")</f>
        <v>-</v>
      </c>
      <c r="C1997" s="11"/>
      <c r="D1997" s="13"/>
      <c r="E1997" s="13"/>
      <c r="F1997" s="46" t="str">
        <f>IF(COUNTA($A1997)&gt;0,VLOOKUP($A1997,Corsa!$A$1:$F$43,3,FALSE),"-")</f>
        <v>-</v>
      </c>
      <c r="G1997" s="28" t="str">
        <f>IF($D1997&gt;0,VLOOKUP($D1997,Iscrizioni!$A$2:$M$2502,9,FALSE),"-")</f>
        <v>-</v>
      </c>
      <c r="H1997" s="28" t="str">
        <f>IF($D1997&gt;0,VLOOKUP($D1997,Iscrizioni!$A$2:$M$2502,4,FALSE),"-")</f>
        <v>-</v>
      </c>
      <c r="I1997" s="27" t="str">
        <f>IF($D1997&gt;0,VLOOKUP($D1997,Iscrizioni!$A$2:$M$2502,5,FALSE),"-")</f>
        <v>-</v>
      </c>
      <c r="J1997" s="27" t="str">
        <f>IF($D1997&gt;0,VLOOKUP($D1997,Iscrizioni!$A$2:$M$2502,10,FALSE),"-")</f>
        <v>-</v>
      </c>
      <c r="K1997" s="27" t="str">
        <f t="shared" si="190"/>
        <v>-</v>
      </c>
      <c r="L1997" s="46" t="str">
        <f>IF($D1997&gt;0,VLOOKUP($D1997,Iscrizioni!$A$2:$M$2502,11,FALSE),"-")</f>
        <v>-</v>
      </c>
      <c r="M1997" s="27" t="str">
        <f>IF($D1997&gt;0,VLOOKUP($D1997,Iscrizioni!$A$2:$N$2502,12,FALSE),"-")</f>
        <v>-</v>
      </c>
      <c r="N1997" s="46" t="str">
        <f>IF($D1997&gt;0,VLOOKUP($D1997,Iscrizioni!$A$2:$M$2502,6,FALSE),"-")</f>
        <v>-</v>
      </c>
      <c r="O1997" s="107" t="str">
        <f>IF($D1997&gt;0,VLOOKUP($D1997,Iscrizioni!$A$2:$M$2502,7,FALSE),"-")</f>
        <v>-</v>
      </c>
      <c r="P1997" s="46" t="str">
        <f>IF($D1997&gt;0,VLOOKUP(LEFT($N1997,1),Regione!$A$2:$C$21,2,FALSE),"-")</f>
        <v>-</v>
      </c>
      <c r="Q1997" s="112" t="str">
        <f ca="1">IF($D1997&gt;0,NormalizzaTempo("D",CELL("tipo",$E1997),$E1997),"-")</f>
        <v>-</v>
      </c>
      <c r="R1997" s="27" t="str">
        <f>IF($D1997&gt;0,VLOOKUP($D1997,Iscrizioni!$A$2:$M$2502,13,FALSE),"-")</f>
        <v>-</v>
      </c>
      <c r="S1997" s="112" t="str">
        <f t="shared" si="187"/>
        <v>-</v>
      </c>
      <c r="T1997" s="112" t="str">
        <f>IF($D1997&gt;0,SUMIFS($S$3:$S1997,$X$3:$X1997,1,$J$3:$J1997,$J1997),"-")</f>
        <v>-</v>
      </c>
      <c r="U1997" s="112" t="str">
        <f t="shared" si="188"/>
        <v>-</v>
      </c>
      <c r="V1997" s="112" t="str">
        <f t="shared" si="191"/>
        <v>-</v>
      </c>
      <c r="W1997" s="27" t="str">
        <f>IF(LEN($C1997)=0,IF($D1997&gt;0,COUNTIFS($A$3:$A1997,$A1997),"-"),"Escluso")</f>
        <v>-</v>
      </c>
      <c r="X1997" s="2" t="str">
        <f>IF(LEN($C1997)=0,IF($D1997&gt;0,COUNTIFS($J$3:$J1997,$J1997,$C$3:$C1997,""),"-"),"Escluso")</f>
        <v>-</v>
      </c>
      <c r="Y1997" s="127" t="str">
        <f t="shared" si="189"/>
        <v>-</v>
      </c>
      <c r="Z1997" s="2" t="str">
        <f>IF($D1997&gt;0,COUNTIFS($O$3:$O1997,$O1997,$L$3:$L1997,$L1997,$I$3:$I1997,$I1997),"-")</f>
        <v>-</v>
      </c>
      <c r="AA1997" s="27" t="str">
        <f>IF($D1997&gt;0,IF(OR($Z1997 &gt;1,$L1997&lt;&gt;"Adulti"),0,VLOOKUP($P1997,Regione!$B$2:$C$22,2,FALSE)),"-")</f>
        <v>-</v>
      </c>
      <c r="AB1997" s="27" t="str">
        <f>IF($D1997&gt;0,IF(COUNTIFS($O$3:$O1997,$O1997,$L$3:$L1997,$L1997,$I$3:$I1997,$I1997) &gt;1,0,SUMIFS($Y$3:$Y$2503,$L$3:$L$2503,$L1997,$O$3:$O$2503,$O1997,$I$3:$I$2503,$I1997)),"-")</f>
        <v>-</v>
      </c>
      <c r="AC1997" s="27" t="str">
        <f t="shared" si="186"/>
        <v>-</v>
      </c>
    </row>
    <row r="1998" spans="1:29" s="1" customFormat="1">
      <c r="A1998" s="13"/>
      <c r="B1998" s="107" t="str">
        <f>IF(COUNTA($A1998)&gt;0,VLOOKUP($A1998,Corsa!$A$1:$F$43,2,FALSE),"-")</f>
        <v>-</v>
      </c>
      <c r="C1998" s="11"/>
      <c r="D1998" s="13"/>
      <c r="E1998" s="13"/>
      <c r="F1998" s="46" t="str">
        <f>IF(COUNTA($A1998)&gt;0,VLOOKUP($A1998,Corsa!$A$1:$F$43,3,FALSE),"-")</f>
        <v>-</v>
      </c>
      <c r="G1998" s="28" t="str">
        <f>IF($D1998&gt;0,VLOOKUP($D1998,Iscrizioni!$A$2:$M$2502,9,FALSE),"-")</f>
        <v>-</v>
      </c>
      <c r="H1998" s="28" t="str">
        <f>IF($D1998&gt;0,VLOOKUP($D1998,Iscrizioni!$A$2:$M$2502,4,FALSE),"-")</f>
        <v>-</v>
      </c>
      <c r="I1998" s="27" t="str">
        <f>IF($D1998&gt;0,VLOOKUP($D1998,Iscrizioni!$A$2:$M$2502,5,FALSE),"-")</f>
        <v>-</v>
      </c>
      <c r="J1998" s="27" t="str">
        <f>IF($D1998&gt;0,VLOOKUP($D1998,Iscrizioni!$A$2:$M$2502,10,FALSE),"-")</f>
        <v>-</v>
      </c>
      <c r="K1998" s="27" t="str">
        <f t="shared" si="190"/>
        <v>-</v>
      </c>
      <c r="L1998" s="46" t="str">
        <f>IF($D1998&gt;0,VLOOKUP($D1998,Iscrizioni!$A$2:$M$2502,11,FALSE),"-")</f>
        <v>-</v>
      </c>
      <c r="M1998" s="27" t="str">
        <f>IF($D1998&gt;0,VLOOKUP($D1998,Iscrizioni!$A$2:$N$2502,12,FALSE),"-")</f>
        <v>-</v>
      </c>
      <c r="N1998" s="46" t="str">
        <f>IF($D1998&gt;0,VLOOKUP($D1998,Iscrizioni!$A$2:$M$2502,6,FALSE),"-")</f>
        <v>-</v>
      </c>
      <c r="O1998" s="107" t="str">
        <f>IF($D1998&gt;0,VLOOKUP($D1998,Iscrizioni!$A$2:$M$2502,7,FALSE),"-")</f>
        <v>-</v>
      </c>
      <c r="P1998" s="46" t="str">
        <f>IF($D1998&gt;0,VLOOKUP(LEFT($N1998,1),Regione!$A$2:$C$21,2,FALSE),"-")</f>
        <v>-</v>
      </c>
      <c r="Q1998" s="112" t="str">
        <f ca="1">IF($D1998&gt;0,NormalizzaTempo("D",CELL("tipo",$E1998),$E1998),"-")</f>
        <v>-</v>
      </c>
      <c r="R1998" s="27" t="str">
        <f>IF($D1998&gt;0,VLOOKUP($D1998,Iscrizioni!$A$2:$M$2502,13,FALSE),"-")</f>
        <v>-</v>
      </c>
      <c r="S1998" s="112" t="str">
        <f t="shared" si="187"/>
        <v>-</v>
      </c>
      <c r="T1998" s="112" t="str">
        <f>IF($D1998&gt;0,SUMIFS($S$3:$S1998,$X$3:$X1998,1,$J$3:$J1998,$J1998),"-")</f>
        <v>-</v>
      </c>
      <c r="U1998" s="112" t="str">
        <f t="shared" si="188"/>
        <v>-</v>
      </c>
      <c r="V1998" s="112" t="str">
        <f t="shared" si="191"/>
        <v>-</v>
      </c>
      <c r="W1998" s="27" t="str">
        <f>IF(LEN($C1998)=0,IF($D1998&gt;0,COUNTIFS($A$3:$A1998,$A1998),"-"),"Escluso")</f>
        <v>-</v>
      </c>
      <c r="X1998" s="2" t="str">
        <f>IF(LEN($C1998)=0,IF($D1998&gt;0,COUNTIFS($J$3:$J1998,$J1998,$C$3:$C1998,""),"-"),"Escluso")</f>
        <v>-</v>
      </c>
      <c r="Y1998" s="127" t="str">
        <f t="shared" si="189"/>
        <v>-</v>
      </c>
      <c r="Z1998" s="2" t="str">
        <f>IF($D1998&gt;0,COUNTIFS($O$3:$O1998,$O1998,$L$3:$L1998,$L1998,$I$3:$I1998,$I1998),"-")</f>
        <v>-</v>
      </c>
      <c r="AA1998" s="27" t="str">
        <f>IF($D1998&gt;0,IF(OR($Z1998 &gt;1,$L1998&lt;&gt;"Adulti"),0,VLOOKUP($P1998,Regione!$B$2:$C$22,2,FALSE)),"-")</f>
        <v>-</v>
      </c>
      <c r="AB1998" s="27" t="str">
        <f>IF($D1998&gt;0,IF(COUNTIFS($O$3:$O1998,$O1998,$L$3:$L1998,$L1998,$I$3:$I1998,$I1998) &gt;1,0,SUMIFS($Y$3:$Y$2503,$L$3:$L$2503,$L1998,$O$3:$O$2503,$O1998,$I$3:$I$2503,$I1998)),"-")</f>
        <v>-</v>
      </c>
      <c r="AC1998" s="27" t="str">
        <f t="shared" si="186"/>
        <v>-</v>
      </c>
    </row>
    <row r="1999" spans="1:29" s="1" customFormat="1">
      <c r="A1999" s="13"/>
      <c r="B1999" s="107" t="str">
        <f>IF(COUNTA($A1999)&gt;0,VLOOKUP($A1999,Corsa!$A$1:$F$43,2,FALSE),"-")</f>
        <v>-</v>
      </c>
      <c r="C1999" s="11"/>
      <c r="D1999" s="13"/>
      <c r="E1999" s="13"/>
      <c r="F1999" s="46" t="str">
        <f>IF(COUNTA($A1999)&gt;0,VLOOKUP($A1999,Corsa!$A$1:$F$43,3,FALSE),"-")</f>
        <v>-</v>
      </c>
      <c r="G1999" s="28" t="str">
        <f>IF($D1999&gt;0,VLOOKUP($D1999,Iscrizioni!$A$2:$M$2502,9,FALSE),"-")</f>
        <v>-</v>
      </c>
      <c r="H1999" s="28" t="str">
        <f>IF($D1999&gt;0,VLOOKUP($D1999,Iscrizioni!$A$2:$M$2502,4,FALSE),"-")</f>
        <v>-</v>
      </c>
      <c r="I1999" s="27" t="str">
        <f>IF($D1999&gt;0,VLOOKUP($D1999,Iscrizioni!$A$2:$M$2502,5,FALSE),"-")</f>
        <v>-</v>
      </c>
      <c r="J1999" s="27" t="str">
        <f>IF($D1999&gt;0,VLOOKUP($D1999,Iscrizioni!$A$2:$M$2502,10,FALSE),"-")</f>
        <v>-</v>
      </c>
      <c r="K1999" s="27" t="str">
        <f t="shared" si="190"/>
        <v>-</v>
      </c>
      <c r="L1999" s="46" t="str">
        <f>IF($D1999&gt;0,VLOOKUP($D1999,Iscrizioni!$A$2:$M$2502,11,FALSE),"-")</f>
        <v>-</v>
      </c>
      <c r="M1999" s="27" t="str">
        <f>IF($D1999&gt;0,VLOOKUP($D1999,Iscrizioni!$A$2:$N$2502,12,FALSE),"-")</f>
        <v>-</v>
      </c>
      <c r="N1999" s="46" t="str">
        <f>IF($D1999&gt;0,VLOOKUP($D1999,Iscrizioni!$A$2:$M$2502,6,FALSE),"-")</f>
        <v>-</v>
      </c>
      <c r="O1999" s="107" t="str">
        <f>IF($D1999&gt;0,VLOOKUP($D1999,Iscrizioni!$A$2:$M$2502,7,FALSE),"-")</f>
        <v>-</v>
      </c>
      <c r="P1999" s="46" t="str">
        <f>IF($D1999&gt;0,VLOOKUP(LEFT($N1999,1),Regione!$A$2:$C$21,2,FALSE),"-")</f>
        <v>-</v>
      </c>
      <c r="Q1999" s="112" t="str">
        <f ca="1">IF($D1999&gt;0,NormalizzaTempo("D",CELL("tipo",$E1999),$E1999),"-")</f>
        <v>-</v>
      </c>
      <c r="R1999" s="27" t="str">
        <f>IF($D1999&gt;0,VLOOKUP($D1999,Iscrizioni!$A$2:$M$2502,13,FALSE),"-")</f>
        <v>-</v>
      </c>
      <c r="S1999" s="112" t="str">
        <f t="shared" si="187"/>
        <v>-</v>
      </c>
      <c r="T1999" s="112" t="str">
        <f>IF($D1999&gt;0,SUMIFS($S$3:$S1999,$X$3:$X1999,1,$J$3:$J1999,$J1999),"-")</f>
        <v>-</v>
      </c>
      <c r="U1999" s="112" t="str">
        <f t="shared" si="188"/>
        <v>-</v>
      </c>
      <c r="V1999" s="112" t="str">
        <f t="shared" si="191"/>
        <v>-</v>
      </c>
      <c r="W1999" s="27" t="str">
        <f>IF(LEN($C1999)=0,IF($D1999&gt;0,COUNTIFS($A$3:$A1999,$A1999),"-"),"Escluso")</f>
        <v>-</v>
      </c>
      <c r="X1999" s="2" t="str">
        <f>IF(LEN($C1999)=0,IF($D1999&gt;0,COUNTIFS($J$3:$J1999,$J1999,$C$3:$C1999,""),"-"),"Escluso")</f>
        <v>-</v>
      </c>
      <c r="Y1999" s="127" t="str">
        <f t="shared" si="189"/>
        <v>-</v>
      </c>
      <c r="Z1999" s="2" t="str">
        <f>IF($D1999&gt;0,COUNTIFS($O$3:$O1999,$O1999,$L$3:$L1999,$L1999,$I$3:$I1999,$I1999),"-")</f>
        <v>-</v>
      </c>
      <c r="AA1999" s="27" t="str">
        <f>IF($D1999&gt;0,IF(OR($Z1999 &gt;1,$L1999&lt;&gt;"Adulti"),0,VLOOKUP($P1999,Regione!$B$2:$C$22,2,FALSE)),"-")</f>
        <v>-</v>
      </c>
      <c r="AB1999" s="27" t="str">
        <f>IF($D1999&gt;0,IF(COUNTIFS($O$3:$O1999,$O1999,$L$3:$L1999,$L1999,$I$3:$I1999,$I1999) &gt;1,0,SUMIFS($Y$3:$Y$2503,$L$3:$L$2503,$L1999,$O$3:$O$2503,$O1999,$I$3:$I$2503,$I1999)),"-")</f>
        <v>-</v>
      </c>
      <c r="AC1999" s="27" t="str">
        <f t="shared" si="186"/>
        <v>-</v>
      </c>
    </row>
    <row r="2000" spans="1:29" s="1" customFormat="1">
      <c r="A2000" s="13"/>
      <c r="B2000" s="107" t="str">
        <f>IF(COUNTA($A2000)&gt;0,VLOOKUP($A2000,Corsa!$A$1:$F$43,2,FALSE),"-")</f>
        <v>-</v>
      </c>
      <c r="C2000" s="11"/>
      <c r="D2000" s="13"/>
      <c r="E2000" s="13"/>
      <c r="F2000" s="46" t="str">
        <f>IF(COUNTA($A2000)&gt;0,VLOOKUP($A2000,Corsa!$A$1:$F$43,3,FALSE),"-")</f>
        <v>-</v>
      </c>
      <c r="G2000" s="28" t="str">
        <f>IF($D2000&gt;0,VLOOKUP($D2000,Iscrizioni!$A$2:$M$2502,9,FALSE),"-")</f>
        <v>-</v>
      </c>
      <c r="H2000" s="28" t="str">
        <f>IF($D2000&gt;0,VLOOKUP($D2000,Iscrizioni!$A$2:$M$2502,4,FALSE),"-")</f>
        <v>-</v>
      </c>
      <c r="I2000" s="27" t="str">
        <f>IF($D2000&gt;0,VLOOKUP($D2000,Iscrizioni!$A$2:$M$2502,5,FALSE),"-")</f>
        <v>-</v>
      </c>
      <c r="J2000" s="27" t="str">
        <f>IF($D2000&gt;0,VLOOKUP($D2000,Iscrizioni!$A$2:$M$2502,10,FALSE),"-")</f>
        <v>-</v>
      </c>
      <c r="K2000" s="27" t="str">
        <f t="shared" si="190"/>
        <v>-</v>
      </c>
      <c r="L2000" s="46" t="str">
        <f>IF($D2000&gt;0,VLOOKUP($D2000,Iscrizioni!$A$2:$M$2502,11,FALSE),"-")</f>
        <v>-</v>
      </c>
      <c r="M2000" s="27" t="str">
        <f>IF($D2000&gt;0,VLOOKUP($D2000,Iscrizioni!$A$2:$N$2502,12,FALSE),"-")</f>
        <v>-</v>
      </c>
      <c r="N2000" s="46" t="str">
        <f>IF($D2000&gt;0,VLOOKUP($D2000,Iscrizioni!$A$2:$M$2502,6,FALSE),"-")</f>
        <v>-</v>
      </c>
      <c r="O2000" s="107" t="str">
        <f>IF($D2000&gt;0,VLOOKUP($D2000,Iscrizioni!$A$2:$M$2502,7,FALSE),"-")</f>
        <v>-</v>
      </c>
      <c r="P2000" s="46" t="str">
        <f>IF($D2000&gt;0,VLOOKUP(LEFT($N2000,1),Regione!$A$2:$C$21,2,FALSE),"-")</f>
        <v>-</v>
      </c>
      <c r="Q2000" s="112" t="str">
        <f ca="1">IF($D2000&gt;0,NormalizzaTempo("D",CELL("tipo",$E2000),$E2000),"-")</f>
        <v>-</v>
      </c>
      <c r="R2000" s="27" t="str">
        <f>IF($D2000&gt;0,VLOOKUP($D2000,Iscrizioni!$A$2:$M$2502,13,FALSE),"-")</f>
        <v>-</v>
      </c>
      <c r="S2000" s="112" t="str">
        <f t="shared" si="187"/>
        <v>-</v>
      </c>
      <c r="T2000" s="112" t="str">
        <f>IF($D2000&gt;0,SUMIFS($S$3:$S2000,$X$3:$X2000,1,$J$3:$J2000,$J2000),"-")</f>
        <v>-</v>
      </c>
      <c r="U2000" s="112" t="str">
        <f t="shared" si="188"/>
        <v>-</v>
      </c>
      <c r="V2000" s="112" t="str">
        <f t="shared" si="191"/>
        <v>-</v>
      </c>
      <c r="W2000" s="27" t="str">
        <f>IF(LEN($C2000)=0,IF($D2000&gt;0,COUNTIFS($A$3:$A2000,$A2000),"-"),"Escluso")</f>
        <v>-</v>
      </c>
      <c r="X2000" s="2" t="str">
        <f>IF(LEN($C2000)=0,IF($D2000&gt;0,COUNTIFS($J$3:$J2000,$J2000,$C$3:$C2000,""),"-"),"Escluso")</f>
        <v>-</v>
      </c>
      <c r="Y2000" s="127" t="str">
        <f t="shared" si="189"/>
        <v>-</v>
      </c>
      <c r="Z2000" s="2" t="str">
        <f>IF($D2000&gt;0,COUNTIFS($O$3:$O2000,$O2000,$L$3:$L2000,$L2000,$I$3:$I2000,$I2000),"-")</f>
        <v>-</v>
      </c>
      <c r="AA2000" s="27" t="str">
        <f>IF($D2000&gt;0,IF(OR($Z2000 &gt;1,$L2000&lt;&gt;"Adulti"),0,VLOOKUP($P2000,Regione!$B$2:$C$22,2,FALSE)),"-")</f>
        <v>-</v>
      </c>
      <c r="AB2000" s="27" t="str">
        <f>IF($D2000&gt;0,IF(COUNTIFS($O$3:$O2000,$O2000,$L$3:$L2000,$L2000,$I$3:$I2000,$I2000) &gt;1,0,SUMIFS($Y$3:$Y$2503,$L$3:$L$2503,$L2000,$O$3:$O$2503,$O2000,$I$3:$I$2503,$I2000)),"-")</f>
        <v>-</v>
      </c>
      <c r="AC2000" s="27" t="str">
        <f t="shared" ref="AC2000:AC2063" si="192">IF($D2000&gt;0,AA2000+AB2000,"-")</f>
        <v>-</v>
      </c>
    </row>
    <row r="2001" spans="1:29" s="1" customFormat="1">
      <c r="A2001" s="13"/>
      <c r="B2001" s="107" t="str">
        <f>IF(COUNTA($A2001)&gt;0,VLOOKUP($A2001,Corsa!$A$1:$F$43,2,FALSE),"-")</f>
        <v>-</v>
      </c>
      <c r="C2001" s="11"/>
      <c r="D2001" s="13"/>
      <c r="E2001" s="13"/>
      <c r="F2001" s="46" t="str">
        <f>IF(COUNTA($A2001)&gt;0,VLOOKUP($A2001,Corsa!$A$1:$F$43,3,FALSE),"-")</f>
        <v>-</v>
      </c>
      <c r="G2001" s="28" t="str">
        <f>IF($D2001&gt;0,VLOOKUP($D2001,Iscrizioni!$A$2:$M$2502,9,FALSE),"-")</f>
        <v>-</v>
      </c>
      <c r="H2001" s="28" t="str">
        <f>IF($D2001&gt;0,VLOOKUP($D2001,Iscrizioni!$A$2:$M$2502,4,FALSE),"-")</f>
        <v>-</v>
      </c>
      <c r="I2001" s="27" t="str">
        <f>IF($D2001&gt;0,VLOOKUP($D2001,Iscrizioni!$A$2:$M$2502,5,FALSE),"-")</f>
        <v>-</v>
      </c>
      <c r="J2001" s="27" t="str">
        <f>IF($D2001&gt;0,VLOOKUP($D2001,Iscrizioni!$A$2:$M$2502,10,FALSE),"-")</f>
        <v>-</v>
      </c>
      <c r="K2001" s="27" t="str">
        <f t="shared" si="190"/>
        <v>-</v>
      </c>
      <c r="L2001" s="46" t="str">
        <f>IF($D2001&gt;0,VLOOKUP($D2001,Iscrizioni!$A$2:$M$2502,11,FALSE),"-")</f>
        <v>-</v>
      </c>
      <c r="M2001" s="27" t="str">
        <f>IF($D2001&gt;0,VLOOKUP($D2001,Iscrizioni!$A$2:$N$2502,12,FALSE),"-")</f>
        <v>-</v>
      </c>
      <c r="N2001" s="46" t="str">
        <f>IF($D2001&gt;0,VLOOKUP($D2001,Iscrizioni!$A$2:$M$2502,6,FALSE),"-")</f>
        <v>-</v>
      </c>
      <c r="O2001" s="107" t="str">
        <f>IF($D2001&gt;0,VLOOKUP($D2001,Iscrizioni!$A$2:$M$2502,7,FALSE),"-")</f>
        <v>-</v>
      </c>
      <c r="P2001" s="46" t="str">
        <f>IF($D2001&gt;0,VLOOKUP(LEFT($N2001,1),Regione!$A$2:$C$21,2,FALSE),"-")</f>
        <v>-</v>
      </c>
      <c r="Q2001" s="112" t="str">
        <f ca="1">IF($D2001&gt;0,NormalizzaTempo("D",CELL("tipo",$E2001),$E2001),"-")</f>
        <v>-</v>
      </c>
      <c r="R2001" s="27" t="str">
        <f>IF($D2001&gt;0,VLOOKUP($D2001,Iscrizioni!$A$2:$M$2502,13,FALSE),"-")</f>
        <v>-</v>
      </c>
      <c r="S2001" s="112" t="str">
        <f t="shared" ref="S2001:S2064" si="193">IF($D2001&gt;0,CalcolaVelocita(R2001,Q2001*86400),"-")</f>
        <v>-</v>
      </c>
      <c r="T2001" s="112" t="str">
        <f>IF($D2001&gt;0,SUMIFS($S$3:$S2001,$X$3:$X2001,1,$J$3:$J2001,$J2001),"-")</f>
        <v>-</v>
      </c>
      <c r="U2001" s="112" t="str">
        <f t="shared" ref="U2001:U2064" si="194">IF($D2001&gt;0,S2001-T2001,"-")</f>
        <v>-</v>
      </c>
      <c r="V2001" s="112" t="str">
        <f t="shared" si="191"/>
        <v>-</v>
      </c>
      <c r="W2001" s="27" t="str">
        <f>IF(LEN($C2001)=0,IF($D2001&gt;0,COUNTIFS($A$3:$A2001,$A2001),"-"),"Escluso")</f>
        <v>-</v>
      </c>
      <c r="X2001" s="2" t="str">
        <f>IF(LEN($C2001)=0,IF($D2001&gt;0,COUNTIFS($J$3:$J2001,$J2001,$C$3:$C2001,""),"-"),"Escluso")</f>
        <v>-</v>
      </c>
      <c r="Y2001" s="127" t="str">
        <f t="shared" si="189"/>
        <v>-</v>
      </c>
      <c r="Z2001" s="2" t="str">
        <f>IF($D2001&gt;0,COUNTIFS($O$3:$O2001,$O2001,$L$3:$L2001,$L2001,$I$3:$I2001,$I2001),"-")</f>
        <v>-</v>
      </c>
      <c r="AA2001" s="27" t="str">
        <f>IF($D2001&gt;0,IF(OR($Z2001 &gt;1,$L2001&lt;&gt;"Adulti"),0,VLOOKUP($P2001,Regione!$B$2:$C$22,2,FALSE)),"-")</f>
        <v>-</v>
      </c>
      <c r="AB2001" s="27" t="str">
        <f>IF($D2001&gt;0,IF(COUNTIFS($O$3:$O2001,$O2001,$L$3:$L2001,$L2001,$I$3:$I2001,$I2001) &gt;1,0,SUMIFS($Y$3:$Y$2503,$L$3:$L$2503,$L2001,$O$3:$O$2503,$O2001,$I$3:$I$2503,$I2001)),"-")</f>
        <v>-</v>
      </c>
      <c r="AC2001" s="27" t="str">
        <f t="shared" si="192"/>
        <v>-</v>
      </c>
    </row>
    <row r="2002" spans="1:29" s="1" customFormat="1">
      <c r="A2002" s="13"/>
      <c r="B2002" s="107" t="str">
        <f>IF(COUNTA($A2002)&gt;0,VLOOKUP($A2002,Corsa!$A$1:$F$43,2,FALSE),"-")</f>
        <v>-</v>
      </c>
      <c r="C2002" s="11"/>
      <c r="D2002" s="13"/>
      <c r="E2002" s="13"/>
      <c r="F2002" s="46" t="str">
        <f>IF(COUNTA($A2002)&gt;0,VLOOKUP($A2002,Corsa!$A$1:$F$43,3,FALSE),"-")</f>
        <v>-</v>
      </c>
      <c r="G2002" s="28" t="str">
        <f>IF($D2002&gt;0,VLOOKUP($D2002,Iscrizioni!$A$2:$M$2502,9,FALSE),"-")</f>
        <v>-</v>
      </c>
      <c r="H2002" s="28" t="str">
        <f>IF($D2002&gt;0,VLOOKUP($D2002,Iscrizioni!$A$2:$M$2502,4,FALSE),"-")</f>
        <v>-</v>
      </c>
      <c r="I2002" s="27" t="str">
        <f>IF($D2002&gt;0,VLOOKUP($D2002,Iscrizioni!$A$2:$M$2502,5,FALSE),"-")</f>
        <v>-</v>
      </c>
      <c r="J2002" s="27" t="str">
        <f>IF($D2002&gt;0,VLOOKUP($D2002,Iscrizioni!$A$2:$M$2502,10,FALSE),"-")</f>
        <v>-</v>
      </c>
      <c r="K2002" s="27" t="str">
        <f t="shared" si="190"/>
        <v>-</v>
      </c>
      <c r="L2002" s="46" t="str">
        <f>IF($D2002&gt;0,VLOOKUP($D2002,Iscrizioni!$A$2:$M$2502,11,FALSE),"-")</f>
        <v>-</v>
      </c>
      <c r="M2002" s="27" t="str">
        <f>IF($D2002&gt;0,VLOOKUP($D2002,Iscrizioni!$A$2:$N$2502,12,FALSE),"-")</f>
        <v>-</v>
      </c>
      <c r="N2002" s="46" t="str">
        <f>IF($D2002&gt;0,VLOOKUP($D2002,Iscrizioni!$A$2:$M$2502,6,FALSE),"-")</f>
        <v>-</v>
      </c>
      <c r="O2002" s="107" t="str">
        <f>IF($D2002&gt;0,VLOOKUP($D2002,Iscrizioni!$A$2:$M$2502,7,FALSE),"-")</f>
        <v>-</v>
      </c>
      <c r="P2002" s="46" t="str">
        <f>IF($D2002&gt;0,VLOOKUP(LEFT($N2002,1),Regione!$A$2:$C$21,2,FALSE),"-")</f>
        <v>-</v>
      </c>
      <c r="Q2002" s="112" t="str">
        <f ca="1">IF($D2002&gt;0,NormalizzaTempo("D",CELL("tipo",$E2002),$E2002),"-")</f>
        <v>-</v>
      </c>
      <c r="R2002" s="27" t="str">
        <f>IF($D2002&gt;0,VLOOKUP($D2002,Iscrizioni!$A$2:$M$2502,13,FALSE),"-")</f>
        <v>-</v>
      </c>
      <c r="S2002" s="112" t="str">
        <f t="shared" si="193"/>
        <v>-</v>
      </c>
      <c r="T2002" s="112" t="str">
        <f>IF($D2002&gt;0,SUMIFS($S$3:$S2002,$X$3:$X2002,1,$J$3:$J2002,$J2002),"-")</f>
        <v>-</v>
      </c>
      <c r="U2002" s="112" t="str">
        <f t="shared" si="194"/>
        <v>-</v>
      </c>
      <c r="V2002" s="112" t="str">
        <f t="shared" si="191"/>
        <v>-</v>
      </c>
      <c r="W2002" s="27" t="str">
        <f>IF(LEN($C2002)=0,IF($D2002&gt;0,COUNTIFS($A$3:$A2002,$A2002),"-"),"Escluso")</f>
        <v>-</v>
      </c>
      <c r="X2002" s="2" t="str">
        <f>IF(LEN($C2002)=0,IF($D2002&gt;0,COUNTIFS($J$3:$J2002,$J2002,$C$3:$C2002,""),"-"),"Escluso")</f>
        <v>-</v>
      </c>
      <c r="Y2002" s="127" t="str">
        <f t="shared" si="189"/>
        <v>-</v>
      </c>
      <c r="Z2002" s="2" t="str">
        <f>IF($D2002&gt;0,COUNTIFS($O$3:$O2002,$O2002,$L$3:$L2002,$L2002,$I$3:$I2002,$I2002),"-")</f>
        <v>-</v>
      </c>
      <c r="AA2002" s="27" t="str">
        <f>IF($D2002&gt;0,IF(OR($Z2002 &gt;1,$L2002&lt;&gt;"Adulti"),0,VLOOKUP($P2002,Regione!$B$2:$C$22,2,FALSE)),"-")</f>
        <v>-</v>
      </c>
      <c r="AB2002" s="27" t="str">
        <f>IF($D2002&gt;0,IF(COUNTIFS($O$3:$O2002,$O2002,$L$3:$L2002,$L2002,$I$3:$I2002,$I2002) &gt;1,0,SUMIFS($Y$3:$Y$2503,$L$3:$L$2503,$L2002,$O$3:$O$2503,$O2002,$I$3:$I$2503,$I2002)),"-")</f>
        <v>-</v>
      </c>
      <c r="AC2002" s="27" t="str">
        <f t="shared" si="192"/>
        <v>-</v>
      </c>
    </row>
    <row r="2003" spans="1:29" s="1" customFormat="1">
      <c r="A2003" s="13"/>
      <c r="B2003" s="107" t="str">
        <f>IF(COUNTA($A2003)&gt;0,VLOOKUP($A2003,Corsa!$A$1:$F$43,2,FALSE),"-")</f>
        <v>-</v>
      </c>
      <c r="C2003" s="11"/>
      <c r="D2003" s="13"/>
      <c r="E2003" s="13"/>
      <c r="F2003" s="46" t="str">
        <f>IF(COUNTA($A2003)&gt;0,VLOOKUP($A2003,Corsa!$A$1:$F$43,3,FALSE),"-")</f>
        <v>-</v>
      </c>
      <c r="G2003" s="28" t="str">
        <f>IF($D2003&gt;0,VLOOKUP($D2003,Iscrizioni!$A$2:$M$2502,9,FALSE),"-")</f>
        <v>-</v>
      </c>
      <c r="H2003" s="28" t="str">
        <f>IF($D2003&gt;0,VLOOKUP($D2003,Iscrizioni!$A$2:$M$2502,4,FALSE),"-")</f>
        <v>-</v>
      </c>
      <c r="I2003" s="27" t="str">
        <f>IF($D2003&gt;0,VLOOKUP($D2003,Iscrizioni!$A$2:$M$2502,5,FALSE),"-")</f>
        <v>-</v>
      </c>
      <c r="J2003" s="27" t="str">
        <f>IF($D2003&gt;0,VLOOKUP($D2003,Iscrizioni!$A$2:$M$2502,10,FALSE),"-")</f>
        <v>-</v>
      </c>
      <c r="K2003" s="27" t="str">
        <f t="shared" si="190"/>
        <v>-</v>
      </c>
      <c r="L2003" s="46" t="str">
        <f>IF($D2003&gt;0,VLOOKUP($D2003,Iscrizioni!$A$2:$M$2502,11,FALSE),"-")</f>
        <v>-</v>
      </c>
      <c r="M2003" s="27" t="str">
        <f>IF($D2003&gt;0,VLOOKUP($D2003,Iscrizioni!$A$2:$N$2502,12,FALSE),"-")</f>
        <v>-</v>
      </c>
      <c r="N2003" s="46" t="str">
        <f>IF($D2003&gt;0,VLOOKUP($D2003,Iscrizioni!$A$2:$M$2502,6,FALSE),"-")</f>
        <v>-</v>
      </c>
      <c r="O2003" s="107" t="str">
        <f>IF($D2003&gt;0,VLOOKUP($D2003,Iscrizioni!$A$2:$M$2502,7,FALSE),"-")</f>
        <v>-</v>
      </c>
      <c r="P2003" s="46" t="str">
        <f>IF($D2003&gt;0,VLOOKUP(LEFT($N2003,1),Regione!$A$2:$C$21,2,FALSE),"-")</f>
        <v>-</v>
      </c>
      <c r="Q2003" s="112" t="str">
        <f ca="1">IF($D2003&gt;0,NormalizzaTempo("D",CELL("tipo",$E2003),$E2003),"-")</f>
        <v>-</v>
      </c>
      <c r="R2003" s="27" t="str">
        <f>IF($D2003&gt;0,VLOOKUP($D2003,Iscrizioni!$A$2:$M$2502,13,FALSE),"-")</f>
        <v>-</v>
      </c>
      <c r="S2003" s="112" t="str">
        <f t="shared" si="193"/>
        <v>-</v>
      </c>
      <c r="T2003" s="112" t="str">
        <f>IF($D2003&gt;0,SUMIFS($S$3:$S2003,$X$3:$X2003,1,$J$3:$J2003,$J2003),"-")</f>
        <v>-</v>
      </c>
      <c r="U2003" s="112" t="str">
        <f t="shared" si="194"/>
        <v>-</v>
      </c>
      <c r="V2003" s="112" t="str">
        <f t="shared" si="191"/>
        <v>-</v>
      </c>
      <c r="W2003" s="27" t="str">
        <f>IF(LEN($C2003)=0,IF($D2003&gt;0,COUNTIFS($A$3:$A2003,$A2003),"-"),"Escluso")</f>
        <v>-</v>
      </c>
      <c r="X2003" s="2" t="str">
        <f>IF(LEN($C2003)=0,IF($D2003&gt;0,COUNTIFS($J$3:$J2003,$J2003,$C$3:$C2003,""),"-"),"Escluso")</f>
        <v>-</v>
      </c>
      <c r="Y2003" s="127" t="str">
        <f t="shared" si="189"/>
        <v>-</v>
      </c>
      <c r="Z2003" s="2" t="str">
        <f>IF($D2003&gt;0,COUNTIFS($O$3:$O2003,$O2003,$L$3:$L2003,$L2003,$I$3:$I2003,$I2003),"-")</f>
        <v>-</v>
      </c>
      <c r="AA2003" s="27" t="str">
        <f>IF($D2003&gt;0,IF(OR($Z2003 &gt;1,$L2003&lt;&gt;"Adulti"),0,VLOOKUP($P2003,Regione!$B$2:$C$22,2,FALSE)),"-")</f>
        <v>-</v>
      </c>
      <c r="AB2003" s="27" t="str">
        <f>IF($D2003&gt;0,IF(COUNTIFS($O$3:$O2003,$O2003,$L$3:$L2003,$L2003,$I$3:$I2003,$I2003) &gt;1,0,SUMIFS($Y$3:$Y$2503,$L$3:$L$2503,$L2003,$O$3:$O$2503,$O2003,$I$3:$I$2503,$I2003)),"-")</f>
        <v>-</v>
      </c>
      <c r="AC2003" s="27" t="str">
        <f t="shared" si="192"/>
        <v>-</v>
      </c>
    </row>
    <row r="2004" spans="1:29" s="1" customFormat="1">
      <c r="A2004" s="13"/>
      <c r="B2004" s="107" t="str">
        <f>IF(COUNTA($A2004)&gt;0,VLOOKUP($A2004,Corsa!$A$1:$F$43,2,FALSE),"-")</f>
        <v>-</v>
      </c>
      <c r="C2004" s="11"/>
      <c r="D2004" s="13"/>
      <c r="E2004" s="13"/>
      <c r="F2004" s="46" t="str">
        <f>IF(COUNTA($A2004)&gt;0,VLOOKUP($A2004,Corsa!$A$1:$F$43,3,FALSE),"-")</f>
        <v>-</v>
      </c>
      <c r="G2004" s="28" t="str">
        <f>IF($D2004&gt;0,VLOOKUP($D2004,Iscrizioni!$A$2:$M$2502,9,FALSE),"-")</f>
        <v>-</v>
      </c>
      <c r="H2004" s="28" t="str">
        <f>IF($D2004&gt;0,VLOOKUP($D2004,Iscrizioni!$A$2:$M$2502,4,FALSE),"-")</f>
        <v>-</v>
      </c>
      <c r="I2004" s="27" t="str">
        <f>IF($D2004&gt;0,VLOOKUP($D2004,Iscrizioni!$A$2:$M$2502,5,FALSE),"-")</f>
        <v>-</v>
      </c>
      <c r="J2004" s="27" t="str">
        <f>IF($D2004&gt;0,VLOOKUP($D2004,Iscrizioni!$A$2:$M$2502,10,FALSE),"-")</f>
        <v>-</v>
      </c>
      <c r="K2004" s="27" t="str">
        <f t="shared" si="190"/>
        <v>-</v>
      </c>
      <c r="L2004" s="46" t="str">
        <f>IF($D2004&gt;0,VLOOKUP($D2004,Iscrizioni!$A$2:$M$2502,11,FALSE),"-")</f>
        <v>-</v>
      </c>
      <c r="M2004" s="27" t="str">
        <f>IF($D2004&gt;0,VLOOKUP($D2004,Iscrizioni!$A$2:$N$2502,12,FALSE),"-")</f>
        <v>-</v>
      </c>
      <c r="N2004" s="46" t="str">
        <f>IF($D2004&gt;0,VLOOKUP($D2004,Iscrizioni!$A$2:$M$2502,6,FALSE),"-")</f>
        <v>-</v>
      </c>
      <c r="O2004" s="107" t="str">
        <f>IF($D2004&gt;0,VLOOKUP($D2004,Iscrizioni!$A$2:$M$2502,7,FALSE),"-")</f>
        <v>-</v>
      </c>
      <c r="P2004" s="46" t="str">
        <f>IF($D2004&gt;0,VLOOKUP(LEFT($N2004,1),Regione!$A$2:$C$21,2,FALSE),"-")</f>
        <v>-</v>
      </c>
      <c r="Q2004" s="112" t="str">
        <f ca="1">IF($D2004&gt;0,NormalizzaTempo("D",CELL("tipo",$E2004),$E2004),"-")</f>
        <v>-</v>
      </c>
      <c r="R2004" s="27" t="str">
        <f>IF($D2004&gt;0,VLOOKUP($D2004,Iscrizioni!$A$2:$M$2502,13,FALSE),"-")</f>
        <v>-</v>
      </c>
      <c r="S2004" s="112" t="str">
        <f t="shared" si="193"/>
        <v>-</v>
      </c>
      <c r="T2004" s="112" t="str">
        <f>IF($D2004&gt;0,SUMIFS($S$3:$S2004,$X$3:$X2004,1,$J$3:$J2004,$J2004),"-")</f>
        <v>-</v>
      </c>
      <c r="U2004" s="112" t="str">
        <f t="shared" si="194"/>
        <v>-</v>
      </c>
      <c r="V2004" s="112" t="str">
        <f t="shared" si="191"/>
        <v>-</v>
      </c>
      <c r="W2004" s="27" t="str">
        <f>IF(LEN($C2004)=0,IF($D2004&gt;0,COUNTIFS($A$3:$A2004,$A2004),"-"),"Escluso")</f>
        <v>-</v>
      </c>
      <c r="X2004" s="2" t="str">
        <f>IF(LEN($C2004)=0,IF($D2004&gt;0,COUNTIFS($J$3:$J2004,$J2004,$C$3:$C2004,""),"-"),"Escluso")</f>
        <v>-</v>
      </c>
      <c r="Y2004" s="127" t="str">
        <f t="shared" si="189"/>
        <v>-</v>
      </c>
      <c r="Z2004" s="2" t="str">
        <f>IF($D2004&gt;0,COUNTIFS($O$3:$O2004,$O2004,$L$3:$L2004,$L2004,$I$3:$I2004,$I2004),"-")</f>
        <v>-</v>
      </c>
      <c r="AA2004" s="27" t="str">
        <f>IF($D2004&gt;0,IF(OR($Z2004 &gt;1,$L2004&lt;&gt;"Adulti"),0,VLOOKUP($P2004,Regione!$B$2:$C$22,2,FALSE)),"-")</f>
        <v>-</v>
      </c>
      <c r="AB2004" s="27" t="str">
        <f>IF($D2004&gt;0,IF(COUNTIFS($O$3:$O2004,$O2004,$L$3:$L2004,$L2004,$I$3:$I2004,$I2004) &gt;1,0,SUMIFS($Y$3:$Y$2503,$L$3:$L$2503,$L2004,$O$3:$O$2503,$O2004,$I$3:$I$2503,$I2004)),"-")</f>
        <v>-</v>
      </c>
      <c r="AC2004" s="27" t="str">
        <f t="shared" si="192"/>
        <v>-</v>
      </c>
    </row>
    <row r="2005" spans="1:29" s="1" customFormat="1">
      <c r="A2005" s="13"/>
      <c r="B2005" s="107" t="str">
        <f>IF(COUNTA($A2005)&gt;0,VLOOKUP($A2005,Corsa!$A$1:$F$43,2,FALSE),"-")</f>
        <v>-</v>
      </c>
      <c r="C2005" s="11"/>
      <c r="D2005" s="13"/>
      <c r="E2005" s="13"/>
      <c r="F2005" s="46" t="str">
        <f>IF(COUNTA($A2005)&gt;0,VLOOKUP($A2005,Corsa!$A$1:$F$43,3,FALSE),"-")</f>
        <v>-</v>
      </c>
      <c r="G2005" s="28" t="str">
        <f>IF($D2005&gt;0,VLOOKUP($D2005,Iscrizioni!$A$2:$M$2502,9,FALSE),"-")</f>
        <v>-</v>
      </c>
      <c r="H2005" s="28" t="str">
        <f>IF($D2005&gt;0,VLOOKUP($D2005,Iscrizioni!$A$2:$M$2502,4,FALSE),"-")</f>
        <v>-</v>
      </c>
      <c r="I2005" s="27" t="str">
        <f>IF($D2005&gt;0,VLOOKUP($D2005,Iscrizioni!$A$2:$M$2502,5,FALSE),"-")</f>
        <v>-</v>
      </c>
      <c r="J2005" s="27" t="str">
        <f>IF($D2005&gt;0,VLOOKUP($D2005,Iscrizioni!$A$2:$M$2502,10,FALSE),"-")</f>
        <v>-</v>
      </c>
      <c r="K2005" s="27" t="str">
        <f t="shared" si="190"/>
        <v>-</v>
      </c>
      <c r="L2005" s="46" t="str">
        <f>IF($D2005&gt;0,VLOOKUP($D2005,Iscrizioni!$A$2:$M$2502,11,FALSE),"-")</f>
        <v>-</v>
      </c>
      <c r="M2005" s="27" t="str">
        <f>IF($D2005&gt;0,VLOOKUP($D2005,Iscrizioni!$A$2:$N$2502,12,FALSE),"-")</f>
        <v>-</v>
      </c>
      <c r="N2005" s="46" t="str">
        <f>IF($D2005&gt;0,VLOOKUP($D2005,Iscrizioni!$A$2:$M$2502,6,FALSE),"-")</f>
        <v>-</v>
      </c>
      <c r="O2005" s="107" t="str">
        <f>IF($D2005&gt;0,VLOOKUP($D2005,Iscrizioni!$A$2:$M$2502,7,FALSE),"-")</f>
        <v>-</v>
      </c>
      <c r="P2005" s="46" t="str">
        <f>IF($D2005&gt;0,VLOOKUP(LEFT($N2005,1),Regione!$A$2:$C$21,2,FALSE),"-")</f>
        <v>-</v>
      </c>
      <c r="Q2005" s="112" t="str">
        <f ca="1">IF($D2005&gt;0,NormalizzaTempo("D",CELL("tipo",$E2005),$E2005),"-")</f>
        <v>-</v>
      </c>
      <c r="R2005" s="27" t="str">
        <f>IF($D2005&gt;0,VLOOKUP($D2005,Iscrizioni!$A$2:$M$2502,13,FALSE),"-")</f>
        <v>-</v>
      </c>
      <c r="S2005" s="112" t="str">
        <f t="shared" si="193"/>
        <v>-</v>
      </c>
      <c r="T2005" s="112" t="str">
        <f>IF($D2005&gt;0,SUMIFS($S$3:$S2005,$X$3:$X2005,1,$J$3:$J2005,$J2005),"-")</f>
        <v>-</v>
      </c>
      <c r="U2005" s="112" t="str">
        <f t="shared" si="194"/>
        <v>-</v>
      </c>
      <c r="V2005" s="112" t="str">
        <f t="shared" si="191"/>
        <v>-</v>
      </c>
      <c r="W2005" s="27" t="str">
        <f>IF(LEN($C2005)=0,IF($D2005&gt;0,COUNTIFS($A$3:$A2005,$A2005),"-"),"Escluso")</f>
        <v>-</v>
      </c>
      <c r="X2005" s="2" t="str">
        <f>IF(LEN($C2005)=0,IF($D2005&gt;0,COUNTIFS($J$3:$J2005,$J2005,$C$3:$C2005,""),"-"),"Escluso")</f>
        <v>-</v>
      </c>
      <c r="Y2005" s="127" t="str">
        <f t="shared" si="189"/>
        <v>-</v>
      </c>
      <c r="Z2005" s="2" t="str">
        <f>IF($D2005&gt;0,COUNTIFS($O$3:$O2005,$O2005,$L$3:$L2005,$L2005,$I$3:$I2005,$I2005),"-")</f>
        <v>-</v>
      </c>
      <c r="AA2005" s="27" t="str">
        <f>IF($D2005&gt;0,IF(OR($Z2005 &gt;1,$L2005&lt;&gt;"Adulti"),0,VLOOKUP($P2005,Regione!$B$2:$C$22,2,FALSE)),"-")</f>
        <v>-</v>
      </c>
      <c r="AB2005" s="27" t="str">
        <f>IF($D2005&gt;0,IF(COUNTIFS($O$3:$O2005,$O2005,$L$3:$L2005,$L2005,$I$3:$I2005,$I2005) &gt;1,0,SUMIFS($Y$3:$Y$2503,$L$3:$L$2503,$L2005,$O$3:$O$2503,$O2005,$I$3:$I$2503,$I2005)),"-")</f>
        <v>-</v>
      </c>
      <c r="AC2005" s="27" t="str">
        <f t="shared" si="192"/>
        <v>-</v>
      </c>
    </row>
    <row r="2006" spans="1:29" s="1" customFormat="1">
      <c r="A2006" s="13"/>
      <c r="B2006" s="107" t="str">
        <f>IF(COUNTA($A2006)&gt;0,VLOOKUP($A2006,Corsa!$A$1:$F$43,2,FALSE),"-")</f>
        <v>-</v>
      </c>
      <c r="C2006" s="11"/>
      <c r="D2006" s="13"/>
      <c r="E2006" s="13"/>
      <c r="F2006" s="46" t="str">
        <f>IF(COUNTA($A2006)&gt;0,VLOOKUP($A2006,Corsa!$A$1:$F$43,3,FALSE),"-")</f>
        <v>-</v>
      </c>
      <c r="G2006" s="28" t="str">
        <f>IF($D2006&gt;0,VLOOKUP($D2006,Iscrizioni!$A$2:$M$2502,9,FALSE),"-")</f>
        <v>-</v>
      </c>
      <c r="H2006" s="28" t="str">
        <f>IF($D2006&gt;0,VLOOKUP($D2006,Iscrizioni!$A$2:$M$2502,4,FALSE),"-")</f>
        <v>-</v>
      </c>
      <c r="I2006" s="27" t="str">
        <f>IF($D2006&gt;0,VLOOKUP($D2006,Iscrizioni!$A$2:$M$2502,5,FALSE),"-")</f>
        <v>-</v>
      </c>
      <c r="J2006" s="27" t="str">
        <f>IF($D2006&gt;0,VLOOKUP($D2006,Iscrizioni!$A$2:$M$2502,10,FALSE),"-")</f>
        <v>-</v>
      </c>
      <c r="K2006" s="27" t="str">
        <f t="shared" si="190"/>
        <v>-</v>
      </c>
      <c r="L2006" s="46" t="str">
        <f>IF($D2006&gt;0,VLOOKUP($D2006,Iscrizioni!$A$2:$M$2502,11,FALSE),"-")</f>
        <v>-</v>
      </c>
      <c r="M2006" s="27" t="str">
        <f>IF($D2006&gt;0,VLOOKUP($D2006,Iscrizioni!$A$2:$N$2502,12,FALSE),"-")</f>
        <v>-</v>
      </c>
      <c r="N2006" s="46" t="str">
        <f>IF($D2006&gt;0,VLOOKUP($D2006,Iscrizioni!$A$2:$M$2502,6,FALSE),"-")</f>
        <v>-</v>
      </c>
      <c r="O2006" s="107" t="str">
        <f>IF($D2006&gt;0,VLOOKUP($D2006,Iscrizioni!$A$2:$M$2502,7,FALSE),"-")</f>
        <v>-</v>
      </c>
      <c r="P2006" s="46" t="str">
        <f>IF($D2006&gt;0,VLOOKUP(LEFT($N2006,1),Regione!$A$2:$C$21,2,FALSE),"-")</f>
        <v>-</v>
      </c>
      <c r="Q2006" s="112" t="str">
        <f ca="1">IF($D2006&gt;0,NormalizzaTempo("D",CELL("tipo",$E2006),$E2006),"-")</f>
        <v>-</v>
      </c>
      <c r="R2006" s="27" t="str">
        <f>IF($D2006&gt;0,VLOOKUP($D2006,Iscrizioni!$A$2:$M$2502,13,FALSE),"-")</f>
        <v>-</v>
      </c>
      <c r="S2006" s="112" t="str">
        <f t="shared" si="193"/>
        <v>-</v>
      </c>
      <c r="T2006" s="112" t="str">
        <f>IF($D2006&gt;0,SUMIFS($S$3:$S2006,$X$3:$X2006,1,$J$3:$J2006,$J2006),"-")</f>
        <v>-</v>
      </c>
      <c r="U2006" s="112" t="str">
        <f t="shared" si="194"/>
        <v>-</v>
      </c>
      <c r="V2006" s="112" t="str">
        <f t="shared" si="191"/>
        <v>-</v>
      </c>
      <c r="W2006" s="27" t="str">
        <f>IF(LEN($C2006)=0,IF($D2006&gt;0,COUNTIFS($A$3:$A2006,$A2006),"-"),"Escluso")</f>
        <v>-</v>
      </c>
      <c r="X2006" s="2" t="str">
        <f>IF(LEN($C2006)=0,IF($D2006&gt;0,COUNTIFS($J$3:$J2006,$J2006,$C$3:$C2006,""),"-"),"Escluso")</f>
        <v>-</v>
      </c>
      <c r="Y2006" s="127" t="str">
        <f t="shared" si="189"/>
        <v>-</v>
      </c>
      <c r="Z2006" s="2" t="str">
        <f>IF($D2006&gt;0,COUNTIFS($O$3:$O2006,$O2006,$L$3:$L2006,$L2006,$I$3:$I2006,$I2006),"-")</f>
        <v>-</v>
      </c>
      <c r="AA2006" s="27" t="str">
        <f>IF($D2006&gt;0,IF(OR($Z2006 &gt;1,$L2006&lt;&gt;"Adulti"),0,VLOOKUP($P2006,Regione!$B$2:$C$22,2,FALSE)),"-")</f>
        <v>-</v>
      </c>
      <c r="AB2006" s="27" t="str">
        <f>IF($D2006&gt;0,IF(COUNTIFS($O$3:$O2006,$O2006,$L$3:$L2006,$L2006,$I$3:$I2006,$I2006) &gt;1,0,SUMIFS($Y$3:$Y$2503,$L$3:$L$2503,$L2006,$O$3:$O$2503,$O2006,$I$3:$I$2503,$I2006)),"-")</f>
        <v>-</v>
      </c>
      <c r="AC2006" s="27" t="str">
        <f t="shared" si="192"/>
        <v>-</v>
      </c>
    </row>
    <row r="2007" spans="1:29" s="1" customFormat="1">
      <c r="A2007" s="13"/>
      <c r="B2007" s="107" t="str">
        <f>IF(COUNTA($A2007)&gt;0,VLOOKUP($A2007,Corsa!$A$1:$F$43,2,FALSE),"-")</f>
        <v>-</v>
      </c>
      <c r="C2007" s="11"/>
      <c r="D2007" s="13"/>
      <c r="E2007" s="13"/>
      <c r="F2007" s="46" t="str">
        <f>IF(COUNTA($A2007)&gt;0,VLOOKUP($A2007,Corsa!$A$1:$F$43,3,FALSE),"-")</f>
        <v>-</v>
      </c>
      <c r="G2007" s="28" t="str">
        <f>IF($D2007&gt;0,VLOOKUP($D2007,Iscrizioni!$A$2:$M$2502,9,FALSE),"-")</f>
        <v>-</v>
      </c>
      <c r="H2007" s="28" t="str">
        <f>IF($D2007&gt;0,VLOOKUP($D2007,Iscrizioni!$A$2:$M$2502,4,FALSE),"-")</f>
        <v>-</v>
      </c>
      <c r="I2007" s="27" t="str">
        <f>IF($D2007&gt;0,VLOOKUP($D2007,Iscrizioni!$A$2:$M$2502,5,FALSE),"-")</f>
        <v>-</v>
      </c>
      <c r="J2007" s="27" t="str">
        <f>IF($D2007&gt;0,VLOOKUP($D2007,Iscrizioni!$A$2:$M$2502,10,FALSE),"-")</f>
        <v>-</v>
      </c>
      <c r="K2007" s="27" t="str">
        <f t="shared" si="190"/>
        <v>-</v>
      </c>
      <c r="L2007" s="46" t="str">
        <f>IF($D2007&gt;0,VLOOKUP($D2007,Iscrizioni!$A$2:$M$2502,11,FALSE),"-")</f>
        <v>-</v>
      </c>
      <c r="M2007" s="27" t="str">
        <f>IF($D2007&gt;0,VLOOKUP($D2007,Iscrizioni!$A$2:$N$2502,12,FALSE),"-")</f>
        <v>-</v>
      </c>
      <c r="N2007" s="46" t="str">
        <f>IF($D2007&gt;0,VLOOKUP($D2007,Iscrizioni!$A$2:$M$2502,6,FALSE),"-")</f>
        <v>-</v>
      </c>
      <c r="O2007" s="107" t="str">
        <f>IF($D2007&gt;0,VLOOKUP($D2007,Iscrizioni!$A$2:$M$2502,7,FALSE),"-")</f>
        <v>-</v>
      </c>
      <c r="P2007" s="46" t="str">
        <f>IF($D2007&gt;0,VLOOKUP(LEFT($N2007,1),Regione!$A$2:$C$21,2,FALSE),"-")</f>
        <v>-</v>
      </c>
      <c r="Q2007" s="112" t="str">
        <f ca="1">IF($D2007&gt;0,NormalizzaTempo("D",CELL("tipo",$E2007),$E2007),"-")</f>
        <v>-</v>
      </c>
      <c r="R2007" s="27" t="str">
        <f>IF($D2007&gt;0,VLOOKUP($D2007,Iscrizioni!$A$2:$M$2502,13,FALSE),"-")</f>
        <v>-</v>
      </c>
      <c r="S2007" s="112" t="str">
        <f t="shared" si="193"/>
        <v>-</v>
      </c>
      <c r="T2007" s="112" t="str">
        <f>IF($D2007&gt;0,SUMIFS($S$3:$S2007,$X$3:$X2007,1,$J$3:$J2007,$J2007),"-")</f>
        <v>-</v>
      </c>
      <c r="U2007" s="112" t="str">
        <f t="shared" si="194"/>
        <v>-</v>
      </c>
      <c r="V2007" s="112" t="str">
        <f t="shared" si="191"/>
        <v>-</v>
      </c>
      <c r="W2007" s="27" t="str">
        <f>IF(LEN($C2007)=0,IF($D2007&gt;0,COUNTIFS($A$3:$A2007,$A2007),"-"),"Escluso")</f>
        <v>-</v>
      </c>
      <c r="X2007" s="2" t="str">
        <f>IF(LEN($C2007)=0,IF($D2007&gt;0,COUNTIFS($J$3:$J2007,$J2007,$C$3:$C2007,""),"-"),"Escluso")</f>
        <v>-</v>
      </c>
      <c r="Y2007" s="127" t="str">
        <f t="shared" si="189"/>
        <v>-</v>
      </c>
      <c r="Z2007" s="2" t="str">
        <f>IF($D2007&gt;0,COUNTIFS($O$3:$O2007,$O2007,$L$3:$L2007,$L2007,$I$3:$I2007,$I2007),"-")</f>
        <v>-</v>
      </c>
      <c r="AA2007" s="27" t="str">
        <f>IF($D2007&gt;0,IF(OR($Z2007 &gt;1,$L2007&lt;&gt;"Adulti"),0,VLOOKUP($P2007,Regione!$B$2:$C$22,2,FALSE)),"-")</f>
        <v>-</v>
      </c>
      <c r="AB2007" s="27" t="str">
        <f>IF($D2007&gt;0,IF(COUNTIFS($O$3:$O2007,$O2007,$L$3:$L2007,$L2007,$I$3:$I2007,$I2007) &gt;1,0,SUMIFS($Y$3:$Y$2503,$L$3:$L$2503,$L2007,$O$3:$O$2503,$O2007,$I$3:$I$2503,$I2007)),"-")</f>
        <v>-</v>
      </c>
      <c r="AC2007" s="27" t="str">
        <f t="shared" si="192"/>
        <v>-</v>
      </c>
    </row>
    <row r="2008" spans="1:29" s="1" customFormat="1">
      <c r="A2008" s="13"/>
      <c r="B2008" s="107" t="str">
        <f>IF(COUNTA($A2008)&gt;0,VLOOKUP($A2008,Corsa!$A$1:$F$43,2,FALSE),"-")</f>
        <v>-</v>
      </c>
      <c r="C2008" s="11"/>
      <c r="D2008" s="13"/>
      <c r="E2008" s="13"/>
      <c r="F2008" s="46" t="str">
        <f>IF(COUNTA($A2008)&gt;0,VLOOKUP($A2008,Corsa!$A$1:$F$43,3,FALSE),"-")</f>
        <v>-</v>
      </c>
      <c r="G2008" s="28" t="str">
        <f>IF($D2008&gt;0,VLOOKUP($D2008,Iscrizioni!$A$2:$M$2502,9,FALSE),"-")</f>
        <v>-</v>
      </c>
      <c r="H2008" s="28" t="str">
        <f>IF($D2008&gt;0,VLOOKUP($D2008,Iscrizioni!$A$2:$M$2502,4,FALSE),"-")</f>
        <v>-</v>
      </c>
      <c r="I2008" s="27" t="str">
        <f>IF($D2008&gt;0,VLOOKUP($D2008,Iscrizioni!$A$2:$M$2502,5,FALSE),"-")</f>
        <v>-</v>
      </c>
      <c r="J2008" s="27" t="str">
        <f>IF($D2008&gt;0,VLOOKUP($D2008,Iscrizioni!$A$2:$M$2502,10,FALSE),"-")</f>
        <v>-</v>
      </c>
      <c r="K2008" s="27" t="str">
        <f t="shared" si="190"/>
        <v>-</v>
      </c>
      <c r="L2008" s="46" t="str">
        <f>IF($D2008&gt;0,VLOOKUP($D2008,Iscrizioni!$A$2:$M$2502,11,FALSE),"-")</f>
        <v>-</v>
      </c>
      <c r="M2008" s="27" t="str">
        <f>IF($D2008&gt;0,VLOOKUP($D2008,Iscrizioni!$A$2:$N$2502,12,FALSE),"-")</f>
        <v>-</v>
      </c>
      <c r="N2008" s="46" t="str">
        <f>IF($D2008&gt;0,VLOOKUP($D2008,Iscrizioni!$A$2:$M$2502,6,FALSE),"-")</f>
        <v>-</v>
      </c>
      <c r="O2008" s="107" t="str">
        <f>IF($D2008&gt;0,VLOOKUP($D2008,Iscrizioni!$A$2:$M$2502,7,FALSE),"-")</f>
        <v>-</v>
      </c>
      <c r="P2008" s="46" t="str">
        <f>IF($D2008&gt;0,VLOOKUP(LEFT($N2008,1),Regione!$A$2:$C$21,2,FALSE),"-")</f>
        <v>-</v>
      </c>
      <c r="Q2008" s="112" t="str">
        <f ca="1">IF($D2008&gt;0,NormalizzaTempo("D",CELL("tipo",$E2008),$E2008),"-")</f>
        <v>-</v>
      </c>
      <c r="R2008" s="27" t="str">
        <f>IF($D2008&gt;0,VLOOKUP($D2008,Iscrizioni!$A$2:$M$2502,13,FALSE),"-")</f>
        <v>-</v>
      </c>
      <c r="S2008" s="112" t="str">
        <f t="shared" si="193"/>
        <v>-</v>
      </c>
      <c r="T2008" s="112" t="str">
        <f>IF($D2008&gt;0,SUMIFS($S$3:$S2008,$X$3:$X2008,1,$J$3:$J2008,$J2008),"-")</f>
        <v>-</v>
      </c>
      <c r="U2008" s="112" t="str">
        <f t="shared" si="194"/>
        <v>-</v>
      </c>
      <c r="V2008" s="112" t="str">
        <f t="shared" si="191"/>
        <v>-</v>
      </c>
      <c r="W2008" s="27" t="str">
        <f>IF(LEN($C2008)=0,IF($D2008&gt;0,COUNTIFS($A$3:$A2008,$A2008),"-"),"Escluso")</f>
        <v>-</v>
      </c>
      <c r="X2008" s="2" t="str">
        <f>IF(LEN($C2008)=0,IF($D2008&gt;0,COUNTIFS($J$3:$J2008,$J2008,$C$3:$C2008,""),"-"),"Escluso")</f>
        <v>-</v>
      </c>
      <c r="Y2008" s="127" t="str">
        <f t="shared" si="189"/>
        <v>-</v>
      </c>
      <c r="Z2008" s="2" t="str">
        <f>IF($D2008&gt;0,COUNTIFS($O$3:$O2008,$O2008,$L$3:$L2008,$L2008,$I$3:$I2008,$I2008),"-")</f>
        <v>-</v>
      </c>
      <c r="AA2008" s="27" t="str">
        <f>IF($D2008&gt;0,IF(OR($Z2008 &gt;1,$L2008&lt;&gt;"Adulti"),0,VLOOKUP($P2008,Regione!$B$2:$C$22,2,FALSE)),"-")</f>
        <v>-</v>
      </c>
      <c r="AB2008" s="27" t="str">
        <f>IF($D2008&gt;0,IF(COUNTIFS($O$3:$O2008,$O2008,$L$3:$L2008,$L2008,$I$3:$I2008,$I2008) &gt;1,0,SUMIFS($Y$3:$Y$2503,$L$3:$L$2503,$L2008,$O$3:$O$2503,$O2008,$I$3:$I$2503,$I2008)),"-")</f>
        <v>-</v>
      </c>
      <c r="AC2008" s="27" t="str">
        <f t="shared" si="192"/>
        <v>-</v>
      </c>
    </row>
    <row r="2009" spans="1:29" s="1" customFormat="1">
      <c r="A2009" s="13"/>
      <c r="B2009" s="107" t="str">
        <f>IF(COUNTA($A2009)&gt;0,VLOOKUP($A2009,Corsa!$A$1:$F$43,2,FALSE),"-")</f>
        <v>-</v>
      </c>
      <c r="C2009" s="11"/>
      <c r="D2009" s="13"/>
      <c r="E2009" s="13"/>
      <c r="F2009" s="46" t="str">
        <f>IF(COUNTA($A2009)&gt;0,VLOOKUP($A2009,Corsa!$A$1:$F$43,3,FALSE),"-")</f>
        <v>-</v>
      </c>
      <c r="G2009" s="28" t="str">
        <f>IF($D2009&gt;0,VLOOKUP($D2009,Iscrizioni!$A$2:$M$2502,9,FALSE),"-")</f>
        <v>-</v>
      </c>
      <c r="H2009" s="28" t="str">
        <f>IF($D2009&gt;0,VLOOKUP($D2009,Iscrizioni!$A$2:$M$2502,4,FALSE),"-")</f>
        <v>-</v>
      </c>
      <c r="I2009" s="27" t="str">
        <f>IF($D2009&gt;0,VLOOKUP($D2009,Iscrizioni!$A$2:$M$2502,5,FALSE),"-")</f>
        <v>-</v>
      </c>
      <c r="J2009" s="27" t="str">
        <f>IF($D2009&gt;0,VLOOKUP($D2009,Iscrizioni!$A$2:$M$2502,10,FALSE),"-")</f>
        <v>-</v>
      </c>
      <c r="K2009" s="27" t="str">
        <f t="shared" si="190"/>
        <v>-</v>
      </c>
      <c r="L2009" s="46" t="str">
        <f>IF($D2009&gt;0,VLOOKUP($D2009,Iscrizioni!$A$2:$M$2502,11,FALSE),"-")</f>
        <v>-</v>
      </c>
      <c r="M2009" s="27" t="str">
        <f>IF($D2009&gt;0,VLOOKUP($D2009,Iscrizioni!$A$2:$N$2502,12,FALSE),"-")</f>
        <v>-</v>
      </c>
      <c r="N2009" s="46" t="str">
        <f>IF($D2009&gt;0,VLOOKUP($D2009,Iscrizioni!$A$2:$M$2502,6,FALSE),"-")</f>
        <v>-</v>
      </c>
      <c r="O2009" s="107" t="str">
        <f>IF($D2009&gt;0,VLOOKUP($D2009,Iscrizioni!$A$2:$M$2502,7,FALSE),"-")</f>
        <v>-</v>
      </c>
      <c r="P2009" s="46" t="str">
        <f>IF($D2009&gt;0,VLOOKUP(LEFT($N2009,1),Regione!$A$2:$C$21,2,FALSE),"-")</f>
        <v>-</v>
      </c>
      <c r="Q2009" s="112" t="str">
        <f ca="1">IF($D2009&gt;0,NormalizzaTempo("D",CELL("tipo",$E2009),$E2009),"-")</f>
        <v>-</v>
      </c>
      <c r="R2009" s="27" t="str">
        <f>IF($D2009&gt;0,VLOOKUP($D2009,Iscrizioni!$A$2:$M$2502,13,FALSE),"-")</f>
        <v>-</v>
      </c>
      <c r="S2009" s="112" t="str">
        <f t="shared" si="193"/>
        <v>-</v>
      </c>
      <c r="T2009" s="112" t="str">
        <f>IF($D2009&gt;0,SUMIFS($S$3:$S2009,$X$3:$X2009,1,$J$3:$J2009,$J2009),"-")</f>
        <v>-</v>
      </c>
      <c r="U2009" s="112" t="str">
        <f t="shared" si="194"/>
        <v>-</v>
      </c>
      <c r="V2009" s="112" t="str">
        <f t="shared" si="191"/>
        <v>-</v>
      </c>
      <c r="W2009" s="27" t="str">
        <f>IF(LEN($C2009)=0,IF($D2009&gt;0,COUNTIFS($A$3:$A2009,$A2009),"-"),"Escluso")</f>
        <v>-</v>
      </c>
      <c r="X2009" s="2" t="str">
        <f>IF(LEN($C2009)=0,IF($D2009&gt;0,COUNTIFS($J$3:$J2009,$J2009,$C$3:$C2009,""),"-"),"Escluso")</f>
        <v>-</v>
      </c>
      <c r="Y2009" s="127" t="str">
        <f t="shared" si="189"/>
        <v>-</v>
      </c>
      <c r="Z2009" s="2" t="str">
        <f>IF($D2009&gt;0,COUNTIFS($O$3:$O2009,$O2009,$L$3:$L2009,$L2009,$I$3:$I2009,$I2009),"-")</f>
        <v>-</v>
      </c>
      <c r="AA2009" s="27" t="str">
        <f>IF($D2009&gt;0,IF(OR($Z2009 &gt;1,$L2009&lt;&gt;"Adulti"),0,VLOOKUP($P2009,Regione!$B$2:$C$22,2,FALSE)),"-")</f>
        <v>-</v>
      </c>
      <c r="AB2009" s="27" t="str">
        <f>IF($D2009&gt;0,IF(COUNTIFS($O$3:$O2009,$O2009,$L$3:$L2009,$L2009,$I$3:$I2009,$I2009) &gt;1,0,SUMIFS($Y$3:$Y$2503,$L$3:$L$2503,$L2009,$O$3:$O$2503,$O2009,$I$3:$I$2503,$I2009)),"-")</f>
        <v>-</v>
      </c>
      <c r="AC2009" s="27" t="str">
        <f t="shared" si="192"/>
        <v>-</v>
      </c>
    </row>
    <row r="2010" spans="1:29" s="1" customFormat="1">
      <c r="A2010" s="13"/>
      <c r="B2010" s="107" t="str">
        <f>IF(COUNTA($A2010)&gt;0,VLOOKUP($A2010,Corsa!$A$1:$F$43,2,FALSE),"-")</f>
        <v>-</v>
      </c>
      <c r="C2010" s="11"/>
      <c r="D2010" s="13"/>
      <c r="E2010" s="13"/>
      <c r="F2010" s="46" t="str">
        <f>IF(COUNTA($A2010)&gt;0,VLOOKUP($A2010,Corsa!$A$1:$F$43,3,FALSE),"-")</f>
        <v>-</v>
      </c>
      <c r="G2010" s="28" t="str">
        <f>IF($D2010&gt;0,VLOOKUP($D2010,Iscrizioni!$A$2:$M$2502,9,FALSE),"-")</f>
        <v>-</v>
      </c>
      <c r="H2010" s="28" t="str">
        <f>IF($D2010&gt;0,VLOOKUP($D2010,Iscrizioni!$A$2:$M$2502,4,FALSE),"-")</f>
        <v>-</v>
      </c>
      <c r="I2010" s="27" t="str">
        <f>IF($D2010&gt;0,VLOOKUP($D2010,Iscrizioni!$A$2:$M$2502,5,FALSE),"-")</f>
        <v>-</v>
      </c>
      <c r="J2010" s="27" t="str">
        <f>IF($D2010&gt;0,VLOOKUP($D2010,Iscrizioni!$A$2:$M$2502,10,FALSE),"-")</f>
        <v>-</v>
      </c>
      <c r="K2010" s="27" t="str">
        <f t="shared" si="190"/>
        <v>-</v>
      </c>
      <c r="L2010" s="46" t="str">
        <f>IF($D2010&gt;0,VLOOKUP($D2010,Iscrizioni!$A$2:$M$2502,11,FALSE),"-")</f>
        <v>-</v>
      </c>
      <c r="M2010" s="27" t="str">
        <f>IF($D2010&gt;0,VLOOKUP($D2010,Iscrizioni!$A$2:$N$2502,12,FALSE),"-")</f>
        <v>-</v>
      </c>
      <c r="N2010" s="46" t="str">
        <f>IF($D2010&gt;0,VLOOKUP($D2010,Iscrizioni!$A$2:$M$2502,6,FALSE),"-")</f>
        <v>-</v>
      </c>
      <c r="O2010" s="107" t="str">
        <f>IF($D2010&gt;0,VLOOKUP($D2010,Iscrizioni!$A$2:$M$2502,7,FALSE),"-")</f>
        <v>-</v>
      </c>
      <c r="P2010" s="46" t="str">
        <f>IF($D2010&gt;0,VLOOKUP(LEFT($N2010,1),Regione!$A$2:$C$21,2,FALSE),"-")</f>
        <v>-</v>
      </c>
      <c r="Q2010" s="112" t="str">
        <f ca="1">IF($D2010&gt;0,NormalizzaTempo("D",CELL("tipo",$E2010),$E2010),"-")</f>
        <v>-</v>
      </c>
      <c r="R2010" s="27" t="str">
        <f>IF($D2010&gt;0,VLOOKUP($D2010,Iscrizioni!$A$2:$M$2502,13,FALSE),"-")</f>
        <v>-</v>
      </c>
      <c r="S2010" s="112" t="str">
        <f t="shared" si="193"/>
        <v>-</v>
      </c>
      <c r="T2010" s="112" t="str">
        <f>IF($D2010&gt;0,SUMIFS($S$3:$S2010,$X$3:$X2010,1,$J$3:$J2010,$J2010),"-")</f>
        <v>-</v>
      </c>
      <c r="U2010" s="112" t="str">
        <f t="shared" si="194"/>
        <v>-</v>
      </c>
      <c r="V2010" s="112" t="str">
        <f t="shared" si="191"/>
        <v>-</v>
      </c>
      <c r="W2010" s="27" t="str">
        <f>IF(LEN($C2010)=0,IF($D2010&gt;0,COUNTIFS($A$3:$A2010,$A2010),"-"),"Escluso")</f>
        <v>-</v>
      </c>
      <c r="X2010" s="2" t="str">
        <f>IF(LEN($C2010)=0,IF($D2010&gt;0,COUNTIFS($J$3:$J2010,$J2010,$C$3:$C2010,""),"-"),"Escluso")</f>
        <v>-</v>
      </c>
      <c r="Y2010" s="127" t="str">
        <f t="shared" si="189"/>
        <v>-</v>
      </c>
      <c r="Z2010" s="2" t="str">
        <f>IF($D2010&gt;0,COUNTIFS($O$3:$O2010,$O2010,$L$3:$L2010,$L2010,$I$3:$I2010,$I2010),"-")</f>
        <v>-</v>
      </c>
      <c r="AA2010" s="27" t="str">
        <f>IF($D2010&gt;0,IF(OR($Z2010 &gt;1,$L2010&lt;&gt;"Adulti"),0,VLOOKUP($P2010,Regione!$B$2:$C$22,2,FALSE)),"-")</f>
        <v>-</v>
      </c>
      <c r="AB2010" s="27" t="str">
        <f>IF($D2010&gt;0,IF(COUNTIFS($O$3:$O2010,$O2010,$L$3:$L2010,$L2010,$I$3:$I2010,$I2010) &gt;1,0,SUMIFS($Y$3:$Y$2503,$L$3:$L$2503,$L2010,$O$3:$O$2503,$O2010,$I$3:$I$2503,$I2010)),"-")</f>
        <v>-</v>
      </c>
      <c r="AC2010" s="27" t="str">
        <f t="shared" si="192"/>
        <v>-</v>
      </c>
    </row>
    <row r="2011" spans="1:29" s="1" customFormat="1">
      <c r="A2011" s="13"/>
      <c r="B2011" s="107" t="str">
        <f>IF(COUNTA($A2011)&gt;0,VLOOKUP($A2011,Corsa!$A$1:$F$43,2,FALSE),"-")</f>
        <v>-</v>
      </c>
      <c r="C2011" s="11"/>
      <c r="D2011" s="13"/>
      <c r="E2011" s="13"/>
      <c r="F2011" s="46" t="str">
        <f>IF(COUNTA($A2011)&gt;0,VLOOKUP($A2011,Corsa!$A$1:$F$43,3,FALSE),"-")</f>
        <v>-</v>
      </c>
      <c r="G2011" s="28" t="str">
        <f>IF($D2011&gt;0,VLOOKUP($D2011,Iscrizioni!$A$2:$M$2502,9,FALSE),"-")</f>
        <v>-</v>
      </c>
      <c r="H2011" s="28" t="str">
        <f>IF($D2011&gt;0,VLOOKUP($D2011,Iscrizioni!$A$2:$M$2502,4,FALSE),"-")</f>
        <v>-</v>
      </c>
      <c r="I2011" s="27" t="str">
        <f>IF($D2011&gt;0,VLOOKUP($D2011,Iscrizioni!$A$2:$M$2502,5,FALSE),"-")</f>
        <v>-</v>
      </c>
      <c r="J2011" s="27" t="str">
        <f>IF($D2011&gt;0,VLOOKUP($D2011,Iscrizioni!$A$2:$M$2502,10,FALSE),"-")</f>
        <v>-</v>
      </c>
      <c r="K2011" s="27" t="str">
        <f t="shared" si="190"/>
        <v>-</v>
      </c>
      <c r="L2011" s="46" t="str">
        <f>IF($D2011&gt;0,VLOOKUP($D2011,Iscrizioni!$A$2:$M$2502,11,FALSE),"-")</f>
        <v>-</v>
      </c>
      <c r="M2011" s="27" t="str">
        <f>IF($D2011&gt;0,VLOOKUP($D2011,Iscrizioni!$A$2:$N$2502,12,FALSE),"-")</f>
        <v>-</v>
      </c>
      <c r="N2011" s="46" t="str">
        <f>IF($D2011&gt;0,VLOOKUP($D2011,Iscrizioni!$A$2:$M$2502,6,FALSE),"-")</f>
        <v>-</v>
      </c>
      <c r="O2011" s="107" t="str">
        <f>IF($D2011&gt;0,VLOOKUP($D2011,Iscrizioni!$A$2:$M$2502,7,FALSE),"-")</f>
        <v>-</v>
      </c>
      <c r="P2011" s="46" t="str">
        <f>IF($D2011&gt;0,VLOOKUP(LEFT($N2011,1),Regione!$A$2:$C$21,2,FALSE),"-")</f>
        <v>-</v>
      </c>
      <c r="Q2011" s="112" t="str">
        <f ca="1">IF($D2011&gt;0,NormalizzaTempo("D",CELL("tipo",$E2011),$E2011),"-")</f>
        <v>-</v>
      </c>
      <c r="R2011" s="27" t="str">
        <f>IF($D2011&gt;0,VLOOKUP($D2011,Iscrizioni!$A$2:$M$2502,13,FALSE),"-")</f>
        <v>-</v>
      </c>
      <c r="S2011" s="112" t="str">
        <f t="shared" si="193"/>
        <v>-</v>
      </c>
      <c r="T2011" s="112" t="str">
        <f>IF($D2011&gt;0,SUMIFS($S$3:$S2011,$X$3:$X2011,1,$J$3:$J2011,$J2011),"-")</f>
        <v>-</v>
      </c>
      <c r="U2011" s="112" t="str">
        <f t="shared" si="194"/>
        <v>-</v>
      </c>
      <c r="V2011" s="112" t="str">
        <f t="shared" si="191"/>
        <v>-</v>
      </c>
      <c r="W2011" s="27" t="str">
        <f>IF(LEN($C2011)=0,IF($D2011&gt;0,COUNTIFS($A$3:$A2011,$A2011),"-"),"Escluso")</f>
        <v>-</v>
      </c>
      <c r="X2011" s="2" t="str">
        <f>IF(LEN($C2011)=0,IF($D2011&gt;0,COUNTIFS($J$3:$J2011,$J2011,$C$3:$C2011,""),"-"),"Escluso")</f>
        <v>-</v>
      </c>
      <c r="Y2011" s="127" t="str">
        <f t="shared" si="189"/>
        <v>-</v>
      </c>
      <c r="Z2011" s="2" t="str">
        <f>IF($D2011&gt;0,COUNTIFS($O$3:$O2011,$O2011,$L$3:$L2011,$L2011,$I$3:$I2011,$I2011),"-")</f>
        <v>-</v>
      </c>
      <c r="AA2011" s="27" t="str">
        <f>IF($D2011&gt;0,IF(OR($Z2011 &gt;1,$L2011&lt;&gt;"Adulti"),0,VLOOKUP($P2011,Regione!$B$2:$C$22,2,FALSE)),"-")</f>
        <v>-</v>
      </c>
      <c r="AB2011" s="27" t="str">
        <f>IF($D2011&gt;0,IF(COUNTIFS($O$3:$O2011,$O2011,$L$3:$L2011,$L2011,$I$3:$I2011,$I2011) &gt;1,0,SUMIFS($Y$3:$Y$2503,$L$3:$L$2503,$L2011,$O$3:$O$2503,$O2011,$I$3:$I$2503,$I2011)),"-")</f>
        <v>-</v>
      </c>
      <c r="AC2011" s="27" t="str">
        <f t="shared" si="192"/>
        <v>-</v>
      </c>
    </row>
    <row r="2012" spans="1:29" s="1" customFormat="1">
      <c r="A2012" s="13"/>
      <c r="B2012" s="107" t="str">
        <f>IF(COUNTA($A2012)&gt;0,VLOOKUP($A2012,Corsa!$A$1:$F$43,2,FALSE),"-")</f>
        <v>-</v>
      </c>
      <c r="C2012" s="11"/>
      <c r="D2012" s="13"/>
      <c r="E2012" s="13"/>
      <c r="F2012" s="46" t="str">
        <f>IF(COUNTA($A2012)&gt;0,VLOOKUP($A2012,Corsa!$A$1:$F$43,3,FALSE),"-")</f>
        <v>-</v>
      </c>
      <c r="G2012" s="28" t="str">
        <f>IF($D2012&gt;0,VLOOKUP($D2012,Iscrizioni!$A$2:$M$2502,9,FALSE),"-")</f>
        <v>-</v>
      </c>
      <c r="H2012" s="28" t="str">
        <f>IF($D2012&gt;0,VLOOKUP($D2012,Iscrizioni!$A$2:$M$2502,4,FALSE),"-")</f>
        <v>-</v>
      </c>
      <c r="I2012" s="27" t="str">
        <f>IF($D2012&gt;0,VLOOKUP($D2012,Iscrizioni!$A$2:$M$2502,5,FALSE),"-")</f>
        <v>-</v>
      </c>
      <c r="J2012" s="27" t="str">
        <f>IF($D2012&gt;0,VLOOKUP($D2012,Iscrizioni!$A$2:$M$2502,10,FALSE),"-")</f>
        <v>-</v>
      </c>
      <c r="K2012" s="27" t="str">
        <f t="shared" si="190"/>
        <v>-</v>
      </c>
      <c r="L2012" s="46" t="str">
        <f>IF($D2012&gt;0,VLOOKUP($D2012,Iscrizioni!$A$2:$M$2502,11,FALSE),"-")</f>
        <v>-</v>
      </c>
      <c r="M2012" s="27" t="str">
        <f>IF($D2012&gt;0,VLOOKUP($D2012,Iscrizioni!$A$2:$N$2502,12,FALSE),"-")</f>
        <v>-</v>
      </c>
      <c r="N2012" s="46" t="str">
        <f>IF($D2012&gt;0,VLOOKUP($D2012,Iscrizioni!$A$2:$M$2502,6,FALSE),"-")</f>
        <v>-</v>
      </c>
      <c r="O2012" s="107" t="str">
        <f>IF($D2012&gt;0,VLOOKUP($D2012,Iscrizioni!$A$2:$M$2502,7,FALSE),"-")</f>
        <v>-</v>
      </c>
      <c r="P2012" s="46" t="str">
        <f>IF($D2012&gt;0,VLOOKUP(LEFT($N2012,1),Regione!$A$2:$C$21,2,FALSE),"-")</f>
        <v>-</v>
      </c>
      <c r="Q2012" s="112" t="str">
        <f ca="1">IF($D2012&gt;0,NormalizzaTempo("D",CELL("tipo",$E2012),$E2012),"-")</f>
        <v>-</v>
      </c>
      <c r="R2012" s="27" t="str">
        <f>IF($D2012&gt;0,VLOOKUP($D2012,Iscrizioni!$A$2:$M$2502,13,FALSE),"-")</f>
        <v>-</v>
      </c>
      <c r="S2012" s="112" t="str">
        <f t="shared" si="193"/>
        <v>-</v>
      </c>
      <c r="T2012" s="112" t="str">
        <f>IF($D2012&gt;0,SUMIFS($S$3:$S2012,$X$3:$X2012,1,$J$3:$J2012,$J2012),"-")</f>
        <v>-</v>
      </c>
      <c r="U2012" s="112" t="str">
        <f t="shared" si="194"/>
        <v>-</v>
      </c>
      <c r="V2012" s="112" t="str">
        <f t="shared" si="191"/>
        <v>-</v>
      </c>
      <c r="W2012" s="27" t="str">
        <f>IF(LEN($C2012)=0,IF($D2012&gt;0,COUNTIFS($A$3:$A2012,$A2012),"-"),"Escluso")</f>
        <v>-</v>
      </c>
      <c r="X2012" s="2" t="str">
        <f>IF(LEN($C2012)=0,IF($D2012&gt;0,COUNTIFS($J$3:$J2012,$J2012,$C$3:$C2012,""),"-"),"Escluso")</f>
        <v>-</v>
      </c>
      <c r="Y2012" s="127" t="str">
        <f t="shared" si="189"/>
        <v>-</v>
      </c>
      <c r="Z2012" s="2" t="str">
        <f>IF($D2012&gt;0,COUNTIFS($O$3:$O2012,$O2012,$L$3:$L2012,$L2012,$I$3:$I2012,$I2012),"-")</f>
        <v>-</v>
      </c>
      <c r="AA2012" s="27" t="str">
        <f>IF($D2012&gt;0,IF(OR($Z2012 &gt;1,$L2012&lt;&gt;"Adulti"),0,VLOOKUP($P2012,Regione!$B$2:$C$22,2,FALSE)),"-")</f>
        <v>-</v>
      </c>
      <c r="AB2012" s="27" t="str">
        <f>IF($D2012&gt;0,IF(COUNTIFS($O$3:$O2012,$O2012,$L$3:$L2012,$L2012,$I$3:$I2012,$I2012) &gt;1,0,SUMIFS($Y$3:$Y$2503,$L$3:$L$2503,$L2012,$O$3:$O$2503,$O2012,$I$3:$I$2503,$I2012)),"-")</f>
        <v>-</v>
      </c>
      <c r="AC2012" s="27" t="str">
        <f t="shared" si="192"/>
        <v>-</v>
      </c>
    </row>
    <row r="2013" spans="1:29" s="1" customFormat="1">
      <c r="A2013" s="13"/>
      <c r="B2013" s="107" t="str">
        <f>IF(COUNTA($A2013)&gt;0,VLOOKUP($A2013,Corsa!$A$1:$F$43,2,FALSE),"-")</f>
        <v>-</v>
      </c>
      <c r="C2013" s="11"/>
      <c r="D2013" s="13"/>
      <c r="E2013" s="13"/>
      <c r="F2013" s="46" t="str">
        <f>IF(COUNTA($A2013)&gt;0,VLOOKUP($A2013,Corsa!$A$1:$F$43,3,FALSE),"-")</f>
        <v>-</v>
      </c>
      <c r="G2013" s="28" t="str">
        <f>IF($D2013&gt;0,VLOOKUP($D2013,Iscrizioni!$A$2:$M$2502,9,FALSE),"-")</f>
        <v>-</v>
      </c>
      <c r="H2013" s="28" t="str">
        <f>IF($D2013&gt;0,VLOOKUP($D2013,Iscrizioni!$A$2:$M$2502,4,FALSE),"-")</f>
        <v>-</v>
      </c>
      <c r="I2013" s="27" t="str">
        <f>IF($D2013&gt;0,VLOOKUP($D2013,Iscrizioni!$A$2:$M$2502,5,FALSE),"-")</f>
        <v>-</v>
      </c>
      <c r="J2013" s="27" t="str">
        <f>IF($D2013&gt;0,VLOOKUP($D2013,Iscrizioni!$A$2:$M$2502,10,FALSE),"-")</f>
        <v>-</v>
      </c>
      <c r="K2013" s="27" t="str">
        <f t="shared" si="190"/>
        <v>-</v>
      </c>
      <c r="L2013" s="46" t="str">
        <f>IF($D2013&gt;0,VLOOKUP($D2013,Iscrizioni!$A$2:$M$2502,11,FALSE),"-")</f>
        <v>-</v>
      </c>
      <c r="M2013" s="27" t="str">
        <f>IF($D2013&gt;0,VLOOKUP($D2013,Iscrizioni!$A$2:$N$2502,12,FALSE),"-")</f>
        <v>-</v>
      </c>
      <c r="N2013" s="46" t="str">
        <f>IF($D2013&gt;0,VLOOKUP($D2013,Iscrizioni!$A$2:$M$2502,6,FALSE),"-")</f>
        <v>-</v>
      </c>
      <c r="O2013" s="107" t="str">
        <f>IF($D2013&gt;0,VLOOKUP($D2013,Iscrizioni!$A$2:$M$2502,7,FALSE),"-")</f>
        <v>-</v>
      </c>
      <c r="P2013" s="46" t="str">
        <f>IF($D2013&gt;0,VLOOKUP(LEFT($N2013,1),Regione!$A$2:$C$21,2,FALSE),"-")</f>
        <v>-</v>
      </c>
      <c r="Q2013" s="112" t="str">
        <f ca="1">IF($D2013&gt;0,NormalizzaTempo("D",CELL("tipo",$E2013),$E2013),"-")</f>
        <v>-</v>
      </c>
      <c r="R2013" s="27" t="str">
        <f>IF($D2013&gt;0,VLOOKUP($D2013,Iscrizioni!$A$2:$M$2502,13,FALSE),"-")</f>
        <v>-</v>
      </c>
      <c r="S2013" s="112" t="str">
        <f t="shared" si="193"/>
        <v>-</v>
      </c>
      <c r="T2013" s="112" t="str">
        <f>IF($D2013&gt;0,SUMIFS($S$3:$S2013,$X$3:$X2013,1,$J$3:$J2013,$J2013),"-")</f>
        <v>-</v>
      </c>
      <c r="U2013" s="112" t="str">
        <f t="shared" si="194"/>
        <v>-</v>
      </c>
      <c r="V2013" s="112" t="str">
        <f t="shared" si="191"/>
        <v>-</v>
      </c>
      <c r="W2013" s="27" t="str">
        <f>IF(LEN($C2013)=0,IF($D2013&gt;0,COUNTIFS($A$3:$A2013,$A2013),"-"),"Escluso")</f>
        <v>-</v>
      </c>
      <c r="X2013" s="2" t="str">
        <f>IF(LEN($C2013)=0,IF($D2013&gt;0,COUNTIFS($J$3:$J2013,$J2013,$C$3:$C2013,""),"-"),"Escluso")</f>
        <v>-</v>
      </c>
      <c r="Y2013" s="127" t="str">
        <f t="shared" si="189"/>
        <v>-</v>
      </c>
      <c r="Z2013" s="2" t="str">
        <f>IF($D2013&gt;0,COUNTIFS($O$3:$O2013,$O2013,$L$3:$L2013,$L2013,$I$3:$I2013,$I2013),"-")</f>
        <v>-</v>
      </c>
      <c r="AA2013" s="27" t="str">
        <f>IF($D2013&gt;0,IF(OR($Z2013 &gt;1,$L2013&lt;&gt;"Adulti"),0,VLOOKUP($P2013,Regione!$B$2:$C$22,2,FALSE)),"-")</f>
        <v>-</v>
      </c>
      <c r="AB2013" s="27" t="str">
        <f>IF($D2013&gt;0,IF(COUNTIFS($O$3:$O2013,$O2013,$L$3:$L2013,$L2013,$I$3:$I2013,$I2013) &gt;1,0,SUMIFS($Y$3:$Y$2503,$L$3:$L$2503,$L2013,$O$3:$O$2503,$O2013,$I$3:$I$2503,$I2013)),"-")</f>
        <v>-</v>
      </c>
      <c r="AC2013" s="27" t="str">
        <f t="shared" si="192"/>
        <v>-</v>
      </c>
    </row>
    <row r="2014" spans="1:29" s="1" customFormat="1">
      <c r="A2014" s="13"/>
      <c r="B2014" s="107" t="str">
        <f>IF(COUNTA($A2014)&gt;0,VLOOKUP($A2014,Corsa!$A$1:$F$43,2,FALSE),"-")</f>
        <v>-</v>
      </c>
      <c r="C2014" s="11"/>
      <c r="D2014" s="13"/>
      <c r="E2014" s="13"/>
      <c r="F2014" s="46" t="str">
        <f>IF(COUNTA($A2014)&gt;0,VLOOKUP($A2014,Corsa!$A$1:$F$43,3,FALSE),"-")</f>
        <v>-</v>
      </c>
      <c r="G2014" s="28" t="str">
        <f>IF($D2014&gt;0,VLOOKUP($D2014,Iscrizioni!$A$2:$M$2502,9,FALSE),"-")</f>
        <v>-</v>
      </c>
      <c r="H2014" s="28" t="str">
        <f>IF($D2014&gt;0,VLOOKUP($D2014,Iscrizioni!$A$2:$M$2502,4,FALSE),"-")</f>
        <v>-</v>
      </c>
      <c r="I2014" s="27" t="str">
        <f>IF($D2014&gt;0,VLOOKUP($D2014,Iscrizioni!$A$2:$M$2502,5,FALSE),"-")</f>
        <v>-</v>
      </c>
      <c r="J2014" s="27" t="str">
        <f>IF($D2014&gt;0,VLOOKUP($D2014,Iscrizioni!$A$2:$M$2502,10,FALSE),"-")</f>
        <v>-</v>
      </c>
      <c r="K2014" s="27" t="str">
        <f t="shared" si="190"/>
        <v>-</v>
      </c>
      <c r="L2014" s="46" t="str">
        <f>IF($D2014&gt;0,VLOOKUP($D2014,Iscrizioni!$A$2:$M$2502,11,FALSE),"-")</f>
        <v>-</v>
      </c>
      <c r="M2014" s="27" t="str">
        <f>IF($D2014&gt;0,VLOOKUP($D2014,Iscrizioni!$A$2:$N$2502,12,FALSE),"-")</f>
        <v>-</v>
      </c>
      <c r="N2014" s="46" t="str">
        <f>IF($D2014&gt;0,VLOOKUP($D2014,Iscrizioni!$A$2:$M$2502,6,FALSE),"-")</f>
        <v>-</v>
      </c>
      <c r="O2014" s="107" t="str">
        <f>IF($D2014&gt;0,VLOOKUP($D2014,Iscrizioni!$A$2:$M$2502,7,FALSE),"-")</f>
        <v>-</v>
      </c>
      <c r="P2014" s="46" t="str">
        <f>IF($D2014&gt;0,VLOOKUP(LEFT($N2014,1),Regione!$A$2:$C$21,2,FALSE),"-")</f>
        <v>-</v>
      </c>
      <c r="Q2014" s="112" t="str">
        <f ca="1">IF($D2014&gt;0,NormalizzaTempo("D",CELL("tipo",$E2014),$E2014),"-")</f>
        <v>-</v>
      </c>
      <c r="R2014" s="27" t="str">
        <f>IF($D2014&gt;0,VLOOKUP($D2014,Iscrizioni!$A$2:$M$2502,13,FALSE),"-")</f>
        <v>-</v>
      </c>
      <c r="S2014" s="112" t="str">
        <f t="shared" si="193"/>
        <v>-</v>
      </c>
      <c r="T2014" s="112" t="str">
        <f>IF($D2014&gt;0,SUMIFS($S$3:$S2014,$X$3:$X2014,1,$J$3:$J2014,$J2014),"-")</f>
        <v>-</v>
      </c>
      <c r="U2014" s="112" t="str">
        <f t="shared" si="194"/>
        <v>-</v>
      </c>
      <c r="V2014" s="112" t="str">
        <f t="shared" si="191"/>
        <v>-</v>
      </c>
      <c r="W2014" s="27" t="str">
        <f>IF(LEN($C2014)=0,IF($D2014&gt;0,COUNTIFS($A$3:$A2014,$A2014),"-"),"Escluso")</f>
        <v>-</v>
      </c>
      <c r="X2014" s="2" t="str">
        <f>IF(LEN($C2014)=0,IF($D2014&gt;0,COUNTIFS($J$3:$J2014,$J2014,$C$3:$C2014,""),"-"),"Escluso")</f>
        <v>-</v>
      </c>
      <c r="Y2014" s="127" t="str">
        <f t="shared" si="189"/>
        <v>-</v>
      </c>
      <c r="Z2014" s="2" t="str">
        <f>IF($D2014&gt;0,COUNTIFS($O$3:$O2014,$O2014,$L$3:$L2014,$L2014,$I$3:$I2014,$I2014),"-")</f>
        <v>-</v>
      </c>
      <c r="AA2014" s="27" t="str">
        <f>IF($D2014&gt;0,IF(OR($Z2014 &gt;1,$L2014&lt;&gt;"Adulti"),0,VLOOKUP($P2014,Regione!$B$2:$C$22,2,FALSE)),"-")</f>
        <v>-</v>
      </c>
      <c r="AB2014" s="27" t="str">
        <f>IF($D2014&gt;0,IF(COUNTIFS($O$3:$O2014,$O2014,$L$3:$L2014,$L2014,$I$3:$I2014,$I2014) &gt;1,0,SUMIFS($Y$3:$Y$2503,$L$3:$L$2503,$L2014,$O$3:$O$2503,$O2014,$I$3:$I$2503,$I2014)),"-")</f>
        <v>-</v>
      </c>
      <c r="AC2014" s="27" t="str">
        <f t="shared" si="192"/>
        <v>-</v>
      </c>
    </row>
    <row r="2015" spans="1:29" s="1" customFormat="1">
      <c r="A2015" s="13"/>
      <c r="B2015" s="107" t="str">
        <f>IF(COUNTA($A2015)&gt;0,VLOOKUP($A2015,Corsa!$A$1:$F$43,2,FALSE),"-")</f>
        <v>-</v>
      </c>
      <c r="C2015" s="11"/>
      <c r="D2015" s="13"/>
      <c r="E2015" s="13"/>
      <c r="F2015" s="46" t="str">
        <f>IF(COUNTA($A2015)&gt;0,VLOOKUP($A2015,Corsa!$A$1:$F$43,3,FALSE),"-")</f>
        <v>-</v>
      </c>
      <c r="G2015" s="28" t="str">
        <f>IF($D2015&gt;0,VLOOKUP($D2015,Iscrizioni!$A$2:$M$2502,9,FALSE),"-")</f>
        <v>-</v>
      </c>
      <c r="H2015" s="28" t="str">
        <f>IF($D2015&gt;0,VLOOKUP($D2015,Iscrizioni!$A$2:$M$2502,4,FALSE),"-")</f>
        <v>-</v>
      </c>
      <c r="I2015" s="27" t="str">
        <f>IF($D2015&gt;0,VLOOKUP($D2015,Iscrizioni!$A$2:$M$2502,5,FALSE),"-")</f>
        <v>-</v>
      </c>
      <c r="J2015" s="27" t="str">
        <f>IF($D2015&gt;0,VLOOKUP($D2015,Iscrizioni!$A$2:$M$2502,10,FALSE),"-")</f>
        <v>-</v>
      </c>
      <c r="K2015" s="27" t="str">
        <f t="shared" si="190"/>
        <v>-</v>
      </c>
      <c r="L2015" s="46" t="str">
        <f>IF($D2015&gt;0,VLOOKUP($D2015,Iscrizioni!$A$2:$M$2502,11,FALSE),"-")</f>
        <v>-</v>
      </c>
      <c r="M2015" s="27" t="str">
        <f>IF($D2015&gt;0,VLOOKUP($D2015,Iscrizioni!$A$2:$N$2502,12,FALSE),"-")</f>
        <v>-</v>
      </c>
      <c r="N2015" s="46" t="str">
        <f>IF($D2015&gt;0,VLOOKUP($D2015,Iscrizioni!$A$2:$M$2502,6,FALSE),"-")</f>
        <v>-</v>
      </c>
      <c r="O2015" s="107" t="str">
        <f>IF($D2015&gt;0,VLOOKUP($D2015,Iscrizioni!$A$2:$M$2502,7,FALSE),"-")</f>
        <v>-</v>
      </c>
      <c r="P2015" s="46" t="str">
        <f>IF($D2015&gt;0,VLOOKUP(LEFT($N2015,1),Regione!$A$2:$C$21,2,FALSE),"-")</f>
        <v>-</v>
      </c>
      <c r="Q2015" s="112" t="str">
        <f ca="1">IF($D2015&gt;0,NormalizzaTempo("D",CELL("tipo",$E2015),$E2015),"-")</f>
        <v>-</v>
      </c>
      <c r="R2015" s="27" t="str">
        <f>IF($D2015&gt;0,VLOOKUP($D2015,Iscrizioni!$A$2:$M$2502,13,FALSE),"-")</f>
        <v>-</v>
      </c>
      <c r="S2015" s="112" t="str">
        <f t="shared" si="193"/>
        <v>-</v>
      </c>
      <c r="T2015" s="112" t="str">
        <f>IF($D2015&gt;0,SUMIFS($S$3:$S2015,$X$3:$X2015,1,$J$3:$J2015,$J2015),"-")</f>
        <v>-</v>
      </c>
      <c r="U2015" s="112" t="str">
        <f t="shared" si="194"/>
        <v>-</v>
      </c>
      <c r="V2015" s="112" t="str">
        <f t="shared" si="191"/>
        <v>-</v>
      </c>
      <c r="W2015" s="27" t="str">
        <f>IF(LEN($C2015)=0,IF($D2015&gt;0,COUNTIFS($A$3:$A2015,$A2015),"-"),"Escluso")</f>
        <v>-</v>
      </c>
      <c r="X2015" s="2" t="str">
        <f>IF(LEN($C2015)=0,IF($D2015&gt;0,COUNTIFS($J$3:$J2015,$J2015,$C$3:$C2015,""),"-"),"Escluso")</f>
        <v>-</v>
      </c>
      <c r="Y2015" s="127" t="str">
        <f t="shared" si="189"/>
        <v>-</v>
      </c>
      <c r="Z2015" s="2" t="str">
        <f>IF($D2015&gt;0,COUNTIFS($O$3:$O2015,$O2015,$L$3:$L2015,$L2015,$I$3:$I2015,$I2015),"-")</f>
        <v>-</v>
      </c>
      <c r="AA2015" s="27" t="str">
        <f>IF($D2015&gt;0,IF(OR($Z2015 &gt;1,$L2015&lt;&gt;"Adulti"),0,VLOOKUP($P2015,Regione!$B$2:$C$22,2,FALSE)),"-")</f>
        <v>-</v>
      </c>
      <c r="AB2015" s="27" t="str">
        <f>IF($D2015&gt;0,IF(COUNTIFS($O$3:$O2015,$O2015,$L$3:$L2015,$L2015,$I$3:$I2015,$I2015) &gt;1,0,SUMIFS($Y$3:$Y$2503,$L$3:$L$2503,$L2015,$O$3:$O$2503,$O2015,$I$3:$I$2503,$I2015)),"-")</f>
        <v>-</v>
      </c>
      <c r="AC2015" s="27" t="str">
        <f t="shared" si="192"/>
        <v>-</v>
      </c>
    </row>
    <row r="2016" spans="1:29" s="1" customFormat="1">
      <c r="A2016" s="13"/>
      <c r="B2016" s="107" t="str">
        <f>IF(COUNTA($A2016)&gt;0,VLOOKUP($A2016,Corsa!$A$1:$F$43,2,FALSE),"-")</f>
        <v>-</v>
      </c>
      <c r="C2016" s="11"/>
      <c r="D2016" s="13"/>
      <c r="E2016" s="13"/>
      <c r="F2016" s="46" t="str">
        <f>IF(COUNTA($A2016)&gt;0,VLOOKUP($A2016,Corsa!$A$1:$F$43,3,FALSE),"-")</f>
        <v>-</v>
      </c>
      <c r="G2016" s="28" t="str">
        <f>IF($D2016&gt;0,VLOOKUP($D2016,Iscrizioni!$A$2:$M$2502,9,FALSE),"-")</f>
        <v>-</v>
      </c>
      <c r="H2016" s="28" t="str">
        <f>IF($D2016&gt;0,VLOOKUP($D2016,Iscrizioni!$A$2:$M$2502,4,FALSE),"-")</f>
        <v>-</v>
      </c>
      <c r="I2016" s="27" t="str">
        <f>IF($D2016&gt;0,VLOOKUP($D2016,Iscrizioni!$A$2:$M$2502,5,FALSE),"-")</f>
        <v>-</v>
      </c>
      <c r="J2016" s="27" t="str">
        <f>IF($D2016&gt;0,VLOOKUP($D2016,Iscrizioni!$A$2:$M$2502,10,FALSE),"-")</f>
        <v>-</v>
      </c>
      <c r="K2016" s="27" t="str">
        <f t="shared" si="190"/>
        <v>-</v>
      </c>
      <c r="L2016" s="46" t="str">
        <f>IF($D2016&gt;0,VLOOKUP($D2016,Iscrizioni!$A$2:$M$2502,11,FALSE),"-")</f>
        <v>-</v>
      </c>
      <c r="M2016" s="27" t="str">
        <f>IF($D2016&gt;0,VLOOKUP($D2016,Iscrizioni!$A$2:$N$2502,12,FALSE),"-")</f>
        <v>-</v>
      </c>
      <c r="N2016" s="46" t="str">
        <f>IF($D2016&gt;0,VLOOKUP($D2016,Iscrizioni!$A$2:$M$2502,6,FALSE),"-")</f>
        <v>-</v>
      </c>
      <c r="O2016" s="107" t="str">
        <f>IF($D2016&gt;0,VLOOKUP($D2016,Iscrizioni!$A$2:$M$2502,7,FALSE),"-")</f>
        <v>-</v>
      </c>
      <c r="P2016" s="46" t="str">
        <f>IF($D2016&gt;0,VLOOKUP(LEFT($N2016,1),Regione!$A$2:$C$21,2,FALSE),"-")</f>
        <v>-</v>
      </c>
      <c r="Q2016" s="112" t="str">
        <f ca="1">IF($D2016&gt;0,NormalizzaTempo("D",CELL("tipo",$E2016),$E2016),"-")</f>
        <v>-</v>
      </c>
      <c r="R2016" s="27" t="str">
        <f>IF($D2016&gt;0,VLOOKUP($D2016,Iscrizioni!$A$2:$M$2502,13,FALSE),"-")</f>
        <v>-</v>
      </c>
      <c r="S2016" s="112" t="str">
        <f t="shared" si="193"/>
        <v>-</v>
      </c>
      <c r="T2016" s="112" t="str">
        <f>IF($D2016&gt;0,SUMIFS($S$3:$S2016,$X$3:$X2016,1,$J$3:$J2016,$J2016),"-")</f>
        <v>-</v>
      </c>
      <c r="U2016" s="112" t="str">
        <f t="shared" si="194"/>
        <v>-</v>
      </c>
      <c r="V2016" s="112" t="str">
        <f t="shared" si="191"/>
        <v>-</v>
      </c>
      <c r="W2016" s="27" t="str">
        <f>IF(LEN($C2016)=0,IF($D2016&gt;0,COUNTIFS($A$3:$A2016,$A2016),"-"),"Escluso")</f>
        <v>-</v>
      </c>
      <c r="X2016" s="2" t="str">
        <f>IF(LEN($C2016)=0,IF($D2016&gt;0,COUNTIFS($J$3:$J2016,$J2016,$C$3:$C2016,""),"-"),"Escluso")</f>
        <v>-</v>
      </c>
      <c r="Y2016" s="127" t="str">
        <f t="shared" si="189"/>
        <v>-</v>
      </c>
      <c r="Z2016" s="2" t="str">
        <f>IF($D2016&gt;0,COUNTIFS($O$3:$O2016,$O2016,$L$3:$L2016,$L2016,$I$3:$I2016,$I2016),"-")</f>
        <v>-</v>
      </c>
      <c r="AA2016" s="27" t="str">
        <f>IF($D2016&gt;0,IF(OR($Z2016 &gt;1,$L2016&lt;&gt;"Adulti"),0,VLOOKUP($P2016,Regione!$B$2:$C$22,2,FALSE)),"-")</f>
        <v>-</v>
      </c>
      <c r="AB2016" s="27" t="str">
        <f>IF($D2016&gt;0,IF(COUNTIFS($O$3:$O2016,$O2016,$L$3:$L2016,$L2016,$I$3:$I2016,$I2016) &gt;1,0,SUMIFS($Y$3:$Y$2503,$L$3:$L$2503,$L2016,$O$3:$O$2503,$O2016,$I$3:$I$2503,$I2016)),"-")</f>
        <v>-</v>
      </c>
      <c r="AC2016" s="27" t="str">
        <f t="shared" si="192"/>
        <v>-</v>
      </c>
    </row>
    <row r="2017" spans="1:29" s="1" customFormat="1">
      <c r="A2017" s="13"/>
      <c r="B2017" s="107" t="str">
        <f>IF(COUNTA($A2017)&gt;0,VLOOKUP($A2017,Corsa!$A$1:$F$43,2,FALSE),"-")</f>
        <v>-</v>
      </c>
      <c r="C2017" s="11"/>
      <c r="D2017" s="13"/>
      <c r="E2017" s="13"/>
      <c r="F2017" s="46" t="str">
        <f>IF(COUNTA($A2017)&gt;0,VLOOKUP($A2017,Corsa!$A$1:$F$43,3,FALSE),"-")</f>
        <v>-</v>
      </c>
      <c r="G2017" s="28" t="str">
        <f>IF($D2017&gt;0,VLOOKUP($D2017,Iscrizioni!$A$2:$M$2502,9,FALSE),"-")</f>
        <v>-</v>
      </c>
      <c r="H2017" s="28" t="str">
        <f>IF($D2017&gt;0,VLOOKUP($D2017,Iscrizioni!$A$2:$M$2502,4,FALSE),"-")</f>
        <v>-</v>
      </c>
      <c r="I2017" s="27" t="str">
        <f>IF($D2017&gt;0,VLOOKUP($D2017,Iscrizioni!$A$2:$M$2502,5,FALSE),"-")</f>
        <v>-</v>
      </c>
      <c r="J2017" s="27" t="str">
        <f>IF($D2017&gt;0,VLOOKUP($D2017,Iscrizioni!$A$2:$M$2502,10,FALSE),"-")</f>
        <v>-</v>
      </c>
      <c r="K2017" s="27" t="str">
        <f t="shared" si="190"/>
        <v>-</v>
      </c>
      <c r="L2017" s="46" t="str">
        <f>IF($D2017&gt;0,VLOOKUP($D2017,Iscrizioni!$A$2:$M$2502,11,FALSE),"-")</f>
        <v>-</v>
      </c>
      <c r="M2017" s="27" t="str">
        <f>IF($D2017&gt;0,VLOOKUP($D2017,Iscrizioni!$A$2:$N$2502,12,FALSE),"-")</f>
        <v>-</v>
      </c>
      <c r="N2017" s="46" t="str">
        <f>IF($D2017&gt;0,VLOOKUP($D2017,Iscrizioni!$A$2:$M$2502,6,FALSE),"-")</f>
        <v>-</v>
      </c>
      <c r="O2017" s="107" t="str">
        <f>IF($D2017&gt;0,VLOOKUP($D2017,Iscrizioni!$A$2:$M$2502,7,FALSE),"-")</f>
        <v>-</v>
      </c>
      <c r="P2017" s="46" t="str">
        <f>IF($D2017&gt;0,VLOOKUP(LEFT($N2017,1),Regione!$A$2:$C$21,2,FALSE),"-")</f>
        <v>-</v>
      </c>
      <c r="Q2017" s="112" t="str">
        <f ca="1">IF($D2017&gt;0,NormalizzaTempo("D",CELL("tipo",$E2017),$E2017),"-")</f>
        <v>-</v>
      </c>
      <c r="R2017" s="27" t="str">
        <f>IF($D2017&gt;0,VLOOKUP($D2017,Iscrizioni!$A$2:$M$2502,13,FALSE),"-")</f>
        <v>-</v>
      </c>
      <c r="S2017" s="112" t="str">
        <f t="shared" si="193"/>
        <v>-</v>
      </c>
      <c r="T2017" s="112" t="str">
        <f>IF($D2017&gt;0,SUMIFS($S$3:$S2017,$X$3:$X2017,1,$J$3:$J2017,$J2017),"-")</f>
        <v>-</v>
      </c>
      <c r="U2017" s="112" t="str">
        <f t="shared" si="194"/>
        <v>-</v>
      </c>
      <c r="V2017" s="112" t="str">
        <f t="shared" si="191"/>
        <v>-</v>
      </c>
      <c r="W2017" s="27" t="str">
        <f>IF(LEN($C2017)=0,IF($D2017&gt;0,COUNTIFS($A$3:$A2017,$A2017),"-"),"Escluso")</f>
        <v>-</v>
      </c>
      <c r="X2017" s="2" t="str">
        <f>IF(LEN($C2017)=0,IF($D2017&gt;0,COUNTIFS($J$3:$J2017,$J2017,$C$3:$C2017,""),"-"),"Escluso")</f>
        <v>-</v>
      </c>
      <c r="Y2017" s="127" t="str">
        <f t="shared" si="189"/>
        <v>-</v>
      </c>
      <c r="Z2017" s="2" t="str">
        <f>IF($D2017&gt;0,COUNTIFS($O$3:$O2017,$O2017,$L$3:$L2017,$L2017,$I$3:$I2017,$I2017),"-")</f>
        <v>-</v>
      </c>
      <c r="AA2017" s="27" t="str">
        <f>IF($D2017&gt;0,IF(OR($Z2017 &gt;1,$L2017&lt;&gt;"Adulti"),0,VLOOKUP($P2017,Regione!$B$2:$C$22,2,FALSE)),"-")</f>
        <v>-</v>
      </c>
      <c r="AB2017" s="27" t="str">
        <f>IF($D2017&gt;0,IF(COUNTIFS($O$3:$O2017,$O2017,$L$3:$L2017,$L2017,$I$3:$I2017,$I2017) &gt;1,0,SUMIFS($Y$3:$Y$2503,$L$3:$L$2503,$L2017,$O$3:$O$2503,$O2017,$I$3:$I$2503,$I2017)),"-")</f>
        <v>-</v>
      </c>
      <c r="AC2017" s="27" t="str">
        <f t="shared" si="192"/>
        <v>-</v>
      </c>
    </row>
    <row r="2018" spans="1:29" s="1" customFormat="1">
      <c r="A2018" s="13"/>
      <c r="B2018" s="107" t="str">
        <f>IF(COUNTA($A2018)&gt;0,VLOOKUP($A2018,Corsa!$A$1:$F$43,2,FALSE),"-")</f>
        <v>-</v>
      </c>
      <c r="C2018" s="11"/>
      <c r="D2018" s="13"/>
      <c r="E2018" s="13"/>
      <c r="F2018" s="46" t="str">
        <f>IF(COUNTA($A2018)&gt;0,VLOOKUP($A2018,Corsa!$A$1:$F$43,3,FALSE),"-")</f>
        <v>-</v>
      </c>
      <c r="G2018" s="28" t="str">
        <f>IF($D2018&gt;0,VLOOKUP($D2018,Iscrizioni!$A$2:$M$2502,9,FALSE),"-")</f>
        <v>-</v>
      </c>
      <c r="H2018" s="28" t="str">
        <f>IF($D2018&gt;0,VLOOKUP($D2018,Iscrizioni!$A$2:$M$2502,4,FALSE),"-")</f>
        <v>-</v>
      </c>
      <c r="I2018" s="27" t="str">
        <f>IF($D2018&gt;0,VLOOKUP($D2018,Iscrizioni!$A$2:$M$2502,5,FALSE),"-")</f>
        <v>-</v>
      </c>
      <c r="J2018" s="27" t="str">
        <f>IF($D2018&gt;0,VLOOKUP($D2018,Iscrizioni!$A$2:$M$2502,10,FALSE),"-")</f>
        <v>-</v>
      </c>
      <c r="K2018" s="27" t="str">
        <f t="shared" si="190"/>
        <v>-</v>
      </c>
      <c r="L2018" s="46" t="str">
        <f>IF($D2018&gt;0,VLOOKUP($D2018,Iscrizioni!$A$2:$M$2502,11,FALSE),"-")</f>
        <v>-</v>
      </c>
      <c r="M2018" s="27" t="str">
        <f>IF($D2018&gt;0,VLOOKUP($D2018,Iscrizioni!$A$2:$N$2502,12,FALSE),"-")</f>
        <v>-</v>
      </c>
      <c r="N2018" s="46" t="str">
        <f>IF($D2018&gt;0,VLOOKUP($D2018,Iscrizioni!$A$2:$M$2502,6,FALSE),"-")</f>
        <v>-</v>
      </c>
      <c r="O2018" s="107" t="str">
        <f>IF($D2018&gt;0,VLOOKUP($D2018,Iscrizioni!$A$2:$M$2502,7,FALSE),"-")</f>
        <v>-</v>
      </c>
      <c r="P2018" s="46" t="str">
        <f>IF($D2018&gt;0,VLOOKUP(LEFT($N2018,1),Regione!$A$2:$C$21,2,FALSE),"-")</f>
        <v>-</v>
      </c>
      <c r="Q2018" s="112" t="str">
        <f ca="1">IF($D2018&gt;0,NormalizzaTempo("D",CELL("tipo",$E2018),$E2018),"-")</f>
        <v>-</v>
      </c>
      <c r="R2018" s="27" t="str">
        <f>IF($D2018&gt;0,VLOOKUP($D2018,Iscrizioni!$A$2:$M$2502,13,FALSE),"-")</f>
        <v>-</v>
      </c>
      <c r="S2018" s="112" t="str">
        <f t="shared" si="193"/>
        <v>-</v>
      </c>
      <c r="T2018" s="112" t="str">
        <f>IF($D2018&gt;0,SUMIFS($S$3:$S2018,$X$3:$X2018,1,$J$3:$J2018,$J2018),"-")</f>
        <v>-</v>
      </c>
      <c r="U2018" s="112" t="str">
        <f t="shared" si="194"/>
        <v>-</v>
      </c>
      <c r="V2018" s="112" t="str">
        <f t="shared" si="191"/>
        <v>-</v>
      </c>
      <c r="W2018" s="27" t="str">
        <f>IF(LEN($C2018)=0,IF($D2018&gt;0,COUNTIFS($A$3:$A2018,$A2018),"-"),"Escluso")</f>
        <v>-</v>
      </c>
      <c r="X2018" s="2" t="str">
        <f>IF(LEN($C2018)=0,IF($D2018&gt;0,COUNTIFS($J$3:$J2018,$J2018,$C$3:$C2018,""),"-"),"Escluso")</f>
        <v>-</v>
      </c>
      <c r="Y2018" s="127" t="str">
        <f t="shared" si="189"/>
        <v>-</v>
      </c>
      <c r="Z2018" s="2" t="str">
        <f>IF($D2018&gt;0,COUNTIFS($O$3:$O2018,$O2018,$L$3:$L2018,$L2018,$I$3:$I2018,$I2018),"-")</f>
        <v>-</v>
      </c>
      <c r="AA2018" s="27" t="str">
        <f>IF($D2018&gt;0,IF(OR($Z2018 &gt;1,$L2018&lt;&gt;"Adulti"),0,VLOOKUP($P2018,Regione!$B$2:$C$22,2,FALSE)),"-")</f>
        <v>-</v>
      </c>
      <c r="AB2018" s="27" t="str">
        <f>IF($D2018&gt;0,IF(COUNTIFS($O$3:$O2018,$O2018,$L$3:$L2018,$L2018,$I$3:$I2018,$I2018) &gt;1,0,SUMIFS($Y$3:$Y$2503,$L$3:$L$2503,$L2018,$O$3:$O$2503,$O2018,$I$3:$I$2503,$I2018)),"-")</f>
        <v>-</v>
      </c>
      <c r="AC2018" s="27" t="str">
        <f t="shared" si="192"/>
        <v>-</v>
      </c>
    </row>
    <row r="2019" spans="1:29" s="1" customFormat="1">
      <c r="A2019" s="13"/>
      <c r="B2019" s="107" t="str">
        <f>IF(COUNTA($A2019)&gt;0,VLOOKUP($A2019,Corsa!$A$1:$F$43,2,FALSE),"-")</f>
        <v>-</v>
      </c>
      <c r="C2019" s="11"/>
      <c r="D2019" s="13"/>
      <c r="E2019" s="13"/>
      <c r="F2019" s="46" t="str">
        <f>IF(COUNTA($A2019)&gt;0,VLOOKUP($A2019,Corsa!$A$1:$F$43,3,FALSE),"-")</f>
        <v>-</v>
      </c>
      <c r="G2019" s="28" t="str">
        <f>IF($D2019&gt;0,VLOOKUP($D2019,Iscrizioni!$A$2:$M$2502,9,FALSE),"-")</f>
        <v>-</v>
      </c>
      <c r="H2019" s="28" t="str">
        <f>IF($D2019&gt;0,VLOOKUP($D2019,Iscrizioni!$A$2:$M$2502,4,FALSE),"-")</f>
        <v>-</v>
      </c>
      <c r="I2019" s="27" t="str">
        <f>IF($D2019&gt;0,VLOOKUP($D2019,Iscrizioni!$A$2:$M$2502,5,FALSE),"-")</f>
        <v>-</v>
      </c>
      <c r="J2019" s="27" t="str">
        <f>IF($D2019&gt;0,VLOOKUP($D2019,Iscrizioni!$A$2:$M$2502,10,FALSE),"-")</f>
        <v>-</v>
      </c>
      <c r="K2019" s="27" t="str">
        <f t="shared" si="190"/>
        <v>-</v>
      </c>
      <c r="L2019" s="46" t="str">
        <f>IF($D2019&gt;0,VLOOKUP($D2019,Iscrizioni!$A$2:$M$2502,11,FALSE),"-")</f>
        <v>-</v>
      </c>
      <c r="M2019" s="27" t="str">
        <f>IF($D2019&gt;0,VLOOKUP($D2019,Iscrizioni!$A$2:$N$2502,12,FALSE),"-")</f>
        <v>-</v>
      </c>
      <c r="N2019" s="46" t="str">
        <f>IF($D2019&gt;0,VLOOKUP($D2019,Iscrizioni!$A$2:$M$2502,6,FALSE),"-")</f>
        <v>-</v>
      </c>
      <c r="O2019" s="107" t="str">
        <f>IF($D2019&gt;0,VLOOKUP($D2019,Iscrizioni!$A$2:$M$2502,7,FALSE),"-")</f>
        <v>-</v>
      </c>
      <c r="P2019" s="46" t="str">
        <f>IF($D2019&gt;0,VLOOKUP(LEFT($N2019,1),Regione!$A$2:$C$21,2,FALSE),"-")</f>
        <v>-</v>
      </c>
      <c r="Q2019" s="112" t="str">
        <f ca="1">IF($D2019&gt;0,NormalizzaTempo("D",CELL("tipo",$E2019),$E2019),"-")</f>
        <v>-</v>
      </c>
      <c r="R2019" s="27" t="str">
        <f>IF($D2019&gt;0,VLOOKUP($D2019,Iscrizioni!$A$2:$M$2502,13,FALSE),"-")</f>
        <v>-</v>
      </c>
      <c r="S2019" s="112" t="str">
        <f t="shared" si="193"/>
        <v>-</v>
      </c>
      <c r="T2019" s="112" t="str">
        <f>IF($D2019&gt;0,SUMIFS($S$3:$S2019,$X$3:$X2019,1,$J$3:$J2019,$J2019),"-")</f>
        <v>-</v>
      </c>
      <c r="U2019" s="112" t="str">
        <f t="shared" si="194"/>
        <v>-</v>
      </c>
      <c r="V2019" s="112" t="str">
        <f t="shared" si="191"/>
        <v>-</v>
      </c>
      <c r="W2019" s="27" t="str">
        <f>IF(LEN($C2019)=0,IF($D2019&gt;0,COUNTIFS($A$3:$A2019,$A2019),"-"),"Escluso")</f>
        <v>-</v>
      </c>
      <c r="X2019" s="2" t="str">
        <f>IF(LEN($C2019)=0,IF($D2019&gt;0,COUNTIFS($J$3:$J2019,$J2019,$C$3:$C2019,""),"-"),"Escluso")</f>
        <v>-</v>
      </c>
      <c r="Y2019" s="127" t="str">
        <f t="shared" si="189"/>
        <v>-</v>
      </c>
      <c r="Z2019" s="2" t="str">
        <f>IF($D2019&gt;0,COUNTIFS($O$3:$O2019,$O2019,$L$3:$L2019,$L2019,$I$3:$I2019,$I2019),"-")</f>
        <v>-</v>
      </c>
      <c r="AA2019" s="27" t="str">
        <f>IF($D2019&gt;0,IF(OR($Z2019 &gt;1,$L2019&lt;&gt;"Adulti"),0,VLOOKUP($P2019,Regione!$B$2:$C$22,2,FALSE)),"-")</f>
        <v>-</v>
      </c>
      <c r="AB2019" s="27" t="str">
        <f>IF($D2019&gt;0,IF(COUNTIFS($O$3:$O2019,$O2019,$L$3:$L2019,$L2019,$I$3:$I2019,$I2019) &gt;1,0,SUMIFS($Y$3:$Y$2503,$L$3:$L$2503,$L2019,$O$3:$O$2503,$O2019,$I$3:$I$2503,$I2019)),"-")</f>
        <v>-</v>
      </c>
      <c r="AC2019" s="27" t="str">
        <f t="shared" si="192"/>
        <v>-</v>
      </c>
    </row>
    <row r="2020" spans="1:29" s="1" customFormat="1">
      <c r="A2020" s="13"/>
      <c r="B2020" s="107" t="str">
        <f>IF(COUNTA($A2020)&gt;0,VLOOKUP($A2020,Corsa!$A$1:$F$43,2,FALSE),"-")</f>
        <v>-</v>
      </c>
      <c r="C2020" s="11"/>
      <c r="D2020" s="13"/>
      <c r="E2020" s="13"/>
      <c r="F2020" s="46" t="str">
        <f>IF(COUNTA($A2020)&gt;0,VLOOKUP($A2020,Corsa!$A$1:$F$43,3,FALSE),"-")</f>
        <v>-</v>
      </c>
      <c r="G2020" s="28" t="str">
        <f>IF($D2020&gt;0,VLOOKUP($D2020,Iscrizioni!$A$2:$M$2502,9,FALSE),"-")</f>
        <v>-</v>
      </c>
      <c r="H2020" s="28" t="str">
        <f>IF($D2020&gt;0,VLOOKUP($D2020,Iscrizioni!$A$2:$M$2502,4,FALSE),"-")</f>
        <v>-</v>
      </c>
      <c r="I2020" s="27" t="str">
        <f>IF($D2020&gt;0,VLOOKUP($D2020,Iscrizioni!$A$2:$M$2502,5,FALSE),"-")</f>
        <v>-</v>
      </c>
      <c r="J2020" s="27" t="str">
        <f>IF($D2020&gt;0,VLOOKUP($D2020,Iscrizioni!$A$2:$M$2502,10,FALSE),"-")</f>
        <v>-</v>
      </c>
      <c r="K2020" s="27" t="str">
        <f t="shared" si="190"/>
        <v>-</v>
      </c>
      <c r="L2020" s="46" t="str">
        <f>IF($D2020&gt;0,VLOOKUP($D2020,Iscrizioni!$A$2:$M$2502,11,FALSE),"-")</f>
        <v>-</v>
      </c>
      <c r="M2020" s="27" t="str">
        <f>IF($D2020&gt;0,VLOOKUP($D2020,Iscrizioni!$A$2:$N$2502,12,FALSE),"-")</f>
        <v>-</v>
      </c>
      <c r="N2020" s="46" t="str">
        <f>IF($D2020&gt;0,VLOOKUP($D2020,Iscrizioni!$A$2:$M$2502,6,FALSE),"-")</f>
        <v>-</v>
      </c>
      <c r="O2020" s="107" t="str">
        <f>IF($D2020&gt;0,VLOOKUP($D2020,Iscrizioni!$A$2:$M$2502,7,FALSE),"-")</f>
        <v>-</v>
      </c>
      <c r="P2020" s="46" t="str">
        <f>IF($D2020&gt;0,VLOOKUP(LEFT($N2020,1),Regione!$A$2:$C$21,2,FALSE),"-")</f>
        <v>-</v>
      </c>
      <c r="Q2020" s="112" t="str">
        <f ca="1">IF($D2020&gt;0,NormalizzaTempo("D",CELL("tipo",$E2020),$E2020),"-")</f>
        <v>-</v>
      </c>
      <c r="R2020" s="27" t="str">
        <f>IF($D2020&gt;0,VLOOKUP($D2020,Iscrizioni!$A$2:$M$2502,13,FALSE),"-")</f>
        <v>-</v>
      </c>
      <c r="S2020" s="112" t="str">
        <f t="shared" si="193"/>
        <v>-</v>
      </c>
      <c r="T2020" s="112" t="str">
        <f>IF($D2020&gt;0,SUMIFS($S$3:$S2020,$X$3:$X2020,1,$J$3:$J2020,$J2020),"-")</f>
        <v>-</v>
      </c>
      <c r="U2020" s="112" t="str">
        <f t="shared" si="194"/>
        <v>-</v>
      </c>
      <c r="V2020" s="112" t="str">
        <f t="shared" si="191"/>
        <v>-</v>
      </c>
      <c r="W2020" s="27" t="str">
        <f>IF(LEN($C2020)=0,IF($D2020&gt;0,COUNTIFS($A$3:$A2020,$A2020),"-"),"Escluso")</f>
        <v>-</v>
      </c>
      <c r="X2020" s="2" t="str">
        <f>IF(LEN($C2020)=0,IF($D2020&gt;0,COUNTIFS($J$3:$J2020,$J2020,$C$3:$C2020,""),"-"),"Escluso")</f>
        <v>-</v>
      </c>
      <c r="Y2020" s="127" t="str">
        <f t="shared" si="189"/>
        <v>-</v>
      </c>
      <c r="Z2020" s="2" t="str">
        <f>IF($D2020&gt;0,COUNTIFS($O$3:$O2020,$O2020,$L$3:$L2020,$L2020,$I$3:$I2020,$I2020),"-")</f>
        <v>-</v>
      </c>
      <c r="AA2020" s="27" t="str">
        <f>IF($D2020&gt;0,IF(OR($Z2020 &gt;1,$L2020&lt;&gt;"Adulti"),0,VLOOKUP($P2020,Regione!$B$2:$C$22,2,FALSE)),"-")</f>
        <v>-</v>
      </c>
      <c r="AB2020" s="27" t="str">
        <f>IF($D2020&gt;0,IF(COUNTIFS($O$3:$O2020,$O2020,$L$3:$L2020,$L2020,$I$3:$I2020,$I2020) &gt;1,0,SUMIFS($Y$3:$Y$2503,$L$3:$L$2503,$L2020,$O$3:$O$2503,$O2020,$I$3:$I$2503,$I2020)),"-")</f>
        <v>-</v>
      </c>
      <c r="AC2020" s="27" t="str">
        <f t="shared" si="192"/>
        <v>-</v>
      </c>
    </row>
    <row r="2021" spans="1:29" s="1" customFormat="1">
      <c r="A2021" s="13"/>
      <c r="B2021" s="107" t="str">
        <f>IF(COUNTA($A2021)&gt;0,VLOOKUP($A2021,Corsa!$A$1:$F$43,2,FALSE),"-")</f>
        <v>-</v>
      </c>
      <c r="C2021" s="11"/>
      <c r="D2021" s="13"/>
      <c r="E2021" s="13"/>
      <c r="F2021" s="46" t="str">
        <f>IF(COUNTA($A2021)&gt;0,VLOOKUP($A2021,Corsa!$A$1:$F$43,3,FALSE),"-")</f>
        <v>-</v>
      </c>
      <c r="G2021" s="28" t="str">
        <f>IF($D2021&gt;0,VLOOKUP($D2021,Iscrizioni!$A$2:$M$2502,9,FALSE),"-")</f>
        <v>-</v>
      </c>
      <c r="H2021" s="28" t="str">
        <f>IF($D2021&gt;0,VLOOKUP($D2021,Iscrizioni!$A$2:$M$2502,4,FALSE),"-")</f>
        <v>-</v>
      </c>
      <c r="I2021" s="27" t="str">
        <f>IF($D2021&gt;0,VLOOKUP($D2021,Iscrizioni!$A$2:$M$2502,5,FALSE),"-")</f>
        <v>-</v>
      </c>
      <c r="J2021" s="27" t="str">
        <f>IF($D2021&gt;0,VLOOKUP($D2021,Iscrizioni!$A$2:$M$2502,10,FALSE),"-")</f>
        <v>-</v>
      </c>
      <c r="K2021" s="27" t="str">
        <f t="shared" si="190"/>
        <v>-</v>
      </c>
      <c r="L2021" s="46" t="str">
        <f>IF($D2021&gt;0,VLOOKUP($D2021,Iscrizioni!$A$2:$M$2502,11,FALSE),"-")</f>
        <v>-</v>
      </c>
      <c r="M2021" s="27" t="str">
        <f>IF($D2021&gt;0,VLOOKUP($D2021,Iscrizioni!$A$2:$N$2502,12,FALSE),"-")</f>
        <v>-</v>
      </c>
      <c r="N2021" s="46" t="str">
        <f>IF($D2021&gt;0,VLOOKUP($D2021,Iscrizioni!$A$2:$M$2502,6,FALSE),"-")</f>
        <v>-</v>
      </c>
      <c r="O2021" s="107" t="str">
        <f>IF($D2021&gt;0,VLOOKUP($D2021,Iscrizioni!$A$2:$M$2502,7,FALSE),"-")</f>
        <v>-</v>
      </c>
      <c r="P2021" s="46" t="str">
        <f>IF($D2021&gt;0,VLOOKUP(LEFT($N2021,1),Regione!$A$2:$C$21,2,FALSE),"-")</f>
        <v>-</v>
      </c>
      <c r="Q2021" s="112" t="str">
        <f ca="1">IF($D2021&gt;0,NormalizzaTempo("D",CELL("tipo",$E2021),$E2021),"-")</f>
        <v>-</v>
      </c>
      <c r="R2021" s="27" t="str">
        <f>IF($D2021&gt;0,VLOOKUP($D2021,Iscrizioni!$A$2:$M$2502,13,FALSE),"-")</f>
        <v>-</v>
      </c>
      <c r="S2021" s="112" t="str">
        <f t="shared" si="193"/>
        <v>-</v>
      </c>
      <c r="T2021" s="112" t="str">
        <f>IF($D2021&gt;0,SUMIFS($S$3:$S2021,$X$3:$X2021,1,$J$3:$J2021,$J2021),"-")</f>
        <v>-</v>
      </c>
      <c r="U2021" s="112" t="str">
        <f t="shared" si="194"/>
        <v>-</v>
      </c>
      <c r="V2021" s="112" t="str">
        <f t="shared" si="191"/>
        <v>-</v>
      </c>
      <c r="W2021" s="27" t="str">
        <f>IF(LEN($C2021)=0,IF($D2021&gt;0,COUNTIFS($A$3:$A2021,$A2021),"-"),"Escluso")</f>
        <v>-</v>
      </c>
      <c r="X2021" s="2" t="str">
        <f>IF(LEN($C2021)=0,IF($D2021&gt;0,COUNTIFS($J$3:$J2021,$J2021,$C$3:$C2021,""),"-"),"Escluso")</f>
        <v>-</v>
      </c>
      <c r="Y2021" s="127" t="str">
        <f t="shared" si="189"/>
        <v>-</v>
      </c>
      <c r="Z2021" s="2" t="str">
        <f>IF($D2021&gt;0,COUNTIFS($O$3:$O2021,$O2021,$L$3:$L2021,$L2021,$I$3:$I2021,$I2021),"-")</f>
        <v>-</v>
      </c>
      <c r="AA2021" s="27" t="str">
        <f>IF($D2021&gt;0,IF(OR($Z2021 &gt;1,$L2021&lt;&gt;"Adulti"),0,VLOOKUP($P2021,Regione!$B$2:$C$22,2,FALSE)),"-")</f>
        <v>-</v>
      </c>
      <c r="AB2021" s="27" t="str">
        <f>IF($D2021&gt;0,IF(COUNTIFS($O$3:$O2021,$O2021,$L$3:$L2021,$L2021,$I$3:$I2021,$I2021) &gt;1,0,SUMIFS($Y$3:$Y$2503,$L$3:$L$2503,$L2021,$O$3:$O$2503,$O2021,$I$3:$I$2503,$I2021)),"-")</f>
        <v>-</v>
      </c>
      <c r="AC2021" s="27" t="str">
        <f t="shared" si="192"/>
        <v>-</v>
      </c>
    </row>
    <row r="2022" spans="1:29" s="1" customFormat="1">
      <c r="A2022" s="13"/>
      <c r="B2022" s="107" t="str">
        <f>IF(COUNTA($A2022)&gt;0,VLOOKUP($A2022,Corsa!$A$1:$F$43,2,FALSE),"-")</f>
        <v>-</v>
      </c>
      <c r="C2022" s="11"/>
      <c r="D2022" s="13"/>
      <c r="E2022" s="13"/>
      <c r="F2022" s="46" t="str">
        <f>IF(COUNTA($A2022)&gt;0,VLOOKUP($A2022,Corsa!$A$1:$F$43,3,FALSE),"-")</f>
        <v>-</v>
      </c>
      <c r="G2022" s="28" t="str">
        <f>IF($D2022&gt;0,VLOOKUP($D2022,Iscrizioni!$A$2:$M$2502,9,FALSE),"-")</f>
        <v>-</v>
      </c>
      <c r="H2022" s="28" t="str">
        <f>IF($D2022&gt;0,VLOOKUP($D2022,Iscrizioni!$A$2:$M$2502,4,FALSE),"-")</f>
        <v>-</v>
      </c>
      <c r="I2022" s="27" t="str">
        <f>IF($D2022&gt;0,VLOOKUP($D2022,Iscrizioni!$A$2:$M$2502,5,FALSE),"-")</f>
        <v>-</v>
      </c>
      <c r="J2022" s="27" t="str">
        <f>IF($D2022&gt;0,VLOOKUP($D2022,Iscrizioni!$A$2:$M$2502,10,FALSE),"-")</f>
        <v>-</v>
      </c>
      <c r="K2022" s="27" t="str">
        <f t="shared" si="190"/>
        <v>-</v>
      </c>
      <c r="L2022" s="46" t="str">
        <f>IF($D2022&gt;0,VLOOKUP($D2022,Iscrizioni!$A$2:$M$2502,11,FALSE),"-")</f>
        <v>-</v>
      </c>
      <c r="M2022" s="27" t="str">
        <f>IF($D2022&gt;0,VLOOKUP($D2022,Iscrizioni!$A$2:$N$2502,12,FALSE),"-")</f>
        <v>-</v>
      </c>
      <c r="N2022" s="46" t="str">
        <f>IF($D2022&gt;0,VLOOKUP($D2022,Iscrizioni!$A$2:$M$2502,6,FALSE),"-")</f>
        <v>-</v>
      </c>
      <c r="O2022" s="107" t="str">
        <f>IF($D2022&gt;0,VLOOKUP($D2022,Iscrizioni!$A$2:$M$2502,7,FALSE),"-")</f>
        <v>-</v>
      </c>
      <c r="P2022" s="46" t="str">
        <f>IF($D2022&gt;0,VLOOKUP(LEFT($N2022,1),Regione!$A$2:$C$21,2,FALSE),"-")</f>
        <v>-</v>
      </c>
      <c r="Q2022" s="112" t="str">
        <f ca="1">IF($D2022&gt;0,NormalizzaTempo("D",CELL("tipo",$E2022),$E2022),"-")</f>
        <v>-</v>
      </c>
      <c r="R2022" s="27" t="str">
        <f>IF($D2022&gt;0,VLOOKUP($D2022,Iscrizioni!$A$2:$M$2502,13,FALSE),"-")</f>
        <v>-</v>
      </c>
      <c r="S2022" s="112" t="str">
        <f t="shared" si="193"/>
        <v>-</v>
      </c>
      <c r="T2022" s="112" t="str">
        <f>IF($D2022&gt;0,SUMIFS($S$3:$S2022,$X$3:$X2022,1,$J$3:$J2022,$J2022),"-")</f>
        <v>-</v>
      </c>
      <c r="U2022" s="112" t="str">
        <f t="shared" si="194"/>
        <v>-</v>
      </c>
      <c r="V2022" s="112" t="str">
        <f t="shared" si="191"/>
        <v>-</v>
      </c>
      <c r="W2022" s="27" t="str">
        <f>IF(LEN($C2022)=0,IF($D2022&gt;0,COUNTIFS($A$3:$A2022,$A2022),"-"),"Escluso")</f>
        <v>-</v>
      </c>
      <c r="X2022" s="2" t="str">
        <f>IF(LEN($C2022)=0,IF($D2022&gt;0,COUNTIFS($J$3:$J2022,$J2022,$C$3:$C2022,""),"-"),"Escluso")</f>
        <v>-</v>
      </c>
      <c r="Y2022" s="127" t="str">
        <f t="shared" si="189"/>
        <v>-</v>
      </c>
      <c r="Z2022" s="2" t="str">
        <f>IF($D2022&gt;0,COUNTIFS($O$3:$O2022,$O2022,$L$3:$L2022,$L2022,$I$3:$I2022,$I2022),"-")</f>
        <v>-</v>
      </c>
      <c r="AA2022" s="27" t="str">
        <f>IF($D2022&gt;0,IF(OR($Z2022 &gt;1,$L2022&lt;&gt;"Adulti"),0,VLOOKUP($P2022,Regione!$B$2:$C$22,2,FALSE)),"-")</f>
        <v>-</v>
      </c>
      <c r="AB2022" s="27" t="str">
        <f>IF($D2022&gt;0,IF(COUNTIFS($O$3:$O2022,$O2022,$L$3:$L2022,$L2022,$I$3:$I2022,$I2022) &gt;1,0,SUMIFS($Y$3:$Y$2503,$L$3:$L$2503,$L2022,$O$3:$O$2503,$O2022,$I$3:$I$2503,$I2022)),"-")</f>
        <v>-</v>
      </c>
      <c r="AC2022" s="27" t="str">
        <f t="shared" si="192"/>
        <v>-</v>
      </c>
    </row>
    <row r="2023" spans="1:29" s="1" customFormat="1">
      <c r="A2023" s="13"/>
      <c r="B2023" s="107" t="str">
        <f>IF(COUNTA($A2023)&gt;0,VLOOKUP($A2023,Corsa!$A$1:$F$43,2,FALSE),"-")</f>
        <v>-</v>
      </c>
      <c r="C2023" s="11"/>
      <c r="D2023" s="13"/>
      <c r="E2023" s="13"/>
      <c r="F2023" s="46" t="str">
        <f>IF(COUNTA($A2023)&gt;0,VLOOKUP($A2023,Corsa!$A$1:$F$43,3,FALSE),"-")</f>
        <v>-</v>
      </c>
      <c r="G2023" s="28" t="str">
        <f>IF($D2023&gt;0,VLOOKUP($D2023,Iscrizioni!$A$2:$M$2502,9,FALSE),"-")</f>
        <v>-</v>
      </c>
      <c r="H2023" s="28" t="str">
        <f>IF($D2023&gt;0,VLOOKUP($D2023,Iscrizioni!$A$2:$M$2502,4,FALSE),"-")</f>
        <v>-</v>
      </c>
      <c r="I2023" s="27" t="str">
        <f>IF($D2023&gt;0,VLOOKUP($D2023,Iscrizioni!$A$2:$M$2502,5,FALSE),"-")</f>
        <v>-</v>
      </c>
      <c r="J2023" s="27" t="str">
        <f>IF($D2023&gt;0,VLOOKUP($D2023,Iscrizioni!$A$2:$M$2502,10,FALSE),"-")</f>
        <v>-</v>
      </c>
      <c r="K2023" s="27" t="str">
        <f t="shared" si="190"/>
        <v>-</v>
      </c>
      <c r="L2023" s="46" t="str">
        <f>IF($D2023&gt;0,VLOOKUP($D2023,Iscrizioni!$A$2:$M$2502,11,FALSE),"-")</f>
        <v>-</v>
      </c>
      <c r="M2023" s="27" t="str">
        <f>IF($D2023&gt;0,VLOOKUP($D2023,Iscrizioni!$A$2:$N$2502,12,FALSE),"-")</f>
        <v>-</v>
      </c>
      <c r="N2023" s="46" t="str">
        <f>IF($D2023&gt;0,VLOOKUP($D2023,Iscrizioni!$A$2:$M$2502,6,FALSE),"-")</f>
        <v>-</v>
      </c>
      <c r="O2023" s="107" t="str">
        <f>IF($D2023&gt;0,VLOOKUP($D2023,Iscrizioni!$A$2:$M$2502,7,FALSE),"-")</f>
        <v>-</v>
      </c>
      <c r="P2023" s="46" t="str">
        <f>IF($D2023&gt;0,VLOOKUP(LEFT($N2023,1),Regione!$A$2:$C$21,2,FALSE),"-")</f>
        <v>-</v>
      </c>
      <c r="Q2023" s="112" t="str">
        <f ca="1">IF($D2023&gt;0,NormalizzaTempo("D",CELL("tipo",$E2023),$E2023),"-")</f>
        <v>-</v>
      </c>
      <c r="R2023" s="27" t="str">
        <f>IF($D2023&gt;0,VLOOKUP($D2023,Iscrizioni!$A$2:$M$2502,13,FALSE),"-")</f>
        <v>-</v>
      </c>
      <c r="S2023" s="112" t="str">
        <f t="shared" si="193"/>
        <v>-</v>
      </c>
      <c r="T2023" s="112" t="str">
        <f>IF($D2023&gt;0,SUMIFS($S$3:$S2023,$X$3:$X2023,1,$J$3:$J2023,$J2023),"-")</f>
        <v>-</v>
      </c>
      <c r="U2023" s="112" t="str">
        <f t="shared" si="194"/>
        <v>-</v>
      </c>
      <c r="V2023" s="112" t="str">
        <f t="shared" si="191"/>
        <v>-</v>
      </c>
      <c r="W2023" s="27" t="str">
        <f>IF(LEN($C2023)=0,IF($D2023&gt;0,COUNTIFS($A$3:$A2023,$A2023),"-"),"Escluso")</f>
        <v>-</v>
      </c>
      <c r="X2023" s="2" t="str">
        <f>IF(LEN($C2023)=0,IF($D2023&gt;0,COUNTIFS($J$3:$J2023,$J2023,$C$3:$C2023,""),"-"),"Escluso")</f>
        <v>-</v>
      </c>
      <c r="Y2023" s="127" t="str">
        <f t="shared" si="189"/>
        <v>-</v>
      </c>
      <c r="Z2023" s="2" t="str">
        <f>IF($D2023&gt;0,COUNTIFS($O$3:$O2023,$O2023,$L$3:$L2023,$L2023,$I$3:$I2023,$I2023),"-")</f>
        <v>-</v>
      </c>
      <c r="AA2023" s="27" t="str">
        <f>IF($D2023&gt;0,IF(OR($Z2023 &gt;1,$L2023&lt;&gt;"Adulti"),0,VLOOKUP($P2023,Regione!$B$2:$C$22,2,FALSE)),"-")</f>
        <v>-</v>
      </c>
      <c r="AB2023" s="27" t="str">
        <f>IF($D2023&gt;0,IF(COUNTIFS($O$3:$O2023,$O2023,$L$3:$L2023,$L2023,$I$3:$I2023,$I2023) &gt;1,0,SUMIFS($Y$3:$Y$2503,$L$3:$L$2503,$L2023,$O$3:$O$2503,$O2023,$I$3:$I$2503,$I2023)),"-")</f>
        <v>-</v>
      </c>
      <c r="AC2023" s="27" t="str">
        <f t="shared" si="192"/>
        <v>-</v>
      </c>
    </row>
    <row r="2024" spans="1:29" s="1" customFormat="1">
      <c r="A2024" s="13"/>
      <c r="B2024" s="107" t="str">
        <f>IF(COUNTA($A2024)&gt;0,VLOOKUP($A2024,Corsa!$A$1:$F$43,2,FALSE),"-")</f>
        <v>-</v>
      </c>
      <c r="C2024" s="11"/>
      <c r="D2024" s="13"/>
      <c r="E2024" s="13"/>
      <c r="F2024" s="46" t="str">
        <f>IF(COUNTA($A2024)&gt;0,VLOOKUP($A2024,Corsa!$A$1:$F$43,3,FALSE),"-")</f>
        <v>-</v>
      </c>
      <c r="G2024" s="28" t="str">
        <f>IF($D2024&gt;0,VLOOKUP($D2024,Iscrizioni!$A$2:$M$2502,9,FALSE),"-")</f>
        <v>-</v>
      </c>
      <c r="H2024" s="28" t="str">
        <f>IF($D2024&gt;0,VLOOKUP($D2024,Iscrizioni!$A$2:$M$2502,4,FALSE),"-")</f>
        <v>-</v>
      </c>
      <c r="I2024" s="27" t="str">
        <f>IF($D2024&gt;0,VLOOKUP($D2024,Iscrizioni!$A$2:$M$2502,5,FALSE),"-")</f>
        <v>-</v>
      </c>
      <c r="J2024" s="27" t="str">
        <f>IF($D2024&gt;0,VLOOKUP($D2024,Iscrizioni!$A$2:$M$2502,10,FALSE),"-")</f>
        <v>-</v>
      </c>
      <c r="K2024" s="27" t="str">
        <f t="shared" si="190"/>
        <v>-</v>
      </c>
      <c r="L2024" s="46" t="str">
        <f>IF($D2024&gt;0,VLOOKUP($D2024,Iscrizioni!$A$2:$M$2502,11,FALSE),"-")</f>
        <v>-</v>
      </c>
      <c r="M2024" s="27" t="str">
        <f>IF($D2024&gt;0,VLOOKUP($D2024,Iscrizioni!$A$2:$N$2502,12,FALSE),"-")</f>
        <v>-</v>
      </c>
      <c r="N2024" s="46" t="str">
        <f>IF($D2024&gt;0,VLOOKUP($D2024,Iscrizioni!$A$2:$M$2502,6,FALSE),"-")</f>
        <v>-</v>
      </c>
      <c r="O2024" s="107" t="str">
        <f>IF($D2024&gt;0,VLOOKUP($D2024,Iscrizioni!$A$2:$M$2502,7,FALSE),"-")</f>
        <v>-</v>
      </c>
      <c r="P2024" s="46" t="str">
        <f>IF($D2024&gt;0,VLOOKUP(LEFT($N2024,1),Regione!$A$2:$C$21,2,FALSE),"-")</f>
        <v>-</v>
      </c>
      <c r="Q2024" s="112" t="str">
        <f ca="1">IF($D2024&gt;0,NormalizzaTempo("D",CELL("tipo",$E2024),$E2024),"-")</f>
        <v>-</v>
      </c>
      <c r="R2024" s="27" t="str">
        <f>IF($D2024&gt;0,VLOOKUP($D2024,Iscrizioni!$A$2:$M$2502,13,FALSE),"-")</f>
        <v>-</v>
      </c>
      <c r="S2024" s="112" t="str">
        <f t="shared" si="193"/>
        <v>-</v>
      </c>
      <c r="T2024" s="112" t="str">
        <f>IF($D2024&gt;0,SUMIFS($S$3:$S2024,$X$3:$X2024,1,$J$3:$J2024,$J2024),"-")</f>
        <v>-</v>
      </c>
      <c r="U2024" s="112" t="str">
        <f t="shared" si="194"/>
        <v>-</v>
      </c>
      <c r="V2024" s="112" t="str">
        <f t="shared" si="191"/>
        <v>-</v>
      </c>
      <c r="W2024" s="27" t="str">
        <f>IF(LEN($C2024)=0,IF($D2024&gt;0,COUNTIFS($A$3:$A2024,$A2024),"-"),"Escluso")</f>
        <v>-</v>
      </c>
      <c r="X2024" s="2" t="str">
        <f>IF(LEN($C2024)=0,IF($D2024&gt;0,COUNTIFS($J$3:$J2024,$J2024,$C$3:$C2024,""),"-"),"Escluso")</f>
        <v>-</v>
      </c>
      <c r="Y2024" s="127" t="str">
        <f t="shared" si="189"/>
        <v>-</v>
      </c>
      <c r="Z2024" s="2" t="str">
        <f>IF($D2024&gt;0,COUNTIFS($O$3:$O2024,$O2024,$L$3:$L2024,$L2024,$I$3:$I2024,$I2024),"-")</f>
        <v>-</v>
      </c>
      <c r="AA2024" s="27" t="str">
        <f>IF($D2024&gt;0,IF(OR($Z2024 &gt;1,$L2024&lt;&gt;"Adulti"),0,VLOOKUP($P2024,Regione!$B$2:$C$22,2,FALSE)),"-")</f>
        <v>-</v>
      </c>
      <c r="AB2024" s="27" t="str">
        <f>IF($D2024&gt;0,IF(COUNTIFS($O$3:$O2024,$O2024,$L$3:$L2024,$L2024,$I$3:$I2024,$I2024) &gt;1,0,SUMIFS($Y$3:$Y$2503,$L$3:$L$2503,$L2024,$O$3:$O$2503,$O2024,$I$3:$I$2503,$I2024)),"-")</f>
        <v>-</v>
      </c>
      <c r="AC2024" s="27" t="str">
        <f t="shared" si="192"/>
        <v>-</v>
      </c>
    </row>
    <row r="2025" spans="1:29" s="1" customFormat="1">
      <c r="A2025" s="13"/>
      <c r="B2025" s="107" t="str">
        <f>IF(COUNTA($A2025)&gt;0,VLOOKUP($A2025,Corsa!$A$1:$F$43,2,FALSE),"-")</f>
        <v>-</v>
      </c>
      <c r="C2025" s="11"/>
      <c r="D2025" s="13"/>
      <c r="E2025" s="13"/>
      <c r="F2025" s="46" t="str">
        <f>IF(COUNTA($A2025)&gt;0,VLOOKUP($A2025,Corsa!$A$1:$F$43,3,FALSE),"-")</f>
        <v>-</v>
      </c>
      <c r="G2025" s="28" t="str">
        <f>IF($D2025&gt;0,VLOOKUP($D2025,Iscrizioni!$A$2:$M$2502,9,FALSE),"-")</f>
        <v>-</v>
      </c>
      <c r="H2025" s="28" t="str">
        <f>IF($D2025&gt;0,VLOOKUP($D2025,Iscrizioni!$A$2:$M$2502,4,FALSE),"-")</f>
        <v>-</v>
      </c>
      <c r="I2025" s="27" t="str">
        <f>IF($D2025&gt;0,VLOOKUP($D2025,Iscrizioni!$A$2:$M$2502,5,FALSE),"-")</f>
        <v>-</v>
      </c>
      <c r="J2025" s="27" t="str">
        <f>IF($D2025&gt;0,VLOOKUP($D2025,Iscrizioni!$A$2:$M$2502,10,FALSE),"-")</f>
        <v>-</v>
      </c>
      <c r="K2025" s="27" t="str">
        <f t="shared" si="190"/>
        <v>-</v>
      </c>
      <c r="L2025" s="46" t="str">
        <f>IF($D2025&gt;0,VLOOKUP($D2025,Iscrizioni!$A$2:$M$2502,11,FALSE),"-")</f>
        <v>-</v>
      </c>
      <c r="M2025" s="27" t="str">
        <f>IF($D2025&gt;0,VLOOKUP($D2025,Iscrizioni!$A$2:$N$2502,12,FALSE),"-")</f>
        <v>-</v>
      </c>
      <c r="N2025" s="46" t="str">
        <f>IF($D2025&gt;0,VLOOKUP($D2025,Iscrizioni!$A$2:$M$2502,6,FALSE),"-")</f>
        <v>-</v>
      </c>
      <c r="O2025" s="107" t="str">
        <f>IF($D2025&gt;0,VLOOKUP($D2025,Iscrizioni!$A$2:$M$2502,7,FALSE),"-")</f>
        <v>-</v>
      </c>
      <c r="P2025" s="46" t="str">
        <f>IF($D2025&gt;0,VLOOKUP(LEFT($N2025,1),Regione!$A$2:$C$21,2,FALSE),"-")</f>
        <v>-</v>
      </c>
      <c r="Q2025" s="112" t="str">
        <f ca="1">IF($D2025&gt;0,NormalizzaTempo("D",CELL("tipo",$E2025),$E2025),"-")</f>
        <v>-</v>
      </c>
      <c r="R2025" s="27" t="str">
        <f>IF($D2025&gt;0,VLOOKUP($D2025,Iscrizioni!$A$2:$M$2502,13,FALSE),"-")</f>
        <v>-</v>
      </c>
      <c r="S2025" s="112" t="str">
        <f t="shared" si="193"/>
        <v>-</v>
      </c>
      <c r="T2025" s="112" t="str">
        <f>IF($D2025&gt;0,SUMIFS($S$3:$S2025,$X$3:$X2025,1,$J$3:$J2025,$J2025),"-")</f>
        <v>-</v>
      </c>
      <c r="U2025" s="112" t="str">
        <f t="shared" si="194"/>
        <v>-</v>
      </c>
      <c r="V2025" s="112" t="str">
        <f t="shared" si="191"/>
        <v>-</v>
      </c>
      <c r="W2025" s="27" t="str">
        <f>IF(LEN($C2025)=0,IF($D2025&gt;0,COUNTIFS($A$3:$A2025,$A2025),"-"),"Escluso")</f>
        <v>-</v>
      </c>
      <c r="X2025" s="2" t="str">
        <f>IF(LEN($C2025)=0,IF($D2025&gt;0,COUNTIFS($J$3:$J2025,$J2025,$C$3:$C2025,""),"-"),"Escluso")</f>
        <v>-</v>
      </c>
      <c r="Y2025" s="127" t="str">
        <f t="shared" si="189"/>
        <v>-</v>
      </c>
      <c r="Z2025" s="2" t="str">
        <f>IF($D2025&gt;0,COUNTIFS($O$3:$O2025,$O2025,$L$3:$L2025,$L2025,$I$3:$I2025,$I2025),"-")</f>
        <v>-</v>
      </c>
      <c r="AA2025" s="27" t="str">
        <f>IF($D2025&gt;0,IF(OR($Z2025 &gt;1,$L2025&lt;&gt;"Adulti"),0,VLOOKUP($P2025,Regione!$B$2:$C$22,2,FALSE)),"-")</f>
        <v>-</v>
      </c>
      <c r="AB2025" s="27" t="str">
        <f>IF($D2025&gt;0,IF(COUNTIFS($O$3:$O2025,$O2025,$L$3:$L2025,$L2025,$I$3:$I2025,$I2025) &gt;1,0,SUMIFS($Y$3:$Y$2503,$L$3:$L$2503,$L2025,$O$3:$O$2503,$O2025,$I$3:$I$2503,$I2025)),"-")</f>
        <v>-</v>
      </c>
      <c r="AC2025" s="27" t="str">
        <f t="shared" si="192"/>
        <v>-</v>
      </c>
    </row>
    <row r="2026" spans="1:29" s="1" customFormat="1">
      <c r="A2026" s="13"/>
      <c r="B2026" s="107" t="str">
        <f>IF(COUNTA($A2026)&gt;0,VLOOKUP($A2026,Corsa!$A$1:$F$43,2,FALSE),"-")</f>
        <v>-</v>
      </c>
      <c r="C2026" s="11"/>
      <c r="D2026" s="13"/>
      <c r="E2026" s="13"/>
      <c r="F2026" s="46" t="str">
        <f>IF(COUNTA($A2026)&gt;0,VLOOKUP($A2026,Corsa!$A$1:$F$43,3,FALSE),"-")</f>
        <v>-</v>
      </c>
      <c r="G2026" s="28" t="str">
        <f>IF($D2026&gt;0,VLOOKUP($D2026,Iscrizioni!$A$2:$M$2502,9,FALSE),"-")</f>
        <v>-</v>
      </c>
      <c r="H2026" s="28" t="str">
        <f>IF($D2026&gt;0,VLOOKUP($D2026,Iscrizioni!$A$2:$M$2502,4,FALSE),"-")</f>
        <v>-</v>
      </c>
      <c r="I2026" s="27" t="str">
        <f>IF($D2026&gt;0,VLOOKUP($D2026,Iscrizioni!$A$2:$M$2502,5,FALSE),"-")</f>
        <v>-</v>
      </c>
      <c r="J2026" s="27" t="str">
        <f>IF($D2026&gt;0,VLOOKUP($D2026,Iscrizioni!$A$2:$M$2502,10,FALSE),"-")</f>
        <v>-</v>
      </c>
      <c r="K2026" s="27" t="str">
        <f t="shared" si="190"/>
        <v>-</v>
      </c>
      <c r="L2026" s="46" t="str">
        <f>IF($D2026&gt;0,VLOOKUP($D2026,Iscrizioni!$A$2:$M$2502,11,FALSE),"-")</f>
        <v>-</v>
      </c>
      <c r="M2026" s="27" t="str">
        <f>IF($D2026&gt;0,VLOOKUP($D2026,Iscrizioni!$A$2:$N$2502,12,FALSE),"-")</f>
        <v>-</v>
      </c>
      <c r="N2026" s="46" t="str">
        <f>IF($D2026&gt;0,VLOOKUP($D2026,Iscrizioni!$A$2:$M$2502,6,FALSE),"-")</f>
        <v>-</v>
      </c>
      <c r="O2026" s="107" t="str">
        <f>IF($D2026&gt;0,VLOOKUP($D2026,Iscrizioni!$A$2:$M$2502,7,FALSE),"-")</f>
        <v>-</v>
      </c>
      <c r="P2026" s="46" t="str">
        <f>IF($D2026&gt;0,VLOOKUP(LEFT($N2026,1),Regione!$A$2:$C$21,2,FALSE),"-")</f>
        <v>-</v>
      </c>
      <c r="Q2026" s="112" t="str">
        <f ca="1">IF($D2026&gt;0,NormalizzaTempo("D",CELL("tipo",$E2026),$E2026),"-")</f>
        <v>-</v>
      </c>
      <c r="R2026" s="27" t="str">
        <f>IF($D2026&gt;0,VLOOKUP($D2026,Iscrizioni!$A$2:$M$2502,13,FALSE),"-")</f>
        <v>-</v>
      </c>
      <c r="S2026" s="112" t="str">
        <f t="shared" si="193"/>
        <v>-</v>
      </c>
      <c r="T2026" s="112" t="str">
        <f>IF($D2026&gt;0,SUMIFS($S$3:$S2026,$X$3:$X2026,1,$J$3:$J2026,$J2026),"-")</f>
        <v>-</v>
      </c>
      <c r="U2026" s="112" t="str">
        <f t="shared" si="194"/>
        <v>-</v>
      </c>
      <c r="V2026" s="112" t="str">
        <f t="shared" si="191"/>
        <v>-</v>
      </c>
      <c r="W2026" s="27" t="str">
        <f>IF(LEN($C2026)=0,IF($D2026&gt;0,COUNTIFS($A$3:$A2026,$A2026),"-"),"Escluso")</f>
        <v>-</v>
      </c>
      <c r="X2026" s="2" t="str">
        <f>IF(LEN($C2026)=0,IF($D2026&gt;0,COUNTIFS($J$3:$J2026,$J2026,$C$3:$C2026,""),"-"),"Escluso")</f>
        <v>-</v>
      </c>
      <c r="Y2026" s="127" t="str">
        <f t="shared" si="189"/>
        <v>-</v>
      </c>
      <c r="Z2026" s="2" t="str">
        <f>IF($D2026&gt;0,COUNTIFS($O$3:$O2026,$O2026,$L$3:$L2026,$L2026,$I$3:$I2026,$I2026),"-")</f>
        <v>-</v>
      </c>
      <c r="AA2026" s="27" t="str">
        <f>IF($D2026&gt;0,IF(OR($Z2026 &gt;1,$L2026&lt;&gt;"Adulti"),0,VLOOKUP($P2026,Regione!$B$2:$C$22,2,FALSE)),"-")</f>
        <v>-</v>
      </c>
      <c r="AB2026" s="27" t="str">
        <f>IF($D2026&gt;0,IF(COUNTIFS($O$3:$O2026,$O2026,$L$3:$L2026,$L2026,$I$3:$I2026,$I2026) &gt;1,0,SUMIFS($Y$3:$Y$2503,$L$3:$L$2503,$L2026,$O$3:$O$2503,$O2026,$I$3:$I$2503,$I2026)),"-")</f>
        <v>-</v>
      </c>
      <c r="AC2026" s="27" t="str">
        <f t="shared" si="192"/>
        <v>-</v>
      </c>
    </row>
    <row r="2027" spans="1:29" s="1" customFormat="1">
      <c r="A2027" s="13"/>
      <c r="B2027" s="107" t="str">
        <f>IF(COUNTA($A2027)&gt;0,VLOOKUP($A2027,Corsa!$A$1:$F$43,2,FALSE),"-")</f>
        <v>-</v>
      </c>
      <c r="C2027" s="11"/>
      <c r="D2027" s="13"/>
      <c r="E2027" s="13"/>
      <c r="F2027" s="46" t="str">
        <f>IF(COUNTA($A2027)&gt;0,VLOOKUP($A2027,Corsa!$A$1:$F$43,3,FALSE),"-")</f>
        <v>-</v>
      </c>
      <c r="G2027" s="28" t="str">
        <f>IF($D2027&gt;0,VLOOKUP($D2027,Iscrizioni!$A$2:$M$2502,9,FALSE),"-")</f>
        <v>-</v>
      </c>
      <c r="H2027" s="28" t="str">
        <f>IF($D2027&gt;0,VLOOKUP($D2027,Iscrizioni!$A$2:$M$2502,4,FALSE),"-")</f>
        <v>-</v>
      </c>
      <c r="I2027" s="27" t="str">
        <f>IF($D2027&gt;0,VLOOKUP($D2027,Iscrizioni!$A$2:$M$2502,5,FALSE),"-")</f>
        <v>-</v>
      </c>
      <c r="J2027" s="27" t="str">
        <f>IF($D2027&gt;0,VLOOKUP($D2027,Iscrizioni!$A$2:$M$2502,10,FALSE),"-")</f>
        <v>-</v>
      </c>
      <c r="K2027" s="27" t="str">
        <f t="shared" si="190"/>
        <v>-</v>
      </c>
      <c r="L2027" s="46" t="str">
        <f>IF($D2027&gt;0,VLOOKUP($D2027,Iscrizioni!$A$2:$M$2502,11,FALSE),"-")</f>
        <v>-</v>
      </c>
      <c r="M2027" s="27" t="str">
        <f>IF($D2027&gt;0,VLOOKUP($D2027,Iscrizioni!$A$2:$N$2502,12,FALSE),"-")</f>
        <v>-</v>
      </c>
      <c r="N2027" s="46" t="str">
        <f>IF($D2027&gt;0,VLOOKUP($D2027,Iscrizioni!$A$2:$M$2502,6,FALSE),"-")</f>
        <v>-</v>
      </c>
      <c r="O2027" s="107" t="str">
        <f>IF($D2027&gt;0,VLOOKUP($D2027,Iscrizioni!$A$2:$M$2502,7,FALSE),"-")</f>
        <v>-</v>
      </c>
      <c r="P2027" s="46" t="str">
        <f>IF($D2027&gt;0,VLOOKUP(LEFT($N2027,1),Regione!$A$2:$C$21,2,FALSE),"-")</f>
        <v>-</v>
      </c>
      <c r="Q2027" s="112" t="str">
        <f ca="1">IF($D2027&gt;0,NormalizzaTempo("D",CELL("tipo",$E2027),$E2027),"-")</f>
        <v>-</v>
      </c>
      <c r="R2027" s="27" t="str">
        <f>IF($D2027&gt;0,VLOOKUP($D2027,Iscrizioni!$A$2:$M$2502,13,FALSE),"-")</f>
        <v>-</v>
      </c>
      <c r="S2027" s="112" t="str">
        <f t="shared" si="193"/>
        <v>-</v>
      </c>
      <c r="T2027" s="112" t="str">
        <f>IF($D2027&gt;0,SUMIFS($S$3:$S2027,$X$3:$X2027,1,$J$3:$J2027,$J2027),"-")</f>
        <v>-</v>
      </c>
      <c r="U2027" s="112" t="str">
        <f t="shared" si="194"/>
        <v>-</v>
      </c>
      <c r="V2027" s="112" t="str">
        <f t="shared" si="191"/>
        <v>-</v>
      </c>
      <c r="W2027" s="27" t="str">
        <f>IF(LEN($C2027)=0,IF($D2027&gt;0,COUNTIFS($A$3:$A2027,$A2027),"-"),"Escluso")</f>
        <v>-</v>
      </c>
      <c r="X2027" s="2" t="str">
        <f>IF(LEN($C2027)=0,IF($D2027&gt;0,COUNTIFS($J$3:$J2027,$J2027,$C$3:$C2027,""),"-"),"Escluso")</f>
        <v>-</v>
      </c>
      <c r="Y2027" s="127" t="str">
        <f t="shared" si="189"/>
        <v>-</v>
      </c>
      <c r="Z2027" s="2" t="str">
        <f>IF($D2027&gt;0,COUNTIFS($O$3:$O2027,$O2027,$L$3:$L2027,$L2027,$I$3:$I2027,$I2027),"-")</f>
        <v>-</v>
      </c>
      <c r="AA2027" s="27" t="str">
        <f>IF($D2027&gt;0,IF(OR($Z2027 &gt;1,$L2027&lt;&gt;"Adulti"),0,VLOOKUP($P2027,Regione!$B$2:$C$22,2,FALSE)),"-")</f>
        <v>-</v>
      </c>
      <c r="AB2027" s="27" t="str">
        <f>IF($D2027&gt;0,IF(COUNTIFS($O$3:$O2027,$O2027,$L$3:$L2027,$L2027,$I$3:$I2027,$I2027) &gt;1,0,SUMIFS($Y$3:$Y$2503,$L$3:$L$2503,$L2027,$O$3:$O$2503,$O2027,$I$3:$I$2503,$I2027)),"-")</f>
        <v>-</v>
      </c>
      <c r="AC2027" s="27" t="str">
        <f t="shared" si="192"/>
        <v>-</v>
      </c>
    </row>
    <row r="2028" spans="1:29" s="1" customFormat="1">
      <c r="A2028" s="13"/>
      <c r="B2028" s="107" t="str">
        <f>IF(COUNTA($A2028)&gt;0,VLOOKUP($A2028,Corsa!$A$1:$F$43,2,FALSE),"-")</f>
        <v>-</v>
      </c>
      <c r="C2028" s="11"/>
      <c r="D2028" s="13"/>
      <c r="E2028" s="13"/>
      <c r="F2028" s="46" t="str">
        <f>IF(COUNTA($A2028)&gt;0,VLOOKUP($A2028,Corsa!$A$1:$F$43,3,FALSE),"-")</f>
        <v>-</v>
      </c>
      <c r="G2028" s="28" t="str">
        <f>IF($D2028&gt;0,VLOOKUP($D2028,Iscrizioni!$A$2:$M$2502,9,FALSE),"-")</f>
        <v>-</v>
      </c>
      <c r="H2028" s="28" t="str">
        <f>IF($D2028&gt;0,VLOOKUP($D2028,Iscrizioni!$A$2:$M$2502,4,FALSE),"-")</f>
        <v>-</v>
      </c>
      <c r="I2028" s="27" t="str">
        <f>IF($D2028&gt;0,VLOOKUP($D2028,Iscrizioni!$A$2:$M$2502,5,FALSE),"-")</f>
        <v>-</v>
      </c>
      <c r="J2028" s="27" t="str">
        <f>IF($D2028&gt;0,VLOOKUP($D2028,Iscrizioni!$A$2:$M$2502,10,FALSE),"-")</f>
        <v>-</v>
      </c>
      <c r="K2028" s="27" t="str">
        <f t="shared" si="190"/>
        <v>-</v>
      </c>
      <c r="L2028" s="46" t="str">
        <f>IF($D2028&gt;0,VLOOKUP($D2028,Iscrizioni!$A$2:$M$2502,11,FALSE),"-")</f>
        <v>-</v>
      </c>
      <c r="M2028" s="27" t="str">
        <f>IF($D2028&gt;0,VLOOKUP($D2028,Iscrizioni!$A$2:$N$2502,12,FALSE),"-")</f>
        <v>-</v>
      </c>
      <c r="N2028" s="46" t="str">
        <f>IF($D2028&gt;0,VLOOKUP($D2028,Iscrizioni!$A$2:$M$2502,6,FALSE),"-")</f>
        <v>-</v>
      </c>
      <c r="O2028" s="107" t="str">
        <f>IF($D2028&gt;0,VLOOKUP($D2028,Iscrizioni!$A$2:$M$2502,7,FALSE),"-")</f>
        <v>-</v>
      </c>
      <c r="P2028" s="46" t="str">
        <f>IF($D2028&gt;0,VLOOKUP(LEFT($N2028,1),Regione!$A$2:$C$21,2,FALSE),"-")</f>
        <v>-</v>
      </c>
      <c r="Q2028" s="112" t="str">
        <f ca="1">IF($D2028&gt;0,NormalizzaTempo("D",CELL("tipo",$E2028),$E2028),"-")</f>
        <v>-</v>
      </c>
      <c r="R2028" s="27" t="str">
        <f>IF($D2028&gt;0,VLOOKUP($D2028,Iscrizioni!$A$2:$M$2502,13,FALSE),"-")</f>
        <v>-</v>
      </c>
      <c r="S2028" s="112" t="str">
        <f t="shared" si="193"/>
        <v>-</v>
      </c>
      <c r="T2028" s="112" t="str">
        <f>IF($D2028&gt;0,SUMIFS($S$3:$S2028,$X$3:$X2028,1,$J$3:$J2028,$J2028),"-")</f>
        <v>-</v>
      </c>
      <c r="U2028" s="112" t="str">
        <f t="shared" si="194"/>
        <v>-</v>
      </c>
      <c r="V2028" s="112" t="str">
        <f t="shared" si="191"/>
        <v>-</v>
      </c>
      <c r="W2028" s="27" t="str">
        <f>IF(LEN($C2028)=0,IF($D2028&gt;0,COUNTIFS($A$3:$A2028,$A2028),"-"),"Escluso")</f>
        <v>-</v>
      </c>
      <c r="X2028" s="2" t="str">
        <f>IF(LEN($C2028)=0,IF($D2028&gt;0,COUNTIFS($J$3:$J2028,$J2028,$C$3:$C2028,""),"-"),"Escluso")</f>
        <v>-</v>
      </c>
      <c r="Y2028" s="127" t="str">
        <f t="shared" si="189"/>
        <v>-</v>
      </c>
      <c r="Z2028" s="2" t="str">
        <f>IF($D2028&gt;0,COUNTIFS($O$3:$O2028,$O2028,$L$3:$L2028,$L2028,$I$3:$I2028,$I2028),"-")</f>
        <v>-</v>
      </c>
      <c r="AA2028" s="27" t="str">
        <f>IF($D2028&gt;0,IF(OR($Z2028 &gt;1,$L2028&lt;&gt;"Adulti"),0,VLOOKUP($P2028,Regione!$B$2:$C$22,2,FALSE)),"-")</f>
        <v>-</v>
      </c>
      <c r="AB2028" s="27" t="str">
        <f>IF($D2028&gt;0,IF(COUNTIFS($O$3:$O2028,$O2028,$L$3:$L2028,$L2028,$I$3:$I2028,$I2028) &gt;1,0,SUMIFS($Y$3:$Y$2503,$L$3:$L$2503,$L2028,$O$3:$O$2503,$O2028,$I$3:$I$2503,$I2028)),"-")</f>
        <v>-</v>
      </c>
      <c r="AC2028" s="27" t="str">
        <f t="shared" si="192"/>
        <v>-</v>
      </c>
    </row>
    <row r="2029" spans="1:29" s="1" customFormat="1">
      <c r="A2029" s="13"/>
      <c r="B2029" s="107" t="str">
        <f>IF(COUNTA($A2029)&gt;0,VLOOKUP($A2029,Corsa!$A$1:$F$43,2,FALSE),"-")</f>
        <v>-</v>
      </c>
      <c r="C2029" s="11"/>
      <c r="D2029" s="13"/>
      <c r="E2029" s="13"/>
      <c r="F2029" s="46" t="str">
        <f>IF(COUNTA($A2029)&gt;0,VLOOKUP($A2029,Corsa!$A$1:$F$43,3,FALSE),"-")</f>
        <v>-</v>
      </c>
      <c r="G2029" s="28" t="str">
        <f>IF($D2029&gt;0,VLOOKUP($D2029,Iscrizioni!$A$2:$M$2502,9,FALSE),"-")</f>
        <v>-</v>
      </c>
      <c r="H2029" s="28" t="str">
        <f>IF($D2029&gt;0,VLOOKUP($D2029,Iscrizioni!$A$2:$M$2502,4,FALSE),"-")</f>
        <v>-</v>
      </c>
      <c r="I2029" s="27" t="str">
        <f>IF($D2029&gt;0,VLOOKUP($D2029,Iscrizioni!$A$2:$M$2502,5,FALSE),"-")</f>
        <v>-</v>
      </c>
      <c r="J2029" s="27" t="str">
        <f>IF($D2029&gt;0,VLOOKUP($D2029,Iscrizioni!$A$2:$M$2502,10,FALSE),"-")</f>
        <v>-</v>
      </c>
      <c r="K2029" s="27" t="str">
        <f t="shared" si="190"/>
        <v>-</v>
      </c>
      <c r="L2029" s="46" t="str">
        <f>IF($D2029&gt;0,VLOOKUP($D2029,Iscrizioni!$A$2:$M$2502,11,FALSE),"-")</f>
        <v>-</v>
      </c>
      <c r="M2029" s="27" t="str">
        <f>IF($D2029&gt;0,VLOOKUP($D2029,Iscrizioni!$A$2:$N$2502,12,FALSE),"-")</f>
        <v>-</v>
      </c>
      <c r="N2029" s="46" t="str">
        <f>IF($D2029&gt;0,VLOOKUP($D2029,Iscrizioni!$A$2:$M$2502,6,FALSE),"-")</f>
        <v>-</v>
      </c>
      <c r="O2029" s="107" t="str">
        <f>IF($D2029&gt;0,VLOOKUP($D2029,Iscrizioni!$A$2:$M$2502,7,FALSE),"-")</f>
        <v>-</v>
      </c>
      <c r="P2029" s="46" t="str">
        <f>IF($D2029&gt;0,VLOOKUP(LEFT($N2029,1),Regione!$A$2:$C$21,2,FALSE),"-")</f>
        <v>-</v>
      </c>
      <c r="Q2029" s="112" t="str">
        <f ca="1">IF($D2029&gt;0,NormalizzaTempo("D",CELL("tipo",$E2029),$E2029),"-")</f>
        <v>-</v>
      </c>
      <c r="R2029" s="27" t="str">
        <f>IF($D2029&gt;0,VLOOKUP($D2029,Iscrizioni!$A$2:$M$2502,13,FALSE),"-")</f>
        <v>-</v>
      </c>
      <c r="S2029" s="112" t="str">
        <f t="shared" si="193"/>
        <v>-</v>
      </c>
      <c r="T2029" s="112" t="str">
        <f>IF($D2029&gt;0,SUMIFS($S$3:$S2029,$X$3:$X2029,1,$J$3:$J2029,$J2029),"-")</f>
        <v>-</v>
      </c>
      <c r="U2029" s="112" t="str">
        <f t="shared" si="194"/>
        <v>-</v>
      </c>
      <c r="V2029" s="112" t="str">
        <f t="shared" si="191"/>
        <v>-</v>
      </c>
      <c r="W2029" s="27" t="str">
        <f>IF(LEN($C2029)=0,IF($D2029&gt;0,COUNTIFS($A$3:$A2029,$A2029),"-"),"Escluso")</f>
        <v>-</v>
      </c>
      <c r="X2029" s="2" t="str">
        <f>IF(LEN($C2029)=0,IF($D2029&gt;0,COUNTIFS($J$3:$J2029,$J2029,$C$3:$C2029,""),"-"),"Escluso")</f>
        <v>-</v>
      </c>
      <c r="Y2029" s="127" t="str">
        <f t="shared" si="189"/>
        <v>-</v>
      </c>
      <c r="Z2029" s="2" t="str">
        <f>IF($D2029&gt;0,COUNTIFS($O$3:$O2029,$O2029,$L$3:$L2029,$L2029,$I$3:$I2029,$I2029),"-")</f>
        <v>-</v>
      </c>
      <c r="AA2029" s="27" t="str">
        <f>IF($D2029&gt;0,IF(OR($Z2029 &gt;1,$L2029&lt;&gt;"Adulti"),0,VLOOKUP($P2029,Regione!$B$2:$C$22,2,FALSE)),"-")</f>
        <v>-</v>
      </c>
      <c r="AB2029" s="27" t="str">
        <f>IF($D2029&gt;0,IF(COUNTIFS($O$3:$O2029,$O2029,$L$3:$L2029,$L2029,$I$3:$I2029,$I2029) &gt;1,0,SUMIFS($Y$3:$Y$2503,$L$3:$L$2503,$L2029,$O$3:$O$2503,$O2029,$I$3:$I$2503,$I2029)),"-")</f>
        <v>-</v>
      </c>
      <c r="AC2029" s="27" t="str">
        <f t="shared" si="192"/>
        <v>-</v>
      </c>
    </row>
    <row r="2030" spans="1:29" s="1" customFormat="1">
      <c r="A2030" s="13"/>
      <c r="B2030" s="107" t="str">
        <f>IF(COUNTA($A2030)&gt;0,VLOOKUP($A2030,Corsa!$A$1:$F$43,2,FALSE),"-")</f>
        <v>-</v>
      </c>
      <c r="C2030" s="11"/>
      <c r="D2030" s="13"/>
      <c r="E2030" s="13"/>
      <c r="F2030" s="46" t="str">
        <f>IF(COUNTA($A2030)&gt;0,VLOOKUP($A2030,Corsa!$A$1:$F$43,3,FALSE),"-")</f>
        <v>-</v>
      </c>
      <c r="G2030" s="28" t="str">
        <f>IF($D2030&gt;0,VLOOKUP($D2030,Iscrizioni!$A$2:$M$2502,9,FALSE),"-")</f>
        <v>-</v>
      </c>
      <c r="H2030" s="28" t="str">
        <f>IF($D2030&gt;0,VLOOKUP($D2030,Iscrizioni!$A$2:$M$2502,4,FALSE),"-")</f>
        <v>-</v>
      </c>
      <c r="I2030" s="27" t="str">
        <f>IF($D2030&gt;0,VLOOKUP($D2030,Iscrizioni!$A$2:$M$2502,5,FALSE),"-")</f>
        <v>-</v>
      </c>
      <c r="J2030" s="27" t="str">
        <f>IF($D2030&gt;0,VLOOKUP($D2030,Iscrizioni!$A$2:$M$2502,10,FALSE),"-")</f>
        <v>-</v>
      </c>
      <c r="K2030" s="27" t="str">
        <f t="shared" si="190"/>
        <v>-</v>
      </c>
      <c r="L2030" s="46" t="str">
        <f>IF($D2030&gt;0,VLOOKUP($D2030,Iscrizioni!$A$2:$M$2502,11,FALSE),"-")</f>
        <v>-</v>
      </c>
      <c r="M2030" s="27" t="str">
        <f>IF($D2030&gt;0,VLOOKUP($D2030,Iscrizioni!$A$2:$N$2502,12,FALSE),"-")</f>
        <v>-</v>
      </c>
      <c r="N2030" s="46" t="str">
        <f>IF($D2030&gt;0,VLOOKUP($D2030,Iscrizioni!$A$2:$M$2502,6,FALSE),"-")</f>
        <v>-</v>
      </c>
      <c r="O2030" s="107" t="str">
        <f>IF($D2030&gt;0,VLOOKUP($D2030,Iscrizioni!$A$2:$M$2502,7,FALSE),"-")</f>
        <v>-</v>
      </c>
      <c r="P2030" s="46" t="str">
        <f>IF($D2030&gt;0,VLOOKUP(LEFT($N2030,1),Regione!$A$2:$C$21,2,FALSE),"-")</f>
        <v>-</v>
      </c>
      <c r="Q2030" s="112" t="str">
        <f ca="1">IF($D2030&gt;0,NormalizzaTempo("D",CELL("tipo",$E2030),$E2030),"-")</f>
        <v>-</v>
      </c>
      <c r="R2030" s="27" t="str">
        <f>IF($D2030&gt;0,VLOOKUP($D2030,Iscrizioni!$A$2:$M$2502,13,FALSE),"-")</f>
        <v>-</v>
      </c>
      <c r="S2030" s="112" t="str">
        <f t="shared" si="193"/>
        <v>-</v>
      </c>
      <c r="T2030" s="112" t="str">
        <f>IF($D2030&gt;0,SUMIFS($S$3:$S2030,$X$3:$X2030,1,$J$3:$J2030,$J2030),"-")</f>
        <v>-</v>
      </c>
      <c r="U2030" s="112" t="str">
        <f t="shared" si="194"/>
        <v>-</v>
      </c>
      <c r="V2030" s="112" t="str">
        <f t="shared" si="191"/>
        <v>-</v>
      </c>
      <c r="W2030" s="27" t="str">
        <f>IF(LEN($C2030)=0,IF($D2030&gt;0,COUNTIFS($A$3:$A2030,$A2030),"-"),"Escluso")</f>
        <v>-</v>
      </c>
      <c r="X2030" s="2" t="str">
        <f>IF(LEN($C2030)=0,IF($D2030&gt;0,COUNTIFS($J$3:$J2030,$J2030,$C$3:$C2030,""),"-"),"Escluso")</f>
        <v>-</v>
      </c>
      <c r="Y2030" s="127" t="str">
        <f t="shared" si="189"/>
        <v>-</v>
      </c>
      <c r="Z2030" s="2" t="str">
        <f>IF($D2030&gt;0,COUNTIFS($O$3:$O2030,$O2030,$L$3:$L2030,$L2030,$I$3:$I2030,$I2030),"-")</f>
        <v>-</v>
      </c>
      <c r="AA2030" s="27" t="str">
        <f>IF($D2030&gt;0,IF(OR($Z2030 &gt;1,$L2030&lt;&gt;"Adulti"),0,VLOOKUP($P2030,Regione!$B$2:$C$22,2,FALSE)),"-")</f>
        <v>-</v>
      </c>
      <c r="AB2030" s="27" t="str">
        <f>IF($D2030&gt;0,IF(COUNTIFS($O$3:$O2030,$O2030,$L$3:$L2030,$L2030,$I$3:$I2030,$I2030) &gt;1,0,SUMIFS($Y$3:$Y$2503,$L$3:$L$2503,$L2030,$O$3:$O$2503,$O2030,$I$3:$I$2503,$I2030)),"-")</f>
        <v>-</v>
      </c>
      <c r="AC2030" s="27" t="str">
        <f t="shared" si="192"/>
        <v>-</v>
      </c>
    </row>
    <row r="2031" spans="1:29" s="1" customFormat="1">
      <c r="A2031" s="13"/>
      <c r="B2031" s="107" t="str">
        <f>IF(COUNTA($A2031)&gt;0,VLOOKUP($A2031,Corsa!$A$1:$F$43,2,FALSE),"-")</f>
        <v>-</v>
      </c>
      <c r="C2031" s="11"/>
      <c r="D2031" s="13"/>
      <c r="E2031" s="13"/>
      <c r="F2031" s="46" t="str">
        <f>IF(COUNTA($A2031)&gt;0,VLOOKUP($A2031,Corsa!$A$1:$F$43,3,FALSE),"-")</f>
        <v>-</v>
      </c>
      <c r="G2031" s="28" t="str">
        <f>IF($D2031&gt;0,VLOOKUP($D2031,Iscrizioni!$A$2:$M$2502,9,FALSE),"-")</f>
        <v>-</v>
      </c>
      <c r="H2031" s="28" t="str">
        <f>IF($D2031&gt;0,VLOOKUP($D2031,Iscrizioni!$A$2:$M$2502,4,FALSE),"-")</f>
        <v>-</v>
      </c>
      <c r="I2031" s="27" t="str">
        <f>IF($D2031&gt;0,VLOOKUP($D2031,Iscrizioni!$A$2:$M$2502,5,FALSE),"-")</f>
        <v>-</v>
      </c>
      <c r="J2031" s="27" t="str">
        <f>IF($D2031&gt;0,VLOOKUP($D2031,Iscrizioni!$A$2:$M$2502,10,FALSE),"-")</f>
        <v>-</v>
      </c>
      <c r="K2031" s="27" t="str">
        <f t="shared" si="190"/>
        <v>-</v>
      </c>
      <c r="L2031" s="46" t="str">
        <f>IF($D2031&gt;0,VLOOKUP($D2031,Iscrizioni!$A$2:$M$2502,11,FALSE),"-")</f>
        <v>-</v>
      </c>
      <c r="M2031" s="27" t="str">
        <f>IF($D2031&gt;0,VLOOKUP($D2031,Iscrizioni!$A$2:$N$2502,12,FALSE),"-")</f>
        <v>-</v>
      </c>
      <c r="N2031" s="46" t="str">
        <f>IF($D2031&gt;0,VLOOKUP($D2031,Iscrizioni!$A$2:$M$2502,6,FALSE),"-")</f>
        <v>-</v>
      </c>
      <c r="O2031" s="107" t="str">
        <f>IF($D2031&gt;0,VLOOKUP($D2031,Iscrizioni!$A$2:$M$2502,7,FALSE),"-")</f>
        <v>-</v>
      </c>
      <c r="P2031" s="46" t="str">
        <f>IF($D2031&gt;0,VLOOKUP(LEFT($N2031,1),Regione!$A$2:$C$21,2,FALSE),"-")</f>
        <v>-</v>
      </c>
      <c r="Q2031" s="112" t="str">
        <f ca="1">IF($D2031&gt;0,NormalizzaTempo("D",CELL("tipo",$E2031),$E2031),"-")</f>
        <v>-</v>
      </c>
      <c r="R2031" s="27" t="str">
        <f>IF($D2031&gt;0,VLOOKUP($D2031,Iscrizioni!$A$2:$M$2502,13,FALSE),"-")</f>
        <v>-</v>
      </c>
      <c r="S2031" s="112" t="str">
        <f t="shared" si="193"/>
        <v>-</v>
      </c>
      <c r="T2031" s="112" t="str">
        <f>IF($D2031&gt;0,SUMIFS($S$3:$S2031,$X$3:$X2031,1,$J$3:$J2031,$J2031),"-")</f>
        <v>-</v>
      </c>
      <c r="U2031" s="112" t="str">
        <f t="shared" si="194"/>
        <v>-</v>
      </c>
      <c r="V2031" s="112" t="str">
        <f t="shared" si="191"/>
        <v>-</v>
      </c>
      <c r="W2031" s="27" t="str">
        <f>IF(LEN($C2031)=0,IF($D2031&gt;0,COUNTIFS($A$3:$A2031,$A2031),"-"),"Escluso")</f>
        <v>-</v>
      </c>
      <c r="X2031" s="2" t="str">
        <f>IF(LEN($C2031)=0,IF($D2031&gt;0,COUNTIFS($J$3:$J2031,$J2031,$C$3:$C2031,""),"-"),"Escluso")</f>
        <v>-</v>
      </c>
      <c r="Y2031" s="127" t="str">
        <f t="shared" si="189"/>
        <v>-</v>
      </c>
      <c r="Z2031" s="2" t="str">
        <f>IF($D2031&gt;0,COUNTIFS($O$3:$O2031,$O2031,$L$3:$L2031,$L2031,$I$3:$I2031,$I2031),"-")</f>
        <v>-</v>
      </c>
      <c r="AA2031" s="27" t="str">
        <f>IF($D2031&gt;0,IF(OR($Z2031 &gt;1,$L2031&lt;&gt;"Adulti"),0,VLOOKUP($P2031,Regione!$B$2:$C$22,2,FALSE)),"-")</f>
        <v>-</v>
      </c>
      <c r="AB2031" s="27" t="str">
        <f>IF($D2031&gt;0,IF(COUNTIFS($O$3:$O2031,$O2031,$L$3:$L2031,$L2031,$I$3:$I2031,$I2031) &gt;1,0,SUMIFS($Y$3:$Y$2503,$L$3:$L$2503,$L2031,$O$3:$O$2503,$O2031,$I$3:$I$2503,$I2031)),"-")</f>
        <v>-</v>
      </c>
      <c r="AC2031" s="27" t="str">
        <f t="shared" si="192"/>
        <v>-</v>
      </c>
    </row>
    <row r="2032" spans="1:29" s="1" customFormat="1">
      <c r="A2032" s="13"/>
      <c r="B2032" s="107" t="str">
        <f>IF(COUNTA($A2032)&gt;0,VLOOKUP($A2032,Corsa!$A$1:$F$43,2,FALSE),"-")</f>
        <v>-</v>
      </c>
      <c r="C2032" s="11"/>
      <c r="D2032" s="13"/>
      <c r="E2032" s="13"/>
      <c r="F2032" s="46" t="str">
        <f>IF(COUNTA($A2032)&gt;0,VLOOKUP($A2032,Corsa!$A$1:$F$43,3,FALSE),"-")</f>
        <v>-</v>
      </c>
      <c r="G2032" s="28" t="str">
        <f>IF($D2032&gt;0,VLOOKUP($D2032,Iscrizioni!$A$2:$M$2502,9,FALSE),"-")</f>
        <v>-</v>
      </c>
      <c r="H2032" s="28" t="str">
        <f>IF($D2032&gt;0,VLOOKUP($D2032,Iscrizioni!$A$2:$M$2502,4,FALSE),"-")</f>
        <v>-</v>
      </c>
      <c r="I2032" s="27" t="str">
        <f>IF($D2032&gt;0,VLOOKUP($D2032,Iscrizioni!$A$2:$M$2502,5,FALSE),"-")</f>
        <v>-</v>
      </c>
      <c r="J2032" s="27" t="str">
        <f>IF($D2032&gt;0,VLOOKUP($D2032,Iscrizioni!$A$2:$M$2502,10,FALSE),"-")</f>
        <v>-</v>
      </c>
      <c r="K2032" s="27" t="str">
        <f t="shared" si="190"/>
        <v>-</v>
      </c>
      <c r="L2032" s="46" t="str">
        <f>IF($D2032&gt;0,VLOOKUP($D2032,Iscrizioni!$A$2:$M$2502,11,FALSE),"-")</f>
        <v>-</v>
      </c>
      <c r="M2032" s="27" t="str">
        <f>IF($D2032&gt;0,VLOOKUP($D2032,Iscrizioni!$A$2:$N$2502,12,FALSE),"-")</f>
        <v>-</v>
      </c>
      <c r="N2032" s="46" t="str">
        <f>IF($D2032&gt;0,VLOOKUP($D2032,Iscrizioni!$A$2:$M$2502,6,FALSE),"-")</f>
        <v>-</v>
      </c>
      <c r="O2032" s="107" t="str">
        <f>IF($D2032&gt;0,VLOOKUP($D2032,Iscrizioni!$A$2:$M$2502,7,FALSE),"-")</f>
        <v>-</v>
      </c>
      <c r="P2032" s="46" t="str">
        <f>IF($D2032&gt;0,VLOOKUP(LEFT($N2032,1),Regione!$A$2:$C$21,2,FALSE),"-")</f>
        <v>-</v>
      </c>
      <c r="Q2032" s="112" t="str">
        <f ca="1">IF($D2032&gt;0,NormalizzaTempo("D",CELL("tipo",$E2032),$E2032),"-")</f>
        <v>-</v>
      </c>
      <c r="R2032" s="27" t="str">
        <f>IF($D2032&gt;0,VLOOKUP($D2032,Iscrizioni!$A$2:$M$2502,13,FALSE),"-")</f>
        <v>-</v>
      </c>
      <c r="S2032" s="112" t="str">
        <f t="shared" si="193"/>
        <v>-</v>
      </c>
      <c r="T2032" s="112" t="str">
        <f>IF($D2032&gt;0,SUMIFS($S$3:$S2032,$X$3:$X2032,1,$J$3:$J2032,$J2032),"-")</f>
        <v>-</v>
      </c>
      <c r="U2032" s="112" t="str">
        <f t="shared" si="194"/>
        <v>-</v>
      </c>
      <c r="V2032" s="112" t="str">
        <f t="shared" si="191"/>
        <v>-</v>
      </c>
      <c r="W2032" s="27" t="str">
        <f>IF(LEN($C2032)=0,IF($D2032&gt;0,COUNTIFS($A$3:$A2032,$A2032),"-"),"Escluso")</f>
        <v>-</v>
      </c>
      <c r="X2032" s="2" t="str">
        <f>IF(LEN($C2032)=0,IF($D2032&gt;0,COUNTIFS($J$3:$J2032,$J2032,$C$3:$C2032,""),"-"),"Escluso")</f>
        <v>-</v>
      </c>
      <c r="Y2032" s="127" t="str">
        <f t="shared" ref="Y2032:Y2095" si="195">IF(LEN($C2032)=0,IF(AND($D2032&gt;0,$V2032="ok"),IF($X2032&gt;20,1,21 -$X2032),"-"),0)</f>
        <v>-</v>
      </c>
      <c r="Z2032" s="2" t="str">
        <f>IF($D2032&gt;0,COUNTIFS($O$3:$O2032,$O2032,$L$3:$L2032,$L2032,$I$3:$I2032,$I2032),"-")</f>
        <v>-</v>
      </c>
      <c r="AA2032" s="27" t="str">
        <f>IF($D2032&gt;0,IF(OR($Z2032 &gt;1,$L2032&lt;&gt;"Adulti"),0,VLOOKUP($P2032,Regione!$B$2:$C$22,2,FALSE)),"-")</f>
        <v>-</v>
      </c>
      <c r="AB2032" s="27" t="str">
        <f>IF($D2032&gt;0,IF(COUNTIFS($O$3:$O2032,$O2032,$L$3:$L2032,$L2032,$I$3:$I2032,$I2032) &gt;1,0,SUMIFS($Y$3:$Y$2503,$L$3:$L$2503,$L2032,$O$3:$O$2503,$O2032,$I$3:$I$2503,$I2032)),"-")</f>
        <v>-</v>
      </c>
      <c r="AC2032" s="27" t="str">
        <f t="shared" si="192"/>
        <v>-</v>
      </c>
    </row>
    <row r="2033" spans="1:29" s="1" customFormat="1">
      <c r="A2033" s="13"/>
      <c r="B2033" s="107" t="str">
        <f>IF(COUNTA($A2033)&gt;0,VLOOKUP($A2033,Corsa!$A$1:$F$43,2,FALSE),"-")</f>
        <v>-</v>
      </c>
      <c r="C2033" s="11"/>
      <c r="D2033" s="13"/>
      <c r="E2033" s="13"/>
      <c r="F2033" s="46" t="str">
        <f>IF(COUNTA($A2033)&gt;0,VLOOKUP($A2033,Corsa!$A$1:$F$43,3,FALSE),"-")</f>
        <v>-</v>
      </c>
      <c r="G2033" s="28" t="str">
        <f>IF($D2033&gt;0,VLOOKUP($D2033,Iscrizioni!$A$2:$M$2502,9,FALSE),"-")</f>
        <v>-</v>
      </c>
      <c r="H2033" s="28" t="str">
        <f>IF($D2033&gt;0,VLOOKUP($D2033,Iscrizioni!$A$2:$M$2502,4,FALSE),"-")</f>
        <v>-</v>
      </c>
      <c r="I2033" s="27" t="str">
        <f>IF($D2033&gt;0,VLOOKUP($D2033,Iscrizioni!$A$2:$M$2502,5,FALSE),"-")</f>
        <v>-</v>
      </c>
      <c r="J2033" s="27" t="str">
        <f>IF($D2033&gt;0,VLOOKUP($D2033,Iscrizioni!$A$2:$M$2502,10,FALSE),"-")</f>
        <v>-</v>
      </c>
      <c r="K2033" s="27" t="str">
        <f t="shared" si="190"/>
        <v>-</v>
      </c>
      <c r="L2033" s="46" t="str">
        <f>IF($D2033&gt;0,VLOOKUP($D2033,Iscrizioni!$A$2:$M$2502,11,FALSE),"-")</f>
        <v>-</v>
      </c>
      <c r="M2033" s="27" t="str">
        <f>IF($D2033&gt;0,VLOOKUP($D2033,Iscrizioni!$A$2:$N$2502,12,FALSE),"-")</f>
        <v>-</v>
      </c>
      <c r="N2033" s="46" t="str">
        <f>IF($D2033&gt;0,VLOOKUP($D2033,Iscrizioni!$A$2:$M$2502,6,FALSE),"-")</f>
        <v>-</v>
      </c>
      <c r="O2033" s="107" t="str">
        <f>IF($D2033&gt;0,VLOOKUP($D2033,Iscrizioni!$A$2:$M$2502,7,FALSE),"-")</f>
        <v>-</v>
      </c>
      <c r="P2033" s="46" t="str">
        <f>IF($D2033&gt;0,VLOOKUP(LEFT($N2033,1),Regione!$A$2:$C$21,2,FALSE),"-")</f>
        <v>-</v>
      </c>
      <c r="Q2033" s="112" t="str">
        <f ca="1">IF($D2033&gt;0,NormalizzaTempo("D",CELL("tipo",$E2033),$E2033),"-")</f>
        <v>-</v>
      </c>
      <c r="R2033" s="27" t="str">
        <f>IF($D2033&gt;0,VLOOKUP($D2033,Iscrizioni!$A$2:$M$2502,13,FALSE),"-")</f>
        <v>-</v>
      </c>
      <c r="S2033" s="112" t="str">
        <f t="shared" si="193"/>
        <v>-</v>
      </c>
      <c r="T2033" s="112" t="str">
        <f>IF($D2033&gt;0,SUMIFS($S$3:$S2033,$X$3:$X2033,1,$J$3:$J2033,$J2033),"-")</f>
        <v>-</v>
      </c>
      <c r="U2033" s="112" t="str">
        <f t="shared" si="194"/>
        <v>-</v>
      </c>
      <c r="V2033" s="112" t="str">
        <f t="shared" si="191"/>
        <v>-</v>
      </c>
      <c r="W2033" s="27" t="str">
        <f>IF(LEN($C2033)=0,IF($D2033&gt;0,COUNTIFS($A$3:$A2033,$A2033),"-"),"Escluso")</f>
        <v>-</v>
      </c>
      <c r="X2033" s="2" t="str">
        <f>IF(LEN($C2033)=0,IF($D2033&gt;0,COUNTIFS($J$3:$J2033,$J2033,$C$3:$C2033,""),"-"),"Escluso")</f>
        <v>-</v>
      </c>
      <c r="Y2033" s="127" t="str">
        <f t="shared" si="195"/>
        <v>-</v>
      </c>
      <c r="Z2033" s="2" t="str">
        <f>IF($D2033&gt;0,COUNTIFS($O$3:$O2033,$O2033,$L$3:$L2033,$L2033,$I$3:$I2033,$I2033),"-")</f>
        <v>-</v>
      </c>
      <c r="AA2033" s="27" t="str">
        <f>IF($D2033&gt;0,IF(OR($Z2033 &gt;1,$L2033&lt;&gt;"Adulti"),0,VLOOKUP($P2033,Regione!$B$2:$C$22,2,FALSE)),"-")</f>
        <v>-</v>
      </c>
      <c r="AB2033" s="27" t="str">
        <f>IF($D2033&gt;0,IF(COUNTIFS($O$3:$O2033,$O2033,$L$3:$L2033,$L2033,$I$3:$I2033,$I2033) &gt;1,0,SUMIFS($Y$3:$Y$2503,$L$3:$L$2503,$L2033,$O$3:$O$2503,$O2033,$I$3:$I$2503,$I2033)),"-")</f>
        <v>-</v>
      </c>
      <c r="AC2033" s="27" t="str">
        <f t="shared" si="192"/>
        <v>-</v>
      </c>
    </row>
    <row r="2034" spans="1:29" s="1" customFormat="1">
      <c r="A2034" s="13"/>
      <c r="B2034" s="107" t="str">
        <f>IF(COUNTA($A2034)&gt;0,VLOOKUP($A2034,Corsa!$A$1:$F$43,2,FALSE),"-")</f>
        <v>-</v>
      </c>
      <c r="C2034" s="11"/>
      <c r="D2034" s="13"/>
      <c r="E2034" s="13"/>
      <c r="F2034" s="46" t="str">
        <f>IF(COUNTA($A2034)&gt;0,VLOOKUP($A2034,Corsa!$A$1:$F$43,3,FALSE),"-")</f>
        <v>-</v>
      </c>
      <c r="G2034" s="28" t="str">
        <f>IF($D2034&gt;0,VLOOKUP($D2034,Iscrizioni!$A$2:$M$2502,9,FALSE),"-")</f>
        <v>-</v>
      </c>
      <c r="H2034" s="28" t="str">
        <f>IF($D2034&gt;0,VLOOKUP($D2034,Iscrizioni!$A$2:$M$2502,4,FALSE),"-")</f>
        <v>-</v>
      </c>
      <c r="I2034" s="27" t="str">
        <f>IF($D2034&gt;0,VLOOKUP($D2034,Iscrizioni!$A$2:$M$2502,5,FALSE),"-")</f>
        <v>-</v>
      </c>
      <c r="J2034" s="27" t="str">
        <f>IF($D2034&gt;0,VLOOKUP($D2034,Iscrizioni!$A$2:$M$2502,10,FALSE),"-")</f>
        <v>-</v>
      </c>
      <c r="K2034" s="27" t="str">
        <f t="shared" si="190"/>
        <v>-</v>
      </c>
      <c r="L2034" s="46" t="str">
        <f>IF($D2034&gt;0,VLOOKUP($D2034,Iscrizioni!$A$2:$M$2502,11,FALSE),"-")</f>
        <v>-</v>
      </c>
      <c r="M2034" s="27" t="str">
        <f>IF($D2034&gt;0,VLOOKUP($D2034,Iscrizioni!$A$2:$N$2502,12,FALSE),"-")</f>
        <v>-</v>
      </c>
      <c r="N2034" s="46" t="str">
        <f>IF($D2034&gt;0,VLOOKUP($D2034,Iscrizioni!$A$2:$M$2502,6,FALSE),"-")</f>
        <v>-</v>
      </c>
      <c r="O2034" s="107" t="str">
        <f>IF($D2034&gt;0,VLOOKUP($D2034,Iscrizioni!$A$2:$M$2502,7,FALSE),"-")</f>
        <v>-</v>
      </c>
      <c r="P2034" s="46" t="str">
        <f>IF($D2034&gt;0,VLOOKUP(LEFT($N2034,1),Regione!$A$2:$C$21,2,FALSE),"-")</f>
        <v>-</v>
      </c>
      <c r="Q2034" s="112" t="str">
        <f ca="1">IF($D2034&gt;0,NormalizzaTempo("D",CELL("tipo",$E2034),$E2034),"-")</f>
        <v>-</v>
      </c>
      <c r="R2034" s="27" t="str">
        <f>IF($D2034&gt;0,VLOOKUP($D2034,Iscrizioni!$A$2:$M$2502,13,FALSE),"-")</f>
        <v>-</v>
      </c>
      <c r="S2034" s="112" t="str">
        <f t="shared" si="193"/>
        <v>-</v>
      </c>
      <c r="T2034" s="112" t="str">
        <f>IF($D2034&gt;0,SUMIFS($S$3:$S2034,$X$3:$X2034,1,$J$3:$J2034,$J2034),"-")</f>
        <v>-</v>
      </c>
      <c r="U2034" s="112" t="str">
        <f t="shared" si="194"/>
        <v>-</v>
      </c>
      <c r="V2034" s="112" t="str">
        <f t="shared" si="191"/>
        <v>-</v>
      </c>
      <c r="W2034" s="27" t="str">
        <f>IF(LEN($C2034)=0,IF($D2034&gt;0,COUNTIFS($A$3:$A2034,$A2034),"-"),"Escluso")</f>
        <v>-</v>
      </c>
      <c r="X2034" s="2" t="str">
        <f>IF(LEN($C2034)=0,IF($D2034&gt;0,COUNTIFS($J$3:$J2034,$J2034,$C$3:$C2034,""),"-"),"Escluso")</f>
        <v>-</v>
      </c>
      <c r="Y2034" s="127" t="str">
        <f t="shared" si="195"/>
        <v>-</v>
      </c>
      <c r="Z2034" s="2" t="str">
        <f>IF($D2034&gt;0,COUNTIFS($O$3:$O2034,$O2034,$L$3:$L2034,$L2034,$I$3:$I2034,$I2034),"-")</f>
        <v>-</v>
      </c>
      <c r="AA2034" s="27" t="str">
        <f>IF($D2034&gt;0,IF(OR($Z2034 &gt;1,$L2034&lt;&gt;"Adulti"),0,VLOOKUP($P2034,Regione!$B$2:$C$22,2,FALSE)),"-")</f>
        <v>-</v>
      </c>
      <c r="AB2034" s="27" t="str">
        <f>IF($D2034&gt;0,IF(COUNTIFS($O$3:$O2034,$O2034,$L$3:$L2034,$L2034,$I$3:$I2034,$I2034) &gt;1,0,SUMIFS($Y$3:$Y$2503,$L$3:$L$2503,$L2034,$O$3:$O$2503,$O2034,$I$3:$I$2503,$I2034)),"-")</f>
        <v>-</v>
      </c>
      <c r="AC2034" s="27" t="str">
        <f t="shared" si="192"/>
        <v>-</v>
      </c>
    </row>
    <row r="2035" spans="1:29" s="1" customFormat="1">
      <c r="A2035" s="13"/>
      <c r="B2035" s="107" t="str">
        <f>IF(COUNTA($A2035)&gt;0,VLOOKUP($A2035,Corsa!$A$1:$F$43,2,FALSE),"-")</f>
        <v>-</v>
      </c>
      <c r="C2035" s="11"/>
      <c r="D2035" s="13"/>
      <c r="E2035" s="13"/>
      <c r="F2035" s="46" t="str">
        <f>IF(COUNTA($A2035)&gt;0,VLOOKUP($A2035,Corsa!$A$1:$F$43,3,FALSE),"-")</f>
        <v>-</v>
      </c>
      <c r="G2035" s="28" t="str">
        <f>IF($D2035&gt;0,VLOOKUP($D2035,Iscrizioni!$A$2:$M$2502,9,FALSE),"-")</f>
        <v>-</v>
      </c>
      <c r="H2035" s="28" t="str">
        <f>IF($D2035&gt;0,VLOOKUP($D2035,Iscrizioni!$A$2:$M$2502,4,FALSE),"-")</f>
        <v>-</v>
      </c>
      <c r="I2035" s="27" t="str">
        <f>IF($D2035&gt;0,VLOOKUP($D2035,Iscrizioni!$A$2:$M$2502,5,FALSE),"-")</f>
        <v>-</v>
      </c>
      <c r="J2035" s="27" t="str">
        <f>IF($D2035&gt;0,VLOOKUP($D2035,Iscrizioni!$A$2:$M$2502,10,FALSE),"-")</f>
        <v>-</v>
      </c>
      <c r="K2035" s="27" t="str">
        <f t="shared" si="190"/>
        <v>-</v>
      </c>
      <c r="L2035" s="46" t="str">
        <f>IF($D2035&gt;0,VLOOKUP($D2035,Iscrizioni!$A$2:$M$2502,11,FALSE),"-")</f>
        <v>-</v>
      </c>
      <c r="M2035" s="27" t="str">
        <f>IF($D2035&gt;0,VLOOKUP($D2035,Iscrizioni!$A$2:$N$2502,12,FALSE),"-")</f>
        <v>-</v>
      </c>
      <c r="N2035" s="46" t="str">
        <f>IF($D2035&gt;0,VLOOKUP($D2035,Iscrizioni!$A$2:$M$2502,6,FALSE),"-")</f>
        <v>-</v>
      </c>
      <c r="O2035" s="107" t="str">
        <f>IF($D2035&gt;0,VLOOKUP($D2035,Iscrizioni!$A$2:$M$2502,7,FALSE),"-")</f>
        <v>-</v>
      </c>
      <c r="P2035" s="46" t="str">
        <f>IF($D2035&gt;0,VLOOKUP(LEFT($N2035,1),Regione!$A$2:$C$21,2,FALSE),"-")</f>
        <v>-</v>
      </c>
      <c r="Q2035" s="112" t="str">
        <f ca="1">IF($D2035&gt;0,NormalizzaTempo("D",CELL("tipo",$E2035),$E2035),"-")</f>
        <v>-</v>
      </c>
      <c r="R2035" s="27" t="str">
        <f>IF($D2035&gt;0,VLOOKUP($D2035,Iscrizioni!$A$2:$M$2502,13,FALSE),"-")</f>
        <v>-</v>
      </c>
      <c r="S2035" s="112" t="str">
        <f t="shared" si="193"/>
        <v>-</v>
      </c>
      <c r="T2035" s="112" t="str">
        <f>IF($D2035&gt;0,SUMIFS($S$3:$S2035,$X$3:$X2035,1,$J$3:$J2035,$J2035),"-")</f>
        <v>-</v>
      </c>
      <c r="U2035" s="112" t="str">
        <f t="shared" si="194"/>
        <v>-</v>
      </c>
      <c r="V2035" s="112" t="str">
        <f t="shared" si="191"/>
        <v>-</v>
      </c>
      <c r="W2035" s="27" t="str">
        <f>IF(LEN($C2035)=0,IF($D2035&gt;0,COUNTIFS($A$3:$A2035,$A2035),"-"),"Escluso")</f>
        <v>-</v>
      </c>
      <c r="X2035" s="2" t="str">
        <f>IF(LEN($C2035)=0,IF($D2035&gt;0,COUNTIFS($J$3:$J2035,$J2035,$C$3:$C2035,""),"-"),"Escluso")</f>
        <v>-</v>
      </c>
      <c r="Y2035" s="127" t="str">
        <f t="shared" si="195"/>
        <v>-</v>
      </c>
      <c r="Z2035" s="2" t="str">
        <f>IF($D2035&gt;0,COUNTIFS($O$3:$O2035,$O2035,$L$3:$L2035,$L2035,$I$3:$I2035,$I2035),"-")</f>
        <v>-</v>
      </c>
      <c r="AA2035" s="27" t="str">
        <f>IF($D2035&gt;0,IF(OR($Z2035 &gt;1,$L2035&lt;&gt;"Adulti"),0,VLOOKUP($P2035,Regione!$B$2:$C$22,2,FALSE)),"-")</f>
        <v>-</v>
      </c>
      <c r="AB2035" s="27" t="str">
        <f>IF($D2035&gt;0,IF(COUNTIFS($O$3:$O2035,$O2035,$L$3:$L2035,$L2035,$I$3:$I2035,$I2035) &gt;1,0,SUMIFS($Y$3:$Y$2503,$L$3:$L$2503,$L2035,$O$3:$O$2503,$O2035,$I$3:$I$2503,$I2035)),"-")</f>
        <v>-</v>
      </c>
      <c r="AC2035" s="27" t="str">
        <f t="shared" si="192"/>
        <v>-</v>
      </c>
    </row>
    <row r="2036" spans="1:29" s="1" customFormat="1">
      <c r="A2036" s="13"/>
      <c r="B2036" s="107" t="str">
        <f>IF(COUNTA($A2036)&gt;0,VLOOKUP($A2036,Corsa!$A$1:$F$43,2,FALSE),"-")</f>
        <v>-</v>
      </c>
      <c r="C2036" s="11"/>
      <c r="D2036" s="13"/>
      <c r="E2036" s="13"/>
      <c r="F2036" s="46" t="str">
        <f>IF(COUNTA($A2036)&gt;0,VLOOKUP($A2036,Corsa!$A$1:$F$43,3,FALSE),"-")</f>
        <v>-</v>
      </c>
      <c r="G2036" s="28" t="str">
        <f>IF($D2036&gt;0,VLOOKUP($D2036,Iscrizioni!$A$2:$M$2502,9,FALSE),"-")</f>
        <v>-</v>
      </c>
      <c r="H2036" s="28" t="str">
        <f>IF($D2036&gt;0,VLOOKUP($D2036,Iscrizioni!$A$2:$M$2502,4,FALSE),"-")</f>
        <v>-</v>
      </c>
      <c r="I2036" s="27" t="str">
        <f>IF($D2036&gt;0,VLOOKUP($D2036,Iscrizioni!$A$2:$M$2502,5,FALSE),"-")</f>
        <v>-</v>
      </c>
      <c r="J2036" s="27" t="str">
        <f>IF($D2036&gt;0,VLOOKUP($D2036,Iscrizioni!$A$2:$M$2502,10,FALSE),"-")</f>
        <v>-</v>
      </c>
      <c r="K2036" s="27" t="str">
        <f t="shared" si="190"/>
        <v>-</v>
      </c>
      <c r="L2036" s="46" t="str">
        <f>IF($D2036&gt;0,VLOOKUP($D2036,Iscrizioni!$A$2:$M$2502,11,FALSE),"-")</f>
        <v>-</v>
      </c>
      <c r="M2036" s="27" t="str">
        <f>IF($D2036&gt;0,VLOOKUP($D2036,Iscrizioni!$A$2:$N$2502,12,FALSE),"-")</f>
        <v>-</v>
      </c>
      <c r="N2036" s="46" t="str">
        <f>IF($D2036&gt;0,VLOOKUP($D2036,Iscrizioni!$A$2:$M$2502,6,FALSE),"-")</f>
        <v>-</v>
      </c>
      <c r="O2036" s="107" t="str">
        <f>IF($D2036&gt;0,VLOOKUP($D2036,Iscrizioni!$A$2:$M$2502,7,FALSE),"-")</f>
        <v>-</v>
      </c>
      <c r="P2036" s="46" t="str">
        <f>IF($D2036&gt;0,VLOOKUP(LEFT($N2036,1),Regione!$A$2:$C$21,2,FALSE),"-")</f>
        <v>-</v>
      </c>
      <c r="Q2036" s="112" t="str">
        <f ca="1">IF($D2036&gt;0,NormalizzaTempo("D",CELL("tipo",$E2036),$E2036),"-")</f>
        <v>-</v>
      </c>
      <c r="R2036" s="27" t="str">
        <f>IF($D2036&gt;0,VLOOKUP($D2036,Iscrizioni!$A$2:$M$2502,13,FALSE),"-")</f>
        <v>-</v>
      </c>
      <c r="S2036" s="112" t="str">
        <f t="shared" si="193"/>
        <v>-</v>
      </c>
      <c r="T2036" s="112" t="str">
        <f>IF($D2036&gt;0,SUMIFS($S$3:$S2036,$X$3:$X2036,1,$J$3:$J2036,$J2036),"-")</f>
        <v>-</v>
      </c>
      <c r="U2036" s="112" t="str">
        <f t="shared" si="194"/>
        <v>-</v>
      </c>
      <c r="V2036" s="112" t="str">
        <f t="shared" si="191"/>
        <v>-</v>
      </c>
      <c r="W2036" s="27" t="str">
        <f>IF(LEN($C2036)=0,IF($D2036&gt;0,COUNTIFS($A$3:$A2036,$A2036),"-"),"Escluso")</f>
        <v>-</v>
      </c>
      <c r="X2036" s="2" t="str">
        <f>IF(LEN($C2036)=0,IF($D2036&gt;0,COUNTIFS($J$3:$J2036,$J2036,$C$3:$C2036,""),"-"),"Escluso")</f>
        <v>-</v>
      </c>
      <c r="Y2036" s="127" t="str">
        <f t="shared" si="195"/>
        <v>-</v>
      </c>
      <c r="Z2036" s="2" t="str">
        <f>IF($D2036&gt;0,COUNTIFS($O$3:$O2036,$O2036,$L$3:$L2036,$L2036,$I$3:$I2036,$I2036),"-")</f>
        <v>-</v>
      </c>
      <c r="AA2036" s="27" t="str">
        <f>IF($D2036&gt;0,IF(OR($Z2036 &gt;1,$L2036&lt;&gt;"Adulti"),0,VLOOKUP($P2036,Regione!$B$2:$C$22,2,FALSE)),"-")</f>
        <v>-</v>
      </c>
      <c r="AB2036" s="27" t="str">
        <f>IF($D2036&gt;0,IF(COUNTIFS($O$3:$O2036,$O2036,$L$3:$L2036,$L2036,$I$3:$I2036,$I2036) &gt;1,0,SUMIFS($Y$3:$Y$2503,$L$3:$L$2503,$L2036,$O$3:$O$2503,$O2036,$I$3:$I$2503,$I2036)),"-")</f>
        <v>-</v>
      </c>
      <c r="AC2036" s="27" t="str">
        <f t="shared" si="192"/>
        <v>-</v>
      </c>
    </row>
    <row r="2037" spans="1:29" s="1" customFormat="1">
      <c r="A2037" s="13"/>
      <c r="B2037" s="107" t="str">
        <f>IF(COUNTA($A2037)&gt;0,VLOOKUP($A2037,Corsa!$A$1:$F$43,2,FALSE),"-")</f>
        <v>-</v>
      </c>
      <c r="C2037" s="11"/>
      <c r="D2037" s="13"/>
      <c r="E2037" s="13"/>
      <c r="F2037" s="46" t="str">
        <f>IF(COUNTA($A2037)&gt;0,VLOOKUP($A2037,Corsa!$A$1:$F$43,3,FALSE),"-")</f>
        <v>-</v>
      </c>
      <c r="G2037" s="28" t="str">
        <f>IF($D2037&gt;0,VLOOKUP($D2037,Iscrizioni!$A$2:$M$2502,9,FALSE),"-")</f>
        <v>-</v>
      </c>
      <c r="H2037" s="28" t="str">
        <f>IF($D2037&gt;0,VLOOKUP($D2037,Iscrizioni!$A$2:$M$2502,4,FALSE),"-")</f>
        <v>-</v>
      </c>
      <c r="I2037" s="27" t="str">
        <f>IF($D2037&gt;0,VLOOKUP($D2037,Iscrizioni!$A$2:$M$2502,5,FALSE),"-")</f>
        <v>-</v>
      </c>
      <c r="J2037" s="27" t="str">
        <f>IF($D2037&gt;0,VLOOKUP($D2037,Iscrizioni!$A$2:$M$2502,10,FALSE),"-")</f>
        <v>-</v>
      </c>
      <c r="K2037" s="27" t="str">
        <f t="shared" si="190"/>
        <v>-</v>
      </c>
      <c r="L2037" s="46" t="str">
        <f>IF($D2037&gt;0,VLOOKUP($D2037,Iscrizioni!$A$2:$M$2502,11,FALSE),"-")</f>
        <v>-</v>
      </c>
      <c r="M2037" s="27" t="str">
        <f>IF($D2037&gt;0,VLOOKUP($D2037,Iscrizioni!$A$2:$N$2502,12,FALSE),"-")</f>
        <v>-</v>
      </c>
      <c r="N2037" s="46" t="str">
        <f>IF($D2037&gt;0,VLOOKUP($D2037,Iscrizioni!$A$2:$M$2502,6,FALSE),"-")</f>
        <v>-</v>
      </c>
      <c r="O2037" s="107" t="str">
        <f>IF($D2037&gt;0,VLOOKUP($D2037,Iscrizioni!$A$2:$M$2502,7,FALSE),"-")</f>
        <v>-</v>
      </c>
      <c r="P2037" s="46" t="str">
        <f>IF($D2037&gt;0,VLOOKUP(LEFT($N2037,1),Regione!$A$2:$C$21,2,FALSE),"-")</f>
        <v>-</v>
      </c>
      <c r="Q2037" s="112" t="str">
        <f ca="1">IF($D2037&gt;0,NormalizzaTempo("D",CELL("tipo",$E2037),$E2037),"-")</f>
        <v>-</v>
      </c>
      <c r="R2037" s="27" t="str">
        <f>IF($D2037&gt;0,VLOOKUP($D2037,Iscrizioni!$A$2:$M$2502,13,FALSE),"-")</f>
        <v>-</v>
      </c>
      <c r="S2037" s="112" t="str">
        <f t="shared" si="193"/>
        <v>-</v>
      </c>
      <c r="T2037" s="112" t="str">
        <f>IF($D2037&gt;0,SUMIFS($S$3:$S2037,$X$3:$X2037,1,$J$3:$J2037,$J2037),"-")</f>
        <v>-</v>
      </c>
      <c r="U2037" s="112" t="str">
        <f t="shared" si="194"/>
        <v>-</v>
      </c>
      <c r="V2037" s="112" t="str">
        <f t="shared" si="191"/>
        <v>-</v>
      </c>
      <c r="W2037" s="27" t="str">
        <f>IF(LEN($C2037)=0,IF($D2037&gt;0,COUNTIFS($A$3:$A2037,$A2037),"-"),"Escluso")</f>
        <v>-</v>
      </c>
      <c r="X2037" s="2" t="str">
        <f>IF(LEN($C2037)=0,IF($D2037&gt;0,COUNTIFS($J$3:$J2037,$J2037,$C$3:$C2037,""),"-"),"Escluso")</f>
        <v>-</v>
      </c>
      <c r="Y2037" s="127" t="str">
        <f t="shared" si="195"/>
        <v>-</v>
      </c>
      <c r="Z2037" s="2" t="str">
        <f>IF($D2037&gt;0,COUNTIFS($O$3:$O2037,$O2037,$L$3:$L2037,$L2037,$I$3:$I2037,$I2037),"-")</f>
        <v>-</v>
      </c>
      <c r="AA2037" s="27" t="str">
        <f>IF($D2037&gt;0,IF(OR($Z2037 &gt;1,$L2037&lt;&gt;"Adulti"),0,VLOOKUP($P2037,Regione!$B$2:$C$22,2,FALSE)),"-")</f>
        <v>-</v>
      </c>
      <c r="AB2037" s="27" t="str">
        <f>IF($D2037&gt;0,IF(COUNTIFS($O$3:$O2037,$O2037,$L$3:$L2037,$L2037,$I$3:$I2037,$I2037) &gt;1,0,SUMIFS($Y$3:$Y$2503,$L$3:$L$2503,$L2037,$O$3:$O$2503,$O2037,$I$3:$I$2503,$I2037)),"-")</f>
        <v>-</v>
      </c>
      <c r="AC2037" s="27" t="str">
        <f t="shared" si="192"/>
        <v>-</v>
      </c>
    </row>
    <row r="2038" spans="1:29" s="1" customFormat="1">
      <c r="A2038" s="13"/>
      <c r="B2038" s="107" t="str">
        <f>IF(COUNTA($A2038)&gt;0,VLOOKUP($A2038,Corsa!$A$1:$F$43,2,FALSE),"-")</f>
        <v>-</v>
      </c>
      <c r="C2038" s="11"/>
      <c r="D2038" s="13"/>
      <c r="E2038" s="13"/>
      <c r="F2038" s="46" t="str">
        <f>IF(COUNTA($A2038)&gt;0,VLOOKUP($A2038,Corsa!$A$1:$F$43,3,FALSE),"-")</f>
        <v>-</v>
      </c>
      <c r="G2038" s="28" t="str">
        <f>IF($D2038&gt;0,VLOOKUP($D2038,Iscrizioni!$A$2:$M$2502,9,FALSE),"-")</f>
        <v>-</v>
      </c>
      <c r="H2038" s="28" t="str">
        <f>IF($D2038&gt;0,VLOOKUP($D2038,Iscrizioni!$A$2:$M$2502,4,FALSE),"-")</f>
        <v>-</v>
      </c>
      <c r="I2038" s="27" t="str">
        <f>IF($D2038&gt;0,VLOOKUP($D2038,Iscrizioni!$A$2:$M$2502,5,FALSE),"-")</f>
        <v>-</v>
      </c>
      <c r="J2038" s="27" t="str">
        <f>IF($D2038&gt;0,VLOOKUP($D2038,Iscrizioni!$A$2:$M$2502,10,FALSE),"-")</f>
        <v>-</v>
      </c>
      <c r="K2038" s="27" t="str">
        <f t="shared" si="190"/>
        <v>-</v>
      </c>
      <c r="L2038" s="46" t="str">
        <f>IF($D2038&gt;0,VLOOKUP($D2038,Iscrizioni!$A$2:$M$2502,11,FALSE),"-")</f>
        <v>-</v>
      </c>
      <c r="M2038" s="27" t="str">
        <f>IF($D2038&gt;0,VLOOKUP($D2038,Iscrizioni!$A$2:$N$2502,12,FALSE),"-")</f>
        <v>-</v>
      </c>
      <c r="N2038" s="46" t="str">
        <f>IF($D2038&gt;0,VLOOKUP($D2038,Iscrizioni!$A$2:$M$2502,6,FALSE),"-")</f>
        <v>-</v>
      </c>
      <c r="O2038" s="107" t="str">
        <f>IF($D2038&gt;0,VLOOKUP($D2038,Iscrizioni!$A$2:$M$2502,7,FALSE),"-")</f>
        <v>-</v>
      </c>
      <c r="P2038" s="46" t="str">
        <f>IF($D2038&gt;0,VLOOKUP(LEFT($N2038,1),Regione!$A$2:$C$21,2,FALSE),"-")</f>
        <v>-</v>
      </c>
      <c r="Q2038" s="112" t="str">
        <f ca="1">IF($D2038&gt;0,NormalizzaTempo("D",CELL("tipo",$E2038),$E2038),"-")</f>
        <v>-</v>
      </c>
      <c r="R2038" s="27" t="str">
        <f>IF($D2038&gt;0,VLOOKUP($D2038,Iscrizioni!$A$2:$M$2502,13,FALSE),"-")</f>
        <v>-</v>
      </c>
      <c r="S2038" s="112" t="str">
        <f t="shared" si="193"/>
        <v>-</v>
      </c>
      <c r="T2038" s="112" t="str">
        <f>IF($D2038&gt;0,SUMIFS($S$3:$S2038,$X$3:$X2038,1,$J$3:$J2038,$J2038),"-")</f>
        <v>-</v>
      </c>
      <c r="U2038" s="112" t="str">
        <f t="shared" si="194"/>
        <v>-</v>
      </c>
      <c r="V2038" s="112" t="str">
        <f t="shared" si="191"/>
        <v>-</v>
      </c>
      <c r="W2038" s="27" t="str">
        <f>IF(LEN($C2038)=0,IF($D2038&gt;0,COUNTIFS($A$3:$A2038,$A2038),"-"),"Escluso")</f>
        <v>-</v>
      </c>
      <c r="X2038" s="2" t="str">
        <f>IF(LEN($C2038)=0,IF($D2038&gt;0,COUNTIFS($J$3:$J2038,$J2038,$C$3:$C2038,""),"-"),"Escluso")</f>
        <v>-</v>
      </c>
      <c r="Y2038" s="127" t="str">
        <f t="shared" si="195"/>
        <v>-</v>
      </c>
      <c r="Z2038" s="2" t="str">
        <f>IF($D2038&gt;0,COUNTIFS($O$3:$O2038,$O2038,$L$3:$L2038,$L2038,$I$3:$I2038,$I2038),"-")</f>
        <v>-</v>
      </c>
      <c r="AA2038" s="27" t="str">
        <f>IF($D2038&gt;0,IF(OR($Z2038 &gt;1,$L2038&lt;&gt;"Adulti"),0,VLOOKUP($P2038,Regione!$B$2:$C$22,2,FALSE)),"-")</f>
        <v>-</v>
      </c>
      <c r="AB2038" s="27" t="str">
        <f>IF($D2038&gt;0,IF(COUNTIFS($O$3:$O2038,$O2038,$L$3:$L2038,$L2038,$I$3:$I2038,$I2038) &gt;1,0,SUMIFS($Y$3:$Y$2503,$L$3:$L$2503,$L2038,$O$3:$O$2503,$O2038,$I$3:$I$2503,$I2038)),"-")</f>
        <v>-</v>
      </c>
      <c r="AC2038" s="27" t="str">
        <f t="shared" si="192"/>
        <v>-</v>
      </c>
    </row>
    <row r="2039" spans="1:29" s="1" customFormat="1">
      <c r="A2039" s="13"/>
      <c r="B2039" s="107" t="str">
        <f>IF(COUNTA($A2039)&gt;0,VLOOKUP($A2039,Corsa!$A$1:$F$43,2,FALSE),"-")</f>
        <v>-</v>
      </c>
      <c r="C2039" s="11"/>
      <c r="D2039" s="13"/>
      <c r="E2039" s="13"/>
      <c r="F2039" s="46" t="str">
        <f>IF(COUNTA($A2039)&gt;0,VLOOKUP($A2039,Corsa!$A$1:$F$43,3,FALSE),"-")</f>
        <v>-</v>
      </c>
      <c r="G2039" s="28" t="str">
        <f>IF($D2039&gt;0,VLOOKUP($D2039,Iscrizioni!$A$2:$M$2502,9,FALSE),"-")</f>
        <v>-</v>
      </c>
      <c r="H2039" s="28" t="str">
        <f>IF($D2039&gt;0,VLOOKUP($D2039,Iscrizioni!$A$2:$M$2502,4,FALSE),"-")</f>
        <v>-</v>
      </c>
      <c r="I2039" s="27" t="str">
        <f>IF($D2039&gt;0,VLOOKUP($D2039,Iscrizioni!$A$2:$M$2502,5,FALSE),"-")</f>
        <v>-</v>
      </c>
      <c r="J2039" s="27" t="str">
        <f>IF($D2039&gt;0,VLOOKUP($D2039,Iscrizioni!$A$2:$M$2502,10,FALSE),"-")</f>
        <v>-</v>
      </c>
      <c r="K2039" s="27" t="str">
        <f t="shared" si="190"/>
        <v>-</v>
      </c>
      <c r="L2039" s="46" t="str">
        <f>IF($D2039&gt;0,VLOOKUP($D2039,Iscrizioni!$A$2:$M$2502,11,FALSE),"-")</f>
        <v>-</v>
      </c>
      <c r="M2039" s="27" t="str">
        <f>IF($D2039&gt;0,VLOOKUP($D2039,Iscrizioni!$A$2:$N$2502,12,FALSE),"-")</f>
        <v>-</v>
      </c>
      <c r="N2039" s="46" t="str">
        <f>IF($D2039&gt;0,VLOOKUP($D2039,Iscrizioni!$A$2:$M$2502,6,FALSE),"-")</f>
        <v>-</v>
      </c>
      <c r="O2039" s="107" t="str">
        <f>IF($D2039&gt;0,VLOOKUP($D2039,Iscrizioni!$A$2:$M$2502,7,FALSE),"-")</f>
        <v>-</v>
      </c>
      <c r="P2039" s="46" t="str">
        <f>IF($D2039&gt;0,VLOOKUP(LEFT($N2039,1),Regione!$A$2:$C$21,2,FALSE),"-")</f>
        <v>-</v>
      </c>
      <c r="Q2039" s="112" t="str">
        <f ca="1">IF($D2039&gt;0,NormalizzaTempo("D",CELL("tipo",$E2039),$E2039),"-")</f>
        <v>-</v>
      </c>
      <c r="R2039" s="27" t="str">
        <f>IF($D2039&gt;0,VLOOKUP($D2039,Iscrizioni!$A$2:$M$2502,13,FALSE),"-")</f>
        <v>-</v>
      </c>
      <c r="S2039" s="112" t="str">
        <f t="shared" si="193"/>
        <v>-</v>
      </c>
      <c r="T2039" s="112" t="str">
        <f>IF($D2039&gt;0,SUMIFS($S$3:$S2039,$X$3:$X2039,1,$J$3:$J2039,$J2039),"-")</f>
        <v>-</v>
      </c>
      <c r="U2039" s="112" t="str">
        <f t="shared" si="194"/>
        <v>-</v>
      </c>
      <c r="V2039" s="112" t="str">
        <f t="shared" si="191"/>
        <v>-</v>
      </c>
      <c r="W2039" s="27" t="str">
        <f>IF(LEN($C2039)=0,IF($D2039&gt;0,COUNTIFS($A$3:$A2039,$A2039),"-"),"Escluso")</f>
        <v>-</v>
      </c>
      <c r="X2039" s="2" t="str">
        <f>IF(LEN($C2039)=0,IF($D2039&gt;0,COUNTIFS($J$3:$J2039,$J2039,$C$3:$C2039,""),"-"),"Escluso")</f>
        <v>-</v>
      </c>
      <c r="Y2039" s="127" t="str">
        <f t="shared" si="195"/>
        <v>-</v>
      </c>
      <c r="Z2039" s="2" t="str">
        <f>IF($D2039&gt;0,COUNTIFS($O$3:$O2039,$O2039,$L$3:$L2039,$L2039,$I$3:$I2039,$I2039),"-")</f>
        <v>-</v>
      </c>
      <c r="AA2039" s="27" t="str">
        <f>IF($D2039&gt;0,IF(OR($Z2039 &gt;1,$L2039&lt;&gt;"Adulti"),0,VLOOKUP($P2039,Regione!$B$2:$C$22,2,FALSE)),"-")</f>
        <v>-</v>
      </c>
      <c r="AB2039" s="27" t="str">
        <f>IF($D2039&gt;0,IF(COUNTIFS($O$3:$O2039,$O2039,$L$3:$L2039,$L2039,$I$3:$I2039,$I2039) &gt;1,0,SUMIFS($Y$3:$Y$2503,$L$3:$L$2503,$L2039,$O$3:$O$2503,$O2039,$I$3:$I$2503,$I2039)),"-")</f>
        <v>-</v>
      </c>
      <c r="AC2039" s="27" t="str">
        <f t="shared" si="192"/>
        <v>-</v>
      </c>
    </row>
    <row r="2040" spans="1:29" s="1" customFormat="1">
      <c r="A2040" s="13"/>
      <c r="B2040" s="107" t="str">
        <f>IF(COUNTA($A2040)&gt;0,VLOOKUP($A2040,Corsa!$A$1:$F$43,2,FALSE),"-")</f>
        <v>-</v>
      </c>
      <c r="C2040" s="11"/>
      <c r="D2040" s="13"/>
      <c r="E2040" s="13"/>
      <c r="F2040" s="46" t="str">
        <f>IF(COUNTA($A2040)&gt;0,VLOOKUP($A2040,Corsa!$A$1:$F$43,3,FALSE),"-")</f>
        <v>-</v>
      </c>
      <c r="G2040" s="28" t="str">
        <f>IF($D2040&gt;0,VLOOKUP($D2040,Iscrizioni!$A$2:$M$2502,9,FALSE),"-")</f>
        <v>-</v>
      </c>
      <c r="H2040" s="28" t="str">
        <f>IF($D2040&gt;0,VLOOKUP($D2040,Iscrizioni!$A$2:$M$2502,4,FALSE),"-")</f>
        <v>-</v>
      </c>
      <c r="I2040" s="27" t="str">
        <f>IF($D2040&gt;0,VLOOKUP($D2040,Iscrizioni!$A$2:$M$2502,5,FALSE),"-")</f>
        <v>-</v>
      </c>
      <c r="J2040" s="27" t="str">
        <f>IF($D2040&gt;0,VLOOKUP($D2040,Iscrizioni!$A$2:$M$2502,10,FALSE),"-")</f>
        <v>-</v>
      </c>
      <c r="K2040" s="27" t="str">
        <f t="shared" si="190"/>
        <v>-</v>
      </c>
      <c r="L2040" s="46" t="str">
        <f>IF($D2040&gt;0,VLOOKUP($D2040,Iscrizioni!$A$2:$M$2502,11,FALSE),"-")</f>
        <v>-</v>
      </c>
      <c r="M2040" s="27" t="str">
        <f>IF($D2040&gt;0,VLOOKUP($D2040,Iscrizioni!$A$2:$N$2502,12,FALSE),"-")</f>
        <v>-</v>
      </c>
      <c r="N2040" s="46" t="str">
        <f>IF($D2040&gt;0,VLOOKUP($D2040,Iscrizioni!$A$2:$M$2502,6,FALSE),"-")</f>
        <v>-</v>
      </c>
      <c r="O2040" s="107" t="str">
        <f>IF($D2040&gt;0,VLOOKUP($D2040,Iscrizioni!$A$2:$M$2502,7,FALSE),"-")</f>
        <v>-</v>
      </c>
      <c r="P2040" s="46" t="str">
        <f>IF($D2040&gt;0,VLOOKUP(LEFT($N2040,1),Regione!$A$2:$C$21,2,FALSE),"-")</f>
        <v>-</v>
      </c>
      <c r="Q2040" s="112" t="str">
        <f ca="1">IF($D2040&gt;0,NormalizzaTempo("D",CELL("tipo",$E2040),$E2040),"-")</f>
        <v>-</v>
      </c>
      <c r="R2040" s="27" t="str">
        <f>IF($D2040&gt;0,VLOOKUP($D2040,Iscrizioni!$A$2:$M$2502,13,FALSE),"-")</f>
        <v>-</v>
      </c>
      <c r="S2040" s="112" t="str">
        <f t="shared" si="193"/>
        <v>-</v>
      </c>
      <c r="T2040" s="112" t="str">
        <f>IF($D2040&gt;0,SUMIFS($S$3:$S2040,$X$3:$X2040,1,$J$3:$J2040,$J2040),"-")</f>
        <v>-</v>
      </c>
      <c r="U2040" s="112" t="str">
        <f t="shared" si="194"/>
        <v>-</v>
      </c>
      <c r="V2040" s="112" t="str">
        <f t="shared" si="191"/>
        <v>-</v>
      </c>
      <c r="W2040" s="27" t="str">
        <f>IF(LEN($C2040)=0,IF($D2040&gt;0,COUNTIFS($A$3:$A2040,$A2040),"-"),"Escluso")</f>
        <v>-</v>
      </c>
      <c r="X2040" s="2" t="str">
        <f>IF(LEN($C2040)=0,IF($D2040&gt;0,COUNTIFS($J$3:$J2040,$J2040,$C$3:$C2040,""),"-"),"Escluso")</f>
        <v>-</v>
      </c>
      <c r="Y2040" s="127" t="str">
        <f t="shared" si="195"/>
        <v>-</v>
      </c>
      <c r="Z2040" s="2" t="str">
        <f>IF($D2040&gt;0,COUNTIFS($O$3:$O2040,$O2040,$L$3:$L2040,$L2040,$I$3:$I2040,$I2040),"-")</f>
        <v>-</v>
      </c>
      <c r="AA2040" s="27" t="str">
        <f>IF($D2040&gt;0,IF(OR($Z2040 &gt;1,$L2040&lt;&gt;"Adulti"),0,VLOOKUP($P2040,Regione!$B$2:$C$22,2,FALSE)),"-")</f>
        <v>-</v>
      </c>
      <c r="AB2040" s="27" t="str">
        <f>IF($D2040&gt;0,IF(COUNTIFS($O$3:$O2040,$O2040,$L$3:$L2040,$L2040,$I$3:$I2040,$I2040) &gt;1,0,SUMIFS($Y$3:$Y$2503,$L$3:$L$2503,$L2040,$O$3:$O$2503,$O2040,$I$3:$I$2503,$I2040)),"-")</f>
        <v>-</v>
      </c>
      <c r="AC2040" s="27" t="str">
        <f t="shared" si="192"/>
        <v>-</v>
      </c>
    </row>
    <row r="2041" spans="1:29" s="1" customFormat="1">
      <c r="A2041" s="13"/>
      <c r="B2041" s="107" t="str">
        <f>IF(COUNTA($A2041)&gt;0,VLOOKUP($A2041,Corsa!$A$1:$F$43,2,FALSE),"-")</f>
        <v>-</v>
      </c>
      <c r="C2041" s="11"/>
      <c r="D2041" s="13"/>
      <c r="E2041" s="13"/>
      <c r="F2041" s="46" t="str">
        <f>IF(COUNTA($A2041)&gt;0,VLOOKUP($A2041,Corsa!$A$1:$F$43,3,FALSE),"-")</f>
        <v>-</v>
      </c>
      <c r="G2041" s="28" t="str">
        <f>IF($D2041&gt;0,VLOOKUP($D2041,Iscrizioni!$A$2:$M$2502,9,FALSE),"-")</f>
        <v>-</v>
      </c>
      <c r="H2041" s="28" t="str">
        <f>IF($D2041&gt;0,VLOOKUP($D2041,Iscrizioni!$A$2:$M$2502,4,FALSE),"-")</f>
        <v>-</v>
      </c>
      <c r="I2041" s="27" t="str">
        <f>IF($D2041&gt;0,VLOOKUP($D2041,Iscrizioni!$A$2:$M$2502,5,FALSE),"-")</f>
        <v>-</v>
      </c>
      <c r="J2041" s="27" t="str">
        <f>IF($D2041&gt;0,VLOOKUP($D2041,Iscrizioni!$A$2:$M$2502,10,FALSE),"-")</f>
        <v>-</v>
      </c>
      <c r="K2041" s="27" t="str">
        <f t="shared" si="190"/>
        <v>-</v>
      </c>
      <c r="L2041" s="46" t="str">
        <f>IF($D2041&gt;0,VLOOKUP($D2041,Iscrizioni!$A$2:$M$2502,11,FALSE),"-")</f>
        <v>-</v>
      </c>
      <c r="M2041" s="27" t="str">
        <f>IF($D2041&gt;0,VLOOKUP($D2041,Iscrizioni!$A$2:$N$2502,12,FALSE),"-")</f>
        <v>-</v>
      </c>
      <c r="N2041" s="46" t="str">
        <f>IF($D2041&gt;0,VLOOKUP($D2041,Iscrizioni!$A$2:$M$2502,6,FALSE),"-")</f>
        <v>-</v>
      </c>
      <c r="O2041" s="107" t="str">
        <f>IF($D2041&gt;0,VLOOKUP($D2041,Iscrizioni!$A$2:$M$2502,7,FALSE),"-")</f>
        <v>-</v>
      </c>
      <c r="P2041" s="46" t="str">
        <f>IF($D2041&gt;0,VLOOKUP(LEFT($N2041,1),Regione!$A$2:$C$21,2,FALSE),"-")</f>
        <v>-</v>
      </c>
      <c r="Q2041" s="112" t="str">
        <f ca="1">IF($D2041&gt;0,NormalizzaTempo("D",CELL("tipo",$E2041),$E2041),"-")</f>
        <v>-</v>
      </c>
      <c r="R2041" s="27" t="str">
        <f>IF($D2041&gt;0,VLOOKUP($D2041,Iscrizioni!$A$2:$M$2502,13,FALSE),"-")</f>
        <v>-</v>
      </c>
      <c r="S2041" s="112" t="str">
        <f t="shared" si="193"/>
        <v>-</v>
      </c>
      <c r="T2041" s="112" t="str">
        <f>IF($D2041&gt;0,SUMIFS($S$3:$S2041,$X$3:$X2041,1,$J$3:$J2041,$J2041),"-")</f>
        <v>-</v>
      </c>
      <c r="U2041" s="112" t="str">
        <f t="shared" si="194"/>
        <v>-</v>
      </c>
      <c r="V2041" s="112" t="str">
        <f t="shared" si="191"/>
        <v>-</v>
      </c>
      <c r="W2041" s="27" t="str">
        <f>IF(LEN($C2041)=0,IF($D2041&gt;0,COUNTIFS($A$3:$A2041,$A2041),"-"),"Escluso")</f>
        <v>-</v>
      </c>
      <c r="X2041" s="2" t="str">
        <f>IF(LEN($C2041)=0,IF($D2041&gt;0,COUNTIFS($J$3:$J2041,$J2041,$C$3:$C2041,""),"-"),"Escluso")</f>
        <v>-</v>
      </c>
      <c r="Y2041" s="127" t="str">
        <f t="shared" si="195"/>
        <v>-</v>
      </c>
      <c r="Z2041" s="2" t="str">
        <f>IF($D2041&gt;0,COUNTIFS($O$3:$O2041,$O2041,$L$3:$L2041,$L2041,$I$3:$I2041,$I2041),"-")</f>
        <v>-</v>
      </c>
      <c r="AA2041" s="27" t="str">
        <f>IF($D2041&gt;0,IF(OR($Z2041 &gt;1,$L2041&lt;&gt;"Adulti"),0,VLOOKUP($P2041,Regione!$B$2:$C$22,2,FALSE)),"-")</f>
        <v>-</v>
      </c>
      <c r="AB2041" s="27" t="str">
        <f>IF($D2041&gt;0,IF(COUNTIFS($O$3:$O2041,$O2041,$L$3:$L2041,$L2041,$I$3:$I2041,$I2041) &gt;1,0,SUMIFS($Y$3:$Y$2503,$L$3:$L$2503,$L2041,$O$3:$O$2503,$O2041,$I$3:$I$2503,$I2041)),"-")</f>
        <v>-</v>
      </c>
      <c r="AC2041" s="27" t="str">
        <f t="shared" si="192"/>
        <v>-</v>
      </c>
    </row>
    <row r="2042" spans="1:29" s="1" customFormat="1">
      <c r="A2042" s="13"/>
      <c r="B2042" s="107" t="str">
        <f>IF(COUNTA($A2042)&gt;0,VLOOKUP($A2042,Corsa!$A$1:$F$43,2,FALSE),"-")</f>
        <v>-</v>
      </c>
      <c r="C2042" s="11"/>
      <c r="D2042" s="13"/>
      <c r="E2042" s="13"/>
      <c r="F2042" s="46" t="str">
        <f>IF(COUNTA($A2042)&gt;0,VLOOKUP($A2042,Corsa!$A$1:$F$43,3,FALSE),"-")</f>
        <v>-</v>
      </c>
      <c r="G2042" s="28" t="str">
        <f>IF($D2042&gt;0,VLOOKUP($D2042,Iscrizioni!$A$2:$M$2502,9,FALSE),"-")</f>
        <v>-</v>
      </c>
      <c r="H2042" s="28" t="str">
        <f>IF($D2042&gt;0,VLOOKUP($D2042,Iscrizioni!$A$2:$M$2502,4,FALSE),"-")</f>
        <v>-</v>
      </c>
      <c r="I2042" s="27" t="str">
        <f>IF($D2042&gt;0,VLOOKUP($D2042,Iscrizioni!$A$2:$M$2502,5,FALSE),"-")</f>
        <v>-</v>
      </c>
      <c r="J2042" s="27" t="str">
        <f>IF($D2042&gt;0,VLOOKUP($D2042,Iscrizioni!$A$2:$M$2502,10,FALSE),"-")</f>
        <v>-</v>
      </c>
      <c r="K2042" s="27" t="str">
        <f t="shared" si="190"/>
        <v>-</v>
      </c>
      <c r="L2042" s="46" t="str">
        <f>IF($D2042&gt;0,VLOOKUP($D2042,Iscrizioni!$A$2:$M$2502,11,FALSE),"-")</f>
        <v>-</v>
      </c>
      <c r="M2042" s="27" t="str">
        <f>IF($D2042&gt;0,VLOOKUP($D2042,Iscrizioni!$A$2:$N$2502,12,FALSE),"-")</f>
        <v>-</v>
      </c>
      <c r="N2042" s="46" t="str">
        <f>IF($D2042&gt;0,VLOOKUP($D2042,Iscrizioni!$A$2:$M$2502,6,FALSE),"-")</f>
        <v>-</v>
      </c>
      <c r="O2042" s="107" t="str">
        <f>IF($D2042&gt;0,VLOOKUP($D2042,Iscrizioni!$A$2:$M$2502,7,FALSE),"-")</f>
        <v>-</v>
      </c>
      <c r="P2042" s="46" t="str">
        <f>IF($D2042&gt;0,VLOOKUP(LEFT($N2042,1),Regione!$A$2:$C$21,2,FALSE),"-")</f>
        <v>-</v>
      </c>
      <c r="Q2042" s="112" t="str">
        <f ca="1">IF($D2042&gt;0,NormalizzaTempo("D",CELL("tipo",$E2042),$E2042),"-")</f>
        <v>-</v>
      </c>
      <c r="R2042" s="27" t="str">
        <f>IF($D2042&gt;0,VLOOKUP($D2042,Iscrizioni!$A$2:$M$2502,13,FALSE),"-")</f>
        <v>-</v>
      </c>
      <c r="S2042" s="112" t="str">
        <f t="shared" si="193"/>
        <v>-</v>
      </c>
      <c r="T2042" s="112" t="str">
        <f>IF($D2042&gt;0,SUMIFS($S$3:$S2042,$X$3:$X2042,1,$J$3:$J2042,$J2042),"-")</f>
        <v>-</v>
      </c>
      <c r="U2042" s="112" t="str">
        <f t="shared" si="194"/>
        <v>-</v>
      </c>
      <c r="V2042" s="112" t="str">
        <f t="shared" si="191"/>
        <v>-</v>
      </c>
      <c r="W2042" s="27" t="str">
        <f>IF(LEN($C2042)=0,IF($D2042&gt;0,COUNTIFS($A$3:$A2042,$A2042),"-"),"Escluso")</f>
        <v>-</v>
      </c>
      <c r="X2042" s="2" t="str">
        <f>IF(LEN($C2042)=0,IF($D2042&gt;0,COUNTIFS($J$3:$J2042,$J2042,$C$3:$C2042,""),"-"),"Escluso")</f>
        <v>-</v>
      </c>
      <c r="Y2042" s="127" t="str">
        <f t="shared" si="195"/>
        <v>-</v>
      </c>
      <c r="Z2042" s="2" t="str">
        <f>IF($D2042&gt;0,COUNTIFS($O$3:$O2042,$O2042,$L$3:$L2042,$L2042,$I$3:$I2042,$I2042),"-")</f>
        <v>-</v>
      </c>
      <c r="AA2042" s="27" t="str">
        <f>IF($D2042&gt;0,IF(OR($Z2042 &gt;1,$L2042&lt;&gt;"Adulti"),0,VLOOKUP($P2042,Regione!$B$2:$C$22,2,FALSE)),"-")</f>
        <v>-</v>
      </c>
      <c r="AB2042" s="27" t="str">
        <f>IF($D2042&gt;0,IF(COUNTIFS($O$3:$O2042,$O2042,$L$3:$L2042,$L2042,$I$3:$I2042,$I2042) &gt;1,0,SUMIFS($Y$3:$Y$2503,$L$3:$L$2503,$L2042,$O$3:$O$2503,$O2042,$I$3:$I$2503,$I2042)),"-")</f>
        <v>-</v>
      </c>
      <c r="AC2042" s="27" t="str">
        <f t="shared" si="192"/>
        <v>-</v>
      </c>
    </row>
    <row r="2043" spans="1:29" s="1" customFormat="1">
      <c r="A2043" s="13"/>
      <c r="B2043" s="107" t="str">
        <f>IF(COUNTA($A2043)&gt;0,VLOOKUP($A2043,Corsa!$A$1:$F$43,2,FALSE),"-")</f>
        <v>-</v>
      </c>
      <c r="C2043" s="11"/>
      <c r="D2043" s="13"/>
      <c r="E2043" s="13"/>
      <c r="F2043" s="46" t="str">
        <f>IF(COUNTA($A2043)&gt;0,VLOOKUP($A2043,Corsa!$A$1:$F$43,3,FALSE),"-")</f>
        <v>-</v>
      </c>
      <c r="G2043" s="28" t="str">
        <f>IF($D2043&gt;0,VLOOKUP($D2043,Iscrizioni!$A$2:$M$2502,9,FALSE),"-")</f>
        <v>-</v>
      </c>
      <c r="H2043" s="28" t="str">
        <f>IF($D2043&gt;0,VLOOKUP($D2043,Iscrizioni!$A$2:$M$2502,4,FALSE),"-")</f>
        <v>-</v>
      </c>
      <c r="I2043" s="27" t="str">
        <f>IF($D2043&gt;0,VLOOKUP($D2043,Iscrizioni!$A$2:$M$2502,5,FALSE),"-")</f>
        <v>-</v>
      </c>
      <c r="J2043" s="27" t="str">
        <f>IF($D2043&gt;0,VLOOKUP($D2043,Iscrizioni!$A$2:$M$2502,10,FALSE),"-")</f>
        <v>-</v>
      </c>
      <c r="K2043" s="27" t="str">
        <f t="shared" si="190"/>
        <v>-</v>
      </c>
      <c r="L2043" s="46" t="str">
        <f>IF($D2043&gt;0,VLOOKUP($D2043,Iscrizioni!$A$2:$M$2502,11,FALSE),"-")</f>
        <v>-</v>
      </c>
      <c r="M2043" s="27" t="str">
        <f>IF($D2043&gt;0,VLOOKUP($D2043,Iscrizioni!$A$2:$N$2502,12,FALSE),"-")</f>
        <v>-</v>
      </c>
      <c r="N2043" s="46" t="str">
        <f>IF($D2043&gt;0,VLOOKUP($D2043,Iscrizioni!$A$2:$M$2502,6,FALSE),"-")</f>
        <v>-</v>
      </c>
      <c r="O2043" s="107" t="str">
        <f>IF($D2043&gt;0,VLOOKUP($D2043,Iscrizioni!$A$2:$M$2502,7,FALSE),"-")</f>
        <v>-</v>
      </c>
      <c r="P2043" s="46" t="str">
        <f>IF($D2043&gt;0,VLOOKUP(LEFT($N2043,1),Regione!$A$2:$C$21,2,FALSE),"-")</f>
        <v>-</v>
      </c>
      <c r="Q2043" s="112" t="str">
        <f ca="1">IF($D2043&gt;0,NormalizzaTempo("D",CELL("tipo",$E2043),$E2043),"-")</f>
        <v>-</v>
      </c>
      <c r="R2043" s="27" t="str">
        <f>IF($D2043&gt;0,VLOOKUP($D2043,Iscrizioni!$A$2:$M$2502,13,FALSE),"-")</f>
        <v>-</v>
      </c>
      <c r="S2043" s="112" t="str">
        <f t="shared" si="193"/>
        <v>-</v>
      </c>
      <c r="T2043" s="112" t="str">
        <f>IF($D2043&gt;0,SUMIFS($S$3:$S2043,$X$3:$X2043,1,$J$3:$J2043,$J2043),"-")</f>
        <v>-</v>
      </c>
      <c r="U2043" s="112" t="str">
        <f t="shared" si="194"/>
        <v>-</v>
      </c>
      <c r="V2043" s="112" t="str">
        <f t="shared" si="191"/>
        <v>-</v>
      </c>
      <c r="W2043" s="27" t="str">
        <f>IF(LEN($C2043)=0,IF($D2043&gt;0,COUNTIFS($A$3:$A2043,$A2043),"-"),"Escluso")</f>
        <v>-</v>
      </c>
      <c r="X2043" s="2" t="str">
        <f>IF(LEN($C2043)=0,IF($D2043&gt;0,COUNTIFS($J$3:$J2043,$J2043,$C$3:$C2043,""),"-"),"Escluso")</f>
        <v>-</v>
      </c>
      <c r="Y2043" s="127" t="str">
        <f t="shared" si="195"/>
        <v>-</v>
      </c>
      <c r="Z2043" s="2" t="str">
        <f>IF($D2043&gt;0,COUNTIFS($O$3:$O2043,$O2043,$L$3:$L2043,$L2043,$I$3:$I2043,$I2043),"-")</f>
        <v>-</v>
      </c>
      <c r="AA2043" s="27" t="str">
        <f>IF($D2043&gt;0,IF(OR($Z2043 &gt;1,$L2043&lt;&gt;"Adulti"),0,VLOOKUP($P2043,Regione!$B$2:$C$22,2,FALSE)),"-")</f>
        <v>-</v>
      </c>
      <c r="AB2043" s="27" t="str">
        <f>IF($D2043&gt;0,IF(COUNTIFS($O$3:$O2043,$O2043,$L$3:$L2043,$L2043,$I$3:$I2043,$I2043) &gt;1,0,SUMIFS($Y$3:$Y$2503,$L$3:$L$2503,$L2043,$O$3:$O$2503,$O2043,$I$3:$I$2503,$I2043)),"-")</f>
        <v>-</v>
      </c>
      <c r="AC2043" s="27" t="str">
        <f t="shared" si="192"/>
        <v>-</v>
      </c>
    </row>
    <row r="2044" spans="1:29" s="1" customFormat="1">
      <c r="A2044" s="13"/>
      <c r="B2044" s="107" t="str">
        <f>IF(COUNTA($A2044)&gt;0,VLOOKUP($A2044,Corsa!$A$1:$F$43,2,FALSE),"-")</f>
        <v>-</v>
      </c>
      <c r="C2044" s="11"/>
      <c r="D2044" s="13"/>
      <c r="E2044" s="13"/>
      <c r="F2044" s="46" t="str">
        <f>IF(COUNTA($A2044)&gt;0,VLOOKUP($A2044,Corsa!$A$1:$F$43,3,FALSE),"-")</f>
        <v>-</v>
      </c>
      <c r="G2044" s="28" t="str">
        <f>IF($D2044&gt;0,VLOOKUP($D2044,Iscrizioni!$A$2:$M$2502,9,FALSE),"-")</f>
        <v>-</v>
      </c>
      <c r="H2044" s="28" t="str">
        <f>IF($D2044&gt;0,VLOOKUP($D2044,Iscrizioni!$A$2:$M$2502,4,FALSE),"-")</f>
        <v>-</v>
      </c>
      <c r="I2044" s="27" t="str">
        <f>IF($D2044&gt;0,VLOOKUP($D2044,Iscrizioni!$A$2:$M$2502,5,FALSE),"-")</f>
        <v>-</v>
      </c>
      <c r="J2044" s="27" t="str">
        <f>IF($D2044&gt;0,VLOOKUP($D2044,Iscrizioni!$A$2:$M$2502,10,FALSE),"-")</f>
        <v>-</v>
      </c>
      <c r="K2044" s="27" t="str">
        <f t="shared" si="190"/>
        <v>-</v>
      </c>
      <c r="L2044" s="46" t="str">
        <f>IF($D2044&gt;0,VLOOKUP($D2044,Iscrizioni!$A$2:$M$2502,11,FALSE),"-")</f>
        <v>-</v>
      </c>
      <c r="M2044" s="27" t="str">
        <f>IF($D2044&gt;0,VLOOKUP($D2044,Iscrizioni!$A$2:$N$2502,12,FALSE),"-")</f>
        <v>-</v>
      </c>
      <c r="N2044" s="46" t="str">
        <f>IF($D2044&gt;0,VLOOKUP($D2044,Iscrizioni!$A$2:$M$2502,6,FALSE),"-")</f>
        <v>-</v>
      </c>
      <c r="O2044" s="107" t="str">
        <f>IF($D2044&gt;0,VLOOKUP($D2044,Iscrizioni!$A$2:$M$2502,7,FALSE),"-")</f>
        <v>-</v>
      </c>
      <c r="P2044" s="46" t="str">
        <f>IF($D2044&gt;0,VLOOKUP(LEFT($N2044,1),Regione!$A$2:$C$21,2,FALSE),"-")</f>
        <v>-</v>
      </c>
      <c r="Q2044" s="112" t="str">
        <f ca="1">IF($D2044&gt;0,NormalizzaTempo("D",CELL("tipo",$E2044),$E2044),"-")</f>
        <v>-</v>
      </c>
      <c r="R2044" s="27" t="str">
        <f>IF($D2044&gt;0,VLOOKUP($D2044,Iscrizioni!$A$2:$M$2502,13,FALSE),"-")</f>
        <v>-</v>
      </c>
      <c r="S2044" s="112" t="str">
        <f t="shared" si="193"/>
        <v>-</v>
      </c>
      <c r="T2044" s="112" t="str">
        <f>IF($D2044&gt;0,SUMIFS($S$3:$S2044,$X$3:$X2044,1,$J$3:$J2044,$J2044),"-")</f>
        <v>-</v>
      </c>
      <c r="U2044" s="112" t="str">
        <f t="shared" si="194"/>
        <v>-</v>
      </c>
      <c r="V2044" s="112" t="str">
        <f t="shared" si="191"/>
        <v>-</v>
      </c>
      <c r="W2044" s="27" t="str">
        <f>IF(LEN($C2044)=0,IF($D2044&gt;0,COUNTIFS($A$3:$A2044,$A2044),"-"),"Escluso")</f>
        <v>-</v>
      </c>
      <c r="X2044" s="2" t="str">
        <f>IF(LEN($C2044)=0,IF($D2044&gt;0,COUNTIFS($J$3:$J2044,$J2044,$C$3:$C2044,""),"-"),"Escluso")</f>
        <v>-</v>
      </c>
      <c r="Y2044" s="127" t="str">
        <f t="shared" si="195"/>
        <v>-</v>
      </c>
      <c r="Z2044" s="2" t="str">
        <f>IF($D2044&gt;0,COUNTIFS($O$3:$O2044,$O2044,$L$3:$L2044,$L2044,$I$3:$I2044,$I2044),"-")</f>
        <v>-</v>
      </c>
      <c r="AA2044" s="27" t="str">
        <f>IF($D2044&gt;0,IF(OR($Z2044 &gt;1,$L2044&lt;&gt;"Adulti"),0,VLOOKUP($P2044,Regione!$B$2:$C$22,2,FALSE)),"-")</f>
        <v>-</v>
      </c>
      <c r="AB2044" s="27" t="str">
        <f>IF($D2044&gt;0,IF(COUNTIFS($O$3:$O2044,$O2044,$L$3:$L2044,$L2044,$I$3:$I2044,$I2044) &gt;1,0,SUMIFS($Y$3:$Y$2503,$L$3:$L$2503,$L2044,$O$3:$O$2503,$O2044,$I$3:$I$2503,$I2044)),"-")</f>
        <v>-</v>
      </c>
      <c r="AC2044" s="27" t="str">
        <f t="shared" si="192"/>
        <v>-</v>
      </c>
    </row>
    <row r="2045" spans="1:29" s="1" customFormat="1">
      <c r="A2045" s="13"/>
      <c r="B2045" s="107" t="str">
        <f>IF(COUNTA($A2045)&gt;0,VLOOKUP($A2045,Corsa!$A$1:$F$43,2,FALSE),"-")</f>
        <v>-</v>
      </c>
      <c r="C2045" s="11"/>
      <c r="D2045" s="13"/>
      <c r="E2045" s="13"/>
      <c r="F2045" s="46" t="str">
        <f>IF(COUNTA($A2045)&gt;0,VLOOKUP($A2045,Corsa!$A$1:$F$43,3,FALSE),"-")</f>
        <v>-</v>
      </c>
      <c r="G2045" s="28" t="str">
        <f>IF($D2045&gt;0,VLOOKUP($D2045,Iscrizioni!$A$2:$M$2502,9,FALSE),"-")</f>
        <v>-</v>
      </c>
      <c r="H2045" s="28" t="str">
        <f>IF($D2045&gt;0,VLOOKUP($D2045,Iscrizioni!$A$2:$M$2502,4,FALSE),"-")</f>
        <v>-</v>
      </c>
      <c r="I2045" s="27" t="str">
        <f>IF($D2045&gt;0,VLOOKUP($D2045,Iscrizioni!$A$2:$M$2502,5,FALSE),"-")</f>
        <v>-</v>
      </c>
      <c r="J2045" s="27" t="str">
        <f>IF($D2045&gt;0,VLOOKUP($D2045,Iscrizioni!$A$2:$M$2502,10,FALSE),"-")</f>
        <v>-</v>
      </c>
      <c r="K2045" s="27" t="str">
        <f t="shared" si="190"/>
        <v>-</v>
      </c>
      <c r="L2045" s="46" t="str">
        <f>IF($D2045&gt;0,VLOOKUP($D2045,Iscrizioni!$A$2:$M$2502,11,FALSE),"-")</f>
        <v>-</v>
      </c>
      <c r="M2045" s="27" t="str">
        <f>IF($D2045&gt;0,VLOOKUP($D2045,Iscrizioni!$A$2:$N$2502,12,FALSE),"-")</f>
        <v>-</v>
      </c>
      <c r="N2045" s="46" t="str">
        <f>IF($D2045&gt;0,VLOOKUP($D2045,Iscrizioni!$A$2:$M$2502,6,FALSE),"-")</f>
        <v>-</v>
      </c>
      <c r="O2045" s="107" t="str">
        <f>IF($D2045&gt;0,VLOOKUP($D2045,Iscrizioni!$A$2:$M$2502,7,FALSE),"-")</f>
        <v>-</v>
      </c>
      <c r="P2045" s="46" t="str">
        <f>IF($D2045&gt;0,VLOOKUP(LEFT($N2045,1),Regione!$A$2:$C$21,2,FALSE),"-")</f>
        <v>-</v>
      </c>
      <c r="Q2045" s="112" t="str">
        <f ca="1">IF($D2045&gt;0,NormalizzaTempo("D",CELL("tipo",$E2045),$E2045),"-")</f>
        <v>-</v>
      </c>
      <c r="R2045" s="27" t="str">
        <f>IF($D2045&gt;0,VLOOKUP($D2045,Iscrizioni!$A$2:$M$2502,13,FALSE),"-")</f>
        <v>-</v>
      </c>
      <c r="S2045" s="112" t="str">
        <f t="shared" si="193"/>
        <v>-</v>
      </c>
      <c r="T2045" s="112" t="str">
        <f>IF($D2045&gt;0,SUMIFS($S$3:$S2045,$X$3:$X2045,1,$J$3:$J2045,$J2045),"-")</f>
        <v>-</v>
      </c>
      <c r="U2045" s="112" t="str">
        <f t="shared" si="194"/>
        <v>-</v>
      </c>
      <c r="V2045" s="112" t="str">
        <f t="shared" si="191"/>
        <v>-</v>
      </c>
      <c r="W2045" s="27" t="str">
        <f>IF(LEN($C2045)=0,IF($D2045&gt;0,COUNTIFS($A$3:$A2045,$A2045),"-"),"Escluso")</f>
        <v>-</v>
      </c>
      <c r="X2045" s="2" t="str">
        <f>IF(LEN($C2045)=0,IF($D2045&gt;0,COUNTIFS($J$3:$J2045,$J2045,$C$3:$C2045,""),"-"),"Escluso")</f>
        <v>-</v>
      </c>
      <c r="Y2045" s="127" t="str">
        <f t="shared" si="195"/>
        <v>-</v>
      </c>
      <c r="Z2045" s="2" t="str">
        <f>IF($D2045&gt;0,COUNTIFS($O$3:$O2045,$O2045,$L$3:$L2045,$L2045,$I$3:$I2045,$I2045),"-")</f>
        <v>-</v>
      </c>
      <c r="AA2045" s="27" t="str">
        <f>IF($D2045&gt;0,IF(OR($Z2045 &gt;1,$L2045&lt;&gt;"Adulti"),0,VLOOKUP($P2045,Regione!$B$2:$C$22,2,FALSE)),"-")</f>
        <v>-</v>
      </c>
      <c r="AB2045" s="27" t="str">
        <f>IF($D2045&gt;0,IF(COUNTIFS($O$3:$O2045,$O2045,$L$3:$L2045,$L2045,$I$3:$I2045,$I2045) &gt;1,0,SUMIFS($Y$3:$Y$2503,$L$3:$L$2503,$L2045,$O$3:$O$2503,$O2045,$I$3:$I$2503,$I2045)),"-")</f>
        <v>-</v>
      </c>
      <c r="AC2045" s="27" t="str">
        <f t="shared" si="192"/>
        <v>-</v>
      </c>
    </row>
    <row r="2046" spans="1:29" s="1" customFormat="1">
      <c r="A2046" s="13"/>
      <c r="B2046" s="107" t="str">
        <f>IF(COUNTA($A2046)&gt;0,VLOOKUP($A2046,Corsa!$A$1:$F$43,2,FALSE),"-")</f>
        <v>-</v>
      </c>
      <c r="C2046" s="11"/>
      <c r="D2046" s="13"/>
      <c r="E2046" s="13"/>
      <c r="F2046" s="46" t="str">
        <f>IF(COUNTA($A2046)&gt;0,VLOOKUP($A2046,Corsa!$A$1:$F$43,3,FALSE),"-")</f>
        <v>-</v>
      </c>
      <c r="G2046" s="28" t="str">
        <f>IF($D2046&gt;0,VLOOKUP($D2046,Iscrizioni!$A$2:$M$2502,9,FALSE),"-")</f>
        <v>-</v>
      </c>
      <c r="H2046" s="28" t="str">
        <f>IF($D2046&gt;0,VLOOKUP($D2046,Iscrizioni!$A$2:$M$2502,4,FALSE),"-")</f>
        <v>-</v>
      </c>
      <c r="I2046" s="27" t="str">
        <f>IF($D2046&gt;0,VLOOKUP($D2046,Iscrizioni!$A$2:$M$2502,5,FALSE),"-")</f>
        <v>-</v>
      </c>
      <c r="J2046" s="27" t="str">
        <f>IF($D2046&gt;0,VLOOKUP($D2046,Iscrizioni!$A$2:$M$2502,10,FALSE),"-")</f>
        <v>-</v>
      </c>
      <c r="K2046" s="27" t="str">
        <f t="shared" si="190"/>
        <v>-</v>
      </c>
      <c r="L2046" s="46" t="str">
        <f>IF($D2046&gt;0,VLOOKUP($D2046,Iscrizioni!$A$2:$M$2502,11,FALSE),"-")</f>
        <v>-</v>
      </c>
      <c r="M2046" s="27" t="str">
        <f>IF($D2046&gt;0,VLOOKUP($D2046,Iscrizioni!$A$2:$N$2502,12,FALSE),"-")</f>
        <v>-</v>
      </c>
      <c r="N2046" s="46" t="str">
        <f>IF($D2046&gt;0,VLOOKUP($D2046,Iscrizioni!$A$2:$M$2502,6,FALSE),"-")</f>
        <v>-</v>
      </c>
      <c r="O2046" s="107" t="str">
        <f>IF($D2046&gt;0,VLOOKUP($D2046,Iscrizioni!$A$2:$M$2502,7,FALSE),"-")</f>
        <v>-</v>
      </c>
      <c r="P2046" s="46" t="str">
        <f>IF($D2046&gt;0,VLOOKUP(LEFT($N2046,1),Regione!$A$2:$C$21,2,FALSE),"-")</f>
        <v>-</v>
      </c>
      <c r="Q2046" s="112" t="str">
        <f ca="1">IF($D2046&gt;0,NormalizzaTempo("D",CELL("tipo",$E2046),$E2046),"-")</f>
        <v>-</v>
      </c>
      <c r="R2046" s="27" t="str">
        <f>IF($D2046&gt;0,VLOOKUP($D2046,Iscrizioni!$A$2:$M$2502,13,FALSE),"-")</f>
        <v>-</v>
      </c>
      <c r="S2046" s="112" t="str">
        <f t="shared" si="193"/>
        <v>-</v>
      </c>
      <c r="T2046" s="112" t="str">
        <f>IF($D2046&gt;0,SUMIFS($S$3:$S2046,$X$3:$X2046,1,$J$3:$J2046,$J2046),"-")</f>
        <v>-</v>
      </c>
      <c r="U2046" s="112" t="str">
        <f t="shared" si="194"/>
        <v>-</v>
      </c>
      <c r="V2046" s="112" t="str">
        <f t="shared" si="191"/>
        <v>-</v>
      </c>
      <c r="W2046" s="27" t="str">
        <f>IF(LEN($C2046)=0,IF($D2046&gt;0,COUNTIFS($A$3:$A2046,$A2046),"-"),"Escluso")</f>
        <v>-</v>
      </c>
      <c r="X2046" s="2" t="str">
        <f>IF(LEN($C2046)=0,IF($D2046&gt;0,COUNTIFS($J$3:$J2046,$J2046,$C$3:$C2046,""),"-"),"Escluso")</f>
        <v>-</v>
      </c>
      <c r="Y2046" s="127" t="str">
        <f t="shared" si="195"/>
        <v>-</v>
      </c>
      <c r="Z2046" s="2" t="str">
        <f>IF($D2046&gt;0,COUNTIFS($O$3:$O2046,$O2046,$L$3:$L2046,$L2046,$I$3:$I2046,$I2046),"-")</f>
        <v>-</v>
      </c>
      <c r="AA2046" s="27" t="str">
        <f>IF($D2046&gt;0,IF(OR($Z2046 &gt;1,$L2046&lt;&gt;"Adulti"),0,VLOOKUP($P2046,Regione!$B$2:$C$22,2,FALSE)),"-")</f>
        <v>-</v>
      </c>
      <c r="AB2046" s="27" t="str">
        <f>IF($D2046&gt;0,IF(COUNTIFS($O$3:$O2046,$O2046,$L$3:$L2046,$L2046,$I$3:$I2046,$I2046) &gt;1,0,SUMIFS($Y$3:$Y$2503,$L$3:$L$2503,$L2046,$O$3:$O$2503,$O2046,$I$3:$I$2503,$I2046)),"-")</f>
        <v>-</v>
      </c>
      <c r="AC2046" s="27" t="str">
        <f t="shared" si="192"/>
        <v>-</v>
      </c>
    </row>
    <row r="2047" spans="1:29" s="1" customFormat="1">
      <c r="A2047" s="13"/>
      <c r="B2047" s="107" t="str">
        <f>IF(COUNTA($A2047)&gt;0,VLOOKUP($A2047,Corsa!$A$1:$F$43,2,FALSE),"-")</f>
        <v>-</v>
      </c>
      <c r="C2047" s="11"/>
      <c r="D2047" s="13"/>
      <c r="E2047" s="13"/>
      <c r="F2047" s="46" t="str">
        <f>IF(COUNTA($A2047)&gt;0,VLOOKUP($A2047,Corsa!$A$1:$F$43,3,FALSE),"-")</f>
        <v>-</v>
      </c>
      <c r="G2047" s="28" t="str">
        <f>IF($D2047&gt;0,VLOOKUP($D2047,Iscrizioni!$A$2:$M$2502,9,FALSE),"-")</f>
        <v>-</v>
      </c>
      <c r="H2047" s="28" t="str">
        <f>IF($D2047&gt;0,VLOOKUP($D2047,Iscrizioni!$A$2:$M$2502,4,FALSE),"-")</f>
        <v>-</v>
      </c>
      <c r="I2047" s="27" t="str">
        <f>IF($D2047&gt;0,VLOOKUP($D2047,Iscrizioni!$A$2:$M$2502,5,FALSE),"-")</f>
        <v>-</v>
      </c>
      <c r="J2047" s="27" t="str">
        <f>IF($D2047&gt;0,VLOOKUP($D2047,Iscrizioni!$A$2:$M$2502,10,FALSE),"-")</f>
        <v>-</v>
      </c>
      <c r="K2047" s="27" t="str">
        <f t="shared" si="190"/>
        <v>-</v>
      </c>
      <c r="L2047" s="46" t="str">
        <f>IF($D2047&gt;0,VLOOKUP($D2047,Iscrizioni!$A$2:$M$2502,11,FALSE),"-")</f>
        <v>-</v>
      </c>
      <c r="M2047" s="27" t="str">
        <f>IF($D2047&gt;0,VLOOKUP($D2047,Iscrizioni!$A$2:$N$2502,12,FALSE),"-")</f>
        <v>-</v>
      </c>
      <c r="N2047" s="46" t="str">
        <f>IF($D2047&gt;0,VLOOKUP($D2047,Iscrizioni!$A$2:$M$2502,6,FALSE),"-")</f>
        <v>-</v>
      </c>
      <c r="O2047" s="107" t="str">
        <f>IF($D2047&gt;0,VLOOKUP($D2047,Iscrizioni!$A$2:$M$2502,7,FALSE),"-")</f>
        <v>-</v>
      </c>
      <c r="P2047" s="46" t="str">
        <f>IF($D2047&gt;0,VLOOKUP(LEFT($N2047,1),Regione!$A$2:$C$21,2,FALSE),"-")</f>
        <v>-</v>
      </c>
      <c r="Q2047" s="112" t="str">
        <f ca="1">IF($D2047&gt;0,NormalizzaTempo("D",CELL("tipo",$E2047),$E2047),"-")</f>
        <v>-</v>
      </c>
      <c r="R2047" s="27" t="str">
        <f>IF($D2047&gt;0,VLOOKUP($D2047,Iscrizioni!$A$2:$M$2502,13,FALSE),"-")</f>
        <v>-</v>
      </c>
      <c r="S2047" s="112" t="str">
        <f t="shared" si="193"/>
        <v>-</v>
      </c>
      <c r="T2047" s="112" t="str">
        <f>IF($D2047&gt;0,SUMIFS($S$3:$S2047,$X$3:$X2047,1,$J$3:$J2047,$J2047),"-")</f>
        <v>-</v>
      </c>
      <c r="U2047" s="112" t="str">
        <f t="shared" si="194"/>
        <v>-</v>
      </c>
      <c r="V2047" s="112" t="str">
        <f t="shared" si="191"/>
        <v>-</v>
      </c>
      <c r="W2047" s="27" t="str">
        <f>IF(LEN($C2047)=0,IF($D2047&gt;0,COUNTIFS($A$3:$A2047,$A2047),"-"),"Escluso")</f>
        <v>-</v>
      </c>
      <c r="X2047" s="2" t="str">
        <f>IF(LEN($C2047)=0,IF($D2047&gt;0,COUNTIFS($J$3:$J2047,$J2047,$C$3:$C2047,""),"-"),"Escluso")</f>
        <v>-</v>
      </c>
      <c r="Y2047" s="127" t="str">
        <f t="shared" si="195"/>
        <v>-</v>
      </c>
      <c r="Z2047" s="2" t="str">
        <f>IF($D2047&gt;0,COUNTIFS($O$3:$O2047,$O2047,$L$3:$L2047,$L2047,$I$3:$I2047,$I2047),"-")</f>
        <v>-</v>
      </c>
      <c r="AA2047" s="27" t="str">
        <f>IF($D2047&gt;0,IF(OR($Z2047 &gt;1,$L2047&lt;&gt;"Adulti"),0,VLOOKUP($P2047,Regione!$B$2:$C$22,2,FALSE)),"-")</f>
        <v>-</v>
      </c>
      <c r="AB2047" s="27" t="str">
        <f>IF($D2047&gt;0,IF(COUNTIFS($O$3:$O2047,$O2047,$L$3:$L2047,$L2047,$I$3:$I2047,$I2047) &gt;1,0,SUMIFS($Y$3:$Y$2503,$L$3:$L$2503,$L2047,$O$3:$O$2503,$O2047,$I$3:$I$2503,$I2047)),"-")</f>
        <v>-</v>
      </c>
      <c r="AC2047" s="27" t="str">
        <f t="shared" si="192"/>
        <v>-</v>
      </c>
    </row>
    <row r="2048" spans="1:29" s="1" customFormat="1">
      <c r="A2048" s="13"/>
      <c r="B2048" s="107" t="str">
        <f>IF(COUNTA($A2048)&gt;0,VLOOKUP($A2048,Corsa!$A$1:$F$43,2,FALSE),"-")</f>
        <v>-</v>
      </c>
      <c r="C2048" s="11"/>
      <c r="D2048" s="13"/>
      <c r="E2048" s="13"/>
      <c r="F2048" s="46" t="str">
        <f>IF(COUNTA($A2048)&gt;0,VLOOKUP($A2048,Corsa!$A$1:$F$43,3,FALSE),"-")</f>
        <v>-</v>
      </c>
      <c r="G2048" s="28" t="str">
        <f>IF($D2048&gt;0,VLOOKUP($D2048,Iscrizioni!$A$2:$M$2502,9,FALSE),"-")</f>
        <v>-</v>
      </c>
      <c r="H2048" s="28" t="str">
        <f>IF($D2048&gt;0,VLOOKUP($D2048,Iscrizioni!$A$2:$M$2502,4,FALSE),"-")</f>
        <v>-</v>
      </c>
      <c r="I2048" s="27" t="str">
        <f>IF($D2048&gt;0,VLOOKUP($D2048,Iscrizioni!$A$2:$M$2502,5,FALSE),"-")</f>
        <v>-</v>
      </c>
      <c r="J2048" s="27" t="str">
        <f>IF($D2048&gt;0,VLOOKUP($D2048,Iscrizioni!$A$2:$M$2502,10,FALSE),"-")</f>
        <v>-</v>
      </c>
      <c r="K2048" s="27" t="str">
        <f t="shared" si="190"/>
        <v>-</v>
      </c>
      <c r="L2048" s="46" t="str">
        <f>IF($D2048&gt;0,VLOOKUP($D2048,Iscrizioni!$A$2:$M$2502,11,FALSE),"-")</f>
        <v>-</v>
      </c>
      <c r="M2048" s="27" t="str">
        <f>IF($D2048&gt;0,VLOOKUP($D2048,Iscrizioni!$A$2:$N$2502,12,FALSE),"-")</f>
        <v>-</v>
      </c>
      <c r="N2048" s="46" t="str">
        <f>IF($D2048&gt;0,VLOOKUP($D2048,Iscrizioni!$A$2:$M$2502,6,FALSE),"-")</f>
        <v>-</v>
      </c>
      <c r="O2048" s="107" t="str">
        <f>IF($D2048&gt;0,VLOOKUP($D2048,Iscrizioni!$A$2:$M$2502,7,FALSE),"-")</f>
        <v>-</v>
      </c>
      <c r="P2048" s="46" t="str">
        <f>IF($D2048&gt;0,VLOOKUP(LEFT($N2048,1),Regione!$A$2:$C$21,2,FALSE),"-")</f>
        <v>-</v>
      </c>
      <c r="Q2048" s="112" t="str">
        <f ca="1">IF($D2048&gt;0,NormalizzaTempo("D",CELL("tipo",$E2048),$E2048),"-")</f>
        <v>-</v>
      </c>
      <c r="R2048" s="27" t="str">
        <f>IF($D2048&gt;0,VLOOKUP($D2048,Iscrizioni!$A$2:$M$2502,13,FALSE),"-")</f>
        <v>-</v>
      </c>
      <c r="S2048" s="112" t="str">
        <f t="shared" si="193"/>
        <v>-</v>
      </c>
      <c r="T2048" s="112" t="str">
        <f>IF($D2048&gt;0,SUMIFS($S$3:$S2048,$X$3:$X2048,1,$J$3:$J2048,$J2048),"-")</f>
        <v>-</v>
      </c>
      <c r="U2048" s="112" t="str">
        <f t="shared" si="194"/>
        <v>-</v>
      </c>
      <c r="V2048" s="112" t="str">
        <f t="shared" si="191"/>
        <v>-</v>
      </c>
      <c r="W2048" s="27" t="str">
        <f>IF(LEN($C2048)=0,IF($D2048&gt;0,COUNTIFS($A$3:$A2048,$A2048),"-"),"Escluso")</f>
        <v>-</v>
      </c>
      <c r="X2048" s="2" t="str">
        <f>IF(LEN($C2048)=0,IF($D2048&gt;0,COUNTIFS($J$3:$J2048,$J2048,$C$3:$C2048,""),"-"),"Escluso")</f>
        <v>-</v>
      </c>
      <c r="Y2048" s="127" t="str">
        <f t="shared" si="195"/>
        <v>-</v>
      </c>
      <c r="Z2048" s="2" t="str">
        <f>IF($D2048&gt;0,COUNTIFS($O$3:$O2048,$O2048,$L$3:$L2048,$L2048,$I$3:$I2048,$I2048),"-")</f>
        <v>-</v>
      </c>
      <c r="AA2048" s="27" t="str">
        <f>IF($D2048&gt;0,IF(OR($Z2048 &gt;1,$L2048&lt;&gt;"Adulti"),0,VLOOKUP($P2048,Regione!$B$2:$C$22,2,FALSE)),"-")</f>
        <v>-</v>
      </c>
      <c r="AB2048" s="27" t="str">
        <f>IF($D2048&gt;0,IF(COUNTIFS($O$3:$O2048,$O2048,$L$3:$L2048,$L2048,$I$3:$I2048,$I2048) &gt;1,0,SUMIFS($Y$3:$Y$2503,$L$3:$L$2503,$L2048,$O$3:$O$2503,$O2048,$I$3:$I$2503,$I2048)),"-")</f>
        <v>-</v>
      </c>
      <c r="AC2048" s="27" t="str">
        <f t="shared" si="192"/>
        <v>-</v>
      </c>
    </row>
    <row r="2049" spans="1:29" s="1" customFormat="1">
      <c r="A2049" s="13"/>
      <c r="B2049" s="107" t="str">
        <f>IF(COUNTA($A2049)&gt;0,VLOOKUP($A2049,Corsa!$A$1:$F$43,2,FALSE),"-")</f>
        <v>-</v>
      </c>
      <c r="C2049" s="11"/>
      <c r="D2049" s="13"/>
      <c r="E2049" s="13"/>
      <c r="F2049" s="46" t="str">
        <f>IF(COUNTA($A2049)&gt;0,VLOOKUP($A2049,Corsa!$A$1:$F$43,3,FALSE),"-")</f>
        <v>-</v>
      </c>
      <c r="G2049" s="28" t="str">
        <f>IF($D2049&gt;0,VLOOKUP($D2049,Iscrizioni!$A$2:$M$2502,9,FALSE),"-")</f>
        <v>-</v>
      </c>
      <c r="H2049" s="28" t="str">
        <f>IF($D2049&gt;0,VLOOKUP($D2049,Iscrizioni!$A$2:$M$2502,4,FALSE),"-")</f>
        <v>-</v>
      </c>
      <c r="I2049" s="27" t="str">
        <f>IF($D2049&gt;0,VLOOKUP($D2049,Iscrizioni!$A$2:$M$2502,5,FALSE),"-")</f>
        <v>-</v>
      </c>
      <c r="J2049" s="27" t="str">
        <f>IF($D2049&gt;0,VLOOKUP($D2049,Iscrizioni!$A$2:$M$2502,10,FALSE),"-")</f>
        <v>-</v>
      </c>
      <c r="K2049" s="27" t="str">
        <f t="shared" si="190"/>
        <v>-</v>
      </c>
      <c r="L2049" s="46" t="str">
        <f>IF($D2049&gt;0,VLOOKUP($D2049,Iscrizioni!$A$2:$M$2502,11,FALSE),"-")</f>
        <v>-</v>
      </c>
      <c r="M2049" s="27" t="str">
        <f>IF($D2049&gt;0,VLOOKUP($D2049,Iscrizioni!$A$2:$N$2502,12,FALSE),"-")</f>
        <v>-</v>
      </c>
      <c r="N2049" s="46" t="str">
        <f>IF($D2049&gt;0,VLOOKUP($D2049,Iscrizioni!$A$2:$M$2502,6,FALSE),"-")</f>
        <v>-</v>
      </c>
      <c r="O2049" s="107" t="str">
        <f>IF($D2049&gt;0,VLOOKUP($D2049,Iscrizioni!$A$2:$M$2502,7,FALSE),"-")</f>
        <v>-</v>
      </c>
      <c r="P2049" s="46" t="str">
        <f>IF($D2049&gt;0,VLOOKUP(LEFT($N2049,1),Regione!$A$2:$C$21,2,FALSE),"-")</f>
        <v>-</v>
      </c>
      <c r="Q2049" s="112" t="str">
        <f ca="1">IF($D2049&gt;0,NormalizzaTempo("D",CELL("tipo",$E2049),$E2049),"-")</f>
        <v>-</v>
      </c>
      <c r="R2049" s="27" t="str">
        <f>IF($D2049&gt;0,VLOOKUP($D2049,Iscrizioni!$A$2:$M$2502,13,FALSE),"-")</f>
        <v>-</v>
      </c>
      <c r="S2049" s="112" t="str">
        <f t="shared" si="193"/>
        <v>-</v>
      </c>
      <c r="T2049" s="112" t="str">
        <f>IF($D2049&gt;0,SUMIFS($S$3:$S2049,$X$3:$X2049,1,$J$3:$J2049,$J2049),"-")</f>
        <v>-</v>
      </c>
      <c r="U2049" s="112" t="str">
        <f t="shared" si="194"/>
        <v>-</v>
      </c>
      <c r="V2049" s="112" t="str">
        <f t="shared" si="191"/>
        <v>-</v>
      </c>
      <c r="W2049" s="27" t="str">
        <f>IF(LEN($C2049)=0,IF($D2049&gt;0,COUNTIFS($A$3:$A2049,$A2049),"-"),"Escluso")</f>
        <v>-</v>
      </c>
      <c r="X2049" s="2" t="str">
        <f>IF(LEN($C2049)=0,IF($D2049&gt;0,COUNTIFS($J$3:$J2049,$J2049,$C$3:$C2049,""),"-"),"Escluso")</f>
        <v>-</v>
      </c>
      <c r="Y2049" s="127" t="str">
        <f t="shared" si="195"/>
        <v>-</v>
      </c>
      <c r="Z2049" s="2" t="str">
        <f>IF($D2049&gt;0,COUNTIFS($O$3:$O2049,$O2049,$L$3:$L2049,$L2049,$I$3:$I2049,$I2049),"-")</f>
        <v>-</v>
      </c>
      <c r="AA2049" s="27" t="str">
        <f>IF($D2049&gt;0,IF(OR($Z2049 &gt;1,$L2049&lt;&gt;"Adulti"),0,VLOOKUP($P2049,Regione!$B$2:$C$22,2,FALSE)),"-")</f>
        <v>-</v>
      </c>
      <c r="AB2049" s="27" t="str">
        <f>IF($D2049&gt;0,IF(COUNTIFS($O$3:$O2049,$O2049,$L$3:$L2049,$L2049,$I$3:$I2049,$I2049) &gt;1,0,SUMIFS($Y$3:$Y$2503,$L$3:$L$2503,$L2049,$O$3:$O$2503,$O2049,$I$3:$I$2503,$I2049)),"-")</f>
        <v>-</v>
      </c>
      <c r="AC2049" s="27" t="str">
        <f t="shared" si="192"/>
        <v>-</v>
      </c>
    </row>
    <row r="2050" spans="1:29" s="1" customFormat="1">
      <c r="A2050" s="13"/>
      <c r="B2050" s="107" t="str">
        <f>IF(COUNTA($A2050)&gt;0,VLOOKUP($A2050,Corsa!$A$1:$F$43,2,FALSE),"-")</f>
        <v>-</v>
      </c>
      <c r="C2050" s="11"/>
      <c r="D2050" s="13"/>
      <c r="E2050" s="13"/>
      <c r="F2050" s="46" t="str">
        <f>IF(COUNTA($A2050)&gt;0,VLOOKUP($A2050,Corsa!$A$1:$F$43,3,FALSE),"-")</f>
        <v>-</v>
      </c>
      <c r="G2050" s="28" t="str">
        <f>IF($D2050&gt;0,VLOOKUP($D2050,Iscrizioni!$A$2:$M$2502,9,FALSE),"-")</f>
        <v>-</v>
      </c>
      <c r="H2050" s="28" t="str">
        <f>IF($D2050&gt;0,VLOOKUP($D2050,Iscrizioni!$A$2:$M$2502,4,FALSE),"-")</f>
        <v>-</v>
      </c>
      <c r="I2050" s="27" t="str">
        <f>IF($D2050&gt;0,VLOOKUP($D2050,Iscrizioni!$A$2:$M$2502,5,FALSE),"-")</f>
        <v>-</v>
      </c>
      <c r="J2050" s="27" t="str">
        <f>IF($D2050&gt;0,VLOOKUP($D2050,Iscrizioni!$A$2:$M$2502,10,FALSE),"-")</f>
        <v>-</v>
      </c>
      <c r="K2050" s="27" t="str">
        <f t="shared" si="190"/>
        <v>-</v>
      </c>
      <c r="L2050" s="46" t="str">
        <f>IF($D2050&gt;0,VLOOKUP($D2050,Iscrizioni!$A$2:$M$2502,11,FALSE),"-")</f>
        <v>-</v>
      </c>
      <c r="M2050" s="27" t="str">
        <f>IF($D2050&gt;0,VLOOKUP($D2050,Iscrizioni!$A$2:$N$2502,12,FALSE),"-")</f>
        <v>-</v>
      </c>
      <c r="N2050" s="46" t="str">
        <f>IF($D2050&gt;0,VLOOKUP($D2050,Iscrizioni!$A$2:$M$2502,6,FALSE),"-")</f>
        <v>-</v>
      </c>
      <c r="O2050" s="107" t="str">
        <f>IF($D2050&gt;0,VLOOKUP($D2050,Iscrizioni!$A$2:$M$2502,7,FALSE),"-")</f>
        <v>-</v>
      </c>
      <c r="P2050" s="46" t="str">
        <f>IF($D2050&gt;0,VLOOKUP(LEFT($N2050,1),Regione!$A$2:$C$21,2,FALSE),"-")</f>
        <v>-</v>
      </c>
      <c r="Q2050" s="112" t="str">
        <f ca="1">IF($D2050&gt;0,NormalizzaTempo("D",CELL("tipo",$E2050),$E2050),"-")</f>
        <v>-</v>
      </c>
      <c r="R2050" s="27" t="str">
        <f>IF($D2050&gt;0,VLOOKUP($D2050,Iscrizioni!$A$2:$M$2502,13,FALSE),"-")</f>
        <v>-</v>
      </c>
      <c r="S2050" s="112" t="str">
        <f t="shared" si="193"/>
        <v>-</v>
      </c>
      <c r="T2050" s="112" t="str">
        <f>IF($D2050&gt;0,SUMIFS($S$3:$S2050,$X$3:$X2050,1,$J$3:$J2050,$J2050),"-")</f>
        <v>-</v>
      </c>
      <c r="U2050" s="112" t="str">
        <f t="shared" si="194"/>
        <v>-</v>
      </c>
      <c r="V2050" s="112" t="str">
        <f t="shared" si="191"/>
        <v>-</v>
      </c>
      <c r="W2050" s="27" t="str">
        <f>IF(LEN($C2050)=0,IF($D2050&gt;0,COUNTIFS($A$3:$A2050,$A2050),"-"),"Escluso")</f>
        <v>-</v>
      </c>
      <c r="X2050" s="2" t="str">
        <f>IF(LEN($C2050)=0,IF($D2050&gt;0,COUNTIFS($J$3:$J2050,$J2050,$C$3:$C2050,""),"-"),"Escluso")</f>
        <v>-</v>
      </c>
      <c r="Y2050" s="127" t="str">
        <f t="shared" si="195"/>
        <v>-</v>
      </c>
      <c r="Z2050" s="2" t="str">
        <f>IF($D2050&gt;0,COUNTIFS($O$3:$O2050,$O2050,$L$3:$L2050,$L2050,$I$3:$I2050,$I2050),"-")</f>
        <v>-</v>
      </c>
      <c r="AA2050" s="27" t="str">
        <f>IF($D2050&gt;0,IF(OR($Z2050 &gt;1,$L2050&lt;&gt;"Adulti"),0,VLOOKUP($P2050,Regione!$B$2:$C$22,2,FALSE)),"-")</f>
        <v>-</v>
      </c>
      <c r="AB2050" s="27" t="str">
        <f>IF($D2050&gt;0,IF(COUNTIFS($O$3:$O2050,$O2050,$L$3:$L2050,$L2050,$I$3:$I2050,$I2050) &gt;1,0,SUMIFS($Y$3:$Y$2503,$L$3:$L$2503,$L2050,$O$3:$O$2503,$O2050,$I$3:$I$2503,$I2050)),"-")</f>
        <v>-</v>
      </c>
      <c r="AC2050" s="27" t="str">
        <f t="shared" si="192"/>
        <v>-</v>
      </c>
    </row>
    <row r="2051" spans="1:29" s="1" customFormat="1">
      <c r="A2051" s="13"/>
      <c r="B2051" s="107" t="str">
        <f>IF(COUNTA($A2051)&gt;0,VLOOKUP($A2051,Corsa!$A$1:$F$43,2,FALSE),"-")</f>
        <v>-</v>
      </c>
      <c r="C2051" s="11"/>
      <c r="D2051" s="13"/>
      <c r="E2051" s="13"/>
      <c r="F2051" s="46" t="str">
        <f>IF(COUNTA($A2051)&gt;0,VLOOKUP($A2051,Corsa!$A$1:$F$43,3,FALSE),"-")</f>
        <v>-</v>
      </c>
      <c r="G2051" s="28" t="str">
        <f>IF($D2051&gt;0,VLOOKUP($D2051,Iscrizioni!$A$2:$M$2502,9,FALSE),"-")</f>
        <v>-</v>
      </c>
      <c r="H2051" s="28" t="str">
        <f>IF($D2051&gt;0,VLOOKUP($D2051,Iscrizioni!$A$2:$M$2502,4,FALSE),"-")</f>
        <v>-</v>
      </c>
      <c r="I2051" s="27" t="str">
        <f>IF($D2051&gt;0,VLOOKUP($D2051,Iscrizioni!$A$2:$M$2502,5,FALSE),"-")</f>
        <v>-</v>
      </c>
      <c r="J2051" s="27" t="str">
        <f>IF($D2051&gt;0,VLOOKUP($D2051,Iscrizioni!$A$2:$M$2502,10,FALSE),"-")</f>
        <v>-</v>
      </c>
      <c r="K2051" s="27" t="str">
        <f t="shared" ref="K2051:K2114" si="196">IF(D2051&gt;0,IF(IFERROR(SEARCH(J2051,F2051),0)=0,"Verifica","ok"),"-")</f>
        <v>-</v>
      </c>
      <c r="L2051" s="46" t="str">
        <f>IF($D2051&gt;0,VLOOKUP($D2051,Iscrizioni!$A$2:$M$2502,11,FALSE),"-")</f>
        <v>-</v>
      </c>
      <c r="M2051" s="27" t="str">
        <f>IF($D2051&gt;0,VLOOKUP($D2051,Iscrizioni!$A$2:$N$2502,12,FALSE),"-")</f>
        <v>-</v>
      </c>
      <c r="N2051" s="46" t="str">
        <f>IF($D2051&gt;0,VLOOKUP($D2051,Iscrizioni!$A$2:$M$2502,6,FALSE),"-")</f>
        <v>-</v>
      </c>
      <c r="O2051" s="107" t="str">
        <f>IF($D2051&gt;0,VLOOKUP($D2051,Iscrizioni!$A$2:$M$2502,7,FALSE),"-")</f>
        <v>-</v>
      </c>
      <c r="P2051" s="46" t="str">
        <f>IF($D2051&gt;0,VLOOKUP(LEFT($N2051,1),Regione!$A$2:$C$21,2,FALSE),"-")</f>
        <v>-</v>
      </c>
      <c r="Q2051" s="112" t="str">
        <f ca="1">IF($D2051&gt;0,NormalizzaTempo("D",CELL("tipo",$E2051),$E2051),"-")</f>
        <v>-</v>
      </c>
      <c r="R2051" s="27" t="str">
        <f>IF($D2051&gt;0,VLOOKUP($D2051,Iscrizioni!$A$2:$M$2502,13,FALSE),"-")</f>
        <v>-</v>
      </c>
      <c r="S2051" s="112" t="str">
        <f t="shared" si="193"/>
        <v>-</v>
      </c>
      <c r="T2051" s="112" t="str">
        <f>IF($D2051&gt;0,SUMIFS($S$3:$S2051,$X$3:$X2051,1,$J$3:$J2051,$J2051),"-")</f>
        <v>-</v>
      </c>
      <c r="U2051" s="112" t="str">
        <f t="shared" si="194"/>
        <v>-</v>
      </c>
      <c r="V2051" s="112" t="str">
        <f t="shared" si="191"/>
        <v>-</v>
      </c>
      <c r="W2051" s="27" t="str">
        <f>IF(LEN($C2051)=0,IF($D2051&gt;0,COUNTIFS($A$3:$A2051,$A2051),"-"),"Escluso")</f>
        <v>-</v>
      </c>
      <c r="X2051" s="2" t="str">
        <f>IF(LEN($C2051)=0,IF($D2051&gt;0,COUNTIFS($J$3:$J2051,$J2051,$C$3:$C2051,""),"-"),"Escluso")</f>
        <v>-</v>
      </c>
      <c r="Y2051" s="127" t="str">
        <f t="shared" si="195"/>
        <v>-</v>
      </c>
      <c r="Z2051" s="2" t="str">
        <f>IF($D2051&gt;0,COUNTIFS($O$3:$O2051,$O2051,$L$3:$L2051,$L2051,$I$3:$I2051,$I2051),"-")</f>
        <v>-</v>
      </c>
      <c r="AA2051" s="27" t="str">
        <f>IF($D2051&gt;0,IF(OR($Z2051 &gt;1,$L2051&lt;&gt;"Adulti"),0,VLOOKUP($P2051,Regione!$B$2:$C$22,2,FALSE)),"-")</f>
        <v>-</v>
      </c>
      <c r="AB2051" s="27" t="str">
        <f>IF($D2051&gt;0,IF(COUNTIFS($O$3:$O2051,$O2051,$L$3:$L2051,$L2051,$I$3:$I2051,$I2051) &gt;1,0,SUMIFS($Y$3:$Y$2503,$L$3:$L$2503,$L2051,$O$3:$O$2503,$O2051,$I$3:$I$2503,$I2051)),"-")</f>
        <v>-</v>
      </c>
      <c r="AC2051" s="27" t="str">
        <f t="shared" si="192"/>
        <v>-</v>
      </c>
    </row>
    <row r="2052" spans="1:29" s="1" customFormat="1">
      <c r="A2052" s="13"/>
      <c r="B2052" s="107" t="str">
        <f>IF(COUNTA($A2052)&gt;0,VLOOKUP($A2052,Corsa!$A$1:$F$43,2,FALSE),"-")</f>
        <v>-</v>
      </c>
      <c r="C2052" s="11"/>
      <c r="D2052" s="13"/>
      <c r="E2052" s="13"/>
      <c r="F2052" s="46" t="str">
        <f>IF(COUNTA($A2052)&gt;0,VLOOKUP($A2052,Corsa!$A$1:$F$43,3,FALSE),"-")</f>
        <v>-</v>
      </c>
      <c r="G2052" s="28" t="str">
        <f>IF($D2052&gt;0,VLOOKUP($D2052,Iscrizioni!$A$2:$M$2502,9,FALSE),"-")</f>
        <v>-</v>
      </c>
      <c r="H2052" s="28" t="str">
        <f>IF($D2052&gt;0,VLOOKUP($D2052,Iscrizioni!$A$2:$M$2502,4,FALSE),"-")</f>
        <v>-</v>
      </c>
      <c r="I2052" s="27" t="str">
        <f>IF($D2052&gt;0,VLOOKUP($D2052,Iscrizioni!$A$2:$M$2502,5,FALSE),"-")</f>
        <v>-</v>
      </c>
      <c r="J2052" s="27" t="str">
        <f>IF($D2052&gt;0,VLOOKUP($D2052,Iscrizioni!$A$2:$M$2502,10,FALSE),"-")</f>
        <v>-</v>
      </c>
      <c r="K2052" s="27" t="str">
        <f t="shared" si="196"/>
        <v>-</v>
      </c>
      <c r="L2052" s="46" t="str">
        <f>IF($D2052&gt;0,VLOOKUP($D2052,Iscrizioni!$A$2:$M$2502,11,FALSE),"-")</f>
        <v>-</v>
      </c>
      <c r="M2052" s="27" t="str">
        <f>IF($D2052&gt;0,VLOOKUP($D2052,Iscrizioni!$A$2:$N$2502,12,FALSE),"-")</f>
        <v>-</v>
      </c>
      <c r="N2052" s="46" t="str">
        <f>IF($D2052&gt;0,VLOOKUP($D2052,Iscrizioni!$A$2:$M$2502,6,FALSE),"-")</f>
        <v>-</v>
      </c>
      <c r="O2052" s="107" t="str">
        <f>IF($D2052&gt;0,VLOOKUP($D2052,Iscrizioni!$A$2:$M$2502,7,FALSE),"-")</f>
        <v>-</v>
      </c>
      <c r="P2052" s="46" t="str">
        <f>IF($D2052&gt;0,VLOOKUP(LEFT($N2052,1),Regione!$A$2:$C$21,2,FALSE),"-")</f>
        <v>-</v>
      </c>
      <c r="Q2052" s="112" t="str">
        <f ca="1">IF($D2052&gt;0,NormalizzaTempo("D",CELL("tipo",$E2052),$E2052),"-")</f>
        <v>-</v>
      </c>
      <c r="R2052" s="27" t="str">
        <f>IF($D2052&gt;0,VLOOKUP($D2052,Iscrizioni!$A$2:$M$2502,13,FALSE),"-")</f>
        <v>-</v>
      </c>
      <c r="S2052" s="112" t="str">
        <f t="shared" si="193"/>
        <v>-</v>
      </c>
      <c r="T2052" s="112" t="str">
        <f>IF($D2052&gt;0,SUMIFS($S$3:$S2052,$X$3:$X2052,1,$J$3:$J2052,$J2052),"-")</f>
        <v>-</v>
      </c>
      <c r="U2052" s="112" t="str">
        <f t="shared" si="194"/>
        <v>-</v>
      </c>
      <c r="V2052" s="112" t="str">
        <f t="shared" ref="V2052:V2115" si="197">IF(OR(AND($L2052="Adulti",LEN($C2052)=0,$U2052&lt;=$U$1), AND(OR($L2052="Giovanile",$L2052="Promozionale"),LEN($C2052)=0) ), "ok","-")</f>
        <v>-</v>
      </c>
      <c r="W2052" s="27" t="str">
        <f>IF(LEN($C2052)=0,IF($D2052&gt;0,COUNTIFS($A$3:$A2052,$A2052),"-"),"Escluso")</f>
        <v>-</v>
      </c>
      <c r="X2052" s="2" t="str">
        <f>IF(LEN($C2052)=0,IF($D2052&gt;0,COUNTIFS($J$3:$J2052,$J2052,$C$3:$C2052,""),"-"),"Escluso")</f>
        <v>-</v>
      </c>
      <c r="Y2052" s="127" t="str">
        <f t="shared" si="195"/>
        <v>-</v>
      </c>
      <c r="Z2052" s="2" t="str">
        <f>IF($D2052&gt;0,COUNTIFS($O$3:$O2052,$O2052,$L$3:$L2052,$L2052,$I$3:$I2052,$I2052),"-")</f>
        <v>-</v>
      </c>
      <c r="AA2052" s="27" t="str">
        <f>IF($D2052&gt;0,IF(OR($Z2052 &gt;1,$L2052&lt;&gt;"Adulti"),0,VLOOKUP($P2052,Regione!$B$2:$C$22,2,FALSE)),"-")</f>
        <v>-</v>
      </c>
      <c r="AB2052" s="27" t="str">
        <f>IF($D2052&gt;0,IF(COUNTIFS($O$3:$O2052,$O2052,$L$3:$L2052,$L2052,$I$3:$I2052,$I2052) &gt;1,0,SUMIFS($Y$3:$Y$2503,$L$3:$L$2503,$L2052,$O$3:$O$2503,$O2052,$I$3:$I$2503,$I2052)),"-")</f>
        <v>-</v>
      </c>
      <c r="AC2052" s="27" t="str">
        <f t="shared" si="192"/>
        <v>-</v>
      </c>
    </row>
    <row r="2053" spans="1:29" s="1" customFormat="1">
      <c r="A2053" s="13"/>
      <c r="B2053" s="107" t="str">
        <f>IF(COUNTA($A2053)&gt;0,VLOOKUP($A2053,Corsa!$A$1:$F$43,2,FALSE),"-")</f>
        <v>-</v>
      </c>
      <c r="C2053" s="11"/>
      <c r="D2053" s="13"/>
      <c r="E2053" s="13"/>
      <c r="F2053" s="46" t="str">
        <f>IF(COUNTA($A2053)&gt;0,VLOOKUP($A2053,Corsa!$A$1:$F$43,3,FALSE),"-")</f>
        <v>-</v>
      </c>
      <c r="G2053" s="28" t="str">
        <f>IF($D2053&gt;0,VLOOKUP($D2053,Iscrizioni!$A$2:$M$2502,9,FALSE),"-")</f>
        <v>-</v>
      </c>
      <c r="H2053" s="28" t="str">
        <f>IF($D2053&gt;0,VLOOKUP($D2053,Iscrizioni!$A$2:$M$2502,4,FALSE),"-")</f>
        <v>-</v>
      </c>
      <c r="I2053" s="27" t="str">
        <f>IF($D2053&gt;0,VLOOKUP($D2053,Iscrizioni!$A$2:$M$2502,5,FALSE),"-")</f>
        <v>-</v>
      </c>
      <c r="J2053" s="27" t="str">
        <f>IF($D2053&gt;0,VLOOKUP($D2053,Iscrizioni!$A$2:$M$2502,10,FALSE),"-")</f>
        <v>-</v>
      </c>
      <c r="K2053" s="27" t="str">
        <f t="shared" si="196"/>
        <v>-</v>
      </c>
      <c r="L2053" s="46" t="str">
        <f>IF($D2053&gt;0,VLOOKUP($D2053,Iscrizioni!$A$2:$M$2502,11,FALSE),"-")</f>
        <v>-</v>
      </c>
      <c r="M2053" s="27" t="str">
        <f>IF($D2053&gt;0,VLOOKUP($D2053,Iscrizioni!$A$2:$N$2502,12,FALSE),"-")</f>
        <v>-</v>
      </c>
      <c r="N2053" s="46" t="str">
        <f>IF($D2053&gt;0,VLOOKUP($D2053,Iscrizioni!$A$2:$M$2502,6,FALSE),"-")</f>
        <v>-</v>
      </c>
      <c r="O2053" s="107" t="str">
        <f>IF($D2053&gt;0,VLOOKUP($D2053,Iscrizioni!$A$2:$M$2502,7,FALSE),"-")</f>
        <v>-</v>
      </c>
      <c r="P2053" s="46" t="str">
        <f>IF($D2053&gt;0,VLOOKUP(LEFT($N2053,1),Regione!$A$2:$C$21,2,FALSE),"-")</f>
        <v>-</v>
      </c>
      <c r="Q2053" s="112" t="str">
        <f ca="1">IF($D2053&gt;0,NormalizzaTempo("D",CELL("tipo",$E2053),$E2053),"-")</f>
        <v>-</v>
      </c>
      <c r="R2053" s="27" t="str">
        <f>IF($D2053&gt;0,VLOOKUP($D2053,Iscrizioni!$A$2:$M$2502,13,FALSE),"-")</f>
        <v>-</v>
      </c>
      <c r="S2053" s="112" t="str">
        <f t="shared" si="193"/>
        <v>-</v>
      </c>
      <c r="T2053" s="112" t="str">
        <f>IF($D2053&gt;0,SUMIFS($S$3:$S2053,$X$3:$X2053,1,$J$3:$J2053,$J2053),"-")</f>
        <v>-</v>
      </c>
      <c r="U2053" s="112" t="str">
        <f t="shared" si="194"/>
        <v>-</v>
      </c>
      <c r="V2053" s="112" t="str">
        <f t="shared" si="197"/>
        <v>-</v>
      </c>
      <c r="W2053" s="27" t="str">
        <f>IF(LEN($C2053)=0,IF($D2053&gt;0,COUNTIFS($A$3:$A2053,$A2053),"-"),"Escluso")</f>
        <v>-</v>
      </c>
      <c r="X2053" s="2" t="str">
        <f>IF(LEN($C2053)=0,IF($D2053&gt;0,COUNTIFS($J$3:$J2053,$J2053,$C$3:$C2053,""),"-"),"Escluso")</f>
        <v>-</v>
      </c>
      <c r="Y2053" s="127" t="str">
        <f t="shared" si="195"/>
        <v>-</v>
      </c>
      <c r="Z2053" s="2" t="str">
        <f>IF($D2053&gt;0,COUNTIFS($O$3:$O2053,$O2053,$L$3:$L2053,$L2053,$I$3:$I2053,$I2053),"-")</f>
        <v>-</v>
      </c>
      <c r="AA2053" s="27" t="str">
        <f>IF($D2053&gt;0,IF(OR($Z2053 &gt;1,$L2053&lt;&gt;"Adulti"),0,VLOOKUP($P2053,Regione!$B$2:$C$22,2,FALSE)),"-")</f>
        <v>-</v>
      </c>
      <c r="AB2053" s="27" t="str">
        <f>IF($D2053&gt;0,IF(COUNTIFS($O$3:$O2053,$O2053,$L$3:$L2053,$L2053,$I$3:$I2053,$I2053) &gt;1,0,SUMIFS($Y$3:$Y$2503,$L$3:$L$2503,$L2053,$O$3:$O$2503,$O2053,$I$3:$I$2503,$I2053)),"-")</f>
        <v>-</v>
      </c>
      <c r="AC2053" s="27" t="str">
        <f t="shared" si="192"/>
        <v>-</v>
      </c>
    </row>
    <row r="2054" spans="1:29" s="1" customFormat="1">
      <c r="A2054" s="13"/>
      <c r="B2054" s="107" t="str">
        <f>IF(COUNTA($A2054)&gt;0,VLOOKUP($A2054,Corsa!$A$1:$F$43,2,FALSE),"-")</f>
        <v>-</v>
      </c>
      <c r="C2054" s="11"/>
      <c r="D2054" s="13"/>
      <c r="E2054" s="13"/>
      <c r="F2054" s="46" t="str">
        <f>IF(COUNTA($A2054)&gt;0,VLOOKUP($A2054,Corsa!$A$1:$F$43,3,FALSE),"-")</f>
        <v>-</v>
      </c>
      <c r="G2054" s="28" t="str">
        <f>IF($D2054&gt;0,VLOOKUP($D2054,Iscrizioni!$A$2:$M$2502,9,FALSE),"-")</f>
        <v>-</v>
      </c>
      <c r="H2054" s="28" t="str">
        <f>IF($D2054&gt;0,VLOOKUP($D2054,Iscrizioni!$A$2:$M$2502,4,FALSE),"-")</f>
        <v>-</v>
      </c>
      <c r="I2054" s="27" t="str">
        <f>IF($D2054&gt;0,VLOOKUP($D2054,Iscrizioni!$A$2:$M$2502,5,FALSE),"-")</f>
        <v>-</v>
      </c>
      <c r="J2054" s="27" t="str">
        <f>IF($D2054&gt;0,VLOOKUP($D2054,Iscrizioni!$A$2:$M$2502,10,FALSE),"-")</f>
        <v>-</v>
      </c>
      <c r="K2054" s="27" t="str">
        <f t="shared" si="196"/>
        <v>-</v>
      </c>
      <c r="L2054" s="46" t="str">
        <f>IF($D2054&gt;0,VLOOKUP($D2054,Iscrizioni!$A$2:$M$2502,11,FALSE),"-")</f>
        <v>-</v>
      </c>
      <c r="M2054" s="27" t="str">
        <f>IF($D2054&gt;0,VLOOKUP($D2054,Iscrizioni!$A$2:$N$2502,12,FALSE),"-")</f>
        <v>-</v>
      </c>
      <c r="N2054" s="46" t="str">
        <f>IF($D2054&gt;0,VLOOKUP($D2054,Iscrizioni!$A$2:$M$2502,6,FALSE),"-")</f>
        <v>-</v>
      </c>
      <c r="O2054" s="107" t="str">
        <f>IF($D2054&gt;0,VLOOKUP($D2054,Iscrizioni!$A$2:$M$2502,7,FALSE),"-")</f>
        <v>-</v>
      </c>
      <c r="P2054" s="46" t="str">
        <f>IF($D2054&gt;0,VLOOKUP(LEFT($N2054,1),Regione!$A$2:$C$21,2,FALSE),"-")</f>
        <v>-</v>
      </c>
      <c r="Q2054" s="112" t="str">
        <f ca="1">IF($D2054&gt;0,NormalizzaTempo("D",CELL("tipo",$E2054),$E2054),"-")</f>
        <v>-</v>
      </c>
      <c r="R2054" s="27" t="str">
        <f>IF($D2054&gt;0,VLOOKUP($D2054,Iscrizioni!$A$2:$M$2502,13,FALSE),"-")</f>
        <v>-</v>
      </c>
      <c r="S2054" s="112" t="str">
        <f t="shared" si="193"/>
        <v>-</v>
      </c>
      <c r="T2054" s="112" t="str">
        <f>IF($D2054&gt;0,SUMIFS($S$3:$S2054,$X$3:$X2054,1,$J$3:$J2054,$J2054),"-")</f>
        <v>-</v>
      </c>
      <c r="U2054" s="112" t="str">
        <f t="shared" si="194"/>
        <v>-</v>
      </c>
      <c r="V2054" s="112" t="str">
        <f t="shared" si="197"/>
        <v>-</v>
      </c>
      <c r="W2054" s="27" t="str">
        <f>IF(LEN($C2054)=0,IF($D2054&gt;0,COUNTIFS($A$3:$A2054,$A2054),"-"),"Escluso")</f>
        <v>-</v>
      </c>
      <c r="X2054" s="2" t="str">
        <f>IF(LEN($C2054)=0,IF($D2054&gt;0,COUNTIFS($J$3:$J2054,$J2054,$C$3:$C2054,""),"-"),"Escluso")</f>
        <v>-</v>
      </c>
      <c r="Y2054" s="127" t="str">
        <f t="shared" si="195"/>
        <v>-</v>
      </c>
      <c r="Z2054" s="2" t="str">
        <f>IF($D2054&gt;0,COUNTIFS($O$3:$O2054,$O2054,$L$3:$L2054,$L2054,$I$3:$I2054,$I2054),"-")</f>
        <v>-</v>
      </c>
      <c r="AA2054" s="27" t="str">
        <f>IF($D2054&gt;0,IF(OR($Z2054 &gt;1,$L2054&lt;&gt;"Adulti"),0,VLOOKUP($P2054,Regione!$B$2:$C$22,2,FALSE)),"-")</f>
        <v>-</v>
      </c>
      <c r="AB2054" s="27" t="str">
        <f>IF($D2054&gt;0,IF(COUNTIFS($O$3:$O2054,$O2054,$L$3:$L2054,$L2054,$I$3:$I2054,$I2054) &gt;1,0,SUMIFS($Y$3:$Y$2503,$L$3:$L$2503,$L2054,$O$3:$O$2503,$O2054,$I$3:$I$2503,$I2054)),"-")</f>
        <v>-</v>
      </c>
      <c r="AC2054" s="27" t="str">
        <f t="shared" si="192"/>
        <v>-</v>
      </c>
    </row>
    <row r="2055" spans="1:29" s="1" customFormat="1">
      <c r="A2055" s="13"/>
      <c r="B2055" s="107" t="str">
        <f>IF(COUNTA($A2055)&gt;0,VLOOKUP($A2055,Corsa!$A$1:$F$43,2,FALSE),"-")</f>
        <v>-</v>
      </c>
      <c r="C2055" s="11"/>
      <c r="D2055" s="13"/>
      <c r="E2055" s="13"/>
      <c r="F2055" s="46" t="str">
        <f>IF(COUNTA($A2055)&gt;0,VLOOKUP($A2055,Corsa!$A$1:$F$43,3,FALSE),"-")</f>
        <v>-</v>
      </c>
      <c r="G2055" s="28" t="str">
        <f>IF($D2055&gt;0,VLOOKUP($D2055,Iscrizioni!$A$2:$M$2502,9,FALSE),"-")</f>
        <v>-</v>
      </c>
      <c r="H2055" s="28" t="str">
        <f>IF($D2055&gt;0,VLOOKUP($D2055,Iscrizioni!$A$2:$M$2502,4,FALSE),"-")</f>
        <v>-</v>
      </c>
      <c r="I2055" s="27" t="str">
        <f>IF($D2055&gt;0,VLOOKUP($D2055,Iscrizioni!$A$2:$M$2502,5,FALSE),"-")</f>
        <v>-</v>
      </c>
      <c r="J2055" s="27" t="str">
        <f>IF($D2055&gt;0,VLOOKUP($D2055,Iscrizioni!$A$2:$M$2502,10,FALSE),"-")</f>
        <v>-</v>
      </c>
      <c r="K2055" s="27" t="str">
        <f t="shared" si="196"/>
        <v>-</v>
      </c>
      <c r="L2055" s="46" t="str">
        <f>IF($D2055&gt;0,VLOOKUP($D2055,Iscrizioni!$A$2:$M$2502,11,FALSE),"-")</f>
        <v>-</v>
      </c>
      <c r="M2055" s="27" t="str">
        <f>IF($D2055&gt;0,VLOOKUP($D2055,Iscrizioni!$A$2:$N$2502,12,FALSE),"-")</f>
        <v>-</v>
      </c>
      <c r="N2055" s="46" t="str">
        <f>IF($D2055&gt;0,VLOOKUP($D2055,Iscrizioni!$A$2:$M$2502,6,FALSE),"-")</f>
        <v>-</v>
      </c>
      <c r="O2055" s="107" t="str">
        <f>IF($D2055&gt;0,VLOOKUP($D2055,Iscrizioni!$A$2:$M$2502,7,FALSE),"-")</f>
        <v>-</v>
      </c>
      <c r="P2055" s="46" t="str">
        <f>IF($D2055&gt;0,VLOOKUP(LEFT($N2055,1),Regione!$A$2:$C$21,2,FALSE),"-")</f>
        <v>-</v>
      </c>
      <c r="Q2055" s="112" t="str">
        <f ca="1">IF($D2055&gt;0,NormalizzaTempo("D",CELL("tipo",$E2055),$E2055),"-")</f>
        <v>-</v>
      </c>
      <c r="R2055" s="27" t="str">
        <f>IF($D2055&gt;0,VLOOKUP($D2055,Iscrizioni!$A$2:$M$2502,13,FALSE),"-")</f>
        <v>-</v>
      </c>
      <c r="S2055" s="112" t="str">
        <f t="shared" si="193"/>
        <v>-</v>
      </c>
      <c r="T2055" s="112" t="str">
        <f>IF($D2055&gt;0,SUMIFS($S$3:$S2055,$X$3:$X2055,1,$J$3:$J2055,$J2055),"-")</f>
        <v>-</v>
      </c>
      <c r="U2055" s="112" t="str">
        <f t="shared" si="194"/>
        <v>-</v>
      </c>
      <c r="V2055" s="112" t="str">
        <f t="shared" si="197"/>
        <v>-</v>
      </c>
      <c r="W2055" s="27" t="str">
        <f>IF(LEN($C2055)=0,IF($D2055&gt;0,COUNTIFS($A$3:$A2055,$A2055),"-"),"Escluso")</f>
        <v>-</v>
      </c>
      <c r="X2055" s="2" t="str">
        <f>IF(LEN($C2055)=0,IF($D2055&gt;0,COUNTIFS($J$3:$J2055,$J2055,$C$3:$C2055,""),"-"),"Escluso")</f>
        <v>-</v>
      </c>
      <c r="Y2055" s="127" t="str">
        <f t="shared" si="195"/>
        <v>-</v>
      </c>
      <c r="Z2055" s="2" t="str">
        <f>IF($D2055&gt;0,COUNTIFS($O$3:$O2055,$O2055,$L$3:$L2055,$L2055,$I$3:$I2055,$I2055),"-")</f>
        <v>-</v>
      </c>
      <c r="AA2055" s="27" t="str">
        <f>IF($D2055&gt;0,IF(OR($Z2055 &gt;1,$L2055&lt;&gt;"Adulti"),0,VLOOKUP($P2055,Regione!$B$2:$C$22,2,FALSE)),"-")</f>
        <v>-</v>
      </c>
      <c r="AB2055" s="27" t="str">
        <f>IF($D2055&gt;0,IF(COUNTIFS($O$3:$O2055,$O2055,$L$3:$L2055,$L2055,$I$3:$I2055,$I2055) &gt;1,0,SUMIFS($Y$3:$Y$2503,$L$3:$L$2503,$L2055,$O$3:$O$2503,$O2055,$I$3:$I$2503,$I2055)),"-")</f>
        <v>-</v>
      </c>
      <c r="AC2055" s="27" t="str">
        <f t="shared" si="192"/>
        <v>-</v>
      </c>
    </row>
    <row r="2056" spans="1:29" s="1" customFormat="1">
      <c r="A2056" s="13"/>
      <c r="B2056" s="107" t="str">
        <f>IF(COUNTA($A2056)&gt;0,VLOOKUP($A2056,Corsa!$A$1:$F$43,2,FALSE),"-")</f>
        <v>-</v>
      </c>
      <c r="C2056" s="11"/>
      <c r="D2056" s="13"/>
      <c r="E2056" s="13"/>
      <c r="F2056" s="46" t="str">
        <f>IF(COUNTA($A2056)&gt;0,VLOOKUP($A2056,Corsa!$A$1:$F$43,3,FALSE),"-")</f>
        <v>-</v>
      </c>
      <c r="G2056" s="28" t="str">
        <f>IF($D2056&gt;0,VLOOKUP($D2056,Iscrizioni!$A$2:$M$2502,9,FALSE),"-")</f>
        <v>-</v>
      </c>
      <c r="H2056" s="28" t="str">
        <f>IF($D2056&gt;0,VLOOKUP($D2056,Iscrizioni!$A$2:$M$2502,4,FALSE),"-")</f>
        <v>-</v>
      </c>
      <c r="I2056" s="27" t="str">
        <f>IF($D2056&gt;0,VLOOKUP($D2056,Iscrizioni!$A$2:$M$2502,5,FALSE),"-")</f>
        <v>-</v>
      </c>
      <c r="J2056" s="27" t="str">
        <f>IF($D2056&gt;0,VLOOKUP($D2056,Iscrizioni!$A$2:$M$2502,10,FALSE),"-")</f>
        <v>-</v>
      </c>
      <c r="K2056" s="27" t="str">
        <f t="shared" si="196"/>
        <v>-</v>
      </c>
      <c r="L2056" s="46" t="str">
        <f>IF($D2056&gt;0,VLOOKUP($D2056,Iscrizioni!$A$2:$M$2502,11,FALSE),"-")</f>
        <v>-</v>
      </c>
      <c r="M2056" s="27" t="str">
        <f>IF($D2056&gt;0,VLOOKUP($D2056,Iscrizioni!$A$2:$N$2502,12,FALSE),"-")</f>
        <v>-</v>
      </c>
      <c r="N2056" s="46" t="str">
        <f>IF($D2056&gt;0,VLOOKUP($D2056,Iscrizioni!$A$2:$M$2502,6,FALSE),"-")</f>
        <v>-</v>
      </c>
      <c r="O2056" s="107" t="str">
        <f>IF($D2056&gt;0,VLOOKUP($D2056,Iscrizioni!$A$2:$M$2502,7,FALSE),"-")</f>
        <v>-</v>
      </c>
      <c r="P2056" s="46" t="str">
        <f>IF($D2056&gt;0,VLOOKUP(LEFT($N2056,1),Regione!$A$2:$C$21,2,FALSE),"-")</f>
        <v>-</v>
      </c>
      <c r="Q2056" s="112" t="str">
        <f ca="1">IF($D2056&gt;0,NormalizzaTempo("D",CELL("tipo",$E2056),$E2056),"-")</f>
        <v>-</v>
      </c>
      <c r="R2056" s="27" t="str">
        <f>IF($D2056&gt;0,VLOOKUP($D2056,Iscrizioni!$A$2:$M$2502,13,FALSE),"-")</f>
        <v>-</v>
      </c>
      <c r="S2056" s="112" t="str">
        <f t="shared" si="193"/>
        <v>-</v>
      </c>
      <c r="T2056" s="112" t="str">
        <f>IF($D2056&gt;0,SUMIFS($S$3:$S2056,$X$3:$X2056,1,$J$3:$J2056,$J2056),"-")</f>
        <v>-</v>
      </c>
      <c r="U2056" s="112" t="str">
        <f t="shared" si="194"/>
        <v>-</v>
      </c>
      <c r="V2056" s="112" t="str">
        <f t="shared" si="197"/>
        <v>-</v>
      </c>
      <c r="W2056" s="27" t="str">
        <f>IF(LEN($C2056)=0,IF($D2056&gt;0,COUNTIFS($A$3:$A2056,$A2056),"-"),"Escluso")</f>
        <v>-</v>
      </c>
      <c r="X2056" s="2" t="str">
        <f>IF(LEN($C2056)=0,IF($D2056&gt;0,COUNTIFS($J$3:$J2056,$J2056,$C$3:$C2056,""),"-"),"Escluso")</f>
        <v>-</v>
      </c>
      <c r="Y2056" s="127" t="str">
        <f t="shared" si="195"/>
        <v>-</v>
      </c>
      <c r="Z2056" s="2" t="str">
        <f>IF($D2056&gt;0,COUNTIFS($O$3:$O2056,$O2056,$L$3:$L2056,$L2056,$I$3:$I2056,$I2056),"-")</f>
        <v>-</v>
      </c>
      <c r="AA2056" s="27" t="str">
        <f>IF($D2056&gt;0,IF(OR($Z2056 &gt;1,$L2056&lt;&gt;"Adulti"),0,VLOOKUP($P2056,Regione!$B$2:$C$22,2,FALSE)),"-")</f>
        <v>-</v>
      </c>
      <c r="AB2056" s="27" t="str">
        <f>IF($D2056&gt;0,IF(COUNTIFS($O$3:$O2056,$O2056,$L$3:$L2056,$L2056,$I$3:$I2056,$I2056) &gt;1,0,SUMIFS($Y$3:$Y$2503,$L$3:$L$2503,$L2056,$O$3:$O$2503,$O2056,$I$3:$I$2503,$I2056)),"-")</f>
        <v>-</v>
      </c>
      <c r="AC2056" s="27" t="str">
        <f t="shared" si="192"/>
        <v>-</v>
      </c>
    </row>
    <row r="2057" spans="1:29" s="1" customFormat="1">
      <c r="A2057" s="13"/>
      <c r="B2057" s="107" t="str">
        <f>IF(COUNTA($A2057)&gt;0,VLOOKUP($A2057,Corsa!$A$1:$F$43,2,FALSE),"-")</f>
        <v>-</v>
      </c>
      <c r="C2057" s="11"/>
      <c r="D2057" s="13"/>
      <c r="E2057" s="13"/>
      <c r="F2057" s="46" t="str">
        <f>IF(COUNTA($A2057)&gt;0,VLOOKUP($A2057,Corsa!$A$1:$F$43,3,FALSE),"-")</f>
        <v>-</v>
      </c>
      <c r="G2057" s="28" t="str">
        <f>IF($D2057&gt;0,VLOOKUP($D2057,Iscrizioni!$A$2:$M$2502,9,FALSE),"-")</f>
        <v>-</v>
      </c>
      <c r="H2057" s="28" t="str">
        <f>IF($D2057&gt;0,VLOOKUP($D2057,Iscrizioni!$A$2:$M$2502,4,FALSE),"-")</f>
        <v>-</v>
      </c>
      <c r="I2057" s="27" t="str">
        <f>IF($D2057&gt;0,VLOOKUP($D2057,Iscrizioni!$A$2:$M$2502,5,FALSE),"-")</f>
        <v>-</v>
      </c>
      <c r="J2057" s="27" t="str">
        <f>IF($D2057&gt;0,VLOOKUP($D2057,Iscrizioni!$A$2:$M$2502,10,FALSE),"-")</f>
        <v>-</v>
      </c>
      <c r="K2057" s="27" t="str">
        <f t="shared" si="196"/>
        <v>-</v>
      </c>
      <c r="L2057" s="46" t="str">
        <f>IF($D2057&gt;0,VLOOKUP($D2057,Iscrizioni!$A$2:$M$2502,11,FALSE),"-")</f>
        <v>-</v>
      </c>
      <c r="M2057" s="27" t="str">
        <f>IF($D2057&gt;0,VLOOKUP($D2057,Iscrizioni!$A$2:$N$2502,12,FALSE),"-")</f>
        <v>-</v>
      </c>
      <c r="N2057" s="46" t="str">
        <f>IF($D2057&gt;0,VLOOKUP($D2057,Iscrizioni!$A$2:$M$2502,6,FALSE),"-")</f>
        <v>-</v>
      </c>
      <c r="O2057" s="107" t="str">
        <f>IF($D2057&gt;0,VLOOKUP($D2057,Iscrizioni!$A$2:$M$2502,7,FALSE),"-")</f>
        <v>-</v>
      </c>
      <c r="P2057" s="46" t="str">
        <f>IF($D2057&gt;0,VLOOKUP(LEFT($N2057,1),Regione!$A$2:$C$21,2,FALSE),"-")</f>
        <v>-</v>
      </c>
      <c r="Q2057" s="112" t="str">
        <f ca="1">IF($D2057&gt;0,NormalizzaTempo("D",CELL("tipo",$E2057),$E2057),"-")</f>
        <v>-</v>
      </c>
      <c r="R2057" s="27" t="str">
        <f>IF($D2057&gt;0,VLOOKUP($D2057,Iscrizioni!$A$2:$M$2502,13,FALSE),"-")</f>
        <v>-</v>
      </c>
      <c r="S2057" s="112" t="str">
        <f t="shared" si="193"/>
        <v>-</v>
      </c>
      <c r="T2057" s="112" t="str">
        <f>IF($D2057&gt;0,SUMIFS($S$3:$S2057,$X$3:$X2057,1,$J$3:$J2057,$J2057),"-")</f>
        <v>-</v>
      </c>
      <c r="U2057" s="112" t="str">
        <f t="shared" si="194"/>
        <v>-</v>
      </c>
      <c r="V2057" s="112" t="str">
        <f t="shared" si="197"/>
        <v>-</v>
      </c>
      <c r="W2057" s="27" t="str">
        <f>IF(LEN($C2057)=0,IF($D2057&gt;0,COUNTIFS($A$3:$A2057,$A2057),"-"),"Escluso")</f>
        <v>-</v>
      </c>
      <c r="X2057" s="2" t="str">
        <f>IF(LEN($C2057)=0,IF($D2057&gt;0,COUNTIFS($J$3:$J2057,$J2057,$C$3:$C2057,""),"-"),"Escluso")</f>
        <v>-</v>
      </c>
      <c r="Y2057" s="127" t="str">
        <f t="shared" si="195"/>
        <v>-</v>
      </c>
      <c r="Z2057" s="2" t="str">
        <f>IF($D2057&gt;0,COUNTIFS($O$3:$O2057,$O2057,$L$3:$L2057,$L2057,$I$3:$I2057,$I2057),"-")</f>
        <v>-</v>
      </c>
      <c r="AA2057" s="27" t="str">
        <f>IF($D2057&gt;0,IF(OR($Z2057 &gt;1,$L2057&lt;&gt;"Adulti"),0,VLOOKUP($P2057,Regione!$B$2:$C$22,2,FALSE)),"-")</f>
        <v>-</v>
      </c>
      <c r="AB2057" s="27" t="str">
        <f>IF($D2057&gt;0,IF(COUNTIFS($O$3:$O2057,$O2057,$L$3:$L2057,$L2057,$I$3:$I2057,$I2057) &gt;1,0,SUMIFS($Y$3:$Y$2503,$L$3:$L$2503,$L2057,$O$3:$O$2503,$O2057,$I$3:$I$2503,$I2057)),"-")</f>
        <v>-</v>
      </c>
      <c r="AC2057" s="27" t="str">
        <f t="shared" si="192"/>
        <v>-</v>
      </c>
    </row>
    <row r="2058" spans="1:29" s="1" customFormat="1">
      <c r="A2058" s="13"/>
      <c r="B2058" s="107" t="str">
        <f>IF(COUNTA($A2058)&gt;0,VLOOKUP($A2058,Corsa!$A$1:$F$43,2,FALSE),"-")</f>
        <v>-</v>
      </c>
      <c r="C2058" s="11"/>
      <c r="D2058" s="13"/>
      <c r="E2058" s="13"/>
      <c r="F2058" s="46" t="str">
        <f>IF(COUNTA($A2058)&gt;0,VLOOKUP($A2058,Corsa!$A$1:$F$43,3,FALSE),"-")</f>
        <v>-</v>
      </c>
      <c r="G2058" s="28" t="str">
        <f>IF($D2058&gt;0,VLOOKUP($D2058,Iscrizioni!$A$2:$M$2502,9,FALSE),"-")</f>
        <v>-</v>
      </c>
      <c r="H2058" s="28" t="str">
        <f>IF($D2058&gt;0,VLOOKUP($D2058,Iscrizioni!$A$2:$M$2502,4,FALSE),"-")</f>
        <v>-</v>
      </c>
      <c r="I2058" s="27" t="str">
        <f>IF($D2058&gt;0,VLOOKUP($D2058,Iscrizioni!$A$2:$M$2502,5,FALSE),"-")</f>
        <v>-</v>
      </c>
      <c r="J2058" s="27" t="str">
        <f>IF($D2058&gt;0,VLOOKUP($D2058,Iscrizioni!$A$2:$M$2502,10,FALSE),"-")</f>
        <v>-</v>
      </c>
      <c r="K2058" s="27" t="str">
        <f t="shared" si="196"/>
        <v>-</v>
      </c>
      <c r="L2058" s="46" t="str">
        <f>IF($D2058&gt;0,VLOOKUP($D2058,Iscrizioni!$A$2:$M$2502,11,FALSE),"-")</f>
        <v>-</v>
      </c>
      <c r="M2058" s="27" t="str">
        <f>IF($D2058&gt;0,VLOOKUP($D2058,Iscrizioni!$A$2:$N$2502,12,FALSE),"-")</f>
        <v>-</v>
      </c>
      <c r="N2058" s="46" t="str">
        <f>IF($D2058&gt;0,VLOOKUP($D2058,Iscrizioni!$A$2:$M$2502,6,FALSE),"-")</f>
        <v>-</v>
      </c>
      <c r="O2058" s="107" t="str">
        <f>IF($D2058&gt;0,VLOOKUP($D2058,Iscrizioni!$A$2:$M$2502,7,FALSE),"-")</f>
        <v>-</v>
      </c>
      <c r="P2058" s="46" t="str">
        <f>IF($D2058&gt;0,VLOOKUP(LEFT($N2058,1),Regione!$A$2:$C$21,2,FALSE),"-")</f>
        <v>-</v>
      </c>
      <c r="Q2058" s="112" t="str">
        <f ca="1">IF($D2058&gt;0,NormalizzaTempo("D",CELL("tipo",$E2058),$E2058),"-")</f>
        <v>-</v>
      </c>
      <c r="R2058" s="27" t="str">
        <f>IF($D2058&gt;0,VLOOKUP($D2058,Iscrizioni!$A$2:$M$2502,13,FALSE),"-")</f>
        <v>-</v>
      </c>
      <c r="S2058" s="112" t="str">
        <f t="shared" si="193"/>
        <v>-</v>
      </c>
      <c r="T2058" s="112" t="str">
        <f>IF($D2058&gt;0,SUMIFS($S$3:$S2058,$X$3:$X2058,1,$J$3:$J2058,$J2058),"-")</f>
        <v>-</v>
      </c>
      <c r="U2058" s="112" t="str">
        <f t="shared" si="194"/>
        <v>-</v>
      </c>
      <c r="V2058" s="112" t="str">
        <f t="shared" si="197"/>
        <v>-</v>
      </c>
      <c r="W2058" s="27" t="str">
        <f>IF(LEN($C2058)=0,IF($D2058&gt;0,COUNTIFS($A$3:$A2058,$A2058),"-"),"Escluso")</f>
        <v>-</v>
      </c>
      <c r="X2058" s="2" t="str">
        <f>IF(LEN($C2058)=0,IF($D2058&gt;0,COUNTIFS($J$3:$J2058,$J2058,$C$3:$C2058,""),"-"),"Escluso")</f>
        <v>-</v>
      </c>
      <c r="Y2058" s="127" t="str">
        <f t="shared" si="195"/>
        <v>-</v>
      </c>
      <c r="Z2058" s="2" t="str">
        <f>IF($D2058&gt;0,COUNTIFS($O$3:$O2058,$O2058,$L$3:$L2058,$L2058,$I$3:$I2058,$I2058),"-")</f>
        <v>-</v>
      </c>
      <c r="AA2058" s="27" t="str">
        <f>IF($D2058&gt;0,IF(OR($Z2058 &gt;1,$L2058&lt;&gt;"Adulti"),0,VLOOKUP($P2058,Regione!$B$2:$C$22,2,FALSE)),"-")</f>
        <v>-</v>
      </c>
      <c r="AB2058" s="27" t="str">
        <f>IF($D2058&gt;0,IF(COUNTIFS($O$3:$O2058,$O2058,$L$3:$L2058,$L2058,$I$3:$I2058,$I2058) &gt;1,0,SUMIFS($Y$3:$Y$2503,$L$3:$L$2503,$L2058,$O$3:$O$2503,$O2058,$I$3:$I$2503,$I2058)),"-")</f>
        <v>-</v>
      </c>
      <c r="AC2058" s="27" t="str">
        <f t="shared" si="192"/>
        <v>-</v>
      </c>
    </row>
    <row r="2059" spans="1:29" s="1" customFormat="1">
      <c r="A2059" s="13"/>
      <c r="B2059" s="107" t="str">
        <f>IF(COUNTA($A2059)&gt;0,VLOOKUP($A2059,Corsa!$A$1:$F$43,2,FALSE),"-")</f>
        <v>-</v>
      </c>
      <c r="C2059" s="11"/>
      <c r="D2059" s="13"/>
      <c r="E2059" s="13"/>
      <c r="F2059" s="46" t="str">
        <f>IF(COUNTA($A2059)&gt;0,VLOOKUP($A2059,Corsa!$A$1:$F$43,3,FALSE),"-")</f>
        <v>-</v>
      </c>
      <c r="G2059" s="28" t="str">
        <f>IF($D2059&gt;0,VLOOKUP($D2059,Iscrizioni!$A$2:$M$2502,9,FALSE),"-")</f>
        <v>-</v>
      </c>
      <c r="H2059" s="28" t="str">
        <f>IF($D2059&gt;0,VLOOKUP($D2059,Iscrizioni!$A$2:$M$2502,4,FALSE),"-")</f>
        <v>-</v>
      </c>
      <c r="I2059" s="27" t="str">
        <f>IF($D2059&gt;0,VLOOKUP($D2059,Iscrizioni!$A$2:$M$2502,5,FALSE),"-")</f>
        <v>-</v>
      </c>
      <c r="J2059" s="27" t="str">
        <f>IF($D2059&gt;0,VLOOKUP($D2059,Iscrizioni!$A$2:$M$2502,10,FALSE),"-")</f>
        <v>-</v>
      </c>
      <c r="K2059" s="27" t="str">
        <f t="shared" si="196"/>
        <v>-</v>
      </c>
      <c r="L2059" s="46" t="str">
        <f>IF($D2059&gt;0,VLOOKUP($D2059,Iscrizioni!$A$2:$M$2502,11,FALSE),"-")</f>
        <v>-</v>
      </c>
      <c r="M2059" s="27" t="str">
        <f>IF($D2059&gt;0,VLOOKUP($D2059,Iscrizioni!$A$2:$N$2502,12,FALSE),"-")</f>
        <v>-</v>
      </c>
      <c r="N2059" s="46" t="str">
        <f>IF($D2059&gt;0,VLOOKUP($D2059,Iscrizioni!$A$2:$M$2502,6,FALSE),"-")</f>
        <v>-</v>
      </c>
      <c r="O2059" s="107" t="str">
        <f>IF($D2059&gt;0,VLOOKUP($D2059,Iscrizioni!$A$2:$M$2502,7,FALSE),"-")</f>
        <v>-</v>
      </c>
      <c r="P2059" s="46" t="str">
        <f>IF($D2059&gt;0,VLOOKUP(LEFT($N2059,1),Regione!$A$2:$C$21,2,FALSE),"-")</f>
        <v>-</v>
      </c>
      <c r="Q2059" s="112" t="str">
        <f ca="1">IF($D2059&gt;0,NormalizzaTempo("D",CELL("tipo",$E2059),$E2059),"-")</f>
        <v>-</v>
      </c>
      <c r="R2059" s="27" t="str">
        <f>IF($D2059&gt;0,VLOOKUP($D2059,Iscrizioni!$A$2:$M$2502,13,FALSE),"-")</f>
        <v>-</v>
      </c>
      <c r="S2059" s="112" t="str">
        <f t="shared" si="193"/>
        <v>-</v>
      </c>
      <c r="T2059" s="112" t="str">
        <f>IF($D2059&gt;0,SUMIFS($S$3:$S2059,$X$3:$X2059,1,$J$3:$J2059,$J2059),"-")</f>
        <v>-</v>
      </c>
      <c r="U2059" s="112" t="str">
        <f t="shared" si="194"/>
        <v>-</v>
      </c>
      <c r="V2059" s="112" t="str">
        <f t="shared" si="197"/>
        <v>-</v>
      </c>
      <c r="W2059" s="27" t="str">
        <f>IF(LEN($C2059)=0,IF($D2059&gt;0,COUNTIFS($A$3:$A2059,$A2059),"-"),"Escluso")</f>
        <v>-</v>
      </c>
      <c r="X2059" s="2" t="str">
        <f>IF(LEN($C2059)=0,IF($D2059&gt;0,COUNTIFS($J$3:$J2059,$J2059,$C$3:$C2059,""),"-"),"Escluso")</f>
        <v>-</v>
      </c>
      <c r="Y2059" s="127" t="str">
        <f t="shared" si="195"/>
        <v>-</v>
      </c>
      <c r="Z2059" s="2" t="str">
        <f>IF($D2059&gt;0,COUNTIFS($O$3:$O2059,$O2059,$L$3:$L2059,$L2059,$I$3:$I2059,$I2059),"-")</f>
        <v>-</v>
      </c>
      <c r="AA2059" s="27" t="str">
        <f>IF($D2059&gt;0,IF(OR($Z2059 &gt;1,$L2059&lt;&gt;"Adulti"),0,VLOOKUP($P2059,Regione!$B$2:$C$22,2,FALSE)),"-")</f>
        <v>-</v>
      </c>
      <c r="AB2059" s="27" t="str">
        <f>IF($D2059&gt;0,IF(COUNTIFS($O$3:$O2059,$O2059,$L$3:$L2059,$L2059,$I$3:$I2059,$I2059) &gt;1,0,SUMIFS($Y$3:$Y$2503,$L$3:$L$2503,$L2059,$O$3:$O$2503,$O2059,$I$3:$I$2503,$I2059)),"-")</f>
        <v>-</v>
      </c>
      <c r="AC2059" s="27" t="str">
        <f t="shared" si="192"/>
        <v>-</v>
      </c>
    </row>
    <row r="2060" spans="1:29" s="1" customFormat="1">
      <c r="A2060" s="13"/>
      <c r="B2060" s="107" t="str">
        <f>IF(COUNTA($A2060)&gt;0,VLOOKUP($A2060,Corsa!$A$1:$F$43,2,FALSE),"-")</f>
        <v>-</v>
      </c>
      <c r="C2060" s="11"/>
      <c r="D2060" s="13"/>
      <c r="E2060" s="13"/>
      <c r="F2060" s="46" t="str">
        <f>IF(COUNTA($A2060)&gt;0,VLOOKUP($A2060,Corsa!$A$1:$F$43,3,FALSE),"-")</f>
        <v>-</v>
      </c>
      <c r="G2060" s="28" t="str">
        <f>IF($D2060&gt;0,VLOOKUP($D2060,Iscrizioni!$A$2:$M$2502,9,FALSE),"-")</f>
        <v>-</v>
      </c>
      <c r="H2060" s="28" t="str">
        <f>IF($D2060&gt;0,VLOOKUP($D2060,Iscrizioni!$A$2:$M$2502,4,FALSE),"-")</f>
        <v>-</v>
      </c>
      <c r="I2060" s="27" t="str">
        <f>IF($D2060&gt;0,VLOOKUP($D2060,Iscrizioni!$A$2:$M$2502,5,FALSE),"-")</f>
        <v>-</v>
      </c>
      <c r="J2060" s="27" t="str">
        <f>IF($D2060&gt;0,VLOOKUP($D2060,Iscrizioni!$A$2:$M$2502,10,FALSE),"-")</f>
        <v>-</v>
      </c>
      <c r="K2060" s="27" t="str">
        <f t="shared" si="196"/>
        <v>-</v>
      </c>
      <c r="L2060" s="46" t="str">
        <f>IF($D2060&gt;0,VLOOKUP($D2060,Iscrizioni!$A$2:$M$2502,11,FALSE),"-")</f>
        <v>-</v>
      </c>
      <c r="M2060" s="27" t="str">
        <f>IF($D2060&gt;0,VLOOKUP($D2060,Iscrizioni!$A$2:$N$2502,12,FALSE),"-")</f>
        <v>-</v>
      </c>
      <c r="N2060" s="46" t="str">
        <f>IF($D2060&gt;0,VLOOKUP($D2060,Iscrizioni!$A$2:$M$2502,6,FALSE),"-")</f>
        <v>-</v>
      </c>
      <c r="O2060" s="107" t="str">
        <f>IF($D2060&gt;0,VLOOKUP($D2060,Iscrizioni!$A$2:$M$2502,7,FALSE),"-")</f>
        <v>-</v>
      </c>
      <c r="P2060" s="46" t="str">
        <f>IF($D2060&gt;0,VLOOKUP(LEFT($N2060,1),Regione!$A$2:$C$21,2,FALSE),"-")</f>
        <v>-</v>
      </c>
      <c r="Q2060" s="112" t="str">
        <f ca="1">IF($D2060&gt;0,NormalizzaTempo("D",CELL("tipo",$E2060),$E2060),"-")</f>
        <v>-</v>
      </c>
      <c r="R2060" s="27" t="str">
        <f>IF($D2060&gt;0,VLOOKUP($D2060,Iscrizioni!$A$2:$M$2502,13,FALSE),"-")</f>
        <v>-</v>
      </c>
      <c r="S2060" s="112" t="str">
        <f t="shared" si="193"/>
        <v>-</v>
      </c>
      <c r="T2060" s="112" t="str">
        <f>IF($D2060&gt;0,SUMIFS($S$3:$S2060,$X$3:$X2060,1,$J$3:$J2060,$J2060),"-")</f>
        <v>-</v>
      </c>
      <c r="U2060" s="112" t="str">
        <f t="shared" si="194"/>
        <v>-</v>
      </c>
      <c r="V2060" s="112" t="str">
        <f t="shared" si="197"/>
        <v>-</v>
      </c>
      <c r="W2060" s="27" t="str">
        <f>IF(LEN($C2060)=0,IF($D2060&gt;0,COUNTIFS($A$3:$A2060,$A2060),"-"),"Escluso")</f>
        <v>-</v>
      </c>
      <c r="X2060" s="2" t="str">
        <f>IF(LEN($C2060)=0,IF($D2060&gt;0,COUNTIFS($J$3:$J2060,$J2060,$C$3:$C2060,""),"-"),"Escluso")</f>
        <v>-</v>
      </c>
      <c r="Y2060" s="127" t="str">
        <f t="shared" si="195"/>
        <v>-</v>
      </c>
      <c r="Z2060" s="2" t="str">
        <f>IF($D2060&gt;0,COUNTIFS($O$3:$O2060,$O2060,$L$3:$L2060,$L2060,$I$3:$I2060,$I2060),"-")</f>
        <v>-</v>
      </c>
      <c r="AA2060" s="27" t="str">
        <f>IF($D2060&gt;0,IF(OR($Z2060 &gt;1,$L2060&lt;&gt;"Adulti"),0,VLOOKUP($P2060,Regione!$B$2:$C$22,2,FALSE)),"-")</f>
        <v>-</v>
      </c>
      <c r="AB2060" s="27" t="str">
        <f>IF($D2060&gt;0,IF(COUNTIFS($O$3:$O2060,$O2060,$L$3:$L2060,$L2060,$I$3:$I2060,$I2060) &gt;1,0,SUMIFS($Y$3:$Y$2503,$L$3:$L$2503,$L2060,$O$3:$O$2503,$O2060,$I$3:$I$2503,$I2060)),"-")</f>
        <v>-</v>
      </c>
      <c r="AC2060" s="27" t="str">
        <f t="shared" si="192"/>
        <v>-</v>
      </c>
    </row>
    <row r="2061" spans="1:29" s="1" customFormat="1">
      <c r="A2061" s="13"/>
      <c r="B2061" s="107" t="str">
        <f>IF(COUNTA($A2061)&gt;0,VLOOKUP($A2061,Corsa!$A$1:$F$43,2,FALSE),"-")</f>
        <v>-</v>
      </c>
      <c r="C2061" s="11"/>
      <c r="D2061" s="13"/>
      <c r="E2061" s="13"/>
      <c r="F2061" s="46" t="str">
        <f>IF(COUNTA($A2061)&gt;0,VLOOKUP($A2061,Corsa!$A$1:$F$43,3,FALSE),"-")</f>
        <v>-</v>
      </c>
      <c r="G2061" s="28" t="str">
        <f>IF($D2061&gt;0,VLOOKUP($D2061,Iscrizioni!$A$2:$M$2502,9,FALSE),"-")</f>
        <v>-</v>
      </c>
      <c r="H2061" s="28" t="str">
        <f>IF($D2061&gt;0,VLOOKUP($D2061,Iscrizioni!$A$2:$M$2502,4,FALSE),"-")</f>
        <v>-</v>
      </c>
      <c r="I2061" s="27" t="str">
        <f>IF($D2061&gt;0,VLOOKUP($D2061,Iscrizioni!$A$2:$M$2502,5,FALSE),"-")</f>
        <v>-</v>
      </c>
      <c r="J2061" s="27" t="str">
        <f>IF($D2061&gt;0,VLOOKUP($D2061,Iscrizioni!$A$2:$M$2502,10,FALSE),"-")</f>
        <v>-</v>
      </c>
      <c r="K2061" s="27" t="str">
        <f t="shared" si="196"/>
        <v>-</v>
      </c>
      <c r="L2061" s="46" t="str">
        <f>IF($D2061&gt;0,VLOOKUP($D2061,Iscrizioni!$A$2:$M$2502,11,FALSE),"-")</f>
        <v>-</v>
      </c>
      <c r="M2061" s="27" t="str">
        <f>IF($D2061&gt;0,VLOOKUP($D2061,Iscrizioni!$A$2:$N$2502,12,FALSE),"-")</f>
        <v>-</v>
      </c>
      <c r="N2061" s="46" t="str">
        <f>IF($D2061&gt;0,VLOOKUP($D2061,Iscrizioni!$A$2:$M$2502,6,FALSE),"-")</f>
        <v>-</v>
      </c>
      <c r="O2061" s="107" t="str">
        <f>IF($D2061&gt;0,VLOOKUP($D2061,Iscrizioni!$A$2:$M$2502,7,FALSE),"-")</f>
        <v>-</v>
      </c>
      <c r="P2061" s="46" t="str">
        <f>IF($D2061&gt;0,VLOOKUP(LEFT($N2061,1),Regione!$A$2:$C$21,2,FALSE),"-")</f>
        <v>-</v>
      </c>
      <c r="Q2061" s="112" t="str">
        <f ca="1">IF($D2061&gt;0,NormalizzaTempo("D",CELL("tipo",$E2061),$E2061),"-")</f>
        <v>-</v>
      </c>
      <c r="R2061" s="27" t="str">
        <f>IF($D2061&gt;0,VLOOKUP($D2061,Iscrizioni!$A$2:$M$2502,13,FALSE),"-")</f>
        <v>-</v>
      </c>
      <c r="S2061" s="112" t="str">
        <f t="shared" si="193"/>
        <v>-</v>
      </c>
      <c r="T2061" s="112" t="str">
        <f>IF($D2061&gt;0,SUMIFS($S$3:$S2061,$X$3:$X2061,1,$J$3:$J2061,$J2061),"-")</f>
        <v>-</v>
      </c>
      <c r="U2061" s="112" t="str">
        <f t="shared" si="194"/>
        <v>-</v>
      </c>
      <c r="V2061" s="112" t="str">
        <f t="shared" si="197"/>
        <v>-</v>
      </c>
      <c r="W2061" s="27" t="str">
        <f>IF(LEN($C2061)=0,IF($D2061&gt;0,COUNTIFS($A$3:$A2061,$A2061),"-"),"Escluso")</f>
        <v>-</v>
      </c>
      <c r="X2061" s="2" t="str">
        <f>IF(LEN($C2061)=0,IF($D2061&gt;0,COUNTIFS($J$3:$J2061,$J2061,$C$3:$C2061,""),"-"),"Escluso")</f>
        <v>-</v>
      </c>
      <c r="Y2061" s="127" t="str">
        <f t="shared" si="195"/>
        <v>-</v>
      </c>
      <c r="Z2061" s="2" t="str">
        <f>IF($D2061&gt;0,COUNTIFS($O$3:$O2061,$O2061,$L$3:$L2061,$L2061,$I$3:$I2061,$I2061),"-")</f>
        <v>-</v>
      </c>
      <c r="AA2061" s="27" t="str">
        <f>IF($D2061&gt;0,IF(OR($Z2061 &gt;1,$L2061&lt;&gt;"Adulti"),0,VLOOKUP($P2061,Regione!$B$2:$C$22,2,FALSE)),"-")</f>
        <v>-</v>
      </c>
      <c r="AB2061" s="27" t="str">
        <f>IF($D2061&gt;0,IF(COUNTIFS($O$3:$O2061,$O2061,$L$3:$L2061,$L2061,$I$3:$I2061,$I2061) &gt;1,0,SUMIFS($Y$3:$Y$2503,$L$3:$L$2503,$L2061,$O$3:$O$2503,$O2061,$I$3:$I$2503,$I2061)),"-")</f>
        <v>-</v>
      </c>
      <c r="AC2061" s="27" t="str">
        <f t="shared" si="192"/>
        <v>-</v>
      </c>
    </row>
    <row r="2062" spans="1:29" s="1" customFormat="1">
      <c r="A2062" s="13"/>
      <c r="B2062" s="107" t="str">
        <f>IF(COUNTA($A2062)&gt;0,VLOOKUP($A2062,Corsa!$A$1:$F$43,2,FALSE),"-")</f>
        <v>-</v>
      </c>
      <c r="C2062" s="11"/>
      <c r="D2062" s="13"/>
      <c r="E2062" s="13"/>
      <c r="F2062" s="46" t="str">
        <f>IF(COUNTA($A2062)&gt;0,VLOOKUP($A2062,Corsa!$A$1:$F$43,3,FALSE),"-")</f>
        <v>-</v>
      </c>
      <c r="G2062" s="28" t="str">
        <f>IF($D2062&gt;0,VLOOKUP($D2062,Iscrizioni!$A$2:$M$2502,9,FALSE),"-")</f>
        <v>-</v>
      </c>
      <c r="H2062" s="28" t="str">
        <f>IF($D2062&gt;0,VLOOKUP($D2062,Iscrizioni!$A$2:$M$2502,4,FALSE),"-")</f>
        <v>-</v>
      </c>
      <c r="I2062" s="27" t="str">
        <f>IF($D2062&gt;0,VLOOKUP($D2062,Iscrizioni!$A$2:$M$2502,5,FALSE),"-")</f>
        <v>-</v>
      </c>
      <c r="J2062" s="27" t="str">
        <f>IF($D2062&gt;0,VLOOKUP($D2062,Iscrizioni!$A$2:$M$2502,10,FALSE),"-")</f>
        <v>-</v>
      </c>
      <c r="K2062" s="27" t="str">
        <f t="shared" si="196"/>
        <v>-</v>
      </c>
      <c r="L2062" s="46" t="str">
        <f>IF($D2062&gt;0,VLOOKUP($D2062,Iscrizioni!$A$2:$M$2502,11,FALSE),"-")</f>
        <v>-</v>
      </c>
      <c r="M2062" s="27" t="str">
        <f>IF($D2062&gt;0,VLOOKUP($D2062,Iscrizioni!$A$2:$N$2502,12,FALSE),"-")</f>
        <v>-</v>
      </c>
      <c r="N2062" s="46" t="str">
        <f>IF($D2062&gt;0,VLOOKUP($D2062,Iscrizioni!$A$2:$M$2502,6,FALSE),"-")</f>
        <v>-</v>
      </c>
      <c r="O2062" s="107" t="str">
        <f>IF($D2062&gt;0,VLOOKUP($D2062,Iscrizioni!$A$2:$M$2502,7,FALSE),"-")</f>
        <v>-</v>
      </c>
      <c r="P2062" s="46" t="str">
        <f>IF($D2062&gt;0,VLOOKUP(LEFT($N2062,1),Regione!$A$2:$C$21,2,FALSE),"-")</f>
        <v>-</v>
      </c>
      <c r="Q2062" s="112" t="str">
        <f ca="1">IF($D2062&gt;0,NormalizzaTempo("D",CELL("tipo",$E2062),$E2062),"-")</f>
        <v>-</v>
      </c>
      <c r="R2062" s="27" t="str">
        <f>IF($D2062&gt;0,VLOOKUP($D2062,Iscrizioni!$A$2:$M$2502,13,FALSE),"-")</f>
        <v>-</v>
      </c>
      <c r="S2062" s="112" t="str">
        <f t="shared" si="193"/>
        <v>-</v>
      </c>
      <c r="T2062" s="112" t="str">
        <f>IF($D2062&gt;0,SUMIFS($S$3:$S2062,$X$3:$X2062,1,$J$3:$J2062,$J2062),"-")</f>
        <v>-</v>
      </c>
      <c r="U2062" s="112" t="str">
        <f t="shared" si="194"/>
        <v>-</v>
      </c>
      <c r="V2062" s="112" t="str">
        <f t="shared" si="197"/>
        <v>-</v>
      </c>
      <c r="W2062" s="27" t="str">
        <f>IF(LEN($C2062)=0,IF($D2062&gt;0,COUNTIFS($A$3:$A2062,$A2062),"-"),"Escluso")</f>
        <v>-</v>
      </c>
      <c r="X2062" s="2" t="str">
        <f>IF(LEN($C2062)=0,IF($D2062&gt;0,COUNTIFS($J$3:$J2062,$J2062,$C$3:$C2062,""),"-"),"Escluso")</f>
        <v>-</v>
      </c>
      <c r="Y2062" s="127" t="str">
        <f t="shared" si="195"/>
        <v>-</v>
      </c>
      <c r="Z2062" s="2" t="str">
        <f>IF($D2062&gt;0,COUNTIFS($O$3:$O2062,$O2062,$L$3:$L2062,$L2062,$I$3:$I2062,$I2062),"-")</f>
        <v>-</v>
      </c>
      <c r="AA2062" s="27" t="str">
        <f>IF($D2062&gt;0,IF(OR($Z2062 &gt;1,$L2062&lt;&gt;"Adulti"),0,VLOOKUP($P2062,Regione!$B$2:$C$22,2,FALSE)),"-")</f>
        <v>-</v>
      </c>
      <c r="AB2062" s="27" t="str">
        <f>IF($D2062&gt;0,IF(COUNTIFS($O$3:$O2062,$O2062,$L$3:$L2062,$L2062,$I$3:$I2062,$I2062) &gt;1,0,SUMIFS($Y$3:$Y$2503,$L$3:$L$2503,$L2062,$O$3:$O$2503,$O2062,$I$3:$I$2503,$I2062)),"-")</f>
        <v>-</v>
      </c>
      <c r="AC2062" s="27" t="str">
        <f t="shared" si="192"/>
        <v>-</v>
      </c>
    </row>
    <row r="2063" spans="1:29" s="1" customFormat="1">
      <c r="A2063" s="13"/>
      <c r="B2063" s="107" t="str">
        <f>IF(COUNTA($A2063)&gt;0,VLOOKUP($A2063,Corsa!$A$1:$F$43,2,FALSE),"-")</f>
        <v>-</v>
      </c>
      <c r="C2063" s="11"/>
      <c r="D2063" s="13"/>
      <c r="E2063" s="13"/>
      <c r="F2063" s="46" t="str">
        <f>IF(COUNTA($A2063)&gt;0,VLOOKUP($A2063,Corsa!$A$1:$F$43,3,FALSE),"-")</f>
        <v>-</v>
      </c>
      <c r="G2063" s="28" t="str">
        <f>IF($D2063&gt;0,VLOOKUP($D2063,Iscrizioni!$A$2:$M$2502,9,FALSE),"-")</f>
        <v>-</v>
      </c>
      <c r="H2063" s="28" t="str">
        <f>IF($D2063&gt;0,VLOOKUP($D2063,Iscrizioni!$A$2:$M$2502,4,FALSE),"-")</f>
        <v>-</v>
      </c>
      <c r="I2063" s="27" t="str">
        <f>IF($D2063&gt;0,VLOOKUP($D2063,Iscrizioni!$A$2:$M$2502,5,FALSE),"-")</f>
        <v>-</v>
      </c>
      <c r="J2063" s="27" t="str">
        <f>IF($D2063&gt;0,VLOOKUP($D2063,Iscrizioni!$A$2:$M$2502,10,FALSE),"-")</f>
        <v>-</v>
      </c>
      <c r="K2063" s="27" t="str">
        <f t="shared" si="196"/>
        <v>-</v>
      </c>
      <c r="L2063" s="46" t="str">
        <f>IF($D2063&gt;0,VLOOKUP($D2063,Iscrizioni!$A$2:$M$2502,11,FALSE),"-")</f>
        <v>-</v>
      </c>
      <c r="M2063" s="27" t="str">
        <f>IF($D2063&gt;0,VLOOKUP($D2063,Iscrizioni!$A$2:$N$2502,12,FALSE),"-")</f>
        <v>-</v>
      </c>
      <c r="N2063" s="46" t="str">
        <f>IF($D2063&gt;0,VLOOKUP($D2063,Iscrizioni!$A$2:$M$2502,6,FALSE),"-")</f>
        <v>-</v>
      </c>
      <c r="O2063" s="107" t="str">
        <f>IF($D2063&gt;0,VLOOKUP($D2063,Iscrizioni!$A$2:$M$2502,7,FALSE),"-")</f>
        <v>-</v>
      </c>
      <c r="P2063" s="46" t="str">
        <f>IF($D2063&gt;0,VLOOKUP(LEFT($N2063,1),Regione!$A$2:$C$21,2,FALSE),"-")</f>
        <v>-</v>
      </c>
      <c r="Q2063" s="112" t="str">
        <f ca="1">IF($D2063&gt;0,NormalizzaTempo("D",CELL("tipo",$E2063),$E2063),"-")</f>
        <v>-</v>
      </c>
      <c r="R2063" s="27" t="str">
        <f>IF($D2063&gt;0,VLOOKUP($D2063,Iscrizioni!$A$2:$M$2502,13,FALSE),"-")</f>
        <v>-</v>
      </c>
      <c r="S2063" s="112" t="str">
        <f t="shared" si="193"/>
        <v>-</v>
      </c>
      <c r="T2063" s="112" t="str">
        <f>IF($D2063&gt;0,SUMIFS($S$3:$S2063,$X$3:$X2063,1,$J$3:$J2063,$J2063),"-")</f>
        <v>-</v>
      </c>
      <c r="U2063" s="112" t="str">
        <f t="shared" si="194"/>
        <v>-</v>
      </c>
      <c r="V2063" s="112" t="str">
        <f t="shared" si="197"/>
        <v>-</v>
      </c>
      <c r="W2063" s="27" t="str">
        <f>IF(LEN($C2063)=0,IF($D2063&gt;0,COUNTIFS($A$3:$A2063,$A2063),"-"),"Escluso")</f>
        <v>-</v>
      </c>
      <c r="X2063" s="2" t="str">
        <f>IF(LEN($C2063)=0,IF($D2063&gt;0,COUNTIFS($J$3:$J2063,$J2063,$C$3:$C2063,""),"-"),"Escluso")</f>
        <v>-</v>
      </c>
      <c r="Y2063" s="127" t="str">
        <f t="shared" si="195"/>
        <v>-</v>
      </c>
      <c r="Z2063" s="2" t="str">
        <f>IF($D2063&gt;0,COUNTIFS($O$3:$O2063,$O2063,$L$3:$L2063,$L2063,$I$3:$I2063,$I2063),"-")</f>
        <v>-</v>
      </c>
      <c r="AA2063" s="27" t="str">
        <f>IF($D2063&gt;0,IF(OR($Z2063 &gt;1,$L2063&lt;&gt;"Adulti"),0,VLOOKUP($P2063,Regione!$B$2:$C$22,2,FALSE)),"-")</f>
        <v>-</v>
      </c>
      <c r="AB2063" s="27" t="str">
        <f>IF($D2063&gt;0,IF(COUNTIFS($O$3:$O2063,$O2063,$L$3:$L2063,$L2063,$I$3:$I2063,$I2063) &gt;1,0,SUMIFS($Y$3:$Y$2503,$L$3:$L$2503,$L2063,$O$3:$O$2503,$O2063,$I$3:$I$2503,$I2063)),"-")</f>
        <v>-</v>
      </c>
      <c r="AC2063" s="27" t="str">
        <f t="shared" si="192"/>
        <v>-</v>
      </c>
    </row>
    <row r="2064" spans="1:29" s="1" customFormat="1">
      <c r="A2064" s="13"/>
      <c r="B2064" s="107" t="str">
        <f>IF(COUNTA($A2064)&gt;0,VLOOKUP($A2064,Corsa!$A$1:$F$43,2,FALSE),"-")</f>
        <v>-</v>
      </c>
      <c r="C2064" s="11"/>
      <c r="D2064" s="13"/>
      <c r="E2064" s="13"/>
      <c r="F2064" s="46" t="str">
        <f>IF(COUNTA($A2064)&gt;0,VLOOKUP($A2064,Corsa!$A$1:$F$43,3,FALSE),"-")</f>
        <v>-</v>
      </c>
      <c r="G2064" s="28" t="str">
        <f>IF($D2064&gt;0,VLOOKUP($D2064,Iscrizioni!$A$2:$M$2502,9,FALSE),"-")</f>
        <v>-</v>
      </c>
      <c r="H2064" s="28" t="str">
        <f>IF($D2064&gt;0,VLOOKUP($D2064,Iscrizioni!$A$2:$M$2502,4,FALSE),"-")</f>
        <v>-</v>
      </c>
      <c r="I2064" s="27" t="str">
        <f>IF($D2064&gt;0,VLOOKUP($D2064,Iscrizioni!$A$2:$M$2502,5,FALSE),"-")</f>
        <v>-</v>
      </c>
      <c r="J2064" s="27" t="str">
        <f>IF($D2064&gt;0,VLOOKUP($D2064,Iscrizioni!$A$2:$M$2502,10,FALSE),"-")</f>
        <v>-</v>
      </c>
      <c r="K2064" s="27" t="str">
        <f t="shared" si="196"/>
        <v>-</v>
      </c>
      <c r="L2064" s="46" t="str">
        <f>IF($D2064&gt;0,VLOOKUP($D2064,Iscrizioni!$A$2:$M$2502,11,FALSE),"-")</f>
        <v>-</v>
      </c>
      <c r="M2064" s="27" t="str">
        <f>IF($D2064&gt;0,VLOOKUP($D2064,Iscrizioni!$A$2:$N$2502,12,FALSE),"-")</f>
        <v>-</v>
      </c>
      <c r="N2064" s="46" t="str">
        <f>IF($D2064&gt;0,VLOOKUP($D2064,Iscrizioni!$A$2:$M$2502,6,FALSE),"-")</f>
        <v>-</v>
      </c>
      <c r="O2064" s="107" t="str">
        <f>IF($D2064&gt;0,VLOOKUP($D2064,Iscrizioni!$A$2:$M$2502,7,FALSE),"-")</f>
        <v>-</v>
      </c>
      <c r="P2064" s="46" t="str">
        <f>IF($D2064&gt;0,VLOOKUP(LEFT($N2064,1),Regione!$A$2:$C$21,2,FALSE),"-")</f>
        <v>-</v>
      </c>
      <c r="Q2064" s="112" t="str">
        <f ca="1">IF($D2064&gt;0,NormalizzaTempo("D",CELL("tipo",$E2064),$E2064),"-")</f>
        <v>-</v>
      </c>
      <c r="R2064" s="27" t="str">
        <f>IF($D2064&gt;0,VLOOKUP($D2064,Iscrizioni!$A$2:$M$2502,13,FALSE),"-")</f>
        <v>-</v>
      </c>
      <c r="S2064" s="112" t="str">
        <f t="shared" si="193"/>
        <v>-</v>
      </c>
      <c r="T2064" s="112" t="str">
        <f>IF($D2064&gt;0,SUMIFS($S$3:$S2064,$X$3:$X2064,1,$J$3:$J2064,$J2064),"-")</f>
        <v>-</v>
      </c>
      <c r="U2064" s="112" t="str">
        <f t="shared" si="194"/>
        <v>-</v>
      </c>
      <c r="V2064" s="112" t="str">
        <f t="shared" si="197"/>
        <v>-</v>
      </c>
      <c r="W2064" s="27" t="str">
        <f>IF(LEN($C2064)=0,IF($D2064&gt;0,COUNTIFS($A$3:$A2064,$A2064),"-"),"Escluso")</f>
        <v>-</v>
      </c>
      <c r="X2064" s="2" t="str">
        <f>IF(LEN($C2064)=0,IF($D2064&gt;0,COUNTIFS($J$3:$J2064,$J2064,$C$3:$C2064,""),"-"),"Escluso")</f>
        <v>-</v>
      </c>
      <c r="Y2064" s="127" t="str">
        <f t="shared" si="195"/>
        <v>-</v>
      </c>
      <c r="Z2064" s="2" t="str">
        <f>IF($D2064&gt;0,COUNTIFS($O$3:$O2064,$O2064,$L$3:$L2064,$L2064,$I$3:$I2064,$I2064),"-")</f>
        <v>-</v>
      </c>
      <c r="AA2064" s="27" t="str">
        <f>IF($D2064&gt;0,IF(OR($Z2064 &gt;1,$L2064&lt;&gt;"Adulti"),0,VLOOKUP($P2064,Regione!$B$2:$C$22,2,FALSE)),"-")</f>
        <v>-</v>
      </c>
      <c r="AB2064" s="27" t="str">
        <f>IF($D2064&gt;0,IF(COUNTIFS($O$3:$O2064,$O2064,$L$3:$L2064,$L2064,$I$3:$I2064,$I2064) &gt;1,0,SUMIFS($Y$3:$Y$2503,$L$3:$L$2503,$L2064,$O$3:$O$2503,$O2064,$I$3:$I$2503,$I2064)),"-")</f>
        <v>-</v>
      </c>
      <c r="AC2064" s="27" t="str">
        <f t="shared" ref="AC2064:AC2127" si="198">IF($D2064&gt;0,AA2064+AB2064,"-")</f>
        <v>-</v>
      </c>
    </row>
    <row r="2065" spans="1:29" s="1" customFormat="1">
      <c r="A2065" s="13"/>
      <c r="B2065" s="107" t="str">
        <f>IF(COUNTA($A2065)&gt;0,VLOOKUP($A2065,Corsa!$A$1:$F$43,2,FALSE),"-")</f>
        <v>-</v>
      </c>
      <c r="C2065" s="11"/>
      <c r="D2065" s="13"/>
      <c r="E2065" s="13"/>
      <c r="F2065" s="46" t="str">
        <f>IF(COUNTA($A2065)&gt;0,VLOOKUP($A2065,Corsa!$A$1:$F$43,3,FALSE),"-")</f>
        <v>-</v>
      </c>
      <c r="G2065" s="28" t="str">
        <f>IF($D2065&gt;0,VLOOKUP($D2065,Iscrizioni!$A$2:$M$2502,9,FALSE),"-")</f>
        <v>-</v>
      </c>
      <c r="H2065" s="28" t="str">
        <f>IF($D2065&gt;0,VLOOKUP($D2065,Iscrizioni!$A$2:$M$2502,4,FALSE),"-")</f>
        <v>-</v>
      </c>
      <c r="I2065" s="27" t="str">
        <f>IF($D2065&gt;0,VLOOKUP($D2065,Iscrizioni!$A$2:$M$2502,5,FALSE),"-")</f>
        <v>-</v>
      </c>
      <c r="J2065" s="27" t="str">
        <f>IF($D2065&gt;0,VLOOKUP($D2065,Iscrizioni!$A$2:$M$2502,10,FALSE),"-")</f>
        <v>-</v>
      </c>
      <c r="K2065" s="27" t="str">
        <f t="shared" si="196"/>
        <v>-</v>
      </c>
      <c r="L2065" s="46" t="str">
        <f>IF($D2065&gt;0,VLOOKUP($D2065,Iscrizioni!$A$2:$M$2502,11,FALSE),"-")</f>
        <v>-</v>
      </c>
      <c r="M2065" s="27" t="str">
        <f>IF($D2065&gt;0,VLOOKUP($D2065,Iscrizioni!$A$2:$N$2502,12,FALSE),"-")</f>
        <v>-</v>
      </c>
      <c r="N2065" s="46" t="str">
        <f>IF($D2065&gt;0,VLOOKUP($D2065,Iscrizioni!$A$2:$M$2502,6,FALSE),"-")</f>
        <v>-</v>
      </c>
      <c r="O2065" s="107" t="str">
        <f>IF($D2065&gt;0,VLOOKUP($D2065,Iscrizioni!$A$2:$M$2502,7,FALSE),"-")</f>
        <v>-</v>
      </c>
      <c r="P2065" s="46" t="str">
        <f>IF($D2065&gt;0,VLOOKUP(LEFT($N2065,1),Regione!$A$2:$C$21,2,FALSE),"-")</f>
        <v>-</v>
      </c>
      <c r="Q2065" s="112" t="str">
        <f ca="1">IF($D2065&gt;0,NormalizzaTempo("D",CELL("tipo",$E2065),$E2065),"-")</f>
        <v>-</v>
      </c>
      <c r="R2065" s="27" t="str">
        <f>IF($D2065&gt;0,VLOOKUP($D2065,Iscrizioni!$A$2:$M$2502,13,FALSE),"-")</f>
        <v>-</v>
      </c>
      <c r="S2065" s="112" t="str">
        <f t="shared" ref="S2065:S2128" si="199">IF($D2065&gt;0,CalcolaVelocita(R2065,Q2065*86400),"-")</f>
        <v>-</v>
      </c>
      <c r="T2065" s="112" t="str">
        <f>IF($D2065&gt;0,SUMIFS($S$3:$S2065,$X$3:$X2065,1,$J$3:$J2065,$J2065),"-")</f>
        <v>-</v>
      </c>
      <c r="U2065" s="112" t="str">
        <f t="shared" ref="U2065:U2128" si="200">IF($D2065&gt;0,S2065-T2065,"-")</f>
        <v>-</v>
      </c>
      <c r="V2065" s="112" t="str">
        <f t="shared" si="197"/>
        <v>-</v>
      </c>
      <c r="W2065" s="27" t="str">
        <f>IF(LEN($C2065)=0,IF($D2065&gt;0,COUNTIFS($A$3:$A2065,$A2065),"-"),"Escluso")</f>
        <v>-</v>
      </c>
      <c r="X2065" s="2" t="str">
        <f>IF(LEN($C2065)=0,IF($D2065&gt;0,COUNTIFS($J$3:$J2065,$J2065,$C$3:$C2065,""),"-"),"Escluso")</f>
        <v>-</v>
      </c>
      <c r="Y2065" s="127" t="str">
        <f t="shared" si="195"/>
        <v>-</v>
      </c>
      <c r="Z2065" s="2" t="str">
        <f>IF($D2065&gt;0,COUNTIFS($O$3:$O2065,$O2065,$L$3:$L2065,$L2065,$I$3:$I2065,$I2065),"-")</f>
        <v>-</v>
      </c>
      <c r="AA2065" s="27" t="str">
        <f>IF($D2065&gt;0,IF(OR($Z2065 &gt;1,$L2065&lt;&gt;"Adulti"),0,VLOOKUP($P2065,Regione!$B$2:$C$22,2,FALSE)),"-")</f>
        <v>-</v>
      </c>
      <c r="AB2065" s="27" t="str">
        <f>IF($D2065&gt;0,IF(COUNTIFS($O$3:$O2065,$O2065,$L$3:$L2065,$L2065,$I$3:$I2065,$I2065) &gt;1,0,SUMIFS($Y$3:$Y$2503,$L$3:$L$2503,$L2065,$O$3:$O$2503,$O2065,$I$3:$I$2503,$I2065)),"-")</f>
        <v>-</v>
      </c>
      <c r="AC2065" s="27" t="str">
        <f t="shared" si="198"/>
        <v>-</v>
      </c>
    </row>
    <row r="2066" spans="1:29" s="1" customFormat="1">
      <c r="A2066" s="13"/>
      <c r="B2066" s="107" t="str">
        <f>IF(COUNTA($A2066)&gt;0,VLOOKUP($A2066,Corsa!$A$1:$F$43,2,FALSE),"-")</f>
        <v>-</v>
      </c>
      <c r="C2066" s="11"/>
      <c r="D2066" s="13"/>
      <c r="E2066" s="13"/>
      <c r="F2066" s="46" t="str">
        <f>IF(COUNTA($A2066)&gt;0,VLOOKUP($A2066,Corsa!$A$1:$F$43,3,FALSE),"-")</f>
        <v>-</v>
      </c>
      <c r="G2066" s="28" t="str">
        <f>IF($D2066&gt;0,VLOOKUP($D2066,Iscrizioni!$A$2:$M$2502,9,FALSE),"-")</f>
        <v>-</v>
      </c>
      <c r="H2066" s="28" t="str">
        <f>IF($D2066&gt;0,VLOOKUP($D2066,Iscrizioni!$A$2:$M$2502,4,FALSE),"-")</f>
        <v>-</v>
      </c>
      <c r="I2066" s="27" t="str">
        <f>IF($D2066&gt;0,VLOOKUP($D2066,Iscrizioni!$A$2:$M$2502,5,FALSE),"-")</f>
        <v>-</v>
      </c>
      <c r="J2066" s="27" t="str">
        <f>IF($D2066&gt;0,VLOOKUP($D2066,Iscrizioni!$A$2:$M$2502,10,FALSE),"-")</f>
        <v>-</v>
      </c>
      <c r="K2066" s="27" t="str">
        <f t="shared" si="196"/>
        <v>-</v>
      </c>
      <c r="L2066" s="46" t="str">
        <f>IF($D2066&gt;0,VLOOKUP($D2066,Iscrizioni!$A$2:$M$2502,11,FALSE),"-")</f>
        <v>-</v>
      </c>
      <c r="M2066" s="27" t="str">
        <f>IF($D2066&gt;0,VLOOKUP($D2066,Iscrizioni!$A$2:$N$2502,12,FALSE),"-")</f>
        <v>-</v>
      </c>
      <c r="N2066" s="46" t="str">
        <f>IF($D2066&gt;0,VLOOKUP($D2066,Iscrizioni!$A$2:$M$2502,6,FALSE),"-")</f>
        <v>-</v>
      </c>
      <c r="O2066" s="107" t="str">
        <f>IF($D2066&gt;0,VLOOKUP($D2066,Iscrizioni!$A$2:$M$2502,7,FALSE),"-")</f>
        <v>-</v>
      </c>
      <c r="P2066" s="46" t="str">
        <f>IF($D2066&gt;0,VLOOKUP(LEFT($N2066,1),Regione!$A$2:$C$21,2,FALSE),"-")</f>
        <v>-</v>
      </c>
      <c r="Q2066" s="112" t="str">
        <f ca="1">IF($D2066&gt;0,NormalizzaTempo("D",CELL("tipo",$E2066),$E2066),"-")</f>
        <v>-</v>
      </c>
      <c r="R2066" s="27" t="str">
        <f>IF($D2066&gt;0,VLOOKUP($D2066,Iscrizioni!$A$2:$M$2502,13,FALSE),"-")</f>
        <v>-</v>
      </c>
      <c r="S2066" s="112" t="str">
        <f t="shared" si="199"/>
        <v>-</v>
      </c>
      <c r="T2066" s="112" t="str">
        <f>IF($D2066&gt;0,SUMIFS($S$3:$S2066,$X$3:$X2066,1,$J$3:$J2066,$J2066),"-")</f>
        <v>-</v>
      </c>
      <c r="U2066" s="112" t="str">
        <f t="shared" si="200"/>
        <v>-</v>
      </c>
      <c r="V2066" s="112" t="str">
        <f t="shared" si="197"/>
        <v>-</v>
      </c>
      <c r="W2066" s="27" t="str">
        <f>IF(LEN($C2066)=0,IF($D2066&gt;0,COUNTIFS($A$3:$A2066,$A2066),"-"),"Escluso")</f>
        <v>-</v>
      </c>
      <c r="X2066" s="2" t="str">
        <f>IF(LEN($C2066)=0,IF($D2066&gt;0,COUNTIFS($J$3:$J2066,$J2066,$C$3:$C2066,""),"-"),"Escluso")</f>
        <v>-</v>
      </c>
      <c r="Y2066" s="127" t="str">
        <f t="shared" si="195"/>
        <v>-</v>
      </c>
      <c r="Z2066" s="2" t="str">
        <f>IF($D2066&gt;0,COUNTIFS($O$3:$O2066,$O2066,$L$3:$L2066,$L2066,$I$3:$I2066,$I2066),"-")</f>
        <v>-</v>
      </c>
      <c r="AA2066" s="27" t="str">
        <f>IF($D2066&gt;0,IF(OR($Z2066 &gt;1,$L2066&lt;&gt;"Adulti"),0,VLOOKUP($P2066,Regione!$B$2:$C$22,2,FALSE)),"-")</f>
        <v>-</v>
      </c>
      <c r="AB2066" s="27" t="str">
        <f>IF($D2066&gt;0,IF(COUNTIFS($O$3:$O2066,$O2066,$L$3:$L2066,$L2066,$I$3:$I2066,$I2066) &gt;1,0,SUMIFS($Y$3:$Y$2503,$L$3:$L$2503,$L2066,$O$3:$O$2503,$O2066,$I$3:$I$2503,$I2066)),"-")</f>
        <v>-</v>
      </c>
      <c r="AC2066" s="27" t="str">
        <f t="shared" si="198"/>
        <v>-</v>
      </c>
    </row>
    <row r="2067" spans="1:29" s="1" customFormat="1">
      <c r="A2067" s="13"/>
      <c r="B2067" s="107" t="str">
        <f>IF(COUNTA($A2067)&gt;0,VLOOKUP($A2067,Corsa!$A$1:$F$43,2,FALSE),"-")</f>
        <v>-</v>
      </c>
      <c r="C2067" s="11"/>
      <c r="D2067" s="13"/>
      <c r="E2067" s="13"/>
      <c r="F2067" s="46" t="str">
        <f>IF(COUNTA($A2067)&gt;0,VLOOKUP($A2067,Corsa!$A$1:$F$43,3,FALSE),"-")</f>
        <v>-</v>
      </c>
      <c r="G2067" s="28" t="str">
        <f>IF($D2067&gt;0,VLOOKUP($D2067,Iscrizioni!$A$2:$M$2502,9,FALSE),"-")</f>
        <v>-</v>
      </c>
      <c r="H2067" s="28" t="str">
        <f>IF($D2067&gt;0,VLOOKUP($D2067,Iscrizioni!$A$2:$M$2502,4,FALSE),"-")</f>
        <v>-</v>
      </c>
      <c r="I2067" s="27" t="str">
        <f>IF($D2067&gt;0,VLOOKUP($D2067,Iscrizioni!$A$2:$M$2502,5,FALSE),"-")</f>
        <v>-</v>
      </c>
      <c r="J2067" s="27" t="str">
        <f>IF($D2067&gt;0,VLOOKUP($D2067,Iscrizioni!$A$2:$M$2502,10,FALSE),"-")</f>
        <v>-</v>
      </c>
      <c r="K2067" s="27" t="str">
        <f t="shared" si="196"/>
        <v>-</v>
      </c>
      <c r="L2067" s="46" t="str">
        <f>IF($D2067&gt;0,VLOOKUP($D2067,Iscrizioni!$A$2:$M$2502,11,FALSE),"-")</f>
        <v>-</v>
      </c>
      <c r="M2067" s="27" t="str">
        <f>IF($D2067&gt;0,VLOOKUP($D2067,Iscrizioni!$A$2:$N$2502,12,FALSE),"-")</f>
        <v>-</v>
      </c>
      <c r="N2067" s="46" t="str">
        <f>IF($D2067&gt;0,VLOOKUP($D2067,Iscrizioni!$A$2:$M$2502,6,FALSE),"-")</f>
        <v>-</v>
      </c>
      <c r="O2067" s="107" t="str">
        <f>IF($D2067&gt;0,VLOOKUP($D2067,Iscrizioni!$A$2:$M$2502,7,FALSE),"-")</f>
        <v>-</v>
      </c>
      <c r="P2067" s="46" t="str">
        <f>IF($D2067&gt;0,VLOOKUP(LEFT($N2067,1),Regione!$A$2:$C$21,2,FALSE),"-")</f>
        <v>-</v>
      </c>
      <c r="Q2067" s="112" t="str">
        <f ca="1">IF($D2067&gt;0,NormalizzaTempo("D",CELL("tipo",$E2067),$E2067),"-")</f>
        <v>-</v>
      </c>
      <c r="R2067" s="27" t="str">
        <f>IF($D2067&gt;0,VLOOKUP($D2067,Iscrizioni!$A$2:$M$2502,13,FALSE),"-")</f>
        <v>-</v>
      </c>
      <c r="S2067" s="112" t="str">
        <f t="shared" si="199"/>
        <v>-</v>
      </c>
      <c r="T2067" s="112" t="str">
        <f>IF($D2067&gt;0,SUMIFS($S$3:$S2067,$X$3:$X2067,1,$J$3:$J2067,$J2067),"-")</f>
        <v>-</v>
      </c>
      <c r="U2067" s="112" t="str">
        <f t="shared" si="200"/>
        <v>-</v>
      </c>
      <c r="V2067" s="112" t="str">
        <f t="shared" si="197"/>
        <v>-</v>
      </c>
      <c r="W2067" s="27" t="str">
        <f>IF(LEN($C2067)=0,IF($D2067&gt;0,COUNTIFS($A$3:$A2067,$A2067),"-"),"Escluso")</f>
        <v>-</v>
      </c>
      <c r="X2067" s="2" t="str">
        <f>IF(LEN($C2067)=0,IF($D2067&gt;0,COUNTIFS($J$3:$J2067,$J2067,$C$3:$C2067,""),"-"),"Escluso")</f>
        <v>-</v>
      </c>
      <c r="Y2067" s="127" t="str">
        <f t="shared" si="195"/>
        <v>-</v>
      </c>
      <c r="Z2067" s="2" t="str">
        <f>IF($D2067&gt;0,COUNTIFS($O$3:$O2067,$O2067,$L$3:$L2067,$L2067,$I$3:$I2067,$I2067),"-")</f>
        <v>-</v>
      </c>
      <c r="AA2067" s="27" t="str">
        <f>IF($D2067&gt;0,IF(OR($Z2067 &gt;1,$L2067&lt;&gt;"Adulti"),0,VLOOKUP($P2067,Regione!$B$2:$C$22,2,FALSE)),"-")</f>
        <v>-</v>
      </c>
      <c r="AB2067" s="27" t="str">
        <f>IF($D2067&gt;0,IF(COUNTIFS($O$3:$O2067,$O2067,$L$3:$L2067,$L2067,$I$3:$I2067,$I2067) &gt;1,0,SUMIFS($Y$3:$Y$2503,$L$3:$L$2503,$L2067,$O$3:$O$2503,$O2067,$I$3:$I$2503,$I2067)),"-")</f>
        <v>-</v>
      </c>
      <c r="AC2067" s="27" t="str">
        <f t="shared" si="198"/>
        <v>-</v>
      </c>
    </row>
    <row r="2068" spans="1:29" s="1" customFormat="1">
      <c r="A2068" s="13"/>
      <c r="B2068" s="107" t="str">
        <f>IF(COUNTA($A2068)&gt;0,VLOOKUP($A2068,Corsa!$A$1:$F$43,2,FALSE),"-")</f>
        <v>-</v>
      </c>
      <c r="C2068" s="11"/>
      <c r="D2068" s="13"/>
      <c r="E2068" s="13"/>
      <c r="F2068" s="46" t="str">
        <f>IF(COUNTA($A2068)&gt;0,VLOOKUP($A2068,Corsa!$A$1:$F$43,3,FALSE),"-")</f>
        <v>-</v>
      </c>
      <c r="G2068" s="28" t="str">
        <f>IF($D2068&gt;0,VLOOKUP($D2068,Iscrizioni!$A$2:$M$2502,9,FALSE),"-")</f>
        <v>-</v>
      </c>
      <c r="H2068" s="28" t="str">
        <f>IF($D2068&gt;0,VLOOKUP($D2068,Iscrizioni!$A$2:$M$2502,4,FALSE),"-")</f>
        <v>-</v>
      </c>
      <c r="I2068" s="27" t="str">
        <f>IF($D2068&gt;0,VLOOKUP($D2068,Iscrizioni!$A$2:$M$2502,5,FALSE),"-")</f>
        <v>-</v>
      </c>
      <c r="J2068" s="27" t="str">
        <f>IF($D2068&gt;0,VLOOKUP($D2068,Iscrizioni!$A$2:$M$2502,10,FALSE),"-")</f>
        <v>-</v>
      </c>
      <c r="K2068" s="27" t="str">
        <f t="shared" si="196"/>
        <v>-</v>
      </c>
      <c r="L2068" s="46" t="str">
        <f>IF($D2068&gt;0,VLOOKUP($D2068,Iscrizioni!$A$2:$M$2502,11,FALSE),"-")</f>
        <v>-</v>
      </c>
      <c r="M2068" s="27" t="str">
        <f>IF($D2068&gt;0,VLOOKUP($D2068,Iscrizioni!$A$2:$N$2502,12,FALSE),"-")</f>
        <v>-</v>
      </c>
      <c r="N2068" s="46" t="str">
        <f>IF($D2068&gt;0,VLOOKUP($D2068,Iscrizioni!$A$2:$M$2502,6,FALSE),"-")</f>
        <v>-</v>
      </c>
      <c r="O2068" s="107" t="str">
        <f>IF($D2068&gt;0,VLOOKUP($D2068,Iscrizioni!$A$2:$M$2502,7,FALSE),"-")</f>
        <v>-</v>
      </c>
      <c r="P2068" s="46" t="str">
        <f>IF($D2068&gt;0,VLOOKUP(LEFT($N2068,1),Regione!$A$2:$C$21,2,FALSE),"-")</f>
        <v>-</v>
      </c>
      <c r="Q2068" s="112" t="str">
        <f ca="1">IF($D2068&gt;0,NormalizzaTempo("D",CELL("tipo",$E2068),$E2068),"-")</f>
        <v>-</v>
      </c>
      <c r="R2068" s="27" t="str">
        <f>IF($D2068&gt;0,VLOOKUP($D2068,Iscrizioni!$A$2:$M$2502,13,FALSE),"-")</f>
        <v>-</v>
      </c>
      <c r="S2068" s="112" t="str">
        <f t="shared" si="199"/>
        <v>-</v>
      </c>
      <c r="T2068" s="112" t="str">
        <f>IF($D2068&gt;0,SUMIFS($S$3:$S2068,$X$3:$X2068,1,$J$3:$J2068,$J2068),"-")</f>
        <v>-</v>
      </c>
      <c r="U2068" s="112" t="str">
        <f t="shared" si="200"/>
        <v>-</v>
      </c>
      <c r="V2068" s="112" t="str">
        <f t="shared" si="197"/>
        <v>-</v>
      </c>
      <c r="W2068" s="27" t="str">
        <f>IF(LEN($C2068)=0,IF($D2068&gt;0,COUNTIFS($A$3:$A2068,$A2068),"-"),"Escluso")</f>
        <v>-</v>
      </c>
      <c r="X2068" s="2" t="str">
        <f>IF(LEN($C2068)=0,IF($D2068&gt;0,COUNTIFS($J$3:$J2068,$J2068,$C$3:$C2068,""),"-"),"Escluso")</f>
        <v>-</v>
      </c>
      <c r="Y2068" s="127" t="str">
        <f t="shared" si="195"/>
        <v>-</v>
      </c>
      <c r="Z2068" s="2" t="str">
        <f>IF($D2068&gt;0,COUNTIFS($O$3:$O2068,$O2068,$L$3:$L2068,$L2068,$I$3:$I2068,$I2068),"-")</f>
        <v>-</v>
      </c>
      <c r="AA2068" s="27" t="str">
        <f>IF($D2068&gt;0,IF(OR($Z2068 &gt;1,$L2068&lt;&gt;"Adulti"),0,VLOOKUP($P2068,Regione!$B$2:$C$22,2,FALSE)),"-")</f>
        <v>-</v>
      </c>
      <c r="AB2068" s="27" t="str">
        <f>IF($D2068&gt;0,IF(COUNTIFS($O$3:$O2068,$O2068,$L$3:$L2068,$L2068,$I$3:$I2068,$I2068) &gt;1,0,SUMIFS($Y$3:$Y$2503,$L$3:$L$2503,$L2068,$O$3:$O$2503,$O2068,$I$3:$I$2503,$I2068)),"-")</f>
        <v>-</v>
      </c>
      <c r="AC2068" s="27" t="str">
        <f t="shared" si="198"/>
        <v>-</v>
      </c>
    </row>
    <row r="2069" spans="1:29" s="1" customFormat="1">
      <c r="A2069" s="13"/>
      <c r="B2069" s="107" t="str">
        <f>IF(COUNTA($A2069)&gt;0,VLOOKUP($A2069,Corsa!$A$1:$F$43,2,FALSE),"-")</f>
        <v>-</v>
      </c>
      <c r="C2069" s="11"/>
      <c r="D2069" s="13"/>
      <c r="E2069" s="13"/>
      <c r="F2069" s="46" t="str">
        <f>IF(COUNTA($A2069)&gt;0,VLOOKUP($A2069,Corsa!$A$1:$F$43,3,FALSE),"-")</f>
        <v>-</v>
      </c>
      <c r="G2069" s="28" t="str">
        <f>IF($D2069&gt;0,VLOOKUP($D2069,Iscrizioni!$A$2:$M$2502,9,FALSE),"-")</f>
        <v>-</v>
      </c>
      <c r="H2069" s="28" t="str">
        <f>IF($D2069&gt;0,VLOOKUP($D2069,Iscrizioni!$A$2:$M$2502,4,FALSE),"-")</f>
        <v>-</v>
      </c>
      <c r="I2069" s="27" t="str">
        <f>IF($D2069&gt;0,VLOOKUP($D2069,Iscrizioni!$A$2:$M$2502,5,FALSE),"-")</f>
        <v>-</v>
      </c>
      <c r="J2069" s="27" t="str">
        <f>IF($D2069&gt;0,VLOOKUP($D2069,Iscrizioni!$A$2:$M$2502,10,FALSE),"-")</f>
        <v>-</v>
      </c>
      <c r="K2069" s="27" t="str">
        <f t="shared" si="196"/>
        <v>-</v>
      </c>
      <c r="L2069" s="46" t="str">
        <f>IF($D2069&gt;0,VLOOKUP($D2069,Iscrizioni!$A$2:$M$2502,11,FALSE),"-")</f>
        <v>-</v>
      </c>
      <c r="M2069" s="27" t="str">
        <f>IF($D2069&gt;0,VLOOKUP($D2069,Iscrizioni!$A$2:$N$2502,12,FALSE),"-")</f>
        <v>-</v>
      </c>
      <c r="N2069" s="46" t="str">
        <f>IF($D2069&gt;0,VLOOKUP($D2069,Iscrizioni!$A$2:$M$2502,6,FALSE),"-")</f>
        <v>-</v>
      </c>
      <c r="O2069" s="107" t="str">
        <f>IF($D2069&gt;0,VLOOKUP($D2069,Iscrizioni!$A$2:$M$2502,7,FALSE),"-")</f>
        <v>-</v>
      </c>
      <c r="P2069" s="46" t="str">
        <f>IF($D2069&gt;0,VLOOKUP(LEFT($N2069,1),Regione!$A$2:$C$21,2,FALSE),"-")</f>
        <v>-</v>
      </c>
      <c r="Q2069" s="112" t="str">
        <f ca="1">IF($D2069&gt;0,NormalizzaTempo("D",CELL("tipo",$E2069),$E2069),"-")</f>
        <v>-</v>
      </c>
      <c r="R2069" s="27" t="str">
        <f>IF($D2069&gt;0,VLOOKUP($D2069,Iscrizioni!$A$2:$M$2502,13,FALSE),"-")</f>
        <v>-</v>
      </c>
      <c r="S2069" s="112" t="str">
        <f t="shared" si="199"/>
        <v>-</v>
      </c>
      <c r="T2069" s="112" t="str">
        <f>IF($D2069&gt;0,SUMIFS($S$3:$S2069,$X$3:$X2069,1,$J$3:$J2069,$J2069),"-")</f>
        <v>-</v>
      </c>
      <c r="U2069" s="112" t="str">
        <f t="shared" si="200"/>
        <v>-</v>
      </c>
      <c r="V2069" s="112" t="str">
        <f t="shared" si="197"/>
        <v>-</v>
      </c>
      <c r="W2069" s="27" t="str">
        <f>IF(LEN($C2069)=0,IF($D2069&gt;0,COUNTIFS($A$3:$A2069,$A2069),"-"),"Escluso")</f>
        <v>-</v>
      </c>
      <c r="X2069" s="2" t="str">
        <f>IF(LEN($C2069)=0,IF($D2069&gt;0,COUNTIFS($J$3:$J2069,$J2069,$C$3:$C2069,""),"-"),"Escluso")</f>
        <v>-</v>
      </c>
      <c r="Y2069" s="127" t="str">
        <f t="shared" si="195"/>
        <v>-</v>
      </c>
      <c r="Z2069" s="2" t="str">
        <f>IF($D2069&gt;0,COUNTIFS($O$3:$O2069,$O2069,$L$3:$L2069,$L2069,$I$3:$I2069,$I2069),"-")</f>
        <v>-</v>
      </c>
      <c r="AA2069" s="27" t="str">
        <f>IF($D2069&gt;0,IF(OR($Z2069 &gt;1,$L2069&lt;&gt;"Adulti"),0,VLOOKUP($P2069,Regione!$B$2:$C$22,2,FALSE)),"-")</f>
        <v>-</v>
      </c>
      <c r="AB2069" s="27" t="str">
        <f>IF($D2069&gt;0,IF(COUNTIFS($O$3:$O2069,$O2069,$L$3:$L2069,$L2069,$I$3:$I2069,$I2069) &gt;1,0,SUMIFS($Y$3:$Y$2503,$L$3:$L$2503,$L2069,$O$3:$O$2503,$O2069,$I$3:$I$2503,$I2069)),"-")</f>
        <v>-</v>
      </c>
      <c r="AC2069" s="27" t="str">
        <f t="shared" si="198"/>
        <v>-</v>
      </c>
    </row>
    <row r="2070" spans="1:29">
      <c r="A2070" s="12"/>
      <c r="B2070" s="107" t="str">
        <f>IF(COUNTA($A2070)&gt;0,VLOOKUP($A2070,Corsa!$A$1:$F$43,2,FALSE),"-")</f>
        <v>-</v>
      </c>
      <c r="C2070" s="11"/>
      <c r="D2070" s="12"/>
      <c r="E2070" s="12"/>
      <c r="F2070" s="46" t="str">
        <f>IF(COUNTA($A2070)&gt;0,VLOOKUP($A2070,Corsa!$A$1:$F$43,3,FALSE),"-")</f>
        <v>-</v>
      </c>
      <c r="G2070" s="28" t="str">
        <f>IF($D2070&gt;0,VLOOKUP($D2070,Iscrizioni!$A$2:$M$2502,9,FALSE),"-")</f>
        <v>-</v>
      </c>
      <c r="H2070" s="28" t="str">
        <f>IF($D2070&gt;0,VLOOKUP($D2070,Iscrizioni!$A$2:$M$2502,4,FALSE),"-")</f>
        <v>-</v>
      </c>
      <c r="I2070" s="27" t="str">
        <f>IF($D2070&gt;0,VLOOKUP($D2070,Iscrizioni!$A$2:$M$2502,5,FALSE),"-")</f>
        <v>-</v>
      </c>
      <c r="J2070" s="27" t="str">
        <f>IF($D2070&gt;0,VLOOKUP($D2070,Iscrizioni!$A$2:$M$2502,10,FALSE),"-")</f>
        <v>-</v>
      </c>
      <c r="K2070" s="27" t="str">
        <f t="shared" si="196"/>
        <v>-</v>
      </c>
      <c r="L2070" s="46" t="str">
        <f>IF($D2070&gt;0,VLOOKUP($D2070,Iscrizioni!$A$2:$M$2502,11,FALSE),"-")</f>
        <v>-</v>
      </c>
      <c r="M2070" s="27" t="str">
        <f>IF($D2070&gt;0,VLOOKUP($D2070,Iscrizioni!$A$2:$N$2502,12,FALSE),"-")</f>
        <v>-</v>
      </c>
      <c r="N2070" s="46" t="str">
        <f>IF($D2070&gt;0,VLOOKUP($D2070,Iscrizioni!$A$2:$M$2502,6,FALSE),"-")</f>
        <v>-</v>
      </c>
      <c r="O2070" s="107" t="str">
        <f>IF($D2070&gt;0,VLOOKUP($D2070,Iscrizioni!$A$2:$M$2502,7,FALSE),"-")</f>
        <v>-</v>
      </c>
      <c r="P2070" s="46" t="str">
        <f>IF($D2070&gt;0,VLOOKUP(LEFT($N2070,1),Regione!$A$2:$C$21,2,FALSE),"-")</f>
        <v>-</v>
      </c>
      <c r="Q2070" s="112" t="str">
        <f ca="1">IF($D2070&gt;0,NormalizzaTempo("D",CELL("tipo",$E2070),$E2070),"-")</f>
        <v>-</v>
      </c>
      <c r="R2070" s="27" t="str">
        <f>IF($D2070&gt;0,VLOOKUP($D2070,Iscrizioni!$A$2:$M$2502,13,FALSE),"-")</f>
        <v>-</v>
      </c>
      <c r="S2070" s="112" t="str">
        <f t="shared" si="199"/>
        <v>-</v>
      </c>
      <c r="T2070" s="112" t="str">
        <f>IF($D2070&gt;0,SUMIFS($S$3:$S2070,$X$3:$X2070,1,$J$3:$J2070,$J2070),"-")</f>
        <v>-</v>
      </c>
      <c r="U2070" s="112" t="str">
        <f t="shared" si="200"/>
        <v>-</v>
      </c>
      <c r="V2070" s="112" t="str">
        <f t="shared" si="197"/>
        <v>-</v>
      </c>
      <c r="W2070" s="27" t="str">
        <f>IF(LEN($C2070)=0,IF($D2070&gt;0,COUNTIFS($A$3:$A2070,$A2070),"-"),"Escluso")</f>
        <v>-</v>
      </c>
      <c r="X2070" s="2" t="str">
        <f>IF(LEN($C2070)=0,IF($D2070&gt;0,COUNTIFS($J$3:$J2070,$J2070,$C$3:$C2070,""),"-"),"Escluso")</f>
        <v>-</v>
      </c>
      <c r="Y2070" s="127" t="str">
        <f t="shared" si="195"/>
        <v>-</v>
      </c>
      <c r="Z2070" s="2" t="str">
        <f>IF($D2070&gt;0,COUNTIFS($O$3:$O2070,$O2070,$L$3:$L2070,$L2070,$I$3:$I2070,$I2070),"-")</f>
        <v>-</v>
      </c>
      <c r="AA2070" s="27" t="str">
        <f>IF($D2070&gt;0,IF(OR($Z2070 &gt;1,$L2070&lt;&gt;"Adulti"),0,VLOOKUP($P2070,Regione!$B$2:$C$22,2,FALSE)),"-")</f>
        <v>-</v>
      </c>
      <c r="AB2070" s="27" t="str">
        <f>IF($D2070&gt;0,IF(COUNTIFS($O$3:$O2070,$O2070,$L$3:$L2070,$L2070,$I$3:$I2070,$I2070) &gt;1,0,SUMIFS($Y$3:$Y$2503,$L$3:$L$2503,$L2070,$O$3:$O$2503,$O2070,$I$3:$I$2503,$I2070)),"-")</f>
        <v>-</v>
      </c>
      <c r="AC2070" s="27" t="str">
        <f t="shared" si="198"/>
        <v>-</v>
      </c>
    </row>
    <row r="2071" spans="1:29">
      <c r="A2071" s="12"/>
      <c r="B2071" s="107" t="str">
        <f>IF(COUNTA($A2071)&gt;0,VLOOKUP($A2071,Corsa!$A$1:$F$43,2,FALSE),"-")</f>
        <v>-</v>
      </c>
      <c r="C2071" s="11"/>
      <c r="D2071" s="12"/>
      <c r="E2071" s="12"/>
      <c r="F2071" s="46" t="str">
        <f>IF(COUNTA($A2071)&gt;0,VLOOKUP($A2071,Corsa!$A$1:$F$43,3,FALSE),"-")</f>
        <v>-</v>
      </c>
      <c r="G2071" s="28" t="str">
        <f>IF($D2071&gt;0,VLOOKUP($D2071,Iscrizioni!$A$2:$M$2502,9,FALSE),"-")</f>
        <v>-</v>
      </c>
      <c r="H2071" s="28" t="str">
        <f>IF($D2071&gt;0,VLOOKUP($D2071,Iscrizioni!$A$2:$M$2502,4,FALSE),"-")</f>
        <v>-</v>
      </c>
      <c r="I2071" s="27" t="str">
        <f>IF($D2071&gt;0,VLOOKUP($D2071,Iscrizioni!$A$2:$M$2502,5,FALSE),"-")</f>
        <v>-</v>
      </c>
      <c r="J2071" s="27" t="str">
        <f>IF($D2071&gt;0,VLOOKUP($D2071,Iscrizioni!$A$2:$M$2502,10,FALSE),"-")</f>
        <v>-</v>
      </c>
      <c r="K2071" s="27" t="str">
        <f t="shared" si="196"/>
        <v>-</v>
      </c>
      <c r="L2071" s="46" t="str">
        <f>IF($D2071&gt;0,VLOOKUP($D2071,Iscrizioni!$A$2:$M$2502,11,FALSE),"-")</f>
        <v>-</v>
      </c>
      <c r="M2071" s="27" t="str">
        <f>IF($D2071&gt;0,VLOOKUP($D2071,Iscrizioni!$A$2:$N$2502,12,FALSE),"-")</f>
        <v>-</v>
      </c>
      <c r="N2071" s="46" t="str">
        <f>IF($D2071&gt;0,VLOOKUP($D2071,Iscrizioni!$A$2:$M$2502,6,FALSE),"-")</f>
        <v>-</v>
      </c>
      <c r="O2071" s="107" t="str">
        <f>IF($D2071&gt;0,VLOOKUP($D2071,Iscrizioni!$A$2:$M$2502,7,FALSE),"-")</f>
        <v>-</v>
      </c>
      <c r="P2071" s="46" t="str">
        <f>IF($D2071&gt;0,VLOOKUP(LEFT($N2071,1),Regione!$A$2:$C$21,2,FALSE),"-")</f>
        <v>-</v>
      </c>
      <c r="Q2071" s="112" t="str">
        <f ca="1">IF($D2071&gt;0,NormalizzaTempo("D",CELL("tipo",$E2071),$E2071),"-")</f>
        <v>-</v>
      </c>
      <c r="R2071" s="27" t="str">
        <f>IF($D2071&gt;0,VLOOKUP($D2071,Iscrizioni!$A$2:$M$2502,13,FALSE),"-")</f>
        <v>-</v>
      </c>
      <c r="S2071" s="112" t="str">
        <f t="shared" si="199"/>
        <v>-</v>
      </c>
      <c r="T2071" s="112" t="str">
        <f>IF($D2071&gt;0,SUMIFS($S$3:$S2071,$X$3:$X2071,1,$J$3:$J2071,$J2071),"-")</f>
        <v>-</v>
      </c>
      <c r="U2071" s="112" t="str">
        <f t="shared" si="200"/>
        <v>-</v>
      </c>
      <c r="V2071" s="112" t="str">
        <f t="shared" si="197"/>
        <v>-</v>
      </c>
      <c r="W2071" s="27" t="str">
        <f>IF(LEN($C2071)=0,IF($D2071&gt;0,COUNTIFS($A$3:$A2071,$A2071),"-"),"Escluso")</f>
        <v>-</v>
      </c>
      <c r="X2071" s="2" t="str">
        <f>IF(LEN($C2071)=0,IF($D2071&gt;0,COUNTIFS($J$3:$J2071,$J2071,$C$3:$C2071,""),"-"),"Escluso")</f>
        <v>-</v>
      </c>
      <c r="Y2071" s="127" t="str">
        <f t="shared" si="195"/>
        <v>-</v>
      </c>
      <c r="Z2071" s="2" t="str">
        <f>IF($D2071&gt;0,COUNTIFS($O$3:$O2071,$O2071,$L$3:$L2071,$L2071,$I$3:$I2071,$I2071),"-")</f>
        <v>-</v>
      </c>
      <c r="AA2071" s="27" t="str">
        <f>IF($D2071&gt;0,IF(OR($Z2071 &gt;1,$L2071&lt;&gt;"Adulti"),0,VLOOKUP($P2071,Regione!$B$2:$C$22,2,FALSE)),"-")</f>
        <v>-</v>
      </c>
      <c r="AB2071" s="27" t="str">
        <f>IF($D2071&gt;0,IF(COUNTIFS($O$3:$O2071,$O2071,$L$3:$L2071,$L2071,$I$3:$I2071,$I2071) &gt;1,0,SUMIFS($Y$3:$Y$2503,$L$3:$L$2503,$L2071,$O$3:$O$2503,$O2071,$I$3:$I$2503,$I2071)),"-")</f>
        <v>-</v>
      </c>
      <c r="AC2071" s="27" t="str">
        <f t="shared" si="198"/>
        <v>-</v>
      </c>
    </row>
    <row r="2072" spans="1:29">
      <c r="A2072" s="12"/>
      <c r="B2072" s="107" t="str">
        <f>IF(COUNTA($A2072)&gt;0,VLOOKUP($A2072,Corsa!$A$1:$F$43,2,FALSE),"-")</f>
        <v>-</v>
      </c>
      <c r="C2072" s="11"/>
      <c r="D2072" s="12"/>
      <c r="E2072" s="12"/>
      <c r="F2072" s="46" t="str">
        <f>IF(COUNTA($A2072)&gt;0,VLOOKUP($A2072,Corsa!$A$1:$F$43,3,FALSE),"-")</f>
        <v>-</v>
      </c>
      <c r="G2072" s="28" t="str">
        <f>IF($D2072&gt;0,VLOOKUP($D2072,Iscrizioni!$A$2:$M$2502,9,FALSE),"-")</f>
        <v>-</v>
      </c>
      <c r="H2072" s="28" t="str">
        <f>IF($D2072&gt;0,VLOOKUP($D2072,Iscrizioni!$A$2:$M$2502,4,FALSE),"-")</f>
        <v>-</v>
      </c>
      <c r="I2072" s="27" t="str">
        <f>IF($D2072&gt;0,VLOOKUP($D2072,Iscrizioni!$A$2:$M$2502,5,FALSE),"-")</f>
        <v>-</v>
      </c>
      <c r="J2072" s="27" t="str">
        <f>IF($D2072&gt;0,VLOOKUP($D2072,Iscrizioni!$A$2:$M$2502,10,FALSE),"-")</f>
        <v>-</v>
      </c>
      <c r="K2072" s="27" t="str">
        <f t="shared" si="196"/>
        <v>-</v>
      </c>
      <c r="L2072" s="46" t="str">
        <f>IF($D2072&gt;0,VLOOKUP($D2072,Iscrizioni!$A$2:$M$2502,11,FALSE),"-")</f>
        <v>-</v>
      </c>
      <c r="M2072" s="27" t="str">
        <f>IF($D2072&gt;0,VLOOKUP($D2072,Iscrizioni!$A$2:$N$2502,12,FALSE),"-")</f>
        <v>-</v>
      </c>
      <c r="N2072" s="46" t="str">
        <f>IF($D2072&gt;0,VLOOKUP($D2072,Iscrizioni!$A$2:$M$2502,6,FALSE),"-")</f>
        <v>-</v>
      </c>
      <c r="O2072" s="107" t="str">
        <f>IF($D2072&gt;0,VLOOKUP($D2072,Iscrizioni!$A$2:$M$2502,7,FALSE),"-")</f>
        <v>-</v>
      </c>
      <c r="P2072" s="46" t="str">
        <f>IF($D2072&gt;0,VLOOKUP(LEFT($N2072,1),Regione!$A$2:$C$21,2,FALSE),"-")</f>
        <v>-</v>
      </c>
      <c r="Q2072" s="112" t="str">
        <f ca="1">IF($D2072&gt;0,NormalizzaTempo("D",CELL("tipo",$E2072),$E2072),"-")</f>
        <v>-</v>
      </c>
      <c r="R2072" s="27" t="str">
        <f>IF($D2072&gt;0,VLOOKUP($D2072,Iscrizioni!$A$2:$M$2502,13,FALSE),"-")</f>
        <v>-</v>
      </c>
      <c r="S2072" s="112" t="str">
        <f t="shared" si="199"/>
        <v>-</v>
      </c>
      <c r="T2072" s="112" t="str">
        <f>IF($D2072&gt;0,SUMIFS($S$3:$S2072,$X$3:$X2072,1,$J$3:$J2072,$J2072),"-")</f>
        <v>-</v>
      </c>
      <c r="U2072" s="112" t="str">
        <f t="shared" si="200"/>
        <v>-</v>
      </c>
      <c r="V2072" s="112" t="str">
        <f t="shared" si="197"/>
        <v>-</v>
      </c>
      <c r="W2072" s="27" t="str">
        <f>IF(LEN($C2072)=0,IF($D2072&gt;0,COUNTIFS($A$3:$A2072,$A2072),"-"),"Escluso")</f>
        <v>-</v>
      </c>
      <c r="X2072" s="2" t="str">
        <f>IF(LEN($C2072)=0,IF($D2072&gt;0,COUNTIFS($J$3:$J2072,$J2072,$C$3:$C2072,""),"-"),"Escluso")</f>
        <v>-</v>
      </c>
      <c r="Y2072" s="127" t="str">
        <f t="shared" si="195"/>
        <v>-</v>
      </c>
      <c r="Z2072" s="2" t="str">
        <f>IF($D2072&gt;0,COUNTIFS($O$3:$O2072,$O2072,$L$3:$L2072,$L2072,$I$3:$I2072,$I2072),"-")</f>
        <v>-</v>
      </c>
      <c r="AA2072" s="27" t="str">
        <f>IF($D2072&gt;0,IF(OR($Z2072 &gt;1,$L2072&lt;&gt;"Adulti"),0,VLOOKUP($P2072,Regione!$B$2:$C$22,2,FALSE)),"-")</f>
        <v>-</v>
      </c>
      <c r="AB2072" s="27" t="str">
        <f>IF($D2072&gt;0,IF(COUNTIFS($O$3:$O2072,$O2072,$L$3:$L2072,$L2072,$I$3:$I2072,$I2072) &gt;1,0,SUMIFS($Y$3:$Y$2503,$L$3:$L$2503,$L2072,$O$3:$O$2503,$O2072,$I$3:$I$2503,$I2072)),"-")</f>
        <v>-</v>
      </c>
      <c r="AC2072" s="27" t="str">
        <f t="shared" si="198"/>
        <v>-</v>
      </c>
    </row>
    <row r="2073" spans="1:29">
      <c r="A2073" s="12"/>
      <c r="B2073" s="107" t="str">
        <f>IF(COUNTA($A2073)&gt;0,VLOOKUP($A2073,Corsa!$A$1:$F$43,2,FALSE),"-")</f>
        <v>-</v>
      </c>
      <c r="C2073" s="11"/>
      <c r="D2073" s="12"/>
      <c r="E2073" s="12"/>
      <c r="F2073" s="46" t="str">
        <f>IF(COUNTA($A2073)&gt;0,VLOOKUP($A2073,Corsa!$A$1:$F$43,3,FALSE),"-")</f>
        <v>-</v>
      </c>
      <c r="G2073" s="28" t="str">
        <f>IF($D2073&gt;0,VLOOKUP($D2073,Iscrizioni!$A$2:$M$2502,9,FALSE),"-")</f>
        <v>-</v>
      </c>
      <c r="H2073" s="28" t="str">
        <f>IF($D2073&gt;0,VLOOKUP($D2073,Iscrizioni!$A$2:$M$2502,4,FALSE),"-")</f>
        <v>-</v>
      </c>
      <c r="I2073" s="27" t="str">
        <f>IF($D2073&gt;0,VLOOKUP($D2073,Iscrizioni!$A$2:$M$2502,5,FALSE),"-")</f>
        <v>-</v>
      </c>
      <c r="J2073" s="27" t="str">
        <f>IF($D2073&gt;0,VLOOKUP($D2073,Iscrizioni!$A$2:$M$2502,10,FALSE),"-")</f>
        <v>-</v>
      </c>
      <c r="K2073" s="27" t="str">
        <f t="shared" si="196"/>
        <v>-</v>
      </c>
      <c r="L2073" s="46" t="str">
        <f>IF($D2073&gt;0,VLOOKUP($D2073,Iscrizioni!$A$2:$M$2502,11,FALSE),"-")</f>
        <v>-</v>
      </c>
      <c r="M2073" s="27" t="str">
        <f>IF($D2073&gt;0,VLOOKUP($D2073,Iscrizioni!$A$2:$N$2502,12,FALSE),"-")</f>
        <v>-</v>
      </c>
      <c r="N2073" s="46" t="str">
        <f>IF($D2073&gt;0,VLOOKUP($D2073,Iscrizioni!$A$2:$M$2502,6,FALSE),"-")</f>
        <v>-</v>
      </c>
      <c r="O2073" s="107" t="str">
        <f>IF($D2073&gt;0,VLOOKUP($D2073,Iscrizioni!$A$2:$M$2502,7,FALSE),"-")</f>
        <v>-</v>
      </c>
      <c r="P2073" s="46" t="str">
        <f>IF($D2073&gt;0,VLOOKUP(LEFT($N2073,1),Regione!$A$2:$C$21,2,FALSE),"-")</f>
        <v>-</v>
      </c>
      <c r="Q2073" s="112" t="str">
        <f ca="1">IF($D2073&gt;0,NormalizzaTempo("D",CELL("tipo",$E2073),$E2073),"-")</f>
        <v>-</v>
      </c>
      <c r="R2073" s="27" t="str">
        <f>IF($D2073&gt;0,VLOOKUP($D2073,Iscrizioni!$A$2:$M$2502,13,FALSE),"-")</f>
        <v>-</v>
      </c>
      <c r="S2073" s="112" t="str">
        <f t="shared" si="199"/>
        <v>-</v>
      </c>
      <c r="T2073" s="112" t="str">
        <f>IF($D2073&gt;0,SUMIFS($S$3:$S2073,$X$3:$X2073,1,$J$3:$J2073,$J2073),"-")</f>
        <v>-</v>
      </c>
      <c r="U2073" s="112" t="str">
        <f t="shared" si="200"/>
        <v>-</v>
      </c>
      <c r="V2073" s="112" t="str">
        <f t="shared" si="197"/>
        <v>-</v>
      </c>
      <c r="W2073" s="27" t="str">
        <f>IF(LEN($C2073)=0,IF($D2073&gt;0,COUNTIFS($A$3:$A2073,$A2073),"-"),"Escluso")</f>
        <v>-</v>
      </c>
      <c r="X2073" s="2" t="str">
        <f>IF(LEN($C2073)=0,IF($D2073&gt;0,COUNTIFS($J$3:$J2073,$J2073,$C$3:$C2073,""),"-"),"Escluso")</f>
        <v>-</v>
      </c>
      <c r="Y2073" s="127" t="str">
        <f t="shared" si="195"/>
        <v>-</v>
      </c>
      <c r="Z2073" s="2" t="str">
        <f>IF($D2073&gt;0,COUNTIFS($O$3:$O2073,$O2073,$L$3:$L2073,$L2073,$I$3:$I2073,$I2073),"-")</f>
        <v>-</v>
      </c>
      <c r="AA2073" s="27" t="str">
        <f>IF($D2073&gt;0,IF(OR($Z2073 &gt;1,$L2073&lt;&gt;"Adulti"),0,VLOOKUP($P2073,Regione!$B$2:$C$22,2,FALSE)),"-")</f>
        <v>-</v>
      </c>
      <c r="AB2073" s="27" t="str">
        <f>IF($D2073&gt;0,IF(COUNTIFS($O$3:$O2073,$O2073,$L$3:$L2073,$L2073,$I$3:$I2073,$I2073) &gt;1,0,SUMIFS($Y$3:$Y$2503,$L$3:$L$2503,$L2073,$O$3:$O$2503,$O2073,$I$3:$I$2503,$I2073)),"-")</f>
        <v>-</v>
      </c>
      <c r="AC2073" s="27" t="str">
        <f t="shared" si="198"/>
        <v>-</v>
      </c>
    </row>
    <row r="2074" spans="1:29">
      <c r="A2074" s="12"/>
      <c r="B2074" s="107" t="str">
        <f>IF(COUNTA($A2074)&gt;0,VLOOKUP($A2074,Corsa!$A$1:$F$43,2,FALSE),"-")</f>
        <v>-</v>
      </c>
      <c r="C2074" s="11"/>
      <c r="D2074" s="12"/>
      <c r="E2074" s="12"/>
      <c r="F2074" s="46" t="str">
        <f>IF(COUNTA($A2074)&gt;0,VLOOKUP($A2074,Corsa!$A$1:$F$43,3,FALSE),"-")</f>
        <v>-</v>
      </c>
      <c r="G2074" s="28" t="str">
        <f>IF($D2074&gt;0,VLOOKUP($D2074,Iscrizioni!$A$2:$M$2502,9,FALSE),"-")</f>
        <v>-</v>
      </c>
      <c r="H2074" s="28" t="str">
        <f>IF($D2074&gt;0,VLOOKUP($D2074,Iscrizioni!$A$2:$M$2502,4,FALSE),"-")</f>
        <v>-</v>
      </c>
      <c r="I2074" s="27" t="str">
        <f>IF($D2074&gt;0,VLOOKUP($D2074,Iscrizioni!$A$2:$M$2502,5,FALSE),"-")</f>
        <v>-</v>
      </c>
      <c r="J2074" s="27" t="str">
        <f>IF($D2074&gt;0,VLOOKUP($D2074,Iscrizioni!$A$2:$M$2502,10,FALSE),"-")</f>
        <v>-</v>
      </c>
      <c r="K2074" s="27" t="str">
        <f t="shared" si="196"/>
        <v>-</v>
      </c>
      <c r="L2074" s="46" t="str">
        <f>IF($D2074&gt;0,VLOOKUP($D2074,Iscrizioni!$A$2:$M$2502,11,FALSE),"-")</f>
        <v>-</v>
      </c>
      <c r="M2074" s="27" t="str">
        <f>IF($D2074&gt;0,VLOOKUP($D2074,Iscrizioni!$A$2:$N$2502,12,FALSE),"-")</f>
        <v>-</v>
      </c>
      <c r="N2074" s="46" t="str">
        <f>IF($D2074&gt;0,VLOOKUP($D2074,Iscrizioni!$A$2:$M$2502,6,FALSE),"-")</f>
        <v>-</v>
      </c>
      <c r="O2074" s="107" t="str">
        <f>IF($D2074&gt;0,VLOOKUP($D2074,Iscrizioni!$A$2:$M$2502,7,FALSE),"-")</f>
        <v>-</v>
      </c>
      <c r="P2074" s="46" t="str">
        <f>IF($D2074&gt;0,VLOOKUP(LEFT($N2074,1),Regione!$A$2:$C$21,2,FALSE),"-")</f>
        <v>-</v>
      </c>
      <c r="Q2074" s="112" t="str">
        <f ca="1">IF($D2074&gt;0,NormalizzaTempo("D",CELL("tipo",$E2074),$E2074),"-")</f>
        <v>-</v>
      </c>
      <c r="R2074" s="27" t="str">
        <f>IF($D2074&gt;0,VLOOKUP($D2074,Iscrizioni!$A$2:$M$2502,13,FALSE),"-")</f>
        <v>-</v>
      </c>
      <c r="S2074" s="112" t="str">
        <f t="shared" si="199"/>
        <v>-</v>
      </c>
      <c r="T2074" s="112" t="str">
        <f>IF($D2074&gt;0,SUMIFS($S$3:$S2074,$X$3:$X2074,1,$J$3:$J2074,$J2074),"-")</f>
        <v>-</v>
      </c>
      <c r="U2074" s="112" t="str">
        <f t="shared" si="200"/>
        <v>-</v>
      </c>
      <c r="V2074" s="112" t="str">
        <f t="shared" si="197"/>
        <v>-</v>
      </c>
      <c r="W2074" s="27" t="str">
        <f>IF(LEN($C2074)=0,IF($D2074&gt;0,COUNTIFS($A$3:$A2074,$A2074),"-"),"Escluso")</f>
        <v>-</v>
      </c>
      <c r="X2074" s="2" t="str">
        <f>IF(LEN($C2074)=0,IF($D2074&gt;0,COUNTIFS($J$3:$J2074,$J2074,$C$3:$C2074,""),"-"),"Escluso")</f>
        <v>-</v>
      </c>
      <c r="Y2074" s="127" t="str">
        <f t="shared" si="195"/>
        <v>-</v>
      </c>
      <c r="Z2074" s="2" t="str">
        <f>IF($D2074&gt;0,COUNTIFS($O$3:$O2074,$O2074,$L$3:$L2074,$L2074,$I$3:$I2074,$I2074),"-")</f>
        <v>-</v>
      </c>
      <c r="AA2074" s="27" t="str">
        <f>IF($D2074&gt;0,IF(OR($Z2074 &gt;1,$L2074&lt;&gt;"Adulti"),0,VLOOKUP($P2074,Regione!$B$2:$C$22,2,FALSE)),"-")</f>
        <v>-</v>
      </c>
      <c r="AB2074" s="27" t="str">
        <f>IF($D2074&gt;0,IF(COUNTIFS($O$3:$O2074,$O2074,$L$3:$L2074,$L2074,$I$3:$I2074,$I2074) &gt;1,0,SUMIFS($Y$3:$Y$2503,$L$3:$L$2503,$L2074,$O$3:$O$2503,$O2074,$I$3:$I$2503,$I2074)),"-")</f>
        <v>-</v>
      </c>
      <c r="AC2074" s="27" t="str">
        <f t="shared" si="198"/>
        <v>-</v>
      </c>
    </row>
    <row r="2075" spans="1:29">
      <c r="A2075" s="12"/>
      <c r="B2075" s="107" t="str">
        <f>IF(COUNTA($A2075)&gt;0,VLOOKUP($A2075,Corsa!$A$1:$F$43,2,FALSE),"-")</f>
        <v>-</v>
      </c>
      <c r="C2075" s="11"/>
      <c r="D2075" s="12"/>
      <c r="E2075" s="12"/>
      <c r="F2075" s="46" t="str">
        <f>IF(COUNTA($A2075)&gt;0,VLOOKUP($A2075,Corsa!$A$1:$F$43,3,FALSE),"-")</f>
        <v>-</v>
      </c>
      <c r="G2075" s="28" t="str">
        <f>IF($D2075&gt;0,VLOOKUP($D2075,Iscrizioni!$A$2:$M$2502,9,FALSE),"-")</f>
        <v>-</v>
      </c>
      <c r="H2075" s="28" t="str">
        <f>IF($D2075&gt;0,VLOOKUP($D2075,Iscrizioni!$A$2:$M$2502,4,FALSE),"-")</f>
        <v>-</v>
      </c>
      <c r="I2075" s="27" t="str">
        <f>IF($D2075&gt;0,VLOOKUP($D2075,Iscrizioni!$A$2:$M$2502,5,FALSE),"-")</f>
        <v>-</v>
      </c>
      <c r="J2075" s="27" t="str">
        <f>IF($D2075&gt;0,VLOOKUP($D2075,Iscrizioni!$A$2:$M$2502,10,FALSE),"-")</f>
        <v>-</v>
      </c>
      <c r="K2075" s="27" t="str">
        <f t="shared" si="196"/>
        <v>-</v>
      </c>
      <c r="L2075" s="46" t="str">
        <f>IF($D2075&gt;0,VLOOKUP($D2075,Iscrizioni!$A$2:$M$2502,11,FALSE),"-")</f>
        <v>-</v>
      </c>
      <c r="M2075" s="27" t="str">
        <f>IF($D2075&gt;0,VLOOKUP($D2075,Iscrizioni!$A$2:$N$2502,12,FALSE),"-")</f>
        <v>-</v>
      </c>
      <c r="N2075" s="46" t="str">
        <f>IF($D2075&gt;0,VLOOKUP($D2075,Iscrizioni!$A$2:$M$2502,6,FALSE),"-")</f>
        <v>-</v>
      </c>
      <c r="O2075" s="107" t="str">
        <f>IF($D2075&gt;0,VLOOKUP($D2075,Iscrizioni!$A$2:$M$2502,7,FALSE),"-")</f>
        <v>-</v>
      </c>
      <c r="P2075" s="46" t="str">
        <f>IF($D2075&gt;0,VLOOKUP(LEFT($N2075,1),Regione!$A$2:$C$21,2,FALSE),"-")</f>
        <v>-</v>
      </c>
      <c r="Q2075" s="112" t="str">
        <f ca="1">IF($D2075&gt;0,NormalizzaTempo("D",CELL("tipo",$E2075),$E2075),"-")</f>
        <v>-</v>
      </c>
      <c r="R2075" s="27" t="str">
        <f>IF($D2075&gt;0,VLOOKUP($D2075,Iscrizioni!$A$2:$M$2502,13,FALSE),"-")</f>
        <v>-</v>
      </c>
      <c r="S2075" s="112" t="str">
        <f t="shared" si="199"/>
        <v>-</v>
      </c>
      <c r="T2075" s="112" t="str">
        <f>IF($D2075&gt;0,SUMIFS($S$3:$S2075,$X$3:$X2075,1,$J$3:$J2075,$J2075),"-")</f>
        <v>-</v>
      </c>
      <c r="U2075" s="112" t="str">
        <f t="shared" si="200"/>
        <v>-</v>
      </c>
      <c r="V2075" s="112" t="str">
        <f t="shared" si="197"/>
        <v>-</v>
      </c>
      <c r="W2075" s="27" t="str">
        <f>IF(LEN($C2075)=0,IF($D2075&gt;0,COUNTIFS($A$3:$A2075,$A2075),"-"),"Escluso")</f>
        <v>-</v>
      </c>
      <c r="X2075" s="2" t="str">
        <f>IF(LEN($C2075)=0,IF($D2075&gt;0,COUNTIFS($J$3:$J2075,$J2075,$C$3:$C2075,""),"-"),"Escluso")</f>
        <v>-</v>
      </c>
      <c r="Y2075" s="127" t="str">
        <f t="shared" si="195"/>
        <v>-</v>
      </c>
      <c r="Z2075" s="2" t="str">
        <f>IF($D2075&gt;0,COUNTIFS($O$3:$O2075,$O2075,$L$3:$L2075,$L2075,$I$3:$I2075,$I2075),"-")</f>
        <v>-</v>
      </c>
      <c r="AA2075" s="27" t="str">
        <f>IF($D2075&gt;0,IF(OR($Z2075 &gt;1,$L2075&lt;&gt;"Adulti"),0,VLOOKUP($P2075,Regione!$B$2:$C$22,2,FALSE)),"-")</f>
        <v>-</v>
      </c>
      <c r="AB2075" s="27" t="str">
        <f>IF($D2075&gt;0,IF(COUNTIFS($O$3:$O2075,$O2075,$L$3:$L2075,$L2075,$I$3:$I2075,$I2075) &gt;1,0,SUMIFS($Y$3:$Y$2503,$L$3:$L$2503,$L2075,$O$3:$O$2503,$O2075,$I$3:$I$2503,$I2075)),"-")</f>
        <v>-</v>
      </c>
      <c r="AC2075" s="27" t="str">
        <f t="shared" si="198"/>
        <v>-</v>
      </c>
    </row>
    <row r="2076" spans="1:29" s="1" customFormat="1">
      <c r="A2076" s="13"/>
      <c r="B2076" s="107" t="str">
        <f>IF(COUNTA($A2076)&gt;0,VLOOKUP($A2076,Corsa!$A$1:$F$43,2,FALSE),"-")</f>
        <v>-</v>
      </c>
      <c r="C2076" s="11"/>
      <c r="D2076" s="13"/>
      <c r="E2076" s="13"/>
      <c r="F2076" s="46" t="str">
        <f>IF(COUNTA($A2076)&gt;0,VLOOKUP($A2076,Corsa!$A$1:$F$43,3,FALSE),"-")</f>
        <v>-</v>
      </c>
      <c r="G2076" s="28" t="str">
        <f>IF($D2076&gt;0,VLOOKUP($D2076,Iscrizioni!$A$2:$M$2502,9,FALSE),"-")</f>
        <v>-</v>
      </c>
      <c r="H2076" s="28" t="str">
        <f>IF($D2076&gt;0,VLOOKUP($D2076,Iscrizioni!$A$2:$M$2502,4,FALSE),"-")</f>
        <v>-</v>
      </c>
      <c r="I2076" s="27" t="str">
        <f>IF($D2076&gt;0,VLOOKUP($D2076,Iscrizioni!$A$2:$M$2502,5,FALSE),"-")</f>
        <v>-</v>
      </c>
      <c r="J2076" s="27" t="str">
        <f>IF($D2076&gt;0,VLOOKUP($D2076,Iscrizioni!$A$2:$M$2502,10,FALSE),"-")</f>
        <v>-</v>
      </c>
      <c r="K2076" s="27" t="str">
        <f t="shared" si="196"/>
        <v>-</v>
      </c>
      <c r="L2076" s="46" t="str">
        <f>IF($D2076&gt;0,VLOOKUP($D2076,Iscrizioni!$A$2:$M$2502,11,FALSE),"-")</f>
        <v>-</v>
      </c>
      <c r="M2076" s="27" t="str">
        <f>IF($D2076&gt;0,VLOOKUP($D2076,Iscrizioni!$A$2:$N$2502,12,FALSE),"-")</f>
        <v>-</v>
      </c>
      <c r="N2076" s="46" t="str">
        <f>IF($D2076&gt;0,VLOOKUP($D2076,Iscrizioni!$A$2:$M$2502,6,FALSE),"-")</f>
        <v>-</v>
      </c>
      <c r="O2076" s="107" t="str">
        <f>IF($D2076&gt;0,VLOOKUP($D2076,Iscrizioni!$A$2:$M$2502,7,FALSE),"-")</f>
        <v>-</v>
      </c>
      <c r="P2076" s="46" t="str">
        <f>IF($D2076&gt;0,VLOOKUP(LEFT($N2076,1),Regione!$A$2:$C$21,2,FALSE),"-")</f>
        <v>-</v>
      </c>
      <c r="Q2076" s="112" t="str">
        <f ca="1">IF($D2076&gt;0,NormalizzaTempo("D",CELL("tipo",$E2076),$E2076),"-")</f>
        <v>-</v>
      </c>
      <c r="R2076" s="27" t="str">
        <f>IF($D2076&gt;0,VLOOKUP($D2076,Iscrizioni!$A$2:$M$2502,13,FALSE),"-")</f>
        <v>-</v>
      </c>
      <c r="S2076" s="112" t="str">
        <f t="shared" si="199"/>
        <v>-</v>
      </c>
      <c r="T2076" s="112" t="str">
        <f>IF($D2076&gt;0,SUMIFS($S$3:$S2076,$X$3:$X2076,1,$J$3:$J2076,$J2076),"-")</f>
        <v>-</v>
      </c>
      <c r="U2076" s="112" t="str">
        <f t="shared" si="200"/>
        <v>-</v>
      </c>
      <c r="V2076" s="112" t="str">
        <f t="shared" si="197"/>
        <v>-</v>
      </c>
      <c r="W2076" s="27" t="str">
        <f>IF(LEN($C2076)=0,IF($D2076&gt;0,COUNTIFS($A$3:$A2076,$A2076),"-"),"Escluso")</f>
        <v>-</v>
      </c>
      <c r="X2076" s="2" t="str">
        <f>IF(LEN($C2076)=0,IF($D2076&gt;0,COUNTIFS($J$3:$J2076,$J2076,$C$3:$C2076,""),"-"),"Escluso")</f>
        <v>-</v>
      </c>
      <c r="Y2076" s="127" t="str">
        <f t="shared" si="195"/>
        <v>-</v>
      </c>
      <c r="Z2076" s="2" t="str">
        <f>IF($D2076&gt;0,COUNTIFS($O$3:$O2076,$O2076,$L$3:$L2076,$L2076,$I$3:$I2076,$I2076),"-")</f>
        <v>-</v>
      </c>
      <c r="AA2076" s="27" t="str">
        <f>IF($D2076&gt;0,IF(OR($Z2076 &gt;1,$L2076&lt;&gt;"Adulti"),0,VLOOKUP($P2076,Regione!$B$2:$C$22,2,FALSE)),"-")</f>
        <v>-</v>
      </c>
      <c r="AB2076" s="27" t="str">
        <f>IF($D2076&gt;0,IF(COUNTIFS($O$3:$O2076,$O2076,$L$3:$L2076,$L2076,$I$3:$I2076,$I2076) &gt;1,0,SUMIFS($Y$3:$Y$2503,$L$3:$L$2503,$L2076,$O$3:$O$2503,$O2076,$I$3:$I$2503,$I2076)),"-")</f>
        <v>-</v>
      </c>
      <c r="AC2076" s="27" t="str">
        <f t="shared" si="198"/>
        <v>-</v>
      </c>
    </row>
    <row r="2077" spans="1:29" s="1" customFormat="1">
      <c r="A2077" s="13"/>
      <c r="B2077" s="107" t="str">
        <f>IF(COUNTA($A2077)&gt;0,VLOOKUP($A2077,Corsa!$A$1:$F$43,2,FALSE),"-")</f>
        <v>-</v>
      </c>
      <c r="C2077" s="11"/>
      <c r="D2077" s="13"/>
      <c r="E2077" s="13"/>
      <c r="F2077" s="46" t="str">
        <f>IF(COUNTA($A2077)&gt;0,VLOOKUP($A2077,Corsa!$A$1:$F$43,3,FALSE),"-")</f>
        <v>-</v>
      </c>
      <c r="G2077" s="28" t="str">
        <f>IF($D2077&gt;0,VLOOKUP($D2077,Iscrizioni!$A$2:$M$2502,9,FALSE),"-")</f>
        <v>-</v>
      </c>
      <c r="H2077" s="28" t="str">
        <f>IF($D2077&gt;0,VLOOKUP($D2077,Iscrizioni!$A$2:$M$2502,4,FALSE),"-")</f>
        <v>-</v>
      </c>
      <c r="I2077" s="27" t="str">
        <f>IF($D2077&gt;0,VLOOKUP($D2077,Iscrizioni!$A$2:$M$2502,5,FALSE),"-")</f>
        <v>-</v>
      </c>
      <c r="J2077" s="27" t="str">
        <f>IF($D2077&gt;0,VLOOKUP($D2077,Iscrizioni!$A$2:$M$2502,10,FALSE),"-")</f>
        <v>-</v>
      </c>
      <c r="K2077" s="27" t="str">
        <f t="shared" si="196"/>
        <v>-</v>
      </c>
      <c r="L2077" s="46" t="str">
        <f>IF($D2077&gt;0,VLOOKUP($D2077,Iscrizioni!$A$2:$M$2502,11,FALSE),"-")</f>
        <v>-</v>
      </c>
      <c r="M2077" s="27" t="str">
        <f>IF($D2077&gt;0,VLOOKUP($D2077,Iscrizioni!$A$2:$N$2502,12,FALSE),"-")</f>
        <v>-</v>
      </c>
      <c r="N2077" s="46" t="str">
        <f>IF($D2077&gt;0,VLOOKUP($D2077,Iscrizioni!$A$2:$M$2502,6,FALSE),"-")</f>
        <v>-</v>
      </c>
      <c r="O2077" s="107" t="str">
        <f>IF($D2077&gt;0,VLOOKUP($D2077,Iscrizioni!$A$2:$M$2502,7,FALSE),"-")</f>
        <v>-</v>
      </c>
      <c r="P2077" s="46" t="str">
        <f>IF($D2077&gt;0,VLOOKUP(LEFT($N2077,1),Regione!$A$2:$C$21,2,FALSE),"-")</f>
        <v>-</v>
      </c>
      <c r="Q2077" s="112" t="str">
        <f ca="1">IF($D2077&gt;0,NormalizzaTempo("D",CELL("tipo",$E2077),$E2077),"-")</f>
        <v>-</v>
      </c>
      <c r="R2077" s="27" t="str">
        <f>IF($D2077&gt;0,VLOOKUP($D2077,Iscrizioni!$A$2:$M$2502,13,FALSE),"-")</f>
        <v>-</v>
      </c>
      <c r="S2077" s="112" t="str">
        <f t="shared" si="199"/>
        <v>-</v>
      </c>
      <c r="T2077" s="112" t="str">
        <f>IF($D2077&gt;0,SUMIFS($S$3:$S2077,$X$3:$X2077,1,$J$3:$J2077,$J2077),"-")</f>
        <v>-</v>
      </c>
      <c r="U2077" s="112" t="str">
        <f t="shared" si="200"/>
        <v>-</v>
      </c>
      <c r="V2077" s="112" t="str">
        <f t="shared" si="197"/>
        <v>-</v>
      </c>
      <c r="W2077" s="27" t="str">
        <f>IF(LEN($C2077)=0,IF($D2077&gt;0,COUNTIFS($A$3:$A2077,$A2077),"-"),"Escluso")</f>
        <v>-</v>
      </c>
      <c r="X2077" s="2" t="str">
        <f>IF(LEN($C2077)=0,IF($D2077&gt;0,COUNTIFS($J$3:$J2077,$J2077,$C$3:$C2077,""),"-"),"Escluso")</f>
        <v>-</v>
      </c>
      <c r="Y2077" s="127" t="str">
        <f t="shared" si="195"/>
        <v>-</v>
      </c>
      <c r="Z2077" s="2" t="str">
        <f>IF($D2077&gt;0,COUNTIFS($O$3:$O2077,$O2077,$L$3:$L2077,$L2077,$I$3:$I2077,$I2077),"-")</f>
        <v>-</v>
      </c>
      <c r="AA2077" s="27" t="str">
        <f>IF($D2077&gt;0,IF(OR($Z2077 &gt;1,$L2077&lt;&gt;"Adulti"),0,VLOOKUP($P2077,Regione!$B$2:$C$22,2,FALSE)),"-")</f>
        <v>-</v>
      </c>
      <c r="AB2077" s="27" t="str">
        <f>IF($D2077&gt;0,IF(COUNTIFS($O$3:$O2077,$O2077,$L$3:$L2077,$L2077,$I$3:$I2077,$I2077) &gt;1,0,SUMIFS($Y$3:$Y$2503,$L$3:$L$2503,$L2077,$O$3:$O$2503,$O2077,$I$3:$I$2503,$I2077)),"-")</f>
        <v>-</v>
      </c>
      <c r="AC2077" s="27" t="str">
        <f t="shared" si="198"/>
        <v>-</v>
      </c>
    </row>
    <row r="2078" spans="1:29" s="1" customFormat="1">
      <c r="A2078" s="13"/>
      <c r="B2078" s="107" t="str">
        <f>IF(COUNTA($A2078)&gt;0,VLOOKUP($A2078,Corsa!$A$1:$F$43,2,FALSE),"-")</f>
        <v>-</v>
      </c>
      <c r="C2078" s="11"/>
      <c r="D2078" s="13"/>
      <c r="E2078" s="13"/>
      <c r="F2078" s="46" t="str">
        <f>IF(COUNTA($A2078)&gt;0,VLOOKUP($A2078,Corsa!$A$1:$F$43,3,FALSE),"-")</f>
        <v>-</v>
      </c>
      <c r="G2078" s="28" t="str">
        <f>IF($D2078&gt;0,VLOOKUP($D2078,Iscrizioni!$A$2:$M$2502,9,FALSE),"-")</f>
        <v>-</v>
      </c>
      <c r="H2078" s="28" t="str">
        <f>IF($D2078&gt;0,VLOOKUP($D2078,Iscrizioni!$A$2:$M$2502,4,FALSE),"-")</f>
        <v>-</v>
      </c>
      <c r="I2078" s="27" t="str">
        <f>IF($D2078&gt;0,VLOOKUP($D2078,Iscrizioni!$A$2:$M$2502,5,FALSE),"-")</f>
        <v>-</v>
      </c>
      <c r="J2078" s="27" t="str">
        <f>IF($D2078&gt;0,VLOOKUP($D2078,Iscrizioni!$A$2:$M$2502,10,FALSE),"-")</f>
        <v>-</v>
      </c>
      <c r="K2078" s="27" t="str">
        <f t="shared" si="196"/>
        <v>-</v>
      </c>
      <c r="L2078" s="46" t="str">
        <f>IF($D2078&gt;0,VLOOKUP($D2078,Iscrizioni!$A$2:$M$2502,11,FALSE),"-")</f>
        <v>-</v>
      </c>
      <c r="M2078" s="27" t="str">
        <f>IF($D2078&gt;0,VLOOKUP($D2078,Iscrizioni!$A$2:$N$2502,12,FALSE),"-")</f>
        <v>-</v>
      </c>
      <c r="N2078" s="46" t="str">
        <f>IF($D2078&gt;0,VLOOKUP($D2078,Iscrizioni!$A$2:$M$2502,6,FALSE),"-")</f>
        <v>-</v>
      </c>
      <c r="O2078" s="107" t="str">
        <f>IF($D2078&gt;0,VLOOKUP($D2078,Iscrizioni!$A$2:$M$2502,7,FALSE),"-")</f>
        <v>-</v>
      </c>
      <c r="P2078" s="46" t="str">
        <f>IF($D2078&gt;0,VLOOKUP(LEFT($N2078,1),Regione!$A$2:$C$21,2,FALSE),"-")</f>
        <v>-</v>
      </c>
      <c r="Q2078" s="112" t="str">
        <f ca="1">IF($D2078&gt;0,NormalizzaTempo("D",CELL("tipo",$E2078),$E2078),"-")</f>
        <v>-</v>
      </c>
      <c r="R2078" s="27" t="str">
        <f>IF($D2078&gt;0,VLOOKUP($D2078,Iscrizioni!$A$2:$M$2502,13,FALSE),"-")</f>
        <v>-</v>
      </c>
      <c r="S2078" s="112" t="str">
        <f t="shared" si="199"/>
        <v>-</v>
      </c>
      <c r="T2078" s="112" t="str">
        <f>IF($D2078&gt;0,SUMIFS($S$3:$S2078,$X$3:$X2078,1,$J$3:$J2078,$J2078),"-")</f>
        <v>-</v>
      </c>
      <c r="U2078" s="112" t="str">
        <f t="shared" si="200"/>
        <v>-</v>
      </c>
      <c r="V2078" s="112" t="str">
        <f t="shared" si="197"/>
        <v>-</v>
      </c>
      <c r="W2078" s="27" t="str">
        <f>IF(LEN($C2078)=0,IF($D2078&gt;0,COUNTIFS($A$3:$A2078,$A2078),"-"),"Escluso")</f>
        <v>-</v>
      </c>
      <c r="X2078" s="2" t="str">
        <f>IF(LEN($C2078)=0,IF($D2078&gt;0,COUNTIFS($J$3:$J2078,$J2078,$C$3:$C2078,""),"-"),"Escluso")</f>
        <v>-</v>
      </c>
      <c r="Y2078" s="127" t="str">
        <f t="shared" si="195"/>
        <v>-</v>
      </c>
      <c r="Z2078" s="2" t="str">
        <f>IF($D2078&gt;0,COUNTIFS($O$3:$O2078,$O2078,$L$3:$L2078,$L2078,$I$3:$I2078,$I2078),"-")</f>
        <v>-</v>
      </c>
      <c r="AA2078" s="27" t="str">
        <f>IF($D2078&gt;0,IF(OR($Z2078 &gt;1,$L2078&lt;&gt;"Adulti"),0,VLOOKUP($P2078,Regione!$B$2:$C$22,2,FALSE)),"-")</f>
        <v>-</v>
      </c>
      <c r="AB2078" s="27" t="str">
        <f>IF($D2078&gt;0,IF(COUNTIFS($O$3:$O2078,$O2078,$L$3:$L2078,$L2078,$I$3:$I2078,$I2078) &gt;1,0,SUMIFS($Y$3:$Y$2503,$L$3:$L$2503,$L2078,$O$3:$O$2503,$O2078,$I$3:$I$2503,$I2078)),"-")</f>
        <v>-</v>
      </c>
      <c r="AC2078" s="27" t="str">
        <f t="shared" si="198"/>
        <v>-</v>
      </c>
    </row>
    <row r="2079" spans="1:29" s="1" customFormat="1">
      <c r="A2079" s="13"/>
      <c r="B2079" s="107" t="str">
        <f>IF(COUNTA($A2079)&gt;0,VLOOKUP($A2079,Corsa!$A$1:$F$43,2,FALSE),"-")</f>
        <v>-</v>
      </c>
      <c r="C2079" s="11"/>
      <c r="D2079" s="13"/>
      <c r="E2079" s="13"/>
      <c r="F2079" s="46" t="str">
        <f>IF(COUNTA($A2079)&gt;0,VLOOKUP($A2079,Corsa!$A$1:$F$43,3,FALSE),"-")</f>
        <v>-</v>
      </c>
      <c r="G2079" s="28" t="str">
        <f>IF($D2079&gt;0,VLOOKUP($D2079,Iscrizioni!$A$2:$M$2502,9,FALSE),"-")</f>
        <v>-</v>
      </c>
      <c r="H2079" s="28" t="str">
        <f>IF($D2079&gt;0,VLOOKUP($D2079,Iscrizioni!$A$2:$M$2502,4,FALSE),"-")</f>
        <v>-</v>
      </c>
      <c r="I2079" s="27" t="str">
        <f>IF($D2079&gt;0,VLOOKUP($D2079,Iscrizioni!$A$2:$M$2502,5,FALSE),"-")</f>
        <v>-</v>
      </c>
      <c r="J2079" s="27" t="str">
        <f>IF($D2079&gt;0,VLOOKUP($D2079,Iscrizioni!$A$2:$M$2502,10,FALSE),"-")</f>
        <v>-</v>
      </c>
      <c r="K2079" s="27" t="str">
        <f t="shared" si="196"/>
        <v>-</v>
      </c>
      <c r="L2079" s="46" t="str">
        <f>IF($D2079&gt;0,VLOOKUP($D2079,Iscrizioni!$A$2:$M$2502,11,FALSE),"-")</f>
        <v>-</v>
      </c>
      <c r="M2079" s="27" t="str">
        <f>IF($D2079&gt;0,VLOOKUP($D2079,Iscrizioni!$A$2:$N$2502,12,FALSE),"-")</f>
        <v>-</v>
      </c>
      <c r="N2079" s="46" t="str">
        <f>IF($D2079&gt;0,VLOOKUP($D2079,Iscrizioni!$A$2:$M$2502,6,FALSE),"-")</f>
        <v>-</v>
      </c>
      <c r="O2079" s="107" t="str">
        <f>IF($D2079&gt;0,VLOOKUP($D2079,Iscrizioni!$A$2:$M$2502,7,FALSE),"-")</f>
        <v>-</v>
      </c>
      <c r="P2079" s="46" t="str">
        <f>IF($D2079&gt;0,VLOOKUP(LEFT($N2079,1),Regione!$A$2:$C$21,2,FALSE),"-")</f>
        <v>-</v>
      </c>
      <c r="Q2079" s="112" t="str">
        <f ca="1">IF($D2079&gt;0,NormalizzaTempo("D",CELL("tipo",$E2079),$E2079),"-")</f>
        <v>-</v>
      </c>
      <c r="R2079" s="27" t="str">
        <f>IF($D2079&gt;0,VLOOKUP($D2079,Iscrizioni!$A$2:$M$2502,13,FALSE),"-")</f>
        <v>-</v>
      </c>
      <c r="S2079" s="112" t="str">
        <f t="shared" si="199"/>
        <v>-</v>
      </c>
      <c r="T2079" s="112" t="str">
        <f>IF($D2079&gt;0,SUMIFS($S$3:$S2079,$X$3:$X2079,1,$J$3:$J2079,$J2079),"-")</f>
        <v>-</v>
      </c>
      <c r="U2079" s="112" t="str">
        <f t="shared" si="200"/>
        <v>-</v>
      </c>
      <c r="V2079" s="112" t="str">
        <f t="shared" si="197"/>
        <v>-</v>
      </c>
      <c r="W2079" s="27" t="str">
        <f>IF(LEN($C2079)=0,IF($D2079&gt;0,COUNTIFS($A$3:$A2079,$A2079),"-"),"Escluso")</f>
        <v>-</v>
      </c>
      <c r="X2079" s="2" t="str">
        <f>IF(LEN($C2079)=0,IF($D2079&gt;0,COUNTIFS($J$3:$J2079,$J2079,$C$3:$C2079,""),"-"),"Escluso")</f>
        <v>-</v>
      </c>
      <c r="Y2079" s="127" t="str">
        <f t="shared" si="195"/>
        <v>-</v>
      </c>
      <c r="Z2079" s="2" t="str">
        <f>IF($D2079&gt;0,COUNTIFS($O$3:$O2079,$O2079,$L$3:$L2079,$L2079,$I$3:$I2079,$I2079),"-")</f>
        <v>-</v>
      </c>
      <c r="AA2079" s="27" t="str">
        <f>IF($D2079&gt;0,IF(OR($Z2079 &gt;1,$L2079&lt;&gt;"Adulti"),0,VLOOKUP($P2079,Regione!$B$2:$C$22,2,FALSE)),"-")</f>
        <v>-</v>
      </c>
      <c r="AB2079" s="27" t="str">
        <f>IF($D2079&gt;0,IF(COUNTIFS($O$3:$O2079,$O2079,$L$3:$L2079,$L2079,$I$3:$I2079,$I2079) &gt;1,0,SUMIFS($Y$3:$Y$2503,$L$3:$L$2503,$L2079,$O$3:$O$2503,$O2079,$I$3:$I$2503,$I2079)),"-")</f>
        <v>-</v>
      </c>
      <c r="AC2079" s="27" t="str">
        <f t="shared" si="198"/>
        <v>-</v>
      </c>
    </row>
    <row r="2080" spans="1:29" s="1" customFormat="1">
      <c r="A2080" s="13"/>
      <c r="B2080" s="107" t="str">
        <f>IF(COUNTA($A2080)&gt;0,VLOOKUP($A2080,Corsa!$A$1:$F$43,2,FALSE),"-")</f>
        <v>-</v>
      </c>
      <c r="C2080" s="11"/>
      <c r="D2080" s="13"/>
      <c r="E2080" s="13"/>
      <c r="F2080" s="46" t="str">
        <f>IF(COUNTA($A2080)&gt;0,VLOOKUP($A2080,Corsa!$A$1:$F$43,3,FALSE),"-")</f>
        <v>-</v>
      </c>
      <c r="G2080" s="28" t="str">
        <f>IF($D2080&gt;0,VLOOKUP($D2080,Iscrizioni!$A$2:$M$2502,9,FALSE),"-")</f>
        <v>-</v>
      </c>
      <c r="H2080" s="28" t="str">
        <f>IF($D2080&gt;0,VLOOKUP($D2080,Iscrizioni!$A$2:$M$2502,4,FALSE),"-")</f>
        <v>-</v>
      </c>
      <c r="I2080" s="27" t="str">
        <f>IF($D2080&gt;0,VLOOKUP($D2080,Iscrizioni!$A$2:$M$2502,5,FALSE),"-")</f>
        <v>-</v>
      </c>
      <c r="J2080" s="27" t="str">
        <f>IF($D2080&gt;0,VLOOKUP($D2080,Iscrizioni!$A$2:$M$2502,10,FALSE),"-")</f>
        <v>-</v>
      </c>
      <c r="K2080" s="27" t="str">
        <f t="shared" si="196"/>
        <v>-</v>
      </c>
      <c r="L2080" s="46" t="str">
        <f>IF($D2080&gt;0,VLOOKUP($D2080,Iscrizioni!$A$2:$M$2502,11,FALSE),"-")</f>
        <v>-</v>
      </c>
      <c r="M2080" s="27" t="str">
        <f>IF($D2080&gt;0,VLOOKUP($D2080,Iscrizioni!$A$2:$N$2502,12,FALSE),"-")</f>
        <v>-</v>
      </c>
      <c r="N2080" s="46" t="str">
        <f>IF($D2080&gt;0,VLOOKUP($D2080,Iscrizioni!$A$2:$M$2502,6,FALSE),"-")</f>
        <v>-</v>
      </c>
      <c r="O2080" s="107" t="str">
        <f>IF($D2080&gt;0,VLOOKUP($D2080,Iscrizioni!$A$2:$M$2502,7,FALSE),"-")</f>
        <v>-</v>
      </c>
      <c r="P2080" s="46" t="str">
        <f>IF($D2080&gt;0,VLOOKUP(LEFT($N2080,1),Regione!$A$2:$C$21,2,FALSE),"-")</f>
        <v>-</v>
      </c>
      <c r="Q2080" s="112" t="str">
        <f ca="1">IF($D2080&gt;0,NormalizzaTempo("D",CELL("tipo",$E2080),$E2080),"-")</f>
        <v>-</v>
      </c>
      <c r="R2080" s="27" t="str">
        <f>IF($D2080&gt;0,VLOOKUP($D2080,Iscrizioni!$A$2:$M$2502,13,FALSE),"-")</f>
        <v>-</v>
      </c>
      <c r="S2080" s="112" t="str">
        <f t="shared" si="199"/>
        <v>-</v>
      </c>
      <c r="T2080" s="112" t="str">
        <f>IF($D2080&gt;0,SUMIFS($S$3:$S2080,$X$3:$X2080,1,$J$3:$J2080,$J2080),"-")</f>
        <v>-</v>
      </c>
      <c r="U2080" s="112" t="str">
        <f t="shared" si="200"/>
        <v>-</v>
      </c>
      <c r="V2080" s="112" t="str">
        <f t="shared" si="197"/>
        <v>-</v>
      </c>
      <c r="W2080" s="27" t="str">
        <f>IF(LEN($C2080)=0,IF($D2080&gt;0,COUNTIFS($A$3:$A2080,$A2080),"-"),"Escluso")</f>
        <v>-</v>
      </c>
      <c r="X2080" s="2" t="str">
        <f>IF(LEN($C2080)=0,IF($D2080&gt;0,COUNTIFS($J$3:$J2080,$J2080,$C$3:$C2080,""),"-"),"Escluso")</f>
        <v>-</v>
      </c>
      <c r="Y2080" s="127" t="str">
        <f t="shared" si="195"/>
        <v>-</v>
      </c>
      <c r="Z2080" s="2" t="str">
        <f>IF($D2080&gt;0,COUNTIFS($O$3:$O2080,$O2080,$L$3:$L2080,$L2080,$I$3:$I2080,$I2080),"-")</f>
        <v>-</v>
      </c>
      <c r="AA2080" s="27" t="str">
        <f>IF($D2080&gt;0,IF(OR($Z2080 &gt;1,$L2080&lt;&gt;"Adulti"),0,VLOOKUP($P2080,Regione!$B$2:$C$22,2,FALSE)),"-")</f>
        <v>-</v>
      </c>
      <c r="AB2080" s="27" t="str">
        <f>IF($D2080&gt;0,IF(COUNTIFS($O$3:$O2080,$O2080,$L$3:$L2080,$L2080,$I$3:$I2080,$I2080) &gt;1,0,SUMIFS($Y$3:$Y$2503,$L$3:$L$2503,$L2080,$O$3:$O$2503,$O2080,$I$3:$I$2503,$I2080)),"-")</f>
        <v>-</v>
      </c>
      <c r="AC2080" s="27" t="str">
        <f t="shared" si="198"/>
        <v>-</v>
      </c>
    </row>
    <row r="2081" spans="1:29" s="1" customFormat="1">
      <c r="A2081" s="13"/>
      <c r="B2081" s="107" t="str">
        <f>IF(COUNTA($A2081)&gt;0,VLOOKUP($A2081,Corsa!$A$1:$F$43,2,FALSE),"-")</f>
        <v>-</v>
      </c>
      <c r="C2081" s="11"/>
      <c r="D2081" s="13"/>
      <c r="E2081" s="13"/>
      <c r="F2081" s="46" t="str">
        <f>IF(COUNTA($A2081)&gt;0,VLOOKUP($A2081,Corsa!$A$1:$F$43,3,FALSE),"-")</f>
        <v>-</v>
      </c>
      <c r="G2081" s="28" t="str">
        <f>IF($D2081&gt;0,VLOOKUP($D2081,Iscrizioni!$A$2:$M$2502,9,FALSE),"-")</f>
        <v>-</v>
      </c>
      <c r="H2081" s="28" t="str">
        <f>IF($D2081&gt;0,VLOOKUP($D2081,Iscrizioni!$A$2:$M$2502,4,FALSE),"-")</f>
        <v>-</v>
      </c>
      <c r="I2081" s="27" t="str">
        <f>IF($D2081&gt;0,VLOOKUP($D2081,Iscrizioni!$A$2:$M$2502,5,FALSE),"-")</f>
        <v>-</v>
      </c>
      <c r="J2081" s="27" t="str">
        <f>IF($D2081&gt;0,VLOOKUP($D2081,Iscrizioni!$A$2:$M$2502,10,FALSE),"-")</f>
        <v>-</v>
      </c>
      <c r="K2081" s="27" t="str">
        <f t="shared" si="196"/>
        <v>-</v>
      </c>
      <c r="L2081" s="46" t="str">
        <f>IF($D2081&gt;0,VLOOKUP($D2081,Iscrizioni!$A$2:$M$2502,11,FALSE),"-")</f>
        <v>-</v>
      </c>
      <c r="M2081" s="27" t="str">
        <f>IF($D2081&gt;0,VLOOKUP($D2081,Iscrizioni!$A$2:$N$2502,12,FALSE),"-")</f>
        <v>-</v>
      </c>
      <c r="N2081" s="46" t="str">
        <f>IF($D2081&gt;0,VLOOKUP($D2081,Iscrizioni!$A$2:$M$2502,6,FALSE),"-")</f>
        <v>-</v>
      </c>
      <c r="O2081" s="107" t="str">
        <f>IF($D2081&gt;0,VLOOKUP($D2081,Iscrizioni!$A$2:$M$2502,7,FALSE),"-")</f>
        <v>-</v>
      </c>
      <c r="P2081" s="46" t="str">
        <f>IF($D2081&gt;0,VLOOKUP(LEFT($N2081,1),Regione!$A$2:$C$21,2,FALSE),"-")</f>
        <v>-</v>
      </c>
      <c r="Q2081" s="112" t="str">
        <f ca="1">IF($D2081&gt;0,NormalizzaTempo("D",CELL("tipo",$E2081),$E2081),"-")</f>
        <v>-</v>
      </c>
      <c r="R2081" s="27" t="str">
        <f>IF($D2081&gt;0,VLOOKUP($D2081,Iscrizioni!$A$2:$M$2502,13,FALSE),"-")</f>
        <v>-</v>
      </c>
      <c r="S2081" s="112" t="str">
        <f t="shared" si="199"/>
        <v>-</v>
      </c>
      <c r="T2081" s="112" t="str">
        <f>IF($D2081&gt;0,SUMIFS($S$3:$S2081,$X$3:$X2081,1,$J$3:$J2081,$J2081),"-")</f>
        <v>-</v>
      </c>
      <c r="U2081" s="112" t="str">
        <f t="shared" si="200"/>
        <v>-</v>
      </c>
      <c r="V2081" s="112" t="str">
        <f t="shared" si="197"/>
        <v>-</v>
      </c>
      <c r="W2081" s="27" t="str">
        <f>IF(LEN($C2081)=0,IF($D2081&gt;0,COUNTIFS($A$3:$A2081,$A2081),"-"),"Escluso")</f>
        <v>-</v>
      </c>
      <c r="X2081" s="2" t="str">
        <f>IF(LEN($C2081)=0,IF($D2081&gt;0,COUNTIFS($J$3:$J2081,$J2081,$C$3:$C2081,""),"-"),"Escluso")</f>
        <v>-</v>
      </c>
      <c r="Y2081" s="127" t="str">
        <f t="shared" si="195"/>
        <v>-</v>
      </c>
      <c r="Z2081" s="2" t="str">
        <f>IF($D2081&gt;0,COUNTIFS($O$3:$O2081,$O2081,$L$3:$L2081,$L2081,$I$3:$I2081,$I2081),"-")</f>
        <v>-</v>
      </c>
      <c r="AA2081" s="27" t="str">
        <f>IF($D2081&gt;0,IF(OR($Z2081 &gt;1,$L2081&lt;&gt;"Adulti"),0,VLOOKUP($P2081,Regione!$B$2:$C$22,2,FALSE)),"-")</f>
        <v>-</v>
      </c>
      <c r="AB2081" s="27" t="str">
        <f>IF($D2081&gt;0,IF(COUNTIFS($O$3:$O2081,$O2081,$L$3:$L2081,$L2081,$I$3:$I2081,$I2081) &gt;1,0,SUMIFS($Y$3:$Y$2503,$L$3:$L$2503,$L2081,$O$3:$O$2503,$O2081,$I$3:$I$2503,$I2081)),"-")</f>
        <v>-</v>
      </c>
      <c r="AC2081" s="27" t="str">
        <f t="shared" si="198"/>
        <v>-</v>
      </c>
    </row>
    <row r="2082" spans="1:29" s="1" customFormat="1">
      <c r="A2082" s="13"/>
      <c r="B2082" s="107" t="str">
        <f>IF(COUNTA($A2082)&gt;0,VLOOKUP($A2082,Corsa!$A$1:$F$43,2,FALSE),"-")</f>
        <v>-</v>
      </c>
      <c r="C2082" s="11"/>
      <c r="D2082" s="13"/>
      <c r="E2082" s="13"/>
      <c r="F2082" s="46" t="str">
        <f>IF(COUNTA($A2082)&gt;0,VLOOKUP($A2082,Corsa!$A$1:$F$43,3,FALSE),"-")</f>
        <v>-</v>
      </c>
      <c r="G2082" s="28" t="str">
        <f>IF($D2082&gt;0,VLOOKUP($D2082,Iscrizioni!$A$2:$M$2502,9,FALSE),"-")</f>
        <v>-</v>
      </c>
      <c r="H2082" s="28" t="str">
        <f>IF($D2082&gt;0,VLOOKUP($D2082,Iscrizioni!$A$2:$M$2502,4,FALSE),"-")</f>
        <v>-</v>
      </c>
      <c r="I2082" s="27" t="str">
        <f>IF($D2082&gt;0,VLOOKUP($D2082,Iscrizioni!$A$2:$M$2502,5,FALSE),"-")</f>
        <v>-</v>
      </c>
      <c r="J2082" s="27" t="str">
        <f>IF($D2082&gt;0,VLOOKUP($D2082,Iscrizioni!$A$2:$M$2502,10,FALSE),"-")</f>
        <v>-</v>
      </c>
      <c r="K2082" s="27" t="str">
        <f t="shared" si="196"/>
        <v>-</v>
      </c>
      <c r="L2082" s="46" t="str">
        <f>IF($D2082&gt;0,VLOOKUP($D2082,Iscrizioni!$A$2:$M$2502,11,FALSE),"-")</f>
        <v>-</v>
      </c>
      <c r="M2082" s="27" t="str">
        <f>IF($D2082&gt;0,VLOOKUP($D2082,Iscrizioni!$A$2:$N$2502,12,FALSE),"-")</f>
        <v>-</v>
      </c>
      <c r="N2082" s="46" t="str">
        <f>IF($D2082&gt;0,VLOOKUP($D2082,Iscrizioni!$A$2:$M$2502,6,FALSE),"-")</f>
        <v>-</v>
      </c>
      <c r="O2082" s="107" t="str">
        <f>IF($D2082&gt;0,VLOOKUP($D2082,Iscrizioni!$A$2:$M$2502,7,FALSE),"-")</f>
        <v>-</v>
      </c>
      <c r="P2082" s="46" t="str">
        <f>IF($D2082&gt;0,VLOOKUP(LEFT($N2082,1),Regione!$A$2:$C$21,2,FALSE),"-")</f>
        <v>-</v>
      </c>
      <c r="Q2082" s="112" t="str">
        <f ca="1">IF($D2082&gt;0,NormalizzaTempo("D",CELL("tipo",$E2082),$E2082),"-")</f>
        <v>-</v>
      </c>
      <c r="R2082" s="27" t="str">
        <f>IF($D2082&gt;0,VLOOKUP($D2082,Iscrizioni!$A$2:$M$2502,13,FALSE),"-")</f>
        <v>-</v>
      </c>
      <c r="S2082" s="112" t="str">
        <f t="shared" si="199"/>
        <v>-</v>
      </c>
      <c r="T2082" s="112" t="str">
        <f>IF($D2082&gt;0,SUMIFS($S$3:$S2082,$X$3:$X2082,1,$J$3:$J2082,$J2082),"-")</f>
        <v>-</v>
      </c>
      <c r="U2082" s="112" t="str">
        <f t="shared" si="200"/>
        <v>-</v>
      </c>
      <c r="V2082" s="112" t="str">
        <f t="shared" si="197"/>
        <v>-</v>
      </c>
      <c r="W2082" s="27" t="str">
        <f>IF(LEN($C2082)=0,IF($D2082&gt;0,COUNTIFS($A$3:$A2082,$A2082),"-"),"Escluso")</f>
        <v>-</v>
      </c>
      <c r="X2082" s="2" t="str">
        <f>IF(LEN($C2082)=0,IF($D2082&gt;0,COUNTIFS($J$3:$J2082,$J2082,$C$3:$C2082,""),"-"),"Escluso")</f>
        <v>-</v>
      </c>
      <c r="Y2082" s="127" t="str">
        <f t="shared" si="195"/>
        <v>-</v>
      </c>
      <c r="Z2082" s="2" t="str">
        <f>IF($D2082&gt;0,COUNTIFS($O$3:$O2082,$O2082,$L$3:$L2082,$L2082,$I$3:$I2082,$I2082),"-")</f>
        <v>-</v>
      </c>
      <c r="AA2082" s="27" t="str">
        <f>IF($D2082&gt;0,IF(OR($Z2082 &gt;1,$L2082&lt;&gt;"Adulti"),0,VLOOKUP($P2082,Regione!$B$2:$C$22,2,FALSE)),"-")</f>
        <v>-</v>
      </c>
      <c r="AB2082" s="27" t="str">
        <f>IF($D2082&gt;0,IF(COUNTIFS($O$3:$O2082,$O2082,$L$3:$L2082,$L2082,$I$3:$I2082,$I2082) &gt;1,0,SUMIFS($Y$3:$Y$2503,$L$3:$L$2503,$L2082,$O$3:$O$2503,$O2082,$I$3:$I$2503,$I2082)),"-")</f>
        <v>-</v>
      </c>
      <c r="AC2082" s="27" t="str">
        <f t="shared" si="198"/>
        <v>-</v>
      </c>
    </row>
    <row r="2083" spans="1:29" s="1" customFormat="1">
      <c r="A2083" s="13"/>
      <c r="B2083" s="107" t="str">
        <f>IF(COUNTA($A2083)&gt;0,VLOOKUP($A2083,Corsa!$A$1:$F$43,2,FALSE),"-")</f>
        <v>-</v>
      </c>
      <c r="C2083" s="11"/>
      <c r="D2083" s="13"/>
      <c r="E2083" s="13"/>
      <c r="F2083" s="46" t="str">
        <f>IF(COUNTA($A2083)&gt;0,VLOOKUP($A2083,Corsa!$A$1:$F$43,3,FALSE),"-")</f>
        <v>-</v>
      </c>
      <c r="G2083" s="28" t="str">
        <f>IF($D2083&gt;0,VLOOKUP($D2083,Iscrizioni!$A$2:$M$2502,9,FALSE),"-")</f>
        <v>-</v>
      </c>
      <c r="H2083" s="28" t="str">
        <f>IF($D2083&gt;0,VLOOKUP($D2083,Iscrizioni!$A$2:$M$2502,4,FALSE),"-")</f>
        <v>-</v>
      </c>
      <c r="I2083" s="27" t="str">
        <f>IF($D2083&gt;0,VLOOKUP($D2083,Iscrizioni!$A$2:$M$2502,5,FALSE),"-")</f>
        <v>-</v>
      </c>
      <c r="J2083" s="27" t="str">
        <f>IF($D2083&gt;0,VLOOKUP($D2083,Iscrizioni!$A$2:$M$2502,10,FALSE),"-")</f>
        <v>-</v>
      </c>
      <c r="K2083" s="27" t="str">
        <f t="shared" si="196"/>
        <v>-</v>
      </c>
      <c r="L2083" s="46" t="str">
        <f>IF($D2083&gt;0,VLOOKUP($D2083,Iscrizioni!$A$2:$M$2502,11,FALSE),"-")</f>
        <v>-</v>
      </c>
      <c r="M2083" s="27" t="str">
        <f>IF($D2083&gt;0,VLOOKUP($D2083,Iscrizioni!$A$2:$N$2502,12,FALSE),"-")</f>
        <v>-</v>
      </c>
      <c r="N2083" s="46" t="str">
        <f>IF($D2083&gt;0,VLOOKUP($D2083,Iscrizioni!$A$2:$M$2502,6,FALSE),"-")</f>
        <v>-</v>
      </c>
      <c r="O2083" s="107" t="str">
        <f>IF($D2083&gt;0,VLOOKUP($D2083,Iscrizioni!$A$2:$M$2502,7,FALSE),"-")</f>
        <v>-</v>
      </c>
      <c r="P2083" s="46" t="str">
        <f>IF($D2083&gt;0,VLOOKUP(LEFT($N2083,1),Regione!$A$2:$C$21,2,FALSE),"-")</f>
        <v>-</v>
      </c>
      <c r="Q2083" s="112" t="str">
        <f ca="1">IF($D2083&gt;0,NormalizzaTempo("D",CELL("tipo",$E2083),$E2083),"-")</f>
        <v>-</v>
      </c>
      <c r="R2083" s="27" t="str">
        <f>IF($D2083&gt;0,VLOOKUP($D2083,Iscrizioni!$A$2:$M$2502,13,FALSE),"-")</f>
        <v>-</v>
      </c>
      <c r="S2083" s="112" t="str">
        <f t="shared" si="199"/>
        <v>-</v>
      </c>
      <c r="T2083" s="112" t="str">
        <f>IF($D2083&gt;0,SUMIFS($S$3:$S2083,$X$3:$X2083,1,$J$3:$J2083,$J2083),"-")</f>
        <v>-</v>
      </c>
      <c r="U2083" s="112" t="str">
        <f t="shared" si="200"/>
        <v>-</v>
      </c>
      <c r="V2083" s="112" t="str">
        <f t="shared" si="197"/>
        <v>-</v>
      </c>
      <c r="W2083" s="27" t="str">
        <f>IF(LEN($C2083)=0,IF($D2083&gt;0,COUNTIFS($A$3:$A2083,$A2083),"-"),"Escluso")</f>
        <v>-</v>
      </c>
      <c r="X2083" s="2" t="str">
        <f>IF(LEN($C2083)=0,IF($D2083&gt;0,COUNTIFS($J$3:$J2083,$J2083,$C$3:$C2083,""),"-"),"Escluso")</f>
        <v>-</v>
      </c>
      <c r="Y2083" s="127" t="str">
        <f t="shared" si="195"/>
        <v>-</v>
      </c>
      <c r="Z2083" s="2" t="str">
        <f>IF($D2083&gt;0,COUNTIFS($O$3:$O2083,$O2083,$L$3:$L2083,$L2083,$I$3:$I2083,$I2083),"-")</f>
        <v>-</v>
      </c>
      <c r="AA2083" s="27" t="str">
        <f>IF($D2083&gt;0,IF(OR($Z2083 &gt;1,$L2083&lt;&gt;"Adulti"),0,VLOOKUP($P2083,Regione!$B$2:$C$22,2,FALSE)),"-")</f>
        <v>-</v>
      </c>
      <c r="AB2083" s="27" t="str">
        <f>IF($D2083&gt;0,IF(COUNTIFS($O$3:$O2083,$O2083,$L$3:$L2083,$L2083,$I$3:$I2083,$I2083) &gt;1,0,SUMIFS($Y$3:$Y$2503,$L$3:$L$2503,$L2083,$O$3:$O$2503,$O2083,$I$3:$I$2503,$I2083)),"-")</f>
        <v>-</v>
      </c>
      <c r="AC2083" s="27" t="str">
        <f t="shared" si="198"/>
        <v>-</v>
      </c>
    </row>
    <row r="2084" spans="1:29" s="1" customFormat="1">
      <c r="A2084" s="13"/>
      <c r="B2084" s="107" t="str">
        <f>IF(COUNTA($A2084)&gt;0,VLOOKUP($A2084,Corsa!$A$1:$F$43,2,FALSE),"-")</f>
        <v>-</v>
      </c>
      <c r="C2084" s="11"/>
      <c r="D2084" s="13"/>
      <c r="E2084" s="13"/>
      <c r="F2084" s="46" t="str">
        <f>IF(COUNTA($A2084)&gt;0,VLOOKUP($A2084,Corsa!$A$1:$F$43,3,FALSE),"-")</f>
        <v>-</v>
      </c>
      <c r="G2084" s="28" t="str">
        <f>IF($D2084&gt;0,VLOOKUP($D2084,Iscrizioni!$A$2:$M$2502,9,FALSE),"-")</f>
        <v>-</v>
      </c>
      <c r="H2084" s="28" t="str">
        <f>IF($D2084&gt;0,VLOOKUP($D2084,Iscrizioni!$A$2:$M$2502,4,FALSE),"-")</f>
        <v>-</v>
      </c>
      <c r="I2084" s="27" t="str">
        <f>IF($D2084&gt;0,VLOOKUP($D2084,Iscrizioni!$A$2:$M$2502,5,FALSE),"-")</f>
        <v>-</v>
      </c>
      <c r="J2084" s="27" t="str">
        <f>IF($D2084&gt;0,VLOOKUP($D2084,Iscrizioni!$A$2:$M$2502,10,FALSE),"-")</f>
        <v>-</v>
      </c>
      <c r="K2084" s="27" t="str">
        <f t="shared" si="196"/>
        <v>-</v>
      </c>
      <c r="L2084" s="46" t="str">
        <f>IF($D2084&gt;0,VLOOKUP($D2084,Iscrizioni!$A$2:$M$2502,11,FALSE),"-")</f>
        <v>-</v>
      </c>
      <c r="M2084" s="27" t="str">
        <f>IF($D2084&gt;0,VLOOKUP($D2084,Iscrizioni!$A$2:$N$2502,12,FALSE),"-")</f>
        <v>-</v>
      </c>
      <c r="N2084" s="46" t="str">
        <f>IF($D2084&gt;0,VLOOKUP($D2084,Iscrizioni!$A$2:$M$2502,6,FALSE),"-")</f>
        <v>-</v>
      </c>
      <c r="O2084" s="107" t="str">
        <f>IF($D2084&gt;0,VLOOKUP($D2084,Iscrizioni!$A$2:$M$2502,7,FALSE),"-")</f>
        <v>-</v>
      </c>
      <c r="P2084" s="46" t="str">
        <f>IF($D2084&gt;0,VLOOKUP(LEFT($N2084,1),Regione!$A$2:$C$21,2,FALSE),"-")</f>
        <v>-</v>
      </c>
      <c r="Q2084" s="112" t="str">
        <f ca="1">IF($D2084&gt;0,NormalizzaTempo("D",CELL("tipo",$E2084),$E2084),"-")</f>
        <v>-</v>
      </c>
      <c r="R2084" s="27" t="str">
        <f>IF($D2084&gt;0,VLOOKUP($D2084,Iscrizioni!$A$2:$M$2502,13,FALSE),"-")</f>
        <v>-</v>
      </c>
      <c r="S2084" s="112" t="str">
        <f t="shared" si="199"/>
        <v>-</v>
      </c>
      <c r="T2084" s="112" t="str">
        <f>IF($D2084&gt;0,SUMIFS($S$3:$S2084,$X$3:$X2084,1,$J$3:$J2084,$J2084),"-")</f>
        <v>-</v>
      </c>
      <c r="U2084" s="112" t="str">
        <f t="shared" si="200"/>
        <v>-</v>
      </c>
      <c r="V2084" s="112" t="str">
        <f t="shared" si="197"/>
        <v>-</v>
      </c>
      <c r="W2084" s="27" t="str">
        <f>IF(LEN($C2084)=0,IF($D2084&gt;0,COUNTIFS($A$3:$A2084,$A2084),"-"),"Escluso")</f>
        <v>-</v>
      </c>
      <c r="X2084" s="2" t="str">
        <f>IF(LEN($C2084)=0,IF($D2084&gt;0,COUNTIFS($J$3:$J2084,$J2084,$C$3:$C2084,""),"-"),"Escluso")</f>
        <v>-</v>
      </c>
      <c r="Y2084" s="127" t="str">
        <f t="shared" si="195"/>
        <v>-</v>
      </c>
      <c r="Z2084" s="2" t="str">
        <f>IF($D2084&gt;0,COUNTIFS($O$3:$O2084,$O2084,$L$3:$L2084,$L2084,$I$3:$I2084,$I2084),"-")</f>
        <v>-</v>
      </c>
      <c r="AA2084" s="27" t="str">
        <f>IF($D2084&gt;0,IF(OR($Z2084 &gt;1,$L2084&lt;&gt;"Adulti"),0,VLOOKUP($P2084,Regione!$B$2:$C$22,2,FALSE)),"-")</f>
        <v>-</v>
      </c>
      <c r="AB2084" s="27" t="str">
        <f>IF($D2084&gt;0,IF(COUNTIFS($O$3:$O2084,$O2084,$L$3:$L2084,$L2084,$I$3:$I2084,$I2084) &gt;1,0,SUMIFS($Y$3:$Y$2503,$L$3:$L$2503,$L2084,$O$3:$O$2503,$O2084,$I$3:$I$2503,$I2084)),"-")</f>
        <v>-</v>
      </c>
      <c r="AC2084" s="27" t="str">
        <f t="shared" si="198"/>
        <v>-</v>
      </c>
    </row>
    <row r="2085" spans="1:29" s="1" customFormat="1">
      <c r="A2085" s="13"/>
      <c r="B2085" s="107" t="str">
        <f>IF(COUNTA($A2085)&gt;0,VLOOKUP($A2085,Corsa!$A$1:$F$43,2,FALSE),"-")</f>
        <v>-</v>
      </c>
      <c r="C2085" s="11"/>
      <c r="D2085" s="13"/>
      <c r="E2085" s="13"/>
      <c r="F2085" s="46" t="str">
        <f>IF(COUNTA($A2085)&gt;0,VLOOKUP($A2085,Corsa!$A$1:$F$43,3,FALSE),"-")</f>
        <v>-</v>
      </c>
      <c r="G2085" s="28" t="str">
        <f>IF($D2085&gt;0,VLOOKUP($D2085,Iscrizioni!$A$2:$M$2502,9,FALSE),"-")</f>
        <v>-</v>
      </c>
      <c r="H2085" s="28" t="str">
        <f>IF($D2085&gt;0,VLOOKUP($D2085,Iscrizioni!$A$2:$M$2502,4,FALSE),"-")</f>
        <v>-</v>
      </c>
      <c r="I2085" s="27" t="str">
        <f>IF($D2085&gt;0,VLOOKUP($D2085,Iscrizioni!$A$2:$M$2502,5,FALSE),"-")</f>
        <v>-</v>
      </c>
      <c r="J2085" s="27" t="str">
        <f>IF($D2085&gt;0,VLOOKUP($D2085,Iscrizioni!$A$2:$M$2502,10,FALSE),"-")</f>
        <v>-</v>
      </c>
      <c r="K2085" s="27" t="str">
        <f t="shared" si="196"/>
        <v>-</v>
      </c>
      <c r="L2085" s="46" t="str">
        <f>IF($D2085&gt;0,VLOOKUP($D2085,Iscrizioni!$A$2:$M$2502,11,FALSE),"-")</f>
        <v>-</v>
      </c>
      <c r="M2085" s="27" t="str">
        <f>IF($D2085&gt;0,VLOOKUP($D2085,Iscrizioni!$A$2:$N$2502,12,FALSE),"-")</f>
        <v>-</v>
      </c>
      <c r="N2085" s="46" t="str">
        <f>IF($D2085&gt;0,VLOOKUP($D2085,Iscrizioni!$A$2:$M$2502,6,FALSE),"-")</f>
        <v>-</v>
      </c>
      <c r="O2085" s="107" t="str">
        <f>IF($D2085&gt;0,VLOOKUP($D2085,Iscrizioni!$A$2:$M$2502,7,FALSE),"-")</f>
        <v>-</v>
      </c>
      <c r="P2085" s="46" t="str">
        <f>IF($D2085&gt;0,VLOOKUP(LEFT($N2085,1),Regione!$A$2:$C$21,2,FALSE),"-")</f>
        <v>-</v>
      </c>
      <c r="Q2085" s="112" t="str">
        <f ca="1">IF($D2085&gt;0,NormalizzaTempo("D",CELL("tipo",$E2085),$E2085),"-")</f>
        <v>-</v>
      </c>
      <c r="R2085" s="27" t="str">
        <f>IF($D2085&gt;0,VLOOKUP($D2085,Iscrizioni!$A$2:$M$2502,13,FALSE),"-")</f>
        <v>-</v>
      </c>
      <c r="S2085" s="112" t="str">
        <f t="shared" si="199"/>
        <v>-</v>
      </c>
      <c r="T2085" s="112" t="str">
        <f>IF($D2085&gt;0,SUMIFS($S$3:$S2085,$X$3:$X2085,1,$J$3:$J2085,$J2085),"-")</f>
        <v>-</v>
      </c>
      <c r="U2085" s="112" t="str">
        <f t="shared" si="200"/>
        <v>-</v>
      </c>
      <c r="V2085" s="112" t="str">
        <f t="shared" si="197"/>
        <v>-</v>
      </c>
      <c r="W2085" s="27" t="str">
        <f>IF(LEN($C2085)=0,IF($D2085&gt;0,COUNTIFS($A$3:$A2085,$A2085),"-"),"Escluso")</f>
        <v>-</v>
      </c>
      <c r="X2085" s="2" t="str">
        <f>IF(LEN($C2085)=0,IF($D2085&gt;0,COUNTIFS($J$3:$J2085,$J2085,$C$3:$C2085,""),"-"),"Escluso")</f>
        <v>-</v>
      </c>
      <c r="Y2085" s="127" t="str">
        <f t="shared" si="195"/>
        <v>-</v>
      </c>
      <c r="Z2085" s="2" t="str">
        <f>IF($D2085&gt;0,COUNTIFS($O$3:$O2085,$O2085,$L$3:$L2085,$L2085,$I$3:$I2085,$I2085),"-")</f>
        <v>-</v>
      </c>
      <c r="AA2085" s="27" t="str">
        <f>IF($D2085&gt;0,IF(OR($Z2085 &gt;1,$L2085&lt;&gt;"Adulti"),0,VLOOKUP($P2085,Regione!$B$2:$C$22,2,FALSE)),"-")</f>
        <v>-</v>
      </c>
      <c r="AB2085" s="27" t="str">
        <f>IF($D2085&gt;0,IF(COUNTIFS($O$3:$O2085,$O2085,$L$3:$L2085,$L2085,$I$3:$I2085,$I2085) &gt;1,0,SUMIFS($Y$3:$Y$2503,$L$3:$L$2503,$L2085,$O$3:$O$2503,$O2085,$I$3:$I$2503,$I2085)),"-")</f>
        <v>-</v>
      </c>
      <c r="AC2085" s="27" t="str">
        <f t="shared" si="198"/>
        <v>-</v>
      </c>
    </row>
    <row r="2086" spans="1:29" s="1" customFormat="1">
      <c r="A2086" s="13"/>
      <c r="B2086" s="107" t="str">
        <f>IF(COUNTA($A2086)&gt;0,VLOOKUP($A2086,Corsa!$A$1:$F$43,2,FALSE),"-")</f>
        <v>-</v>
      </c>
      <c r="C2086" s="11"/>
      <c r="D2086" s="13"/>
      <c r="E2086" s="13"/>
      <c r="F2086" s="46" t="str">
        <f>IF(COUNTA($A2086)&gt;0,VLOOKUP($A2086,Corsa!$A$1:$F$43,3,FALSE),"-")</f>
        <v>-</v>
      </c>
      <c r="G2086" s="28" t="str">
        <f>IF($D2086&gt;0,VLOOKUP($D2086,Iscrizioni!$A$2:$M$2502,9,FALSE),"-")</f>
        <v>-</v>
      </c>
      <c r="H2086" s="28" t="str">
        <f>IF($D2086&gt;0,VLOOKUP($D2086,Iscrizioni!$A$2:$M$2502,4,FALSE),"-")</f>
        <v>-</v>
      </c>
      <c r="I2086" s="27" t="str">
        <f>IF($D2086&gt;0,VLOOKUP($D2086,Iscrizioni!$A$2:$M$2502,5,FALSE),"-")</f>
        <v>-</v>
      </c>
      <c r="J2086" s="27" t="str">
        <f>IF($D2086&gt;0,VLOOKUP($D2086,Iscrizioni!$A$2:$M$2502,10,FALSE),"-")</f>
        <v>-</v>
      </c>
      <c r="K2086" s="27" t="str">
        <f t="shared" si="196"/>
        <v>-</v>
      </c>
      <c r="L2086" s="46" t="str">
        <f>IF($D2086&gt;0,VLOOKUP($D2086,Iscrizioni!$A$2:$M$2502,11,FALSE),"-")</f>
        <v>-</v>
      </c>
      <c r="M2086" s="27" t="str">
        <f>IF($D2086&gt;0,VLOOKUP($D2086,Iscrizioni!$A$2:$N$2502,12,FALSE),"-")</f>
        <v>-</v>
      </c>
      <c r="N2086" s="46" t="str">
        <f>IF($D2086&gt;0,VLOOKUP($D2086,Iscrizioni!$A$2:$M$2502,6,FALSE),"-")</f>
        <v>-</v>
      </c>
      <c r="O2086" s="107" t="str">
        <f>IF($D2086&gt;0,VLOOKUP($D2086,Iscrizioni!$A$2:$M$2502,7,FALSE),"-")</f>
        <v>-</v>
      </c>
      <c r="P2086" s="46" t="str">
        <f>IF($D2086&gt;0,VLOOKUP(LEFT($N2086,1),Regione!$A$2:$C$21,2,FALSE),"-")</f>
        <v>-</v>
      </c>
      <c r="Q2086" s="112" t="str">
        <f ca="1">IF($D2086&gt;0,NormalizzaTempo("D",CELL("tipo",$E2086),$E2086),"-")</f>
        <v>-</v>
      </c>
      <c r="R2086" s="27" t="str">
        <f>IF($D2086&gt;0,VLOOKUP($D2086,Iscrizioni!$A$2:$M$2502,13,FALSE),"-")</f>
        <v>-</v>
      </c>
      <c r="S2086" s="112" t="str">
        <f t="shared" si="199"/>
        <v>-</v>
      </c>
      <c r="T2086" s="112" t="str">
        <f>IF($D2086&gt;0,SUMIFS($S$3:$S2086,$X$3:$X2086,1,$J$3:$J2086,$J2086),"-")</f>
        <v>-</v>
      </c>
      <c r="U2086" s="112" t="str">
        <f t="shared" si="200"/>
        <v>-</v>
      </c>
      <c r="V2086" s="112" t="str">
        <f t="shared" si="197"/>
        <v>-</v>
      </c>
      <c r="W2086" s="27" t="str">
        <f>IF(LEN($C2086)=0,IF($D2086&gt;0,COUNTIFS($A$3:$A2086,$A2086),"-"),"Escluso")</f>
        <v>-</v>
      </c>
      <c r="X2086" s="2" t="str">
        <f>IF(LEN($C2086)=0,IF($D2086&gt;0,COUNTIFS($J$3:$J2086,$J2086,$C$3:$C2086,""),"-"),"Escluso")</f>
        <v>-</v>
      </c>
      <c r="Y2086" s="127" t="str">
        <f t="shared" si="195"/>
        <v>-</v>
      </c>
      <c r="Z2086" s="2" t="str">
        <f>IF($D2086&gt;0,COUNTIFS($O$3:$O2086,$O2086,$L$3:$L2086,$L2086,$I$3:$I2086,$I2086),"-")</f>
        <v>-</v>
      </c>
      <c r="AA2086" s="27" t="str">
        <f>IF($D2086&gt;0,IF(OR($Z2086 &gt;1,$L2086&lt;&gt;"Adulti"),0,VLOOKUP($P2086,Regione!$B$2:$C$22,2,FALSE)),"-")</f>
        <v>-</v>
      </c>
      <c r="AB2086" s="27" t="str">
        <f>IF($D2086&gt;0,IF(COUNTIFS($O$3:$O2086,$O2086,$L$3:$L2086,$L2086,$I$3:$I2086,$I2086) &gt;1,0,SUMIFS($Y$3:$Y$2503,$L$3:$L$2503,$L2086,$O$3:$O$2503,$O2086,$I$3:$I$2503,$I2086)),"-")</f>
        <v>-</v>
      </c>
      <c r="AC2086" s="27" t="str">
        <f t="shared" si="198"/>
        <v>-</v>
      </c>
    </row>
    <row r="2087" spans="1:29" s="1" customFormat="1">
      <c r="A2087" s="13"/>
      <c r="B2087" s="107" t="str">
        <f>IF(COUNTA($A2087)&gt;0,VLOOKUP($A2087,Corsa!$A$1:$F$43,2,FALSE),"-")</f>
        <v>-</v>
      </c>
      <c r="C2087" s="11"/>
      <c r="D2087" s="13"/>
      <c r="E2087" s="13"/>
      <c r="F2087" s="46" t="str">
        <f>IF(COUNTA($A2087)&gt;0,VLOOKUP($A2087,Corsa!$A$1:$F$43,3,FALSE),"-")</f>
        <v>-</v>
      </c>
      <c r="G2087" s="28" t="str">
        <f>IF($D2087&gt;0,VLOOKUP($D2087,Iscrizioni!$A$2:$M$2502,9,FALSE),"-")</f>
        <v>-</v>
      </c>
      <c r="H2087" s="28" t="str">
        <f>IF($D2087&gt;0,VLOOKUP($D2087,Iscrizioni!$A$2:$M$2502,4,FALSE),"-")</f>
        <v>-</v>
      </c>
      <c r="I2087" s="27" t="str">
        <f>IF($D2087&gt;0,VLOOKUP($D2087,Iscrizioni!$A$2:$M$2502,5,FALSE),"-")</f>
        <v>-</v>
      </c>
      <c r="J2087" s="27" t="str">
        <f>IF($D2087&gt;0,VLOOKUP($D2087,Iscrizioni!$A$2:$M$2502,10,FALSE),"-")</f>
        <v>-</v>
      </c>
      <c r="K2087" s="27" t="str">
        <f t="shared" si="196"/>
        <v>-</v>
      </c>
      <c r="L2087" s="46" t="str">
        <f>IF($D2087&gt;0,VLOOKUP($D2087,Iscrizioni!$A$2:$M$2502,11,FALSE),"-")</f>
        <v>-</v>
      </c>
      <c r="M2087" s="27" t="str">
        <f>IF($D2087&gt;0,VLOOKUP($D2087,Iscrizioni!$A$2:$N$2502,12,FALSE),"-")</f>
        <v>-</v>
      </c>
      <c r="N2087" s="46" t="str">
        <f>IF($D2087&gt;0,VLOOKUP($D2087,Iscrizioni!$A$2:$M$2502,6,FALSE),"-")</f>
        <v>-</v>
      </c>
      <c r="O2087" s="107" t="str">
        <f>IF($D2087&gt;0,VLOOKUP($D2087,Iscrizioni!$A$2:$M$2502,7,FALSE),"-")</f>
        <v>-</v>
      </c>
      <c r="P2087" s="46" t="str">
        <f>IF($D2087&gt;0,VLOOKUP(LEFT($N2087,1),Regione!$A$2:$C$21,2,FALSE),"-")</f>
        <v>-</v>
      </c>
      <c r="Q2087" s="112" t="str">
        <f ca="1">IF($D2087&gt;0,NormalizzaTempo("D",CELL("tipo",$E2087),$E2087),"-")</f>
        <v>-</v>
      </c>
      <c r="R2087" s="27" t="str">
        <f>IF($D2087&gt;0,VLOOKUP($D2087,Iscrizioni!$A$2:$M$2502,13,FALSE),"-")</f>
        <v>-</v>
      </c>
      <c r="S2087" s="112" t="str">
        <f t="shared" si="199"/>
        <v>-</v>
      </c>
      <c r="T2087" s="112" t="str">
        <f>IF($D2087&gt;0,SUMIFS($S$3:$S2087,$X$3:$X2087,1,$J$3:$J2087,$J2087),"-")</f>
        <v>-</v>
      </c>
      <c r="U2087" s="112" t="str">
        <f t="shared" si="200"/>
        <v>-</v>
      </c>
      <c r="V2087" s="112" t="str">
        <f t="shared" si="197"/>
        <v>-</v>
      </c>
      <c r="W2087" s="27" t="str">
        <f>IF(LEN($C2087)=0,IF($D2087&gt;0,COUNTIFS($A$3:$A2087,$A2087),"-"),"Escluso")</f>
        <v>-</v>
      </c>
      <c r="X2087" s="2" t="str">
        <f>IF(LEN($C2087)=0,IF($D2087&gt;0,COUNTIFS($J$3:$J2087,$J2087,$C$3:$C2087,""),"-"),"Escluso")</f>
        <v>-</v>
      </c>
      <c r="Y2087" s="127" t="str">
        <f t="shared" si="195"/>
        <v>-</v>
      </c>
      <c r="Z2087" s="2" t="str">
        <f>IF($D2087&gt;0,COUNTIFS($O$3:$O2087,$O2087,$L$3:$L2087,$L2087,$I$3:$I2087,$I2087),"-")</f>
        <v>-</v>
      </c>
      <c r="AA2087" s="27" t="str">
        <f>IF($D2087&gt;0,IF(OR($Z2087 &gt;1,$L2087&lt;&gt;"Adulti"),0,VLOOKUP($P2087,Regione!$B$2:$C$22,2,FALSE)),"-")</f>
        <v>-</v>
      </c>
      <c r="AB2087" s="27" t="str">
        <f>IF($D2087&gt;0,IF(COUNTIFS($O$3:$O2087,$O2087,$L$3:$L2087,$L2087,$I$3:$I2087,$I2087) &gt;1,0,SUMIFS($Y$3:$Y$2503,$L$3:$L$2503,$L2087,$O$3:$O$2503,$O2087,$I$3:$I$2503,$I2087)),"-")</f>
        <v>-</v>
      </c>
      <c r="AC2087" s="27" t="str">
        <f t="shared" si="198"/>
        <v>-</v>
      </c>
    </row>
    <row r="2088" spans="1:29" s="1" customFormat="1">
      <c r="A2088" s="13"/>
      <c r="B2088" s="107" t="str">
        <f>IF(COUNTA($A2088)&gt;0,VLOOKUP($A2088,Corsa!$A$1:$F$43,2,FALSE),"-")</f>
        <v>-</v>
      </c>
      <c r="C2088" s="11"/>
      <c r="D2088" s="13"/>
      <c r="E2088" s="13"/>
      <c r="F2088" s="46" t="str">
        <f>IF(COUNTA($A2088)&gt;0,VLOOKUP($A2088,Corsa!$A$1:$F$43,3,FALSE),"-")</f>
        <v>-</v>
      </c>
      <c r="G2088" s="28" t="str">
        <f>IF($D2088&gt;0,VLOOKUP($D2088,Iscrizioni!$A$2:$M$2502,9,FALSE),"-")</f>
        <v>-</v>
      </c>
      <c r="H2088" s="28" t="str">
        <f>IF($D2088&gt;0,VLOOKUP($D2088,Iscrizioni!$A$2:$M$2502,4,FALSE),"-")</f>
        <v>-</v>
      </c>
      <c r="I2088" s="27" t="str">
        <f>IF($D2088&gt;0,VLOOKUP($D2088,Iscrizioni!$A$2:$M$2502,5,FALSE),"-")</f>
        <v>-</v>
      </c>
      <c r="J2088" s="27" t="str">
        <f>IF($D2088&gt;0,VLOOKUP($D2088,Iscrizioni!$A$2:$M$2502,10,FALSE),"-")</f>
        <v>-</v>
      </c>
      <c r="K2088" s="27" t="str">
        <f t="shared" si="196"/>
        <v>-</v>
      </c>
      <c r="L2088" s="46" t="str">
        <f>IF($D2088&gt;0,VLOOKUP($D2088,Iscrizioni!$A$2:$M$2502,11,FALSE),"-")</f>
        <v>-</v>
      </c>
      <c r="M2088" s="27" t="str">
        <f>IF($D2088&gt;0,VLOOKUP($D2088,Iscrizioni!$A$2:$N$2502,12,FALSE),"-")</f>
        <v>-</v>
      </c>
      <c r="N2088" s="46" t="str">
        <f>IF($D2088&gt;0,VLOOKUP($D2088,Iscrizioni!$A$2:$M$2502,6,FALSE),"-")</f>
        <v>-</v>
      </c>
      <c r="O2088" s="107" t="str">
        <f>IF($D2088&gt;0,VLOOKUP($D2088,Iscrizioni!$A$2:$M$2502,7,FALSE),"-")</f>
        <v>-</v>
      </c>
      <c r="P2088" s="46" t="str">
        <f>IF($D2088&gt;0,VLOOKUP(LEFT($N2088,1),Regione!$A$2:$C$21,2,FALSE),"-")</f>
        <v>-</v>
      </c>
      <c r="Q2088" s="112" t="str">
        <f ca="1">IF($D2088&gt;0,NormalizzaTempo("D",CELL("tipo",$E2088),$E2088),"-")</f>
        <v>-</v>
      </c>
      <c r="R2088" s="27" t="str">
        <f>IF($D2088&gt;0,VLOOKUP($D2088,Iscrizioni!$A$2:$M$2502,13,FALSE),"-")</f>
        <v>-</v>
      </c>
      <c r="S2088" s="112" t="str">
        <f t="shared" si="199"/>
        <v>-</v>
      </c>
      <c r="T2088" s="112" t="str">
        <f>IF($D2088&gt;0,SUMIFS($S$3:$S2088,$X$3:$X2088,1,$J$3:$J2088,$J2088),"-")</f>
        <v>-</v>
      </c>
      <c r="U2088" s="112" t="str">
        <f t="shared" si="200"/>
        <v>-</v>
      </c>
      <c r="V2088" s="112" t="str">
        <f t="shared" si="197"/>
        <v>-</v>
      </c>
      <c r="W2088" s="27" t="str">
        <f>IF(LEN($C2088)=0,IF($D2088&gt;0,COUNTIFS($A$3:$A2088,$A2088),"-"),"Escluso")</f>
        <v>-</v>
      </c>
      <c r="X2088" s="2" t="str">
        <f>IF(LEN($C2088)=0,IF($D2088&gt;0,COUNTIFS($J$3:$J2088,$J2088,$C$3:$C2088,""),"-"),"Escluso")</f>
        <v>-</v>
      </c>
      <c r="Y2088" s="127" t="str">
        <f t="shared" si="195"/>
        <v>-</v>
      </c>
      <c r="Z2088" s="2" t="str">
        <f>IF($D2088&gt;0,COUNTIFS($O$3:$O2088,$O2088,$L$3:$L2088,$L2088,$I$3:$I2088,$I2088),"-")</f>
        <v>-</v>
      </c>
      <c r="AA2088" s="27" t="str">
        <f>IF($D2088&gt;0,IF(OR($Z2088 &gt;1,$L2088&lt;&gt;"Adulti"),0,VLOOKUP($P2088,Regione!$B$2:$C$22,2,FALSE)),"-")</f>
        <v>-</v>
      </c>
      <c r="AB2088" s="27" t="str">
        <f>IF($D2088&gt;0,IF(COUNTIFS($O$3:$O2088,$O2088,$L$3:$L2088,$L2088,$I$3:$I2088,$I2088) &gt;1,0,SUMIFS($Y$3:$Y$2503,$L$3:$L$2503,$L2088,$O$3:$O$2503,$O2088,$I$3:$I$2503,$I2088)),"-")</f>
        <v>-</v>
      </c>
      <c r="AC2088" s="27" t="str">
        <f t="shared" si="198"/>
        <v>-</v>
      </c>
    </row>
    <row r="2089" spans="1:29" s="1" customFormat="1">
      <c r="A2089" s="13"/>
      <c r="B2089" s="107" t="str">
        <f>IF(COUNTA($A2089)&gt;0,VLOOKUP($A2089,Corsa!$A$1:$F$43,2,FALSE),"-")</f>
        <v>-</v>
      </c>
      <c r="C2089" s="11"/>
      <c r="D2089" s="13"/>
      <c r="E2089" s="13"/>
      <c r="F2089" s="46" t="str">
        <f>IF(COUNTA($A2089)&gt;0,VLOOKUP($A2089,Corsa!$A$1:$F$43,3,FALSE),"-")</f>
        <v>-</v>
      </c>
      <c r="G2089" s="28" t="str">
        <f>IF($D2089&gt;0,VLOOKUP($D2089,Iscrizioni!$A$2:$M$2502,9,FALSE),"-")</f>
        <v>-</v>
      </c>
      <c r="H2089" s="28" t="str">
        <f>IF($D2089&gt;0,VLOOKUP($D2089,Iscrizioni!$A$2:$M$2502,4,FALSE),"-")</f>
        <v>-</v>
      </c>
      <c r="I2089" s="27" t="str">
        <f>IF($D2089&gt;0,VLOOKUP($D2089,Iscrizioni!$A$2:$M$2502,5,FALSE),"-")</f>
        <v>-</v>
      </c>
      <c r="J2089" s="27" t="str">
        <f>IF($D2089&gt;0,VLOOKUP($D2089,Iscrizioni!$A$2:$M$2502,10,FALSE),"-")</f>
        <v>-</v>
      </c>
      <c r="K2089" s="27" t="str">
        <f t="shared" si="196"/>
        <v>-</v>
      </c>
      <c r="L2089" s="46" t="str">
        <f>IF($D2089&gt;0,VLOOKUP($D2089,Iscrizioni!$A$2:$M$2502,11,FALSE),"-")</f>
        <v>-</v>
      </c>
      <c r="M2089" s="27" t="str">
        <f>IF($D2089&gt;0,VLOOKUP($D2089,Iscrizioni!$A$2:$N$2502,12,FALSE),"-")</f>
        <v>-</v>
      </c>
      <c r="N2089" s="46" t="str">
        <f>IF($D2089&gt;0,VLOOKUP($D2089,Iscrizioni!$A$2:$M$2502,6,FALSE),"-")</f>
        <v>-</v>
      </c>
      <c r="O2089" s="107" t="str">
        <f>IF($D2089&gt;0,VLOOKUP($D2089,Iscrizioni!$A$2:$M$2502,7,FALSE),"-")</f>
        <v>-</v>
      </c>
      <c r="P2089" s="46" t="str">
        <f>IF($D2089&gt;0,VLOOKUP(LEFT($N2089,1),Regione!$A$2:$C$21,2,FALSE),"-")</f>
        <v>-</v>
      </c>
      <c r="Q2089" s="112" t="str">
        <f ca="1">IF($D2089&gt;0,NormalizzaTempo("D",CELL("tipo",$E2089),$E2089),"-")</f>
        <v>-</v>
      </c>
      <c r="R2089" s="27" t="str">
        <f>IF($D2089&gt;0,VLOOKUP($D2089,Iscrizioni!$A$2:$M$2502,13,FALSE),"-")</f>
        <v>-</v>
      </c>
      <c r="S2089" s="112" t="str">
        <f t="shared" si="199"/>
        <v>-</v>
      </c>
      <c r="T2089" s="112" t="str">
        <f>IF($D2089&gt;0,SUMIFS($S$3:$S2089,$X$3:$X2089,1,$J$3:$J2089,$J2089),"-")</f>
        <v>-</v>
      </c>
      <c r="U2089" s="112" t="str">
        <f t="shared" si="200"/>
        <v>-</v>
      </c>
      <c r="V2089" s="112" t="str">
        <f t="shared" si="197"/>
        <v>-</v>
      </c>
      <c r="W2089" s="27" t="str">
        <f>IF(LEN($C2089)=0,IF($D2089&gt;0,COUNTIFS($A$3:$A2089,$A2089),"-"),"Escluso")</f>
        <v>-</v>
      </c>
      <c r="X2089" s="2" t="str">
        <f>IF(LEN($C2089)=0,IF($D2089&gt;0,COUNTIFS($J$3:$J2089,$J2089,$C$3:$C2089,""),"-"),"Escluso")</f>
        <v>-</v>
      </c>
      <c r="Y2089" s="127" t="str">
        <f t="shared" si="195"/>
        <v>-</v>
      </c>
      <c r="Z2089" s="2" t="str">
        <f>IF($D2089&gt;0,COUNTIFS($O$3:$O2089,$O2089,$L$3:$L2089,$L2089,$I$3:$I2089,$I2089),"-")</f>
        <v>-</v>
      </c>
      <c r="AA2089" s="27" t="str">
        <f>IF($D2089&gt;0,IF(OR($Z2089 &gt;1,$L2089&lt;&gt;"Adulti"),0,VLOOKUP($P2089,Regione!$B$2:$C$22,2,FALSE)),"-")</f>
        <v>-</v>
      </c>
      <c r="AB2089" s="27" t="str">
        <f>IF($D2089&gt;0,IF(COUNTIFS($O$3:$O2089,$O2089,$L$3:$L2089,$L2089,$I$3:$I2089,$I2089) &gt;1,0,SUMIFS($Y$3:$Y$2503,$L$3:$L$2503,$L2089,$O$3:$O$2503,$O2089,$I$3:$I$2503,$I2089)),"-")</f>
        <v>-</v>
      </c>
      <c r="AC2089" s="27" t="str">
        <f t="shared" si="198"/>
        <v>-</v>
      </c>
    </row>
    <row r="2090" spans="1:29" s="1" customFormat="1">
      <c r="A2090" s="13"/>
      <c r="B2090" s="107" t="str">
        <f>IF(COUNTA($A2090)&gt;0,VLOOKUP($A2090,Corsa!$A$1:$F$43,2,FALSE),"-")</f>
        <v>-</v>
      </c>
      <c r="C2090" s="11"/>
      <c r="D2090" s="13"/>
      <c r="E2090" s="13"/>
      <c r="F2090" s="46" t="str">
        <f>IF(COUNTA($A2090)&gt;0,VLOOKUP($A2090,Corsa!$A$1:$F$43,3,FALSE),"-")</f>
        <v>-</v>
      </c>
      <c r="G2090" s="28" t="str">
        <f>IF($D2090&gt;0,VLOOKUP($D2090,Iscrizioni!$A$2:$M$2502,9,FALSE),"-")</f>
        <v>-</v>
      </c>
      <c r="H2090" s="28" t="str">
        <f>IF($D2090&gt;0,VLOOKUP($D2090,Iscrizioni!$A$2:$M$2502,4,FALSE),"-")</f>
        <v>-</v>
      </c>
      <c r="I2090" s="27" t="str">
        <f>IF($D2090&gt;0,VLOOKUP($D2090,Iscrizioni!$A$2:$M$2502,5,FALSE),"-")</f>
        <v>-</v>
      </c>
      <c r="J2090" s="27" t="str">
        <f>IF($D2090&gt;0,VLOOKUP($D2090,Iscrizioni!$A$2:$M$2502,10,FALSE),"-")</f>
        <v>-</v>
      </c>
      <c r="K2090" s="27" t="str">
        <f t="shared" si="196"/>
        <v>-</v>
      </c>
      <c r="L2090" s="46" t="str">
        <f>IF($D2090&gt;0,VLOOKUP($D2090,Iscrizioni!$A$2:$M$2502,11,FALSE),"-")</f>
        <v>-</v>
      </c>
      <c r="M2090" s="27" t="str">
        <f>IF($D2090&gt;0,VLOOKUP($D2090,Iscrizioni!$A$2:$N$2502,12,FALSE),"-")</f>
        <v>-</v>
      </c>
      <c r="N2090" s="46" t="str">
        <f>IF($D2090&gt;0,VLOOKUP($D2090,Iscrizioni!$A$2:$M$2502,6,FALSE),"-")</f>
        <v>-</v>
      </c>
      <c r="O2090" s="107" t="str">
        <f>IF($D2090&gt;0,VLOOKUP($D2090,Iscrizioni!$A$2:$M$2502,7,FALSE),"-")</f>
        <v>-</v>
      </c>
      <c r="P2090" s="46" t="str">
        <f>IF($D2090&gt;0,VLOOKUP(LEFT($N2090,1),Regione!$A$2:$C$21,2,FALSE),"-")</f>
        <v>-</v>
      </c>
      <c r="Q2090" s="112" t="str">
        <f ca="1">IF($D2090&gt;0,NormalizzaTempo("D",CELL("tipo",$E2090),$E2090),"-")</f>
        <v>-</v>
      </c>
      <c r="R2090" s="27" t="str">
        <f>IF($D2090&gt;0,VLOOKUP($D2090,Iscrizioni!$A$2:$M$2502,13,FALSE),"-")</f>
        <v>-</v>
      </c>
      <c r="S2090" s="112" t="str">
        <f t="shared" si="199"/>
        <v>-</v>
      </c>
      <c r="T2090" s="112" t="str">
        <f>IF($D2090&gt;0,SUMIFS($S$3:$S2090,$X$3:$X2090,1,$J$3:$J2090,$J2090),"-")</f>
        <v>-</v>
      </c>
      <c r="U2090" s="112" t="str">
        <f t="shared" si="200"/>
        <v>-</v>
      </c>
      <c r="V2090" s="112" t="str">
        <f t="shared" si="197"/>
        <v>-</v>
      </c>
      <c r="W2090" s="27" t="str">
        <f>IF(LEN($C2090)=0,IF($D2090&gt;0,COUNTIFS($A$3:$A2090,$A2090),"-"),"Escluso")</f>
        <v>-</v>
      </c>
      <c r="X2090" s="2" t="str">
        <f>IF(LEN($C2090)=0,IF($D2090&gt;0,COUNTIFS($J$3:$J2090,$J2090,$C$3:$C2090,""),"-"),"Escluso")</f>
        <v>-</v>
      </c>
      <c r="Y2090" s="127" t="str">
        <f t="shared" si="195"/>
        <v>-</v>
      </c>
      <c r="Z2090" s="2" t="str">
        <f>IF($D2090&gt;0,COUNTIFS($O$3:$O2090,$O2090,$L$3:$L2090,$L2090,$I$3:$I2090,$I2090),"-")</f>
        <v>-</v>
      </c>
      <c r="AA2090" s="27" t="str">
        <f>IF($D2090&gt;0,IF(OR($Z2090 &gt;1,$L2090&lt;&gt;"Adulti"),0,VLOOKUP($P2090,Regione!$B$2:$C$22,2,FALSE)),"-")</f>
        <v>-</v>
      </c>
      <c r="AB2090" s="27" t="str">
        <f>IF($D2090&gt;0,IF(COUNTIFS($O$3:$O2090,$O2090,$L$3:$L2090,$L2090,$I$3:$I2090,$I2090) &gt;1,0,SUMIFS($Y$3:$Y$2503,$L$3:$L$2503,$L2090,$O$3:$O$2503,$O2090,$I$3:$I$2503,$I2090)),"-")</f>
        <v>-</v>
      </c>
      <c r="AC2090" s="27" t="str">
        <f t="shared" si="198"/>
        <v>-</v>
      </c>
    </row>
    <row r="2091" spans="1:29" s="1" customFormat="1">
      <c r="A2091" s="13"/>
      <c r="B2091" s="107" t="str">
        <f>IF(COUNTA($A2091)&gt;0,VLOOKUP($A2091,Corsa!$A$1:$F$43,2,FALSE),"-")</f>
        <v>-</v>
      </c>
      <c r="C2091" s="11"/>
      <c r="D2091" s="13"/>
      <c r="E2091" s="13"/>
      <c r="F2091" s="46" t="str">
        <f>IF(COUNTA($A2091)&gt;0,VLOOKUP($A2091,Corsa!$A$1:$F$43,3,FALSE),"-")</f>
        <v>-</v>
      </c>
      <c r="G2091" s="28" t="str">
        <f>IF($D2091&gt;0,VLOOKUP($D2091,Iscrizioni!$A$2:$M$2502,9,FALSE),"-")</f>
        <v>-</v>
      </c>
      <c r="H2091" s="28" t="str">
        <f>IF($D2091&gt;0,VLOOKUP($D2091,Iscrizioni!$A$2:$M$2502,4,FALSE),"-")</f>
        <v>-</v>
      </c>
      <c r="I2091" s="27" t="str">
        <f>IF($D2091&gt;0,VLOOKUP($D2091,Iscrizioni!$A$2:$M$2502,5,FALSE),"-")</f>
        <v>-</v>
      </c>
      <c r="J2091" s="27" t="str">
        <f>IF($D2091&gt;0,VLOOKUP($D2091,Iscrizioni!$A$2:$M$2502,10,FALSE),"-")</f>
        <v>-</v>
      </c>
      <c r="K2091" s="27" t="str">
        <f t="shared" si="196"/>
        <v>-</v>
      </c>
      <c r="L2091" s="46" t="str">
        <f>IF($D2091&gt;0,VLOOKUP($D2091,Iscrizioni!$A$2:$M$2502,11,FALSE),"-")</f>
        <v>-</v>
      </c>
      <c r="M2091" s="27" t="str">
        <f>IF($D2091&gt;0,VLOOKUP($D2091,Iscrizioni!$A$2:$N$2502,12,FALSE),"-")</f>
        <v>-</v>
      </c>
      <c r="N2091" s="46" t="str">
        <f>IF($D2091&gt;0,VLOOKUP($D2091,Iscrizioni!$A$2:$M$2502,6,FALSE),"-")</f>
        <v>-</v>
      </c>
      <c r="O2091" s="107" t="str">
        <f>IF($D2091&gt;0,VLOOKUP($D2091,Iscrizioni!$A$2:$M$2502,7,FALSE),"-")</f>
        <v>-</v>
      </c>
      <c r="P2091" s="46" t="str">
        <f>IF($D2091&gt;0,VLOOKUP(LEFT($N2091,1),Regione!$A$2:$C$21,2,FALSE),"-")</f>
        <v>-</v>
      </c>
      <c r="Q2091" s="112" t="str">
        <f ca="1">IF($D2091&gt;0,NormalizzaTempo("D",CELL("tipo",$E2091),$E2091),"-")</f>
        <v>-</v>
      </c>
      <c r="R2091" s="27" t="str">
        <f>IF($D2091&gt;0,VLOOKUP($D2091,Iscrizioni!$A$2:$M$2502,13,FALSE),"-")</f>
        <v>-</v>
      </c>
      <c r="S2091" s="112" t="str">
        <f t="shared" si="199"/>
        <v>-</v>
      </c>
      <c r="T2091" s="112" t="str">
        <f>IF($D2091&gt;0,SUMIFS($S$3:$S2091,$X$3:$X2091,1,$J$3:$J2091,$J2091),"-")</f>
        <v>-</v>
      </c>
      <c r="U2091" s="112" t="str">
        <f t="shared" si="200"/>
        <v>-</v>
      </c>
      <c r="V2091" s="112" t="str">
        <f t="shared" si="197"/>
        <v>-</v>
      </c>
      <c r="W2091" s="27" t="str">
        <f>IF(LEN($C2091)=0,IF($D2091&gt;0,COUNTIFS($A$3:$A2091,$A2091),"-"),"Escluso")</f>
        <v>-</v>
      </c>
      <c r="X2091" s="2" t="str">
        <f>IF(LEN($C2091)=0,IF($D2091&gt;0,COUNTIFS($J$3:$J2091,$J2091,$C$3:$C2091,""),"-"),"Escluso")</f>
        <v>-</v>
      </c>
      <c r="Y2091" s="127" t="str">
        <f t="shared" si="195"/>
        <v>-</v>
      </c>
      <c r="Z2091" s="2" t="str">
        <f>IF($D2091&gt;0,COUNTIFS($O$3:$O2091,$O2091,$L$3:$L2091,$L2091,$I$3:$I2091,$I2091),"-")</f>
        <v>-</v>
      </c>
      <c r="AA2091" s="27" t="str">
        <f>IF($D2091&gt;0,IF(OR($Z2091 &gt;1,$L2091&lt;&gt;"Adulti"),0,VLOOKUP($P2091,Regione!$B$2:$C$22,2,FALSE)),"-")</f>
        <v>-</v>
      </c>
      <c r="AB2091" s="27" t="str">
        <f>IF($D2091&gt;0,IF(COUNTIFS($O$3:$O2091,$O2091,$L$3:$L2091,$L2091,$I$3:$I2091,$I2091) &gt;1,0,SUMIFS($Y$3:$Y$2503,$L$3:$L$2503,$L2091,$O$3:$O$2503,$O2091,$I$3:$I$2503,$I2091)),"-")</f>
        <v>-</v>
      </c>
      <c r="AC2091" s="27" t="str">
        <f t="shared" si="198"/>
        <v>-</v>
      </c>
    </row>
    <row r="2092" spans="1:29" s="1" customFormat="1">
      <c r="A2092" s="13"/>
      <c r="B2092" s="107" t="str">
        <f>IF(COUNTA($A2092)&gt;0,VLOOKUP($A2092,Corsa!$A$1:$F$43,2,FALSE),"-")</f>
        <v>-</v>
      </c>
      <c r="C2092" s="11"/>
      <c r="D2092" s="13"/>
      <c r="E2092" s="13"/>
      <c r="F2092" s="46" t="str">
        <f>IF(COUNTA($A2092)&gt;0,VLOOKUP($A2092,Corsa!$A$1:$F$43,3,FALSE),"-")</f>
        <v>-</v>
      </c>
      <c r="G2092" s="28" t="str">
        <f>IF($D2092&gt;0,VLOOKUP($D2092,Iscrizioni!$A$2:$M$2502,9,FALSE),"-")</f>
        <v>-</v>
      </c>
      <c r="H2092" s="28" t="str">
        <f>IF($D2092&gt;0,VLOOKUP($D2092,Iscrizioni!$A$2:$M$2502,4,FALSE),"-")</f>
        <v>-</v>
      </c>
      <c r="I2092" s="27" t="str">
        <f>IF($D2092&gt;0,VLOOKUP($D2092,Iscrizioni!$A$2:$M$2502,5,FALSE),"-")</f>
        <v>-</v>
      </c>
      <c r="J2092" s="27" t="str">
        <f>IF($D2092&gt;0,VLOOKUP($D2092,Iscrizioni!$A$2:$M$2502,10,FALSE),"-")</f>
        <v>-</v>
      </c>
      <c r="K2092" s="27" t="str">
        <f t="shared" si="196"/>
        <v>-</v>
      </c>
      <c r="L2092" s="46" t="str">
        <f>IF($D2092&gt;0,VLOOKUP($D2092,Iscrizioni!$A$2:$M$2502,11,FALSE),"-")</f>
        <v>-</v>
      </c>
      <c r="M2092" s="27" t="str">
        <f>IF($D2092&gt;0,VLOOKUP($D2092,Iscrizioni!$A$2:$N$2502,12,FALSE),"-")</f>
        <v>-</v>
      </c>
      <c r="N2092" s="46" t="str">
        <f>IF($D2092&gt;0,VLOOKUP($D2092,Iscrizioni!$A$2:$M$2502,6,FALSE),"-")</f>
        <v>-</v>
      </c>
      <c r="O2092" s="107" t="str">
        <f>IF($D2092&gt;0,VLOOKUP($D2092,Iscrizioni!$A$2:$M$2502,7,FALSE),"-")</f>
        <v>-</v>
      </c>
      <c r="P2092" s="46" t="str">
        <f>IF($D2092&gt;0,VLOOKUP(LEFT($N2092,1),Regione!$A$2:$C$21,2,FALSE),"-")</f>
        <v>-</v>
      </c>
      <c r="Q2092" s="112" t="str">
        <f ca="1">IF($D2092&gt;0,NormalizzaTempo("D",CELL("tipo",$E2092),$E2092),"-")</f>
        <v>-</v>
      </c>
      <c r="R2092" s="27" t="str">
        <f>IF($D2092&gt;0,VLOOKUP($D2092,Iscrizioni!$A$2:$M$2502,13,FALSE),"-")</f>
        <v>-</v>
      </c>
      <c r="S2092" s="112" t="str">
        <f t="shared" si="199"/>
        <v>-</v>
      </c>
      <c r="T2092" s="112" t="str">
        <f>IF($D2092&gt;0,SUMIFS($S$3:$S2092,$X$3:$X2092,1,$J$3:$J2092,$J2092),"-")</f>
        <v>-</v>
      </c>
      <c r="U2092" s="112" t="str">
        <f t="shared" si="200"/>
        <v>-</v>
      </c>
      <c r="V2092" s="112" t="str">
        <f t="shared" si="197"/>
        <v>-</v>
      </c>
      <c r="W2092" s="27" t="str">
        <f>IF(LEN($C2092)=0,IF($D2092&gt;0,COUNTIFS($A$3:$A2092,$A2092),"-"),"Escluso")</f>
        <v>-</v>
      </c>
      <c r="X2092" s="2" t="str">
        <f>IF(LEN($C2092)=0,IF($D2092&gt;0,COUNTIFS($J$3:$J2092,$J2092,$C$3:$C2092,""),"-"),"Escluso")</f>
        <v>-</v>
      </c>
      <c r="Y2092" s="127" t="str">
        <f t="shared" si="195"/>
        <v>-</v>
      </c>
      <c r="Z2092" s="2" t="str">
        <f>IF($D2092&gt;0,COUNTIFS($O$3:$O2092,$O2092,$L$3:$L2092,$L2092,$I$3:$I2092,$I2092),"-")</f>
        <v>-</v>
      </c>
      <c r="AA2092" s="27" t="str">
        <f>IF($D2092&gt;0,IF(OR($Z2092 &gt;1,$L2092&lt;&gt;"Adulti"),0,VLOOKUP($P2092,Regione!$B$2:$C$22,2,FALSE)),"-")</f>
        <v>-</v>
      </c>
      <c r="AB2092" s="27" t="str">
        <f>IF($D2092&gt;0,IF(COUNTIFS($O$3:$O2092,$O2092,$L$3:$L2092,$L2092,$I$3:$I2092,$I2092) &gt;1,0,SUMIFS($Y$3:$Y$2503,$L$3:$L$2503,$L2092,$O$3:$O$2503,$O2092,$I$3:$I$2503,$I2092)),"-")</f>
        <v>-</v>
      </c>
      <c r="AC2092" s="27" t="str">
        <f t="shared" si="198"/>
        <v>-</v>
      </c>
    </row>
    <row r="2093" spans="1:29" s="1" customFormat="1">
      <c r="A2093" s="13"/>
      <c r="B2093" s="107" t="str">
        <f>IF(COUNTA($A2093)&gt;0,VLOOKUP($A2093,Corsa!$A$1:$F$43,2,FALSE),"-")</f>
        <v>-</v>
      </c>
      <c r="C2093" s="11"/>
      <c r="D2093" s="13"/>
      <c r="E2093" s="13"/>
      <c r="F2093" s="46" t="str">
        <f>IF(COUNTA($A2093)&gt;0,VLOOKUP($A2093,Corsa!$A$1:$F$43,3,FALSE),"-")</f>
        <v>-</v>
      </c>
      <c r="G2093" s="28" t="str">
        <f>IF($D2093&gt;0,VLOOKUP($D2093,Iscrizioni!$A$2:$M$2502,9,FALSE),"-")</f>
        <v>-</v>
      </c>
      <c r="H2093" s="28" t="str">
        <f>IF($D2093&gt;0,VLOOKUP($D2093,Iscrizioni!$A$2:$M$2502,4,FALSE),"-")</f>
        <v>-</v>
      </c>
      <c r="I2093" s="27" t="str">
        <f>IF($D2093&gt;0,VLOOKUP($D2093,Iscrizioni!$A$2:$M$2502,5,FALSE),"-")</f>
        <v>-</v>
      </c>
      <c r="J2093" s="27" t="str">
        <f>IF($D2093&gt;0,VLOOKUP($D2093,Iscrizioni!$A$2:$M$2502,10,FALSE),"-")</f>
        <v>-</v>
      </c>
      <c r="K2093" s="27" t="str">
        <f t="shared" si="196"/>
        <v>-</v>
      </c>
      <c r="L2093" s="46" t="str">
        <f>IF($D2093&gt;0,VLOOKUP($D2093,Iscrizioni!$A$2:$M$2502,11,FALSE),"-")</f>
        <v>-</v>
      </c>
      <c r="M2093" s="27" t="str">
        <f>IF($D2093&gt;0,VLOOKUP($D2093,Iscrizioni!$A$2:$N$2502,12,FALSE),"-")</f>
        <v>-</v>
      </c>
      <c r="N2093" s="46" t="str">
        <f>IF($D2093&gt;0,VLOOKUP($D2093,Iscrizioni!$A$2:$M$2502,6,FALSE),"-")</f>
        <v>-</v>
      </c>
      <c r="O2093" s="107" t="str">
        <f>IF($D2093&gt;0,VLOOKUP($D2093,Iscrizioni!$A$2:$M$2502,7,FALSE),"-")</f>
        <v>-</v>
      </c>
      <c r="P2093" s="46" t="str">
        <f>IF($D2093&gt;0,VLOOKUP(LEFT($N2093,1),Regione!$A$2:$C$21,2,FALSE),"-")</f>
        <v>-</v>
      </c>
      <c r="Q2093" s="112" t="str">
        <f ca="1">IF($D2093&gt;0,NormalizzaTempo("D",CELL("tipo",$E2093),$E2093),"-")</f>
        <v>-</v>
      </c>
      <c r="R2093" s="27" t="str">
        <f>IF($D2093&gt;0,VLOOKUP($D2093,Iscrizioni!$A$2:$M$2502,13,FALSE),"-")</f>
        <v>-</v>
      </c>
      <c r="S2093" s="112" t="str">
        <f t="shared" si="199"/>
        <v>-</v>
      </c>
      <c r="T2093" s="112" t="str">
        <f>IF($D2093&gt;0,SUMIFS($S$3:$S2093,$X$3:$X2093,1,$J$3:$J2093,$J2093),"-")</f>
        <v>-</v>
      </c>
      <c r="U2093" s="112" t="str">
        <f t="shared" si="200"/>
        <v>-</v>
      </c>
      <c r="V2093" s="112" t="str">
        <f t="shared" si="197"/>
        <v>-</v>
      </c>
      <c r="W2093" s="27" t="str">
        <f>IF(LEN($C2093)=0,IF($D2093&gt;0,COUNTIFS($A$3:$A2093,$A2093),"-"),"Escluso")</f>
        <v>-</v>
      </c>
      <c r="X2093" s="2" t="str">
        <f>IF(LEN($C2093)=0,IF($D2093&gt;0,COUNTIFS($J$3:$J2093,$J2093,$C$3:$C2093,""),"-"),"Escluso")</f>
        <v>-</v>
      </c>
      <c r="Y2093" s="127" t="str">
        <f t="shared" si="195"/>
        <v>-</v>
      </c>
      <c r="Z2093" s="2" t="str">
        <f>IF($D2093&gt;0,COUNTIFS($O$3:$O2093,$O2093,$L$3:$L2093,$L2093,$I$3:$I2093,$I2093),"-")</f>
        <v>-</v>
      </c>
      <c r="AA2093" s="27" t="str">
        <f>IF($D2093&gt;0,IF(OR($Z2093 &gt;1,$L2093&lt;&gt;"Adulti"),0,VLOOKUP($P2093,Regione!$B$2:$C$22,2,FALSE)),"-")</f>
        <v>-</v>
      </c>
      <c r="AB2093" s="27" t="str">
        <f>IF($D2093&gt;0,IF(COUNTIFS($O$3:$O2093,$O2093,$L$3:$L2093,$L2093,$I$3:$I2093,$I2093) &gt;1,0,SUMIFS($Y$3:$Y$2503,$L$3:$L$2503,$L2093,$O$3:$O$2503,$O2093,$I$3:$I$2503,$I2093)),"-")</f>
        <v>-</v>
      </c>
      <c r="AC2093" s="27" t="str">
        <f t="shared" si="198"/>
        <v>-</v>
      </c>
    </row>
    <row r="2094" spans="1:29" s="1" customFormat="1">
      <c r="A2094" s="13"/>
      <c r="B2094" s="107" t="str">
        <f>IF(COUNTA($A2094)&gt;0,VLOOKUP($A2094,Corsa!$A$1:$F$43,2,FALSE),"-")</f>
        <v>-</v>
      </c>
      <c r="C2094" s="11"/>
      <c r="D2094" s="13"/>
      <c r="E2094" s="13"/>
      <c r="F2094" s="46" t="str">
        <f>IF(COUNTA($A2094)&gt;0,VLOOKUP($A2094,Corsa!$A$1:$F$43,3,FALSE),"-")</f>
        <v>-</v>
      </c>
      <c r="G2094" s="28" t="str">
        <f>IF($D2094&gt;0,VLOOKUP($D2094,Iscrizioni!$A$2:$M$2502,9,FALSE),"-")</f>
        <v>-</v>
      </c>
      <c r="H2094" s="28" t="str">
        <f>IF($D2094&gt;0,VLOOKUP($D2094,Iscrizioni!$A$2:$M$2502,4,FALSE),"-")</f>
        <v>-</v>
      </c>
      <c r="I2094" s="27" t="str">
        <f>IF($D2094&gt;0,VLOOKUP($D2094,Iscrizioni!$A$2:$M$2502,5,FALSE),"-")</f>
        <v>-</v>
      </c>
      <c r="J2094" s="27" t="str">
        <f>IF($D2094&gt;0,VLOOKUP($D2094,Iscrizioni!$A$2:$M$2502,10,FALSE),"-")</f>
        <v>-</v>
      </c>
      <c r="K2094" s="27" t="str">
        <f t="shared" si="196"/>
        <v>-</v>
      </c>
      <c r="L2094" s="46" t="str">
        <f>IF($D2094&gt;0,VLOOKUP($D2094,Iscrizioni!$A$2:$M$2502,11,FALSE),"-")</f>
        <v>-</v>
      </c>
      <c r="M2094" s="27" t="str">
        <f>IF($D2094&gt;0,VLOOKUP($D2094,Iscrizioni!$A$2:$N$2502,12,FALSE),"-")</f>
        <v>-</v>
      </c>
      <c r="N2094" s="46" t="str">
        <f>IF($D2094&gt;0,VLOOKUP($D2094,Iscrizioni!$A$2:$M$2502,6,FALSE),"-")</f>
        <v>-</v>
      </c>
      <c r="O2094" s="107" t="str">
        <f>IF($D2094&gt;0,VLOOKUP($D2094,Iscrizioni!$A$2:$M$2502,7,FALSE),"-")</f>
        <v>-</v>
      </c>
      <c r="P2094" s="46" t="str">
        <f>IF($D2094&gt;0,VLOOKUP(LEFT($N2094,1),Regione!$A$2:$C$21,2,FALSE),"-")</f>
        <v>-</v>
      </c>
      <c r="Q2094" s="112" t="str">
        <f ca="1">IF($D2094&gt;0,NormalizzaTempo("D",CELL("tipo",$E2094),$E2094),"-")</f>
        <v>-</v>
      </c>
      <c r="R2094" s="27" t="str">
        <f>IF($D2094&gt;0,VLOOKUP($D2094,Iscrizioni!$A$2:$M$2502,13,FALSE),"-")</f>
        <v>-</v>
      </c>
      <c r="S2094" s="112" t="str">
        <f t="shared" si="199"/>
        <v>-</v>
      </c>
      <c r="T2094" s="112" t="str">
        <f>IF($D2094&gt;0,SUMIFS($S$3:$S2094,$X$3:$X2094,1,$J$3:$J2094,$J2094),"-")</f>
        <v>-</v>
      </c>
      <c r="U2094" s="112" t="str">
        <f t="shared" si="200"/>
        <v>-</v>
      </c>
      <c r="V2094" s="112" t="str">
        <f t="shared" si="197"/>
        <v>-</v>
      </c>
      <c r="W2094" s="27" t="str">
        <f>IF(LEN($C2094)=0,IF($D2094&gt;0,COUNTIFS($A$3:$A2094,$A2094),"-"),"Escluso")</f>
        <v>-</v>
      </c>
      <c r="X2094" s="2" t="str">
        <f>IF(LEN($C2094)=0,IF($D2094&gt;0,COUNTIFS($J$3:$J2094,$J2094,$C$3:$C2094,""),"-"),"Escluso")</f>
        <v>-</v>
      </c>
      <c r="Y2094" s="127" t="str">
        <f t="shared" si="195"/>
        <v>-</v>
      </c>
      <c r="Z2094" s="2" t="str">
        <f>IF($D2094&gt;0,COUNTIFS($O$3:$O2094,$O2094,$L$3:$L2094,$L2094,$I$3:$I2094,$I2094),"-")</f>
        <v>-</v>
      </c>
      <c r="AA2094" s="27" t="str">
        <f>IF($D2094&gt;0,IF(OR($Z2094 &gt;1,$L2094&lt;&gt;"Adulti"),0,VLOOKUP($P2094,Regione!$B$2:$C$22,2,FALSE)),"-")</f>
        <v>-</v>
      </c>
      <c r="AB2094" s="27" t="str">
        <f>IF($D2094&gt;0,IF(COUNTIFS($O$3:$O2094,$O2094,$L$3:$L2094,$L2094,$I$3:$I2094,$I2094) &gt;1,0,SUMIFS($Y$3:$Y$2503,$L$3:$L$2503,$L2094,$O$3:$O$2503,$O2094,$I$3:$I$2503,$I2094)),"-")</f>
        <v>-</v>
      </c>
      <c r="AC2094" s="27" t="str">
        <f t="shared" si="198"/>
        <v>-</v>
      </c>
    </row>
    <row r="2095" spans="1:29" s="1" customFormat="1">
      <c r="A2095" s="13"/>
      <c r="B2095" s="107" t="str">
        <f>IF(COUNTA($A2095)&gt;0,VLOOKUP($A2095,Corsa!$A$1:$F$43,2,FALSE),"-")</f>
        <v>-</v>
      </c>
      <c r="C2095" s="11"/>
      <c r="D2095" s="13"/>
      <c r="E2095" s="13"/>
      <c r="F2095" s="46" t="str">
        <f>IF(COUNTA($A2095)&gt;0,VLOOKUP($A2095,Corsa!$A$1:$F$43,3,FALSE),"-")</f>
        <v>-</v>
      </c>
      <c r="G2095" s="28" t="str">
        <f>IF($D2095&gt;0,VLOOKUP($D2095,Iscrizioni!$A$2:$M$2502,9,FALSE),"-")</f>
        <v>-</v>
      </c>
      <c r="H2095" s="28" t="str">
        <f>IF($D2095&gt;0,VLOOKUP($D2095,Iscrizioni!$A$2:$M$2502,4,FALSE),"-")</f>
        <v>-</v>
      </c>
      <c r="I2095" s="27" t="str">
        <f>IF($D2095&gt;0,VLOOKUP($D2095,Iscrizioni!$A$2:$M$2502,5,FALSE),"-")</f>
        <v>-</v>
      </c>
      <c r="J2095" s="27" t="str">
        <f>IF($D2095&gt;0,VLOOKUP($D2095,Iscrizioni!$A$2:$M$2502,10,FALSE),"-")</f>
        <v>-</v>
      </c>
      <c r="K2095" s="27" t="str">
        <f t="shared" si="196"/>
        <v>-</v>
      </c>
      <c r="L2095" s="46" t="str">
        <f>IF($D2095&gt;0,VLOOKUP($D2095,Iscrizioni!$A$2:$M$2502,11,FALSE),"-")</f>
        <v>-</v>
      </c>
      <c r="M2095" s="27" t="str">
        <f>IF($D2095&gt;0,VLOOKUP($D2095,Iscrizioni!$A$2:$N$2502,12,FALSE),"-")</f>
        <v>-</v>
      </c>
      <c r="N2095" s="46" t="str">
        <f>IF($D2095&gt;0,VLOOKUP($D2095,Iscrizioni!$A$2:$M$2502,6,FALSE),"-")</f>
        <v>-</v>
      </c>
      <c r="O2095" s="107" t="str">
        <f>IF($D2095&gt;0,VLOOKUP($D2095,Iscrizioni!$A$2:$M$2502,7,FALSE),"-")</f>
        <v>-</v>
      </c>
      <c r="P2095" s="46" t="str">
        <f>IF($D2095&gt;0,VLOOKUP(LEFT($N2095,1),Regione!$A$2:$C$21,2,FALSE),"-")</f>
        <v>-</v>
      </c>
      <c r="Q2095" s="112" t="str">
        <f ca="1">IF($D2095&gt;0,NormalizzaTempo("D",CELL("tipo",$E2095),$E2095),"-")</f>
        <v>-</v>
      </c>
      <c r="R2095" s="27" t="str">
        <f>IF($D2095&gt;0,VLOOKUP($D2095,Iscrizioni!$A$2:$M$2502,13,FALSE),"-")</f>
        <v>-</v>
      </c>
      <c r="S2095" s="112" t="str">
        <f t="shared" si="199"/>
        <v>-</v>
      </c>
      <c r="T2095" s="112" t="str">
        <f>IF($D2095&gt;0,SUMIFS($S$3:$S2095,$X$3:$X2095,1,$J$3:$J2095,$J2095),"-")</f>
        <v>-</v>
      </c>
      <c r="U2095" s="112" t="str">
        <f t="shared" si="200"/>
        <v>-</v>
      </c>
      <c r="V2095" s="112" t="str">
        <f t="shared" si="197"/>
        <v>-</v>
      </c>
      <c r="W2095" s="27" t="str">
        <f>IF(LEN($C2095)=0,IF($D2095&gt;0,COUNTIFS($A$3:$A2095,$A2095),"-"),"Escluso")</f>
        <v>-</v>
      </c>
      <c r="X2095" s="2" t="str">
        <f>IF(LEN($C2095)=0,IF($D2095&gt;0,COUNTIFS($J$3:$J2095,$J2095,$C$3:$C2095,""),"-"),"Escluso")</f>
        <v>-</v>
      </c>
      <c r="Y2095" s="127" t="str">
        <f t="shared" si="195"/>
        <v>-</v>
      </c>
      <c r="Z2095" s="2" t="str">
        <f>IF($D2095&gt;0,COUNTIFS($O$3:$O2095,$O2095,$L$3:$L2095,$L2095,$I$3:$I2095,$I2095),"-")</f>
        <v>-</v>
      </c>
      <c r="AA2095" s="27" t="str">
        <f>IF($D2095&gt;0,IF(OR($Z2095 &gt;1,$L2095&lt;&gt;"Adulti"),0,VLOOKUP($P2095,Regione!$B$2:$C$22,2,FALSE)),"-")</f>
        <v>-</v>
      </c>
      <c r="AB2095" s="27" t="str">
        <f>IF($D2095&gt;0,IF(COUNTIFS($O$3:$O2095,$O2095,$L$3:$L2095,$L2095,$I$3:$I2095,$I2095) &gt;1,0,SUMIFS($Y$3:$Y$2503,$L$3:$L$2503,$L2095,$O$3:$O$2503,$O2095,$I$3:$I$2503,$I2095)),"-")</f>
        <v>-</v>
      </c>
      <c r="AC2095" s="27" t="str">
        <f t="shared" si="198"/>
        <v>-</v>
      </c>
    </row>
    <row r="2096" spans="1:29" s="1" customFormat="1">
      <c r="A2096" s="13"/>
      <c r="B2096" s="107" t="str">
        <f>IF(COUNTA($A2096)&gt;0,VLOOKUP($A2096,Corsa!$A$1:$F$43,2,FALSE),"-")</f>
        <v>-</v>
      </c>
      <c r="C2096" s="11"/>
      <c r="D2096" s="13"/>
      <c r="E2096" s="13"/>
      <c r="F2096" s="46" t="str">
        <f>IF(COUNTA($A2096)&gt;0,VLOOKUP($A2096,Corsa!$A$1:$F$43,3,FALSE),"-")</f>
        <v>-</v>
      </c>
      <c r="G2096" s="28" t="str">
        <f>IF($D2096&gt;0,VLOOKUP($D2096,Iscrizioni!$A$2:$M$2502,9,FALSE),"-")</f>
        <v>-</v>
      </c>
      <c r="H2096" s="28" t="str">
        <f>IF($D2096&gt;0,VLOOKUP($D2096,Iscrizioni!$A$2:$M$2502,4,FALSE),"-")</f>
        <v>-</v>
      </c>
      <c r="I2096" s="27" t="str">
        <f>IF($D2096&gt;0,VLOOKUP($D2096,Iscrizioni!$A$2:$M$2502,5,FALSE),"-")</f>
        <v>-</v>
      </c>
      <c r="J2096" s="27" t="str">
        <f>IF($D2096&gt;0,VLOOKUP($D2096,Iscrizioni!$A$2:$M$2502,10,FALSE),"-")</f>
        <v>-</v>
      </c>
      <c r="K2096" s="27" t="str">
        <f t="shared" si="196"/>
        <v>-</v>
      </c>
      <c r="L2096" s="46" t="str">
        <f>IF($D2096&gt;0,VLOOKUP($D2096,Iscrizioni!$A$2:$M$2502,11,FALSE),"-")</f>
        <v>-</v>
      </c>
      <c r="M2096" s="27" t="str">
        <f>IF($D2096&gt;0,VLOOKUP($D2096,Iscrizioni!$A$2:$N$2502,12,FALSE),"-")</f>
        <v>-</v>
      </c>
      <c r="N2096" s="46" t="str">
        <f>IF($D2096&gt;0,VLOOKUP($D2096,Iscrizioni!$A$2:$M$2502,6,FALSE),"-")</f>
        <v>-</v>
      </c>
      <c r="O2096" s="107" t="str">
        <f>IF($D2096&gt;0,VLOOKUP($D2096,Iscrizioni!$A$2:$M$2502,7,FALSE),"-")</f>
        <v>-</v>
      </c>
      <c r="P2096" s="46" t="str">
        <f>IF($D2096&gt;0,VLOOKUP(LEFT($N2096,1),Regione!$A$2:$C$21,2,FALSE),"-")</f>
        <v>-</v>
      </c>
      <c r="Q2096" s="112" t="str">
        <f ca="1">IF($D2096&gt;0,NormalizzaTempo("D",CELL("tipo",$E2096),$E2096),"-")</f>
        <v>-</v>
      </c>
      <c r="R2096" s="27" t="str">
        <f>IF($D2096&gt;0,VLOOKUP($D2096,Iscrizioni!$A$2:$M$2502,13,FALSE),"-")</f>
        <v>-</v>
      </c>
      <c r="S2096" s="112" t="str">
        <f t="shared" si="199"/>
        <v>-</v>
      </c>
      <c r="T2096" s="112" t="str">
        <f>IF($D2096&gt;0,SUMIFS($S$3:$S2096,$X$3:$X2096,1,$J$3:$J2096,$J2096),"-")</f>
        <v>-</v>
      </c>
      <c r="U2096" s="112" t="str">
        <f t="shared" si="200"/>
        <v>-</v>
      </c>
      <c r="V2096" s="112" t="str">
        <f t="shared" si="197"/>
        <v>-</v>
      </c>
      <c r="W2096" s="27" t="str">
        <f>IF(LEN($C2096)=0,IF($D2096&gt;0,COUNTIFS($A$3:$A2096,$A2096),"-"),"Escluso")</f>
        <v>-</v>
      </c>
      <c r="X2096" s="2" t="str">
        <f>IF(LEN($C2096)=0,IF($D2096&gt;0,COUNTIFS($J$3:$J2096,$J2096,$C$3:$C2096,""),"-"),"Escluso")</f>
        <v>-</v>
      </c>
      <c r="Y2096" s="127" t="str">
        <f t="shared" ref="Y2096:Y2159" si="201">IF(LEN($C2096)=0,IF(AND($D2096&gt;0,$V2096="ok"),IF($X2096&gt;20,1,21 -$X2096),"-"),0)</f>
        <v>-</v>
      </c>
      <c r="Z2096" s="2" t="str">
        <f>IF($D2096&gt;0,COUNTIFS($O$3:$O2096,$O2096,$L$3:$L2096,$L2096,$I$3:$I2096,$I2096),"-")</f>
        <v>-</v>
      </c>
      <c r="AA2096" s="27" t="str">
        <f>IF($D2096&gt;0,IF(OR($Z2096 &gt;1,$L2096&lt;&gt;"Adulti"),0,VLOOKUP($P2096,Regione!$B$2:$C$22,2,FALSE)),"-")</f>
        <v>-</v>
      </c>
      <c r="AB2096" s="27" t="str">
        <f>IF($D2096&gt;0,IF(COUNTIFS($O$3:$O2096,$O2096,$L$3:$L2096,$L2096,$I$3:$I2096,$I2096) &gt;1,0,SUMIFS($Y$3:$Y$2503,$L$3:$L$2503,$L2096,$O$3:$O$2503,$O2096,$I$3:$I$2503,$I2096)),"-")</f>
        <v>-</v>
      </c>
      <c r="AC2096" s="27" t="str">
        <f t="shared" si="198"/>
        <v>-</v>
      </c>
    </row>
    <row r="2097" spans="1:29" s="1" customFormat="1">
      <c r="A2097" s="13"/>
      <c r="B2097" s="107" t="str">
        <f>IF(COUNTA($A2097)&gt;0,VLOOKUP($A2097,Corsa!$A$1:$F$43,2,FALSE),"-")</f>
        <v>-</v>
      </c>
      <c r="C2097" s="11"/>
      <c r="D2097" s="13"/>
      <c r="E2097" s="13"/>
      <c r="F2097" s="46" t="str">
        <f>IF(COUNTA($A2097)&gt;0,VLOOKUP($A2097,Corsa!$A$1:$F$43,3,FALSE),"-")</f>
        <v>-</v>
      </c>
      <c r="G2097" s="28" t="str">
        <f>IF($D2097&gt;0,VLOOKUP($D2097,Iscrizioni!$A$2:$M$2502,9,FALSE),"-")</f>
        <v>-</v>
      </c>
      <c r="H2097" s="28" t="str">
        <f>IF($D2097&gt;0,VLOOKUP($D2097,Iscrizioni!$A$2:$M$2502,4,FALSE),"-")</f>
        <v>-</v>
      </c>
      <c r="I2097" s="27" t="str">
        <f>IF($D2097&gt;0,VLOOKUP($D2097,Iscrizioni!$A$2:$M$2502,5,FALSE),"-")</f>
        <v>-</v>
      </c>
      <c r="J2097" s="27" t="str">
        <f>IF($D2097&gt;0,VLOOKUP($D2097,Iscrizioni!$A$2:$M$2502,10,FALSE),"-")</f>
        <v>-</v>
      </c>
      <c r="K2097" s="27" t="str">
        <f t="shared" si="196"/>
        <v>-</v>
      </c>
      <c r="L2097" s="46" t="str">
        <f>IF($D2097&gt;0,VLOOKUP($D2097,Iscrizioni!$A$2:$M$2502,11,FALSE),"-")</f>
        <v>-</v>
      </c>
      <c r="M2097" s="27" t="str">
        <f>IF($D2097&gt;0,VLOOKUP($D2097,Iscrizioni!$A$2:$N$2502,12,FALSE),"-")</f>
        <v>-</v>
      </c>
      <c r="N2097" s="46" t="str">
        <f>IF($D2097&gt;0,VLOOKUP($D2097,Iscrizioni!$A$2:$M$2502,6,FALSE),"-")</f>
        <v>-</v>
      </c>
      <c r="O2097" s="107" t="str">
        <f>IF($D2097&gt;0,VLOOKUP($D2097,Iscrizioni!$A$2:$M$2502,7,FALSE),"-")</f>
        <v>-</v>
      </c>
      <c r="P2097" s="46" t="str">
        <f>IF($D2097&gt;0,VLOOKUP(LEFT($N2097,1),Regione!$A$2:$C$21,2,FALSE),"-")</f>
        <v>-</v>
      </c>
      <c r="Q2097" s="112" t="str">
        <f ca="1">IF($D2097&gt;0,NormalizzaTempo("D",CELL("tipo",$E2097),$E2097),"-")</f>
        <v>-</v>
      </c>
      <c r="R2097" s="27" t="str">
        <f>IF($D2097&gt;0,VLOOKUP($D2097,Iscrizioni!$A$2:$M$2502,13,FALSE),"-")</f>
        <v>-</v>
      </c>
      <c r="S2097" s="112" t="str">
        <f t="shared" si="199"/>
        <v>-</v>
      </c>
      <c r="T2097" s="112" t="str">
        <f>IF($D2097&gt;0,SUMIFS($S$3:$S2097,$X$3:$X2097,1,$J$3:$J2097,$J2097),"-")</f>
        <v>-</v>
      </c>
      <c r="U2097" s="112" t="str">
        <f t="shared" si="200"/>
        <v>-</v>
      </c>
      <c r="V2097" s="112" t="str">
        <f t="shared" si="197"/>
        <v>-</v>
      </c>
      <c r="W2097" s="27" t="str">
        <f>IF(LEN($C2097)=0,IF($D2097&gt;0,COUNTIFS($A$3:$A2097,$A2097),"-"),"Escluso")</f>
        <v>-</v>
      </c>
      <c r="X2097" s="2" t="str">
        <f>IF(LEN($C2097)=0,IF($D2097&gt;0,COUNTIFS($J$3:$J2097,$J2097,$C$3:$C2097,""),"-"),"Escluso")</f>
        <v>-</v>
      </c>
      <c r="Y2097" s="127" t="str">
        <f t="shared" si="201"/>
        <v>-</v>
      </c>
      <c r="Z2097" s="2" t="str">
        <f>IF($D2097&gt;0,COUNTIFS($O$3:$O2097,$O2097,$L$3:$L2097,$L2097,$I$3:$I2097,$I2097),"-")</f>
        <v>-</v>
      </c>
      <c r="AA2097" s="27" t="str">
        <f>IF($D2097&gt;0,IF(OR($Z2097 &gt;1,$L2097&lt;&gt;"Adulti"),0,VLOOKUP($P2097,Regione!$B$2:$C$22,2,FALSE)),"-")</f>
        <v>-</v>
      </c>
      <c r="AB2097" s="27" t="str">
        <f>IF($D2097&gt;0,IF(COUNTIFS($O$3:$O2097,$O2097,$L$3:$L2097,$L2097,$I$3:$I2097,$I2097) &gt;1,0,SUMIFS($Y$3:$Y$2503,$L$3:$L$2503,$L2097,$O$3:$O$2503,$O2097,$I$3:$I$2503,$I2097)),"-")</f>
        <v>-</v>
      </c>
      <c r="AC2097" s="27" t="str">
        <f t="shared" si="198"/>
        <v>-</v>
      </c>
    </row>
    <row r="2098" spans="1:29" s="1" customFormat="1">
      <c r="A2098" s="13"/>
      <c r="B2098" s="107" t="str">
        <f>IF(COUNTA($A2098)&gt;0,VLOOKUP($A2098,Corsa!$A$1:$F$43,2,FALSE),"-")</f>
        <v>-</v>
      </c>
      <c r="C2098" s="11"/>
      <c r="D2098" s="13"/>
      <c r="E2098" s="13"/>
      <c r="F2098" s="46" t="str">
        <f>IF(COUNTA($A2098)&gt;0,VLOOKUP($A2098,Corsa!$A$1:$F$43,3,FALSE),"-")</f>
        <v>-</v>
      </c>
      <c r="G2098" s="28" t="str">
        <f>IF($D2098&gt;0,VLOOKUP($D2098,Iscrizioni!$A$2:$M$2502,9,FALSE),"-")</f>
        <v>-</v>
      </c>
      <c r="H2098" s="28" t="str">
        <f>IF($D2098&gt;0,VLOOKUP($D2098,Iscrizioni!$A$2:$M$2502,4,FALSE),"-")</f>
        <v>-</v>
      </c>
      <c r="I2098" s="27" t="str">
        <f>IF($D2098&gt;0,VLOOKUP($D2098,Iscrizioni!$A$2:$M$2502,5,FALSE),"-")</f>
        <v>-</v>
      </c>
      <c r="J2098" s="27" t="str">
        <f>IF($D2098&gt;0,VLOOKUP($D2098,Iscrizioni!$A$2:$M$2502,10,FALSE),"-")</f>
        <v>-</v>
      </c>
      <c r="K2098" s="27" t="str">
        <f t="shared" si="196"/>
        <v>-</v>
      </c>
      <c r="L2098" s="46" t="str">
        <f>IF($D2098&gt;0,VLOOKUP($D2098,Iscrizioni!$A$2:$M$2502,11,FALSE),"-")</f>
        <v>-</v>
      </c>
      <c r="M2098" s="27" t="str">
        <f>IF($D2098&gt;0,VLOOKUP($D2098,Iscrizioni!$A$2:$N$2502,12,FALSE),"-")</f>
        <v>-</v>
      </c>
      <c r="N2098" s="46" t="str">
        <f>IF($D2098&gt;0,VLOOKUP($D2098,Iscrizioni!$A$2:$M$2502,6,FALSE),"-")</f>
        <v>-</v>
      </c>
      <c r="O2098" s="107" t="str">
        <f>IF($D2098&gt;0,VLOOKUP($D2098,Iscrizioni!$A$2:$M$2502,7,FALSE),"-")</f>
        <v>-</v>
      </c>
      <c r="P2098" s="46" t="str">
        <f>IF($D2098&gt;0,VLOOKUP(LEFT($N2098,1),Regione!$A$2:$C$21,2,FALSE),"-")</f>
        <v>-</v>
      </c>
      <c r="Q2098" s="112" t="str">
        <f ca="1">IF($D2098&gt;0,NormalizzaTempo("D",CELL("tipo",$E2098),$E2098),"-")</f>
        <v>-</v>
      </c>
      <c r="R2098" s="27" t="str">
        <f>IF($D2098&gt;0,VLOOKUP($D2098,Iscrizioni!$A$2:$M$2502,13,FALSE),"-")</f>
        <v>-</v>
      </c>
      <c r="S2098" s="112" t="str">
        <f t="shared" si="199"/>
        <v>-</v>
      </c>
      <c r="T2098" s="112" t="str">
        <f>IF($D2098&gt;0,SUMIFS($S$3:$S2098,$X$3:$X2098,1,$J$3:$J2098,$J2098),"-")</f>
        <v>-</v>
      </c>
      <c r="U2098" s="112" t="str">
        <f t="shared" si="200"/>
        <v>-</v>
      </c>
      <c r="V2098" s="112" t="str">
        <f t="shared" si="197"/>
        <v>-</v>
      </c>
      <c r="W2098" s="27" t="str">
        <f>IF(LEN($C2098)=0,IF($D2098&gt;0,COUNTIFS($A$3:$A2098,$A2098),"-"),"Escluso")</f>
        <v>-</v>
      </c>
      <c r="X2098" s="2" t="str">
        <f>IF(LEN($C2098)=0,IF($D2098&gt;0,COUNTIFS($J$3:$J2098,$J2098,$C$3:$C2098,""),"-"),"Escluso")</f>
        <v>-</v>
      </c>
      <c r="Y2098" s="127" t="str">
        <f t="shared" si="201"/>
        <v>-</v>
      </c>
      <c r="Z2098" s="2" t="str">
        <f>IF($D2098&gt;0,COUNTIFS($O$3:$O2098,$O2098,$L$3:$L2098,$L2098,$I$3:$I2098,$I2098),"-")</f>
        <v>-</v>
      </c>
      <c r="AA2098" s="27" t="str">
        <f>IF($D2098&gt;0,IF(OR($Z2098 &gt;1,$L2098&lt;&gt;"Adulti"),0,VLOOKUP($P2098,Regione!$B$2:$C$22,2,FALSE)),"-")</f>
        <v>-</v>
      </c>
      <c r="AB2098" s="27" t="str">
        <f>IF($D2098&gt;0,IF(COUNTIFS($O$3:$O2098,$O2098,$L$3:$L2098,$L2098,$I$3:$I2098,$I2098) &gt;1,0,SUMIFS($Y$3:$Y$2503,$L$3:$L$2503,$L2098,$O$3:$O$2503,$O2098,$I$3:$I$2503,$I2098)),"-")</f>
        <v>-</v>
      </c>
      <c r="AC2098" s="27" t="str">
        <f t="shared" si="198"/>
        <v>-</v>
      </c>
    </row>
    <row r="2099" spans="1:29" s="1" customFormat="1">
      <c r="A2099" s="13"/>
      <c r="B2099" s="107" t="str">
        <f>IF(COUNTA($A2099)&gt;0,VLOOKUP($A2099,Corsa!$A$1:$F$43,2,FALSE),"-")</f>
        <v>-</v>
      </c>
      <c r="C2099" s="11"/>
      <c r="D2099" s="13"/>
      <c r="E2099" s="13"/>
      <c r="F2099" s="46" t="str">
        <f>IF(COUNTA($A2099)&gt;0,VLOOKUP($A2099,Corsa!$A$1:$F$43,3,FALSE),"-")</f>
        <v>-</v>
      </c>
      <c r="G2099" s="28" t="str">
        <f>IF($D2099&gt;0,VLOOKUP($D2099,Iscrizioni!$A$2:$M$2502,9,FALSE),"-")</f>
        <v>-</v>
      </c>
      <c r="H2099" s="28" t="str">
        <f>IF($D2099&gt;0,VLOOKUP($D2099,Iscrizioni!$A$2:$M$2502,4,FALSE),"-")</f>
        <v>-</v>
      </c>
      <c r="I2099" s="27" t="str">
        <f>IF($D2099&gt;0,VLOOKUP($D2099,Iscrizioni!$A$2:$M$2502,5,FALSE),"-")</f>
        <v>-</v>
      </c>
      <c r="J2099" s="27" t="str">
        <f>IF($D2099&gt;0,VLOOKUP($D2099,Iscrizioni!$A$2:$M$2502,10,FALSE),"-")</f>
        <v>-</v>
      </c>
      <c r="K2099" s="27" t="str">
        <f t="shared" si="196"/>
        <v>-</v>
      </c>
      <c r="L2099" s="46" t="str">
        <f>IF($D2099&gt;0,VLOOKUP($D2099,Iscrizioni!$A$2:$M$2502,11,FALSE),"-")</f>
        <v>-</v>
      </c>
      <c r="M2099" s="27" t="str">
        <f>IF($D2099&gt;0,VLOOKUP($D2099,Iscrizioni!$A$2:$N$2502,12,FALSE),"-")</f>
        <v>-</v>
      </c>
      <c r="N2099" s="46" t="str">
        <f>IF($D2099&gt;0,VLOOKUP($D2099,Iscrizioni!$A$2:$M$2502,6,FALSE),"-")</f>
        <v>-</v>
      </c>
      <c r="O2099" s="107" t="str">
        <f>IF($D2099&gt;0,VLOOKUP($D2099,Iscrizioni!$A$2:$M$2502,7,FALSE),"-")</f>
        <v>-</v>
      </c>
      <c r="P2099" s="46" t="str">
        <f>IF($D2099&gt;0,VLOOKUP(LEFT($N2099,1),Regione!$A$2:$C$21,2,FALSE),"-")</f>
        <v>-</v>
      </c>
      <c r="Q2099" s="112" t="str">
        <f ca="1">IF($D2099&gt;0,NormalizzaTempo("D",CELL("tipo",$E2099),$E2099),"-")</f>
        <v>-</v>
      </c>
      <c r="R2099" s="27" t="str">
        <f>IF($D2099&gt;0,VLOOKUP($D2099,Iscrizioni!$A$2:$M$2502,13,FALSE),"-")</f>
        <v>-</v>
      </c>
      <c r="S2099" s="112" t="str">
        <f t="shared" si="199"/>
        <v>-</v>
      </c>
      <c r="T2099" s="112" t="str">
        <f>IF($D2099&gt;0,SUMIFS($S$3:$S2099,$X$3:$X2099,1,$J$3:$J2099,$J2099),"-")</f>
        <v>-</v>
      </c>
      <c r="U2099" s="112" t="str">
        <f t="shared" si="200"/>
        <v>-</v>
      </c>
      <c r="V2099" s="112" t="str">
        <f t="shared" si="197"/>
        <v>-</v>
      </c>
      <c r="W2099" s="27" t="str">
        <f>IF(LEN($C2099)=0,IF($D2099&gt;0,COUNTIFS($A$3:$A2099,$A2099),"-"),"Escluso")</f>
        <v>-</v>
      </c>
      <c r="X2099" s="2" t="str">
        <f>IF(LEN($C2099)=0,IF($D2099&gt;0,COUNTIFS($J$3:$J2099,$J2099,$C$3:$C2099,""),"-"),"Escluso")</f>
        <v>-</v>
      </c>
      <c r="Y2099" s="127" t="str">
        <f t="shared" si="201"/>
        <v>-</v>
      </c>
      <c r="Z2099" s="2" t="str">
        <f>IF($D2099&gt;0,COUNTIFS($O$3:$O2099,$O2099,$L$3:$L2099,$L2099,$I$3:$I2099,$I2099),"-")</f>
        <v>-</v>
      </c>
      <c r="AA2099" s="27" t="str">
        <f>IF($D2099&gt;0,IF(OR($Z2099 &gt;1,$L2099&lt;&gt;"Adulti"),0,VLOOKUP($P2099,Regione!$B$2:$C$22,2,FALSE)),"-")</f>
        <v>-</v>
      </c>
      <c r="AB2099" s="27" t="str">
        <f>IF($D2099&gt;0,IF(COUNTIFS($O$3:$O2099,$O2099,$L$3:$L2099,$L2099,$I$3:$I2099,$I2099) &gt;1,0,SUMIFS($Y$3:$Y$2503,$L$3:$L$2503,$L2099,$O$3:$O$2503,$O2099,$I$3:$I$2503,$I2099)),"-")</f>
        <v>-</v>
      </c>
      <c r="AC2099" s="27" t="str">
        <f t="shared" si="198"/>
        <v>-</v>
      </c>
    </row>
    <row r="2100" spans="1:29" s="1" customFormat="1">
      <c r="A2100" s="13"/>
      <c r="B2100" s="107" t="str">
        <f>IF(COUNTA($A2100)&gt;0,VLOOKUP($A2100,Corsa!$A$1:$F$43,2,FALSE),"-")</f>
        <v>-</v>
      </c>
      <c r="C2100" s="11"/>
      <c r="D2100" s="13"/>
      <c r="E2100" s="13"/>
      <c r="F2100" s="46" t="str">
        <f>IF(COUNTA($A2100)&gt;0,VLOOKUP($A2100,Corsa!$A$1:$F$43,3,FALSE),"-")</f>
        <v>-</v>
      </c>
      <c r="G2100" s="28" t="str">
        <f>IF($D2100&gt;0,VLOOKUP($D2100,Iscrizioni!$A$2:$M$2502,9,FALSE),"-")</f>
        <v>-</v>
      </c>
      <c r="H2100" s="28" t="str">
        <f>IF($D2100&gt;0,VLOOKUP($D2100,Iscrizioni!$A$2:$M$2502,4,FALSE),"-")</f>
        <v>-</v>
      </c>
      <c r="I2100" s="27" t="str">
        <f>IF($D2100&gt;0,VLOOKUP($D2100,Iscrizioni!$A$2:$M$2502,5,FALSE),"-")</f>
        <v>-</v>
      </c>
      <c r="J2100" s="27" t="str">
        <f>IF($D2100&gt;0,VLOOKUP($D2100,Iscrizioni!$A$2:$M$2502,10,FALSE),"-")</f>
        <v>-</v>
      </c>
      <c r="K2100" s="27" t="str">
        <f t="shared" si="196"/>
        <v>-</v>
      </c>
      <c r="L2100" s="46" t="str">
        <f>IF($D2100&gt;0,VLOOKUP($D2100,Iscrizioni!$A$2:$M$2502,11,FALSE),"-")</f>
        <v>-</v>
      </c>
      <c r="M2100" s="27" t="str">
        <f>IF($D2100&gt;0,VLOOKUP($D2100,Iscrizioni!$A$2:$N$2502,12,FALSE),"-")</f>
        <v>-</v>
      </c>
      <c r="N2100" s="46" t="str">
        <f>IF($D2100&gt;0,VLOOKUP($D2100,Iscrizioni!$A$2:$M$2502,6,FALSE),"-")</f>
        <v>-</v>
      </c>
      <c r="O2100" s="107" t="str">
        <f>IF($D2100&gt;0,VLOOKUP($D2100,Iscrizioni!$A$2:$M$2502,7,FALSE),"-")</f>
        <v>-</v>
      </c>
      <c r="P2100" s="46" t="str">
        <f>IF($D2100&gt;0,VLOOKUP(LEFT($N2100,1),Regione!$A$2:$C$21,2,FALSE),"-")</f>
        <v>-</v>
      </c>
      <c r="Q2100" s="112" t="str">
        <f ca="1">IF($D2100&gt;0,NormalizzaTempo("D",CELL("tipo",$E2100),$E2100),"-")</f>
        <v>-</v>
      </c>
      <c r="R2100" s="27" t="str">
        <f>IF($D2100&gt;0,VLOOKUP($D2100,Iscrizioni!$A$2:$M$2502,13,FALSE),"-")</f>
        <v>-</v>
      </c>
      <c r="S2100" s="112" t="str">
        <f t="shared" si="199"/>
        <v>-</v>
      </c>
      <c r="T2100" s="112" t="str">
        <f>IF($D2100&gt;0,SUMIFS($S$3:$S2100,$X$3:$X2100,1,$J$3:$J2100,$J2100),"-")</f>
        <v>-</v>
      </c>
      <c r="U2100" s="112" t="str">
        <f t="shared" si="200"/>
        <v>-</v>
      </c>
      <c r="V2100" s="112" t="str">
        <f t="shared" si="197"/>
        <v>-</v>
      </c>
      <c r="W2100" s="27" t="str">
        <f>IF(LEN($C2100)=0,IF($D2100&gt;0,COUNTIFS($A$3:$A2100,$A2100),"-"),"Escluso")</f>
        <v>-</v>
      </c>
      <c r="X2100" s="2" t="str">
        <f>IF(LEN($C2100)=0,IF($D2100&gt;0,COUNTIFS($J$3:$J2100,$J2100,$C$3:$C2100,""),"-"),"Escluso")</f>
        <v>-</v>
      </c>
      <c r="Y2100" s="127" t="str">
        <f t="shared" si="201"/>
        <v>-</v>
      </c>
      <c r="Z2100" s="2" t="str">
        <f>IF($D2100&gt;0,COUNTIFS($O$3:$O2100,$O2100,$L$3:$L2100,$L2100,$I$3:$I2100,$I2100),"-")</f>
        <v>-</v>
      </c>
      <c r="AA2100" s="27" t="str">
        <f>IF($D2100&gt;0,IF(OR($Z2100 &gt;1,$L2100&lt;&gt;"Adulti"),0,VLOOKUP($P2100,Regione!$B$2:$C$22,2,FALSE)),"-")</f>
        <v>-</v>
      </c>
      <c r="AB2100" s="27" t="str">
        <f>IF($D2100&gt;0,IF(COUNTIFS($O$3:$O2100,$O2100,$L$3:$L2100,$L2100,$I$3:$I2100,$I2100) &gt;1,0,SUMIFS($Y$3:$Y$2503,$L$3:$L$2503,$L2100,$O$3:$O$2503,$O2100,$I$3:$I$2503,$I2100)),"-")</f>
        <v>-</v>
      </c>
      <c r="AC2100" s="27" t="str">
        <f t="shared" si="198"/>
        <v>-</v>
      </c>
    </row>
    <row r="2101" spans="1:29" s="1" customFormat="1">
      <c r="A2101" s="13"/>
      <c r="B2101" s="107" t="str">
        <f>IF(COUNTA($A2101)&gt;0,VLOOKUP($A2101,Corsa!$A$1:$F$43,2,FALSE),"-")</f>
        <v>-</v>
      </c>
      <c r="C2101" s="11"/>
      <c r="D2101" s="13"/>
      <c r="E2101" s="13"/>
      <c r="F2101" s="46" t="str">
        <f>IF(COUNTA($A2101)&gt;0,VLOOKUP($A2101,Corsa!$A$1:$F$43,3,FALSE),"-")</f>
        <v>-</v>
      </c>
      <c r="G2101" s="28" t="str">
        <f>IF($D2101&gt;0,VLOOKUP($D2101,Iscrizioni!$A$2:$M$2502,9,FALSE),"-")</f>
        <v>-</v>
      </c>
      <c r="H2101" s="28" t="str">
        <f>IF($D2101&gt;0,VLOOKUP($D2101,Iscrizioni!$A$2:$M$2502,4,FALSE),"-")</f>
        <v>-</v>
      </c>
      <c r="I2101" s="27" t="str">
        <f>IF($D2101&gt;0,VLOOKUP($D2101,Iscrizioni!$A$2:$M$2502,5,FALSE),"-")</f>
        <v>-</v>
      </c>
      <c r="J2101" s="27" t="str">
        <f>IF($D2101&gt;0,VLOOKUP($D2101,Iscrizioni!$A$2:$M$2502,10,FALSE),"-")</f>
        <v>-</v>
      </c>
      <c r="K2101" s="27" t="str">
        <f t="shared" si="196"/>
        <v>-</v>
      </c>
      <c r="L2101" s="46" t="str">
        <f>IF($D2101&gt;0,VLOOKUP($D2101,Iscrizioni!$A$2:$M$2502,11,FALSE),"-")</f>
        <v>-</v>
      </c>
      <c r="M2101" s="27" t="str">
        <f>IF($D2101&gt;0,VLOOKUP($D2101,Iscrizioni!$A$2:$N$2502,12,FALSE),"-")</f>
        <v>-</v>
      </c>
      <c r="N2101" s="46" t="str">
        <f>IF($D2101&gt;0,VLOOKUP($D2101,Iscrizioni!$A$2:$M$2502,6,FALSE),"-")</f>
        <v>-</v>
      </c>
      <c r="O2101" s="107" t="str">
        <f>IF($D2101&gt;0,VLOOKUP($D2101,Iscrizioni!$A$2:$M$2502,7,FALSE),"-")</f>
        <v>-</v>
      </c>
      <c r="P2101" s="46" t="str">
        <f>IF($D2101&gt;0,VLOOKUP(LEFT($N2101,1),Regione!$A$2:$C$21,2,FALSE),"-")</f>
        <v>-</v>
      </c>
      <c r="Q2101" s="112" t="str">
        <f ca="1">IF($D2101&gt;0,NormalizzaTempo("D",CELL("tipo",$E2101),$E2101),"-")</f>
        <v>-</v>
      </c>
      <c r="R2101" s="27" t="str">
        <f>IF($D2101&gt;0,VLOOKUP($D2101,Iscrizioni!$A$2:$M$2502,13,FALSE),"-")</f>
        <v>-</v>
      </c>
      <c r="S2101" s="112" t="str">
        <f t="shared" si="199"/>
        <v>-</v>
      </c>
      <c r="T2101" s="112" t="str">
        <f>IF($D2101&gt;0,SUMIFS($S$3:$S2101,$X$3:$X2101,1,$J$3:$J2101,$J2101),"-")</f>
        <v>-</v>
      </c>
      <c r="U2101" s="112" t="str">
        <f t="shared" si="200"/>
        <v>-</v>
      </c>
      <c r="V2101" s="112" t="str">
        <f t="shared" si="197"/>
        <v>-</v>
      </c>
      <c r="W2101" s="27" t="str">
        <f>IF(LEN($C2101)=0,IF($D2101&gt;0,COUNTIFS($A$3:$A2101,$A2101),"-"),"Escluso")</f>
        <v>-</v>
      </c>
      <c r="X2101" s="2" t="str">
        <f>IF(LEN($C2101)=0,IF($D2101&gt;0,COUNTIFS($J$3:$J2101,$J2101,$C$3:$C2101,""),"-"),"Escluso")</f>
        <v>-</v>
      </c>
      <c r="Y2101" s="127" t="str">
        <f t="shared" si="201"/>
        <v>-</v>
      </c>
      <c r="Z2101" s="2" t="str">
        <f>IF($D2101&gt;0,COUNTIFS($O$3:$O2101,$O2101,$L$3:$L2101,$L2101,$I$3:$I2101,$I2101),"-")</f>
        <v>-</v>
      </c>
      <c r="AA2101" s="27" t="str">
        <f>IF($D2101&gt;0,IF(OR($Z2101 &gt;1,$L2101&lt;&gt;"Adulti"),0,VLOOKUP($P2101,Regione!$B$2:$C$22,2,FALSE)),"-")</f>
        <v>-</v>
      </c>
      <c r="AB2101" s="27" t="str">
        <f>IF($D2101&gt;0,IF(COUNTIFS($O$3:$O2101,$O2101,$L$3:$L2101,$L2101,$I$3:$I2101,$I2101) &gt;1,0,SUMIFS($Y$3:$Y$2503,$L$3:$L$2503,$L2101,$O$3:$O$2503,$O2101,$I$3:$I$2503,$I2101)),"-")</f>
        <v>-</v>
      </c>
      <c r="AC2101" s="27" t="str">
        <f t="shared" si="198"/>
        <v>-</v>
      </c>
    </row>
    <row r="2102" spans="1:29" s="1" customFormat="1">
      <c r="A2102" s="13"/>
      <c r="B2102" s="107" t="str">
        <f>IF(COUNTA($A2102)&gt;0,VLOOKUP($A2102,Corsa!$A$1:$F$43,2,FALSE),"-")</f>
        <v>-</v>
      </c>
      <c r="C2102" s="11"/>
      <c r="D2102" s="13"/>
      <c r="E2102" s="13"/>
      <c r="F2102" s="46" t="str">
        <f>IF(COUNTA($A2102)&gt;0,VLOOKUP($A2102,Corsa!$A$1:$F$43,3,FALSE),"-")</f>
        <v>-</v>
      </c>
      <c r="G2102" s="28" t="str">
        <f>IF($D2102&gt;0,VLOOKUP($D2102,Iscrizioni!$A$2:$M$2502,9,FALSE),"-")</f>
        <v>-</v>
      </c>
      <c r="H2102" s="28" t="str">
        <f>IF($D2102&gt;0,VLOOKUP($D2102,Iscrizioni!$A$2:$M$2502,4,FALSE),"-")</f>
        <v>-</v>
      </c>
      <c r="I2102" s="27" t="str">
        <f>IF($D2102&gt;0,VLOOKUP($D2102,Iscrizioni!$A$2:$M$2502,5,FALSE),"-")</f>
        <v>-</v>
      </c>
      <c r="J2102" s="27" t="str">
        <f>IF($D2102&gt;0,VLOOKUP($D2102,Iscrizioni!$A$2:$M$2502,10,FALSE),"-")</f>
        <v>-</v>
      </c>
      <c r="K2102" s="27" t="str">
        <f t="shared" si="196"/>
        <v>-</v>
      </c>
      <c r="L2102" s="46" t="str">
        <f>IF($D2102&gt;0,VLOOKUP($D2102,Iscrizioni!$A$2:$M$2502,11,FALSE),"-")</f>
        <v>-</v>
      </c>
      <c r="M2102" s="27" t="str">
        <f>IF($D2102&gt;0,VLOOKUP($D2102,Iscrizioni!$A$2:$N$2502,12,FALSE),"-")</f>
        <v>-</v>
      </c>
      <c r="N2102" s="46" t="str">
        <f>IF($D2102&gt;0,VLOOKUP($D2102,Iscrizioni!$A$2:$M$2502,6,FALSE),"-")</f>
        <v>-</v>
      </c>
      <c r="O2102" s="107" t="str">
        <f>IF($D2102&gt;0,VLOOKUP($D2102,Iscrizioni!$A$2:$M$2502,7,FALSE),"-")</f>
        <v>-</v>
      </c>
      <c r="P2102" s="46" t="str">
        <f>IF($D2102&gt;0,VLOOKUP(LEFT($N2102,1),Regione!$A$2:$C$21,2,FALSE),"-")</f>
        <v>-</v>
      </c>
      <c r="Q2102" s="112" t="str">
        <f ca="1">IF($D2102&gt;0,NormalizzaTempo("D",CELL("tipo",$E2102),$E2102),"-")</f>
        <v>-</v>
      </c>
      <c r="R2102" s="27" t="str">
        <f>IF($D2102&gt;0,VLOOKUP($D2102,Iscrizioni!$A$2:$M$2502,13,FALSE),"-")</f>
        <v>-</v>
      </c>
      <c r="S2102" s="112" t="str">
        <f t="shared" si="199"/>
        <v>-</v>
      </c>
      <c r="T2102" s="112" t="str">
        <f>IF($D2102&gt;0,SUMIFS($S$3:$S2102,$X$3:$X2102,1,$J$3:$J2102,$J2102),"-")</f>
        <v>-</v>
      </c>
      <c r="U2102" s="112" t="str">
        <f t="shared" si="200"/>
        <v>-</v>
      </c>
      <c r="V2102" s="112" t="str">
        <f t="shared" si="197"/>
        <v>-</v>
      </c>
      <c r="W2102" s="27" t="str">
        <f>IF(LEN($C2102)=0,IF($D2102&gt;0,COUNTIFS($A$3:$A2102,$A2102),"-"),"Escluso")</f>
        <v>-</v>
      </c>
      <c r="X2102" s="2" t="str">
        <f>IF(LEN($C2102)=0,IF($D2102&gt;0,COUNTIFS($J$3:$J2102,$J2102,$C$3:$C2102,""),"-"),"Escluso")</f>
        <v>-</v>
      </c>
      <c r="Y2102" s="127" t="str">
        <f t="shared" si="201"/>
        <v>-</v>
      </c>
      <c r="Z2102" s="2" t="str">
        <f>IF($D2102&gt;0,COUNTIFS($O$3:$O2102,$O2102,$L$3:$L2102,$L2102,$I$3:$I2102,$I2102),"-")</f>
        <v>-</v>
      </c>
      <c r="AA2102" s="27" t="str">
        <f>IF($D2102&gt;0,IF(OR($Z2102 &gt;1,$L2102&lt;&gt;"Adulti"),0,VLOOKUP($P2102,Regione!$B$2:$C$22,2,FALSE)),"-")</f>
        <v>-</v>
      </c>
      <c r="AB2102" s="27" t="str">
        <f>IF($D2102&gt;0,IF(COUNTIFS($O$3:$O2102,$O2102,$L$3:$L2102,$L2102,$I$3:$I2102,$I2102) &gt;1,0,SUMIFS($Y$3:$Y$2503,$L$3:$L$2503,$L2102,$O$3:$O$2503,$O2102,$I$3:$I$2503,$I2102)),"-")</f>
        <v>-</v>
      </c>
      <c r="AC2102" s="27" t="str">
        <f t="shared" si="198"/>
        <v>-</v>
      </c>
    </row>
    <row r="2103" spans="1:29" s="1" customFormat="1">
      <c r="A2103" s="13"/>
      <c r="B2103" s="107" t="str">
        <f>IF(COUNTA($A2103)&gt;0,VLOOKUP($A2103,Corsa!$A$1:$F$43,2,FALSE),"-")</f>
        <v>-</v>
      </c>
      <c r="C2103" s="11"/>
      <c r="D2103" s="13"/>
      <c r="E2103" s="13"/>
      <c r="F2103" s="46" t="str">
        <f>IF(COUNTA($A2103)&gt;0,VLOOKUP($A2103,Corsa!$A$1:$F$43,3,FALSE),"-")</f>
        <v>-</v>
      </c>
      <c r="G2103" s="28" t="str">
        <f>IF($D2103&gt;0,VLOOKUP($D2103,Iscrizioni!$A$2:$M$2502,9,FALSE),"-")</f>
        <v>-</v>
      </c>
      <c r="H2103" s="28" t="str">
        <f>IF($D2103&gt;0,VLOOKUP($D2103,Iscrizioni!$A$2:$M$2502,4,FALSE),"-")</f>
        <v>-</v>
      </c>
      <c r="I2103" s="27" t="str">
        <f>IF($D2103&gt;0,VLOOKUP($D2103,Iscrizioni!$A$2:$M$2502,5,FALSE),"-")</f>
        <v>-</v>
      </c>
      <c r="J2103" s="27" t="str">
        <f>IF($D2103&gt;0,VLOOKUP($D2103,Iscrizioni!$A$2:$M$2502,10,FALSE),"-")</f>
        <v>-</v>
      </c>
      <c r="K2103" s="27" t="str">
        <f t="shared" si="196"/>
        <v>-</v>
      </c>
      <c r="L2103" s="46" t="str">
        <f>IF($D2103&gt;0,VLOOKUP($D2103,Iscrizioni!$A$2:$M$2502,11,FALSE),"-")</f>
        <v>-</v>
      </c>
      <c r="M2103" s="27" t="str">
        <f>IF($D2103&gt;0,VLOOKUP($D2103,Iscrizioni!$A$2:$N$2502,12,FALSE),"-")</f>
        <v>-</v>
      </c>
      <c r="N2103" s="46" t="str">
        <f>IF($D2103&gt;0,VLOOKUP($D2103,Iscrizioni!$A$2:$M$2502,6,FALSE),"-")</f>
        <v>-</v>
      </c>
      <c r="O2103" s="107" t="str">
        <f>IF($D2103&gt;0,VLOOKUP($D2103,Iscrizioni!$A$2:$M$2502,7,FALSE),"-")</f>
        <v>-</v>
      </c>
      <c r="P2103" s="46" t="str">
        <f>IF($D2103&gt;0,VLOOKUP(LEFT($N2103,1),Regione!$A$2:$C$21,2,FALSE),"-")</f>
        <v>-</v>
      </c>
      <c r="Q2103" s="112" t="str">
        <f ca="1">IF($D2103&gt;0,NormalizzaTempo("D",CELL("tipo",$E2103),$E2103),"-")</f>
        <v>-</v>
      </c>
      <c r="R2103" s="27" t="str">
        <f>IF($D2103&gt;0,VLOOKUP($D2103,Iscrizioni!$A$2:$M$2502,13,FALSE),"-")</f>
        <v>-</v>
      </c>
      <c r="S2103" s="112" t="str">
        <f t="shared" si="199"/>
        <v>-</v>
      </c>
      <c r="T2103" s="112" t="str">
        <f>IF($D2103&gt;0,SUMIFS($S$3:$S2103,$X$3:$X2103,1,$J$3:$J2103,$J2103),"-")</f>
        <v>-</v>
      </c>
      <c r="U2103" s="112" t="str">
        <f t="shared" si="200"/>
        <v>-</v>
      </c>
      <c r="V2103" s="112" t="str">
        <f t="shared" si="197"/>
        <v>-</v>
      </c>
      <c r="W2103" s="27" t="str">
        <f>IF(LEN($C2103)=0,IF($D2103&gt;0,COUNTIFS($A$3:$A2103,$A2103),"-"),"Escluso")</f>
        <v>-</v>
      </c>
      <c r="X2103" s="2" t="str">
        <f>IF(LEN($C2103)=0,IF($D2103&gt;0,COUNTIFS($J$3:$J2103,$J2103,$C$3:$C2103,""),"-"),"Escluso")</f>
        <v>-</v>
      </c>
      <c r="Y2103" s="127" t="str">
        <f t="shared" si="201"/>
        <v>-</v>
      </c>
      <c r="Z2103" s="2" t="str">
        <f>IF($D2103&gt;0,COUNTIFS($O$3:$O2103,$O2103,$L$3:$L2103,$L2103,$I$3:$I2103,$I2103),"-")</f>
        <v>-</v>
      </c>
      <c r="AA2103" s="27" t="str">
        <f>IF($D2103&gt;0,IF(OR($Z2103 &gt;1,$L2103&lt;&gt;"Adulti"),0,VLOOKUP($P2103,Regione!$B$2:$C$22,2,FALSE)),"-")</f>
        <v>-</v>
      </c>
      <c r="AB2103" s="27" t="str">
        <f>IF($D2103&gt;0,IF(COUNTIFS($O$3:$O2103,$O2103,$L$3:$L2103,$L2103,$I$3:$I2103,$I2103) &gt;1,0,SUMIFS($Y$3:$Y$2503,$L$3:$L$2503,$L2103,$O$3:$O$2503,$O2103,$I$3:$I$2503,$I2103)),"-")</f>
        <v>-</v>
      </c>
      <c r="AC2103" s="27" t="str">
        <f t="shared" si="198"/>
        <v>-</v>
      </c>
    </row>
    <row r="2104" spans="1:29" s="1" customFormat="1">
      <c r="A2104" s="13"/>
      <c r="B2104" s="107" t="str">
        <f>IF(COUNTA($A2104)&gt;0,VLOOKUP($A2104,Corsa!$A$1:$F$43,2,FALSE),"-")</f>
        <v>-</v>
      </c>
      <c r="C2104" s="11"/>
      <c r="D2104" s="13"/>
      <c r="E2104" s="13"/>
      <c r="F2104" s="46" t="str">
        <f>IF(COUNTA($A2104)&gt;0,VLOOKUP($A2104,Corsa!$A$1:$F$43,3,FALSE),"-")</f>
        <v>-</v>
      </c>
      <c r="G2104" s="28" t="str">
        <f>IF($D2104&gt;0,VLOOKUP($D2104,Iscrizioni!$A$2:$M$2502,9,FALSE),"-")</f>
        <v>-</v>
      </c>
      <c r="H2104" s="28" t="str">
        <f>IF($D2104&gt;0,VLOOKUP($D2104,Iscrizioni!$A$2:$M$2502,4,FALSE),"-")</f>
        <v>-</v>
      </c>
      <c r="I2104" s="27" t="str">
        <f>IF($D2104&gt;0,VLOOKUP($D2104,Iscrizioni!$A$2:$M$2502,5,FALSE),"-")</f>
        <v>-</v>
      </c>
      <c r="J2104" s="27" t="str">
        <f>IF($D2104&gt;0,VLOOKUP($D2104,Iscrizioni!$A$2:$M$2502,10,FALSE),"-")</f>
        <v>-</v>
      </c>
      <c r="K2104" s="27" t="str">
        <f t="shared" si="196"/>
        <v>-</v>
      </c>
      <c r="L2104" s="46" t="str">
        <f>IF($D2104&gt;0,VLOOKUP($D2104,Iscrizioni!$A$2:$M$2502,11,FALSE),"-")</f>
        <v>-</v>
      </c>
      <c r="M2104" s="27" t="str">
        <f>IF($D2104&gt;0,VLOOKUP($D2104,Iscrizioni!$A$2:$N$2502,12,FALSE),"-")</f>
        <v>-</v>
      </c>
      <c r="N2104" s="46" t="str">
        <f>IF($D2104&gt;0,VLOOKUP($D2104,Iscrizioni!$A$2:$M$2502,6,FALSE),"-")</f>
        <v>-</v>
      </c>
      <c r="O2104" s="107" t="str">
        <f>IF($D2104&gt;0,VLOOKUP($D2104,Iscrizioni!$A$2:$M$2502,7,FALSE),"-")</f>
        <v>-</v>
      </c>
      <c r="P2104" s="46" t="str">
        <f>IF($D2104&gt;0,VLOOKUP(LEFT($N2104,1),Regione!$A$2:$C$21,2,FALSE),"-")</f>
        <v>-</v>
      </c>
      <c r="Q2104" s="112" t="str">
        <f ca="1">IF($D2104&gt;0,NormalizzaTempo("D",CELL("tipo",$E2104),$E2104),"-")</f>
        <v>-</v>
      </c>
      <c r="R2104" s="27" t="str">
        <f>IF($D2104&gt;0,VLOOKUP($D2104,Iscrizioni!$A$2:$M$2502,13,FALSE),"-")</f>
        <v>-</v>
      </c>
      <c r="S2104" s="112" t="str">
        <f t="shared" si="199"/>
        <v>-</v>
      </c>
      <c r="T2104" s="112" t="str">
        <f>IF($D2104&gt;0,SUMIFS($S$3:$S2104,$X$3:$X2104,1,$J$3:$J2104,$J2104),"-")</f>
        <v>-</v>
      </c>
      <c r="U2104" s="112" t="str">
        <f t="shared" si="200"/>
        <v>-</v>
      </c>
      <c r="V2104" s="112" t="str">
        <f t="shared" si="197"/>
        <v>-</v>
      </c>
      <c r="W2104" s="27" t="str">
        <f>IF(LEN($C2104)=0,IF($D2104&gt;0,COUNTIFS($A$3:$A2104,$A2104),"-"),"Escluso")</f>
        <v>-</v>
      </c>
      <c r="X2104" s="2" t="str">
        <f>IF(LEN($C2104)=0,IF($D2104&gt;0,COUNTIFS($J$3:$J2104,$J2104,$C$3:$C2104,""),"-"),"Escluso")</f>
        <v>-</v>
      </c>
      <c r="Y2104" s="127" t="str">
        <f t="shared" si="201"/>
        <v>-</v>
      </c>
      <c r="Z2104" s="2" t="str">
        <f>IF($D2104&gt;0,COUNTIFS($O$3:$O2104,$O2104,$L$3:$L2104,$L2104,$I$3:$I2104,$I2104),"-")</f>
        <v>-</v>
      </c>
      <c r="AA2104" s="27" t="str">
        <f>IF($D2104&gt;0,IF(OR($Z2104 &gt;1,$L2104&lt;&gt;"Adulti"),0,VLOOKUP($P2104,Regione!$B$2:$C$22,2,FALSE)),"-")</f>
        <v>-</v>
      </c>
      <c r="AB2104" s="27" t="str">
        <f>IF($D2104&gt;0,IF(COUNTIFS($O$3:$O2104,$O2104,$L$3:$L2104,$L2104,$I$3:$I2104,$I2104) &gt;1,0,SUMIFS($Y$3:$Y$2503,$L$3:$L$2503,$L2104,$O$3:$O$2503,$O2104,$I$3:$I$2503,$I2104)),"-")</f>
        <v>-</v>
      </c>
      <c r="AC2104" s="27" t="str">
        <f t="shared" si="198"/>
        <v>-</v>
      </c>
    </row>
    <row r="2105" spans="1:29" s="1" customFormat="1">
      <c r="A2105" s="13"/>
      <c r="B2105" s="107" t="str">
        <f>IF(COUNTA($A2105)&gt;0,VLOOKUP($A2105,Corsa!$A$1:$F$43,2,FALSE),"-")</f>
        <v>-</v>
      </c>
      <c r="C2105" s="11"/>
      <c r="D2105" s="13"/>
      <c r="E2105" s="13"/>
      <c r="F2105" s="46" t="str">
        <f>IF(COUNTA($A2105)&gt;0,VLOOKUP($A2105,Corsa!$A$1:$F$43,3,FALSE),"-")</f>
        <v>-</v>
      </c>
      <c r="G2105" s="28" t="str">
        <f>IF($D2105&gt;0,VLOOKUP($D2105,Iscrizioni!$A$2:$M$2502,9,FALSE),"-")</f>
        <v>-</v>
      </c>
      <c r="H2105" s="28" t="str">
        <f>IF($D2105&gt;0,VLOOKUP($D2105,Iscrizioni!$A$2:$M$2502,4,FALSE),"-")</f>
        <v>-</v>
      </c>
      <c r="I2105" s="27" t="str">
        <f>IF($D2105&gt;0,VLOOKUP($D2105,Iscrizioni!$A$2:$M$2502,5,FALSE),"-")</f>
        <v>-</v>
      </c>
      <c r="J2105" s="27" t="str">
        <f>IF($D2105&gt;0,VLOOKUP($D2105,Iscrizioni!$A$2:$M$2502,10,FALSE),"-")</f>
        <v>-</v>
      </c>
      <c r="K2105" s="27" t="str">
        <f t="shared" si="196"/>
        <v>-</v>
      </c>
      <c r="L2105" s="46" t="str">
        <f>IF($D2105&gt;0,VLOOKUP($D2105,Iscrizioni!$A$2:$M$2502,11,FALSE),"-")</f>
        <v>-</v>
      </c>
      <c r="M2105" s="27" t="str">
        <f>IF($D2105&gt;0,VLOOKUP($D2105,Iscrizioni!$A$2:$N$2502,12,FALSE),"-")</f>
        <v>-</v>
      </c>
      <c r="N2105" s="46" t="str">
        <f>IF($D2105&gt;0,VLOOKUP($D2105,Iscrizioni!$A$2:$M$2502,6,FALSE),"-")</f>
        <v>-</v>
      </c>
      <c r="O2105" s="107" t="str">
        <f>IF($D2105&gt;0,VLOOKUP($D2105,Iscrizioni!$A$2:$M$2502,7,FALSE),"-")</f>
        <v>-</v>
      </c>
      <c r="P2105" s="46" t="str">
        <f>IF($D2105&gt;0,VLOOKUP(LEFT($N2105,1),Regione!$A$2:$C$21,2,FALSE),"-")</f>
        <v>-</v>
      </c>
      <c r="Q2105" s="112" t="str">
        <f ca="1">IF($D2105&gt;0,NormalizzaTempo("D",CELL("tipo",$E2105),$E2105),"-")</f>
        <v>-</v>
      </c>
      <c r="R2105" s="27" t="str">
        <f>IF($D2105&gt;0,VLOOKUP($D2105,Iscrizioni!$A$2:$M$2502,13,FALSE),"-")</f>
        <v>-</v>
      </c>
      <c r="S2105" s="112" t="str">
        <f t="shared" si="199"/>
        <v>-</v>
      </c>
      <c r="T2105" s="112" t="str">
        <f>IF($D2105&gt;0,SUMIFS($S$3:$S2105,$X$3:$X2105,1,$J$3:$J2105,$J2105),"-")</f>
        <v>-</v>
      </c>
      <c r="U2105" s="112" t="str">
        <f t="shared" si="200"/>
        <v>-</v>
      </c>
      <c r="V2105" s="112" t="str">
        <f t="shared" si="197"/>
        <v>-</v>
      </c>
      <c r="W2105" s="27" t="str">
        <f>IF(LEN($C2105)=0,IF($D2105&gt;0,COUNTIFS($A$3:$A2105,$A2105),"-"),"Escluso")</f>
        <v>-</v>
      </c>
      <c r="X2105" s="2" t="str">
        <f>IF(LEN($C2105)=0,IF($D2105&gt;0,COUNTIFS($J$3:$J2105,$J2105,$C$3:$C2105,""),"-"),"Escluso")</f>
        <v>-</v>
      </c>
      <c r="Y2105" s="127" t="str">
        <f t="shared" si="201"/>
        <v>-</v>
      </c>
      <c r="Z2105" s="2" t="str">
        <f>IF($D2105&gt;0,COUNTIFS($O$3:$O2105,$O2105,$L$3:$L2105,$L2105,$I$3:$I2105,$I2105),"-")</f>
        <v>-</v>
      </c>
      <c r="AA2105" s="27" t="str">
        <f>IF($D2105&gt;0,IF(OR($Z2105 &gt;1,$L2105&lt;&gt;"Adulti"),0,VLOOKUP($P2105,Regione!$B$2:$C$22,2,FALSE)),"-")</f>
        <v>-</v>
      </c>
      <c r="AB2105" s="27" t="str">
        <f>IF($D2105&gt;0,IF(COUNTIFS($O$3:$O2105,$O2105,$L$3:$L2105,$L2105,$I$3:$I2105,$I2105) &gt;1,0,SUMIFS($Y$3:$Y$2503,$L$3:$L$2503,$L2105,$O$3:$O$2503,$O2105,$I$3:$I$2503,$I2105)),"-")</f>
        <v>-</v>
      </c>
      <c r="AC2105" s="27" t="str">
        <f t="shared" si="198"/>
        <v>-</v>
      </c>
    </row>
    <row r="2106" spans="1:29" s="1" customFormat="1">
      <c r="A2106" s="13"/>
      <c r="B2106" s="107" t="str">
        <f>IF(COUNTA($A2106)&gt;0,VLOOKUP($A2106,Corsa!$A$1:$F$43,2,FALSE),"-")</f>
        <v>-</v>
      </c>
      <c r="C2106" s="11"/>
      <c r="D2106" s="13"/>
      <c r="E2106" s="13"/>
      <c r="F2106" s="46" t="str">
        <f>IF(COUNTA($A2106)&gt;0,VLOOKUP($A2106,Corsa!$A$1:$F$43,3,FALSE),"-")</f>
        <v>-</v>
      </c>
      <c r="G2106" s="28" t="str">
        <f>IF($D2106&gt;0,VLOOKUP($D2106,Iscrizioni!$A$2:$M$2502,9,FALSE),"-")</f>
        <v>-</v>
      </c>
      <c r="H2106" s="28" t="str">
        <f>IF($D2106&gt;0,VLOOKUP($D2106,Iscrizioni!$A$2:$M$2502,4,FALSE),"-")</f>
        <v>-</v>
      </c>
      <c r="I2106" s="27" t="str">
        <f>IF($D2106&gt;0,VLOOKUP($D2106,Iscrizioni!$A$2:$M$2502,5,FALSE),"-")</f>
        <v>-</v>
      </c>
      <c r="J2106" s="27" t="str">
        <f>IF($D2106&gt;0,VLOOKUP($D2106,Iscrizioni!$A$2:$M$2502,10,FALSE),"-")</f>
        <v>-</v>
      </c>
      <c r="K2106" s="27" t="str">
        <f t="shared" si="196"/>
        <v>-</v>
      </c>
      <c r="L2106" s="46" t="str">
        <f>IF($D2106&gt;0,VLOOKUP($D2106,Iscrizioni!$A$2:$M$2502,11,FALSE),"-")</f>
        <v>-</v>
      </c>
      <c r="M2106" s="27" t="str">
        <f>IF($D2106&gt;0,VLOOKUP($D2106,Iscrizioni!$A$2:$N$2502,12,FALSE),"-")</f>
        <v>-</v>
      </c>
      <c r="N2106" s="46" t="str">
        <f>IF($D2106&gt;0,VLOOKUP($D2106,Iscrizioni!$A$2:$M$2502,6,FALSE),"-")</f>
        <v>-</v>
      </c>
      <c r="O2106" s="107" t="str">
        <f>IF($D2106&gt;0,VLOOKUP($D2106,Iscrizioni!$A$2:$M$2502,7,FALSE),"-")</f>
        <v>-</v>
      </c>
      <c r="P2106" s="46" t="str">
        <f>IF($D2106&gt;0,VLOOKUP(LEFT($N2106,1),Regione!$A$2:$C$21,2,FALSE),"-")</f>
        <v>-</v>
      </c>
      <c r="Q2106" s="112" t="str">
        <f ca="1">IF($D2106&gt;0,NormalizzaTempo("D",CELL("tipo",$E2106),$E2106),"-")</f>
        <v>-</v>
      </c>
      <c r="R2106" s="27" t="str">
        <f>IF($D2106&gt;0,VLOOKUP($D2106,Iscrizioni!$A$2:$M$2502,13,FALSE),"-")</f>
        <v>-</v>
      </c>
      <c r="S2106" s="112" t="str">
        <f t="shared" si="199"/>
        <v>-</v>
      </c>
      <c r="T2106" s="112" t="str">
        <f>IF($D2106&gt;0,SUMIFS($S$3:$S2106,$X$3:$X2106,1,$J$3:$J2106,$J2106),"-")</f>
        <v>-</v>
      </c>
      <c r="U2106" s="112" t="str">
        <f t="shared" si="200"/>
        <v>-</v>
      </c>
      <c r="V2106" s="112" t="str">
        <f t="shared" si="197"/>
        <v>-</v>
      </c>
      <c r="W2106" s="27" t="str">
        <f>IF(LEN($C2106)=0,IF($D2106&gt;0,COUNTIFS($A$3:$A2106,$A2106),"-"),"Escluso")</f>
        <v>-</v>
      </c>
      <c r="X2106" s="2" t="str">
        <f>IF(LEN($C2106)=0,IF($D2106&gt;0,COUNTIFS($J$3:$J2106,$J2106,$C$3:$C2106,""),"-"),"Escluso")</f>
        <v>-</v>
      </c>
      <c r="Y2106" s="127" t="str">
        <f t="shared" si="201"/>
        <v>-</v>
      </c>
      <c r="Z2106" s="2" t="str">
        <f>IF($D2106&gt;0,COUNTIFS($O$3:$O2106,$O2106,$L$3:$L2106,$L2106,$I$3:$I2106,$I2106),"-")</f>
        <v>-</v>
      </c>
      <c r="AA2106" s="27" t="str">
        <f>IF($D2106&gt;0,IF(OR($Z2106 &gt;1,$L2106&lt;&gt;"Adulti"),0,VLOOKUP($P2106,Regione!$B$2:$C$22,2,FALSE)),"-")</f>
        <v>-</v>
      </c>
      <c r="AB2106" s="27" t="str">
        <f>IF($D2106&gt;0,IF(COUNTIFS($O$3:$O2106,$O2106,$L$3:$L2106,$L2106,$I$3:$I2106,$I2106) &gt;1,0,SUMIFS($Y$3:$Y$2503,$L$3:$L$2503,$L2106,$O$3:$O$2503,$O2106,$I$3:$I$2503,$I2106)),"-")</f>
        <v>-</v>
      </c>
      <c r="AC2106" s="27" t="str">
        <f t="shared" si="198"/>
        <v>-</v>
      </c>
    </row>
    <row r="2107" spans="1:29" s="1" customFormat="1">
      <c r="A2107" s="13"/>
      <c r="B2107" s="107" t="str">
        <f>IF(COUNTA($A2107)&gt;0,VLOOKUP($A2107,Corsa!$A$1:$F$43,2,FALSE),"-")</f>
        <v>-</v>
      </c>
      <c r="C2107" s="11"/>
      <c r="D2107" s="13"/>
      <c r="E2107" s="13"/>
      <c r="F2107" s="46" t="str">
        <f>IF(COUNTA($A2107)&gt;0,VLOOKUP($A2107,Corsa!$A$1:$F$43,3,FALSE),"-")</f>
        <v>-</v>
      </c>
      <c r="G2107" s="28" t="str">
        <f>IF($D2107&gt;0,VLOOKUP($D2107,Iscrizioni!$A$2:$M$2502,9,FALSE),"-")</f>
        <v>-</v>
      </c>
      <c r="H2107" s="28" t="str">
        <f>IF($D2107&gt;0,VLOOKUP($D2107,Iscrizioni!$A$2:$M$2502,4,FALSE),"-")</f>
        <v>-</v>
      </c>
      <c r="I2107" s="27" t="str">
        <f>IF($D2107&gt;0,VLOOKUP($D2107,Iscrizioni!$A$2:$M$2502,5,FALSE),"-")</f>
        <v>-</v>
      </c>
      <c r="J2107" s="27" t="str">
        <f>IF($D2107&gt;0,VLOOKUP($D2107,Iscrizioni!$A$2:$M$2502,10,FALSE),"-")</f>
        <v>-</v>
      </c>
      <c r="K2107" s="27" t="str">
        <f t="shared" si="196"/>
        <v>-</v>
      </c>
      <c r="L2107" s="46" t="str">
        <f>IF($D2107&gt;0,VLOOKUP($D2107,Iscrizioni!$A$2:$M$2502,11,FALSE),"-")</f>
        <v>-</v>
      </c>
      <c r="M2107" s="27" t="str">
        <f>IF($D2107&gt;0,VLOOKUP($D2107,Iscrizioni!$A$2:$N$2502,12,FALSE),"-")</f>
        <v>-</v>
      </c>
      <c r="N2107" s="46" t="str">
        <f>IF($D2107&gt;0,VLOOKUP($D2107,Iscrizioni!$A$2:$M$2502,6,FALSE),"-")</f>
        <v>-</v>
      </c>
      <c r="O2107" s="107" t="str">
        <f>IF($D2107&gt;0,VLOOKUP($D2107,Iscrizioni!$A$2:$M$2502,7,FALSE),"-")</f>
        <v>-</v>
      </c>
      <c r="P2107" s="46" t="str">
        <f>IF($D2107&gt;0,VLOOKUP(LEFT($N2107,1),Regione!$A$2:$C$21,2,FALSE),"-")</f>
        <v>-</v>
      </c>
      <c r="Q2107" s="112" t="str">
        <f ca="1">IF($D2107&gt;0,NormalizzaTempo("D",CELL("tipo",$E2107),$E2107),"-")</f>
        <v>-</v>
      </c>
      <c r="R2107" s="27" t="str">
        <f>IF($D2107&gt;0,VLOOKUP($D2107,Iscrizioni!$A$2:$M$2502,13,FALSE),"-")</f>
        <v>-</v>
      </c>
      <c r="S2107" s="112" t="str">
        <f t="shared" si="199"/>
        <v>-</v>
      </c>
      <c r="T2107" s="112" t="str">
        <f>IF($D2107&gt;0,SUMIFS($S$3:$S2107,$X$3:$X2107,1,$J$3:$J2107,$J2107),"-")</f>
        <v>-</v>
      </c>
      <c r="U2107" s="112" t="str">
        <f t="shared" si="200"/>
        <v>-</v>
      </c>
      <c r="V2107" s="112" t="str">
        <f t="shared" si="197"/>
        <v>-</v>
      </c>
      <c r="W2107" s="27" t="str">
        <f>IF(LEN($C2107)=0,IF($D2107&gt;0,COUNTIFS($A$3:$A2107,$A2107),"-"),"Escluso")</f>
        <v>-</v>
      </c>
      <c r="X2107" s="2" t="str">
        <f>IF(LEN($C2107)=0,IF($D2107&gt;0,COUNTIFS($J$3:$J2107,$J2107,$C$3:$C2107,""),"-"),"Escluso")</f>
        <v>-</v>
      </c>
      <c r="Y2107" s="127" t="str">
        <f t="shared" si="201"/>
        <v>-</v>
      </c>
      <c r="Z2107" s="2" t="str">
        <f>IF($D2107&gt;0,COUNTIFS($O$3:$O2107,$O2107,$L$3:$L2107,$L2107,$I$3:$I2107,$I2107),"-")</f>
        <v>-</v>
      </c>
      <c r="AA2107" s="27" t="str">
        <f>IF($D2107&gt;0,IF(OR($Z2107 &gt;1,$L2107&lt;&gt;"Adulti"),0,VLOOKUP($P2107,Regione!$B$2:$C$22,2,FALSE)),"-")</f>
        <v>-</v>
      </c>
      <c r="AB2107" s="27" t="str">
        <f>IF($D2107&gt;0,IF(COUNTIFS($O$3:$O2107,$O2107,$L$3:$L2107,$L2107,$I$3:$I2107,$I2107) &gt;1,0,SUMIFS($Y$3:$Y$2503,$L$3:$L$2503,$L2107,$O$3:$O$2503,$O2107,$I$3:$I$2503,$I2107)),"-")</f>
        <v>-</v>
      </c>
      <c r="AC2107" s="27" t="str">
        <f t="shared" si="198"/>
        <v>-</v>
      </c>
    </row>
    <row r="2108" spans="1:29" s="1" customFormat="1">
      <c r="A2108" s="13"/>
      <c r="B2108" s="107" t="str">
        <f>IF(COUNTA($A2108)&gt;0,VLOOKUP($A2108,Corsa!$A$1:$F$43,2,FALSE),"-")</f>
        <v>-</v>
      </c>
      <c r="C2108" s="11"/>
      <c r="D2108" s="13"/>
      <c r="E2108" s="13"/>
      <c r="F2108" s="46" t="str">
        <f>IF(COUNTA($A2108)&gt;0,VLOOKUP($A2108,Corsa!$A$1:$F$43,3,FALSE),"-")</f>
        <v>-</v>
      </c>
      <c r="G2108" s="28" t="str">
        <f>IF($D2108&gt;0,VLOOKUP($D2108,Iscrizioni!$A$2:$M$2502,9,FALSE),"-")</f>
        <v>-</v>
      </c>
      <c r="H2108" s="28" t="str">
        <f>IF($D2108&gt;0,VLOOKUP($D2108,Iscrizioni!$A$2:$M$2502,4,FALSE),"-")</f>
        <v>-</v>
      </c>
      <c r="I2108" s="27" t="str">
        <f>IF($D2108&gt;0,VLOOKUP($D2108,Iscrizioni!$A$2:$M$2502,5,FALSE),"-")</f>
        <v>-</v>
      </c>
      <c r="J2108" s="27" t="str">
        <f>IF($D2108&gt;0,VLOOKUP($D2108,Iscrizioni!$A$2:$M$2502,10,FALSE),"-")</f>
        <v>-</v>
      </c>
      <c r="K2108" s="27" t="str">
        <f t="shared" si="196"/>
        <v>-</v>
      </c>
      <c r="L2108" s="46" t="str">
        <f>IF($D2108&gt;0,VLOOKUP($D2108,Iscrizioni!$A$2:$M$2502,11,FALSE),"-")</f>
        <v>-</v>
      </c>
      <c r="M2108" s="27" t="str">
        <f>IF($D2108&gt;0,VLOOKUP($D2108,Iscrizioni!$A$2:$N$2502,12,FALSE),"-")</f>
        <v>-</v>
      </c>
      <c r="N2108" s="46" t="str">
        <f>IF($D2108&gt;0,VLOOKUP($D2108,Iscrizioni!$A$2:$M$2502,6,FALSE),"-")</f>
        <v>-</v>
      </c>
      <c r="O2108" s="107" t="str">
        <f>IF($D2108&gt;0,VLOOKUP($D2108,Iscrizioni!$A$2:$M$2502,7,FALSE),"-")</f>
        <v>-</v>
      </c>
      <c r="P2108" s="46" t="str">
        <f>IF($D2108&gt;0,VLOOKUP(LEFT($N2108,1),Regione!$A$2:$C$21,2,FALSE),"-")</f>
        <v>-</v>
      </c>
      <c r="Q2108" s="112" t="str">
        <f ca="1">IF($D2108&gt;0,NormalizzaTempo("D",CELL("tipo",$E2108),$E2108),"-")</f>
        <v>-</v>
      </c>
      <c r="R2108" s="27" t="str">
        <f>IF($D2108&gt;0,VLOOKUP($D2108,Iscrizioni!$A$2:$M$2502,13,FALSE),"-")</f>
        <v>-</v>
      </c>
      <c r="S2108" s="112" t="str">
        <f t="shared" si="199"/>
        <v>-</v>
      </c>
      <c r="T2108" s="112" t="str">
        <f>IF($D2108&gt;0,SUMIFS($S$3:$S2108,$X$3:$X2108,1,$J$3:$J2108,$J2108),"-")</f>
        <v>-</v>
      </c>
      <c r="U2108" s="112" t="str">
        <f t="shared" si="200"/>
        <v>-</v>
      </c>
      <c r="V2108" s="112" t="str">
        <f t="shared" si="197"/>
        <v>-</v>
      </c>
      <c r="W2108" s="27" t="str">
        <f>IF(LEN($C2108)=0,IF($D2108&gt;0,COUNTIFS($A$3:$A2108,$A2108),"-"),"Escluso")</f>
        <v>-</v>
      </c>
      <c r="X2108" s="2" t="str">
        <f>IF(LEN($C2108)=0,IF($D2108&gt;0,COUNTIFS($J$3:$J2108,$J2108,$C$3:$C2108,""),"-"),"Escluso")</f>
        <v>-</v>
      </c>
      <c r="Y2108" s="127" t="str">
        <f t="shared" si="201"/>
        <v>-</v>
      </c>
      <c r="Z2108" s="2" t="str">
        <f>IF($D2108&gt;0,COUNTIFS($O$3:$O2108,$O2108,$L$3:$L2108,$L2108,$I$3:$I2108,$I2108),"-")</f>
        <v>-</v>
      </c>
      <c r="AA2108" s="27" t="str">
        <f>IF($D2108&gt;0,IF(OR($Z2108 &gt;1,$L2108&lt;&gt;"Adulti"),0,VLOOKUP($P2108,Regione!$B$2:$C$22,2,FALSE)),"-")</f>
        <v>-</v>
      </c>
      <c r="AB2108" s="27" t="str">
        <f>IF($D2108&gt;0,IF(COUNTIFS($O$3:$O2108,$O2108,$L$3:$L2108,$L2108,$I$3:$I2108,$I2108) &gt;1,0,SUMIFS($Y$3:$Y$2503,$L$3:$L$2503,$L2108,$O$3:$O$2503,$O2108,$I$3:$I$2503,$I2108)),"-")</f>
        <v>-</v>
      </c>
      <c r="AC2108" s="27" t="str">
        <f t="shared" si="198"/>
        <v>-</v>
      </c>
    </row>
    <row r="2109" spans="1:29" s="1" customFormat="1">
      <c r="A2109" s="13"/>
      <c r="B2109" s="107" t="str">
        <f>IF(COUNTA($A2109)&gt;0,VLOOKUP($A2109,Corsa!$A$1:$F$43,2,FALSE),"-")</f>
        <v>-</v>
      </c>
      <c r="C2109" s="11"/>
      <c r="D2109" s="13"/>
      <c r="E2109" s="13"/>
      <c r="F2109" s="46" t="str">
        <f>IF(COUNTA($A2109)&gt;0,VLOOKUP($A2109,Corsa!$A$1:$F$43,3,FALSE),"-")</f>
        <v>-</v>
      </c>
      <c r="G2109" s="28" t="str">
        <f>IF($D2109&gt;0,VLOOKUP($D2109,Iscrizioni!$A$2:$M$2502,9,FALSE),"-")</f>
        <v>-</v>
      </c>
      <c r="H2109" s="28" t="str">
        <f>IF($D2109&gt;0,VLOOKUP($D2109,Iscrizioni!$A$2:$M$2502,4,FALSE),"-")</f>
        <v>-</v>
      </c>
      <c r="I2109" s="27" t="str">
        <f>IF($D2109&gt;0,VLOOKUP($D2109,Iscrizioni!$A$2:$M$2502,5,FALSE),"-")</f>
        <v>-</v>
      </c>
      <c r="J2109" s="27" t="str">
        <f>IF($D2109&gt;0,VLOOKUP($D2109,Iscrizioni!$A$2:$M$2502,10,FALSE),"-")</f>
        <v>-</v>
      </c>
      <c r="K2109" s="27" t="str">
        <f t="shared" si="196"/>
        <v>-</v>
      </c>
      <c r="L2109" s="46" t="str">
        <f>IF($D2109&gt;0,VLOOKUP($D2109,Iscrizioni!$A$2:$M$2502,11,FALSE),"-")</f>
        <v>-</v>
      </c>
      <c r="M2109" s="27" t="str">
        <f>IF($D2109&gt;0,VLOOKUP($D2109,Iscrizioni!$A$2:$N$2502,12,FALSE),"-")</f>
        <v>-</v>
      </c>
      <c r="N2109" s="46" t="str">
        <f>IF($D2109&gt;0,VLOOKUP($D2109,Iscrizioni!$A$2:$M$2502,6,FALSE),"-")</f>
        <v>-</v>
      </c>
      <c r="O2109" s="107" t="str">
        <f>IF($D2109&gt;0,VLOOKUP($D2109,Iscrizioni!$A$2:$M$2502,7,FALSE),"-")</f>
        <v>-</v>
      </c>
      <c r="P2109" s="46" t="str">
        <f>IF($D2109&gt;0,VLOOKUP(LEFT($N2109,1),Regione!$A$2:$C$21,2,FALSE),"-")</f>
        <v>-</v>
      </c>
      <c r="Q2109" s="112" t="str">
        <f ca="1">IF($D2109&gt;0,NormalizzaTempo("D",CELL("tipo",$E2109),$E2109),"-")</f>
        <v>-</v>
      </c>
      <c r="R2109" s="27" t="str">
        <f>IF($D2109&gt;0,VLOOKUP($D2109,Iscrizioni!$A$2:$M$2502,13,FALSE),"-")</f>
        <v>-</v>
      </c>
      <c r="S2109" s="112" t="str">
        <f t="shared" si="199"/>
        <v>-</v>
      </c>
      <c r="T2109" s="112" t="str">
        <f>IF($D2109&gt;0,SUMIFS($S$3:$S2109,$X$3:$X2109,1,$J$3:$J2109,$J2109),"-")</f>
        <v>-</v>
      </c>
      <c r="U2109" s="112" t="str">
        <f t="shared" si="200"/>
        <v>-</v>
      </c>
      <c r="V2109" s="112" t="str">
        <f t="shared" si="197"/>
        <v>-</v>
      </c>
      <c r="W2109" s="27" t="str">
        <f>IF(LEN($C2109)=0,IF($D2109&gt;0,COUNTIFS($A$3:$A2109,$A2109),"-"),"Escluso")</f>
        <v>-</v>
      </c>
      <c r="X2109" s="2" t="str">
        <f>IF(LEN($C2109)=0,IF($D2109&gt;0,COUNTIFS($J$3:$J2109,$J2109,$C$3:$C2109,""),"-"),"Escluso")</f>
        <v>-</v>
      </c>
      <c r="Y2109" s="127" t="str">
        <f t="shared" si="201"/>
        <v>-</v>
      </c>
      <c r="Z2109" s="2" t="str">
        <f>IF($D2109&gt;0,COUNTIFS($O$3:$O2109,$O2109,$L$3:$L2109,$L2109,$I$3:$I2109,$I2109),"-")</f>
        <v>-</v>
      </c>
      <c r="AA2109" s="27" t="str">
        <f>IF($D2109&gt;0,IF(OR($Z2109 &gt;1,$L2109&lt;&gt;"Adulti"),0,VLOOKUP($P2109,Regione!$B$2:$C$22,2,FALSE)),"-")</f>
        <v>-</v>
      </c>
      <c r="AB2109" s="27" t="str">
        <f>IF($D2109&gt;0,IF(COUNTIFS($O$3:$O2109,$O2109,$L$3:$L2109,$L2109,$I$3:$I2109,$I2109) &gt;1,0,SUMIFS($Y$3:$Y$2503,$L$3:$L$2503,$L2109,$O$3:$O$2503,$O2109,$I$3:$I$2503,$I2109)),"-")</f>
        <v>-</v>
      </c>
      <c r="AC2109" s="27" t="str">
        <f t="shared" si="198"/>
        <v>-</v>
      </c>
    </row>
    <row r="2110" spans="1:29" s="1" customFormat="1">
      <c r="A2110" s="13"/>
      <c r="B2110" s="107" t="str">
        <f>IF(COUNTA($A2110)&gt;0,VLOOKUP($A2110,Corsa!$A$1:$F$43,2,FALSE),"-")</f>
        <v>-</v>
      </c>
      <c r="C2110" s="11"/>
      <c r="D2110" s="13"/>
      <c r="E2110" s="13"/>
      <c r="F2110" s="46" t="str">
        <f>IF(COUNTA($A2110)&gt;0,VLOOKUP($A2110,Corsa!$A$1:$F$43,3,FALSE),"-")</f>
        <v>-</v>
      </c>
      <c r="G2110" s="28" t="str">
        <f>IF($D2110&gt;0,VLOOKUP($D2110,Iscrizioni!$A$2:$M$2502,9,FALSE),"-")</f>
        <v>-</v>
      </c>
      <c r="H2110" s="28" t="str">
        <f>IF($D2110&gt;0,VLOOKUP($D2110,Iscrizioni!$A$2:$M$2502,4,FALSE),"-")</f>
        <v>-</v>
      </c>
      <c r="I2110" s="27" t="str">
        <f>IF($D2110&gt;0,VLOOKUP($D2110,Iscrizioni!$A$2:$M$2502,5,FALSE),"-")</f>
        <v>-</v>
      </c>
      <c r="J2110" s="27" t="str">
        <f>IF($D2110&gt;0,VLOOKUP($D2110,Iscrizioni!$A$2:$M$2502,10,FALSE),"-")</f>
        <v>-</v>
      </c>
      <c r="K2110" s="27" t="str">
        <f t="shared" si="196"/>
        <v>-</v>
      </c>
      <c r="L2110" s="46" t="str">
        <f>IF($D2110&gt;0,VLOOKUP($D2110,Iscrizioni!$A$2:$M$2502,11,FALSE),"-")</f>
        <v>-</v>
      </c>
      <c r="M2110" s="27" t="str">
        <f>IF($D2110&gt;0,VLOOKUP($D2110,Iscrizioni!$A$2:$N$2502,12,FALSE),"-")</f>
        <v>-</v>
      </c>
      <c r="N2110" s="46" t="str">
        <f>IF($D2110&gt;0,VLOOKUP($D2110,Iscrizioni!$A$2:$M$2502,6,FALSE),"-")</f>
        <v>-</v>
      </c>
      <c r="O2110" s="107" t="str">
        <f>IF($D2110&gt;0,VLOOKUP($D2110,Iscrizioni!$A$2:$M$2502,7,FALSE),"-")</f>
        <v>-</v>
      </c>
      <c r="P2110" s="46" t="str">
        <f>IF($D2110&gt;0,VLOOKUP(LEFT($N2110,1),Regione!$A$2:$C$21,2,FALSE),"-")</f>
        <v>-</v>
      </c>
      <c r="Q2110" s="112" t="str">
        <f ca="1">IF($D2110&gt;0,NormalizzaTempo("D",CELL("tipo",$E2110),$E2110),"-")</f>
        <v>-</v>
      </c>
      <c r="R2110" s="27" t="str">
        <f>IF($D2110&gt;0,VLOOKUP($D2110,Iscrizioni!$A$2:$M$2502,13,FALSE),"-")</f>
        <v>-</v>
      </c>
      <c r="S2110" s="112" t="str">
        <f t="shared" si="199"/>
        <v>-</v>
      </c>
      <c r="T2110" s="112" t="str">
        <f>IF($D2110&gt;0,SUMIFS($S$3:$S2110,$X$3:$X2110,1,$J$3:$J2110,$J2110),"-")</f>
        <v>-</v>
      </c>
      <c r="U2110" s="112" t="str">
        <f t="shared" si="200"/>
        <v>-</v>
      </c>
      <c r="V2110" s="112" t="str">
        <f t="shared" si="197"/>
        <v>-</v>
      </c>
      <c r="W2110" s="27" t="str">
        <f>IF(LEN($C2110)=0,IF($D2110&gt;0,COUNTIFS($A$3:$A2110,$A2110),"-"),"Escluso")</f>
        <v>-</v>
      </c>
      <c r="X2110" s="2" t="str">
        <f>IF(LEN($C2110)=0,IF($D2110&gt;0,COUNTIFS($J$3:$J2110,$J2110,$C$3:$C2110,""),"-"),"Escluso")</f>
        <v>-</v>
      </c>
      <c r="Y2110" s="127" t="str">
        <f t="shared" si="201"/>
        <v>-</v>
      </c>
      <c r="Z2110" s="2" t="str">
        <f>IF($D2110&gt;0,COUNTIFS($O$3:$O2110,$O2110,$L$3:$L2110,$L2110,$I$3:$I2110,$I2110),"-")</f>
        <v>-</v>
      </c>
      <c r="AA2110" s="27" t="str">
        <f>IF($D2110&gt;0,IF(OR($Z2110 &gt;1,$L2110&lt;&gt;"Adulti"),0,VLOOKUP($P2110,Regione!$B$2:$C$22,2,FALSE)),"-")</f>
        <v>-</v>
      </c>
      <c r="AB2110" s="27" t="str">
        <f>IF($D2110&gt;0,IF(COUNTIFS($O$3:$O2110,$O2110,$L$3:$L2110,$L2110,$I$3:$I2110,$I2110) &gt;1,0,SUMIFS($Y$3:$Y$2503,$L$3:$L$2503,$L2110,$O$3:$O$2503,$O2110,$I$3:$I$2503,$I2110)),"-")</f>
        <v>-</v>
      </c>
      <c r="AC2110" s="27" t="str">
        <f t="shared" si="198"/>
        <v>-</v>
      </c>
    </row>
    <row r="2111" spans="1:29" s="1" customFormat="1">
      <c r="A2111" s="13"/>
      <c r="B2111" s="107" t="str">
        <f>IF(COUNTA($A2111)&gt;0,VLOOKUP($A2111,Corsa!$A$1:$F$43,2,FALSE),"-")</f>
        <v>-</v>
      </c>
      <c r="C2111" s="11"/>
      <c r="D2111" s="13"/>
      <c r="E2111" s="13"/>
      <c r="F2111" s="46" t="str">
        <f>IF(COUNTA($A2111)&gt;0,VLOOKUP($A2111,Corsa!$A$1:$F$43,3,FALSE),"-")</f>
        <v>-</v>
      </c>
      <c r="G2111" s="28" t="str">
        <f>IF($D2111&gt;0,VLOOKUP($D2111,Iscrizioni!$A$2:$M$2502,9,FALSE),"-")</f>
        <v>-</v>
      </c>
      <c r="H2111" s="28" t="str">
        <f>IF($D2111&gt;0,VLOOKUP($D2111,Iscrizioni!$A$2:$M$2502,4,FALSE),"-")</f>
        <v>-</v>
      </c>
      <c r="I2111" s="27" t="str">
        <f>IF($D2111&gt;0,VLOOKUP($D2111,Iscrizioni!$A$2:$M$2502,5,FALSE),"-")</f>
        <v>-</v>
      </c>
      <c r="J2111" s="27" t="str">
        <f>IF($D2111&gt;0,VLOOKUP($D2111,Iscrizioni!$A$2:$M$2502,10,FALSE),"-")</f>
        <v>-</v>
      </c>
      <c r="K2111" s="27" t="str">
        <f t="shared" si="196"/>
        <v>-</v>
      </c>
      <c r="L2111" s="46" t="str">
        <f>IF($D2111&gt;0,VLOOKUP($D2111,Iscrizioni!$A$2:$M$2502,11,FALSE),"-")</f>
        <v>-</v>
      </c>
      <c r="M2111" s="27" t="str">
        <f>IF($D2111&gt;0,VLOOKUP($D2111,Iscrizioni!$A$2:$N$2502,12,FALSE),"-")</f>
        <v>-</v>
      </c>
      <c r="N2111" s="46" t="str">
        <f>IF($D2111&gt;0,VLOOKUP($D2111,Iscrizioni!$A$2:$M$2502,6,FALSE),"-")</f>
        <v>-</v>
      </c>
      <c r="O2111" s="107" t="str">
        <f>IF($D2111&gt;0,VLOOKUP($D2111,Iscrizioni!$A$2:$M$2502,7,FALSE),"-")</f>
        <v>-</v>
      </c>
      <c r="P2111" s="46" t="str">
        <f>IF($D2111&gt;0,VLOOKUP(LEFT($N2111,1),Regione!$A$2:$C$21,2,FALSE),"-")</f>
        <v>-</v>
      </c>
      <c r="Q2111" s="112" t="str">
        <f ca="1">IF($D2111&gt;0,NormalizzaTempo("D",CELL("tipo",$E2111),$E2111),"-")</f>
        <v>-</v>
      </c>
      <c r="R2111" s="27" t="str">
        <f>IF($D2111&gt;0,VLOOKUP($D2111,Iscrizioni!$A$2:$M$2502,13,FALSE),"-")</f>
        <v>-</v>
      </c>
      <c r="S2111" s="112" t="str">
        <f t="shared" si="199"/>
        <v>-</v>
      </c>
      <c r="T2111" s="112" t="str">
        <f>IF($D2111&gt;0,SUMIFS($S$3:$S2111,$X$3:$X2111,1,$J$3:$J2111,$J2111),"-")</f>
        <v>-</v>
      </c>
      <c r="U2111" s="112" t="str">
        <f t="shared" si="200"/>
        <v>-</v>
      </c>
      <c r="V2111" s="112" t="str">
        <f t="shared" si="197"/>
        <v>-</v>
      </c>
      <c r="W2111" s="27" t="str">
        <f>IF(LEN($C2111)=0,IF($D2111&gt;0,COUNTIFS($A$3:$A2111,$A2111),"-"),"Escluso")</f>
        <v>-</v>
      </c>
      <c r="X2111" s="2" t="str">
        <f>IF(LEN($C2111)=0,IF($D2111&gt;0,COUNTIFS($J$3:$J2111,$J2111,$C$3:$C2111,""),"-"),"Escluso")</f>
        <v>-</v>
      </c>
      <c r="Y2111" s="127" t="str">
        <f t="shared" si="201"/>
        <v>-</v>
      </c>
      <c r="Z2111" s="2" t="str">
        <f>IF($D2111&gt;0,COUNTIFS($O$3:$O2111,$O2111,$L$3:$L2111,$L2111,$I$3:$I2111,$I2111),"-")</f>
        <v>-</v>
      </c>
      <c r="AA2111" s="27" t="str">
        <f>IF($D2111&gt;0,IF(OR($Z2111 &gt;1,$L2111&lt;&gt;"Adulti"),0,VLOOKUP($P2111,Regione!$B$2:$C$22,2,FALSE)),"-")</f>
        <v>-</v>
      </c>
      <c r="AB2111" s="27" t="str">
        <f>IF($D2111&gt;0,IF(COUNTIFS($O$3:$O2111,$O2111,$L$3:$L2111,$L2111,$I$3:$I2111,$I2111) &gt;1,0,SUMIFS($Y$3:$Y$2503,$L$3:$L$2503,$L2111,$O$3:$O$2503,$O2111,$I$3:$I$2503,$I2111)),"-")</f>
        <v>-</v>
      </c>
      <c r="AC2111" s="27" t="str">
        <f t="shared" si="198"/>
        <v>-</v>
      </c>
    </row>
    <row r="2112" spans="1:29" s="1" customFormat="1">
      <c r="A2112" s="13"/>
      <c r="B2112" s="107" t="str">
        <f>IF(COUNTA($A2112)&gt;0,VLOOKUP($A2112,Corsa!$A$1:$F$43,2,FALSE),"-")</f>
        <v>-</v>
      </c>
      <c r="C2112" s="11"/>
      <c r="D2112" s="13"/>
      <c r="E2112" s="13"/>
      <c r="F2112" s="46" t="str">
        <f>IF(COUNTA($A2112)&gt;0,VLOOKUP($A2112,Corsa!$A$1:$F$43,3,FALSE),"-")</f>
        <v>-</v>
      </c>
      <c r="G2112" s="28" t="str">
        <f>IF($D2112&gt;0,VLOOKUP($D2112,Iscrizioni!$A$2:$M$2502,9,FALSE),"-")</f>
        <v>-</v>
      </c>
      <c r="H2112" s="28" t="str">
        <f>IF($D2112&gt;0,VLOOKUP($D2112,Iscrizioni!$A$2:$M$2502,4,FALSE),"-")</f>
        <v>-</v>
      </c>
      <c r="I2112" s="27" t="str">
        <f>IF($D2112&gt;0,VLOOKUP($D2112,Iscrizioni!$A$2:$M$2502,5,FALSE),"-")</f>
        <v>-</v>
      </c>
      <c r="J2112" s="27" t="str">
        <f>IF($D2112&gt;0,VLOOKUP($D2112,Iscrizioni!$A$2:$M$2502,10,FALSE),"-")</f>
        <v>-</v>
      </c>
      <c r="K2112" s="27" t="str">
        <f t="shared" si="196"/>
        <v>-</v>
      </c>
      <c r="L2112" s="46" t="str">
        <f>IF($D2112&gt;0,VLOOKUP($D2112,Iscrizioni!$A$2:$M$2502,11,FALSE),"-")</f>
        <v>-</v>
      </c>
      <c r="M2112" s="27" t="str">
        <f>IF($D2112&gt;0,VLOOKUP($D2112,Iscrizioni!$A$2:$N$2502,12,FALSE),"-")</f>
        <v>-</v>
      </c>
      <c r="N2112" s="46" t="str">
        <f>IF($D2112&gt;0,VLOOKUP($D2112,Iscrizioni!$A$2:$M$2502,6,FALSE),"-")</f>
        <v>-</v>
      </c>
      <c r="O2112" s="107" t="str">
        <f>IF($D2112&gt;0,VLOOKUP($D2112,Iscrizioni!$A$2:$M$2502,7,FALSE),"-")</f>
        <v>-</v>
      </c>
      <c r="P2112" s="46" t="str">
        <f>IF($D2112&gt;0,VLOOKUP(LEFT($N2112,1),Regione!$A$2:$C$21,2,FALSE),"-")</f>
        <v>-</v>
      </c>
      <c r="Q2112" s="112" t="str">
        <f ca="1">IF($D2112&gt;0,NormalizzaTempo("D",CELL("tipo",$E2112),$E2112),"-")</f>
        <v>-</v>
      </c>
      <c r="R2112" s="27" t="str">
        <f>IF($D2112&gt;0,VLOOKUP($D2112,Iscrizioni!$A$2:$M$2502,13,FALSE),"-")</f>
        <v>-</v>
      </c>
      <c r="S2112" s="112" t="str">
        <f t="shared" si="199"/>
        <v>-</v>
      </c>
      <c r="T2112" s="112" t="str">
        <f>IF($D2112&gt;0,SUMIFS($S$3:$S2112,$X$3:$X2112,1,$J$3:$J2112,$J2112),"-")</f>
        <v>-</v>
      </c>
      <c r="U2112" s="112" t="str">
        <f t="shared" si="200"/>
        <v>-</v>
      </c>
      <c r="V2112" s="112" t="str">
        <f t="shared" si="197"/>
        <v>-</v>
      </c>
      <c r="W2112" s="27" t="str">
        <f>IF(LEN($C2112)=0,IF($D2112&gt;0,COUNTIFS($A$3:$A2112,$A2112),"-"),"Escluso")</f>
        <v>-</v>
      </c>
      <c r="X2112" s="2" t="str">
        <f>IF(LEN($C2112)=0,IF($D2112&gt;0,COUNTIFS($J$3:$J2112,$J2112,$C$3:$C2112,""),"-"),"Escluso")</f>
        <v>-</v>
      </c>
      <c r="Y2112" s="127" t="str">
        <f t="shared" si="201"/>
        <v>-</v>
      </c>
      <c r="Z2112" s="2" t="str">
        <f>IF($D2112&gt;0,COUNTIFS($O$3:$O2112,$O2112,$L$3:$L2112,$L2112,$I$3:$I2112,$I2112),"-")</f>
        <v>-</v>
      </c>
      <c r="AA2112" s="27" t="str">
        <f>IF($D2112&gt;0,IF(OR($Z2112 &gt;1,$L2112&lt;&gt;"Adulti"),0,VLOOKUP($P2112,Regione!$B$2:$C$22,2,FALSE)),"-")</f>
        <v>-</v>
      </c>
      <c r="AB2112" s="27" t="str">
        <f>IF($D2112&gt;0,IF(COUNTIFS($O$3:$O2112,$O2112,$L$3:$L2112,$L2112,$I$3:$I2112,$I2112) &gt;1,0,SUMIFS($Y$3:$Y$2503,$L$3:$L$2503,$L2112,$O$3:$O$2503,$O2112,$I$3:$I$2503,$I2112)),"-")</f>
        <v>-</v>
      </c>
      <c r="AC2112" s="27" t="str">
        <f t="shared" si="198"/>
        <v>-</v>
      </c>
    </row>
    <row r="2113" spans="1:29" s="1" customFormat="1">
      <c r="A2113" s="13"/>
      <c r="B2113" s="107" t="str">
        <f>IF(COUNTA($A2113)&gt;0,VLOOKUP($A2113,Corsa!$A$1:$F$43,2,FALSE),"-")</f>
        <v>-</v>
      </c>
      <c r="C2113" s="11"/>
      <c r="D2113" s="13"/>
      <c r="E2113" s="13"/>
      <c r="F2113" s="46" t="str">
        <f>IF(COUNTA($A2113)&gt;0,VLOOKUP($A2113,Corsa!$A$1:$F$43,3,FALSE),"-")</f>
        <v>-</v>
      </c>
      <c r="G2113" s="28" t="str">
        <f>IF($D2113&gt;0,VLOOKUP($D2113,Iscrizioni!$A$2:$M$2502,9,FALSE),"-")</f>
        <v>-</v>
      </c>
      <c r="H2113" s="28" t="str">
        <f>IF($D2113&gt;0,VLOOKUP($D2113,Iscrizioni!$A$2:$M$2502,4,FALSE),"-")</f>
        <v>-</v>
      </c>
      <c r="I2113" s="27" t="str">
        <f>IF($D2113&gt;0,VLOOKUP($D2113,Iscrizioni!$A$2:$M$2502,5,FALSE),"-")</f>
        <v>-</v>
      </c>
      <c r="J2113" s="27" t="str">
        <f>IF($D2113&gt;0,VLOOKUP($D2113,Iscrizioni!$A$2:$M$2502,10,FALSE),"-")</f>
        <v>-</v>
      </c>
      <c r="K2113" s="27" t="str">
        <f t="shared" si="196"/>
        <v>-</v>
      </c>
      <c r="L2113" s="46" t="str">
        <f>IF($D2113&gt;0,VLOOKUP($D2113,Iscrizioni!$A$2:$M$2502,11,FALSE),"-")</f>
        <v>-</v>
      </c>
      <c r="M2113" s="27" t="str">
        <f>IF($D2113&gt;0,VLOOKUP($D2113,Iscrizioni!$A$2:$N$2502,12,FALSE),"-")</f>
        <v>-</v>
      </c>
      <c r="N2113" s="46" t="str">
        <f>IF($D2113&gt;0,VLOOKUP($D2113,Iscrizioni!$A$2:$M$2502,6,FALSE),"-")</f>
        <v>-</v>
      </c>
      <c r="O2113" s="107" t="str">
        <f>IF($D2113&gt;0,VLOOKUP($D2113,Iscrizioni!$A$2:$M$2502,7,FALSE),"-")</f>
        <v>-</v>
      </c>
      <c r="P2113" s="46" t="str">
        <f>IF($D2113&gt;0,VLOOKUP(LEFT($N2113,1),Regione!$A$2:$C$21,2,FALSE),"-")</f>
        <v>-</v>
      </c>
      <c r="Q2113" s="112" t="str">
        <f ca="1">IF($D2113&gt;0,NormalizzaTempo("D",CELL("tipo",$E2113),$E2113),"-")</f>
        <v>-</v>
      </c>
      <c r="R2113" s="27" t="str">
        <f>IF($D2113&gt;0,VLOOKUP($D2113,Iscrizioni!$A$2:$M$2502,13,FALSE),"-")</f>
        <v>-</v>
      </c>
      <c r="S2113" s="112" t="str">
        <f t="shared" si="199"/>
        <v>-</v>
      </c>
      <c r="T2113" s="112" t="str">
        <f>IF($D2113&gt;0,SUMIFS($S$3:$S2113,$X$3:$X2113,1,$J$3:$J2113,$J2113),"-")</f>
        <v>-</v>
      </c>
      <c r="U2113" s="112" t="str">
        <f t="shared" si="200"/>
        <v>-</v>
      </c>
      <c r="V2113" s="112" t="str">
        <f t="shared" si="197"/>
        <v>-</v>
      </c>
      <c r="W2113" s="27" t="str">
        <f>IF(LEN($C2113)=0,IF($D2113&gt;0,COUNTIFS($A$3:$A2113,$A2113),"-"),"Escluso")</f>
        <v>-</v>
      </c>
      <c r="X2113" s="2" t="str">
        <f>IF(LEN($C2113)=0,IF($D2113&gt;0,COUNTIFS($J$3:$J2113,$J2113,$C$3:$C2113,""),"-"),"Escluso")</f>
        <v>-</v>
      </c>
      <c r="Y2113" s="127" t="str">
        <f t="shared" si="201"/>
        <v>-</v>
      </c>
      <c r="Z2113" s="2" t="str">
        <f>IF($D2113&gt;0,COUNTIFS($O$3:$O2113,$O2113,$L$3:$L2113,$L2113,$I$3:$I2113,$I2113),"-")</f>
        <v>-</v>
      </c>
      <c r="AA2113" s="27" t="str">
        <f>IF($D2113&gt;0,IF(OR($Z2113 &gt;1,$L2113&lt;&gt;"Adulti"),0,VLOOKUP($P2113,Regione!$B$2:$C$22,2,FALSE)),"-")</f>
        <v>-</v>
      </c>
      <c r="AB2113" s="27" t="str">
        <f>IF($D2113&gt;0,IF(COUNTIFS($O$3:$O2113,$O2113,$L$3:$L2113,$L2113,$I$3:$I2113,$I2113) &gt;1,0,SUMIFS($Y$3:$Y$2503,$L$3:$L$2503,$L2113,$O$3:$O$2503,$O2113,$I$3:$I$2503,$I2113)),"-")</f>
        <v>-</v>
      </c>
      <c r="AC2113" s="27" t="str">
        <f t="shared" si="198"/>
        <v>-</v>
      </c>
    </row>
    <row r="2114" spans="1:29" s="1" customFormat="1">
      <c r="A2114" s="13"/>
      <c r="B2114" s="107" t="str">
        <f>IF(COUNTA($A2114)&gt;0,VLOOKUP($A2114,Corsa!$A$1:$F$43,2,FALSE),"-")</f>
        <v>-</v>
      </c>
      <c r="C2114" s="11"/>
      <c r="D2114" s="13"/>
      <c r="E2114" s="13"/>
      <c r="F2114" s="46" t="str">
        <f>IF(COUNTA($A2114)&gt;0,VLOOKUP($A2114,Corsa!$A$1:$F$43,3,FALSE),"-")</f>
        <v>-</v>
      </c>
      <c r="G2114" s="28" t="str">
        <f>IF($D2114&gt;0,VLOOKUP($D2114,Iscrizioni!$A$2:$M$2502,9,FALSE),"-")</f>
        <v>-</v>
      </c>
      <c r="H2114" s="28" t="str">
        <f>IF($D2114&gt;0,VLOOKUP($D2114,Iscrizioni!$A$2:$M$2502,4,FALSE),"-")</f>
        <v>-</v>
      </c>
      <c r="I2114" s="27" t="str">
        <f>IF($D2114&gt;0,VLOOKUP($D2114,Iscrizioni!$A$2:$M$2502,5,FALSE),"-")</f>
        <v>-</v>
      </c>
      <c r="J2114" s="27" t="str">
        <f>IF($D2114&gt;0,VLOOKUP($D2114,Iscrizioni!$A$2:$M$2502,10,FALSE),"-")</f>
        <v>-</v>
      </c>
      <c r="K2114" s="27" t="str">
        <f t="shared" si="196"/>
        <v>-</v>
      </c>
      <c r="L2114" s="46" t="str">
        <f>IF($D2114&gt;0,VLOOKUP($D2114,Iscrizioni!$A$2:$M$2502,11,FALSE),"-")</f>
        <v>-</v>
      </c>
      <c r="M2114" s="27" t="str">
        <f>IF($D2114&gt;0,VLOOKUP($D2114,Iscrizioni!$A$2:$N$2502,12,FALSE),"-")</f>
        <v>-</v>
      </c>
      <c r="N2114" s="46" t="str">
        <f>IF($D2114&gt;0,VLOOKUP($D2114,Iscrizioni!$A$2:$M$2502,6,FALSE),"-")</f>
        <v>-</v>
      </c>
      <c r="O2114" s="107" t="str">
        <f>IF($D2114&gt;0,VLOOKUP($D2114,Iscrizioni!$A$2:$M$2502,7,FALSE),"-")</f>
        <v>-</v>
      </c>
      <c r="P2114" s="46" t="str">
        <f>IF($D2114&gt;0,VLOOKUP(LEFT($N2114,1),Regione!$A$2:$C$21,2,FALSE),"-")</f>
        <v>-</v>
      </c>
      <c r="Q2114" s="112" t="str">
        <f ca="1">IF($D2114&gt;0,NormalizzaTempo("D",CELL("tipo",$E2114),$E2114),"-")</f>
        <v>-</v>
      </c>
      <c r="R2114" s="27" t="str">
        <f>IF($D2114&gt;0,VLOOKUP($D2114,Iscrizioni!$A$2:$M$2502,13,FALSE),"-")</f>
        <v>-</v>
      </c>
      <c r="S2114" s="112" t="str">
        <f t="shared" si="199"/>
        <v>-</v>
      </c>
      <c r="T2114" s="112" t="str">
        <f>IF($D2114&gt;0,SUMIFS($S$3:$S2114,$X$3:$X2114,1,$J$3:$J2114,$J2114),"-")</f>
        <v>-</v>
      </c>
      <c r="U2114" s="112" t="str">
        <f t="shared" si="200"/>
        <v>-</v>
      </c>
      <c r="V2114" s="112" t="str">
        <f t="shared" si="197"/>
        <v>-</v>
      </c>
      <c r="W2114" s="27" t="str">
        <f>IF(LEN($C2114)=0,IF($D2114&gt;0,COUNTIFS($A$3:$A2114,$A2114),"-"),"Escluso")</f>
        <v>-</v>
      </c>
      <c r="X2114" s="2" t="str">
        <f>IF(LEN($C2114)=0,IF($D2114&gt;0,COUNTIFS($J$3:$J2114,$J2114,$C$3:$C2114,""),"-"),"Escluso")</f>
        <v>-</v>
      </c>
      <c r="Y2114" s="127" t="str">
        <f t="shared" si="201"/>
        <v>-</v>
      </c>
      <c r="Z2114" s="2" t="str">
        <f>IF($D2114&gt;0,COUNTIFS($O$3:$O2114,$O2114,$L$3:$L2114,$L2114,$I$3:$I2114,$I2114),"-")</f>
        <v>-</v>
      </c>
      <c r="AA2114" s="27" t="str">
        <f>IF($D2114&gt;0,IF(OR($Z2114 &gt;1,$L2114&lt;&gt;"Adulti"),0,VLOOKUP($P2114,Regione!$B$2:$C$22,2,FALSE)),"-")</f>
        <v>-</v>
      </c>
      <c r="AB2114" s="27" t="str">
        <f>IF($D2114&gt;0,IF(COUNTIFS($O$3:$O2114,$O2114,$L$3:$L2114,$L2114,$I$3:$I2114,$I2114) &gt;1,0,SUMIFS($Y$3:$Y$2503,$L$3:$L$2503,$L2114,$O$3:$O$2503,$O2114,$I$3:$I$2503,$I2114)),"-")</f>
        <v>-</v>
      </c>
      <c r="AC2114" s="27" t="str">
        <f t="shared" si="198"/>
        <v>-</v>
      </c>
    </row>
    <row r="2115" spans="1:29" s="1" customFormat="1">
      <c r="A2115" s="13"/>
      <c r="B2115" s="107" t="str">
        <f>IF(COUNTA($A2115)&gt;0,VLOOKUP($A2115,Corsa!$A$1:$F$43,2,FALSE),"-")</f>
        <v>-</v>
      </c>
      <c r="C2115" s="11"/>
      <c r="D2115" s="13"/>
      <c r="E2115" s="13"/>
      <c r="F2115" s="46" t="str">
        <f>IF(COUNTA($A2115)&gt;0,VLOOKUP($A2115,Corsa!$A$1:$F$43,3,FALSE),"-")</f>
        <v>-</v>
      </c>
      <c r="G2115" s="28" t="str">
        <f>IF($D2115&gt;0,VLOOKUP($D2115,Iscrizioni!$A$2:$M$2502,9,FALSE),"-")</f>
        <v>-</v>
      </c>
      <c r="H2115" s="28" t="str">
        <f>IF($D2115&gt;0,VLOOKUP($D2115,Iscrizioni!$A$2:$M$2502,4,FALSE),"-")</f>
        <v>-</v>
      </c>
      <c r="I2115" s="27" t="str">
        <f>IF($D2115&gt;0,VLOOKUP($D2115,Iscrizioni!$A$2:$M$2502,5,FALSE),"-")</f>
        <v>-</v>
      </c>
      <c r="J2115" s="27" t="str">
        <f>IF($D2115&gt;0,VLOOKUP($D2115,Iscrizioni!$A$2:$M$2502,10,FALSE),"-")</f>
        <v>-</v>
      </c>
      <c r="K2115" s="27" t="str">
        <f t="shared" ref="K2115:K2178" si="202">IF(D2115&gt;0,IF(IFERROR(SEARCH(J2115,F2115),0)=0,"Verifica","ok"),"-")</f>
        <v>-</v>
      </c>
      <c r="L2115" s="46" t="str">
        <f>IF($D2115&gt;0,VLOOKUP($D2115,Iscrizioni!$A$2:$M$2502,11,FALSE),"-")</f>
        <v>-</v>
      </c>
      <c r="M2115" s="27" t="str">
        <f>IF($D2115&gt;0,VLOOKUP($D2115,Iscrizioni!$A$2:$N$2502,12,FALSE),"-")</f>
        <v>-</v>
      </c>
      <c r="N2115" s="46" t="str">
        <f>IF($D2115&gt;0,VLOOKUP($D2115,Iscrizioni!$A$2:$M$2502,6,FALSE),"-")</f>
        <v>-</v>
      </c>
      <c r="O2115" s="107" t="str">
        <f>IF($D2115&gt;0,VLOOKUP($D2115,Iscrizioni!$A$2:$M$2502,7,FALSE),"-")</f>
        <v>-</v>
      </c>
      <c r="P2115" s="46" t="str">
        <f>IF($D2115&gt;0,VLOOKUP(LEFT($N2115,1),Regione!$A$2:$C$21,2,FALSE),"-")</f>
        <v>-</v>
      </c>
      <c r="Q2115" s="112" t="str">
        <f ca="1">IF($D2115&gt;0,NormalizzaTempo("D",CELL("tipo",$E2115),$E2115),"-")</f>
        <v>-</v>
      </c>
      <c r="R2115" s="27" t="str">
        <f>IF($D2115&gt;0,VLOOKUP($D2115,Iscrizioni!$A$2:$M$2502,13,FALSE),"-")</f>
        <v>-</v>
      </c>
      <c r="S2115" s="112" t="str">
        <f t="shared" si="199"/>
        <v>-</v>
      </c>
      <c r="T2115" s="112" t="str">
        <f>IF($D2115&gt;0,SUMIFS($S$3:$S2115,$X$3:$X2115,1,$J$3:$J2115,$J2115),"-")</f>
        <v>-</v>
      </c>
      <c r="U2115" s="112" t="str">
        <f t="shared" si="200"/>
        <v>-</v>
      </c>
      <c r="V2115" s="112" t="str">
        <f t="shared" si="197"/>
        <v>-</v>
      </c>
      <c r="W2115" s="27" t="str">
        <f>IF(LEN($C2115)=0,IF($D2115&gt;0,COUNTIFS($A$3:$A2115,$A2115),"-"),"Escluso")</f>
        <v>-</v>
      </c>
      <c r="X2115" s="2" t="str">
        <f>IF(LEN($C2115)=0,IF($D2115&gt;0,COUNTIFS($J$3:$J2115,$J2115,$C$3:$C2115,""),"-"),"Escluso")</f>
        <v>-</v>
      </c>
      <c r="Y2115" s="127" t="str">
        <f t="shared" si="201"/>
        <v>-</v>
      </c>
      <c r="Z2115" s="2" t="str">
        <f>IF($D2115&gt;0,COUNTIFS($O$3:$O2115,$O2115,$L$3:$L2115,$L2115,$I$3:$I2115,$I2115),"-")</f>
        <v>-</v>
      </c>
      <c r="AA2115" s="27" t="str">
        <f>IF($D2115&gt;0,IF(OR($Z2115 &gt;1,$L2115&lt;&gt;"Adulti"),0,VLOOKUP($P2115,Regione!$B$2:$C$22,2,FALSE)),"-")</f>
        <v>-</v>
      </c>
      <c r="AB2115" s="27" t="str">
        <f>IF($D2115&gt;0,IF(COUNTIFS($O$3:$O2115,$O2115,$L$3:$L2115,$L2115,$I$3:$I2115,$I2115) &gt;1,0,SUMIFS($Y$3:$Y$2503,$L$3:$L$2503,$L2115,$O$3:$O$2503,$O2115,$I$3:$I$2503,$I2115)),"-")</f>
        <v>-</v>
      </c>
      <c r="AC2115" s="27" t="str">
        <f t="shared" si="198"/>
        <v>-</v>
      </c>
    </row>
    <row r="2116" spans="1:29" s="1" customFormat="1">
      <c r="A2116" s="13"/>
      <c r="B2116" s="107" t="str">
        <f>IF(COUNTA($A2116)&gt;0,VLOOKUP($A2116,Corsa!$A$1:$F$43,2,FALSE),"-")</f>
        <v>-</v>
      </c>
      <c r="C2116" s="11"/>
      <c r="D2116" s="13"/>
      <c r="E2116" s="13"/>
      <c r="F2116" s="46" t="str">
        <f>IF(COUNTA($A2116)&gt;0,VLOOKUP($A2116,Corsa!$A$1:$F$43,3,FALSE),"-")</f>
        <v>-</v>
      </c>
      <c r="G2116" s="28" t="str">
        <f>IF($D2116&gt;0,VLOOKUP($D2116,Iscrizioni!$A$2:$M$2502,9,FALSE),"-")</f>
        <v>-</v>
      </c>
      <c r="H2116" s="28" t="str">
        <f>IF($D2116&gt;0,VLOOKUP($D2116,Iscrizioni!$A$2:$M$2502,4,FALSE),"-")</f>
        <v>-</v>
      </c>
      <c r="I2116" s="27" t="str">
        <f>IF($D2116&gt;0,VLOOKUP($D2116,Iscrizioni!$A$2:$M$2502,5,FALSE),"-")</f>
        <v>-</v>
      </c>
      <c r="J2116" s="27" t="str">
        <f>IF($D2116&gt;0,VLOOKUP($D2116,Iscrizioni!$A$2:$M$2502,10,FALSE),"-")</f>
        <v>-</v>
      </c>
      <c r="K2116" s="27" t="str">
        <f t="shared" si="202"/>
        <v>-</v>
      </c>
      <c r="L2116" s="46" t="str">
        <f>IF($D2116&gt;0,VLOOKUP($D2116,Iscrizioni!$A$2:$M$2502,11,FALSE),"-")</f>
        <v>-</v>
      </c>
      <c r="M2116" s="27" t="str">
        <f>IF($D2116&gt;0,VLOOKUP($D2116,Iscrizioni!$A$2:$N$2502,12,FALSE),"-")</f>
        <v>-</v>
      </c>
      <c r="N2116" s="46" t="str">
        <f>IF($D2116&gt;0,VLOOKUP($D2116,Iscrizioni!$A$2:$M$2502,6,FALSE),"-")</f>
        <v>-</v>
      </c>
      <c r="O2116" s="107" t="str">
        <f>IF($D2116&gt;0,VLOOKUP($D2116,Iscrizioni!$A$2:$M$2502,7,FALSE),"-")</f>
        <v>-</v>
      </c>
      <c r="P2116" s="46" t="str">
        <f>IF($D2116&gt;0,VLOOKUP(LEFT($N2116,1),Regione!$A$2:$C$21,2,FALSE),"-")</f>
        <v>-</v>
      </c>
      <c r="Q2116" s="112" t="str">
        <f ca="1">IF($D2116&gt;0,NormalizzaTempo("D",CELL("tipo",$E2116),$E2116),"-")</f>
        <v>-</v>
      </c>
      <c r="R2116" s="27" t="str">
        <f>IF($D2116&gt;0,VLOOKUP($D2116,Iscrizioni!$A$2:$M$2502,13,FALSE),"-")</f>
        <v>-</v>
      </c>
      <c r="S2116" s="112" t="str">
        <f t="shared" si="199"/>
        <v>-</v>
      </c>
      <c r="T2116" s="112" t="str">
        <f>IF($D2116&gt;0,SUMIFS($S$3:$S2116,$X$3:$X2116,1,$J$3:$J2116,$J2116),"-")</f>
        <v>-</v>
      </c>
      <c r="U2116" s="112" t="str">
        <f t="shared" si="200"/>
        <v>-</v>
      </c>
      <c r="V2116" s="112" t="str">
        <f t="shared" ref="V2116:V2179" si="203">IF(OR(AND($L2116="Adulti",LEN($C2116)=0,$U2116&lt;=$U$1), AND(OR($L2116="Giovanile",$L2116="Promozionale"),LEN($C2116)=0) ), "ok","-")</f>
        <v>-</v>
      </c>
      <c r="W2116" s="27" t="str">
        <f>IF(LEN($C2116)=0,IF($D2116&gt;0,COUNTIFS($A$3:$A2116,$A2116),"-"),"Escluso")</f>
        <v>-</v>
      </c>
      <c r="X2116" s="2" t="str">
        <f>IF(LEN($C2116)=0,IF($D2116&gt;0,COUNTIFS($J$3:$J2116,$J2116,$C$3:$C2116,""),"-"),"Escluso")</f>
        <v>-</v>
      </c>
      <c r="Y2116" s="127" t="str">
        <f t="shared" si="201"/>
        <v>-</v>
      </c>
      <c r="Z2116" s="2" t="str">
        <f>IF($D2116&gt;0,COUNTIFS($O$3:$O2116,$O2116,$L$3:$L2116,$L2116,$I$3:$I2116,$I2116),"-")</f>
        <v>-</v>
      </c>
      <c r="AA2116" s="27" t="str">
        <f>IF($D2116&gt;0,IF(OR($Z2116 &gt;1,$L2116&lt;&gt;"Adulti"),0,VLOOKUP($P2116,Regione!$B$2:$C$22,2,FALSE)),"-")</f>
        <v>-</v>
      </c>
      <c r="AB2116" s="27" t="str">
        <f>IF($D2116&gt;0,IF(COUNTIFS($O$3:$O2116,$O2116,$L$3:$L2116,$L2116,$I$3:$I2116,$I2116) &gt;1,0,SUMIFS($Y$3:$Y$2503,$L$3:$L$2503,$L2116,$O$3:$O$2503,$O2116,$I$3:$I$2503,$I2116)),"-")</f>
        <v>-</v>
      </c>
      <c r="AC2116" s="27" t="str">
        <f t="shared" si="198"/>
        <v>-</v>
      </c>
    </row>
    <row r="2117" spans="1:29" s="1" customFormat="1">
      <c r="A2117" s="13"/>
      <c r="B2117" s="107" t="str">
        <f>IF(COUNTA($A2117)&gt;0,VLOOKUP($A2117,Corsa!$A$1:$F$43,2,FALSE),"-")</f>
        <v>-</v>
      </c>
      <c r="C2117" s="11"/>
      <c r="D2117" s="13"/>
      <c r="E2117" s="13"/>
      <c r="F2117" s="46" t="str">
        <f>IF(COUNTA($A2117)&gt;0,VLOOKUP($A2117,Corsa!$A$1:$F$43,3,FALSE),"-")</f>
        <v>-</v>
      </c>
      <c r="G2117" s="28" t="str">
        <f>IF($D2117&gt;0,VLOOKUP($D2117,Iscrizioni!$A$2:$M$2502,9,FALSE),"-")</f>
        <v>-</v>
      </c>
      <c r="H2117" s="28" t="str">
        <f>IF($D2117&gt;0,VLOOKUP($D2117,Iscrizioni!$A$2:$M$2502,4,FALSE),"-")</f>
        <v>-</v>
      </c>
      <c r="I2117" s="27" t="str">
        <f>IF($D2117&gt;0,VLOOKUP($D2117,Iscrizioni!$A$2:$M$2502,5,FALSE),"-")</f>
        <v>-</v>
      </c>
      <c r="J2117" s="27" t="str">
        <f>IF($D2117&gt;0,VLOOKUP($D2117,Iscrizioni!$A$2:$M$2502,10,FALSE),"-")</f>
        <v>-</v>
      </c>
      <c r="K2117" s="27" t="str">
        <f t="shared" si="202"/>
        <v>-</v>
      </c>
      <c r="L2117" s="46" t="str">
        <f>IF($D2117&gt;0,VLOOKUP($D2117,Iscrizioni!$A$2:$M$2502,11,FALSE),"-")</f>
        <v>-</v>
      </c>
      <c r="M2117" s="27" t="str">
        <f>IF($D2117&gt;0,VLOOKUP($D2117,Iscrizioni!$A$2:$N$2502,12,FALSE),"-")</f>
        <v>-</v>
      </c>
      <c r="N2117" s="46" t="str">
        <f>IF($D2117&gt;0,VLOOKUP($D2117,Iscrizioni!$A$2:$M$2502,6,FALSE),"-")</f>
        <v>-</v>
      </c>
      <c r="O2117" s="107" t="str">
        <f>IF($D2117&gt;0,VLOOKUP($D2117,Iscrizioni!$A$2:$M$2502,7,FALSE),"-")</f>
        <v>-</v>
      </c>
      <c r="P2117" s="46" t="str">
        <f>IF($D2117&gt;0,VLOOKUP(LEFT($N2117,1),Regione!$A$2:$C$21,2,FALSE),"-")</f>
        <v>-</v>
      </c>
      <c r="Q2117" s="112" t="str">
        <f ca="1">IF($D2117&gt;0,NormalizzaTempo("D",CELL("tipo",$E2117),$E2117),"-")</f>
        <v>-</v>
      </c>
      <c r="R2117" s="27" t="str">
        <f>IF($D2117&gt;0,VLOOKUP($D2117,Iscrizioni!$A$2:$M$2502,13,FALSE),"-")</f>
        <v>-</v>
      </c>
      <c r="S2117" s="112" t="str">
        <f t="shared" si="199"/>
        <v>-</v>
      </c>
      <c r="T2117" s="112" t="str">
        <f>IF($D2117&gt;0,SUMIFS($S$3:$S2117,$X$3:$X2117,1,$J$3:$J2117,$J2117),"-")</f>
        <v>-</v>
      </c>
      <c r="U2117" s="112" t="str">
        <f t="shared" si="200"/>
        <v>-</v>
      </c>
      <c r="V2117" s="112" t="str">
        <f t="shared" si="203"/>
        <v>-</v>
      </c>
      <c r="W2117" s="27" t="str">
        <f>IF(LEN($C2117)=0,IF($D2117&gt;0,COUNTIFS($A$3:$A2117,$A2117),"-"),"Escluso")</f>
        <v>-</v>
      </c>
      <c r="X2117" s="2" t="str">
        <f>IF(LEN($C2117)=0,IF($D2117&gt;0,COUNTIFS($J$3:$J2117,$J2117,$C$3:$C2117,""),"-"),"Escluso")</f>
        <v>-</v>
      </c>
      <c r="Y2117" s="127" t="str">
        <f t="shared" si="201"/>
        <v>-</v>
      </c>
      <c r="Z2117" s="2" t="str">
        <f>IF($D2117&gt;0,COUNTIFS($O$3:$O2117,$O2117,$L$3:$L2117,$L2117,$I$3:$I2117,$I2117),"-")</f>
        <v>-</v>
      </c>
      <c r="AA2117" s="27" t="str">
        <f>IF($D2117&gt;0,IF(OR($Z2117 &gt;1,$L2117&lt;&gt;"Adulti"),0,VLOOKUP($P2117,Regione!$B$2:$C$22,2,FALSE)),"-")</f>
        <v>-</v>
      </c>
      <c r="AB2117" s="27" t="str">
        <f>IF($D2117&gt;0,IF(COUNTIFS($O$3:$O2117,$O2117,$L$3:$L2117,$L2117,$I$3:$I2117,$I2117) &gt;1,0,SUMIFS($Y$3:$Y$2503,$L$3:$L$2503,$L2117,$O$3:$O$2503,$O2117,$I$3:$I$2503,$I2117)),"-")</f>
        <v>-</v>
      </c>
      <c r="AC2117" s="27" t="str">
        <f t="shared" si="198"/>
        <v>-</v>
      </c>
    </row>
    <row r="2118" spans="1:29" s="1" customFormat="1">
      <c r="A2118" s="13"/>
      <c r="B2118" s="107" t="str">
        <f>IF(COUNTA($A2118)&gt;0,VLOOKUP($A2118,Corsa!$A$1:$F$43,2,FALSE),"-")</f>
        <v>-</v>
      </c>
      <c r="C2118" s="11"/>
      <c r="D2118" s="13"/>
      <c r="E2118" s="13"/>
      <c r="F2118" s="46" t="str">
        <f>IF(COUNTA($A2118)&gt;0,VLOOKUP($A2118,Corsa!$A$1:$F$43,3,FALSE),"-")</f>
        <v>-</v>
      </c>
      <c r="G2118" s="28" t="str">
        <f>IF($D2118&gt;0,VLOOKUP($D2118,Iscrizioni!$A$2:$M$2502,9,FALSE),"-")</f>
        <v>-</v>
      </c>
      <c r="H2118" s="28" t="str">
        <f>IF($D2118&gt;0,VLOOKUP($D2118,Iscrizioni!$A$2:$M$2502,4,FALSE),"-")</f>
        <v>-</v>
      </c>
      <c r="I2118" s="27" t="str">
        <f>IF($D2118&gt;0,VLOOKUP($D2118,Iscrizioni!$A$2:$M$2502,5,FALSE),"-")</f>
        <v>-</v>
      </c>
      <c r="J2118" s="27" t="str">
        <f>IF($D2118&gt;0,VLOOKUP($D2118,Iscrizioni!$A$2:$M$2502,10,FALSE),"-")</f>
        <v>-</v>
      </c>
      <c r="K2118" s="27" t="str">
        <f t="shared" si="202"/>
        <v>-</v>
      </c>
      <c r="L2118" s="46" t="str">
        <f>IF($D2118&gt;0,VLOOKUP($D2118,Iscrizioni!$A$2:$M$2502,11,FALSE),"-")</f>
        <v>-</v>
      </c>
      <c r="M2118" s="27" t="str">
        <f>IF($D2118&gt;0,VLOOKUP($D2118,Iscrizioni!$A$2:$N$2502,12,FALSE),"-")</f>
        <v>-</v>
      </c>
      <c r="N2118" s="46" t="str">
        <f>IF($D2118&gt;0,VLOOKUP($D2118,Iscrizioni!$A$2:$M$2502,6,FALSE),"-")</f>
        <v>-</v>
      </c>
      <c r="O2118" s="107" t="str">
        <f>IF($D2118&gt;0,VLOOKUP($D2118,Iscrizioni!$A$2:$M$2502,7,FALSE),"-")</f>
        <v>-</v>
      </c>
      <c r="P2118" s="46" t="str">
        <f>IF($D2118&gt;0,VLOOKUP(LEFT($N2118,1),Regione!$A$2:$C$21,2,FALSE),"-")</f>
        <v>-</v>
      </c>
      <c r="Q2118" s="112" t="str">
        <f ca="1">IF($D2118&gt;0,NormalizzaTempo("D",CELL("tipo",$E2118),$E2118),"-")</f>
        <v>-</v>
      </c>
      <c r="R2118" s="27" t="str">
        <f>IF($D2118&gt;0,VLOOKUP($D2118,Iscrizioni!$A$2:$M$2502,13,FALSE),"-")</f>
        <v>-</v>
      </c>
      <c r="S2118" s="112" t="str">
        <f t="shared" si="199"/>
        <v>-</v>
      </c>
      <c r="T2118" s="112" t="str">
        <f>IF($D2118&gt;0,SUMIFS($S$3:$S2118,$X$3:$X2118,1,$J$3:$J2118,$J2118),"-")</f>
        <v>-</v>
      </c>
      <c r="U2118" s="112" t="str">
        <f t="shared" si="200"/>
        <v>-</v>
      </c>
      <c r="V2118" s="112" t="str">
        <f t="shared" si="203"/>
        <v>-</v>
      </c>
      <c r="W2118" s="27" t="str">
        <f>IF(LEN($C2118)=0,IF($D2118&gt;0,COUNTIFS($A$3:$A2118,$A2118),"-"),"Escluso")</f>
        <v>-</v>
      </c>
      <c r="X2118" s="2" t="str">
        <f>IF(LEN($C2118)=0,IF($D2118&gt;0,COUNTIFS($J$3:$J2118,$J2118,$C$3:$C2118,""),"-"),"Escluso")</f>
        <v>-</v>
      </c>
      <c r="Y2118" s="127" t="str">
        <f t="shared" si="201"/>
        <v>-</v>
      </c>
      <c r="Z2118" s="2" t="str">
        <f>IF($D2118&gt;0,COUNTIFS($O$3:$O2118,$O2118,$L$3:$L2118,$L2118,$I$3:$I2118,$I2118),"-")</f>
        <v>-</v>
      </c>
      <c r="AA2118" s="27" t="str">
        <f>IF($D2118&gt;0,IF(OR($Z2118 &gt;1,$L2118&lt;&gt;"Adulti"),0,VLOOKUP($P2118,Regione!$B$2:$C$22,2,FALSE)),"-")</f>
        <v>-</v>
      </c>
      <c r="AB2118" s="27" t="str">
        <f>IF($D2118&gt;0,IF(COUNTIFS($O$3:$O2118,$O2118,$L$3:$L2118,$L2118,$I$3:$I2118,$I2118) &gt;1,0,SUMIFS($Y$3:$Y$2503,$L$3:$L$2503,$L2118,$O$3:$O$2503,$O2118,$I$3:$I$2503,$I2118)),"-")</f>
        <v>-</v>
      </c>
      <c r="AC2118" s="27" t="str">
        <f t="shared" si="198"/>
        <v>-</v>
      </c>
    </row>
    <row r="2119" spans="1:29" s="1" customFormat="1">
      <c r="A2119" s="13"/>
      <c r="B2119" s="107" t="str">
        <f>IF(COUNTA($A2119)&gt;0,VLOOKUP($A2119,Corsa!$A$1:$F$43,2,FALSE),"-")</f>
        <v>-</v>
      </c>
      <c r="C2119" s="11"/>
      <c r="D2119" s="13"/>
      <c r="E2119" s="13"/>
      <c r="F2119" s="46" t="str">
        <f>IF(COUNTA($A2119)&gt;0,VLOOKUP($A2119,Corsa!$A$1:$F$43,3,FALSE),"-")</f>
        <v>-</v>
      </c>
      <c r="G2119" s="28" t="str">
        <f>IF($D2119&gt;0,VLOOKUP($D2119,Iscrizioni!$A$2:$M$2502,9,FALSE),"-")</f>
        <v>-</v>
      </c>
      <c r="H2119" s="28" t="str">
        <f>IF($D2119&gt;0,VLOOKUP($D2119,Iscrizioni!$A$2:$M$2502,4,FALSE),"-")</f>
        <v>-</v>
      </c>
      <c r="I2119" s="27" t="str">
        <f>IF($D2119&gt;0,VLOOKUP($D2119,Iscrizioni!$A$2:$M$2502,5,FALSE),"-")</f>
        <v>-</v>
      </c>
      <c r="J2119" s="27" t="str">
        <f>IF($D2119&gt;0,VLOOKUP($D2119,Iscrizioni!$A$2:$M$2502,10,FALSE),"-")</f>
        <v>-</v>
      </c>
      <c r="K2119" s="27" t="str">
        <f t="shared" si="202"/>
        <v>-</v>
      </c>
      <c r="L2119" s="46" t="str">
        <f>IF($D2119&gt;0,VLOOKUP($D2119,Iscrizioni!$A$2:$M$2502,11,FALSE),"-")</f>
        <v>-</v>
      </c>
      <c r="M2119" s="27" t="str">
        <f>IF($D2119&gt;0,VLOOKUP($D2119,Iscrizioni!$A$2:$N$2502,12,FALSE),"-")</f>
        <v>-</v>
      </c>
      <c r="N2119" s="46" t="str">
        <f>IF($D2119&gt;0,VLOOKUP($D2119,Iscrizioni!$A$2:$M$2502,6,FALSE),"-")</f>
        <v>-</v>
      </c>
      <c r="O2119" s="107" t="str">
        <f>IF($D2119&gt;0,VLOOKUP($D2119,Iscrizioni!$A$2:$M$2502,7,FALSE),"-")</f>
        <v>-</v>
      </c>
      <c r="P2119" s="46" t="str">
        <f>IF($D2119&gt;0,VLOOKUP(LEFT($N2119,1),Regione!$A$2:$C$21,2,FALSE),"-")</f>
        <v>-</v>
      </c>
      <c r="Q2119" s="112" t="str">
        <f ca="1">IF($D2119&gt;0,NormalizzaTempo("D",CELL("tipo",$E2119),$E2119),"-")</f>
        <v>-</v>
      </c>
      <c r="R2119" s="27" t="str">
        <f>IF($D2119&gt;0,VLOOKUP($D2119,Iscrizioni!$A$2:$M$2502,13,FALSE),"-")</f>
        <v>-</v>
      </c>
      <c r="S2119" s="112" t="str">
        <f t="shared" si="199"/>
        <v>-</v>
      </c>
      <c r="T2119" s="112" t="str">
        <f>IF($D2119&gt;0,SUMIFS($S$3:$S2119,$X$3:$X2119,1,$J$3:$J2119,$J2119),"-")</f>
        <v>-</v>
      </c>
      <c r="U2119" s="112" t="str">
        <f t="shared" si="200"/>
        <v>-</v>
      </c>
      <c r="V2119" s="112" t="str">
        <f t="shared" si="203"/>
        <v>-</v>
      </c>
      <c r="W2119" s="27" t="str">
        <f>IF(LEN($C2119)=0,IF($D2119&gt;0,COUNTIFS($A$3:$A2119,$A2119),"-"),"Escluso")</f>
        <v>-</v>
      </c>
      <c r="X2119" s="2" t="str">
        <f>IF(LEN($C2119)=0,IF($D2119&gt;0,COUNTIFS($J$3:$J2119,$J2119,$C$3:$C2119,""),"-"),"Escluso")</f>
        <v>-</v>
      </c>
      <c r="Y2119" s="127" t="str">
        <f t="shared" si="201"/>
        <v>-</v>
      </c>
      <c r="Z2119" s="2" t="str">
        <f>IF($D2119&gt;0,COUNTIFS($O$3:$O2119,$O2119,$L$3:$L2119,$L2119,$I$3:$I2119,$I2119),"-")</f>
        <v>-</v>
      </c>
      <c r="AA2119" s="27" t="str">
        <f>IF($D2119&gt;0,IF(OR($Z2119 &gt;1,$L2119&lt;&gt;"Adulti"),0,VLOOKUP($P2119,Regione!$B$2:$C$22,2,FALSE)),"-")</f>
        <v>-</v>
      </c>
      <c r="AB2119" s="27" t="str">
        <f>IF($D2119&gt;0,IF(COUNTIFS($O$3:$O2119,$O2119,$L$3:$L2119,$L2119,$I$3:$I2119,$I2119) &gt;1,0,SUMIFS($Y$3:$Y$2503,$L$3:$L$2503,$L2119,$O$3:$O$2503,$O2119,$I$3:$I$2503,$I2119)),"-")</f>
        <v>-</v>
      </c>
      <c r="AC2119" s="27" t="str">
        <f t="shared" si="198"/>
        <v>-</v>
      </c>
    </row>
    <row r="2120" spans="1:29" s="1" customFormat="1">
      <c r="A2120" s="13"/>
      <c r="B2120" s="107" t="str">
        <f>IF(COUNTA($A2120)&gt;0,VLOOKUP($A2120,Corsa!$A$1:$F$43,2,FALSE),"-")</f>
        <v>-</v>
      </c>
      <c r="C2120" s="11"/>
      <c r="D2120" s="13"/>
      <c r="E2120" s="13"/>
      <c r="F2120" s="46" t="str">
        <f>IF(COUNTA($A2120)&gt;0,VLOOKUP($A2120,Corsa!$A$1:$F$43,3,FALSE),"-")</f>
        <v>-</v>
      </c>
      <c r="G2120" s="28" t="str">
        <f>IF($D2120&gt;0,VLOOKUP($D2120,Iscrizioni!$A$2:$M$2502,9,FALSE),"-")</f>
        <v>-</v>
      </c>
      <c r="H2120" s="28" t="str">
        <f>IF($D2120&gt;0,VLOOKUP($D2120,Iscrizioni!$A$2:$M$2502,4,FALSE),"-")</f>
        <v>-</v>
      </c>
      <c r="I2120" s="27" t="str">
        <f>IF($D2120&gt;0,VLOOKUP($D2120,Iscrizioni!$A$2:$M$2502,5,FALSE),"-")</f>
        <v>-</v>
      </c>
      <c r="J2120" s="27" t="str">
        <f>IF($D2120&gt;0,VLOOKUP($D2120,Iscrizioni!$A$2:$M$2502,10,FALSE),"-")</f>
        <v>-</v>
      </c>
      <c r="K2120" s="27" t="str">
        <f t="shared" si="202"/>
        <v>-</v>
      </c>
      <c r="L2120" s="46" t="str">
        <f>IF($D2120&gt;0,VLOOKUP($D2120,Iscrizioni!$A$2:$M$2502,11,FALSE),"-")</f>
        <v>-</v>
      </c>
      <c r="M2120" s="27" t="str">
        <f>IF($D2120&gt;0,VLOOKUP($D2120,Iscrizioni!$A$2:$N$2502,12,FALSE),"-")</f>
        <v>-</v>
      </c>
      <c r="N2120" s="46" t="str">
        <f>IF($D2120&gt;0,VLOOKUP($D2120,Iscrizioni!$A$2:$M$2502,6,FALSE),"-")</f>
        <v>-</v>
      </c>
      <c r="O2120" s="107" t="str">
        <f>IF($D2120&gt;0,VLOOKUP($D2120,Iscrizioni!$A$2:$M$2502,7,FALSE),"-")</f>
        <v>-</v>
      </c>
      <c r="P2120" s="46" t="str">
        <f>IF($D2120&gt;0,VLOOKUP(LEFT($N2120,1),Regione!$A$2:$C$21,2,FALSE),"-")</f>
        <v>-</v>
      </c>
      <c r="Q2120" s="112" t="str">
        <f ca="1">IF($D2120&gt;0,NormalizzaTempo("D",CELL("tipo",$E2120),$E2120),"-")</f>
        <v>-</v>
      </c>
      <c r="R2120" s="27" t="str">
        <f>IF($D2120&gt;0,VLOOKUP($D2120,Iscrizioni!$A$2:$M$2502,13,FALSE),"-")</f>
        <v>-</v>
      </c>
      <c r="S2120" s="112" t="str">
        <f t="shared" si="199"/>
        <v>-</v>
      </c>
      <c r="T2120" s="112" t="str">
        <f>IF($D2120&gt;0,SUMIFS($S$3:$S2120,$X$3:$X2120,1,$J$3:$J2120,$J2120),"-")</f>
        <v>-</v>
      </c>
      <c r="U2120" s="112" t="str">
        <f t="shared" si="200"/>
        <v>-</v>
      </c>
      <c r="V2120" s="112" t="str">
        <f t="shared" si="203"/>
        <v>-</v>
      </c>
      <c r="W2120" s="27" t="str">
        <f>IF(LEN($C2120)=0,IF($D2120&gt;0,COUNTIFS($A$3:$A2120,$A2120),"-"),"Escluso")</f>
        <v>-</v>
      </c>
      <c r="X2120" s="2" t="str">
        <f>IF(LEN($C2120)=0,IF($D2120&gt;0,COUNTIFS($J$3:$J2120,$J2120,$C$3:$C2120,""),"-"),"Escluso")</f>
        <v>-</v>
      </c>
      <c r="Y2120" s="127" t="str">
        <f t="shared" si="201"/>
        <v>-</v>
      </c>
      <c r="Z2120" s="2" t="str">
        <f>IF($D2120&gt;0,COUNTIFS($O$3:$O2120,$O2120,$L$3:$L2120,$L2120,$I$3:$I2120,$I2120),"-")</f>
        <v>-</v>
      </c>
      <c r="AA2120" s="27" t="str">
        <f>IF($D2120&gt;0,IF(OR($Z2120 &gt;1,$L2120&lt;&gt;"Adulti"),0,VLOOKUP($P2120,Regione!$B$2:$C$22,2,FALSE)),"-")</f>
        <v>-</v>
      </c>
      <c r="AB2120" s="27" t="str">
        <f>IF($D2120&gt;0,IF(COUNTIFS($O$3:$O2120,$O2120,$L$3:$L2120,$L2120,$I$3:$I2120,$I2120) &gt;1,0,SUMIFS($Y$3:$Y$2503,$L$3:$L$2503,$L2120,$O$3:$O$2503,$O2120,$I$3:$I$2503,$I2120)),"-")</f>
        <v>-</v>
      </c>
      <c r="AC2120" s="27" t="str">
        <f t="shared" si="198"/>
        <v>-</v>
      </c>
    </row>
    <row r="2121" spans="1:29" s="1" customFormat="1">
      <c r="A2121" s="13"/>
      <c r="B2121" s="107" t="str">
        <f>IF(COUNTA($A2121)&gt;0,VLOOKUP($A2121,Corsa!$A$1:$F$43,2,FALSE),"-")</f>
        <v>-</v>
      </c>
      <c r="C2121" s="11"/>
      <c r="D2121" s="13"/>
      <c r="E2121" s="13"/>
      <c r="F2121" s="46" t="str">
        <f>IF(COUNTA($A2121)&gt;0,VLOOKUP($A2121,Corsa!$A$1:$F$43,3,FALSE),"-")</f>
        <v>-</v>
      </c>
      <c r="G2121" s="28" t="str">
        <f>IF($D2121&gt;0,VLOOKUP($D2121,Iscrizioni!$A$2:$M$2502,9,FALSE),"-")</f>
        <v>-</v>
      </c>
      <c r="H2121" s="28" t="str">
        <f>IF($D2121&gt;0,VLOOKUP($D2121,Iscrizioni!$A$2:$M$2502,4,FALSE),"-")</f>
        <v>-</v>
      </c>
      <c r="I2121" s="27" t="str">
        <f>IF($D2121&gt;0,VLOOKUP($D2121,Iscrizioni!$A$2:$M$2502,5,FALSE),"-")</f>
        <v>-</v>
      </c>
      <c r="J2121" s="27" t="str">
        <f>IF($D2121&gt;0,VLOOKUP($D2121,Iscrizioni!$A$2:$M$2502,10,FALSE),"-")</f>
        <v>-</v>
      </c>
      <c r="K2121" s="27" t="str">
        <f t="shared" si="202"/>
        <v>-</v>
      </c>
      <c r="L2121" s="46" t="str">
        <f>IF($D2121&gt;0,VLOOKUP($D2121,Iscrizioni!$A$2:$M$2502,11,FALSE),"-")</f>
        <v>-</v>
      </c>
      <c r="M2121" s="27" t="str">
        <f>IF($D2121&gt;0,VLOOKUP($D2121,Iscrizioni!$A$2:$N$2502,12,FALSE),"-")</f>
        <v>-</v>
      </c>
      <c r="N2121" s="46" t="str">
        <f>IF($D2121&gt;0,VLOOKUP($D2121,Iscrizioni!$A$2:$M$2502,6,FALSE),"-")</f>
        <v>-</v>
      </c>
      <c r="O2121" s="107" t="str">
        <f>IF($D2121&gt;0,VLOOKUP($D2121,Iscrizioni!$A$2:$M$2502,7,FALSE),"-")</f>
        <v>-</v>
      </c>
      <c r="P2121" s="46" t="str">
        <f>IF($D2121&gt;0,VLOOKUP(LEFT($N2121,1),Regione!$A$2:$C$21,2,FALSE),"-")</f>
        <v>-</v>
      </c>
      <c r="Q2121" s="112" t="str">
        <f ca="1">IF($D2121&gt;0,NormalizzaTempo("D",CELL("tipo",$E2121),$E2121),"-")</f>
        <v>-</v>
      </c>
      <c r="R2121" s="27" t="str">
        <f>IF($D2121&gt;0,VLOOKUP($D2121,Iscrizioni!$A$2:$M$2502,13,FALSE),"-")</f>
        <v>-</v>
      </c>
      <c r="S2121" s="112" t="str">
        <f t="shared" si="199"/>
        <v>-</v>
      </c>
      <c r="T2121" s="112" t="str">
        <f>IF($D2121&gt;0,SUMIFS($S$3:$S2121,$X$3:$X2121,1,$J$3:$J2121,$J2121),"-")</f>
        <v>-</v>
      </c>
      <c r="U2121" s="112" t="str">
        <f t="shared" si="200"/>
        <v>-</v>
      </c>
      <c r="V2121" s="112" t="str">
        <f t="shared" si="203"/>
        <v>-</v>
      </c>
      <c r="W2121" s="27" t="str">
        <f>IF(LEN($C2121)=0,IF($D2121&gt;0,COUNTIFS($A$3:$A2121,$A2121),"-"),"Escluso")</f>
        <v>-</v>
      </c>
      <c r="X2121" s="2" t="str">
        <f>IF(LEN($C2121)=0,IF($D2121&gt;0,COUNTIFS($J$3:$J2121,$J2121,$C$3:$C2121,""),"-"),"Escluso")</f>
        <v>-</v>
      </c>
      <c r="Y2121" s="127" t="str">
        <f t="shared" si="201"/>
        <v>-</v>
      </c>
      <c r="Z2121" s="2" t="str">
        <f>IF($D2121&gt;0,COUNTIFS($O$3:$O2121,$O2121,$L$3:$L2121,$L2121,$I$3:$I2121,$I2121),"-")</f>
        <v>-</v>
      </c>
      <c r="AA2121" s="27" t="str">
        <f>IF($D2121&gt;0,IF(OR($Z2121 &gt;1,$L2121&lt;&gt;"Adulti"),0,VLOOKUP($P2121,Regione!$B$2:$C$22,2,FALSE)),"-")</f>
        <v>-</v>
      </c>
      <c r="AB2121" s="27" t="str">
        <f>IF($D2121&gt;0,IF(COUNTIFS($O$3:$O2121,$O2121,$L$3:$L2121,$L2121,$I$3:$I2121,$I2121) &gt;1,0,SUMIFS($Y$3:$Y$2503,$L$3:$L$2503,$L2121,$O$3:$O$2503,$O2121,$I$3:$I$2503,$I2121)),"-")</f>
        <v>-</v>
      </c>
      <c r="AC2121" s="27" t="str">
        <f t="shared" si="198"/>
        <v>-</v>
      </c>
    </row>
    <row r="2122" spans="1:29" s="1" customFormat="1">
      <c r="A2122" s="13"/>
      <c r="B2122" s="107" t="str">
        <f>IF(COUNTA($A2122)&gt;0,VLOOKUP($A2122,Corsa!$A$1:$F$43,2,FALSE),"-")</f>
        <v>-</v>
      </c>
      <c r="C2122" s="11"/>
      <c r="D2122" s="13"/>
      <c r="E2122" s="13"/>
      <c r="F2122" s="46" t="str">
        <f>IF(COUNTA($A2122)&gt;0,VLOOKUP($A2122,Corsa!$A$1:$F$43,3,FALSE),"-")</f>
        <v>-</v>
      </c>
      <c r="G2122" s="28" t="str">
        <f>IF($D2122&gt;0,VLOOKUP($D2122,Iscrizioni!$A$2:$M$2502,9,FALSE),"-")</f>
        <v>-</v>
      </c>
      <c r="H2122" s="28" t="str">
        <f>IF($D2122&gt;0,VLOOKUP($D2122,Iscrizioni!$A$2:$M$2502,4,FALSE),"-")</f>
        <v>-</v>
      </c>
      <c r="I2122" s="27" t="str">
        <f>IF($D2122&gt;0,VLOOKUP($D2122,Iscrizioni!$A$2:$M$2502,5,FALSE),"-")</f>
        <v>-</v>
      </c>
      <c r="J2122" s="27" t="str">
        <f>IF($D2122&gt;0,VLOOKUP($D2122,Iscrizioni!$A$2:$M$2502,10,FALSE),"-")</f>
        <v>-</v>
      </c>
      <c r="K2122" s="27" t="str">
        <f t="shared" si="202"/>
        <v>-</v>
      </c>
      <c r="L2122" s="46" t="str">
        <f>IF($D2122&gt;0,VLOOKUP($D2122,Iscrizioni!$A$2:$M$2502,11,FALSE),"-")</f>
        <v>-</v>
      </c>
      <c r="M2122" s="27" t="str">
        <f>IF($D2122&gt;0,VLOOKUP($D2122,Iscrizioni!$A$2:$N$2502,12,FALSE),"-")</f>
        <v>-</v>
      </c>
      <c r="N2122" s="46" t="str">
        <f>IF($D2122&gt;0,VLOOKUP($D2122,Iscrizioni!$A$2:$M$2502,6,FALSE),"-")</f>
        <v>-</v>
      </c>
      <c r="O2122" s="107" t="str">
        <f>IF($D2122&gt;0,VLOOKUP($D2122,Iscrizioni!$A$2:$M$2502,7,FALSE),"-")</f>
        <v>-</v>
      </c>
      <c r="P2122" s="46" t="str">
        <f>IF($D2122&gt;0,VLOOKUP(LEFT($N2122,1),Regione!$A$2:$C$21,2,FALSE),"-")</f>
        <v>-</v>
      </c>
      <c r="Q2122" s="112" t="str">
        <f ca="1">IF($D2122&gt;0,NormalizzaTempo("D",CELL("tipo",$E2122),$E2122),"-")</f>
        <v>-</v>
      </c>
      <c r="R2122" s="27" t="str">
        <f>IF($D2122&gt;0,VLOOKUP($D2122,Iscrizioni!$A$2:$M$2502,13,FALSE),"-")</f>
        <v>-</v>
      </c>
      <c r="S2122" s="112" t="str">
        <f t="shared" si="199"/>
        <v>-</v>
      </c>
      <c r="T2122" s="112" t="str">
        <f>IF($D2122&gt;0,SUMIFS($S$3:$S2122,$X$3:$X2122,1,$J$3:$J2122,$J2122),"-")</f>
        <v>-</v>
      </c>
      <c r="U2122" s="112" t="str">
        <f t="shared" si="200"/>
        <v>-</v>
      </c>
      <c r="V2122" s="112" t="str">
        <f t="shared" si="203"/>
        <v>-</v>
      </c>
      <c r="W2122" s="27" t="str">
        <f>IF(LEN($C2122)=0,IF($D2122&gt;0,COUNTIFS($A$3:$A2122,$A2122),"-"),"Escluso")</f>
        <v>-</v>
      </c>
      <c r="X2122" s="2" t="str">
        <f>IF(LEN($C2122)=0,IF($D2122&gt;0,COUNTIFS($J$3:$J2122,$J2122,$C$3:$C2122,""),"-"),"Escluso")</f>
        <v>-</v>
      </c>
      <c r="Y2122" s="127" t="str">
        <f t="shared" si="201"/>
        <v>-</v>
      </c>
      <c r="Z2122" s="2" t="str">
        <f>IF($D2122&gt;0,COUNTIFS($O$3:$O2122,$O2122,$L$3:$L2122,$L2122,$I$3:$I2122,$I2122),"-")</f>
        <v>-</v>
      </c>
      <c r="AA2122" s="27" t="str">
        <f>IF($D2122&gt;0,IF(OR($Z2122 &gt;1,$L2122&lt;&gt;"Adulti"),0,VLOOKUP($P2122,Regione!$B$2:$C$22,2,FALSE)),"-")</f>
        <v>-</v>
      </c>
      <c r="AB2122" s="27" t="str">
        <f>IF($D2122&gt;0,IF(COUNTIFS($O$3:$O2122,$O2122,$L$3:$L2122,$L2122,$I$3:$I2122,$I2122) &gt;1,0,SUMIFS($Y$3:$Y$2503,$L$3:$L$2503,$L2122,$O$3:$O$2503,$O2122,$I$3:$I$2503,$I2122)),"-")</f>
        <v>-</v>
      </c>
      <c r="AC2122" s="27" t="str">
        <f t="shared" si="198"/>
        <v>-</v>
      </c>
    </row>
    <row r="2123" spans="1:29" s="1" customFormat="1">
      <c r="A2123" s="13"/>
      <c r="B2123" s="107" t="str">
        <f>IF(COUNTA($A2123)&gt;0,VLOOKUP($A2123,Corsa!$A$1:$F$43,2,FALSE),"-")</f>
        <v>-</v>
      </c>
      <c r="C2123" s="11"/>
      <c r="D2123" s="13"/>
      <c r="E2123" s="13"/>
      <c r="F2123" s="46" t="str">
        <f>IF(COUNTA($A2123)&gt;0,VLOOKUP($A2123,Corsa!$A$1:$F$43,3,FALSE),"-")</f>
        <v>-</v>
      </c>
      <c r="G2123" s="28" t="str">
        <f>IF($D2123&gt;0,VLOOKUP($D2123,Iscrizioni!$A$2:$M$2502,9,FALSE),"-")</f>
        <v>-</v>
      </c>
      <c r="H2123" s="28" t="str">
        <f>IF($D2123&gt;0,VLOOKUP($D2123,Iscrizioni!$A$2:$M$2502,4,FALSE),"-")</f>
        <v>-</v>
      </c>
      <c r="I2123" s="27" t="str">
        <f>IF($D2123&gt;0,VLOOKUP($D2123,Iscrizioni!$A$2:$M$2502,5,FALSE),"-")</f>
        <v>-</v>
      </c>
      <c r="J2123" s="27" t="str">
        <f>IF($D2123&gt;0,VLOOKUP($D2123,Iscrizioni!$A$2:$M$2502,10,FALSE),"-")</f>
        <v>-</v>
      </c>
      <c r="K2123" s="27" t="str">
        <f t="shared" si="202"/>
        <v>-</v>
      </c>
      <c r="L2123" s="46" t="str">
        <f>IF($D2123&gt;0,VLOOKUP($D2123,Iscrizioni!$A$2:$M$2502,11,FALSE),"-")</f>
        <v>-</v>
      </c>
      <c r="M2123" s="27" t="str">
        <f>IF($D2123&gt;0,VLOOKUP($D2123,Iscrizioni!$A$2:$N$2502,12,FALSE),"-")</f>
        <v>-</v>
      </c>
      <c r="N2123" s="46" t="str">
        <f>IF($D2123&gt;0,VLOOKUP($D2123,Iscrizioni!$A$2:$M$2502,6,FALSE),"-")</f>
        <v>-</v>
      </c>
      <c r="O2123" s="107" t="str">
        <f>IF($D2123&gt;0,VLOOKUP($D2123,Iscrizioni!$A$2:$M$2502,7,FALSE),"-")</f>
        <v>-</v>
      </c>
      <c r="P2123" s="46" t="str">
        <f>IF($D2123&gt;0,VLOOKUP(LEFT($N2123,1),Regione!$A$2:$C$21,2,FALSE),"-")</f>
        <v>-</v>
      </c>
      <c r="Q2123" s="112" t="str">
        <f ca="1">IF($D2123&gt;0,NormalizzaTempo("D",CELL("tipo",$E2123),$E2123),"-")</f>
        <v>-</v>
      </c>
      <c r="R2123" s="27" t="str">
        <f>IF($D2123&gt;0,VLOOKUP($D2123,Iscrizioni!$A$2:$M$2502,13,FALSE),"-")</f>
        <v>-</v>
      </c>
      <c r="S2123" s="112" t="str">
        <f t="shared" si="199"/>
        <v>-</v>
      </c>
      <c r="T2123" s="112" t="str">
        <f>IF($D2123&gt;0,SUMIFS($S$3:$S2123,$X$3:$X2123,1,$J$3:$J2123,$J2123),"-")</f>
        <v>-</v>
      </c>
      <c r="U2123" s="112" t="str">
        <f t="shared" si="200"/>
        <v>-</v>
      </c>
      <c r="V2123" s="112" t="str">
        <f t="shared" si="203"/>
        <v>-</v>
      </c>
      <c r="W2123" s="27" t="str">
        <f>IF(LEN($C2123)=0,IF($D2123&gt;0,COUNTIFS($A$3:$A2123,$A2123),"-"),"Escluso")</f>
        <v>-</v>
      </c>
      <c r="X2123" s="2" t="str">
        <f>IF(LEN($C2123)=0,IF($D2123&gt;0,COUNTIFS($J$3:$J2123,$J2123,$C$3:$C2123,""),"-"),"Escluso")</f>
        <v>-</v>
      </c>
      <c r="Y2123" s="127" t="str">
        <f t="shared" si="201"/>
        <v>-</v>
      </c>
      <c r="Z2123" s="2" t="str">
        <f>IF($D2123&gt;0,COUNTIFS($O$3:$O2123,$O2123,$L$3:$L2123,$L2123,$I$3:$I2123,$I2123),"-")</f>
        <v>-</v>
      </c>
      <c r="AA2123" s="27" t="str">
        <f>IF($D2123&gt;0,IF(OR($Z2123 &gt;1,$L2123&lt;&gt;"Adulti"),0,VLOOKUP($P2123,Regione!$B$2:$C$22,2,FALSE)),"-")</f>
        <v>-</v>
      </c>
      <c r="AB2123" s="27" t="str">
        <f>IF($D2123&gt;0,IF(COUNTIFS($O$3:$O2123,$O2123,$L$3:$L2123,$L2123,$I$3:$I2123,$I2123) &gt;1,0,SUMIFS($Y$3:$Y$2503,$L$3:$L$2503,$L2123,$O$3:$O$2503,$O2123,$I$3:$I$2503,$I2123)),"-")</f>
        <v>-</v>
      </c>
      <c r="AC2123" s="27" t="str">
        <f t="shared" si="198"/>
        <v>-</v>
      </c>
    </row>
    <row r="2124" spans="1:29" s="1" customFormat="1">
      <c r="A2124" s="13"/>
      <c r="B2124" s="107" t="str">
        <f>IF(COUNTA($A2124)&gt;0,VLOOKUP($A2124,Corsa!$A$1:$F$43,2,FALSE),"-")</f>
        <v>-</v>
      </c>
      <c r="C2124" s="11"/>
      <c r="D2124" s="13"/>
      <c r="E2124" s="13"/>
      <c r="F2124" s="46" t="str">
        <f>IF(COUNTA($A2124)&gt;0,VLOOKUP($A2124,Corsa!$A$1:$F$43,3,FALSE),"-")</f>
        <v>-</v>
      </c>
      <c r="G2124" s="28" t="str">
        <f>IF($D2124&gt;0,VLOOKUP($D2124,Iscrizioni!$A$2:$M$2502,9,FALSE),"-")</f>
        <v>-</v>
      </c>
      <c r="H2124" s="28" t="str">
        <f>IF($D2124&gt;0,VLOOKUP($D2124,Iscrizioni!$A$2:$M$2502,4,FALSE),"-")</f>
        <v>-</v>
      </c>
      <c r="I2124" s="27" t="str">
        <f>IF($D2124&gt;0,VLOOKUP($D2124,Iscrizioni!$A$2:$M$2502,5,FALSE),"-")</f>
        <v>-</v>
      </c>
      <c r="J2124" s="27" t="str">
        <f>IF($D2124&gt;0,VLOOKUP($D2124,Iscrizioni!$A$2:$M$2502,10,FALSE),"-")</f>
        <v>-</v>
      </c>
      <c r="K2124" s="27" t="str">
        <f t="shared" si="202"/>
        <v>-</v>
      </c>
      <c r="L2124" s="46" t="str">
        <f>IF($D2124&gt;0,VLOOKUP($D2124,Iscrizioni!$A$2:$M$2502,11,FALSE),"-")</f>
        <v>-</v>
      </c>
      <c r="M2124" s="27" t="str">
        <f>IF($D2124&gt;0,VLOOKUP($D2124,Iscrizioni!$A$2:$N$2502,12,FALSE),"-")</f>
        <v>-</v>
      </c>
      <c r="N2124" s="46" t="str">
        <f>IF($D2124&gt;0,VLOOKUP($D2124,Iscrizioni!$A$2:$M$2502,6,FALSE),"-")</f>
        <v>-</v>
      </c>
      <c r="O2124" s="107" t="str">
        <f>IF($D2124&gt;0,VLOOKUP($D2124,Iscrizioni!$A$2:$M$2502,7,FALSE),"-")</f>
        <v>-</v>
      </c>
      <c r="P2124" s="46" t="str">
        <f>IF($D2124&gt;0,VLOOKUP(LEFT($N2124,1),Regione!$A$2:$C$21,2,FALSE),"-")</f>
        <v>-</v>
      </c>
      <c r="Q2124" s="112" t="str">
        <f ca="1">IF($D2124&gt;0,NormalizzaTempo("D",CELL("tipo",$E2124),$E2124),"-")</f>
        <v>-</v>
      </c>
      <c r="R2124" s="27" t="str">
        <f>IF($D2124&gt;0,VLOOKUP($D2124,Iscrizioni!$A$2:$M$2502,13,FALSE),"-")</f>
        <v>-</v>
      </c>
      <c r="S2124" s="112" t="str">
        <f t="shared" si="199"/>
        <v>-</v>
      </c>
      <c r="T2124" s="112" t="str">
        <f>IF($D2124&gt;0,SUMIFS($S$3:$S2124,$X$3:$X2124,1,$J$3:$J2124,$J2124),"-")</f>
        <v>-</v>
      </c>
      <c r="U2124" s="112" t="str">
        <f t="shared" si="200"/>
        <v>-</v>
      </c>
      <c r="V2124" s="112" t="str">
        <f t="shared" si="203"/>
        <v>-</v>
      </c>
      <c r="W2124" s="27" t="str">
        <f>IF(LEN($C2124)=0,IF($D2124&gt;0,COUNTIFS($A$3:$A2124,$A2124),"-"),"Escluso")</f>
        <v>-</v>
      </c>
      <c r="X2124" s="2" t="str">
        <f>IF(LEN($C2124)=0,IF($D2124&gt;0,COUNTIFS($J$3:$J2124,$J2124,$C$3:$C2124,""),"-"),"Escluso")</f>
        <v>-</v>
      </c>
      <c r="Y2124" s="127" t="str">
        <f t="shared" si="201"/>
        <v>-</v>
      </c>
      <c r="Z2124" s="2" t="str">
        <f>IF($D2124&gt;0,COUNTIFS($O$3:$O2124,$O2124,$L$3:$L2124,$L2124,$I$3:$I2124,$I2124),"-")</f>
        <v>-</v>
      </c>
      <c r="AA2124" s="27" t="str">
        <f>IF($D2124&gt;0,IF(OR($Z2124 &gt;1,$L2124&lt;&gt;"Adulti"),0,VLOOKUP($P2124,Regione!$B$2:$C$22,2,FALSE)),"-")</f>
        <v>-</v>
      </c>
      <c r="AB2124" s="27" t="str">
        <f>IF($D2124&gt;0,IF(COUNTIFS($O$3:$O2124,$O2124,$L$3:$L2124,$L2124,$I$3:$I2124,$I2124) &gt;1,0,SUMIFS($Y$3:$Y$2503,$L$3:$L$2503,$L2124,$O$3:$O$2503,$O2124,$I$3:$I$2503,$I2124)),"-")</f>
        <v>-</v>
      </c>
      <c r="AC2124" s="27" t="str">
        <f t="shared" si="198"/>
        <v>-</v>
      </c>
    </row>
    <row r="2125" spans="1:29" s="1" customFormat="1">
      <c r="A2125" s="13"/>
      <c r="B2125" s="107" t="str">
        <f>IF(COUNTA($A2125)&gt;0,VLOOKUP($A2125,Corsa!$A$1:$F$43,2,FALSE),"-")</f>
        <v>-</v>
      </c>
      <c r="C2125" s="11"/>
      <c r="D2125" s="13"/>
      <c r="E2125" s="13"/>
      <c r="F2125" s="46" t="str">
        <f>IF(COUNTA($A2125)&gt;0,VLOOKUP($A2125,Corsa!$A$1:$F$43,3,FALSE),"-")</f>
        <v>-</v>
      </c>
      <c r="G2125" s="28" t="str">
        <f>IF($D2125&gt;0,VLOOKUP($D2125,Iscrizioni!$A$2:$M$2502,9,FALSE),"-")</f>
        <v>-</v>
      </c>
      <c r="H2125" s="28" t="str">
        <f>IF($D2125&gt;0,VLOOKUP($D2125,Iscrizioni!$A$2:$M$2502,4,FALSE),"-")</f>
        <v>-</v>
      </c>
      <c r="I2125" s="27" t="str">
        <f>IF($D2125&gt;0,VLOOKUP($D2125,Iscrizioni!$A$2:$M$2502,5,FALSE),"-")</f>
        <v>-</v>
      </c>
      <c r="J2125" s="27" t="str">
        <f>IF($D2125&gt;0,VLOOKUP($D2125,Iscrizioni!$A$2:$M$2502,10,FALSE),"-")</f>
        <v>-</v>
      </c>
      <c r="K2125" s="27" t="str">
        <f t="shared" si="202"/>
        <v>-</v>
      </c>
      <c r="L2125" s="46" t="str">
        <f>IF($D2125&gt;0,VLOOKUP($D2125,Iscrizioni!$A$2:$M$2502,11,FALSE),"-")</f>
        <v>-</v>
      </c>
      <c r="M2125" s="27" t="str">
        <f>IF($D2125&gt;0,VLOOKUP($D2125,Iscrizioni!$A$2:$N$2502,12,FALSE),"-")</f>
        <v>-</v>
      </c>
      <c r="N2125" s="46" t="str">
        <f>IF($D2125&gt;0,VLOOKUP($D2125,Iscrizioni!$A$2:$M$2502,6,FALSE),"-")</f>
        <v>-</v>
      </c>
      <c r="O2125" s="107" t="str">
        <f>IF($D2125&gt;0,VLOOKUP($D2125,Iscrizioni!$A$2:$M$2502,7,FALSE),"-")</f>
        <v>-</v>
      </c>
      <c r="P2125" s="46" t="str">
        <f>IF($D2125&gt;0,VLOOKUP(LEFT($N2125,1),Regione!$A$2:$C$21,2,FALSE),"-")</f>
        <v>-</v>
      </c>
      <c r="Q2125" s="112" t="str">
        <f ca="1">IF($D2125&gt;0,NormalizzaTempo("D",CELL("tipo",$E2125),$E2125),"-")</f>
        <v>-</v>
      </c>
      <c r="R2125" s="27" t="str">
        <f>IF($D2125&gt;0,VLOOKUP($D2125,Iscrizioni!$A$2:$M$2502,13,FALSE),"-")</f>
        <v>-</v>
      </c>
      <c r="S2125" s="112" t="str">
        <f t="shared" si="199"/>
        <v>-</v>
      </c>
      <c r="T2125" s="112" t="str">
        <f>IF($D2125&gt;0,SUMIFS($S$3:$S2125,$X$3:$X2125,1,$J$3:$J2125,$J2125),"-")</f>
        <v>-</v>
      </c>
      <c r="U2125" s="112" t="str">
        <f t="shared" si="200"/>
        <v>-</v>
      </c>
      <c r="V2125" s="112" t="str">
        <f t="shared" si="203"/>
        <v>-</v>
      </c>
      <c r="W2125" s="27" t="str">
        <f>IF(LEN($C2125)=0,IF($D2125&gt;0,COUNTIFS($A$3:$A2125,$A2125),"-"),"Escluso")</f>
        <v>-</v>
      </c>
      <c r="X2125" s="2" t="str">
        <f>IF(LEN($C2125)=0,IF($D2125&gt;0,COUNTIFS($J$3:$J2125,$J2125,$C$3:$C2125,""),"-"),"Escluso")</f>
        <v>-</v>
      </c>
      <c r="Y2125" s="127" t="str">
        <f t="shared" si="201"/>
        <v>-</v>
      </c>
      <c r="Z2125" s="2" t="str">
        <f>IF($D2125&gt;0,COUNTIFS($O$3:$O2125,$O2125,$L$3:$L2125,$L2125,$I$3:$I2125,$I2125),"-")</f>
        <v>-</v>
      </c>
      <c r="AA2125" s="27" t="str">
        <f>IF($D2125&gt;0,IF(OR($Z2125 &gt;1,$L2125&lt;&gt;"Adulti"),0,VLOOKUP($P2125,Regione!$B$2:$C$22,2,FALSE)),"-")</f>
        <v>-</v>
      </c>
      <c r="AB2125" s="27" t="str">
        <f>IF($D2125&gt;0,IF(COUNTIFS($O$3:$O2125,$O2125,$L$3:$L2125,$L2125,$I$3:$I2125,$I2125) &gt;1,0,SUMIFS($Y$3:$Y$2503,$L$3:$L$2503,$L2125,$O$3:$O$2503,$O2125,$I$3:$I$2503,$I2125)),"-")</f>
        <v>-</v>
      </c>
      <c r="AC2125" s="27" t="str">
        <f t="shared" si="198"/>
        <v>-</v>
      </c>
    </row>
    <row r="2126" spans="1:29" s="1" customFormat="1">
      <c r="A2126" s="13"/>
      <c r="B2126" s="107" t="str">
        <f>IF(COUNTA($A2126)&gt;0,VLOOKUP($A2126,Corsa!$A$1:$F$43,2,FALSE),"-")</f>
        <v>-</v>
      </c>
      <c r="C2126" s="11"/>
      <c r="D2126" s="13"/>
      <c r="E2126" s="13"/>
      <c r="F2126" s="46" t="str">
        <f>IF(COUNTA($A2126)&gt;0,VLOOKUP($A2126,Corsa!$A$1:$F$43,3,FALSE),"-")</f>
        <v>-</v>
      </c>
      <c r="G2126" s="28" t="str">
        <f>IF($D2126&gt;0,VLOOKUP($D2126,Iscrizioni!$A$2:$M$2502,9,FALSE),"-")</f>
        <v>-</v>
      </c>
      <c r="H2126" s="28" t="str">
        <f>IF($D2126&gt;0,VLOOKUP($D2126,Iscrizioni!$A$2:$M$2502,4,FALSE),"-")</f>
        <v>-</v>
      </c>
      <c r="I2126" s="27" t="str">
        <f>IF($D2126&gt;0,VLOOKUP($D2126,Iscrizioni!$A$2:$M$2502,5,FALSE),"-")</f>
        <v>-</v>
      </c>
      <c r="J2126" s="27" t="str">
        <f>IF($D2126&gt;0,VLOOKUP($D2126,Iscrizioni!$A$2:$M$2502,10,FALSE),"-")</f>
        <v>-</v>
      </c>
      <c r="K2126" s="27" t="str">
        <f t="shared" si="202"/>
        <v>-</v>
      </c>
      <c r="L2126" s="46" t="str">
        <f>IF($D2126&gt;0,VLOOKUP($D2126,Iscrizioni!$A$2:$M$2502,11,FALSE),"-")</f>
        <v>-</v>
      </c>
      <c r="M2126" s="27" t="str">
        <f>IF($D2126&gt;0,VLOOKUP($D2126,Iscrizioni!$A$2:$N$2502,12,FALSE),"-")</f>
        <v>-</v>
      </c>
      <c r="N2126" s="46" t="str">
        <f>IF($D2126&gt;0,VLOOKUP($D2126,Iscrizioni!$A$2:$M$2502,6,FALSE),"-")</f>
        <v>-</v>
      </c>
      <c r="O2126" s="107" t="str">
        <f>IF($D2126&gt;0,VLOOKUP($D2126,Iscrizioni!$A$2:$M$2502,7,FALSE),"-")</f>
        <v>-</v>
      </c>
      <c r="P2126" s="46" t="str">
        <f>IF($D2126&gt;0,VLOOKUP(LEFT($N2126,1),Regione!$A$2:$C$21,2,FALSE),"-")</f>
        <v>-</v>
      </c>
      <c r="Q2126" s="112" t="str">
        <f ca="1">IF($D2126&gt;0,NormalizzaTempo("D",CELL("tipo",$E2126),$E2126),"-")</f>
        <v>-</v>
      </c>
      <c r="R2126" s="27" t="str">
        <f>IF($D2126&gt;0,VLOOKUP($D2126,Iscrizioni!$A$2:$M$2502,13,FALSE),"-")</f>
        <v>-</v>
      </c>
      <c r="S2126" s="112" t="str">
        <f t="shared" si="199"/>
        <v>-</v>
      </c>
      <c r="T2126" s="112" t="str">
        <f>IF($D2126&gt;0,SUMIFS($S$3:$S2126,$X$3:$X2126,1,$J$3:$J2126,$J2126),"-")</f>
        <v>-</v>
      </c>
      <c r="U2126" s="112" t="str">
        <f t="shared" si="200"/>
        <v>-</v>
      </c>
      <c r="V2126" s="112" t="str">
        <f t="shared" si="203"/>
        <v>-</v>
      </c>
      <c r="W2126" s="27" t="str">
        <f>IF(LEN($C2126)=0,IF($D2126&gt;0,COUNTIFS($A$3:$A2126,$A2126),"-"),"Escluso")</f>
        <v>-</v>
      </c>
      <c r="X2126" s="2" t="str">
        <f>IF(LEN($C2126)=0,IF($D2126&gt;0,COUNTIFS($J$3:$J2126,$J2126,$C$3:$C2126,""),"-"),"Escluso")</f>
        <v>-</v>
      </c>
      <c r="Y2126" s="127" t="str">
        <f t="shared" si="201"/>
        <v>-</v>
      </c>
      <c r="Z2126" s="2" t="str">
        <f>IF($D2126&gt;0,COUNTIFS($O$3:$O2126,$O2126,$L$3:$L2126,$L2126,$I$3:$I2126,$I2126),"-")</f>
        <v>-</v>
      </c>
      <c r="AA2126" s="27" t="str">
        <f>IF($D2126&gt;0,IF(OR($Z2126 &gt;1,$L2126&lt;&gt;"Adulti"),0,VLOOKUP($P2126,Regione!$B$2:$C$22,2,FALSE)),"-")</f>
        <v>-</v>
      </c>
      <c r="AB2126" s="27" t="str">
        <f>IF($D2126&gt;0,IF(COUNTIFS($O$3:$O2126,$O2126,$L$3:$L2126,$L2126,$I$3:$I2126,$I2126) &gt;1,0,SUMIFS($Y$3:$Y$2503,$L$3:$L$2503,$L2126,$O$3:$O$2503,$O2126,$I$3:$I$2503,$I2126)),"-")</f>
        <v>-</v>
      </c>
      <c r="AC2126" s="27" t="str">
        <f t="shared" si="198"/>
        <v>-</v>
      </c>
    </row>
    <row r="2127" spans="1:29" s="1" customFormat="1">
      <c r="A2127" s="13"/>
      <c r="B2127" s="107" t="str">
        <f>IF(COUNTA($A2127)&gt;0,VLOOKUP($A2127,Corsa!$A$1:$F$43,2,FALSE),"-")</f>
        <v>-</v>
      </c>
      <c r="C2127" s="11"/>
      <c r="D2127" s="13"/>
      <c r="E2127" s="13"/>
      <c r="F2127" s="46" t="str">
        <f>IF(COUNTA($A2127)&gt;0,VLOOKUP($A2127,Corsa!$A$1:$F$43,3,FALSE),"-")</f>
        <v>-</v>
      </c>
      <c r="G2127" s="28" t="str">
        <f>IF($D2127&gt;0,VLOOKUP($D2127,Iscrizioni!$A$2:$M$2502,9,FALSE),"-")</f>
        <v>-</v>
      </c>
      <c r="H2127" s="28" t="str">
        <f>IF($D2127&gt;0,VLOOKUP($D2127,Iscrizioni!$A$2:$M$2502,4,FALSE),"-")</f>
        <v>-</v>
      </c>
      <c r="I2127" s="27" t="str">
        <f>IF($D2127&gt;0,VLOOKUP($D2127,Iscrizioni!$A$2:$M$2502,5,FALSE),"-")</f>
        <v>-</v>
      </c>
      <c r="J2127" s="27" t="str">
        <f>IF($D2127&gt;0,VLOOKUP($D2127,Iscrizioni!$A$2:$M$2502,10,FALSE),"-")</f>
        <v>-</v>
      </c>
      <c r="K2127" s="27" t="str">
        <f t="shared" si="202"/>
        <v>-</v>
      </c>
      <c r="L2127" s="46" t="str">
        <f>IF($D2127&gt;0,VLOOKUP($D2127,Iscrizioni!$A$2:$M$2502,11,FALSE),"-")</f>
        <v>-</v>
      </c>
      <c r="M2127" s="27" t="str">
        <f>IF($D2127&gt;0,VLOOKUP($D2127,Iscrizioni!$A$2:$N$2502,12,FALSE),"-")</f>
        <v>-</v>
      </c>
      <c r="N2127" s="46" t="str">
        <f>IF($D2127&gt;0,VLOOKUP($D2127,Iscrizioni!$A$2:$M$2502,6,FALSE),"-")</f>
        <v>-</v>
      </c>
      <c r="O2127" s="107" t="str">
        <f>IF($D2127&gt;0,VLOOKUP($D2127,Iscrizioni!$A$2:$M$2502,7,FALSE),"-")</f>
        <v>-</v>
      </c>
      <c r="P2127" s="46" t="str">
        <f>IF($D2127&gt;0,VLOOKUP(LEFT($N2127,1),Regione!$A$2:$C$21,2,FALSE),"-")</f>
        <v>-</v>
      </c>
      <c r="Q2127" s="112" t="str">
        <f ca="1">IF($D2127&gt;0,NormalizzaTempo("D",CELL("tipo",$E2127),$E2127),"-")</f>
        <v>-</v>
      </c>
      <c r="R2127" s="27" t="str">
        <f>IF($D2127&gt;0,VLOOKUP($D2127,Iscrizioni!$A$2:$M$2502,13,FALSE),"-")</f>
        <v>-</v>
      </c>
      <c r="S2127" s="112" t="str">
        <f t="shared" si="199"/>
        <v>-</v>
      </c>
      <c r="T2127" s="112" t="str">
        <f>IF($D2127&gt;0,SUMIFS($S$3:$S2127,$X$3:$X2127,1,$J$3:$J2127,$J2127),"-")</f>
        <v>-</v>
      </c>
      <c r="U2127" s="112" t="str">
        <f t="shared" si="200"/>
        <v>-</v>
      </c>
      <c r="V2127" s="112" t="str">
        <f t="shared" si="203"/>
        <v>-</v>
      </c>
      <c r="W2127" s="27" t="str">
        <f>IF(LEN($C2127)=0,IF($D2127&gt;0,COUNTIFS($A$3:$A2127,$A2127),"-"),"Escluso")</f>
        <v>-</v>
      </c>
      <c r="X2127" s="2" t="str">
        <f>IF(LEN($C2127)=0,IF($D2127&gt;0,COUNTIFS($J$3:$J2127,$J2127,$C$3:$C2127,""),"-"),"Escluso")</f>
        <v>-</v>
      </c>
      <c r="Y2127" s="127" t="str">
        <f t="shared" si="201"/>
        <v>-</v>
      </c>
      <c r="Z2127" s="2" t="str">
        <f>IF($D2127&gt;0,COUNTIFS($O$3:$O2127,$O2127,$L$3:$L2127,$L2127,$I$3:$I2127,$I2127),"-")</f>
        <v>-</v>
      </c>
      <c r="AA2127" s="27" t="str">
        <f>IF($D2127&gt;0,IF(OR($Z2127 &gt;1,$L2127&lt;&gt;"Adulti"),0,VLOOKUP($P2127,Regione!$B$2:$C$22,2,FALSE)),"-")</f>
        <v>-</v>
      </c>
      <c r="AB2127" s="27" t="str">
        <f>IF($D2127&gt;0,IF(COUNTIFS($O$3:$O2127,$O2127,$L$3:$L2127,$L2127,$I$3:$I2127,$I2127) &gt;1,0,SUMIFS($Y$3:$Y$2503,$L$3:$L$2503,$L2127,$O$3:$O$2503,$O2127,$I$3:$I$2503,$I2127)),"-")</f>
        <v>-</v>
      </c>
      <c r="AC2127" s="27" t="str">
        <f t="shared" si="198"/>
        <v>-</v>
      </c>
    </row>
    <row r="2128" spans="1:29" s="1" customFormat="1">
      <c r="A2128" s="13"/>
      <c r="B2128" s="107" t="str">
        <f>IF(COUNTA($A2128)&gt;0,VLOOKUP($A2128,Corsa!$A$1:$F$43,2,FALSE),"-")</f>
        <v>-</v>
      </c>
      <c r="C2128" s="11"/>
      <c r="D2128" s="13"/>
      <c r="E2128" s="13"/>
      <c r="F2128" s="46" t="str">
        <f>IF(COUNTA($A2128)&gt;0,VLOOKUP($A2128,Corsa!$A$1:$F$43,3,FALSE),"-")</f>
        <v>-</v>
      </c>
      <c r="G2128" s="28" t="str">
        <f>IF($D2128&gt;0,VLOOKUP($D2128,Iscrizioni!$A$2:$M$2502,9,FALSE),"-")</f>
        <v>-</v>
      </c>
      <c r="H2128" s="28" t="str">
        <f>IF($D2128&gt;0,VLOOKUP($D2128,Iscrizioni!$A$2:$M$2502,4,FALSE),"-")</f>
        <v>-</v>
      </c>
      <c r="I2128" s="27" t="str">
        <f>IF($D2128&gt;0,VLOOKUP($D2128,Iscrizioni!$A$2:$M$2502,5,FALSE),"-")</f>
        <v>-</v>
      </c>
      <c r="J2128" s="27" t="str">
        <f>IF($D2128&gt;0,VLOOKUP($D2128,Iscrizioni!$A$2:$M$2502,10,FALSE),"-")</f>
        <v>-</v>
      </c>
      <c r="K2128" s="27" t="str">
        <f t="shared" si="202"/>
        <v>-</v>
      </c>
      <c r="L2128" s="46" t="str">
        <f>IF($D2128&gt;0,VLOOKUP($D2128,Iscrizioni!$A$2:$M$2502,11,FALSE),"-")</f>
        <v>-</v>
      </c>
      <c r="M2128" s="27" t="str">
        <f>IF($D2128&gt;0,VLOOKUP($D2128,Iscrizioni!$A$2:$N$2502,12,FALSE),"-")</f>
        <v>-</v>
      </c>
      <c r="N2128" s="46" t="str">
        <f>IF($D2128&gt;0,VLOOKUP($D2128,Iscrizioni!$A$2:$M$2502,6,FALSE),"-")</f>
        <v>-</v>
      </c>
      <c r="O2128" s="107" t="str">
        <f>IF($D2128&gt;0,VLOOKUP($D2128,Iscrizioni!$A$2:$M$2502,7,FALSE),"-")</f>
        <v>-</v>
      </c>
      <c r="P2128" s="46" t="str">
        <f>IF($D2128&gt;0,VLOOKUP(LEFT($N2128,1),Regione!$A$2:$C$21,2,FALSE),"-")</f>
        <v>-</v>
      </c>
      <c r="Q2128" s="112" t="str">
        <f ca="1">IF($D2128&gt;0,NormalizzaTempo("D",CELL("tipo",$E2128),$E2128),"-")</f>
        <v>-</v>
      </c>
      <c r="R2128" s="27" t="str">
        <f>IF($D2128&gt;0,VLOOKUP($D2128,Iscrizioni!$A$2:$M$2502,13,FALSE),"-")</f>
        <v>-</v>
      </c>
      <c r="S2128" s="112" t="str">
        <f t="shared" si="199"/>
        <v>-</v>
      </c>
      <c r="T2128" s="112" t="str">
        <f>IF($D2128&gt;0,SUMIFS($S$3:$S2128,$X$3:$X2128,1,$J$3:$J2128,$J2128),"-")</f>
        <v>-</v>
      </c>
      <c r="U2128" s="112" t="str">
        <f t="shared" si="200"/>
        <v>-</v>
      </c>
      <c r="V2128" s="112" t="str">
        <f t="shared" si="203"/>
        <v>-</v>
      </c>
      <c r="W2128" s="27" t="str">
        <f>IF(LEN($C2128)=0,IF($D2128&gt;0,COUNTIFS($A$3:$A2128,$A2128),"-"),"Escluso")</f>
        <v>-</v>
      </c>
      <c r="X2128" s="2" t="str">
        <f>IF(LEN($C2128)=0,IF($D2128&gt;0,COUNTIFS($J$3:$J2128,$J2128,$C$3:$C2128,""),"-"),"Escluso")</f>
        <v>-</v>
      </c>
      <c r="Y2128" s="127" t="str">
        <f t="shared" si="201"/>
        <v>-</v>
      </c>
      <c r="Z2128" s="2" t="str">
        <f>IF($D2128&gt;0,COUNTIFS($O$3:$O2128,$O2128,$L$3:$L2128,$L2128,$I$3:$I2128,$I2128),"-")</f>
        <v>-</v>
      </c>
      <c r="AA2128" s="27" t="str">
        <f>IF($D2128&gt;0,IF(OR($Z2128 &gt;1,$L2128&lt;&gt;"Adulti"),0,VLOOKUP($P2128,Regione!$B$2:$C$22,2,FALSE)),"-")</f>
        <v>-</v>
      </c>
      <c r="AB2128" s="27" t="str">
        <f>IF($D2128&gt;0,IF(COUNTIFS($O$3:$O2128,$O2128,$L$3:$L2128,$L2128,$I$3:$I2128,$I2128) &gt;1,0,SUMIFS($Y$3:$Y$2503,$L$3:$L$2503,$L2128,$O$3:$O$2503,$O2128,$I$3:$I$2503,$I2128)),"-")</f>
        <v>-</v>
      </c>
      <c r="AC2128" s="27" t="str">
        <f t="shared" ref="AC2128:AC2191" si="204">IF($D2128&gt;0,AA2128+AB2128,"-")</f>
        <v>-</v>
      </c>
    </row>
    <row r="2129" spans="1:29" s="1" customFormat="1">
      <c r="A2129" s="13"/>
      <c r="B2129" s="107" t="str">
        <f>IF(COUNTA($A2129)&gt;0,VLOOKUP($A2129,Corsa!$A$1:$F$43,2,FALSE),"-")</f>
        <v>-</v>
      </c>
      <c r="C2129" s="11"/>
      <c r="D2129" s="13"/>
      <c r="E2129" s="13"/>
      <c r="F2129" s="46" t="str">
        <f>IF(COUNTA($A2129)&gt;0,VLOOKUP($A2129,Corsa!$A$1:$F$43,3,FALSE),"-")</f>
        <v>-</v>
      </c>
      <c r="G2129" s="28" t="str">
        <f>IF($D2129&gt;0,VLOOKUP($D2129,Iscrizioni!$A$2:$M$2502,9,FALSE),"-")</f>
        <v>-</v>
      </c>
      <c r="H2129" s="28" t="str">
        <f>IF($D2129&gt;0,VLOOKUP($D2129,Iscrizioni!$A$2:$M$2502,4,FALSE),"-")</f>
        <v>-</v>
      </c>
      <c r="I2129" s="27" t="str">
        <f>IF($D2129&gt;0,VLOOKUP($D2129,Iscrizioni!$A$2:$M$2502,5,FALSE),"-")</f>
        <v>-</v>
      </c>
      <c r="J2129" s="27" t="str">
        <f>IF($D2129&gt;0,VLOOKUP($D2129,Iscrizioni!$A$2:$M$2502,10,FALSE),"-")</f>
        <v>-</v>
      </c>
      <c r="K2129" s="27" t="str">
        <f t="shared" si="202"/>
        <v>-</v>
      </c>
      <c r="L2129" s="46" t="str">
        <f>IF($D2129&gt;0,VLOOKUP($D2129,Iscrizioni!$A$2:$M$2502,11,FALSE),"-")</f>
        <v>-</v>
      </c>
      <c r="M2129" s="27" t="str">
        <f>IF($D2129&gt;0,VLOOKUP($D2129,Iscrizioni!$A$2:$N$2502,12,FALSE),"-")</f>
        <v>-</v>
      </c>
      <c r="N2129" s="46" t="str">
        <f>IF($D2129&gt;0,VLOOKUP($D2129,Iscrizioni!$A$2:$M$2502,6,FALSE),"-")</f>
        <v>-</v>
      </c>
      <c r="O2129" s="107" t="str">
        <f>IF($D2129&gt;0,VLOOKUP($D2129,Iscrizioni!$A$2:$M$2502,7,FALSE),"-")</f>
        <v>-</v>
      </c>
      <c r="P2129" s="46" t="str">
        <f>IF($D2129&gt;0,VLOOKUP(LEFT($N2129,1),Regione!$A$2:$C$21,2,FALSE),"-")</f>
        <v>-</v>
      </c>
      <c r="Q2129" s="112" t="str">
        <f ca="1">IF($D2129&gt;0,NormalizzaTempo("D",CELL("tipo",$E2129),$E2129),"-")</f>
        <v>-</v>
      </c>
      <c r="R2129" s="27" t="str">
        <f>IF($D2129&gt;0,VLOOKUP($D2129,Iscrizioni!$A$2:$M$2502,13,FALSE),"-")</f>
        <v>-</v>
      </c>
      <c r="S2129" s="112" t="str">
        <f t="shared" ref="S2129:S2192" si="205">IF($D2129&gt;0,CalcolaVelocita(R2129,Q2129*86400),"-")</f>
        <v>-</v>
      </c>
      <c r="T2129" s="112" t="str">
        <f>IF($D2129&gt;0,SUMIFS($S$3:$S2129,$X$3:$X2129,1,$J$3:$J2129,$J2129),"-")</f>
        <v>-</v>
      </c>
      <c r="U2129" s="112" t="str">
        <f t="shared" ref="U2129:U2192" si="206">IF($D2129&gt;0,S2129-T2129,"-")</f>
        <v>-</v>
      </c>
      <c r="V2129" s="112" t="str">
        <f t="shared" si="203"/>
        <v>-</v>
      </c>
      <c r="W2129" s="27" t="str">
        <f>IF(LEN($C2129)=0,IF($D2129&gt;0,COUNTIFS($A$3:$A2129,$A2129),"-"),"Escluso")</f>
        <v>-</v>
      </c>
      <c r="X2129" s="2" t="str">
        <f>IF(LEN($C2129)=0,IF($D2129&gt;0,COUNTIFS($J$3:$J2129,$J2129,$C$3:$C2129,""),"-"),"Escluso")</f>
        <v>-</v>
      </c>
      <c r="Y2129" s="127" t="str">
        <f t="shared" si="201"/>
        <v>-</v>
      </c>
      <c r="Z2129" s="2" t="str">
        <f>IF($D2129&gt;0,COUNTIFS($O$3:$O2129,$O2129,$L$3:$L2129,$L2129,$I$3:$I2129,$I2129),"-")</f>
        <v>-</v>
      </c>
      <c r="AA2129" s="27" t="str">
        <f>IF($D2129&gt;0,IF(OR($Z2129 &gt;1,$L2129&lt;&gt;"Adulti"),0,VLOOKUP($P2129,Regione!$B$2:$C$22,2,FALSE)),"-")</f>
        <v>-</v>
      </c>
      <c r="AB2129" s="27" t="str">
        <f>IF($D2129&gt;0,IF(COUNTIFS($O$3:$O2129,$O2129,$L$3:$L2129,$L2129,$I$3:$I2129,$I2129) &gt;1,0,SUMIFS($Y$3:$Y$2503,$L$3:$L$2503,$L2129,$O$3:$O$2503,$O2129,$I$3:$I$2503,$I2129)),"-")</f>
        <v>-</v>
      </c>
      <c r="AC2129" s="27" t="str">
        <f t="shared" si="204"/>
        <v>-</v>
      </c>
    </row>
    <row r="2130" spans="1:29" s="1" customFormat="1">
      <c r="A2130" s="13"/>
      <c r="B2130" s="107" t="str">
        <f>IF(COUNTA($A2130)&gt;0,VLOOKUP($A2130,Corsa!$A$1:$F$43,2,FALSE),"-")</f>
        <v>-</v>
      </c>
      <c r="C2130" s="11"/>
      <c r="D2130" s="13"/>
      <c r="E2130" s="13"/>
      <c r="F2130" s="46" t="str">
        <f>IF(COUNTA($A2130)&gt;0,VLOOKUP($A2130,Corsa!$A$1:$F$43,3,FALSE),"-")</f>
        <v>-</v>
      </c>
      <c r="G2130" s="28" t="str">
        <f>IF($D2130&gt;0,VLOOKUP($D2130,Iscrizioni!$A$2:$M$2502,9,FALSE),"-")</f>
        <v>-</v>
      </c>
      <c r="H2130" s="28" t="str">
        <f>IF($D2130&gt;0,VLOOKUP($D2130,Iscrizioni!$A$2:$M$2502,4,FALSE),"-")</f>
        <v>-</v>
      </c>
      <c r="I2130" s="27" t="str">
        <f>IF($D2130&gt;0,VLOOKUP($D2130,Iscrizioni!$A$2:$M$2502,5,FALSE),"-")</f>
        <v>-</v>
      </c>
      <c r="J2130" s="27" t="str">
        <f>IF($D2130&gt;0,VLOOKUP($D2130,Iscrizioni!$A$2:$M$2502,10,FALSE),"-")</f>
        <v>-</v>
      </c>
      <c r="K2130" s="27" t="str">
        <f t="shared" si="202"/>
        <v>-</v>
      </c>
      <c r="L2130" s="46" t="str">
        <f>IF($D2130&gt;0,VLOOKUP($D2130,Iscrizioni!$A$2:$M$2502,11,FALSE),"-")</f>
        <v>-</v>
      </c>
      <c r="M2130" s="27" t="str">
        <f>IF($D2130&gt;0,VLOOKUP($D2130,Iscrizioni!$A$2:$N$2502,12,FALSE),"-")</f>
        <v>-</v>
      </c>
      <c r="N2130" s="46" t="str">
        <f>IF($D2130&gt;0,VLOOKUP($D2130,Iscrizioni!$A$2:$M$2502,6,FALSE),"-")</f>
        <v>-</v>
      </c>
      <c r="O2130" s="107" t="str">
        <f>IF($D2130&gt;0,VLOOKUP($D2130,Iscrizioni!$A$2:$M$2502,7,FALSE),"-")</f>
        <v>-</v>
      </c>
      <c r="P2130" s="46" t="str">
        <f>IF($D2130&gt;0,VLOOKUP(LEFT($N2130,1),Regione!$A$2:$C$21,2,FALSE),"-")</f>
        <v>-</v>
      </c>
      <c r="Q2130" s="112" t="str">
        <f ca="1">IF($D2130&gt;0,NormalizzaTempo("D",CELL("tipo",$E2130),$E2130),"-")</f>
        <v>-</v>
      </c>
      <c r="R2130" s="27" t="str">
        <f>IF($D2130&gt;0,VLOOKUP($D2130,Iscrizioni!$A$2:$M$2502,13,FALSE),"-")</f>
        <v>-</v>
      </c>
      <c r="S2130" s="112" t="str">
        <f t="shared" si="205"/>
        <v>-</v>
      </c>
      <c r="T2130" s="112" t="str">
        <f>IF($D2130&gt;0,SUMIFS($S$3:$S2130,$X$3:$X2130,1,$J$3:$J2130,$J2130),"-")</f>
        <v>-</v>
      </c>
      <c r="U2130" s="112" t="str">
        <f t="shared" si="206"/>
        <v>-</v>
      </c>
      <c r="V2130" s="112" t="str">
        <f t="shared" si="203"/>
        <v>-</v>
      </c>
      <c r="W2130" s="27" t="str">
        <f>IF(LEN($C2130)=0,IF($D2130&gt;0,COUNTIFS($A$3:$A2130,$A2130),"-"),"Escluso")</f>
        <v>-</v>
      </c>
      <c r="X2130" s="2" t="str">
        <f>IF(LEN($C2130)=0,IF($D2130&gt;0,COUNTIFS($J$3:$J2130,$J2130,$C$3:$C2130,""),"-"),"Escluso")</f>
        <v>-</v>
      </c>
      <c r="Y2130" s="127" t="str">
        <f t="shared" si="201"/>
        <v>-</v>
      </c>
      <c r="Z2130" s="2" t="str">
        <f>IF($D2130&gt;0,COUNTIFS($O$3:$O2130,$O2130,$L$3:$L2130,$L2130,$I$3:$I2130,$I2130),"-")</f>
        <v>-</v>
      </c>
      <c r="AA2130" s="27" t="str">
        <f>IF($D2130&gt;0,IF(OR($Z2130 &gt;1,$L2130&lt;&gt;"Adulti"),0,VLOOKUP($P2130,Regione!$B$2:$C$22,2,FALSE)),"-")</f>
        <v>-</v>
      </c>
      <c r="AB2130" s="27" t="str">
        <f>IF($D2130&gt;0,IF(COUNTIFS($O$3:$O2130,$O2130,$L$3:$L2130,$L2130,$I$3:$I2130,$I2130) &gt;1,0,SUMIFS($Y$3:$Y$2503,$L$3:$L$2503,$L2130,$O$3:$O$2503,$O2130,$I$3:$I$2503,$I2130)),"-")</f>
        <v>-</v>
      </c>
      <c r="AC2130" s="27" t="str">
        <f t="shared" si="204"/>
        <v>-</v>
      </c>
    </row>
    <row r="2131" spans="1:29" s="1" customFormat="1">
      <c r="A2131" s="13"/>
      <c r="B2131" s="107" t="str">
        <f>IF(COUNTA($A2131)&gt;0,VLOOKUP($A2131,Corsa!$A$1:$F$43,2,FALSE),"-")</f>
        <v>-</v>
      </c>
      <c r="C2131" s="11"/>
      <c r="D2131" s="13"/>
      <c r="E2131" s="13"/>
      <c r="F2131" s="46" t="str">
        <f>IF(COUNTA($A2131)&gt;0,VLOOKUP($A2131,Corsa!$A$1:$F$43,3,FALSE),"-")</f>
        <v>-</v>
      </c>
      <c r="G2131" s="28" t="str">
        <f>IF($D2131&gt;0,VLOOKUP($D2131,Iscrizioni!$A$2:$M$2502,9,FALSE),"-")</f>
        <v>-</v>
      </c>
      <c r="H2131" s="28" t="str">
        <f>IF($D2131&gt;0,VLOOKUP($D2131,Iscrizioni!$A$2:$M$2502,4,FALSE),"-")</f>
        <v>-</v>
      </c>
      <c r="I2131" s="27" t="str">
        <f>IF($D2131&gt;0,VLOOKUP($D2131,Iscrizioni!$A$2:$M$2502,5,FALSE),"-")</f>
        <v>-</v>
      </c>
      <c r="J2131" s="27" t="str">
        <f>IF($D2131&gt;0,VLOOKUP($D2131,Iscrizioni!$A$2:$M$2502,10,FALSE),"-")</f>
        <v>-</v>
      </c>
      <c r="K2131" s="27" t="str">
        <f t="shared" si="202"/>
        <v>-</v>
      </c>
      <c r="L2131" s="46" t="str">
        <f>IF($D2131&gt;0,VLOOKUP($D2131,Iscrizioni!$A$2:$M$2502,11,FALSE),"-")</f>
        <v>-</v>
      </c>
      <c r="M2131" s="27" t="str">
        <f>IF($D2131&gt;0,VLOOKUP($D2131,Iscrizioni!$A$2:$N$2502,12,FALSE),"-")</f>
        <v>-</v>
      </c>
      <c r="N2131" s="46" t="str">
        <f>IF($D2131&gt;0,VLOOKUP($D2131,Iscrizioni!$A$2:$M$2502,6,FALSE),"-")</f>
        <v>-</v>
      </c>
      <c r="O2131" s="107" t="str">
        <f>IF($D2131&gt;0,VLOOKUP($D2131,Iscrizioni!$A$2:$M$2502,7,FALSE),"-")</f>
        <v>-</v>
      </c>
      <c r="P2131" s="46" t="str">
        <f>IF($D2131&gt;0,VLOOKUP(LEFT($N2131,1),Regione!$A$2:$C$21,2,FALSE),"-")</f>
        <v>-</v>
      </c>
      <c r="Q2131" s="112" t="str">
        <f ca="1">IF($D2131&gt;0,NormalizzaTempo("D",CELL("tipo",$E2131),$E2131),"-")</f>
        <v>-</v>
      </c>
      <c r="R2131" s="27" t="str">
        <f>IF($D2131&gt;0,VLOOKUP($D2131,Iscrizioni!$A$2:$M$2502,13,FALSE),"-")</f>
        <v>-</v>
      </c>
      <c r="S2131" s="112" t="str">
        <f t="shared" si="205"/>
        <v>-</v>
      </c>
      <c r="T2131" s="112" t="str">
        <f>IF($D2131&gt;0,SUMIFS($S$3:$S2131,$X$3:$X2131,1,$J$3:$J2131,$J2131),"-")</f>
        <v>-</v>
      </c>
      <c r="U2131" s="112" t="str">
        <f t="shared" si="206"/>
        <v>-</v>
      </c>
      <c r="V2131" s="112" t="str">
        <f t="shared" si="203"/>
        <v>-</v>
      </c>
      <c r="W2131" s="27" t="str">
        <f>IF(LEN($C2131)=0,IF($D2131&gt;0,COUNTIFS($A$3:$A2131,$A2131),"-"),"Escluso")</f>
        <v>-</v>
      </c>
      <c r="X2131" s="2" t="str">
        <f>IF(LEN($C2131)=0,IF($D2131&gt;0,COUNTIFS($J$3:$J2131,$J2131,$C$3:$C2131,""),"-"),"Escluso")</f>
        <v>-</v>
      </c>
      <c r="Y2131" s="127" t="str">
        <f t="shared" si="201"/>
        <v>-</v>
      </c>
      <c r="Z2131" s="2" t="str">
        <f>IF($D2131&gt;0,COUNTIFS($O$3:$O2131,$O2131,$L$3:$L2131,$L2131,$I$3:$I2131,$I2131),"-")</f>
        <v>-</v>
      </c>
      <c r="AA2131" s="27" t="str">
        <f>IF($D2131&gt;0,IF(OR($Z2131 &gt;1,$L2131&lt;&gt;"Adulti"),0,VLOOKUP($P2131,Regione!$B$2:$C$22,2,FALSE)),"-")</f>
        <v>-</v>
      </c>
      <c r="AB2131" s="27" t="str">
        <f>IF($D2131&gt;0,IF(COUNTIFS($O$3:$O2131,$O2131,$L$3:$L2131,$L2131,$I$3:$I2131,$I2131) &gt;1,0,SUMIFS($Y$3:$Y$2503,$L$3:$L$2503,$L2131,$O$3:$O$2503,$O2131,$I$3:$I$2503,$I2131)),"-")</f>
        <v>-</v>
      </c>
      <c r="AC2131" s="27" t="str">
        <f t="shared" si="204"/>
        <v>-</v>
      </c>
    </row>
    <row r="2132" spans="1:29" s="1" customFormat="1">
      <c r="A2132" s="13"/>
      <c r="B2132" s="107" t="str">
        <f>IF(COUNTA($A2132)&gt;0,VLOOKUP($A2132,Corsa!$A$1:$F$43,2,FALSE),"-")</f>
        <v>-</v>
      </c>
      <c r="C2132" s="11"/>
      <c r="D2132" s="13"/>
      <c r="E2132" s="13"/>
      <c r="F2132" s="46" t="str">
        <f>IF(COUNTA($A2132)&gt;0,VLOOKUP($A2132,Corsa!$A$1:$F$43,3,FALSE),"-")</f>
        <v>-</v>
      </c>
      <c r="G2132" s="28" t="str">
        <f>IF($D2132&gt;0,VLOOKUP($D2132,Iscrizioni!$A$2:$M$2502,9,FALSE),"-")</f>
        <v>-</v>
      </c>
      <c r="H2132" s="28" t="str">
        <f>IF($D2132&gt;0,VLOOKUP($D2132,Iscrizioni!$A$2:$M$2502,4,FALSE),"-")</f>
        <v>-</v>
      </c>
      <c r="I2132" s="27" t="str">
        <f>IF($D2132&gt;0,VLOOKUP($D2132,Iscrizioni!$A$2:$M$2502,5,FALSE),"-")</f>
        <v>-</v>
      </c>
      <c r="J2132" s="27" t="str">
        <f>IF($D2132&gt;0,VLOOKUP($D2132,Iscrizioni!$A$2:$M$2502,10,FALSE),"-")</f>
        <v>-</v>
      </c>
      <c r="K2132" s="27" t="str">
        <f t="shared" si="202"/>
        <v>-</v>
      </c>
      <c r="L2132" s="46" t="str">
        <f>IF($D2132&gt;0,VLOOKUP($D2132,Iscrizioni!$A$2:$M$2502,11,FALSE),"-")</f>
        <v>-</v>
      </c>
      <c r="M2132" s="27" t="str">
        <f>IF($D2132&gt;0,VLOOKUP($D2132,Iscrizioni!$A$2:$N$2502,12,FALSE),"-")</f>
        <v>-</v>
      </c>
      <c r="N2132" s="46" t="str">
        <f>IF($D2132&gt;0,VLOOKUP($D2132,Iscrizioni!$A$2:$M$2502,6,FALSE),"-")</f>
        <v>-</v>
      </c>
      <c r="O2132" s="107" t="str">
        <f>IF($D2132&gt;0,VLOOKUP($D2132,Iscrizioni!$A$2:$M$2502,7,FALSE),"-")</f>
        <v>-</v>
      </c>
      <c r="P2132" s="46" t="str">
        <f>IF($D2132&gt;0,VLOOKUP(LEFT($N2132,1),Regione!$A$2:$C$21,2,FALSE),"-")</f>
        <v>-</v>
      </c>
      <c r="Q2132" s="112" t="str">
        <f ca="1">IF($D2132&gt;0,NormalizzaTempo("D",CELL("tipo",$E2132),$E2132),"-")</f>
        <v>-</v>
      </c>
      <c r="R2132" s="27" t="str">
        <f>IF($D2132&gt;0,VLOOKUP($D2132,Iscrizioni!$A$2:$M$2502,13,FALSE),"-")</f>
        <v>-</v>
      </c>
      <c r="S2132" s="112" t="str">
        <f t="shared" si="205"/>
        <v>-</v>
      </c>
      <c r="T2132" s="112" t="str">
        <f>IF($D2132&gt;0,SUMIFS($S$3:$S2132,$X$3:$X2132,1,$J$3:$J2132,$J2132),"-")</f>
        <v>-</v>
      </c>
      <c r="U2132" s="112" t="str">
        <f t="shared" si="206"/>
        <v>-</v>
      </c>
      <c r="V2132" s="112" t="str">
        <f t="shared" si="203"/>
        <v>-</v>
      </c>
      <c r="W2132" s="27" t="str">
        <f>IF(LEN($C2132)=0,IF($D2132&gt;0,COUNTIFS($A$3:$A2132,$A2132),"-"),"Escluso")</f>
        <v>-</v>
      </c>
      <c r="X2132" s="2" t="str">
        <f>IF(LEN($C2132)=0,IF($D2132&gt;0,COUNTIFS($J$3:$J2132,$J2132,$C$3:$C2132,""),"-"),"Escluso")</f>
        <v>-</v>
      </c>
      <c r="Y2132" s="127" t="str">
        <f t="shared" si="201"/>
        <v>-</v>
      </c>
      <c r="Z2132" s="2" t="str">
        <f>IF($D2132&gt;0,COUNTIFS($O$3:$O2132,$O2132,$L$3:$L2132,$L2132,$I$3:$I2132,$I2132),"-")</f>
        <v>-</v>
      </c>
      <c r="AA2132" s="27" t="str">
        <f>IF($D2132&gt;0,IF(OR($Z2132 &gt;1,$L2132&lt;&gt;"Adulti"),0,VLOOKUP($P2132,Regione!$B$2:$C$22,2,FALSE)),"-")</f>
        <v>-</v>
      </c>
      <c r="AB2132" s="27" t="str">
        <f>IF($D2132&gt;0,IF(COUNTIFS($O$3:$O2132,$O2132,$L$3:$L2132,$L2132,$I$3:$I2132,$I2132) &gt;1,0,SUMIFS($Y$3:$Y$2503,$L$3:$L$2503,$L2132,$O$3:$O$2503,$O2132,$I$3:$I$2503,$I2132)),"-")</f>
        <v>-</v>
      </c>
      <c r="AC2132" s="27" t="str">
        <f t="shared" si="204"/>
        <v>-</v>
      </c>
    </row>
    <row r="2133" spans="1:29" s="1" customFormat="1">
      <c r="A2133" s="13"/>
      <c r="B2133" s="107" t="str">
        <f>IF(COUNTA($A2133)&gt;0,VLOOKUP($A2133,Corsa!$A$1:$F$43,2,FALSE),"-")</f>
        <v>-</v>
      </c>
      <c r="C2133" s="11"/>
      <c r="D2133" s="13"/>
      <c r="E2133" s="13"/>
      <c r="F2133" s="46" t="str">
        <f>IF(COUNTA($A2133)&gt;0,VLOOKUP($A2133,Corsa!$A$1:$F$43,3,FALSE),"-")</f>
        <v>-</v>
      </c>
      <c r="G2133" s="28" t="str">
        <f>IF($D2133&gt;0,VLOOKUP($D2133,Iscrizioni!$A$2:$M$2502,9,FALSE),"-")</f>
        <v>-</v>
      </c>
      <c r="H2133" s="28" t="str">
        <f>IF($D2133&gt;0,VLOOKUP($D2133,Iscrizioni!$A$2:$M$2502,4,FALSE),"-")</f>
        <v>-</v>
      </c>
      <c r="I2133" s="27" t="str">
        <f>IF($D2133&gt;0,VLOOKUP($D2133,Iscrizioni!$A$2:$M$2502,5,FALSE),"-")</f>
        <v>-</v>
      </c>
      <c r="J2133" s="27" t="str">
        <f>IF($D2133&gt;0,VLOOKUP($D2133,Iscrizioni!$A$2:$M$2502,10,FALSE),"-")</f>
        <v>-</v>
      </c>
      <c r="K2133" s="27" t="str">
        <f t="shared" si="202"/>
        <v>-</v>
      </c>
      <c r="L2133" s="46" t="str">
        <f>IF($D2133&gt;0,VLOOKUP($D2133,Iscrizioni!$A$2:$M$2502,11,FALSE),"-")</f>
        <v>-</v>
      </c>
      <c r="M2133" s="27" t="str">
        <f>IF($D2133&gt;0,VLOOKUP($D2133,Iscrizioni!$A$2:$N$2502,12,FALSE),"-")</f>
        <v>-</v>
      </c>
      <c r="N2133" s="46" t="str">
        <f>IF($D2133&gt;0,VLOOKUP($D2133,Iscrizioni!$A$2:$M$2502,6,FALSE),"-")</f>
        <v>-</v>
      </c>
      <c r="O2133" s="107" t="str">
        <f>IF($D2133&gt;0,VLOOKUP($D2133,Iscrizioni!$A$2:$M$2502,7,FALSE),"-")</f>
        <v>-</v>
      </c>
      <c r="P2133" s="46" t="str">
        <f>IF($D2133&gt;0,VLOOKUP(LEFT($N2133,1),Regione!$A$2:$C$21,2,FALSE),"-")</f>
        <v>-</v>
      </c>
      <c r="Q2133" s="112" t="str">
        <f ca="1">IF($D2133&gt;0,NormalizzaTempo("D",CELL("tipo",$E2133),$E2133),"-")</f>
        <v>-</v>
      </c>
      <c r="R2133" s="27" t="str">
        <f>IF($D2133&gt;0,VLOOKUP($D2133,Iscrizioni!$A$2:$M$2502,13,FALSE),"-")</f>
        <v>-</v>
      </c>
      <c r="S2133" s="112" t="str">
        <f t="shared" si="205"/>
        <v>-</v>
      </c>
      <c r="T2133" s="112" t="str">
        <f>IF($D2133&gt;0,SUMIFS($S$3:$S2133,$X$3:$X2133,1,$J$3:$J2133,$J2133),"-")</f>
        <v>-</v>
      </c>
      <c r="U2133" s="112" t="str">
        <f t="shared" si="206"/>
        <v>-</v>
      </c>
      <c r="V2133" s="112" t="str">
        <f t="shared" si="203"/>
        <v>-</v>
      </c>
      <c r="W2133" s="27" t="str">
        <f>IF(LEN($C2133)=0,IF($D2133&gt;0,COUNTIFS($A$3:$A2133,$A2133),"-"),"Escluso")</f>
        <v>-</v>
      </c>
      <c r="X2133" s="2" t="str">
        <f>IF(LEN($C2133)=0,IF($D2133&gt;0,COUNTIFS($J$3:$J2133,$J2133,$C$3:$C2133,""),"-"),"Escluso")</f>
        <v>-</v>
      </c>
      <c r="Y2133" s="127" t="str">
        <f t="shared" si="201"/>
        <v>-</v>
      </c>
      <c r="Z2133" s="2" t="str">
        <f>IF($D2133&gt;0,COUNTIFS($O$3:$O2133,$O2133,$L$3:$L2133,$L2133,$I$3:$I2133,$I2133),"-")</f>
        <v>-</v>
      </c>
      <c r="AA2133" s="27" t="str">
        <f>IF($D2133&gt;0,IF(OR($Z2133 &gt;1,$L2133&lt;&gt;"Adulti"),0,VLOOKUP($P2133,Regione!$B$2:$C$22,2,FALSE)),"-")</f>
        <v>-</v>
      </c>
      <c r="AB2133" s="27" t="str">
        <f>IF($D2133&gt;0,IF(COUNTIFS($O$3:$O2133,$O2133,$L$3:$L2133,$L2133,$I$3:$I2133,$I2133) &gt;1,0,SUMIFS($Y$3:$Y$2503,$L$3:$L$2503,$L2133,$O$3:$O$2503,$O2133,$I$3:$I$2503,$I2133)),"-")</f>
        <v>-</v>
      </c>
      <c r="AC2133" s="27" t="str">
        <f t="shared" si="204"/>
        <v>-</v>
      </c>
    </row>
    <row r="2134" spans="1:29" s="1" customFormat="1">
      <c r="A2134" s="13"/>
      <c r="B2134" s="107" t="str">
        <f>IF(COUNTA($A2134)&gt;0,VLOOKUP($A2134,Corsa!$A$1:$F$43,2,FALSE),"-")</f>
        <v>-</v>
      </c>
      <c r="C2134" s="11"/>
      <c r="D2134" s="13"/>
      <c r="E2134" s="13"/>
      <c r="F2134" s="46" t="str">
        <f>IF(COUNTA($A2134)&gt;0,VLOOKUP($A2134,Corsa!$A$1:$F$43,3,FALSE),"-")</f>
        <v>-</v>
      </c>
      <c r="G2134" s="28" t="str">
        <f>IF($D2134&gt;0,VLOOKUP($D2134,Iscrizioni!$A$2:$M$2502,9,FALSE),"-")</f>
        <v>-</v>
      </c>
      <c r="H2134" s="28" t="str">
        <f>IF($D2134&gt;0,VLOOKUP($D2134,Iscrizioni!$A$2:$M$2502,4,FALSE),"-")</f>
        <v>-</v>
      </c>
      <c r="I2134" s="27" t="str">
        <f>IF($D2134&gt;0,VLOOKUP($D2134,Iscrizioni!$A$2:$M$2502,5,FALSE),"-")</f>
        <v>-</v>
      </c>
      <c r="J2134" s="27" t="str">
        <f>IF($D2134&gt;0,VLOOKUP($D2134,Iscrizioni!$A$2:$M$2502,10,FALSE),"-")</f>
        <v>-</v>
      </c>
      <c r="K2134" s="27" t="str">
        <f t="shared" si="202"/>
        <v>-</v>
      </c>
      <c r="L2134" s="46" t="str">
        <f>IF($D2134&gt;0,VLOOKUP($D2134,Iscrizioni!$A$2:$M$2502,11,FALSE),"-")</f>
        <v>-</v>
      </c>
      <c r="M2134" s="27" t="str">
        <f>IF($D2134&gt;0,VLOOKUP($D2134,Iscrizioni!$A$2:$N$2502,12,FALSE),"-")</f>
        <v>-</v>
      </c>
      <c r="N2134" s="46" t="str">
        <f>IF($D2134&gt;0,VLOOKUP($D2134,Iscrizioni!$A$2:$M$2502,6,FALSE),"-")</f>
        <v>-</v>
      </c>
      <c r="O2134" s="107" t="str">
        <f>IF($D2134&gt;0,VLOOKUP($D2134,Iscrizioni!$A$2:$M$2502,7,FALSE),"-")</f>
        <v>-</v>
      </c>
      <c r="P2134" s="46" t="str">
        <f>IF($D2134&gt;0,VLOOKUP(LEFT($N2134,1),Regione!$A$2:$C$21,2,FALSE),"-")</f>
        <v>-</v>
      </c>
      <c r="Q2134" s="112" t="str">
        <f ca="1">IF($D2134&gt;0,NormalizzaTempo("D",CELL("tipo",$E2134),$E2134),"-")</f>
        <v>-</v>
      </c>
      <c r="R2134" s="27" t="str">
        <f>IF($D2134&gt;0,VLOOKUP($D2134,Iscrizioni!$A$2:$M$2502,13,FALSE),"-")</f>
        <v>-</v>
      </c>
      <c r="S2134" s="112" t="str">
        <f t="shared" si="205"/>
        <v>-</v>
      </c>
      <c r="T2134" s="112" t="str">
        <f>IF($D2134&gt;0,SUMIFS($S$3:$S2134,$X$3:$X2134,1,$J$3:$J2134,$J2134),"-")</f>
        <v>-</v>
      </c>
      <c r="U2134" s="112" t="str">
        <f t="shared" si="206"/>
        <v>-</v>
      </c>
      <c r="V2134" s="112" t="str">
        <f t="shared" si="203"/>
        <v>-</v>
      </c>
      <c r="W2134" s="27" t="str">
        <f>IF(LEN($C2134)=0,IF($D2134&gt;0,COUNTIFS($A$3:$A2134,$A2134),"-"),"Escluso")</f>
        <v>-</v>
      </c>
      <c r="X2134" s="2" t="str">
        <f>IF(LEN($C2134)=0,IF($D2134&gt;0,COUNTIFS($J$3:$J2134,$J2134,$C$3:$C2134,""),"-"),"Escluso")</f>
        <v>-</v>
      </c>
      <c r="Y2134" s="127" t="str">
        <f t="shared" si="201"/>
        <v>-</v>
      </c>
      <c r="Z2134" s="2" t="str">
        <f>IF($D2134&gt;0,COUNTIFS($O$3:$O2134,$O2134,$L$3:$L2134,$L2134,$I$3:$I2134,$I2134),"-")</f>
        <v>-</v>
      </c>
      <c r="AA2134" s="27" t="str">
        <f>IF($D2134&gt;0,IF(OR($Z2134 &gt;1,$L2134&lt;&gt;"Adulti"),0,VLOOKUP($P2134,Regione!$B$2:$C$22,2,FALSE)),"-")</f>
        <v>-</v>
      </c>
      <c r="AB2134" s="27" t="str">
        <f>IF($D2134&gt;0,IF(COUNTIFS($O$3:$O2134,$O2134,$L$3:$L2134,$L2134,$I$3:$I2134,$I2134) &gt;1,0,SUMIFS($Y$3:$Y$2503,$L$3:$L$2503,$L2134,$O$3:$O$2503,$O2134,$I$3:$I$2503,$I2134)),"-")</f>
        <v>-</v>
      </c>
      <c r="AC2134" s="27" t="str">
        <f t="shared" si="204"/>
        <v>-</v>
      </c>
    </row>
    <row r="2135" spans="1:29" s="1" customFormat="1">
      <c r="A2135" s="13"/>
      <c r="B2135" s="107" t="str">
        <f>IF(COUNTA($A2135)&gt;0,VLOOKUP($A2135,Corsa!$A$1:$F$43,2,FALSE),"-")</f>
        <v>-</v>
      </c>
      <c r="C2135" s="11"/>
      <c r="D2135" s="13"/>
      <c r="E2135" s="13"/>
      <c r="F2135" s="46" t="str">
        <f>IF(COUNTA($A2135)&gt;0,VLOOKUP($A2135,Corsa!$A$1:$F$43,3,FALSE),"-")</f>
        <v>-</v>
      </c>
      <c r="G2135" s="28" t="str">
        <f>IF($D2135&gt;0,VLOOKUP($D2135,Iscrizioni!$A$2:$M$2502,9,FALSE),"-")</f>
        <v>-</v>
      </c>
      <c r="H2135" s="28" t="str">
        <f>IF($D2135&gt;0,VLOOKUP($D2135,Iscrizioni!$A$2:$M$2502,4,FALSE),"-")</f>
        <v>-</v>
      </c>
      <c r="I2135" s="27" t="str">
        <f>IF($D2135&gt;0,VLOOKUP($D2135,Iscrizioni!$A$2:$M$2502,5,FALSE),"-")</f>
        <v>-</v>
      </c>
      <c r="J2135" s="27" t="str">
        <f>IF($D2135&gt;0,VLOOKUP($D2135,Iscrizioni!$A$2:$M$2502,10,FALSE),"-")</f>
        <v>-</v>
      </c>
      <c r="K2135" s="27" t="str">
        <f t="shared" si="202"/>
        <v>-</v>
      </c>
      <c r="L2135" s="46" t="str">
        <f>IF($D2135&gt;0,VLOOKUP($D2135,Iscrizioni!$A$2:$M$2502,11,FALSE),"-")</f>
        <v>-</v>
      </c>
      <c r="M2135" s="27" t="str">
        <f>IF($D2135&gt;0,VLOOKUP($D2135,Iscrizioni!$A$2:$N$2502,12,FALSE),"-")</f>
        <v>-</v>
      </c>
      <c r="N2135" s="46" t="str">
        <f>IF($D2135&gt;0,VLOOKUP($D2135,Iscrizioni!$A$2:$M$2502,6,FALSE),"-")</f>
        <v>-</v>
      </c>
      <c r="O2135" s="107" t="str">
        <f>IF($D2135&gt;0,VLOOKUP($D2135,Iscrizioni!$A$2:$M$2502,7,FALSE),"-")</f>
        <v>-</v>
      </c>
      <c r="P2135" s="46" t="str">
        <f>IF($D2135&gt;0,VLOOKUP(LEFT($N2135,1),Regione!$A$2:$C$21,2,FALSE),"-")</f>
        <v>-</v>
      </c>
      <c r="Q2135" s="112" t="str">
        <f ca="1">IF($D2135&gt;0,NormalizzaTempo("D",CELL("tipo",$E2135),$E2135),"-")</f>
        <v>-</v>
      </c>
      <c r="R2135" s="27" t="str">
        <f>IF($D2135&gt;0,VLOOKUP($D2135,Iscrizioni!$A$2:$M$2502,13,FALSE),"-")</f>
        <v>-</v>
      </c>
      <c r="S2135" s="112" t="str">
        <f t="shared" si="205"/>
        <v>-</v>
      </c>
      <c r="T2135" s="112" t="str">
        <f>IF($D2135&gt;0,SUMIFS($S$3:$S2135,$X$3:$X2135,1,$J$3:$J2135,$J2135),"-")</f>
        <v>-</v>
      </c>
      <c r="U2135" s="112" t="str">
        <f t="shared" si="206"/>
        <v>-</v>
      </c>
      <c r="V2135" s="112" t="str">
        <f t="shared" si="203"/>
        <v>-</v>
      </c>
      <c r="W2135" s="27" t="str">
        <f>IF(LEN($C2135)=0,IF($D2135&gt;0,COUNTIFS($A$3:$A2135,$A2135),"-"),"Escluso")</f>
        <v>-</v>
      </c>
      <c r="X2135" s="2" t="str">
        <f>IF(LEN($C2135)=0,IF($D2135&gt;0,COUNTIFS($J$3:$J2135,$J2135,$C$3:$C2135,""),"-"),"Escluso")</f>
        <v>-</v>
      </c>
      <c r="Y2135" s="127" t="str">
        <f t="shared" si="201"/>
        <v>-</v>
      </c>
      <c r="Z2135" s="2" t="str">
        <f>IF($D2135&gt;0,COUNTIFS($O$3:$O2135,$O2135,$L$3:$L2135,$L2135,$I$3:$I2135,$I2135),"-")</f>
        <v>-</v>
      </c>
      <c r="AA2135" s="27" t="str">
        <f>IF($D2135&gt;0,IF(OR($Z2135 &gt;1,$L2135&lt;&gt;"Adulti"),0,VLOOKUP($P2135,Regione!$B$2:$C$22,2,FALSE)),"-")</f>
        <v>-</v>
      </c>
      <c r="AB2135" s="27" t="str">
        <f>IF($D2135&gt;0,IF(COUNTIFS($O$3:$O2135,$O2135,$L$3:$L2135,$L2135,$I$3:$I2135,$I2135) &gt;1,0,SUMIFS($Y$3:$Y$2503,$L$3:$L$2503,$L2135,$O$3:$O$2503,$O2135,$I$3:$I$2503,$I2135)),"-")</f>
        <v>-</v>
      </c>
      <c r="AC2135" s="27" t="str">
        <f t="shared" si="204"/>
        <v>-</v>
      </c>
    </row>
    <row r="2136" spans="1:29" s="1" customFormat="1">
      <c r="A2136" s="13"/>
      <c r="B2136" s="107" t="str">
        <f>IF(COUNTA($A2136)&gt;0,VLOOKUP($A2136,Corsa!$A$1:$F$43,2,FALSE),"-")</f>
        <v>-</v>
      </c>
      <c r="C2136" s="11"/>
      <c r="D2136" s="13"/>
      <c r="E2136" s="13"/>
      <c r="F2136" s="46" t="str">
        <f>IF(COUNTA($A2136)&gt;0,VLOOKUP($A2136,Corsa!$A$1:$F$43,3,FALSE),"-")</f>
        <v>-</v>
      </c>
      <c r="G2136" s="28" t="str">
        <f>IF($D2136&gt;0,VLOOKUP($D2136,Iscrizioni!$A$2:$M$2502,9,FALSE),"-")</f>
        <v>-</v>
      </c>
      <c r="H2136" s="28" t="str">
        <f>IF($D2136&gt;0,VLOOKUP($D2136,Iscrizioni!$A$2:$M$2502,4,FALSE),"-")</f>
        <v>-</v>
      </c>
      <c r="I2136" s="27" t="str">
        <f>IF($D2136&gt;0,VLOOKUP($D2136,Iscrizioni!$A$2:$M$2502,5,FALSE),"-")</f>
        <v>-</v>
      </c>
      <c r="J2136" s="27" t="str">
        <f>IF($D2136&gt;0,VLOOKUP($D2136,Iscrizioni!$A$2:$M$2502,10,FALSE),"-")</f>
        <v>-</v>
      </c>
      <c r="K2136" s="27" t="str">
        <f t="shared" si="202"/>
        <v>-</v>
      </c>
      <c r="L2136" s="46" t="str">
        <f>IF($D2136&gt;0,VLOOKUP($D2136,Iscrizioni!$A$2:$M$2502,11,FALSE),"-")</f>
        <v>-</v>
      </c>
      <c r="M2136" s="27" t="str">
        <f>IF($D2136&gt;0,VLOOKUP($D2136,Iscrizioni!$A$2:$N$2502,12,FALSE),"-")</f>
        <v>-</v>
      </c>
      <c r="N2136" s="46" t="str">
        <f>IF($D2136&gt;0,VLOOKUP($D2136,Iscrizioni!$A$2:$M$2502,6,FALSE),"-")</f>
        <v>-</v>
      </c>
      <c r="O2136" s="107" t="str">
        <f>IF($D2136&gt;0,VLOOKUP($D2136,Iscrizioni!$A$2:$M$2502,7,FALSE),"-")</f>
        <v>-</v>
      </c>
      <c r="P2136" s="46" t="str">
        <f>IF($D2136&gt;0,VLOOKUP(LEFT($N2136,1),Regione!$A$2:$C$21,2,FALSE),"-")</f>
        <v>-</v>
      </c>
      <c r="Q2136" s="112" t="str">
        <f ca="1">IF($D2136&gt;0,NormalizzaTempo("D",CELL("tipo",$E2136),$E2136),"-")</f>
        <v>-</v>
      </c>
      <c r="R2136" s="27" t="str">
        <f>IF($D2136&gt;0,VLOOKUP($D2136,Iscrizioni!$A$2:$M$2502,13,FALSE),"-")</f>
        <v>-</v>
      </c>
      <c r="S2136" s="112" t="str">
        <f t="shared" si="205"/>
        <v>-</v>
      </c>
      <c r="T2136" s="112" t="str">
        <f>IF($D2136&gt;0,SUMIFS($S$3:$S2136,$X$3:$X2136,1,$J$3:$J2136,$J2136),"-")</f>
        <v>-</v>
      </c>
      <c r="U2136" s="112" t="str">
        <f t="shared" si="206"/>
        <v>-</v>
      </c>
      <c r="V2136" s="112" t="str">
        <f t="shared" si="203"/>
        <v>-</v>
      </c>
      <c r="W2136" s="27" t="str">
        <f>IF(LEN($C2136)=0,IF($D2136&gt;0,COUNTIFS($A$3:$A2136,$A2136),"-"),"Escluso")</f>
        <v>-</v>
      </c>
      <c r="X2136" s="2" t="str">
        <f>IF(LEN($C2136)=0,IF($D2136&gt;0,COUNTIFS($J$3:$J2136,$J2136,$C$3:$C2136,""),"-"),"Escluso")</f>
        <v>-</v>
      </c>
      <c r="Y2136" s="127" t="str">
        <f t="shared" si="201"/>
        <v>-</v>
      </c>
      <c r="Z2136" s="2" t="str">
        <f>IF($D2136&gt;0,COUNTIFS($O$3:$O2136,$O2136,$L$3:$L2136,$L2136,$I$3:$I2136,$I2136),"-")</f>
        <v>-</v>
      </c>
      <c r="AA2136" s="27" t="str">
        <f>IF($D2136&gt;0,IF(OR($Z2136 &gt;1,$L2136&lt;&gt;"Adulti"),0,VLOOKUP($P2136,Regione!$B$2:$C$22,2,FALSE)),"-")</f>
        <v>-</v>
      </c>
      <c r="AB2136" s="27" t="str">
        <f>IF($D2136&gt;0,IF(COUNTIFS($O$3:$O2136,$O2136,$L$3:$L2136,$L2136,$I$3:$I2136,$I2136) &gt;1,0,SUMIFS($Y$3:$Y$2503,$L$3:$L$2503,$L2136,$O$3:$O$2503,$O2136,$I$3:$I$2503,$I2136)),"-")</f>
        <v>-</v>
      </c>
      <c r="AC2136" s="27" t="str">
        <f t="shared" si="204"/>
        <v>-</v>
      </c>
    </row>
    <row r="2137" spans="1:29" s="1" customFormat="1">
      <c r="A2137" s="13"/>
      <c r="B2137" s="107" t="str">
        <f>IF(COUNTA($A2137)&gt;0,VLOOKUP($A2137,Corsa!$A$1:$F$43,2,FALSE),"-")</f>
        <v>-</v>
      </c>
      <c r="C2137" s="11"/>
      <c r="D2137" s="13"/>
      <c r="E2137" s="13"/>
      <c r="F2137" s="46" t="str">
        <f>IF(COUNTA($A2137)&gt;0,VLOOKUP($A2137,Corsa!$A$1:$F$43,3,FALSE),"-")</f>
        <v>-</v>
      </c>
      <c r="G2137" s="28" t="str">
        <f>IF($D2137&gt;0,VLOOKUP($D2137,Iscrizioni!$A$2:$M$2502,9,FALSE),"-")</f>
        <v>-</v>
      </c>
      <c r="H2137" s="28" t="str">
        <f>IF($D2137&gt;0,VLOOKUP($D2137,Iscrizioni!$A$2:$M$2502,4,FALSE),"-")</f>
        <v>-</v>
      </c>
      <c r="I2137" s="27" t="str">
        <f>IF($D2137&gt;0,VLOOKUP($D2137,Iscrizioni!$A$2:$M$2502,5,FALSE),"-")</f>
        <v>-</v>
      </c>
      <c r="J2137" s="27" t="str">
        <f>IF($D2137&gt;0,VLOOKUP($D2137,Iscrizioni!$A$2:$M$2502,10,FALSE),"-")</f>
        <v>-</v>
      </c>
      <c r="K2137" s="27" t="str">
        <f t="shared" si="202"/>
        <v>-</v>
      </c>
      <c r="L2137" s="46" t="str">
        <f>IF($D2137&gt;0,VLOOKUP($D2137,Iscrizioni!$A$2:$M$2502,11,FALSE),"-")</f>
        <v>-</v>
      </c>
      <c r="M2137" s="27" t="str">
        <f>IF($D2137&gt;0,VLOOKUP($D2137,Iscrizioni!$A$2:$N$2502,12,FALSE),"-")</f>
        <v>-</v>
      </c>
      <c r="N2137" s="46" t="str">
        <f>IF($D2137&gt;0,VLOOKUP($D2137,Iscrizioni!$A$2:$M$2502,6,FALSE),"-")</f>
        <v>-</v>
      </c>
      <c r="O2137" s="107" t="str">
        <f>IF($D2137&gt;0,VLOOKUP($D2137,Iscrizioni!$A$2:$M$2502,7,FALSE),"-")</f>
        <v>-</v>
      </c>
      <c r="P2137" s="46" t="str">
        <f>IF($D2137&gt;0,VLOOKUP(LEFT($N2137,1),Regione!$A$2:$C$21,2,FALSE),"-")</f>
        <v>-</v>
      </c>
      <c r="Q2137" s="112" t="str">
        <f ca="1">IF($D2137&gt;0,NormalizzaTempo("D",CELL("tipo",$E2137),$E2137),"-")</f>
        <v>-</v>
      </c>
      <c r="R2137" s="27" t="str">
        <f>IF($D2137&gt;0,VLOOKUP($D2137,Iscrizioni!$A$2:$M$2502,13,FALSE),"-")</f>
        <v>-</v>
      </c>
      <c r="S2137" s="112" t="str">
        <f t="shared" si="205"/>
        <v>-</v>
      </c>
      <c r="T2137" s="112" t="str">
        <f>IF($D2137&gt;0,SUMIFS($S$3:$S2137,$X$3:$X2137,1,$J$3:$J2137,$J2137),"-")</f>
        <v>-</v>
      </c>
      <c r="U2137" s="112" t="str">
        <f t="shared" si="206"/>
        <v>-</v>
      </c>
      <c r="V2137" s="112" t="str">
        <f t="shared" si="203"/>
        <v>-</v>
      </c>
      <c r="W2137" s="27" t="str">
        <f>IF(LEN($C2137)=0,IF($D2137&gt;0,COUNTIFS($A$3:$A2137,$A2137),"-"),"Escluso")</f>
        <v>-</v>
      </c>
      <c r="X2137" s="2" t="str">
        <f>IF(LEN($C2137)=0,IF($D2137&gt;0,COUNTIFS($J$3:$J2137,$J2137,$C$3:$C2137,""),"-"),"Escluso")</f>
        <v>-</v>
      </c>
      <c r="Y2137" s="127" t="str">
        <f t="shared" si="201"/>
        <v>-</v>
      </c>
      <c r="Z2137" s="2" t="str">
        <f>IF($D2137&gt;0,COUNTIFS($O$3:$O2137,$O2137,$L$3:$L2137,$L2137,$I$3:$I2137,$I2137),"-")</f>
        <v>-</v>
      </c>
      <c r="AA2137" s="27" t="str">
        <f>IF($D2137&gt;0,IF(OR($Z2137 &gt;1,$L2137&lt;&gt;"Adulti"),0,VLOOKUP($P2137,Regione!$B$2:$C$22,2,FALSE)),"-")</f>
        <v>-</v>
      </c>
      <c r="AB2137" s="27" t="str">
        <f>IF($D2137&gt;0,IF(COUNTIFS($O$3:$O2137,$O2137,$L$3:$L2137,$L2137,$I$3:$I2137,$I2137) &gt;1,0,SUMIFS($Y$3:$Y$2503,$L$3:$L$2503,$L2137,$O$3:$O$2503,$O2137,$I$3:$I$2503,$I2137)),"-")</f>
        <v>-</v>
      </c>
      <c r="AC2137" s="27" t="str">
        <f t="shared" si="204"/>
        <v>-</v>
      </c>
    </row>
    <row r="2138" spans="1:29" s="1" customFormat="1">
      <c r="A2138" s="13"/>
      <c r="B2138" s="107" t="str">
        <f>IF(COUNTA($A2138)&gt;0,VLOOKUP($A2138,Corsa!$A$1:$F$43,2,FALSE),"-")</f>
        <v>-</v>
      </c>
      <c r="C2138" s="11"/>
      <c r="D2138" s="13"/>
      <c r="E2138" s="13"/>
      <c r="F2138" s="46" t="str">
        <f>IF(COUNTA($A2138)&gt;0,VLOOKUP($A2138,Corsa!$A$1:$F$43,3,FALSE),"-")</f>
        <v>-</v>
      </c>
      <c r="G2138" s="28" t="str">
        <f>IF($D2138&gt;0,VLOOKUP($D2138,Iscrizioni!$A$2:$M$2502,9,FALSE),"-")</f>
        <v>-</v>
      </c>
      <c r="H2138" s="28" t="str">
        <f>IF($D2138&gt;0,VLOOKUP($D2138,Iscrizioni!$A$2:$M$2502,4,FALSE),"-")</f>
        <v>-</v>
      </c>
      <c r="I2138" s="27" t="str">
        <f>IF($D2138&gt;0,VLOOKUP($D2138,Iscrizioni!$A$2:$M$2502,5,FALSE),"-")</f>
        <v>-</v>
      </c>
      <c r="J2138" s="27" t="str">
        <f>IF($D2138&gt;0,VLOOKUP($D2138,Iscrizioni!$A$2:$M$2502,10,FALSE),"-")</f>
        <v>-</v>
      </c>
      <c r="K2138" s="27" t="str">
        <f t="shared" si="202"/>
        <v>-</v>
      </c>
      <c r="L2138" s="46" t="str">
        <f>IF($D2138&gt;0,VLOOKUP($D2138,Iscrizioni!$A$2:$M$2502,11,FALSE),"-")</f>
        <v>-</v>
      </c>
      <c r="M2138" s="27" t="str">
        <f>IF($D2138&gt;0,VLOOKUP($D2138,Iscrizioni!$A$2:$N$2502,12,FALSE),"-")</f>
        <v>-</v>
      </c>
      <c r="N2138" s="46" t="str">
        <f>IF($D2138&gt;0,VLOOKUP($D2138,Iscrizioni!$A$2:$M$2502,6,FALSE),"-")</f>
        <v>-</v>
      </c>
      <c r="O2138" s="107" t="str">
        <f>IF($D2138&gt;0,VLOOKUP($D2138,Iscrizioni!$A$2:$M$2502,7,FALSE),"-")</f>
        <v>-</v>
      </c>
      <c r="P2138" s="46" t="str">
        <f>IF($D2138&gt;0,VLOOKUP(LEFT($N2138,1),Regione!$A$2:$C$21,2,FALSE),"-")</f>
        <v>-</v>
      </c>
      <c r="Q2138" s="112" t="str">
        <f ca="1">IF($D2138&gt;0,NormalizzaTempo("D",CELL("tipo",$E2138),$E2138),"-")</f>
        <v>-</v>
      </c>
      <c r="R2138" s="27" t="str">
        <f>IF($D2138&gt;0,VLOOKUP($D2138,Iscrizioni!$A$2:$M$2502,13,FALSE),"-")</f>
        <v>-</v>
      </c>
      <c r="S2138" s="112" t="str">
        <f t="shared" si="205"/>
        <v>-</v>
      </c>
      <c r="T2138" s="112" t="str">
        <f>IF($D2138&gt;0,SUMIFS($S$3:$S2138,$X$3:$X2138,1,$J$3:$J2138,$J2138),"-")</f>
        <v>-</v>
      </c>
      <c r="U2138" s="112" t="str">
        <f t="shared" si="206"/>
        <v>-</v>
      </c>
      <c r="V2138" s="112" t="str">
        <f t="shared" si="203"/>
        <v>-</v>
      </c>
      <c r="W2138" s="27" t="str">
        <f>IF(LEN($C2138)=0,IF($D2138&gt;0,COUNTIFS($A$3:$A2138,$A2138),"-"),"Escluso")</f>
        <v>-</v>
      </c>
      <c r="X2138" s="2" t="str">
        <f>IF(LEN($C2138)=0,IF($D2138&gt;0,COUNTIFS($J$3:$J2138,$J2138,$C$3:$C2138,""),"-"),"Escluso")</f>
        <v>-</v>
      </c>
      <c r="Y2138" s="127" t="str">
        <f t="shared" si="201"/>
        <v>-</v>
      </c>
      <c r="Z2138" s="2" t="str">
        <f>IF($D2138&gt;0,COUNTIFS($O$3:$O2138,$O2138,$L$3:$L2138,$L2138,$I$3:$I2138,$I2138),"-")</f>
        <v>-</v>
      </c>
      <c r="AA2138" s="27" t="str">
        <f>IF($D2138&gt;0,IF(OR($Z2138 &gt;1,$L2138&lt;&gt;"Adulti"),0,VLOOKUP($P2138,Regione!$B$2:$C$22,2,FALSE)),"-")</f>
        <v>-</v>
      </c>
      <c r="AB2138" s="27" t="str">
        <f>IF($D2138&gt;0,IF(COUNTIFS($O$3:$O2138,$O2138,$L$3:$L2138,$L2138,$I$3:$I2138,$I2138) &gt;1,0,SUMIFS($Y$3:$Y$2503,$L$3:$L$2503,$L2138,$O$3:$O$2503,$O2138,$I$3:$I$2503,$I2138)),"-")</f>
        <v>-</v>
      </c>
      <c r="AC2138" s="27" t="str">
        <f t="shared" si="204"/>
        <v>-</v>
      </c>
    </row>
    <row r="2139" spans="1:29" s="1" customFormat="1">
      <c r="A2139" s="13"/>
      <c r="B2139" s="107" t="str">
        <f>IF(COUNTA($A2139)&gt;0,VLOOKUP($A2139,Corsa!$A$1:$F$43,2,FALSE),"-")</f>
        <v>-</v>
      </c>
      <c r="C2139" s="11"/>
      <c r="D2139" s="13"/>
      <c r="E2139" s="13"/>
      <c r="F2139" s="46" t="str">
        <f>IF(COUNTA($A2139)&gt;0,VLOOKUP($A2139,Corsa!$A$1:$F$43,3,FALSE),"-")</f>
        <v>-</v>
      </c>
      <c r="G2139" s="28" t="str">
        <f>IF($D2139&gt;0,VLOOKUP($D2139,Iscrizioni!$A$2:$M$2502,9,FALSE),"-")</f>
        <v>-</v>
      </c>
      <c r="H2139" s="28" t="str">
        <f>IF($D2139&gt;0,VLOOKUP($D2139,Iscrizioni!$A$2:$M$2502,4,FALSE),"-")</f>
        <v>-</v>
      </c>
      <c r="I2139" s="27" t="str">
        <f>IF($D2139&gt;0,VLOOKUP($D2139,Iscrizioni!$A$2:$M$2502,5,FALSE),"-")</f>
        <v>-</v>
      </c>
      <c r="J2139" s="27" t="str">
        <f>IF($D2139&gt;0,VLOOKUP($D2139,Iscrizioni!$A$2:$M$2502,10,FALSE),"-")</f>
        <v>-</v>
      </c>
      <c r="K2139" s="27" t="str">
        <f t="shared" si="202"/>
        <v>-</v>
      </c>
      <c r="L2139" s="46" t="str">
        <f>IF($D2139&gt;0,VLOOKUP($D2139,Iscrizioni!$A$2:$M$2502,11,FALSE),"-")</f>
        <v>-</v>
      </c>
      <c r="M2139" s="27" t="str">
        <f>IF($D2139&gt;0,VLOOKUP($D2139,Iscrizioni!$A$2:$N$2502,12,FALSE),"-")</f>
        <v>-</v>
      </c>
      <c r="N2139" s="46" t="str">
        <f>IF($D2139&gt;0,VLOOKUP($D2139,Iscrizioni!$A$2:$M$2502,6,FALSE),"-")</f>
        <v>-</v>
      </c>
      <c r="O2139" s="107" t="str">
        <f>IF($D2139&gt;0,VLOOKUP($D2139,Iscrizioni!$A$2:$M$2502,7,FALSE),"-")</f>
        <v>-</v>
      </c>
      <c r="P2139" s="46" t="str">
        <f>IF($D2139&gt;0,VLOOKUP(LEFT($N2139,1),Regione!$A$2:$C$21,2,FALSE),"-")</f>
        <v>-</v>
      </c>
      <c r="Q2139" s="112" t="str">
        <f ca="1">IF($D2139&gt;0,NormalizzaTempo("D",CELL("tipo",$E2139),$E2139),"-")</f>
        <v>-</v>
      </c>
      <c r="R2139" s="27" t="str">
        <f>IF($D2139&gt;0,VLOOKUP($D2139,Iscrizioni!$A$2:$M$2502,13,FALSE),"-")</f>
        <v>-</v>
      </c>
      <c r="S2139" s="112" t="str">
        <f t="shared" si="205"/>
        <v>-</v>
      </c>
      <c r="T2139" s="112" t="str">
        <f>IF($D2139&gt;0,SUMIFS($S$3:$S2139,$X$3:$X2139,1,$J$3:$J2139,$J2139),"-")</f>
        <v>-</v>
      </c>
      <c r="U2139" s="112" t="str">
        <f t="shared" si="206"/>
        <v>-</v>
      </c>
      <c r="V2139" s="112" t="str">
        <f t="shared" si="203"/>
        <v>-</v>
      </c>
      <c r="W2139" s="27" t="str">
        <f>IF(LEN($C2139)=0,IF($D2139&gt;0,COUNTIFS($A$3:$A2139,$A2139),"-"),"Escluso")</f>
        <v>-</v>
      </c>
      <c r="X2139" s="2" t="str">
        <f>IF(LEN($C2139)=0,IF($D2139&gt;0,COUNTIFS($J$3:$J2139,$J2139,$C$3:$C2139,""),"-"),"Escluso")</f>
        <v>-</v>
      </c>
      <c r="Y2139" s="127" t="str">
        <f t="shared" si="201"/>
        <v>-</v>
      </c>
      <c r="Z2139" s="2" t="str">
        <f>IF($D2139&gt;0,COUNTIFS($O$3:$O2139,$O2139,$L$3:$L2139,$L2139,$I$3:$I2139,$I2139),"-")</f>
        <v>-</v>
      </c>
      <c r="AA2139" s="27" t="str">
        <f>IF($D2139&gt;0,IF(OR($Z2139 &gt;1,$L2139&lt;&gt;"Adulti"),0,VLOOKUP($P2139,Regione!$B$2:$C$22,2,FALSE)),"-")</f>
        <v>-</v>
      </c>
      <c r="AB2139" s="27" t="str">
        <f>IF($D2139&gt;0,IF(COUNTIFS($O$3:$O2139,$O2139,$L$3:$L2139,$L2139,$I$3:$I2139,$I2139) &gt;1,0,SUMIFS($Y$3:$Y$2503,$L$3:$L$2503,$L2139,$O$3:$O$2503,$O2139,$I$3:$I$2503,$I2139)),"-")</f>
        <v>-</v>
      </c>
      <c r="AC2139" s="27" t="str">
        <f t="shared" si="204"/>
        <v>-</v>
      </c>
    </row>
    <row r="2140" spans="1:29" s="1" customFormat="1">
      <c r="A2140" s="13"/>
      <c r="B2140" s="107" t="str">
        <f>IF(COUNTA($A2140)&gt;0,VLOOKUP($A2140,Corsa!$A$1:$F$43,2,FALSE),"-")</f>
        <v>-</v>
      </c>
      <c r="C2140" s="11"/>
      <c r="D2140" s="13"/>
      <c r="E2140" s="13"/>
      <c r="F2140" s="46" t="str">
        <f>IF(COUNTA($A2140)&gt;0,VLOOKUP($A2140,Corsa!$A$1:$F$43,3,FALSE),"-")</f>
        <v>-</v>
      </c>
      <c r="G2140" s="28" t="str">
        <f>IF($D2140&gt;0,VLOOKUP($D2140,Iscrizioni!$A$2:$M$2502,9,FALSE),"-")</f>
        <v>-</v>
      </c>
      <c r="H2140" s="28" t="str">
        <f>IF($D2140&gt;0,VLOOKUP($D2140,Iscrizioni!$A$2:$M$2502,4,FALSE),"-")</f>
        <v>-</v>
      </c>
      <c r="I2140" s="27" t="str">
        <f>IF($D2140&gt;0,VLOOKUP($D2140,Iscrizioni!$A$2:$M$2502,5,FALSE),"-")</f>
        <v>-</v>
      </c>
      <c r="J2140" s="27" t="str">
        <f>IF($D2140&gt;0,VLOOKUP($D2140,Iscrizioni!$A$2:$M$2502,10,FALSE),"-")</f>
        <v>-</v>
      </c>
      <c r="K2140" s="27" t="str">
        <f t="shared" si="202"/>
        <v>-</v>
      </c>
      <c r="L2140" s="46" t="str">
        <f>IF($D2140&gt;0,VLOOKUP($D2140,Iscrizioni!$A$2:$M$2502,11,FALSE),"-")</f>
        <v>-</v>
      </c>
      <c r="M2140" s="27" t="str">
        <f>IF($D2140&gt;0,VLOOKUP($D2140,Iscrizioni!$A$2:$N$2502,12,FALSE),"-")</f>
        <v>-</v>
      </c>
      <c r="N2140" s="46" t="str">
        <f>IF($D2140&gt;0,VLOOKUP($D2140,Iscrizioni!$A$2:$M$2502,6,FALSE),"-")</f>
        <v>-</v>
      </c>
      <c r="O2140" s="107" t="str">
        <f>IF($D2140&gt;0,VLOOKUP($D2140,Iscrizioni!$A$2:$M$2502,7,FALSE),"-")</f>
        <v>-</v>
      </c>
      <c r="P2140" s="46" t="str">
        <f>IF($D2140&gt;0,VLOOKUP(LEFT($N2140,1),Regione!$A$2:$C$21,2,FALSE),"-")</f>
        <v>-</v>
      </c>
      <c r="Q2140" s="112" t="str">
        <f ca="1">IF($D2140&gt;0,NormalizzaTempo("D",CELL("tipo",$E2140),$E2140),"-")</f>
        <v>-</v>
      </c>
      <c r="R2140" s="27" t="str">
        <f>IF($D2140&gt;0,VLOOKUP($D2140,Iscrizioni!$A$2:$M$2502,13,FALSE),"-")</f>
        <v>-</v>
      </c>
      <c r="S2140" s="112" t="str">
        <f t="shared" si="205"/>
        <v>-</v>
      </c>
      <c r="T2140" s="112" t="str">
        <f>IF($D2140&gt;0,SUMIFS($S$3:$S2140,$X$3:$X2140,1,$J$3:$J2140,$J2140),"-")</f>
        <v>-</v>
      </c>
      <c r="U2140" s="112" t="str">
        <f t="shared" si="206"/>
        <v>-</v>
      </c>
      <c r="V2140" s="112" t="str">
        <f t="shared" si="203"/>
        <v>-</v>
      </c>
      <c r="W2140" s="27" t="str">
        <f>IF(LEN($C2140)=0,IF($D2140&gt;0,COUNTIFS($A$3:$A2140,$A2140),"-"),"Escluso")</f>
        <v>-</v>
      </c>
      <c r="X2140" s="2" t="str">
        <f>IF(LEN($C2140)=0,IF($D2140&gt;0,COUNTIFS($J$3:$J2140,$J2140,$C$3:$C2140,""),"-"),"Escluso")</f>
        <v>-</v>
      </c>
      <c r="Y2140" s="127" t="str">
        <f t="shared" si="201"/>
        <v>-</v>
      </c>
      <c r="Z2140" s="2" t="str">
        <f>IF($D2140&gt;0,COUNTIFS($O$3:$O2140,$O2140,$L$3:$L2140,$L2140,$I$3:$I2140,$I2140),"-")</f>
        <v>-</v>
      </c>
      <c r="AA2140" s="27" t="str">
        <f>IF($D2140&gt;0,IF(OR($Z2140 &gt;1,$L2140&lt;&gt;"Adulti"),0,VLOOKUP($P2140,Regione!$B$2:$C$22,2,FALSE)),"-")</f>
        <v>-</v>
      </c>
      <c r="AB2140" s="27" t="str">
        <f>IF($D2140&gt;0,IF(COUNTIFS($O$3:$O2140,$O2140,$L$3:$L2140,$L2140,$I$3:$I2140,$I2140) &gt;1,0,SUMIFS($Y$3:$Y$2503,$L$3:$L$2503,$L2140,$O$3:$O$2503,$O2140,$I$3:$I$2503,$I2140)),"-")</f>
        <v>-</v>
      </c>
      <c r="AC2140" s="27" t="str">
        <f t="shared" si="204"/>
        <v>-</v>
      </c>
    </row>
    <row r="2141" spans="1:29" s="1" customFormat="1">
      <c r="A2141" s="13"/>
      <c r="B2141" s="107" t="str">
        <f>IF(COUNTA($A2141)&gt;0,VLOOKUP($A2141,Corsa!$A$1:$F$43,2,FALSE),"-")</f>
        <v>-</v>
      </c>
      <c r="C2141" s="11"/>
      <c r="D2141" s="13"/>
      <c r="E2141" s="13"/>
      <c r="F2141" s="46" t="str">
        <f>IF(COUNTA($A2141)&gt;0,VLOOKUP($A2141,Corsa!$A$1:$F$43,3,FALSE),"-")</f>
        <v>-</v>
      </c>
      <c r="G2141" s="28" t="str">
        <f>IF($D2141&gt;0,VLOOKUP($D2141,Iscrizioni!$A$2:$M$2502,9,FALSE),"-")</f>
        <v>-</v>
      </c>
      <c r="H2141" s="28" t="str">
        <f>IF($D2141&gt;0,VLOOKUP($D2141,Iscrizioni!$A$2:$M$2502,4,FALSE),"-")</f>
        <v>-</v>
      </c>
      <c r="I2141" s="27" t="str">
        <f>IF($D2141&gt;0,VLOOKUP($D2141,Iscrizioni!$A$2:$M$2502,5,FALSE),"-")</f>
        <v>-</v>
      </c>
      <c r="J2141" s="27" t="str">
        <f>IF($D2141&gt;0,VLOOKUP($D2141,Iscrizioni!$A$2:$M$2502,10,FALSE),"-")</f>
        <v>-</v>
      </c>
      <c r="K2141" s="27" t="str">
        <f t="shared" si="202"/>
        <v>-</v>
      </c>
      <c r="L2141" s="46" t="str">
        <f>IF($D2141&gt;0,VLOOKUP($D2141,Iscrizioni!$A$2:$M$2502,11,FALSE),"-")</f>
        <v>-</v>
      </c>
      <c r="M2141" s="27" t="str">
        <f>IF($D2141&gt;0,VLOOKUP($D2141,Iscrizioni!$A$2:$N$2502,12,FALSE),"-")</f>
        <v>-</v>
      </c>
      <c r="N2141" s="46" t="str">
        <f>IF($D2141&gt;0,VLOOKUP($D2141,Iscrizioni!$A$2:$M$2502,6,FALSE),"-")</f>
        <v>-</v>
      </c>
      <c r="O2141" s="107" t="str">
        <f>IF($D2141&gt;0,VLOOKUP($D2141,Iscrizioni!$A$2:$M$2502,7,FALSE),"-")</f>
        <v>-</v>
      </c>
      <c r="P2141" s="46" t="str">
        <f>IF($D2141&gt;0,VLOOKUP(LEFT($N2141,1),Regione!$A$2:$C$21,2,FALSE),"-")</f>
        <v>-</v>
      </c>
      <c r="Q2141" s="112" t="str">
        <f ca="1">IF($D2141&gt;0,NormalizzaTempo("D",CELL("tipo",$E2141),$E2141),"-")</f>
        <v>-</v>
      </c>
      <c r="R2141" s="27" t="str">
        <f>IF($D2141&gt;0,VLOOKUP($D2141,Iscrizioni!$A$2:$M$2502,13,FALSE),"-")</f>
        <v>-</v>
      </c>
      <c r="S2141" s="112" t="str">
        <f t="shared" si="205"/>
        <v>-</v>
      </c>
      <c r="T2141" s="112" t="str">
        <f>IF($D2141&gt;0,SUMIFS($S$3:$S2141,$X$3:$X2141,1,$J$3:$J2141,$J2141),"-")</f>
        <v>-</v>
      </c>
      <c r="U2141" s="112" t="str">
        <f t="shared" si="206"/>
        <v>-</v>
      </c>
      <c r="V2141" s="112" t="str">
        <f t="shared" si="203"/>
        <v>-</v>
      </c>
      <c r="W2141" s="27" t="str">
        <f>IF(LEN($C2141)=0,IF($D2141&gt;0,COUNTIFS($A$3:$A2141,$A2141),"-"),"Escluso")</f>
        <v>-</v>
      </c>
      <c r="X2141" s="2" t="str">
        <f>IF(LEN($C2141)=0,IF($D2141&gt;0,COUNTIFS($J$3:$J2141,$J2141,$C$3:$C2141,""),"-"),"Escluso")</f>
        <v>-</v>
      </c>
      <c r="Y2141" s="127" t="str">
        <f t="shared" si="201"/>
        <v>-</v>
      </c>
      <c r="Z2141" s="2" t="str">
        <f>IF($D2141&gt;0,COUNTIFS($O$3:$O2141,$O2141,$L$3:$L2141,$L2141,$I$3:$I2141,$I2141),"-")</f>
        <v>-</v>
      </c>
      <c r="AA2141" s="27" t="str">
        <f>IF($D2141&gt;0,IF(OR($Z2141 &gt;1,$L2141&lt;&gt;"Adulti"),0,VLOOKUP($P2141,Regione!$B$2:$C$22,2,FALSE)),"-")</f>
        <v>-</v>
      </c>
      <c r="AB2141" s="27" t="str">
        <f>IF($D2141&gt;0,IF(COUNTIFS($O$3:$O2141,$O2141,$L$3:$L2141,$L2141,$I$3:$I2141,$I2141) &gt;1,0,SUMIFS($Y$3:$Y$2503,$L$3:$L$2503,$L2141,$O$3:$O$2503,$O2141,$I$3:$I$2503,$I2141)),"-")</f>
        <v>-</v>
      </c>
      <c r="AC2141" s="27" t="str">
        <f t="shared" si="204"/>
        <v>-</v>
      </c>
    </row>
    <row r="2142" spans="1:29" s="1" customFormat="1">
      <c r="A2142" s="13"/>
      <c r="B2142" s="107" t="str">
        <f>IF(COUNTA($A2142)&gt;0,VLOOKUP($A2142,Corsa!$A$1:$F$43,2,FALSE),"-")</f>
        <v>-</v>
      </c>
      <c r="C2142" s="11"/>
      <c r="D2142" s="13"/>
      <c r="E2142" s="13"/>
      <c r="F2142" s="46" t="str">
        <f>IF(COUNTA($A2142)&gt;0,VLOOKUP($A2142,Corsa!$A$1:$F$43,3,FALSE),"-")</f>
        <v>-</v>
      </c>
      <c r="G2142" s="28" t="str">
        <f>IF($D2142&gt;0,VLOOKUP($D2142,Iscrizioni!$A$2:$M$2502,9,FALSE),"-")</f>
        <v>-</v>
      </c>
      <c r="H2142" s="28" t="str">
        <f>IF($D2142&gt;0,VLOOKUP($D2142,Iscrizioni!$A$2:$M$2502,4,FALSE),"-")</f>
        <v>-</v>
      </c>
      <c r="I2142" s="27" t="str">
        <f>IF($D2142&gt;0,VLOOKUP($D2142,Iscrizioni!$A$2:$M$2502,5,FALSE),"-")</f>
        <v>-</v>
      </c>
      <c r="J2142" s="27" t="str">
        <f>IF($D2142&gt;0,VLOOKUP($D2142,Iscrizioni!$A$2:$M$2502,10,FALSE),"-")</f>
        <v>-</v>
      </c>
      <c r="K2142" s="27" t="str">
        <f t="shared" si="202"/>
        <v>-</v>
      </c>
      <c r="L2142" s="46" t="str">
        <f>IF($D2142&gt;0,VLOOKUP($D2142,Iscrizioni!$A$2:$M$2502,11,FALSE),"-")</f>
        <v>-</v>
      </c>
      <c r="M2142" s="27" t="str">
        <f>IF($D2142&gt;0,VLOOKUP($D2142,Iscrizioni!$A$2:$N$2502,12,FALSE),"-")</f>
        <v>-</v>
      </c>
      <c r="N2142" s="46" t="str">
        <f>IF($D2142&gt;0,VLOOKUP($D2142,Iscrizioni!$A$2:$M$2502,6,FALSE),"-")</f>
        <v>-</v>
      </c>
      <c r="O2142" s="107" t="str">
        <f>IF($D2142&gt;0,VLOOKUP($D2142,Iscrizioni!$A$2:$M$2502,7,FALSE),"-")</f>
        <v>-</v>
      </c>
      <c r="P2142" s="46" t="str">
        <f>IF($D2142&gt;0,VLOOKUP(LEFT($N2142,1),Regione!$A$2:$C$21,2,FALSE),"-")</f>
        <v>-</v>
      </c>
      <c r="Q2142" s="112" t="str">
        <f ca="1">IF($D2142&gt;0,NormalizzaTempo("D",CELL("tipo",$E2142),$E2142),"-")</f>
        <v>-</v>
      </c>
      <c r="R2142" s="27" t="str">
        <f>IF($D2142&gt;0,VLOOKUP($D2142,Iscrizioni!$A$2:$M$2502,13,FALSE),"-")</f>
        <v>-</v>
      </c>
      <c r="S2142" s="112" t="str">
        <f t="shared" si="205"/>
        <v>-</v>
      </c>
      <c r="T2142" s="112" t="str">
        <f>IF($D2142&gt;0,SUMIFS($S$3:$S2142,$X$3:$X2142,1,$J$3:$J2142,$J2142),"-")</f>
        <v>-</v>
      </c>
      <c r="U2142" s="112" t="str">
        <f t="shared" si="206"/>
        <v>-</v>
      </c>
      <c r="V2142" s="112" t="str">
        <f t="shared" si="203"/>
        <v>-</v>
      </c>
      <c r="W2142" s="27" t="str">
        <f>IF(LEN($C2142)=0,IF($D2142&gt;0,COUNTIFS($A$3:$A2142,$A2142),"-"),"Escluso")</f>
        <v>-</v>
      </c>
      <c r="X2142" s="2" t="str">
        <f>IF(LEN($C2142)=0,IF($D2142&gt;0,COUNTIFS($J$3:$J2142,$J2142,$C$3:$C2142,""),"-"),"Escluso")</f>
        <v>-</v>
      </c>
      <c r="Y2142" s="127" t="str">
        <f t="shared" si="201"/>
        <v>-</v>
      </c>
      <c r="Z2142" s="2" t="str">
        <f>IF($D2142&gt;0,COUNTIFS($O$3:$O2142,$O2142,$L$3:$L2142,$L2142,$I$3:$I2142,$I2142),"-")</f>
        <v>-</v>
      </c>
      <c r="AA2142" s="27" t="str">
        <f>IF($D2142&gt;0,IF(OR($Z2142 &gt;1,$L2142&lt;&gt;"Adulti"),0,VLOOKUP($P2142,Regione!$B$2:$C$22,2,FALSE)),"-")</f>
        <v>-</v>
      </c>
      <c r="AB2142" s="27" t="str">
        <f>IF($D2142&gt;0,IF(COUNTIFS($O$3:$O2142,$O2142,$L$3:$L2142,$L2142,$I$3:$I2142,$I2142) &gt;1,0,SUMIFS($Y$3:$Y$2503,$L$3:$L$2503,$L2142,$O$3:$O$2503,$O2142,$I$3:$I$2503,$I2142)),"-")</f>
        <v>-</v>
      </c>
      <c r="AC2142" s="27" t="str">
        <f t="shared" si="204"/>
        <v>-</v>
      </c>
    </row>
    <row r="2143" spans="1:29" s="1" customFormat="1">
      <c r="A2143" s="13"/>
      <c r="B2143" s="107" t="str">
        <f>IF(COUNTA($A2143)&gt;0,VLOOKUP($A2143,Corsa!$A$1:$F$43,2,FALSE),"-")</f>
        <v>-</v>
      </c>
      <c r="C2143" s="11"/>
      <c r="D2143" s="13"/>
      <c r="E2143" s="13"/>
      <c r="F2143" s="46" t="str">
        <f>IF(COUNTA($A2143)&gt;0,VLOOKUP($A2143,Corsa!$A$1:$F$43,3,FALSE),"-")</f>
        <v>-</v>
      </c>
      <c r="G2143" s="28" t="str">
        <f>IF($D2143&gt;0,VLOOKUP($D2143,Iscrizioni!$A$2:$M$2502,9,FALSE),"-")</f>
        <v>-</v>
      </c>
      <c r="H2143" s="28" t="str">
        <f>IF($D2143&gt;0,VLOOKUP($D2143,Iscrizioni!$A$2:$M$2502,4,FALSE),"-")</f>
        <v>-</v>
      </c>
      <c r="I2143" s="27" t="str">
        <f>IF($D2143&gt;0,VLOOKUP($D2143,Iscrizioni!$A$2:$M$2502,5,FALSE),"-")</f>
        <v>-</v>
      </c>
      <c r="J2143" s="27" t="str">
        <f>IF($D2143&gt;0,VLOOKUP($D2143,Iscrizioni!$A$2:$M$2502,10,FALSE),"-")</f>
        <v>-</v>
      </c>
      <c r="K2143" s="27" t="str">
        <f t="shared" si="202"/>
        <v>-</v>
      </c>
      <c r="L2143" s="46" t="str">
        <f>IF($D2143&gt;0,VLOOKUP($D2143,Iscrizioni!$A$2:$M$2502,11,FALSE),"-")</f>
        <v>-</v>
      </c>
      <c r="M2143" s="27" t="str">
        <f>IF($D2143&gt;0,VLOOKUP($D2143,Iscrizioni!$A$2:$N$2502,12,FALSE),"-")</f>
        <v>-</v>
      </c>
      <c r="N2143" s="46" t="str">
        <f>IF($D2143&gt;0,VLOOKUP($D2143,Iscrizioni!$A$2:$M$2502,6,FALSE),"-")</f>
        <v>-</v>
      </c>
      <c r="O2143" s="107" t="str">
        <f>IF($D2143&gt;0,VLOOKUP($D2143,Iscrizioni!$A$2:$M$2502,7,FALSE),"-")</f>
        <v>-</v>
      </c>
      <c r="P2143" s="46" t="str">
        <f>IF($D2143&gt;0,VLOOKUP(LEFT($N2143,1),Regione!$A$2:$C$21,2,FALSE),"-")</f>
        <v>-</v>
      </c>
      <c r="Q2143" s="112" t="str">
        <f ca="1">IF($D2143&gt;0,NormalizzaTempo("D",CELL("tipo",$E2143),$E2143),"-")</f>
        <v>-</v>
      </c>
      <c r="R2143" s="27" t="str">
        <f>IF($D2143&gt;0,VLOOKUP($D2143,Iscrizioni!$A$2:$M$2502,13,FALSE),"-")</f>
        <v>-</v>
      </c>
      <c r="S2143" s="112" t="str">
        <f t="shared" si="205"/>
        <v>-</v>
      </c>
      <c r="T2143" s="112" t="str">
        <f>IF($D2143&gt;0,SUMIFS($S$3:$S2143,$X$3:$X2143,1,$J$3:$J2143,$J2143),"-")</f>
        <v>-</v>
      </c>
      <c r="U2143" s="112" t="str">
        <f t="shared" si="206"/>
        <v>-</v>
      </c>
      <c r="V2143" s="112" t="str">
        <f t="shared" si="203"/>
        <v>-</v>
      </c>
      <c r="W2143" s="27" t="str">
        <f>IF(LEN($C2143)=0,IF($D2143&gt;0,COUNTIFS($A$3:$A2143,$A2143),"-"),"Escluso")</f>
        <v>-</v>
      </c>
      <c r="X2143" s="2" t="str">
        <f>IF(LEN($C2143)=0,IF($D2143&gt;0,COUNTIFS($J$3:$J2143,$J2143,$C$3:$C2143,""),"-"),"Escluso")</f>
        <v>-</v>
      </c>
      <c r="Y2143" s="127" t="str">
        <f t="shared" si="201"/>
        <v>-</v>
      </c>
      <c r="Z2143" s="2" t="str">
        <f>IF($D2143&gt;0,COUNTIFS($O$3:$O2143,$O2143,$L$3:$L2143,$L2143,$I$3:$I2143,$I2143),"-")</f>
        <v>-</v>
      </c>
      <c r="AA2143" s="27" t="str">
        <f>IF($D2143&gt;0,IF(OR($Z2143 &gt;1,$L2143&lt;&gt;"Adulti"),0,VLOOKUP($P2143,Regione!$B$2:$C$22,2,FALSE)),"-")</f>
        <v>-</v>
      </c>
      <c r="AB2143" s="27" t="str">
        <f>IF($D2143&gt;0,IF(COUNTIFS($O$3:$O2143,$O2143,$L$3:$L2143,$L2143,$I$3:$I2143,$I2143) &gt;1,0,SUMIFS($Y$3:$Y$2503,$L$3:$L$2503,$L2143,$O$3:$O$2503,$O2143,$I$3:$I$2503,$I2143)),"-")</f>
        <v>-</v>
      </c>
      <c r="AC2143" s="27" t="str">
        <f t="shared" si="204"/>
        <v>-</v>
      </c>
    </row>
    <row r="2144" spans="1:29" s="1" customFormat="1">
      <c r="A2144" s="13"/>
      <c r="B2144" s="107" t="str">
        <f>IF(COUNTA($A2144)&gt;0,VLOOKUP($A2144,Corsa!$A$1:$F$43,2,FALSE),"-")</f>
        <v>-</v>
      </c>
      <c r="C2144" s="11"/>
      <c r="D2144" s="13"/>
      <c r="E2144" s="13"/>
      <c r="F2144" s="46" t="str">
        <f>IF(COUNTA($A2144)&gt;0,VLOOKUP($A2144,Corsa!$A$1:$F$43,3,FALSE),"-")</f>
        <v>-</v>
      </c>
      <c r="G2144" s="28" t="str">
        <f>IF($D2144&gt;0,VLOOKUP($D2144,Iscrizioni!$A$2:$M$2502,9,FALSE),"-")</f>
        <v>-</v>
      </c>
      <c r="H2144" s="28" t="str">
        <f>IF($D2144&gt;0,VLOOKUP($D2144,Iscrizioni!$A$2:$M$2502,4,FALSE),"-")</f>
        <v>-</v>
      </c>
      <c r="I2144" s="27" t="str">
        <f>IF($D2144&gt;0,VLOOKUP($D2144,Iscrizioni!$A$2:$M$2502,5,FALSE),"-")</f>
        <v>-</v>
      </c>
      <c r="J2144" s="27" t="str">
        <f>IF($D2144&gt;0,VLOOKUP($D2144,Iscrizioni!$A$2:$M$2502,10,FALSE),"-")</f>
        <v>-</v>
      </c>
      <c r="K2144" s="27" t="str">
        <f t="shared" si="202"/>
        <v>-</v>
      </c>
      <c r="L2144" s="46" t="str">
        <f>IF($D2144&gt;0,VLOOKUP($D2144,Iscrizioni!$A$2:$M$2502,11,FALSE),"-")</f>
        <v>-</v>
      </c>
      <c r="M2144" s="27" t="str">
        <f>IF($D2144&gt;0,VLOOKUP($D2144,Iscrizioni!$A$2:$N$2502,12,FALSE),"-")</f>
        <v>-</v>
      </c>
      <c r="N2144" s="46" t="str">
        <f>IF($D2144&gt;0,VLOOKUP($D2144,Iscrizioni!$A$2:$M$2502,6,FALSE),"-")</f>
        <v>-</v>
      </c>
      <c r="O2144" s="107" t="str">
        <f>IF($D2144&gt;0,VLOOKUP($D2144,Iscrizioni!$A$2:$M$2502,7,FALSE),"-")</f>
        <v>-</v>
      </c>
      <c r="P2144" s="46" t="str">
        <f>IF($D2144&gt;0,VLOOKUP(LEFT($N2144,1),Regione!$A$2:$C$21,2,FALSE),"-")</f>
        <v>-</v>
      </c>
      <c r="Q2144" s="112" t="str">
        <f ca="1">IF($D2144&gt;0,NormalizzaTempo("D",CELL("tipo",$E2144),$E2144),"-")</f>
        <v>-</v>
      </c>
      <c r="R2144" s="27" t="str">
        <f>IF($D2144&gt;0,VLOOKUP($D2144,Iscrizioni!$A$2:$M$2502,13,FALSE),"-")</f>
        <v>-</v>
      </c>
      <c r="S2144" s="112" t="str">
        <f t="shared" si="205"/>
        <v>-</v>
      </c>
      <c r="T2144" s="112" t="str">
        <f>IF($D2144&gt;0,SUMIFS($S$3:$S2144,$X$3:$X2144,1,$J$3:$J2144,$J2144),"-")</f>
        <v>-</v>
      </c>
      <c r="U2144" s="112" t="str">
        <f t="shared" si="206"/>
        <v>-</v>
      </c>
      <c r="V2144" s="112" t="str">
        <f t="shared" si="203"/>
        <v>-</v>
      </c>
      <c r="W2144" s="27" t="str">
        <f>IF(LEN($C2144)=0,IF($D2144&gt;0,COUNTIFS($A$3:$A2144,$A2144),"-"),"Escluso")</f>
        <v>-</v>
      </c>
      <c r="X2144" s="2" t="str">
        <f>IF(LEN($C2144)=0,IF($D2144&gt;0,COUNTIFS($J$3:$J2144,$J2144,$C$3:$C2144,""),"-"),"Escluso")</f>
        <v>-</v>
      </c>
      <c r="Y2144" s="127" t="str">
        <f t="shared" si="201"/>
        <v>-</v>
      </c>
      <c r="Z2144" s="2" t="str">
        <f>IF($D2144&gt;0,COUNTIFS($O$3:$O2144,$O2144,$L$3:$L2144,$L2144,$I$3:$I2144,$I2144),"-")</f>
        <v>-</v>
      </c>
      <c r="AA2144" s="27" t="str">
        <f>IF($D2144&gt;0,IF(OR($Z2144 &gt;1,$L2144&lt;&gt;"Adulti"),0,VLOOKUP($P2144,Regione!$B$2:$C$22,2,FALSE)),"-")</f>
        <v>-</v>
      </c>
      <c r="AB2144" s="27" t="str">
        <f>IF($D2144&gt;0,IF(COUNTIFS($O$3:$O2144,$O2144,$L$3:$L2144,$L2144,$I$3:$I2144,$I2144) &gt;1,0,SUMIFS($Y$3:$Y$2503,$L$3:$L$2503,$L2144,$O$3:$O$2503,$O2144,$I$3:$I$2503,$I2144)),"-")</f>
        <v>-</v>
      </c>
      <c r="AC2144" s="27" t="str">
        <f t="shared" si="204"/>
        <v>-</v>
      </c>
    </row>
    <row r="2145" spans="1:29" s="1" customFormat="1">
      <c r="A2145" s="13"/>
      <c r="B2145" s="107" t="str">
        <f>IF(COUNTA($A2145)&gt;0,VLOOKUP($A2145,Corsa!$A$1:$F$43,2,FALSE),"-")</f>
        <v>-</v>
      </c>
      <c r="C2145" s="11"/>
      <c r="D2145" s="13"/>
      <c r="E2145" s="13"/>
      <c r="F2145" s="46" t="str">
        <f>IF(COUNTA($A2145)&gt;0,VLOOKUP($A2145,Corsa!$A$1:$F$43,3,FALSE),"-")</f>
        <v>-</v>
      </c>
      <c r="G2145" s="28" t="str">
        <f>IF($D2145&gt;0,VLOOKUP($D2145,Iscrizioni!$A$2:$M$2502,9,FALSE),"-")</f>
        <v>-</v>
      </c>
      <c r="H2145" s="28" t="str">
        <f>IF($D2145&gt;0,VLOOKUP($D2145,Iscrizioni!$A$2:$M$2502,4,FALSE),"-")</f>
        <v>-</v>
      </c>
      <c r="I2145" s="27" t="str">
        <f>IF($D2145&gt;0,VLOOKUP($D2145,Iscrizioni!$A$2:$M$2502,5,FALSE),"-")</f>
        <v>-</v>
      </c>
      <c r="J2145" s="27" t="str">
        <f>IF($D2145&gt;0,VLOOKUP($D2145,Iscrizioni!$A$2:$M$2502,10,FALSE),"-")</f>
        <v>-</v>
      </c>
      <c r="K2145" s="27" t="str">
        <f t="shared" si="202"/>
        <v>-</v>
      </c>
      <c r="L2145" s="46" t="str">
        <f>IF($D2145&gt;0,VLOOKUP($D2145,Iscrizioni!$A$2:$M$2502,11,FALSE),"-")</f>
        <v>-</v>
      </c>
      <c r="M2145" s="27" t="str">
        <f>IF($D2145&gt;0,VLOOKUP($D2145,Iscrizioni!$A$2:$N$2502,12,FALSE),"-")</f>
        <v>-</v>
      </c>
      <c r="N2145" s="46" t="str">
        <f>IF($D2145&gt;0,VLOOKUP($D2145,Iscrizioni!$A$2:$M$2502,6,FALSE),"-")</f>
        <v>-</v>
      </c>
      <c r="O2145" s="107" t="str">
        <f>IF($D2145&gt;0,VLOOKUP($D2145,Iscrizioni!$A$2:$M$2502,7,FALSE),"-")</f>
        <v>-</v>
      </c>
      <c r="P2145" s="46" t="str">
        <f>IF($D2145&gt;0,VLOOKUP(LEFT($N2145,1),Regione!$A$2:$C$21,2,FALSE),"-")</f>
        <v>-</v>
      </c>
      <c r="Q2145" s="112" t="str">
        <f ca="1">IF($D2145&gt;0,NormalizzaTempo("D",CELL("tipo",$E2145),$E2145),"-")</f>
        <v>-</v>
      </c>
      <c r="R2145" s="27" t="str">
        <f>IF($D2145&gt;0,VLOOKUP($D2145,Iscrizioni!$A$2:$M$2502,13,FALSE),"-")</f>
        <v>-</v>
      </c>
      <c r="S2145" s="112" t="str">
        <f t="shared" si="205"/>
        <v>-</v>
      </c>
      <c r="T2145" s="112" t="str">
        <f>IF($D2145&gt;0,SUMIFS($S$3:$S2145,$X$3:$X2145,1,$J$3:$J2145,$J2145),"-")</f>
        <v>-</v>
      </c>
      <c r="U2145" s="112" t="str">
        <f t="shared" si="206"/>
        <v>-</v>
      </c>
      <c r="V2145" s="112" t="str">
        <f t="shared" si="203"/>
        <v>-</v>
      </c>
      <c r="W2145" s="27" t="str">
        <f>IF(LEN($C2145)=0,IF($D2145&gt;0,COUNTIFS($A$3:$A2145,$A2145),"-"),"Escluso")</f>
        <v>-</v>
      </c>
      <c r="X2145" s="2" t="str">
        <f>IF(LEN($C2145)=0,IF($D2145&gt;0,COUNTIFS($J$3:$J2145,$J2145,$C$3:$C2145,""),"-"),"Escluso")</f>
        <v>-</v>
      </c>
      <c r="Y2145" s="127" t="str">
        <f t="shared" si="201"/>
        <v>-</v>
      </c>
      <c r="Z2145" s="2" t="str">
        <f>IF($D2145&gt;0,COUNTIFS($O$3:$O2145,$O2145,$L$3:$L2145,$L2145,$I$3:$I2145,$I2145),"-")</f>
        <v>-</v>
      </c>
      <c r="AA2145" s="27" t="str">
        <f>IF($D2145&gt;0,IF(OR($Z2145 &gt;1,$L2145&lt;&gt;"Adulti"),0,VLOOKUP($P2145,Regione!$B$2:$C$22,2,FALSE)),"-")</f>
        <v>-</v>
      </c>
      <c r="AB2145" s="27" t="str">
        <f>IF($D2145&gt;0,IF(COUNTIFS($O$3:$O2145,$O2145,$L$3:$L2145,$L2145,$I$3:$I2145,$I2145) &gt;1,0,SUMIFS($Y$3:$Y$2503,$L$3:$L$2503,$L2145,$O$3:$O$2503,$O2145,$I$3:$I$2503,$I2145)),"-")</f>
        <v>-</v>
      </c>
      <c r="AC2145" s="27" t="str">
        <f t="shared" si="204"/>
        <v>-</v>
      </c>
    </row>
    <row r="2146" spans="1:29" s="1" customFormat="1">
      <c r="A2146" s="13"/>
      <c r="B2146" s="107" t="str">
        <f>IF(COUNTA($A2146)&gt;0,VLOOKUP($A2146,Corsa!$A$1:$F$43,2,FALSE),"-")</f>
        <v>-</v>
      </c>
      <c r="C2146" s="11"/>
      <c r="D2146" s="13"/>
      <c r="E2146" s="13"/>
      <c r="F2146" s="46" t="str">
        <f>IF(COUNTA($A2146)&gt;0,VLOOKUP($A2146,Corsa!$A$1:$F$43,3,FALSE),"-")</f>
        <v>-</v>
      </c>
      <c r="G2146" s="28" t="str">
        <f>IF($D2146&gt;0,VLOOKUP($D2146,Iscrizioni!$A$2:$M$2502,9,FALSE),"-")</f>
        <v>-</v>
      </c>
      <c r="H2146" s="28" t="str">
        <f>IF($D2146&gt;0,VLOOKUP($D2146,Iscrizioni!$A$2:$M$2502,4,FALSE),"-")</f>
        <v>-</v>
      </c>
      <c r="I2146" s="27" t="str">
        <f>IF($D2146&gt;0,VLOOKUP($D2146,Iscrizioni!$A$2:$M$2502,5,FALSE),"-")</f>
        <v>-</v>
      </c>
      <c r="J2146" s="27" t="str">
        <f>IF($D2146&gt;0,VLOOKUP($D2146,Iscrizioni!$A$2:$M$2502,10,FALSE),"-")</f>
        <v>-</v>
      </c>
      <c r="K2146" s="27" t="str">
        <f t="shared" si="202"/>
        <v>-</v>
      </c>
      <c r="L2146" s="46" t="str">
        <f>IF($D2146&gt;0,VLOOKUP($D2146,Iscrizioni!$A$2:$M$2502,11,FALSE),"-")</f>
        <v>-</v>
      </c>
      <c r="M2146" s="27" t="str">
        <f>IF($D2146&gt;0,VLOOKUP($D2146,Iscrizioni!$A$2:$N$2502,12,FALSE),"-")</f>
        <v>-</v>
      </c>
      <c r="N2146" s="46" t="str">
        <f>IF($D2146&gt;0,VLOOKUP($D2146,Iscrizioni!$A$2:$M$2502,6,FALSE),"-")</f>
        <v>-</v>
      </c>
      <c r="O2146" s="107" t="str">
        <f>IF($D2146&gt;0,VLOOKUP($D2146,Iscrizioni!$A$2:$M$2502,7,FALSE),"-")</f>
        <v>-</v>
      </c>
      <c r="P2146" s="46" t="str">
        <f>IF($D2146&gt;0,VLOOKUP(LEFT($N2146,1),Regione!$A$2:$C$21,2,FALSE),"-")</f>
        <v>-</v>
      </c>
      <c r="Q2146" s="112" t="str">
        <f ca="1">IF($D2146&gt;0,NormalizzaTempo("D",CELL("tipo",$E2146),$E2146),"-")</f>
        <v>-</v>
      </c>
      <c r="R2146" s="27" t="str">
        <f>IF($D2146&gt;0,VLOOKUP($D2146,Iscrizioni!$A$2:$M$2502,13,FALSE),"-")</f>
        <v>-</v>
      </c>
      <c r="S2146" s="112" t="str">
        <f t="shared" si="205"/>
        <v>-</v>
      </c>
      <c r="T2146" s="112" t="str">
        <f>IF($D2146&gt;0,SUMIFS($S$3:$S2146,$X$3:$X2146,1,$J$3:$J2146,$J2146),"-")</f>
        <v>-</v>
      </c>
      <c r="U2146" s="112" t="str">
        <f t="shared" si="206"/>
        <v>-</v>
      </c>
      <c r="V2146" s="112" t="str">
        <f t="shared" si="203"/>
        <v>-</v>
      </c>
      <c r="W2146" s="27" t="str">
        <f>IF(LEN($C2146)=0,IF($D2146&gt;0,COUNTIFS($A$3:$A2146,$A2146),"-"),"Escluso")</f>
        <v>-</v>
      </c>
      <c r="X2146" s="2" t="str">
        <f>IF(LEN($C2146)=0,IF($D2146&gt;0,COUNTIFS($J$3:$J2146,$J2146,$C$3:$C2146,""),"-"),"Escluso")</f>
        <v>-</v>
      </c>
      <c r="Y2146" s="127" t="str">
        <f t="shared" si="201"/>
        <v>-</v>
      </c>
      <c r="Z2146" s="2" t="str">
        <f>IF($D2146&gt;0,COUNTIFS($O$3:$O2146,$O2146,$L$3:$L2146,$L2146,$I$3:$I2146,$I2146),"-")</f>
        <v>-</v>
      </c>
      <c r="AA2146" s="27" t="str">
        <f>IF($D2146&gt;0,IF(OR($Z2146 &gt;1,$L2146&lt;&gt;"Adulti"),0,VLOOKUP($P2146,Regione!$B$2:$C$22,2,FALSE)),"-")</f>
        <v>-</v>
      </c>
      <c r="AB2146" s="27" t="str">
        <f>IF($D2146&gt;0,IF(COUNTIFS($O$3:$O2146,$O2146,$L$3:$L2146,$L2146,$I$3:$I2146,$I2146) &gt;1,0,SUMIFS($Y$3:$Y$2503,$L$3:$L$2503,$L2146,$O$3:$O$2503,$O2146,$I$3:$I$2503,$I2146)),"-")</f>
        <v>-</v>
      </c>
      <c r="AC2146" s="27" t="str">
        <f t="shared" si="204"/>
        <v>-</v>
      </c>
    </row>
    <row r="2147" spans="1:29" s="1" customFormat="1">
      <c r="A2147" s="13"/>
      <c r="B2147" s="107" t="str">
        <f>IF(COUNTA($A2147)&gt;0,VLOOKUP($A2147,Corsa!$A$1:$F$43,2,FALSE),"-")</f>
        <v>-</v>
      </c>
      <c r="C2147" s="11"/>
      <c r="D2147" s="13"/>
      <c r="E2147" s="13"/>
      <c r="F2147" s="46" t="str">
        <f>IF(COUNTA($A2147)&gt;0,VLOOKUP($A2147,Corsa!$A$1:$F$43,3,FALSE),"-")</f>
        <v>-</v>
      </c>
      <c r="G2147" s="28" t="str">
        <f>IF($D2147&gt;0,VLOOKUP($D2147,Iscrizioni!$A$2:$M$2502,9,FALSE),"-")</f>
        <v>-</v>
      </c>
      <c r="H2147" s="28" t="str">
        <f>IF($D2147&gt;0,VLOOKUP($D2147,Iscrizioni!$A$2:$M$2502,4,FALSE),"-")</f>
        <v>-</v>
      </c>
      <c r="I2147" s="27" t="str">
        <f>IF($D2147&gt;0,VLOOKUP($D2147,Iscrizioni!$A$2:$M$2502,5,FALSE),"-")</f>
        <v>-</v>
      </c>
      <c r="J2147" s="27" t="str">
        <f>IF($D2147&gt;0,VLOOKUP($D2147,Iscrizioni!$A$2:$M$2502,10,FALSE),"-")</f>
        <v>-</v>
      </c>
      <c r="K2147" s="27" t="str">
        <f t="shared" si="202"/>
        <v>-</v>
      </c>
      <c r="L2147" s="46" t="str">
        <f>IF($D2147&gt;0,VLOOKUP($D2147,Iscrizioni!$A$2:$M$2502,11,FALSE),"-")</f>
        <v>-</v>
      </c>
      <c r="M2147" s="27" t="str">
        <f>IF($D2147&gt;0,VLOOKUP($D2147,Iscrizioni!$A$2:$N$2502,12,FALSE),"-")</f>
        <v>-</v>
      </c>
      <c r="N2147" s="46" t="str">
        <f>IF($D2147&gt;0,VLOOKUP($D2147,Iscrizioni!$A$2:$M$2502,6,FALSE),"-")</f>
        <v>-</v>
      </c>
      <c r="O2147" s="107" t="str">
        <f>IF($D2147&gt;0,VLOOKUP($D2147,Iscrizioni!$A$2:$M$2502,7,FALSE),"-")</f>
        <v>-</v>
      </c>
      <c r="P2147" s="46" t="str">
        <f>IF($D2147&gt;0,VLOOKUP(LEFT($N2147,1),Regione!$A$2:$C$21,2,FALSE),"-")</f>
        <v>-</v>
      </c>
      <c r="Q2147" s="112" t="str">
        <f ca="1">IF($D2147&gt;0,NormalizzaTempo("D",CELL("tipo",$E2147),$E2147),"-")</f>
        <v>-</v>
      </c>
      <c r="R2147" s="27" t="str">
        <f>IF($D2147&gt;0,VLOOKUP($D2147,Iscrizioni!$A$2:$M$2502,13,FALSE),"-")</f>
        <v>-</v>
      </c>
      <c r="S2147" s="112" t="str">
        <f t="shared" si="205"/>
        <v>-</v>
      </c>
      <c r="T2147" s="112" t="str">
        <f>IF($D2147&gt;0,SUMIFS($S$3:$S2147,$X$3:$X2147,1,$J$3:$J2147,$J2147),"-")</f>
        <v>-</v>
      </c>
      <c r="U2147" s="112" t="str">
        <f t="shared" si="206"/>
        <v>-</v>
      </c>
      <c r="V2147" s="112" t="str">
        <f t="shared" si="203"/>
        <v>-</v>
      </c>
      <c r="W2147" s="27" t="str">
        <f>IF(LEN($C2147)=0,IF($D2147&gt;0,COUNTIFS($A$3:$A2147,$A2147),"-"),"Escluso")</f>
        <v>-</v>
      </c>
      <c r="X2147" s="2" t="str">
        <f>IF(LEN($C2147)=0,IF($D2147&gt;0,COUNTIFS($J$3:$J2147,$J2147,$C$3:$C2147,""),"-"),"Escluso")</f>
        <v>-</v>
      </c>
      <c r="Y2147" s="127" t="str">
        <f t="shared" si="201"/>
        <v>-</v>
      </c>
      <c r="Z2147" s="2" t="str">
        <f>IF($D2147&gt;0,COUNTIFS($O$3:$O2147,$O2147,$L$3:$L2147,$L2147,$I$3:$I2147,$I2147),"-")</f>
        <v>-</v>
      </c>
      <c r="AA2147" s="27" t="str">
        <f>IF($D2147&gt;0,IF(OR($Z2147 &gt;1,$L2147&lt;&gt;"Adulti"),0,VLOOKUP($P2147,Regione!$B$2:$C$22,2,FALSE)),"-")</f>
        <v>-</v>
      </c>
      <c r="AB2147" s="27" t="str">
        <f>IF($D2147&gt;0,IF(COUNTIFS($O$3:$O2147,$O2147,$L$3:$L2147,$L2147,$I$3:$I2147,$I2147) &gt;1,0,SUMIFS($Y$3:$Y$2503,$L$3:$L$2503,$L2147,$O$3:$O$2503,$O2147,$I$3:$I$2503,$I2147)),"-")</f>
        <v>-</v>
      </c>
      <c r="AC2147" s="27" t="str">
        <f t="shared" si="204"/>
        <v>-</v>
      </c>
    </row>
    <row r="2148" spans="1:29" s="1" customFormat="1">
      <c r="A2148" s="13"/>
      <c r="B2148" s="107" t="str">
        <f>IF(COUNTA($A2148)&gt;0,VLOOKUP($A2148,Corsa!$A$1:$F$43,2,FALSE),"-")</f>
        <v>-</v>
      </c>
      <c r="C2148" s="11"/>
      <c r="D2148" s="13"/>
      <c r="E2148" s="13"/>
      <c r="F2148" s="46" t="str">
        <f>IF(COUNTA($A2148)&gt;0,VLOOKUP($A2148,Corsa!$A$1:$F$43,3,FALSE),"-")</f>
        <v>-</v>
      </c>
      <c r="G2148" s="28" t="str">
        <f>IF($D2148&gt;0,VLOOKUP($D2148,Iscrizioni!$A$2:$M$2502,9,FALSE),"-")</f>
        <v>-</v>
      </c>
      <c r="H2148" s="28" t="str">
        <f>IF($D2148&gt;0,VLOOKUP($D2148,Iscrizioni!$A$2:$M$2502,4,FALSE),"-")</f>
        <v>-</v>
      </c>
      <c r="I2148" s="27" t="str">
        <f>IF($D2148&gt;0,VLOOKUP($D2148,Iscrizioni!$A$2:$M$2502,5,FALSE),"-")</f>
        <v>-</v>
      </c>
      <c r="J2148" s="27" t="str">
        <f>IF($D2148&gt;0,VLOOKUP($D2148,Iscrizioni!$A$2:$M$2502,10,FALSE),"-")</f>
        <v>-</v>
      </c>
      <c r="K2148" s="27" t="str">
        <f t="shared" si="202"/>
        <v>-</v>
      </c>
      <c r="L2148" s="46" t="str">
        <f>IF($D2148&gt;0,VLOOKUP($D2148,Iscrizioni!$A$2:$M$2502,11,FALSE),"-")</f>
        <v>-</v>
      </c>
      <c r="M2148" s="27" t="str">
        <f>IF($D2148&gt;0,VLOOKUP($D2148,Iscrizioni!$A$2:$N$2502,12,FALSE),"-")</f>
        <v>-</v>
      </c>
      <c r="N2148" s="46" t="str">
        <f>IF($D2148&gt;0,VLOOKUP($D2148,Iscrizioni!$A$2:$M$2502,6,FALSE),"-")</f>
        <v>-</v>
      </c>
      <c r="O2148" s="107" t="str">
        <f>IF($D2148&gt;0,VLOOKUP($D2148,Iscrizioni!$A$2:$M$2502,7,FALSE),"-")</f>
        <v>-</v>
      </c>
      <c r="P2148" s="46" t="str">
        <f>IF($D2148&gt;0,VLOOKUP(LEFT($N2148,1),Regione!$A$2:$C$21,2,FALSE),"-")</f>
        <v>-</v>
      </c>
      <c r="Q2148" s="112" t="str">
        <f ca="1">IF($D2148&gt;0,NormalizzaTempo("D",CELL("tipo",$E2148),$E2148),"-")</f>
        <v>-</v>
      </c>
      <c r="R2148" s="27" t="str">
        <f>IF($D2148&gt;0,VLOOKUP($D2148,Iscrizioni!$A$2:$M$2502,13,FALSE),"-")</f>
        <v>-</v>
      </c>
      <c r="S2148" s="112" t="str">
        <f t="shared" si="205"/>
        <v>-</v>
      </c>
      <c r="T2148" s="112" t="str">
        <f>IF($D2148&gt;0,SUMIFS($S$3:$S2148,$X$3:$X2148,1,$J$3:$J2148,$J2148),"-")</f>
        <v>-</v>
      </c>
      <c r="U2148" s="112" t="str">
        <f t="shared" si="206"/>
        <v>-</v>
      </c>
      <c r="V2148" s="112" t="str">
        <f t="shared" si="203"/>
        <v>-</v>
      </c>
      <c r="W2148" s="27" t="str">
        <f>IF(LEN($C2148)=0,IF($D2148&gt;0,COUNTIFS($A$3:$A2148,$A2148),"-"),"Escluso")</f>
        <v>-</v>
      </c>
      <c r="X2148" s="2" t="str">
        <f>IF(LEN($C2148)=0,IF($D2148&gt;0,COUNTIFS($J$3:$J2148,$J2148,$C$3:$C2148,""),"-"),"Escluso")</f>
        <v>-</v>
      </c>
      <c r="Y2148" s="127" t="str">
        <f t="shared" si="201"/>
        <v>-</v>
      </c>
      <c r="Z2148" s="2" t="str">
        <f>IF($D2148&gt;0,COUNTIFS($O$3:$O2148,$O2148,$L$3:$L2148,$L2148,$I$3:$I2148,$I2148),"-")</f>
        <v>-</v>
      </c>
      <c r="AA2148" s="27" t="str">
        <f>IF($D2148&gt;0,IF(OR($Z2148 &gt;1,$L2148&lt;&gt;"Adulti"),0,VLOOKUP($P2148,Regione!$B$2:$C$22,2,FALSE)),"-")</f>
        <v>-</v>
      </c>
      <c r="AB2148" s="27" t="str">
        <f>IF($D2148&gt;0,IF(COUNTIFS($O$3:$O2148,$O2148,$L$3:$L2148,$L2148,$I$3:$I2148,$I2148) &gt;1,0,SUMIFS($Y$3:$Y$2503,$L$3:$L$2503,$L2148,$O$3:$O$2503,$O2148,$I$3:$I$2503,$I2148)),"-")</f>
        <v>-</v>
      </c>
      <c r="AC2148" s="27" t="str">
        <f t="shared" si="204"/>
        <v>-</v>
      </c>
    </row>
    <row r="2149" spans="1:29" s="1" customFormat="1">
      <c r="A2149" s="13"/>
      <c r="B2149" s="107" t="str">
        <f>IF(COUNTA($A2149)&gt;0,VLOOKUP($A2149,Corsa!$A$1:$F$43,2,FALSE),"-")</f>
        <v>-</v>
      </c>
      <c r="C2149" s="11"/>
      <c r="D2149" s="13"/>
      <c r="E2149" s="13"/>
      <c r="F2149" s="46" t="str">
        <f>IF(COUNTA($A2149)&gt;0,VLOOKUP($A2149,Corsa!$A$1:$F$43,3,FALSE),"-")</f>
        <v>-</v>
      </c>
      <c r="G2149" s="28" t="str">
        <f>IF($D2149&gt;0,VLOOKUP($D2149,Iscrizioni!$A$2:$M$2502,9,FALSE),"-")</f>
        <v>-</v>
      </c>
      <c r="H2149" s="28" t="str">
        <f>IF($D2149&gt;0,VLOOKUP($D2149,Iscrizioni!$A$2:$M$2502,4,FALSE),"-")</f>
        <v>-</v>
      </c>
      <c r="I2149" s="27" t="str">
        <f>IF($D2149&gt;0,VLOOKUP($D2149,Iscrizioni!$A$2:$M$2502,5,FALSE),"-")</f>
        <v>-</v>
      </c>
      <c r="J2149" s="27" t="str">
        <f>IF($D2149&gt;0,VLOOKUP($D2149,Iscrizioni!$A$2:$M$2502,10,FALSE),"-")</f>
        <v>-</v>
      </c>
      <c r="K2149" s="27" t="str">
        <f t="shared" si="202"/>
        <v>-</v>
      </c>
      <c r="L2149" s="46" t="str">
        <f>IF($D2149&gt;0,VLOOKUP($D2149,Iscrizioni!$A$2:$M$2502,11,FALSE),"-")</f>
        <v>-</v>
      </c>
      <c r="M2149" s="27" t="str">
        <f>IF($D2149&gt;0,VLOOKUP($D2149,Iscrizioni!$A$2:$N$2502,12,FALSE),"-")</f>
        <v>-</v>
      </c>
      <c r="N2149" s="46" t="str">
        <f>IF($D2149&gt;0,VLOOKUP($D2149,Iscrizioni!$A$2:$M$2502,6,FALSE),"-")</f>
        <v>-</v>
      </c>
      <c r="O2149" s="107" t="str">
        <f>IF($D2149&gt;0,VLOOKUP($D2149,Iscrizioni!$A$2:$M$2502,7,FALSE),"-")</f>
        <v>-</v>
      </c>
      <c r="P2149" s="46" t="str">
        <f>IF($D2149&gt;0,VLOOKUP(LEFT($N2149,1),Regione!$A$2:$C$21,2,FALSE),"-")</f>
        <v>-</v>
      </c>
      <c r="Q2149" s="112" t="str">
        <f ca="1">IF($D2149&gt;0,NormalizzaTempo("D",CELL("tipo",$E2149),$E2149),"-")</f>
        <v>-</v>
      </c>
      <c r="R2149" s="27" t="str">
        <f>IF($D2149&gt;0,VLOOKUP($D2149,Iscrizioni!$A$2:$M$2502,13,FALSE),"-")</f>
        <v>-</v>
      </c>
      <c r="S2149" s="112" t="str">
        <f t="shared" si="205"/>
        <v>-</v>
      </c>
      <c r="T2149" s="112" t="str">
        <f>IF($D2149&gt;0,SUMIFS($S$3:$S2149,$X$3:$X2149,1,$J$3:$J2149,$J2149),"-")</f>
        <v>-</v>
      </c>
      <c r="U2149" s="112" t="str">
        <f t="shared" si="206"/>
        <v>-</v>
      </c>
      <c r="V2149" s="112" t="str">
        <f t="shared" si="203"/>
        <v>-</v>
      </c>
      <c r="W2149" s="27" t="str">
        <f>IF(LEN($C2149)=0,IF($D2149&gt;0,COUNTIFS($A$3:$A2149,$A2149),"-"),"Escluso")</f>
        <v>-</v>
      </c>
      <c r="X2149" s="2" t="str">
        <f>IF(LEN($C2149)=0,IF($D2149&gt;0,COUNTIFS($J$3:$J2149,$J2149,$C$3:$C2149,""),"-"),"Escluso")</f>
        <v>-</v>
      </c>
      <c r="Y2149" s="127" t="str">
        <f t="shared" si="201"/>
        <v>-</v>
      </c>
      <c r="Z2149" s="2" t="str">
        <f>IF($D2149&gt;0,COUNTIFS($O$3:$O2149,$O2149,$L$3:$L2149,$L2149,$I$3:$I2149,$I2149),"-")</f>
        <v>-</v>
      </c>
      <c r="AA2149" s="27" t="str">
        <f>IF($D2149&gt;0,IF(OR($Z2149 &gt;1,$L2149&lt;&gt;"Adulti"),0,VLOOKUP($P2149,Regione!$B$2:$C$22,2,FALSE)),"-")</f>
        <v>-</v>
      </c>
      <c r="AB2149" s="27" t="str">
        <f>IF($D2149&gt;0,IF(COUNTIFS($O$3:$O2149,$O2149,$L$3:$L2149,$L2149,$I$3:$I2149,$I2149) &gt;1,0,SUMIFS($Y$3:$Y$2503,$L$3:$L$2503,$L2149,$O$3:$O$2503,$O2149,$I$3:$I$2503,$I2149)),"-")</f>
        <v>-</v>
      </c>
      <c r="AC2149" s="27" t="str">
        <f t="shared" si="204"/>
        <v>-</v>
      </c>
    </row>
    <row r="2150" spans="1:29" s="1" customFormat="1">
      <c r="A2150" s="13"/>
      <c r="B2150" s="107" t="str">
        <f>IF(COUNTA($A2150)&gt;0,VLOOKUP($A2150,Corsa!$A$1:$F$43,2,FALSE),"-")</f>
        <v>-</v>
      </c>
      <c r="C2150" s="11"/>
      <c r="D2150" s="13"/>
      <c r="E2150" s="13"/>
      <c r="F2150" s="46" t="str">
        <f>IF(COUNTA($A2150)&gt;0,VLOOKUP($A2150,Corsa!$A$1:$F$43,3,FALSE),"-")</f>
        <v>-</v>
      </c>
      <c r="G2150" s="28" t="str">
        <f>IF($D2150&gt;0,VLOOKUP($D2150,Iscrizioni!$A$2:$M$2502,9,FALSE),"-")</f>
        <v>-</v>
      </c>
      <c r="H2150" s="28" t="str">
        <f>IF($D2150&gt;0,VLOOKUP($D2150,Iscrizioni!$A$2:$M$2502,4,FALSE),"-")</f>
        <v>-</v>
      </c>
      <c r="I2150" s="27" t="str">
        <f>IF($D2150&gt;0,VLOOKUP($D2150,Iscrizioni!$A$2:$M$2502,5,FALSE),"-")</f>
        <v>-</v>
      </c>
      <c r="J2150" s="27" t="str">
        <f>IF($D2150&gt;0,VLOOKUP($D2150,Iscrizioni!$A$2:$M$2502,10,FALSE),"-")</f>
        <v>-</v>
      </c>
      <c r="K2150" s="27" t="str">
        <f t="shared" si="202"/>
        <v>-</v>
      </c>
      <c r="L2150" s="46" t="str">
        <f>IF($D2150&gt;0,VLOOKUP($D2150,Iscrizioni!$A$2:$M$2502,11,FALSE),"-")</f>
        <v>-</v>
      </c>
      <c r="M2150" s="27" t="str">
        <f>IF($D2150&gt;0,VLOOKUP($D2150,Iscrizioni!$A$2:$N$2502,12,FALSE),"-")</f>
        <v>-</v>
      </c>
      <c r="N2150" s="46" t="str">
        <f>IF($D2150&gt;0,VLOOKUP($D2150,Iscrizioni!$A$2:$M$2502,6,FALSE),"-")</f>
        <v>-</v>
      </c>
      <c r="O2150" s="107" t="str">
        <f>IF($D2150&gt;0,VLOOKUP($D2150,Iscrizioni!$A$2:$M$2502,7,FALSE),"-")</f>
        <v>-</v>
      </c>
      <c r="P2150" s="46" t="str">
        <f>IF($D2150&gt;0,VLOOKUP(LEFT($N2150,1),Regione!$A$2:$C$21,2,FALSE),"-")</f>
        <v>-</v>
      </c>
      <c r="Q2150" s="112" t="str">
        <f ca="1">IF($D2150&gt;0,NormalizzaTempo("D",CELL("tipo",$E2150),$E2150),"-")</f>
        <v>-</v>
      </c>
      <c r="R2150" s="27" t="str">
        <f>IF($D2150&gt;0,VLOOKUP($D2150,Iscrizioni!$A$2:$M$2502,13,FALSE),"-")</f>
        <v>-</v>
      </c>
      <c r="S2150" s="112" t="str">
        <f t="shared" si="205"/>
        <v>-</v>
      </c>
      <c r="T2150" s="112" t="str">
        <f>IF($D2150&gt;0,SUMIFS($S$3:$S2150,$X$3:$X2150,1,$J$3:$J2150,$J2150),"-")</f>
        <v>-</v>
      </c>
      <c r="U2150" s="112" t="str">
        <f t="shared" si="206"/>
        <v>-</v>
      </c>
      <c r="V2150" s="112" t="str">
        <f t="shared" si="203"/>
        <v>-</v>
      </c>
      <c r="W2150" s="27" t="str">
        <f>IF(LEN($C2150)=0,IF($D2150&gt;0,COUNTIFS($A$3:$A2150,$A2150),"-"),"Escluso")</f>
        <v>-</v>
      </c>
      <c r="X2150" s="2" t="str">
        <f>IF(LEN($C2150)=0,IF($D2150&gt;0,COUNTIFS($J$3:$J2150,$J2150,$C$3:$C2150,""),"-"),"Escluso")</f>
        <v>-</v>
      </c>
      <c r="Y2150" s="127" t="str">
        <f t="shared" si="201"/>
        <v>-</v>
      </c>
      <c r="Z2150" s="2" t="str">
        <f>IF($D2150&gt;0,COUNTIFS($O$3:$O2150,$O2150,$L$3:$L2150,$L2150,$I$3:$I2150,$I2150),"-")</f>
        <v>-</v>
      </c>
      <c r="AA2150" s="27" t="str">
        <f>IF($D2150&gt;0,IF(OR($Z2150 &gt;1,$L2150&lt;&gt;"Adulti"),0,VLOOKUP($P2150,Regione!$B$2:$C$22,2,FALSE)),"-")</f>
        <v>-</v>
      </c>
      <c r="AB2150" s="27" t="str">
        <f>IF($D2150&gt;0,IF(COUNTIFS($O$3:$O2150,$O2150,$L$3:$L2150,$L2150,$I$3:$I2150,$I2150) &gt;1,0,SUMIFS($Y$3:$Y$2503,$L$3:$L$2503,$L2150,$O$3:$O$2503,$O2150,$I$3:$I$2503,$I2150)),"-")</f>
        <v>-</v>
      </c>
      <c r="AC2150" s="27" t="str">
        <f t="shared" si="204"/>
        <v>-</v>
      </c>
    </row>
    <row r="2151" spans="1:29" s="1" customFormat="1">
      <c r="A2151" s="13"/>
      <c r="B2151" s="107" t="str">
        <f>IF(COUNTA($A2151)&gt;0,VLOOKUP($A2151,Corsa!$A$1:$F$43,2,FALSE),"-")</f>
        <v>-</v>
      </c>
      <c r="C2151" s="11"/>
      <c r="D2151" s="13"/>
      <c r="E2151" s="13"/>
      <c r="F2151" s="46" t="str">
        <f>IF(COUNTA($A2151)&gt;0,VLOOKUP($A2151,Corsa!$A$1:$F$43,3,FALSE),"-")</f>
        <v>-</v>
      </c>
      <c r="G2151" s="28" t="str">
        <f>IF($D2151&gt;0,VLOOKUP($D2151,Iscrizioni!$A$2:$M$2502,9,FALSE),"-")</f>
        <v>-</v>
      </c>
      <c r="H2151" s="28" t="str">
        <f>IF($D2151&gt;0,VLOOKUP($D2151,Iscrizioni!$A$2:$M$2502,4,FALSE),"-")</f>
        <v>-</v>
      </c>
      <c r="I2151" s="27" t="str">
        <f>IF($D2151&gt;0,VLOOKUP($D2151,Iscrizioni!$A$2:$M$2502,5,FALSE),"-")</f>
        <v>-</v>
      </c>
      <c r="J2151" s="27" t="str">
        <f>IF($D2151&gt;0,VLOOKUP($D2151,Iscrizioni!$A$2:$M$2502,10,FALSE),"-")</f>
        <v>-</v>
      </c>
      <c r="K2151" s="27" t="str">
        <f t="shared" si="202"/>
        <v>-</v>
      </c>
      <c r="L2151" s="46" t="str">
        <f>IF($D2151&gt;0,VLOOKUP($D2151,Iscrizioni!$A$2:$M$2502,11,FALSE),"-")</f>
        <v>-</v>
      </c>
      <c r="M2151" s="27" t="str">
        <f>IF($D2151&gt;0,VLOOKUP($D2151,Iscrizioni!$A$2:$N$2502,12,FALSE),"-")</f>
        <v>-</v>
      </c>
      <c r="N2151" s="46" t="str">
        <f>IF($D2151&gt;0,VLOOKUP($D2151,Iscrizioni!$A$2:$M$2502,6,FALSE),"-")</f>
        <v>-</v>
      </c>
      <c r="O2151" s="107" t="str">
        <f>IF($D2151&gt;0,VLOOKUP($D2151,Iscrizioni!$A$2:$M$2502,7,FALSE),"-")</f>
        <v>-</v>
      </c>
      <c r="P2151" s="46" t="str">
        <f>IF($D2151&gt;0,VLOOKUP(LEFT($N2151,1),Regione!$A$2:$C$21,2,FALSE),"-")</f>
        <v>-</v>
      </c>
      <c r="Q2151" s="112" t="str">
        <f ca="1">IF($D2151&gt;0,NormalizzaTempo("D",CELL("tipo",$E2151),$E2151),"-")</f>
        <v>-</v>
      </c>
      <c r="R2151" s="27" t="str">
        <f>IF($D2151&gt;0,VLOOKUP($D2151,Iscrizioni!$A$2:$M$2502,13,FALSE),"-")</f>
        <v>-</v>
      </c>
      <c r="S2151" s="112" t="str">
        <f t="shared" si="205"/>
        <v>-</v>
      </c>
      <c r="T2151" s="112" t="str">
        <f>IF($D2151&gt;0,SUMIFS($S$3:$S2151,$X$3:$X2151,1,$J$3:$J2151,$J2151),"-")</f>
        <v>-</v>
      </c>
      <c r="U2151" s="112" t="str">
        <f t="shared" si="206"/>
        <v>-</v>
      </c>
      <c r="V2151" s="112" t="str">
        <f t="shared" si="203"/>
        <v>-</v>
      </c>
      <c r="W2151" s="27" t="str">
        <f>IF(LEN($C2151)=0,IF($D2151&gt;0,COUNTIFS($A$3:$A2151,$A2151),"-"),"Escluso")</f>
        <v>-</v>
      </c>
      <c r="X2151" s="2" t="str">
        <f>IF(LEN($C2151)=0,IF($D2151&gt;0,COUNTIFS($J$3:$J2151,$J2151,$C$3:$C2151,""),"-"),"Escluso")</f>
        <v>-</v>
      </c>
      <c r="Y2151" s="127" t="str">
        <f t="shared" si="201"/>
        <v>-</v>
      </c>
      <c r="Z2151" s="2" t="str">
        <f>IF($D2151&gt;0,COUNTIFS($O$3:$O2151,$O2151,$L$3:$L2151,$L2151,$I$3:$I2151,$I2151),"-")</f>
        <v>-</v>
      </c>
      <c r="AA2151" s="27" t="str">
        <f>IF($D2151&gt;0,IF(OR($Z2151 &gt;1,$L2151&lt;&gt;"Adulti"),0,VLOOKUP($P2151,Regione!$B$2:$C$22,2,FALSE)),"-")</f>
        <v>-</v>
      </c>
      <c r="AB2151" s="27" t="str">
        <f>IF($D2151&gt;0,IF(COUNTIFS($O$3:$O2151,$O2151,$L$3:$L2151,$L2151,$I$3:$I2151,$I2151) &gt;1,0,SUMIFS($Y$3:$Y$2503,$L$3:$L$2503,$L2151,$O$3:$O$2503,$O2151,$I$3:$I$2503,$I2151)),"-")</f>
        <v>-</v>
      </c>
      <c r="AC2151" s="27" t="str">
        <f t="shared" si="204"/>
        <v>-</v>
      </c>
    </row>
    <row r="2152" spans="1:29" s="1" customFormat="1">
      <c r="A2152" s="13"/>
      <c r="B2152" s="107" t="str">
        <f>IF(COUNTA($A2152)&gt;0,VLOOKUP($A2152,Corsa!$A$1:$F$43,2,FALSE),"-")</f>
        <v>-</v>
      </c>
      <c r="C2152" s="11"/>
      <c r="D2152" s="13"/>
      <c r="E2152" s="13"/>
      <c r="F2152" s="46" t="str">
        <f>IF(COUNTA($A2152)&gt;0,VLOOKUP($A2152,Corsa!$A$1:$F$43,3,FALSE),"-")</f>
        <v>-</v>
      </c>
      <c r="G2152" s="28" t="str">
        <f>IF($D2152&gt;0,VLOOKUP($D2152,Iscrizioni!$A$2:$M$2502,9,FALSE),"-")</f>
        <v>-</v>
      </c>
      <c r="H2152" s="28" t="str">
        <f>IF($D2152&gt;0,VLOOKUP($D2152,Iscrizioni!$A$2:$M$2502,4,FALSE),"-")</f>
        <v>-</v>
      </c>
      <c r="I2152" s="27" t="str">
        <f>IF($D2152&gt;0,VLOOKUP($D2152,Iscrizioni!$A$2:$M$2502,5,FALSE),"-")</f>
        <v>-</v>
      </c>
      <c r="J2152" s="27" t="str">
        <f>IF($D2152&gt;0,VLOOKUP($D2152,Iscrizioni!$A$2:$M$2502,10,FALSE),"-")</f>
        <v>-</v>
      </c>
      <c r="K2152" s="27" t="str">
        <f t="shared" si="202"/>
        <v>-</v>
      </c>
      <c r="L2152" s="46" t="str">
        <f>IF($D2152&gt;0,VLOOKUP($D2152,Iscrizioni!$A$2:$M$2502,11,FALSE),"-")</f>
        <v>-</v>
      </c>
      <c r="M2152" s="27" t="str">
        <f>IF($D2152&gt;0,VLOOKUP($D2152,Iscrizioni!$A$2:$N$2502,12,FALSE),"-")</f>
        <v>-</v>
      </c>
      <c r="N2152" s="46" t="str">
        <f>IF($D2152&gt;0,VLOOKUP($D2152,Iscrizioni!$A$2:$M$2502,6,FALSE),"-")</f>
        <v>-</v>
      </c>
      <c r="O2152" s="107" t="str">
        <f>IF($D2152&gt;0,VLOOKUP($D2152,Iscrizioni!$A$2:$M$2502,7,FALSE),"-")</f>
        <v>-</v>
      </c>
      <c r="P2152" s="46" t="str">
        <f>IF($D2152&gt;0,VLOOKUP(LEFT($N2152,1),Regione!$A$2:$C$21,2,FALSE),"-")</f>
        <v>-</v>
      </c>
      <c r="Q2152" s="112" t="str">
        <f ca="1">IF($D2152&gt;0,NormalizzaTempo("D",CELL("tipo",$E2152),$E2152),"-")</f>
        <v>-</v>
      </c>
      <c r="R2152" s="27" t="str">
        <f>IF($D2152&gt;0,VLOOKUP($D2152,Iscrizioni!$A$2:$M$2502,13,FALSE),"-")</f>
        <v>-</v>
      </c>
      <c r="S2152" s="112" t="str">
        <f t="shared" si="205"/>
        <v>-</v>
      </c>
      <c r="T2152" s="112" t="str">
        <f>IF($D2152&gt;0,SUMIFS($S$3:$S2152,$X$3:$X2152,1,$J$3:$J2152,$J2152),"-")</f>
        <v>-</v>
      </c>
      <c r="U2152" s="112" t="str">
        <f t="shared" si="206"/>
        <v>-</v>
      </c>
      <c r="V2152" s="112" t="str">
        <f t="shared" si="203"/>
        <v>-</v>
      </c>
      <c r="W2152" s="27" t="str">
        <f>IF(LEN($C2152)=0,IF($D2152&gt;0,COUNTIFS($A$3:$A2152,$A2152),"-"),"Escluso")</f>
        <v>-</v>
      </c>
      <c r="X2152" s="2" t="str">
        <f>IF(LEN($C2152)=0,IF($D2152&gt;0,COUNTIFS($J$3:$J2152,$J2152,$C$3:$C2152,""),"-"),"Escluso")</f>
        <v>-</v>
      </c>
      <c r="Y2152" s="127" t="str">
        <f t="shared" si="201"/>
        <v>-</v>
      </c>
      <c r="Z2152" s="2" t="str">
        <f>IF($D2152&gt;0,COUNTIFS($O$3:$O2152,$O2152,$L$3:$L2152,$L2152,$I$3:$I2152,$I2152),"-")</f>
        <v>-</v>
      </c>
      <c r="AA2152" s="27" t="str">
        <f>IF($D2152&gt;0,IF(OR($Z2152 &gt;1,$L2152&lt;&gt;"Adulti"),0,VLOOKUP($P2152,Regione!$B$2:$C$22,2,FALSE)),"-")</f>
        <v>-</v>
      </c>
      <c r="AB2152" s="27" t="str">
        <f>IF($D2152&gt;0,IF(COUNTIFS($O$3:$O2152,$O2152,$L$3:$L2152,$L2152,$I$3:$I2152,$I2152) &gt;1,0,SUMIFS($Y$3:$Y$2503,$L$3:$L$2503,$L2152,$O$3:$O$2503,$O2152,$I$3:$I$2503,$I2152)),"-")</f>
        <v>-</v>
      </c>
      <c r="AC2152" s="27" t="str">
        <f t="shared" si="204"/>
        <v>-</v>
      </c>
    </row>
    <row r="2153" spans="1:29" s="1" customFormat="1">
      <c r="A2153" s="13"/>
      <c r="B2153" s="107" t="str">
        <f>IF(COUNTA($A2153)&gt;0,VLOOKUP($A2153,Corsa!$A$1:$F$43,2,FALSE),"-")</f>
        <v>-</v>
      </c>
      <c r="C2153" s="11"/>
      <c r="D2153" s="13"/>
      <c r="E2153" s="13"/>
      <c r="F2153" s="46" t="str">
        <f>IF(COUNTA($A2153)&gt;0,VLOOKUP($A2153,Corsa!$A$1:$F$43,3,FALSE),"-")</f>
        <v>-</v>
      </c>
      <c r="G2153" s="28" t="str">
        <f>IF($D2153&gt;0,VLOOKUP($D2153,Iscrizioni!$A$2:$M$2502,9,FALSE),"-")</f>
        <v>-</v>
      </c>
      <c r="H2153" s="28" t="str">
        <f>IF($D2153&gt;0,VLOOKUP($D2153,Iscrizioni!$A$2:$M$2502,4,FALSE),"-")</f>
        <v>-</v>
      </c>
      <c r="I2153" s="27" t="str">
        <f>IF($D2153&gt;0,VLOOKUP($D2153,Iscrizioni!$A$2:$M$2502,5,FALSE),"-")</f>
        <v>-</v>
      </c>
      <c r="J2153" s="27" t="str">
        <f>IF($D2153&gt;0,VLOOKUP($D2153,Iscrizioni!$A$2:$M$2502,10,FALSE),"-")</f>
        <v>-</v>
      </c>
      <c r="K2153" s="27" t="str">
        <f t="shared" si="202"/>
        <v>-</v>
      </c>
      <c r="L2153" s="46" t="str">
        <f>IF($D2153&gt;0,VLOOKUP($D2153,Iscrizioni!$A$2:$M$2502,11,FALSE),"-")</f>
        <v>-</v>
      </c>
      <c r="M2153" s="27" t="str">
        <f>IF($D2153&gt;0,VLOOKUP($D2153,Iscrizioni!$A$2:$N$2502,12,FALSE),"-")</f>
        <v>-</v>
      </c>
      <c r="N2153" s="46" t="str">
        <f>IF($D2153&gt;0,VLOOKUP($D2153,Iscrizioni!$A$2:$M$2502,6,FALSE),"-")</f>
        <v>-</v>
      </c>
      <c r="O2153" s="107" t="str">
        <f>IF($D2153&gt;0,VLOOKUP($D2153,Iscrizioni!$A$2:$M$2502,7,FALSE),"-")</f>
        <v>-</v>
      </c>
      <c r="P2153" s="46" t="str">
        <f>IF($D2153&gt;0,VLOOKUP(LEFT($N2153,1),Regione!$A$2:$C$21,2,FALSE),"-")</f>
        <v>-</v>
      </c>
      <c r="Q2153" s="112" t="str">
        <f ca="1">IF($D2153&gt;0,NormalizzaTempo("D",CELL("tipo",$E2153),$E2153),"-")</f>
        <v>-</v>
      </c>
      <c r="R2153" s="27" t="str">
        <f>IF($D2153&gt;0,VLOOKUP($D2153,Iscrizioni!$A$2:$M$2502,13,FALSE),"-")</f>
        <v>-</v>
      </c>
      <c r="S2153" s="112" t="str">
        <f t="shared" si="205"/>
        <v>-</v>
      </c>
      <c r="T2153" s="112" t="str">
        <f>IF($D2153&gt;0,SUMIFS($S$3:$S2153,$X$3:$X2153,1,$J$3:$J2153,$J2153),"-")</f>
        <v>-</v>
      </c>
      <c r="U2153" s="112" t="str">
        <f t="shared" si="206"/>
        <v>-</v>
      </c>
      <c r="V2153" s="112" t="str">
        <f t="shared" si="203"/>
        <v>-</v>
      </c>
      <c r="W2153" s="27" t="str">
        <f>IF(LEN($C2153)=0,IF($D2153&gt;0,COUNTIFS($A$3:$A2153,$A2153),"-"),"Escluso")</f>
        <v>-</v>
      </c>
      <c r="X2153" s="2" t="str">
        <f>IF(LEN($C2153)=0,IF($D2153&gt;0,COUNTIFS($J$3:$J2153,$J2153,$C$3:$C2153,""),"-"),"Escluso")</f>
        <v>-</v>
      </c>
      <c r="Y2153" s="127" t="str">
        <f t="shared" si="201"/>
        <v>-</v>
      </c>
      <c r="Z2153" s="2" t="str">
        <f>IF($D2153&gt;0,COUNTIFS($O$3:$O2153,$O2153,$L$3:$L2153,$L2153,$I$3:$I2153,$I2153),"-")</f>
        <v>-</v>
      </c>
      <c r="AA2153" s="27" t="str">
        <f>IF($D2153&gt;0,IF(OR($Z2153 &gt;1,$L2153&lt;&gt;"Adulti"),0,VLOOKUP($P2153,Regione!$B$2:$C$22,2,FALSE)),"-")</f>
        <v>-</v>
      </c>
      <c r="AB2153" s="27" t="str">
        <f>IF($D2153&gt;0,IF(COUNTIFS($O$3:$O2153,$O2153,$L$3:$L2153,$L2153,$I$3:$I2153,$I2153) &gt;1,0,SUMIFS($Y$3:$Y$2503,$L$3:$L$2503,$L2153,$O$3:$O$2503,$O2153,$I$3:$I$2503,$I2153)),"-")</f>
        <v>-</v>
      </c>
      <c r="AC2153" s="27" t="str">
        <f t="shared" si="204"/>
        <v>-</v>
      </c>
    </row>
    <row r="2154" spans="1:29" s="1" customFormat="1">
      <c r="A2154" s="13"/>
      <c r="B2154" s="107" t="str">
        <f>IF(COUNTA($A2154)&gt;0,VLOOKUP($A2154,Corsa!$A$1:$F$43,2,FALSE),"-")</f>
        <v>-</v>
      </c>
      <c r="C2154" s="11"/>
      <c r="D2154" s="13"/>
      <c r="E2154" s="13"/>
      <c r="F2154" s="46" t="str">
        <f>IF(COUNTA($A2154)&gt;0,VLOOKUP($A2154,Corsa!$A$1:$F$43,3,FALSE),"-")</f>
        <v>-</v>
      </c>
      <c r="G2154" s="28" t="str">
        <f>IF($D2154&gt;0,VLOOKUP($D2154,Iscrizioni!$A$2:$M$2502,9,FALSE),"-")</f>
        <v>-</v>
      </c>
      <c r="H2154" s="28" t="str">
        <f>IF($D2154&gt;0,VLOOKUP($D2154,Iscrizioni!$A$2:$M$2502,4,FALSE),"-")</f>
        <v>-</v>
      </c>
      <c r="I2154" s="27" t="str">
        <f>IF($D2154&gt;0,VLOOKUP($D2154,Iscrizioni!$A$2:$M$2502,5,FALSE),"-")</f>
        <v>-</v>
      </c>
      <c r="J2154" s="27" t="str">
        <f>IF($D2154&gt;0,VLOOKUP($D2154,Iscrizioni!$A$2:$M$2502,10,FALSE),"-")</f>
        <v>-</v>
      </c>
      <c r="K2154" s="27" t="str">
        <f t="shared" si="202"/>
        <v>-</v>
      </c>
      <c r="L2154" s="46" t="str">
        <f>IF($D2154&gt;0,VLOOKUP($D2154,Iscrizioni!$A$2:$M$2502,11,FALSE),"-")</f>
        <v>-</v>
      </c>
      <c r="M2154" s="27" t="str">
        <f>IF($D2154&gt;0,VLOOKUP($D2154,Iscrizioni!$A$2:$N$2502,12,FALSE),"-")</f>
        <v>-</v>
      </c>
      <c r="N2154" s="46" t="str">
        <f>IF($D2154&gt;0,VLOOKUP($D2154,Iscrizioni!$A$2:$M$2502,6,FALSE),"-")</f>
        <v>-</v>
      </c>
      <c r="O2154" s="107" t="str">
        <f>IF($D2154&gt;0,VLOOKUP($D2154,Iscrizioni!$A$2:$M$2502,7,FALSE),"-")</f>
        <v>-</v>
      </c>
      <c r="P2154" s="46" t="str">
        <f>IF($D2154&gt;0,VLOOKUP(LEFT($N2154,1),Regione!$A$2:$C$21,2,FALSE),"-")</f>
        <v>-</v>
      </c>
      <c r="Q2154" s="112" t="str">
        <f ca="1">IF($D2154&gt;0,NormalizzaTempo("D",CELL("tipo",$E2154),$E2154),"-")</f>
        <v>-</v>
      </c>
      <c r="R2154" s="27" t="str">
        <f>IF($D2154&gt;0,VLOOKUP($D2154,Iscrizioni!$A$2:$M$2502,13,FALSE),"-")</f>
        <v>-</v>
      </c>
      <c r="S2154" s="112" t="str">
        <f t="shared" si="205"/>
        <v>-</v>
      </c>
      <c r="T2154" s="112" t="str">
        <f>IF($D2154&gt;0,SUMIFS($S$3:$S2154,$X$3:$X2154,1,$J$3:$J2154,$J2154),"-")</f>
        <v>-</v>
      </c>
      <c r="U2154" s="112" t="str">
        <f t="shared" si="206"/>
        <v>-</v>
      </c>
      <c r="V2154" s="112" t="str">
        <f t="shared" si="203"/>
        <v>-</v>
      </c>
      <c r="W2154" s="27" t="str">
        <f>IF(LEN($C2154)=0,IF($D2154&gt;0,COUNTIFS($A$3:$A2154,$A2154),"-"),"Escluso")</f>
        <v>-</v>
      </c>
      <c r="X2154" s="2" t="str">
        <f>IF(LEN($C2154)=0,IF($D2154&gt;0,COUNTIFS($J$3:$J2154,$J2154,$C$3:$C2154,""),"-"),"Escluso")</f>
        <v>-</v>
      </c>
      <c r="Y2154" s="127" t="str">
        <f t="shared" si="201"/>
        <v>-</v>
      </c>
      <c r="Z2154" s="2" t="str">
        <f>IF($D2154&gt;0,COUNTIFS($O$3:$O2154,$O2154,$L$3:$L2154,$L2154,$I$3:$I2154,$I2154),"-")</f>
        <v>-</v>
      </c>
      <c r="AA2154" s="27" t="str">
        <f>IF($D2154&gt;0,IF(OR($Z2154 &gt;1,$L2154&lt;&gt;"Adulti"),0,VLOOKUP($P2154,Regione!$B$2:$C$22,2,FALSE)),"-")</f>
        <v>-</v>
      </c>
      <c r="AB2154" s="27" t="str">
        <f>IF($D2154&gt;0,IF(COUNTIFS($O$3:$O2154,$O2154,$L$3:$L2154,$L2154,$I$3:$I2154,$I2154) &gt;1,0,SUMIFS($Y$3:$Y$2503,$L$3:$L$2503,$L2154,$O$3:$O$2503,$O2154,$I$3:$I$2503,$I2154)),"-")</f>
        <v>-</v>
      </c>
      <c r="AC2154" s="27" t="str">
        <f t="shared" si="204"/>
        <v>-</v>
      </c>
    </row>
    <row r="2155" spans="1:29" s="1" customFormat="1">
      <c r="A2155" s="13"/>
      <c r="B2155" s="107" t="str">
        <f>IF(COUNTA($A2155)&gt;0,VLOOKUP($A2155,Corsa!$A$1:$F$43,2,FALSE),"-")</f>
        <v>-</v>
      </c>
      <c r="C2155" s="11"/>
      <c r="D2155" s="13"/>
      <c r="E2155" s="13"/>
      <c r="F2155" s="46" t="str">
        <f>IF(COUNTA($A2155)&gt;0,VLOOKUP($A2155,Corsa!$A$1:$F$43,3,FALSE),"-")</f>
        <v>-</v>
      </c>
      <c r="G2155" s="28" t="str">
        <f>IF($D2155&gt;0,VLOOKUP($D2155,Iscrizioni!$A$2:$M$2502,9,FALSE),"-")</f>
        <v>-</v>
      </c>
      <c r="H2155" s="28" t="str">
        <f>IF($D2155&gt;0,VLOOKUP($D2155,Iscrizioni!$A$2:$M$2502,4,FALSE),"-")</f>
        <v>-</v>
      </c>
      <c r="I2155" s="27" t="str">
        <f>IF($D2155&gt;0,VLOOKUP($D2155,Iscrizioni!$A$2:$M$2502,5,FALSE),"-")</f>
        <v>-</v>
      </c>
      <c r="J2155" s="27" t="str">
        <f>IF($D2155&gt;0,VLOOKUP($D2155,Iscrizioni!$A$2:$M$2502,10,FALSE),"-")</f>
        <v>-</v>
      </c>
      <c r="K2155" s="27" t="str">
        <f t="shared" si="202"/>
        <v>-</v>
      </c>
      <c r="L2155" s="46" t="str">
        <f>IF($D2155&gt;0,VLOOKUP($D2155,Iscrizioni!$A$2:$M$2502,11,FALSE),"-")</f>
        <v>-</v>
      </c>
      <c r="M2155" s="27" t="str">
        <f>IF($D2155&gt;0,VLOOKUP($D2155,Iscrizioni!$A$2:$N$2502,12,FALSE),"-")</f>
        <v>-</v>
      </c>
      <c r="N2155" s="46" t="str">
        <f>IF($D2155&gt;0,VLOOKUP($D2155,Iscrizioni!$A$2:$M$2502,6,FALSE),"-")</f>
        <v>-</v>
      </c>
      <c r="O2155" s="107" t="str">
        <f>IF($D2155&gt;0,VLOOKUP($D2155,Iscrizioni!$A$2:$M$2502,7,FALSE),"-")</f>
        <v>-</v>
      </c>
      <c r="P2155" s="46" t="str">
        <f>IF($D2155&gt;0,VLOOKUP(LEFT($N2155,1),Regione!$A$2:$C$21,2,FALSE),"-")</f>
        <v>-</v>
      </c>
      <c r="Q2155" s="112" t="str">
        <f ca="1">IF($D2155&gt;0,NormalizzaTempo("D",CELL("tipo",$E2155),$E2155),"-")</f>
        <v>-</v>
      </c>
      <c r="R2155" s="27" t="str">
        <f>IF($D2155&gt;0,VLOOKUP($D2155,Iscrizioni!$A$2:$M$2502,13,FALSE),"-")</f>
        <v>-</v>
      </c>
      <c r="S2155" s="112" t="str">
        <f t="shared" si="205"/>
        <v>-</v>
      </c>
      <c r="T2155" s="112" t="str">
        <f>IF($D2155&gt;0,SUMIFS($S$3:$S2155,$X$3:$X2155,1,$J$3:$J2155,$J2155),"-")</f>
        <v>-</v>
      </c>
      <c r="U2155" s="112" t="str">
        <f t="shared" si="206"/>
        <v>-</v>
      </c>
      <c r="V2155" s="112" t="str">
        <f t="shared" si="203"/>
        <v>-</v>
      </c>
      <c r="W2155" s="27" t="str">
        <f>IF(LEN($C2155)=0,IF($D2155&gt;0,COUNTIFS($A$3:$A2155,$A2155),"-"),"Escluso")</f>
        <v>-</v>
      </c>
      <c r="X2155" s="2" t="str">
        <f>IF(LEN($C2155)=0,IF($D2155&gt;0,COUNTIFS($J$3:$J2155,$J2155,$C$3:$C2155,""),"-"),"Escluso")</f>
        <v>-</v>
      </c>
      <c r="Y2155" s="127" t="str">
        <f t="shared" si="201"/>
        <v>-</v>
      </c>
      <c r="Z2155" s="2" t="str">
        <f>IF($D2155&gt;0,COUNTIFS($O$3:$O2155,$O2155,$L$3:$L2155,$L2155,$I$3:$I2155,$I2155),"-")</f>
        <v>-</v>
      </c>
      <c r="AA2155" s="27" t="str">
        <f>IF($D2155&gt;0,IF(OR($Z2155 &gt;1,$L2155&lt;&gt;"Adulti"),0,VLOOKUP($P2155,Regione!$B$2:$C$22,2,FALSE)),"-")</f>
        <v>-</v>
      </c>
      <c r="AB2155" s="27" t="str">
        <f>IF($D2155&gt;0,IF(COUNTIFS($O$3:$O2155,$O2155,$L$3:$L2155,$L2155,$I$3:$I2155,$I2155) &gt;1,0,SUMIFS($Y$3:$Y$2503,$L$3:$L$2503,$L2155,$O$3:$O$2503,$O2155,$I$3:$I$2503,$I2155)),"-")</f>
        <v>-</v>
      </c>
      <c r="AC2155" s="27" t="str">
        <f t="shared" si="204"/>
        <v>-</v>
      </c>
    </row>
    <row r="2156" spans="1:29" s="1" customFormat="1">
      <c r="A2156" s="13"/>
      <c r="B2156" s="107" t="str">
        <f>IF(COUNTA($A2156)&gt;0,VLOOKUP($A2156,Corsa!$A$1:$F$43,2,FALSE),"-")</f>
        <v>-</v>
      </c>
      <c r="C2156" s="11"/>
      <c r="D2156" s="13"/>
      <c r="E2156" s="13"/>
      <c r="F2156" s="46" t="str">
        <f>IF(COUNTA($A2156)&gt;0,VLOOKUP($A2156,Corsa!$A$1:$F$43,3,FALSE),"-")</f>
        <v>-</v>
      </c>
      <c r="G2156" s="28" t="str">
        <f>IF($D2156&gt;0,VLOOKUP($D2156,Iscrizioni!$A$2:$M$2502,9,FALSE),"-")</f>
        <v>-</v>
      </c>
      <c r="H2156" s="28" t="str">
        <f>IF($D2156&gt;0,VLOOKUP($D2156,Iscrizioni!$A$2:$M$2502,4,FALSE),"-")</f>
        <v>-</v>
      </c>
      <c r="I2156" s="27" t="str">
        <f>IF($D2156&gt;0,VLOOKUP($D2156,Iscrizioni!$A$2:$M$2502,5,FALSE),"-")</f>
        <v>-</v>
      </c>
      <c r="J2156" s="27" t="str">
        <f>IF($D2156&gt;0,VLOOKUP($D2156,Iscrizioni!$A$2:$M$2502,10,FALSE),"-")</f>
        <v>-</v>
      </c>
      <c r="K2156" s="27" t="str">
        <f t="shared" si="202"/>
        <v>-</v>
      </c>
      <c r="L2156" s="46" t="str">
        <f>IF($D2156&gt;0,VLOOKUP($D2156,Iscrizioni!$A$2:$M$2502,11,FALSE),"-")</f>
        <v>-</v>
      </c>
      <c r="M2156" s="27" t="str">
        <f>IF($D2156&gt;0,VLOOKUP($D2156,Iscrizioni!$A$2:$N$2502,12,FALSE),"-")</f>
        <v>-</v>
      </c>
      <c r="N2156" s="46" t="str">
        <f>IF($D2156&gt;0,VLOOKUP($D2156,Iscrizioni!$A$2:$M$2502,6,FALSE),"-")</f>
        <v>-</v>
      </c>
      <c r="O2156" s="107" t="str">
        <f>IF($D2156&gt;0,VLOOKUP($D2156,Iscrizioni!$A$2:$M$2502,7,FALSE),"-")</f>
        <v>-</v>
      </c>
      <c r="P2156" s="46" t="str">
        <f>IF($D2156&gt;0,VLOOKUP(LEFT($N2156,1),Regione!$A$2:$C$21,2,FALSE),"-")</f>
        <v>-</v>
      </c>
      <c r="Q2156" s="112" t="str">
        <f ca="1">IF($D2156&gt;0,NormalizzaTempo("D",CELL("tipo",$E2156),$E2156),"-")</f>
        <v>-</v>
      </c>
      <c r="R2156" s="27" t="str">
        <f>IF($D2156&gt;0,VLOOKUP($D2156,Iscrizioni!$A$2:$M$2502,13,FALSE),"-")</f>
        <v>-</v>
      </c>
      <c r="S2156" s="112" t="str">
        <f t="shared" si="205"/>
        <v>-</v>
      </c>
      <c r="T2156" s="112" t="str">
        <f>IF($D2156&gt;0,SUMIFS($S$3:$S2156,$X$3:$X2156,1,$J$3:$J2156,$J2156),"-")</f>
        <v>-</v>
      </c>
      <c r="U2156" s="112" t="str">
        <f t="shared" si="206"/>
        <v>-</v>
      </c>
      <c r="V2156" s="112" t="str">
        <f t="shared" si="203"/>
        <v>-</v>
      </c>
      <c r="W2156" s="27" t="str">
        <f>IF(LEN($C2156)=0,IF($D2156&gt;0,COUNTIFS($A$3:$A2156,$A2156),"-"),"Escluso")</f>
        <v>-</v>
      </c>
      <c r="X2156" s="2" t="str">
        <f>IF(LEN($C2156)=0,IF($D2156&gt;0,COUNTIFS($J$3:$J2156,$J2156,$C$3:$C2156,""),"-"),"Escluso")</f>
        <v>-</v>
      </c>
      <c r="Y2156" s="127" t="str">
        <f t="shared" si="201"/>
        <v>-</v>
      </c>
      <c r="Z2156" s="2" t="str">
        <f>IF($D2156&gt;0,COUNTIFS($O$3:$O2156,$O2156,$L$3:$L2156,$L2156,$I$3:$I2156,$I2156),"-")</f>
        <v>-</v>
      </c>
      <c r="AA2156" s="27" t="str">
        <f>IF($D2156&gt;0,IF(OR($Z2156 &gt;1,$L2156&lt;&gt;"Adulti"),0,VLOOKUP($P2156,Regione!$B$2:$C$22,2,FALSE)),"-")</f>
        <v>-</v>
      </c>
      <c r="AB2156" s="27" t="str">
        <f>IF($D2156&gt;0,IF(COUNTIFS($O$3:$O2156,$O2156,$L$3:$L2156,$L2156,$I$3:$I2156,$I2156) &gt;1,0,SUMIFS($Y$3:$Y$2503,$L$3:$L$2503,$L2156,$O$3:$O$2503,$O2156,$I$3:$I$2503,$I2156)),"-")</f>
        <v>-</v>
      </c>
      <c r="AC2156" s="27" t="str">
        <f t="shared" si="204"/>
        <v>-</v>
      </c>
    </row>
    <row r="2157" spans="1:29" s="1" customFormat="1">
      <c r="A2157" s="13"/>
      <c r="B2157" s="107" t="str">
        <f>IF(COUNTA($A2157)&gt;0,VLOOKUP($A2157,Corsa!$A$1:$F$43,2,FALSE),"-")</f>
        <v>-</v>
      </c>
      <c r="C2157" s="11"/>
      <c r="D2157" s="13"/>
      <c r="E2157" s="13"/>
      <c r="F2157" s="46" t="str">
        <f>IF(COUNTA($A2157)&gt;0,VLOOKUP($A2157,Corsa!$A$1:$F$43,3,FALSE),"-")</f>
        <v>-</v>
      </c>
      <c r="G2157" s="28" t="str">
        <f>IF($D2157&gt;0,VLOOKUP($D2157,Iscrizioni!$A$2:$M$2502,9,FALSE),"-")</f>
        <v>-</v>
      </c>
      <c r="H2157" s="28" t="str">
        <f>IF($D2157&gt;0,VLOOKUP($D2157,Iscrizioni!$A$2:$M$2502,4,FALSE),"-")</f>
        <v>-</v>
      </c>
      <c r="I2157" s="27" t="str">
        <f>IF($D2157&gt;0,VLOOKUP($D2157,Iscrizioni!$A$2:$M$2502,5,FALSE),"-")</f>
        <v>-</v>
      </c>
      <c r="J2157" s="27" t="str">
        <f>IF($D2157&gt;0,VLOOKUP($D2157,Iscrizioni!$A$2:$M$2502,10,FALSE),"-")</f>
        <v>-</v>
      </c>
      <c r="K2157" s="27" t="str">
        <f t="shared" si="202"/>
        <v>-</v>
      </c>
      <c r="L2157" s="46" t="str">
        <f>IF($D2157&gt;0,VLOOKUP($D2157,Iscrizioni!$A$2:$M$2502,11,FALSE),"-")</f>
        <v>-</v>
      </c>
      <c r="M2157" s="27" t="str">
        <f>IF($D2157&gt;0,VLOOKUP($D2157,Iscrizioni!$A$2:$N$2502,12,FALSE),"-")</f>
        <v>-</v>
      </c>
      <c r="N2157" s="46" t="str">
        <f>IF($D2157&gt;0,VLOOKUP($D2157,Iscrizioni!$A$2:$M$2502,6,FALSE),"-")</f>
        <v>-</v>
      </c>
      <c r="O2157" s="107" t="str">
        <f>IF($D2157&gt;0,VLOOKUP($D2157,Iscrizioni!$A$2:$M$2502,7,FALSE),"-")</f>
        <v>-</v>
      </c>
      <c r="P2157" s="46" t="str">
        <f>IF($D2157&gt;0,VLOOKUP(LEFT($N2157,1),Regione!$A$2:$C$21,2,FALSE),"-")</f>
        <v>-</v>
      </c>
      <c r="Q2157" s="112" t="str">
        <f ca="1">IF($D2157&gt;0,NormalizzaTempo("D",CELL("tipo",$E2157),$E2157),"-")</f>
        <v>-</v>
      </c>
      <c r="R2157" s="27" t="str">
        <f>IF($D2157&gt;0,VLOOKUP($D2157,Iscrizioni!$A$2:$M$2502,13,FALSE),"-")</f>
        <v>-</v>
      </c>
      <c r="S2157" s="112" t="str">
        <f t="shared" si="205"/>
        <v>-</v>
      </c>
      <c r="T2157" s="112" t="str">
        <f>IF($D2157&gt;0,SUMIFS($S$3:$S2157,$X$3:$X2157,1,$J$3:$J2157,$J2157),"-")</f>
        <v>-</v>
      </c>
      <c r="U2157" s="112" t="str">
        <f t="shared" si="206"/>
        <v>-</v>
      </c>
      <c r="V2157" s="112" t="str">
        <f t="shared" si="203"/>
        <v>-</v>
      </c>
      <c r="W2157" s="27" t="str">
        <f>IF(LEN($C2157)=0,IF($D2157&gt;0,COUNTIFS($A$3:$A2157,$A2157),"-"),"Escluso")</f>
        <v>-</v>
      </c>
      <c r="X2157" s="2" t="str">
        <f>IF(LEN($C2157)=0,IF($D2157&gt;0,COUNTIFS($J$3:$J2157,$J2157,$C$3:$C2157,""),"-"),"Escluso")</f>
        <v>-</v>
      </c>
      <c r="Y2157" s="127" t="str">
        <f t="shared" si="201"/>
        <v>-</v>
      </c>
      <c r="Z2157" s="2" t="str">
        <f>IF($D2157&gt;0,COUNTIFS($O$3:$O2157,$O2157,$L$3:$L2157,$L2157,$I$3:$I2157,$I2157),"-")</f>
        <v>-</v>
      </c>
      <c r="AA2157" s="27" t="str">
        <f>IF($D2157&gt;0,IF(OR($Z2157 &gt;1,$L2157&lt;&gt;"Adulti"),0,VLOOKUP($P2157,Regione!$B$2:$C$22,2,FALSE)),"-")</f>
        <v>-</v>
      </c>
      <c r="AB2157" s="27" t="str">
        <f>IF($D2157&gt;0,IF(COUNTIFS($O$3:$O2157,$O2157,$L$3:$L2157,$L2157,$I$3:$I2157,$I2157) &gt;1,0,SUMIFS($Y$3:$Y$2503,$L$3:$L$2503,$L2157,$O$3:$O$2503,$O2157,$I$3:$I$2503,$I2157)),"-")</f>
        <v>-</v>
      </c>
      <c r="AC2157" s="27" t="str">
        <f t="shared" si="204"/>
        <v>-</v>
      </c>
    </row>
    <row r="2158" spans="1:29" s="1" customFormat="1">
      <c r="A2158" s="13"/>
      <c r="B2158" s="107" t="str">
        <f>IF(COUNTA($A2158)&gt;0,VLOOKUP($A2158,Corsa!$A$1:$F$43,2,FALSE),"-")</f>
        <v>-</v>
      </c>
      <c r="C2158" s="11"/>
      <c r="D2158" s="13"/>
      <c r="E2158" s="13"/>
      <c r="F2158" s="46" t="str">
        <f>IF(COUNTA($A2158)&gt;0,VLOOKUP($A2158,Corsa!$A$1:$F$43,3,FALSE),"-")</f>
        <v>-</v>
      </c>
      <c r="G2158" s="28" t="str">
        <f>IF($D2158&gt;0,VLOOKUP($D2158,Iscrizioni!$A$2:$M$2502,9,FALSE),"-")</f>
        <v>-</v>
      </c>
      <c r="H2158" s="28" t="str">
        <f>IF($D2158&gt;0,VLOOKUP($D2158,Iscrizioni!$A$2:$M$2502,4,FALSE),"-")</f>
        <v>-</v>
      </c>
      <c r="I2158" s="27" t="str">
        <f>IF($D2158&gt;0,VLOOKUP($D2158,Iscrizioni!$A$2:$M$2502,5,FALSE),"-")</f>
        <v>-</v>
      </c>
      <c r="J2158" s="27" t="str">
        <f>IF($D2158&gt;0,VLOOKUP($D2158,Iscrizioni!$A$2:$M$2502,10,FALSE),"-")</f>
        <v>-</v>
      </c>
      <c r="K2158" s="27" t="str">
        <f t="shared" si="202"/>
        <v>-</v>
      </c>
      <c r="L2158" s="46" t="str">
        <f>IF($D2158&gt;0,VLOOKUP($D2158,Iscrizioni!$A$2:$M$2502,11,FALSE),"-")</f>
        <v>-</v>
      </c>
      <c r="M2158" s="27" t="str">
        <f>IF($D2158&gt;0,VLOOKUP($D2158,Iscrizioni!$A$2:$N$2502,12,FALSE),"-")</f>
        <v>-</v>
      </c>
      <c r="N2158" s="46" t="str">
        <f>IF($D2158&gt;0,VLOOKUP($D2158,Iscrizioni!$A$2:$M$2502,6,FALSE),"-")</f>
        <v>-</v>
      </c>
      <c r="O2158" s="107" t="str">
        <f>IF($D2158&gt;0,VLOOKUP($D2158,Iscrizioni!$A$2:$M$2502,7,FALSE),"-")</f>
        <v>-</v>
      </c>
      <c r="P2158" s="46" t="str">
        <f>IF($D2158&gt;0,VLOOKUP(LEFT($N2158,1),Regione!$A$2:$C$21,2,FALSE),"-")</f>
        <v>-</v>
      </c>
      <c r="Q2158" s="112" t="str">
        <f ca="1">IF($D2158&gt;0,NormalizzaTempo("D",CELL("tipo",$E2158),$E2158),"-")</f>
        <v>-</v>
      </c>
      <c r="R2158" s="27" t="str">
        <f>IF($D2158&gt;0,VLOOKUP($D2158,Iscrizioni!$A$2:$M$2502,13,FALSE),"-")</f>
        <v>-</v>
      </c>
      <c r="S2158" s="112" t="str">
        <f t="shared" si="205"/>
        <v>-</v>
      </c>
      <c r="T2158" s="112" t="str">
        <f>IF($D2158&gt;0,SUMIFS($S$3:$S2158,$X$3:$X2158,1,$J$3:$J2158,$J2158),"-")</f>
        <v>-</v>
      </c>
      <c r="U2158" s="112" t="str">
        <f t="shared" si="206"/>
        <v>-</v>
      </c>
      <c r="V2158" s="112" t="str">
        <f t="shared" si="203"/>
        <v>-</v>
      </c>
      <c r="W2158" s="27" t="str">
        <f>IF(LEN($C2158)=0,IF($D2158&gt;0,COUNTIFS($A$3:$A2158,$A2158),"-"),"Escluso")</f>
        <v>-</v>
      </c>
      <c r="X2158" s="2" t="str">
        <f>IF(LEN($C2158)=0,IF($D2158&gt;0,COUNTIFS($J$3:$J2158,$J2158,$C$3:$C2158,""),"-"),"Escluso")</f>
        <v>-</v>
      </c>
      <c r="Y2158" s="127" t="str">
        <f t="shared" si="201"/>
        <v>-</v>
      </c>
      <c r="Z2158" s="2" t="str">
        <f>IF($D2158&gt;0,COUNTIFS($O$3:$O2158,$O2158,$L$3:$L2158,$L2158,$I$3:$I2158,$I2158),"-")</f>
        <v>-</v>
      </c>
      <c r="AA2158" s="27" t="str">
        <f>IF($D2158&gt;0,IF(OR($Z2158 &gt;1,$L2158&lt;&gt;"Adulti"),0,VLOOKUP($P2158,Regione!$B$2:$C$22,2,FALSE)),"-")</f>
        <v>-</v>
      </c>
      <c r="AB2158" s="27" t="str">
        <f>IF($D2158&gt;0,IF(COUNTIFS($O$3:$O2158,$O2158,$L$3:$L2158,$L2158,$I$3:$I2158,$I2158) &gt;1,0,SUMIFS($Y$3:$Y$2503,$L$3:$L$2503,$L2158,$O$3:$O$2503,$O2158,$I$3:$I$2503,$I2158)),"-")</f>
        <v>-</v>
      </c>
      <c r="AC2158" s="27" t="str">
        <f t="shared" si="204"/>
        <v>-</v>
      </c>
    </row>
    <row r="2159" spans="1:29" s="1" customFormat="1">
      <c r="A2159" s="13"/>
      <c r="B2159" s="107" t="str">
        <f>IF(COUNTA($A2159)&gt;0,VLOOKUP($A2159,Corsa!$A$1:$F$43,2,FALSE),"-")</f>
        <v>-</v>
      </c>
      <c r="C2159" s="11"/>
      <c r="D2159" s="13"/>
      <c r="E2159" s="13"/>
      <c r="F2159" s="46" t="str">
        <f>IF(COUNTA($A2159)&gt;0,VLOOKUP($A2159,Corsa!$A$1:$F$43,3,FALSE),"-")</f>
        <v>-</v>
      </c>
      <c r="G2159" s="28" t="str">
        <f>IF($D2159&gt;0,VLOOKUP($D2159,Iscrizioni!$A$2:$M$2502,9,FALSE),"-")</f>
        <v>-</v>
      </c>
      <c r="H2159" s="28" t="str">
        <f>IF($D2159&gt;0,VLOOKUP($D2159,Iscrizioni!$A$2:$M$2502,4,FALSE),"-")</f>
        <v>-</v>
      </c>
      <c r="I2159" s="27" t="str">
        <f>IF($D2159&gt;0,VLOOKUP($D2159,Iscrizioni!$A$2:$M$2502,5,FALSE),"-")</f>
        <v>-</v>
      </c>
      <c r="J2159" s="27" t="str">
        <f>IF($D2159&gt;0,VLOOKUP($D2159,Iscrizioni!$A$2:$M$2502,10,FALSE),"-")</f>
        <v>-</v>
      </c>
      <c r="K2159" s="27" t="str">
        <f t="shared" si="202"/>
        <v>-</v>
      </c>
      <c r="L2159" s="46" t="str">
        <f>IF($D2159&gt;0,VLOOKUP($D2159,Iscrizioni!$A$2:$M$2502,11,FALSE),"-")</f>
        <v>-</v>
      </c>
      <c r="M2159" s="27" t="str">
        <f>IF($D2159&gt;0,VLOOKUP($D2159,Iscrizioni!$A$2:$N$2502,12,FALSE),"-")</f>
        <v>-</v>
      </c>
      <c r="N2159" s="46" t="str">
        <f>IF($D2159&gt;0,VLOOKUP($D2159,Iscrizioni!$A$2:$M$2502,6,FALSE),"-")</f>
        <v>-</v>
      </c>
      <c r="O2159" s="107" t="str">
        <f>IF($D2159&gt;0,VLOOKUP($D2159,Iscrizioni!$A$2:$M$2502,7,FALSE),"-")</f>
        <v>-</v>
      </c>
      <c r="P2159" s="46" t="str">
        <f>IF($D2159&gt;0,VLOOKUP(LEFT($N2159,1),Regione!$A$2:$C$21,2,FALSE),"-")</f>
        <v>-</v>
      </c>
      <c r="Q2159" s="112" t="str">
        <f ca="1">IF($D2159&gt;0,NormalizzaTempo("D",CELL("tipo",$E2159),$E2159),"-")</f>
        <v>-</v>
      </c>
      <c r="R2159" s="27" t="str">
        <f>IF($D2159&gt;0,VLOOKUP($D2159,Iscrizioni!$A$2:$M$2502,13,FALSE),"-")</f>
        <v>-</v>
      </c>
      <c r="S2159" s="112" t="str">
        <f t="shared" si="205"/>
        <v>-</v>
      </c>
      <c r="T2159" s="112" t="str">
        <f>IF($D2159&gt;0,SUMIFS($S$3:$S2159,$X$3:$X2159,1,$J$3:$J2159,$J2159),"-")</f>
        <v>-</v>
      </c>
      <c r="U2159" s="112" t="str">
        <f t="shared" si="206"/>
        <v>-</v>
      </c>
      <c r="V2159" s="112" t="str">
        <f t="shared" si="203"/>
        <v>-</v>
      </c>
      <c r="W2159" s="27" t="str">
        <f>IF(LEN($C2159)=0,IF($D2159&gt;0,COUNTIFS($A$3:$A2159,$A2159),"-"),"Escluso")</f>
        <v>-</v>
      </c>
      <c r="X2159" s="2" t="str">
        <f>IF(LEN($C2159)=0,IF($D2159&gt;0,COUNTIFS($J$3:$J2159,$J2159,$C$3:$C2159,""),"-"),"Escluso")</f>
        <v>-</v>
      </c>
      <c r="Y2159" s="127" t="str">
        <f t="shared" si="201"/>
        <v>-</v>
      </c>
      <c r="Z2159" s="2" t="str">
        <f>IF($D2159&gt;0,COUNTIFS($O$3:$O2159,$O2159,$L$3:$L2159,$L2159,$I$3:$I2159,$I2159),"-")</f>
        <v>-</v>
      </c>
      <c r="AA2159" s="27" t="str">
        <f>IF($D2159&gt;0,IF(OR($Z2159 &gt;1,$L2159&lt;&gt;"Adulti"),0,VLOOKUP($P2159,Regione!$B$2:$C$22,2,FALSE)),"-")</f>
        <v>-</v>
      </c>
      <c r="AB2159" s="27" t="str">
        <f>IF($D2159&gt;0,IF(COUNTIFS($O$3:$O2159,$O2159,$L$3:$L2159,$L2159,$I$3:$I2159,$I2159) &gt;1,0,SUMIFS($Y$3:$Y$2503,$L$3:$L$2503,$L2159,$O$3:$O$2503,$O2159,$I$3:$I$2503,$I2159)),"-")</f>
        <v>-</v>
      </c>
      <c r="AC2159" s="27" t="str">
        <f t="shared" si="204"/>
        <v>-</v>
      </c>
    </row>
    <row r="2160" spans="1:29" s="1" customFormat="1">
      <c r="A2160" s="13"/>
      <c r="B2160" s="107" t="str">
        <f>IF(COUNTA($A2160)&gt;0,VLOOKUP($A2160,Corsa!$A$1:$F$43,2,FALSE),"-")</f>
        <v>-</v>
      </c>
      <c r="C2160" s="11"/>
      <c r="D2160" s="13"/>
      <c r="E2160" s="13"/>
      <c r="F2160" s="46" t="str">
        <f>IF(COUNTA($A2160)&gt;0,VLOOKUP($A2160,Corsa!$A$1:$F$43,3,FALSE),"-")</f>
        <v>-</v>
      </c>
      <c r="G2160" s="28" t="str">
        <f>IF($D2160&gt;0,VLOOKUP($D2160,Iscrizioni!$A$2:$M$2502,9,FALSE),"-")</f>
        <v>-</v>
      </c>
      <c r="H2160" s="28" t="str">
        <f>IF($D2160&gt;0,VLOOKUP($D2160,Iscrizioni!$A$2:$M$2502,4,FALSE),"-")</f>
        <v>-</v>
      </c>
      <c r="I2160" s="27" t="str">
        <f>IF($D2160&gt;0,VLOOKUP($D2160,Iscrizioni!$A$2:$M$2502,5,FALSE),"-")</f>
        <v>-</v>
      </c>
      <c r="J2160" s="27" t="str">
        <f>IF($D2160&gt;0,VLOOKUP($D2160,Iscrizioni!$A$2:$M$2502,10,FALSE),"-")</f>
        <v>-</v>
      </c>
      <c r="K2160" s="27" t="str">
        <f t="shared" si="202"/>
        <v>-</v>
      </c>
      <c r="L2160" s="46" t="str">
        <f>IF($D2160&gt;0,VLOOKUP($D2160,Iscrizioni!$A$2:$M$2502,11,FALSE),"-")</f>
        <v>-</v>
      </c>
      <c r="M2160" s="27" t="str">
        <f>IF($D2160&gt;0,VLOOKUP($D2160,Iscrizioni!$A$2:$N$2502,12,FALSE),"-")</f>
        <v>-</v>
      </c>
      <c r="N2160" s="46" t="str">
        <f>IF($D2160&gt;0,VLOOKUP($D2160,Iscrizioni!$A$2:$M$2502,6,FALSE),"-")</f>
        <v>-</v>
      </c>
      <c r="O2160" s="107" t="str">
        <f>IF($D2160&gt;0,VLOOKUP($D2160,Iscrizioni!$A$2:$M$2502,7,FALSE),"-")</f>
        <v>-</v>
      </c>
      <c r="P2160" s="46" t="str">
        <f>IF($D2160&gt;0,VLOOKUP(LEFT($N2160,1),Regione!$A$2:$C$21,2,FALSE),"-")</f>
        <v>-</v>
      </c>
      <c r="Q2160" s="112" t="str">
        <f ca="1">IF($D2160&gt;0,NormalizzaTempo("D",CELL("tipo",$E2160),$E2160),"-")</f>
        <v>-</v>
      </c>
      <c r="R2160" s="27" t="str">
        <f>IF($D2160&gt;0,VLOOKUP($D2160,Iscrizioni!$A$2:$M$2502,13,FALSE),"-")</f>
        <v>-</v>
      </c>
      <c r="S2160" s="112" t="str">
        <f t="shared" si="205"/>
        <v>-</v>
      </c>
      <c r="T2160" s="112" t="str">
        <f>IF($D2160&gt;0,SUMIFS($S$3:$S2160,$X$3:$X2160,1,$J$3:$J2160,$J2160),"-")</f>
        <v>-</v>
      </c>
      <c r="U2160" s="112" t="str">
        <f t="shared" si="206"/>
        <v>-</v>
      </c>
      <c r="V2160" s="112" t="str">
        <f t="shared" si="203"/>
        <v>-</v>
      </c>
      <c r="W2160" s="27" t="str">
        <f>IF(LEN($C2160)=0,IF($D2160&gt;0,COUNTIFS($A$3:$A2160,$A2160),"-"),"Escluso")</f>
        <v>-</v>
      </c>
      <c r="X2160" s="2" t="str">
        <f>IF(LEN($C2160)=0,IF($D2160&gt;0,COUNTIFS($J$3:$J2160,$J2160,$C$3:$C2160,""),"-"),"Escluso")</f>
        <v>-</v>
      </c>
      <c r="Y2160" s="127" t="str">
        <f t="shared" ref="Y2160:Y2223" si="207">IF(LEN($C2160)=0,IF(AND($D2160&gt;0,$V2160="ok"),IF($X2160&gt;20,1,21 -$X2160),"-"),0)</f>
        <v>-</v>
      </c>
      <c r="Z2160" s="2" t="str">
        <f>IF($D2160&gt;0,COUNTIFS($O$3:$O2160,$O2160,$L$3:$L2160,$L2160,$I$3:$I2160,$I2160),"-")</f>
        <v>-</v>
      </c>
      <c r="AA2160" s="27" t="str">
        <f>IF($D2160&gt;0,IF(OR($Z2160 &gt;1,$L2160&lt;&gt;"Adulti"),0,VLOOKUP($P2160,Regione!$B$2:$C$22,2,FALSE)),"-")</f>
        <v>-</v>
      </c>
      <c r="AB2160" s="27" t="str">
        <f>IF($D2160&gt;0,IF(COUNTIFS($O$3:$O2160,$O2160,$L$3:$L2160,$L2160,$I$3:$I2160,$I2160) &gt;1,0,SUMIFS($Y$3:$Y$2503,$L$3:$L$2503,$L2160,$O$3:$O$2503,$O2160,$I$3:$I$2503,$I2160)),"-")</f>
        <v>-</v>
      </c>
      <c r="AC2160" s="27" t="str">
        <f t="shared" si="204"/>
        <v>-</v>
      </c>
    </row>
    <row r="2161" spans="1:29" s="1" customFormat="1">
      <c r="A2161" s="13"/>
      <c r="B2161" s="107" t="str">
        <f>IF(COUNTA($A2161)&gt;0,VLOOKUP($A2161,Corsa!$A$1:$F$43,2,FALSE),"-")</f>
        <v>-</v>
      </c>
      <c r="C2161" s="11"/>
      <c r="D2161" s="13"/>
      <c r="E2161" s="13"/>
      <c r="F2161" s="46" t="str">
        <f>IF(COUNTA($A2161)&gt;0,VLOOKUP($A2161,Corsa!$A$1:$F$43,3,FALSE),"-")</f>
        <v>-</v>
      </c>
      <c r="G2161" s="28" t="str">
        <f>IF($D2161&gt;0,VLOOKUP($D2161,Iscrizioni!$A$2:$M$2502,9,FALSE),"-")</f>
        <v>-</v>
      </c>
      <c r="H2161" s="28" t="str">
        <f>IF($D2161&gt;0,VLOOKUP($D2161,Iscrizioni!$A$2:$M$2502,4,FALSE),"-")</f>
        <v>-</v>
      </c>
      <c r="I2161" s="27" t="str">
        <f>IF($D2161&gt;0,VLOOKUP($D2161,Iscrizioni!$A$2:$M$2502,5,FALSE),"-")</f>
        <v>-</v>
      </c>
      <c r="J2161" s="27" t="str">
        <f>IF($D2161&gt;0,VLOOKUP($D2161,Iscrizioni!$A$2:$M$2502,10,FALSE),"-")</f>
        <v>-</v>
      </c>
      <c r="K2161" s="27" t="str">
        <f t="shared" si="202"/>
        <v>-</v>
      </c>
      <c r="L2161" s="46" t="str">
        <f>IF($D2161&gt;0,VLOOKUP($D2161,Iscrizioni!$A$2:$M$2502,11,FALSE),"-")</f>
        <v>-</v>
      </c>
      <c r="M2161" s="27" t="str">
        <f>IF($D2161&gt;0,VLOOKUP($D2161,Iscrizioni!$A$2:$N$2502,12,FALSE),"-")</f>
        <v>-</v>
      </c>
      <c r="N2161" s="46" t="str">
        <f>IF($D2161&gt;0,VLOOKUP($D2161,Iscrizioni!$A$2:$M$2502,6,FALSE),"-")</f>
        <v>-</v>
      </c>
      <c r="O2161" s="107" t="str">
        <f>IF($D2161&gt;0,VLOOKUP($D2161,Iscrizioni!$A$2:$M$2502,7,FALSE),"-")</f>
        <v>-</v>
      </c>
      <c r="P2161" s="46" t="str">
        <f>IF($D2161&gt;0,VLOOKUP(LEFT($N2161,1),Regione!$A$2:$C$21,2,FALSE),"-")</f>
        <v>-</v>
      </c>
      <c r="Q2161" s="112" t="str">
        <f ca="1">IF($D2161&gt;0,NormalizzaTempo("D",CELL("tipo",$E2161),$E2161),"-")</f>
        <v>-</v>
      </c>
      <c r="R2161" s="27" t="str">
        <f>IF($D2161&gt;0,VLOOKUP($D2161,Iscrizioni!$A$2:$M$2502,13,FALSE),"-")</f>
        <v>-</v>
      </c>
      <c r="S2161" s="112" t="str">
        <f t="shared" si="205"/>
        <v>-</v>
      </c>
      <c r="T2161" s="112" t="str">
        <f>IF($D2161&gt;0,SUMIFS($S$3:$S2161,$X$3:$X2161,1,$J$3:$J2161,$J2161),"-")</f>
        <v>-</v>
      </c>
      <c r="U2161" s="112" t="str">
        <f t="shared" si="206"/>
        <v>-</v>
      </c>
      <c r="V2161" s="112" t="str">
        <f t="shared" si="203"/>
        <v>-</v>
      </c>
      <c r="W2161" s="27" t="str">
        <f>IF(LEN($C2161)=0,IF($D2161&gt;0,COUNTIFS($A$3:$A2161,$A2161),"-"),"Escluso")</f>
        <v>-</v>
      </c>
      <c r="X2161" s="2" t="str">
        <f>IF(LEN($C2161)=0,IF($D2161&gt;0,COUNTIFS($J$3:$J2161,$J2161,$C$3:$C2161,""),"-"),"Escluso")</f>
        <v>-</v>
      </c>
      <c r="Y2161" s="127" t="str">
        <f t="shared" si="207"/>
        <v>-</v>
      </c>
      <c r="Z2161" s="2" t="str">
        <f>IF($D2161&gt;0,COUNTIFS($O$3:$O2161,$O2161,$L$3:$L2161,$L2161,$I$3:$I2161,$I2161),"-")</f>
        <v>-</v>
      </c>
      <c r="AA2161" s="27" t="str">
        <f>IF($D2161&gt;0,IF(OR($Z2161 &gt;1,$L2161&lt;&gt;"Adulti"),0,VLOOKUP($P2161,Regione!$B$2:$C$22,2,FALSE)),"-")</f>
        <v>-</v>
      </c>
      <c r="AB2161" s="27" t="str">
        <f>IF($D2161&gt;0,IF(COUNTIFS($O$3:$O2161,$O2161,$L$3:$L2161,$L2161,$I$3:$I2161,$I2161) &gt;1,0,SUMIFS($Y$3:$Y$2503,$L$3:$L$2503,$L2161,$O$3:$O$2503,$O2161,$I$3:$I$2503,$I2161)),"-")</f>
        <v>-</v>
      </c>
      <c r="AC2161" s="27" t="str">
        <f t="shared" si="204"/>
        <v>-</v>
      </c>
    </row>
    <row r="2162" spans="1:29" s="1" customFormat="1">
      <c r="A2162" s="13"/>
      <c r="B2162" s="107" t="str">
        <f>IF(COUNTA($A2162)&gt;0,VLOOKUP($A2162,Corsa!$A$1:$F$43,2,FALSE),"-")</f>
        <v>-</v>
      </c>
      <c r="C2162" s="11"/>
      <c r="D2162" s="13"/>
      <c r="E2162" s="13"/>
      <c r="F2162" s="46" t="str">
        <f>IF(COUNTA($A2162)&gt;0,VLOOKUP($A2162,Corsa!$A$1:$F$43,3,FALSE),"-")</f>
        <v>-</v>
      </c>
      <c r="G2162" s="28" t="str">
        <f>IF($D2162&gt;0,VLOOKUP($D2162,Iscrizioni!$A$2:$M$2502,9,FALSE),"-")</f>
        <v>-</v>
      </c>
      <c r="H2162" s="28" t="str">
        <f>IF($D2162&gt;0,VLOOKUP($D2162,Iscrizioni!$A$2:$M$2502,4,FALSE),"-")</f>
        <v>-</v>
      </c>
      <c r="I2162" s="27" t="str">
        <f>IF($D2162&gt;0,VLOOKUP($D2162,Iscrizioni!$A$2:$M$2502,5,FALSE),"-")</f>
        <v>-</v>
      </c>
      <c r="J2162" s="27" t="str">
        <f>IF($D2162&gt;0,VLOOKUP($D2162,Iscrizioni!$A$2:$M$2502,10,FALSE),"-")</f>
        <v>-</v>
      </c>
      <c r="K2162" s="27" t="str">
        <f t="shared" si="202"/>
        <v>-</v>
      </c>
      <c r="L2162" s="46" t="str">
        <f>IF($D2162&gt;0,VLOOKUP($D2162,Iscrizioni!$A$2:$M$2502,11,FALSE),"-")</f>
        <v>-</v>
      </c>
      <c r="M2162" s="27" t="str">
        <f>IF($D2162&gt;0,VLOOKUP($D2162,Iscrizioni!$A$2:$N$2502,12,FALSE),"-")</f>
        <v>-</v>
      </c>
      <c r="N2162" s="46" t="str">
        <f>IF($D2162&gt;0,VLOOKUP($D2162,Iscrizioni!$A$2:$M$2502,6,FALSE),"-")</f>
        <v>-</v>
      </c>
      <c r="O2162" s="107" t="str">
        <f>IF($D2162&gt;0,VLOOKUP($D2162,Iscrizioni!$A$2:$M$2502,7,FALSE),"-")</f>
        <v>-</v>
      </c>
      <c r="P2162" s="46" t="str">
        <f>IF($D2162&gt;0,VLOOKUP(LEFT($N2162,1),Regione!$A$2:$C$21,2,FALSE),"-")</f>
        <v>-</v>
      </c>
      <c r="Q2162" s="112" t="str">
        <f ca="1">IF($D2162&gt;0,NormalizzaTempo("D",CELL("tipo",$E2162),$E2162),"-")</f>
        <v>-</v>
      </c>
      <c r="R2162" s="27" t="str">
        <f>IF($D2162&gt;0,VLOOKUP($D2162,Iscrizioni!$A$2:$M$2502,13,FALSE),"-")</f>
        <v>-</v>
      </c>
      <c r="S2162" s="112" t="str">
        <f t="shared" si="205"/>
        <v>-</v>
      </c>
      <c r="T2162" s="112" t="str">
        <f>IF($D2162&gt;0,SUMIFS($S$3:$S2162,$X$3:$X2162,1,$J$3:$J2162,$J2162),"-")</f>
        <v>-</v>
      </c>
      <c r="U2162" s="112" t="str">
        <f t="shared" si="206"/>
        <v>-</v>
      </c>
      <c r="V2162" s="112" t="str">
        <f t="shared" si="203"/>
        <v>-</v>
      </c>
      <c r="W2162" s="27" t="str">
        <f>IF(LEN($C2162)=0,IF($D2162&gt;0,COUNTIFS($A$3:$A2162,$A2162),"-"),"Escluso")</f>
        <v>-</v>
      </c>
      <c r="X2162" s="2" t="str">
        <f>IF(LEN($C2162)=0,IF($D2162&gt;0,COUNTIFS($J$3:$J2162,$J2162,$C$3:$C2162,""),"-"),"Escluso")</f>
        <v>-</v>
      </c>
      <c r="Y2162" s="127" t="str">
        <f t="shared" si="207"/>
        <v>-</v>
      </c>
      <c r="Z2162" s="2" t="str">
        <f>IF($D2162&gt;0,COUNTIFS($O$3:$O2162,$O2162,$L$3:$L2162,$L2162,$I$3:$I2162,$I2162),"-")</f>
        <v>-</v>
      </c>
      <c r="AA2162" s="27" t="str">
        <f>IF($D2162&gt;0,IF(OR($Z2162 &gt;1,$L2162&lt;&gt;"Adulti"),0,VLOOKUP($P2162,Regione!$B$2:$C$22,2,FALSE)),"-")</f>
        <v>-</v>
      </c>
      <c r="AB2162" s="27" t="str">
        <f>IF($D2162&gt;0,IF(COUNTIFS($O$3:$O2162,$O2162,$L$3:$L2162,$L2162,$I$3:$I2162,$I2162) &gt;1,0,SUMIFS($Y$3:$Y$2503,$L$3:$L$2503,$L2162,$O$3:$O$2503,$O2162,$I$3:$I$2503,$I2162)),"-")</f>
        <v>-</v>
      </c>
      <c r="AC2162" s="27" t="str">
        <f t="shared" si="204"/>
        <v>-</v>
      </c>
    </row>
    <row r="2163" spans="1:29" s="1" customFormat="1">
      <c r="A2163" s="13"/>
      <c r="B2163" s="107" t="str">
        <f>IF(COUNTA($A2163)&gt;0,VLOOKUP($A2163,Corsa!$A$1:$F$43,2,FALSE),"-")</f>
        <v>-</v>
      </c>
      <c r="C2163" s="11"/>
      <c r="D2163" s="13"/>
      <c r="E2163" s="13"/>
      <c r="F2163" s="46" t="str">
        <f>IF(COUNTA($A2163)&gt;0,VLOOKUP($A2163,Corsa!$A$1:$F$43,3,FALSE),"-")</f>
        <v>-</v>
      </c>
      <c r="G2163" s="28" t="str">
        <f>IF($D2163&gt;0,VLOOKUP($D2163,Iscrizioni!$A$2:$M$2502,9,FALSE),"-")</f>
        <v>-</v>
      </c>
      <c r="H2163" s="28" t="str">
        <f>IF($D2163&gt;0,VLOOKUP($D2163,Iscrizioni!$A$2:$M$2502,4,FALSE),"-")</f>
        <v>-</v>
      </c>
      <c r="I2163" s="27" t="str">
        <f>IF($D2163&gt;0,VLOOKUP($D2163,Iscrizioni!$A$2:$M$2502,5,FALSE),"-")</f>
        <v>-</v>
      </c>
      <c r="J2163" s="27" t="str">
        <f>IF($D2163&gt;0,VLOOKUP($D2163,Iscrizioni!$A$2:$M$2502,10,FALSE),"-")</f>
        <v>-</v>
      </c>
      <c r="K2163" s="27" t="str">
        <f t="shared" si="202"/>
        <v>-</v>
      </c>
      <c r="L2163" s="46" t="str">
        <f>IF($D2163&gt;0,VLOOKUP($D2163,Iscrizioni!$A$2:$M$2502,11,FALSE),"-")</f>
        <v>-</v>
      </c>
      <c r="M2163" s="27" t="str">
        <f>IF($D2163&gt;0,VLOOKUP($D2163,Iscrizioni!$A$2:$N$2502,12,FALSE),"-")</f>
        <v>-</v>
      </c>
      <c r="N2163" s="46" t="str">
        <f>IF($D2163&gt;0,VLOOKUP($D2163,Iscrizioni!$A$2:$M$2502,6,FALSE),"-")</f>
        <v>-</v>
      </c>
      <c r="O2163" s="107" t="str">
        <f>IF($D2163&gt;0,VLOOKUP($D2163,Iscrizioni!$A$2:$M$2502,7,FALSE),"-")</f>
        <v>-</v>
      </c>
      <c r="P2163" s="46" t="str">
        <f>IF($D2163&gt;0,VLOOKUP(LEFT($N2163,1),Regione!$A$2:$C$21,2,FALSE),"-")</f>
        <v>-</v>
      </c>
      <c r="Q2163" s="112" t="str">
        <f ca="1">IF($D2163&gt;0,NormalizzaTempo("D",CELL("tipo",$E2163),$E2163),"-")</f>
        <v>-</v>
      </c>
      <c r="R2163" s="27" t="str">
        <f>IF($D2163&gt;0,VLOOKUP($D2163,Iscrizioni!$A$2:$M$2502,13,FALSE),"-")</f>
        <v>-</v>
      </c>
      <c r="S2163" s="112" t="str">
        <f t="shared" si="205"/>
        <v>-</v>
      </c>
      <c r="T2163" s="112" t="str">
        <f>IF($D2163&gt;0,SUMIFS($S$3:$S2163,$X$3:$X2163,1,$J$3:$J2163,$J2163),"-")</f>
        <v>-</v>
      </c>
      <c r="U2163" s="112" t="str">
        <f t="shared" si="206"/>
        <v>-</v>
      </c>
      <c r="V2163" s="112" t="str">
        <f t="shared" si="203"/>
        <v>-</v>
      </c>
      <c r="W2163" s="27" t="str">
        <f>IF(LEN($C2163)=0,IF($D2163&gt;0,COUNTIFS($A$3:$A2163,$A2163),"-"),"Escluso")</f>
        <v>-</v>
      </c>
      <c r="X2163" s="2" t="str">
        <f>IF(LEN($C2163)=0,IF($D2163&gt;0,COUNTIFS($J$3:$J2163,$J2163,$C$3:$C2163,""),"-"),"Escluso")</f>
        <v>-</v>
      </c>
      <c r="Y2163" s="127" t="str">
        <f t="shared" si="207"/>
        <v>-</v>
      </c>
      <c r="Z2163" s="2" t="str">
        <f>IF($D2163&gt;0,COUNTIFS($O$3:$O2163,$O2163,$L$3:$L2163,$L2163,$I$3:$I2163,$I2163),"-")</f>
        <v>-</v>
      </c>
      <c r="AA2163" s="27" t="str">
        <f>IF($D2163&gt;0,IF(OR($Z2163 &gt;1,$L2163&lt;&gt;"Adulti"),0,VLOOKUP($P2163,Regione!$B$2:$C$22,2,FALSE)),"-")</f>
        <v>-</v>
      </c>
      <c r="AB2163" s="27" t="str">
        <f>IF($D2163&gt;0,IF(COUNTIFS($O$3:$O2163,$O2163,$L$3:$L2163,$L2163,$I$3:$I2163,$I2163) &gt;1,0,SUMIFS($Y$3:$Y$2503,$L$3:$L$2503,$L2163,$O$3:$O$2503,$O2163,$I$3:$I$2503,$I2163)),"-")</f>
        <v>-</v>
      </c>
      <c r="AC2163" s="27" t="str">
        <f t="shared" si="204"/>
        <v>-</v>
      </c>
    </row>
    <row r="2164" spans="1:29" s="1" customFormat="1">
      <c r="A2164" s="13"/>
      <c r="B2164" s="107" t="str">
        <f>IF(COUNTA($A2164)&gt;0,VLOOKUP($A2164,Corsa!$A$1:$F$43,2,FALSE),"-")</f>
        <v>-</v>
      </c>
      <c r="C2164" s="11"/>
      <c r="D2164" s="13"/>
      <c r="E2164" s="13"/>
      <c r="F2164" s="46" t="str">
        <f>IF(COUNTA($A2164)&gt;0,VLOOKUP($A2164,Corsa!$A$1:$F$43,3,FALSE),"-")</f>
        <v>-</v>
      </c>
      <c r="G2164" s="28" t="str">
        <f>IF($D2164&gt;0,VLOOKUP($D2164,Iscrizioni!$A$2:$M$2502,9,FALSE),"-")</f>
        <v>-</v>
      </c>
      <c r="H2164" s="28" t="str">
        <f>IF($D2164&gt;0,VLOOKUP($D2164,Iscrizioni!$A$2:$M$2502,4,FALSE),"-")</f>
        <v>-</v>
      </c>
      <c r="I2164" s="27" t="str">
        <f>IF($D2164&gt;0,VLOOKUP($D2164,Iscrizioni!$A$2:$M$2502,5,FALSE),"-")</f>
        <v>-</v>
      </c>
      <c r="J2164" s="27" t="str">
        <f>IF($D2164&gt;0,VLOOKUP($D2164,Iscrizioni!$A$2:$M$2502,10,FALSE),"-")</f>
        <v>-</v>
      </c>
      <c r="K2164" s="27" t="str">
        <f t="shared" si="202"/>
        <v>-</v>
      </c>
      <c r="L2164" s="46" t="str">
        <f>IF($D2164&gt;0,VLOOKUP($D2164,Iscrizioni!$A$2:$M$2502,11,FALSE),"-")</f>
        <v>-</v>
      </c>
      <c r="M2164" s="27" t="str">
        <f>IF($D2164&gt;0,VLOOKUP($D2164,Iscrizioni!$A$2:$N$2502,12,FALSE),"-")</f>
        <v>-</v>
      </c>
      <c r="N2164" s="46" t="str">
        <f>IF($D2164&gt;0,VLOOKUP($D2164,Iscrizioni!$A$2:$M$2502,6,FALSE),"-")</f>
        <v>-</v>
      </c>
      <c r="O2164" s="107" t="str">
        <f>IF($D2164&gt;0,VLOOKUP($D2164,Iscrizioni!$A$2:$M$2502,7,FALSE),"-")</f>
        <v>-</v>
      </c>
      <c r="P2164" s="46" t="str">
        <f>IF($D2164&gt;0,VLOOKUP(LEFT($N2164,1),Regione!$A$2:$C$21,2,FALSE),"-")</f>
        <v>-</v>
      </c>
      <c r="Q2164" s="112" t="str">
        <f ca="1">IF($D2164&gt;0,NormalizzaTempo("D",CELL("tipo",$E2164),$E2164),"-")</f>
        <v>-</v>
      </c>
      <c r="R2164" s="27" t="str">
        <f>IF($D2164&gt;0,VLOOKUP($D2164,Iscrizioni!$A$2:$M$2502,13,FALSE),"-")</f>
        <v>-</v>
      </c>
      <c r="S2164" s="112" t="str">
        <f t="shared" si="205"/>
        <v>-</v>
      </c>
      <c r="T2164" s="112" t="str">
        <f>IF($D2164&gt;0,SUMIFS($S$3:$S2164,$X$3:$X2164,1,$J$3:$J2164,$J2164),"-")</f>
        <v>-</v>
      </c>
      <c r="U2164" s="112" t="str">
        <f t="shared" si="206"/>
        <v>-</v>
      </c>
      <c r="V2164" s="112" t="str">
        <f t="shared" si="203"/>
        <v>-</v>
      </c>
      <c r="W2164" s="27" t="str">
        <f>IF(LEN($C2164)=0,IF($D2164&gt;0,COUNTIFS($A$3:$A2164,$A2164),"-"),"Escluso")</f>
        <v>-</v>
      </c>
      <c r="X2164" s="2" t="str">
        <f>IF(LEN($C2164)=0,IF($D2164&gt;0,COUNTIFS($J$3:$J2164,$J2164,$C$3:$C2164,""),"-"),"Escluso")</f>
        <v>-</v>
      </c>
      <c r="Y2164" s="127" t="str">
        <f t="shared" si="207"/>
        <v>-</v>
      </c>
      <c r="Z2164" s="2" t="str">
        <f>IF($D2164&gt;0,COUNTIFS($O$3:$O2164,$O2164,$L$3:$L2164,$L2164,$I$3:$I2164,$I2164),"-")</f>
        <v>-</v>
      </c>
      <c r="AA2164" s="27" t="str">
        <f>IF($D2164&gt;0,IF(OR($Z2164 &gt;1,$L2164&lt;&gt;"Adulti"),0,VLOOKUP($P2164,Regione!$B$2:$C$22,2,FALSE)),"-")</f>
        <v>-</v>
      </c>
      <c r="AB2164" s="27" t="str">
        <f>IF($D2164&gt;0,IF(COUNTIFS($O$3:$O2164,$O2164,$L$3:$L2164,$L2164,$I$3:$I2164,$I2164) &gt;1,0,SUMIFS($Y$3:$Y$2503,$L$3:$L$2503,$L2164,$O$3:$O$2503,$O2164,$I$3:$I$2503,$I2164)),"-")</f>
        <v>-</v>
      </c>
      <c r="AC2164" s="27" t="str">
        <f t="shared" si="204"/>
        <v>-</v>
      </c>
    </row>
    <row r="2165" spans="1:29" s="1" customFormat="1">
      <c r="A2165" s="13"/>
      <c r="B2165" s="107" t="str">
        <f>IF(COUNTA($A2165)&gt;0,VLOOKUP($A2165,Corsa!$A$1:$F$43,2,FALSE),"-")</f>
        <v>-</v>
      </c>
      <c r="C2165" s="11"/>
      <c r="D2165" s="13"/>
      <c r="E2165" s="13"/>
      <c r="F2165" s="46" t="str">
        <f>IF(COUNTA($A2165)&gt;0,VLOOKUP($A2165,Corsa!$A$1:$F$43,3,FALSE),"-")</f>
        <v>-</v>
      </c>
      <c r="G2165" s="28" t="str">
        <f>IF($D2165&gt;0,VLOOKUP($D2165,Iscrizioni!$A$2:$M$2502,9,FALSE),"-")</f>
        <v>-</v>
      </c>
      <c r="H2165" s="28" t="str">
        <f>IF($D2165&gt;0,VLOOKUP($D2165,Iscrizioni!$A$2:$M$2502,4,FALSE),"-")</f>
        <v>-</v>
      </c>
      <c r="I2165" s="27" t="str">
        <f>IF($D2165&gt;0,VLOOKUP($D2165,Iscrizioni!$A$2:$M$2502,5,FALSE),"-")</f>
        <v>-</v>
      </c>
      <c r="J2165" s="27" t="str">
        <f>IF($D2165&gt;0,VLOOKUP($D2165,Iscrizioni!$A$2:$M$2502,10,FALSE),"-")</f>
        <v>-</v>
      </c>
      <c r="K2165" s="27" t="str">
        <f t="shared" si="202"/>
        <v>-</v>
      </c>
      <c r="L2165" s="46" t="str">
        <f>IF($D2165&gt;0,VLOOKUP($D2165,Iscrizioni!$A$2:$M$2502,11,FALSE),"-")</f>
        <v>-</v>
      </c>
      <c r="M2165" s="27" t="str">
        <f>IF($D2165&gt;0,VLOOKUP($D2165,Iscrizioni!$A$2:$N$2502,12,FALSE),"-")</f>
        <v>-</v>
      </c>
      <c r="N2165" s="46" t="str">
        <f>IF($D2165&gt;0,VLOOKUP($D2165,Iscrizioni!$A$2:$M$2502,6,FALSE),"-")</f>
        <v>-</v>
      </c>
      <c r="O2165" s="107" t="str">
        <f>IF($D2165&gt;0,VLOOKUP($D2165,Iscrizioni!$A$2:$M$2502,7,FALSE),"-")</f>
        <v>-</v>
      </c>
      <c r="P2165" s="46" t="str">
        <f>IF($D2165&gt;0,VLOOKUP(LEFT($N2165,1),Regione!$A$2:$C$21,2,FALSE),"-")</f>
        <v>-</v>
      </c>
      <c r="Q2165" s="112" t="str">
        <f ca="1">IF($D2165&gt;0,NormalizzaTempo("D",CELL("tipo",$E2165),$E2165),"-")</f>
        <v>-</v>
      </c>
      <c r="R2165" s="27" t="str">
        <f>IF($D2165&gt;0,VLOOKUP($D2165,Iscrizioni!$A$2:$M$2502,13,FALSE),"-")</f>
        <v>-</v>
      </c>
      <c r="S2165" s="112" t="str">
        <f t="shared" si="205"/>
        <v>-</v>
      </c>
      <c r="T2165" s="112" t="str">
        <f>IF($D2165&gt;0,SUMIFS($S$3:$S2165,$X$3:$X2165,1,$J$3:$J2165,$J2165),"-")</f>
        <v>-</v>
      </c>
      <c r="U2165" s="112" t="str">
        <f t="shared" si="206"/>
        <v>-</v>
      </c>
      <c r="V2165" s="112" t="str">
        <f t="shared" si="203"/>
        <v>-</v>
      </c>
      <c r="W2165" s="27" t="str">
        <f>IF(LEN($C2165)=0,IF($D2165&gt;0,COUNTIFS($A$3:$A2165,$A2165),"-"),"Escluso")</f>
        <v>-</v>
      </c>
      <c r="X2165" s="2" t="str">
        <f>IF(LEN($C2165)=0,IF($D2165&gt;0,COUNTIFS($J$3:$J2165,$J2165,$C$3:$C2165,""),"-"),"Escluso")</f>
        <v>-</v>
      </c>
      <c r="Y2165" s="127" t="str">
        <f t="shared" si="207"/>
        <v>-</v>
      </c>
      <c r="Z2165" s="2" t="str">
        <f>IF($D2165&gt;0,COUNTIFS($O$3:$O2165,$O2165,$L$3:$L2165,$L2165,$I$3:$I2165,$I2165),"-")</f>
        <v>-</v>
      </c>
      <c r="AA2165" s="27" t="str">
        <f>IF($D2165&gt;0,IF(OR($Z2165 &gt;1,$L2165&lt;&gt;"Adulti"),0,VLOOKUP($P2165,Regione!$B$2:$C$22,2,FALSE)),"-")</f>
        <v>-</v>
      </c>
      <c r="AB2165" s="27" t="str">
        <f>IF($D2165&gt;0,IF(COUNTIFS($O$3:$O2165,$O2165,$L$3:$L2165,$L2165,$I$3:$I2165,$I2165) &gt;1,0,SUMIFS($Y$3:$Y$2503,$L$3:$L$2503,$L2165,$O$3:$O$2503,$O2165,$I$3:$I$2503,$I2165)),"-")</f>
        <v>-</v>
      </c>
      <c r="AC2165" s="27" t="str">
        <f t="shared" si="204"/>
        <v>-</v>
      </c>
    </row>
    <row r="2166" spans="1:29" s="1" customFormat="1">
      <c r="A2166" s="13"/>
      <c r="B2166" s="107" t="str">
        <f>IF(COUNTA($A2166)&gt;0,VLOOKUP($A2166,Corsa!$A$1:$F$43,2,FALSE),"-")</f>
        <v>-</v>
      </c>
      <c r="C2166" s="11"/>
      <c r="D2166" s="13"/>
      <c r="E2166" s="13"/>
      <c r="F2166" s="46" t="str">
        <f>IF(COUNTA($A2166)&gt;0,VLOOKUP($A2166,Corsa!$A$1:$F$43,3,FALSE),"-")</f>
        <v>-</v>
      </c>
      <c r="G2166" s="28" t="str">
        <f>IF($D2166&gt;0,VLOOKUP($D2166,Iscrizioni!$A$2:$M$2502,9,FALSE),"-")</f>
        <v>-</v>
      </c>
      <c r="H2166" s="28" t="str">
        <f>IF($D2166&gt;0,VLOOKUP($D2166,Iscrizioni!$A$2:$M$2502,4,FALSE),"-")</f>
        <v>-</v>
      </c>
      <c r="I2166" s="27" t="str">
        <f>IF($D2166&gt;0,VLOOKUP($D2166,Iscrizioni!$A$2:$M$2502,5,FALSE),"-")</f>
        <v>-</v>
      </c>
      <c r="J2166" s="27" t="str">
        <f>IF($D2166&gt;0,VLOOKUP($D2166,Iscrizioni!$A$2:$M$2502,10,FALSE),"-")</f>
        <v>-</v>
      </c>
      <c r="K2166" s="27" t="str">
        <f t="shared" si="202"/>
        <v>-</v>
      </c>
      <c r="L2166" s="46" t="str">
        <f>IF($D2166&gt;0,VLOOKUP($D2166,Iscrizioni!$A$2:$M$2502,11,FALSE),"-")</f>
        <v>-</v>
      </c>
      <c r="M2166" s="27" t="str">
        <f>IF($D2166&gt;0,VLOOKUP($D2166,Iscrizioni!$A$2:$N$2502,12,FALSE),"-")</f>
        <v>-</v>
      </c>
      <c r="N2166" s="46" t="str">
        <f>IF($D2166&gt;0,VLOOKUP($D2166,Iscrizioni!$A$2:$M$2502,6,FALSE),"-")</f>
        <v>-</v>
      </c>
      <c r="O2166" s="107" t="str">
        <f>IF($D2166&gt;0,VLOOKUP($D2166,Iscrizioni!$A$2:$M$2502,7,FALSE),"-")</f>
        <v>-</v>
      </c>
      <c r="P2166" s="46" t="str">
        <f>IF($D2166&gt;0,VLOOKUP(LEFT($N2166,1),Regione!$A$2:$C$21,2,FALSE),"-")</f>
        <v>-</v>
      </c>
      <c r="Q2166" s="112" t="str">
        <f ca="1">IF($D2166&gt;0,NormalizzaTempo("D",CELL("tipo",$E2166),$E2166),"-")</f>
        <v>-</v>
      </c>
      <c r="R2166" s="27" t="str">
        <f>IF($D2166&gt;0,VLOOKUP($D2166,Iscrizioni!$A$2:$M$2502,13,FALSE),"-")</f>
        <v>-</v>
      </c>
      <c r="S2166" s="112" t="str">
        <f t="shared" si="205"/>
        <v>-</v>
      </c>
      <c r="T2166" s="112" t="str">
        <f>IF($D2166&gt;0,SUMIFS($S$3:$S2166,$X$3:$X2166,1,$J$3:$J2166,$J2166),"-")</f>
        <v>-</v>
      </c>
      <c r="U2166" s="112" t="str">
        <f t="shared" si="206"/>
        <v>-</v>
      </c>
      <c r="V2166" s="112" t="str">
        <f t="shared" si="203"/>
        <v>-</v>
      </c>
      <c r="W2166" s="27" t="str">
        <f>IF(LEN($C2166)=0,IF($D2166&gt;0,COUNTIFS($A$3:$A2166,$A2166),"-"),"Escluso")</f>
        <v>-</v>
      </c>
      <c r="X2166" s="2" t="str">
        <f>IF(LEN($C2166)=0,IF($D2166&gt;0,COUNTIFS($J$3:$J2166,$J2166,$C$3:$C2166,""),"-"),"Escluso")</f>
        <v>-</v>
      </c>
      <c r="Y2166" s="127" t="str">
        <f t="shared" si="207"/>
        <v>-</v>
      </c>
      <c r="Z2166" s="2" t="str">
        <f>IF($D2166&gt;0,COUNTIFS($O$3:$O2166,$O2166,$L$3:$L2166,$L2166,$I$3:$I2166,$I2166),"-")</f>
        <v>-</v>
      </c>
      <c r="AA2166" s="27" t="str">
        <f>IF($D2166&gt;0,IF(OR($Z2166 &gt;1,$L2166&lt;&gt;"Adulti"),0,VLOOKUP($P2166,Regione!$B$2:$C$22,2,FALSE)),"-")</f>
        <v>-</v>
      </c>
      <c r="AB2166" s="27" t="str">
        <f>IF($D2166&gt;0,IF(COUNTIFS($O$3:$O2166,$O2166,$L$3:$L2166,$L2166,$I$3:$I2166,$I2166) &gt;1,0,SUMIFS($Y$3:$Y$2503,$L$3:$L$2503,$L2166,$O$3:$O$2503,$O2166,$I$3:$I$2503,$I2166)),"-")</f>
        <v>-</v>
      </c>
      <c r="AC2166" s="27" t="str">
        <f t="shared" si="204"/>
        <v>-</v>
      </c>
    </row>
    <row r="2167" spans="1:29" s="1" customFormat="1">
      <c r="A2167" s="13"/>
      <c r="B2167" s="107" t="str">
        <f>IF(COUNTA($A2167)&gt;0,VLOOKUP($A2167,Corsa!$A$1:$F$43,2,FALSE),"-")</f>
        <v>-</v>
      </c>
      <c r="C2167" s="11"/>
      <c r="D2167" s="13"/>
      <c r="E2167" s="13"/>
      <c r="F2167" s="46" t="str">
        <f>IF(COUNTA($A2167)&gt;0,VLOOKUP($A2167,Corsa!$A$1:$F$43,3,FALSE),"-")</f>
        <v>-</v>
      </c>
      <c r="G2167" s="28" t="str">
        <f>IF($D2167&gt;0,VLOOKUP($D2167,Iscrizioni!$A$2:$M$2502,9,FALSE),"-")</f>
        <v>-</v>
      </c>
      <c r="H2167" s="28" t="str">
        <f>IF($D2167&gt;0,VLOOKUP($D2167,Iscrizioni!$A$2:$M$2502,4,FALSE),"-")</f>
        <v>-</v>
      </c>
      <c r="I2167" s="27" t="str">
        <f>IF($D2167&gt;0,VLOOKUP($D2167,Iscrizioni!$A$2:$M$2502,5,FALSE),"-")</f>
        <v>-</v>
      </c>
      <c r="J2167" s="27" t="str">
        <f>IF($D2167&gt;0,VLOOKUP($D2167,Iscrizioni!$A$2:$M$2502,10,FALSE),"-")</f>
        <v>-</v>
      </c>
      <c r="K2167" s="27" t="str">
        <f t="shared" si="202"/>
        <v>-</v>
      </c>
      <c r="L2167" s="46" t="str">
        <f>IF($D2167&gt;0,VLOOKUP($D2167,Iscrizioni!$A$2:$M$2502,11,FALSE),"-")</f>
        <v>-</v>
      </c>
      <c r="M2167" s="27" t="str">
        <f>IF($D2167&gt;0,VLOOKUP($D2167,Iscrizioni!$A$2:$N$2502,12,FALSE),"-")</f>
        <v>-</v>
      </c>
      <c r="N2167" s="46" t="str">
        <f>IF($D2167&gt;0,VLOOKUP($D2167,Iscrizioni!$A$2:$M$2502,6,FALSE),"-")</f>
        <v>-</v>
      </c>
      <c r="O2167" s="107" t="str">
        <f>IF($D2167&gt;0,VLOOKUP($D2167,Iscrizioni!$A$2:$M$2502,7,FALSE),"-")</f>
        <v>-</v>
      </c>
      <c r="P2167" s="46" t="str">
        <f>IF($D2167&gt;0,VLOOKUP(LEFT($N2167,1),Regione!$A$2:$C$21,2,FALSE),"-")</f>
        <v>-</v>
      </c>
      <c r="Q2167" s="112" t="str">
        <f ca="1">IF($D2167&gt;0,NormalizzaTempo("D",CELL("tipo",$E2167),$E2167),"-")</f>
        <v>-</v>
      </c>
      <c r="R2167" s="27" t="str">
        <f>IF($D2167&gt;0,VLOOKUP($D2167,Iscrizioni!$A$2:$M$2502,13,FALSE),"-")</f>
        <v>-</v>
      </c>
      <c r="S2167" s="112" t="str">
        <f t="shared" si="205"/>
        <v>-</v>
      </c>
      <c r="T2167" s="112" t="str">
        <f>IF($D2167&gt;0,SUMIFS($S$3:$S2167,$X$3:$X2167,1,$J$3:$J2167,$J2167),"-")</f>
        <v>-</v>
      </c>
      <c r="U2167" s="112" t="str">
        <f t="shared" si="206"/>
        <v>-</v>
      </c>
      <c r="V2167" s="112" t="str">
        <f t="shared" si="203"/>
        <v>-</v>
      </c>
      <c r="W2167" s="27" t="str">
        <f>IF(LEN($C2167)=0,IF($D2167&gt;0,COUNTIFS($A$3:$A2167,$A2167),"-"),"Escluso")</f>
        <v>-</v>
      </c>
      <c r="X2167" s="2" t="str">
        <f>IF(LEN($C2167)=0,IF($D2167&gt;0,COUNTIFS($J$3:$J2167,$J2167,$C$3:$C2167,""),"-"),"Escluso")</f>
        <v>-</v>
      </c>
      <c r="Y2167" s="127" t="str">
        <f t="shared" si="207"/>
        <v>-</v>
      </c>
      <c r="Z2167" s="2" t="str">
        <f>IF($D2167&gt;0,COUNTIFS($O$3:$O2167,$O2167,$L$3:$L2167,$L2167,$I$3:$I2167,$I2167),"-")</f>
        <v>-</v>
      </c>
      <c r="AA2167" s="27" t="str">
        <f>IF($D2167&gt;0,IF(OR($Z2167 &gt;1,$L2167&lt;&gt;"Adulti"),0,VLOOKUP($P2167,Regione!$B$2:$C$22,2,FALSE)),"-")</f>
        <v>-</v>
      </c>
      <c r="AB2167" s="27" t="str">
        <f>IF($D2167&gt;0,IF(COUNTIFS($O$3:$O2167,$O2167,$L$3:$L2167,$L2167,$I$3:$I2167,$I2167) &gt;1,0,SUMIFS($Y$3:$Y$2503,$L$3:$L$2503,$L2167,$O$3:$O$2503,$O2167,$I$3:$I$2503,$I2167)),"-")</f>
        <v>-</v>
      </c>
      <c r="AC2167" s="27" t="str">
        <f t="shared" si="204"/>
        <v>-</v>
      </c>
    </row>
    <row r="2168" spans="1:29" s="1" customFormat="1">
      <c r="A2168" s="13"/>
      <c r="B2168" s="107" t="str">
        <f>IF(COUNTA($A2168)&gt;0,VLOOKUP($A2168,Corsa!$A$1:$F$43,2,FALSE),"-")</f>
        <v>-</v>
      </c>
      <c r="C2168" s="11"/>
      <c r="D2168" s="13"/>
      <c r="E2168" s="13"/>
      <c r="F2168" s="46" t="str">
        <f>IF(COUNTA($A2168)&gt;0,VLOOKUP($A2168,Corsa!$A$1:$F$43,3,FALSE),"-")</f>
        <v>-</v>
      </c>
      <c r="G2168" s="28" t="str">
        <f>IF($D2168&gt;0,VLOOKUP($D2168,Iscrizioni!$A$2:$M$2502,9,FALSE),"-")</f>
        <v>-</v>
      </c>
      <c r="H2168" s="28" t="str">
        <f>IF($D2168&gt;0,VLOOKUP($D2168,Iscrizioni!$A$2:$M$2502,4,FALSE),"-")</f>
        <v>-</v>
      </c>
      <c r="I2168" s="27" t="str">
        <f>IF($D2168&gt;0,VLOOKUP($D2168,Iscrizioni!$A$2:$M$2502,5,FALSE),"-")</f>
        <v>-</v>
      </c>
      <c r="J2168" s="27" t="str">
        <f>IF($D2168&gt;0,VLOOKUP($D2168,Iscrizioni!$A$2:$M$2502,10,FALSE),"-")</f>
        <v>-</v>
      </c>
      <c r="K2168" s="27" t="str">
        <f t="shared" si="202"/>
        <v>-</v>
      </c>
      <c r="L2168" s="46" t="str">
        <f>IF($D2168&gt;0,VLOOKUP($D2168,Iscrizioni!$A$2:$M$2502,11,FALSE),"-")</f>
        <v>-</v>
      </c>
      <c r="M2168" s="27" t="str">
        <f>IF($D2168&gt;0,VLOOKUP($D2168,Iscrizioni!$A$2:$N$2502,12,FALSE),"-")</f>
        <v>-</v>
      </c>
      <c r="N2168" s="46" t="str">
        <f>IF($D2168&gt;0,VLOOKUP($D2168,Iscrizioni!$A$2:$M$2502,6,FALSE),"-")</f>
        <v>-</v>
      </c>
      <c r="O2168" s="107" t="str">
        <f>IF($D2168&gt;0,VLOOKUP($D2168,Iscrizioni!$A$2:$M$2502,7,FALSE),"-")</f>
        <v>-</v>
      </c>
      <c r="P2168" s="46" t="str">
        <f>IF($D2168&gt;0,VLOOKUP(LEFT($N2168,1),Regione!$A$2:$C$21,2,FALSE),"-")</f>
        <v>-</v>
      </c>
      <c r="Q2168" s="112" t="str">
        <f ca="1">IF($D2168&gt;0,NormalizzaTempo("D",CELL("tipo",$E2168),$E2168),"-")</f>
        <v>-</v>
      </c>
      <c r="R2168" s="27" t="str">
        <f>IF($D2168&gt;0,VLOOKUP($D2168,Iscrizioni!$A$2:$M$2502,13,FALSE),"-")</f>
        <v>-</v>
      </c>
      <c r="S2168" s="112" t="str">
        <f t="shared" si="205"/>
        <v>-</v>
      </c>
      <c r="T2168" s="112" t="str">
        <f>IF($D2168&gt;0,SUMIFS($S$3:$S2168,$X$3:$X2168,1,$J$3:$J2168,$J2168),"-")</f>
        <v>-</v>
      </c>
      <c r="U2168" s="112" t="str">
        <f t="shared" si="206"/>
        <v>-</v>
      </c>
      <c r="V2168" s="112" t="str">
        <f t="shared" si="203"/>
        <v>-</v>
      </c>
      <c r="W2168" s="27" t="str">
        <f>IF(LEN($C2168)=0,IF($D2168&gt;0,COUNTIFS($A$3:$A2168,$A2168),"-"),"Escluso")</f>
        <v>-</v>
      </c>
      <c r="X2168" s="2" t="str">
        <f>IF(LEN($C2168)=0,IF($D2168&gt;0,COUNTIFS($J$3:$J2168,$J2168,$C$3:$C2168,""),"-"),"Escluso")</f>
        <v>-</v>
      </c>
      <c r="Y2168" s="127" t="str">
        <f t="shared" si="207"/>
        <v>-</v>
      </c>
      <c r="Z2168" s="2" t="str">
        <f>IF($D2168&gt;0,COUNTIFS($O$3:$O2168,$O2168,$L$3:$L2168,$L2168,$I$3:$I2168,$I2168),"-")</f>
        <v>-</v>
      </c>
      <c r="AA2168" s="27" t="str">
        <f>IF($D2168&gt;0,IF(OR($Z2168 &gt;1,$L2168&lt;&gt;"Adulti"),0,VLOOKUP($P2168,Regione!$B$2:$C$22,2,FALSE)),"-")</f>
        <v>-</v>
      </c>
      <c r="AB2168" s="27" t="str">
        <f>IF($D2168&gt;0,IF(COUNTIFS($O$3:$O2168,$O2168,$L$3:$L2168,$L2168,$I$3:$I2168,$I2168) &gt;1,0,SUMIFS($Y$3:$Y$2503,$L$3:$L$2503,$L2168,$O$3:$O$2503,$O2168,$I$3:$I$2503,$I2168)),"-")</f>
        <v>-</v>
      </c>
      <c r="AC2168" s="27" t="str">
        <f t="shared" si="204"/>
        <v>-</v>
      </c>
    </row>
    <row r="2169" spans="1:29" s="1" customFormat="1">
      <c r="A2169" s="13"/>
      <c r="B2169" s="107" t="str">
        <f>IF(COUNTA($A2169)&gt;0,VLOOKUP($A2169,Corsa!$A$1:$F$43,2,FALSE),"-")</f>
        <v>-</v>
      </c>
      <c r="C2169" s="11"/>
      <c r="D2169" s="13"/>
      <c r="E2169" s="13"/>
      <c r="F2169" s="46" t="str">
        <f>IF(COUNTA($A2169)&gt;0,VLOOKUP($A2169,Corsa!$A$1:$F$43,3,FALSE),"-")</f>
        <v>-</v>
      </c>
      <c r="G2169" s="28" t="str">
        <f>IF($D2169&gt;0,VLOOKUP($D2169,Iscrizioni!$A$2:$M$2502,9,FALSE),"-")</f>
        <v>-</v>
      </c>
      <c r="H2169" s="28" t="str">
        <f>IF($D2169&gt;0,VLOOKUP($D2169,Iscrizioni!$A$2:$M$2502,4,FALSE),"-")</f>
        <v>-</v>
      </c>
      <c r="I2169" s="27" t="str">
        <f>IF($D2169&gt;0,VLOOKUP($D2169,Iscrizioni!$A$2:$M$2502,5,FALSE),"-")</f>
        <v>-</v>
      </c>
      <c r="J2169" s="27" t="str">
        <f>IF($D2169&gt;0,VLOOKUP($D2169,Iscrizioni!$A$2:$M$2502,10,FALSE),"-")</f>
        <v>-</v>
      </c>
      <c r="K2169" s="27" t="str">
        <f t="shared" si="202"/>
        <v>-</v>
      </c>
      <c r="L2169" s="46" t="str">
        <f>IF($D2169&gt;0,VLOOKUP($D2169,Iscrizioni!$A$2:$M$2502,11,FALSE),"-")</f>
        <v>-</v>
      </c>
      <c r="M2169" s="27" t="str">
        <f>IF($D2169&gt;0,VLOOKUP($D2169,Iscrizioni!$A$2:$N$2502,12,FALSE),"-")</f>
        <v>-</v>
      </c>
      <c r="N2169" s="46" t="str">
        <f>IF($D2169&gt;0,VLOOKUP($D2169,Iscrizioni!$A$2:$M$2502,6,FALSE),"-")</f>
        <v>-</v>
      </c>
      <c r="O2169" s="107" t="str">
        <f>IF($D2169&gt;0,VLOOKUP($D2169,Iscrizioni!$A$2:$M$2502,7,FALSE),"-")</f>
        <v>-</v>
      </c>
      <c r="P2169" s="46" t="str">
        <f>IF($D2169&gt;0,VLOOKUP(LEFT($N2169,1),Regione!$A$2:$C$21,2,FALSE),"-")</f>
        <v>-</v>
      </c>
      <c r="Q2169" s="112" t="str">
        <f ca="1">IF($D2169&gt;0,NormalizzaTempo("D",CELL("tipo",$E2169),$E2169),"-")</f>
        <v>-</v>
      </c>
      <c r="R2169" s="27" t="str">
        <f>IF($D2169&gt;0,VLOOKUP($D2169,Iscrizioni!$A$2:$M$2502,13,FALSE),"-")</f>
        <v>-</v>
      </c>
      <c r="S2169" s="112" t="str">
        <f t="shared" si="205"/>
        <v>-</v>
      </c>
      <c r="T2169" s="112" t="str">
        <f>IF($D2169&gt;0,SUMIFS($S$3:$S2169,$X$3:$X2169,1,$J$3:$J2169,$J2169),"-")</f>
        <v>-</v>
      </c>
      <c r="U2169" s="112" t="str">
        <f t="shared" si="206"/>
        <v>-</v>
      </c>
      <c r="V2169" s="112" t="str">
        <f t="shared" si="203"/>
        <v>-</v>
      </c>
      <c r="W2169" s="27" t="str">
        <f>IF(LEN($C2169)=0,IF($D2169&gt;0,COUNTIFS($A$3:$A2169,$A2169),"-"),"Escluso")</f>
        <v>-</v>
      </c>
      <c r="X2169" s="2" t="str">
        <f>IF(LEN($C2169)=0,IF($D2169&gt;0,COUNTIFS($J$3:$J2169,$J2169,$C$3:$C2169,""),"-"),"Escluso")</f>
        <v>-</v>
      </c>
      <c r="Y2169" s="127" t="str">
        <f t="shared" si="207"/>
        <v>-</v>
      </c>
      <c r="Z2169" s="2" t="str">
        <f>IF($D2169&gt;0,COUNTIFS($O$3:$O2169,$O2169,$L$3:$L2169,$L2169,$I$3:$I2169,$I2169),"-")</f>
        <v>-</v>
      </c>
      <c r="AA2169" s="27" t="str">
        <f>IF($D2169&gt;0,IF(OR($Z2169 &gt;1,$L2169&lt;&gt;"Adulti"),0,VLOOKUP($P2169,Regione!$B$2:$C$22,2,FALSE)),"-")</f>
        <v>-</v>
      </c>
      <c r="AB2169" s="27" t="str">
        <f>IF($D2169&gt;0,IF(COUNTIFS($O$3:$O2169,$O2169,$L$3:$L2169,$L2169,$I$3:$I2169,$I2169) &gt;1,0,SUMIFS($Y$3:$Y$2503,$L$3:$L$2503,$L2169,$O$3:$O$2503,$O2169,$I$3:$I$2503,$I2169)),"-")</f>
        <v>-</v>
      </c>
      <c r="AC2169" s="27" t="str">
        <f t="shared" si="204"/>
        <v>-</v>
      </c>
    </row>
    <row r="2170" spans="1:29">
      <c r="A2170" s="12"/>
      <c r="B2170" s="107" t="str">
        <f>IF(COUNTA($A2170)&gt;0,VLOOKUP($A2170,Corsa!$A$1:$F$43,2,FALSE),"-")</f>
        <v>-</v>
      </c>
      <c r="C2170" s="11"/>
      <c r="D2170" s="12"/>
      <c r="E2170" s="12"/>
      <c r="F2170" s="46" t="str">
        <f>IF(COUNTA($A2170)&gt;0,VLOOKUP($A2170,Corsa!$A$1:$F$43,3,FALSE),"-")</f>
        <v>-</v>
      </c>
      <c r="G2170" s="28" t="str">
        <f>IF($D2170&gt;0,VLOOKUP($D2170,Iscrizioni!$A$2:$M$2502,9,FALSE),"-")</f>
        <v>-</v>
      </c>
      <c r="H2170" s="28" t="str">
        <f>IF($D2170&gt;0,VLOOKUP($D2170,Iscrizioni!$A$2:$M$2502,4,FALSE),"-")</f>
        <v>-</v>
      </c>
      <c r="I2170" s="27" t="str">
        <f>IF($D2170&gt;0,VLOOKUP($D2170,Iscrizioni!$A$2:$M$2502,5,FALSE),"-")</f>
        <v>-</v>
      </c>
      <c r="J2170" s="27" t="str">
        <f>IF($D2170&gt;0,VLOOKUP($D2170,Iscrizioni!$A$2:$M$2502,10,FALSE),"-")</f>
        <v>-</v>
      </c>
      <c r="K2170" s="27" t="str">
        <f t="shared" si="202"/>
        <v>-</v>
      </c>
      <c r="L2170" s="46" t="str">
        <f>IF($D2170&gt;0,VLOOKUP($D2170,Iscrizioni!$A$2:$M$2502,11,FALSE),"-")</f>
        <v>-</v>
      </c>
      <c r="M2170" s="27" t="str">
        <f>IF($D2170&gt;0,VLOOKUP($D2170,Iscrizioni!$A$2:$N$2502,12,FALSE),"-")</f>
        <v>-</v>
      </c>
      <c r="N2170" s="46" t="str">
        <f>IF($D2170&gt;0,VLOOKUP($D2170,Iscrizioni!$A$2:$M$2502,6,FALSE),"-")</f>
        <v>-</v>
      </c>
      <c r="O2170" s="107" t="str">
        <f>IF($D2170&gt;0,VLOOKUP($D2170,Iscrizioni!$A$2:$M$2502,7,FALSE),"-")</f>
        <v>-</v>
      </c>
      <c r="P2170" s="46" t="str">
        <f>IF($D2170&gt;0,VLOOKUP(LEFT($N2170,1),Regione!$A$2:$C$21,2,FALSE),"-")</f>
        <v>-</v>
      </c>
      <c r="Q2170" s="112" t="str">
        <f ca="1">IF($D2170&gt;0,NormalizzaTempo("D",CELL("tipo",$E2170),$E2170),"-")</f>
        <v>-</v>
      </c>
      <c r="R2170" s="27" t="str">
        <f>IF($D2170&gt;0,VLOOKUP($D2170,Iscrizioni!$A$2:$M$2502,13,FALSE),"-")</f>
        <v>-</v>
      </c>
      <c r="S2170" s="112" t="str">
        <f t="shared" si="205"/>
        <v>-</v>
      </c>
      <c r="T2170" s="112" t="str">
        <f>IF($D2170&gt;0,SUMIFS($S$3:$S2170,$X$3:$X2170,1,$J$3:$J2170,$J2170),"-")</f>
        <v>-</v>
      </c>
      <c r="U2170" s="112" t="str">
        <f t="shared" si="206"/>
        <v>-</v>
      </c>
      <c r="V2170" s="112" t="str">
        <f t="shared" si="203"/>
        <v>-</v>
      </c>
      <c r="W2170" s="27" t="str">
        <f>IF(LEN($C2170)=0,IF($D2170&gt;0,COUNTIFS($A$3:$A2170,$A2170),"-"),"Escluso")</f>
        <v>-</v>
      </c>
      <c r="X2170" s="2" t="str">
        <f>IF(LEN($C2170)=0,IF($D2170&gt;0,COUNTIFS($J$3:$J2170,$J2170,$C$3:$C2170,""),"-"),"Escluso")</f>
        <v>-</v>
      </c>
      <c r="Y2170" s="127" t="str">
        <f t="shared" si="207"/>
        <v>-</v>
      </c>
      <c r="Z2170" s="2" t="str">
        <f>IF($D2170&gt;0,COUNTIFS($O$3:$O2170,$O2170,$L$3:$L2170,$L2170,$I$3:$I2170,$I2170),"-")</f>
        <v>-</v>
      </c>
      <c r="AA2170" s="27" t="str">
        <f>IF($D2170&gt;0,IF(OR($Z2170 &gt;1,$L2170&lt;&gt;"Adulti"),0,VLOOKUP($P2170,Regione!$B$2:$C$22,2,FALSE)),"-")</f>
        <v>-</v>
      </c>
      <c r="AB2170" s="27" t="str">
        <f>IF($D2170&gt;0,IF(COUNTIFS($O$3:$O2170,$O2170,$L$3:$L2170,$L2170,$I$3:$I2170,$I2170) &gt;1,0,SUMIFS($Y$3:$Y$2503,$L$3:$L$2503,$L2170,$O$3:$O$2503,$O2170,$I$3:$I$2503,$I2170)),"-")</f>
        <v>-</v>
      </c>
      <c r="AC2170" s="27" t="str">
        <f t="shared" si="204"/>
        <v>-</v>
      </c>
    </row>
    <row r="2171" spans="1:29">
      <c r="A2171" s="12"/>
      <c r="B2171" s="107" t="str">
        <f>IF(COUNTA($A2171)&gt;0,VLOOKUP($A2171,Corsa!$A$1:$F$43,2,FALSE),"-")</f>
        <v>-</v>
      </c>
      <c r="C2171" s="11"/>
      <c r="D2171" s="12"/>
      <c r="E2171" s="12"/>
      <c r="F2171" s="46" t="str">
        <f>IF(COUNTA($A2171)&gt;0,VLOOKUP($A2171,Corsa!$A$1:$F$43,3,FALSE),"-")</f>
        <v>-</v>
      </c>
      <c r="G2171" s="28" t="str">
        <f>IF($D2171&gt;0,VLOOKUP($D2171,Iscrizioni!$A$2:$M$2502,9,FALSE),"-")</f>
        <v>-</v>
      </c>
      <c r="H2171" s="28" t="str">
        <f>IF($D2171&gt;0,VLOOKUP($D2171,Iscrizioni!$A$2:$M$2502,4,FALSE),"-")</f>
        <v>-</v>
      </c>
      <c r="I2171" s="27" t="str">
        <f>IF($D2171&gt;0,VLOOKUP($D2171,Iscrizioni!$A$2:$M$2502,5,FALSE),"-")</f>
        <v>-</v>
      </c>
      <c r="J2171" s="27" t="str">
        <f>IF($D2171&gt;0,VLOOKUP($D2171,Iscrizioni!$A$2:$M$2502,10,FALSE),"-")</f>
        <v>-</v>
      </c>
      <c r="K2171" s="27" t="str">
        <f t="shared" si="202"/>
        <v>-</v>
      </c>
      <c r="L2171" s="46" t="str">
        <f>IF($D2171&gt;0,VLOOKUP($D2171,Iscrizioni!$A$2:$M$2502,11,FALSE),"-")</f>
        <v>-</v>
      </c>
      <c r="M2171" s="27" t="str">
        <f>IF($D2171&gt;0,VLOOKUP($D2171,Iscrizioni!$A$2:$N$2502,12,FALSE),"-")</f>
        <v>-</v>
      </c>
      <c r="N2171" s="46" t="str">
        <f>IF($D2171&gt;0,VLOOKUP($D2171,Iscrizioni!$A$2:$M$2502,6,FALSE),"-")</f>
        <v>-</v>
      </c>
      <c r="O2171" s="107" t="str">
        <f>IF($D2171&gt;0,VLOOKUP($D2171,Iscrizioni!$A$2:$M$2502,7,FALSE),"-")</f>
        <v>-</v>
      </c>
      <c r="P2171" s="46" t="str">
        <f>IF($D2171&gt;0,VLOOKUP(LEFT($N2171,1),Regione!$A$2:$C$21,2,FALSE),"-")</f>
        <v>-</v>
      </c>
      <c r="Q2171" s="112" t="str">
        <f ca="1">IF($D2171&gt;0,NormalizzaTempo("D",CELL("tipo",$E2171),$E2171),"-")</f>
        <v>-</v>
      </c>
      <c r="R2171" s="27" t="str">
        <f>IF($D2171&gt;0,VLOOKUP($D2171,Iscrizioni!$A$2:$M$2502,13,FALSE),"-")</f>
        <v>-</v>
      </c>
      <c r="S2171" s="112" t="str">
        <f t="shared" si="205"/>
        <v>-</v>
      </c>
      <c r="T2171" s="112" t="str">
        <f>IF($D2171&gt;0,SUMIFS($S$3:$S2171,$X$3:$X2171,1,$J$3:$J2171,$J2171),"-")</f>
        <v>-</v>
      </c>
      <c r="U2171" s="112" t="str">
        <f t="shared" si="206"/>
        <v>-</v>
      </c>
      <c r="V2171" s="112" t="str">
        <f t="shared" si="203"/>
        <v>-</v>
      </c>
      <c r="W2171" s="27" t="str">
        <f>IF(LEN($C2171)=0,IF($D2171&gt;0,COUNTIFS($A$3:$A2171,$A2171),"-"),"Escluso")</f>
        <v>-</v>
      </c>
      <c r="X2171" s="2" t="str">
        <f>IF(LEN($C2171)=0,IF($D2171&gt;0,COUNTIFS($J$3:$J2171,$J2171,$C$3:$C2171,""),"-"),"Escluso")</f>
        <v>-</v>
      </c>
      <c r="Y2171" s="127" t="str">
        <f t="shared" si="207"/>
        <v>-</v>
      </c>
      <c r="Z2171" s="2" t="str">
        <f>IF($D2171&gt;0,COUNTIFS($O$3:$O2171,$O2171,$L$3:$L2171,$L2171,$I$3:$I2171,$I2171),"-")</f>
        <v>-</v>
      </c>
      <c r="AA2171" s="27" t="str">
        <f>IF($D2171&gt;0,IF(OR($Z2171 &gt;1,$L2171&lt;&gt;"Adulti"),0,VLOOKUP($P2171,Regione!$B$2:$C$22,2,FALSE)),"-")</f>
        <v>-</v>
      </c>
      <c r="AB2171" s="27" t="str">
        <f>IF($D2171&gt;0,IF(COUNTIFS($O$3:$O2171,$O2171,$L$3:$L2171,$L2171,$I$3:$I2171,$I2171) &gt;1,0,SUMIFS($Y$3:$Y$2503,$L$3:$L$2503,$L2171,$O$3:$O$2503,$O2171,$I$3:$I$2503,$I2171)),"-")</f>
        <v>-</v>
      </c>
      <c r="AC2171" s="27" t="str">
        <f t="shared" si="204"/>
        <v>-</v>
      </c>
    </row>
    <row r="2172" spans="1:29">
      <c r="A2172" s="12"/>
      <c r="B2172" s="107" t="str">
        <f>IF(COUNTA($A2172)&gt;0,VLOOKUP($A2172,Corsa!$A$1:$F$43,2,FALSE),"-")</f>
        <v>-</v>
      </c>
      <c r="C2172" s="11"/>
      <c r="D2172" s="12"/>
      <c r="E2172" s="12"/>
      <c r="F2172" s="46" t="str">
        <f>IF(COUNTA($A2172)&gt;0,VLOOKUP($A2172,Corsa!$A$1:$F$43,3,FALSE),"-")</f>
        <v>-</v>
      </c>
      <c r="G2172" s="28" t="str">
        <f>IF($D2172&gt;0,VLOOKUP($D2172,Iscrizioni!$A$2:$M$2502,9,FALSE),"-")</f>
        <v>-</v>
      </c>
      <c r="H2172" s="28" t="str">
        <f>IF($D2172&gt;0,VLOOKUP($D2172,Iscrizioni!$A$2:$M$2502,4,FALSE),"-")</f>
        <v>-</v>
      </c>
      <c r="I2172" s="27" t="str">
        <f>IF($D2172&gt;0,VLOOKUP($D2172,Iscrizioni!$A$2:$M$2502,5,FALSE),"-")</f>
        <v>-</v>
      </c>
      <c r="J2172" s="27" t="str">
        <f>IF($D2172&gt;0,VLOOKUP($D2172,Iscrizioni!$A$2:$M$2502,10,FALSE),"-")</f>
        <v>-</v>
      </c>
      <c r="K2172" s="27" t="str">
        <f t="shared" si="202"/>
        <v>-</v>
      </c>
      <c r="L2172" s="46" t="str">
        <f>IF($D2172&gt;0,VLOOKUP($D2172,Iscrizioni!$A$2:$M$2502,11,FALSE),"-")</f>
        <v>-</v>
      </c>
      <c r="M2172" s="27" t="str">
        <f>IF($D2172&gt;0,VLOOKUP($D2172,Iscrizioni!$A$2:$N$2502,12,FALSE),"-")</f>
        <v>-</v>
      </c>
      <c r="N2172" s="46" t="str">
        <f>IF($D2172&gt;0,VLOOKUP($D2172,Iscrizioni!$A$2:$M$2502,6,FALSE),"-")</f>
        <v>-</v>
      </c>
      <c r="O2172" s="107" t="str">
        <f>IF($D2172&gt;0,VLOOKUP($D2172,Iscrizioni!$A$2:$M$2502,7,FALSE),"-")</f>
        <v>-</v>
      </c>
      <c r="P2172" s="46" t="str">
        <f>IF($D2172&gt;0,VLOOKUP(LEFT($N2172,1),Regione!$A$2:$C$21,2,FALSE),"-")</f>
        <v>-</v>
      </c>
      <c r="Q2172" s="112" t="str">
        <f ca="1">IF($D2172&gt;0,NormalizzaTempo("D",CELL("tipo",$E2172),$E2172),"-")</f>
        <v>-</v>
      </c>
      <c r="R2172" s="27" t="str">
        <f>IF($D2172&gt;0,VLOOKUP($D2172,Iscrizioni!$A$2:$M$2502,13,FALSE),"-")</f>
        <v>-</v>
      </c>
      <c r="S2172" s="112" t="str">
        <f t="shared" si="205"/>
        <v>-</v>
      </c>
      <c r="T2172" s="112" t="str">
        <f>IF($D2172&gt;0,SUMIFS($S$3:$S2172,$X$3:$X2172,1,$J$3:$J2172,$J2172),"-")</f>
        <v>-</v>
      </c>
      <c r="U2172" s="112" t="str">
        <f t="shared" si="206"/>
        <v>-</v>
      </c>
      <c r="V2172" s="112" t="str">
        <f t="shared" si="203"/>
        <v>-</v>
      </c>
      <c r="W2172" s="27" t="str">
        <f>IF(LEN($C2172)=0,IF($D2172&gt;0,COUNTIFS($A$3:$A2172,$A2172),"-"),"Escluso")</f>
        <v>-</v>
      </c>
      <c r="X2172" s="2" t="str">
        <f>IF(LEN($C2172)=0,IF($D2172&gt;0,COUNTIFS($J$3:$J2172,$J2172,$C$3:$C2172,""),"-"),"Escluso")</f>
        <v>-</v>
      </c>
      <c r="Y2172" s="127" t="str">
        <f t="shared" si="207"/>
        <v>-</v>
      </c>
      <c r="Z2172" s="2" t="str">
        <f>IF($D2172&gt;0,COUNTIFS($O$3:$O2172,$O2172,$L$3:$L2172,$L2172,$I$3:$I2172,$I2172),"-")</f>
        <v>-</v>
      </c>
      <c r="AA2172" s="27" t="str">
        <f>IF($D2172&gt;0,IF(OR($Z2172 &gt;1,$L2172&lt;&gt;"Adulti"),0,VLOOKUP($P2172,Regione!$B$2:$C$22,2,FALSE)),"-")</f>
        <v>-</v>
      </c>
      <c r="AB2172" s="27" t="str">
        <f>IF($D2172&gt;0,IF(COUNTIFS($O$3:$O2172,$O2172,$L$3:$L2172,$L2172,$I$3:$I2172,$I2172) &gt;1,0,SUMIFS($Y$3:$Y$2503,$L$3:$L$2503,$L2172,$O$3:$O$2503,$O2172,$I$3:$I$2503,$I2172)),"-")</f>
        <v>-</v>
      </c>
      <c r="AC2172" s="27" t="str">
        <f t="shared" si="204"/>
        <v>-</v>
      </c>
    </row>
    <row r="2173" spans="1:29">
      <c r="A2173" s="12"/>
      <c r="B2173" s="107" t="str">
        <f>IF(COUNTA($A2173)&gt;0,VLOOKUP($A2173,Corsa!$A$1:$F$43,2,FALSE),"-")</f>
        <v>-</v>
      </c>
      <c r="C2173" s="11"/>
      <c r="D2173" s="12"/>
      <c r="E2173" s="12"/>
      <c r="F2173" s="46" t="str">
        <f>IF(COUNTA($A2173)&gt;0,VLOOKUP($A2173,Corsa!$A$1:$F$43,3,FALSE),"-")</f>
        <v>-</v>
      </c>
      <c r="G2173" s="28" t="str">
        <f>IF($D2173&gt;0,VLOOKUP($D2173,Iscrizioni!$A$2:$M$2502,9,FALSE),"-")</f>
        <v>-</v>
      </c>
      <c r="H2173" s="28" t="str">
        <f>IF($D2173&gt;0,VLOOKUP($D2173,Iscrizioni!$A$2:$M$2502,4,FALSE),"-")</f>
        <v>-</v>
      </c>
      <c r="I2173" s="27" t="str">
        <f>IF($D2173&gt;0,VLOOKUP($D2173,Iscrizioni!$A$2:$M$2502,5,FALSE),"-")</f>
        <v>-</v>
      </c>
      <c r="J2173" s="27" t="str">
        <f>IF($D2173&gt;0,VLOOKUP($D2173,Iscrizioni!$A$2:$M$2502,10,FALSE),"-")</f>
        <v>-</v>
      </c>
      <c r="K2173" s="27" t="str">
        <f t="shared" si="202"/>
        <v>-</v>
      </c>
      <c r="L2173" s="46" t="str">
        <f>IF($D2173&gt;0,VLOOKUP($D2173,Iscrizioni!$A$2:$M$2502,11,FALSE),"-")</f>
        <v>-</v>
      </c>
      <c r="M2173" s="27" t="str">
        <f>IF($D2173&gt;0,VLOOKUP($D2173,Iscrizioni!$A$2:$N$2502,12,FALSE),"-")</f>
        <v>-</v>
      </c>
      <c r="N2173" s="46" t="str">
        <f>IF($D2173&gt;0,VLOOKUP($D2173,Iscrizioni!$A$2:$M$2502,6,FALSE),"-")</f>
        <v>-</v>
      </c>
      <c r="O2173" s="107" t="str">
        <f>IF($D2173&gt;0,VLOOKUP($D2173,Iscrizioni!$A$2:$M$2502,7,FALSE),"-")</f>
        <v>-</v>
      </c>
      <c r="P2173" s="46" t="str">
        <f>IF($D2173&gt;0,VLOOKUP(LEFT($N2173,1),Regione!$A$2:$C$21,2,FALSE),"-")</f>
        <v>-</v>
      </c>
      <c r="Q2173" s="112" t="str">
        <f ca="1">IF($D2173&gt;0,NormalizzaTempo("D",CELL("tipo",$E2173),$E2173),"-")</f>
        <v>-</v>
      </c>
      <c r="R2173" s="27" t="str">
        <f>IF($D2173&gt;0,VLOOKUP($D2173,Iscrizioni!$A$2:$M$2502,13,FALSE),"-")</f>
        <v>-</v>
      </c>
      <c r="S2173" s="112" t="str">
        <f t="shared" si="205"/>
        <v>-</v>
      </c>
      <c r="T2173" s="112" t="str">
        <f>IF($D2173&gt;0,SUMIFS($S$3:$S2173,$X$3:$X2173,1,$J$3:$J2173,$J2173),"-")</f>
        <v>-</v>
      </c>
      <c r="U2173" s="112" t="str">
        <f t="shared" si="206"/>
        <v>-</v>
      </c>
      <c r="V2173" s="112" t="str">
        <f t="shared" si="203"/>
        <v>-</v>
      </c>
      <c r="W2173" s="27" t="str">
        <f>IF(LEN($C2173)=0,IF($D2173&gt;0,COUNTIFS($A$3:$A2173,$A2173),"-"),"Escluso")</f>
        <v>-</v>
      </c>
      <c r="X2173" s="2" t="str">
        <f>IF(LEN($C2173)=0,IF($D2173&gt;0,COUNTIFS($J$3:$J2173,$J2173,$C$3:$C2173,""),"-"),"Escluso")</f>
        <v>-</v>
      </c>
      <c r="Y2173" s="127" t="str">
        <f t="shared" si="207"/>
        <v>-</v>
      </c>
      <c r="Z2173" s="2" t="str">
        <f>IF($D2173&gt;0,COUNTIFS($O$3:$O2173,$O2173,$L$3:$L2173,$L2173,$I$3:$I2173,$I2173),"-")</f>
        <v>-</v>
      </c>
      <c r="AA2173" s="27" t="str">
        <f>IF($D2173&gt;0,IF(OR($Z2173 &gt;1,$L2173&lt;&gt;"Adulti"),0,VLOOKUP($P2173,Regione!$B$2:$C$22,2,FALSE)),"-")</f>
        <v>-</v>
      </c>
      <c r="AB2173" s="27" t="str">
        <f>IF($D2173&gt;0,IF(COUNTIFS($O$3:$O2173,$O2173,$L$3:$L2173,$L2173,$I$3:$I2173,$I2173) &gt;1,0,SUMIFS($Y$3:$Y$2503,$L$3:$L$2503,$L2173,$O$3:$O$2503,$O2173,$I$3:$I$2503,$I2173)),"-")</f>
        <v>-</v>
      </c>
      <c r="AC2173" s="27" t="str">
        <f t="shared" si="204"/>
        <v>-</v>
      </c>
    </row>
    <row r="2174" spans="1:29">
      <c r="A2174" s="12"/>
      <c r="B2174" s="107" t="str">
        <f>IF(COUNTA($A2174)&gt;0,VLOOKUP($A2174,Corsa!$A$1:$F$43,2,FALSE),"-")</f>
        <v>-</v>
      </c>
      <c r="C2174" s="11"/>
      <c r="D2174" s="12"/>
      <c r="E2174" s="12"/>
      <c r="F2174" s="46" t="str">
        <f>IF(COUNTA($A2174)&gt;0,VLOOKUP($A2174,Corsa!$A$1:$F$43,3,FALSE),"-")</f>
        <v>-</v>
      </c>
      <c r="G2174" s="28" t="str">
        <f>IF($D2174&gt;0,VLOOKUP($D2174,Iscrizioni!$A$2:$M$2502,9,FALSE),"-")</f>
        <v>-</v>
      </c>
      <c r="H2174" s="28" t="str">
        <f>IF($D2174&gt;0,VLOOKUP($D2174,Iscrizioni!$A$2:$M$2502,4,FALSE),"-")</f>
        <v>-</v>
      </c>
      <c r="I2174" s="27" t="str">
        <f>IF($D2174&gt;0,VLOOKUP($D2174,Iscrizioni!$A$2:$M$2502,5,FALSE),"-")</f>
        <v>-</v>
      </c>
      <c r="J2174" s="27" t="str">
        <f>IF($D2174&gt;0,VLOOKUP($D2174,Iscrizioni!$A$2:$M$2502,10,FALSE),"-")</f>
        <v>-</v>
      </c>
      <c r="K2174" s="27" t="str">
        <f t="shared" si="202"/>
        <v>-</v>
      </c>
      <c r="L2174" s="46" t="str">
        <f>IF($D2174&gt;0,VLOOKUP($D2174,Iscrizioni!$A$2:$M$2502,11,FALSE),"-")</f>
        <v>-</v>
      </c>
      <c r="M2174" s="27" t="str">
        <f>IF($D2174&gt;0,VLOOKUP($D2174,Iscrizioni!$A$2:$N$2502,12,FALSE),"-")</f>
        <v>-</v>
      </c>
      <c r="N2174" s="46" t="str">
        <f>IF($D2174&gt;0,VLOOKUP($D2174,Iscrizioni!$A$2:$M$2502,6,FALSE),"-")</f>
        <v>-</v>
      </c>
      <c r="O2174" s="107" t="str">
        <f>IF($D2174&gt;0,VLOOKUP($D2174,Iscrizioni!$A$2:$M$2502,7,FALSE),"-")</f>
        <v>-</v>
      </c>
      <c r="P2174" s="46" t="str">
        <f>IF($D2174&gt;0,VLOOKUP(LEFT($N2174,1),Regione!$A$2:$C$21,2,FALSE),"-")</f>
        <v>-</v>
      </c>
      <c r="Q2174" s="112" t="str">
        <f ca="1">IF($D2174&gt;0,NormalizzaTempo("D",CELL("tipo",$E2174),$E2174),"-")</f>
        <v>-</v>
      </c>
      <c r="R2174" s="27" t="str">
        <f>IF($D2174&gt;0,VLOOKUP($D2174,Iscrizioni!$A$2:$M$2502,13,FALSE),"-")</f>
        <v>-</v>
      </c>
      <c r="S2174" s="112" t="str">
        <f t="shared" si="205"/>
        <v>-</v>
      </c>
      <c r="T2174" s="112" t="str">
        <f>IF($D2174&gt;0,SUMIFS($S$3:$S2174,$X$3:$X2174,1,$J$3:$J2174,$J2174),"-")</f>
        <v>-</v>
      </c>
      <c r="U2174" s="112" t="str">
        <f t="shared" si="206"/>
        <v>-</v>
      </c>
      <c r="V2174" s="112" t="str">
        <f t="shared" si="203"/>
        <v>-</v>
      </c>
      <c r="W2174" s="27" t="str">
        <f>IF(LEN($C2174)=0,IF($D2174&gt;0,COUNTIFS($A$3:$A2174,$A2174),"-"),"Escluso")</f>
        <v>-</v>
      </c>
      <c r="X2174" s="2" t="str">
        <f>IF(LEN($C2174)=0,IF($D2174&gt;0,COUNTIFS($J$3:$J2174,$J2174,$C$3:$C2174,""),"-"),"Escluso")</f>
        <v>-</v>
      </c>
      <c r="Y2174" s="127" t="str">
        <f t="shared" si="207"/>
        <v>-</v>
      </c>
      <c r="Z2174" s="2" t="str">
        <f>IF($D2174&gt;0,COUNTIFS($O$3:$O2174,$O2174,$L$3:$L2174,$L2174,$I$3:$I2174,$I2174),"-")</f>
        <v>-</v>
      </c>
      <c r="AA2174" s="27" t="str">
        <f>IF($D2174&gt;0,IF(OR($Z2174 &gt;1,$L2174&lt;&gt;"Adulti"),0,VLOOKUP($P2174,Regione!$B$2:$C$22,2,FALSE)),"-")</f>
        <v>-</v>
      </c>
      <c r="AB2174" s="27" t="str">
        <f>IF($D2174&gt;0,IF(COUNTIFS($O$3:$O2174,$O2174,$L$3:$L2174,$L2174,$I$3:$I2174,$I2174) &gt;1,0,SUMIFS($Y$3:$Y$2503,$L$3:$L$2503,$L2174,$O$3:$O$2503,$O2174,$I$3:$I$2503,$I2174)),"-")</f>
        <v>-</v>
      </c>
      <c r="AC2174" s="27" t="str">
        <f t="shared" si="204"/>
        <v>-</v>
      </c>
    </row>
    <row r="2175" spans="1:29">
      <c r="A2175" s="12"/>
      <c r="B2175" s="107" t="str">
        <f>IF(COUNTA($A2175)&gt;0,VLOOKUP($A2175,Corsa!$A$1:$F$43,2,FALSE),"-")</f>
        <v>-</v>
      </c>
      <c r="C2175" s="11"/>
      <c r="D2175" s="12"/>
      <c r="E2175" s="12"/>
      <c r="F2175" s="46" t="str">
        <f>IF(COUNTA($A2175)&gt;0,VLOOKUP($A2175,Corsa!$A$1:$F$43,3,FALSE),"-")</f>
        <v>-</v>
      </c>
      <c r="G2175" s="28" t="str">
        <f>IF($D2175&gt;0,VLOOKUP($D2175,Iscrizioni!$A$2:$M$2502,9,FALSE),"-")</f>
        <v>-</v>
      </c>
      <c r="H2175" s="28" t="str">
        <f>IF($D2175&gt;0,VLOOKUP($D2175,Iscrizioni!$A$2:$M$2502,4,FALSE),"-")</f>
        <v>-</v>
      </c>
      <c r="I2175" s="27" t="str">
        <f>IF($D2175&gt;0,VLOOKUP($D2175,Iscrizioni!$A$2:$M$2502,5,FALSE),"-")</f>
        <v>-</v>
      </c>
      <c r="J2175" s="27" t="str">
        <f>IF($D2175&gt;0,VLOOKUP($D2175,Iscrizioni!$A$2:$M$2502,10,FALSE),"-")</f>
        <v>-</v>
      </c>
      <c r="K2175" s="27" t="str">
        <f t="shared" si="202"/>
        <v>-</v>
      </c>
      <c r="L2175" s="46" t="str">
        <f>IF($D2175&gt;0,VLOOKUP($D2175,Iscrizioni!$A$2:$M$2502,11,FALSE),"-")</f>
        <v>-</v>
      </c>
      <c r="M2175" s="27" t="str">
        <f>IF($D2175&gt;0,VLOOKUP($D2175,Iscrizioni!$A$2:$N$2502,12,FALSE),"-")</f>
        <v>-</v>
      </c>
      <c r="N2175" s="46" t="str">
        <f>IF($D2175&gt;0,VLOOKUP($D2175,Iscrizioni!$A$2:$M$2502,6,FALSE),"-")</f>
        <v>-</v>
      </c>
      <c r="O2175" s="107" t="str">
        <f>IF($D2175&gt;0,VLOOKUP($D2175,Iscrizioni!$A$2:$M$2502,7,FALSE),"-")</f>
        <v>-</v>
      </c>
      <c r="P2175" s="46" t="str">
        <f>IF($D2175&gt;0,VLOOKUP(LEFT($N2175,1),Regione!$A$2:$C$21,2,FALSE),"-")</f>
        <v>-</v>
      </c>
      <c r="Q2175" s="112" t="str">
        <f ca="1">IF($D2175&gt;0,NormalizzaTempo("D",CELL("tipo",$E2175),$E2175),"-")</f>
        <v>-</v>
      </c>
      <c r="R2175" s="27" t="str">
        <f>IF($D2175&gt;0,VLOOKUP($D2175,Iscrizioni!$A$2:$M$2502,13,FALSE),"-")</f>
        <v>-</v>
      </c>
      <c r="S2175" s="112" t="str">
        <f t="shared" si="205"/>
        <v>-</v>
      </c>
      <c r="T2175" s="112" t="str">
        <f>IF($D2175&gt;0,SUMIFS($S$3:$S2175,$X$3:$X2175,1,$J$3:$J2175,$J2175),"-")</f>
        <v>-</v>
      </c>
      <c r="U2175" s="112" t="str">
        <f t="shared" si="206"/>
        <v>-</v>
      </c>
      <c r="V2175" s="112" t="str">
        <f t="shared" si="203"/>
        <v>-</v>
      </c>
      <c r="W2175" s="27" t="str">
        <f>IF(LEN($C2175)=0,IF($D2175&gt;0,COUNTIFS($A$3:$A2175,$A2175),"-"),"Escluso")</f>
        <v>-</v>
      </c>
      <c r="X2175" s="2" t="str">
        <f>IF(LEN($C2175)=0,IF($D2175&gt;0,COUNTIFS($J$3:$J2175,$J2175,$C$3:$C2175,""),"-"),"Escluso")</f>
        <v>-</v>
      </c>
      <c r="Y2175" s="127" t="str">
        <f t="shared" si="207"/>
        <v>-</v>
      </c>
      <c r="Z2175" s="2" t="str">
        <f>IF($D2175&gt;0,COUNTIFS($O$3:$O2175,$O2175,$L$3:$L2175,$L2175,$I$3:$I2175,$I2175),"-")</f>
        <v>-</v>
      </c>
      <c r="AA2175" s="27" t="str">
        <f>IF($D2175&gt;0,IF(OR($Z2175 &gt;1,$L2175&lt;&gt;"Adulti"),0,VLOOKUP($P2175,Regione!$B$2:$C$22,2,FALSE)),"-")</f>
        <v>-</v>
      </c>
      <c r="AB2175" s="27" t="str">
        <f>IF($D2175&gt;0,IF(COUNTIFS($O$3:$O2175,$O2175,$L$3:$L2175,$L2175,$I$3:$I2175,$I2175) &gt;1,0,SUMIFS($Y$3:$Y$2503,$L$3:$L$2503,$L2175,$O$3:$O$2503,$O2175,$I$3:$I$2503,$I2175)),"-")</f>
        <v>-</v>
      </c>
      <c r="AC2175" s="27" t="str">
        <f t="shared" si="204"/>
        <v>-</v>
      </c>
    </row>
    <row r="2176" spans="1:29" s="1" customFormat="1">
      <c r="A2176" s="13"/>
      <c r="B2176" s="107" t="str">
        <f>IF(COUNTA($A2176)&gt;0,VLOOKUP($A2176,Corsa!$A$1:$F$43,2,FALSE),"-")</f>
        <v>-</v>
      </c>
      <c r="C2176" s="11"/>
      <c r="D2176" s="13"/>
      <c r="E2176" s="13"/>
      <c r="F2176" s="46" t="str">
        <f>IF(COUNTA($A2176)&gt;0,VLOOKUP($A2176,Corsa!$A$1:$F$43,3,FALSE),"-")</f>
        <v>-</v>
      </c>
      <c r="G2176" s="28" t="str">
        <f>IF($D2176&gt;0,VLOOKUP($D2176,Iscrizioni!$A$2:$M$2502,9,FALSE),"-")</f>
        <v>-</v>
      </c>
      <c r="H2176" s="28" t="str">
        <f>IF($D2176&gt;0,VLOOKUP($D2176,Iscrizioni!$A$2:$M$2502,4,FALSE),"-")</f>
        <v>-</v>
      </c>
      <c r="I2176" s="27" t="str">
        <f>IF($D2176&gt;0,VLOOKUP($D2176,Iscrizioni!$A$2:$M$2502,5,FALSE),"-")</f>
        <v>-</v>
      </c>
      <c r="J2176" s="27" t="str">
        <f>IF($D2176&gt;0,VLOOKUP($D2176,Iscrizioni!$A$2:$M$2502,10,FALSE),"-")</f>
        <v>-</v>
      </c>
      <c r="K2176" s="27" t="str">
        <f t="shared" si="202"/>
        <v>-</v>
      </c>
      <c r="L2176" s="46" t="str">
        <f>IF($D2176&gt;0,VLOOKUP($D2176,Iscrizioni!$A$2:$M$2502,11,FALSE),"-")</f>
        <v>-</v>
      </c>
      <c r="M2176" s="27" t="str">
        <f>IF($D2176&gt;0,VLOOKUP($D2176,Iscrizioni!$A$2:$N$2502,12,FALSE),"-")</f>
        <v>-</v>
      </c>
      <c r="N2176" s="46" t="str">
        <f>IF($D2176&gt;0,VLOOKUP($D2176,Iscrizioni!$A$2:$M$2502,6,FALSE),"-")</f>
        <v>-</v>
      </c>
      <c r="O2176" s="107" t="str">
        <f>IF($D2176&gt;0,VLOOKUP($D2176,Iscrizioni!$A$2:$M$2502,7,FALSE),"-")</f>
        <v>-</v>
      </c>
      <c r="P2176" s="46" t="str">
        <f>IF($D2176&gt;0,VLOOKUP(LEFT($N2176,1),Regione!$A$2:$C$21,2,FALSE),"-")</f>
        <v>-</v>
      </c>
      <c r="Q2176" s="112" t="str">
        <f ca="1">IF($D2176&gt;0,NormalizzaTempo("D",CELL("tipo",$E2176),$E2176),"-")</f>
        <v>-</v>
      </c>
      <c r="R2176" s="27" t="str">
        <f>IF($D2176&gt;0,VLOOKUP($D2176,Iscrizioni!$A$2:$M$2502,13,FALSE),"-")</f>
        <v>-</v>
      </c>
      <c r="S2176" s="112" t="str">
        <f t="shared" si="205"/>
        <v>-</v>
      </c>
      <c r="T2176" s="112" t="str">
        <f>IF($D2176&gt;0,SUMIFS($S$3:$S2176,$X$3:$X2176,1,$J$3:$J2176,$J2176),"-")</f>
        <v>-</v>
      </c>
      <c r="U2176" s="112" t="str">
        <f t="shared" si="206"/>
        <v>-</v>
      </c>
      <c r="V2176" s="112" t="str">
        <f t="shared" si="203"/>
        <v>-</v>
      </c>
      <c r="W2176" s="27" t="str">
        <f>IF(LEN($C2176)=0,IF($D2176&gt;0,COUNTIFS($A$3:$A2176,$A2176),"-"),"Escluso")</f>
        <v>-</v>
      </c>
      <c r="X2176" s="2" t="str">
        <f>IF(LEN($C2176)=0,IF($D2176&gt;0,COUNTIFS($J$3:$J2176,$J2176,$C$3:$C2176,""),"-"),"Escluso")</f>
        <v>-</v>
      </c>
      <c r="Y2176" s="127" t="str">
        <f t="shared" si="207"/>
        <v>-</v>
      </c>
      <c r="Z2176" s="2" t="str">
        <f>IF($D2176&gt;0,COUNTIFS($O$3:$O2176,$O2176,$L$3:$L2176,$L2176,$I$3:$I2176,$I2176),"-")</f>
        <v>-</v>
      </c>
      <c r="AA2176" s="27" t="str">
        <f>IF($D2176&gt;0,IF(OR($Z2176 &gt;1,$L2176&lt;&gt;"Adulti"),0,VLOOKUP($P2176,Regione!$B$2:$C$22,2,FALSE)),"-")</f>
        <v>-</v>
      </c>
      <c r="AB2176" s="27" t="str">
        <f>IF($D2176&gt;0,IF(COUNTIFS($O$3:$O2176,$O2176,$L$3:$L2176,$L2176,$I$3:$I2176,$I2176) &gt;1,0,SUMIFS($Y$3:$Y$2503,$L$3:$L$2503,$L2176,$O$3:$O$2503,$O2176,$I$3:$I$2503,$I2176)),"-")</f>
        <v>-</v>
      </c>
      <c r="AC2176" s="27" t="str">
        <f t="shared" si="204"/>
        <v>-</v>
      </c>
    </row>
    <row r="2177" spans="1:29" s="1" customFormat="1">
      <c r="A2177" s="13"/>
      <c r="B2177" s="107" t="str">
        <f>IF(COUNTA($A2177)&gt;0,VLOOKUP($A2177,Corsa!$A$1:$F$43,2,FALSE),"-")</f>
        <v>-</v>
      </c>
      <c r="C2177" s="11"/>
      <c r="D2177" s="13"/>
      <c r="E2177" s="13"/>
      <c r="F2177" s="46" t="str">
        <f>IF(COUNTA($A2177)&gt;0,VLOOKUP($A2177,Corsa!$A$1:$F$43,3,FALSE),"-")</f>
        <v>-</v>
      </c>
      <c r="G2177" s="28" t="str">
        <f>IF($D2177&gt;0,VLOOKUP($D2177,Iscrizioni!$A$2:$M$2502,9,FALSE),"-")</f>
        <v>-</v>
      </c>
      <c r="H2177" s="28" t="str">
        <f>IF($D2177&gt;0,VLOOKUP($D2177,Iscrizioni!$A$2:$M$2502,4,FALSE),"-")</f>
        <v>-</v>
      </c>
      <c r="I2177" s="27" t="str">
        <f>IF($D2177&gt;0,VLOOKUP($D2177,Iscrizioni!$A$2:$M$2502,5,FALSE),"-")</f>
        <v>-</v>
      </c>
      <c r="J2177" s="27" t="str">
        <f>IF($D2177&gt;0,VLOOKUP($D2177,Iscrizioni!$A$2:$M$2502,10,FALSE),"-")</f>
        <v>-</v>
      </c>
      <c r="K2177" s="27" t="str">
        <f t="shared" si="202"/>
        <v>-</v>
      </c>
      <c r="L2177" s="46" t="str">
        <f>IF($D2177&gt;0,VLOOKUP($D2177,Iscrizioni!$A$2:$M$2502,11,FALSE),"-")</f>
        <v>-</v>
      </c>
      <c r="M2177" s="27" t="str">
        <f>IF($D2177&gt;0,VLOOKUP($D2177,Iscrizioni!$A$2:$N$2502,12,FALSE),"-")</f>
        <v>-</v>
      </c>
      <c r="N2177" s="46" t="str">
        <f>IF($D2177&gt;0,VLOOKUP($D2177,Iscrizioni!$A$2:$M$2502,6,FALSE),"-")</f>
        <v>-</v>
      </c>
      <c r="O2177" s="107" t="str">
        <f>IF($D2177&gt;0,VLOOKUP($D2177,Iscrizioni!$A$2:$M$2502,7,FALSE),"-")</f>
        <v>-</v>
      </c>
      <c r="P2177" s="46" t="str">
        <f>IF($D2177&gt;0,VLOOKUP(LEFT($N2177,1),Regione!$A$2:$C$21,2,FALSE),"-")</f>
        <v>-</v>
      </c>
      <c r="Q2177" s="112" t="str">
        <f ca="1">IF($D2177&gt;0,NormalizzaTempo("D",CELL("tipo",$E2177),$E2177),"-")</f>
        <v>-</v>
      </c>
      <c r="R2177" s="27" t="str">
        <f>IF($D2177&gt;0,VLOOKUP($D2177,Iscrizioni!$A$2:$M$2502,13,FALSE),"-")</f>
        <v>-</v>
      </c>
      <c r="S2177" s="112" t="str">
        <f t="shared" si="205"/>
        <v>-</v>
      </c>
      <c r="T2177" s="112" t="str">
        <f>IF($D2177&gt;0,SUMIFS($S$3:$S2177,$X$3:$X2177,1,$J$3:$J2177,$J2177),"-")</f>
        <v>-</v>
      </c>
      <c r="U2177" s="112" t="str">
        <f t="shared" si="206"/>
        <v>-</v>
      </c>
      <c r="V2177" s="112" t="str">
        <f t="shared" si="203"/>
        <v>-</v>
      </c>
      <c r="W2177" s="27" t="str">
        <f>IF(LEN($C2177)=0,IF($D2177&gt;0,COUNTIFS($A$3:$A2177,$A2177),"-"),"Escluso")</f>
        <v>-</v>
      </c>
      <c r="X2177" s="2" t="str">
        <f>IF(LEN($C2177)=0,IF($D2177&gt;0,COUNTIFS($J$3:$J2177,$J2177,$C$3:$C2177,""),"-"),"Escluso")</f>
        <v>-</v>
      </c>
      <c r="Y2177" s="127" t="str">
        <f t="shared" si="207"/>
        <v>-</v>
      </c>
      <c r="Z2177" s="2" t="str">
        <f>IF($D2177&gt;0,COUNTIFS($O$3:$O2177,$O2177,$L$3:$L2177,$L2177,$I$3:$I2177,$I2177),"-")</f>
        <v>-</v>
      </c>
      <c r="AA2177" s="27" t="str">
        <f>IF($D2177&gt;0,IF(OR($Z2177 &gt;1,$L2177&lt;&gt;"Adulti"),0,VLOOKUP($P2177,Regione!$B$2:$C$22,2,FALSE)),"-")</f>
        <v>-</v>
      </c>
      <c r="AB2177" s="27" t="str">
        <f>IF($D2177&gt;0,IF(COUNTIFS($O$3:$O2177,$O2177,$L$3:$L2177,$L2177,$I$3:$I2177,$I2177) &gt;1,0,SUMIFS($Y$3:$Y$2503,$L$3:$L$2503,$L2177,$O$3:$O$2503,$O2177,$I$3:$I$2503,$I2177)),"-")</f>
        <v>-</v>
      </c>
      <c r="AC2177" s="27" t="str">
        <f t="shared" si="204"/>
        <v>-</v>
      </c>
    </row>
    <row r="2178" spans="1:29" s="1" customFormat="1">
      <c r="A2178" s="13"/>
      <c r="B2178" s="107" t="str">
        <f>IF(COUNTA($A2178)&gt;0,VLOOKUP($A2178,Corsa!$A$1:$F$43,2,FALSE),"-")</f>
        <v>-</v>
      </c>
      <c r="C2178" s="11"/>
      <c r="D2178" s="13"/>
      <c r="E2178" s="13"/>
      <c r="F2178" s="46" t="str">
        <f>IF(COUNTA($A2178)&gt;0,VLOOKUP($A2178,Corsa!$A$1:$F$43,3,FALSE),"-")</f>
        <v>-</v>
      </c>
      <c r="G2178" s="28" t="str">
        <f>IF($D2178&gt;0,VLOOKUP($D2178,Iscrizioni!$A$2:$M$2502,9,FALSE),"-")</f>
        <v>-</v>
      </c>
      <c r="H2178" s="28" t="str">
        <f>IF($D2178&gt;0,VLOOKUP($D2178,Iscrizioni!$A$2:$M$2502,4,FALSE),"-")</f>
        <v>-</v>
      </c>
      <c r="I2178" s="27" t="str">
        <f>IF($D2178&gt;0,VLOOKUP($D2178,Iscrizioni!$A$2:$M$2502,5,FALSE),"-")</f>
        <v>-</v>
      </c>
      <c r="J2178" s="27" t="str">
        <f>IF($D2178&gt;0,VLOOKUP($D2178,Iscrizioni!$A$2:$M$2502,10,FALSE),"-")</f>
        <v>-</v>
      </c>
      <c r="K2178" s="27" t="str">
        <f t="shared" si="202"/>
        <v>-</v>
      </c>
      <c r="L2178" s="46" t="str">
        <f>IF($D2178&gt;0,VLOOKUP($D2178,Iscrizioni!$A$2:$M$2502,11,FALSE),"-")</f>
        <v>-</v>
      </c>
      <c r="M2178" s="27" t="str">
        <f>IF($D2178&gt;0,VLOOKUP($D2178,Iscrizioni!$A$2:$N$2502,12,FALSE),"-")</f>
        <v>-</v>
      </c>
      <c r="N2178" s="46" t="str">
        <f>IF($D2178&gt;0,VLOOKUP($D2178,Iscrizioni!$A$2:$M$2502,6,FALSE),"-")</f>
        <v>-</v>
      </c>
      <c r="O2178" s="107" t="str">
        <f>IF($D2178&gt;0,VLOOKUP($D2178,Iscrizioni!$A$2:$M$2502,7,FALSE),"-")</f>
        <v>-</v>
      </c>
      <c r="P2178" s="46" t="str">
        <f>IF($D2178&gt;0,VLOOKUP(LEFT($N2178,1),Regione!$A$2:$C$21,2,FALSE),"-")</f>
        <v>-</v>
      </c>
      <c r="Q2178" s="112" t="str">
        <f ca="1">IF($D2178&gt;0,NormalizzaTempo("D",CELL("tipo",$E2178),$E2178),"-")</f>
        <v>-</v>
      </c>
      <c r="R2178" s="27" t="str">
        <f>IF($D2178&gt;0,VLOOKUP($D2178,Iscrizioni!$A$2:$M$2502,13,FALSE),"-")</f>
        <v>-</v>
      </c>
      <c r="S2178" s="112" t="str">
        <f t="shared" si="205"/>
        <v>-</v>
      </c>
      <c r="T2178" s="112" t="str">
        <f>IF($D2178&gt;0,SUMIFS($S$3:$S2178,$X$3:$X2178,1,$J$3:$J2178,$J2178),"-")</f>
        <v>-</v>
      </c>
      <c r="U2178" s="112" t="str">
        <f t="shared" si="206"/>
        <v>-</v>
      </c>
      <c r="V2178" s="112" t="str">
        <f t="shared" si="203"/>
        <v>-</v>
      </c>
      <c r="W2178" s="27" t="str">
        <f>IF(LEN($C2178)=0,IF($D2178&gt;0,COUNTIFS($A$3:$A2178,$A2178),"-"),"Escluso")</f>
        <v>-</v>
      </c>
      <c r="X2178" s="2" t="str">
        <f>IF(LEN($C2178)=0,IF($D2178&gt;0,COUNTIFS($J$3:$J2178,$J2178,$C$3:$C2178,""),"-"),"Escluso")</f>
        <v>-</v>
      </c>
      <c r="Y2178" s="127" t="str">
        <f t="shared" si="207"/>
        <v>-</v>
      </c>
      <c r="Z2178" s="2" t="str">
        <f>IF($D2178&gt;0,COUNTIFS($O$3:$O2178,$O2178,$L$3:$L2178,$L2178,$I$3:$I2178,$I2178),"-")</f>
        <v>-</v>
      </c>
      <c r="AA2178" s="27" t="str">
        <f>IF($D2178&gt;0,IF(OR($Z2178 &gt;1,$L2178&lt;&gt;"Adulti"),0,VLOOKUP($P2178,Regione!$B$2:$C$22,2,FALSE)),"-")</f>
        <v>-</v>
      </c>
      <c r="AB2178" s="27" t="str">
        <f>IF($D2178&gt;0,IF(COUNTIFS($O$3:$O2178,$O2178,$L$3:$L2178,$L2178,$I$3:$I2178,$I2178) &gt;1,0,SUMIFS($Y$3:$Y$2503,$L$3:$L$2503,$L2178,$O$3:$O$2503,$O2178,$I$3:$I$2503,$I2178)),"-")</f>
        <v>-</v>
      </c>
      <c r="AC2178" s="27" t="str">
        <f t="shared" si="204"/>
        <v>-</v>
      </c>
    </row>
    <row r="2179" spans="1:29" s="1" customFormat="1">
      <c r="A2179" s="13"/>
      <c r="B2179" s="107" t="str">
        <f>IF(COUNTA($A2179)&gt;0,VLOOKUP($A2179,Corsa!$A$1:$F$43,2,FALSE),"-")</f>
        <v>-</v>
      </c>
      <c r="C2179" s="11"/>
      <c r="D2179" s="13"/>
      <c r="E2179" s="13"/>
      <c r="F2179" s="46" t="str">
        <f>IF(COUNTA($A2179)&gt;0,VLOOKUP($A2179,Corsa!$A$1:$F$43,3,FALSE),"-")</f>
        <v>-</v>
      </c>
      <c r="G2179" s="28" t="str">
        <f>IF($D2179&gt;0,VLOOKUP($D2179,Iscrizioni!$A$2:$M$2502,9,FALSE),"-")</f>
        <v>-</v>
      </c>
      <c r="H2179" s="28" t="str">
        <f>IF($D2179&gt;0,VLOOKUP($D2179,Iscrizioni!$A$2:$M$2502,4,FALSE),"-")</f>
        <v>-</v>
      </c>
      <c r="I2179" s="27" t="str">
        <f>IF($D2179&gt;0,VLOOKUP($D2179,Iscrizioni!$A$2:$M$2502,5,FALSE),"-")</f>
        <v>-</v>
      </c>
      <c r="J2179" s="27" t="str">
        <f>IF($D2179&gt;0,VLOOKUP($D2179,Iscrizioni!$A$2:$M$2502,10,FALSE),"-")</f>
        <v>-</v>
      </c>
      <c r="K2179" s="27" t="str">
        <f t="shared" ref="K2179:K2242" si="208">IF(D2179&gt;0,IF(IFERROR(SEARCH(J2179,F2179),0)=0,"Verifica","ok"),"-")</f>
        <v>-</v>
      </c>
      <c r="L2179" s="46" t="str">
        <f>IF($D2179&gt;0,VLOOKUP($D2179,Iscrizioni!$A$2:$M$2502,11,FALSE),"-")</f>
        <v>-</v>
      </c>
      <c r="M2179" s="27" t="str">
        <f>IF($D2179&gt;0,VLOOKUP($D2179,Iscrizioni!$A$2:$N$2502,12,FALSE),"-")</f>
        <v>-</v>
      </c>
      <c r="N2179" s="46" t="str">
        <f>IF($D2179&gt;0,VLOOKUP($D2179,Iscrizioni!$A$2:$M$2502,6,FALSE),"-")</f>
        <v>-</v>
      </c>
      <c r="O2179" s="107" t="str">
        <f>IF($D2179&gt;0,VLOOKUP($D2179,Iscrizioni!$A$2:$M$2502,7,FALSE),"-")</f>
        <v>-</v>
      </c>
      <c r="P2179" s="46" t="str">
        <f>IF($D2179&gt;0,VLOOKUP(LEFT($N2179,1),Regione!$A$2:$C$21,2,FALSE),"-")</f>
        <v>-</v>
      </c>
      <c r="Q2179" s="112" t="str">
        <f ca="1">IF($D2179&gt;0,NormalizzaTempo("D",CELL("tipo",$E2179),$E2179),"-")</f>
        <v>-</v>
      </c>
      <c r="R2179" s="27" t="str">
        <f>IF($D2179&gt;0,VLOOKUP($D2179,Iscrizioni!$A$2:$M$2502,13,FALSE),"-")</f>
        <v>-</v>
      </c>
      <c r="S2179" s="112" t="str">
        <f t="shared" si="205"/>
        <v>-</v>
      </c>
      <c r="T2179" s="112" t="str">
        <f>IF($D2179&gt;0,SUMIFS($S$3:$S2179,$X$3:$X2179,1,$J$3:$J2179,$J2179),"-")</f>
        <v>-</v>
      </c>
      <c r="U2179" s="112" t="str">
        <f t="shared" si="206"/>
        <v>-</v>
      </c>
      <c r="V2179" s="112" t="str">
        <f t="shared" si="203"/>
        <v>-</v>
      </c>
      <c r="W2179" s="27" t="str">
        <f>IF(LEN($C2179)=0,IF($D2179&gt;0,COUNTIFS($A$3:$A2179,$A2179),"-"),"Escluso")</f>
        <v>-</v>
      </c>
      <c r="X2179" s="2" t="str">
        <f>IF(LEN($C2179)=0,IF($D2179&gt;0,COUNTIFS($J$3:$J2179,$J2179,$C$3:$C2179,""),"-"),"Escluso")</f>
        <v>-</v>
      </c>
      <c r="Y2179" s="127" t="str">
        <f t="shared" si="207"/>
        <v>-</v>
      </c>
      <c r="Z2179" s="2" t="str">
        <f>IF($D2179&gt;0,COUNTIFS($O$3:$O2179,$O2179,$L$3:$L2179,$L2179,$I$3:$I2179,$I2179),"-")</f>
        <v>-</v>
      </c>
      <c r="AA2179" s="27" t="str">
        <f>IF($D2179&gt;0,IF(OR($Z2179 &gt;1,$L2179&lt;&gt;"Adulti"),0,VLOOKUP($P2179,Regione!$B$2:$C$22,2,FALSE)),"-")</f>
        <v>-</v>
      </c>
      <c r="AB2179" s="27" t="str">
        <f>IF($D2179&gt;0,IF(COUNTIFS($O$3:$O2179,$O2179,$L$3:$L2179,$L2179,$I$3:$I2179,$I2179) &gt;1,0,SUMIFS($Y$3:$Y$2503,$L$3:$L$2503,$L2179,$O$3:$O$2503,$O2179,$I$3:$I$2503,$I2179)),"-")</f>
        <v>-</v>
      </c>
      <c r="AC2179" s="27" t="str">
        <f t="shared" si="204"/>
        <v>-</v>
      </c>
    </row>
    <row r="2180" spans="1:29" s="1" customFormat="1">
      <c r="A2180" s="13"/>
      <c r="B2180" s="107" t="str">
        <f>IF(COUNTA($A2180)&gt;0,VLOOKUP($A2180,Corsa!$A$1:$F$43,2,FALSE),"-")</f>
        <v>-</v>
      </c>
      <c r="C2180" s="11"/>
      <c r="D2180" s="13"/>
      <c r="E2180" s="13"/>
      <c r="F2180" s="46" t="str">
        <f>IF(COUNTA($A2180)&gt;0,VLOOKUP($A2180,Corsa!$A$1:$F$43,3,FALSE),"-")</f>
        <v>-</v>
      </c>
      <c r="G2180" s="28" t="str">
        <f>IF($D2180&gt;0,VLOOKUP($D2180,Iscrizioni!$A$2:$M$2502,9,FALSE),"-")</f>
        <v>-</v>
      </c>
      <c r="H2180" s="28" t="str">
        <f>IF($D2180&gt;0,VLOOKUP($D2180,Iscrizioni!$A$2:$M$2502,4,FALSE),"-")</f>
        <v>-</v>
      </c>
      <c r="I2180" s="27" t="str">
        <f>IF($D2180&gt;0,VLOOKUP($D2180,Iscrizioni!$A$2:$M$2502,5,FALSE),"-")</f>
        <v>-</v>
      </c>
      <c r="J2180" s="27" t="str">
        <f>IF($D2180&gt;0,VLOOKUP($D2180,Iscrizioni!$A$2:$M$2502,10,FALSE),"-")</f>
        <v>-</v>
      </c>
      <c r="K2180" s="27" t="str">
        <f t="shared" si="208"/>
        <v>-</v>
      </c>
      <c r="L2180" s="46" t="str">
        <f>IF($D2180&gt;0,VLOOKUP($D2180,Iscrizioni!$A$2:$M$2502,11,FALSE),"-")</f>
        <v>-</v>
      </c>
      <c r="M2180" s="27" t="str">
        <f>IF($D2180&gt;0,VLOOKUP($D2180,Iscrizioni!$A$2:$N$2502,12,FALSE),"-")</f>
        <v>-</v>
      </c>
      <c r="N2180" s="46" t="str">
        <f>IF($D2180&gt;0,VLOOKUP($D2180,Iscrizioni!$A$2:$M$2502,6,FALSE),"-")</f>
        <v>-</v>
      </c>
      <c r="O2180" s="107" t="str">
        <f>IF($D2180&gt;0,VLOOKUP($D2180,Iscrizioni!$A$2:$M$2502,7,FALSE),"-")</f>
        <v>-</v>
      </c>
      <c r="P2180" s="46" t="str">
        <f>IF($D2180&gt;0,VLOOKUP(LEFT($N2180,1),Regione!$A$2:$C$21,2,FALSE),"-")</f>
        <v>-</v>
      </c>
      <c r="Q2180" s="112" t="str">
        <f ca="1">IF($D2180&gt;0,NormalizzaTempo("D",CELL("tipo",$E2180),$E2180),"-")</f>
        <v>-</v>
      </c>
      <c r="R2180" s="27" t="str">
        <f>IF($D2180&gt;0,VLOOKUP($D2180,Iscrizioni!$A$2:$M$2502,13,FALSE),"-")</f>
        <v>-</v>
      </c>
      <c r="S2180" s="112" t="str">
        <f t="shared" si="205"/>
        <v>-</v>
      </c>
      <c r="T2180" s="112" t="str">
        <f>IF($D2180&gt;0,SUMIFS($S$3:$S2180,$X$3:$X2180,1,$J$3:$J2180,$J2180),"-")</f>
        <v>-</v>
      </c>
      <c r="U2180" s="112" t="str">
        <f t="shared" si="206"/>
        <v>-</v>
      </c>
      <c r="V2180" s="112" t="str">
        <f t="shared" ref="V2180:V2243" si="209">IF(OR(AND($L2180="Adulti",LEN($C2180)=0,$U2180&lt;=$U$1), AND(OR($L2180="Giovanile",$L2180="Promozionale"),LEN($C2180)=0) ), "ok","-")</f>
        <v>-</v>
      </c>
      <c r="W2180" s="27" t="str">
        <f>IF(LEN($C2180)=0,IF($D2180&gt;0,COUNTIFS($A$3:$A2180,$A2180),"-"),"Escluso")</f>
        <v>-</v>
      </c>
      <c r="X2180" s="2" t="str">
        <f>IF(LEN($C2180)=0,IF($D2180&gt;0,COUNTIFS($J$3:$J2180,$J2180,$C$3:$C2180,""),"-"),"Escluso")</f>
        <v>-</v>
      </c>
      <c r="Y2180" s="127" t="str">
        <f t="shared" si="207"/>
        <v>-</v>
      </c>
      <c r="Z2180" s="2" t="str">
        <f>IF($D2180&gt;0,COUNTIFS($O$3:$O2180,$O2180,$L$3:$L2180,$L2180,$I$3:$I2180,$I2180),"-")</f>
        <v>-</v>
      </c>
      <c r="AA2180" s="27" t="str">
        <f>IF($D2180&gt;0,IF(OR($Z2180 &gt;1,$L2180&lt;&gt;"Adulti"),0,VLOOKUP($P2180,Regione!$B$2:$C$22,2,FALSE)),"-")</f>
        <v>-</v>
      </c>
      <c r="AB2180" s="27" t="str">
        <f>IF($D2180&gt;0,IF(COUNTIFS($O$3:$O2180,$O2180,$L$3:$L2180,$L2180,$I$3:$I2180,$I2180) &gt;1,0,SUMIFS($Y$3:$Y$2503,$L$3:$L$2503,$L2180,$O$3:$O$2503,$O2180,$I$3:$I$2503,$I2180)),"-")</f>
        <v>-</v>
      </c>
      <c r="AC2180" s="27" t="str">
        <f t="shared" si="204"/>
        <v>-</v>
      </c>
    </row>
    <row r="2181" spans="1:29" s="1" customFormat="1">
      <c r="A2181" s="13"/>
      <c r="B2181" s="107" t="str">
        <f>IF(COUNTA($A2181)&gt;0,VLOOKUP($A2181,Corsa!$A$1:$F$43,2,FALSE),"-")</f>
        <v>-</v>
      </c>
      <c r="C2181" s="11"/>
      <c r="D2181" s="13"/>
      <c r="E2181" s="13"/>
      <c r="F2181" s="46" t="str">
        <f>IF(COUNTA($A2181)&gt;0,VLOOKUP($A2181,Corsa!$A$1:$F$43,3,FALSE),"-")</f>
        <v>-</v>
      </c>
      <c r="G2181" s="28" t="str">
        <f>IF($D2181&gt;0,VLOOKUP($D2181,Iscrizioni!$A$2:$M$2502,9,FALSE),"-")</f>
        <v>-</v>
      </c>
      <c r="H2181" s="28" t="str">
        <f>IF($D2181&gt;0,VLOOKUP($D2181,Iscrizioni!$A$2:$M$2502,4,FALSE),"-")</f>
        <v>-</v>
      </c>
      <c r="I2181" s="27" t="str">
        <f>IF($D2181&gt;0,VLOOKUP($D2181,Iscrizioni!$A$2:$M$2502,5,FALSE),"-")</f>
        <v>-</v>
      </c>
      <c r="J2181" s="27" t="str">
        <f>IF($D2181&gt;0,VLOOKUP($D2181,Iscrizioni!$A$2:$M$2502,10,FALSE),"-")</f>
        <v>-</v>
      </c>
      <c r="K2181" s="27" t="str">
        <f t="shared" si="208"/>
        <v>-</v>
      </c>
      <c r="L2181" s="46" t="str">
        <f>IF($D2181&gt;0,VLOOKUP($D2181,Iscrizioni!$A$2:$M$2502,11,FALSE),"-")</f>
        <v>-</v>
      </c>
      <c r="M2181" s="27" t="str">
        <f>IF($D2181&gt;0,VLOOKUP($D2181,Iscrizioni!$A$2:$N$2502,12,FALSE),"-")</f>
        <v>-</v>
      </c>
      <c r="N2181" s="46" t="str">
        <f>IF($D2181&gt;0,VLOOKUP($D2181,Iscrizioni!$A$2:$M$2502,6,FALSE),"-")</f>
        <v>-</v>
      </c>
      <c r="O2181" s="107" t="str">
        <f>IF($D2181&gt;0,VLOOKUP($D2181,Iscrizioni!$A$2:$M$2502,7,FALSE),"-")</f>
        <v>-</v>
      </c>
      <c r="P2181" s="46" t="str">
        <f>IF($D2181&gt;0,VLOOKUP(LEFT($N2181,1),Regione!$A$2:$C$21,2,FALSE),"-")</f>
        <v>-</v>
      </c>
      <c r="Q2181" s="112" t="str">
        <f ca="1">IF($D2181&gt;0,NormalizzaTempo("D",CELL("tipo",$E2181),$E2181),"-")</f>
        <v>-</v>
      </c>
      <c r="R2181" s="27" t="str">
        <f>IF($D2181&gt;0,VLOOKUP($D2181,Iscrizioni!$A$2:$M$2502,13,FALSE),"-")</f>
        <v>-</v>
      </c>
      <c r="S2181" s="112" t="str">
        <f t="shared" si="205"/>
        <v>-</v>
      </c>
      <c r="T2181" s="112" t="str">
        <f>IF($D2181&gt;0,SUMIFS($S$3:$S2181,$X$3:$X2181,1,$J$3:$J2181,$J2181),"-")</f>
        <v>-</v>
      </c>
      <c r="U2181" s="112" t="str">
        <f t="shared" si="206"/>
        <v>-</v>
      </c>
      <c r="V2181" s="112" t="str">
        <f t="shared" si="209"/>
        <v>-</v>
      </c>
      <c r="W2181" s="27" t="str">
        <f>IF(LEN($C2181)=0,IF($D2181&gt;0,COUNTIFS($A$3:$A2181,$A2181),"-"),"Escluso")</f>
        <v>-</v>
      </c>
      <c r="X2181" s="2" t="str">
        <f>IF(LEN($C2181)=0,IF($D2181&gt;0,COUNTIFS($J$3:$J2181,$J2181,$C$3:$C2181,""),"-"),"Escluso")</f>
        <v>-</v>
      </c>
      <c r="Y2181" s="127" t="str">
        <f t="shared" si="207"/>
        <v>-</v>
      </c>
      <c r="Z2181" s="2" t="str">
        <f>IF($D2181&gt;0,COUNTIFS($O$3:$O2181,$O2181,$L$3:$L2181,$L2181,$I$3:$I2181,$I2181),"-")</f>
        <v>-</v>
      </c>
      <c r="AA2181" s="27" t="str">
        <f>IF($D2181&gt;0,IF(OR($Z2181 &gt;1,$L2181&lt;&gt;"Adulti"),0,VLOOKUP($P2181,Regione!$B$2:$C$22,2,FALSE)),"-")</f>
        <v>-</v>
      </c>
      <c r="AB2181" s="27" t="str">
        <f>IF($D2181&gt;0,IF(COUNTIFS($O$3:$O2181,$O2181,$L$3:$L2181,$L2181,$I$3:$I2181,$I2181) &gt;1,0,SUMIFS($Y$3:$Y$2503,$L$3:$L$2503,$L2181,$O$3:$O$2503,$O2181,$I$3:$I$2503,$I2181)),"-")</f>
        <v>-</v>
      </c>
      <c r="AC2181" s="27" t="str">
        <f t="shared" si="204"/>
        <v>-</v>
      </c>
    </row>
    <row r="2182" spans="1:29" s="1" customFormat="1">
      <c r="A2182" s="13"/>
      <c r="B2182" s="107" t="str">
        <f>IF(COUNTA($A2182)&gt;0,VLOOKUP($A2182,Corsa!$A$1:$F$43,2,FALSE),"-")</f>
        <v>-</v>
      </c>
      <c r="C2182" s="11"/>
      <c r="D2182" s="13"/>
      <c r="E2182" s="13"/>
      <c r="F2182" s="46" t="str">
        <f>IF(COUNTA($A2182)&gt;0,VLOOKUP($A2182,Corsa!$A$1:$F$43,3,FALSE),"-")</f>
        <v>-</v>
      </c>
      <c r="G2182" s="28" t="str">
        <f>IF($D2182&gt;0,VLOOKUP($D2182,Iscrizioni!$A$2:$M$2502,9,FALSE),"-")</f>
        <v>-</v>
      </c>
      <c r="H2182" s="28" t="str">
        <f>IF($D2182&gt;0,VLOOKUP($D2182,Iscrizioni!$A$2:$M$2502,4,FALSE),"-")</f>
        <v>-</v>
      </c>
      <c r="I2182" s="27" t="str">
        <f>IF($D2182&gt;0,VLOOKUP($D2182,Iscrizioni!$A$2:$M$2502,5,FALSE),"-")</f>
        <v>-</v>
      </c>
      <c r="J2182" s="27" t="str">
        <f>IF($D2182&gt;0,VLOOKUP($D2182,Iscrizioni!$A$2:$M$2502,10,FALSE),"-")</f>
        <v>-</v>
      </c>
      <c r="K2182" s="27" t="str">
        <f t="shared" si="208"/>
        <v>-</v>
      </c>
      <c r="L2182" s="46" t="str">
        <f>IF($D2182&gt;0,VLOOKUP($D2182,Iscrizioni!$A$2:$M$2502,11,FALSE),"-")</f>
        <v>-</v>
      </c>
      <c r="M2182" s="27" t="str">
        <f>IF($D2182&gt;0,VLOOKUP($D2182,Iscrizioni!$A$2:$N$2502,12,FALSE),"-")</f>
        <v>-</v>
      </c>
      <c r="N2182" s="46" t="str">
        <f>IF($D2182&gt;0,VLOOKUP($D2182,Iscrizioni!$A$2:$M$2502,6,FALSE),"-")</f>
        <v>-</v>
      </c>
      <c r="O2182" s="107" t="str">
        <f>IF($D2182&gt;0,VLOOKUP($D2182,Iscrizioni!$A$2:$M$2502,7,FALSE),"-")</f>
        <v>-</v>
      </c>
      <c r="P2182" s="46" t="str">
        <f>IF($D2182&gt;0,VLOOKUP(LEFT($N2182,1),Regione!$A$2:$C$21,2,FALSE),"-")</f>
        <v>-</v>
      </c>
      <c r="Q2182" s="112" t="str">
        <f ca="1">IF($D2182&gt;0,NormalizzaTempo("D",CELL("tipo",$E2182),$E2182),"-")</f>
        <v>-</v>
      </c>
      <c r="R2182" s="27" t="str">
        <f>IF($D2182&gt;0,VLOOKUP($D2182,Iscrizioni!$A$2:$M$2502,13,FALSE),"-")</f>
        <v>-</v>
      </c>
      <c r="S2182" s="112" t="str">
        <f t="shared" si="205"/>
        <v>-</v>
      </c>
      <c r="T2182" s="112" t="str">
        <f>IF($D2182&gt;0,SUMIFS($S$3:$S2182,$X$3:$X2182,1,$J$3:$J2182,$J2182),"-")</f>
        <v>-</v>
      </c>
      <c r="U2182" s="112" t="str">
        <f t="shared" si="206"/>
        <v>-</v>
      </c>
      <c r="V2182" s="112" t="str">
        <f t="shared" si="209"/>
        <v>-</v>
      </c>
      <c r="W2182" s="27" t="str">
        <f>IF(LEN($C2182)=0,IF($D2182&gt;0,COUNTIFS($A$3:$A2182,$A2182),"-"),"Escluso")</f>
        <v>-</v>
      </c>
      <c r="X2182" s="2" t="str">
        <f>IF(LEN($C2182)=0,IF($D2182&gt;0,COUNTIFS($J$3:$J2182,$J2182,$C$3:$C2182,""),"-"),"Escluso")</f>
        <v>-</v>
      </c>
      <c r="Y2182" s="127" t="str">
        <f t="shared" si="207"/>
        <v>-</v>
      </c>
      <c r="Z2182" s="2" t="str">
        <f>IF($D2182&gt;0,COUNTIFS($O$3:$O2182,$O2182,$L$3:$L2182,$L2182,$I$3:$I2182,$I2182),"-")</f>
        <v>-</v>
      </c>
      <c r="AA2182" s="27" t="str">
        <f>IF($D2182&gt;0,IF(OR($Z2182 &gt;1,$L2182&lt;&gt;"Adulti"),0,VLOOKUP($P2182,Regione!$B$2:$C$22,2,FALSE)),"-")</f>
        <v>-</v>
      </c>
      <c r="AB2182" s="27" t="str">
        <f>IF($D2182&gt;0,IF(COUNTIFS($O$3:$O2182,$O2182,$L$3:$L2182,$L2182,$I$3:$I2182,$I2182) &gt;1,0,SUMIFS($Y$3:$Y$2503,$L$3:$L$2503,$L2182,$O$3:$O$2503,$O2182,$I$3:$I$2503,$I2182)),"-")</f>
        <v>-</v>
      </c>
      <c r="AC2182" s="27" t="str">
        <f t="shared" si="204"/>
        <v>-</v>
      </c>
    </row>
    <row r="2183" spans="1:29" s="1" customFormat="1">
      <c r="A2183" s="13"/>
      <c r="B2183" s="107" t="str">
        <f>IF(COUNTA($A2183)&gt;0,VLOOKUP($A2183,Corsa!$A$1:$F$43,2,FALSE),"-")</f>
        <v>-</v>
      </c>
      <c r="C2183" s="11"/>
      <c r="D2183" s="13"/>
      <c r="E2183" s="13"/>
      <c r="F2183" s="46" t="str">
        <f>IF(COUNTA($A2183)&gt;0,VLOOKUP($A2183,Corsa!$A$1:$F$43,3,FALSE),"-")</f>
        <v>-</v>
      </c>
      <c r="G2183" s="28" t="str">
        <f>IF($D2183&gt;0,VLOOKUP($D2183,Iscrizioni!$A$2:$M$2502,9,FALSE),"-")</f>
        <v>-</v>
      </c>
      <c r="H2183" s="28" t="str">
        <f>IF($D2183&gt;0,VLOOKUP($D2183,Iscrizioni!$A$2:$M$2502,4,FALSE),"-")</f>
        <v>-</v>
      </c>
      <c r="I2183" s="27" t="str">
        <f>IF($D2183&gt;0,VLOOKUP($D2183,Iscrizioni!$A$2:$M$2502,5,FALSE),"-")</f>
        <v>-</v>
      </c>
      <c r="J2183" s="27" t="str">
        <f>IF($D2183&gt;0,VLOOKUP($D2183,Iscrizioni!$A$2:$M$2502,10,FALSE),"-")</f>
        <v>-</v>
      </c>
      <c r="K2183" s="27" t="str">
        <f t="shared" si="208"/>
        <v>-</v>
      </c>
      <c r="L2183" s="46" t="str">
        <f>IF($D2183&gt;0,VLOOKUP($D2183,Iscrizioni!$A$2:$M$2502,11,FALSE),"-")</f>
        <v>-</v>
      </c>
      <c r="M2183" s="27" t="str">
        <f>IF($D2183&gt;0,VLOOKUP($D2183,Iscrizioni!$A$2:$N$2502,12,FALSE),"-")</f>
        <v>-</v>
      </c>
      <c r="N2183" s="46" t="str">
        <f>IF($D2183&gt;0,VLOOKUP($D2183,Iscrizioni!$A$2:$M$2502,6,FALSE),"-")</f>
        <v>-</v>
      </c>
      <c r="O2183" s="107" t="str">
        <f>IF($D2183&gt;0,VLOOKUP($D2183,Iscrizioni!$A$2:$M$2502,7,FALSE),"-")</f>
        <v>-</v>
      </c>
      <c r="P2183" s="46" t="str">
        <f>IF($D2183&gt;0,VLOOKUP(LEFT($N2183,1),Regione!$A$2:$C$21,2,FALSE),"-")</f>
        <v>-</v>
      </c>
      <c r="Q2183" s="112" t="str">
        <f ca="1">IF($D2183&gt;0,NormalizzaTempo("D",CELL("tipo",$E2183),$E2183),"-")</f>
        <v>-</v>
      </c>
      <c r="R2183" s="27" t="str">
        <f>IF($D2183&gt;0,VLOOKUP($D2183,Iscrizioni!$A$2:$M$2502,13,FALSE),"-")</f>
        <v>-</v>
      </c>
      <c r="S2183" s="112" t="str">
        <f t="shared" si="205"/>
        <v>-</v>
      </c>
      <c r="T2183" s="112" t="str">
        <f>IF($D2183&gt;0,SUMIFS($S$3:$S2183,$X$3:$X2183,1,$J$3:$J2183,$J2183),"-")</f>
        <v>-</v>
      </c>
      <c r="U2183" s="112" t="str">
        <f t="shared" si="206"/>
        <v>-</v>
      </c>
      <c r="V2183" s="112" t="str">
        <f t="shared" si="209"/>
        <v>-</v>
      </c>
      <c r="W2183" s="27" t="str">
        <f>IF(LEN($C2183)=0,IF($D2183&gt;0,COUNTIFS($A$3:$A2183,$A2183),"-"),"Escluso")</f>
        <v>-</v>
      </c>
      <c r="X2183" s="2" t="str">
        <f>IF(LEN($C2183)=0,IF($D2183&gt;0,COUNTIFS($J$3:$J2183,$J2183,$C$3:$C2183,""),"-"),"Escluso")</f>
        <v>-</v>
      </c>
      <c r="Y2183" s="127" t="str">
        <f t="shared" si="207"/>
        <v>-</v>
      </c>
      <c r="Z2183" s="2" t="str">
        <f>IF($D2183&gt;0,COUNTIFS($O$3:$O2183,$O2183,$L$3:$L2183,$L2183,$I$3:$I2183,$I2183),"-")</f>
        <v>-</v>
      </c>
      <c r="AA2183" s="27" t="str">
        <f>IF($D2183&gt;0,IF(OR($Z2183 &gt;1,$L2183&lt;&gt;"Adulti"),0,VLOOKUP($P2183,Regione!$B$2:$C$22,2,FALSE)),"-")</f>
        <v>-</v>
      </c>
      <c r="AB2183" s="27" t="str">
        <f>IF($D2183&gt;0,IF(COUNTIFS($O$3:$O2183,$O2183,$L$3:$L2183,$L2183,$I$3:$I2183,$I2183) &gt;1,0,SUMIFS($Y$3:$Y$2503,$L$3:$L$2503,$L2183,$O$3:$O$2503,$O2183,$I$3:$I$2503,$I2183)),"-")</f>
        <v>-</v>
      </c>
      <c r="AC2183" s="27" t="str">
        <f t="shared" si="204"/>
        <v>-</v>
      </c>
    </row>
    <row r="2184" spans="1:29" s="1" customFormat="1">
      <c r="A2184" s="13"/>
      <c r="B2184" s="107" t="str">
        <f>IF(COUNTA($A2184)&gt;0,VLOOKUP($A2184,Corsa!$A$1:$F$43,2,FALSE),"-")</f>
        <v>-</v>
      </c>
      <c r="C2184" s="11"/>
      <c r="D2184" s="13"/>
      <c r="E2184" s="13"/>
      <c r="F2184" s="46" t="str">
        <f>IF(COUNTA($A2184)&gt;0,VLOOKUP($A2184,Corsa!$A$1:$F$43,3,FALSE),"-")</f>
        <v>-</v>
      </c>
      <c r="G2184" s="28" t="str">
        <f>IF($D2184&gt;0,VLOOKUP($D2184,Iscrizioni!$A$2:$M$2502,9,FALSE),"-")</f>
        <v>-</v>
      </c>
      <c r="H2184" s="28" t="str">
        <f>IF($D2184&gt;0,VLOOKUP($D2184,Iscrizioni!$A$2:$M$2502,4,FALSE),"-")</f>
        <v>-</v>
      </c>
      <c r="I2184" s="27" t="str">
        <f>IF($D2184&gt;0,VLOOKUP($D2184,Iscrizioni!$A$2:$M$2502,5,FALSE),"-")</f>
        <v>-</v>
      </c>
      <c r="J2184" s="27" t="str">
        <f>IF($D2184&gt;0,VLOOKUP($D2184,Iscrizioni!$A$2:$M$2502,10,FALSE),"-")</f>
        <v>-</v>
      </c>
      <c r="K2184" s="27" t="str">
        <f t="shared" si="208"/>
        <v>-</v>
      </c>
      <c r="L2184" s="46" t="str">
        <f>IF($D2184&gt;0,VLOOKUP($D2184,Iscrizioni!$A$2:$M$2502,11,FALSE),"-")</f>
        <v>-</v>
      </c>
      <c r="M2184" s="27" t="str">
        <f>IF($D2184&gt;0,VLOOKUP($D2184,Iscrizioni!$A$2:$N$2502,12,FALSE),"-")</f>
        <v>-</v>
      </c>
      <c r="N2184" s="46" t="str">
        <f>IF($D2184&gt;0,VLOOKUP($D2184,Iscrizioni!$A$2:$M$2502,6,FALSE),"-")</f>
        <v>-</v>
      </c>
      <c r="O2184" s="107" t="str">
        <f>IF($D2184&gt;0,VLOOKUP($D2184,Iscrizioni!$A$2:$M$2502,7,FALSE),"-")</f>
        <v>-</v>
      </c>
      <c r="P2184" s="46" t="str">
        <f>IF($D2184&gt;0,VLOOKUP(LEFT($N2184,1),Regione!$A$2:$C$21,2,FALSE),"-")</f>
        <v>-</v>
      </c>
      <c r="Q2184" s="112" t="str">
        <f ca="1">IF($D2184&gt;0,NormalizzaTempo("D",CELL("tipo",$E2184),$E2184),"-")</f>
        <v>-</v>
      </c>
      <c r="R2184" s="27" t="str">
        <f>IF($D2184&gt;0,VLOOKUP($D2184,Iscrizioni!$A$2:$M$2502,13,FALSE),"-")</f>
        <v>-</v>
      </c>
      <c r="S2184" s="112" t="str">
        <f t="shared" si="205"/>
        <v>-</v>
      </c>
      <c r="T2184" s="112" t="str">
        <f>IF($D2184&gt;0,SUMIFS($S$3:$S2184,$X$3:$X2184,1,$J$3:$J2184,$J2184),"-")</f>
        <v>-</v>
      </c>
      <c r="U2184" s="112" t="str">
        <f t="shared" si="206"/>
        <v>-</v>
      </c>
      <c r="V2184" s="112" t="str">
        <f t="shared" si="209"/>
        <v>-</v>
      </c>
      <c r="W2184" s="27" t="str">
        <f>IF(LEN($C2184)=0,IF($D2184&gt;0,COUNTIFS($A$3:$A2184,$A2184),"-"),"Escluso")</f>
        <v>-</v>
      </c>
      <c r="X2184" s="2" t="str">
        <f>IF(LEN($C2184)=0,IF($D2184&gt;0,COUNTIFS($J$3:$J2184,$J2184,$C$3:$C2184,""),"-"),"Escluso")</f>
        <v>-</v>
      </c>
      <c r="Y2184" s="127" t="str">
        <f t="shared" si="207"/>
        <v>-</v>
      </c>
      <c r="Z2184" s="2" t="str">
        <f>IF($D2184&gt;0,COUNTIFS($O$3:$O2184,$O2184,$L$3:$L2184,$L2184,$I$3:$I2184,$I2184),"-")</f>
        <v>-</v>
      </c>
      <c r="AA2184" s="27" t="str">
        <f>IF($D2184&gt;0,IF(OR($Z2184 &gt;1,$L2184&lt;&gt;"Adulti"),0,VLOOKUP($P2184,Regione!$B$2:$C$22,2,FALSE)),"-")</f>
        <v>-</v>
      </c>
      <c r="AB2184" s="27" t="str">
        <f>IF($D2184&gt;0,IF(COUNTIFS($O$3:$O2184,$O2184,$L$3:$L2184,$L2184,$I$3:$I2184,$I2184) &gt;1,0,SUMIFS($Y$3:$Y$2503,$L$3:$L$2503,$L2184,$O$3:$O$2503,$O2184,$I$3:$I$2503,$I2184)),"-")</f>
        <v>-</v>
      </c>
      <c r="AC2184" s="27" t="str">
        <f t="shared" si="204"/>
        <v>-</v>
      </c>
    </row>
    <row r="2185" spans="1:29" s="1" customFormat="1">
      <c r="A2185" s="13"/>
      <c r="B2185" s="107" t="str">
        <f>IF(COUNTA($A2185)&gt;0,VLOOKUP($A2185,Corsa!$A$1:$F$43,2,FALSE),"-")</f>
        <v>-</v>
      </c>
      <c r="C2185" s="11"/>
      <c r="D2185" s="13"/>
      <c r="E2185" s="13"/>
      <c r="F2185" s="46" t="str">
        <f>IF(COUNTA($A2185)&gt;0,VLOOKUP($A2185,Corsa!$A$1:$F$43,3,FALSE),"-")</f>
        <v>-</v>
      </c>
      <c r="G2185" s="28" t="str">
        <f>IF($D2185&gt;0,VLOOKUP($D2185,Iscrizioni!$A$2:$M$2502,9,FALSE),"-")</f>
        <v>-</v>
      </c>
      <c r="H2185" s="28" t="str">
        <f>IF($D2185&gt;0,VLOOKUP($D2185,Iscrizioni!$A$2:$M$2502,4,FALSE),"-")</f>
        <v>-</v>
      </c>
      <c r="I2185" s="27" t="str">
        <f>IF($D2185&gt;0,VLOOKUP($D2185,Iscrizioni!$A$2:$M$2502,5,FALSE),"-")</f>
        <v>-</v>
      </c>
      <c r="J2185" s="27" t="str">
        <f>IF($D2185&gt;0,VLOOKUP($D2185,Iscrizioni!$A$2:$M$2502,10,FALSE),"-")</f>
        <v>-</v>
      </c>
      <c r="K2185" s="27" t="str">
        <f t="shared" si="208"/>
        <v>-</v>
      </c>
      <c r="L2185" s="46" t="str">
        <f>IF($D2185&gt;0,VLOOKUP($D2185,Iscrizioni!$A$2:$M$2502,11,FALSE),"-")</f>
        <v>-</v>
      </c>
      <c r="M2185" s="27" t="str">
        <f>IF($D2185&gt;0,VLOOKUP($D2185,Iscrizioni!$A$2:$N$2502,12,FALSE),"-")</f>
        <v>-</v>
      </c>
      <c r="N2185" s="46" t="str">
        <f>IF($D2185&gt;0,VLOOKUP($D2185,Iscrizioni!$A$2:$M$2502,6,FALSE),"-")</f>
        <v>-</v>
      </c>
      <c r="O2185" s="107" t="str">
        <f>IF($D2185&gt;0,VLOOKUP($D2185,Iscrizioni!$A$2:$M$2502,7,FALSE),"-")</f>
        <v>-</v>
      </c>
      <c r="P2185" s="46" t="str">
        <f>IF($D2185&gt;0,VLOOKUP(LEFT($N2185,1),Regione!$A$2:$C$21,2,FALSE),"-")</f>
        <v>-</v>
      </c>
      <c r="Q2185" s="112" t="str">
        <f ca="1">IF($D2185&gt;0,NormalizzaTempo("D",CELL("tipo",$E2185),$E2185),"-")</f>
        <v>-</v>
      </c>
      <c r="R2185" s="27" t="str">
        <f>IF($D2185&gt;0,VLOOKUP($D2185,Iscrizioni!$A$2:$M$2502,13,FALSE),"-")</f>
        <v>-</v>
      </c>
      <c r="S2185" s="112" t="str">
        <f t="shared" si="205"/>
        <v>-</v>
      </c>
      <c r="T2185" s="112" t="str">
        <f>IF($D2185&gt;0,SUMIFS($S$3:$S2185,$X$3:$X2185,1,$J$3:$J2185,$J2185),"-")</f>
        <v>-</v>
      </c>
      <c r="U2185" s="112" t="str">
        <f t="shared" si="206"/>
        <v>-</v>
      </c>
      <c r="V2185" s="112" t="str">
        <f t="shared" si="209"/>
        <v>-</v>
      </c>
      <c r="W2185" s="27" t="str">
        <f>IF(LEN($C2185)=0,IF($D2185&gt;0,COUNTIFS($A$3:$A2185,$A2185),"-"),"Escluso")</f>
        <v>-</v>
      </c>
      <c r="X2185" s="2" t="str">
        <f>IF(LEN($C2185)=0,IF($D2185&gt;0,COUNTIFS($J$3:$J2185,$J2185,$C$3:$C2185,""),"-"),"Escluso")</f>
        <v>-</v>
      </c>
      <c r="Y2185" s="127" t="str">
        <f t="shared" si="207"/>
        <v>-</v>
      </c>
      <c r="Z2185" s="2" t="str">
        <f>IF($D2185&gt;0,COUNTIFS($O$3:$O2185,$O2185,$L$3:$L2185,$L2185,$I$3:$I2185,$I2185),"-")</f>
        <v>-</v>
      </c>
      <c r="AA2185" s="27" t="str">
        <f>IF($D2185&gt;0,IF(OR($Z2185 &gt;1,$L2185&lt;&gt;"Adulti"),0,VLOOKUP($P2185,Regione!$B$2:$C$22,2,FALSE)),"-")</f>
        <v>-</v>
      </c>
      <c r="AB2185" s="27" t="str">
        <f>IF($D2185&gt;0,IF(COUNTIFS($O$3:$O2185,$O2185,$L$3:$L2185,$L2185,$I$3:$I2185,$I2185) &gt;1,0,SUMIFS($Y$3:$Y$2503,$L$3:$L$2503,$L2185,$O$3:$O$2503,$O2185,$I$3:$I$2503,$I2185)),"-")</f>
        <v>-</v>
      </c>
      <c r="AC2185" s="27" t="str">
        <f t="shared" si="204"/>
        <v>-</v>
      </c>
    </row>
    <row r="2186" spans="1:29" s="1" customFormat="1">
      <c r="A2186" s="13"/>
      <c r="B2186" s="107" t="str">
        <f>IF(COUNTA($A2186)&gt;0,VLOOKUP($A2186,Corsa!$A$1:$F$43,2,FALSE),"-")</f>
        <v>-</v>
      </c>
      <c r="C2186" s="11"/>
      <c r="D2186" s="13"/>
      <c r="E2186" s="13"/>
      <c r="F2186" s="46" t="str">
        <f>IF(COUNTA($A2186)&gt;0,VLOOKUP($A2186,Corsa!$A$1:$F$43,3,FALSE),"-")</f>
        <v>-</v>
      </c>
      <c r="G2186" s="28" t="str">
        <f>IF($D2186&gt;0,VLOOKUP($D2186,Iscrizioni!$A$2:$M$2502,9,FALSE),"-")</f>
        <v>-</v>
      </c>
      <c r="H2186" s="28" t="str">
        <f>IF($D2186&gt;0,VLOOKUP($D2186,Iscrizioni!$A$2:$M$2502,4,FALSE),"-")</f>
        <v>-</v>
      </c>
      <c r="I2186" s="27" t="str">
        <f>IF($D2186&gt;0,VLOOKUP($D2186,Iscrizioni!$A$2:$M$2502,5,FALSE),"-")</f>
        <v>-</v>
      </c>
      <c r="J2186" s="27" t="str">
        <f>IF($D2186&gt;0,VLOOKUP($D2186,Iscrizioni!$A$2:$M$2502,10,FALSE),"-")</f>
        <v>-</v>
      </c>
      <c r="K2186" s="27" t="str">
        <f t="shared" si="208"/>
        <v>-</v>
      </c>
      <c r="L2186" s="46" t="str">
        <f>IF($D2186&gt;0,VLOOKUP($D2186,Iscrizioni!$A$2:$M$2502,11,FALSE),"-")</f>
        <v>-</v>
      </c>
      <c r="M2186" s="27" t="str">
        <f>IF($D2186&gt;0,VLOOKUP($D2186,Iscrizioni!$A$2:$N$2502,12,FALSE),"-")</f>
        <v>-</v>
      </c>
      <c r="N2186" s="46" t="str">
        <f>IF($D2186&gt;0,VLOOKUP($D2186,Iscrizioni!$A$2:$M$2502,6,FALSE),"-")</f>
        <v>-</v>
      </c>
      <c r="O2186" s="107" t="str">
        <f>IF($D2186&gt;0,VLOOKUP($D2186,Iscrizioni!$A$2:$M$2502,7,FALSE),"-")</f>
        <v>-</v>
      </c>
      <c r="P2186" s="46" t="str">
        <f>IF($D2186&gt;0,VLOOKUP(LEFT($N2186,1),Regione!$A$2:$C$21,2,FALSE),"-")</f>
        <v>-</v>
      </c>
      <c r="Q2186" s="112" t="str">
        <f ca="1">IF($D2186&gt;0,NormalizzaTempo("D",CELL("tipo",$E2186),$E2186),"-")</f>
        <v>-</v>
      </c>
      <c r="R2186" s="27" t="str">
        <f>IF($D2186&gt;0,VLOOKUP($D2186,Iscrizioni!$A$2:$M$2502,13,FALSE),"-")</f>
        <v>-</v>
      </c>
      <c r="S2186" s="112" t="str">
        <f t="shared" si="205"/>
        <v>-</v>
      </c>
      <c r="T2186" s="112" t="str">
        <f>IF($D2186&gt;0,SUMIFS($S$3:$S2186,$X$3:$X2186,1,$J$3:$J2186,$J2186),"-")</f>
        <v>-</v>
      </c>
      <c r="U2186" s="112" t="str">
        <f t="shared" si="206"/>
        <v>-</v>
      </c>
      <c r="V2186" s="112" t="str">
        <f t="shared" si="209"/>
        <v>-</v>
      </c>
      <c r="W2186" s="27" t="str">
        <f>IF(LEN($C2186)=0,IF($D2186&gt;0,COUNTIFS($A$3:$A2186,$A2186),"-"),"Escluso")</f>
        <v>-</v>
      </c>
      <c r="X2186" s="2" t="str">
        <f>IF(LEN($C2186)=0,IF($D2186&gt;0,COUNTIFS($J$3:$J2186,$J2186,$C$3:$C2186,""),"-"),"Escluso")</f>
        <v>-</v>
      </c>
      <c r="Y2186" s="127" t="str">
        <f t="shared" si="207"/>
        <v>-</v>
      </c>
      <c r="Z2186" s="2" t="str">
        <f>IF($D2186&gt;0,COUNTIFS($O$3:$O2186,$O2186,$L$3:$L2186,$L2186,$I$3:$I2186,$I2186),"-")</f>
        <v>-</v>
      </c>
      <c r="AA2186" s="27" t="str">
        <f>IF($D2186&gt;0,IF(OR($Z2186 &gt;1,$L2186&lt;&gt;"Adulti"),0,VLOOKUP($P2186,Regione!$B$2:$C$22,2,FALSE)),"-")</f>
        <v>-</v>
      </c>
      <c r="AB2186" s="27" t="str">
        <f>IF($D2186&gt;0,IF(COUNTIFS($O$3:$O2186,$O2186,$L$3:$L2186,$L2186,$I$3:$I2186,$I2186) &gt;1,0,SUMIFS($Y$3:$Y$2503,$L$3:$L$2503,$L2186,$O$3:$O$2503,$O2186,$I$3:$I$2503,$I2186)),"-")</f>
        <v>-</v>
      </c>
      <c r="AC2186" s="27" t="str">
        <f t="shared" si="204"/>
        <v>-</v>
      </c>
    </row>
    <row r="2187" spans="1:29" s="1" customFormat="1">
      <c r="A2187" s="13"/>
      <c r="B2187" s="107" t="str">
        <f>IF(COUNTA($A2187)&gt;0,VLOOKUP($A2187,Corsa!$A$1:$F$43,2,FALSE),"-")</f>
        <v>-</v>
      </c>
      <c r="C2187" s="11"/>
      <c r="D2187" s="13"/>
      <c r="E2187" s="13"/>
      <c r="F2187" s="46" t="str">
        <f>IF(COUNTA($A2187)&gt;0,VLOOKUP($A2187,Corsa!$A$1:$F$43,3,FALSE),"-")</f>
        <v>-</v>
      </c>
      <c r="G2187" s="28" t="str">
        <f>IF($D2187&gt;0,VLOOKUP($D2187,Iscrizioni!$A$2:$M$2502,9,FALSE),"-")</f>
        <v>-</v>
      </c>
      <c r="H2187" s="28" t="str">
        <f>IF($D2187&gt;0,VLOOKUP($D2187,Iscrizioni!$A$2:$M$2502,4,FALSE),"-")</f>
        <v>-</v>
      </c>
      <c r="I2187" s="27" t="str">
        <f>IF($D2187&gt;0,VLOOKUP($D2187,Iscrizioni!$A$2:$M$2502,5,FALSE),"-")</f>
        <v>-</v>
      </c>
      <c r="J2187" s="27" t="str">
        <f>IF($D2187&gt;0,VLOOKUP($D2187,Iscrizioni!$A$2:$M$2502,10,FALSE),"-")</f>
        <v>-</v>
      </c>
      <c r="K2187" s="27" t="str">
        <f t="shared" si="208"/>
        <v>-</v>
      </c>
      <c r="L2187" s="46" t="str">
        <f>IF($D2187&gt;0,VLOOKUP($D2187,Iscrizioni!$A$2:$M$2502,11,FALSE),"-")</f>
        <v>-</v>
      </c>
      <c r="M2187" s="27" t="str">
        <f>IF($D2187&gt;0,VLOOKUP($D2187,Iscrizioni!$A$2:$N$2502,12,FALSE),"-")</f>
        <v>-</v>
      </c>
      <c r="N2187" s="46" t="str">
        <f>IF($D2187&gt;0,VLOOKUP($D2187,Iscrizioni!$A$2:$M$2502,6,FALSE),"-")</f>
        <v>-</v>
      </c>
      <c r="O2187" s="107" t="str">
        <f>IF($D2187&gt;0,VLOOKUP($D2187,Iscrizioni!$A$2:$M$2502,7,FALSE),"-")</f>
        <v>-</v>
      </c>
      <c r="P2187" s="46" t="str">
        <f>IF($D2187&gt;0,VLOOKUP(LEFT($N2187,1),Regione!$A$2:$C$21,2,FALSE),"-")</f>
        <v>-</v>
      </c>
      <c r="Q2187" s="112" t="str">
        <f ca="1">IF($D2187&gt;0,NormalizzaTempo("D",CELL("tipo",$E2187),$E2187),"-")</f>
        <v>-</v>
      </c>
      <c r="R2187" s="27" t="str">
        <f>IF($D2187&gt;0,VLOOKUP($D2187,Iscrizioni!$A$2:$M$2502,13,FALSE),"-")</f>
        <v>-</v>
      </c>
      <c r="S2187" s="112" t="str">
        <f t="shared" si="205"/>
        <v>-</v>
      </c>
      <c r="T2187" s="112" t="str">
        <f>IF($D2187&gt;0,SUMIFS($S$3:$S2187,$X$3:$X2187,1,$J$3:$J2187,$J2187),"-")</f>
        <v>-</v>
      </c>
      <c r="U2187" s="112" t="str">
        <f t="shared" si="206"/>
        <v>-</v>
      </c>
      <c r="V2187" s="112" t="str">
        <f t="shared" si="209"/>
        <v>-</v>
      </c>
      <c r="W2187" s="27" t="str">
        <f>IF(LEN($C2187)=0,IF($D2187&gt;0,COUNTIFS($A$3:$A2187,$A2187),"-"),"Escluso")</f>
        <v>-</v>
      </c>
      <c r="X2187" s="2" t="str">
        <f>IF(LEN($C2187)=0,IF($D2187&gt;0,COUNTIFS($J$3:$J2187,$J2187,$C$3:$C2187,""),"-"),"Escluso")</f>
        <v>-</v>
      </c>
      <c r="Y2187" s="127" t="str">
        <f t="shared" si="207"/>
        <v>-</v>
      </c>
      <c r="Z2187" s="2" t="str">
        <f>IF($D2187&gt;0,COUNTIFS($O$3:$O2187,$O2187,$L$3:$L2187,$L2187,$I$3:$I2187,$I2187),"-")</f>
        <v>-</v>
      </c>
      <c r="AA2187" s="27" t="str">
        <f>IF($D2187&gt;0,IF(OR($Z2187 &gt;1,$L2187&lt;&gt;"Adulti"),0,VLOOKUP($P2187,Regione!$B$2:$C$22,2,FALSE)),"-")</f>
        <v>-</v>
      </c>
      <c r="AB2187" s="27" t="str">
        <f>IF($D2187&gt;0,IF(COUNTIFS($O$3:$O2187,$O2187,$L$3:$L2187,$L2187,$I$3:$I2187,$I2187) &gt;1,0,SUMIFS($Y$3:$Y$2503,$L$3:$L$2503,$L2187,$O$3:$O$2503,$O2187,$I$3:$I$2503,$I2187)),"-")</f>
        <v>-</v>
      </c>
      <c r="AC2187" s="27" t="str">
        <f t="shared" si="204"/>
        <v>-</v>
      </c>
    </row>
    <row r="2188" spans="1:29" s="1" customFormat="1">
      <c r="A2188" s="13"/>
      <c r="B2188" s="107" t="str">
        <f>IF(COUNTA($A2188)&gt;0,VLOOKUP($A2188,Corsa!$A$1:$F$43,2,FALSE),"-")</f>
        <v>-</v>
      </c>
      <c r="C2188" s="11"/>
      <c r="D2188" s="13"/>
      <c r="E2188" s="13"/>
      <c r="F2188" s="46" t="str">
        <f>IF(COUNTA($A2188)&gt;0,VLOOKUP($A2188,Corsa!$A$1:$F$43,3,FALSE),"-")</f>
        <v>-</v>
      </c>
      <c r="G2188" s="28" t="str">
        <f>IF($D2188&gt;0,VLOOKUP($D2188,Iscrizioni!$A$2:$M$2502,9,FALSE),"-")</f>
        <v>-</v>
      </c>
      <c r="H2188" s="28" t="str">
        <f>IF($D2188&gt;0,VLOOKUP($D2188,Iscrizioni!$A$2:$M$2502,4,FALSE),"-")</f>
        <v>-</v>
      </c>
      <c r="I2188" s="27" t="str">
        <f>IF($D2188&gt;0,VLOOKUP($D2188,Iscrizioni!$A$2:$M$2502,5,FALSE),"-")</f>
        <v>-</v>
      </c>
      <c r="J2188" s="27" t="str">
        <f>IF($D2188&gt;0,VLOOKUP($D2188,Iscrizioni!$A$2:$M$2502,10,FALSE),"-")</f>
        <v>-</v>
      </c>
      <c r="K2188" s="27" t="str">
        <f t="shared" si="208"/>
        <v>-</v>
      </c>
      <c r="L2188" s="46" t="str">
        <f>IF($D2188&gt;0,VLOOKUP($D2188,Iscrizioni!$A$2:$M$2502,11,FALSE),"-")</f>
        <v>-</v>
      </c>
      <c r="M2188" s="27" t="str">
        <f>IF($D2188&gt;0,VLOOKUP($D2188,Iscrizioni!$A$2:$N$2502,12,FALSE),"-")</f>
        <v>-</v>
      </c>
      <c r="N2188" s="46" t="str">
        <f>IF($D2188&gt;0,VLOOKUP($D2188,Iscrizioni!$A$2:$M$2502,6,FALSE),"-")</f>
        <v>-</v>
      </c>
      <c r="O2188" s="107" t="str">
        <f>IF($D2188&gt;0,VLOOKUP($D2188,Iscrizioni!$A$2:$M$2502,7,FALSE),"-")</f>
        <v>-</v>
      </c>
      <c r="P2188" s="46" t="str">
        <f>IF($D2188&gt;0,VLOOKUP(LEFT($N2188,1),Regione!$A$2:$C$21,2,FALSE),"-")</f>
        <v>-</v>
      </c>
      <c r="Q2188" s="112" t="str">
        <f ca="1">IF($D2188&gt;0,NormalizzaTempo("D",CELL("tipo",$E2188),$E2188),"-")</f>
        <v>-</v>
      </c>
      <c r="R2188" s="27" t="str">
        <f>IF($D2188&gt;0,VLOOKUP($D2188,Iscrizioni!$A$2:$M$2502,13,FALSE),"-")</f>
        <v>-</v>
      </c>
      <c r="S2188" s="112" t="str">
        <f t="shared" si="205"/>
        <v>-</v>
      </c>
      <c r="T2188" s="112" t="str">
        <f>IF($D2188&gt;0,SUMIFS($S$3:$S2188,$X$3:$X2188,1,$J$3:$J2188,$J2188),"-")</f>
        <v>-</v>
      </c>
      <c r="U2188" s="112" t="str">
        <f t="shared" si="206"/>
        <v>-</v>
      </c>
      <c r="V2188" s="112" t="str">
        <f t="shared" si="209"/>
        <v>-</v>
      </c>
      <c r="W2188" s="27" t="str">
        <f>IF(LEN($C2188)=0,IF($D2188&gt;0,COUNTIFS($A$3:$A2188,$A2188),"-"),"Escluso")</f>
        <v>-</v>
      </c>
      <c r="X2188" s="2" t="str">
        <f>IF(LEN($C2188)=0,IF($D2188&gt;0,COUNTIFS($J$3:$J2188,$J2188,$C$3:$C2188,""),"-"),"Escluso")</f>
        <v>-</v>
      </c>
      <c r="Y2188" s="127" t="str">
        <f t="shared" si="207"/>
        <v>-</v>
      </c>
      <c r="Z2188" s="2" t="str">
        <f>IF($D2188&gt;0,COUNTIFS($O$3:$O2188,$O2188,$L$3:$L2188,$L2188,$I$3:$I2188,$I2188),"-")</f>
        <v>-</v>
      </c>
      <c r="AA2188" s="27" t="str">
        <f>IF($D2188&gt;0,IF(OR($Z2188 &gt;1,$L2188&lt;&gt;"Adulti"),0,VLOOKUP($P2188,Regione!$B$2:$C$22,2,FALSE)),"-")</f>
        <v>-</v>
      </c>
      <c r="AB2188" s="27" t="str">
        <f>IF($D2188&gt;0,IF(COUNTIFS($O$3:$O2188,$O2188,$L$3:$L2188,$L2188,$I$3:$I2188,$I2188) &gt;1,0,SUMIFS($Y$3:$Y$2503,$L$3:$L$2503,$L2188,$O$3:$O$2503,$O2188,$I$3:$I$2503,$I2188)),"-")</f>
        <v>-</v>
      </c>
      <c r="AC2188" s="27" t="str">
        <f t="shared" si="204"/>
        <v>-</v>
      </c>
    </row>
    <row r="2189" spans="1:29" s="1" customFormat="1">
      <c r="A2189" s="13"/>
      <c r="B2189" s="107" t="str">
        <f>IF(COUNTA($A2189)&gt;0,VLOOKUP($A2189,Corsa!$A$1:$F$43,2,FALSE),"-")</f>
        <v>-</v>
      </c>
      <c r="C2189" s="11"/>
      <c r="D2189" s="13"/>
      <c r="E2189" s="13"/>
      <c r="F2189" s="46" t="str">
        <f>IF(COUNTA($A2189)&gt;0,VLOOKUP($A2189,Corsa!$A$1:$F$43,3,FALSE),"-")</f>
        <v>-</v>
      </c>
      <c r="G2189" s="28" t="str">
        <f>IF($D2189&gt;0,VLOOKUP($D2189,Iscrizioni!$A$2:$M$2502,9,FALSE),"-")</f>
        <v>-</v>
      </c>
      <c r="H2189" s="28" t="str">
        <f>IF($D2189&gt;0,VLOOKUP($D2189,Iscrizioni!$A$2:$M$2502,4,FALSE),"-")</f>
        <v>-</v>
      </c>
      <c r="I2189" s="27" t="str">
        <f>IF($D2189&gt;0,VLOOKUP($D2189,Iscrizioni!$A$2:$M$2502,5,FALSE),"-")</f>
        <v>-</v>
      </c>
      <c r="J2189" s="27" t="str">
        <f>IF($D2189&gt;0,VLOOKUP($D2189,Iscrizioni!$A$2:$M$2502,10,FALSE),"-")</f>
        <v>-</v>
      </c>
      <c r="K2189" s="27" t="str">
        <f t="shared" si="208"/>
        <v>-</v>
      </c>
      <c r="L2189" s="46" t="str">
        <f>IF($D2189&gt;0,VLOOKUP($D2189,Iscrizioni!$A$2:$M$2502,11,FALSE),"-")</f>
        <v>-</v>
      </c>
      <c r="M2189" s="27" t="str">
        <f>IF($D2189&gt;0,VLOOKUP($D2189,Iscrizioni!$A$2:$N$2502,12,FALSE),"-")</f>
        <v>-</v>
      </c>
      <c r="N2189" s="46" t="str">
        <f>IF($D2189&gt;0,VLOOKUP($D2189,Iscrizioni!$A$2:$M$2502,6,FALSE),"-")</f>
        <v>-</v>
      </c>
      <c r="O2189" s="107" t="str">
        <f>IF($D2189&gt;0,VLOOKUP($D2189,Iscrizioni!$A$2:$M$2502,7,FALSE),"-")</f>
        <v>-</v>
      </c>
      <c r="P2189" s="46" t="str">
        <f>IF($D2189&gt;0,VLOOKUP(LEFT($N2189,1),Regione!$A$2:$C$21,2,FALSE),"-")</f>
        <v>-</v>
      </c>
      <c r="Q2189" s="112" t="str">
        <f ca="1">IF($D2189&gt;0,NormalizzaTempo("D",CELL("tipo",$E2189),$E2189),"-")</f>
        <v>-</v>
      </c>
      <c r="R2189" s="27" t="str">
        <f>IF($D2189&gt;0,VLOOKUP($D2189,Iscrizioni!$A$2:$M$2502,13,FALSE),"-")</f>
        <v>-</v>
      </c>
      <c r="S2189" s="112" t="str">
        <f t="shared" si="205"/>
        <v>-</v>
      </c>
      <c r="T2189" s="112" t="str">
        <f>IF($D2189&gt;0,SUMIFS($S$3:$S2189,$X$3:$X2189,1,$J$3:$J2189,$J2189),"-")</f>
        <v>-</v>
      </c>
      <c r="U2189" s="112" t="str">
        <f t="shared" si="206"/>
        <v>-</v>
      </c>
      <c r="V2189" s="112" t="str">
        <f t="shared" si="209"/>
        <v>-</v>
      </c>
      <c r="W2189" s="27" t="str">
        <f>IF(LEN($C2189)=0,IF($D2189&gt;0,COUNTIFS($A$3:$A2189,$A2189),"-"),"Escluso")</f>
        <v>-</v>
      </c>
      <c r="X2189" s="2" t="str">
        <f>IF(LEN($C2189)=0,IF($D2189&gt;0,COUNTIFS($J$3:$J2189,$J2189,$C$3:$C2189,""),"-"),"Escluso")</f>
        <v>-</v>
      </c>
      <c r="Y2189" s="127" t="str">
        <f t="shared" si="207"/>
        <v>-</v>
      </c>
      <c r="Z2189" s="2" t="str">
        <f>IF($D2189&gt;0,COUNTIFS($O$3:$O2189,$O2189,$L$3:$L2189,$L2189,$I$3:$I2189,$I2189),"-")</f>
        <v>-</v>
      </c>
      <c r="AA2189" s="27" t="str">
        <f>IF($D2189&gt;0,IF(OR($Z2189 &gt;1,$L2189&lt;&gt;"Adulti"),0,VLOOKUP($P2189,Regione!$B$2:$C$22,2,FALSE)),"-")</f>
        <v>-</v>
      </c>
      <c r="AB2189" s="27" t="str">
        <f>IF($D2189&gt;0,IF(COUNTIFS($O$3:$O2189,$O2189,$L$3:$L2189,$L2189,$I$3:$I2189,$I2189) &gt;1,0,SUMIFS($Y$3:$Y$2503,$L$3:$L$2503,$L2189,$O$3:$O$2503,$O2189,$I$3:$I$2503,$I2189)),"-")</f>
        <v>-</v>
      </c>
      <c r="AC2189" s="27" t="str">
        <f t="shared" si="204"/>
        <v>-</v>
      </c>
    </row>
    <row r="2190" spans="1:29" s="1" customFormat="1">
      <c r="A2190" s="13"/>
      <c r="B2190" s="107" t="str">
        <f>IF(COUNTA($A2190)&gt;0,VLOOKUP($A2190,Corsa!$A$1:$F$43,2,FALSE),"-")</f>
        <v>-</v>
      </c>
      <c r="C2190" s="11"/>
      <c r="D2190" s="13"/>
      <c r="E2190" s="13"/>
      <c r="F2190" s="46" t="str">
        <f>IF(COUNTA($A2190)&gt;0,VLOOKUP($A2190,Corsa!$A$1:$F$43,3,FALSE),"-")</f>
        <v>-</v>
      </c>
      <c r="G2190" s="28" t="str">
        <f>IF($D2190&gt;0,VLOOKUP($D2190,Iscrizioni!$A$2:$M$2502,9,FALSE),"-")</f>
        <v>-</v>
      </c>
      <c r="H2190" s="28" t="str">
        <f>IF($D2190&gt;0,VLOOKUP($D2190,Iscrizioni!$A$2:$M$2502,4,FALSE),"-")</f>
        <v>-</v>
      </c>
      <c r="I2190" s="27" t="str">
        <f>IF($D2190&gt;0,VLOOKUP($D2190,Iscrizioni!$A$2:$M$2502,5,FALSE),"-")</f>
        <v>-</v>
      </c>
      <c r="J2190" s="27" t="str">
        <f>IF($D2190&gt;0,VLOOKUP($D2190,Iscrizioni!$A$2:$M$2502,10,FALSE),"-")</f>
        <v>-</v>
      </c>
      <c r="K2190" s="27" t="str">
        <f t="shared" si="208"/>
        <v>-</v>
      </c>
      <c r="L2190" s="46" t="str">
        <f>IF($D2190&gt;0,VLOOKUP($D2190,Iscrizioni!$A$2:$M$2502,11,FALSE),"-")</f>
        <v>-</v>
      </c>
      <c r="M2190" s="27" t="str">
        <f>IF($D2190&gt;0,VLOOKUP($D2190,Iscrizioni!$A$2:$N$2502,12,FALSE),"-")</f>
        <v>-</v>
      </c>
      <c r="N2190" s="46" t="str">
        <f>IF($D2190&gt;0,VLOOKUP($D2190,Iscrizioni!$A$2:$M$2502,6,FALSE),"-")</f>
        <v>-</v>
      </c>
      <c r="O2190" s="107" t="str">
        <f>IF($D2190&gt;0,VLOOKUP($D2190,Iscrizioni!$A$2:$M$2502,7,FALSE),"-")</f>
        <v>-</v>
      </c>
      <c r="P2190" s="46" t="str">
        <f>IF($D2190&gt;0,VLOOKUP(LEFT($N2190,1),Regione!$A$2:$C$21,2,FALSE),"-")</f>
        <v>-</v>
      </c>
      <c r="Q2190" s="112" t="str">
        <f ca="1">IF($D2190&gt;0,NormalizzaTempo("D",CELL("tipo",$E2190),$E2190),"-")</f>
        <v>-</v>
      </c>
      <c r="R2190" s="27" t="str">
        <f>IF($D2190&gt;0,VLOOKUP($D2190,Iscrizioni!$A$2:$M$2502,13,FALSE),"-")</f>
        <v>-</v>
      </c>
      <c r="S2190" s="112" t="str">
        <f t="shared" si="205"/>
        <v>-</v>
      </c>
      <c r="T2190" s="112" t="str">
        <f>IF($D2190&gt;0,SUMIFS($S$3:$S2190,$X$3:$X2190,1,$J$3:$J2190,$J2190),"-")</f>
        <v>-</v>
      </c>
      <c r="U2190" s="112" t="str">
        <f t="shared" si="206"/>
        <v>-</v>
      </c>
      <c r="V2190" s="112" t="str">
        <f t="shared" si="209"/>
        <v>-</v>
      </c>
      <c r="W2190" s="27" t="str">
        <f>IF(LEN($C2190)=0,IF($D2190&gt;0,COUNTIFS($A$3:$A2190,$A2190),"-"),"Escluso")</f>
        <v>-</v>
      </c>
      <c r="X2190" s="2" t="str">
        <f>IF(LEN($C2190)=0,IF($D2190&gt;0,COUNTIFS($J$3:$J2190,$J2190,$C$3:$C2190,""),"-"),"Escluso")</f>
        <v>-</v>
      </c>
      <c r="Y2190" s="127" t="str">
        <f t="shared" si="207"/>
        <v>-</v>
      </c>
      <c r="Z2190" s="2" t="str">
        <f>IF($D2190&gt;0,COUNTIFS($O$3:$O2190,$O2190,$L$3:$L2190,$L2190,$I$3:$I2190,$I2190),"-")</f>
        <v>-</v>
      </c>
      <c r="AA2190" s="27" t="str">
        <f>IF($D2190&gt;0,IF(OR($Z2190 &gt;1,$L2190&lt;&gt;"Adulti"),0,VLOOKUP($P2190,Regione!$B$2:$C$22,2,FALSE)),"-")</f>
        <v>-</v>
      </c>
      <c r="AB2190" s="27" t="str">
        <f>IF($D2190&gt;0,IF(COUNTIFS($O$3:$O2190,$O2190,$L$3:$L2190,$L2190,$I$3:$I2190,$I2190) &gt;1,0,SUMIFS($Y$3:$Y$2503,$L$3:$L$2503,$L2190,$O$3:$O$2503,$O2190,$I$3:$I$2503,$I2190)),"-")</f>
        <v>-</v>
      </c>
      <c r="AC2190" s="27" t="str">
        <f t="shared" si="204"/>
        <v>-</v>
      </c>
    </row>
    <row r="2191" spans="1:29" s="1" customFormat="1">
      <c r="A2191" s="13"/>
      <c r="B2191" s="107" t="str">
        <f>IF(COUNTA($A2191)&gt;0,VLOOKUP($A2191,Corsa!$A$1:$F$43,2,FALSE),"-")</f>
        <v>-</v>
      </c>
      <c r="C2191" s="11"/>
      <c r="D2191" s="13"/>
      <c r="E2191" s="13"/>
      <c r="F2191" s="46" t="str">
        <f>IF(COUNTA($A2191)&gt;0,VLOOKUP($A2191,Corsa!$A$1:$F$43,3,FALSE),"-")</f>
        <v>-</v>
      </c>
      <c r="G2191" s="28" t="str">
        <f>IF($D2191&gt;0,VLOOKUP($D2191,Iscrizioni!$A$2:$M$2502,9,FALSE),"-")</f>
        <v>-</v>
      </c>
      <c r="H2191" s="28" t="str">
        <f>IF($D2191&gt;0,VLOOKUP($D2191,Iscrizioni!$A$2:$M$2502,4,FALSE),"-")</f>
        <v>-</v>
      </c>
      <c r="I2191" s="27" t="str">
        <f>IF($D2191&gt;0,VLOOKUP($D2191,Iscrizioni!$A$2:$M$2502,5,FALSE),"-")</f>
        <v>-</v>
      </c>
      <c r="J2191" s="27" t="str">
        <f>IF($D2191&gt;0,VLOOKUP($D2191,Iscrizioni!$A$2:$M$2502,10,FALSE),"-")</f>
        <v>-</v>
      </c>
      <c r="K2191" s="27" t="str">
        <f t="shared" si="208"/>
        <v>-</v>
      </c>
      <c r="L2191" s="46" t="str">
        <f>IF($D2191&gt;0,VLOOKUP($D2191,Iscrizioni!$A$2:$M$2502,11,FALSE),"-")</f>
        <v>-</v>
      </c>
      <c r="M2191" s="27" t="str">
        <f>IF($D2191&gt;0,VLOOKUP($D2191,Iscrizioni!$A$2:$N$2502,12,FALSE),"-")</f>
        <v>-</v>
      </c>
      <c r="N2191" s="46" t="str">
        <f>IF($D2191&gt;0,VLOOKUP($D2191,Iscrizioni!$A$2:$M$2502,6,FALSE),"-")</f>
        <v>-</v>
      </c>
      <c r="O2191" s="107" t="str">
        <f>IF($D2191&gt;0,VLOOKUP($D2191,Iscrizioni!$A$2:$M$2502,7,FALSE),"-")</f>
        <v>-</v>
      </c>
      <c r="P2191" s="46" t="str">
        <f>IF($D2191&gt;0,VLOOKUP(LEFT($N2191,1),Regione!$A$2:$C$21,2,FALSE),"-")</f>
        <v>-</v>
      </c>
      <c r="Q2191" s="112" t="str">
        <f ca="1">IF($D2191&gt;0,NormalizzaTempo("D",CELL("tipo",$E2191),$E2191),"-")</f>
        <v>-</v>
      </c>
      <c r="R2191" s="27" t="str">
        <f>IF($D2191&gt;0,VLOOKUP($D2191,Iscrizioni!$A$2:$M$2502,13,FALSE),"-")</f>
        <v>-</v>
      </c>
      <c r="S2191" s="112" t="str">
        <f t="shared" si="205"/>
        <v>-</v>
      </c>
      <c r="T2191" s="112" t="str">
        <f>IF($D2191&gt;0,SUMIFS($S$3:$S2191,$X$3:$X2191,1,$J$3:$J2191,$J2191),"-")</f>
        <v>-</v>
      </c>
      <c r="U2191" s="112" t="str">
        <f t="shared" si="206"/>
        <v>-</v>
      </c>
      <c r="V2191" s="112" t="str">
        <f t="shared" si="209"/>
        <v>-</v>
      </c>
      <c r="W2191" s="27" t="str">
        <f>IF(LEN($C2191)=0,IF($D2191&gt;0,COUNTIFS($A$3:$A2191,$A2191),"-"),"Escluso")</f>
        <v>-</v>
      </c>
      <c r="X2191" s="2" t="str">
        <f>IF(LEN($C2191)=0,IF($D2191&gt;0,COUNTIFS($J$3:$J2191,$J2191,$C$3:$C2191,""),"-"),"Escluso")</f>
        <v>-</v>
      </c>
      <c r="Y2191" s="127" t="str">
        <f t="shared" si="207"/>
        <v>-</v>
      </c>
      <c r="Z2191" s="2" t="str">
        <f>IF($D2191&gt;0,COUNTIFS($O$3:$O2191,$O2191,$L$3:$L2191,$L2191,$I$3:$I2191,$I2191),"-")</f>
        <v>-</v>
      </c>
      <c r="AA2191" s="27" t="str">
        <f>IF($D2191&gt;0,IF(OR($Z2191 &gt;1,$L2191&lt;&gt;"Adulti"),0,VLOOKUP($P2191,Regione!$B$2:$C$22,2,FALSE)),"-")</f>
        <v>-</v>
      </c>
      <c r="AB2191" s="27" t="str">
        <f>IF($D2191&gt;0,IF(COUNTIFS($O$3:$O2191,$O2191,$L$3:$L2191,$L2191,$I$3:$I2191,$I2191) &gt;1,0,SUMIFS($Y$3:$Y$2503,$L$3:$L$2503,$L2191,$O$3:$O$2503,$O2191,$I$3:$I$2503,$I2191)),"-")</f>
        <v>-</v>
      </c>
      <c r="AC2191" s="27" t="str">
        <f t="shared" si="204"/>
        <v>-</v>
      </c>
    </row>
    <row r="2192" spans="1:29" s="1" customFormat="1">
      <c r="A2192" s="13"/>
      <c r="B2192" s="107" t="str">
        <f>IF(COUNTA($A2192)&gt;0,VLOOKUP($A2192,Corsa!$A$1:$F$43,2,FALSE),"-")</f>
        <v>-</v>
      </c>
      <c r="C2192" s="11"/>
      <c r="D2192" s="13"/>
      <c r="E2192" s="13"/>
      <c r="F2192" s="46" t="str">
        <f>IF(COUNTA($A2192)&gt;0,VLOOKUP($A2192,Corsa!$A$1:$F$43,3,FALSE),"-")</f>
        <v>-</v>
      </c>
      <c r="G2192" s="28" t="str">
        <f>IF($D2192&gt;0,VLOOKUP($D2192,Iscrizioni!$A$2:$M$2502,9,FALSE),"-")</f>
        <v>-</v>
      </c>
      <c r="H2192" s="28" t="str">
        <f>IF($D2192&gt;0,VLOOKUP($D2192,Iscrizioni!$A$2:$M$2502,4,FALSE),"-")</f>
        <v>-</v>
      </c>
      <c r="I2192" s="27" t="str">
        <f>IF($D2192&gt;0,VLOOKUP($D2192,Iscrizioni!$A$2:$M$2502,5,FALSE),"-")</f>
        <v>-</v>
      </c>
      <c r="J2192" s="27" t="str">
        <f>IF($D2192&gt;0,VLOOKUP($D2192,Iscrizioni!$A$2:$M$2502,10,FALSE),"-")</f>
        <v>-</v>
      </c>
      <c r="K2192" s="27" t="str">
        <f t="shared" si="208"/>
        <v>-</v>
      </c>
      <c r="L2192" s="46" t="str">
        <f>IF($D2192&gt;0,VLOOKUP($D2192,Iscrizioni!$A$2:$M$2502,11,FALSE),"-")</f>
        <v>-</v>
      </c>
      <c r="M2192" s="27" t="str">
        <f>IF($D2192&gt;0,VLOOKUP($D2192,Iscrizioni!$A$2:$N$2502,12,FALSE),"-")</f>
        <v>-</v>
      </c>
      <c r="N2192" s="46" t="str">
        <f>IF($D2192&gt;0,VLOOKUP($D2192,Iscrizioni!$A$2:$M$2502,6,FALSE),"-")</f>
        <v>-</v>
      </c>
      <c r="O2192" s="107" t="str">
        <f>IF($D2192&gt;0,VLOOKUP($D2192,Iscrizioni!$A$2:$M$2502,7,FALSE),"-")</f>
        <v>-</v>
      </c>
      <c r="P2192" s="46" t="str">
        <f>IF($D2192&gt;0,VLOOKUP(LEFT($N2192,1),Regione!$A$2:$C$21,2,FALSE),"-")</f>
        <v>-</v>
      </c>
      <c r="Q2192" s="112" t="str">
        <f ca="1">IF($D2192&gt;0,NormalizzaTempo("D",CELL("tipo",$E2192),$E2192),"-")</f>
        <v>-</v>
      </c>
      <c r="R2192" s="27" t="str">
        <f>IF($D2192&gt;0,VLOOKUP($D2192,Iscrizioni!$A$2:$M$2502,13,FALSE),"-")</f>
        <v>-</v>
      </c>
      <c r="S2192" s="112" t="str">
        <f t="shared" si="205"/>
        <v>-</v>
      </c>
      <c r="T2192" s="112" t="str">
        <f>IF($D2192&gt;0,SUMIFS($S$3:$S2192,$X$3:$X2192,1,$J$3:$J2192,$J2192),"-")</f>
        <v>-</v>
      </c>
      <c r="U2192" s="112" t="str">
        <f t="shared" si="206"/>
        <v>-</v>
      </c>
      <c r="V2192" s="112" t="str">
        <f t="shared" si="209"/>
        <v>-</v>
      </c>
      <c r="W2192" s="27" t="str">
        <f>IF(LEN($C2192)=0,IF($D2192&gt;0,COUNTIFS($A$3:$A2192,$A2192),"-"),"Escluso")</f>
        <v>-</v>
      </c>
      <c r="X2192" s="2" t="str">
        <f>IF(LEN($C2192)=0,IF($D2192&gt;0,COUNTIFS($J$3:$J2192,$J2192,$C$3:$C2192,""),"-"),"Escluso")</f>
        <v>-</v>
      </c>
      <c r="Y2192" s="127" t="str">
        <f t="shared" si="207"/>
        <v>-</v>
      </c>
      <c r="Z2192" s="2" t="str">
        <f>IF($D2192&gt;0,COUNTIFS($O$3:$O2192,$O2192,$L$3:$L2192,$L2192,$I$3:$I2192,$I2192),"-")</f>
        <v>-</v>
      </c>
      <c r="AA2192" s="27" t="str">
        <f>IF($D2192&gt;0,IF(OR($Z2192 &gt;1,$L2192&lt;&gt;"Adulti"),0,VLOOKUP($P2192,Regione!$B$2:$C$22,2,FALSE)),"-")</f>
        <v>-</v>
      </c>
      <c r="AB2192" s="27" t="str">
        <f>IF($D2192&gt;0,IF(COUNTIFS($O$3:$O2192,$O2192,$L$3:$L2192,$L2192,$I$3:$I2192,$I2192) &gt;1,0,SUMIFS($Y$3:$Y$2503,$L$3:$L$2503,$L2192,$O$3:$O$2503,$O2192,$I$3:$I$2503,$I2192)),"-")</f>
        <v>-</v>
      </c>
      <c r="AC2192" s="27" t="str">
        <f t="shared" ref="AC2192:AC2255" si="210">IF($D2192&gt;0,AA2192+AB2192,"-")</f>
        <v>-</v>
      </c>
    </row>
    <row r="2193" spans="1:29" s="1" customFormat="1">
      <c r="A2193" s="13"/>
      <c r="B2193" s="107" t="str">
        <f>IF(COUNTA($A2193)&gt;0,VLOOKUP($A2193,Corsa!$A$1:$F$43,2,FALSE),"-")</f>
        <v>-</v>
      </c>
      <c r="C2193" s="11"/>
      <c r="D2193" s="13"/>
      <c r="E2193" s="13"/>
      <c r="F2193" s="46" t="str">
        <f>IF(COUNTA($A2193)&gt;0,VLOOKUP($A2193,Corsa!$A$1:$F$43,3,FALSE),"-")</f>
        <v>-</v>
      </c>
      <c r="G2193" s="28" t="str">
        <f>IF($D2193&gt;0,VLOOKUP($D2193,Iscrizioni!$A$2:$M$2502,9,FALSE),"-")</f>
        <v>-</v>
      </c>
      <c r="H2193" s="28" t="str">
        <f>IF($D2193&gt;0,VLOOKUP($D2193,Iscrizioni!$A$2:$M$2502,4,FALSE),"-")</f>
        <v>-</v>
      </c>
      <c r="I2193" s="27" t="str">
        <f>IF($D2193&gt;0,VLOOKUP($D2193,Iscrizioni!$A$2:$M$2502,5,FALSE),"-")</f>
        <v>-</v>
      </c>
      <c r="J2193" s="27" t="str">
        <f>IF($D2193&gt;0,VLOOKUP($D2193,Iscrizioni!$A$2:$M$2502,10,FALSE),"-")</f>
        <v>-</v>
      </c>
      <c r="K2193" s="27" t="str">
        <f t="shared" si="208"/>
        <v>-</v>
      </c>
      <c r="L2193" s="46" t="str">
        <f>IF($D2193&gt;0,VLOOKUP($D2193,Iscrizioni!$A$2:$M$2502,11,FALSE),"-")</f>
        <v>-</v>
      </c>
      <c r="M2193" s="27" t="str">
        <f>IF($D2193&gt;0,VLOOKUP($D2193,Iscrizioni!$A$2:$N$2502,12,FALSE),"-")</f>
        <v>-</v>
      </c>
      <c r="N2193" s="46" t="str">
        <f>IF($D2193&gt;0,VLOOKUP($D2193,Iscrizioni!$A$2:$M$2502,6,FALSE),"-")</f>
        <v>-</v>
      </c>
      <c r="O2193" s="107" t="str">
        <f>IF($D2193&gt;0,VLOOKUP($D2193,Iscrizioni!$A$2:$M$2502,7,FALSE),"-")</f>
        <v>-</v>
      </c>
      <c r="P2193" s="46" t="str">
        <f>IF($D2193&gt;0,VLOOKUP(LEFT($N2193,1),Regione!$A$2:$C$21,2,FALSE),"-")</f>
        <v>-</v>
      </c>
      <c r="Q2193" s="112" t="str">
        <f ca="1">IF($D2193&gt;0,NormalizzaTempo("D",CELL("tipo",$E2193),$E2193),"-")</f>
        <v>-</v>
      </c>
      <c r="R2193" s="27" t="str">
        <f>IF($D2193&gt;0,VLOOKUP($D2193,Iscrizioni!$A$2:$M$2502,13,FALSE),"-")</f>
        <v>-</v>
      </c>
      <c r="S2193" s="112" t="str">
        <f t="shared" ref="S2193:S2256" si="211">IF($D2193&gt;0,CalcolaVelocita(R2193,Q2193*86400),"-")</f>
        <v>-</v>
      </c>
      <c r="T2193" s="112" t="str">
        <f>IF($D2193&gt;0,SUMIFS($S$3:$S2193,$X$3:$X2193,1,$J$3:$J2193,$J2193),"-")</f>
        <v>-</v>
      </c>
      <c r="U2193" s="112" t="str">
        <f t="shared" ref="U2193:U2256" si="212">IF($D2193&gt;0,S2193-T2193,"-")</f>
        <v>-</v>
      </c>
      <c r="V2193" s="112" t="str">
        <f t="shared" si="209"/>
        <v>-</v>
      </c>
      <c r="W2193" s="27" t="str">
        <f>IF(LEN($C2193)=0,IF($D2193&gt;0,COUNTIFS($A$3:$A2193,$A2193),"-"),"Escluso")</f>
        <v>-</v>
      </c>
      <c r="X2193" s="2" t="str">
        <f>IF(LEN($C2193)=0,IF($D2193&gt;0,COUNTIFS($J$3:$J2193,$J2193,$C$3:$C2193,""),"-"),"Escluso")</f>
        <v>-</v>
      </c>
      <c r="Y2193" s="127" t="str">
        <f t="shared" si="207"/>
        <v>-</v>
      </c>
      <c r="Z2193" s="2" t="str">
        <f>IF($D2193&gt;0,COUNTIFS($O$3:$O2193,$O2193,$L$3:$L2193,$L2193,$I$3:$I2193,$I2193),"-")</f>
        <v>-</v>
      </c>
      <c r="AA2193" s="27" t="str">
        <f>IF($D2193&gt;0,IF(OR($Z2193 &gt;1,$L2193&lt;&gt;"Adulti"),0,VLOOKUP($P2193,Regione!$B$2:$C$22,2,FALSE)),"-")</f>
        <v>-</v>
      </c>
      <c r="AB2193" s="27" t="str">
        <f>IF($D2193&gt;0,IF(COUNTIFS($O$3:$O2193,$O2193,$L$3:$L2193,$L2193,$I$3:$I2193,$I2193) &gt;1,0,SUMIFS($Y$3:$Y$2503,$L$3:$L$2503,$L2193,$O$3:$O$2503,$O2193,$I$3:$I$2503,$I2193)),"-")</f>
        <v>-</v>
      </c>
      <c r="AC2193" s="27" t="str">
        <f t="shared" si="210"/>
        <v>-</v>
      </c>
    </row>
    <row r="2194" spans="1:29" s="1" customFormat="1">
      <c r="A2194" s="13"/>
      <c r="B2194" s="107" t="str">
        <f>IF(COUNTA($A2194)&gt;0,VLOOKUP($A2194,Corsa!$A$1:$F$43,2,FALSE),"-")</f>
        <v>-</v>
      </c>
      <c r="C2194" s="11"/>
      <c r="D2194" s="13"/>
      <c r="E2194" s="13"/>
      <c r="F2194" s="46" t="str">
        <f>IF(COUNTA($A2194)&gt;0,VLOOKUP($A2194,Corsa!$A$1:$F$43,3,FALSE),"-")</f>
        <v>-</v>
      </c>
      <c r="G2194" s="28" t="str">
        <f>IF($D2194&gt;0,VLOOKUP($D2194,Iscrizioni!$A$2:$M$2502,9,FALSE),"-")</f>
        <v>-</v>
      </c>
      <c r="H2194" s="28" t="str">
        <f>IF($D2194&gt;0,VLOOKUP($D2194,Iscrizioni!$A$2:$M$2502,4,FALSE),"-")</f>
        <v>-</v>
      </c>
      <c r="I2194" s="27" t="str">
        <f>IF($D2194&gt;0,VLOOKUP($D2194,Iscrizioni!$A$2:$M$2502,5,FALSE),"-")</f>
        <v>-</v>
      </c>
      <c r="J2194" s="27" t="str">
        <f>IF($D2194&gt;0,VLOOKUP($D2194,Iscrizioni!$A$2:$M$2502,10,FALSE),"-")</f>
        <v>-</v>
      </c>
      <c r="K2194" s="27" t="str">
        <f t="shared" si="208"/>
        <v>-</v>
      </c>
      <c r="L2194" s="46" t="str">
        <f>IF($D2194&gt;0,VLOOKUP($D2194,Iscrizioni!$A$2:$M$2502,11,FALSE),"-")</f>
        <v>-</v>
      </c>
      <c r="M2194" s="27" t="str">
        <f>IF($D2194&gt;0,VLOOKUP($D2194,Iscrizioni!$A$2:$N$2502,12,FALSE),"-")</f>
        <v>-</v>
      </c>
      <c r="N2194" s="46" t="str">
        <f>IF($D2194&gt;0,VLOOKUP($D2194,Iscrizioni!$A$2:$M$2502,6,FALSE),"-")</f>
        <v>-</v>
      </c>
      <c r="O2194" s="107" t="str">
        <f>IF($D2194&gt;0,VLOOKUP($D2194,Iscrizioni!$A$2:$M$2502,7,FALSE),"-")</f>
        <v>-</v>
      </c>
      <c r="P2194" s="46" t="str">
        <f>IF($D2194&gt;0,VLOOKUP(LEFT($N2194,1),Regione!$A$2:$C$21,2,FALSE),"-")</f>
        <v>-</v>
      </c>
      <c r="Q2194" s="112" t="str">
        <f ca="1">IF($D2194&gt;0,NormalizzaTempo("D",CELL("tipo",$E2194),$E2194),"-")</f>
        <v>-</v>
      </c>
      <c r="R2194" s="27" t="str">
        <f>IF($D2194&gt;0,VLOOKUP($D2194,Iscrizioni!$A$2:$M$2502,13,FALSE),"-")</f>
        <v>-</v>
      </c>
      <c r="S2194" s="112" t="str">
        <f t="shared" si="211"/>
        <v>-</v>
      </c>
      <c r="T2194" s="112" t="str">
        <f>IF($D2194&gt;0,SUMIFS($S$3:$S2194,$X$3:$X2194,1,$J$3:$J2194,$J2194),"-")</f>
        <v>-</v>
      </c>
      <c r="U2194" s="112" t="str">
        <f t="shared" si="212"/>
        <v>-</v>
      </c>
      <c r="V2194" s="112" t="str">
        <f t="shared" si="209"/>
        <v>-</v>
      </c>
      <c r="W2194" s="27" t="str">
        <f>IF(LEN($C2194)=0,IF($D2194&gt;0,COUNTIFS($A$3:$A2194,$A2194),"-"),"Escluso")</f>
        <v>-</v>
      </c>
      <c r="X2194" s="2" t="str">
        <f>IF(LEN($C2194)=0,IF($D2194&gt;0,COUNTIFS($J$3:$J2194,$J2194,$C$3:$C2194,""),"-"),"Escluso")</f>
        <v>-</v>
      </c>
      <c r="Y2194" s="127" t="str">
        <f t="shared" si="207"/>
        <v>-</v>
      </c>
      <c r="Z2194" s="2" t="str">
        <f>IF($D2194&gt;0,COUNTIFS($O$3:$O2194,$O2194,$L$3:$L2194,$L2194,$I$3:$I2194,$I2194),"-")</f>
        <v>-</v>
      </c>
      <c r="AA2194" s="27" t="str">
        <f>IF($D2194&gt;0,IF(OR($Z2194 &gt;1,$L2194&lt;&gt;"Adulti"),0,VLOOKUP($P2194,Regione!$B$2:$C$22,2,FALSE)),"-")</f>
        <v>-</v>
      </c>
      <c r="AB2194" s="27" t="str">
        <f>IF($D2194&gt;0,IF(COUNTIFS($O$3:$O2194,$O2194,$L$3:$L2194,$L2194,$I$3:$I2194,$I2194) &gt;1,0,SUMIFS($Y$3:$Y$2503,$L$3:$L$2503,$L2194,$O$3:$O$2503,$O2194,$I$3:$I$2503,$I2194)),"-")</f>
        <v>-</v>
      </c>
      <c r="AC2194" s="27" t="str">
        <f t="shared" si="210"/>
        <v>-</v>
      </c>
    </row>
    <row r="2195" spans="1:29" s="1" customFormat="1">
      <c r="A2195" s="13"/>
      <c r="B2195" s="107" t="str">
        <f>IF(COUNTA($A2195)&gt;0,VLOOKUP($A2195,Corsa!$A$1:$F$43,2,FALSE),"-")</f>
        <v>-</v>
      </c>
      <c r="C2195" s="11"/>
      <c r="D2195" s="13"/>
      <c r="E2195" s="13"/>
      <c r="F2195" s="46" t="str">
        <f>IF(COUNTA($A2195)&gt;0,VLOOKUP($A2195,Corsa!$A$1:$F$43,3,FALSE),"-")</f>
        <v>-</v>
      </c>
      <c r="G2195" s="28" t="str">
        <f>IF($D2195&gt;0,VLOOKUP($D2195,Iscrizioni!$A$2:$M$2502,9,FALSE),"-")</f>
        <v>-</v>
      </c>
      <c r="H2195" s="28" t="str">
        <f>IF($D2195&gt;0,VLOOKUP($D2195,Iscrizioni!$A$2:$M$2502,4,FALSE),"-")</f>
        <v>-</v>
      </c>
      <c r="I2195" s="27" t="str">
        <f>IF($D2195&gt;0,VLOOKUP($D2195,Iscrizioni!$A$2:$M$2502,5,FALSE),"-")</f>
        <v>-</v>
      </c>
      <c r="J2195" s="27" t="str">
        <f>IF($D2195&gt;0,VLOOKUP($D2195,Iscrizioni!$A$2:$M$2502,10,FALSE),"-")</f>
        <v>-</v>
      </c>
      <c r="K2195" s="27" t="str">
        <f t="shared" si="208"/>
        <v>-</v>
      </c>
      <c r="L2195" s="46" t="str">
        <f>IF($D2195&gt;0,VLOOKUP($D2195,Iscrizioni!$A$2:$M$2502,11,FALSE),"-")</f>
        <v>-</v>
      </c>
      <c r="M2195" s="27" t="str">
        <f>IF($D2195&gt;0,VLOOKUP($D2195,Iscrizioni!$A$2:$N$2502,12,FALSE),"-")</f>
        <v>-</v>
      </c>
      <c r="N2195" s="46" t="str">
        <f>IF($D2195&gt;0,VLOOKUP($D2195,Iscrizioni!$A$2:$M$2502,6,FALSE),"-")</f>
        <v>-</v>
      </c>
      <c r="O2195" s="107" t="str">
        <f>IF($D2195&gt;0,VLOOKUP($D2195,Iscrizioni!$A$2:$M$2502,7,FALSE),"-")</f>
        <v>-</v>
      </c>
      <c r="P2195" s="46" t="str">
        <f>IF($D2195&gt;0,VLOOKUP(LEFT($N2195,1),Regione!$A$2:$C$21,2,FALSE),"-")</f>
        <v>-</v>
      </c>
      <c r="Q2195" s="112" t="str">
        <f ca="1">IF($D2195&gt;0,NormalizzaTempo("D",CELL("tipo",$E2195),$E2195),"-")</f>
        <v>-</v>
      </c>
      <c r="R2195" s="27" t="str">
        <f>IF($D2195&gt;0,VLOOKUP($D2195,Iscrizioni!$A$2:$M$2502,13,FALSE),"-")</f>
        <v>-</v>
      </c>
      <c r="S2195" s="112" t="str">
        <f t="shared" si="211"/>
        <v>-</v>
      </c>
      <c r="T2195" s="112" t="str">
        <f>IF($D2195&gt;0,SUMIFS($S$3:$S2195,$X$3:$X2195,1,$J$3:$J2195,$J2195),"-")</f>
        <v>-</v>
      </c>
      <c r="U2195" s="112" t="str">
        <f t="shared" si="212"/>
        <v>-</v>
      </c>
      <c r="V2195" s="112" t="str">
        <f t="shared" si="209"/>
        <v>-</v>
      </c>
      <c r="W2195" s="27" t="str">
        <f>IF(LEN($C2195)=0,IF($D2195&gt;0,COUNTIFS($A$3:$A2195,$A2195),"-"),"Escluso")</f>
        <v>-</v>
      </c>
      <c r="X2195" s="2" t="str">
        <f>IF(LEN($C2195)=0,IF($D2195&gt;0,COUNTIFS($J$3:$J2195,$J2195,$C$3:$C2195,""),"-"),"Escluso")</f>
        <v>-</v>
      </c>
      <c r="Y2195" s="127" t="str">
        <f t="shared" si="207"/>
        <v>-</v>
      </c>
      <c r="Z2195" s="2" t="str">
        <f>IF($D2195&gt;0,COUNTIFS($O$3:$O2195,$O2195,$L$3:$L2195,$L2195,$I$3:$I2195,$I2195),"-")</f>
        <v>-</v>
      </c>
      <c r="AA2195" s="27" t="str">
        <f>IF($D2195&gt;0,IF(OR($Z2195 &gt;1,$L2195&lt;&gt;"Adulti"),0,VLOOKUP($P2195,Regione!$B$2:$C$22,2,FALSE)),"-")</f>
        <v>-</v>
      </c>
      <c r="AB2195" s="27" t="str">
        <f>IF($D2195&gt;0,IF(COUNTIFS($O$3:$O2195,$O2195,$L$3:$L2195,$L2195,$I$3:$I2195,$I2195) &gt;1,0,SUMIFS($Y$3:$Y$2503,$L$3:$L$2503,$L2195,$O$3:$O$2503,$O2195,$I$3:$I$2503,$I2195)),"-")</f>
        <v>-</v>
      </c>
      <c r="AC2195" s="27" t="str">
        <f t="shared" si="210"/>
        <v>-</v>
      </c>
    </row>
    <row r="2196" spans="1:29" s="1" customFormat="1">
      <c r="A2196" s="13"/>
      <c r="B2196" s="107" t="str">
        <f>IF(COUNTA($A2196)&gt;0,VLOOKUP($A2196,Corsa!$A$1:$F$43,2,FALSE),"-")</f>
        <v>-</v>
      </c>
      <c r="C2196" s="11"/>
      <c r="D2196" s="13"/>
      <c r="E2196" s="13"/>
      <c r="F2196" s="46" t="str">
        <f>IF(COUNTA($A2196)&gt;0,VLOOKUP($A2196,Corsa!$A$1:$F$43,3,FALSE),"-")</f>
        <v>-</v>
      </c>
      <c r="G2196" s="28" t="str">
        <f>IF($D2196&gt;0,VLOOKUP($D2196,Iscrizioni!$A$2:$M$2502,9,FALSE),"-")</f>
        <v>-</v>
      </c>
      <c r="H2196" s="28" t="str">
        <f>IF($D2196&gt;0,VLOOKUP($D2196,Iscrizioni!$A$2:$M$2502,4,FALSE),"-")</f>
        <v>-</v>
      </c>
      <c r="I2196" s="27" t="str">
        <f>IF($D2196&gt;0,VLOOKUP($D2196,Iscrizioni!$A$2:$M$2502,5,FALSE),"-")</f>
        <v>-</v>
      </c>
      <c r="J2196" s="27" t="str">
        <f>IF($D2196&gt;0,VLOOKUP($D2196,Iscrizioni!$A$2:$M$2502,10,FALSE),"-")</f>
        <v>-</v>
      </c>
      <c r="K2196" s="27" t="str">
        <f t="shared" si="208"/>
        <v>-</v>
      </c>
      <c r="L2196" s="46" t="str">
        <f>IF($D2196&gt;0,VLOOKUP($D2196,Iscrizioni!$A$2:$M$2502,11,FALSE),"-")</f>
        <v>-</v>
      </c>
      <c r="M2196" s="27" t="str">
        <f>IF($D2196&gt;0,VLOOKUP($D2196,Iscrizioni!$A$2:$N$2502,12,FALSE),"-")</f>
        <v>-</v>
      </c>
      <c r="N2196" s="46" t="str">
        <f>IF($D2196&gt;0,VLOOKUP($D2196,Iscrizioni!$A$2:$M$2502,6,FALSE),"-")</f>
        <v>-</v>
      </c>
      <c r="O2196" s="107" t="str">
        <f>IF($D2196&gt;0,VLOOKUP($D2196,Iscrizioni!$A$2:$M$2502,7,FALSE),"-")</f>
        <v>-</v>
      </c>
      <c r="P2196" s="46" t="str">
        <f>IF($D2196&gt;0,VLOOKUP(LEFT($N2196,1),Regione!$A$2:$C$21,2,FALSE),"-")</f>
        <v>-</v>
      </c>
      <c r="Q2196" s="112" t="str">
        <f ca="1">IF($D2196&gt;0,NormalizzaTempo("D",CELL("tipo",$E2196),$E2196),"-")</f>
        <v>-</v>
      </c>
      <c r="R2196" s="27" t="str">
        <f>IF($D2196&gt;0,VLOOKUP($D2196,Iscrizioni!$A$2:$M$2502,13,FALSE),"-")</f>
        <v>-</v>
      </c>
      <c r="S2196" s="112" t="str">
        <f t="shared" si="211"/>
        <v>-</v>
      </c>
      <c r="T2196" s="112" t="str">
        <f>IF($D2196&gt;0,SUMIFS($S$3:$S2196,$X$3:$X2196,1,$J$3:$J2196,$J2196),"-")</f>
        <v>-</v>
      </c>
      <c r="U2196" s="112" t="str">
        <f t="shared" si="212"/>
        <v>-</v>
      </c>
      <c r="V2196" s="112" t="str">
        <f t="shared" si="209"/>
        <v>-</v>
      </c>
      <c r="W2196" s="27" t="str">
        <f>IF(LEN($C2196)=0,IF($D2196&gt;0,COUNTIFS($A$3:$A2196,$A2196),"-"),"Escluso")</f>
        <v>-</v>
      </c>
      <c r="X2196" s="2" t="str">
        <f>IF(LEN($C2196)=0,IF($D2196&gt;0,COUNTIFS($J$3:$J2196,$J2196,$C$3:$C2196,""),"-"),"Escluso")</f>
        <v>-</v>
      </c>
      <c r="Y2196" s="127" t="str">
        <f t="shared" si="207"/>
        <v>-</v>
      </c>
      <c r="Z2196" s="2" t="str">
        <f>IF($D2196&gt;0,COUNTIFS($O$3:$O2196,$O2196,$L$3:$L2196,$L2196,$I$3:$I2196,$I2196),"-")</f>
        <v>-</v>
      </c>
      <c r="AA2196" s="27" t="str">
        <f>IF($D2196&gt;0,IF(OR($Z2196 &gt;1,$L2196&lt;&gt;"Adulti"),0,VLOOKUP($P2196,Regione!$B$2:$C$22,2,FALSE)),"-")</f>
        <v>-</v>
      </c>
      <c r="AB2196" s="27" t="str">
        <f>IF($D2196&gt;0,IF(COUNTIFS($O$3:$O2196,$O2196,$L$3:$L2196,$L2196,$I$3:$I2196,$I2196) &gt;1,0,SUMIFS($Y$3:$Y$2503,$L$3:$L$2503,$L2196,$O$3:$O$2503,$O2196,$I$3:$I$2503,$I2196)),"-")</f>
        <v>-</v>
      </c>
      <c r="AC2196" s="27" t="str">
        <f t="shared" si="210"/>
        <v>-</v>
      </c>
    </row>
    <row r="2197" spans="1:29" s="1" customFormat="1">
      <c r="A2197" s="13"/>
      <c r="B2197" s="107" t="str">
        <f>IF(COUNTA($A2197)&gt;0,VLOOKUP($A2197,Corsa!$A$1:$F$43,2,FALSE),"-")</f>
        <v>-</v>
      </c>
      <c r="C2197" s="11"/>
      <c r="D2197" s="13"/>
      <c r="E2197" s="13"/>
      <c r="F2197" s="46" t="str">
        <f>IF(COUNTA($A2197)&gt;0,VLOOKUP($A2197,Corsa!$A$1:$F$43,3,FALSE),"-")</f>
        <v>-</v>
      </c>
      <c r="G2197" s="28" t="str">
        <f>IF($D2197&gt;0,VLOOKUP($D2197,Iscrizioni!$A$2:$M$2502,9,FALSE),"-")</f>
        <v>-</v>
      </c>
      <c r="H2197" s="28" t="str">
        <f>IF($D2197&gt;0,VLOOKUP($D2197,Iscrizioni!$A$2:$M$2502,4,FALSE),"-")</f>
        <v>-</v>
      </c>
      <c r="I2197" s="27" t="str">
        <f>IF($D2197&gt;0,VLOOKUP($D2197,Iscrizioni!$A$2:$M$2502,5,FALSE),"-")</f>
        <v>-</v>
      </c>
      <c r="J2197" s="27" t="str">
        <f>IF($D2197&gt;0,VLOOKUP($D2197,Iscrizioni!$A$2:$M$2502,10,FALSE),"-")</f>
        <v>-</v>
      </c>
      <c r="K2197" s="27" t="str">
        <f t="shared" si="208"/>
        <v>-</v>
      </c>
      <c r="L2197" s="46" t="str">
        <f>IF($D2197&gt;0,VLOOKUP($D2197,Iscrizioni!$A$2:$M$2502,11,FALSE),"-")</f>
        <v>-</v>
      </c>
      <c r="M2197" s="27" t="str">
        <f>IF($D2197&gt;0,VLOOKUP($D2197,Iscrizioni!$A$2:$N$2502,12,FALSE),"-")</f>
        <v>-</v>
      </c>
      <c r="N2197" s="46" t="str">
        <f>IF($D2197&gt;0,VLOOKUP($D2197,Iscrizioni!$A$2:$M$2502,6,FALSE),"-")</f>
        <v>-</v>
      </c>
      <c r="O2197" s="107" t="str">
        <f>IF($D2197&gt;0,VLOOKUP($D2197,Iscrizioni!$A$2:$M$2502,7,FALSE),"-")</f>
        <v>-</v>
      </c>
      <c r="P2197" s="46" t="str">
        <f>IF($D2197&gt;0,VLOOKUP(LEFT($N2197,1),Regione!$A$2:$C$21,2,FALSE),"-")</f>
        <v>-</v>
      </c>
      <c r="Q2197" s="112" t="str">
        <f ca="1">IF($D2197&gt;0,NormalizzaTempo("D",CELL("tipo",$E2197),$E2197),"-")</f>
        <v>-</v>
      </c>
      <c r="R2197" s="27" t="str">
        <f>IF($D2197&gt;0,VLOOKUP($D2197,Iscrizioni!$A$2:$M$2502,13,FALSE),"-")</f>
        <v>-</v>
      </c>
      <c r="S2197" s="112" t="str">
        <f t="shared" si="211"/>
        <v>-</v>
      </c>
      <c r="T2197" s="112" t="str">
        <f>IF($D2197&gt;0,SUMIFS($S$3:$S2197,$X$3:$X2197,1,$J$3:$J2197,$J2197),"-")</f>
        <v>-</v>
      </c>
      <c r="U2197" s="112" t="str">
        <f t="shared" si="212"/>
        <v>-</v>
      </c>
      <c r="V2197" s="112" t="str">
        <f t="shared" si="209"/>
        <v>-</v>
      </c>
      <c r="W2197" s="27" t="str">
        <f>IF(LEN($C2197)=0,IF($D2197&gt;0,COUNTIFS($A$3:$A2197,$A2197),"-"),"Escluso")</f>
        <v>-</v>
      </c>
      <c r="X2197" s="2" t="str">
        <f>IF(LEN($C2197)=0,IF($D2197&gt;0,COUNTIFS($J$3:$J2197,$J2197,$C$3:$C2197,""),"-"),"Escluso")</f>
        <v>-</v>
      </c>
      <c r="Y2197" s="127" t="str">
        <f t="shared" si="207"/>
        <v>-</v>
      </c>
      <c r="Z2197" s="2" t="str">
        <f>IF($D2197&gt;0,COUNTIFS($O$3:$O2197,$O2197,$L$3:$L2197,$L2197,$I$3:$I2197,$I2197),"-")</f>
        <v>-</v>
      </c>
      <c r="AA2197" s="27" t="str">
        <f>IF($D2197&gt;0,IF(OR($Z2197 &gt;1,$L2197&lt;&gt;"Adulti"),0,VLOOKUP($P2197,Regione!$B$2:$C$22,2,FALSE)),"-")</f>
        <v>-</v>
      </c>
      <c r="AB2197" s="27" t="str">
        <f>IF($D2197&gt;0,IF(COUNTIFS($O$3:$O2197,$O2197,$L$3:$L2197,$L2197,$I$3:$I2197,$I2197) &gt;1,0,SUMIFS($Y$3:$Y$2503,$L$3:$L$2503,$L2197,$O$3:$O$2503,$O2197,$I$3:$I$2503,$I2197)),"-")</f>
        <v>-</v>
      </c>
      <c r="AC2197" s="27" t="str">
        <f t="shared" si="210"/>
        <v>-</v>
      </c>
    </row>
    <row r="2198" spans="1:29" s="1" customFormat="1">
      <c r="A2198" s="13"/>
      <c r="B2198" s="107" t="str">
        <f>IF(COUNTA($A2198)&gt;0,VLOOKUP($A2198,Corsa!$A$1:$F$43,2,FALSE),"-")</f>
        <v>-</v>
      </c>
      <c r="C2198" s="11"/>
      <c r="D2198" s="13"/>
      <c r="E2198" s="13"/>
      <c r="F2198" s="46" t="str">
        <f>IF(COUNTA($A2198)&gt;0,VLOOKUP($A2198,Corsa!$A$1:$F$43,3,FALSE),"-")</f>
        <v>-</v>
      </c>
      <c r="G2198" s="28" t="str">
        <f>IF($D2198&gt;0,VLOOKUP($D2198,Iscrizioni!$A$2:$M$2502,9,FALSE),"-")</f>
        <v>-</v>
      </c>
      <c r="H2198" s="28" t="str">
        <f>IF($D2198&gt;0,VLOOKUP($D2198,Iscrizioni!$A$2:$M$2502,4,FALSE),"-")</f>
        <v>-</v>
      </c>
      <c r="I2198" s="27" t="str">
        <f>IF($D2198&gt;0,VLOOKUP($D2198,Iscrizioni!$A$2:$M$2502,5,FALSE),"-")</f>
        <v>-</v>
      </c>
      <c r="J2198" s="27" t="str">
        <f>IF($D2198&gt;0,VLOOKUP($D2198,Iscrizioni!$A$2:$M$2502,10,FALSE),"-")</f>
        <v>-</v>
      </c>
      <c r="K2198" s="27" t="str">
        <f t="shared" si="208"/>
        <v>-</v>
      </c>
      <c r="L2198" s="46" t="str">
        <f>IF($D2198&gt;0,VLOOKUP($D2198,Iscrizioni!$A$2:$M$2502,11,FALSE),"-")</f>
        <v>-</v>
      </c>
      <c r="M2198" s="27" t="str">
        <f>IF($D2198&gt;0,VLOOKUP($D2198,Iscrizioni!$A$2:$N$2502,12,FALSE),"-")</f>
        <v>-</v>
      </c>
      <c r="N2198" s="46" t="str">
        <f>IF($D2198&gt;0,VLOOKUP($D2198,Iscrizioni!$A$2:$M$2502,6,FALSE),"-")</f>
        <v>-</v>
      </c>
      <c r="O2198" s="107" t="str">
        <f>IF($D2198&gt;0,VLOOKUP($D2198,Iscrizioni!$A$2:$M$2502,7,FALSE),"-")</f>
        <v>-</v>
      </c>
      <c r="P2198" s="46" t="str">
        <f>IF($D2198&gt;0,VLOOKUP(LEFT($N2198,1),Regione!$A$2:$C$21,2,FALSE),"-")</f>
        <v>-</v>
      </c>
      <c r="Q2198" s="112" t="str">
        <f ca="1">IF($D2198&gt;0,NormalizzaTempo("D",CELL("tipo",$E2198),$E2198),"-")</f>
        <v>-</v>
      </c>
      <c r="R2198" s="27" t="str">
        <f>IF($D2198&gt;0,VLOOKUP($D2198,Iscrizioni!$A$2:$M$2502,13,FALSE),"-")</f>
        <v>-</v>
      </c>
      <c r="S2198" s="112" t="str">
        <f t="shared" si="211"/>
        <v>-</v>
      </c>
      <c r="T2198" s="112" t="str">
        <f>IF($D2198&gt;0,SUMIFS($S$3:$S2198,$X$3:$X2198,1,$J$3:$J2198,$J2198),"-")</f>
        <v>-</v>
      </c>
      <c r="U2198" s="112" t="str">
        <f t="shared" si="212"/>
        <v>-</v>
      </c>
      <c r="V2198" s="112" t="str">
        <f t="shared" si="209"/>
        <v>-</v>
      </c>
      <c r="W2198" s="27" t="str">
        <f>IF(LEN($C2198)=0,IF($D2198&gt;0,COUNTIFS($A$3:$A2198,$A2198),"-"),"Escluso")</f>
        <v>-</v>
      </c>
      <c r="X2198" s="2" t="str">
        <f>IF(LEN($C2198)=0,IF($D2198&gt;0,COUNTIFS($J$3:$J2198,$J2198,$C$3:$C2198,""),"-"),"Escluso")</f>
        <v>-</v>
      </c>
      <c r="Y2198" s="127" t="str">
        <f t="shared" si="207"/>
        <v>-</v>
      </c>
      <c r="Z2198" s="2" t="str">
        <f>IF($D2198&gt;0,COUNTIFS($O$3:$O2198,$O2198,$L$3:$L2198,$L2198,$I$3:$I2198,$I2198),"-")</f>
        <v>-</v>
      </c>
      <c r="AA2198" s="27" t="str">
        <f>IF($D2198&gt;0,IF(OR($Z2198 &gt;1,$L2198&lt;&gt;"Adulti"),0,VLOOKUP($P2198,Regione!$B$2:$C$22,2,FALSE)),"-")</f>
        <v>-</v>
      </c>
      <c r="AB2198" s="27" t="str">
        <f>IF($D2198&gt;0,IF(COUNTIFS($O$3:$O2198,$O2198,$L$3:$L2198,$L2198,$I$3:$I2198,$I2198) &gt;1,0,SUMIFS($Y$3:$Y$2503,$L$3:$L$2503,$L2198,$O$3:$O$2503,$O2198,$I$3:$I$2503,$I2198)),"-")</f>
        <v>-</v>
      </c>
      <c r="AC2198" s="27" t="str">
        <f t="shared" si="210"/>
        <v>-</v>
      </c>
    </row>
    <row r="2199" spans="1:29" s="1" customFormat="1">
      <c r="A2199" s="13"/>
      <c r="B2199" s="107" t="str">
        <f>IF(COUNTA($A2199)&gt;0,VLOOKUP($A2199,Corsa!$A$1:$F$43,2,FALSE),"-")</f>
        <v>-</v>
      </c>
      <c r="C2199" s="11"/>
      <c r="D2199" s="13"/>
      <c r="E2199" s="13"/>
      <c r="F2199" s="46" t="str">
        <f>IF(COUNTA($A2199)&gt;0,VLOOKUP($A2199,Corsa!$A$1:$F$43,3,FALSE),"-")</f>
        <v>-</v>
      </c>
      <c r="G2199" s="28" t="str">
        <f>IF($D2199&gt;0,VLOOKUP($D2199,Iscrizioni!$A$2:$M$2502,9,FALSE),"-")</f>
        <v>-</v>
      </c>
      <c r="H2199" s="28" t="str">
        <f>IF($D2199&gt;0,VLOOKUP($D2199,Iscrizioni!$A$2:$M$2502,4,FALSE),"-")</f>
        <v>-</v>
      </c>
      <c r="I2199" s="27" t="str">
        <f>IF($D2199&gt;0,VLOOKUP($D2199,Iscrizioni!$A$2:$M$2502,5,FALSE),"-")</f>
        <v>-</v>
      </c>
      <c r="J2199" s="27" t="str">
        <f>IF($D2199&gt;0,VLOOKUP($D2199,Iscrizioni!$A$2:$M$2502,10,FALSE),"-")</f>
        <v>-</v>
      </c>
      <c r="K2199" s="27" t="str">
        <f t="shared" si="208"/>
        <v>-</v>
      </c>
      <c r="L2199" s="46" t="str">
        <f>IF($D2199&gt;0,VLOOKUP($D2199,Iscrizioni!$A$2:$M$2502,11,FALSE),"-")</f>
        <v>-</v>
      </c>
      <c r="M2199" s="27" t="str">
        <f>IF($D2199&gt;0,VLOOKUP($D2199,Iscrizioni!$A$2:$N$2502,12,FALSE),"-")</f>
        <v>-</v>
      </c>
      <c r="N2199" s="46" t="str">
        <f>IF($D2199&gt;0,VLOOKUP($D2199,Iscrizioni!$A$2:$M$2502,6,FALSE),"-")</f>
        <v>-</v>
      </c>
      <c r="O2199" s="107" t="str">
        <f>IF($D2199&gt;0,VLOOKUP($D2199,Iscrizioni!$A$2:$M$2502,7,FALSE),"-")</f>
        <v>-</v>
      </c>
      <c r="P2199" s="46" t="str">
        <f>IF($D2199&gt;0,VLOOKUP(LEFT($N2199,1),Regione!$A$2:$C$21,2,FALSE),"-")</f>
        <v>-</v>
      </c>
      <c r="Q2199" s="112" t="str">
        <f ca="1">IF($D2199&gt;0,NormalizzaTempo("D",CELL("tipo",$E2199),$E2199),"-")</f>
        <v>-</v>
      </c>
      <c r="R2199" s="27" t="str">
        <f>IF($D2199&gt;0,VLOOKUP($D2199,Iscrizioni!$A$2:$M$2502,13,FALSE),"-")</f>
        <v>-</v>
      </c>
      <c r="S2199" s="112" t="str">
        <f t="shared" si="211"/>
        <v>-</v>
      </c>
      <c r="T2199" s="112" t="str">
        <f>IF($D2199&gt;0,SUMIFS($S$3:$S2199,$X$3:$X2199,1,$J$3:$J2199,$J2199),"-")</f>
        <v>-</v>
      </c>
      <c r="U2199" s="112" t="str">
        <f t="shared" si="212"/>
        <v>-</v>
      </c>
      <c r="V2199" s="112" t="str">
        <f t="shared" si="209"/>
        <v>-</v>
      </c>
      <c r="W2199" s="27" t="str">
        <f>IF(LEN($C2199)=0,IF($D2199&gt;0,COUNTIFS($A$3:$A2199,$A2199),"-"),"Escluso")</f>
        <v>-</v>
      </c>
      <c r="X2199" s="2" t="str">
        <f>IF(LEN($C2199)=0,IF($D2199&gt;0,COUNTIFS($J$3:$J2199,$J2199,$C$3:$C2199,""),"-"),"Escluso")</f>
        <v>-</v>
      </c>
      <c r="Y2199" s="127" t="str">
        <f t="shared" si="207"/>
        <v>-</v>
      </c>
      <c r="Z2199" s="2" t="str">
        <f>IF($D2199&gt;0,COUNTIFS($O$3:$O2199,$O2199,$L$3:$L2199,$L2199,$I$3:$I2199,$I2199),"-")</f>
        <v>-</v>
      </c>
      <c r="AA2199" s="27" t="str">
        <f>IF($D2199&gt;0,IF(OR($Z2199 &gt;1,$L2199&lt;&gt;"Adulti"),0,VLOOKUP($P2199,Regione!$B$2:$C$22,2,FALSE)),"-")</f>
        <v>-</v>
      </c>
      <c r="AB2199" s="27" t="str">
        <f>IF($D2199&gt;0,IF(COUNTIFS($O$3:$O2199,$O2199,$L$3:$L2199,$L2199,$I$3:$I2199,$I2199) &gt;1,0,SUMIFS($Y$3:$Y$2503,$L$3:$L$2503,$L2199,$O$3:$O$2503,$O2199,$I$3:$I$2503,$I2199)),"-")</f>
        <v>-</v>
      </c>
      <c r="AC2199" s="27" t="str">
        <f t="shared" si="210"/>
        <v>-</v>
      </c>
    </row>
    <row r="2200" spans="1:29" s="1" customFormat="1">
      <c r="A2200" s="13"/>
      <c r="B2200" s="107" t="str">
        <f>IF(COUNTA($A2200)&gt;0,VLOOKUP($A2200,Corsa!$A$1:$F$43,2,FALSE),"-")</f>
        <v>-</v>
      </c>
      <c r="C2200" s="11"/>
      <c r="D2200" s="13"/>
      <c r="E2200" s="13"/>
      <c r="F2200" s="46" t="str">
        <f>IF(COUNTA($A2200)&gt;0,VLOOKUP($A2200,Corsa!$A$1:$F$43,3,FALSE),"-")</f>
        <v>-</v>
      </c>
      <c r="G2200" s="28" t="str">
        <f>IF($D2200&gt;0,VLOOKUP($D2200,Iscrizioni!$A$2:$M$2502,9,FALSE),"-")</f>
        <v>-</v>
      </c>
      <c r="H2200" s="28" t="str">
        <f>IF($D2200&gt;0,VLOOKUP($D2200,Iscrizioni!$A$2:$M$2502,4,FALSE),"-")</f>
        <v>-</v>
      </c>
      <c r="I2200" s="27" t="str">
        <f>IF($D2200&gt;0,VLOOKUP($D2200,Iscrizioni!$A$2:$M$2502,5,FALSE),"-")</f>
        <v>-</v>
      </c>
      <c r="J2200" s="27" t="str">
        <f>IF($D2200&gt;0,VLOOKUP($D2200,Iscrizioni!$A$2:$M$2502,10,FALSE),"-")</f>
        <v>-</v>
      </c>
      <c r="K2200" s="27" t="str">
        <f t="shared" si="208"/>
        <v>-</v>
      </c>
      <c r="L2200" s="46" t="str">
        <f>IF($D2200&gt;0,VLOOKUP($D2200,Iscrizioni!$A$2:$M$2502,11,FALSE),"-")</f>
        <v>-</v>
      </c>
      <c r="M2200" s="27" t="str">
        <f>IF($D2200&gt;0,VLOOKUP($D2200,Iscrizioni!$A$2:$N$2502,12,FALSE),"-")</f>
        <v>-</v>
      </c>
      <c r="N2200" s="46" t="str">
        <f>IF($D2200&gt;0,VLOOKUP($D2200,Iscrizioni!$A$2:$M$2502,6,FALSE),"-")</f>
        <v>-</v>
      </c>
      <c r="O2200" s="107" t="str">
        <f>IF($D2200&gt;0,VLOOKUP($D2200,Iscrizioni!$A$2:$M$2502,7,FALSE),"-")</f>
        <v>-</v>
      </c>
      <c r="P2200" s="46" t="str">
        <f>IF($D2200&gt;0,VLOOKUP(LEFT($N2200,1),Regione!$A$2:$C$21,2,FALSE),"-")</f>
        <v>-</v>
      </c>
      <c r="Q2200" s="112" t="str">
        <f ca="1">IF($D2200&gt;0,NormalizzaTempo("D",CELL("tipo",$E2200),$E2200),"-")</f>
        <v>-</v>
      </c>
      <c r="R2200" s="27" t="str">
        <f>IF($D2200&gt;0,VLOOKUP($D2200,Iscrizioni!$A$2:$M$2502,13,FALSE),"-")</f>
        <v>-</v>
      </c>
      <c r="S2200" s="112" t="str">
        <f t="shared" si="211"/>
        <v>-</v>
      </c>
      <c r="T2200" s="112" t="str">
        <f>IF($D2200&gt;0,SUMIFS($S$3:$S2200,$X$3:$X2200,1,$J$3:$J2200,$J2200),"-")</f>
        <v>-</v>
      </c>
      <c r="U2200" s="112" t="str">
        <f t="shared" si="212"/>
        <v>-</v>
      </c>
      <c r="V2200" s="112" t="str">
        <f t="shared" si="209"/>
        <v>-</v>
      </c>
      <c r="W2200" s="27" t="str">
        <f>IF(LEN($C2200)=0,IF($D2200&gt;0,COUNTIFS($A$3:$A2200,$A2200),"-"),"Escluso")</f>
        <v>-</v>
      </c>
      <c r="X2200" s="2" t="str">
        <f>IF(LEN($C2200)=0,IF($D2200&gt;0,COUNTIFS($J$3:$J2200,$J2200,$C$3:$C2200,""),"-"),"Escluso")</f>
        <v>-</v>
      </c>
      <c r="Y2200" s="127" t="str">
        <f t="shared" si="207"/>
        <v>-</v>
      </c>
      <c r="Z2200" s="2" t="str">
        <f>IF($D2200&gt;0,COUNTIFS($O$3:$O2200,$O2200,$L$3:$L2200,$L2200,$I$3:$I2200,$I2200),"-")</f>
        <v>-</v>
      </c>
      <c r="AA2200" s="27" t="str">
        <f>IF($D2200&gt;0,IF(OR($Z2200 &gt;1,$L2200&lt;&gt;"Adulti"),0,VLOOKUP($P2200,Regione!$B$2:$C$22,2,FALSE)),"-")</f>
        <v>-</v>
      </c>
      <c r="AB2200" s="27" t="str">
        <f>IF($D2200&gt;0,IF(COUNTIFS($O$3:$O2200,$O2200,$L$3:$L2200,$L2200,$I$3:$I2200,$I2200) &gt;1,0,SUMIFS($Y$3:$Y$2503,$L$3:$L$2503,$L2200,$O$3:$O$2503,$O2200,$I$3:$I$2503,$I2200)),"-")</f>
        <v>-</v>
      </c>
      <c r="AC2200" s="27" t="str">
        <f t="shared" si="210"/>
        <v>-</v>
      </c>
    </row>
    <row r="2201" spans="1:29" s="1" customFormat="1">
      <c r="A2201" s="13"/>
      <c r="B2201" s="107" t="str">
        <f>IF(COUNTA($A2201)&gt;0,VLOOKUP($A2201,Corsa!$A$1:$F$43,2,FALSE),"-")</f>
        <v>-</v>
      </c>
      <c r="C2201" s="11"/>
      <c r="D2201" s="13"/>
      <c r="E2201" s="13"/>
      <c r="F2201" s="46" t="str">
        <f>IF(COUNTA($A2201)&gt;0,VLOOKUP($A2201,Corsa!$A$1:$F$43,3,FALSE),"-")</f>
        <v>-</v>
      </c>
      <c r="G2201" s="28" t="str">
        <f>IF($D2201&gt;0,VLOOKUP($D2201,Iscrizioni!$A$2:$M$2502,9,FALSE),"-")</f>
        <v>-</v>
      </c>
      <c r="H2201" s="28" t="str">
        <f>IF($D2201&gt;0,VLOOKUP($D2201,Iscrizioni!$A$2:$M$2502,4,FALSE),"-")</f>
        <v>-</v>
      </c>
      <c r="I2201" s="27" t="str">
        <f>IF($D2201&gt;0,VLOOKUP($D2201,Iscrizioni!$A$2:$M$2502,5,FALSE),"-")</f>
        <v>-</v>
      </c>
      <c r="J2201" s="27" t="str">
        <f>IF($D2201&gt;0,VLOOKUP($D2201,Iscrizioni!$A$2:$M$2502,10,FALSE),"-")</f>
        <v>-</v>
      </c>
      <c r="K2201" s="27" t="str">
        <f t="shared" si="208"/>
        <v>-</v>
      </c>
      <c r="L2201" s="46" t="str">
        <f>IF($D2201&gt;0,VLOOKUP($D2201,Iscrizioni!$A$2:$M$2502,11,FALSE),"-")</f>
        <v>-</v>
      </c>
      <c r="M2201" s="27" t="str">
        <f>IF($D2201&gt;0,VLOOKUP($D2201,Iscrizioni!$A$2:$N$2502,12,FALSE),"-")</f>
        <v>-</v>
      </c>
      <c r="N2201" s="46" t="str">
        <f>IF($D2201&gt;0,VLOOKUP($D2201,Iscrizioni!$A$2:$M$2502,6,FALSE),"-")</f>
        <v>-</v>
      </c>
      <c r="O2201" s="107" t="str">
        <f>IF($D2201&gt;0,VLOOKUP($D2201,Iscrizioni!$A$2:$M$2502,7,FALSE),"-")</f>
        <v>-</v>
      </c>
      <c r="P2201" s="46" t="str">
        <f>IF($D2201&gt;0,VLOOKUP(LEFT($N2201,1),Regione!$A$2:$C$21,2,FALSE),"-")</f>
        <v>-</v>
      </c>
      <c r="Q2201" s="112" t="str">
        <f ca="1">IF($D2201&gt;0,NormalizzaTempo("D",CELL("tipo",$E2201),$E2201),"-")</f>
        <v>-</v>
      </c>
      <c r="R2201" s="27" t="str">
        <f>IF($D2201&gt;0,VLOOKUP($D2201,Iscrizioni!$A$2:$M$2502,13,FALSE),"-")</f>
        <v>-</v>
      </c>
      <c r="S2201" s="112" t="str">
        <f t="shared" si="211"/>
        <v>-</v>
      </c>
      <c r="T2201" s="112" t="str">
        <f>IF($D2201&gt;0,SUMIFS($S$3:$S2201,$X$3:$X2201,1,$J$3:$J2201,$J2201),"-")</f>
        <v>-</v>
      </c>
      <c r="U2201" s="112" t="str">
        <f t="shared" si="212"/>
        <v>-</v>
      </c>
      <c r="V2201" s="112" t="str">
        <f t="shared" si="209"/>
        <v>-</v>
      </c>
      <c r="W2201" s="27" t="str">
        <f>IF(LEN($C2201)=0,IF($D2201&gt;0,COUNTIFS($A$3:$A2201,$A2201),"-"),"Escluso")</f>
        <v>-</v>
      </c>
      <c r="X2201" s="2" t="str">
        <f>IF(LEN($C2201)=0,IF($D2201&gt;0,COUNTIFS($J$3:$J2201,$J2201,$C$3:$C2201,""),"-"),"Escluso")</f>
        <v>-</v>
      </c>
      <c r="Y2201" s="127" t="str">
        <f t="shared" si="207"/>
        <v>-</v>
      </c>
      <c r="Z2201" s="2" t="str">
        <f>IF($D2201&gt;0,COUNTIFS($O$3:$O2201,$O2201,$L$3:$L2201,$L2201,$I$3:$I2201,$I2201),"-")</f>
        <v>-</v>
      </c>
      <c r="AA2201" s="27" t="str">
        <f>IF($D2201&gt;0,IF(OR($Z2201 &gt;1,$L2201&lt;&gt;"Adulti"),0,VLOOKUP($P2201,Regione!$B$2:$C$22,2,FALSE)),"-")</f>
        <v>-</v>
      </c>
      <c r="AB2201" s="27" t="str">
        <f>IF($D2201&gt;0,IF(COUNTIFS($O$3:$O2201,$O2201,$L$3:$L2201,$L2201,$I$3:$I2201,$I2201) &gt;1,0,SUMIFS($Y$3:$Y$2503,$L$3:$L$2503,$L2201,$O$3:$O$2503,$O2201,$I$3:$I$2503,$I2201)),"-")</f>
        <v>-</v>
      </c>
      <c r="AC2201" s="27" t="str">
        <f t="shared" si="210"/>
        <v>-</v>
      </c>
    </row>
    <row r="2202" spans="1:29" s="1" customFormat="1">
      <c r="A2202" s="13"/>
      <c r="B2202" s="107" t="str">
        <f>IF(COUNTA($A2202)&gt;0,VLOOKUP($A2202,Corsa!$A$1:$F$43,2,FALSE),"-")</f>
        <v>-</v>
      </c>
      <c r="C2202" s="11"/>
      <c r="D2202" s="13"/>
      <c r="E2202" s="13"/>
      <c r="F2202" s="46" t="str">
        <f>IF(COUNTA($A2202)&gt;0,VLOOKUP($A2202,Corsa!$A$1:$F$43,3,FALSE),"-")</f>
        <v>-</v>
      </c>
      <c r="G2202" s="28" t="str">
        <f>IF($D2202&gt;0,VLOOKUP($D2202,Iscrizioni!$A$2:$M$2502,9,FALSE),"-")</f>
        <v>-</v>
      </c>
      <c r="H2202" s="28" t="str">
        <f>IF($D2202&gt;0,VLOOKUP($D2202,Iscrizioni!$A$2:$M$2502,4,FALSE),"-")</f>
        <v>-</v>
      </c>
      <c r="I2202" s="27" t="str">
        <f>IF($D2202&gt;0,VLOOKUP($D2202,Iscrizioni!$A$2:$M$2502,5,FALSE),"-")</f>
        <v>-</v>
      </c>
      <c r="J2202" s="27" t="str">
        <f>IF($D2202&gt;0,VLOOKUP($D2202,Iscrizioni!$A$2:$M$2502,10,FALSE),"-")</f>
        <v>-</v>
      </c>
      <c r="K2202" s="27" t="str">
        <f t="shared" si="208"/>
        <v>-</v>
      </c>
      <c r="L2202" s="46" t="str">
        <f>IF($D2202&gt;0,VLOOKUP($D2202,Iscrizioni!$A$2:$M$2502,11,FALSE),"-")</f>
        <v>-</v>
      </c>
      <c r="M2202" s="27" t="str">
        <f>IF($D2202&gt;0,VLOOKUP($D2202,Iscrizioni!$A$2:$N$2502,12,FALSE),"-")</f>
        <v>-</v>
      </c>
      <c r="N2202" s="46" t="str">
        <f>IF($D2202&gt;0,VLOOKUP($D2202,Iscrizioni!$A$2:$M$2502,6,FALSE),"-")</f>
        <v>-</v>
      </c>
      <c r="O2202" s="107" t="str">
        <f>IF($D2202&gt;0,VLOOKUP($D2202,Iscrizioni!$A$2:$M$2502,7,FALSE),"-")</f>
        <v>-</v>
      </c>
      <c r="P2202" s="46" t="str">
        <f>IF($D2202&gt;0,VLOOKUP(LEFT($N2202,1),Regione!$A$2:$C$21,2,FALSE),"-")</f>
        <v>-</v>
      </c>
      <c r="Q2202" s="112" t="str">
        <f ca="1">IF($D2202&gt;0,NormalizzaTempo("D",CELL("tipo",$E2202),$E2202),"-")</f>
        <v>-</v>
      </c>
      <c r="R2202" s="27" t="str">
        <f>IF($D2202&gt;0,VLOOKUP($D2202,Iscrizioni!$A$2:$M$2502,13,FALSE),"-")</f>
        <v>-</v>
      </c>
      <c r="S2202" s="112" t="str">
        <f t="shared" si="211"/>
        <v>-</v>
      </c>
      <c r="T2202" s="112" t="str">
        <f>IF($D2202&gt;0,SUMIFS($S$3:$S2202,$X$3:$X2202,1,$J$3:$J2202,$J2202),"-")</f>
        <v>-</v>
      </c>
      <c r="U2202" s="112" t="str">
        <f t="shared" si="212"/>
        <v>-</v>
      </c>
      <c r="V2202" s="112" t="str">
        <f t="shared" si="209"/>
        <v>-</v>
      </c>
      <c r="W2202" s="27" t="str">
        <f>IF(LEN($C2202)=0,IF($D2202&gt;0,COUNTIFS($A$3:$A2202,$A2202),"-"),"Escluso")</f>
        <v>-</v>
      </c>
      <c r="X2202" s="2" t="str">
        <f>IF(LEN($C2202)=0,IF($D2202&gt;0,COUNTIFS($J$3:$J2202,$J2202,$C$3:$C2202,""),"-"),"Escluso")</f>
        <v>-</v>
      </c>
      <c r="Y2202" s="127" t="str">
        <f t="shared" si="207"/>
        <v>-</v>
      </c>
      <c r="Z2202" s="2" t="str">
        <f>IF($D2202&gt;0,COUNTIFS($O$3:$O2202,$O2202,$L$3:$L2202,$L2202,$I$3:$I2202,$I2202),"-")</f>
        <v>-</v>
      </c>
      <c r="AA2202" s="27" t="str">
        <f>IF($D2202&gt;0,IF(OR($Z2202 &gt;1,$L2202&lt;&gt;"Adulti"),0,VLOOKUP($P2202,Regione!$B$2:$C$22,2,FALSE)),"-")</f>
        <v>-</v>
      </c>
      <c r="AB2202" s="27" t="str">
        <f>IF($D2202&gt;0,IF(COUNTIFS($O$3:$O2202,$O2202,$L$3:$L2202,$L2202,$I$3:$I2202,$I2202) &gt;1,0,SUMIFS($Y$3:$Y$2503,$L$3:$L$2503,$L2202,$O$3:$O$2503,$O2202,$I$3:$I$2503,$I2202)),"-")</f>
        <v>-</v>
      </c>
      <c r="AC2202" s="27" t="str">
        <f t="shared" si="210"/>
        <v>-</v>
      </c>
    </row>
    <row r="2203" spans="1:29" s="1" customFormat="1">
      <c r="A2203" s="13"/>
      <c r="B2203" s="107" t="str">
        <f>IF(COUNTA($A2203)&gt;0,VLOOKUP($A2203,Corsa!$A$1:$F$43,2,FALSE),"-")</f>
        <v>-</v>
      </c>
      <c r="C2203" s="11"/>
      <c r="D2203" s="13"/>
      <c r="E2203" s="13"/>
      <c r="F2203" s="46" t="str">
        <f>IF(COUNTA($A2203)&gt;0,VLOOKUP($A2203,Corsa!$A$1:$F$43,3,FALSE),"-")</f>
        <v>-</v>
      </c>
      <c r="G2203" s="28" t="str">
        <f>IF($D2203&gt;0,VLOOKUP($D2203,Iscrizioni!$A$2:$M$2502,9,FALSE),"-")</f>
        <v>-</v>
      </c>
      <c r="H2203" s="28" t="str">
        <f>IF($D2203&gt;0,VLOOKUP($D2203,Iscrizioni!$A$2:$M$2502,4,FALSE),"-")</f>
        <v>-</v>
      </c>
      <c r="I2203" s="27" t="str">
        <f>IF($D2203&gt;0,VLOOKUP($D2203,Iscrizioni!$A$2:$M$2502,5,FALSE),"-")</f>
        <v>-</v>
      </c>
      <c r="J2203" s="27" t="str">
        <f>IF($D2203&gt;0,VLOOKUP($D2203,Iscrizioni!$A$2:$M$2502,10,FALSE),"-")</f>
        <v>-</v>
      </c>
      <c r="K2203" s="27" t="str">
        <f t="shared" si="208"/>
        <v>-</v>
      </c>
      <c r="L2203" s="46" t="str">
        <f>IF($D2203&gt;0,VLOOKUP($D2203,Iscrizioni!$A$2:$M$2502,11,FALSE),"-")</f>
        <v>-</v>
      </c>
      <c r="M2203" s="27" t="str">
        <f>IF($D2203&gt;0,VLOOKUP($D2203,Iscrizioni!$A$2:$N$2502,12,FALSE),"-")</f>
        <v>-</v>
      </c>
      <c r="N2203" s="46" t="str">
        <f>IF($D2203&gt;0,VLOOKUP($D2203,Iscrizioni!$A$2:$M$2502,6,FALSE),"-")</f>
        <v>-</v>
      </c>
      <c r="O2203" s="107" t="str">
        <f>IF($D2203&gt;0,VLOOKUP($D2203,Iscrizioni!$A$2:$M$2502,7,FALSE),"-")</f>
        <v>-</v>
      </c>
      <c r="P2203" s="46" t="str">
        <f>IF($D2203&gt;0,VLOOKUP(LEFT($N2203,1),Regione!$A$2:$C$21,2,FALSE),"-")</f>
        <v>-</v>
      </c>
      <c r="Q2203" s="112" t="str">
        <f ca="1">IF($D2203&gt;0,NormalizzaTempo("D",CELL("tipo",$E2203),$E2203),"-")</f>
        <v>-</v>
      </c>
      <c r="R2203" s="27" t="str">
        <f>IF($D2203&gt;0,VLOOKUP($D2203,Iscrizioni!$A$2:$M$2502,13,FALSE),"-")</f>
        <v>-</v>
      </c>
      <c r="S2203" s="112" t="str">
        <f t="shared" si="211"/>
        <v>-</v>
      </c>
      <c r="T2203" s="112" t="str">
        <f>IF($D2203&gt;0,SUMIFS($S$3:$S2203,$X$3:$X2203,1,$J$3:$J2203,$J2203),"-")</f>
        <v>-</v>
      </c>
      <c r="U2203" s="112" t="str">
        <f t="shared" si="212"/>
        <v>-</v>
      </c>
      <c r="V2203" s="112" t="str">
        <f t="shared" si="209"/>
        <v>-</v>
      </c>
      <c r="W2203" s="27" t="str">
        <f>IF(LEN($C2203)=0,IF($D2203&gt;0,COUNTIFS($A$3:$A2203,$A2203),"-"),"Escluso")</f>
        <v>-</v>
      </c>
      <c r="X2203" s="2" t="str">
        <f>IF(LEN($C2203)=0,IF($D2203&gt;0,COUNTIFS($J$3:$J2203,$J2203,$C$3:$C2203,""),"-"),"Escluso")</f>
        <v>-</v>
      </c>
      <c r="Y2203" s="127" t="str">
        <f t="shared" si="207"/>
        <v>-</v>
      </c>
      <c r="Z2203" s="2" t="str">
        <f>IF($D2203&gt;0,COUNTIFS($O$3:$O2203,$O2203,$L$3:$L2203,$L2203,$I$3:$I2203,$I2203),"-")</f>
        <v>-</v>
      </c>
      <c r="AA2203" s="27" t="str">
        <f>IF($D2203&gt;0,IF(OR($Z2203 &gt;1,$L2203&lt;&gt;"Adulti"),0,VLOOKUP($P2203,Regione!$B$2:$C$22,2,FALSE)),"-")</f>
        <v>-</v>
      </c>
      <c r="AB2203" s="27" t="str">
        <f>IF($D2203&gt;0,IF(COUNTIFS($O$3:$O2203,$O2203,$L$3:$L2203,$L2203,$I$3:$I2203,$I2203) &gt;1,0,SUMIFS($Y$3:$Y$2503,$L$3:$L$2503,$L2203,$O$3:$O$2503,$O2203,$I$3:$I$2503,$I2203)),"-")</f>
        <v>-</v>
      </c>
      <c r="AC2203" s="27" t="str">
        <f t="shared" si="210"/>
        <v>-</v>
      </c>
    </row>
    <row r="2204" spans="1:29" s="1" customFormat="1">
      <c r="A2204" s="13"/>
      <c r="B2204" s="107" t="str">
        <f>IF(COUNTA($A2204)&gt;0,VLOOKUP($A2204,Corsa!$A$1:$F$43,2,FALSE),"-")</f>
        <v>-</v>
      </c>
      <c r="C2204" s="11"/>
      <c r="D2204" s="13"/>
      <c r="E2204" s="13"/>
      <c r="F2204" s="46" t="str">
        <f>IF(COUNTA($A2204)&gt;0,VLOOKUP($A2204,Corsa!$A$1:$F$43,3,FALSE),"-")</f>
        <v>-</v>
      </c>
      <c r="G2204" s="28" t="str">
        <f>IF($D2204&gt;0,VLOOKUP($D2204,Iscrizioni!$A$2:$M$2502,9,FALSE),"-")</f>
        <v>-</v>
      </c>
      <c r="H2204" s="28" t="str">
        <f>IF($D2204&gt;0,VLOOKUP($D2204,Iscrizioni!$A$2:$M$2502,4,FALSE),"-")</f>
        <v>-</v>
      </c>
      <c r="I2204" s="27" t="str">
        <f>IF($D2204&gt;0,VLOOKUP($D2204,Iscrizioni!$A$2:$M$2502,5,FALSE),"-")</f>
        <v>-</v>
      </c>
      <c r="J2204" s="27" t="str">
        <f>IF($D2204&gt;0,VLOOKUP($D2204,Iscrizioni!$A$2:$M$2502,10,FALSE),"-")</f>
        <v>-</v>
      </c>
      <c r="K2204" s="27" t="str">
        <f t="shared" si="208"/>
        <v>-</v>
      </c>
      <c r="L2204" s="46" t="str">
        <f>IF($D2204&gt;0,VLOOKUP($D2204,Iscrizioni!$A$2:$M$2502,11,FALSE),"-")</f>
        <v>-</v>
      </c>
      <c r="M2204" s="27" t="str">
        <f>IF($D2204&gt;0,VLOOKUP($D2204,Iscrizioni!$A$2:$N$2502,12,FALSE),"-")</f>
        <v>-</v>
      </c>
      <c r="N2204" s="46" t="str">
        <f>IF($D2204&gt;0,VLOOKUP($D2204,Iscrizioni!$A$2:$M$2502,6,FALSE),"-")</f>
        <v>-</v>
      </c>
      <c r="O2204" s="107" t="str">
        <f>IF($D2204&gt;0,VLOOKUP($D2204,Iscrizioni!$A$2:$M$2502,7,FALSE),"-")</f>
        <v>-</v>
      </c>
      <c r="P2204" s="46" t="str">
        <f>IF($D2204&gt;0,VLOOKUP(LEFT($N2204,1),Regione!$A$2:$C$21,2,FALSE),"-")</f>
        <v>-</v>
      </c>
      <c r="Q2204" s="112" t="str">
        <f ca="1">IF($D2204&gt;0,NormalizzaTempo("D",CELL("tipo",$E2204),$E2204),"-")</f>
        <v>-</v>
      </c>
      <c r="R2204" s="27" t="str">
        <f>IF($D2204&gt;0,VLOOKUP($D2204,Iscrizioni!$A$2:$M$2502,13,FALSE),"-")</f>
        <v>-</v>
      </c>
      <c r="S2204" s="112" t="str">
        <f t="shared" si="211"/>
        <v>-</v>
      </c>
      <c r="T2204" s="112" t="str">
        <f>IF($D2204&gt;0,SUMIFS($S$3:$S2204,$X$3:$X2204,1,$J$3:$J2204,$J2204),"-")</f>
        <v>-</v>
      </c>
      <c r="U2204" s="112" t="str">
        <f t="shared" si="212"/>
        <v>-</v>
      </c>
      <c r="V2204" s="112" t="str">
        <f t="shared" si="209"/>
        <v>-</v>
      </c>
      <c r="W2204" s="27" t="str">
        <f>IF(LEN($C2204)=0,IF($D2204&gt;0,COUNTIFS($A$3:$A2204,$A2204),"-"),"Escluso")</f>
        <v>-</v>
      </c>
      <c r="X2204" s="2" t="str">
        <f>IF(LEN($C2204)=0,IF($D2204&gt;0,COUNTIFS($J$3:$J2204,$J2204,$C$3:$C2204,""),"-"),"Escluso")</f>
        <v>-</v>
      </c>
      <c r="Y2204" s="127" t="str">
        <f t="shared" si="207"/>
        <v>-</v>
      </c>
      <c r="Z2204" s="2" t="str">
        <f>IF($D2204&gt;0,COUNTIFS($O$3:$O2204,$O2204,$L$3:$L2204,$L2204,$I$3:$I2204,$I2204),"-")</f>
        <v>-</v>
      </c>
      <c r="AA2204" s="27" t="str">
        <f>IF($D2204&gt;0,IF(OR($Z2204 &gt;1,$L2204&lt;&gt;"Adulti"),0,VLOOKUP($P2204,Regione!$B$2:$C$22,2,FALSE)),"-")</f>
        <v>-</v>
      </c>
      <c r="AB2204" s="27" t="str">
        <f>IF($D2204&gt;0,IF(COUNTIFS($O$3:$O2204,$O2204,$L$3:$L2204,$L2204,$I$3:$I2204,$I2204) &gt;1,0,SUMIFS($Y$3:$Y$2503,$L$3:$L$2503,$L2204,$O$3:$O$2503,$O2204,$I$3:$I$2503,$I2204)),"-")</f>
        <v>-</v>
      </c>
      <c r="AC2204" s="27" t="str">
        <f t="shared" si="210"/>
        <v>-</v>
      </c>
    </row>
    <row r="2205" spans="1:29" s="1" customFormat="1">
      <c r="A2205" s="13"/>
      <c r="B2205" s="107" t="str">
        <f>IF(COUNTA($A2205)&gt;0,VLOOKUP($A2205,Corsa!$A$1:$F$43,2,FALSE),"-")</f>
        <v>-</v>
      </c>
      <c r="C2205" s="11"/>
      <c r="D2205" s="13"/>
      <c r="E2205" s="13"/>
      <c r="F2205" s="46" t="str">
        <f>IF(COUNTA($A2205)&gt;0,VLOOKUP($A2205,Corsa!$A$1:$F$43,3,FALSE),"-")</f>
        <v>-</v>
      </c>
      <c r="G2205" s="28" t="str">
        <f>IF($D2205&gt;0,VLOOKUP($D2205,Iscrizioni!$A$2:$M$2502,9,FALSE),"-")</f>
        <v>-</v>
      </c>
      <c r="H2205" s="28" t="str">
        <f>IF($D2205&gt;0,VLOOKUP($D2205,Iscrizioni!$A$2:$M$2502,4,FALSE),"-")</f>
        <v>-</v>
      </c>
      <c r="I2205" s="27" t="str">
        <f>IF($D2205&gt;0,VLOOKUP($D2205,Iscrizioni!$A$2:$M$2502,5,FALSE),"-")</f>
        <v>-</v>
      </c>
      <c r="J2205" s="27" t="str">
        <f>IF($D2205&gt;0,VLOOKUP($D2205,Iscrizioni!$A$2:$M$2502,10,FALSE),"-")</f>
        <v>-</v>
      </c>
      <c r="K2205" s="27" t="str">
        <f t="shared" si="208"/>
        <v>-</v>
      </c>
      <c r="L2205" s="46" t="str">
        <f>IF($D2205&gt;0,VLOOKUP($D2205,Iscrizioni!$A$2:$M$2502,11,FALSE),"-")</f>
        <v>-</v>
      </c>
      <c r="M2205" s="27" t="str">
        <f>IF($D2205&gt;0,VLOOKUP($D2205,Iscrizioni!$A$2:$N$2502,12,FALSE),"-")</f>
        <v>-</v>
      </c>
      <c r="N2205" s="46" t="str">
        <f>IF($D2205&gt;0,VLOOKUP($D2205,Iscrizioni!$A$2:$M$2502,6,FALSE),"-")</f>
        <v>-</v>
      </c>
      <c r="O2205" s="107" t="str">
        <f>IF($D2205&gt;0,VLOOKUP($D2205,Iscrizioni!$A$2:$M$2502,7,FALSE),"-")</f>
        <v>-</v>
      </c>
      <c r="P2205" s="46" t="str">
        <f>IF($D2205&gt;0,VLOOKUP(LEFT($N2205,1),Regione!$A$2:$C$21,2,FALSE),"-")</f>
        <v>-</v>
      </c>
      <c r="Q2205" s="112" t="str">
        <f ca="1">IF($D2205&gt;0,NormalizzaTempo("D",CELL("tipo",$E2205),$E2205),"-")</f>
        <v>-</v>
      </c>
      <c r="R2205" s="27" t="str">
        <f>IF($D2205&gt;0,VLOOKUP($D2205,Iscrizioni!$A$2:$M$2502,13,FALSE),"-")</f>
        <v>-</v>
      </c>
      <c r="S2205" s="112" t="str">
        <f t="shared" si="211"/>
        <v>-</v>
      </c>
      <c r="T2205" s="112" t="str">
        <f>IF($D2205&gt;0,SUMIFS($S$3:$S2205,$X$3:$X2205,1,$J$3:$J2205,$J2205),"-")</f>
        <v>-</v>
      </c>
      <c r="U2205" s="112" t="str">
        <f t="shared" si="212"/>
        <v>-</v>
      </c>
      <c r="V2205" s="112" t="str">
        <f t="shared" si="209"/>
        <v>-</v>
      </c>
      <c r="W2205" s="27" t="str">
        <f>IF(LEN($C2205)=0,IF($D2205&gt;0,COUNTIFS($A$3:$A2205,$A2205),"-"),"Escluso")</f>
        <v>-</v>
      </c>
      <c r="X2205" s="2" t="str">
        <f>IF(LEN($C2205)=0,IF($D2205&gt;0,COUNTIFS($J$3:$J2205,$J2205,$C$3:$C2205,""),"-"),"Escluso")</f>
        <v>-</v>
      </c>
      <c r="Y2205" s="127" t="str">
        <f t="shared" si="207"/>
        <v>-</v>
      </c>
      <c r="Z2205" s="2" t="str">
        <f>IF($D2205&gt;0,COUNTIFS($O$3:$O2205,$O2205,$L$3:$L2205,$L2205,$I$3:$I2205,$I2205),"-")</f>
        <v>-</v>
      </c>
      <c r="AA2205" s="27" t="str">
        <f>IF($D2205&gt;0,IF(OR($Z2205 &gt;1,$L2205&lt;&gt;"Adulti"),0,VLOOKUP($P2205,Regione!$B$2:$C$22,2,FALSE)),"-")</f>
        <v>-</v>
      </c>
      <c r="AB2205" s="27" t="str">
        <f>IF($D2205&gt;0,IF(COUNTIFS($O$3:$O2205,$O2205,$L$3:$L2205,$L2205,$I$3:$I2205,$I2205) &gt;1,0,SUMIFS($Y$3:$Y$2503,$L$3:$L$2503,$L2205,$O$3:$O$2503,$O2205,$I$3:$I$2503,$I2205)),"-")</f>
        <v>-</v>
      </c>
      <c r="AC2205" s="27" t="str">
        <f t="shared" si="210"/>
        <v>-</v>
      </c>
    </row>
    <row r="2206" spans="1:29" s="1" customFormat="1">
      <c r="A2206" s="13"/>
      <c r="B2206" s="107" t="str">
        <f>IF(COUNTA($A2206)&gt;0,VLOOKUP($A2206,Corsa!$A$1:$F$43,2,FALSE),"-")</f>
        <v>-</v>
      </c>
      <c r="C2206" s="11"/>
      <c r="D2206" s="13"/>
      <c r="E2206" s="13"/>
      <c r="F2206" s="46" t="str">
        <f>IF(COUNTA($A2206)&gt;0,VLOOKUP($A2206,Corsa!$A$1:$F$43,3,FALSE),"-")</f>
        <v>-</v>
      </c>
      <c r="G2206" s="28" t="str">
        <f>IF($D2206&gt;0,VLOOKUP($D2206,Iscrizioni!$A$2:$M$2502,9,FALSE),"-")</f>
        <v>-</v>
      </c>
      <c r="H2206" s="28" t="str">
        <f>IF($D2206&gt;0,VLOOKUP($D2206,Iscrizioni!$A$2:$M$2502,4,FALSE),"-")</f>
        <v>-</v>
      </c>
      <c r="I2206" s="27" t="str">
        <f>IF($D2206&gt;0,VLOOKUP($D2206,Iscrizioni!$A$2:$M$2502,5,FALSE),"-")</f>
        <v>-</v>
      </c>
      <c r="J2206" s="27" t="str">
        <f>IF($D2206&gt;0,VLOOKUP($D2206,Iscrizioni!$A$2:$M$2502,10,FALSE),"-")</f>
        <v>-</v>
      </c>
      <c r="K2206" s="27" t="str">
        <f t="shared" si="208"/>
        <v>-</v>
      </c>
      <c r="L2206" s="46" t="str">
        <f>IF($D2206&gt;0,VLOOKUP($D2206,Iscrizioni!$A$2:$M$2502,11,FALSE),"-")</f>
        <v>-</v>
      </c>
      <c r="M2206" s="27" t="str">
        <f>IF($D2206&gt;0,VLOOKUP($D2206,Iscrizioni!$A$2:$N$2502,12,FALSE),"-")</f>
        <v>-</v>
      </c>
      <c r="N2206" s="46" t="str">
        <f>IF($D2206&gt;0,VLOOKUP($D2206,Iscrizioni!$A$2:$M$2502,6,FALSE),"-")</f>
        <v>-</v>
      </c>
      <c r="O2206" s="107" t="str">
        <f>IF($D2206&gt;0,VLOOKUP($D2206,Iscrizioni!$A$2:$M$2502,7,FALSE),"-")</f>
        <v>-</v>
      </c>
      <c r="P2206" s="46" t="str">
        <f>IF($D2206&gt;0,VLOOKUP(LEFT($N2206,1),Regione!$A$2:$C$21,2,FALSE),"-")</f>
        <v>-</v>
      </c>
      <c r="Q2206" s="112" t="str">
        <f ca="1">IF($D2206&gt;0,NormalizzaTempo("D",CELL("tipo",$E2206),$E2206),"-")</f>
        <v>-</v>
      </c>
      <c r="R2206" s="27" t="str">
        <f>IF($D2206&gt;0,VLOOKUP($D2206,Iscrizioni!$A$2:$M$2502,13,FALSE),"-")</f>
        <v>-</v>
      </c>
      <c r="S2206" s="112" t="str">
        <f t="shared" si="211"/>
        <v>-</v>
      </c>
      <c r="T2206" s="112" t="str">
        <f>IF($D2206&gt;0,SUMIFS($S$3:$S2206,$X$3:$X2206,1,$J$3:$J2206,$J2206),"-")</f>
        <v>-</v>
      </c>
      <c r="U2206" s="112" t="str">
        <f t="shared" si="212"/>
        <v>-</v>
      </c>
      <c r="V2206" s="112" t="str">
        <f t="shared" si="209"/>
        <v>-</v>
      </c>
      <c r="W2206" s="27" t="str">
        <f>IF(LEN($C2206)=0,IF($D2206&gt;0,COUNTIFS($A$3:$A2206,$A2206),"-"),"Escluso")</f>
        <v>-</v>
      </c>
      <c r="X2206" s="2" t="str">
        <f>IF(LEN($C2206)=0,IF($D2206&gt;0,COUNTIFS($J$3:$J2206,$J2206,$C$3:$C2206,""),"-"),"Escluso")</f>
        <v>-</v>
      </c>
      <c r="Y2206" s="127" t="str">
        <f t="shared" si="207"/>
        <v>-</v>
      </c>
      <c r="Z2206" s="2" t="str">
        <f>IF($D2206&gt;0,COUNTIFS($O$3:$O2206,$O2206,$L$3:$L2206,$L2206,$I$3:$I2206,$I2206),"-")</f>
        <v>-</v>
      </c>
      <c r="AA2206" s="27" t="str">
        <f>IF($D2206&gt;0,IF(OR($Z2206 &gt;1,$L2206&lt;&gt;"Adulti"),0,VLOOKUP($P2206,Regione!$B$2:$C$22,2,FALSE)),"-")</f>
        <v>-</v>
      </c>
      <c r="AB2206" s="27" t="str">
        <f>IF($D2206&gt;0,IF(COUNTIFS($O$3:$O2206,$O2206,$L$3:$L2206,$L2206,$I$3:$I2206,$I2206) &gt;1,0,SUMIFS($Y$3:$Y$2503,$L$3:$L$2503,$L2206,$O$3:$O$2503,$O2206,$I$3:$I$2503,$I2206)),"-")</f>
        <v>-</v>
      </c>
      <c r="AC2206" s="27" t="str">
        <f t="shared" si="210"/>
        <v>-</v>
      </c>
    </row>
    <row r="2207" spans="1:29" s="1" customFormat="1">
      <c r="A2207" s="13"/>
      <c r="B2207" s="107" t="str">
        <f>IF(COUNTA($A2207)&gt;0,VLOOKUP($A2207,Corsa!$A$1:$F$43,2,FALSE),"-")</f>
        <v>-</v>
      </c>
      <c r="C2207" s="11"/>
      <c r="D2207" s="13"/>
      <c r="E2207" s="13"/>
      <c r="F2207" s="46" t="str">
        <f>IF(COUNTA($A2207)&gt;0,VLOOKUP($A2207,Corsa!$A$1:$F$43,3,FALSE),"-")</f>
        <v>-</v>
      </c>
      <c r="G2207" s="28" t="str">
        <f>IF($D2207&gt;0,VLOOKUP($D2207,Iscrizioni!$A$2:$M$2502,9,FALSE),"-")</f>
        <v>-</v>
      </c>
      <c r="H2207" s="28" t="str">
        <f>IF($D2207&gt;0,VLOOKUP($D2207,Iscrizioni!$A$2:$M$2502,4,FALSE),"-")</f>
        <v>-</v>
      </c>
      <c r="I2207" s="27" t="str">
        <f>IF($D2207&gt;0,VLOOKUP($D2207,Iscrizioni!$A$2:$M$2502,5,FALSE),"-")</f>
        <v>-</v>
      </c>
      <c r="J2207" s="27" t="str">
        <f>IF($D2207&gt;0,VLOOKUP($D2207,Iscrizioni!$A$2:$M$2502,10,FALSE),"-")</f>
        <v>-</v>
      </c>
      <c r="K2207" s="27" t="str">
        <f t="shared" si="208"/>
        <v>-</v>
      </c>
      <c r="L2207" s="46" t="str">
        <f>IF($D2207&gt;0,VLOOKUP($D2207,Iscrizioni!$A$2:$M$2502,11,FALSE),"-")</f>
        <v>-</v>
      </c>
      <c r="M2207" s="27" t="str">
        <f>IF($D2207&gt;0,VLOOKUP($D2207,Iscrizioni!$A$2:$N$2502,12,FALSE),"-")</f>
        <v>-</v>
      </c>
      <c r="N2207" s="46" t="str">
        <f>IF($D2207&gt;0,VLOOKUP($D2207,Iscrizioni!$A$2:$M$2502,6,FALSE),"-")</f>
        <v>-</v>
      </c>
      <c r="O2207" s="107" t="str">
        <f>IF($D2207&gt;0,VLOOKUP($D2207,Iscrizioni!$A$2:$M$2502,7,FALSE),"-")</f>
        <v>-</v>
      </c>
      <c r="P2207" s="46" t="str">
        <f>IF($D2207&gt;0,VLOOKUP(LEFT($N2207,1),Regione!$A$2:$C$21,2,FALSE),"-")</f>
        <v>-</v>
      </c>
      <c r="Q2207" s="112" t="str">
        <f ca="1">IF($D2207&gt;0,NormalizzaTempo("D",CELL("tipo",$E2207),$E2207),"-")</f>
        <v>-</v>
      </c>
      <c r="R2207" s="27" t="str">
        <f>IF($D2207&gt;0,VLOOKUP($D2207,Iscrizioni!$A$2:$M$2502,13,FALSE),"-")</f>
        <v>-</v>
      </c>
      <c r="S2207" s="112" t="str">
        <f t="shared" si="211"/>
        <v>-</v>
      </c>
      <c r="T2207" s="112" t="str">
        <f>IF($D2207&gt;0,SUMIFS($S$3:$S2207,$X$3:$X2207,1,$J$3:$J2207,$J2207),"-")</f>
        <v>-</v>
      </c>
      <c r="U2207" s="112" t="str">
        <f t="shared" si="212"/>
        <v>-</v>
      </c>
      <c r="V2207" s="112" t="str">
        <f t="shared" si="209"/>
        <v>-</v>
      </c>
      <c r="W2207" s="27" t="str">
        <f>IF(LEN($C2207)=0,IF($D2207&gt;0,COUNTIFS($A$3:$A2207,$A2207),"-"),"Escluso")</f>
        <v>-</v>
      </c>
      <c r="X2207" s="2" t="str">
        <f>IF(LEN($C2207)=0,IF($D2207&gt;0,COUNTIFS($J$3:$J2207,$J2207,$C$3:$C2207,""),"-"),"Escluso")</f>
        <v>-</v>
      </c>
      <c r="Y2207" s="127" t="str">
        <f t="shared" si="207"/>
        <v>-</v>
      </c>
      <c r="Z2207" s="2" t="str">
        <f>IF($D2207&gt;0,COUNTIFS($O$3:$O2207,$O2207,$L$3:$L2207,$L2207,$I$3:$I2207,$I2207),"-")</f>
        <v>-</v>
      </c>
      <c r="AA2207" s="27" t="str">
        <f>IF($D2207&gt;0,IF(OR($Z2207 &gt;1,$L2207&lt;&gt;"Adulti"),0,VLOOKUP($P2207,Regione!$B$2:$C$22,2,FALSE)),"-")</f>
        <v>-</v>
      </c>
      <c r="AB2207" s="27" t="str">
        <f>IF($D2207&gt;0,IF(COUNTIFS($O$3:$O2207,$O2207,$L$3:$L2207,$L2207,$I$3:$I2207,$I2207) &gt;1,0,SUMIFS($Y$3:$Y$2503,$L$3:$L$2503,$L2207,$O$3:$O$2503,$O2207,$I$3:$I$2503,$I2207)),"-")</f>
        <v>-</v>
      </c>
      <c r="AC2207" s="27" t="str">
        <f t="shared" si="210"/>
        <v>-</v>
      </c>
    </row>
    <row r="2208" spans="1:29" s="1" customFormat="1">
      <c r="A2208" s="13"/>
      <c r="B2208" s="107" t="str">
        <f>IF(COUNTA($A2208)&gt;0,VLOOKUP($A2208,Corsa!$A$1:$F$43,2,FALSE),"-")</f>
        <v>-</v>
      </c>
      <c r="C2208" s="11"/>
      <c r="D2208" s="13"/>
      <c r="E2208" s="13"/>
      <c r="F2208" s="46" t="str">
        <f>IF(COUNTA($A2208)&gt;0,VLOOKUP($A2208,Corsa!$A$1:$F$43,3,FALSE),"-")</f>
        <v>-</v>
      </c>
      <c r="G2208" s="28" t="str">
        <f>IF($D2208&gt;0,VLOOKUP($D2208,Iscrizioni!$A$2:$M$2502,9,FALSE),"-")</f>
        <v>-</v>
      </c>
      <c r="H2208" s="28" t="str">
        <f>IF($D2208&gt;0,VLOOKUP($D2208,Iscrizioni!$A$2:$M$2502,4,FALSE),"-")</f>
        <v>-</v>
      </c>
      <c r="I2208" s="27" t="str">
        <f>IF($D2208&gt;0,VLOOKUP($D2208,Iscrizioni!$A$2:$M$2502,5,FALSE),"-")</f>
        <v>-</v>
      </c>
      <c r="J2208" s="27" t="str">
        <f>IF($D2208&gt;0,VLOOKUP($D2208,Iscrizioni!$A$2:$M$2502,10,FALSE),"-")</f>
        <v>-</v>
      </c>
      <c r="K2208" s="27" t="str">
        <f t="shared" si="208"/>
        <v>-</v>
      </c>
      <c r="L2208" s="46" t="str">
        <f>IF($D2208&gt;0,VLOOKUP($D2208,Iscrizioni!$A$2:$M$2502,11,FALSE),"-")</f>
        <v>-</v>
      </c>
      <c r="M2208" s="27" t="str">
        <f>IF($D2208&gt;0,VLOOKUP($D2208,Iscrizioni!$A$2:$N$2502,12,FALSE),"-")</f>
        <v>-</v>
      </c>
      <c r="N2208" s="46" t="str">
        <f>IF($D2208&gt;0,VLOOKUP($D2208,Iscrizioni!$A$2:$M$2502,6,FALSE),"-")</f>
        <v>-</v>
      </c>
      <c r="O2208" s="107" t="str">
        <f>IF($D2208&gt;0,VLOOKUP($D2208,Iscrizioni!$A$2:$M$2502,7,FALSE),"-")</f>
        <v>-</v>
      </c>
      <c r="P2208" s="46" t="str">
        <f>IF($D2208&gt;0,VLOOKUP(LEFT($N2208,1),Regione!$A$2:$C$21,2,FALSE),"-")</f>
        <v>-</v>
      </c>
      <c r="Q2208" s="112" t="str">
        <f ca="1">IF($D2208&gt;0,NormalizzaTempo("D",CELL("tipo",$E2208),$E2208),"-")</f>
        <v>-</v>
      </c>
      <c r="R2208" s="27" t="str">
        <f>IF($D2208&gt;0,VLOOKUP($D2208,Iscrizioni!$A$2:$M$2502,13,FALSE),"-")</f>
        <v>-</v>
      </c>
      <c r="S2208" s="112" t="str">
        <f t="shared" si="211"/>
        <v>-</v>
      </c>
      <c r="T2208" s="112" t="str">
        <f>IF($D2208&gt;0,SUMIFS($S$3:$S2208,$X$3:$X2208,1,$J$3:$J2208,$J2208),"-")</f>
        <v>-</v>
      </c>
      <c r="U2208" s="112" t="str">
        <f t="shared" si="212"/>
        <v>-</v>
      </c>
      <c r="V2208" s="112" t="str">
        <f t="shared" si="209"/>
        <v>-</v>
      </c>
      <c r="W2208" s="27" t="str">
        <f>IF(LEN($C2208)=0,IF($D2208&gt;0,COUNTIFS($A$3:$A2208,$A2208),"-"),"Escluso")</f>
        <v>-</v>
      </c>
      <c r="X2208" s="2" t="str">
        <f>IF(LEN($C2208)=0,IF($D2208&gt;0,COUNTIFS($J$3:$J2208,$J2208,$C$3:$C2208,""),"-"),"Escluso")</f>
        <v>-</v>
      </c>
      <c r="Y2208" s="127" t="str">
        <f t="shared" si="207"/>
        <v>-</v>
      </c>
      <c r="Z2208" s="2" t="str">
        <f>IF($D2208&gt;0,COUNTIFS($O$3:$O2208,$O2208,$L$3:$L2208,$L2208,$I$3:$I2208,$I2208),"-")</f>
        <v>-</v>
      </c>
      <c r="AA2208" s="27" t="str">
        <f>IF($D2208&gt;0,IF(OR($Z2208 &gt;1,$L2208&lt;&gt;"Adulti"),0,VLOOKUP($P2208,Regione!$B$2:$C$22,2,FALSE)),"-")</f>
        <v>-</v>
      </c>
      <c r="AB2208" s="27" t="str">
        <f>IF($D2208&gt;0,IF(COUNTIFS($O$3:$O2208,$O2208,$L$3:$L2208,$L2208,$I$3:$I2208,$I2208) &gt;1,0,SUMIFS($Y$3:$Y$2503,$L$3:$L$2503,$L2208,$O$3:$O$2503,$O2208,$I$3:$I$2503,$I2208)),"-")</f>
        <v>-</v>
      </c>
      <c r="AC2208" s="27" t="str">
        <f t="shared" si="210"/>
        <v>-</v>
      </c>
    </row>
    <row r="2209" spans="1:29" s="1" customFormat="1">
      <c r="A2209" s="13"/>
      <c r="B2209" s="107" t="str">
        <f>IF(COUNTA($A2209)&gt;0,VLOOKUP($A2209,Corsa!$A$1:$F$43,2,FALSE),"-")</f>
        <v>-</v>
      </c>
      <c r="C2209" s="11"/>
      <c r="D2209" s="13"/>
      <c r="E2209" s="13"/>
      <c r="F2209" s="46" t="str">
        <f>IF(COUNTA($A2209)&gt;0,VLOOKUP($A2209,Corsa!$A$1:$F$43,3,FALSE),"-")</f>
        <v>-</v>
      </c>
      <c r="G2209" s="28" t="str">
        <f>IF($D2209&gt;0,VLOOKUP($D2209,Iscrizioni!$A$2:$M$2502,9,FALSE),"-")</f>
        <v>-</v>
      </c>
      <c r="H2209" s="28" t="str">
        <f>IF($D2209&gt;0,VLOOKUP($D2209,Iscrizioni!$A$2:$M$2502,4,FALSE),"-")</f>
        <v>-</v>
      </c>
      <c r="I2209" s="27" t="str">
        <f>IF($D2209&gt;0,VLOOKUP($D2209,Iscrizioni!$A$2:$M$2502,5,FALSE),"-")</f>
        <v>-</v>
      </c>
      <c r="J2209" s="27" t="str">
        <f>IF($D2209&gt;0,VLOOKUP($D2209,Iscrizioni!$A$2:$M$2502,10,FALSE),"-")</f>
        <v>-</v>
      </c>
      <c r="K2209" s="27" t="str">
        <f t="shared" si="208"/>
        <v>-</v>
      </c>
      <c r="L2209" s="46" t="str">
        <f>IF($D2209&gt;0,VLOOKUP($D2209,Iscrizioni!$A$2:$M$2502,11,FALSE),"-")</f>
        <v>-</v>
      </c>
      <c r="M2209" s="27" t="str">
        <f>IF($D2209&gt;0,VLOOKUP($D2209,Iscrizioni!$A$2:$N$2502,12,FALSE),"-")</f>
        <v>-</v>
      </c>
      <c r="N2209" s="46" t="str">
        <f>IF($D2209&gt;0,VLOOKUP($D2209,Iscrizioni!$A$2:$M$2502,6,FALSE),"-")</f>
        <v>-</v>
      </c>
      <c r="O2209" s="107" t="str">
        <f>IF($D2209&gt;0,VLOOKUP($D2209,Iscrizioni!$A$2:$M$2502,7,FALSE),"-")</f>
        <v>-</v>
      </c>
      <c r="P2209" s="46" t="str">
        <f>IF($D2209&gt;0,VLOOKUP(LEFT($N2209,1),Regione!$A$2:$C$21,2,FALSE),"-")</f>
        <v>-</v>
      </c>
      <c r="Q2209" s="112" t="str">
        <f ca="1">IF($D2209&gt;0,NormalizzaTempo("D",CELL("tipo",$E2209),$E2209),"-")</f>
        <v>-</v>
      </c>
      <c r="R2209" s="27" t="str">
        <f>IF($D2209&gt;0,VLOOKUP($D2209,Iscrizioni!$A$2:$M$2502,13,FALSE),"-")</f>
        <v>-</v>
      </c>
      <c r="S2209" s="112" t="str">
        <f t="shared" si="211"/>
        <v>-</v>
      </c>
      <c r="T2209" s="112" t="str">
        <f>IF($D2209&gt;0,SUMIFS($S$3:$S2209,$X$3:$X2209,1,$J$3:$J2209,$J2209),"-")</f>
        <v>-</v>
      </c>
      <c r="U2209" s="112" t="str">
        <f t="shared" si="212"/>
        <v>-</v>
      </c>
      <c r="V2209" s="112" t="str">
        <f t="shared" si="209"/>
        <v>-</v>
      </c>
      <c r="W2209" s="27" t="str">
        <f>IF(LEN($C2209)=0,IF($D2209&gt;0,COUNTIFS($A$3:$A2209,$A2209),"-"),"Escluso")</f>
        <v>-</v>
      </c>
      <c r="X2209" s="2" t="str">
        <f>IF(LEN($C2209)=0,IF($D2209&gt;0,COUNTIFS($J$3:$J2209,$J2209,$C$3:$C2209,""),"-"),"Escluso")</f>
        <v>-</v>
      </c>
      <c r="Y2209" s="127" t="str">
        <f t="shared" si="207"/>
        <v>-</v>
      </c>
      <c r="Z2209" s="2" t="str">
        <f>IF($D2209&gt;0,COUNTIFS($O$3:$O2209,$O2209,$L$3:$L2209,$L2209,$I$3:$I2209,$I2209),"-")</f>
        <v>-</v>
      </c>
      <c r="AA2209" s="27" t="str">
        <f>IF($D2209&gt;0,IF(OR($Z2209 &gt;1,$L2209&lt;&gt;"Adulti"),0,VLOOKUP($P2209,Regione!$B$2:$C$22,2,FALSE)),"-")</f>
        <v>-</v>
      </c>
      <c r="AB2209" s="27" t="str">
        <f>IF($D2209&gt;0,IF(COUNTIFS($O$3:$O2209,$O2209,$L$3:$L2209,$L2209,$I$3:$I2209,$I2209) &gt;1,0,SUMIFS($Y$3:$Y$2503,$L$3:$L$2503,$L2209,$O$3:$O$2503,$O2209,$I$3:$I$2503,$I2209)),"-")</f>
        <v>-</v>
      </c>
      <c r="AC2209" s="27" t="str">
        <f t="shared" si="210"/>
        <v>-</v>
      </c>
    </row>
    <row r="2210" spans="1:29" s="1" customFormat="1">
      <c r="A2210" s="13"/>
      <c r="B2210" s="107" t="str">
        <f>IF(COUNTA($A2210)&gt;0,VLOOKUP($A2210,Corsa!$A$1:$F$43,2,FALSE),"-")</f>
        <v>-</v>
      </c>
      <c r="C2210" s="11"/>
      <c r="D2210" s="13"/>
      <c r="E2210" s="13"/>
      <c r="F2210" s="46" t="str">
        <f>IF(COUNTA($A2210)&gt;0,VLOOKUP($A2210,Corsa!$A$1:$F$43,3,FALSE),"-")</f>
        <v>-</v>
      </c>
      <c r="G2210" s="28" t="str">
        <f>IF($D2210&gt;0,VLOOKUP($D2210,Iscrizioni!$A$2:$M$2502,9,FALSE),"-")</f>
        <v>-</v>
      </c>
      <c r="H2210" s="28" t="str">
        <f>IF($D2210&gt;0,VLOOKUP($D2210,Iscrizioni!$A$2:$M$2502,4,FALSE),"-")</f>
        <v>-</v>
      </c>
      <c r="I2210" s="27" t="str">
        <f>IF($D2210&gt;0,VLOOKUP($D2210,Iscrizioni!$A$2:$M$2502,5,FALSE),"-")</f>
        <v>-</v>
      </c>
      <c r="J2210" s="27" t="str">
        <f>IF($D2210&gt;0,VLOOKUP($D2210,Iscrizioni!$A$2:$M$2502,10,FALSE),"-")</f>
        <v>-</v>
      </c>
      <c r="K2210" s="27" t="str">
        <f t="shared" si="208"/>
        <v>-</v>
      </c>
      <c r="L2210" s="46" t="str">
        <f>IF($D2210&gt;0,VLOOKUP($D2210,Iscrizioni!$A$2:$M$2502,11,FALSE),"-")</f>
        <v>-</v>
      </c>
      <c r="M2210" s="27" t="str">
        <f>IF($D2210&gt;0,VLOOKUP($D2210,Iscrizioni!$A$2:$N$2502,12,FALSE),"-")</f>
        <v>-</v>
      </c>
      <c r="N2210" s="46" t="str">
        <f>IF($D2210&gt;0,VLOOKUP($D2210,Iscrizioni!$A$2:$M$2502,6,FALSE),"-")</f>
        <v>-</v>
      </c>
      <c r="O2210" s="107" t="str">
        <f>IF($D2210&gt;0,VLOOKUP($D2210,Iscrizioni!$A$2:$M$2502,7,FALSE),"-")</f>
        <v>-</v>
      </c>
      <c r="P2210" s="46" t="str">
        <f>IF($D2210&gt;0,VLOOKUP(LEFT($N2210,1),Regione!$A$2:$C$21,2,FALSE),"-")</f>
        <v>-</v>
      </c>
      <c r="Q2210" s="112" t="str">
        <f ca="1">IF($D2210&gt;0,NormalizzaTempo("D",CELL("tipo",$E2210),$E2210),"-")</f>
        <v>-</v>
      </c>
      <c r="R2210" s="27" t="str">
        <f>IF($D2210&gt;0,VLOOKUP($D2210,Iscrizioni!$A$2:$M$2502,13,FALSE),"-")</f>
        <v>-</v>
      </c>
      <c r="S2210" s="112" t="str">
        <f t="shared" si="211"/>
        <v>-</v>
      </c>
      <c r="T2210" s="112" t="str">
        <f>IF($D2210&gt;0,SUMIFS($S$3:$S2210,$X$3:$X2210,1,$J$3:$J2210,$J2210),"-")</f>
        <v>-</v>
      </c>
      <c r="U2210" s="112" t="str">
        <f t="shared" si="212"/>
        <v>-</v>
      </c>
      <c r="V2210" s="112" t="str">
        <f t="shared" si="209"/>
        <v>-</v>
      </c>
      <c r="W2210" s="27" t="str">
        <f>IF(LEN($C2210)=0,IF($D2210&gt;0,COUNTIFS($A$3:$A2210,$A2210),"-"),"Escluso")</f>
        <v>-</v>
      </c>
      <c r="X2210" s="2" t="str">
        <f>IF(LEN($C2210)=0,IF($D2210&gt;0,COUNTIFS($J$3:$J2210,$J2210,$C$3:$C2210,""),"-"),"Escluso")</f>
        <v>-</v>
      </c>
      <c r="Y2210" s="127" t="str">
        <f t="shared" si="207"/>
        <v>-</v>
      </c>
      <c r="Z2210" s="2" t="str">
        <f>IF($D2210&gt;0,COUNTIFS($O$3:$O2210,$O2210,$L$3:$L2210,$L2210,$I$3:$I2210,$I2210),"-")</f>
        <v>-</v>
      </c>
      <c r="AA2210" s="27" t="str">
        <f>IF($D2210&gt;0,IF(OR($Z2210 &gt;1,$L2210&lt;&gt;"Adulti"),0,VLOOKUP($P2210,Regione!$B$2:$C$22,2,FALSE)),"-")</f>
        <v>-</v>
      </c>
      <c r="AB2210" s="27" t="str">
        <f>IF($D2210&gt;0,IF(COUNTIFS($O$3:$O2210,$O2210,$L$3:$L2210,$L2210,$I$3:$I2210,$I2210) &gt;1,0,SUMIFS($Y$3:$Y$2503,$L$3:$L$2503,$L2210,$O$3:$O$2503,$O2210,$I$3:$I$2503,$I2210)),"-")</f>
        <v>-</v>
      </c>
      <c r="AC2210" s="27" t="str">
        <f t="shared" si="210"/>
        <v>-</v>
      </c>
    </row>
    <row r="2211" spans="1:29" s="1" customFormat="1">
      <c r="A2211" s="13"/>
      <c r="B2211" s="107" t="str">
        <f>IF(COUNTA($A2211)&gt;0,VLOOKUP($A2211,Corsa!$A$1:$F$43,2,FALSE),"-")</f>
        <v>-</v>
      </c>
      <c r="C2211" s="11"/>
      <c r="D2211" s="13"/>
      <c r="E2211" s="13"/>
      <c r="F2211" s="46" t="str">
        <f>IF(COUNTA($A2211)&gt;0,VLOOKUP($A2211,Corsa!$A$1:$F$43,3,FALSE),"-")</f>
        <v>-</v>
      </c>
      <c r="G2211" s="28" t="str">
        <f>IF($D2211&gt;0,VLOOKUP($D2211,Iscrizioni!$A$2:$M$2502,9,FALSE),"-")</f>
        <v>-</v>
      </c>
      <c r="H2211" s="28" t="str">
        <f>IF($D2211&gt;0,VLOOKUP($D2211,Iscrizioni!$A$2:$M$2502,4,FALSE),"-")</f>
        <v>-</v>
      </c>
      <c r="I2211" s="27" t="str">
        <f>IF($D2211&gt;0,VLOOKUP($D2211,Iscrizioni!$A$2:$M$2502,5,FALSE),"-")</f>
        <v>-</v>
      </c>
      <c r="J2211" s="27" t="str">
        <f>IF($D2211&gt;0,VLOOKUP($D2211,Iscrizioni!$A$2:$M$2502,10,FALSE),"-")</f>
        <v>-</v>
      </c>
      <c r="K2211" s="27" t="str">
        <f t="shared" si="208"/>
        <v>-</v>
      </c>
      <c r="L2211" s="46" t="str">
        <f>IF($D2211&gt;0,VLOOKUP($D2211,Iscrizioni!$A$2:$M$2502,11,FALSE),"-")</f>
        <v>-</v>
      </c>
      <c r="M2211" s="27" t="str">
        <f>IF($D2211&gt;0,VLOOKUP($D2211,Iscrizioni!$A$2:$N$2502,12,FALSE),"-")</f>
        <v>-</v>
      </c>
      <c r="N2211" s="46" t="str">
        <f>IF($D2211&gt;0,VLOOKUP($D2211,Iscrizioni!$A$2:$M$2502,6,FALSE),"-")</f>
        <v>-</v>
      </c>
      <c r="O2211" s="107" t="str">
        <f>IF($D2211&gt;0,VLOOKUP($D2211,Iscrizioni!$A$2:$M$2502,7,FALSE),"-")</f>
        <v>-</v>
      </c>
      <c r="P2211" s="46" t="str">
        <f>IF($D2211&gt;0,VLOOKUP(LEFT($N2211,1),Regione!$A$2:$C$21,2,FALSE),"-")</f>
        <v>-</v>
      </c>
      <c r="Q2211" s="112" t="str">
        <f ca="1">IF($D2211&gt;0,NormalizzaTempo("D",CELL("tipo",$E2211),$E2211),"-")</f>
        <v>-</v>
      </c>
      <c r="R2211" s="27" t="str">
        <f>IF($D2211&gt;0,VLOOKUP($D2211,Iscrizioni!$A$2:$M$2502,13,FALSE),"-")</f>
        <v>-</v>
      </c>
      <c r="S2211" s="112" t="str">
        <f t="shared" si="211"/>
        <v>-</v>
      </c>
      <c r="T2211" s="112" t="str">
        <f>IF($D2211&gt;0,SUMIFS($S$3:$S2211,$X$3:$X2211,1,$J$3:$J2211,$J2211),"-")</f>
        <v>-</v>
      </c>
      <c r="U2211" s="112" t="str">
        <f t="shared" si="212"/>
        <v>-</v>
      </c>
      <c r="V2211" s="112" t="str">
        <f t="shared" si="209"/>
        <v>-</v>
      </c>
      <c r="W2211" s="27" t="str">
        <f>IF(LEN($C2211)=0,IF($D2211&gt;0,COUNTIFS($A$3:$A2211,$A2211),"-"),"Escluso")</f>
        <v>-</v>
      </c>
      <c r="X2211" s="2" t="str">
        <f>IF(LEN($C2211)=0,IF($D2211&gt;0,COUNTIFS($J$3:$J2211,$J2211,$C$3:$C2211,""),"-"),"Escluso")</f>
        <v>-</v>
      </c>
      <c r="Y2211" s="127" t="str">
        <f t="shared" si="207"/>
        <v>-</v>
      </c>
      <c r="Z2211" s="2" t="str">
        <f>IF($D2211&gt;0,COUNTIFS($O$3:$O2211,$O2211,$L$3:$L2211,$L2211,$I$3:$I2211,$I2211),"-")</f>
        <v>-</v>
      </c>
      <c r="AA2211" s="27" t="str">
        <f>IF($D2211&gt;0,IF(OR($Z2211 &gt;1,$L2211&lt;&gt;"Adulti"),0,VLOOKUP($P2211,Regione!$B$2:$C$22,2,FALSE)),"-")</f>
        <v>-</v>
      </c>
      <c r="AB2211" s="27" t="str">
        <f>IF($D2211&gt;0,IF(COUNTIFS($O$3:$O2211,$O2211,$L$3:$L2211,$L2211,$I$3:$I2211,$I2211) &gt;1,0,SUMIFS($Y$3:$Y$2503,$L$3:$L$2503,$L2211,$O$3:$O$2503,$O2211,$I$3:$I$2503,$I2211)),"-")</f>
        <v>-</v>
      </c>
      <c r="AC2211" s="27" t="str">
        <f t="shared" si="210"/>
        <v>-</v>
      </c>
    </row>
    <row r="2212" spans="1:29" s="1" customFormat="1">
      <c r="A2212" s="13"/>
      <c r="B2212" s="107" t="str">
        <f>IF(COUNTA($A2212)&gt;0,VLOOKUP($A2212,Corsa!$A$1:$F$43,2,FALSE),"-")</f>
        <v>-</v>
      </c>
      <c r="C2212" s="11"/>
      <c r="D2212" s="13"/>
      <c r="E2212" s="13"/>
      <c r="F2212" s="46" t="str">
        <f>IF(COUNTA($A2212)&gt;0,VLOOKUP($A2212,Corsa!$A$1:$F$43,3,FALSE),"-")</f>
        <v>-</v>
      </c>
      <c r="G2212" s="28" t="str">
        <f>IF($D2212&gt;0,VLOOKUP($D2212,Iscrizioni!$A$2:$M$2502,9,FALSE),"-")</f>
        <v>-</v>
      </c>
      <c r="H2212" s="28" t="str">
        <f>IF($D2212&gt;0,VLOOKUP($D2212,Iscrizioni!$A$2:$M$2502,4,FALSE),"-")</f>
        <v>-</v>
      </c>
      <c r="I2212" s="27" t="str">
        <f>IF($D2212&gt;0,VLOOKUP($D2212,Iscrizioni!$A$2:$M$2502,5,FALSE),"-")</f>
        <v>-</v>
      </c>
      <c r="J2212" s="27" t="str">
        <f>IF($D2212&gt;0,VLOOKUP($D2212,Iscrizioni!$A$2:$M$2502,10,FALSE),"-")</f>
        <v>-</v>
      </c>
      <c r="K2212" s="27" t="str">
        <f t="shared" si="208"/>
        <v>-</v>
      </c>
      <c r="L2212" s="46" t="str">
        <f>IF($D2212&gt;0,VLOOKUP($D2212,Iscrizioni!$A$2:$M$2502,11,FALSE),"-")</f>
        <v>-</v>
      </c>
      <c r="M2212" s="27" t="str">
        <f>IF($D2212&gt;0,VLOOKUP($D2212,Iscrizioni!$A$2:$N$2502,12,FALSE),"-")</f>
        <v>-</v>
      </c>
      <c r="N2212" s="46" t="str">
        <f>IF($D2212&gt;0,VLOOKUP($D2212,Iscrizioni!$A$2:$M$2502,6,FALSE),"-")</f>
        <v>-</v>
      </c>
      <c r="O2212" s="107" t="str">
        <f>IF($D2212&gt;0,VLOOKUP($D2212,Iscrizioni!$A$2:$M$2502,7,FALSE),"-")</f>
        <v>-</v>
      </c>
      <c r="P2212" s="46" t="str">
        <f>IF($D2212&gt;0,VLOOKUP(LEFT($N2212,1),Regione!$A$2:$C$21,2,FALSE),"-")</f>
        <v>-</v>
      </c>
      <c r="Q2212" s="112" t="str">
        <f ca="1">IF($D2212&gt;0,NormalizzaTempo("D",CELL("tipo",$E2212),$E2212),"-")</f>
        <v>-</v>
      </c>
      <c r="R2212" s="27" t="str">
        <f>IF($D2212&gt;0,VLOOKUP($D2212,Iscrizioni!$A$2:$M$2502,13,FALSE),"-")</f>
        <v>-</v>
      </c>
      <c r="S2212" s="112" t="str">
        <f t="shared" si="211"/>
        <v>-</v>
      </c>
      <c r="T2212" s="112" t="str">
        <f>IF($D2212&gt;0,SUMIFS($S$3:$S2212,$X$3:$X2212,1,$J$3:$J2212,$J2212),"-")</f>
        <v>-</v>
      </c>
      <c r="U2212" s="112" t="str">
        <f t="shared" si="212"/>
        <v>-</v>
      </c>
      <c r="V2212" s="112" t="str">
        <f t="shared" si="209"/>
        <v>-</v>
      </c>
      <c r="W2212" s="27" t="str">
        <f>IF(LEN($C2212)=0,IF($D2212&gt;0,COUNTIFS($A$3:$A2212,$A2212),"-"),"Escluso")</f>
        <v>-</v>
      </c>
      <c r="X2212" s="2" t="str">
        <f>IF(LEN($C2212)=0,IF($D2212&gt;0,COUNTIFS($J$3:$J2212,$J2212,$C$3:$C2212,""),"-"),"Escluso")</f>
        <v>-</v>
      </c>
      <c r="Y2212" s="127" t="str">
        <f t="shared" si="207"/>
        <v>-</v>
      </c>
      <c r="Z2212" s="2" t="str">
        <f>IF($D2212&gt;0,COUNTIFS($O$3:$O2212,$O2212,$L$3:$L2212,$L2212,$I$3:$I2212,$I2212),"-")</f>
        <v>-</v>
      </c>
      <c r="AA2212" s="27" t="str">
        <f>IF($D2212&gt;0,IF(OR($Z2212 &gt;1,$L2212&lt;&gt;"Adulti"),0,VLOOKUP($P2212,Regione!$B$2:$C$22,2,FALSE)),"-")</f>
        <v>-</v>
      </c>
      <c r="AB2212" s="27" t="str">
        <f>IF($D2212&gt;0,IF(COUNTIFS($O$3:$O2212,$O2212,$L$3:$L2212,$L2212,$I$3:$I2212,$I2212) &gt;1,0,SUMIFS($Y$3:$Y$2503,$L$3:$L$2503,$L2212,$O$3:$O$2503,$O2212,$I$3:$I$2503,$I2212)),"-")</f>
        <v>-</v>
      </c>
      <c r="AC2212" s="27" t="str">
        <f t="shared" si="210"/>
        <v>-</v>
      </c>
    </row>
    <row r="2213" spans="1:29" s="1" customFormat="1">
      <c r="A2213" s="13"/>
      <c r="B2213" s="107" t="str">
        <f>IF(COUNTA($A2213)&gt;0,VLOOKUP($A2213,Corsa!$A$1:$F$43,2,FALSE),"-")</f>
        <v>-</v>
      </c>
      <c r="C2213" s="11"/>
      <c r="D2213" s="13"/>
      <c r="E2213" s="13"/>
      <c r="F2213" s="46" t="str">
        <f>IF(COUNTA($A2213)&gt;0,VLOOKUP($A2213,Corsa!$A$1:$F$43,3,FALSE),"-")</f>
        <v>-</v>
      </c>
      <c r="G2213" s="28" t="str">
        <f>IF($D2213&gt;0,VLOOKUP($D2213,Iscrizioni!$A$2:$M$2502,9,FALSE),"-")</f>
        <v>-</v>
      </c>
      <c r="H2213" s="28" t="str">
        <f>IF($D2213&gt;0,VLOOKUP($D2213,Iscrizioni!$A$2:$M$2502,4,FALSE),"-")</f>
        <v>-</v>
      </c>
      <c r="I2213" s="27" t="str">
        <f>IF($D2213&gt;0,VLOOKUP($D2213,Iscrizioni!$A$2:$M$2502,5,FALSE),"-")</f>
        <v>-</v>
      </c>
      <c r="J2213" s="27" t="str">
        <f>IF($D2213&gt;0,VLOOKUP($D2213,Iscrizioni!$A$2:$M$2502,10,FALSE),"-")</f>
        <v>-</v>
      </c>
      <c r="K2213" s="27" t="str">
        <f t="shared" si="208"/>
        <v>-</v>
      </c>
      <c r="L2213" s="46" t="str">
        <f>IF($D2213&gt;0,VLOOKUP($D2213,Iscrizioni!$A$2:$M$2502,11,FALSE),"-")</f>
        <v>-</v>
      </c>
      <c r="M2213" s="27" t="str">
        <f>IF($D2213&gt;0,VLOOKUP($D2213,Iscrizioni!$A$2:$N$2502,12,FALSE),"-")</f>
        <v>-</v>
      </c>
      <c r="N2213" s="46" t="str">
        <f>IF($D2213&gt;0,VLOOKUP($D2213,Iscrizioni!$A$2:$M$2502,6,FALSE),"-")</f>
        <v>-</v>
      </c>
      <c r="O2213" s="107" t="str">
        <f>IF($D2213&gt;0,VLOOKUP($D2213,Iscrizioni!$A$2:$M$2502,7,FALSE),"-")</f>
        <v>-</v>
      </c>
      <c r="P2213" s="46" t="str">
        <f>IF($D2213&gt;0,VLOOKUP(LEFT($N2213,1),Regione!$A$2:$C$21,2,FALSE),"-")</f>
        <v>-</v>
      </c>
      <c r="Q2213" s="112" t="str">
        <f ca="1">IF($D2213&gt;0,NormalizzaTempo("D",CELL("tipo",$E2213),$E2213),"-")</f>
        <v>-</v>
      </c>
      <c r="R2213" s="27" t="str">
        <f>IF($D2213&gt;0,VLOOKUP($D2213,Iscrizioni!$A$2:$M$2502,13,FALSE),"-")</f>
        <v>-</v>
      </c>
      <c r="S2213" s="112" t="str">
        <f t="shared" si="211"/>
        <v>-</v>
      </c>
      <c r="T2213" s="112" t="str">
        <f>IF($D2213&gt;0,SUMIFS($S$3:$S2213,$X$3:$X2213,1,$J$3:$J2213,$J2213),"-")</f>
        <v>-</v>
      </c>
      <c r="U2213" s="112" t="str">
        <f t="shared" si="212"/>
        <v>-</v>
      </c>
      <c r="V2213" s="112" t="str">
        <f t="shared" si="209"/>
        <v>-</v>
      </c>
      <c r="W2213" s="27" t="str">
        <f>IF(LEN($C2213)=0,IF($D2213&gt;0,COUNTIFS($A$3:$A2213,$A2213),"-"),"Escluso")</f>
        <v>-</v>
      </c>
      <c r="X2213" s="2" t="str">
        <f>IF(LEN($C2213)=0,IF($D2213&gt;0,COUNTIFS($J$3:$J2213,$J2213,$C$3:$C2213,""),"-"),"Escluso")</f>
        <v>-</v>
      </c>
      <c r="Y2213" s="127" t="str">
        <f t="shared" si="207"/>
        <v>-</v>
      </c>
      <c r="Z2213" s="2" t="str">
        <f>IF($D2213&gt;0,COUNTIFS($O$3:$O2213,$O2213,$L$3:$L2213,$L2213,$I$3:$I2213,$I2213),"-")</f>
        <v>-</v>
      </c>
      <c r="AA2213" s="27" t="str">
        <f>IF($D2213&gt;0,IF(OR($Z2213 &gt;1,$L2213&lt;&gt;"Adulti"),0,VLOOKUP($P2213,Regione!$B$2:$C$22,2,FALSE)),"-")</f>
        <v>-</v>
      </c>
      <c r="AB2213" s="27" t="str">
        <f>IF($D2213&gt;0,IF(COUNTIFS($O$3:$O2213,$O2213,$L$3:$L2213,$L2213,$I$3:$I2213,$I2213) &gt;1,0,SUMIFS($Y$3:$Y$2503,$L$3:$L$2503,$L2213,$O$3:$O$2503,$O2213,$I$3:$I$2503,$I2213)),"-")</f>
        <v>-</v>
      </c>
      <c r="AC2213" s="27" t="str">
        <f t="shared" si="210"/>
        <v>-</v>
      </c>
    </row>
    <row r="2214" spans="1:29" s="1" customFormat="1">
      <c r="A2214" s="13"/>
      <c r="B2214" s="107" t="str">
        <f>IF(COUNTA($A2214)&gt;0,VLOOKUP($A2214,Corsa!$A$1:$F$43,2,FALSE),"-")</f>
        <v>-</v>
      </c>
      <c r="C2214" s="11"/>
      <c r="D2214" s="13"/>
      <c r="E2214" s="13"/>
      <c r="F2214" s="46" t="str">
        <f>IF(COUNTA($A2214)&gt;0,VLOOKUP($A2214,Corsa!$A$1:$F$43,3,FALSE),"-")</f>
        <v>-</v>
      </c>
      <c r="G2214" s="28" t="str">
        <f>IF($D2214&gt;0,VLOOKUP($D2214,Iscrizioni!$A$2:$M$2502,9,FALSE),"-")</f>
        <v>-</v>
      </c>
      <c r="H2214" s="28" t="str">
        <f>IF($D2214&gt;0,VLOOKUP($D2214,Iscrizioni!$A$2:$M$2502,4,FALSE),"-")</f>
        <v>-</v>
      </c>
      <c r="I2214" s="27" t="str">
        <f>IF($D2214&gt;0,VLOOKUP($D2214,Iscrizioni!$A$2:$M$2502,5,FALSE),"-")</f>
        <v>-</v>
      </c>
      <c r="J2214" s="27" t="str">
        <f>IF($D2214&gt;0,VLOOKUP($D2214,Iscrizioni!$A$2:$M$2502,10,FALSE),"-")</f>
        <v>-</v>
      </c>
      <c r="K2214" s="27" t="str">
        <f t="shared" si="208"/>
        <v>-</v>
      </c>
      <c r="L2214" s="46" t="str">
        <f>IF($D2214&gt;0,VLOOKUP($D2214,Iscrizioni!$A$2:$M$2502,11,FALSE),"-")</f>
        <v>-</v>
      </c>
      <c r="M2214" s="27" t="str">
        <f>IF($D2214&gt;0,VLOOKUP($D2214,Iscrizioni!$A$2:$N$2502,12,FALSE),"-")</f>
        <v>-</v>
      </c>
      <c r="N2214" s="46" t="str">
        <f>IF($D2214&gt;0,VLOOKUP($D2214,Iscrizioni!$A$2:$M$2502,6,FALSE),"-")</f>
        <v>-</v>
      </c>
      <c r="O2214" s="107" t="str">
        <f>IF($D2214&gt;0,VLOOKUP($D2214,Iscrizioni!$A$2:$M$2502,7,FALSE),"-")</f>
        <v>-</v>
      </c>
      <c r="P2214" s="46" t="str">
        <f>IF($D2214&gt;0,VLOOKUP(LEFT($N2214,1),Regione!$A$2:$C$21,2,FALSE),"-")</f>
        <v>-</v>
      </c>
      <c r="Q2214" s="112" t="str">
        <f ca="1">IF($D2214&gt;0,NormalizzaTempo("D",CELL("tipo",$E2214),$E2214),"-")</f>
        <v>-</v>
      </c>
      <c r="R2214" s="27" t="str">
        <f>IF($D2214&gt;0,VLOOKUP($D2214,Iscrizioni!$A$2:$M$2502,13,FALSE),"-")</f>
        <v>-</v>
      </c>
      <c r="S2214" s="112" t="str">
        <f t="shared" si="211"/>
        <v>-</v>
      </c>
      <c r="T2214" s="112" t="str">
        <f>IF($D2214&gt;0,SUMIFS($S$3:$S2214,$X$3:$X2214,1,$J$3:$J2214,$J2214),"-")</f>
        <v>-</v>
      </c>
      <c r="U2214" s="112" t="str">
        <f t="shared" si="212"/>
        <v>-</v>
      </c>
      <c r="V2214" s="112" t="str">
        <f t="shared" si="209"/>
        <v>-</v>
      </c>
      <c r="W2214" s="27" t="str">
        <f>IF(LEN($C2214)=0,IF($D2214&gt;0,COUNTIFS($A$3:$A2214,$A2214),"-"),"Escluso")</f>
        <v>-</v>
      </c>
      <c r="X2214" s="2" t="str">
        <f>IF(LEN($C2214)=0,IF($D2214&gt;0,COUNTIFS($J$3:$J2214,$J2214,$C$3:$C2214,""),"-"),"Escluso")</f>
        <v>-</v>
      </c>
      <c r="Y2214" s="127" t="str">
        <f t="shared" si="207"/>
        <v>-</v>
      </c>
      <c r="Z2214" s="2" t="str">
        <f>IF($D2214&gt;0,COUNTIFS($O$3:$O2214,$O2214,$L$3:$L2214,$L2214,$I$3:$I2214,$I2214),"-")</f>
        <v>-</v>
      </c>
      <c r="AA2214" s="27" t="str">
        <f>IF($D2214&gt;0,IF(OR($Z2214 &gt;1,$L2214&lt;&gt;"Adulti"),0,VLOOKUP($P2214,Regione!$B$2:$C$22,2,FALSE)),"-")</f>
        <v>-</v>
      </c>
      <c r="AB2214" s="27" t="str">
        <f>IF($D2214&gt;0,IF(COUNTIFS($O$3:$O2214,$O2214,$L$3:$L2214,$L2214,$I$3:$I2214,$I2214) &gt;1,0,SUMIFS($Y$3:$Y$2503,$L$3:$L$2503,$L2214,$O$3:$O$2503,$O2214,$I$3:$I$2503,$I2214)),"-")</f>
        <v>-</v>
      </c>
      <c r="AC2214" s="27" t="str">
        <f t="shared" si="210"/>
        <v>-</v>
      </c>
    </row>
    <row r="2215" spans="1:29" s="1" customFormat="1">
      <c r="A2215" s="13"/>
      <c r="B2215" s="107" t="str">
        <f>IF(COUNTA($A2215)&gt;0,VLOOKUP($A2215,Corsa!$A$1:$F$43,2,FALSE),"-")</f>
        <v>-</v>
      </c>
      <c r="C2215" s="11"/>
      <c r="D2215" s="13"/>
      <c r="E2215" s="13"/>
      <c r="F2215" s="46" t="str">
        <f>IF(COUNTA($A2215)&gt;0,VLOOKUP($A2215,Corsa!$A$1:$F$43,3,FALSE),"-")</f>
        <v>-</v>
      </c>
      <c r="G2215" s="28" t="str">
        <f>IF($D2215&gt;0,VLOOKUP($D2215,Iscrizioni!$A$2:$M$2502,9,FALSE),"-")</f>
        <v>-</v>
      </c>
      <c r="H2215" s="28" t="str">
        <f>IF($D2215&gt;0,VLOOKUP($D2215,Iscrizioni!$A$2:$M$2502,4,FALSE),"-")</f>
        <v>-</v>
      </c>
      <c r="I2215" s="27" t="str">
        <f>IF($D2215&gt;0,VLOOKUP($D2215,Iscrizioni!$A$2:$M$2502,5,FALSE),"-")</f>
        <v>-</v>
      </c>
      <c r="J2215" s="27" t="str">
        <f>IF($D2215&gt;0,VLOOKUP($D2215,Iscrizioni!$A$2:$M$2502,10,FALSE),"-")</f>
        <v>-</v>
      </c>
      <c r="K2215" s="27" t="str">
        <f t="shared" si="208"/>
        <v>-</v>
      </c>
      <c r="L2215" s="46" t="str">
        <f>IF($D2215&gt;0,VLOOKUP($D2215,Iscrizioni!$A$2:$M$2502,11,FALSE),"-")</f>
        <v>-</v>
      </c>
      <c r="M2215" s="27" t="str">
        <f>IF($D2215&gt;0,VLOOKUP($D2215,Iscrizioni!$A$2:$N$2502,12,FALSE),"-")</f>
        <v>-</v>
      </c>
      <c r="N2215" s="46" t="str">
        <f>IF($D2215&gt;0,VLOOKUP($D2215,Iscrizioni!$A$2:$M$2502,6,FALSE),"-")</f>
        <v>-</v>
      </c>
      <c r="O2215" s="107" t="str">
        <f>IF($D2215&gt;0,VLOOKUP($D2215,Iscrizioni!$A$2:$M$2502,7,FALSE),"-")</f>
        <v>-</v>
      </c>
      <c r="P2215" s="46" t="str">
        <f>IF($D2215&gt;0,VLOOKUP(LEFT($N2215,1),Regione!$A$2:$C$21,2,FALSE),"-")</f>
        <v>-</v>
      </c>
      <c r="Q2215" s="112" t="str">
        <f ca="1">IF($D2215&gt;0,NormalizzaTempo("D",CELL("tipo",$E2215),$E2215),"-")</f>
        <v>-</v>
      </c>
      <c r="R2215" s="27" t="str">
        <f>IF($D2215&gt;0,VLOOKUP($D2215,Iscrizioni!$A$2:$M$2502,13,FALSE),"-")</f>
        <v>-</v>
      </c>
      <c r="S2215" s="112" t="str">
        <f t="shared" si="211"/>
        <v>-</v>
      </c>
      <c r="T2215" s="112" t="str">
        <f>IF($D2215&gt;0,SUMIFS($S$3:$S2215,$X$3:$X2215,1,$J$3:$J2215,$J2215),"-")</f>
        <v>-</v>
      </c>
      <c r="U2215" s="112" t="str">
        <f t="shared" si="212"/>
        <v>-</v>
      </c>
      <c r="V2215" s="112" t="str">
        <f t="shared" si="209"/>
        <v>-</v>
      </c>
      <c r="W2215" s="27" t="str">
        <f>IF(LEN($C2215)=0,IF($D2215&gt;0,COUNTIFS($A$3:$A2215,$A2215),"-"),"Escluso")</f>
        <v>-</v>
      </c>
      <c r="X2215" s="2" t="str">
        <f>IF(LEN($C2215)=0,IF($D2215&gt;0,COUNTIFS($J$3:$J2215,$J2215,$C$3:$C2215,""),"-"),"Escluso")</f>
        <v>-</v>
      </c>
      <c r="Y2215" s="127" t="str">
        <f t="shared" si="207"/>
        <v>-</v>
      </c>
      <c r="Z2215" s="2" t="str">
        <f>IF($D2215&gt;0,COUNTIFS($O$3:$O2215,$O2215,$L$3:$L2215,$L2215,$I$3:$I2215,$I2215),"-")</f>
        <v>-</v>
      </c>
      <c r="AA2215" s="27" t="str">
        <f>IF($D2215&gt;0,IF(OR($Z2215 &gt;1,$L2215&lt;&gt;"Adulti"),0,VLOOKUP($P2215,Regione!$B$2:$C$22,2,FALSE)),"-")</f>
        <v>-</v>
      </c>
      <c r="AB2215" s="27" t="str">
        <f>IF($D2215&gt;0,IF(COUNTIFS($O$3:$O2215,$O2215,$L$3:$L2215,$L2215,$I$3:$I2215,$I2215) &gt;1,0,SUMIFS($Y$3:$Y$2503,$L$3:$L$2503,$L2215,$O$3:$O$2503,$O2215,$I$3:$I$2503,$I2215)),"-")</f>
        <v>-</v>
      </c>
      <c r="AC2215" s="27" t="str">
        <f t="shared" si="210"/>
        <v>-</v>
      </c>
    </row>
    <row r="2216" spans="1:29" s="1" customFormat="1">
      <c r="A2216" s="13"/>
      <c r="B2216" s="107" t="str">
        <f>IF(COUNTA($A2216)&gt;0,VLOOKUP($A2216,Corsa!$A$1:$F$43,2,FALSE),"-")</f>
        <v>-</v>
      </c>
      <c r="C2216" s="11"/>
      <c r="D2216" s="13"/>
      <c r="E2216" s="13"/>
      <c r="F2216" s="46" t="str">
        <f>IF(COUNTA($A2216)&gt;0,VLOOKUP($A2216,Corsa!$A$1:$F$43,3,FALSE),"-")</f>
        <v>-</v>
      </c>
      <c r="G2216" s="28" t="str">
        <f>IF($D2216&gt;0,VLOOKUP($D2216,Iscrizioni!$A$2:$M$2502,9,FALSE),"-")</f>
        <v>-</v>
      </c>
      <c r="H2216" s="28" t="str">
        <f>IF($D2216&gt;0,VLOOKUP($D2216,Iscrizioni!$A$2:$M$2502,4,FALSE),"-")</f>
        <v>-</v>
      </c>
      <c r="I2216" s="27" t="str">
        <f>IF($D2216&gt;0,VLOOKUP($D2216,Iscrizioni!$A$2:$M$2502,5,FALSE),"-")</f>
        <v>-</v>
      </c>
      <c r="J2216" s="27" t="str">
        <f>IF($D2216&gt;0,VLOOKUP($D2216,Iscrizioni!$A$2:$M$2502,10,FALSE),"-")</f>
        <v>-</v>
      </c>
      <c r="K2216" s="27" t="str">
        <f t="shared" si="208"/>
        <v>-</v>
      </c>
      <c r="L2216" s="46" t="str">
        <f>IF($D2216&gt;0,VLOOKUP($D2216,Iscrizioni!$A$2:$M$2502,11,FALSE),"-")</f>
        <v>-</v>
      </c>
      <c r="M2216" s="27" t="str">
        <f>IF($D2216&gt;0,VLOOKUP($D2216,Iscrizioni!$A$2:$N$2502,12,FALSE),"-")</f>
        <v>-</v>
      </c>
      <c r="N2216" s="46" t="str">
        <f>IF($D2216&gt;0,VLOOKUP($D2216,Iscrizioni!$A$2:$M$2502,6,FALSE),"-")</f>
        <v>-</v>
      </c>
      <c r="O2216" s="107" t="str">
        <f>IF($D2216&gt;0,VLOOKUP($D2216,Iscrizioni!$A$2:$M$2502,7,FALSE),"-")</f>
        <v>-</v>
      </c>
      <c r="P2216" s="46" t="str">
        <f>IF($D2216&gt;0,VLOOKUP(LEFT($N2216,1),Regione!$A$2:$C$21,2,FALSE),"-")</f>
        <v>-</v>
      </c>
      <c r="Q2216" s="112" t="str">
        <f ca="1">IF($D2216&gt;0,NormalizzaTempo("D",CELL("tipo",$E2216),$E2216),"-")</f>
        <v>-</v>
      </c>
      <c r="R2216" s="27" t="str">
        <f>IF($D2216&gt;0,VLOOKUP($D2216,Iscrizioni!$A$2:$M$2502,13,FALSE),"-")</f>
        <v>-</v>
      </c>
      <c r="S2216" s="112" t="str">
        <f t="shared" si="211"/>
        <v>-</v>
      </c>
      <c r="T2216" s="112" t="str">
        <f>IF($D2216&gt;0,SUMIFS($S$3:$S2216,$X$3:$X2216,1,$J$3:$J2216,$J2216),"-")</f>
        <v>-</v>
      </c>
      <c r="U2216" s="112" t="str">
        <f t="shared" si="212"/>
        <v>-</v>
      </c>
      <c r="V2216" s="112" t="str">
        <f t="shared" si="209"/>
        <v>-</v>
      </c>
      <c r="W2216" s="27" t="str">
        <f>IF(LEN($C2216)=0,IF($D2216&gt;0,COUNTIFS($A$3:$A2216,$A2216),"-"),"Escluso")</f>
        <v>-</v>
      </c>
      <c r="X2216" s="2" t="str">
        <f>IF(LEN($C2216)=0,IF($D2216&gt;0,COUNTIFS($J$3:$J2216,$J2216,$C$3:$C2216,""),"-"),"Escluso")</f>
        <v>-</v>
      </c>
      <c r="Y2216" s="127" t="str">
        <f t="shared" si="207"/>
        <v>-</v>
      </c>
      <c r="Z2216" s="2" t="str">
        <f>IF($D2216&gt;0,COUNTIFS($O$3:$O2216,$O2216,$L$3:$L2216,$L2216,$I$3:$I2216,$I2216),"-")</f>
        <v>-</v>
      </c>
      <c r="AA2216" s="27" t="str">
        <f>IF($D2216&gt;0,IF(OR($Z2216 &gt;1,$L2216&lt;&gt;"Adulti"),0,VLOOKUP($P2216,Regione!$B$2:$C$22,2,FALSE)),"-")</f>
        <v>-</v>
      </c>
      <c r="AB2216" s="27" t="str">
        <f>IF($D2216&gt;0,IF(COUNTIFS($O$3:$O2216,$O2216,$L$3:$L2216,$L2216,$I$3:$I2216,$I2216) &gt;1,0,SUMIFS($Y$3:$Y$2503,$L$3:$L$2503,$L2216,$O$3:$O$2503,$O2216,$I$3:$I$2503,$I2216)),"-")</f>
        <v>-</v>
      </c>
      <c r="AC2216" s="27" t="str">
        <f t="shared" si="210"/>
        <v>-</v>
      </c>
    </row>
    <row r="2217" spans="1:29" s="1" customFormat="1">
      <c r="A2217" s="13"/>
      <c r="B2217" s="107" t="str">
        <f>IF(COUNTA($A2217)&gt;0,VLOOKUP($A2217,Corsa!$A$1:$F$43,2,FALSE),"-")</f>
        <v>-</v>
      </c>
      <c r="C2217" s="11"/>
      <c r="D2217" s="13"/>
      <c r="E2217" s="13"/>
      <c r="F2217" s="46" t="str">
        <f>IF(COUNTA($A2217)&gt;0,VLOOKUP($A2217,Corsa!$A$1:$F$43,3,FALSE),"-")</f>
        <v>-</v>
      </c>
      <c r="G2217" s="28" t="str">
        <f>IF($D2217&gt;0,VLOOKUP($D2217,Iscrizioni!$A$2:$M$2502,9,FALSE),"-")</f>
        <v>-</v>
      </c>
      <c r="H2217" s="28" t="str">
        <f>IF($D2217&gt;0,VLOOKUP($D2217,Iscrizioni!$A$2:$M$2502,4,FALSE),"-")</f>
        <v>-</v>
      </c>
      <c r="I2217" s="27" t="str">
        <f>IF($D2217&gt;0,VLOOKUP($D2217,Iscrizioni!$A$2:$M$2502,5,FALSE),"-")</f>
        <v>-</v>
      </c>
      <c r="J2217" s="27" t="str">
        <f>IF($D2217&gt;0,VLOOKUP($D2217,Iscrizioni!$A$2:$M$2502,10,FALSE),"-")</f>
        <v>-</v>
      </c>
      <c r="K2217" s="27" t="str">
        <f t="shared" si="208"/>
        <v>-</v>
      </c>
      <c r="L2217" s="46" t="str">
        <f>IF($D2217&gt;0,VLOOKUP($D2217,Iscrizioni!$A$2:$M$2502,11,FALSE),"-")</f>
        <v>-</v>
      </c>
      <c r="M2217" s="27" t="str">
        <f>IF($D2217&gt;0,VLOOKUP($D2217,Iscrizioni!$A$2:$N$2502,12,FALSE),"-")</f>
        <v>-</v>
      </c>
      <c r="N2217" s="46" t="str">
        <f>IF($D2217&gt;0,VLOOKUP($D2217,Iscrizioni!$A$2:$M$2502,6,FALSE),"-")</f>
        <v>-</v>
      </c>
      <c r="O2217" s="107" t="str">
        <f>IF($D2217&gt;0,VLOOKUP($D2217,Iscrizioni!$A$2:$M$2502,7,FALSE),"-")</f>
        <v>-</v>
      </c>
      <c r="P2217" s="46" t="str">
        <f>IF($D2217&gt;0,VLOOKUP(LEFT($N2217,1),Regione!$A$2:$C$21,2,FALSE),"-")</f>
        <v>-</v>
      </c>
      <c r="Q2217" s="112" t="str">
        <f ca="1">IF($D2217&gt;0,NormalizzaTempo("D",CELL("tipo",$E2217),$E2217),"-")</f>
        <v>-</v>
      </c>
      <c r="R2217" s="27" t="str">
        <f>IF($D2217&gt;0,VLOOKUP($D2217,Iscrizioni!$A$2:$M$2502,13,FALSE),"-")</f>
        <v>-</v>
      </c>
      <c r="S2217" s="112" t="str">
        <f t="shared" si="211"/>
        <v>-</v>
      </c>
      <c r="T2217" s="112" t="str">
        <f>IF($D2217&gt;0,SUMIFS($S$3:$S2217,$X$3:$X2217,1,$J$3:$J2217,$J2217),"-")</f>
        <v>-</v>
      </c>
      <c r="U2217" s="112" t="str">
        <f t="shared" si="212"/>
        <v>-</v>
      </c>
      <c r="V2217" s="112" t="str">
        <f t="shared" si="209"/>
        <v>-</v>
      </c>
      <c r="W2217" s="27" t="str">
        <f>IF(LEN($C2217)=0,IF($D2217&gt;0,COUNTIFS($A$3:$A2217,$A2217),"-"),"Escluso")</f>
        <v>-</v>
      </c>
      <c r="X2217" s="2" t="str">
        <f>IF(LEN($C2217)=0,IF($D2217&gt;0,COUNTIFS($J$3:$J2217,$J2217,$C$3:$C2217,""),"-"),"Escluso")</f>
        <v>-</v>
      </c>
      <c r="Y2217" s="127" t="str">
        <f t="shared" si="207"/>
        <v>-</v>
      </c>
      <c r="Z2217" s="2" t="str">
        <f>IF($D2217&gt;0,COUNTIFS($O$3:$O2217,$O2217,$L$3:$L2217,$L2217,$I$3:$I2217,$I2217),"-")</f>
        <v>-</v>
      </c>
      <c r="AA2217" s="27" t="str">
        <f>IF($D2217&gt;0,IF(OR($Z2217 &gt;1,$L2217&lt;&gt;"Adulti"),0,VLOOKUP($P2217,Regione!$B$2:$C$22,2,FALSE)),"-")</f>
        <v>-</v>
      </c>
      <c r="AB2217" s="27" t="str">
        <f>IF($D2217&gt;0,IF(COUNTIFS($O$3:$O2217,$O2217,$L$3:$L2217,$L2217,$I$3:$I2217,$I2217) &gt;1,0,SUMIFS($Y$3:$Y$2503,$L$3:$L$2503,$L2217,$O$3:$O$2503,$O2217,$I$3:$I$2503,$I2217)),"-")</f>
        <v>-</v>
      </c>
      <c r="AC2217" s="27" t="str">
        <f t="shared" si="210"/>
        <v>-</v>
      </c>
    </row>
    <row r="2218" spans="1:29" s="1" customFormat="1">
      <c r="A2218" s="13"/>
      <c r="B2218" s="107" t="str">
        <f>IF(COUNTA($A2218)&gt;0,VLOOKUP($A2218,Corsa!$A$1:$F$43,2,FALSE),"-")</f>
        <v>-</v>
      </c>
      <c r="C2218" s="11"/>
      <c r="D2218" s="13"/>
      <c r="E2218" s="13"/>
      <c r="F2218" s="46" t="str">
        <f>IF(COUNTA($A2218)&gt;0,VLOOKUP($A2218,Corsa!$A$1:$F$43,3,FALSE),"-")</f>
        <v>-</v>
      </c>
      <c r="G2218" s="28" t="str">
        <f>IF($D2218&gt;0,VLOOKUP($D2218,Iscrizioni!$A$2:$M$2502,9,FALSE),"-")</f>
        <v>-</v>
      </c>
      <c r="H2218" s="28" t="str">
        <f>IF($D2218&gt;0,VLOOKUP($D2218,Iscrizioni!$A$2:$M$2502,4,FALSE),"-")</f>
        <v>-</v>
      </c>
      <c r="I2218" s="27" t="str">
        <f>IF($D2218&gt;0,VLOOKUP($D2218,Iscrizioni!$A$2:$M$2502,5,FALSE),"-")</f>
        <v>-</v>
      </c>
      <c r="J2218" s="27" t="str">
        <f>IF($D2218&gt;0,VLOOKUP($D2218,Iscrizioni!$A$2:$M$2502,10,FALSE),"-")</f>
        <v>-</v>
      </c>
      <c r="K2218" s="27" t="str">
        <f t="shared" si="208"/>
        <v>-</v>
      </c>
      <c r="L2218" s="46" t="str">
        <f>IF($D2218&gt;0,VLOOKUP($D2218,Iscrizioni!$A$2:$M$2502,11,FALSE),"-")</f>
        <v>-</v>
      </c>
      <c r="M2218" s="27" t="str">
        <f>IF($D2218&gt;0,VLOOKUP($D2218,Iscrizioni!$A$2:$N$2502,12,FALSE),"-")</f>
        <v>-</v>
      </c>
      <c r="N2218" s="46" t="str">
        <f>IF($D2218&gt;0,VLOOKUP($D2218,Iscrizioni!$A$2:$M$2502,6,FALSE),"-")</f>
        <v>-</v>
      </c>
      <c r="O2218" s="107" t="str">
        <f>IF($D2218&gt;0,VLOOKUP($D2218,Iscrizioni!$A$2:$M$2502,7,FALSE),"-")</f>
        <v>-</v>
      </c>
      <c r="P2218" s="46" t="str">
        <f>IF($D2218&gt;0,VLOOKUP(LEFT($N2218,1),Regione!$A$2:$C$21,2,FALSE),"-")</f>
        <v>-</v>
      </c>
      <c r="Q2218" s="112" t="str">
        <f ca="1">IF($D2218&gt;0,NormalizzaTempo("D",CELL("tipo",$E2218),$E2218),"-")</f>
        <v>-</v>
      </c>
      <c r="R2218" s="27" t="str">
        <f>IF($D2218&gt;0,VLOOKUP($D2218,Iscrizioni!$A$2:$M$2502,13,FALSE),"-")</f>
        <v>-</v>
      </c>
      <c r="S2218" s="112" t="str">
        <f t="shared" si="211"/>
        <v>-</v>
      </c>
      <c r="T2218" s="112" t="str">
        <f>IF($D2218&gt;0,SUMIFS($S$3:$S2218,$X$3:$X2218,1,$J$3:$J2218,$J2218),"-")</f>
        <v>-</v>
      </c>
      <c r="U2218" s="112" t="str">
        <f t="shared" si="212"/>
        <v>-</v>
      </c>
      <c r="V2218" s="112" t="str">
        <f t="shared" si="209"/>
        <v>-</v>
      </c>
      <c r="W2218" s="27" t="str">
        <f>IF(LEN($C2218)=0,IF($D2218&gt;0,COUNTIFS($A$3:$A2218,$A2218),"-"),"Escluso")</f>
        <v>-</v>
      </c>
      <c r="X2218" s="2" t="str">
        <f>IF(LEN($C2218)=0,IF($D2218&gt;0,COUNTIFS($J$3:$J2218,$J2218,$C$3:$C2218,""),"-"),"Escluso")</f>
        <v>-</v>
      </c>
      <c r="Y2218" s="127" t="str">
        <f t="shared" si="207"/>
        <v>-</v>
      </c>
      <c r="Z2218" s="2" t="str">
        <f>IF($D2218&gt;0,COUNTIFS($O$3:$O2218,$O2218,$L$3:$L2218,$L2218,$I$3:$I2218,$I2218),"-")</f>
        <v>-</v>
      </c>
      <c r="AA2218" s="27" t="str">
        <f>IF($D2218&gt;0,IF(OR($Z2218 &gt;1,$L2218&lt;&gt;"Adulti"),0,VLOOKUP($P2218,Regione!$B$2:$C$22,2,FALSE)),"-")</f>
        <v>-</v>
      </c>
      <c r="AB2218" s="27" t="str">
        <f>IF($D2218&gt;0,IF(COUNTIFS($O$3:$O2218,$O2218,$L$3:$L2218,$L2218,$I$3:$I2218,$I2218) &gt;1,0,SUMIFS($Y$3:$Y$2503,$L$3:$L$2503,$L2218,$O$3:$O$2503,$O2218,$I$3:$I$2503,$I2218)),"-")</f>
        <v>-</v>
      </c>
      <c r="AC2218" s="27" t="str">
        <f t="shared" si="210"/>
        <v>-</v>
      </c>
    </row>
    <row r="2219" spans="1:29" s="1" customFormat="1">
      <c r="A2219" s="13"/>
      <c r="B2219" s="107" t="str">
        <f>IF(COUNTA($A2219)&gt;0,VLOOKUP($A2219,Corsa!$A$1:$F$43,2,FALSE),"-")</f>
        <v>-</v>
      </c>
      <c r="C2219" s="11"/>
      <c r="D2219" s="13"/>
      <c r="E2219" s="13"/>
      <c r="F2219" s="46" t="str">
        <f>IF(COUNTA($A2219)&gt;0,VLOOKUP($A2219,Corsa!$A$1:$F$43,3,FALSE),"-")</f>
        <v>-</v>
      </c>
      <c r="G2219" s="28" t="str">
        <f>IF($D2219&gt;0,VLOOKUP($D2219,Iscrizioni!$A$2:$M$2502,9,FALSE),"-")</f>
        <v>-</v>
      </c>
      <c r="H2219" s="28" t="str">
        <f>IF($D2219&gt;0,VLOOKUP($D2219,Iscrizioni!$A$2:$M$2502,4,FALSE),"-")</f>
        <v>-</v>
      </c>
      <c r="I2219" s="27" t="str">
        <f>IF($D2219&gt;0,VLOOKUP($D2219,Iscrizioni!$A$2:$M$2502,5,FALSE),"-")</f>
        <v>-</v>
      </c>
      <c r="J2219" s="27" t="str">
        <f>IF($D2219&gt;0,VLOOKUP($D2219,Iscrizioni!$A$2:$M$2502,10,FALSE),"-")</f>
        <v>-</v>
      </c>
      <c r="K2219" s="27" t="str">
        <f t="shared" si="208"/>
        <v>-</v>
      </c>
      <c r="L2219" s="46" t="str">
        <f>IF($D2219&gt;0,VLOOKUP($D2219,Iscrizioni!$A$2:$M$2502,11,FALSE),"-")</f>
        <v>-</v>
      </c>
      <c r="M2219" s="27" t="str">
        <f>IF($D2219&gt;0,VLOOKUP($D2219,Iscrizioni!$A$2:$N$2502,12,FALSE),"-")</f>
        <v>-</v>
      </c>
      <c r="N2219" s="46" t="str">
        <f>IF($D2219&gt;0,VLOOKUP($D2219,Iscrizioni!$A$2:$M$2502,6,FALSE),"-")</f>
        <v>-</v>
      </c>
      <c r="O2219" s="107" t="str">
        <f>IF($D2219&gt;0,VLOOKUP($D2219,Iscrizioni!$A$2:$M$2502,7,FALSE),"-")</f>
        <v>-</v>
      </c>
      <c r="P2219" s="46" t="str">
        <f>IF($D2219&gt;0,VLOOKUP(LEFT($N2219,1),Regione!$A$2:$C$21,2,FALSE),"-")</f>
        <v>-</v>
      </c>
      <c r="Q2219" s="112" t="str">
        <f ca="1">IF($D2219&gt;0,NormalizzaTempo("D",CELL("tipo",$E2219),$E2219),"-")</f>
        <v>-</v>
      </c>
      <c r="R2219" s="27" t="str">
        <f>IF($D2219&gt;0,VLOOKUP($D2219,Iscrizioni!$A$2:$M$2502,13,FALSE),"-")</f>
        <v>-</v>
      </c>
      <c r="S2219" s="112" t="str">
        <f t="shared" si="211"/>
        <v>-</v>
      </c>
      <c r="T2219" s="112" t="str">
        <f>IF($D2219&gt;0,SUMIFS($S$3:$S2219,$X$3:$X2219,1,$J$3:$J2219,$J2219),"-")</f>
        <v>-</v>
      </c>
      <c r="U2219" s="112" t="str">
        <f t="shared" si="212"/>
        <v>-</v>
      </c>
      <c r="V2219" s="112" t="str">
        <f t="shared" si="209"/>
        <v>-</v>
      </c>
      <c r="W2219" s="27" t="str">
        <f>IF(LEN($C2219)=0,IF($D2219&gt;0,COUNTIFS($A$3:$A2219,$A2219),"-"),"Escluso")</f>
        <v>-</v>
      </c>
      <c r="X2219" s="2" t="str">
        <f>IF(LEN($C2219)=0,IF($D2219&gt;0,COUNTIFS($J$3:$J2219,$J2219,$C$3:$C2219,""),"-"),"Escluso")</f>
        <v>-</v>
      </c>
      <c r="Y2219" s="127" t="str">
        <f t="shared" si="207"/>
        <v>-</v>
      </c>
      <c r="Z2219" s="2" t="str">
        <f>IF($D2219&gt;0,COUNTIFS($O$3:$O2219,$O2219,$L$3:$L2219,$L2219,$I$3:$I2219,$I2219),"-")</f>
        <v>-</v>
      </c>
      <c r="AA2219" s="27" t="str">
        <f>IF($D2219&gt;0,IF(OR($Z2219 &gt;1,$L2219&lt;&gt;"Adulti"),0,VLOOKUP($P2219,Regione!$B$2:$C$22,2,FALSE)),"-")</f>
        <v>-</v>
      </c>
      <c r="AB2219" s="27" t="str">
        <f>IF($D2219&gt;0,IF(COUNTIFS($O$3:$O2219,$O2219,$L$3:$L2219,$L2219,$I$3:$I2219,$I2219) &gt;1,0,SUMIFS($Y$3:$Y$2503,$L$3:$L$2503,$L2219,$O$3:$O$2503,$O2219,$I$3:$I$2503,$I2219)),"-")</f>
        <v>-</v>
      </c>
      <c r="AC2219" s="27" t="str">
        <f t="shared" si="210"/>
        <v>-</v>
      </c>
    </row>
    <row r="2220" spans="1:29" s="1" customFormat="1">
      <c r="A2220" s="13"/>
      <c r="B2220" s="107" t="str">
        <f>IF(COUNTA($A2220)&gt;0,VLOOKUP($A2220,Corsa!$A$1:$F$43,2,FALSE),"-")</f>
        <v>-</v>
      </c>
      <c r="C2220" s="11"/>
      <c r="D2220" s="13"/>
      <c r="E2220" s="13"/>
      <c r="F2220" s="46" t="str">
        <f>IF(COUNTA($A2220)&gt;0,VLOOKUP($A2220,Corsa!$A$1:$F$43,3,FALSE),"-")</f>
        <v>-</v>
      </c>
      <c r="G2220" s="28" t="str">
        <f>IF($D2220&gt;0,VLOOKUP($D2220,Iscrizioni!$A$2:$M$2502,9,FALSE),"-")</f>
        <v>-</v>
      </c>
      <c r="H2220" s="28" t="str">
        <f>IF($D2220&gt;0,VLOOKUP($D2220,Iscrizioni!$A$2:$M$2502,4,FALSE),"-")</f>
        <v>-</v>
      </c>
      <c r="I2220" s="27" t="str">
        <f>IF($D2220&gt;0,VLOOKUP($D2220,Iscrizioni!$A$2:$M$2502,5,FALSE),"-")</f>
        <v>-</v>
      </c>
      <c r="J2220" s="27" t="str">
        <f>IF($D2220&gt;0,VLOOKUP($D2220,Iscrizioni!$A$2:$M$2502,10,FALSE),"-")</f>
        <v>-</v>
      </c>
      <c r="K2220" s="27" t="str">
        <f t="shared" si="208"/>
        <v>-</v>
      </c>
      <c r="L2220" s="46" t="str">
        <f>IF($D2220&gt;0,VLOOKUP($D2220,Iscrizioni!$A$2:$M$2502,11,FALSE),"-")</f>
        <v>-</v>
      </c>
      <c r="M2220" s="27" t="str">
        <f>IF($D2220&gt;0,VLOOKUP($D2220,Iscrizioni!$A$2:$N$2502,12,FALSE),"-")</f>
        <v>-</v>
      </c>
      <c r="N2220" s="46" t="str">
        <f>IF($D2220&gt;0,VLOOKUP($D2220,Iscrizioni!$A$2:$M$2502,6,FALSE),"-")</f>
        <v>-</v>
      </c>
      <c r="O2220" s="107" t="str">
        <f>IF($D2220&gt;0,VLOOKUP($D2220,Iscrizioni!$A$2:$M$2502,7,FALSE),"-")</f>
        <v>-</v>
      </c>
      <c r="P2220" s="46" t="str">
        <f>IF($D2220&gt;0,VLOOKUP(LEFT($N2220,1),Regione!$A$2:$C$21,2,FALSE),"-")</f>
        <v>-</v>
      </c>
      <c r="Q2220" s="112" t="str">
        <f ca="1">IF($D2220&gt;0,NormalizzaTempo("D",CELL("tipo",$E2220),$E2220),"-")</f>
        <v>-</v>
      </c>
      <c r="R2220" s="27" t="str">
        <f>IF($D2220&gt;0,VLOOKUP($D2220,Iscrizioni!$A$2:$M$2502,13,FALSE),"-")</f>
        <v>-</v>
      </c>
      <c r="S2220" s="112" t="str">
        <f t="shared" si="211"/>
        <v>-</v>
      </c>
      <c r="T2220" s="112" t="str">
        <f>IF($D2220&gt;0,SUMIFS($S$3:$S2220,$X$3:$X2220,1,$J$3:$J2220,$J2220),"-")</f>
        <v>-</v>
      </c>
      <c r="U2220" s="112" t="str">
        <f t="shared" si="212"/>
        <v>-</v>
      </c>
      <c r="V2220" s="112" t="str">
        <f t="shared" si="209"/>
        <v>-</v>
      </c>
      <c r="W2220" s="27" t="str">
        <f>IF(LEN($C2220)=0,IF($D2220&gt;0,COUNTIFS($A$3:$A2220,$A2220),"-"),"Escluso")</f>
        <v>-</v>
      </c>
      <c r="X2220" s="2" t="str">
        <f>IF(LEN($C2220)=0,IF($D2220&gt;0,COUNTIFS($J$3:$J2220,$J2220,$C$3:$C2220,""),"-"),"Escluso")</f>
        <v>-</v>
      </c>
      <c r="Y2220" s="127" t="str">
        <f t="shared" si="207"/>
        <v>-</v>
      </c>
      <c r="Z2220" s="2" t="str">
        <f>IF($D2220&gt;0,COUNTIFS($O$3:$O2220,$O2220,$L$3:$L2220,$L2220,$I$3:$I2220,$I2220),"-")</f>
        <v>-</v>
      </c>
      <c r="AA2220" s="27" t="str">
        <f>IF($D2220&gt;0,IF(OR($Z2220 &gt;1,$L2220&lt;&gt;"Adulti"),0,VLOOKUP($P2220,Regione!$B$2:$C$22,2,FALSE)),"-")</f>
        <v>-</v>
      </c>
      <c r="AB2220" s="27" t="str">
        <f>IF($D2220&gt;0,IF(COUNTIFS($O$3:$O2220,$O2220,$L$3:$L2220,$L2220,$I$3:$I2220,$I2220) &gt;1,0,SUMIFS($Y$3:$Y$2503,$L$3:$L$2503,$L2220,$O$3:$O$2503,$O2220,$I$3:$I$2503,$I2220)),"-")</f>
        <v>-</v>
      </c>
      <c r="AC2220" s="27" t="str">
        <f t="shared" si="210"/>
        <v>-</v>
      </c>
    </row>
    <row r="2221" spans="1:29" s="1" customFormat="1">
      <c r="A2221" s="13"/>
      <c r="B2221" s="107" t="str">
        <f>IF(COUNTA($A2221)&gt;0,VLOOKUP($A2221,Corsa!$A$1:$F$43,2,FALSE),"-")</f>
        <v>-</v>
      </c>
      <c r="C2221" s="11"/>
      <c r="D2221" s="13"/>
      <c r="E2221" s="13"/>
      <c r="F2221" s="46" t="str">
        <f>IF(COUNTA($A2221)&gt;0,VLOOKUP($A2221,Corsa!$A$1:$F$43,3,FALSE),"-")</f>
        <v>-</v>
      </c>
      <c r="G2221" s="28" t="str">
        <f>IF($D2221&gt;0,VLOOKUP($D2221,Iscrizioni!$A$2:$M$2502,9,FALSE),"-")</f>
        <v>-</v>
      </c>
      <c r="H2221" s="28" t="str">
        <f>IF($D2221&gt;0,VLOOKUP($D2221,Iscrizioni!$A$2:$M$2502,4,FALSE),"-")</f>
        <v>-</v>
      </c>
      <c r="I2221" s="27" t="str">
        <f>IF($D2221&gt;0,VLOOKUP($D2221,Iscrizioni!$A$2:$M$2502,5,FALSE),"-")</f>
        <v>-</v>
      </c>
      <c r="J2221" s="27" t="str">
        <f>IF($D2221&gt;0,VLOOKUP($D2221,Iscrizioni!$A$2:$M$2502,10,FALSE),"-")</f>
        <v>-</v>
      </c>
      <c r="K2221" s="27" t="str">
        <f t="shared" si="208"/>
        <v>-</v>
      </c>
      <c r="L2221" s="46" t="str">
        <f>IF($D2221&gt;0,VLOOKUP($D2221,Iscrizioni!$A$2:$M$2502,11,FALSE),"-")</f>
        <v>-</v>
      </c>
      <c r="M2221" s="27" t="str">
        <f>IF($D2221&gt;0,VLOOKUP($D2221,Iscrizioni!$A$2:$N$2502,12,FALSE),"-")</f>
        <v>-</v>
      </c>
      <c r="N2221" s="46" t="str">
        <f>IF($D2221&gt;0,VLOOKUP($D2221,Iscrizioni!$A$2:$M$2502,6,FALSE),"-")</f>
        <v>-</v>
      </c>
      <c r="O2221" s="107" t="str">
        <f>IF($D2221&gt;0,VLOOKUP($D2221,Iscrizioni!$A$2:$M$2502,7,FALSE),"-")</f>
        <v>-</v>
      </c>
      <c r="P2221" s="46" t="str">
        <f>IF($D2221&gt;0,VLOOKUP(LEFT($N2221,1),Regione!$A$2:$C$21,2,FALSE),"-")</f>
        <v>-</v>
      </c>
      <c r="Q2221" s="112" t="str">
        <f ca="1">IF($D2221&gt;0,NormalizzaTempo("D",CELL("tipo",$E2221),$E2221),"-")</f>
        <v>-</v>
      </c>
      <c r="R2221" s="27" t="str">
        <f>IF($D2221&gt;0,VLOOKUP($D2221,Iscrizioni!$A$2:$M$2502,13,FALSE),"-")</f>
        <v>-</v>
      </c>
      <c r="S2221" s="112" t="str">
        <f t="shared" si="211"/>
        <v>-</v>
      </c>
      <c r="T2221" s="112" t="str">
        <f>IF($D2221&gt;0,SUMIFS($S$3:$S2221,$X$3:$X2221,1,$J$3:$J2221,$J2221),"-")</f>
        <v>-</v>
      </c>
      <c r="U2221" s="112" t="str">
        <f t="shared" si="212"/>
        <v>-</v>
      </c>
      <c r="V2221" s="112" t="str">
        <f t="shared" si="209"/>
        <v>-</v>
      </c>
      <c r="W2221" s="27" t="str">
        <f>IF(LEN($C2221)=0,IF($D2221&gt;0,COUNTIFS($A$3:$A2221,$A2221),"-"),"Escluso")</f>
        <v>-</v>
      </c>
      <c r="X2221" s="2" t="str">
        <f>IF(LEN($C2221)=0,IF($D2221&gt;0,COUNTIFS($J$3:$J2221,$J2221,$C$3:$C2221,""),"-"),"Escluso")</f>
        <v>-</v>
      </c>
      <c r="Y2221" s="127" t="str">
        <f t="shared" si="207"/>
        <v>-</v>
      </c>
      <c r="Z2221" s="2" t="str">
        <f>IF($D2221&gt;0,COUNTIFS($O$3:$O2221,$O2221,$L$3:$L2221,$L2221,$I$3:$I2221,$I2221),"-")</f>
        <v>-</v>
      </c>
      <c r="AA2221" s="27" t="str">
        <f>IF($D2221&gt;0,IF(OR($Z2221 &gt;1,$L2221&lt;&gt;"Adulti"),0,VLOOKUP($P2221,Regione!$B$2:$C$22,2,FALSE)),"-")</f>
        <v>-</v>
      </c>
      <c r="AB2221" s="27" t="str">
        <f>IF($D2221&gt;0,IF(COUNTIFS($O$3:$O2221,$O2221,$L$3:$L2221,$L2221,$I$3:$I2221,$I2221) &gt;1,0,SUMIFS($Y$3:$Y$2503,$L$3:$L$2503,$L2221,$O$3:$O$2503,$O2221,$I$3:$I$2503,$I2221)),"-")</f>
        <v>-</v>
      </c>
      <c r="AC2221" s="27" t="str">
        <f t="shared" si="210"/>
        <v>-</v>
      </c>
    </row>
    <row r="2222" spans="1:29" s="1" customFormat="1">
      <c r="A2222" s="13"/>
      <c r="B2222" s="107" t="str">
        <f>IF(COUNTA($A2222)&gt;0,VLOOKUP($A2222,Corsa!$A$1:$F$43,2,FALSE),"-")</f>
        <v>-</v>
      </c>
      <c r="C2222" s="11"/>
      <c r="D2222" s="13"/>
      <c r="E2222" s="13"/>
      <c r="F2222" s="46" t="str">
        <f>IF(COUNTA($A2222)&gt;0,VLOOKUP($A2222,Corsa!$A$1:$F$43,3,FALSE),"-")</f>
        <v>-</v>
      </c>
      <c r="G2222" s="28" t="str">
        <f>IF($D2222&gt;0,VLOOKUP($D2222,Iscrizioni!$A$2:$M$2502,9,FALSE),"-")</f>
        <v>-</v>
      </c>
      <c r="H2222" s="28" t="str">
        <f>IF($D2222&gt;0,VLOOKUP($D2222,Iscrizioni!$A$2:$M$2502,4,FALSE),"-")</f>
        <v>-</v>
      </c>
      <c r="I2222" s="27" t="str">
        <f>IF($D2222&gt;0,VLOOKUP($D2222,Iscrizioni!$A$2:$M$2502,5,FALSE),"-")</f>
        <v>-</v>
      </c>
      <c r="J2222" s="27" t="str">
        <f>IF($D2222&gt;0,VLOOKUP($D2222,Iscrizioni!$A$2:$M$2502,10,FALSE),"-")</f>
        <v>-</v>
      </c>
      <c r="K2222" s="27" t="str">
        <f t="shared" si="208"/>
        <v>-</v>
      </c>
      <c r="L2222" s="46" t="str">
        <f>IF($D2222&gt;0,VLOOKUP($D2222,Iscrizioni!$A$2:$M$2502,11,FALSE),"-")</f>
        <v>-</v>
      </c>
      <c r="M2222" s="27" t="str">
        <f>IF($D2222&gt;0,VLOOKUP($D2222,Iscrizioni!$A$2:$N$2502,12,FALSE),"-")</f>
        <v>-</v>
      </c>
      <c r="N2222" s="46" t="str">
        <f>IF($D2222&gt;0,VLOOKUP($D2222,Iscrizioni!$A$2:$M$2502,6,FALSE),"-")</f>
        <v>-</v>
      </c>
      <c r="O2222" s="107" t="str">
        <f>IF($D2222&gt;0,VLOOKUP($D2222,Iscrizioni!$A$2:$M$2502,7,FALSE),"-")</f>
        <v>-</v>
      </c>
      <c r="P2222" s="46" t="str">
        <f>IF($D2222&gt;0,VLOOKUP(LEFT($N2222,1),Regione!$A$2:$C$21,2,FALSE),"-")</f>
        <v>-</v>
      </c>
      <c r="Q2222" s="112" t="str">
        <f ca="1">IF($D2222&gt;0,NormalizzaTempo("D",CELL("tipo",$E2222),$E2222),"-")</f>
        <v>-</v>
      </c>
      <c r="R2222" s="27" t="str">
        <f>IF($D2222&gt;0,VLOOKUP($D2222,Iscrizioni!$A$2:$M$2502,13,FALSE),"-")</f>
        <v>-</v>
      </c>
      <c r="S2222" s="112" t="str">
        <f t="shared" si="211"/>
        <v>-</v>
      </c>
      <c r="T2222" s="112" t="str">
        <f>IF($D2222&gt;0,SUMIFS($S$3:$S2222,$X$3:$X2222,1,$J$3:$J2222,$J2222),"-")</f>
        <v>-</v>
      </c>
      <c r="U2222" s="112" t="str">
        <f t="shared" si="212"/>
        <v>-</v>
      </c>
      <c r="V2222" s="112" t="str">
        <f t="shared" si="209"/>
        <v>-</v>
      </c>
      <c r="W2222" s="27" t="str">
        <f>IF(LEN($C2222)=0,IF($D2222&gt;0,COUNTIFS($A$3:$A2222,$A2222),"-"),"Escluso")</f>
        <v>-</v>
      </c>
      <c r="X2222" s="2" t="str">
        <f>IF(LEN($C2222)=0,IF($D2222&gt;0,COUNTIFS($J$3:$J2222,$J2222,$C$3:$C2222,""),"-"),"Escluso")</f>
        <v>-</v>
      </c>
      <c r="Y2222" s="127" t="str">
        <f t="shared" si="207"/>
        <v>-</v>
      </c>
      <c r="Z2222" s="2" t="str">
        <f>IF($D2222&gt;0,COUNTIFS($O$3:$O2222,$O2222,$L$3:$L2222,$L2222,$I$3:$I2222,$I2222),"-")</f>
        <v>-</v>
      </c>
      <c r="AA2222" s="27" t="str">
        <f>IF($D2222&gt;0,IF(OR($Z2222 &gt;1,$L2222&lt;&gt;"Adulti"),0,VLOOKUP($P2222,Regione!$B$2:$C$22,2,FALSE)),"-")</f>
        <v>-</v>
      </c>
      <c r="AB2222" s="27" t="str">
        <f>IF($D2222&gt;0,IF(COUNTIFS($O$3:$O2222,$O2222,$L$3:$L2222,$L2222,$I$3:$I2222,$I2222) &gt;1,0,SUMIFS($Y$3:$Y$2503,$L$3:$L$2503,$L2222,$O$3:$O$2503,$O2222,$I$3:$I$2503,$I2222)),"-")</f>
        <v>-</v>
      </c>
      <c r="AC2222" s="27" t="str">
        <f t="shared" si="210"/>
        <v>-</v>
      </c>
    </row>
    <row r="2223" spans="1:29" s="1" customFormat="1">
      <c r="A2223" s="13"/>
      <c r="B2223" s="107" t="str">
        <f>IF(COUNTA($A2223)&gt;0,VLOOKUP($A2223,Corsa!$A$1:$F$43,2,FALSE),"-")</f>
        <v>-</v>
      </c>
      <c r="C2223" s="11"/>
      <c r="D2223" s="13"/>
      <c r="E2223" s="13"/>
      <c r="F2223" s="46" t="str">
        <f>IF(COUNTA($A2223)&gt;0,VLOOKUP($A2223,Corsa!$A$1:$F$43,3,FALSE),"-")</f>
        <v>-</v>
      </c>
      <c r="G2223" s="28" t="str">
        <f>IF($D2223&gt;0,VLOOKUP($D2223,Iscrizioni!$A$2:$M$2502,9,FALSE),"-")</f>
        <v>-</v>
      </c>
      <c r="H2223" s="28" t="str">
        <f>IF($D2223&gt;0,VLOOKUP($D2223,Iscrizioni!$A$2:$M$2502,4,FALSE),"-")</f>
        <v>-</v>
      </c>
      <c r="I2223" s="27" t="str">
        <f>IF($D2223&gt;0,VLOOKUP($D2223,Iscrizioni!$A$2:$M$2502,5,FALSE),"-")</f>
        <v>-</v>
      </c>
      <c r="J2223" s="27" t="str">
        <f>IF($D2223&gt;0,VLOOKUP($D2223,Iscrizioni!$A$2:$M$2502,10,FALSE),"-")</f>
        <v>-</v>
      </c>
      <c r="K2223" s="27" t="str">
        <f t="shared" si="208"/>
        <v>-</v>
      </c>
      <c r="L2223" s="46" t="str">
        <f>IF($D2223&gt;0,VLOOKUP($D2223,Iscrizioni!$A$2:$M$2502,11,FALSE),"-")</f>
        <v>-</v>
      </c>
      <c r="M2223" s="27" t="str">
        <f>IF($D2223&gt;0,VLOOKUP($D2223,Iscrizioni!$A$2:$N$2502,12,FALSE),"-")</f>
        <v>-</v>
      </c>
      <c r="N2223" s="46" t="str">
        <f>IF($D2223&gt;0,VLOOKUP($D2223,Iscrizioni!$A$2:$M$2502,6,FALSE),"-")</f>
        <v>-</v>
      </c>
      <c r="O2223" s="107" t="str">
        <f>IF($D2223&gt;0,VLOOKUP($D2223,Iscrizioni!$A$2:$M$2502,7,FALSE),"-")</f>
        <v>-</v>
      </c>
      <c r="P2223" s="46" t="str">
        <f>IF($D2223&gt;0,VLOOKUP(LEFT($N2223,1),Regione!$A$2:$C$21,2,FALSE),"-")</f>
        <v>-</v>
      </c>
      <c r="Q2223" s="112" t="str">
        <f ca="1">IF($D2223&gt;0,NormalizzaTempo("D",CELL("tipo",$E2223),$E2223),"-")</f>
        <v>-</v>
      </c>
      <c r="R2223" s="27" t="str">
        <f>IF($D2223&gt;0,VLOOKUP($D2223,Iscrizioni!$A$2:$M$2502,13,FALSE),"-")</f>
        <v>-</v>
      </c>
      <c r="S2223" s="112" t="str">
        <f t="shared" si="211"/>
        <v>-</v>
      </c>
      <c r="T2223" s="112" t="str">
        <f>IF($D2223&gt;0,SUMIFS($S$3:$S2223,$X$3:$X2223,1,$J$3:$J2223,$J2223),"-")</f>
        <v>-</v>
      </c>
      <c r="U2223" s="112" t="str">
        <f t="shared" si="212"/>
        <v>-</v>
      </c>
      <c r="V2223" s="112" t="str">
        <f t="shared" si="209"/>
        <v>-</v>
      </c>
      <c r="W2223" s="27" t="str">
        <f>IF(LEN($C2223)=0,IF($D2223&gt;0,COUNTIFS($A$3:$A2223,$A2223),"-"),"Escluso")</f>
        <v>-</v>
      </c>
      <c r="X2223" s="2" t="str">
        <f>IF(LEN($C2223)=0,IF($D2223&gt;0,COUNTIFS($J$3:$J2223,$J2223,$C$3:$C2223,""),"-"),"Escluso")</f>
        <v>-</v>
      </c>
      <c r="Y2223" s="127" t="str">
        <f t="shared" si="207"/>
        <v>-</v>
      </c>
      <c r="Z2223" s="2" t="str">
        <f>IF($D2223&gt;0,COUNTIFS($O$3:$O2223,$O2223,$L$3:$L2223,$L2223,$I$3:$I2223,$I2223),"-")</f>
        <v>-</v>
      </c>
      <c r="AA2223" s="27" t="str">
        <f>IF($D2223&gt;0,IF(OR($Z2223 &gt;1,$L2223&lt;&gt;"Adulti"),0,VLOOKUP($P2223,Regione!$B$2:$C$22,2,FALSE)),"-")</f>
        <v>-</v>
      </c>
      <c r="AB2223" s="27" t="str">
        <f>IF($D2223&gt;0,IF(COUNTIFS($O$3:$O2223,$O2223,$L$3:$L2223,$L2223,$I$3:$I2223,$I2223) &gt;1,0,SUMIFS($Y$3:$Y$2503,$L$3:$L$2503,$L2223,$O$3:$O$2503,$O2223,$I$3:$I$2503,$I2223)),"-")</f>
        <v>-</v>
      </c>
      <c r="AC2223" s="27" t="str">
        <f t="shared" si="210"/>
        <v>-</v>
      </c>
    </row>
    <row r="2224" spans="1:29" s="1" customFormat="1">
      <c r="A2224" s="13"/>
      <c r="B2224" s="107" t="str">
        <f>IF(COUNTA($A2224)&gt;0,VLOOKUP($A2224,Corsa!$A$1:$F$43,2,FALSE),"-")</f>
        <v>-</v>
      </c>
      <c r="C2224" s="11"/>
      <c r="D2224" s="13"/>
      <c r="E2224" s="13"/>
      <c r="F2224" s="46" t="str">
        <f>IF(COUNTA($A2224)&gt;0,VLOOKUP($A2224,Corsa!$A$1:$F$43,3,FALSE),"-")</f>
        <v>-</v>
      </c>
      <c r="G2224" s="28" t="str">
        <f>IF($D2224&gt;0,VLOOKUP($D2224,Iscrizioni!$A$2:$M$2502,9,FALSE),"-")</f>
        <v>-</v>
      </c>
      <c r="H2224" s="28" t="str">
        <f>IF($D2224&gt;0,VLOOKUP($D2224,Iscrizioni!$A$2:$M$2502,4,FALSE),"-")</f>
        <v>-</v>
      </c>
      <c r="I2224" s="27" t="str">
        <f>IF($D2224&gt;0,VLOOKUP($D2224,Iscrizioni!$A$2:$M$2502,5,FALSE),"-")</f>
        <v>-</v>
      </c>
      <c r="J2224" s="27" t="str">
        <f>IF($D2224&gt;0,VLOOKUP($D2224,Iscrizioni!$A$2:$M$2502,10,FALSE),"-")</f>
        <v>-</v>
      </c>
      <c r="K2224" s="27" t="str">
        <f t="shared" si="208"/>
        <v>-</v>
      </c>
      <c r="L2224" s="46" t="str">
        <f>IF($D2224&gt;0,VLOOKUP($D2224,Iscrizioni!$A$2:$M$2502,11,FALSE),"-")</f>
        <v>-</v>
      </c>
      <c r="M2224" s="27" t="str">
        <f>IF($D2224&gt;0,VLOOKUP($D2224,Iscrizioni!$A$2:$N$2502,12,FALSE),"-")</f>
        <v>-</v>
      </c>
      <c r="N2224" s="46" t="str">
        <f>IF($D2224&gt;0,VLOOKUP($D2224,Iscrizioni!$A$2:$M$2502,6,FALSE),"-")</f>
        <v>-</v>
      </c>
      <c r="O2224" s="107" t="str">
        <f>IF($D2224&gt;0,VLOOKUP($D2224,Iscrizioni!$A$2:$M$2502,7,FALSE),"-")</f>
        <v>-</v>
      </c>
      <c r="P2224" s="46" t="str">
        <f>IF($D2224&gt;0,VLOOKUP(LEFT($N2224,1),Regione!$A$2:$C$21,2,FALSE),"-")</f>
        <v>-</v>
      </c>
      <c r="Q2224" s="112" t="str">
        <f ca="1">IF($D2224&gt;0,NormalizzaTempo("D",CELL("tipo",$E2224),$E2224),"-")</f>
        <v>-</v>
      </c>
      <c r="R2224" s="27" t="str">
        <f>IF($D2224&gt;0,VLOOKUP($D2224,Iscrizioni!$A$2:$M$2502,13,FALSE),"-")</f>
        <v>-</v>
      </c>
      <c r="S2224" s="112" t="str">
        <f t="shared" si="211"/>
        <v>-</v>
      </c>
      <c r="T2224" s="112" t="str">
        <f>IF($D2224&gt;0,SUMIFS($S$3:$S2224,$X$3:$X2224,1,$J$3:$J2224,$J2224),"-")</f>
        <v>-</v>
      </c>
      <c r="U2224" s="112" t="str">
        <f t="shared" si="212"/>
        <v>-</v>
      </c>
      <c r="V2224" s="112" t="str">
        <f t="shared" si="209"/>
        <v>-</v>
      </c>
      <c r="W2224" s="27" t="str">
        <f>IF(LEN($C2224)=0,IF($D2224&gt;0,COUNTIFS($A$3:$A2224,$A2224),"-"),"Escluso")</f>
        <v>-</v>
      </c>
      <c r="X2224" s="2" t="str">
        <f>IF(LEN($C2224)=0,IF($D2224&gt;0,COUNTIFS($J$3:$J2224,$J2224,$C$3:$C2224,""),"-"),"Escluso")</f>
        <v>-</v>
      </c>
      <c r="Y2224" s="127" t="str">
        <f t="shared" ref="Y2224:Y2287" si="213">IF(LEN($C2224)=0,IF(AND($D2224&gt;0,$V2224="ok"),IF($X2224&gt;20,1,21 -$X2224),"-"),0)</f>
        <v>-</v>
      </c>
      <c r="Z2224" s="2" t="str">
        <f>IF($D2224&gt;0,COUNTIFS($O$3:$O2224,$O2224,$L$3:$L2224,$L2224,$I$3:$I2224,$I2224),"-")</f>
        <v>-</v>
      </c>
      <c r="AA2224" s="27" t="str">
        <f>IF($D2224&gt;0,IF(OR($Z2224 &gt;1,$L2224&lt;&gt;"Adulti"),0,VLOOKUP($P2224,Regione!$B$2:$C$22,2,FALSE)),"-")</f>
        <v>-</v>
      </c>
      <c r="AB2224" s="27" t="str">
        <f>IF($D2224&gt;0,IF(COUNTIFS($O$3:$O2224,$O2224,$L$3:$L2224,$L2224,$I$3:$I2224,$I2224) &gt;1,0,SUMIFS($Y$3:$Y$2503,$L$3:$L$2503,$L2224,$O$3:$O$2503,$O2224,$I$3:$I$2503,$I2224)),"-")</f>
        <v>-</v>
      </c>
      <c r="AC2224" s="27" t="str">
        <f t="shared" si="210"/>
        <v>-</v>
      </c>
    </row>
    <row r="2225" spans="1:29" s="1" customFormat="1">
      <c r="A2225" s="13"/>
      <c r="B2225" s="107" t="str">
        <f>IF(COUNTA($A2225)&gt;0,VLOOKUP($A2225,Corsa!$A$1:$F$43,2,FALSE),"-")</f>
        <v>-</v>
      </c>
      <c r="C2225" s="11"/>
      <c r="D2225" s="13"/>
      <c r="E2225" s="13"/>
      <c r="F2225" s="46" t="str">
        <f>IF(COUNTA($A2225)&gt;0,VLOOKUP($A2225,Corsa!$A$1:$F$43,3,FALSE),"-")</f>
        <v>-</v>
      </c>
      <c r="G2225" s="28" t="str">
        <f>IF($D2225&gt;0,VLOOKUP($D2225,Iscrizioni!$A$2:$M$2502,9,FALSE),"-")</f>
        <v>-</v>
      </c>
      <c r="H2225" s="28" t="str">
        <f>IF($D2225&gt;0,VLOOKUP($D2225,Iscrizioni!$A$2:$M$2502,4,FALSE),"-")</f>
        <v>-</v>
      </c>
      <c r="I2225" s="27" t="str">
        <f>IF($D2225&gt;0,VLOOKUP($D2225,Iscrizioni!$A$2:$M$2502,5,FALSE),"-")</f>
        <v>-</v>
      </c>
      <c r="J2225" s="27" t="str">
        <f>IF($D2225&gt;0,VLOOKUP($D2225,Iscrizioni!$A$2:$M$2502,10,FALSE),"-")</f>
        <v>-</v>
      </c>
      <c r="K2225" s="27" t="str">
        <f t="shared" si="208"/>
        <v>-</v>
      </c>
      <c r="L2225" s="46" t="str">
        <f>IF($D2225&gt;0,VLOOKUP($D2225,Iscrizioni!$A$2:$M$2502,11,FALSE),"-")</f>
        <v>-</v>
      </c>
      <c r="M2225" s="27" t="str">
        <f>IF($D2225&gt;0,VLOOKUP($D2225,Iscrizioni!$A$2:$N$2502,12,FALSE),"-")</f>
        <v>-</v>
      </c>
      <c r="N2225" s="46" t="str">
        <f>IF($D2225&gt;0,VLOOKUP($D2225,Iscrizioni!$A$2:$M$2502,6,FALSE),"-")</f>
        <v>-</v>
      </c>
      <c r="O2225" s="107" t="str">
        <f>IF($D2225&gt;0,VLOOKUP($D2225,Iscrizioni!$A$2:$M$2502,7,FALSE),"-")</f>
        <v>-</v>
      </c>
      <c r="P2225" s="46" t="str">
        <f>IF($D2225&gt;0,VLOOKUP(LEFT($N2225,1),Regione!$A$2:$C$21,2,FALSE),"-")</f>
        <v>-</v>
      </c>
      <c r="Q2225" s="112" t="str">
        <f ca="1">IF($D2225&gt;0,NormalizzaTempo("D",CELL("tipo",$E2225),$E2225),"-")</f>
        <v>-</v>
      </c>
      <c r="R2225" s="27" t="str">
        <f>IF($D2225&gt;0,VLOOKUP($D2225,Iscrizioni!$A$2:$M$2502,13,FALSE),"-")</f>
        <v>-</v>
      </c>
      <c r="S2225" s="112" t="str">
        <f t="shared" si="211"/>
        <v>-</v>
      </c>
      <c r="T2225" s="112" t="str">
        <f>IF($D2225&gt;0,SUMIFS($S$3:$S2225,$X$3:$X2225,1,$J$3:$J2225,$J2225),"-")</f>
        <v>-</v>
      </c>
      <c r="U2225" s="112" t="str">
        <f t="shared" si="212"/>
        <v>-</v>
      </c>
      <c r="V2225" s="112" t="str">
        <f t="shared" si="209"/>
        <v>-</v>
      </c>
      <c r="W2225" s="27" t="str">
        <f>IF(LEN($C2225)=0,IF($D2225&gt;0,COUNTIFS($A$3:$A2225,$A2225),"-"),"Escluso")</f>
        <v>-</v>
      </c>
      <c r="X2225" s="2" t="str">
        <f>IF(LEN($C2225)=0,IF($D2225&gt;0,COUNTIFS($J$3:$J2225,$J2225,$C$3:$C2225,""),"-"),"Escluso")</f>
        <v>-</v>
      </c>
      <c r="Y2225" s="127" t="str">
        <f t="shared" si="213"/>
        <v>-</v>
      </c>
      <c r="Z2225" s="2" t="str">
        <f>IF($D2225&gt;0,COUNTIFS($O$3:$O2225,$O2225,$L$3:$L2225,$L2225,$I$3:$I2225,$I2225),"-")</f>
        <v>-</v>
      </c>
      <c r="AA2225" s="27" t="str">
        <f>IF($D2225&gt;0,IF(OR($Z2225 &gt;1,$L2225&lt;&gt;"Adulti"),0,VLOOKUP($P2225,Regione!$B$2:$C$22,2,FALSE)),"-")</f>
        <v>-</v>
      </c>
      <c r="AB2225" s="27" t="str">
        <f>IF($D2225&gt;0,IF(COUNTIFS($O$3:$O2225,$O2225,$L$3:$L2225,$L2225,$I$3:$I2225,$I2225) &gt;1,0,SUMIFS($Y$3:$Y$2503,$L$3:$L$2503,$L2225,$O$3:$O$2503,$O2225,$I$3:$I$2503,$I2225)),"-")</f>
        <v>-</v>
      </c>
      <c r="AC2225" s="27" t="str">
        <f t="shared" si="210"/>
        <v>-</v>
      </c>
    </row>
    <row r="2226" spans="1:29" s="1" customFormat="1">
      <c r="A2226" s="13"/>
      <c r="B2226" s="107" t="str">
        <f>IF(COUNTA($A2226)&gt;0,VLOOKUP($A2226,Corsa!$A$1:$F$43,2,FALSE),"-")</f>
        <v>-</v>
      </c>
      <c r="C2226" s="11"/>
      <c r="D2226" s="13"/>
      <c r="E2226" s="13"/>
      <c r="F2226" s="46" t="str">
        <f>IF(COUNTA($A2226)&gt;0,VLOOKUP($A2226,Corsa!$A$1:$F$43,3,FALSE),"-")</f>
        <v>-</v>
      </c>
      <c r="G2226" s="28" t="str">
        <f>IF($D2226&gt;0,VLOOKUP($D2226,Iscrizioni!$A$2:$M$2502,9,FALSE),"-")</f>
        <v>-</v>
      </c>
      <c r="H2226" s="28" t="str">
        <f>IF($D2226&gt;0,VLOOKUP($D2226,Iscrizioni!$A$2:$M$2502,4,FALSE),"-")</f>
        <v>-</v>
      </c>
      <c r="I2226" s="27" t="str">
        <f>IF($D2226&gt;0,VLOOKUP($D2226,Iscrizioni!$A$2:$M$2502,5,FALSE),"-")</f>
        <v>-</v>
      </c>
      <c r="J2226" s="27" t="str">
        <f>IF($D2226&gt;0,VLOOKUP($D2226,Iscrizioni!$A$2:$M$2502,10,FALSE),"-")</f>
        <v>-</v>
      </c>
      <c r="K2226" s="27" t="str">
        <f t="shared" si="208"/>
        <v>-</v>
      </c>
      <c r="L2226" s="46" t="str">
        <f>IF($D2226&gt;0,VLOOKUP($D2226,Iscrizioni!$A$2:$M$2502,11,FALSE),"-")</f>
        <v>-</v>
      </c>
      <c r="M2226" s="27" t="str">
        <f>IF($D2226&gt;0,VLOOKUP($D2226,Iscrizioni!$A$2:$N$2502,12,FALSE),"-")</f>
        <v>-</v>
      </c>
      <c r="N2226" s="46" t="str">
        <f>IF($D2226&gt;0,VLOOKUP($D2226,Iscrizioni!$A$2:$M$2502,6,FALSE),"-")</f>
        <v>-</v>
      </c>
      <c r="O2226" s="107" t="str">
        <f>IF($D2226&gt;0,VLOOKUP($D2226,Iscrizioni!$A$2:$M$2502,7,FALSE),"-")</f>
        <v>-</v>
      </c>
      <c r="P2226" s="46" t="str">
        <f>IF($D2226&gt;0,VLOOKUP(LEFT($N2226,1),Regione!$A$2:$C$21,2,FALSE),"-")</f>
        <v>-</v>
      </c>
      <c r="Q2226" s="112" t="str">
        <f ca="1">IF($D2226&gt;0,NormalizzaTempo("D",CELL("tipo",$E2226),$E2226),"-")</f>
        <v>-</v>
      </c>
      <c r="R2226" s="27" t="str">
        <f>IF($D2226&gt;0,VLOOKUP($D2226,Iscrizioni!$A$2:$M$2502,13,FALSE),"-")</f>
        <v>-</v>
      </c>
      <c r="S2226" s="112" t="str">
        <f t="shared" si="211"/>
        <v>-</v>
      </c>
      <c r="T2226" s="112" t="str">
        <f>IF($D2226&gt;0,SUMIFS($S$3:$S2226,$X$3:$X2226,1,$J$3:$J2226,$J2226),"-")</f>
        <v>-</v>
      </c>
      <c r="U2226" s="112" t="str">
        <f t="shared" si="212"/>
        <v>-</v>
      </c>
      <c r="V2226" s="112" t="str">
        <f t="shared" si="209"/>
        <v>-</v>
      </c>
      <c r="W2226" s="27" t="str">
        <f>IF(LEN($C2226)=0,IF($D2226&gt;0,COUNTIFS($A$3:$A2226,$A2226),"-"),"Escluso")</f>
        <v>-</v>
      </c>
      <c r="X2226" s="2" t="str">
        <f>IF(LEN($C2226)=0,IF($D2226&gt;0,COUNTIFS($J$3:$J2226,$J2226,$C$3:$C2226,""),"-"),"Escluso")</f>
        <v>-</v>
      </c>
      <c r="Y2226" s="127" t="str">
        <f t="shared" si="213"/>
        <v>-</v>
      </c>
      <c r="Z2226" s="2" t="str">
        <f>IF($D2226&gt;0,COUNTIFS($O$3:$O2226,$O2226,$L$3:$L2226,$L2226,$I$3:$I2226,$I2226),"-")</f>
        <v>-</v>
      </c>
      <c r="AA2226" s="27" t="str">
        <f>IF($D2226&gt;0,IF(OR($Z2226 &gt;1,$L2226&lt;&gt;"Adulti"),0,VLOOKUP($P2226,Regione!$B$2:$C$22,2,FALSE)),"-")</f>
        <v>-</v>
      </c>
      <c r="AB2226" s="27" t="str">
        <f>IF($D2226&gt;0,IF(COUNTIFS($O$3:$O2226,$O2226,$L$3:$L2226,$L2226,$I$3:$I2226,$I2226) &gt;1,0,SUMIFS($Y$3:$Y$2503,$L$3:$L$2503,$L2226,$O$3:$O$2503,$O2226,$I$3:$I$2503,$I2226)),"-")</f>
        <v>-</v>
      </c>
      <c r="AC2226" s="27" t="str">
        <f t="shared" si="210"/>
        <v>-</v>
      </c>
    </row>
    <row r="2227" spans="1:29" s="1" customFormat="1">
      <c r="A2227" s="13"/>
      <c r="B2227" s="107" t="str">
        <f>IF(COUNTA($A2227)&gt;0,VLOOKUP($A2227,Corsa!$A$1:$F$43,2,FALSE),"-")</f>
        <v>-</v>
      </c>
      <c r="C2227" s="11"/>
      <c r="D2227" s="13"/>
      <c r="E2227" s="13"/>
      <c r="F2227" s="46" t="str">
        <f>IF(COUNTA($A2227)&gt;0,VLOOKUP($A2227,Corsa!$A$1:$F$43,3,FALSE),"-")</f>
        <v>-</v>
      </c>
      <c r="G2227" s="28" t="str">
        <f>IF($D2227&gt;0,VLOOKUP($D2227,Iscrizioni!$A$2:$M$2502,9,FALSE),"-")</f>
        <v>-</v>
      </c>
      <c r="H2227" s="28" t="str">
        <f>IF($D2227&gt;0,VLOOKUP($D2227,Iscrizioni!$A$2:$M$2502,4,FALSE),"-")</f>
        <v>-</v>
      </c>
      <c r="I2227" s="27" t="str">
        <f>IF($D2227&gt;0,VLOOKUP($D2227,Iscrizioni!$A$2:$M$2502,5,FALSE),"-")</f>
        <v>-</v>
      </c>
      <c r="J2227" s="27" t="str">
        <f>IF($D2227&gt;0,VLOOKUP($D2227,Iscrizioni!$A$2:$M$2502,10,FALSE),"-")</f>
        <v>-</v>
      </c>
      <c r="K2227" s="27" t="str">
        <f t="shared" si="208"/>
        <v>-</v>
      </c>
      <c r="L2227" s="46" t="str">
        <f>IF($D2227&gt;0,VLOOKUP($D2227,Iscrizioni!$A$2:$M$2502,11,FALSE),"-")</f>
        <v>-</v>
      </c>
      <c r="M2227" s="27" t="str">
        <f>IF($D2227&gt;0,VLOOKUP($D2227,Iscrizioni!$A$2:$N$2502,12,FALSE),"-")</f>
        <v>-</v>
      </c>
      <c r="N2227" s="46" t="str">
        <f>IF($D2227&gt;0,VLOOKUP($D2227,Iscrizioni!$A$2:$M$2502,6,FALSE),"-")</f>
        <v>-</v>
      </c>
      <c r="O2227" s="107" t="str">
        <f>IF($D2227&gt;0,VLOOKUP($D2227,Iscrizioni!$A$2:$M$2502,7,FALSE),"-")</f>
        <v>-</v>
      </c>
      <c r="P2227" s="46" t="str">
        <f>IF($D2227&gt;0,VLOOKUP(LEFT($N2227,1),Regione!$A$2:$C$21,2,FALSE),"-")</f>
        <v>-</v>
      </c>
      <c r="Q2227" s="112" t="str">
        <f ca="1">IF($D2227&gt;0,NormalizzaTempo("D",CELL("tipo",$E2227),$E2227),"-")</f>
        <v>-</v>
      </c>
      <c r="R2227" s="27" t="str">
        <f>IF($D2227&gt;0,VLOOKUP($D2227,Iscrizioni!$A$2:$M$2502,13,FALSE),"-")</f>
        <v>-</v>
      </c>
      <c r="S2227" s="112" t="str">
        <f t="shared" si="211"/>
        <v>-</v>
      </c>
      <c r="T2227" s="112" t="str">
        <f>IF($D2227&gt;0,SUMIFS($S$3:$S2227,$X$3:$X2227,1,$J$3:$J2227,$J2227),"-")</f>
        <v>-</v>
      </c>
      <c r="U2227" s="112" t="str">
        <f t="shared" si="212"/>
        <v>-</v>
      </c>
      <c r="V2227" s="112" t="str">
        <f t="shared" si="209"/>
        <v>-</v>
      </c>
      <c r="W2227" s="27" t="str">
        <f>IF(LEN($C2227)=0,IF($D2227&gt;0,COUNTIFS($A$3:$A2227,$A2227),"-"),"Escluso")</f>
        <v>-</v>
      </c>
      <c r="X2227" s="2" t="str">
        <f>IF(LEN($C2227)=0,IF($D2227&gt;0,COUNTIFS($J$3:$J2227,$J2227,$C$3:$C2227,""),"-"),"Escluso")</f>
        <v>-</v>
      </c>
      <c r="Y2227" s="127" t="str">
        <f t="shared" si="213"/>
        <v>-</v>
      </c>
      <c r="Z2227" s="2" t="str">
        <f>IF($D2227&gt;0,COUNTIFS($O$3:$O2227,$O2227,$L$3:$L2227,$L2227,$I$3:$I2227,$I2227),"-")</f>
        <v>-</v>
      </c>
      <c r="AA2227" s="27" t="str">
        <f>IF($D2227&gt;0,IF(OR($Z2227 &gt;1,$L2227&lt;&gt;"Adulti"),0,VLOOKUP($P2227,Regione!$B$2:$C$22,2,FALSE)),"-")</f>
        <v>-</v>
      </c>
      <c r="AB2227" s="27" t="str">
        <f>IF($D2227&gt;0,IF(COUNTIFS($O$3:$O2227,$O2227,$L$3:$L2227,$L2227,$I$3:$I2227,$I2227) &gt;1,0,SUMIFS($Y$3:$Y$2503,$L$3:$L$2503,$L2227,$O$3:$O$2503,$O2227,$I$3:$I$2503,$I2227)),"-")</f>
        <v>-</v>
      </c>
      <c r="AC2227" s="27" t="str">
        <f t="shared" si="210"/>
        <v>-</v>
      </c>
    </row>
    <row r="2228" spans="1:29" s="1" customFormat="1">
      <c r="A2228" s="13"/>
      <c r="B2228" s="107" t="str">
        <f>IF(COUNTA($A2228)&gt;0,VLOOKUP($A2228,Corsa!$A$1:$F$43,2,FALSE),"-")</f>
        <v>-</v>
      </c>
      <c r="C2228" s="11"/>
      <c r="D2228" s="13"/>
      <c r="E2228" s="13"/>
      <c r="F2228" s="46" t="str">
        <f>IF(COUNTA($A2228)&gt;0,VLOOKUP($A2228,Corsa!$A$1:$F$43,3,FALSE),"-")</f>
        <v>-</v>
      </c>
      <c r="G2228" s="28" t="str">
        <f>IF($D2228&gt;0,VLOOKUP($D2228,Iscrizioni!$A$2:$M$2502,9,FALSE),"-")</f>
        <v>-</v>
      </c>
      <c r="H2228" s="28" t="str">
        <f>IF($D2228&gt;0,VLOOKUP($D2228,Iscrizioni!$A$2:$M$2502,4,FALSE),"-")</f>
        <v>-</v>
      </c>
      <c r="I2228" s="27" t="str">
        <f>IF($D2228&gt;0,VLOOKUP($D2228,Iscrizioni!$A$2:$M$2502,5,FALSE),"-")</f>
        <v>-</v>
      </c>
      <c r="J2228" s="27" t="str">
        <f>IF($D2228&gt;0,VLOOKUP($D2228,Iscrizioni!$A$2:$M$2502,10,FALSE),"-")</f>
        <v>-</v>
      </c>
      <c r="K2228" s="27" t="str">
        <f t="shared" si="208"/>
        <v>-</v>
      </c>
      <c r="L2228" s="46" t="str">
        <f>IF($D2228&gt;0,VLOOKUP($D2228,Iscrizioni!$A$2:$M$2502,11,FALSE),"-")</f>
        <v>-</v>
      </c>
      <c r="M2228" s="27" t="str">
        <f>IF($D2228&gt;0,VLOOKUP($D2228,Iscrizioni!$A$2:$N$2502,12,FALSE),"-")</f>
        <v>-</v>
      </c>
      <c r="N2228" s="46" t="str">
        <f>IF($D2228&gt;0,VLOOKUP($D2228,Iscrizioni!$A$2:$M$2502,6,FALSE),"-")</f>
        <v>-</v>
      </c>
      <c r="O2228" s="107" t="str">
        <f>IF($D2228&gt;0,VLOOKUP($D2228,Iscrizioni!$A$2:$M$2502,7,FALSE),"-")</f>
        <v>-</v>
      </c>
      <c r="P2228" s="46" t="str">
        <f>IF($D2228&gt;0,VLOOKUP(LEFT($N2228,1),Regione!$A$2:$C$21,2,FALSE),"-")</f>
        <v>-</v>
      </c>
      <c r="Q2228" s="112" t="str">
        <f ca="1">IF($D2228&gt;0,NormalizzaTempo("D",CELL("tipo",$E2228),$E2228),"-")</f>
        <v>-</v>
      </c>
      <c r="R2228" s="27" t="str">
        <f>IF($D2228&gt;0,VLOOKUP($D2228,Iscrizioni!$A$2:$M$2502,13,FALSE),"-")</f>
        <v>-</v>
      </c>
      <c r="S2228" s="112" t="str">
        <f t="shared" si="211"/>
        <v>-</v>
      </c>
      <c r="T2228" s="112" t="str">
        <f>IF($D2228&gt;0,SUMIFS($S$3:$S2228,$X$3:$X2228,1,$J$3:$J2228,$J2228),"-")</f>
        <v>-</v>
      </c>
      <c r="U2228" s="112" t="str">
        <f t="shared" si="212"/>
        <v>-</v>
      </c>
      <c r="V2228" s="112" t="str">
        <f t="shared" si="209"/>
        <v>-</v>
      </c>
      <c r="W2228" s="27" t="str">
        <f>IF(LEN($C2228)=0,IF($D2228&gt;0,COUNTIFS($A$3:$A2228,$A2228),"-"),"Escluso")</f>
        <v>-</v>
      </c>
      <c r="X2228" s="2" t="str">
        <f>IF(LEN($C2228)=0,IF($D2228&gt;0,COUNTIFS($J$3:$J2228,$J2228,$C$3:$C2228,""),"-"),"Escluso")</f>
        <v>-</v>
      </c>
      <c r="Y2228" s="127" t="str">
        <f t="shared" si="213"/>
        <v>-</v>
      </c>
      <c r="Z2228" s="2" t="str">
        <f>IF($D2228&gt;0,COUNTIFS($O$3:$O2228,$O2228,$L$3:$L2228,$L2228,$I$3:$I2228,$I2228),"-")</f>
        <v>-</v>
      </c>
      <c r="AA2228" s="27" t="str">
        <f>IF($D2228&gt;0,IF(OR($Z2228 &gt;1,$L2228&lt;&gt;"Adulti"),0,VLOOKUP($P2228,Regione!$B$2:$C$22,2,FALSE)),"-")</f>
        <v>-</v>
      </c>
      <c r="AB2228" s="27" t="str">
        <f>IF($D2228&gt;0,IF(COUNTIFS($O$3:$O2228,$O2228,$L$3:$L2228,$L2228,$I$3:$I2228,$I2228) &gt;1,0,SUMIFS($Y$3:$Y$2503,$L$3:$L$2503,$L2228,$O$3:$O$2503,$O2228,$I$3:$I$2503,$I2228)),"-")</f>
        <v>-</v>
      </c>
      <c r="AC2228" s="27" t="str">
        <f t="shared" si="210"/>
        <v>-</v>
      </c>
    </row>
    <row r="2229" spans="1:29" s="1" customFormat="1">
      <c r="A2229" s="13"/>
      <c r="B2229" s="107" t="str">
        <f>IF(COUNTA($A2229)&gt;0,VLOOKUP($A2229,Corsa!$A$1:$F$43,2,FALSE),"-")</f>
        <v>-</v>
      </c>
      <c r="C2229" s="11"/>
      <c r="D2229" s="13"/>
      <c r="E2229" s="13"/>
      <c r="F2229" s="46" t="str">
        <f>IF(COUNTA($A2229)&gt;0,VLOOKUP($A2229,Corsa!$A$1:$F$43,3,FALSE),"-")</f>
        <v>-</v>
      </c>
      <c r="G2229" s="28" t="str">
        <f>IF($D2229&gt;0,VLOOKUP($D2229,Iscrizioni!$A$2:$M$2502,9,FALSE),"-")</f>
        <v>-</v>
      </c>
      <c r="H2229" s="28" t="str">
        <f>IF($D2229&gt;0,VLOOKUP($D2229,Iscrizioni!$A$2:$M$2502,4,FALSE),"-")</f>
        <v>-</v>
      </c>
      <c r="I2229" s="27" t="str">
        <f>IF($D2229&gt;0,VLOOKUP($D2229,Iscrizioni!$A$2:$M$2502,5,FALSE),"-")</f>
        <v>-</v>
      </c>
      <c r="J2229" s="27" t="str">
        <f>IF($D2229&gt;0,VLOOKUP($D2229,Iscrizioni!$A$2:$M$2502,10,FALSE),"-")</f>
        <v>-</v>
      </c>
      <c r="K2229" s="27" t="str">
        <f t="shared" si="208"/>
        <v>-</v>
      </c>
      <c r="L2229" s="46" t="str">
        <f>IF($D2229&gt;0,VLOOKUP($D2229,Iscrizioni!$A$2:$M$2502,11,FALSE),"-")</f>
        <v>-</v>
      </c>
      <c r="M2229" s="27" t="str">
        <f>IF($D2229&gt;0,VLOOKUP($D2229,Iscrizioni!$A$2:$N$2502,12,FALSE),"-")</f>
        <v>-</v>
      </c>
      <c r="N2229" s="46" t="str">
        <f>IF($D2229&gt;0,VLOOKUP($D2229,Iscrizioni!$A$2:$M$2502,6,FALSE),"-")</f>
        <v>-</v>
      </c>
      <c r="O2229" s="107" t="str">
        <f>IF($D2229&gt;0,VLOOKUP($D2229,Iscrizioni!$A$2:$M$2502,7,FALSE),"-")</f>
        <v>-</v>
      </c>
      <c r="P2229" s="46" t="str">
        <f>IF($D2229&gt;0,VLOOKUP(LEFT($N2229,1),Regione!$A$2:$C$21,2,FALSE),"-")</f>
        <v>-</v>
      </c>
      <c r="Q2229" s="112" t="str">
        <f ca="1">IF($D2229&gt;0,NormalizzaTempo("D",CELL("tipo",$E2229),$E2229),"-")</f>
        <v>-</v>
      </c>
      <c r="R2229" s="27" t="str">
        <f>IF($D2229&gt;0,VLOOKUP($D2229,Iscrizioni!$A$2:$M$2502,13,FALSE),"-")</f>
        <v>-</v>
      </c>
      <c r="S2229" s="112" t="str">
        <f t="shared" si="211"/>
        <v>-</v>
      </c>
      <c r="T2229" s="112" t="str">
        <f>IF($D2229&gt;0,SUMIFS($S$3:$S2229,$X$3:$X2229,1,$J$3:$J2229,$J2229),"-")</f>
        <v>-</v>
      </c>
      <c r="U2229" s="112" t="str">
        <f t="shared" si="212"/>
        <v>-</v>
      </c>
      <c r="V2229" s="112" t="str">
        <f t="shared" si="209"/>
        <v>-</v>
      </c>
      <c r="W2229" s="27" t="str">
        <f>IF(LEN($C2229)=0,IF($D2229&gt;0,COUNTIFS($A$3:$A2229,$A2229),"-"),"Escluso")</f>
        <v>-</v>
      </c>
      <c r="X2229" s="2" t="str">
        <f>IF(LEN($C2229)=0,IF($D2229&gt;0,COUNTIFS($J$3:$J2229,$J2229,$C$3:$C2229,""),"-"),"Escluso")</f>
        <v>-</v>
      </c>
      <c r="Y2229" s="127" t="str">
        <f t="shared" si="213"/>
        <v>-</v>
      </c>
      <c r="Z2229" s="2" t="str">
        <f>IF($D2229&gt;0,COUNTIFS($O$3:$O2229,$O2229,$L$3:$L2229,$L2229,$I$3:$I2229,$I2229),"-")</f>
        <v>-</v>
      </c>
      <c r="AA2229" s="27" t="str">
        <f>IF($D2229&gt;0,IF(OR($Z2229 &gt;1,$L2229&lt;&gt;"Adulti"),0,VLOOKUP($P2229,Regione!$B$2:$C$22,2,FALSE)),"-")</f>
        <v>-</v>
      </c>
      <c r="AB2229" s="27" t="str">
        <f>IF($D2229&gt;0,IF(COUNTIFS($O$3:$O2229,$O2229,$L$3:$L2229,$L2229,$I$3:$I2229,$I2229) &gt;1,0,SUMIFS($Y$3:$Y$2503,$L$3:$L$2503,$L2229,$O$3:$O$2503,$O2229,$I$3:$I$2503,$I2229)),"-")</f>
        <v>-</v>
      </c>
      <c r="AC2229" s="27" t="str">
        <f t="shared" si="210"/>
        <v>-</v>
      </c>
    </row>
    <row r="2230" spans="1:29" s="1" customFormat="1">
      <c r="A2230" s="13"/>
      <c r="B2230" s="107" t="str">
        <f>IF(COUNTA($A2230)&gt;0,VLOOKUP($A2230,Corsa!$A$1:$F$43,2,FALSE),"-")</f>
        <v>-</v>
      </c>
      <c r="C2230" s="11"/>
      <c r="D2230" s="13"/>
      <c r="E2230" s="13"/>
      <c r="F2230" s="46" t="str">
        <f>IF(COUNTA($A2230)&gt;0,VLOOKUP($A2230,Corsa!$A$1:$F$43,3,FALSE),"-")</f>
        <v>-</v>
      </c>
      <c r="G2230" s="28" t="str">
        <f>IF($D2230&gt;0,VLOOKUP($D2230,Iscrizioni!$A$2:$M$2502,9,FALSE),"-")</f>
        <v>-</v>
      </c>
      <c r="H2230" s="28" t="str">
        <f>IF($D2230&gt;0,VLOOKUP($D2230,Iscrizioni!$A$2:$M$2502,4,FALSE),"-")</f>
        <v>-</v>
      </c>
      <c r="I2230" s="27" t="str">
        <f>IF($D2230&gt;0,VLOOKUP($D2230,Iscrizioni!$A$2:$M$2502,5,FALSE),"-")</f>
        <v>-</v>
      </c>
      <c r="J2230" s="27" t="str">
        <f>IF($D2230&gt;0,VLOOKUP($D2230,Iscrizioni!$A$2:$M$2502,10,FALSE),"-")</f>
        <v>-</v>
      </c>
      <c r="K2230" s="27" t="str">
        <f t="shared" si="208"/>
        <v>-</v>
      </c>
      <c r="L2230" s="46" t="str">
        <f>IF($D2230&gt;0,VLOOKUP($D2230,Iscrizioni!$A$2:$M$2502,11,FALSE),"-")</f>
        <v>-</v>
      </c>
      <c r="M2230" s="27" t="str">
        <f>IF($D2230&gt;0,VLOOKUP($D2230,Iscrizioni!$A$2:$N$2502,12,FALSE),"-")</f>
        <v>-</v>
      </c>
      <c r="N2230" s="46" t="str">
        <f>IF($D2230&gt;0,VLOOKUP($D2230,Iscrizioni!$A$2:$M$2502,6,FALSE),"-")</f>
        <v>-</v>
      </c>
      <c r="O2230" s="107" t="str">
        <f>IF($D2230&gt;0,VLOOKUP($D2230,Iscrizioni!$A$2:$M$2502,7,FALSE),"-")</f>
        <v>-</v>
      </c>
      <c r="P2230" s="46" t="str">
        <f>IF($D2230&gt;0,VLOOKUP(LEFT($N2230,1),Regione!$A$2:$C$21,2,FALSE),"-")</f>
        <v>-</v>
      </c>
      <c r="Q2230" s="112" t="str">
        <f ca="1">IF($D2230&gt;0,NormalizzaTempo("D",CELL("tipo",$E2230),$E2230),"-")</f>
        <v>-</v>
      </c>
      <c r="R2230" s="27" t="str">
        <f>IF($D2230&gt;0,VLOOKUP($D2230,Iscrizioni!$A$2:$M$2502,13,FALSE),"-")</f>
        <v>-</v>
      </c>
      <c r="S2230" s="112" t="str">
        <f t="shared" si="211"/>
        <v>-</v>
      </c>
      <c r="T2230" s="112" t="str">
        <f>IF($D2230&gt;0,SUMIFS($S$3:$S2230,$X$3:$X2230,1,$J$3:$J2230,$J2230),"-")</f>
        <v>-</v>
      </c>
      <c r="U2230" s="112" t="str">
        <f t="shared" si="212"/>
        <v>-</v>
      </c>
      <c r="V2230" s="112" t="str">
        <f t="shared" si="209"/>
        <v>-</v>
      </c>
      <c r="W2230" s="27" t="str">
        <f>IF(LEN($C2230)=0,IF($D2230&gt;0,COUNTIFS($A$3:$A2230,$A2230),"-"),"Escluso")</f>
        <v>-</v>
      </c>
      <c r="X2230" s="2" t="str">
        <f>IF(LEN($C2230)=0,IF($D2230&gt;0,COUNTIFS($J$3:$J2230,$J2230,$C$3:$C2230,""),"-"),"Escluso")</f>
        <v>-</v>
      </c>
      <c r="Y2230" s="127" t="str">
        <f t="shared" si="213"/>
        <v>-</v>
      </c>
      <c r="Z2230" s="2" t="str">
        <f>IF($D2230&gt;0,COUNTIFS($O$3:$O2230,$O2230,$L$3:$L2230,$L2230,$I$3:$I2230,$I2230),"-")</f>
        <v>-</v>
      </c>
      <c r="AA2230" s="27" t="str">
        <f>IF($D2230&gt;0,IF(OR($Z2230 &gt;1,$L2230&lt;&gt;"Adulti"),0,VLOOKUP($P2230,Regione!$B$2:$C$22,2,FALSE)),"-")</f>
        <v>-</v>
      </c>
      <c r="AB2230" s="27" t="str">
        <f>IF($D2230&gt;0,IF(COUNTIFS($O$3:$O2230,$O2230,$L$3:$L2230,$L2230,$I$3:$I2230,$I2230) &gt;1,0,SUMIFS($Y$3:$Y$2503,$L$3:$L$2503,$L2230,$O$3:$O$2503,$O2230,$I$3:$I$2503,$I2230)),"-")</f>
        <v>-</v>
      </c>
      <c r="AC2230" s="27" t="str">
        <f t="shared" si="210"/>
        <v>-</v>
      </c>
    </row>
    <row r="2231" spans="1:29" s="1" customFormat="1">
      <c r="A2231" s="13"/>
      <c r="B2231" s="107" t="str">
        <f>IF(COUNTA($A2231)&gt;0,VLOOKUP($A2231,Corsa!$A$1:$F$43,2,FALSE),"-")</f>
        <v>-</v>
      </c>
      <c r="C2231" s="11"/>
      <c r="D2231" s="13"/>
      <c r="E2231" s="13"/>
      <c r="F2231" s="46" t="str">
        <f>IF(COUNTA($A2231)&gt;0,VLOOKUP($A2231,Corsa!$A$1:$F$43,3,FALSE),"-")</f>
        <v>-</v>
      </c>
      <c r="G2231" s="28" t="str">
        <f>IF($D2231&gt;0,VLOOKUP($D2231,Iscrizioni!$A$2:$M$2502,9,FALSE),"-")</f>
        <v>-</v>
      </c>
      <c r="H2231" s="28" t="str">
        <f>IF($D2231&gt;0,VLOOKUP($D2231,Iscrizioni!$A$2:$M$2502,4,FALSE),"-")</f>
        <v>-</v>
      </c>
      <c r="I2231" s="27" t="str">
        <f>IF($D2231&gt;0,VLOOKUP($D2231,Iscrizioni!$A$2:$M$2502,5,FALSE),"-")</f>
        <v>-</v>
      </c>
      <c r="J2231" s="27" t="str">
        <f>IF($D2231&gt;0,VLOOKUP($D2231,Iscrizioni!$A$2:$M$2502,10,FALSE),"-")</f>
        <v>-</v>
      </c>
      <c r="K2231" s="27" t="str">
        <f t="shared" si="208"/>
        <v>-</v>
      </c>
      <c r="L2231" s="46" t="str">
        <f>IF($D2231&gt;0,VLOOKUP($D2231,Iscrizioni!$A$2:$M$2502,11,FALSE),"-")</f>
        <v>-</v>
      </c>
      <c r="M2231" s="27" t="str">
        <f>IF($D2231&gt;0,VLOOKUP($D2231,Iscrizioni!$A$2:$N$2502,12,FALSE),"-")</f>
        <v>-</v>
      </c>
      <c r="N2231" s="46" t="str">
        <f>IF($D2231&gt;0,VLOOKUP($D2231,Iscrizioni!$A$2:$M$2502,6,FALSE),"-")</f>
        <v>-</v>
      </c>
      <c r="O2231" s="107" t="str">
        <f>IF($D2231&gt;0,VLOOKUP($D2231,Iscrizioni!$A$2:$M$2502,7,FALSE),"-")</f>
        <v>-</v>
      </c>
      <c r="P2231" s="46" t="str">
        <f>IF($D2231&gt;0,VLOOKUP(LEFT($N2231,1),Regione!$A$2:$C$21,2,FALSE),"-")</f>
        <v>-</v>
      </c>
      <c r="Q2231" s="112" t="str">
        <f ca="1">IF($D2231&gt;0,NormalizzaTempo("D",CELL("tipo",$E2231),$E2231),"-")</f>
        <v>-</v>
      </c>
      <c r="R2231" s="27" t="str">
        <f>IF($D2231&gt;0,VLOOKUP($D2231,Iscrizioni!$A$2:$M$2502,13,FALSE),"-")</f>
        <v>-</v>
      </c>
      <c r="S2231" s="112" t="str">
        <f t="shared" si="211"/>
        <v>-</v>
      </c>
      <c r="T2231" s="112" t="str">
        <f>IF($D2231&gt;0,SUMIFS($S$3:$S2231,$X$3:$X2231,1,$J$3:$J2231,$J2231),"-")</f>
        <v>-</v>
      </c>
      <c r="U2231" s="112" t="str">
        <f t="shared" si="212"/>
        <v>-</v>
      </c>
      <c r="V2231" s="112" t="str">
        <f t="shared" si="209"/>
        <v>-</v>
      </c>
      <c r="W2231" s="27" t="str">
        <f>IF(LEN($C2231)=0,IF($D2231&gt;0,COUNTIFS($A$3:$A2231,$A2231),"-"),"Escluso")</f>
        <v>-</v>
      </c>
      <c r="X2231" s="2" t="str">
        <f>IF(LEN($C2231)=0,IF($D2231&gt;0,COUNTIFS($J$3:$J2231,$J2231,$C$3:$C2231,""),"-"),"Escluso")</f>
        <v>-</v>
      </c>
      <c r="Y2231" s="127" t="str">
        <f t="shared" si="213"/>
        <v>-</v>
      </c>
      <c r="Z2231" s="2" t="str">
        <f>IF($D2231&gt;0,COUNTIFS($O$3:$O2231,$O2231,$L$3:$L2231,$L2231,$I$3:$I2231,$I2231),"-")</f>
        <v>-</v>
      </c>
      <c r="AA2231" s="27" t="str">
        <f>IF($D2231&gt;0,IF(OR($Z2231 &gt;1,$L2231&lt;&gt;"Adulti"),0,VLOOKUP($P2231,Regione!$B$2:$C$22,2,FALSE)),"-")</f>
        <v>-</v>
      </c>
      <c r="AB2231" s="27" t="str">
        <f>IF($D2231&gt;0,IF(COUNTIFS($O$3:$O2231,$O2231,$L$3:$L2231,$L2231,$I$3:$I2231,$I2231) &gt;1,0,SUMIFS($Y$3:$Y$2503,$L$3:$L$2503,$L2231,$O$3:$O$2503,$O2231,$I$3:$I$2503,$I2231)),"-")</f>
        <v>-</v>
      </c>
      <c r="AC2231" s="27" t="str">
        <f t="shared" si="210"/>
        <v>-</v>
      </c>
    </row>
    <row r="2232" spans="1:29" s="1" customFormat="1">
      <c r="A2232" s="13"/>
      <c r="B2232" s="107" t="str">
        <f>IF(COUNTA($A2232)&gt;0,VLOOKUP($A2232,Corsa!$A$1:$F$43,2,FALSE),"-")</f>
        <v>-</v>
      </c>
      <c r="C2232" s="11"/>
      <c r="D2232" s="13"/>
      <c r="E2232" s="13"/>
      <c r="F2232" s="46" t="str">
        <f>IF(COUNTA($A2232)&gt;0,VLOOKUP($A2232,Corsa!$A$1:$F$43,3,FALSE),"-")</f>
        <v>-</v>
      </c>
      <c r="G2232" s="28" t="str">
        <f>IF($D2232&gt;0,VLOOKUP($D2232,Iscrizioni!$A$2:$M$2502,9,FALSE),"-")</f>
        <v>-</v>
      </c>
      <c r="H2232" s="28" t="str">
        <f>IF($D2232&gt;0,VLOOKUP($D2232,Iscrizioni!$A$2:$M$2502,4,FALSE),"-")</f>
        <v>-</v>
      </c>
      <c r="I2232" s="27" t="str">
        <f>IF($D2232&gt;0,VLOOKUP($D2232,Iscrizioni!$A$2:$M$2502,5,FALSE),"-")</f>
        <v>-</v>
      </c>
      <c r="J2232" s="27" t="str">
        <f>IF($D2232&gt;0,VLOOKUP($D2232,Iscrizioni!$A$2:$M$2502,10,FALSE),"-")</f>
        <v>-</v>
      </c>
      <c r="K2232" s="27" t="str">
        <f t="shared" si="208"/>
        <v>-</v>
      </c>
      <c r="L2232" s="46" t="str">
        <f>IF($D2232&gt;0,VLOOKUP($D2232,Iscrizioni!$A$2:$M$2502,11,FALSE),"-")</f>
        <v>-</v>
      </c>
      <c r="M2232" s="27" t="str">
        <f>IF($D2232&gt;0,VLOOKUP($D2232,Iscrizioni!$A$2:$N$2502,12,FALSE),"-")</f>
        <v>-</v>
      </c>
      <c r="N2232" s="46" t="str">
        <f>IF($D2232&gt;0,VLOOKUP($D2232,Iscrizioni!$A$2:$M$2502,6,FALSE),"-")</f>
        <v>-</v>
      </c>
      <c r="O2232" s="107" t="str">
        <f>IF($D2232&gt;0,VLOOKUP($D2232,Iscrizioni!$A$2:$M$2502,7,FALSE),"-")</f>
        <v>-</v>
      </c>
      <c r="P2232" s="46" t="str">
        <f>IF($D2232&gt;0,VLOOKUP(LEFT($N2232,1),Regione!$A$2:$C$21,2,FALSE),"-")</f>
        <v>-</v>
      </c>
      <c r="Q2232" s="112" t="str">
        <f ca="1">IF($D2232&gt;0,NormalizzaTempo("D",CELL("tipo",$E2232),$E2232),"-")</f>
        <v>-</v>
      </c>
      <c r="R2232" s="27" t="str">
        <f>IF($D2232&gt;0,VLOOKUP($D2232,Iscrizioni!$A$2:$M$2502,13,FALSE),"-")</f>
        <v>-</v>
      </c>
      <c r="S2232" s="112" t="str">
        <f t="shared" si="211"/>
        <v>-</v>
      </c>
      <c r="T2232" s="112" t="str">
        <f>IF($D2232&gt;0,SUMIFS($S$3:$S2232,$X$3:$X2232,1,$J$3:$J2232,$J2232),"-")</f>
        <v>-</v>
      </c>
      <c r="U2232" s="112" t="str">
        <f t="shared" si="212"/>
        <v>-</v>
      </c>
      <c r="V2232" s="112" t="str">
        <f t="shared" si="209"/>
        <v>-</v>
      </c>
      <c r="W2232" s="27" t="str">
        <f>IF(LEN($C2232)=0,IF($D2232&gt;0,COUNTIFS($A$3:$A2232,$A2232),"-"),"Escluso")</f>
        <v>-</v>
      </c>
      <c r="X2232" s="2" t="str">
        <f>IF(LEN($C2232)=0,IF($D2232&gt;0,COUNTIFS($J$3:$J2232,$J2232,$C$3:$C2232,""),"-"),"Escluso")</f>
        <v>-</v>
      </c>
      <c r="Y2232" s="127" t="str">
        <f t="shared" si="213"/>
        <v>-</v>
      </c>
      <c r="Z2232" s="2" t="str">
        <f>IF($D2232&gt;0,COUNTIFS($O$3:$O2232,$O2232,$L$3:$L2232,$L2232,$I$3:$I2232,$I2232),"-")</f>
        <v>-</v>
      </c>
      <c r="AA2232" s="27" t="str">
        <f>IF($D2232&gt;0,IF(OR($Z2232 &gt;1,$L2232&lt;&gt;"Adulti"),0,VLOOKUP($P2232,Regione!$B$2:$C$22,2,FALSE)),"-")</f>
        <v>-</v>
      </c>
      <c r="AB2232" s="27" t="str">
        <f>IF($D2232&gt;0,IF(COUNTIFS($O$3:$O2232,$O2232,$L$3:$L2232,$L2232,$I$3:$I2232,$I2232) &gt;1,0,SUMIFS($Y$3:$Y$2503,$L$3:$L$2503,$L2232,$O$3:$O$2503,$O2232,$I$3:$I$2503,$I2232)),"-")</f>
        <v>-</v>
      </c>
      <c r="AC2232" s="27" t="str">
        <f t="shared" si="210"/>
        <v>-</v>
      </c>
    </row>
    <row r="2233" spans="1:29" s="1" customFormat="1">
      <c r="A2233" s="13"/>
      <c r="B2233" s="107" t="str">
        <f>IF(COUNTA($A2233)&gt;0,VLOOKUP($A2233,Corsa!$A$1:$F$43,2,FALSE),"-")</f>
        <v>-</v>
      </c>
      <c r="C2233" s="11"/>
      <c r="D2233" s="13"/>
      <c r="E2233" s="13"/>
      <c r="F2233" s="46" t="str">
        <f>IF(COUNTA($A2233)&gt;0,VLOOKUP($A2233,Corsa!$A$1:$F$43,3,FALSE),"-")</f>
        <v>-</v>
      </c>
      <c r="G2233" s="28" t="str">
        <f>IF($D2233&gt;0,VLOOKUP($D2233,Iscrizioni!$A$2:$M$2502,9,FALSE),"-")</f>
        <v>-</v>
      </c>
      <c r="H2233" s="28" t="str">
        <f>IF($D2233&gt;0,VLOOKUP($D2233,Iscrizioni!$A$2:$M$2502,4,FALSE),"-")</f>
        <v>-</v>
      </c>
      <c r="I2233" s="27" t="str">
        <f>IF($D2233&gt;0,VLOOKUP($D2233,Iscrizioni!$A$2:$M$2502,5,FALSE),"-")</f>
        <v>-</v>
      </c>
      <c r="J2233" s="27" t="str">
        <f>IF($D2233&gt;0,VLOOKUP($D2233,Iscrizioni!$A$2:$M$2502,10,FALSE),"-")</f>
        <v>-</v>
      </c>
      <c r="K2233" s="27" t="str">
        <f t="shared" si="208"/>
        <v>-</v>
      </c>
      <c r="L2233" s="46" t="str">
        <f>IF($D2233&gt;0,VLOOKUP($D2233,Iscrizioni!$A$2:$M$2502,11,FALSE),"-")</f>
        <v>-</v>
      </c>
      <c r="M2233" s="27" t="str">
        <f>IF($D2233&gt;0,VLOOKUP($D2233,Iscrizioni!$A$2:$N$2502,12,FALSE),"-")</f>
        <v>-</v>
      </c>
      <c r="N2233" s="46" t="str">
        <f>IF($D2233&gt;0,VLOOKUP($D2233,Iscrizioni!$A$2:$M$2502,6,FALSE),"-")</f>
        <v>-</v>
      </c>
      <c r="O2233" s="107" t="str">
        <f>IF($D2233&gt;0,VLOOKUP($D2233,Iscrizioni!$A$2:$M$2502,7,FALSE),"-")</f>
        <v>-</v>
      </c>
      <c r="P2233" s="46" t="str">
        <f>IF($D2233&gt;0,VLOOKUP(LEFT($N2233,1),Regione!$A$2:$C$21,2,FALSE),"-")</f>
        <v>-</v>
      </c>
      <c r="Q2233" s="112" t="str">
        <f ca="1">IF($D2233&gt;0,NormalizzaTempo("D",CELL("tipo",$E2233),$E2233),"-")</f>
        <v>-</v>
      </c>
      <c r="R2233" s="27" t="str">
        <f>IF($D2233&gt;0,VLOOKUP($D2233,Iscrizioni!$A$2:$M$2502,13,FALSE),"-")</f>
        <v>-</v>
      </c>
      <c r="S2233" s="112" t="str">
        <f t="shared" si="211"/>
        <v>-</v>
      </c>
      <c r="T2233" s="112" t="str">
        <f>IF($D2233&gt;0,SUMIFS($S$3:$S2233,$X$3:$X2233,1,$J$3:$J2233,$J2233),"-")</f>
        <v>-</v>
      </c>
      <c r="U2233" s="112" t="str">
        <f t="shared" si="212"/>
        <v>-</v>
      </c>
      <c r="V2233" s="112" t="str">
        <f t="shared" si="209"/>
        <v>-</v>
      </c>
      <c r="W2233" s="27" t="str">
        <f>IF(LEN($C2233)=0,IF($D2233&gt;0,COUNTIFS($A$3:$A2233,$A2233),"-"),"Escluso")</f>
        <v>-</v>
      </c>
      <c r="X2233" s="2" t="str">
        <f>IF(LEN($C2233)=0,IF($D2233&gt;0,COUNTIFS($J$3:$J2233,$J2233,$C$3:$C2233,""),"-"),"Escluso")</f>
        <v>-</v>
      </c>
      <c r="Y2233" s="127" t="str">
        <f t="shared" si="213"/>
        <v>-</v>
      </c>
      <c r="Z2233" s="2" t="str">
        <f>IF($D2233&gt;0,COUNTIFS($O$3:$O2233,$O2233,$L$3:$L2233,$L2233,$I$3:$I2233,$I2233),"-")</f>
        <v>-</v>
      </c>
      <c r="AA2233" s="27" t="str">
        <f>IF($D2233&gt;0,IF(OR($Z2233 &gt;1,$L2233&lt;&gt;"Adulti"),0,VLOOKUP($P2233,Regione!$B$2:$C$22,2,FALSE)),"-")</f>
        <v>-</v>
      </c>
      <c r="AB2233" s="27" t="str">
        <f>IF($D2233&gt;0,IF(COUNTIFS($O$3:$O2233,$O2233,$L$3:$L2233,$L2233,$I$3:$I2233,$I2233) &gt;1,0,SUMIFS($Y$3:$Y$2503,$L$3:$L$2503,$L2233,$O$3:$O$2503,$O2233,$I$3:$I$2503,$I2233)),"-")</f>
        <v>-</v>
      </c>
      <c r="AC2233" s="27" t="str">
        <f t="shared" si="210"/>
        <v>-</v>
      </c>
    </row>
    <row r="2234" spans="1:29" s="1" customFormat="1">
      <c r="A2234" s="13"/>
      <c r="B2234" s="107" t="str">
        <f>IF(COUNTA($A2234)&gt;0,VLOOKUP($A2234,Corsa!$A$1:$F$43,2,FALSE),"-")</f>
        <v>-</v>
      </c>
      <c r="C2234" s="11"/>
      <c r="D2234" s="13"/>
      <c r="E2234" s="13"/>
      <c r="F2234" s="46" t="str">
        <f>IF(COUNTA($A2234)&gt;0,VLOOKUP($A2234,Corsa!$A$1:$F$43,3,FALSE),"-")</f>
        <v>-</v>
      </c>
      <c r="G2234" s="28" t="str">
        <f>IF($D2234&gt;0,VLOOKUP($D2234,Iscrizioni!$A$2:$M$2502,9,FALSE),"-")</f>
        <v>-</v>
      </c>
      <c r="H2234" s="28" t="str">
        <f>IF($D2234&gt;0,VLOOKUP($D2234,Iscrizioni!$A$2:$M$2502,4,FALSE),"-")</f>
        <v>-</v>
      </c>
      <c r="I2234" s="27" t="str">
        <f>IF($D2234&gt;0,VLOOKUP($D2234,Iscrizioni!$A$2:$M$2502,5,FALSE),"-")</f>
        <v>-</v>
      </c>
      <c r="J2234" s="27" t="str">
        <f>IF($D2234&gt;0,VLOOKUP($D2234,Iscrizioni!$A$2:$M$2502,10,FALSE),"-")</f>
        <v>-</v>
      </c>
      <c r="K2234" s="27" t="str">
        <f t="shared" si="208"/>
        <v>-</v>
      </c>
      <c r="L2234" s="46" t="str">
        <f>IF($D2234&gt;0,VLOOKUP($D2234,Iscrizioni!$A$2:$M$2502,11,FALSE),"-")</f>
        <v>-</v>
      </c>
      <c r="M2234" s="27" t="str">
        <f>IF($D2234&gt;0,VLOOKUP($D2234,Iscrizioni!$A$2:$N$2502,12,FALSE),"-")</f>
        <v>-</v>
      </c>
      <c r="N2234" s="46" t="str">
        <f>IF($D2234&gt;0,VLOOKUP($D2234,Iscrizioni!$A$2:$M$2502,6,FALSE),"-")</f>
        <v>-</v>
      </c>
      <c r="O2234" s="107" t="str">
        <f>IF($D2234&gt;0,VLOOKUP($D2234,Iscrizioni!$A$2:$M$2502,7,FALSE),"-")</f>
        <v>-</v>
      </c>
      <c r="P2234" s="46" t="str">
        <f>IF($D2234&gt;0,VLOOKUP(LEFT($N2234,1),Regione!$A$2:$C$21,2,FALSE),"-")</f>
        <v>-</v>
      </c>
      <c r="Q2234" s="112" t="str">
        <f ca="1">IF($D2234&gt;0,NormalizzaTempo("D",CELL("tipo",$E2234),$E2234),"-")</f>
        <v>-</v>
      </c>
      <c r="R2234" s="27" t="str">
        <f>IF($D2234&gt;0,VLOOKUP($D2234,Iscrizioni!$A$2:$M$2502,13,FALSE),"-")</f>
        <v>-</v>
      </c>
      <c r="S2234" s="112" t="str">
        <f t="shared" si="211"/>
        <v>-</v>
      </c>
      <c r="T2234" s="112" t="str">
        <f>IF($D2234&gt;0,SUMIFS($S$3:$S2234,$X$3:$X2234,1,$J$3:$J2234,$J2234),"-")</f>
        <v>-</v>
      </c>
      <c r="U2234" s="112" t="str">
        <f t="shared" si="212"/>
        <v>-</v>
      </c>
      <c r="V2234" s="112" t="str">
        <f t="shared" si="209"/>
        <v>-</v>
      </c>
      <c r="W2234" s="27" t="str">
        <f>IF(LEN($C2234)=0,IF($D2234&gt;0,COUNTIFS($A$3:$A2234,$A2234),"-"),"Escluso")</f>
        <v>-</v>
      </c>
      <c r="X2234" s="2" t="str">
        <f>IF(LEN($C2234)=0,IF($D2234&gt;0,COUNTIFS($J$3:$J2234,$J2234,$C$3:$C2234,""),"-"),"Escluso")</f>
        <v>-</v>
      </c>
      <c r="Y2234" s="127" t="str">
        <f t="shared" si="213"/>
        <v>-</v>
      </c>
      <c r="Z2234" s="2" t="str">
        <f>IF($D2234&gt;0,COUNTIFS($O$3:$O2234,$O2234,$L$3:$L2234,$L2234,$I$3:$I2234,$I2234),"-")</f>
        <v>-</v>
      </c>
      <c r="AA2234" s="27" t="str">
        <f>IF($D2234&gt;0,IF(OR($Z2234 &gt;1,$L2234&lt;&gt;"Adulti"),0,VLOOKUP($P2234,Regione!$B$2:$C$22,2,FALSE)),"-")</f>
        <v>-</v>
      </c>
      <c r="AB2234" s="27" t="str">
        <f>IF($D2234&gt;0,IF(COUNTIFS($O$3:$O2234,$O2234,$L$3:$L2234,$L2234,$I$3:$I2234,$I2234) &gt;1,0,SUMIFS($Y$3:$Y$2503,$L$3:$L$2503,$L2234,$O$3:$O$2503,$O2234,$I$3:$I$2503,$I2234)),"-")</f>
        <v>-</v>
      </c>
      <c r="AC2234" s="27" t="str">
        <f t="shared" si="210"/>
        <v>-</v>
      </c>
    </row>
    <row r="2235" spans="1:29" s="1" customFormat="1">
      <c r="A2235" s="13"/>
      <c r="B2235" s="107" t="str">
        <f>IF(COUNTA($A2235)&gt;0,VLOOKUP($A2235,Corsa!$A$1:$F$43,2,FALSE),"-")</f>
        <v>-</v>
      </c>
      <c r="C2235" s="11"/>
      <c r="D2235" s="13"/>
      <c r="E2235" s="13"/>
      <c r="F2235" s="46" t="str">
        <f>IF(COUNTA($A2235)&gt;0,VLOOKUP($A2235,Corsa!$A$1:$F$43,3,FALSE),"-")</f>
        <v>-</v>
      </c>
      <c r="G2235" s="28" t="str">
        <f>IF($D2235&gt;0,VLOOKUP($D2235,Iscrizioni!$A$2:$M$2502,9,FALSE),"-")</f>
        <v>-</v>
      </c>
      <c r="H2235" s="28" t="str">
        <f>IF($D2235&gt;0,VLOOKUP($D2235,Iscrizioni!$A$2:$M$2502,4,FALSE),"-")</f>
        <v>-</v>
      </c>
      <c r="I2235" s="27" t="str">
        <f>IF($D2235&gt;0,VLOOKUP($D2235,Iscrizioni!$A$2:$M$2502,5,FALSE),"-")</f>
        <v>-</v>
      </c>
      <c r="J2235" s="27" t="str">
        <f>IF($D2235&gt;0,VLOOKUP($D2235,Iscrizioni!$A$2:$M$2502,10,FALSE),"-")</f>
        <v>-</v>
      </c>
      <c r="K2235" s="27" t="str">
        <f t="shared" si="208"/>
        <v>-</v>
      </c>
      <c r="L2235" s="46" t="str">
        <f>IF($D2235&gt;0,VLOOKUP($D2235,Iscrizioni!$A$2:$M$2502,11,FALSE),"-")</f>
        <v>-</v>
      </c>
      <c r="M2235" s="27" t="str">
        <f>IF($D2235&gt;0,VLOOKUP($D2235,Iscrizioni!$A$2:$N$2502,12,FALSE),"-")</f>
        <v>-</v>
      </c>
      <c r="N2235" s="46" t="str">
        <f>IF($D2235&gt;0,VLOOKUP($D2235,Iscrizioni!$A$2:$M$2502,6,FALSE),"-")</f>
        <v>-</v>
      </c>
      <c r="O2235" s="107" t="str">
        <f>IF($D2235&gt;0,VLOOKUP($D2235,Iscrizioni!$A$2:$M$2502,7,FALSE),"-")</f>
        <v>-</v>
      </c>
      <c r="P2235" s="46" t="str">
        <f>IF($D2235&gt;0,VLOOKUP(LEFT($N2235,1),Regione!$A$2:$C$21,2,FALSE),"-")</f>
        <v>-</v>
      </c>
      <c r="Q2235" s="112" t="str">
        <f ca="1">IF($D2235&gt;0,NormalizzaTempo("D",CELL("tipo",$E2235),$E2235),"-")</f>
        <v>-</v>
      </c>
      <c r="R2235" s="27" t="str">
        <f>IF($D2235&gt;0,VLOOKUP($D2235,Iscrizioni!$A$2:$M$2502,13,FALSE),"-")</f>
        <v>-</v>
      </c>
      <c r="S2235" s="112" t="str">
        <f t="shared" si="211"/>
        <v>-</v>
      </c>
      <c r="T2235" s="112" t="str">
        <f>IF($D2235&gt;0,SUMIFS($S$3:$S2235,$X$3:$X2235,1,$J$3:$J2235,$J2235),"-")</f>
        <v>-</v>
      </c>
      <c r="U2235" s="112" t="str">
        <f t="shared" si="212"/>
        <v>-</v>
      </c>
      <c r="V2235" s="112" t="str">
        <f t="shared" si="209"/>
        <v>-</v>
      </c>
      <c r="W2235" s="27" t="str">
        <f>IF(LEN($C2235)=0,IF($D2235&gt;0,COUNTIFS($A$3:$A2235,$A2235),"-"),"Escluso")</f>
        <v>-</v>
      </c>
      <c r="X2235" s="2" t="str">
        <f>IF(LEN($C2235)=0,IF($D2235&gt;0,COUNTIFS($J$3:$J2235,$J2235,$C$3:$C2235,""),"-"),"Escluso")</f>
        <v>-</v>
      </c>
      <c r="Y2235" s="127" t="str">
        <f t="shared" si="213"/>
        <v>-</v>
      </c>
      <c r="Z2235" s="2" t="str">
        <f>IF($D2235&gt;0,COUNTIFS($O$3:$O2235,$O2235,$L$3:$L2235,$L2235,$I$3:$I2235,$I2235),"-")</f>
        <v>-</v>
      </c>
      <c r="AA2235" s="27" t="str">
        <f>IF($D2235&gt;0,IF(OR($Z2235 &gt;1,$L2235&lt;&gt;"Adulti"),0,VLOOKUP($P2235,Regione!$B$2:$C$22,2,FALSE)),"-")</f>
        <v>-</v>
      </c>
      <c r="AB2235" s="27" t="str">
        <f>IF($D2235&gt;0,IF(COUNTIFS($O$3:$O2235,$O2235,$L$3:$L2235,$L2235,$I$3:$I2235,$I2235) &gt;1,0,SUMIFS($Y$3:$Y$2503,$L$3:$L$2503,$L2235,$O$3:$O$2503,$O2235,$I$3:$I$2503,$I2235)),"-")</f>
        <v>-</v>
      </c>
      <c r="AC2235" s="27" t="str">
        <f t="shared" si="210"/>
        <v>-</v>
      </c>
    </row>
    <row r="2236" spans="1:29" s="1" customFormat="1">
      <c r="A2236" s="13"/>
      <c r="B2236" s="107" t="str">
        <f>IF(COUNTA($A2236)&gt;0,VLOOKUP($A2236,Corsa!$A$1:$F$43,2,FALSE),"-")</f>
        <v>-</v>
      </c>
      <c r="C2236" s="11"/>
      <c r="D2236" s="13"/>
      <c r="E2236" s="13"/>
      <c r="F2236" s="46" t="str">
        <f>IF(COUNTA($A2236)&gt;0,VLOOKUP($A2236,Corsa!$A$1:$F$43,3,FALSE),"-")</f>
        <v>-</v>
      </c>
      <c r="G2236" s="28" t="str">
        <f>IF($D2236&gt;0,VLOOKUP($D2236,Iscrizioni!$A$2:$M$2502,9,FALSE),"-")</f>
        <v>-</v>
      </c>
      <c r="H2236" s="28" t="str">
        <f>IF($D2236&gt;0,VLOOKUP($D2236,Iscrizioni!$A$2:$M$2502,4,FALSE),"-")</f>
        <v>-</v>
      </c>
      <c r="I2236" s="27" t="str">
        <f>IF($D2236&gt;0,VLOOKUP($D2236,Iscrizioni!$A$2:$M$2502,5,FALSE),"-")</f>
        <v>-</v>
      </c>
      <c r="J2236" s="27" t="str">
        <f>IF($D2236&gt;0,VLOOKUP($D2236,Iscrizioni!$A$2:$M$2502,10,FALSE),"-")</f>
        <v>-</v>
      </c>
      <c r="K2236" s="27" t="str">
        <f t="shared" si="208"/>
        <v>-</v>
      </c>
      <c r="L2236" s="46" t="str">
        <f>IF($D2236&gt;0,VLOOKUP($D2236,Iscrizioni!$A$2:$M$2502,11,FALSE),"-")</f>
        <v>-</v>
      </c>
      <c r="M2236" s="27" t="str">
        <f>IF($D2236&gt;0,VLOOKUP($D2236,Iscrizioni!$A$2:$N$2502,12,FALSE),"-")</f>
        <v>-</v>
      </c>
      <c r="N2236" s="46" t="str">
        <f>IF($D2236&gt;0,VLOOKUP($D2236,Iscrizioni!$A$2:$M$2502,6,FALSE),"-")</f>
        <v>-</v>
      </c>
      <c r="O2236" s="107" t="str">
        <f>IF($D2236&gt;0,VLOOKUP($D2236,Iscrizioni!$A$2:$M$2502,7,FALSE),"-")</f>
        <v>-</v>
      </c>
      <c r="P2236" s="46" t="str">
        <f>IF($D2236&gt;0,VLOOKUP(LEFT($N2236,1),Regione!$A$2:$C$21,2,FALSE),"-")</f>
        <v>-</v>
      </c>
      <c r="Q2236" s="112" t="str">
        <f ca="1">IF($D2236&gt;0,NormalizzaTempo("D",CELL("tipo",$E2236),$E2236),"-")</f>
        <v>-</v>
      </c>
      <c r="R2236" s="27" t="str">
        <f>IF($D2236&gt;0,VLOOKUP($D2236,Iscrizioni!$A$2:$M$2502,13,FALSE),"-")</f>
        <v>-</v>
      </c>
      <c r="S2236" s="112" t="str">
        <f t="shared" si="211"/>
        <v>-</v>
      </c>
      <c r="T2236" s="112" t="str">
        <f>IF($D2236&gt;0,SUMIFS($S$3:$S2236,$X$3:$X2236,1,$J$3:$J2236,$J2236),"-")</f>
        <v>-</v>
      </c>
      <c r="U2236" s="112" t="str">
        <f t="shared" si="212"/>
        <v>-</v>
      </c>
      <c r="V2236" s="112" t="str">
        <f t="shared" si="209"/>
        <v>-</v>
      </c>
      <c r="W2236" s="27" t="str">
        <f>IF(LEN($C2236)=0,IF($D2236&gt;0,COUNTIFS($A$3:$A2236,$A2236),"-"),"Escluso")</f>
        <v>-</v>
      </c>
      <c r="X2236" s="2" t="str">
        <f>IF(LEN($C2236)=0,IF($D2236&gt;0,COUNTIFS($J$3:$J2236,$J2236,$C$3:$C2236,""),"-"),"Escluso")</f>
        <v>-</v>
      </c>
      <c r="Y2236" s="127" t="str">
        <f t="shared" si="213"/>
        <v>-</v>
      </c>
      <c r="Z2236" s="2" t="str">
        <f>IF($D2236&gt;0,COUNTIFS($O$3:$O2236,$O2236,$L$3:$L2236,$L2236,$I$3:$I2236,$I2236),"-")</f>
        <v>-</v>
      </c>
      <c r="AA2236" s="27" t="str">
        <f>IF($D2236&gt;0,IF(OR($Z2236 &gt;1,$L2236&lt;&gt;"Adulti"),0,VLOOKUP($P2236,Regione!$B$2:$C$22,2,FALSE)),"-")</f>
        <v>-</v>
      </c>
      <c r="AB2236" s="27" t="str">
        <f>IF($D2236&gt;0,IF(COUNTIFS($O$3:$O2236,$O2236,$L$3:$L2236,$L2236,$I$3:$I2236,$I2236) &gt;1,0,SUMIFS($Y$3:$Y$2503,$L$3:$L$2503,$L2236,$O$3:$O$2503,$O2236,$I$3:$I$2503,$I2236)),"-")</f>
        <v>-</v>
      </c>
      <c r="AC2236" s="27" t="str">
        <f t="shared" si="210"/>
        <v>-</v>
      </c>
    </row>
    <row r="2237" spans="1:29" s="1" customFormat="1">
      <c r="A2237" s="13"/>
      <c r="B2237" s="107" t="str">
        <f>IF(COUNTA($A2237)&gt;0,VLOOKUP($A2237,Corsa!$A$1:$F$43,2,FALSE),"-")</f>
        <v>-</v>
      </c>
      <c r="C2237" s="11"/>
      <c r="D2237" s="13"/>
      <c r="E2237" s="13"/>
      <c r="F2237" s="46" t="str">
        <f>IF(COUNTA($A2237)&gt;0,VLOOKUP($A2237,Corsa!$A$1:$F$43,3,FALSE),"-")</f>
        <v>-</v>
      </c>
      <c r="G2237" s="28" t="str">
        <f>IF($D2237&gt;0,VLOOKUP($D2237,Iscrizioni!$A$2:$M$2502,9,FALSE),"-")</f>
        <v>-</v>
      </c>
      <c r="H2237" s="28" t="str">
        <f>IF($D2237&gt;0,VLOOKUP($D2237,Iscrizioni!$A$2:$M$2502,4,FALSE),"-")</f>
        <v>-</v>
      </c>
      <c r="I2237" s="27" t="str">
        <f>IF($D2237&gt;0,VLOOKUP($D2237,Iscrizioni!$A$2:$M$2502,5,FALSE),"-")</f>
        <v>-</v>
      </c>
      <c r="J2237" s="27" t="str">
        <f>IF($D2237&gt;0,VLOOKUP($D2237,Iscrizioni!$A$2:$M$2502,10,FALSE),"-")</f>
        <v>-</v>
      </c>
      <c r="K2237" s="27" t="str">
        <f t="shared" si="208"/>
        <v>-</v>
      </c>
      <c r="L2237" s="46" t="str">
        <f>IF($D2237&gt;0,VLOOKUP($D2237,Iscrizioni!$A$2:$M$2502,11,FALSE),"-")</f>
        <v>-</v>
      </c>
      <c r="M2237" s="27" t="str">
        <f>IF($D2237&gt;0,VLOOKUP($D2237,Iscrizioni!$A$2:$N$2502,12,FALSE),"-")</f>
        <v>-</v>
      </c>
      <c r="N2237" s="46" t="str">
        <f>IF($D2237&gt;0,VLOOKUP($D2237,Iscrizioni!$A$2:$M$2502,6,FALSE),"-")</f>
        <v>-</v>
      </c>
      <c r="O2237" s="107" t="str">
        <f>IF($D2237&gt;0,VLOOKUP($D2237,Iscrizioni!$A$2:$M$2502,7,FALSE),"-")</f>
        <v>-</v>
      </c>
      <c r="P2237" s="46" t="str">
        <f>IF($D2237&gt;0,VLOOKUP(LEFT($N2237,1),Regione!$A$2:$C$21,2,FALSE),"-")</f>
        <v>-</v>
      </c>
      <c r="Q2237" s="112" t="str">
        <f ca="1">IF($D2237&gt;0,NormalizzaTempo("D",CELL("tipo",$E2237),$E2237),"-")</f>
        <v>-</v>
      </c>
      <c r="R2237" s="27" t="str">
        <f>IF($D2237&gt;0,VLOOKUP($D2237,Iscrizioni!$A$2:$M$2502,13,FALSE),"-")</f>
        <v>-</v>
      </c>
      <c r="S2237" s="112" t="str">
        <f t="shared" si="211"/>
        <v>-</v>
      </c>
      <c r="T2237" s="112" t="str">
        <f>IF($D2237&gt;0,SUMIFS($S$3:$S2237,$X$3:$X2237,1,$J$3:$J2237,$J2237),"-")</f>
        <v>-</v>
      </c>
      <c r="U2237" s="112" t="str">
        <f t="shared" si="212"/>
        <v>-</v>
      </c>
      <c r="V2237" s="112" t="str">
        <f t="shared" si="209"/>
        <v>-</v>
      </c>
      <c r="W2237" s="27" t="str">
        <f>IF(LEN($C2237)=0,IF($D2237&gt;0,COUNTIFS($A$3:$A2237,$A2237),"-"),"Escluso")</f>
        <v>-</v>
      </c>
      <c r="X2237" s="2" t="str">
        <f>IF(LEN($C2237)=0,IF($D2237&gt;0,COUNTIFS($J$3:$J2237,$J2237,$C$3:$C2237,""),"-"),"Escluso")</f>
        <v>-</v>
      </c>
      <c r="Y2237" s="127" t="str">
        <f t="shared" si="213"/>
        <v>-</v>
      </c>
      <c r="Z2237" s="2" t="str">
        <f>IF($D2237&gt;0,COUNTIFS($O$3:$O2237,$O2237,$L$3:$L2237,$L2237,$I$3:$I2237,$I2237),"-")</f>
        <v>-</v>
      </c>
      <c r="AA2237" s="27" t="str">
        <f>IF($D2237&gt;0,IF(OR($Z2237 &gt;1,$L2237&lt;&gt;"Adulti"),0,VLOOKUP($P2237,Regione!$B$2:$C$22,2,FALSE)),"-")</f>
        <v>-</v>
      </c>
      <c r="AB2237" s="27" t="str">
        <f>IF($D2237&gt;0,IF(COUNTIFS($O$3:$O2237,$O2237,$L$3:$L2237,$L2237,$I$3:$I2237,$I2237) &gt;1,0,SUMIFS($Y$3:$Y$2503,$L$3:$L$2503,$L2237,$O$3:$O$2503,$O2237,$I$3:$I$2503,$I2237)),"-")</f>
        <v>-</v>
      </c>
      <c r="AC2237" s="27" t="str">
        <f t="shared" si="210"/>
        <v>-</v>
      </c>
    </row>
    <row r="2238" spans="1:29" s="1" customFormat="1">
      <c r="A2238" s="13"/>
      <c r="B2238" s="107" t="str">
        <f>IF(COUNTA($A2238)&gt;0,VLOOKUP($A2238,Corsa!$A$1:$F$43,2,FALSE),"-")</f>
        <v>-</v>
      </c>
      <c r="C2238" s="11"/>
      <c r="D2238" s="13"/>
      <c r="E2238" s="13"/>
      <c r="F2238" s="46" t="str">
        <f>IF(COUNTA($A2238)&gt;0,VLOOKUP($A2238,Corsa!$A$1:$F$43,3,FALSE),"-")</f>
        <v>-</v>
      </c>
      <c r="G2238" s="28" t="str">
        <f>IF($D2238&gt;0,VLOOKUP($D2238,Iscrizioni!$A$2:$M$2502,9,FALSE),"-")</f>
        <v>-</v>
      </c>
      <c r="H2238" s="28" t="str">
        <f>IF($D2238&gt;0,VLOOKUP($D2238,Iscrizioni!$A$2:$M$2502,4,FALSE),"-")</f>
        <v>-</v>
      </c>
      <c r="I2238" s="27" t="str">
        <f>IF($D2238&gt;0,VLOOKUP($D2238,Iscrizioni!$A$2:$M$2502,5,FALSE),"-")</f>
        <v>-</v>
      </c>
      <c r="J2238" s="27" t="str">
        <f>IF($D2238&gt;0,VLOOKUP($D2238,Iscrizioni!$A$2:$M$2502,10,FALSE),"-")</f>
        <v>-</v>
      </c>
      <c r="K2238" s="27" t="str">
        <f t="shared" si="208"/>
        <v>-</v>
      </c>
      <c r="L2238" s="46" t="str">
        <f>IF($D2238&gt;0,VLOOKUP($D2238,Iscrizioni!$A$2:$M$2502,11,FALSE),"-")</f>
        <v>-</v>
      </c>
      <c r="M2238" s="27" t="str">
        <f>IF($D2238&gt;0,VLOOKUP($D2238,Iscrizioni!$A$2:$N$2502,12,FALSE),"-")</f>
        <v>-</v>
      </c>
      <c r="N2238" s="46" t="str">
        <f>IF($D2238&gt;0,VLOOKUP($D2238,Iscrizioni!$A$2:$M$2502,6,FALSE),"-")</f>
        <v>-</v>
      </c>
      <c r="O2238" s="107" t="str">
        <f>IF($D2238&gt;0,VLOOKUP($D2238,Iscrizioni!$A$2:$M$2502,7,FALSE),"-")</f>
        <v>-</v>
      </c>
      <c r="P2238" s="46" t="str">
        <f>IF($D2238&gt;0,VLOOKUP(LEFT($N2238,1),Regione!$A$2:$C$21,2,FALSE),"-")</f>
        <v>-</v>
      </c>
      <c r="Q2238" s="112" t="str">
        <f ca="1">IF($D2238&gt;0,NormalizzaTempo("D",CELL("tipo",$E2238),$E2238),"-")</f>
        <v>-</v>
      </c>
      <c r="R2238" s="27" t="str">
        <f>IF($D2238&gt;0,VLOOKUP($D2238,Iscrizioni!$A$2:$M$2502,13,FALSE),"-")</f>
        <v>-</v>
      </c>
      <c r="S2238" s="112" t="str">
        <f t="shared" si="211"/>
        <v>-</v>
      </c>
      <c r="T2238" s="112" t="str">
        <f>IF($D2238&gt;0,SUMIFS($S$3:$S2238,$X$3:$X2238,1,$J$3:$J2238,$J2238),"-")</f>
        <v>-</v>
      </c>
      <c r="U2238" s="112" t="str">
        <f t="shared" si="212"/>
        <v>-</v>
      </c>
      <c r="V2238" s="112" t="str">
        <f t="shared" si="209"/>
        <v>-</v>
      </c>
      <c r="W2238" s="27" t="str">
        <f>IF(LEN($C2238)=0,IF($D2238&gt;0,COUNTIFS($A$3:$A2238,$A2238),"-"),"Escluso")</f>
        <v>-</v>
      </c>
      <c r="X2238" s="2" t="str">
        <f>IF(LEN($C2238)=0,IF($D2238&gt;0,COUNTIFS($J$3:$J2238,$J2238,$C$3:$C2238,""),"-"),"Escluso")</f>
        <v>-</v>
      </c>
      <c r="Y2238" s="127" t="str">
        <f t="shared" si="213"/>
        <v>-</v>
      </c>
      <c r="Z2238" s="2" t="str">
        <f>IF($D2238&gt;0,COUNTIFS($O$3:$O2238,$O2238,$L$3:$L2238,$L2238,$I$3:$I2238,$I2238),"-")</f>
        <v>-</v>
      </c>
      <c r="AA2238" s="27" t="str">
        <f>IF($D2238&gt;0,IF(OR($Z2238 &gt;1,$L2238&lt;&gt;"Adulti"),0,VLOOKUP($P2238,Regione!$B$2:$C$22,2,FALSE)),"-")</f>
        <v>-</v>
      </c>
      <c r="AB2238" s="27" t="str">
        <f>IF($D2238&gt;0,IF(COUNTIFS($O$3:$O2238,$O2238,$L$3:$L2238,$L2238,$I$3:$I2238,$I2238) &gt;1,0,SUMIFS($Y$3:$Y$2503,$L$3:$L$2503,$L2238,$O$3:$O$2503,$O2238,$I$3:$I$2503,$I2238)),"-")</f>
        <v>-</v>
      </c>
      <c r="AC2238" s="27" t="str">
        <f t="shared" si="210"/>
        <v>-</v>
      </c>
    </row>
    <row r="2239" spans="1:29" s="1" customFormat="1">
      <c r="A2239" s="13"/>
      <c r="B2239" s="107" t="str">
        <f>IF(COUNTA($A2239)&gt;0,VLOOKUP($A2239,Corsa!$A$1:$F$43,2,FALSE),"-")</f>
        <v>-</v>
      </c>
      <c r="C2239" s="11"/>
      <c r="D2239" s="13"/>
      <c r="E2239" s="13"/>
      <c r="F2239" s="46" t="str">
        <f>IF(COUNTA($A2239)&gt;0,VLOOKUP($A2239,Corsa!$A$1:$F$43,3,FALSE),"-")</f>
        <v>-</v>
      </c>
      <c r="G2239" s="28" t="str">
        <f>IF($D2239&gt;0,VLOOKUP($D2239,Iscrizioni!$A$2:$M$2502,9,FALSE),"-")</f>
        <v>-</v>
      </c>
      <c r="H2239" s="28" t="str">
        <f>IF($D2239&gt;0,VLOOKUP($D2239,Iscrizioni!$A$2:$M$2502,4,FALSE),"-")</f>
        <v>-</v>
      </c>
      <c r="I2239" s="27" t="str">
        <f>IF($D2239&gt;0,VLOOKUP($D2239,Iscrizioni!$A$2:$M$2502,5,FALSE),"-")</f>
        <v>-</v>
      </c>
      <c r="J2239" s="27" t="str">
        <f>IF($D2239&gt;0,VLOOKUP($D2239,Iscrizioni!$A$2:$M$2502,10,FALSE),"-")</f>
        <v>-</v>
      </c>
      <c r="K2239" s="27" t="str">
        <f t="shared" si="208"/>
        <v>-</v>
      </c>
      <c r="L2239" s="46" t="str">
        <f>IF($D2239&gt;0,VLOOKUP($D2239,Iscrizioni!$A$2:$M$2502,11,FALSE),"-")</f>
        <v>-</v>
      </c>
      <c r="M2239" s="27" t="str">
        <f>IF($D2239&gt;0,VLOOKUP($D2239,Iscrizioni!$A$2:$N$2502,12,FALSE),"-")</f>
        <v>-</v>
      </c>
      <c r="N2239" s="46" t="str">
        <f>IF($D2239&gt;0,VLOOKUP($D2239,Iscrizioni!$A$2:$M$2502,6,FALSE),"-")</f>
        <v>-</v>
      </c>
      <c r="O2239" s="107" t="str">
        <f>IF($D2239&gt;0,VLOOKUP($D2239,Iscrizioni!$A$2:$M$2502,7,FALSE),"-")</f>
        <v>-</v>
      </c>
      <c r="P2239" s="46" t="str">
        <f>IF($D2239&gt;0,VLOOKUP(LEFT($N2239,1),Regione!$A$2:$C$21,2,FALSE),"-")</f>
        <v>-</v>
      </c>
      <c r="Q2239" s="112" t="str">
        <f ca="1">IF($D2239&gt;0,NormalizzaTempo("D",CELL("tipo",$E2239),$E2239),"-")</f>
        <v>-</v>
      </c>
      <c r="R2239" s="27" t="str">
        <f>IF($D2239&gt;0,VLOOKUP($D2239,Iscrizioni!$A$2:$M$2502,13,FALSE),"-")</f>
        <v>-</v>
      </c>
      <c r="S2239" s="112" t="str">
        <f t="shared" si="211"/>
        <v>-</v>
      </c>
      <c r="T2239" s="112" t="str">
        <f>IF($D2239&gt;0,SUMIFS($S$3:$S2239,$X$3:$X2239,1,$J$3:$J2239,$J2239),"-")</f>
        <v>-</v>
      </c>
      <c r="U2239" s="112" t="str">
        <f t="shared" si="212"/>
        <v>-</v>
      </c>
      <c r="V2239" s="112" t="str">
        <f t="shared" si="209"/>
        <v>-</v>
      </c>
      <c r="W2239" s="27" t="str">
        <f>IF(LEN($C2239)=0,IF($D2239&gt;0,COUNTIFS($A$3:$A2239,$A2239),"-"),"Escluso")</f>
        <v>-</v>
      </c>
      <c r="X2239" s="2" t="str">
        <f>IF(LEN($C2239)=0,IF($D2239&gt;0,COUNTIFS($J$3:$J2239,$J2239,$C$3:$C2239,""),"-"),"Escluso")</f>
        <v>-</v>
      </c>
      <c r="Y2239" s="127" t="str">
        <f t="shared" si="213"/>
        <v>-</v>
      </c>
      <c r="Z2239" s="2" t="str">
        <f>IF($D2239&gt;0,COUNTIFS($O$3:$O2239,$O2239,$L$3:$L2239,$L2239,$I$3:$I2239,$I2239),"-")</f>
        <v>-</v>
      </c>
      <c r="AA2239" s="27" t="str">
        <f>IF($D2239&gt;0,IF(OR($Z2239 &gt;1,$L2239&lt;&gt;"Adulti"),0,VLOOKUP($P2239,Regione!$B$2:$C$22,2,FALSE)),"-")</f>
        <v>-</v>
      </c>
      <c r="AB2239" s="27" t="str">
        <f>IF($D2239&gt;0,IF(COUNTIFS($O$3:$O2239,$O2239,$L$3:$L2239,$L2239,$I$3:$I2239,$I2239) &gt;1,0,SUMIFS($Y$3:$Y$2503,$L$3:$L$2503,$L2239,$O$3:$O$2503,$O2239,$I$3:$I$2503,$I2239)),"-")</f>
        <v>-</v>
      </c>
      <c r="AC2239" s="27" t="str">
        <f t="shared" si="210"/>
        <v>-</v>
      </c>
    </row>
    <row r="2240" spans="1:29" s="1" customFormat="1">
      <c r="A2240" s="13"/>
      <c r="B2240" s="107" t="str">
        <f>IF(COUNTA($A2240)&gt;0,VLOOKUP($A2240,Corsa!$A$1:$F$43,2,FALSE),"-")</f>
        <v>-</v>
      </c>
      <c r="C2240" s="11"/>
      <c r="D2240" s="13"/>
      <c r="E2240" s="13"/>
      <c r="F2240" s="46" t="str">
        <f>IF(COUNTA($A2240)&gt;0,VLOOKUP($A2240,Corsa!$A$1:$F$43,3,FALSE),"-")</f>
        <v>-</v>
      </c>
      <c r="G2240" s="28" t="str">
        <f>IF($D2240&gt;0,VLOOKUP($D2240,Iscrizioni!$A$2:$M$2502,9,FALSE),"-")</f>
        <v>-</v>
      </c>
      <c r="H2240" s="28" t="str">
        <f>IF($D2240&gt;0,VLOOKUP($D2240,Iscrizioni!$A$2:$M$2502,4,FALSE),"-")</f>
        <v>-</v>
      </c>
      <c r="I2240" s="27" t="str">
        <f>IF($D2240&gt;0,VLOOKUP($D2240,Iscrizioni!$A$2:$M$2502,5,FALSE),"-")</f>
        <v>-</v>
      </c>
      <c r="J2240" s="27" t="str">
        <f>IF($D2240&gt;0,VLOOKUP($D2240,Iscrizioni!$A$2:$M$2502,10,FALSE),"-")</f>
        <v>-</v>
      </c>
      <c r="K2240" s="27" t="str">
        <f t="shared" si="208"/>
        <v>-</v>
      </c>
      <c r="L2240" s="46" t="str">
        <f>IF($D2240&gt;0,VLOOKUP($D2240,Iscrizioni!$A$2:$M$2502,11,FALSE),"-")</f>
        <v>-</v>
      </c>
      <c r="M2240" s="27" t="str">
        <f>IF($D2240&gt;0,VLOOKUP($D2240,Iscrizioni!$A$2:$N$2502,12,FALSE),"-")</f>
        <v>-</v>
      </c>
      <c r="N2240" s="46" t="str">
        <f>IF($D2240&gt;0,VLOOKUP($D2240,Iscrizioni!$A$2:$M$2502,6,FALSE),"-")</f>
        <v>-</v>
      </c>
      <c r="O2240" s="107" t="str">
        <f>IF($D2240&gt;0,VLOOKUP($D2240,Iscrizioni!$A$2:$M$2502,7,FALSE),"-")</f>
        <v>-</v>
      </c>
      <c r="P2240" s="46" t="str">
        <f>IF($D2240&gt;0,VLOOKUP(LEFT($N2240,1),Regione!$A$2:$C$21,2,FALSE),"-")</f>
        <v>-</v>
      </c>
      <c r="Q2240" s="112" t="str">
        <f ca="1">IF($D2240&gt;0,NormalizzaTempo("D",CELL("tipo",$E2240),$E2240),"-")</f>
        <v>-</v>
      </c>
      <c r="R2240" s="27" t="str">
        <f>IF($D2240&gt;0,VLOOKUP($D2240,Iscrizioni!$A$2:$M$2502,13,FALSE),"-")</f>
        <v>-</v>
      </c>
      <c r="S2240" s="112" t="str">
        <f t="shared" si="211"/>
        <v>-</v>
      </c>
      <c r="T2240" s="112" t="str">
        <f>IF($D2240&gt;0,SUMIFS($S$3:$S2240,$X$3:$X2240,1,$J$3:$J2240,$J2240),"-")</f>
        <v>-</v>
      </c>
      <c r="U2240" s="112" t="str">
        <f t="shared" si="212"/>
        <v>-</v>
      </c>
      <c r="V2240" s="112" t="str">
        <f t="shared" si="209"/>
        <v>-</v>
      </c>
      <c r="W2240" s="27" t="str">
        <f>IF(LEN($C2240)=0,IF($D2240&gt;0,COUNTIFS($A$3:$A2240,$A2240),"-"),"Escluso")</f>
        <v>-</v>
      </c>
      <c r="X2240" s="2" t="str">
        <f>IF(LEN($C2240)=0,IF($D2240&gt;0,COUNTIFS($J$3:$J2240,$J2240,$C$3:$C2240,""),"-"),"Escluso")</f>
        <v>-</v>
      </c>
      <c r="Y2240" s="127" t="str">
        <f t="shared" si="213"/>
        <v>-</v>
      </c>
      <c r="Z2240" s="2" t="str">
        <f>IF($D2240&gt;0,COUNTIFS($O$3:$O2240,$O2240,$L$3:$L2240,$L2240,$I$3:$I2240,$I2240),"-")</f>
        <v>-</v>
      </c>
      <c r="AA2240" s="27" t="str">
        <f>IF($D2240&gt;0,IF(OR($Z2240 &gt;1,$L2240&lt;&gt;"Adulti"),0,VLOOKUP($P2240,Regione!$B$2:$C$22,2,FALSE)),"-")</f>
        <v>-</v>
      </c>
      <c r="AB2240" s="27" t="str">
        <f>IF($D2240&gt;0,IF(COUNTIFS($O$3:$O2240,$O2240,$L$3:$L2240,$L2240,$I$3:$I2240,$I2240) &gt;1,0,SUMIFS($Y$3:$Y$2503,$L$3:$L$2503,$L2240,$O$3:$O$2503,$O2240,$I$3:$I$2503,$I2240)),"-")</f>
        <v>-</v>
      </c>
      <c r="AC2240" s="27" t="str">
        <f t="shared" si="210"/>
        <v>-</v>
      </c>
    </row>
    <row r="2241" spans="1:29" s="1" customFormat="1">
      <c r="A2241" s="13"/>
      <c r="B2241" s="107" t="str">
        <f>IF(COUNTA($A2241)&gt;0,VLOOKUP($A2241,Corsa!$A$1:$F$43,2,FALSE),"-")</f>
        <v>-</v>
      </c>
      <c r="C2241" s="11"/>
      <c r="D2241" s="13"/>
      <c r="E2241" s="13"/>
      <c r="F2241" s="46" t="str">
        <f>IF(COUNTA($A2241)&gt;0,VLOOKUP($A2241,Corsa!$A$1:$F$43,3,FALSE),"-")</f>
        <v>-</v>
      </c>
      <c r="G2241" s="28" t="str">
        <f>IF($D2241&gt;0,VLOOKUP($D2241,Iscrizioni!$A$2:$M$2502,9,FALSE),"-")</f>
        <v>-</v>
      </c>
      <c r="H2241" s="28" t="str">
        <f>IF($D2241&gt;0,VLOOKUP($D2241,Iscrizioni!$A$2:$M$2502,4,FALSE),"-")</f>
        <v>-</v>
      </c>
      <c r="I2241" s="27" t="str">
        <f>IF($D2241&gt;0,VLOOKUP($D2241,Iscrizioni!$A$2:$M$2502,5,FALSE),"-")</f>
        <v>-</v>
      </c>
      <c r="J2241" s="27" t="str">
        <f>IF($D2241&gt;0,VLOOKUP($D2241,Iscrizioni!$A$2:$M$2502,10,FALSE),"-")</f>
        <v>-</v>
      </c>
      <c r="K2241" s="27" t="str">
        <f t="shared" si="208"/>
        <v>-</v>
      </c>
      <c r="L2241" s="46" t="str">
        <f>IF($D2241&gt;0,VLOOKUP($D2241,Iscrizioni!$A$2:$M$2502,11,FALSE),"-")</f>
        <v>-</v>
      </c>
      <c r="M2241" s="27" t="str">
        <f>IF($D2241&gt;0,VLOOKUP($D2241,Iscrizioni!$A$2:$N$2502,12,FALSE),"-")</f>
        <v>-</v>
      </c>
      <c r="N2241" s="46" t="str">
        <f>IF($D2241&gt;0,VLOOKUP($D2241,Iscrizioni!$A$2:$M$2502,6,FALSE),"-")</f>
        <v>-</v>
      </c>
      <c r="O2241" s="107" t="str">
        <f>IF($D2241&gt;0,VLOOKUP($D2241,Iscrizioni!$A$2:$M$2502,7,FALSE),"-")</f>
        <v>-</v>
      </c>
      <c r="P2241" s="46" t="str">
        <f>IF($D2241&gt;0,VLOOKUP(LEFT($N2241,1),Regione!$A$2:$C$21,2,FALSE),"-")</f>
        <v>-</v>
      </c>
      <c r="Q2241" s="112" t="str">
        <f ca="1">IF($D2241&gt;0,NormalizzaTempo("D",CELL("tipo",$E2241),$E2241),"-")</f>
        <v>-</v>
      </c>
      <c r="R2241" s="27" t="str">
        <f>IF($D2241&gt;0,VLOOKUP($D2241,Iscrizioni!$A$2:$M$2502,13,FALSE),"-")</f>
        <v>-</v>
      </c>
      <c r="S2241" s="112" t="str">
        <f t="shared" si="211"/>
        <v>-</v>
      </c>
      <c r="T2241" s="112" t="str">
        <f>IF($D2241&gt;0,SUMIFS($S$3:$S2241,$X$3:$X2241,1,$J$3:$J2241,$J2241),"-")</f>
        <v>-</v>
      </c>
      <c r="U2241" s="112" t="str">
        <f t="shared" si="212"/>
        <v>-</v>
      </c>
      <c r="V2241" s="112" t="str">
        <f t="shared" si="209"/>
        <v>-</v>
      </c>
      <c r="W2241" s="27" t="str">
        <f>IF(LEN($C2241)=0,IF($D2241&gt;0,COUNTIFS($A$3:$A2241,$A2241),"-"),"Escluso")</f>
        <v>-</v>
      </c>
      <c r="X2241" s="2" t="str">
        <f>IF(LEN($C2241)=0,IF($D2241&gt;0,COUNTIFS($J$3:$J2241,$J2241,$C$3:$C2241,""),"-"),"Escluso")</f>
        <v>-</v>
      </c>
      <c r="Y2241" s="127" t="str">
        <f t="shared" si="213"/>
        <v>-</v>
      </c>
      <c r="Z2241" s="2" t="str">
        <f>IF($D2241&gt;0,COUNTIFS($O$3:$O2241,$O2241,$L$3:$L2241,$L2241,$I$3:$I2241,$I2241),"-")</f>
        <v>-</v>
      </c>
      <c r="AA2241" s="27" t="str">
        <f>IF($D2241&gt;0,IF(OR($Z2241 &gt;1,$L2241&lt;&gt;"Adulti"),0,VLOOKUP($P2241,Regione!$B$2:$C$22,2,FALSE)),"-")</f>
        <v>-</v>
      </c>
      <c r="AB2241" s="27" t="str">
        <f>IF($D2241&gt;0,IF(COUNTIFS($O$3:$O2241,$O2241,$L$3:$L2241,$L2241,$I$3:$I2241,$I2241) &gt;1,0,SUMIFS($Y$3:$Y$2503,$L$3:$L$2503,$L2241,$O$3:$O$2503,$O2241,$I$3:$I$2503,$I2241)),"-")</f>
        <v>-</v>
      </c>
      <c r="AC2241" s="27" t="str">
        <f t="shared" si="210"/>
        <v>-</v>
      </c>
    </row>
    <row r="2242" spans="1:29" s="1" customFormat="1">
      <c r="A2242" s="13"/>
      <c r="B2242" s="107" t="str">
        <f>IF(COUNTA($A2242)&gt;0,VLOOKUP($A2242,Corsa!$A$1:$F$43,2,FALSE),"-")</f>
        <v>-</v>
      </c>
      <c r="C2242" s="11"/>
      <c r="D2242" s="13"/>
      <c r="E2242" s="13"/>
      <c r="F2242" s="46" t="str">
        <f>IF(COUNTA($A2242)&gt;0,VLOOKUP($A2242,Corsa!$A$1:$F$43,3,FALSE),"-")</f>
        <v>-</v>
      </c>
      <c r="G2242" s="28" t="str">
        <f>IF($D2242&gt;0,VLOOKUP($D2242,Iscrizioni!$A$2:$M$2502,9,FALSE),"-")</f>
        <v>-</v>
      </c>
      <c r="H2242" s="28" t="str">
        <f>IF($D2242&gt;0,VLOOKUP($D2242,Iscrizioni!$A$2:$M$2502,4,FALSE),"-")</f>
        <v>-</v>
      </c>
      <c r="I2242" s="27" t="str">
        <f>IF($D2242&gt;0,VLOOKUP($D2242,Iscrizioni!$A$2:$M$2502,5,FALSE),"-")</f>
        <v>-</v>
      </c>
      <c r="J2242" s="27" t="str">
        <f>IF($D2242&gt;0,VLOOKUP($D2242,Iscrizioni!$A$2:$M$2502,10,FALSE),"-")</f>
        <v>-</v>
      </c>
      <c r="K2242" s="27" t="str">
        <f t="shared" si="208"/>
        <v>-</v>
      </c>
      <c r="L2242" s="46" t="str">
        <f>IF($D2242&gt;0,VLOOKUP($D2242,Iscrizioni!$A$2:$M$2502,11,FALSE),"-")</f>
        <v>-</v>
      </c>
      <c r="M2242" s="27" t="str">
        <f>IF($D2242&gt;0,VLOOKUP($D2242,Iscrizioni!$A$2:$N$2502,12,FALSE),"-")</f>
        <v>-</v>
      </c>
      <c r="N2242" s="46" t="str">
        <f>IF($D2242&gt;0,VLOOKUP($D2242,Iscrizioni!$A$2:$M$2502,6,FALSE),"-")</f>
        <v>-</v>
      </c>
      <c r="O2242" s="107" t="str">
        <f>IF($D2242&gt;0,VLOOKUP($D2242,Iscrizioni!$A$2:$M$2502,7,FALSE),"-")</f>
        <v>-</v>
      </c>
      <c r="P2242" s="46" t="str">
        <f>IF($D2242&gt;0,VLOOKUP(LEFT($N2242,1),Regione!$A$2:$C$21,2,FALSE),"-")</f>
        <v>-</v>
      </c>
      <c r="Q2242" s="112" t="str">
        <f ca="1">IF($D2242&gt;0,NormalizzaTempo("D",CELL("tipo",$E2242),$E2242),"-")</f>
        <v>-</v>
      </c>
      <c r="R2242" s="27" t="str">
        <f>IF($D2242&gt;0,VLOOKUP($D2242,Iscrizioni!$A$2:$M$2502,13,FALSE),"-")</f>
        <v>-</v>
      </c>
      <c r="S2242" s="112" t="str">
        <f t="shared" si="211"/>
        <v>-</v>
      </c>
      <c r="T2242" s="112" t="str">
        <f>IF($D2242&gt;0,SUMIFS($S$3:$S2242,$X$3:$X2242,1,$J$3:$J2242,$J2242),"-")</f>
        <v>-</v>
      </c>
      <c r="U2242" s="112" t="str">
        <f t="shared" si="212"/>
        <v>-</v>
      </c>
      <c r="V2242" s="112" t="str">
        <f t="shared" si="209"/>
        <v>-</v>
      </c>
      <c r="W2242" s="27" t="str">
        <f>IF(LEN($C2242)=0,IF($D2242&gt;0,COUNTIFS($A$3:$A2242,$A2242),"-"),"Escluso")</f>
        <v>-</v>
      </c>
      <c r="X2242" s="2" t="str">
        <f>IF(LEN($C2242)=0,IF($D2242&gt;0,COUNTIFS($J$3:$J2242,$J2242,$C$3:$C2242,""),"-"),"Escluso")</f>
        <v>-</v>
      </c>
      <c r="Y2242" s="127" t="str">
        <f t="shared" si="213"/>
        <v>-</v>
      </c>
      <c r="Z2242" s="2" t="str">
        <f>IF($D2242&gt;0,COUNTIFS($O$3:$O2242,$O2242,$L$3:$L2242,$L2242,$I$3:$I2242,$I2242),"-")</f>
        <v>-</v>
      </c>
      <c r="AA2242" s="27" t="str">
        <f>IF($D2242&gt;0,IF(OR($Z2242 &gt;1,$L2242&lt;&gt;"Adulti"),0,VLOOKUP($P2242,Regione!$B$2:$C$22,2,FALSE)),"-")</f>
        <v>-</v>
      </c>
      <c r="AB2242" s="27" t="str">
        <f>IF($D2242&gt;0,IF(COUNTIFS($O$3:$O2242,$O2242,$L$3:$L2242,$L2242,$I$3:$I2242,$I2242) &gt;1,0,SUMIFS($Y$3:$Y$2503,$L$3:$L$2503,$L2242,$O$3:$O$2503,$O2242,$I$3:$I$2503,$I2242)),"-")</f>
        <v>-</v>
      </c>
      <c r="AC2242" s="27" t="str">
        <f t="shared" si="210"/>
        <v>-</v>
      </c>
    </row>
    <row r="2243" spans="1:29" s="1" customFormat="1">
      <c r="A2243" s="13"/>
      <c r="B2243" s="107" t="str">
        <f>IF(COUNTA($A2243)&gt;0,VLOOKUP($A2243,Corsa!$A$1:$F$43,2,FALSE),"-")</f>
        <v>-</v>
      </c>
      <c r="C2243" s="11"/>
      <c r="D2243" s="13"/>
      <c r="E2243" s="13"/>
      <c r="F2243" s="46" t="str">
        <f>IF(COUNTA($A2243)&gt;0,VLOOKUP($A2243,Corsa!$A$1:$F$43,3,FALSE),"-")</f>
        <v>-</v>
      </c>
      <c r="G2243" s="28" t="str">
        <f>IF($D2243&gt;0,VLOOKUP($D2243,Iscrizioni!$A$2:$M$2502,9,FALSE),"-")</f>
        <v>-</v>
      </c>
      <c r="H2243" s="28" t="str">
        <f>IF($D2243&gt;0,VLOOKUP($D2243,Iscrizioni!$A$2:$M$2502,4,FALSE),"-")</f>
        <v>-</v>
      </c>
      <c r="I2243" s="27" t="str">
        <f>IF($D2243&gt;0,VLOOKUP($D2243,Iscrizioni!$A$2:$M$2502,5,FALSE),"-")</f>
        <v>-</v>
      </c>
      <c r="J2243" s="27" t="str">
        <f>IF($D2243&gt;0,VLOOKUP($D2243,Iscrizioni!$A$2:$M$2502,10,FALSE),"-")</f>
        <v>-</v>
      </c>
      <c r="K2243" s="27" t="str">
        <f t="shared" ref="K2243:K2306" si="214">IF(D2243&gt;0,IF(IFERROR(SEARCH(J2243,F2243),0)=0,"Verifica","ok"),"-")</f>
        <v>-</v>
      </c>
      <c r="L2243" s="46" t="str">
        <f>IF($D2243&gt;0,VLOOKUP($D2243,Iscrizioni!$A$2:$M$2502,11,FALSE),"-")</f>
        <v>-</v>
      </c>
      <c r="M2243" s="27" t="str">
        <f>IF($D2243&gt;0,VLOOKUP($D2243,Iscrizioni!$A$2:$N$2502,12,FALSE),"-")</f>
        <v>-</v>
      </c>
      <c r="N2243" s="46" t="str">
        <f>IF($D2243&gt;0,VLOOKUP($D2243,Iscrizioni!$A$2:$M$2502,6,FALSE),"-")</f>
        <v>-</v>
      </c>
      <c r="O2243" s="107" t="str">
        <f>IF($D2243&gt;0,VLOOKUP($D2243,Iscrizioni!$A$2:$M$2502,7,FALSE),"-")</f>
        <v>-</v>
      </c>
      <c r="P2243" s="46" t="str">
        <f>IF($D2243&gt;0,VLOOKUP(LEFT($N2243,1),Regione!$A$2:$C$21,2,FALSE),"-")</f>
        <v>-</v>
      </c>
      <c r="Q2243" s="112" t="str">
        <f ca="1">IF($D2243&gt;0,NormalizzaTempo("D",CELL("tipo",$E2243),$E2243),"-")</f>
        <v>-</v>
      </c>
      <c r="R2243" s="27" t="str">
        <f>IF($D2243&gt;0,VLOOKUP($D2243,Iscrizioni!$A$2:$M$2502,13,FALSE),"-")</f>
        <v>-</v>
      </c>
      <c r="S2243" s="112" t="str">
        <f t="shared" si="211"/>
        <v>-</v>
      </c>
      <c r="T2243" s="112" t="str">
        <f>IF($D2243&gt;0,SUMIFS($S$3:$S2243,$X$3:$X2243,1,$J$3:$J2243,$J2243),"-")</f>
        <v>-</v>
      </c>
      <c r="U2243" s="112" t="str">
        <f t="shared" si="212"/>
        <v>-</v>
      </c>
      <c r="V2243" s="112" t="str">
        <f t="shared" si="209"/>
        <v>-</v>
      </c>
      <c r="W2243" s="27" t="str">
        <f>IF(LEN($C2243)=0,IF($D2243&gt;0,COUNTIFS($A$3:$A2243,$A2243),"-"),"Escluso")</f>
        <v>-</v>
      </c>
      <c r="X2243" s="2" t="str">
        <f>IF(LEN($C2243)=0,IF($D2243&gt;0,COUNTIFS($J$3:$J2243,$J2243,$C$3:$C2243,""),"-"),"Escluso")</f>
        <v>-</v>
      </c>
      <c r="Y2243" s="127" t="str">
        <f t="shared" si="213"/>
        <v>-</v>
      </c>
      <c r="Z2243" s="2" t="str">
        <f>IF($D2243&gt;0,COUNTIFS($O$3:$O2243,$O2243,$L$3:$L2243,$L2243,$I$3:$I2243,$I2243),"-")</f>
        <v>-</v>
      </c>
      <c r="AA2243" s="27" t="str">
        <f>IF($D2243&gt;0,IF(OR($Z2243 &gt;1,$L2243&lt;&gt;"Adulti"),0,VLOOKUP($P2243,Regione!$B$2:$C$22,2,FALSE)),"-")</f>
        <v>-</v>
      </c>
      <c r="AB2243" s="27" t="str">
        <f>IF($D2243&gt;0,IF(COUNTIFS($O$3:$O2243,$O2243,$L$3:$L2243,$L2243,$I$3:$I2243,$I2243) &gt;1,0,SUMIFS($Y$3:$Y$2503,$L$3:$L$2503,$L2243,$O$3:$O$2503,$O2243,$I$3:$I$2503,$I2243)),"-")</f>
        <v>-</v>
      </c>
      <c r="AC2243" s="27" t="str">
        <f t="shared" si="210"/>
        <v>-</v>
      </c>
    </row>
    <row r="2244" spans="1:29" s="1" customFormat="1">
      <c r="A2244" s="13"/>
      <c r="B2244" s="107" t="str">
        <f>IF(COUNTA($A2244)&gt;0,VLOOKUP($A2244,Corsa!$A$1:$F$43,2,FALSE),"-")</f>
        <v>-</v>
      </c>
      <c r="C2244" s="11"/>
      <c r="D2244" s="13"/>
      <c r="E2244" s="13"/>
      <c r="F2244" s="46" t="str">
        <f>IF(COUNTA($A2244)&gt;0,VLOOKUP($A2244,Corsa!$A$1:$F$43,3,FALSE),"-")</f>
        <v>-</v>
      </c>
      <c r="G2244" s="28" t="str">
        <f>IF($D2244&gt;0,VLOOKUP($D2244,Iscrizioni!$A$2:$M$2502,9,FALSE),"-")</f>
        <v>-</v>
      </c>
      <c r="H2244" s="28" t="str">
        <f>IF($D2244&gt;0,VLOOKUP($D2244,Iscrizioni!$A$2:$M$2502,4,FALSE),"-")</f>
        <v>-</v>
      </c>
      <c r="I2244" s="27" t="str">
        <f>IF($D2244&gt;0,VLOOKUP($D2244,Iscrizioni!$A$2:$M$2502,5,FALSE),"-")</f>
        <v>-</v>
      </c>
      <c r="J2244" s="27" t="str">
        <f>IF($D2244&gt;0,VLOOKUP($D2244,Iscrizioni!$A$2:$M$2502,10,FALSE),"-")</f>
        <v>-</v>
      </c>
      <c r="K2244" s="27" t="str">
        <f t="shared" si="214"/>
        <v>-</v>
      </c>
      <c r="L2244" s="46" t="str">
        <f>IF($D2244&gt;0,VLOOKUP($D2244,Iscrizioni!$A$2:$M$2502,11,FALSE),"-")</f>
        <v>-</v>
      </c>
      <c r="M2244" s="27" t="str">
        <f>IF($D2244&gt;0,VLOOKUP($D2244,Iscrizioni!$A$2:$N$2502,12,FALSE),"-")</f>
        <v>-</v>
      </c>
      <c r="N2244" s="46" t="str">
        <f>IF($D2244&gt;0,VLOOKUP($D2244,Iscrizioni!$A$2:$M$2502,6,FALSE),"-")</f>
        <v>-</v>
      </c>
      <c r="O2244" s="107" t="str">
        <f>IF($D2244&gt;0,VLOOKUP($D2244,Iscrizioni!$A$2:$M$2502,7,FALSE),"-")</f>
        <v>-</v>
      </c>
      <c r="P2244" s="46" t="str">
        <f>IF($D2244&gt;0,VLOOKUP(LEFT($N2244,1),Regione!$A$2:$C$21,2,FALSE),"-")</f>
        <v>-</v>
      </c>
      <c r="Q2244" s="112" t="str">
        <f ca="1">IF($D2244&gt;0,NormalizzaTempo("D",CELL("tipo",$E2244),$E2244),"-")</f>
        <v>-</v>
      </c>
      <c r="R2244" s="27" t="str">
        <f>IF($D2244&gt;0,VLOOKUP($D2244,Iscrizioni!$A$2:$M$2502,13,FALSE),"-")</f>
        <v>-</v>
      </c>
      <c r="S2244" s="112" t="str">
        <f t="shared" si="211"/>
        <v>-</v>
      </c>
      <c r="T2244" s="112" t="str">
        <f>IF($D2244&gt;0,SUMIFS($S$3:$S2244,$X$3:$X2244,1,$J$3:$J2244,$J2244),"-")</f>
        <v>-</v>
      </c>
      <c r="U2244" s="112" t="str">
        <f t="shared" si="212"/>
        <v>-</v>
      </c>
      <c r="V2244" s="112" t="str">
        <f t="shared" ref="V2244:V2307" si="215">IF(OR(AND($L2244="Adulti",LEN($C2244)=0,$U2244&lt;=$U$1), AND(OR($L2244="Giovanile",$L2244="Promozionale"),LEN($C2244)=0) ), "ok","-")</f>
        <v>-</v>
      </c>
      <c r="W2244" s="27" t="str">
        <f>IF(LEN($C2244)=0,IF($D2244&gt;0,COUNTIFS($A$3:$A2244,$A2244),"-"),"Escluso")</f>
        <v>-</v>
      </c>
      <c r="X2244" s="2" t="str">
        <f>IF(LEN($C2244)=0,IF($D2244&gt;0,COUNTIFS($J$3:$J2244,$J2244,$C$3:$C2244,""),"-"),"Escluso")</f>
        <v>-</v>
      </c>
      <c r="Y2244" s="127" t="str">
        <f t="shared" si="213"/>
        <v>-</v>
      </c>
      <c r="Z2244" s="2" t="str">
        <f>IF($D2244&gt;0,COUNTIFS($O$3:$O2244,$O2244,$L$3:$L2244,$L2244,$I$3:$I2244,$I2244),"-")</f>
        <v>-</v>
      </c>
      <c r="AA2244" s="27" t="str">
        <f>IF($D2244&gt;0,IF(OR($Z2244 &gt;1,$L2244&lt;&gt;"Adulti"),0,VLOOKUP($P2244,Regione!$B$2:$C$22,2,FALSE)),"-")</f>
        <v>-</v>
      </c>
      <c r="AB2244" s="27" t="str">
        <f>IF($D2244&gt;0,IF(COUNTIFS($O$3:$O2244,$O2244,$L$3:$L2244,$L2244,$I$3:$I2244,$I2244) &gt;1,0,SUMIFS($Y$3:$Y$2503,$L$3:$L$2503,$L2244,$O$3:$O$2503,$O2244,$I$3:$I$2503,$I2244)),"-")</f>
        <v>-</v>
      </c>
      <c r="AC2244" s="27" t="str">
        <f t="shared" si="210"/>
        <v>-</v>
      </c>
    </row>
    <row r="2245" spans="1:29" s="1" customFormat="1">
      <c r="A2245" s="13"/>
      <c r="B2245" s="107" t="str">
        <f>IF(COUNTA($A2245)&gt;0,VLOOKUP($A2245,Corsa!$A$1:$F$43,2,FALSE),"-")</f>
        <v>-</v>
      </c>
      <c r="C2245" s="11"/>
      <c r="D2245" s="13"/>
      <c r="E2245" s="13"/>
      <c r="F2245" s="46" t="str">
        <f>IF(COUNTA($A2245)&gt;0,VLOOKUP($A2245,Corsa!$A$1:$F$43,3,FALSE),"-")</f>
        <v>-</v>
      </c>
      <c r="G2245" s="28" t="str">
        <f>IF($D2245&gt;0,VLOOKUP($D2245,Iscrizioni!$A$2:$M$2502,9,FALSE),"-")</f>
        <v>-</v>
      </c>
      <c r="H2245" s="28" t="str">
        <f>IF($D2245&gt;0,VLOOKUP($D2245,Iscrizioni!$A$2:$M$2502,4,FALSE),"-")</f>
        <v>-</v>
      </c>
      <c r="I2245" s="27" t="str">
        <f>IF($D2245&gt;0,VLOOKUP($D2245,Iscrizioni!$A$2:$M$2502,5,FALSE),"-")</f>
        <v>-</v>
      </c>
      <c r="J2245" s="27" t="str">
        <f>IF($D2245&gt;0,VLOOKUP($D2245,Iscrizioni!$A$2:$M$2502,10,FALSE),"-")</f>
        <v>-</v>
      </c>
      <c r="K2245" s="27" t="str">
        <f t="shared" si="214"/>
        <v>-</v>
      </c>
      <c r="L2245" s="46" t="str">
        <f>IF($D2245&gt;0,VLOOKUP($D2245,Iscrizioni!$A$2:$M$2502,11,FALSE),"-")</f>
        <v>-</v>
      </c>
      <c r="M2245" s="27" t="str">
        <f>IF($D2245&gt;0,VLOOKUP($D2245,Iscrizioni!$A$2:$N$2502,12,FALSE),"-")</f>
        <v>-</v>
      </c>
      <c r="N2245" s="46" t="str">
        <f>IF($D2245&gt;0,VLOOKUP($D2245,Iscrizioni!$A$2:$M$2502,6,FALSE),"-")</f>
        <v>-</v>
      </c>
      <c r="O2245" s="107" t="str">
        <f>IF($D2245&gt;0,VLOOKUP($D2245,Iscrizioni!$A$2:$M$2502,7,FALSE),"-")</f>
        <v>-</v>
      </c>
      <c r="P2245" s="46" t="str">
        <f>IF($D2245&gt;0,VLOOKUP(LEFT($N2245,1),Regione!$A$2:$C$21,2,FALSE),"-")</f>
        <v>-</v>
      </c>
      <c r="Q2245" s="112" t="str">
        <f ca="1">IF($D2245&gt;0,NormalizzaTempo("D",CELL("tipo",$E2245),$E2245),"-")</f>
        <v>-</v>
      </c>
      <c r="R2245" s="27" t="str">
        <f>IF($D2245&gt;0,VLOOKUP($D2245,Iscrizioni!$A$2:$M$2502,13,FALSE),"-")</f>
        <v>-</v>
      </c>
      <c r="S2245" s="112" t="str">
        <f t="shared" si="211"/>
        <v>-</v>
      </c>
      <c r="T2245" s="112" t="str">
        <f>IF($D2245&gt;0,SUMIFS($S$3:$S2245,$X$3:$X2245,1,$J$3:$J2245,$J2245),"-")</f>
        <v>-</v>
      </c>
      <c r="U2245" s="112" t="str">
        <f t="shared" si="212"/>
        <v>-</v>
      </c>
      <c r="V2245" s="112" t="str">
        <f t="shared" si="215"/>
        <v>-</v>
      </c>
      <c r="W2245" s="27" t="str">
        <f>IF(LEN($C2245)=0,IF($D2245&gt;0,COUNTIFS($A$3:$A2245,$A2245),"-"),"Escluso")</f>
        <v>-</v>
      </c>
      <c r="X2245" s="2" t="str">
        <f>IF(LEN($C2245)=0,IF($D2245&gt;0,COUNTIFS($J$3:$J2245,$J2245,$C$3:$C2245,""),"-"),"Escluso")</f>
        <v>-</v>
      </c>
      <c r="Y2245" s="127" t="str">
        <f t="shared" si="213"/>
        <v>-</v>
      </c>
      <c r="Z2245" s="2" t="str">
        <f>IF($D2245&gt;0,COUNTIFS($O$3:$O2245,$O2245,$L$3:$L2245,$L2245,$I$3:$I2245,$I2245),"-")</f>
        <v>-</v>
      </c>
      <c r="AA2245" s="27" t="str">
        <f>IF($D2245&gt;0,IF(OR($Z2245 &gt;1,$L2245&lt;&gt;"Adulti"),0,VLOOKUP($P2245,Regione!$B$2:$C$22,2,FALSE)),"-")</f>
        <v>-</v>
      </c>
      <c r="AB2245" s="27" t="str">
        <f>IF($D2245&gt;0,IF(COUNTIFS($O$3:$O2245,$O2245,$L$3:$L2245,$L2245,$I$3:$I2245,$I2245) &gt;1,0,SUMIFS($Y$3:$Y$2503,$L$3:$L$2503,$L2245,$O$3:$O$2503,$O2245,$I$3:$I$2503,$I2245)),"-")</f>
        <v>-</v>
      </c>
      <c r="AC2245" s="27" t="str">
        <f t="shared" si="210"/>
        <v>-</v>
      </c>
    </row>
    <row r="2246" spans="1:29" s="1" customFormat="1">
      <c r="A2246" s="13"/>
      <c r="B2246" s="107" t="str">
        <f>IF(COUNTA($A2246)&gt;0,VLOOKUP($A2246,Corsa!$A$1:$F$43,2,FALSE),"-")</f>
        <v>-</v>
      </c>
      <c r="C2246" s="11"/>
      <c r="D2246" s="13"/>
      <c r="E2246" s="13"/>
      <c r="F2246" s="46" t="str">
        <f>IF(COUNTA($A2246)&gt;0,VLOOKUP($A2246,Corsa!$A$1:$F$43,3,FALSE),"-")</f>
        <v>-</v>
      </c>
      <c r="G2246" s="28" t="str">
        <f>IF($D2246&gt;0,VLOOKUP($D2246,Iscrizioni!$A$2:$M$2502,9,FALSE),"-")</f>
        <v>-</v>
      </c>
      <c r="H2246" s="28" t="str">
        <f>IF($D2246&gt;0,VLOOKUP($D2246,Iscrizioni!$A$2:$M$2502,4,FALSE),"-")</f>
        <v>-</v>
      </c>
      <c r="I2246" s="27" t="str">
        <f>IF($D2246&gt;0,VLOOKUP($D2246,Iscrizioni!$A$2:$M$2502,5,FALSE),"-")</f>
        <v>-</v>
      </c>
      <c r="J2246" s="27" t="str">
        <f>IF($D2246&gt;0,VLOOKUP($D2246,Iscrizioni!$A$2:$M$2502,10,FALSE),"-")</f>
        <v>-</v>
      </c>
      <c r="K2246" s="27" t="str">
        <f t="shared" si="214"/>
        <v>-</v>
      </c>
      <c r="L2246" s="46" t="str">
        <f>IF($D2246&gt;0,VLOOKUP($D2246,Iscrizioni!$A$2:$M$2502,11,FALSE),"-")</f>
        <v>-</v>
      </c>
      <c r="M2246" s="27" t="str">
        <f>IF($D2246&gt;0,VLOOKUP($D2246,Iscrizioni!$A$2:$N$2502,12,FALSE),"-")</f>
        <v>-</v>
      </c>
      <c r="N2246" s="46" t="str">
        <f>IF($D2246&gt;0,VLOOKUP($D2246,Iscrizioni!$A$2:$M$2502,6,FALSE),"-")</f>
        <v>-</v>
      </c>
      <c r="O2246" s="107" t="str">
        <f>IF($D2246&gt;0,VLOOKUP($D2246,Iscrizioni!$A$2:$M$2502,7,FALSE),"-")</f>
        <v>-</v>
      </c>
      <c r="P2246" s="46" t="str">
        <f>IF($D2246&gt;0,VLOOKUP(LEFT($N2246,1),Regione!$A$2:$C$21,2,FALSE),"-")</f>
        <v>-</v>
      </c>
      <c r="Q2246" s="112" t="str">
        <f ca="1">IF($D2246&gt;0,NormalizzaTempo("D",CELL("tipo",$E2246),$E2246),"-")</f>
        <v>-</v>
      </c>
      <c r="R2246" s="27" t="str">
        <f>IF($D2246&gt;0,VLOOKUP($D2246,Iscrizioni!$A$2:$M$2502,13,FALSE),"-")</f>
        <v>-</v>
      </c>
      <c r="S2246" s="112" t="str">
        <f t="shared" si="211"/>
        <v>-</v>
      </c>
      <c r="T2246" s="112" t="str">
        <f>IF($D2246&gt;0,SUMIFS($S$3:$S2246,$X$3:$X2246,1,$J$3:$J2246,$J2246),"-")</f>
        <v>-</v>
      </c>
      <c r="U2246" s="112" t="str">
        <f t="shared" si="212"/>
        <v>-</v>
      </c>
      <c r="V2246" s="112" t="str">
        <f t="shared" si="215"/>
        <v>-</v>
      </c>
      <c r="W2246" s="27" t="str">
        <f>IF(LEN($C2246)=0,IF($D2246&gt;0,COUNTIFS($A$3:$A2246,$A2246),"-"),"Escluso")</f>
        <v>-</v>
      </c>
      <c r="X2246" s="2" t="str">
        <f>IF(LEN($C2246)=0,IF($D2246&gt;0,COUNTIFS($J$3:$J2246,$J2246,$C$3:$C2246,""),"-"),"Escluso")</f>
        <v>-</v>
      </c>
      <c r="Y2246" s="127" t="str">
        <f t="shared" si="213"/>
        <v>-</v>
      </c>
      <c r="Z2246" s="2" t="str">
        <f>IF($D2246&gt;0,COUNTIFS($O$3:$O2246,$O2246,$L$3:$L2246,$L2246,$I$3:$I2246,$I2246),"-")</f>
        <v>-</v>
      </c>
      <c r="AA2246" s="27" t="str">
        <f>IF($D2246&gt;0,IF(OR($Z2246 &gt;1,$L2246&lt;&gt;"Adulti"),0,VLOOKUP($P2246,Regione!$B$2:$C$22,2,FALSE)),"-")</f>
        <v>-</v>
      </c>
      <c r="AB2246" s="27" t="str">
        <f>IF($D2246&gt;0,IF(COUNTIFS($O$3:$O2246,$O2246,$L$3:$L2246,$L2246,$I$3:$I2246,$I2246) &gt;1,0,SUMIFS($Y$3:$Y$2503,$L$3:$L$2503,$L2246,$O$3:$O$2503,$O2246,$I$3:$I$2503,$I2246)),"-")</f>
        <v>-</v>
      </c>
      <c r="AC2246" s="27" t="str">
        <f t="shared" si="210"/>
        <v>-</v>
      </c>
    </row>
    <row r="2247" spans="1:29" s="1" customFormat="1">
      <c r="A2247" s="13"/>
      <c r="B2247" s="107" t="str">
        <f>IF(COUNTA($A2247)&gt;0,VLOOKUP($A2247,Corsa!$A$1:$F$43,2,FALSE),"-")</f>
        <v>-</v>
      </c>
      <c r="C2247" s="11"/>
      <c r="D2247" s="13"/>
      <c r="E2247" s="13"/>
      <c r="F2247" s="46" t="str">
        <f>IF(COUNTA($A2247)&gt;0,VLOOKUP($A2247,Corsa!$A$1:$F$43,3,FALSE),"-")</f>
        <v>-</v>
      </c>
      <c r="G2247" s="28" t="str">
        <f>IF($D2247&gt;0,VLOOKUP($D2247,Iscrizioni!$A$2:$M$2502,9,FALSE),"-")</f>
        <v>-</v>
      </c>
      <c r="H2247" s="28" t="str">
        <f>IF($D2247&gt;0,VLOOKUP($D2247,Iscrizioni!$A$2:$M$2502,4,FALSE),"-")</f>
        <v>-</v>
      </c>
      <c r="I2247" s="27" t="str">
        <f>IF($D2247&gt;0,VLOOKUP($D2247,Iscrizioni!$A$2:$M$2502,5,FALSE),"-")</f>
        <v>-</v>
      </c>
      <c r="J2247" s="27" t="str">
        <f>IF($D2247&gt;0,VLOOKUP($D2247,Iscrizioni!$A$2:$M$2502,10,FALSE),"-")</f>
        <v>-</v>
      </c>
      <c r="K2247" s="27" t="str">
        <f t="shared" si="214"/>
        <v>-</v>
      </c>
      <c r="L2247" s="46" t="str">
        <f>IF($D2247&gt;0,VLOOKUP($D2247,Iscrizioni!$A$2:$M$2502,11,FALSE),"-")</f>
        <v>-</v>
      </c>
      <c r="M2247" s="27" t="str">
        <f>IF($D2247&gt;0,VLOOKUP($D2247,Iscrizioni!$A$2:$N$2502,12,FALSE),"-")</f>
        <v>-</v>
      </c>
      <c r="N2247" s="46" t="str">
        <f>IF($D2247&gt;0,VLOOKUP($D2247,Iscrizioni!$A$2:$M$2502,6,FALSE),"-")</f>
        <v>-</v>
      </c>
      <c r="O2247" s="107" t="str">
        <f>IF($D2247&gt;0,VLOOKUP($D2247,Iscrizioni!$A$2:$M$2502,7,FALSE),"-")</f>
        <v>-</v>
      </c>
      <c r="P2247" s="46" t="str">
        <f>IF($D2247&gt;0,VLOOKUP(LEFT($N2247,1),Regione!$A$2:$C$21,2,FALSE),"-")</f>
        <v>-</v>
      </c>
      <c r="Q2247" s="112" t="str">
        <f ca="1">IF($D2247&gt;0,NormalizzaTempo("D",CELL("tipo",$E2247),$E2247),"-")</f>
        <v>-</v>
      </c>
      <c r="R2247" s="27" t="str">
        <f>IF($D2247&gt;0,VLOOKUP($D2247,Iscrizioni!$A$2:$M$2502,13,FALSE),"-")</f>
        <v>-</v>
      </c>
      <c r="S2247" s="112" t="str">
        <f t="shared" si="211"/>
        <v>-</v>
      </c>
      <c r="T2247" s="112" t="str">
        <f>IF($D2247&gt;0,SUMIFS($S$3:$S2247,$X$3:$X2247,1,$J$3:$J2247,$J2247),"-")</f>
        <v>-</v>
      </c>
      <c r="U2247" s="112" t="str">
        <f t="shared" si="212"/>
        <v>-</v>
      </c>
      <c r="V2247" s="112" t="str">
        <f t="shared" si="215"/>
        <v>-</v>
      </c>
      <c r="W2247" s="27" t="str">
        <f>IF(LEN($C2247)=0,IF($D2247&gt;0,COUNTIFS($A$3:$A2247,$A2247),"-"),"Escluso")</f>
        <v>-</v>
      </c>
      <c r="X2247" s="2" t="str">
        <f>IF(LEN($C2247)=0,IF($D2247&gt;0,COUNTIFS($J$3:$J2247,$J2247,$C$3:$C2247,""),"-"),"Escluso")</f>
        <v>-</v>
      </c>
      <c r="Y2247" s="127" t="str">
        <f t="shared" si="213"/>
        <v>-</v>
      </c>
      <c r="Z2247" s="2" t="str">
        <f>IF($D2247&gt;0,COUNTIFS($O$3:$O2247,$O2247,$L$3:$L2247,$L2247,$I$3:$I2247,$I2247),"-")</f>
        <v>-</v>
      </c>
      <c r="AA2247" s="27" t="str">
        <f>IF($D2247&gt;0,IF(OR($Z2247 &gt;1,$L2247&lt;&gt;"Adulti"),0,VLOOKUP($P2247,Regione!$B$2:$C$22,2,FALSE)),"-")</f>
        <v>-</v>
      </c>
      <c r="AB2247" s="27" t="str">
        <f>IF($D2247&gt;0,IF(COUNTIFS($O$3:$O2247,$O2247,$L$3:$L2247,$L2247,$I$3:$I2247,$I2247) &gt;1,0,SUMIFS($Y$3:$Y$2503,$L$3:$L$2503,$L2247,$O$3:$O$2503,$O2247,$I$3:$I$2503,$I2247)),"-")</f>
        <v>-</v>
      </c>
      <c r="AC2247" s="27" t="str">
        <f t="shared" si="210"/>
        <v>-</v>
      </c>
    </row>
    <row r="2248" spans="1:29" s="1" customFormat="1">
      <c r="A2248" s="13"/>
      <c r="B2248" s="107" t="str">
        <f>IF(COUNTA($A2248)&gt;0,VLOOKUP($A2248,Corsa!$A$1:$F$43,2,FALSE),"-")</f>
        <v>-</v>
      </c>
      <c r="C2248" s="11"/>
      <c r="D2248" s="13"/>
      <c r="E2248" s="13"/>
      <c r="F2248" s="46" t="str">
        <f>IF(COUNTA($A2248)&gt;0,VLOOKUP($A2248,Corsa!$A$1:$F$43,3,FALSE),"-")</f>
        <v>-</v>
      </c>
      <c r="G2248" s="28" t="str">
        <f>IF($D2248&gt;0,VLOOKUP($D2248,Iscrizioni!$A$2:$M$2502,9,FALSE),"-")</f>
        <v>-</v>
      </c>
      <c r="H2248" s="28" t="str">
        <f>IF($D2248&gt;0,VLOOKUP($D2248,Iscrizioni!$A$2:$M$2502,4,FALSE),"-")</f>
        <v>-</v>
      </c>
      <c r="I2248" s="27" t="str">
        <f>IF($D2248&gt;0,VLOOKUP($D2248,Iscrizioni!$A$2:$M$2502,5,FALSE),"-")</f>
        <v>-</v>
      </c>
      <c r="J2248" s="27" t="str">
        <f>IF($D2248&gt;0,VLOOKUP($D2248,Iscrizioni!$A$2:$M$2502,10,FALSE),"-")</f>
        <v>-</v>
      </c>
      <c r="K2248" s="27" t="str">
        <f t="shared" si="214"/>
        <v>-</v>
      </c>
      <c r="L2248" s="46" t="str">
        <f>IF($D2248&gt;0,VLOOKUP($D2248,Iscrizioni!$A$2:$M$2502,11,FALSE),"-")</f>
        <v>-</v>
      </c>
      <c r="M2248" s="27" t="str">
        <f>IF($D2248&gt;0,VLOOKUP($D2248,Iscrizioni!$A$2:$N$2502,12,FALSE),"-")</f>
        <v>-</v>
      </c>
      <c r="N2248" s="46" t="str">
        <f>IF($D2248&gt;0,VLOOKUP($D2248,Iscrizioni!$A$2:$M$2502,6,FALSE),"-")</f>
        <v>-</v>
      </c>
      <c r="O2248" s="107" t="str">
        <f>IF($D2248&gt;0,VLOOKUP($D2248,Iscrizioni!$A$2:$M$2502,7,FALSE),"-")</f>
        <v>-</v>
      </c>
      <c r="P2248" s="46" t="str">
        <f>IF($D2248&gt;0,VLOOKUP(LEFT($N2248,1),Regione!$A$2:$C$21,2,FALSE),"-")</f>
        <v>-</v>
      </c>
      <c r="Q2248" s="112" t="str">
        <f ca="1">IF($D2248&gt;0,NormalizzaTempo("D",CELL("tipo",$E2248),$E2248),"-")</f>
        <v>-</v>
      </c>
      <c r="R2248" s="27" t="str">
        <f>IF($D2248&gt;0,VLOOKUP($D2248,Iscrizioni!$A$2:$M$2502,13,FALSE),"-")</f>
        <v>-</v>
      </c>
      <c r="S2248" s="112" t="str">
        <f t="shared" si="211"/>
        <v>-</v>
      </c>
      <c r="T2248" s="112" t="str">
        <f>IF($D2248&gt;0,SUMIFS($S$3:$S2248,$X$3:$X2248,1,$J$3:$J2248,$J2248),"-")</f>
        <v>-</v>
      </c>
      <c r="U2248" s="112" t="str">
        <f t="shared" si="212"/>
        <v>-</v>
      </c>
      <c r="V2248" s="112" t="str">
        <f t="shared" si="215"/>
        <v>-</v>
      </c>
      <c r="W2248" s="27" t="str">
        <f>IF(LEN($C2248)=0,IF($D2248&gt;0,COUNTIFS($A$3:$A2248,$A2248),"-"),"Escluso")</f>
        <v>-</v>
      </c>
      <c r="X2248" s="2" t="str">
        <f>IF(LEN($C2248)=0,IF($D2248&gt;0,COUNTIFS($J$3:$J2248,$J2248,$C$3:$C2248,""),"-"),"Escluso")</f>
        <v>-</v>
      </c>
      <c r="Y2248" s="127" t="str">
        <f t="shared" si="213"/>
        <v>-</v>
      </c>
      <c r="Z2248" s="2" t="str">
        <f>IF($D2248&gt;0,COUNTIFS($O$3:$O2248,$O2248,$L$3:$L2248,$L2248,$I$3:$I2248,$I2248),"-")</f>
        <v>-</v>
      </c>
      <c r="AA2248" s="27" t="str">
        <f>IF($D2248&gt;0,IF(OR($Z2248 &gt;1,$L2248&lt;&gt;"Adulti"),0,VLOOKUP($P2248,Regione!$B$2:$C$22,2,FALSE)),"-")</f>
        <v>-</v>
      </c>
      <c r="AB2248" s="27" t="str">
        <f>IF($D2248&gt;0,IF(COUNTIFS($O$3:$O2248,$O2248,$L$3:$L2248,$L2248,$I$3:$I2248,$I2248) &gt;1,0,SUMIFS($Y$3:$Y$2503,$L$3:$L$2503,$L2248,$O$3:$O$2503,$O2248,$I$3:$I$2503,$I2248)),"-")</f>
        <v>-</v>
      </c>
      <c r="AC2248" s="27" t="str">
        <f t="shared" si="210"/>
        <v>-</v>
      </c>
    </row>
    <row r="2249" spans="1:29" s="1" customFormat="1">
      <c r="A2249" s="13"/>
      <c r="B2249" s="107" t="str">
        <f>IF(COUNTA($A2249)&gt;0,VLOOKUP($A2249,Corsa!$A$1:$F$43,2,FALSE),"-")</f>
        <v>-</v>
      </c>
      <c r="C2249" s="11"/>
      <c r="D2249" s="13"/>
      <c r="E2249" s="13"/>
      <c r="F2249" s="46" t="str">
        <f>IF(COUNTA($A2249)&gt;0,VLOOKUP($A2249,Corsa!$A$1:$F$43,3,FALSE),"-")</f>
        <v>-</v>
      </c>
      <c r="G2249" s="28" t="str">
        <f>IF($D2249&gt;0,VLOOKUP($D2249,Iscrizioni!$A$2:$M$2502,9,FALSE),"-")</f>
        <v>-</v>
      </c>
      <c r="H2249" s="28" t="str">
        <f>IF($D2249&gt;0,VLOOKUP($D2249,Iscrizioni!$A$2:$M$2502,4,FALSE),"-")</f>
        <v>-</v>
      </c>
      <c r="I2249" s="27" t="str">
        <f>IF($D2249&gt;0,VLOOKUP($D2249,Iscrizioni!$A$2:$M$2502,5,FALSE),"-")</f>
        <v>-</v>
      </c>
      <c r="J2249" s="27" t="str">
        <f>IF($D2249&gt;0,VLOOKUP($D2249,Iscrizioni!$A$2:$M$2502,10,FALSE),"-")</f>
        <v>-</v>
      </c>
      <c r="K2249" s="27" t="str">
        <f t="shared" si="214"/>
        <v>-</v>
      </c>
      <c r="L2249" s="46" t="str">
        <f>IF($D2249&gt;0,VLOOKUP($D2249,Iscrizioni!$A$2:$M$2502,11,FALSE),"-")</f>
        <v>-</v>
      </c>
      <c r="M2249" s="27" t="str">
        <f>IF($D2249&gt;0,VLOOKUP($D2249,Iscrizioni!$A$2:$N$2502,12,FALSE),"-")</f>
        <v>-</v>
      </c>
      <c r="N2249" s="46" t="str">
        <f>IF($D2249&gt;0,VLOOKUP($D2249,Iscrizioni!$A$2:$M$2502,6,FALSE),"-")</f>
        <v>-</v>
      </c>
      <c r="O2249" s="107" t="str">
        <f>IF($D2249&gt;0,VLOOKUP($D2249,Iscrizioni!$A$2:$M$2502,7,FALSE),"-")</f>
        <v>-</v>
      </c>
      <c r="P2249" s="46" t="str">
        <f>IF($D2249&gt;0,VLOOKUP(LEFT($N2249,1),Regione!$A$2:$C$21,2,FALSE),"-")</f>
        <v>-</v>
      </c>
      <c r="Q2249" s="112" t="str">
        <f ca="1">IF($D2249&gt;0,NormalizzaTempo("D",CELL("tipo",$E2249),$E2249),"-")</f>
        <v>-</v>
      </c>
      <c r="R2249" s="27" t="str">
        <f>IF($D2249&gt;0,VLOOKUP($D2249,Iscrizioni!$A$2:$M$2502,13,FALSE),"-")</f>
        <v>-</v>
      </c>
      <c r="S2249" s="112" t="str">
        <f t="shared" si="211"/>
        <v>-</v>
      </c>
      <c r="T2249" s="112" t="str">
        <f>IF($D2249&gt;0,SUMIFS($S$3:$S2249,$X$3:$X2249,1,$J$3:$J2249,$J2249),"-")</f>
        <v>-</v>
      </c>
      <c r="U2249" s="112" t="str">
        <f t="shared" si="212"/>
        <v>-</v>
      </c>
      <c r="V2249" s="112" t="str">
        <f t="shared" si="215"/>
        <v>-</v>
      </c>
      <c r="W2249" s="27" t="str">
        <f>IF(LEN($C2249)=0,IF($D2249&gt;0,COUNTIFS($A$3:$A2249,$A2249),"-"),"Escluso")</f>
        <v>-</v>
      </c>
      <c r="X2249" s="2" t="str">
        <f>IF(LEN($C2249)=0,IF($D2249&gt;0,COUNTIFS($J$3:$J2249,$J2249,$C$3:$C2249,""),"-"),"Escluso")</f>
        <v>-</v>
      </c>
      <c r="Y2249" s="127" t="str">
        <f t="shared" si="213"/>
        <v>-</v>
      </c>
      <c r="Z2249" s="2" t="str">
        <f>IF($D2249&gt;0,COUNTIFS($O$3:$O2249,$O2249,$L$3:$L2249,$L2249,$I$3:$I2249,$I2249),"-")</f>
        <v>-</v>
      </c>
      <c r="AA2249" s="27" t="str">
        <f>IF($D2249&gt;0,IF(OR($Z2249 &gt;1,$L2249&lt;&gt;"Adulti"),0,VLOOKUP($P2249,Regione!$B$2:$C$22,2,FALSE)),"-")</f>
        <v>-</v>
      </c>
      <c r="AB2249" s="27" t="str">
        <f>IF($D2249&gt;0,IF(COUNTIFS($O$3:$O2249,$O2249,$L$3:$L2249,$L2249,$I$3:$I2249,$I2249) &gt;1,0,SUMIFS($Y$3:$Y$2503,$L$3:$L$2503,$L2249,$O$3:$O$2503,$O2249,$I$3:$I$2503,$I2249)),"-")</f>
        <v>-</v>
      </c>
      <c r="AC2249" s="27" t="str">
        <f t="shared" si="210"/>
        <v>-</v>
      </c>
    </row>
    <row r="2250" spans="1:29" s="1" customFormat="1">
      <c r="A2250" s="13"/>
      <c r="B2250" s="107" t="str">
        <f>IF(COUNTA($A2250)&gt;0,VLOOKUP($A2250,Corsa!$A$1:$F$43,2,FALSE),"-")</f>
        <v>-</v>
      </c>
      <c r="C2250" s="11"/>
      <c r="D2250" s="13"/>
      <c r="E2250" s="13"/>
      <c r="F2250" s="46" t="str">
        <f>IF(COUNTA($A2250)&gt;0,VLOOKUP($A2250,Corsa!$A$1:$F$43,3,FALSE),"-")</f>
        <v>-</v>
      </c>
      <c r="G2250" s="28" t="str">
        <f>IF($D2250&gt;0,VLOOKUP($D2250,Iscrizioni!$A$2:$M$2502,9,FALSE),"-")</f>
        <v>-</v>
      </c>
      <c r="H2250" s="28" t="str">
        <f>IF($D2250&gt;0,VLOOKUP($D2250,Iscrizioni!$A$2:$M$2502,4,FALSE),"-")</f>
        <v>-</v>
      </c>
      <c r="I2250" s="27" t="str">
        <f>IF($D2250&gt;0,VLOOKUP($D2250,Iscrizioni!$A$2:$M$2502,5,FALSE),"-")</f>
        <v>-</v>
      </c>
      <c r="J2250" s="27" t="str">
        <f>IF($D2250&gt;0,VLOOKUP($D2250,Iscrizioni!$A$2:$M$2502,10,FALSE),"-")</f>
        <v>-</v>
      </c>
      <c r="K2250" s="27" t="str">
        <f t="shared" si="214"/>
        <v>-</v>
      </c>
      <c r="L2250" s="46" t="str">
        <f>IF($D2250&gt;0,VLOOKUP($D2250,Iscrizioni!$A$2:$M$2502,11,FALSE),"-")</f>
        <v>-</v>
      </c>
      <c r="M2250" s="27" t="str">
        <f>IF($D2250&gt;0,VLOOKUP($D2250,Iscrizioni!$A$2:$N$2502,12,FALSE),"-")</f>
        <v>-</v>
      </c>
      <c r="N2250" s="46" t="str">
        <f>IF($D2250&gt;0,VLOOKUP($D2250,Iscrizioni!$A$2:$M$2502,6,FALSE),"-")</f>
        <v>-</v>
      </c>
      <c r="O2250" s="107" t="str">
        <f>IF($D2250&gt;0,VLOOKUP($D2250,Iscrizioni!$A$2:$M$2502,7,FALSE),"-")</f>
        <v>-</v>
      </c>
      <c r="P2250" s="46" t="str">
        <f>IF($D2250&gt;0,VLOOKUP(LEFT($N2250,1),Regione!$A$2:$C$21,2,FALSE),"-")</f>
        <v>-</v>
      </c>
      <c r="Q2250" s="112" t="str">
        <f ca="1">IF($D2250&gt;0,NormalizzaTempo("D",CELL("tipo",$E2250),$E2250),"-")</f>
        <v>-</v>
      </c>
      <c r="R2250" s="27" t="str">
        <f>IF($D2250&gt;0,VLOOKUP($D2250,Iscrizioni!$A$2:$M$2502,13,FALSE),"-")</f>
        <v>-</v>
      </c>
      <c r="S2250" s="112" t="str">
        <f t="shared" si="211"/>
        <v>-</v>
      </c>
      <c r="T2250" s="112" t="str">
        <f>IF($D2250&gt;0,SUMIFS($S$3:$S2250,$X$3:$X2250,1,$J$3:$J2250,$J2250),"-")</f>
        <v>-</v>
      </c>
      <c r="U2250" s="112" t="str">
        <f t="shared" si="212"/>
        <v>-</v>
      </c>
      <c r="V2250" s="112" t="str">
        <f t="shared" si="215"/>
        <v>-</v>
      </c>
      <c r="W2250" s="27" t="str">
        <f>IF(LEN($C2250)=0,IF($D2250&gt;0,COUNTIFS($A$3:$A2250,$A2250),"-"),"Escluso")</f>
        <v>-</v>
      </c>
      <c r="X2250" s="2" t="str">
        <f>IF(LEN($C2250)=0,IF($D2250&gt;0,COUNTIFS($J$3:$J2250,$J2250,$C$3:$C2250,""),"-"),"Escluso")</f>
        <v>-</v>
      </c>
      <c r="Y2250" s="127" t="str">
        <f t="shared" si="213"/>
        <v>-</v>
      </c>
      <c r="Z2250" s="2" t="str">
        <f>IF($D2250&gt;0,COUNTIFS($O$3:$O2250,$O2250,$L$3:$L2250,$L2250,$I$3:$I2250,$I2250),"-")</f>
        <v>-</v>
      </c>
      <c r="AA2250" s="27" t="str">
        <f>IF($D2250&gt;0,IF(OR($Z2250 &gt;1,$L2250&lt;&gt;"Adulti"),0,VLOOKUP($P2250,Regione!$B$2:$C$22,2,FALSE)),"-")</f>
        <v>-</v>
      </c>
      <c r="AB2250" s="27" t="str">
        <f>IF($D2250&gt;0,IF(COUNTIFS($O$3:$O2250,$O2250,$L$3:$L2250,$L2250,$I$3:$I2250,$I2250) &gt;1,0,SUMIFS($Y$3:$Y$2503,$L$3:$L$2503,$L2250,$O$3:$O$2503,$O2250,$I$3:$I$2503,$I2250)),"-")</f>
        <v>-</v>
      </c>
      <c r="AC2250" s="27" t="str">
        <f t="shared" si="210"/>
        <v>-</v>
      </c>
    </row>
    <row r="2251" spans="1:29" s="1" customFormat="1">
      <c r="A2251" s="13"/>
      <c r="B2251" s="107" t="str">
        <f>IF(COUNTA($A2251)&gt;0,VLOOKUP($A2251,Corsa!$A$1:$F$43,2,FALSE),"-")</f>
        <v>-</v>
      </c>
      <c r="C2251" s="11"/>
      <c r="D2251" s="13"/>
      <c r="E2251" s="13"/>
      <c r="F2251" s="46" t="str">
        <f>IF(COUNTA($A2251)&gt;0,VLOOKUP($A2251,Corsa!$A$1:$F$43,3,FALSE),"-")</f>
        <v>-</v>
      </c>
      <c r="G2251" s="28" t="str">
        <f>IF($D2251&gt;0,VLOOKUP($D2251,Iscrizioni!$A$2:$M$2502,9,FALSE),"-")</f>
        <v>-</v>
      </c>
      <c r="H2251" s="28" t="str">
        <f>IF($D2251&gt;0,VLOOKUP($D2251,Iscrizioni!$A$2:$M$2502,4,FALSE),"-")</f>
        <v>-</v>
      </c>
      <c r="I2251" s="27" t="str">
        <f>IF($D2251&gt;0,VLOOKUP($D2251,Iscrizioni!$A$2:$M$2502,5,FALSE),"-")</f>
        <v>-</v>
      </c>
      <c r="J2251" s="27" t="str">
        <f>IF($D2251&gt;0,VLOOKUP($D2251,Iscrizioni!$A$2:$M$2502,10,FALSE),"-")</f>
        <v>-</v>
      </c>
      <c r="K2251" s="27" t="str">
        <f t="shared" si="214"/>
        <v>-</v>
      </c>
      <c r="L2251" s="46" t="str">
        <f>IF($D2251&gt;0,VLOOKUP($D2251,Iscrizioni!$A$2:$M$2502,11,FALSE),"-")</f>
        <v>-</v>
      </c>
      <c r="M2251" s="27" t="str">
        <f>IF($D2251&gt;0,VLOOKUP($D2251,Iscrizioni!$A$2:$N$2502,12,FALSE),"-")</f>
        <v>-</v>
      </c>
      <c r="N2251" s="46" t="str">
        <f>IF($D2251&gt;0,VLOOKUP($D2251,Iscrizioni!$A$2:$M$2502,6,FALSE),"-")</f>
        <v>-</v>
      </c>
      <c r="O2251" s="107" t="str">
        <f>IF($D2251&gt;0,VLOOKUP($D2251,Iscrizioni!$A$2:$M$2502,7,FALSE),"-")</f>
        <v>-</v>
      </c>
      <c r="P2251" s="46" t="str">
        <f>IF($D2251&gt;0,VLOOKUP(LEFT($N2251,1),Regione!$A$2:$C$21,2,FALSE),"-")</f>
        <v>-</v>
      </c>
      <c r="Q2251" s="112" t="str">
        <f ca="1">IF($D2251&gt;0,NormalizzaTempo("D",CELL("tipo",$E2251),$E2251),"-")</f>
        <v>-</v>
      </c>
      <c r="R2251" s="27" t="str">
        <f>IF($D2251&gt;0,VLOOKUP($D2251,Iscrizioni!$A$2:$M$2502,13,FALSE),"-")</f>
        <v>-</v>
      </c>
      <c r="S2251" s="112" t="str">
        <f t="shared" si="211"/>
        <v>-</v>
      </c>
      <c r="T2251" s="112" t="str">
        <f>IF($D2251&gt;0,SUMIFS($S$3:$S2251,$X$3:$X2251,1,$J$3:$J2251,$J2251),"-")</f>
        <v>-</v>
      </c>
      <c r="U2251" s="112" t="str">
        <f t="shared" si="212"/>
        <v>-</v>
      </c>
      <c r="V2251" s="112" t="str">
        <f t="shared" si="215"/>
        <v>-</v>
      </c>
      <c r="W2251" s="27" t="str">
        <f>IF(LEN($C2251)=0,IF($D2251&gt;0,COUNTIFS($A$3:$A2251,$A2251),"-"),"Escluso")</f>
        <v>-</v>
      </c>
      <c r="X2251" s="2" t="str">
        <f>IF(LEN($C2251)=0,IF($D2251&gt;0,COUNTIFS($J$3:$J2251,$J2251,$C$3:$C2251,""),"-"),"Escluso")</f>
        <v>-</v>
      </c>
      <c r="Y2251" s="127" t="str">
        <f t="shared" si="213"/>
        <v>-</v>
      </c>
      <c r="Z2251" s="2" t="str">
        <f>IF($D2251&gt;0,COUNTIFS($O$3:$O2251,$O2251,$L$3:$L2251,$L2251,$I$3:$I2251,$I2251),"-")</f>
        <v>-</v>
      </c>
      <c r="AA2251" s="27" t="str">
        <f>IF($D2251&gt;0,IF(OR($Z2251 &gt;1,$L2251&lt;&gt;"Adulti"),0,VLOOKUP($P2251,Regione!$B$2:$C$22,2,FALSE)),"-")</f>
        <v>-</v>
      </c>
      <c r="AB2251" s="27" t="str">
        <f>IF($D2251&gt;0,IF(COUNTIFS($O$3:$O2251,$O2251,$L$3:$L2251,$L2251,$I$3:$I2251,$I2251) &gt;1,0,SUMIFS($Y$3:$Y$2503,$L$3:$L$2503,$L2251,$O$3:$O$2503,$O2251,$I$3:$I$2503,$I2251)),"-")</f>
        <v>-</v>
      </c>
      <c r="AC2251" s="27" t="str">
        <f t="shared" si="210"/>
        <v>-</v>
      </c>
    </row>
    <row r="2252" spans="1:29" s="1" customFormat="1">
      <c r="A2252" s="13"/>
      <c r="B2252" s="107" t="str">
        <f>IF(COUNTA($A2252)&gt;0,VLOOKUP($A2252,Corsa!$A$1:$F$43,2,FALSE),"-")</f>
        <v>-</v>
      </c>
      <c r="C2252" s="11"/>
      <c r="D2252" s="13"/>
      <c r="E2252" s="13"/>
      <c r="F2252" s="46" t="str">
        <f>IF(COUNTA($A2252)&gt;0,VLOOKUP($A2252,Corsa!$A$1:$F$43,3,FALSE),"-")</f>
        <v>-</v>
      </c>
      <c r="G2252" s="28" t="str">
        <f>IF($D2252&gt;0,VLOOKUP($D2252,Iscrizioni!$A$2:$M$2502,9,FALSE),"-")</f>
        <v>-</v>
      </c>
      <c r="H2252" s="28" t="str">
        <f>IF($D2252&gt;0,VLOOKUP($D2252,Iscrizioni!$A$2:$M$2502,4,FALSE),"-")</f>
        <v>-</v>
      </c>
      <c r="I2252" s="27" t="str">
        <f>IF($D2252&gt;0,VLOOKUP($D2252,Iscrizioni!$A$2:$M$2502,5,FALSE),"-")</f>
        <v>-</v>
      </c>
      <c r="J2252" s="27" t="str">
        <f>IF($D2252&gt;0,VLOOKUP($D2252,Iscrizioni!$A$2:$M$2502,10,FALSE),"-")</f>
        <v>-</v>
      </c>
      <c r="K2252" s="27" t="str">
        <f t="shared" si="214"/>
        <v>-</v>
      </c>
      <c r="L2252" s="46" t="str">
        <f>IF($D2252&gt;0,VLOOKUP($D2252,Iscrizioni!$A$2:$M$2502,11,FALSE),"-")</f>
        <v>-</v>
      </c>
      <c r="M2252" s="27" t="str">
        <f>IF($D2252&gt;0,VLOOKUP($D2252,Iscrizioni!$A$2:$N$2502,12,FALSE),"-")</f>
        <v>-</v>
      </c>
      <c r="N2252" s="46" t="str">
        <f>IF($D2252&gt;0,VLOOKUP($D2252,Iscrizioni!$A$2:$M$2502,6,FALSE),"-")</f>
        <v>-</v>
      </c>
      <c r="O2252" s="107" t="str">
        <f>IF($D2252&gt;0,VLOOKUP($D2252,Iscrizioni!$A$2:$M$2502,7,FALSE),"-")</f>
        <v>-</v>
      </c>
      <c r="P2252" s="46" t="str">
        <f>IF($D2252&gt;0,VLOOKUP(LEFT($N2252,1),Regione!$A$2:$C$21,2,FALSE),"-")</f>
        <v>-</v>
      </c>
      <c r="Q2252" s="112" t="str">
        <f ca="1">IF($D2252&gt;0,NormalizzaTempo("D",CELL("tipo",$E2252),$E2252),"-")</f>
        <v>-</v>
      </c>
      <c r="R2252" s="27" t="str">
        <f>IF($D2252&gt;0,VLOOKUP($D2252,Iscrizioni!$A$2:$M$2502,13,FALSE),"-")</f>
        <v>-</v>
      </c>
      <c r="S2252" s="112" t="str">
        <f t="shared" si="211"/>
        <v>-</v>
      </c>
      <c r="T2252" s="112" t="str">
        <f>IF($D2252&gt;0,SUMIFS($S$3:$S2252,$X$3:$X2252,1,$J$3:$J2252,$J2252),"-")</f>
        <v>-</v>
      </c>
      <c r="U2252" s="112" t="str">
        <f t="shared" si="212"/>
        <v>-</v>
      </c>
      <c r="V2252" s="112" t="str">
        <f t="shared" si="215"/>
        <v>-</v>
      </c>
      <c r="W2252" s="27" t="str">
        <f>IF(LEN($C2252)=0,IF($D2252&gt;0,COUNTIFS($A$3:$A2252,$A2252),"-"),"Escluso")</f>
        <v>-</v>
      </c>
      <c r="X2252" s="2" t="str">
        <f>IF(LEN($C2252)=0,IF($D2252&gt;0,COUNTIFS($J$3:$J2252,$J2252,$C$3:$C2252,""),"-"),"Escluso")</f>
        <v>-</v>
      </c>
      <c r="Y2252" s="127" t="str">
        <f t="shared" si="213"/>
        <v>-</v>
      </c>
      <c r="Z2252" s="2" t="str">
        <f>IF($D2252&gt;0,COUNTIFS($O$3:$O2252,$O2252,$L$3:$L2252,$L2252,$I$3:$I2252,$I2252),"-")</f>
        <v>-</v>
      </c>
      <c r="AA2252" s="27" t="str">
        <f>IF($D2252&gt;0,IF(OR($Z2252 &gt;1,$L2252&lt;&gt;"Adulti"),0,VLOOKUP($P2252,Regione!$B$2:$C$22,2,FALSE)),"-")</f>
        <v>-</v>
      </c>
      <c r="AB2252" s="27" t="str">
        <f>IF($D2252&gt;0,IF(COUNTIFS($O$3:$O2252,$O2252,$L$3:$L2252,$L2252,$I$3:$I2252,$I2252) &gt;1,0,SUMIFS($Y$3:$Y$2503,$L$3:$L$2503,$L2252,$O$3:$O$2503,$O2252,$I$3:$I$2503,$I2252)),"-")</f>
        <v>-</v>
      </c>
      <c r="AC2252" s="27" t="str">
        <f t="shared" si="210"/>
        <v>-</v>
      </c>
    </row>
    <row r="2253" spans="1:29" s="1" customFormat="1">
      <c r="A2253" s="13"/>
      <c r="B2253" s="107" t="str">
        <f>IF(COUNTA($A2253)&gt;0,VLOOKUP($A2253,Corsa!$A$1:$F$43,2,FALSE),"-")</f>
        <v>-</v>
      </c>
      <c r="C2253" s="11"/>
      <c r="D2253" s="13"/>
      <c r="E2253" s="13"/>
      <c r="F2253" s="46" t="str">
        <f>IF(COUNTA($A2253)&gt;0,VLOOKUP($A2253,Corsa!$A$1:$F$43,3,FALSE),"-")</f>
        <v>-</v>
      </c>
      <c r="G2253" s="28" t="str">
        <f>IF($D2253&gt;0,VLOOKUP($D2253,Iscrizioni!$A$2:$M$2502,9,FALSE),"-")</f>
        <v>-</v>
      </c>
      <c r="H2253" s="28" t="str">
        <f>IF($D2253&gt;0,VLOOKUP($D2253,Iscrizioni!$A$2:$M$2502,4,FALSE),"-")</f>
        <v>-</v>
      </c>
      <c r="I2253" s="27" t="str">
        <f>IF($D2253&gt;0,VLOOKUP($D2253,Iscrizioni!$A$2:$M$2502,5,FALSE),"-")</f>
        <v>-</v>
      </c>
      <c r="J2253" s="27" t="str">
        <f>IF($D2253&gt;0,VLOOKUP($D2253,Iscrizioni!$A$2:$M$2502,10,FALSE),"-")</f>
        <v>-</v>
      </c>
      <c r="K2253" s="27" t="str">
        <f t="shared" si="214"/>
        <v>-</v>
      </c>
      <c r="L2253" s="46" t="str">
        <f>IF($D2253&gt;0,VLOOKUP($D2253,Iscrizioni!$A$2:$M$2502,11,FALSE),"-")</f>
        <v>-</v>
      </c>
      <c r="M2253" s="27" t="str">
        <f>IF($D2253&gt;0,VLOOKUP($D2253,Iscrizioni!$A$2:$N$2502,12,FALSE),"-")</f>
        <v>-</v>
      </c>
      <c r="N2253" s="46" t="str">
        <f>IF($D2253&gt;0,VLOOKUP($D2253,Iscrizioni!$A$2:$M$2502,6,FALSE),"-")</f>
        <v>-</v>
      </c>
      <c r="O2253" s="107" t="str">
        <f>IF($D2253&gt;0,VLOOKUP($D2253,Iscrizioni!$A$2:$M$2502,7,FALSE),"-")</f>
        <v>-</v>
      </c>
      <c r="P2253" s="46" t="str">
        <f>IF($D2253&gt;0,VLOOKUP(LEFT($N2253,1),Regione!$A$2:$C$21,2,FALSE),"-")</f>
        <v>-</v>
      </c>
      <c r="Q2253" s="112" t="str">
        <f ca="1">IF($D2253&gt;0,NormalizzaTempo("D",CELL("tipo",$E2253),$E2253),"-")</f>
        <v>-</v>
      </c>
      <c r="R2253" s="27" t="str">
        <f>IF($D2253&gt;0,VLOOKUP($D2253,Iscrizioni!$A$2:$M$2502,13,FALSE),"-")</f>
        <v>-</v>
      </c>
      <c r="S2253" s="112" t="str">
        <f t="shared" si="211"/>
        <v>-</v>
      </c>
      <c r="T2253" s="112" t="str">
        <f>IF($D2253&gt;0,SUMIFS($S$3:$S2253,$X$3:$X2253,1,$J$3:$J2253,$J2253),"-")</f>
        <v>-</v>
      </c>
      <c r="U2253" s="112" t="str">
        <f t="shared" si="212"/>
        <v>-</v>
      </c>
      <c r="V2253" s="112" t="str">
        <f t="shared" si="215"/>
        <v>-</v>
      </c>
      <c r="W2253" s="27" t="str">
        <f>IF(LEN($C2253)=0,IF($D2253&gt;0,COUNTIFS($A$3:$A2253,$A2253),"-"),"Escluso")</f>
        <v>-</v>
      </c>
      <c r="X2253" s="2" t="str">
        <f>IF(LEN($C2253)=0,IF($D2253&gt;0,COUNTIFS($J$3:$J2253,$J2253,$C$3:$C2253,""),"-"),"Escluso")</f>
        <v>-</v>
      </c>
      <c r="Y2253" s="127" t="str">
        <f t="shared" si="213"/>
        <v>-</v>
      </c>
      <c r="Z2253" s="2" t="str">
        <f>IF($D2253&gt;0,COUNTIFS($O$3:$O2253,$O2253,$L$3:$L2253,$L2253,$I$3:$I2253,$I2253),"-")</f>
        <v>-</v>
      </c>
      <c r="AA2253" s="27" t="str">
        <f>IF($D2253&gt;0,IF(OR($Z2253 &gt;1,$L2253&lt;&gt;"Adulti"),0,VLOOKUP($P2253,Regione!$B$2:$C$22,2,FALSE)),"-")</f>
        <v>-</v>
      </c>
      <c r="AB2253" s="27" t="str">
        <f>IF($D2253&gt;0,IF(COUNTIFS($O$3:$O2253,$O2253,$L$3:$L2253,$L2253,$I$3:$I2253,$I2253) &gt;1,0,SUMIFS($Y$3:$Y$2503,$L$3:$L$2503,$L2253,$O$3:$O$2503,$O2253,$I$3:$I$2503,$I2253)),"-")</f>
        <v>-</v>
      </c>
      <c r="AC2253" s="27" t="str">
        <f t="shared" si="210"/>
        <v>-</v>
      </c>
    </row>
    <row r="2254" spans="1:29" s="1" customFormat="1">
      <c r="A2254" s="13"/>
      <c r="B2254" s="107" t="str">
        <f>IF(COUNTA($A2254)&gt;0,VLOOKUP($A2254,Corsa!$A$1:$F$43,2,FALSE),"-")</f>
        <v>-</v>
      </c>
      <c r="C2254" s="11"/>
      <c r="D2254" s="13"/>
      <c r="E2254" s="13"/>
      <c r="F2254" s="46" t="str">
        <f>IF(COUNTA($A2254)&gt;0,VLOOKUP($A2254,Corsa!$A$1:$F$43,3,FALSE),"-")</f>
        <v>-</v>
      </c>
      <c r="G2254" s="28" t="str">
        <f>IF($D2254&gt;0,VLOOKUP($D2254,Iscrizioni!$A$2:$M$2502,9,FALSE),"-")</f>
        <v>-</v>
      </c>
      <c r="H2254" s="28" t="str">
        <f>IF($D2254&gt;0,VLOOKUP($D2254,Iscrizioni!$A$2:$M$2502,4,FALSE),"-")</f>
        <v>-</v>
      </c>
      <c r="I2254" s="27" t="str">
        <f>IF($D2254&gt;0,VLOOKUP($D2254,Iscrizioni!$A$2:$M$2502,5,FALSE),"-")</f>
        <v>-</v>
      </c>
      <c r="J2254" s="27" t="str">
        <f>IF($D2254&gt;0,VLOOKUP($D2254,Iscrizioni!$A$2:$M$2502,10,FALSE),"-")</f>
        <v>-</v>
      </c>
      <c r="K2254" s="27" t="str">
        <f t="shared" si="214"/>
        <v>-</v>
      </c>
      <c r="L2254" s="46" t="str">
        <f>IF($D2254&gt;0,VLOOKUP($D2254,Iscrizioni!$A$2:$M$2502,11,FALSE),"-")</f>
        <v>-</v>
      </c>
      <c r="M2254" s="27" t="str">
        <f>IF($D2254&gt;0,VLOOKUP($D2254,Iscrizioni!$A$2:$N$2502,12,FALSE),"-")</f>
        <v>-</v>
      </c>
      <c r="N2254" s="46" t="str">
        <f>IF($D2254&gt;0,VLOOKUP($D2254,Iscrizioni!$A$2:$M$2502,6,FALSE),"-")</f>
        <v>-</v>
      </c>
      <c r="O2254" s="107" t="str">
        <f>IF($D2254&gt;0,VLOOKUP($D2254,Iscrizioni!$A$2:$M$2502,7,FALSE),"-")</f>
        <v>-</v>
      </c>
      <c r="P2254" s="46" t="str">
        <f>IF($D2254&gt;0,VLOOKUP(LEFT($N2254,1),Regione!$A$2:$C$21,2,FALSE),"-")</f>
        <v>-</v>
      </c>
      <c r="Q2254" s="112" t="str">
        <f ca="1">IF($D2254&gt;0,NormalizzaTempo("D",CELL("tipo",$E2254),$E2254),"-")</f>
        <v>-</v>
      </c>
      <c r="R2254" s="27" t="str">
        <f>IF($D2254&gt;0,VLOOKUP($D2254,Iscrizioni!$A$2:$M$2502,13,FALSE),"-")</f>
        <v>-</v>
      </c>
      <c r="S2254" s="112" t="str">
        <f t="shared" si="211"/>
        <v>-</v>
      </c>
      <c r="T2254" s="112" t="str">
        <f>IF($D2254&gt;0,SUMIFS($S$3:$S2254,$X$3:$X2254,1,$J$3:$J2254,$J2254),"-")</f>
        <v>-</v>
      </c>
      <c r="U2254" s="112" t="str">
        <f t="shared" si="212"/>
        <v>-</v>
      </c>
      <c r="V2254" s="112" t="str">
        <f t="shared" si="215"/>
        <v>-</v>
      </c>
      <c r="W2254" s="27" t="str">
        <f>IF(LEN($C2254)=0,IF($D2254&gt;0,COUNTIFS($A$3:$A2254,$A2254),"-"),"Escluso")</f>
        <v>-</v>
      </c>
      <c r="X2254" s="2" t="str">
        <f>IF(LEN($C2254)=0,IF($D2254&gt;0,COUNTIFS($J$3:$J2254,$J2254,$C$3:$C2254,""),"-"),"Escluso")</f>
        <v>-</v>
      </c>
      <c r="Y2254" s="127" t="str">
        <f t="shared" si="213"/>
        <v>-</v>
      </c>
      <c r="Z2254" s="2" t="str">
        <f>IF($D2254&gt;0,COUNTIFS($O$3:$O2254,$O2254,$L$3:$L2254,$L2254,$I$3:$I2254,$I2254),"-")</f>
        <v>-</v>
      </c>
      <c r="AA2254" s="27" t="str">
        <f>IF($D2254&gt;0,IF(OR($Z2254 &gt;1,$L2254&lt;&gt;"Adulti"),0,VLOOKUP($P2254,Regione!$B$2:$C$22,2,FALSE)),"-")</f>
        <v>-</v>
      </c>
      <c r="AB2254" s="27" t="str">
        <f>IF($D2254&gt;0,IF(COUNTIFS($O$3:$O2254,$O2254,$L$3:$L2254,$L2254,$I$3:$I2254,$I2254) &gt;1,0,SUMIFS($Y$3:$Y$2503,$L$3:$L$2503,$L2254,$O$3:$O$2503,$O2254,$I$3:$I$2503,$I2254)),"-")</f>
        <v>-</v>
      </c>
      <c r="AC2254" s="27" t="str">
        <f t="shared" si="210"/>
        <v>-</v>
      </c>
    </row>
    <row r="2255" spans="1:29" s="1" customFormat="1">
      <c r="A2255" s="13"/>
      <c r="B2255" s="107" t="str">
        <f>IF(COUNTA($A2255)&gt;0,VLOOKUP($A2255,Corsa!$A$1:$F$43,2,FALSE),"-")</f>
        <v>-</v>
      </c>
      <c r="C2255" s="11"/>
      <c r="D2255" s="13"/>
      <c r="E2255" s="13"/>
      <c r="F2255" s="46" t="str">
        <f>IF(COUNTA($A2255)&gt;0,VLOOKUP($A2255,Corsa!$A$1:$F$43,3,FALSE),"-")</f>
        <v>-</v>
      </c>
      <c r="G2255" s="28" t="str">
        <f>IF($D2255&gt;0,VLOOKUP($D2255,Iscrizioni!$A$2:$M$2502,9,FALSE),"-")</f>
        <v>-</v>
      </c>
      <c r="H2255" s="28" t="str">
        <f>IF($D2255&gt;0,VLOOKUP($D2255,Iscrizioni!$A$2:$M$2502,4,FALSE),"-")</f>
        <v>-</v>
      </c>
      <c r="I2255" s="27" t="str">
        <f>IF($D2255&gt;0,VLOOKUP($D2255,Iscrizioni!$A$2:$M$2502,5,FALSE),"-")</f>
        <v>-</v>
      </c>
      <c r="J2255" s="27" t="str">
        <f>IF($D2255&gt;0,VLOOKUP($D2255,Iscrizioni!$A$2:$M$2502,10,FALSE),"-")</f>
        <v>-</v>
      </c>
      <c r="K2255" s="27" t="str">
        <f t="shared" si="214"/>
        <v>-</v>
      </c>
      <c r="L2255" s="46" t="str">
        <f>IF($D2255&gt;0,VLOOKUP($D2255,Iscrizioni!$A$2:$M$2502,11,FALSE),"-")</f>
        <v>-</v>
      </c>
      <c r="M2255" s="27" t="str">
        <f>IF($D2255&gt;0,VLOOKUP($D2255,Iscrizioni!$A$2:$N$2502,12,FALSE),"-")</f>
        <v>-</v>
      </c>
      <c r="N2255" s="46" t="str">
        <f>IF($D2255&gt;0,VLOOKUP($D2255,Iscrizioni!$A$2:$M$2502,6,FALSE),"-")</f>
        <v>-</v>
      </c>
      <c r="O2255" s="107" t="str">
        <f>IF($D2255&gt;0,VLOOKUP($D2255,Iscrizioni!$A$2:$M$2502,7,FALSE),"-")</f>
        <v>-</v>
      </c>
      <c r="P2255" s="46" t="str">
        <f>IF($D2255&gt;0,VLOOKUP(LEFT($N2255,1),Regione!$A$2:$C$21,2,FALSE),"-")</f>
        <v>-</v>
      </c>
      <c r="Q2255" s="112" t="str">
        <f ca="1">IF($D2255&gt;0,NormalizzaTempo("D",CELL("tipo",$E2255),$E2255),"-")</f>
        <v>-</v>
      </c>
      <c r="R2255" s="27" t="str">
        <f>IF($D2255&gt;0,VLOOKUP($D2255,Iscrizioni!$A$2:$M$2502,13,FALSE),"-")</f>
        <v>-</v>
      </c>
      <c r="S2255" s="112" t="str">
        <f t="shared" si="211"/>
        <v>-</v>
      </c>
      <c r="T2255" s="112" t="str">
        <f>IF($D2255&gt;0,SUMIFS($S$3:$S2255,$X$3:$X2255,1,$J$3:$J2255,$J2255),"-")</f>
        <v>-</v>
      </c>
      <c r="U2255" s="112" t="str">
        <f t="shared" si="212"/>
        <v>-</v>
      </c>
      <c r="V2255" s="112" t="str">
        <f t="shared" si="215"/>
        <v>-</v>
      </c>
      <c r="W2255" s="27" t="str">
        <f>IF(LEN($C2255)=0,IF($D2255&gt;0,COUNTIFS($A$3:$A2255,$A2255),"-"),"Escluso")</f>
        <v>-</v>
      </c>
      <c r="X2255" s="2" t="str">
        <f>IF(LEN($C2255)=0,IF($D2255&gt;0,COUNTIFS($J$3:$J2255,$J2255,$C$3:$C2255,""),"-"),"Escluso")</f>
        <v>-</v>
      </c>
      <c r="Y2255" s="127" t="str">
        <f t="shared" si="213"/>
        <v>-</v>
      </c>
      <c r="Z2255" s="2" t="str">
        <f>IF($D2255&gt;0,COUNTIFS($O$3:$O2255,$O2255,$L$3:$L2255,$L2255,$I$3:$I2255,$I2255),"-")</f>
        <v>-</v>
      </c>
      <c r="AA2255" s="27" t="str">
        <f>IF($D2255&gt;0,IF(OR($Z2255 &gt;1,$L2255&lt;&gt;"Adulti"),0,VLOOKUP($P2255,Regione!$B$2:$C$22,2,FALSE)),"-")</f>
        <v>-</v>
      </c>
      <c r="AB2255" s="27" t="str">
        <f>IF($D2255&gt;0,IF(COUNTIFS($O$3:$O2255,$O2255,$L$3:$L2255,$L2255,$I$3:$I2255,$I2255) &gt;1,0,SUMIFS($Y$3:$Y$2503,$L$3:$L$2503,$L2255,$O$3:$O$2503,$O2255,$I$3:$I$2503,$I2255)),"-")</f>
        <v>-</v>
      </c>
      <c r="AC2255" s="27" t="str">
        <f t="shared" si="210"/>
        <v>-</v>
      </c>
    </row>
    <row r="2256" spans="1:29" s="1" customFormat="1">
      <c r="A2256" s="13"/>
      <c r="B2256" s="107" t="str">
        <f>IF(COUNTA($A2256)&gt;0,VLOOKUP($A2256,Corsa!$A$1:$F$43,2,FALSE),"-")</f>
        <v>-</v>
      </c>
      <c r="C2256" s="11"/>
      <c r="D2256" s="13"/>
      <c r="E2256" s="13"/>
      <c r="F2256" s="46" t="str">
        <f>IF(COUNTA($A2256)&gt;0,VLOOKUP($A2256,Corsa!$A$1:$F$43,3,FALSE),"-")</f>
        <v>-</v>
      </c>
      <c r="G2256" s="28" t="str">
        <f>IF($D2256&gt;0,VLOOKUP($D2256,Iscrizioni!$A$2:$M$2502,9,FALSE),"-")</f>
        <v>-</v>
      </c>
      <c r="H2256" s="28" t="str">
        <f>IF($D2256&gt;0,VLOOKUP($D2256,Iscrizioni!$A$2:$M$2502,4,FALSE),"-")</f>
        <v>-</v>
      </c>
      <c r="I2256" s="27" t="str">
        <f>IF($D2256&gt;0,VLOOKUP($D2256,Iscrizioni!$A$2:$M$2502,5,FALSE),"-")</f>
        <v>-</v>
      </c>
      <c r="J2256" s="27" t="str">
        <f>IF($D2256&gt;0,VLOOKUP($D2256,Iscrizioni!$A$2:$M$2502,10,FALSE),"-")</f>
        <v>-</v>
      </c>
      <c r="K2256" s="27" t="str">
        <f t="shared" si="214"/>
        <v>-</v>
      </c>
      <c r="L2256" s="46" t="str">
        <f>IF($D2256&gt;0,VLOOKUP($D2256,Iscrizioni!$A$2:$M$2502,11,FALSE),"-")</f>
        <v>-</v>
      </c>
      <c r="M2256" s="27" t="str">
        <f>IF($D2256&gt;0,VLOOKUP($D2256,Iscrizioni!$A$2:$N$2502,12,FALSE),"-")</f>
        <v>-</v>
      </c>
      <c r="N2256" s="46" t="str">
        <f>IF($D2256&gt;0,VLOOKUP($D2256,Iscrizioni!$A$2:$M$2502,6,FALSE),"-")</f>
        <v>-</v>
      </c>
      <c r="O2256" s="107" t="str">
        <f>IF($D2256&gt;0,VLOOKUP($D2256,Iscrizioni!$A$2:$M$2502,7,FALSE),"-")</f>
        <v>-</v>
      </c>
      <c r="P2256" s="46" t="str">
        <f>IF($D2256&gt;0,VLOOKUP(LEFT($N2256,1),Regione!$A$2:$C$21,2,FALSE),"-")</f>
        <v>-</v>
      </c>
      <c r="Q2256" s="112" t="str">
        <f ca="1">IF($D2256&gt;0,NormalizzaTempo("D",CELL("tipo",$E2256),$E2256),"-")</f>
        <v>-</v>
      </c>
      <c r="R2256" s="27" t="str">
        <f>IF($D2256&gt;0,VLOOKUP($D2256,Iscrizioni!$A$2:$M$2502,13,FALSE),"-")</f>
        <v>-</v>
      </c>
      <c r="S2256" s="112" t="str">
        <f t="shared" si="211"/>
        <v>-</v>
      </c>
      <c r="T2256" s="112" t="str">
        <f>IF($D2256&gt;0,SUMIFS($S$3:$S2256,$X$3:$X2256,1,$J$3:$J2256,$J2256),"-")</f>
        <v>-</v>
      </c>
      <c r="U2256" s="112" t="str">
        <f t="shared" si="212"/>
        <v>-</v>
      </c>
      <c r="V2256" s="112" t="str">
        <f t="shared" si="215"/>
        <v>-</v>
      </c>
      <c r="W2256" s="27" t="str">
        <f>IF(LEN($C2256)=0,IF($D2256&gt;0,COUNTIFS($A$3:$A2256,$A2256),"-"),"Escluso")</f>
        <v>-</v>
      </c>
      <c r="X2256" s="2" t="str">
        <f>IF(LEN($C2256)=0,IF($D2256&gt;0,COUNTIFS($J$3:$J2256,$J2256,$C$3:$C2256,""),"-"),"Escluso")</f>
        <v>-</v>
      </c>
      <c r="Y2256" s="127" t="str">
        <f t="shared" si="213"/>
        <v>-</v>
      </c>
      <c r="Z2256" s="2" t="str">
        <f>IF($D2256&gt;0,COUNTIFS($O$3:$O2256,$O2256,$L$3:$L2256,$L2256,$I$3:$I2256,$I2256),"-")</f>
        <v>-</v>
      </c>
      <c r="AA2256" s="27" t="str">
        <f>IF($D2256&gt;0,IF(OR($Z2256 &gt;1,$L2256&lt;&gt;"Adulti"),0,VLOOKUP($P2256,Regione!$B$2:$C$22,2,FALSE)),"-")</f>
        <v>-</v>
      </c>
      <c r="AB2256" s="27" t="str">
        <f>IF($D2256&gt;0,IF(COUNTIFS($O$3:$O2256,$O2256,$L$3:$L2256,$L2256,$I$3:$I2256,$I2256) &gt;1,0,SUMIFS($Y$3:$Y$2503,$L$3:$L$2503,$L2256,$O$3:$O$2503,$O2256,$I$3:$I$2503,$I2256)),"-")</f>
        <v>-</v>
      </c>
      <c r="AC2256" s="27" t="str">
        <f t="shared" ref="AC2256:AC2319" si="216">IF($D2256&gt;0,AA2256+AB2256,"-")</f>
        <v>-</v>
      </c>
    </row>
    <row r="2257" spans="1:29" s="1" customFormat="1">
      <c r="A2257" s="13"/>
      <c r="B2257" s="107" t="str">
        <f>IF(COUNTA($A2257)&gt;0,VLOOKUP($A2257,Corsa!$A$1:$F$43,2,FALSE),"-")</f>
        <v>-</v>
      </c>
      <c r="C2257" s="11"/>
      <c r="D2257" s="13"/>
      <c r="E2257" s="13"/>
      <c r="F2257" s="46" t="str">
        <f>IF(COUNTA($A2257)&gt;0,VLOOKUP($A2257,Corsa!$A$1:$F$43,3,FALSE),"-")</f>
        <v>-</v>
      </c>
      <c r="G2257" s="28" t="str">
        <f>IF($D2257&gt;0,VLOOKUP($D2257,Iscrizioni!$A$2:$M$2502,9,FALSE),"-")</f>
        <v>-</v>
      </c>
      <c r="H2257" s="28" t="str">
        <f>IF($D2257&gt;0,VLOOKUP($D2257,Iscrizioni!$A$2:$M$2502,4,FALSE),"-")</f>
        <v>-</v>
      </c>
      <c r="I2257" s="27" t="str">
        <f>IF($D2257&gt;0,VLOOKUP($D2257,Iscrizioni!$A$2:$M$2502,5,FALSE),"-")</f>
        <v>-</v>
      </c>
      <c r="J2257" s="27" t="str">
        <f>IF($D2257&gt;0,VLOOKUP($D2257,Iscrizioni!$A$2:$M$2502,10,FALSE),"-")</f>
        <v>-</v>
      </c>
      <c r="K2257" s="27" t="str">
        <f t="shared" si="214"/>
        <v>-</v>
      </c>
      <c r="L2257" s="46" t="str">
        <f>IF($D2257&gt;0,VLOOKUP($D2257,Iscrizioni!$A$2:$M$2502,11,FALSE),"-")</f>
        <v>-</v>
      </c>
      <c r="M2257" s="27" t="str">
        <f>IF($D2257&gt;0,VLOOKUP($D2257,Iscrizioni!$A$2:$N$2502,12,FALSE),"-")</f>
        <v>-</v>
      </c>
      <c r="N2257" s="46" t="str">
        <f>IF($D2257&gt;0,VLOOKUP($D2257,Iscrizioni!$A$2:$M$2502,6,FALSE),"-")</f>
        <v>-</v>
      </c>
      <c r="O2257" s="107" t="str">
        <f>IF($D2257&gt;0,VLOOKUP($D2257,Iscrizioni!$A$2:$M$2502,7,FALSE),"-")</f>
        <v>-</v>
      </c>
      <c r="P2257" s="46" t="str">
        <f>IF($D2257&gt;0,VLOOKUP(LEFT($N2257,1),Regione!$A$2:$C$21,2,FALSE),"-")</f>
        <v>-</v>
      </c>
      <c r="Q2257" s="112" t="str">
        <f ca="1">IF($D2257&gt;0,NormalizzaTempo("D",CELL("tipo",$E2257),$E2257),"-")</f>
        <v>-</v>
      </c>
      <c r="R2257" s="27" t="str">
        <f>IF($D2257&gt;0,VLOOKUP($D2257,Iscrizioni!$A$2:$M$2502,13,FALSE),"-")</f>
        <v>-</v>
      </c>
      <c r="S2257" s="112" t="str">
        <f t="shared" ref="S2257:S2320" si="217">IF($D2257&gt;0,CalcolaVelocita(R2257,Q2257*86400),"-")</f>
        <v>-</v>
      </c>
      <c r="T2257" s="112" t="str">
        <f>IF($D2257&gt;0,SUMIFS($S$3:$S2257,$X$3:$X2257,1,$J$3:$J2257,$J2257),"-")</f>
        <v>-</v>
      </c>
      <c r="U2257" s="112" t="str">
        <f t="shared" ref="U2257:U2320" si="218">IF($D2257&gt;0,S2257-T2257,"-")</f>
        <v>-</v>
      </c>
      <c r="V2257" s="112" t="str">
        <f t="shared" si="215"/>
        <v>-</v>
      </c>
      <c r="W2257" s="27" t="str">
        <f>IF(LEN($C2257)=0,IF($D2257&gt;0,COUNTIFS($A$3:$A2257,$A2257),"-"),"Escluso")</f>
        <v>-</v>
      </c>
      <c r="X2257" s="2" t="str">
        <f>IF(LEN($C2257)=0,IF($D2257&gt;0,COUNTIFS($J$3:$J2257,$J2257,$C$3:$C2257,""),"-"),"Escluso")</f>
        <v>-</v>
      </c>
      <c r="Y2257" s="127" t="str">
        <f t="shared" si="213"/>
        <v>-</v>
      </c>
      <c r="Z2257" s="2" t="str">
        <f>IF($D2257&gt;0,COUNTIFS($O$3:$O2257,$O2257,$L$3:$L2257,$L2257,$I$3:$I2257,$I2257),"-")</f>
        <v>-</v>
      </c>
      <c r="AA2257" s="27" t="str">
        <f>IF($D2257&gt;0,IF(OR($Z2257 &gt;1,$L2257&lt;&gt;"Adulti"),0,VLOOKUP($P2257,Regione!$B$2:$C$22,2,FALSE)),"-")</f>
        <v>-</v>
      </c>
      <c r="AB2257" s="27" t="str">
        <f>IF($D2257&gt;0,IF(COUNTIFS($O$3:$O2257,$O2257,$L$3:$L2257,$L2257,$I$3:$I2257,$I2257) &gt;1,0,SUMIFS($Y$3:$Y$2503,$L$3:$L$2503,$L2257,$O$3:$O$2503,$O2257,$I$3:$I$2503,$I2257)),"-")</f>
        <v>-</v>
      </c>
      <c r="AC2257" s="27" t="str">
        <f t="shared" si="216"/>
        <v>-</v>
      </c>
    </row>
    <row r="2258" spans="1:29" s="1" customFormat="1">
      <c r="A2258" s="13"/>
      <c r="B2258" s="107" t="str">
        <f>IF(COUNTA($A2258)&gt;0,VLOOKUP($A2258,Corsa!$A$1:$F$43,2,FALSE),"-")</f>
        <v>-</v>
      </c>
      <c r="C2258" s="11"/>
      <c r="D2258" s="13"/>
      <c r="E2258" s="13"/>
      <c r="F2258" s="46" t="str">
        <f>IF(COUNTA($A2258)&gt;0,VLOOKUP($A2258,Corsa!$A$1:$F$43,3,FALSE),"-")</f>
        <v>-</v>
      </c>
      <c r="G2258" s="28" t="str">
        <f>IF($D2258&gt;0,VLOOKUP($D2258,Iscrizioni!$A$2:$M$2502,9,FALSE),"-")</f>
        <v>-</v>
      </c>
      <c r="H2258" s="28" t="str">
        <f>IF($D2258&gt;0,VLOOKUP($D2258,Iscrizioni!$A$2:$M$2502,4,FALSE),"-")</f>
        <v>-</v>
      </c>
      <c r="I2258" s="27" t="str">
        <f>IF($D2258&gt;0,VLOOKUP($D2258,Iscrizioni!$A$2:$M$2502,5,FALSE),"-")</f>
        <v>-</v>
      </c>
      <c r="J2258" s="27" t="str">
        <f>IF($D2258&gt;0,VLOOKUP($D2258,Iscrizioni!$A$2:$M$2502,10,FALSE),"-")</f>
        <v>-</v>
      </c>
      <c r="K2258" s="27" t="str">
        <f t="shared" si="214"/>
        <v>-</v>
      </c>
      <c r="L2258" s="46" t="str">
        <f>IF($D2258&gt;0,VLOOKUP($D2258,Iscrizioni!$A$2:$M$2502,11,FALSE),"-")</f>
        <v>-</v>
      </c>
      <c r="M2258" s="27" t="str">
        <f>IF($D2258&gt;0,VLOOKUP($D2258,Iscrizioni!$A$2:$N$2502,12,FALSE),"-")</f>
        <v>-</v>
      </c>
      <c r="N2258" s="46" t="str">
        <f>IF($D2258&gt;0,VLOOKUP($D2258,Iscrizioni!$A$2:$M$2502,6,FALSE),"-")</f>
        <v>-</v>
      </c>
      <c r="O2258" s="107" t="str">
        <f>IF($D2258&gt;0,VLOOKUP($D2258,Iscrizioni!$A$2:$M$2502,7,FALSE),"-")</f>
        <v>-</v>
      </c>
      <c r="P2258" s="46" t="str">
        <f>IF($D2258&gt;0,VLOOKUP(LEFT($N2258,1),Regione!$A$2:$C$21,2,FALSE),"-")</f>
        <v>-</v>
      </c>
      <c r="Q2258" s="112" t="str">
        <f ca="1">IF($D2258&gt;0,NormalizzaTempo("D",CELL("tipo",$E2258),$E2258),"-")</f>
        <v>-</v>
      </c>
      <c r="R2258" s="27" t="str">
        <f>IF($D2258&gt;0,VLOOKUP($D2258,Iscrizioni!$A$2:$M$2502,13,FALSE),"-")</f>
        <v>-</v>
      </c>
      <c r="S2258" s="112" t="str">
        <f t="shared" si="217"/>
        <v>-</v>
      </c>
      <c r="T2258" s="112" t="str">
        <f>IF($D2258&gt;0,SUMIFS($S$3:$S2258,$X$3:$X2258,1,$J$3:$J2258,$J2258),"-")</f>
        <v>-</v>
      </c>
      <c r="U2258" s="112" t="str">
        <f t="shared" si="218"/>
        <v>-</v>
      </c>
      <c r="V2258" s="112" t="str">
        <f t="shared" si="215"/>
        <v>-</v>
      </c>
      <c r="W2258" s="27" t="str">
        <f>IF(LEN($C2258)=0,IF($D2258&gt;0,COUNTIFS($A$3:$A2258,$A2258),"-"),"Escluso")</f>
        <v>-</v>
      </c>
      <c r="X2258" s="2" t="str">
        <f>IF(LEN($C2258)=0,IF($D2258&gt;0,COUNTIFS($J$3:$J2258,$J2258,$C$3:$C2258,""),"-"),"Escluso")</f>
        <v>-</v>
      </c>
      <c r="Y2258" s="127" t="str">
        <f t="shared" si="213"/>
        <v>-</v>
      </c>
      <c r="Z2258" s="2" t="str">
        <f>IF($D2258&gt;0,COUNTIFS($O$3:$O2258,$O2258,$L$3:$L2258,$L2258,$I$3:$I2258,$I2258),"-")</f>
        <v>-</v>
      </c>
      <c r="AA2258" s="27" t="str">
        <f>IF($D2258&gt;0,IF(OR($Z2258 &gt;1,$L2258&lt;&gt;"Adulti"),0,VLOOKUP($P2258,Regione!$B$2:$C$22,2,FALSE)),"-")</f>
        <v>-</v>
      </c>
      <c r="AB2258" s="27" t="str">
        <f>IF($D2258&gt;0,IF(COUNTIFS($O$3:$O2258,$O2258,$L$3:$L2258,$L2258,$I$3:$I2258,$I2258) &gt;1,0,SUMIFS($Y$3:$Y$2503,$L$3:$L$2503,$L2258,$O$3:$O$2503,$O2258,$I$3:$I$2503,$I2258)),"-")</f>
        <v>-</v>
      </c>
      <c r="AC2258" s="27" t="str">
        <f t="shared" si="216"/>
        <v>-</v>
      </c>
    </row>
    <row r="2259" spans="1:29" s="1" customFormat="1">
      <c r="A2259" s="13"/>
      <c r="B2259" s="107" t="str">
        <f>IF(COUNTA($A2259)&gt;0,VLOOKUP($A2259,Corsa!$A$1:$F$43,2,FALSE),"-")</f>
        <v>-</v>
      </c>
      <c r="C2259" s="11"/>
      <c r="D2259" s="13"/>
      <c r="E2259" s="13"/>
      <c r="F2259" s="46" t="str">
        <f>IF(COUNTA($A2259)&gt;0,VLOOKUP($A2259,Corsa!$A$1:$F$43,3,FALSE),"-")</f>
        <v>-</v>
      </c>
      <c r="G2259" s="28" t="str">
        <f>IF($D2259&gt;0,VLOOKUP($D2259,Iscrizioni!$A$2:$M$2502,9,FALSE),"-")</f>
        <v>-</v>
      </c>
      <c r="H2259" s="28" t="str">
        <f>IF($D2259&gt;0,VLOOKUP($D2259,Iscrizioni!$A$2:$M$2502,4,FALSE),"-")</f>
        <v>-</v>
      </c>
      <c r="I2259" s="27" t="str">
        <f>IF($D2259&gt;0,VLOOKUP($D2259,Iscrizioni!$A$2:$M$2502,5,FALSE),"-")</f>
        <v>-</v>
      </c>
      <c r="J2259" s="27" t="str">
        <f>IF($D2259&gt;0,VLOOKUP($D2259,Iscrizioni!$A$2:$M$2502,10,FALSE),"-")</f>
        <v>-</v>
      </c>
      <c r="K2259" s="27" t="str">
        <f t="shared" si="214"/>
        <v>-</v>
      </c>
      <c r="L2259" s="46" t="str">
        <f>IF($D2259&gt;0,VLOOKUP($D2259,Iscrizioni!$A$2:$M$2502,11,FALSE),"-")</f>
        <v>-</v>
      </c>
      <c r="M2259" s="27" t="str">
        <f>IF($D2259&gt;0,VLOOKUP($D2259,Iscrizioni!$A$2:$N$2502,12,FALSE),"-")</f>
        <v>-</v>
      </c>
      <c r="N2259" s="46" t="str">
        <f>IF($D2259&gt;0,VLOOKUP($D2259,Iscrizioni!$A$2:$M$2502,6,FALSE),"-")</f>
        <v>-</v>
      </c>
      <c r="O2259" s="107" t="str">
        <f>IF($D2259&gt;0,VLOOKUP($D2259,Iscrizioni!$A$2:$M$2502,7,FALSE),"-")</f>
        <v>-</v>
      </c>
      <c r="P2259" s="46" t="str">
        <f>IF($D2259&gt;0,VLOOKUP(LEFT($N2259,1),Regione!$A$2:$C$21,2,FALSE),"-")</f>
        <v>-</v>
      </c>
      <c r="Q2259" s="112" t="str">
        <f ca="1">IF($D2259&gt;0,NormalizzaTempo("D",CELL("tipo",$E2259),$E2259),"-")</f>
        <v>-</v>
      </c>
      <c r="R2259" s="27" t="str">
        <f>IF($D2259&gt;0,VLOOKUP($D2259,Iscrizioni!$A$2:$M$2502,13,FALSE),"-")</f>
        <v>-</v>
      </c>
      <c r="S2259" s="112" t="str">
        <f t="shared" si="217"/>
        <v>-</v>
      </c>
      <c r="T2259" s="112" t="str">
        <f>IF($D2259&gt;0,SUMIFS($S$3:$S2259,$X$3:$X2259,1,$J$3:$J2259,$J2259),"-")</f>
        <v>-</v>
      </c>
      <c r="U2259" s="112" t="str">
        <f t="shared" si="218"/>
        <v>-</v>
      </c>
      <c r="V2259" s="112" t="str">
        <f t="shared" si="215"/>
        <v>-</v>
      </c>
      <c r="W2259" s="27" t="str">
        <f>IF(LEN($C2259)=0,IF($D2259&gt;0,COUNTIFS($A$3:$A2259,$A2259),"-"),"Escluso")</f>
        <v>-</v>
      </c>
      <c r="X2259" s="2" t="str">
        <f>IF(LEN($C2259)=0,IF($D2259&gt;0,COUNTIFS($J$3:$J2259,$J2259,$C$3:$C2259,""),"-"),"Escluso")</f>
        <v>-</v>
      </c>
      <c r="Y2259" s="127" t="str">
        <f t="shared" si="213"/>
        <v>-</v>
      </c>
      <c r="Z2259" s="2" t="str">
        <f>IF($D2259&gt;0,COUNTIFS($O$3:$O2259,$O2259,$L$3:$L2259,$L2259,$I$3:$I2259,$I2259),"-")</f>
        <v>-</v>
      </c>
      <c r="AA2259" s="27" t="str">
        <f>IF($D2259&gt;0,IF(OR($Z2259 &gt;1,$L2259&lt;&gt;"Adulti"),0,VLOOKUP($P2259,Regione!$B$2:$C$22,2,FALSE)),"-")</f>
        <v>-</v>
      </c>
      <c r="AB2259" s="27" t="str">
        <f>IF($D2259&gt;0,IF(COUNTIFS($O$3:$O2259,$O2259,$L$3:$L2259,$L2259,$I$3:$I2259,$I2259) &gt;1,0,SUMIFS($Y$3:$Y$2503,$L$3:$L$2503,$L2259,$O$3:$O$2503,$O2259,$I$3:$I$2503,$I2259)),"-")</f>
        <v>-</v>
      </c>
      <c r="AC2259" s="27" t="str">
        <f t="shared" si="216"/>
        <v>-</v>
      </c>
    </row>
    <row r="2260" spans="1:29" s="1" customFormat="1">
      <c r="A2260" s="13"/>
      <c r="B2260" s="107" t="str">
        <f>IF(COUNTA($A2260)&gt;0,VLOOKUP($A2260,Corsa!$A$1:$F$43,2,FALSE),"-")</f>
        <v>-</v>
      </c>
      <c r="C2260" s="11"/>
      <c r="D2260" s="13"/>
      <c r="E2260" s="13"/>
      <c r="F2260" s="46" t="str">
        <f>IF(COUNTA($A2260)&gt;0,VLOOKUP($A2260,Corsa!$A$1:$F$43,3,FALSE),"-")</f>
        <v>-</v>
      </c>
      <c r="G2260" s="28" t="str">
        <f>IF($D2260&gt;0,VLOOKUP($D2260,Iscrizioni!$A$2:$M$2502,9,FALSE),"-")</f>
        <v>-</v>
      </c>
      <c r="H2260" s="28" t="str">
        <f>IF($D2260&gt;0,VLOOKUP($D2260,Iscrizioni!$A$2:$M$2502,4,FALSE),"-")</f>
        <v>-</v>
      </c>
      <c r="I2260" s="27" t="str">
        <f>IF($D2260&gt;0,VLOOKUP($D2260,Iscrizioni!$A$2:$M$2502,5,FALSE),"-")</f>
        <v>-</v>
      </c>
      <c r="J2260" s="27" t="str">
        <f>IF($D2260&gt;0,VLOOKUP($D2260,Iscrizioni!$A$2:$M$2502,10,FALSE),"-")</f>
        <v>-</v>
      </c>
      <c r="K2260" s="27" t="str">
        <f t="shared" si="214"/>
        <v>-</v>
      </c>
      <c r="L2260" s="46" t="str">
        <f>IF($D2260&gt;0,VLOOKUP($D2260,Iscrizioni!$A$2:$M$2502,11,FALSE),"-")</f>
        <v>-</v>
      </c>
      <c r="M2260" s="27" t="str">
        <f>IF($D2260&gt;0,VLOOKUP($D2260,Iscrizioni!$A$2:$N$2502,12,FALSE),"-")</f>
        <v>-</v>
      </c>
      <c r="N2260" s="46" t="str">
        <f>IF($D2260&gt;0,VLOOKUP($D2260,Iscrizioni!$A$2:$M$2502,6,FALSE),"-")</f>
        <v>-</v>
      </c>
      <c r="O2260" s="107" t="str">
        <f>IF($D2260&gt;0,VLOOKUP($D2260,Iscrizioni!$A$2:$M$2502,7,FALSE),"-")</f>
        <v>-</v>
      </c>
      <c r="P2260" s="46" t="str">
        <f>IF($D2260&gt;0,VLOOKUP(LEFT($N2260,1),Regione!$A$2:$C$21,2,FALSE),"-")</f>
        <v>-</v>
      </c>
      <c r="Q2260" s="112" t="str">
        <f ca="1">IF($D2260&gt;0,NormalizzaTempo("D",CELL("tipo",$E2260),$E2260),"-")</f>
        <v>-</v>
      </c>
      <c r="R2260" s="27" t="str">
        <f>IF($D2260&gt;0,VLOOKUP($D2260,Iscrizioni!$A$2:$M$2502,13,FALSE),"-")</f>
        <v>-</v>
      </c>
      <c r="S2260" s="112" t="str">
        <f t="shared" si="217"/>
        <v>-</v>
      </c>
      <c r="T2260" s="112" t="str">
        <f>IF($D2260&gt;0,SUMIFS($S$3:$S2260,$X$3:$X2260,1,$J$3:$J2260,$J2260),"-")</f>
        <v>-</v>
      </c>
      <c r="U2260" s="112" t="str">
        <f t="shared" si="218"/>
        <v>-</v>
      </c>
      <c r="V2260" s="112" t="str">
        <f t="shared" si="215"/>
        <v>-</v>
      </c>
      <c r="W2260" s="27" t="str">
        <f>IF(LEN($C2260)=0,IF($D2260&gt;0,COUNTIFS($A$3:$A2260,$A2260),"-"),"Escluso")</f>
        <v>-</v>
      </c>
      <c r="X2260" s="2" t="str">
        <f>IF(LEN($C2260)=0,IF($D2260&gt;0,COUNTIFS($J$3:$J2260,$J2260,$C$3:$C2260,""),"-"),"Escluso")</f>
        <v>-</v>
      </c>
      <c r="Y2260" s="127" t="str">
        <f t="shared" si="213"/>
        <v>-</v>
      </c>
      <c r="Z2260" s="2" t="str">
        <f>IF($D2260&gt;0,COUNTIFS($O$3:$O2260,$O2260,$L$3:$L2260,$L2260,$I$3:$I2260,$I2260),"-")</f>
        <v>-</v>
      </c>
      <c r="AA2260" s="27" t="str">
        <f>IF($D2260&gt;0,IF(OR($Z2260 &gt;1,$L2260&lt;&gt;"Adulti"),0,VLOOKUP($P2260,Regione!$B$2:$C$22,2,FALSE)),"-")</f>
        <v>-</v>
      </c>
      <c r="AB2260" s="27" t="str">
        <f>IF($D2260&gt;0,IF(COUNTIFS($O$3:$O2260,$O2260,$L$3:$L2260,$L2260,$I$3:$I2260,$I2260) &gt;1,0,SUMIFS($Y$3:$Y$2503,$L$3:$L$2503,$L2260,$O$3:$O$2503,$O2260,$I$3:$I$2503,$I2260)),"-")</f>
        <v>-</v>
      </c>
      <c r="AC2260" s="27" t="str">
        <f t="shared" si="216"/>
        <v>-</v>
      </c>
    </row>
    <row r="2261" spans="1:29" s="1" customFormat="1">
      <c r="A2261" s="13"/>
      <c r="B2261" s="107" t="str">
        <f>IF(COUNTA($A2261)&gt;0,VLOOKUP($A2261,Corsa!$A$1:$F$43,2,FALSE),"-")</f>
        <v>-</v>
      </c>
      <c r="C2261" s="11"/>
      <c r="D2261" s="13"/>
      <c r="E2261" s="13"/>
      <c r="F2261" s="46" t="str">
        <f>IF(COUNTA($A2261)&gt;0,VLOOKUP($A2261,Corsa!$A$1:$F$43,3,FALSE),"-")</f>
        <v>-</v>
      </c>
      <c r="G2261" s="28" t="str">
        <f>IF($D2261&gt;0,VLOOKUP($D2261,Iscrizioni!$A$2:$M$2502,9,FALSE),"-")</f>
        <v>-</v>
      </c>
      <c r="H2261" s="28" t="str">
        <f>IF($D2261&gt;0,VLOOKUP($D2261,Iscrizioni!$A$2:$M$2502,4,FALSE),"-")</f>
        <v>-</v>
      </c>
      <c r="I2261" s="27" t="str">
        <f>IF($D2261&gt;0,VLOOKUP($D2261,Iscrizioni!$A$2:$M$2502,5,FALSE),"-")</f>
        <v>-</v>
      </c>
      <c r="J2261" s="27" t="str">
        <f>IF($D2261&gt;0,VLOOKUP($D2261,Iscrizioni!$A$2:$M$2502,10,FALSE),"-")</f>
        <v>-</v>
      </c>
      <c r="K2261" s="27" t="str">
        <f t="shared" si="214"/>
        <v>-</v>
      </c>
      <c r="L2261" s="46" t="str">
        <f>IF($D2261&gt;0,VLOOKUP($D2261,Iscrizioni!$A$2:$M$2502,11,FALSE),"-")</f>
        <v>-</v>
      </c>
      <c r="M2261" s="27" t="str">
        <f>IF($D2261&gt;0,VLOOKUP($D2261,Iscrizioni!$A$2:$N$2502,12,FALSE),"-")</f>
        <v>-</v>
      </c>
      <c r="N2261" s="46" t="str">
        <f>IF($D2261&gt;0,VLOOKUP($D2261,Iscrizioni!$A$2:$M$2502,6,FALSE),"-")</f>
        <v>-</v>
      </c>
      <c r="O2261" s="107" t="str">
        <f>IF($D2261&gt;0,VLOOKUP($D2261,Iscrizioni!$A$2:$M$2502,7,FALSE),"-")</f>
        <v>-</v>
      </c>
      <c r="P2261" s="46" t="str">
        <f>IF($D2261&gt;0,VLOOKUP(LEFT($N2261,1),Regione!$A$2:$C$21,2,FALSE),"-")</f>
        <v>-</v>
      </c>
      <c r="Q2261" s="112" t="str">
        <f ca="1">IF($D2261&gt;0,NormalizzaTempo("D",CELL("tipo",$E2261),$E2261),"-")</f>
        <v>-</v>
      </c>
      <c r="R2261" s="27" t="str">
        <f>IF($D2261&gt;0,VLOOKUP($D2261,Iscrizioni!$A$2:$M$2502,13,FALSE),"-")</f>
        <v>-</v>
      </c>
      <c r="S2261" s="112" t="str">
        <f t="shared" si="217"/>
        <v>-</v>
      </c>
      <c r="T2261" s="112" t="str">
        <f>IF($D2261&gt;0,SUMIFS($S$3:$S2261,$X$3:$X2261,1,$J$3:$J2261,$J2261),"-")</f>
        <v>-</v>
      </c>
      <c r="U2261" s="112" t="str">
        <f t="shared" si="218"/>
        <v>-</v>
      </c>
      <c r="V2261" s="112" t="str">
        <f t="shared" si="215"/>
        <v>-</v>
      </c>
      <c r="W2261" s="27" t="str">
        <f>IF(LEN($C2261)=0,IF($D2261&gt;0,COUNTIFS($A$3:$A2261,$A2261),"-"),"Escluso")</f>
        <v>-</v>
      </c>
      <c r="X2261" s="2" t="str">
        <f>IF(LEN($C2261)=0,IF($D2261&gt;0,COUNTIFS($J$3:$J2261,$J2261,$C$3:$C2261,""),"-"),"Escluso")</f>
        <v>-</v>
      </c>
      <c r="Y2261" s="127" t="str">
        <f t="shared" si="213"/>
        <v>-</v>
      </c>
      <c r="Z2261" s="2" t="str">
        <f>IF($D2261&gt;0,COUNTIFS($O$3:$O2261,$O2261,$L$3:$L2261,$L2261,$I$3:$I2261,$I2261),"-")</f>
        <v>-</v>
      </c>
      <c r="AA2261" s="27" t="str">
        <f>IF($D2261&gt;0,IF(OR($Z2261 &gt;1,$L2261&lt;&gt;"Adulti"),0,VLOOKUP($P2261,Regione!$B$2:$C$22,2,FALSE)),"-")</f>
        <v>-</v>
      </c>
      <c r="AB2261" s="27" t="str">
        <f>IF($D2261&gt;0,IF(COUNTIFS($O$3:$O2261,$O2261,$L$3:$L2261,$L2261,$I$3:$I2261,$I2261) &gt;1,0,SUMIFS($Y$3:$Y$2503,$L$3:$L$2503,$L2261,$O$3:$O$2503,$O2261,$I$3:$I$2503,$I2261)),"-")</f>
        <v>-</v>
      </c>
      <c r="AC2261" s="27" t="str">
        <f t="shared" si="216"/>
        <v>-</v>
      </c>
    </row>
    <row r="2262" spans="1:29" s="1" customFormat="1">
      <c r="A2262" s="13"/>
      <c r="B2262" s="107" t="str">
        <f>IF(COUNTA($A2262)&gt;0,VLOOKUP($A2262,Corsa!$A$1:$F$43,2,FALSE),"-")</f>
        <v>-</v>
      </c>
      <c r="C2262" s="11"/>
      <c r="D2262" s="13"/>
      <c r="E2262" s="13"/>
      <c r="F2262" s="46" t="str">
        <f>IF(COUNTA($A2262)&gt;0,VLOOKUP($A2262,Corsa!$A$1:$F$43,3,FALSE),"-")</f>
        <v>-</v>
      </c>
      <c r="G2262" s="28" t="str">
        <f>IF($D2262&gt;0,VLOOKUP($D2262,Iscrizioni!$A$2:$M$2502,9,FALSE),"-")</f>
        <v>-</v>
      </c>
      <c r="H2262" s="28" t="str">
        <f>IF($D2262&gt;0,VLOOKUP($D2262,Iscrizioni!$A$2:$M$2502,4,FALSE),"-")</f>
        <v>-</v>
      </c>
      <c r="I2262" s="27" t="str">
        <f>IF($D2262&gt;0,VLOOKUP($D2262,Iscrizioni!$A$2:$M$2502,5,FALSE),"-")</f>
        <v>-</v>
      </c>
      <c r="J2262" s="27" t="str">
        <f>IF($D2262&gt;0,VLOOKUP($D2262,Iscrizioni!$A$2:$M$2502,10,FALSE),"-")</f>
        <v>-</v>
      </c>
      <c r="K2262" s="27" t="str">
        <f t="shared" si="214"/>
        <v>-</v>
      </c>
      <c r="L2262" s="46" t="str">
        <f>IF($D2262&gt;0,VLOOKUP($D2262,Iscrizioni!$A$2:$M$2502,11,FALSE),"-")</f>
        <v>-</v>
      </c>
      <c r="M2262" s="27" t="str">
        <f>IF($D2262&gt;0,VLOOKUP($D2262,Iscrizioni!$A$2:$N$2502,12,FALSE),"-")</f>
        <v>-</v>
      </c>
      <c r="N2262" s="46" t="str">
        <f>IF($D2262&gt;0,VLOOKUP($D2262,Iscrizioni!$A$2:$M$2502,6,FALSE),"-")</f>
        <v>-</v>
      </c>
      <c r="O2262" s="107" t="str">
        <f>IF($D2262&gt;0,VLOOKUP($D2262,Iscrizioni!$A$2:$M$2502,7,FALSE),"-")</f>
        <v>-</v>
      </c>
      <c r="P2262" s="46" t="str">
        <f>IF($D2262&gt;0,VLOOKUP(LEFT($N2262,1),Regione!$A$2:$C$21,2,FALSE),"-")</f>
        <v>-</v>
      </c>
      <c r="Q2262" s="112" t="str">
        <f ca="1">IF($D2262&gt;0,NormalizzaTempo("D",CELL("tipo",$E2262),$E2262),"-")</f>
        <v>-</v>
      </c>
      <c r="R2262" s="27" t="str">
        <f>IF($D2262&gt;0,VLOOKUP($D2262,Iscrizioni!$A$2:$M$2502,13,FALSE),"-")</f>
        <v>-</v>
      </c>
      <c r="S2262" s="112" t="str">
        <f t="shared" si="217"/>
        <v>-</v>
      </c>
      <c r="T2262" s="112" t="str">
        <f>IF($D2262&gt;0,SUMIFS($S$3:$S2262,$X$3:$X2262,1,$J$3:$J2262,$J2262),"-")</f>
        <v>-</v>
      </c>
      <c r="U2262" s="112" t="str">
        <f t="shared" si="218"/>
        <v>-</v>
      </c>
      <c r="V2262" s="112" t="str">
        <f t="shared" si="215"/>
        <v>-</v>
      </c>
      <c r="W2262" s="27" t="str">
        <f>IF(LEN($C2262)=0,IF($D2262&gt;0,COUNTIFS($A$3:$A2262,$A2262),"-"),"Escluso")</f>
        <v>-</v>
      </c>
      <c r="X2262" s="2" t="str">
        <f>IF(LEN($C2262)=0,IF($D2262&gt;0,COUNTIFS($J$3:$J2262,$J2262,$C$3:$C2262,""),"-"),"Escluso")</f>
        <v>-</v>
      </c>
      <c r="Y2262" s="127" t="str">
        <f t="shared" si="213"/>
        <v>-</v>
      </c>
      <c r="Z2262" s="2" t="str">
        <f>IF($D2262&gt;0,COUNTIFS($O$3:$O2262,$O2262,$L$3:$L2262,$L2262,$I$3:$I2262,$I2262),"-")</f>
        <v>-</v>
      </c>
      <c r="AA2262" s="27" t="str">
        <f>IF($D2262&gt;0,IF(OR($Z2262 &gt;1,$L2262&lt;&gt;"Adulti"),0,VLOOKUP($P2262,Regione!$B$2:$C$22,2,FALSE)),"-")</f>
        <v>-</v>
      </c>
      <c r="AB2262" s="27" t="str">
        <f>IF($D2262&gt;0,IF(COUNTIFS($O$3:$O2262,$O2262,$L$3:$L2262,$L2262,$I$3:$I2262,$I2262) &gt;1,0,SUMIFS($Y$3:$Y$2503,$L$3:$L$2503,$L2262,$O$3:$O$2503,$O2262,$I$3:$I$2503,$I2262)),"-")</f>
        <v>-</v>
      </c>
      <c r="AC2262" s="27" t="str">
        <f t="shared" si="216"/>
        <v>-</v>
      </c>
    </row>
    <row r="2263" spans="1:29" s="1" customFormat="1">
      <c r="A2263" s="13"/>
      <c r="B2263" s="107" t="str">
        <f>IF(COUNTA($A2263)&gt;0,VLOOKUP($A2263,Corsa!$A$1:$F$43,2,FALSE),"-")</f>
        <v>-</v>
      </c>
      <c r="C2263" s="11"/>
      <c r="D2263" s="13"/>
      <c r="E2263" s="13"/>
      <c r="F2263" s="46" t="str">
        <f>IF(COUNTA($A2263)&gt;0,VLOOKUP($A2263,Corsa!$A$1:$F$43,3,FALSE),"-")</f>
        <v>-</v>
      </c>
      <c r="G2263" s="28" t="str">
        <f>IF($D2263&gt;0,VLOOKUP($D2263,Iscrizioni!$A$2:$M$2502,9,FALSE),"-")</f>
        <v>-</v>
      </c>
      <c r="H2263" s="28" t="str">
        <f>IF($D2263&gt;0,VLOOKUP($D2263,Iscrizioni!$A$2:$M$2502,4,FALSE),"-")</f>
        <v>-</v>
      </c>
      <c r="I2263" s="27" t="str">
        <f>IF($D2263&gt;0,VLOOKUP($D2263,Iscrizioni!$A$2:$M$2502,5,FALSE),"-")</f>
        <v>-</v>
      </c>
      <c r="J2263" s="27" t="str">
        <f>IF($D2263&gt;0,VLOOKUP($D2263,Iscrizioni!$A$2:$M$2502,10,FALSE),"-")</f>
        <v>-</v>
      </c>
      <c r="K2263" s="27" t="str">
        <f t="shared" si="214"/>
        <v>-</v>
      </c>
      <c r="L2263" s="46" t="str">
        <f>IF($D2263&gt;0,VLOOKUP($D2263,Iscrizioni!$A$2:$M$2502,11,FALSE),"-")</f>
        <v>-</v>
      </c>
      <c r="M2263" s="27" t="str">
        <f>IF($D2263&gt;0,VLOOKUP($D2263,Iscrizioni!$A$2:$N$2502,12,FALSE),"-")</f>
        <v>-</v>
      </c>
      <c r="N2263" s="46" t="str">
        <f>IF($D2263&gt;0,VLOOKUP($D2263,Iscrizioni!$A$2:$M$2502,6,FALSE),"-")</f>
        <v>-</v>
      </c>
      <c r="O2263" s="107" t="str">
        <f>IF($D2263&gt;0,VLOOKUP($D2263,Iscrizioni!$A$2:$M$2502,7,FALSE),"-")</f>
        <v>-</v>
      </c>
      <c r="P2263" s="46" t="str">
        <f>IF($D2263&gt;0,VLOOKUP(LEFT($N2263,1),Regione!$A$2:$C$21,2,FALSE),"-")</f>
        <v>-</v>
      </c>
      <c r="Q2263" s="112" t="str">
        <f ca="1">IF($D2263&gt;0,NormalizzaTempo("D",CELL("tipo",$E2263),$E2263),"-")</f>
        <v>-</v>
      </c>
      <c r="R2263" s="27" t="str">
        <f>IF($D2263&gt;0,VLOOKUP($D2263,Iscrizioni!$A$2:$M$2502,13,FALSE),"-")</f>
        <v>-</v>
      </c>
      <c r="S2263" s="112" t="str">
        <f t="shared" si="217"/>
        <v>-</v>
      </c>
      <c r="T2263" s="112" t="str">
        <f>IF($D2263&gt;0,SUMIFS($S$3:$S2263,$X$3:$X2263,1,$J$3:$J2263,$J2263),"-")</f>
        <v>-</v>
      </c>
      <c r="U2263" s="112" t="str">
        <f t="shared" si="218"/>
        <v>-</v>
      </c>
      <c r="V2263" s="112" t="str">
        <f t="shared" si="215"/>
        <v>-</v>
      </c>
      <c r="W2263" s="27" t="str">
        <f>IF(LEN($C2263)=0,IF($D2263&gt;0,COUNTIFS($A$3:$A2263,$A2263),"-"),"Escluso")</f>
        <v>-</v>
      </c>
      <c r="X2263" s="2" t="str">
        <f>IF(LEN($C2263)=0,IF($D2263&gt;0,COUNTIFS($J$3:$J2263,$J2263,$C$3:$C2263,""),"-"),"Escluso")</f>
        <v>-</v>
      </c>
      <c r="Y2263" s="127" t="str">
        <f t="shared" si="213"/>
        <v>-</v>
      </c>
      <c r="Z2263" s="2" t="str">
        <f>IF($D2263&gt;0,COUNTIFS($O$3:$O2263,$O2263,$L$3:$L2263,$L2263,$I$3:$I2263,$I2263),"-")</f>
        <v>-</v>
      </c>
      <c r="AA2263" s="27" t="str">
        <f>IF($D2263&gt;0,IF(OR($Z2263 &gt;1,$L2263&lt;&gt;"Adulti"),0,VLOOKUP($P2263,Regione!$B$2:$C$22,2,FALSE)),"-")</f>
        <v>-</v>
      </c>
      <c r="AB2263" s="27" t="str">
        <f>IF($D2263&gt;0,IF(COUNTIFS($O$3:$O2263,$O2263,$L$3:$L2263,$L2263,$I$3:$I2263,$I2263) &gt;1,0,SUMIFS($Y$3:$Y$2503,$L$3:$L$2503,$L2263,$O$3:$O$2503,$O2263,$I$3:$I$2503,$I2263)),"-")</f>
        <v>-</v>
      </c>
      <c r="AC2263" s="27" t="str">
        <f t="shared" si="216"/>
        <v>-</v>
      </c>
    </row>
    <row r="2264" spans="1:29" s="1" customFormat="1">
      <c r="A2264" s="13"/>
      <c r="B2264" s="107" t="str">
        <f>IF(COUNTA($A2264)&gt;0,VLOOKUP($A2264,Corsa!$A$1:$F$43,2,FALSE),"-")</f>
        <v>-</v>
      </c>
      <c r="C2264" s="11"/>
      <c r="D2264" s="13"/>
      <c r="E2264" s="13"/>
      <c r="F2264" s="46" t="str">
        <f>IF(COUNTA($A2264)&gt;0,VLOOKUP($A2264,Corsa!$A$1:$F$43,3,FALSE),"-")</f>
        <v>-</v>
      </c>
      <c r="G2264" s="28" t="str">
        <f>IF($D2264&gt;0,VLOOKUP($D2264,Iscrizioni!$A$2:$M$2502,9,FALSE),"-")</f>
        <v>-</v>
      </c>
      <c r="H2264" s="28" t="str">
        <f>IF($D2264&gt;0,VLOOKUP($D2264,Iscrizioni!$A$2:$M$2502,4,FALSE),"-")</f>
        <v>-</v>
      </c>
      <c r="I2264" s="27" t="str">
        <f>IF($D2264&gt;0,VLOOKUP($D2264,Iscrizioni!$A$2:$M$2502,5,FALSE),"-")</f>
        <v>-</v>
      </c>
      <c r="J2264" s="27" t="str">
        <f>IF($D2264&gt;0,VLOOKUP($D2264,Iscrizioni!$A$2:$M$2502,10,FALSE),"-")</f>
        <v>-</v>
      </c>
      <c r="K2264" s="27" t="str">
        <f t="shared" si="214"/>
        <v>-</v>
      </c>
      <c r="L2264" s="46" t="str">
        <f>IF($D2264&gt;0,VLOOKUP($D2264,Iscrizioni!$A$2:$M$2502,11,FALSE),"-")</f>
        <v>-</v>
      </c>
      <c r="M2264" s="27" t="str">
        <f>IF($D2264&gt;0,VLOOKUP($D2264,Iscrizioni!$A$2:$N$2502,12,FALSE),"-")</f>
        <v>-</v>
      </c>
      <c r="N2264" s="46" t="str">
        <f>IF($D2264&gt;0,VLOOKUP($D2264,Iscrizioni!$A$2:$M$2502,6,FALSE),"-")</f>
        <v>-</v>
      </c>
      <c r="O2264" s="107" t="str">
        <f>IF($D2264&gt;0,VLOOKUP($D2264,Iscrizioni!$A$2:$M$2502,7,FALSE),"-")</f>
        <v>-</v>
      </c>
      <c r="P2264" s="46" t="str">
        <f>IF($D2264&gt;0,VLOOKUP(LEFT($N2264,1),Regione!$A$2:$C$21,2,FALSE),"-")</f>
        <v>-</v>
      </c>
      <c r="Q2264" s="112" t="str">
        <f ca="1">IF($D2264&gt;0,NormalizzaTempo("D",CELL("tipo",$E2264),$E2264),"-")</f>
        <v>-</v>
      </c>
      <c r="R2264" s="27" t="str">
        <f>IF($D2264&gt;0,VLOOKUP($D2264,Iscrizioni!$A$2:$M$2502,13,FALSE),"-")</f>
        <v>-</v>
      </c>
      <c r="S2264" s="112" t="str">
        <f t="shared" si="217"/>
        <v>-</v>
      </c>
      <c r="T2264" s="112" t="str">
        <f>IF($D2264&gt;0,SUMIFS($S$3:$S2264,$X$3:$X2264,1,$J$3:$J2264,$J2264),"-")</f>
        <v>-</v>
      </c>
      <c r="U2264" s="112" t="str">
        <f t="shared" si="218"/>
        <v>-</v>
      </c>
      <c r="V2264" s="112" t="str">
        <f t="shared" si="215"/>
        <v>-</v>
      </c>
      <c r="W2264" s="27" t="str">
        <f>IF(LEN($C2264)=0,IF($D2264&gt;0,COUNTIFS($A$3:$A2264,$A2264),"-"),"Escluso")</f>
        <v>-</v>
      </c>
      <c r="X2264" s="2" t="str">
        <f>IF(LEN($C2264)=0,IF($D2264&gt;0,COUNTIFS($J$3:$J2264,$J2264,$C$3:$C2264,""),"-"),"Escluso")</f>
        <v>-</v>
      </c>
      <c r="Y2264" s="127" t="str">
        <f t="shared" si="213"/>
        <v>-</v>
      </c>
      <c r="Z2264" s="2" t="str">
        <f>IF($D2264&gt;0,COUNTIFS($O$3:$O2264,$O2264,$L$3:$L2264,$L2264,$I$3:$I2264,$I2264),"-")</f>
        <v>-</v>
      </c>
      <c r="AA2264" s="27" t="str">
        <f>IF($D2264&gt;0,IF(OR($Z2264 &gt;1,$L2264&lt;&gt;"Adulti"),0,VLOOKUP($P2264,Regione!$B$2:$C$22,2,FALSE)),"-")</f>
        <v>-</v>
      </c>
      <c r="AB2264" s="27" t="str">
        <f>IF($D2264&gt;0,IF(COUNTIFS($O$3:$O2264,$O2264,$L$3:$L2264,$L2264,$I$3:$I2264,$I2264) &gt;1,0,SUMIFS($Y$3:$Y$2503,$L$3:$L$2503,$L2264,$O$3:$O$2503,$O2264,$I$3:$I$2503,$I2264)),"-")</f>
        <v>-</v>
      </c>
      <c r="AC2264" s="27" t="str">
        <f t="shared" si="216"/>
        <v>-</v>
      </c>
    </row>
    <row r="2265" spans="1:29" s="1" customFormat="1">
      <c r="A2265" s="13"/>
      <c r="B2265" s="107" t="str">
        <f>IF(COUNTA($A2265)&gt;0,VLOOKUP($A2265,Corsa!$A$1:$F$43,2,FALSE),"-")</f>
        <v>-</v>
      </c>
      <c r="C2265" s="11"/>
      <c r="D2265" s="13"/>
      <c r="E2265" s="13"/>
      <c r="F2265" s="46" t="str">
        <f>IF(COUNTA($A2265)&gt;0,VLOOKUP($A2265,Corsa!$A$1:$F$43,3,FALSE),"-")</f>
        <v>-</v>
      </c>
      <c r="G2265" s="28" t="str">
        <f>IF($D2265&gt;0,VLOOKUP($D2265,Iscrizioni!$A$2:$M$2502,9,FALSE),"-")</f>
        <v>-</v>
      </c>
      <c r="H2265" s="28" t="str">
        <f>IF($D2265&gt;0,VLOOKUP($D2265,Iscrizioni!$A$2:$M$2502,4,FALSE),"-")</f>
        <v>-</v>
      </c>
      <c r="I2265" s="27" t="str">
        <f>IF($D2265&gt;0,VLOOKUP($D2265,Iscrizioni!$A$2:$M$2502,5,FALSE),"-")</f>
        <v>-</v>
      </c>
      <c r="J2265" s="27" t="str">
        <f>IF($D2265&gt;0,VLOOKUP($D2265,Iscrizioni!$A$2:$M$2502,10,FALSE),"-")</f>
        <v>-</v>
      </c>
      <c r="K2265" s="27" t="str">
        <f t="shared" si="214"/>
        <v>-</v>
      </c>
      <c r="L2265" s="46" t="str">
        <f>IF($D2265&gt;0,VLOOKUP($D2265,Iscrizioni!$A$2:$M$2502,11,FALSE),"-")</f>
        <v>-</v>
      </c>
      <c r="M2265" s="27" t="str">
        <f>IF($D2265&gt;0,VLOOKUP($D2265,Iscrizioni!$A$2:$N$2502,12,FALSE),"-")</f>
        <v>-</v>
      </c>
      <c r="N2265" s="46" t="str">
        <f>IF($D2265&gt;0,VLOOKUP($D2265,Iscrizioni!$A$2:$M$2502,6,FALSE),"-")</f>
        <v>-</v>
      </c>
      <c r="O2265" s="107" t="str">
        <f>IF($D2265&gt;0,VLOOKUP($D2265,Iscrizioni!$A$2:$M$2502,7,FALSE),"-")</f>
        <v>-</v>
      </c>
      <c r="P2265" s="46" t="str">
        <f>IF($D2265&gt;0,VLOOKUP(LEFT($N2265,1),Regione!$A$2:$C$21,2,FALSE),"-")</f>
        <v>-</v>
      </c>
      <c r="Q2265" s="112" t="str">
        <f ca="1">IF($D2265&gt;0,NormalizzaTempo("D",CELL("tipo",$E2265),$E2265),"-")</f>
        <v>-</v>
      </c>
      <c r="R2265" s="27" t="str">
        <f>IF($D2265&gt;0,VLOOKUP($D2265,Iscrizioni!$A$2:$M$2502,13,FALSE),"-")</f>
        <v>-</v>
      </c>
      <c r="S2265" s="112" t="str">
        <f t="shared" si="217"/>
        <v>-</v>
      </c>
      <c r="T2265" s="112" t="str">
        <f>IF($D2265&gt;0,SUMIFS($S$3:$S2265,$X$3:$X2265,1,$J$3:$J2265,$J2265),"-")</f>
        <v>-</v>
      </c>
      <c r="U2265" s="112" t="str">
        <f t="shared" si="218"/>
        <v>-</v>
      </c>
      <c r="V2265" s="112" t="str">
        <f t="shared" si="215"/>
        <v>-</v>
      </c>
      <c r="W2265" s="27" t="str">
        <f>IF(LEN($C2265)=0,IF($D2265&gt;0,COUNTIFS($A$3:$A2265,$A2265),"-"),"Escluso")</f>
        <v>-</v>
      </c>
      <c r="X2265" s="2" t="str">
        <f>IF(LEN($C2265)=0,IF($D2265&gt;0,COUNTIFS($J$3:$J2265,$J2265,$C$3:$C2265,""),"-"),"Escluso")</f>
        <v>-</v>
      </c>
      <c r="Y2265" s="127" t="str">
        <f t="shared" si="213"/>
        <v>-</v>
      </c>
      <c r="Z2265" s="2" t="str">
        <f>IF($D2265&gt;0,COUNTIFS($O$3:$O2265,$O2265,$L$3:$L2265,$L2265,$I$3:$I2265,$I2265),"-")</f>
        <v>-</v>
      </c>
      <c r="AA2265" s="27" t="str">
        <f>IF($D2265&gt;0,IF(OR($Z2265 &gt;1,$L2265&lt;&gt;"Adulti"),0,VLOOKUP($P2265,Regione!$B$2:$C$22,2,FALSE)),"-")</f>
        <v>-</v>
      </c>
      <c r="AB2265" s="27" t="str">
        <f>IF($D2265&gt;0,IF(COUNTIFS($O$3:$O2265,$O2265,$L$3:$L2265,$L2265,$I$3:$I2265,$I2265) &gt;1,0,SUMIFS($Y$3:$Y$2503,$L$3:$L$2503,$L2265,$O$3:$O$2503,$O2265,$I$3:$I$2503,$I2265)),"-")</f>
        <v>-</v>
      </c>
      <c r="AC2265" s="27" t="str">
        <f t="shared" si="216"/>
        <v>-</v>
      </c>
    </row>
    <row r="2266" spans="1:29" s="1" customFormat="1">
      <c r="A2266" s="13"/>
      <c r="B2266" s="107" t="str">
        <f>IF(COUNTA($A2266)&gt;0,VLOOKUP($A2266,Corsa!$A$1:$F$43,2,FALSE),"-")</f>
        <v>-</v>
      </c>
      <c r="C2266" s="11"/>
      <c r="D2266" s="13"/>
      <c r="E2266" s="13"/>
      <c r="F2266" s="46" t="str">
        <f>IF(COUNTA($A2266)&gt;0,VLOOKUP($A2266,Corsa!$A$1:$F$43,3,FALSE),"-")</f>
        <v>-</v>
      </c>
      <c r="G2266" s="28" t="str">
        <f>IF($D2266&gt;0,VLOOKUP($D2266,Iscrizioni!$A$2:$M$2502,9,FALSE),"-")</f>
        <v>-</v>
      </c>
      <c r="H2266" s="28" t="str">
        <f>IF($D2266&gt;0,VLOOKUP($D2266,Iscrizioni!$A$2:$M$2502,4,FALSE),"-")</f>
        <v>-</v>
      </c>
      <c r="I2266" s="27" t="str">
        <f>IF($D2266&gt;0,VLOOKUP($D2266,Iscrizioni!$A$2:$M$2502,5,FALSE),"-")</f>
        <v>-</v>
      </c>
      <c r="J2266" s="27" t="str">
        <f>IF($D2266&gt;0,VLOOKUP($D2266,Iscrizioni!$A$2:$M$2502,10,FALSE),"-")</f>
        <v>-</v>
      </c>
      <c r="K2266" s="27" t="str">
        <f t="shared" si="214"/>
        <v>-</v>
      </c>
      <c r="L2266" s="46" t="str">
        <f>IF($D2266&gt;0,VLOOKUP($D2266,Iscrizioni!$A$2:$M$2502,11,FALSE),"-")</f>
        <v>-</v>
      </c>
      <c r="M2266" s="27" t="str">
        <f>IF($D2266&gt;0,VLOOKUP($D2266,Iscrizioni!$A$2:$N$2502,12,FALSE),"-")</f>
        <v>-</v>
      </c>
      <c r="N2266" s="46" t="str">
        <f>IF($D2266&gt;0,VLOOKUP($D2266,Iscrizioni!$A$2:$M$2502,6,FALSE),"-")</f>
        <v>-</v>
      </c>
      <c r="O2266" s="107" t="str">
        <f>IF($D2266&gt;0,VLOOKUP($D2266,Iscrizioni!$A$2:$M$2502,7,FALSE),"-")</f>
        <v>-</v>
      </c>
      <c r="P2266" s="46" t="str">
        <f>IF($D2266&gt;0,VLOOKUP(LEFT($N2266,1),Regione!$A$2:$C$21,2,FALSE),"-")</f>
        <v>-</v>
      </c>
      <c r="Q2266" s="112" t="str">
        <f ca="1">IF($D2266&gt;0,NormalizzaTempo("D",CELL("tipo",$E2266),$E2266),"-")</f>
        <v>-</v>
      </c>
      <c r="R2266" s="27" t="str">
        <f>IF($D2266&gt;0,VLOOKUP($D2266,Iscrizioni!$A$2:$M$2502,13,FALSE),"-")</f>
        <v>-</v>
      </c>
      <c r="S2266" s="112" t="str">
        <f t="shared" si="217"/>
        <v>-</v>
      </c>
      <c r="T2266" s="112" t="str">
        <f>IF($D2266&gt;0,SUMIFS($S$3:$S2266,$X$3:$X2266,1,$J$3:$J2266,$J2266),"-")</f>
        <v>-</v>
      </c>
      <c r="U2266" s="112" t="str">
        <f t="shared" si="218"/>
        <v>-</v>
      </c>
      <c r="V2266" s="112" t="str">
        <f t="shared" si="215"/>
        <v>-</v>
      </c>
      <c r="W2266" s="27" t="str">
        <f>IF(LEN($C2266)=0,IF($D2266&gt;0,COUNTIFS($A$3:$A2266,$A2266),"-"),"Escluso")</f>
        <v>-</v>
      </c>
      <c r="X2266" s="2" t="str">
        <f>IF(LEN($C2266)=0,IF($D2266&gt;0,COUNTIFS($J$3:$J2266,$J2266,$C$3:$C2266,""),"-"),"Escluso")</f>
        <v>-</v>
      </c>
      <c r="Y2266" s="127" t="str">
        <f t="shared" si="213"/>
        <v>-</v>
      </c>
      <c r="Z2266" s="2" t="str">
        <f>IF($D2266&gt;0,COUNTIFS($O$3:$O2266,$O2266,$L$3:$L2266,$L2266,$I$3:$I2266,$I2266),"-")</f>
        <v>-</v>
      </c>
      <c r="AA2266" s="27" t="str">
        <f>IF($D2266&gt;0,IF(OR($Z2266 &gt;1,$L2266&lt;&gt;"Adulti"),0,VLOOKUP($P2266,Regione!$B$2:$C$22,2,FALSE)),"-")</f>
        <v>-</v>
      </c>
      <c r="AB2266" s="27" t="str">
        <f>IF($D2266&gt;0,IF(COUNTIFS($O$3:$O2266,$O2266,$L$3:$L2266,$L2266,$I$3:$I2266,$I2266) &gt;1,0,SUMIFS($Y$3:$Y$2503,$L$3:$L$2503,$L2266,$O$3:$O$2503,$O2266,$I$3:$I$2503,$I2266)),"-")</f>
        <v>-</v>
      </c>
      <c r="AC2266" s="27" t="str">
        <f t="shared" si="216"/>
        <v>-</v>
      </c>
    </row>
    <row r="2267" spans="1:29" s="1" customFormat="1">
      <c r="A2267" s="13"/>
      <c r="B2267" s="107" t="str">
        <f>IF(COUNTA($A2267)&gt;0,VLOOKUP($A2267,Corsa!$A$1:$F$43,2,FALSE),"-")</f>
        <v>-</v>
      </c>
      <c r="C2267" s="11"/>
      <c r="D2267" s="13"/>
      <c r="E2267" s="13"/>
      <c r="F2267" s="46" t="str">
        <f>IF(COUNTA($A2267)&gt;0,VLOOKUP($A2267,Corsa!$A$1:$F$43,3,FALSE),"-")</f>
        <v>-</v>
      </c>
      <c r="G2267" s="28" t="str">
        <f>IF($D2267&gt;0,VLOOKUP($D2267,Iscrizioni!$A$2:$M$2502,9,FALSE),"-")</f>
        <v>-</v>
      </c>
      <c r="H2267" s="28" t="str">
        <f>IF($D2267&gt;0,VLOOKUP($D2267,Iscrizioni!$A$2:$M$2502,4,FALSE),"-")</f>
        <v>-</v>
      </c>
      <c r="I2267" s="27" t="str">
        <f>IF($D2267&gt;0,VLOOKUP($D2267,Iscrizioni!$A$2:$M$2502,5,FALSE),"-")</f>
        <v>-</v>
      </c>
      <c r="J2267" s="27" t="str">
        <f>IF($D2267&gt;0,VLOOKUP($D2267,Iscrizioni!$A$2:$M$2502,10,FALSE),"-")</f>
        <v>-</v>
      </c>
      <c r="K2267" s="27" t="str">
        <f t="shared" si="214"/>
        <v>-</v>
      </c>
      <c r="L2267" s="46" t="str">
        <f>IF($D2267&gt;0,VLOOKUP($D2267,Iscrizioni!$A$2:$M$2502,11,FALSE),"-")</f>
        <v>-</v>
      </c>
      <c r="M2267" s="27" t="str">
        <f>IF($D2267&gt;0,VLOOKUP($D2267,Iscrizioni!$A$2:$N$2502,12,FALSE),"-")</f>
        <v>-</v>
      </c>
      <c r="N2267" s="46" t="str">
        <f>IF($D2267&gt;0,VLOOKUP($D2267,Iscrizioni!$A$2:$M$2502,6,FALSE),"-")</f>
        <v>-</v>
      </c>
      <c r="O2267" s="107" t="str">
        <f>IF($D2267&gt;0,VLOOKUP($D2267,Iscrizioni!$A$2:$M$2502,7,FALSE),"-")</f>
        <v>-</v>
      </c>
      <c r="P2267" s="46" t="str">
        <f>IF($D2267&gt;0,VLOOKUP(LEFT($N2267,1),Regione!$A$2:$C$21,2,FALSE),"-")</f>
        <v>-</v>
      </c>
      <c r="Q2267" s="112" t="str">
        <f ca="1">IF($D2267&gt;0,NormalizzaTempo("D",CELL("tipo",$E2267),$E2267),"-")</f>
        <v>-</v>
      </c>
      <c r="R2267" s="27" t="str">
        <f>IF($D2267&gt;0,VLOOKUP($D2267,Iscrizioni!$A$2:$M$2502,13,FALSE),"-")</f>
        <v>-</v>
      </c>
      <c r="S2267" s="112" t="str">
        <f t="shared" si="217"/>
        <v>-</v>
      </c>
      <c r="T2267" s="112" t="str">
        <f>IF($D2267&gt;0,SUMIFS($S$3:$S2267,$X$3:$X2267,1,$J$3:$J2267,$J2267),"-")</f>
        <v>-</v>
      </c>
      <c r="U2267" s="112" t="str">
        <f t="shared" si="218"/>
        <v>-</v>
      </c>
      <c r="V2267" s="112" t="str">
        <f t="shared" si="215"/>
        <v>-</v>
      </c>
      <c r="W2267" s="27" t="str">
        <f>IF(LEN($C2267)=0,IF($D2267&gt;0,COUNTIFS($A$3:$A2267,$A2267),"-"),"Escluso")</f>
        <v>-</v>
      </c>
      <c r="X2267" s="2" t="str">
        <f>IF(LEN($C2267)=0,IF($D2267&gt;0,COUNTIFS($J$3:$J2267,$J2267,$C$3:$C2267,""),"-"),"Escluso")</f>
        <v>-</v>
      </c>
      <c r="Y2267" s="127" t="str">
        <f t="shared" si="213"/>
        <v>-</v>
      </c>
      <c r="Z2267" s="2" t="str">
        <f>IF($D2267&gt;0,COUNTIFS($O$3:$O2267,$O2267,$L$3:$L2267,$L2267,$I$3:$I2267,$I2267),"-")</f>
        <v>-</v>
      </c>
      <c r="AA2267" s="27" t="str">
        <f>IF($D2267&gt;0,IF(OR($Z2267 &gt;1,$L2267&lt;&gt;"Adulti"),0,VLOOKUP($P2267,Regione!$B$2:$C$22,2,FALSE)),"-")</f>
        <v>-</v>
      </c>
      <c r="AB2267" s="27" t="str">
        <f>IF($D2267&gt;0,IF(COUNTIFS($O$3:$O2267,$O2267,$L$3:$L2267,$L2267,$I$3:$I2267,$I2267) &gt;1,0,SUMIFS($Y$3:$Y$2503,$L$3:$L$2503,$L2267,$O$3:$O$2503,$O2267,$I$3:$I$2503,$I2267)),"-")</f>
        <v>-</v>
      </c>
      <c r="AC2267" s="27" t="str">
        <f t="shared" si="216"/>
        <v>-</v>
      </c>
    </row>
    <row r="2268" spans="1:29" s="1" customFormat="1">
      <c r="A2268" s="13"/>
      <c r="B2268" s="107" t="str">
        <f>IF(COUNTA($A2268)&gt;0,VLOOKUP($A2268,Corsa!$A$1:$F$43,2,FALSE),"-")</f>
        <v>-</v>
      </c>
      <c r="C2268" s="11"/>
      <c r="D2268" s="13"/>
      <c r="E2268" s="13"/>
      <c r="F2268" s="46" t="str">
        <f>IF(COUNTA($A2268)&gt;0,VLOOKUP($A2268,Corsa!$A$1:$F$43,3,FALSE),"-")</f>
        <v>-</v>
      </c>
      <c r="G2268" s="28" t="str">
        <f>IF($D2268&gt;0,VLOOKUP($D2268,Iscrizioni!$A$2:$M$2502,9,FALSE),"-")</f>
        <v>-</v>
      </c>
      <c r="H2268" s="28" t="str">
        <f>IF($D2268&gt;0,VLOOKUP($D2268,Iscrizioni!$A$2:$M$2502,4,FALSE),"-")</f>
        <v>-</v>
      </c>
      <c r="I2268" s="27" t="str">
        <f>IF($D2268&gt;0,VLOOKUP($D2268,Iscrizioni!$A$2:$M$2502,5,FALSE),"-")</f>
        <v>-</v>
      </c>
      <c r="J2268" s="27" t="str">
        <f>IF($D2268&gt;0,VLOOKUP($D2268,Iscrizioni!$A$2:$M$2502,10,FALSE),"-")</f>
        <v>-</v>
      </c>
      <c r="K2268" s="27" t="str">
        <f t="shared" si="214"/>
        <v>-</v>
      </c>
      <c r="L2268" s="46" t="str">
        <f>IF($D2268&gt;0,VLOOKUP($D2268,Iscrizioni!$A$2:$M$2502,11,FALSE),"-")</f>
        <v>-</v>
      </c>
      <c r="M2268" s="27" t="str">
        <f>IF($D2268&gt;0,VLOOKUP($D2268,Iscrizioni!$A$2:$N$2502,12,FALSE),"-")</f>
        <v>-</v>
      </c>
      <c r="N2268" s="46" t="str">
        <f>IF($D2268&gt;0,VLOOKUP($D2268,Iscrizioni!$A$2:$M$2502,6,FALSE),"-")</f>
        <v>-</v>
      </c>
      <c r="O2268" s="107" t="str">
        <f>IF($D2268&gt;0,VLOOKUP($D2268,Iscrizioni!$A$2:$M$2502,7,FALSE),"-")</f>
        <v>-</v>
      </c>
      <c r="P2268" s="46" t="str">
        <f>IF($D2268&gt;0,VLOOKUP(LEFT($N2268,1),Regione!$A$2:$C$21,2,FALSE),"-")</f>
        <v>-</v>
      </c>
      <c r="Q2268" s="112" t="str">
        <f ca="1">IF($D2268&gt;0,NormalizzaTempo("D",CELL("tipo",$E2268),$E2268),"-")</f>
        <v>-</v>
      </c>
      <c r="R2268" s="27" t="str">
        <f>IF($D2268&gt;0,VLOOKUP($D2268,Iscrizioni!$A$2:$M$2502,13,FALSE),"-")</f>
        <v>-</v>
      </c>
      <c r="S2268" s="112" t="str">
        <f t="shared" si="217"/>
        <v>-</v>
      </c>
      <c r="T2268" s="112" t="str">
        <f>IF($D2268&gt;0,SUMIFS($S$3:$S2268,$X$3:$X2268,1,$J$3:$J2268,$J2268),"-")</f>
        <v>-</v>
      </c>
      <c r="U2268" s="112" t="str">
        <f t="shared" si="218"/>
        <v>-</v>
      </c>
      <c r="V2268" s="112" t="str">
        <f t="shared" si="215"/>
        <v>-</v>
      </c>
      <c r="W2268" s="27" t="str">
        <f>IF(LEN($C2268)=0,IF($D2268&gt;0,COUNTIFS($A$3:$A2268,$A2268),"-"),"Escluso")</f>
        <v>-</v>
      </c>
      <c r="X2268" s="2" t="str">
        <f>IF(LEN($C2268)=0,IF($D2268&gt;0,COUNTIFS($J$3:$J2268,$J2268,$C$3:$C2268,""),"-"),"Escluso")</f>
        <v>-</v>
      </c>
      <c r="Y2268" s="127" t="str">
        <f t="shared" si="213"/>
        <v>-</v>
      </c>
      <c r="Z2268" s="2" t="str">
        <f>IF($D2268&gt;0,COUNTIFS($O$3:$O2268,$O2268,$L$3:$L2268,$L2268,$I$3:$I2268,$I2268),"-")</f>
        <v>-</v>
      </c>
      <c r="AA2268" s="27" t="str">
        <f>IF($D2268&gt;0,IF(OR($Z2268 &gt;1,$L2268&lt;&gt;"Adulti"),0,VLOOKUP($P2268,Regione!$B$2:$C$22,2,FALSE)),"-")</f>
        <v>-</v>
      </c>
      <c r="AB2268" s="27" t="str">
        <f>IF($D2268&gt;0,IF(COUNTIFS($O$3:$O2268,$O2268,$L$3:$L2268,$L2268,$I$3:$I2268,$I2268) &gt;1,0,SUMIFS($Y$3:$Y$2503,$L$3:$L$2503,$L2268,$O$3:$O$2503,$O2268,$I$3:$I$2503,$I2268)),"-")</f>
        <v>-</v>
      </c>
      <c r="AC2268" s="27" t="str">
        <f t="shared" si="216"/>
        <v>-</v>
      </c>
    </row>
    <row r="2269" spans="1:29" s="1" customFormat="1">
      <c r="A2269" s="13"/>
      <c r="B2269" s="107" t="str">
        <f>IF(COUNTA($A2269)&gt;0,VLOOKUP($A2269,Corsa!$A$1:$F$43,2,FALSE),"-")</f>
        <v>-</v>
      </c>
      <c r="C2269" s="11"/>
      <c r="D2269" s="13"/>
      <c r="E2269" s="13"/>
      <c r="F2269" s="46" t="str">
        <f>IF(COUNTA($A2269)&gt;0,VLOOKUP($A2269,Corsa!$A$1:$F$43,3,FALSE),"-")</f>
        <v>-</v>
      </c>
      <c r="G2269" s="28" t="str">
        <f>IF($D2269&gt;0,VLOOKUP($D2269,Iscrizioni!$A$2:$M$2502,9,FALSE),"-")</f>
        <v>-</v>
      </c>
      <c r="H2269" s="28" t="str">
        <f>IF($D2269&gt;0,VLOOKUP($D2269,Iscrizioni!$A$2:$M$2502,4,FALSE),"-")</f>
        <v>-</v>
      </c>
      <c r="I2269" s="27" t="str">
        <f>IF($D2269&gt;0,VLOOKUP($D2269,Iscrizioni!$A$2:$M$2502,5,FALSE),"-")</f>
        <v>-</v>
      </c>
      <c r="J2269" s="27" t="str">
        <f>IF($D2269&gt;0,VLOOKUP($D2269,Iscrizioni!$A$2:$M$2502,10,FALSE),"-")</f>
        <v>-</v>
      </c>
      <c r="K2269" s="27" t="str">
        <f t="shared" si="214"/>
        <v>-</v>
      </c>
      <c r="L2269" s="46" t="str">
        <f>IF($D2269&gt;0,VLOOKUP($D2269,Iscrizioni!$A$2:$M$2502,11,FALSE),"-")</f>
        <v>-</v>
      </c>
      <c r="M2269" s="27" t="str">
        <f>IF($D2269&gt;0,VLOOKUP($D2269,Iscrizioni!$A$2:$N$2502,12,FALSE),"-")</f>
        <v>-</v>
      </c>
      <c r="N2269" s="46" t="str">
        <f>IF($D2269&gt;0,VLOOKUP($D2269,Iscrizioni!$A$2:$M$2502,6,FALSE),"-")</f>
        <v>-</v>
      </c>
      <c r="O2269" s="107" t="str">
        <f>IF($D2269&gt;0,VLOOKUP($D2269,Iscrizioni!$A$2:$M$2502,7,FALSE),"-")</f>
        <v>-</v>
      </c>
      <c r="P2269" s="46" t="str">
        <f>IF($D2269&gt;0,VLOOKUP(LEFT($N2269,1),Regione!$A$2:$C$21,2,FALSE),"-")</f>
        <v>-</v>
      </c>
      <c r="Q2269" s="112" t="str">
        <f ca="1">IF($D2269&gt;0,NormalizzaTempo("D",CELL("tipo",$E2269),$E2269),"-")</f>
        <v>-</v>
      </c>
      <c r="R2269" s="27" t="str">
        <f>IF($D2269&gt;0,VLOOKUP($D2269,Iscrizioni!$A$2:$M$2502,13,FALSE),"-")</f>
        <v>-</v>
      </c>
      <c r="S2269" s="112" t="str">
        <f t="shared" si="217"/>
        <v>-</v>
      </c>
      <c r="T2269" s="112" t="str">
        <f>IF($D2269&gt;0,SUMIFS($S$3:$S2269,$X$3:$X2269,1,$J$3:$J2269,$J2269),"-")</f>
        <v>-</v>
      </c>
      <c r="U2269" s="112" t="str">
        <f t="shared" si="218"/>
        <v>-</v>
      </c>
      <c r="V2269" s="112" t="str">
        <f t="shared" si="215"/>
        <v>-</v>
      </c>
      <c r="W2269" s="27" t="str">
        <f>IF(LEN($C2269)=0,IF($D2269&gt;0,COUNTIFS($A$3:$A2269,$A2269),"-"),"Escluso")</f>
        <v>-</v>
      </c>
      <c r="X2269" s="2" t="str">
        <f>IF(LEN($C2269)=0,IF($D2269&gt;0,COUNTIFS($J$3:$J2269,$J2269,$C$3:$C2269,""),"-"),"Escluso")</f>
        <v>-</v>
      </c>
      <c r="Y2269" s="127" t="str">
        <f t="shared" si="213"/>
        <v>-</v>
      </c>
      <c r="Z2269" s="2" t="str">
        <f>IF($D2269&gt;0,COUNTIFS($O$3:$O2269,$O2269,$L$3:$L2269,$L2269,$I$3:$I2269,$I2269),"-")</f>
        <v>-</v>
      </c>
      <c r="AA2269" s="27" t="str">
        <f>IF($D2269&gt;0,IF(OR($Z2269 &gt;1,$L2269&lt;&gt;"Adulti"),0,VLOOKUP($P2269,Regione!$B$2:$C$22,2,FALSE)),"-")</f>
        <v>-</v>
      </c>
      <c r="AB2269" s="27" t="str">
        <f>IF($D2269&gt;0,IF(COUNTIFS($O$3:$O2269,$O2269,$L$3:$L2269,$L2269,$I$3:$I2269,$I2269) &gt;1,0,SUMIFS($Y$3:$Y$2503,$L$3:$L$2503,$L2269,$O$3:$O$2503,$O2269,$I$3:$I$2503,$I2269)),"-")</f>
        <v>-</v>
      </c>
      <c r="AC2269" s="27" t="str">
        <f t="shared" si="216"/>
        <v>-</v>
      </c>
    </row>
    <row r="2270" spans="1:29" s="1" customFormat="1">
      <c r="A2270" s="13"/>
      <c r="B2270" s="107" t="str">
        <f>IF(COUNTA($A2270)&gt;0,VLOOKUP($A2270,Corsa!$A$1:$F$43,2,FALSE),"-")</f>
        <v>-</v>
      </c>
      <c r="C2270" s="11"/>
      <c r="D2270" s="13"/>
      <c r="E2270" s="13"/>
      <c r="F2270" s="46" t="str">
        <f>IF(COUNTA($A2270)&gt;0,VLOOKUP($A2270,Corsa!$A$1:$F$43,3,FALSE),"-")</f>
        <v>-</v>
      </c>
      <c r="G2270" s="28" t="str">
        <f>IF($D2270&gt;0,VLOOKUP($D2270,Iscrizioni!$A$2:$M$2502,9,FALSE),"-")</f>
        <v>-</v>
      </c>
      <c r="H2270" s="28" t="str">
        <f>IF($D2270&gt;0,VLOOKUP($D2270,Iscrizioni!$A$2:$M$2502,4,FALSE),"-")</f>
        <v>-</v>
      </c>
      <c r="I2270" s="27" t="str">
        <f>IF($D2270&gt;0,VLOOKUP($D2270,Iscrizioni!$A$2:$M$2502,5,FALSE),"-")</f>
        <v>-</v>
      </c>
      <c r="J2270" s="27" t="str">
        <f>IF($D2270&gt;0,VLOOKUP($D2270,Iscrizioni!$A$2:$M$2502,10,FALSE),"-")</f>
        <v>-</v>
      </c>
      <c r="K2270" s="27" t="str">
        <f t="shared" si="214"/>
        <v>-</v>
      </c>
      <c r="L2270" s="46" t="str">
        <f>IF($D2270&gt;0,VLOOKUP($D2270,Iscrizioni!$A$2:$M$2502,11,FALSE),"-")</f>
        <v>-</v>
      </c>
      <c r="M2270" s="27" t="str">
        <f>IF($D2270&gt;0,VLOOKUP($D2270,Iscrizioni!$A$2:$N$2502,12,FALSE),"-")</f>
        <v>-</v>
      </c>
      <c r="N2270" s="46" t="str">
        <f>IF($D2270&gt;0,VLOOKUP($D2270,Iscrizioni!$A$2:$M$2502,6,FALSE),"-")</f>
        <v>-</v>
      </c>
      <c r="O2270" s="107" t="str">
        <f>IF($D2270&gt;0,VLOOKUP($D2270,Iscrizioni!$A$2:$M$2502,7,FALSE),"-")</f>
        <v>-</v>
      </c>
      <c r="P2270" s="46" t="str">
        <f>IF($D2270&gt;0,VLOOKUP(LEFT($N2270,1),Regione!$A$2:$C$21,2,FALSE),"-")</f>
        <v>-</v>
      </c>
      <c r="Q2270" s="112" t="str">
        <f ca="1">IF($D2270&gt;0,NormalizzaTempo("D",CELL("tipo",$E2270),$E2270),"-")</f>
        <v>-</v>
      </c>
      <c r="R2270" s="27" t="str">
        <f>IF($D2270&gt;0,VLOOKUP($D2270,Iscrizioni!$A$2:$M$2502,13,FALSE),"-")</f>
        <v>-</v>
      </c>
      <c r="S2270" s="112" t="str">
        <f t="shared" si="217"/>
        <v>-</v>
      </c>
      <c r="T2270" s="112" t="str">
        <f>IF($D2270&gt;0,SUMIFS($S$3:$S2270,$X$3:$X2270,1,$J$3:$J2270,$J2270),"-")</f>
        <v>-</v>
      </c>
      <c r="U2270" s="112" t="str">
        <f t="shared" si="218"/>
        <v>-</v>
      </c>
      <c r="V2270" s="112" t="str">
        <f t="shared" si="215"/>
        <v>-</v>
      </c>
      <c r="W2270" s="27" t="str">
        <f>IF(LEN($C2270)=0,IF($D2270&gt;0,COUNTIFS($A$3:$A2270,$A2270),"-"),"Escluso")</f>
        <v>-</v>
      </c>
      <c r="X2270" s="2" t="str">
        <f>IF(LEN($C2270)=0,IF($D2270&gt;0,COUNTIFS($J$3:$J2270,$J2270,$C$3:$C2270,""),"-"),"Escluso")</f>
        <v>-</v>
      </c>
      <c r="Y2270" s="127" t="str">
        <f t="shared" si="213"/>
        <v>-</v>
      </c>
      <c r="Z2270" s="2" t="str">
        <f>IF($D2270&gt;0,COUNTIFS($O$3:$O2270,$O2270,$L$3:$L2270,$L2270,$I$3:$I2270,$I2270),"-")</f>
        <v>-</v>
      </c>
      <c r="AA2270" s="27" t="str">
        <f>IF($D2270&gt;0,IF(OR($Z2270 &gt;1,$L2270&lt;&gt;"Adulti"),0,VLOOKUP($P2270,Regione!$B$2:$C$22,2,FALSE)),"-")</f>
        <v>-</v>
      </c>
      <c r="AB2270" s="27" t="str">
        <f>IF($D2270&gt;0,IF(COUNTIFS($O$3:$O2270,$O2270,$L$3:$L2270,$L2270,$I$3:$I2270,$I2270) &gt;1,0,SUMIFS($Y$3:$Y$2503,$L$3:$L$2503,$L2270,$O$3:$O$2503,$O2270,$I$3:$I$2503,$I2270)),"-")</f>
        <v>-</v>
      </c>
      <c r="AC2270" s="27" t="str">
        <f t="shared" si="216"/>
        <v>-</v>
      </c>
    </row>
    <row r="2271" spans="1:29" s="1" customFormat="1">
      <c r="A2271" s="13"/>
      <c r="B2271" s="107" t="str">
        <f>IF(COUNTA($A2271)&gt;0,VLOOKUP($A2271,Corsa!$A$1:$F$43,2,FALSE),"-")</f>
        <v>-</v>
      </c>
      <c r="C2271" s="11"/>
      <c r="D2271" s="13"/>
      <c r="E2271" s="13"/>
      <c r="F2271" s="46" t="str">
        <f>IF(COUNTA($A2271)&gt;0,VLOOKUP($A2271,Corsa!$A$1:$F$43,3,FALSE),"-")</f>
        <v>-</v>
      </c>
      <c r="G2271" s="28" t="str">
        <f>IF($D2271&gt;0,VLOOKUP($D2271,Iscrizioni!$A$2:$M$2502,9,FALSE),"-")</f>
        <v>-</v>
      </c>
      <c r="H2271" s="28" t="str">
        <f>IF($D2271&gt;0,VLOOKUP($D2271,Iscrizioni!$A$2:$M$2502,4,FALSE),"-")</f>
        <v>-</v>
      </c>
      <c r="I2271" s="27" t="str">
        <f>IF($D2271&gt;0,VLOOKUP($D2271,Iscrizioni!$A$2:$M$2502,5,FALSE),"-")</f>
        <v>-</v>
      </c>
      <c r="J2271" s="27" t="str">
        <f>IF($D2271&gt;0,VLOOKUP($D2271,Iscrizioni!$A$2:$M$2502,10,FALSE),"-")</f>
        <v>-</v>
      </c>
      <c r="K2271" s="27" t="str">
        <f t="shared" si="214"/>
        <v>-</v>
      </c>
      <c r="L2271" s="46" t="str">
        <f>IF($D2271&gt;0,VLOOKUP($D2271,Iscrizioni!$A$2:$M$2502,11,FALSE),"-")</f>
        <v>-</v>
      </c>
      <c r="M2271" s="27" t="str">
        <f>IF($D2271&gt;0,VLOOKUP($D2271,Iscrizioni!$A$2:$N$2502,12,FALSE),"-")</f>
        <v>-</v>
      </c>
      <c r="N2271" s="46" t="str">
        <f>IF($D2271&gt;0,VLOOKUP($D2271,Iscrizioni!$A$2:$M$2502,6,FALSE),"-")</f>
        <v>-</v>
      </c>
      <c r="O2271" s="107" t="str">
        <f>IF($D2271&gt;0,VLOOKUP($D2271,Iscrizioni!$A$2:$M$2502,7,FALSE),"-")</f>
        <v>-</v>
      </c>
      <c r="P2271" s="46" t="str">
        <f>IF($D2271&gt;0,VLOOKUP(LEFT($N2271,1),Regione!$A$2:$C$21,2,FALSE),"-")</f>
        <v>-</v>
      </c>
      <c r="Q2271" s="112" t="str">
        <f ca="1">IF($D2271&gt;0,NormalizzaTempo("D",CELL("tipo",$E2271),$E2271),"-")</f>
        <v>-</v>
      </c>
      <c r="R2271" s="27" t="str">
        <f>IF($D2271&gt;0,VLOOKUP($D2271,Iscrizioni!$A$2:$M$2502,13,FALSE),"-")</f>
        <v>-</v>
      </c>
      <c r="S2271" s="112" t="str">
        <f t="shared" si="217"/>
        <v>-</v>
      </c>
      <c r="T2271" s="112" t="str">
        <f>IF($D2271&gt;0,SUMIFS($S$3:$S2271,$X$3:$X2271,1,$J$3:$J2271,$J2271),"-")</f>
        <v>-</v>
      </c>
      <c r="U2271" s="112" t="str">
        <f t="shared" si="218"/>
        <v>-</v>
      </c>
      <c r="V2271" s="112" t="str">
        <f t="shared" si="215"/>
        <v>-</v>
      </c>
      <c r="W2271" s="27" t="str">
        <f>IF(LEN($C2271)=0,IF($D2271&gt;0,COUNTIFS($A$3:$A2271,$A2271),"-"),"Escluso")</f>
        <v>-</v>
      </c>
      <c r="X2271" s="2" t="str">
        <f>IF(LEN($C2271)=0,IF($D2271&gt;0,COUNTIFS($J$3:$J2271,$J2271,$C$3:$C2271,""),"-"),"Escluso")</f>
        <v>-</v>
      </c>
      <c r="Y2271" s="127" t="str">
        <f t="shared" si="213"/>
        <v>-</v>
      </c>
      <c r="Z2271" s="2" t="str">
        <f>IF($D2271&gt;0,COUNTIFS($O$3:$O2271,$O2271,$L$3:$L2271,$L2271,$I$3:$I2271,$I2271),"-")</f>
        <v>-</v>
      </c>
      <c r="AA2271" s="27" t="str">
        <f>IF($D2271&gt;0,IF(OR($Z2271 &gt;1,$L2271&lt;&gt;"Adulti"),0,VLOOKUP($P2271,Regione!$B$2:$C$22,2,FALSE)),"-")</f>
        <v>-</v>
      </c>
      <c r="AB2271" s="27" t="str">
        <f>IF($D2271&gt;0,IF(COUNTIFS($O$3:$O2271,$O2271,$L$3:$L2271,$L2271,$I$3:$I2271,$I2271) &gt;1,0,SUMIFS($Y$3:$Y$2503,$L$3:$L$2503,$L2271,$O$3:$O$2503,$O2271,$I$3:$I$2503,$I2271)),"-")</f>
        <v>-</v>
      </c>
      <c r="AC2271" s="27" t="str">
        <f t="shared" si="216"/>
        <v>-</v>
      </c>
    </row>
    <row r="2272" spans="1:29">
      <c r="A2272" s="12"/>
      <c r="B2272" s="107" t="str">
        <f>IF(COUNTA($A2272)&gt;0,VLOOKUP($A2272,Corsa!$A$1:$F$43,2,FALSE),"-")</f>
        <v>-</v>
      </c>
      <c r="C2272" s="11"/>
      <c r="D2272" s="12"/>
      <c r="E2272" s="12"/>
      <c r="F2272" s="46" t="str">
        <f>IF(COUNTA($A2272)&gt;0,VLOOKUP($A2272,Corsa!$A$1:$F$43,3,FALSE),"-")</f>
        <v>-</v>
      </c>
      <c r="G2272" s="28" t="str">
        <f>IF($D2272&gt;0,VLOOKUP($D2272,Iscrizioni!$A$2:$M$2502,9,FALSE),"-")</f>
        <v>-</v>
      </c>
      <c r="H2272" s="28" t="str">
        <f>IF($D2272&gt;0,VLOOKUP($D2272,Iscrizioni!$A$2:$M$2502,4,FALSE),"-")</f>
        <v>-</v>
      </c>
      <c r="I2272" s="27" t="str">
        <f>IF($D2272&gt;0,VLOOKUP($D2272,Iscrizioni!$A$2:$M$2502,5,FALSE),"-")</f>
        <v>-</v>
      </c>
      <c r="J2272" s="27" t="str">
        <f>IF($D2272&gt;0,VLOOKUP($D2272,Iscrizioni!$A$2:$M$2502,10,FALSE),"-")</f>
        <v>-</v>
      </c>
      <c r="K2272" s="27" t="str">
        <f t="shared" si="214"/>
        <v>-</v>
      </c>
      <c r="L2272" s="46" t="str">
        <f>IF($D2272&gt;0,VLOOKUP($D2272,Iscrizioni!$A$2:$M$2502,11,FALSE),"-")</f>
        <v>-</v>
      </c>
      <c r="M2272" s="27" t="str">
        <f>IF($D2272&gt;0,VLOOKUP($D2272,Iscrizioni!$A$2:$N$2502,12,FALSE),"-")</f>
        <v>-</v>
      </c>
      <c r="N2272" s="46" t="str">
        <f>IF($D2272&gt;0,VLOOKUP($D2272,Iscrizioni!$A$2:$M$2502,6,FALSE),"-")</f>
        <v>-</v>
      </c>
      <c r="O2272" s="107" t="str">
        <f>IF($D2272&gt;0,VLOOKUP($D2272,Iscrizioni!$A$2:$M$2502,7,FALSE),"-")</f>
        <v>-</v>
      </c>
      <c r="P2272" s="46" t="str">
        <f>IF($D2272&gt;0,VLOOKUP(LEFT($N2272,1),Regione!$A$2:$C$21,2,FALSE),"-")</f>
        <v>-</v>
      </c>
      <c r="Q2272" s="112" t="str">
        <f ca="1">IF($D2272&gt;0,NormalizzaTempo("D",CELL("tipo",$E2272),$E2272),"-")</f>
        <v>-</v>
      </c>
      <c r="R2272" s="27" t="str">
        <f>IF($D2272&gt;0,VLOOKUP($D2272,Iscrizioni!$A$2:$M$2502,13,FALSE),"-")</f>
        <v>-</v>
      </c>
      <c r="S2272" s="112" t="str">
        <f t="shared" si="217"/>
        <v>-</v>
      </c>
      <c r="T2272" s="112" t="str">
        <f>IF($D2272&gt;0,SUMIFS($S$3:$S2272,$X$3:$X2272,1,$J$3:$J2272,$J2272),"-")</f>
        <v>-</v>
      </c>
      <c r="U2272" s="112" t="str">
        <f t="shared" si="218"/>
        <v>-</v>
      </c>
      <c r="V2272" s="112" t="str">
        <f t="shared" si="215"/>
        <v>-</v>
      </c>
      <c r="W2272" s="27" t="str">
        <f>IF(LEN($C2272)=0,IF($D2272&gt;0,COUNTIFS($A$3:$A2272,$A2272),"-"),"Escluso")</f>
        <v>-</v>
      </c>
      <c r="X2272" s="2" t="str">
        <f>IF(LEN($C2272)=0,IF($D2272&gt;0,COUNTIFS($J$3:$J2272,$J2272,$C$3:$C2272,""),"-"),"Escluso")</f>
        <v>-</v>
      </c>
      <c r="Y2272" s="127" t="str">
        <f t="shared" si="213"/>
        <v>-</v>
      </c>
      <c r="Z2272" s="2" t="str">
        <f>IF($D2272&gt;0,COUNTIFS($O$3:$O2272,$O2272,$L$3:$L2272,$L2272,$I$3:$I2272,$I2272),"-")</f>
        <v>-</v>
      </c>
      <c r="AA2272" s="27" t="str">
        <f>IF($D2272&gt;0,IF(OR($Z2272 &gt;1,$L2272&lt;&gt;"Adulti"),0,VLOOKUP($P2272,Regione!$B$2:$C$22,2,FALSE)),"-")</f>
        <v>-</v>
      </c>
      <c r="AB2272" s="27" t="str">
        <f>IF($D2272&gt;0,IF(COUNTIFS($O$3:$O2272,$O2272,$L$3:$L2272,$L2272,$I$3:$I2272,$I2272) &gt;1,0,SUMIFS($Y$3:$Y$2503,$L$3:$L$2503,$L2272,$O$3:$O$2503,$O2272,$I$3:$I$2503,$I2272)),"-")</f>
        <v>-</v>
      </c>
      <c r="AC2272" s="27" t="str">
        <f t="shared" si="216"/>
        <v>-</v>
      </c>
    </row>
    <row r="2273" spans="1:29">
      <c r="A2273" s="12"/>
      <c r="B2273" s="107" t="str">
        <f>IF(COUNTA($A2273)&gt;0,VLOOKUP($A2273,Corsa!$A$1:$F$43,2,FALSE),"-")</f>
        <v>-</v>
      </c>
      <c r="C2273" s="11"/>
      <c r="D2273" s="12"/>
      <c r="E2273" s="12"/>
      <c r="F2273" s="46" t="str">
        <f>IF(COUNTA($A2273)&gt;0,VLOOKUP($A2273,Corsa!$A$1:$F$43,3,FALSE),"-")</f>
        <v>-</v>
      </c>
      <c r="G2273" s="28" t="str">
        <f>IF($D2273&gt;0,VLOOKUP($D2273,Iscrizioni!$A$2:$M$2502,9,FALSE),"-")</f>
        <v>-</v>
      </c>
      <c r="H2273" s="28" t="str">
        <f>IF($D2273&gt;0,VLOOKUP($D2273,Iscrizioni!$A$2:$M$2502,4,FALSE),"-")</f>
        <v>-</v>
      </c>
      <c r="I2273" s="27" t="str">
        <f>IF($D2273&gt;0,VLOOKUP($D2273,Iscrizioni!$A$2:$M$2502,5,FALSE),"-")</f>
        <v>-</v>
      </c>
      <c r="J2273" s="27" t="str">
        <f>IF($D2273&gt;0,VLOOKUP($D2273,Iscrizioni!$A$2:$M$2502,10,FALSE),"-")</f>
        <v>-</v>
      </c>
      <c r="K2273" s="27" t="str">
        <f t="shared" si="214"/>
        <v>-</v>
      </c>
      <c r="L2273" s="46" t="str">
        <f>IF($D2273&gt;0,VLOOKUP($D2273,Iscrizioni!$A$2:$M$2502,11,FALSE),"-")</f>
        <v>-</v>
      </c>
      <c r="M2273" s="27" t="str">
        <f>IF($D2273&gt;0,VLOOKUP($D2273,Iscrizioni!$A$2:$N$2502,12,FALSE),"-")</f>
        <v>-</v>
      </c>
      <c r="N2273" s="46" t="str">
        <f>IF($D2273&gt;0,VLOOKUP($D2273,Iscrizioni!$A$2:$M$2502,6,FALSE),"-")</f>
        <v>-</v>
      </c>
      <c r="O2273" s="107" t="str">
        <f>IF($D2273&gt;0,VLOOKUP($D2273,Iscrizioni!$A$2:$M$2502,7,FALSE),"-")</f>
        <v>-</v>
      </c>
      <c r="P2273" s="46" t="str">
        <f>IF($D2273&gt;0,VLOOKUP(LEFT($N2273,1),Regione!$A$2:$C$21,2,FALSE),"-")</f>
        <v>-</v>
      </c>
      <c r="Q2273" s="112" t="str">
        <f ca="1">IF($D2273&gt;0,NormalizzaTempo("D",CELL("tipo",$E2273),$E2273),"-")</f>
        <v>-</v>
      </c>
      <c r="R2273" s="27" t="str">
        <f>IF($D2273&gt;0,VLOOKUP($D2273,Iscrizioni!$A$2:$M$2502,13,FALSE),"-")</f>
        <v>-</v>
      </c>
      <c r="S2273" s="112" t="str">
        <f t="shared" si="217"/>
        <v>-</v>
      </c>
      <c r="T2273" s="112" t="str">
        <f>IF($D2273&gt;0,SUMIFS($S$3:$S2273,$X$3:$X2273,1,$J$3:$J2273,$J2273),"-")</f>
        <v>-</v>
      </c>
      <c r="U2273" s="112" t="str">
        <f t="shared" si="218"/>
        <v>-</v>
      </c>
      <c r="V2273" s="112" t="str">
        <f t="shared" si="215"/>
        <v>-</v>
      </c>
      <c r="W2273" s="27" t="str">
        <f>IF(LEN($C2273)=0,IF($D2273&gt;0,COUNTIFS($A$3:$A2273,$A2273),"-"),"Escluso")</f>
        <v>-</v>
      </c>
      <c r="X2273" s="2" t="str">
        <f>IF(LEN($C2273)=0,IF($D2273&gt;0,COUNTIFS($J$3:$J2273,$J2273,$C$3:$C2273,""),"-"),"Escluso")</f>
        <v>-</v>
      </c>
      <c r="Y2273" s="127" t="str">
        <f t="shared" si="213"/>
        <v>-</v>
      </c>
      <c r="Z2273" s="2" t="str">
        <f>IF($D2273&gt;0,COUNTIFS($O$3:$O2273,$O2273,$L$3:$L2273,$L2273,$I$3:$I2273,$I2273),"-")</f>
        <v>-</v>
      </c>
      <c r="AA2273" s="27" t="str">
        <f>IF($D2273&gt;0,IF(OR($Z2273 &gt;1,$L2273&lt;&gt;"Adulti"),0,VLOOKUP($P2273,Regione!$B$2:$C$22,2,FALSE)),"-")</f>
        <v>-</v>
      </c>
      <c r="AB2273" s="27" t="str">
        <f>IF($D2273&gt;0,IF(COUNTIFS($O$3:$O2273,$O2273,$L$3:$L2273,$L2273,$I$3:$I2273,$I2273) &gt;1,0,SUMIFS($Y$3:$Y$2503,$L$3:$L$2503,$L2273,$O$3:$O$2503,$O2273,$I$3:$I$2503,$I2273)),"-")</f>
        <v>-</v>
      </c>
      <c r="AC2273" s="27" t="str">
        <f t="shared" si="216"/>
        <v>-</v>
      </c>
    </row>
    <row r="2274" spans="1:29">
      <c r="A2274" s="12"/>
      <c r="B2274" s="107" t="str">
        <f>IF(COUNTA($A2274)&gt;0,VLOOKUP($A2274,Corsa!$A$1:$F$43,2,FALSE),"-")</f>
        <v>-</v>
      </c>
      <c r="C2274" s="11"/>
      <c r="D2274" s="12"/>
      <c r="E2274" s="12"/>
      <c r="F2274" s="46" t="str">
        <f>IF(COUNTA($A2274)&gt;0,VLOOKUP($A2274,Corsa!$A$1:$F$43,3,FALSE),"-")</f>
        <v>-</v>
      </c>
      <c r="G2274" s="28" t="str">
        <f>IF($D2274&gt;0,VLOOKUP($D2274,Iscrizioni!$A$2:$M$2502,9,FALSE),"-")</f>
        <v>-</v>
      </c>
      <c r="H2274" s="28" t="str">
        <f>IF($D2274&gt;0,VLOOKUP($D2274,Iscrizioni!$A$2:$M$2502,4,FALSE),"-")</f>
        <v>-</v>
      </c>
      <c r="I2274" s="27" t="str">
        <f>IF($D2274&gt;0,VLOOKUP($D2274,Iscrizioni!$A$2:$M$2502,5,FALSE),"-")</f>
        <v>-</v>
      </c>
      <c r="J2274" s="27" t="str">
        <f>IF($D2274&gt;0,VLOOKUP($D2274,Iscrizioni!$A$2:$M$2502,10,FALSE),"-")</f>
        <v>-</v>
      </c>
      <c r="K2274" s="27" t="str">
        <f t="shared" si="214"/>
        <v>-</v>
      </c>
      <c r="L2274" s="46" t="str">
        <f>IF($D2274&gt;0,VLOOKUP($D2274,Iscrizioni!$A$2:$M$2502,11,FALSE),"-")</f>
        <v>-</v>
      </c>
      <c r="M2274" s="27" t="str">
        <f>IF($D2274&gt;0,VLOOKUP($D2274,Iscrizioni!$A$2:$N$2502,12,FALSE),"-")</f>
        <v>-</v>
      </c>
      <c r="N2274" s="46" t="str">
        <f>IF($D2274&gt;0,VLOOKUP($D2274,Iscrizioni!$A$2:$M$2502,6,FALSE),"-")</f>
        <v>-</v>
      </c>
      <c r="O2274" s="107" t="str">
        <f>IF($D2274&gt;0,VLOOKUP($D2274,Iscrizioni!$A$2:$M$2502,7,FALSE),"-")</f>
        <v>-</v>
      </c>
      <c r="P2274" s="46" t="str">
        <f>IF($D2274&gt;0,VLOOKUP(LEFT($N2274,1),Regione!$A$2:$C$21,2,FALSE),"-")</f>
        <v>-</v>
      </c>
      <c r="Q2274" s="112" t="str">
        <f ca="1">IF($D2274&gt;0,NormalizzaTempo("D",CELL("tipo",$E2274),$E2274),"-")</f>
        <v>-</v>
      </c>
      <c r="R2274" s="27" t="str">
        <f>IF($D2274&gt;0,VLOOKUP($D2274,Iscrizioni!$A$2:$M$2502,13,FALSE),"-")</f>
        <v>-</v>
      </c>
      <c r="S2274" s="112" t="str">
        <f t="shared" si="217"/>
        <v>-</v>
      </c>
      <c r="T2274" s="112" t="str">
        <f>IF($D2274&gt;0,SUMIFS($S$3:$S2274,$X$3:$X2274,1,$J$3:$J2274,$J2274),"-")</f>
        <v>-</v>
      </c>
      <c r="U2274" s="112" t="str">
        <f t="shared" si="218"/>
        <v>-</v>
      </c>
      <c r="V2274" s="112" t="str">
        <f t="shared" si="215"/>
        <v>-</v>
      </c>
      <c r="W2274" s="27" t="str">
        <f>IF(LEN($C2274)=0,IF($D2274&gt;0,COUNTIFS($A$3:$A2274,$A2274),"-"),"Escluso")</f>
        <v>-</v>
      </c>
      <c r="X2274" s="2" t="str">
        <f>IF(LEN($C2274)=0,IF($D2274&gt;0,COUNTIFS($J$3:$J2274,$J2274,$C$3:$C2274,""),"-"),"Escluso")</f>
        <v>-</v>
      </c>
      <c r="Y2274" s="127" t="str">
        <f t="shared" si="213"/>
        <v>-</v>
      </c>
      <c r="Z2274" s="2" t="str">
        <f>IF($D2274&gt;0,COUNTIFS($O$3:$O2274,$O2274,$L$3:$L2274,$L2274,$I$3:$I2274,$I2274),"-")</f>
        <v>-</v>
      </c>
      <c r="AA2274" s="27" t="str">
        <f>IF($D2274&gt;0,IF(OR($Z2274 &gt;1,$L2274&lt;&gt;"Adulti"),0,VLOOKUP($P2274,Regione!$B$2:$C$22,2,FALSE)),"-")</f>
        <v>-</v>
      </c>
      <c r="AB2274" s="27" t="str">
        <f>IF($D2274&gt;0,IF(COUNTIFS($O$3:$O2274,$O2274,$L$3:$L2274,$L2274,$I$3:$I2274,$I2274) &gt;1,0,SUMIFS($Y$3:$Y$2503,$L$3:$L$2503,$L2274,$O$3:$O$2503,$O2274,$I$3:$I$2503,$I2274)),"-")</f>
        <v>-</v>
      </c>
      <c r="AC2274" s="27" t="str">
        <f t="shared" si="216"/>
        <v>-</v>
      </c>
    </row>
    <row r="2275" spans="1:29">
      <c r="A2275" s="12"/>
      <c r="B2275" s="107" t="str">
        <f>IF(COUNTA($A2275)&gt;0,VLOOKUP($A2275,Corsa!$A$1:$F$43,2,FALSE),"-")</f>
        <v>-</v>
      </c>
      <c r="C2275" s="11"/>
      <c r="D2275" s="12"/>
      <c r="E2275" s="12"/>
      <c r="F2275" s="46" t="str">
        <f>IF(COUNTA($A2275)&gt;0,VLOOKUP($A2275,Corsa!$A$1:$F$43,3,FALSE),"-")</f>
        <v>-</v>
      </c>
      <c r="G2275" s="28" t="str">
        <f>IF($D2275&gt;0,VLOOKUP($D2275,Iscrizioni!$A$2:$M$2502,9,FALSE),"-")</f>
        <v>-</v>
      </c>
      <c r="H2275" s="28" t="str">
        <f>IF($D2275&gt;0,VLOOKUP($D2275,Iscrizioni!$A$2:$M$2502,4,FALSE),"-")</f>
        <v>-</v>
      </c>
      <c r="I2275" s="27" t="str">
        <f>IF($D2275&gt;0,VLOOKUP($D2275,Iscrizioni!$A$2:$M$2502,5,FALSE),"-")</f>
        <v>-</v>
      </c>
      <c r="J2275" s="27" t="str">
        <f>IF($D2275&gt;0,VLOOKUP($D2275,Iscrizioni!$A$2:$M$2502,10,FALSE),"-")</f>
        <v>-</v>
      </c>
      <c r="K2275" s="27" t="str">
        <f t="shared" si="214"/>
        <v>-</v>
      </c>
      <c r="L2275" s="46" t="str">
        <f>IF($D2275&gt;0,VLOOKUP($D2275,Iscrizioni!$A$2:$M$2502,11,FALSE),"-")</f>
        <v>-</v>
      </c>
      <c r="M2275" s="27" t="str">
        <f>IF($D2275&gt;0,VLOOKUP($D2275,Iscrizioni!$A$2:$N$2502,12,FALSE),"-")</f>
        <v>-</v>
      </c>
      <c r="N2275" s="46" t="str">
        <f>IF($D2275&gt;0,VLOOKUP($D2275,Iscrizioni!$A$2:$M$2502,6,FALSE),"-")</f>
        <v>-</v>
      </c>
      <c r="O2275" s="107" t="str">
        <f>IF($D2275&gt;0,VLOOKUP($D2275,Iscrizioni!$A$2:$M$2502,7,FALSE),"-")</f>
        <v>-</v>
      </c>
      <c r="P2275" s="46" t="str">
        <f>IF($D2275&gt;0,VLOOKUP(LEFT($N2275,1),Regione!$A$2:$C$21,2,FALSE),"-")</f>
        <v>-</v>
      </c>
      <c r="Q2275" s="112" t="str">
        <f ca="1">IF($D2275&gt;0,NormalizzaTempo("D",CELL("tipo",$E2275),$E2275),"-")</f>
        <v>-</v>
      </c>
      <c r="R2275" s="27" t="str">
        <f>IF($D2275&gt;0,VLOOKUP($D2275,Iscrizioni!$A$2:$M$2502,13,FALSE),"-")</f>
        <v>-</v>
      </c>
      <c r="S2275" s="112" t="str">
        <f t="shared" si="217"/>
        <v>-</v>
      </c>
      <c r="T2275" s="112" t="str">
        <f>IF($D2275&gt;0,SUMIFS($S$3:$S2275,$X$3:$X2275,1,$J$3:$J2275,$J2275),"-")</f>
        <v>-</v>
      </c>
      <c r="U2275" s="112" t="str">
        <f t="shared" si="218"/>
        <v>-</v>
      </c>
      <c r="V2275" s="112" t="str">
        <f t="shared" si="215"/>
        <v>-</v>
      </c>
      <c r="W2275" s="27" t="str">
        <f>IF(LEN($C2275)=0,IF($D2275&gt;0,COUNTIFS($A$3:$A2275,$A2275),"-"),"Escluso")</f>
        <v>-</v>
      </c>
      <c r="X2275" s="2" t="str">
        <f>IF(LEN($C2275)=0,IF($D2275&gt;0,COUNTIFS($J$3:$J2275,$J2275,$C$3:$C2275,""),"-"),"Escluso")</f>
        <v>-</v>
      </c>
      <c r="Y2275" s="127" t="str">
        <f t="shared" si="213"/>
        <v>-</v>
      </c>
      <c r="Z2275" s="2" t="str">
        <f>IF($D2275&gt;0,COUNTIFS($O$3:$O2275,$O2275,$L$3:$L2275,$L2275,$I$3:$I2275,$I2275),"-")</f>
        <v>-</v>
      </c>
      <c r="AA2275" s="27" t="str">
        <f>IF($D2275&gt;0,IF(OR($Z2275 &gt;1,$L2275&lt;&gt;"Adulti"),0,VLOOKUP($P2275,Regione!$B$2:$C$22,2,FALSE)),"-")</f>
        <v>-</v>
      </c>
      <c r="AB2275" s="27" t="str">
        <f>IF($D2275&gt;0,IF(COUNTIFS($O$3:$O2275,$O2275,$L$3:$L2275,$L2275,$I$3:$I2275,$I2275) &gt;1,0,SUMIFS($Y$3:$Y$2503,$L$3:$L$2503,$L2275,$O$3:$O$2503,$O2275,$I$3:$I$2503,$I2275)),"-")</f>
        <v>-</v>
      </c>
      <c r="AC2275" s="27" t="str">
        <f t="shared" si="216"/>
        <v>-</v>
      </c>
    </row>
    <row r="2276" spans="1:29">
      <c r="A2276" s="12"/>
      <c r="B2276" s="107" t="str">
        <f>IF(COUNTA($A2276)&gt;0,VLOOKUP($A2276,Corsa!$A$1:$F$43,2,FALSE),"-")</f>
        <v>-</v>
      </c>
      <c r="C2276" s="11"/>
      <c r="D2276" s="12"/>
      <c r="E2276" s="12"/>
      <c r="F2276" s="46" t="str">
        <f>IF(COUNTA($A2276)&gt;0,VLOOKUP($A2276,Corsa!$A$1:$F$43,3,FALSE),"-")</f>
        <v>-</v>
      </c>
      <c r="G2276" s="28" t="str">
        <f>IF($D2276&gt;0,VLOOKUP($D2276,Iscrizioni!$A$2:$M$2502,9,FALSE),"-")</f>
        <v>-</v>
      </c>
      <c r="H2276" s="28" t="str">
        <f>IF($D2276&gt;0,VLOOKUP($D2276,Iscrizioni!$A$2:$M$2502,4,FALSE),"-")</f>
        <v>-</v>
      </c>
      <c r="I2276" s="27" t="str">
        <f>IF($D2276&gt;0,VLOOKUP($D2276,Iscrizioni!$A$2:$M$2502,5,FALSE),"-")</f>
        <v>-</v>
      </c>
      <c r="J2276" s="27" t="str">
        <f>IF($D2276&gt;0,VLOOKUP($D2276,Iscrizioni!$A$2:$M$2502,10,FALSE),"-")</f>
        <v>-</v>
      </c>
      <c r="K2276" s="27" t="str">
        <f t="shared" si="214"/>
        <v>-</v>
      </c>
      <c r="L2276" s="46" t="str">
        <f>IF($D2276&gt;0,VLOOKUP($D2276,Iscrizioni!$A$2:$M$2502,11,FALSE),"-")</f>
        <v>-</v>
      </c>
      <c r="M2276" s="27" t="str">
        <f>IF($D2276&gt;0,VLOOKUP($D2276,Iscrizioni!$A$2:$N$2502,12,FALSE),"-")</f>
        <v>-</v>
      </c>
      <c r="N2276" s="46" t="str">
        <f>IF($D2276&gt;0,VLOOKUP($D2276,Iscrizioni!$A$2:$M$2502,6,FALSE),"-")</f>
        <v>-</v>
      </c>
      <c r="O2276" s="107" t="str">
        <f>IF($D2276&gt;0,VLOOKUP($D2276,Iscrizioni!$A$2:$M$2502,7,FALSE),"-")</f>
        <v>-</v>
      </c>
      <c r="P2276" s="46" t="str">
        <f>IF($D2276&gt;0,VLOOKUP(LEFT($N2276,1),Regione!$A$2:$C$21,2,FALSE),"-")</f>
        <v>-</v>
      </c>
      <c r="Q2276" s="112" t="str">
        <f ca="1">IF($D2276&gt;0,NormalizzaTempo("D",CELL("tipo",$E2276),$E2276),"-")</f>
        <v>-</v>
      </c>
      <c r="R2276" s="27" t="str">
        <f>IF($D2276&gt;0,VLOOKUP($D2276,Iscrizioni!$A$2:$M$2502,13,FALSE),"-")</f>
        <v>-</v>
      </c>
      <c r="S2276" s="112" t="str">
        <f t="shared" si="217"/>
        <v>-</v>
      </c>
      <c r="T2276" s="112" t="str">
        <f>IF($D2276&gt;0,SUMIFS($S$3:$S2276,$X$3:$X2276,1,$J$3:$J2276,$J2276),"-")</f>
        <v>-</v>
      </c>
      <c r="U2276" s="112" t="str">
        <f t="shared" si="218"/>
        <v>-</v>
      </c>
      <c r="V2276" s="112" t="str">
        <f t="shared" si="215"/>
        <v>-</v>
      </c>
      <c r="W2276" s="27" t="str">
        <f>IF(LEN($C2276)=0,IF($D2276&gt;0,COUNTIFS($A$3:$A2276,$A2276),"-"),"Escluso")</f>
        <v>-</v>
      </c>
      <c r="X2276" s="2" t="str">
        <f>IF(LEN($C2276)=0,IF($D2276&gt;0,COUNTIFS($J$3:$J2276,$J2276,$C$3:$C2276,""),"-"),"Escluso")</f>
        <v>-</v>
      </c>
      <c r="Y2276" s="127" t="str">
        <f t="shared" si="213"/>
        <v>-</v>
      </c>
      <c r="Z2276" s="2" t="str">
        <f>IF($D2276&gt;0,COUNTIFS($O$3:$O2276,$O2276,$L$3:$L2276,$L2276,$I$3:$I2276,$I2276),"-")</f>
        <v>-</v>
      </c>
      <c r="AA2276" s="27" t="str">
        <f>IF($D2276&gt;0,IF(OR($Z2276 &gt;1,$L2276&lt;&gt;"Adulti"),0,VLOOKUP($P2276,Regione!$B$2:$C$22,2,FALSE)),"-")</f>
        <v>-</v>
      </c>
      <c r="AB2276" s="27" t="str">
        <f>IF($D2276&gt;0,IF(COUNTIFS($O$3:$O2276,$O2276,$L$3:$L2276,$L2276,$I$3:$I2276,$I2276) &gt;1,0,SUMIFS($Y$3:$Y$2503,$L$3:$L$2503,$L2276,$O$3:$O$2503,$O2276,$I$3:$I$2503,$I2276)),"-")</f>
        <v>-</v>
      </c>
      <c r="AC2276" s="27" t="str">
        <f t="shared" si="216"/>
        <v>-</v>
      </c>
    </row>
    <row r="2277" spans="1:29">
      <c r="A2277" s="12"/>
      <c r="B2277" s="107" t="str">
        <f>IF(COUNTA($A2277)&gt;0,VLOOKUP($A2277,Corsa!$A$1:$F$43,2,FALSE),"-")</f>
        <v>-</v>
      </c>
      <c r="C2277" s="11"/>
      <c r="D2277" s="12"/>
      <c r="E2277" s="12"/>
      <c r="F2277" s="46" t="str">
        <f>IF(COUNTA($A2277)&gt;0,VLOOKUP($A2277,Corsa!$A$1:$F$43,3,FALSE),"-")</f>
        <v>-</v>
      </c>
      <c r="G2277" s="28" t="str">
        <f>IF($D2277&gt;0,VLOOKUP($D2277,Iscrizioni!$A$2:$M$2502,9,FALSE),"-")</f>
        <v>-</v>
      </c>
      <c r="H2277" s="28" t="str">
        <f>IF($D2277&gt;0,VLOOKUP($D2277,Iscrizioni!$A$2:$M$2502,4,FALSE),"-")</f>
        <v>-</v>
      </c>
      <c r="I2277" s="27" t="str">
        <f>IF($D2277&gt;0,VLOOKUP($D2277,Iscrizioni!$A$2:$M$2502,5,FALSE),"-")</f>
        <v>-</v>
      </c>
      <c r="J2277" s="27" t="str">
        <f>IF($D2277&gt;0,VLOOKUP($D2277,Iscrizioni!$A$2:$M$2502,10,FALSE),"-")</f>
        <v>-</v>
      </c>
      <c r="K2277" s="27" t="str">
        <f t="shared" si="214"/>
        <v>-</v>
      </c>
      <c r="L2277" s="46" t="str">
        <f>IF($D2277&gt;0,VLOOKUP($D2277,Iscrizioni!$A$2:$M$2502,11,FALSE),"-")</f>
        <v>-</v>
      </c>
      <c r="M2277" s="27" t="str">
        <f>IF($D2277&gt;0,VLOOKUP($D2277,Iscrizioni!$A$2:$N$2502,12,FALSE),"-")</f>
        <v>-</v>
      </c>
      <c r="N2277" s="46" t="str">
        <f>IF($D2277&gt;0,VLOOKUP($D2277,Iscrizioni!$A$2:$M$2502,6,FALSE),"-")</f>
        <v>-</v>
      </c>
      <c r="O2277" s="107" t="str">
        <f>IF($D2277&gt;0,VLOOKUP($D2277,Iscrizioni!$A$2:$M$2502,7,FALSE),"-")</f>
        <v>-</v>
      </c>
      <c r="P2277" s="46" t="str">
        <f>IF($D2277&gt;0,VLOOKUP(LEFT($N2277,1),Regione!$A$2:$C$21,2,FALSE),"-")</f>
        <v>-</v>
      </c>
      <c r="Q2277" s="112" t="str">
        <f ca="1">IF($D2277&gt;0,NormalizzaTempo("D",CELL("tipo",$E2277),$E2277),"-")</f>
        <v>-</v>
      </c>
      <c r="R2277" s="27" t="str">
        <f>IF($D2277&gt;0,VLOOKUP($D2277,Iscrizioni!$A$2:$M$2502,13,FALSE),"-")</f>
        <v>-</v>
      </c>
      <c r="S2277" s="112" t="str">
        <f t="shared" si="217"/>
        <v>-</v>
      </c>
      <c r="T2277" s="112" t="str">
        <f>IF($D2277&gt;0,SUMIFS($S$3:$S2277,$X$3:$X2277,1,$J$3:$J2277,$J2277),"-")</f>
        <v>-</v>
      </c>
      <c r="U2277" s="112" t="str">
        <f t="shared" si="218"/>
        <v>-</v>
      </c>
      <c r="V2277" s="112" t="str">
        <f t="shared" si="215"/>
        <v>-</v>
      </c>
      <c r="W2277" s="27" t="str">
        <f>IF(LEN($C2277)=0,IF($D2277&gt;0,COUNTIFS($A$3:$A2277,$A2277),"-"),"Escluso")</f>
        <v>-</v>
      </c>
      <c r="X2277" s="2" t="str">
        <f>IF(LEN($C2277)=0,IF($D2277&gt;0,COUNTIFS($J$3:$J2277,$J2277,$C$3:$C2277,""),"-"),"Escluso")</f>
        <v>-</v>
      </c>
      <c r="Y2277" s="127" t="str">
        <f t="shared" si="213"/>
        <v>-</v>
      </c>
      <c r="Z2277" s="2" t="str">
        <f>IF($D2277&gt;0,COUNTIFS($O$3:$O2277,$O2277,$L$3:$L2277,$L2277,$I$3:$I2277,$I2277),"-")</f>
        <v>-</v>
      </c>
      <c r="AA2277" s="27" t="str">
        <f>IF($D2277&gt;0,IF(OR($Z2277 &gt;1,$L2277&lt;&gt;"Adulti"),0,VLOOKUP($P2277,Regione!$B$2:$C$22,2,FALSE)),"-")</f>
        <v>-</v>
      </c>
      <c r="AB2277" s="27" t="str">
        <f>IF($D2277&gt;0,IF(COUNTIFS($O$3:$O2277,$O2277,$L$3:$L2277,$L2277,$I$3:$I2277,$I2277) &gt;1,0,SUMIFS($Y$3:$Y$2503,$L$3:$L$2503,$L2277,$O$3:$O$2503,$O2277,$I$3:$I$2503,$I2277)),"-")</f>
        <v>-</v>
      </c>
      <c r="AC2277" s="27" t="str">
        <f t="shared" si="216"/>
        <v>-</v>
      </c>
    </row>
    <row r="2278" spans="1:29" s="1" customFormat="1">
      <c r="A2278" s="13"/>
      <c r="B2278" s="107" t="str">
        <f>IF(COUNTA($A2278)&gt;0,VLOOKUP($A2278,Corsa!$A$1:$F$43,2,FALSE),"-")</f>
        <v>-</v>
      </c>
      <c r="C2278" s="11"/>
      <c r="D2278" s="13"/>
      <c r="E2278" s="13"/>
      <c r="F2278" s="46" t="str">
        <f>IF(COUNTA($A2278)&gt;0,VLOOKUP($A2278,Corsa!$A$1:$F$43,3,FALSE),"-")</f>
        <v>-</v>
      </c>
      <c r="G2278" s="28" t="str">
        <f>IF($D2278&gt;0,VLOOKUP($D2278,Iscrizioni!$A$2:$M$2502,9,FALSE),"-")</f>
        <v>-</v>
      </c>
      <c r="H2278" s="28" t="str">
        <f>IF($D2278&gt;0,VLOOKUP($D2278,Iscrizioni!$A$2:$M$2502,4,FALSE),"-")</f>
        <v>-</v>
      </c>
      <c r="I2278" s="27" t="str">
        <f>IF($D2278&gt;0,VLOOKUP($D2278,Iscrizioni!$A$2:$M$2502,5,FALSE),"-")</f>
        <v>-</v>
      </c>
      <c r="J2278" s="27" t="str">
        <f>IF($D2278&gt;0,VLOOKUP($D2278,Iscrizioni!$A$2:$M$2502,10,FALSE),"-")</f>
        <v>-</v>
      </c>
      <c r="K2278" s="27" t="str">
        <f t="shared" si="214"/>
        <v>-</v>
      </c>
      <c r="L2278" s="46" t="str">
        <f>IF($D2278&gt;0,VLOOKUP($D2278,Iscrizioni!$A$2:$M$2502,11,FALSE),"-")</f>
        <v>-</v>
      </c>
      <c r="M2278" s="27" t="str">
        <f>IF($D2278&gt;0,VLOOKUP($D2278,Iscrizioni!$A$2:$N$2502,12,FALSE),"-")</f>
        <v>-</v>
      </c>
      <c r="N2278" s="46" t="str">
        <f>IF($D2278&gt;0,VLOOKUP($D2278,Iscrizioni!$A$2:$M$2502,6,FALSE),"-")</f>
        <v>-</v>
      </c>
      <c r="O2278" s="107" t="str">
        <f>IF($D2278&gt;0,VLOOKUP($D2278,Iscrizioni!$A$2:$M$2502,7,FALSE),"-")</f>
        <v>-</v>
      </c>
      <c r="P2278" s="46" t="str">
        <f>IF($D2278&gt;0,VLOOKUP(LEFT($N2278,1),Regione!$A$2:$C$21,2,FALSE),"-")</f>
        <v>-</v>
      </c>
      <c r="Q2278" s="112" t="str">
        <f ca="1">IF($D2278&gt;0,NormalizzaTempo("D",CELL("tipo",$E2278),$E2278),"-")</f>
        <v>-</v>
      </c>
      <c r="R2278" s="27" t="str">
        <f>IF($D2278&gt;0,VLOOKUP($D2278,Iscrizioni!$A$2:$M$2502,13,FALSE),"-")</f>
        <v>-</v>
      </c>
      <c r="S2278" s="112" t="str">
        <f t="shared" si="217"/>
        <v>-</v>
      </c>
      <c r="T2278" s="112" t="str">
        <f>IF($D2278&gt;0,SUMIFS($S$3:$S2278,$X$3:$X2278,1,$J$3:$J2278,$J2278),"-")</f>
        <v>-</v>
      </c>
      <c r="U2278" s="112" t="str">
        <f t="shared" si="218"/>
        <v>-</v>
      </c>
      <c r="V2278" s="112" t="str">
        <f t="shared" si="215"/>
        <v>-</v>
      </c>
      <c r="W2278" s="27" t="str">
        <f>IF(LEN($C2278)=0,IF($D2278&gt;0,COUNTIFS($A$3:$A2278,$A2278),"-"),"Escluso")</f>
        <v>-</v>
      </c>
      <c r="X2278" s="2" t="str">
        <f>IF(LEN($C2278)=0,IF($D2278&gt;0,COUNTIFS($J$3:$J2278,$J2278,$C$3:$C2278,""),"-"),"Escluso")</f>
        <v>-</v>
      </c>
      <c r="Y2278" s="127" t="str">
        <f t="shared" si="213"/>
        <v>-</v>
      </c>
      <c r="Z2278" s="2" t="str">
        <f>IF($D2278&gt;0,COUNTIFS($O$3:$O2278,$O2278,$L$3:$L2278,$L2278,$I$3:$I2278,$I2278),"-")</f>
        <v>-</v>
      </c>
      <c r="AA2278" s="27" t="str">
        <f>IF($D2278&gt;0,IF(OR($Z2278 &gt;1,$L2278&lt;&gt;"Adulti"),0,VLOOKUP($P2278,Regione!$B$2:$C$22,2,FALSE)),"-")</f>
        <v>-</v>
      </c>
      <c r="AB2278" s="27" t="str">
        <f>IF($D2278&gt;0,IF(COUNTIFS($O$3:$O2278,$O2278,$L$3:$L2278,$L2278,$I$3:$I2278,$I2278) &gt;1,0,SUMIFS($Y$3:$Y$2503,$L$3:$L$2503,$L2278,$O$3:$O$2503,$O2278,$I$3:$I$2503,$I2278)),"-")</f>
        <v>-</v>
      </c>
      <c r="AC2278" s="27" t="str">
        <f t="shared" si="216"/>
        <v>-</v>
      </c>
    </row>
    <row r="2279" spans="1:29" s="1" customFormat="1">
      <c r="A2279" s="13"/>
      <c r="B2279" s="107" t="str">
        <f>IF(COUNTA($A2279)&gt;0,VLOOKUP($A2279,Corsa!$A$1:$F$43,2,FALSE),"-")</f>
        <v>-</v>
      </c>
      <c r="C2279" s="11"/>
      <c r="D2279" s="13"/>
      <c r="E2279" s="13"/>
      <c r="F2279" s="46" t="str">
        <f>IF(COUNTA($A2279)&gt;0,VLOOKUP($A2279,Corsa!$A$1:$F$43,3,FALSE),"-")</f>
        <v>-</v>
      </c>
      <c r="G2279" s="28" t="str">
        <f>IF($D2279&gt;0,VLOOKUP($D2279,Iscrizioni!$A$2:$M$2502,9,FALSE),"-")</f>
        <v>-</v>
      </c>
      <c r="H2279" s="28" t="str">
        <f>IF($D2279&gt;0,VLOOKUP($D2279,Iscrizioni!$A$2:$M$2502,4,FALSE),"-")</f>
        <v>-</v>
      </c>
      <c r="I2279" s="27" t="str">
        <f>IF($D2279&gt;0,VLOOKUP($D2279,Iscrizioni!$A$2:$M$2502,5,FALSE),"-")</f>
        <v>-</v>
      </c>
      <c r="J2279" s="27" t="str">
        <f>IF($D2279&gt;0,VLOOKUP($D2279,Iscrizioni!$A$2:$M$2502,10,FALSE),"-")</f>
        <v>-</v>
      </c>
      <c r="K2279" s="27" t="str">
        <f t="shared" si="214"/>
        <v>-</v>
      </c>
      <c r="L2279" s="46" t="str">
        <f>IF($D2279&gt;0,VLOOKUP($D2279,Iscrizioni!$A$2:$M$2502,11,FALSE),"-")</f>
        <v>-</v>
      </c>
      <c r="M2279" s="27" t="str">
        <f>IF($D2279&gt;0,VLOOKUP($D2279,Iscrizioni!$A$2:$N$2502,12,FALSE),"-")</f>
        <v>-</v>
      </c>
      <c r="N2279" s="46" t="str">
        <f>IF($D2279&gt;0,VLOOKUP($D2279,Iscrizioni!$A$2:$M$2502,6,FALSE),"-")</f>
        <v>-</v>
      </c>
      <c r="O2279" s="107" t="str">
        <f>IF($D2279&gt;0,VLOOKUP($D2279,Iscrizioni!$A$2:$M$2502,7,FALSE),"-")</f>
        <v>-</v>
      </c>
      <c r="P2279" s="46" t="str">
        <f>IF($D2279&gt;0,VLOOKUP(LEFT($N2279,1),Regione!$A$2:$C$21,2,FALSE),"-")</f>
        <v>-</v>
      </c>
      <c r="Q2279" s="112" t="str">
        <f ca="1">IF($D2279&gt;0,NormalizzaTempo("D",CELL("tipo",$E2279),$E2279),"-")</f>
        <v>-</v>
      </c>
      <c r="R2279" s="27" t="str">
        <f>IF($D2279&gt;0,VLOOKUP($D2279,Iscrizioni!$A$2:$M$2502,13,FALSE),"-")</f>
        <v>-</v>
      </c>
      <c r="S2279" s="112" t="str">
        <f t="shared" si="217"/>
        <v>-</v>
      </c>
      <c r="T2279" s="112" t="str">
        <f>IF($D2279&gt;0,SUMIFS($S$3:$S2279,$X$3:$X2279,1,$J$3:$J2279,$J2279),"-")</f>
        <v>-</v>
      </c>
      <c r="U2279" s="112" t="str">
        <f t="shared" si="218"/>
        <v>-</v>
      </c>
      <c r="V2279" s="112" t="str">
        <f t="shared" si="215"/>
        <v>-</v>
      </c>
      <c r="W2279" s="27" t="str">
        <f>IF(LEN($C2279)=0,IF($D2279&gt;0,COUNTIFS($A$3:$A2279,$A2279),"-"),"Escluso")</f>
        <v>-</v>
      </c>
      <c r="X2279" s="2" t="str">
        <f>IF(LEN($C2279)=0,IF($D2279&gt;0,COUNTIFS($J$3:$J2279,$J2279,$C$3:$C2279,""),"-"),"Escluso")</f>
        <v>-</v>
      </c>
      <c r="Y2279" s="127" t="str">
        <f t="shared" si="213"/>
        <v>-</v>
      </c>
      <c r="Z2279" s="2" t="str">
        <f>IF($D2279&gt;0,COUNTIFS($O$3:$O2279,$O2279,$L$3:$L2279,$L2279,$I$3:$I2279,$I2279),"-")</f>
        <v>-</v>
      </c>
      <c r="AA2279" s="27" t="str">
        <f>IF($D2279&gt;0,IF(OR($Z2279 &gt;1,$L2279&lt;&gt;"Adulti"),0,VLOOKUP($P2279,Regione!$B$2:$C$22,2,FALSE)),"-")</f>
        <v>-</v>
      </c>
      <c r="AB2279" s="27" t="str">
        <f>IF($D2279&gt;0,IF(COUNTIFS($O$3:$O2279,$O2279,$L$3:$L2279,$L2279,$I$3:$I2279,$I2279) &gt;1,0,SUMIFS($Y$3:$Y$2503,$L$3:$L$2503,$L2279,$O$3:$O$2503,$O2279,$I$3:$I$2503,$I2279)),"-")</f>
        <v>-</v>
      </c>
      <c r="AC2279" s="27" t="str">
        <f t="shared" si="216"/>
        <v>-</v>
      </c>
    </row>
    <row r="2280" spans="1:29" s="1" customFormat="1">
      <c r="A2280" s="13"/>
      <c r="B2280" s="107" t="str">
        <f>IF(COUNTA($A2280)&gt;0,VLOOKUP($A2280,Corsa!$A$1:$F$43,2,FALSE),"-")</f>
        <v>-</v>
      </c>
      <c r="C2280" s="11"/>
      <c r="D2280" s="13"/>
      <c r="E2280" s="13"/>
      <c r="F2280" s="46" t="str">
        <f>IF(COUNTA($A2280)&gt;0,VLOOKUP($A2280,Corsa!$A$1:$F$43,3,FALSE),"-")</f>
        <v>-</v>
      </c>
      <c r="G2280" s="28" t="str">
        <f>IF($D2280&gt;0,VLOOKUP($D2280,Iscrizioni!$A$2:$M$2502,9,FALSE),"-")</f>
        <v>-</v>
      </c>
      <c r="H2280" s="28" t="str">
        <f>IF($D2280&gt;0,VLOOKUP($D2280,Iscrizioni!$A$2:$M$2502,4,FALSE),"-")</f>
        <v>-</v>
      </c>
      <c r="I2280" s="27" t="str">
        <f>IF($D2280&gt;0,VLOOKUP($D2280,Iscrizioni!$A$2:$M$2502,5,FALSE),"-")</f>
        <v>-</v>
      </c>
      <c r="J2280" s="27" t="str">
        <f>IF($D2280&gt;0,VLOOKUP($D2280,Iscrizioni!$A$2:$M$2502,10,FALSE),"-")</f>
        <v>-</v>
      </c>
      <c r="K2280" s="27" t="str">
        <f t="shared" si="214"/>
        <v>-</v>
      </c>
      <c r="L2280" s="46" t="str">
        <f>IF($D2280&gt;0,VLOOKUP($D2280,Iscrizioni!$A$2:$M$2502,11,FALSE),"-")</f>
        <v>-</v>
      </c>
      <c r="M2280" s="27" t="str">
        <f>IF($D2280&gt;0,VLOOKUP($D2280,Iscrizioni!$A$2:$N$2502,12,FALSE),"-")</f>
        <v>-</v>
      </c>
      <c r="N2280" s="46" t="str">
        <f>IF($D2280&gt;0,VLOOKUP($D2280,Iscrizioni!$A$2:$M$2502,6,FALSE),"-")</f>
        <v>-</v>
      </c>
      <c r="O2280" s="107" t="str">
        <f>IF($D2280&gt;0,VLOOKUP($D2280,Iscrizioni!$A$2:$M$2502,7,FALSE),"-")</f>
        <v>-</v>
      </c>
      <c r="P2280" s="46" t="str">
        <f>IF($D2280&gt;0,VLOOKUP(LEFT($N2280,1),Regione!$A$2:$C$21,2,FALSE),"-")</f>
        <v>-</v>
      </c>
      <c r="Q2280" s="112" t="str">
        <f ca="1">IF($D2280&gt;0,NormalizzaTempo("D",CELL("tipo",$E2280),$E2280),"-")</f>
        <v>-</v>
      </c>
      <c r="R2280" s="27" t="str">
        <f>IF($D2280&gt;0,VLOOKUP($D2280,Iscrizioni!$A$2:$M$2502,13,FALSE),"-")</f>
        <v>-</v>
      </c>
      <c r="S2280" s="112" t="str">
        <f t="shared" si="217"/>
        <v>-</v>
      </c>
      <c r="T2280" s="112" t="str">
        <f>IF($D2280&gt;0,SUMIFS($S$3:$S2280,$X$3:$X2280,1,$J$3:$J2280,$J2280),"-")</f>
        <v>-</v>
      </c>
      <c r="U2280" s="112" t="str">
        <f t="shared" si="218"/>
        <v>-</v>
      </c>
      <c r="V2280" s="112" t="str">
        <f t="shared" si="215"/>
        <v>-</v>
      </c>
      <c r="W2280" s="27" t="str">
        <f>IF(LEN($C2280)=0,IF($D2280&gt;0,COUNTIFS($A$3:$A2280,$A2280),"-"),"Escluso")</f>
        <v>-</v>
      </c>
      <c r="X2280" s="2" t="str">
        <f>IF(LEN($C2280)=0,IF($D2280&gt;0,COUNTIFS($J$3:$J2280,$J2280,$C$3:$C2280,""),"-"),"Escluso")</f>
        <v>-</v>
      </c>
      <c r="Y2280" s="127" t="str">
        <f t="shared" si="213"/>
        <v>-</v>
      </c>
      <c r="Z2280" s="2" t="str">
        <f>IF($D2280&gt;0,COUNTIFS($O$3:$O2280,$O2280,$L$3:$L2280,$L2280,$I$3:$I2280,$I2280),"-")</f>
        <v>-</v>
      </c>
      <c r="AA2280" s="27" t="str">
        <f>IF($D2280&gt;0,IF(OR($Z2280 &gt;1,$L2280&lt;&gt;"Adulti"),0,VLOOKUP($P2280,Regione!$B$2:$C$22,2,FALSE)),"-")</f>
        <v>-</v>
      </c>
      <c r="AB2280" s="27" t="str">
        <f>IF($D2280&gt;0,IF(COUNTIFS($O$3:$O2280,$O2280,$L$3:$L2280,$L2280,$I$3:$I2280,$I2280) &gt;1,0,SUMIFS($Y$3:$Y$2503,$L$3:$L$2503,$L2280,$O$3:$O$2503,$O2280,$I$3:$I$2503,$I2280)),"-")</f>
        <v>-</v>
      </c>
      <c r="AC2280" s="27" t="str">
        <f t="shared" si="216"/>
        <v>-</v>
      </c>
    </row>
    <row r="2281" spans="1:29" s="1" customFormat="1">
      <c r="A2281" s="13"/>
      <c r="B2281" s="107" t="str">
        <f>IF(COUNTA($A2281)&gt;0,VLOOKUP($A2281,Corsa!$A$1:$F$43,2,FALSE),"-")</f>
        <v>-</v>
      </c>
      <c r="C2281" s="11"/>
      <c r="D2281" s="13"/>
      <c r="E2281" s="13"/>
      <c r="F2281" s="46" t="str">
        <f>IF(COUNTA($A2281)&gt;0,VLOOKUP($A2281,Corsa!$A$1:$F$43,3,FALSE),"-")</f>
        <v>-</v>
      </c>
      <c r="G2281" s="28" t="str">
        <f>IF($D2281&gt;0,VLOOKUP($D2281,Iscrizioni!$A$2:$M$2502,9,FALSE),"-")</f>
        <v>-</v>
      </c>
      <c r="H2281" s="28" t="str">
        <f>IF($D2281&gt;0,VLOOKUP($D2281,Iscrizioni!$A$2:$M$2502,4,FALSE),"-")</f>
        <v>-</v>
      </c>
      <c r="I2281" s="27" t="str">
        <f>IF($D2281&gt;0,VLOOKUP($D2281,Iscrizioni!$A$2:$M$2502,5,FALSE),"-")</f>
        <v>-</v>
      </c>
      <c r="J2281" s="27" t="str">
        <f>IF($D2281&gt;0,VLOOKUP($D2281,Iscrizioni!$A$2:$M$2502,10,FALSE),"-")</f>
        <v>-</v>
      </c>
      <c r="K2281" s="27" t="str">
        <f t="shared" si="214"/>
        <v>-</v>
      </c>
      <c r="L2281" s="46" t="str">
        <f>IF($D2281&gt;0,VLOOKUP($D2281,Iscrizioni!$A$2:$M$2502,11,FALSE),"-")</f>
        <v>-</v>
      </c>
      <c r="M2281" s="27" t="str">
        <f>IF($D2281&gt;0,VLOOKUP($D2281,Iscrizioni!$A$2:$N$2502,12,FALSE),"-")</f>
        <v>-</v>
      </c>
      <c r="N2281" s="46" t="str">
        <f>IF($D2281&gt;0,VLOOKUP($D2281,Iscrizioni!$A$2:$M$2502,6,FALSE),"-")</f>
        <v>-</v>
      </c>
      <c r="O2281" s="107" t="str">
        <f>IF($D2281&gt;0,VLOOKUP($D2281,Iscrizioni!$A$2:$M$2502,7,FALSE),"-")</f>
        <v>-</v>
      </c>
      <c r="P2281" s="46" t="str">
        <f>IF($D2281&gt;0,VLOOKUP(LEFT($N2281,1),Regione!$A$2:$C$21,2,FALSE),"-")</f>
        <v>-</v>
      </c>
      <c r="Q2281" s="112" t="str">
        <f ca="1">IF($D2281&gt;0,NormalizzaTempo("D",CELL("tipo",$E2281),$E2281),"-")</f>
        <v>-</v>
      </c>
      <c r="R2281" s="27" t="str">
        <f>IF($D2281&gt;0,VLOOKUP($D2281,Iscrizioni!$A$2:$M$2502,13,FALSE),"-")</f>
        <v>-</v>
      </c>
      <c r="S2281" s="112" t="str">
        <f t="shared" si="217"/>
        <v>-</v>
      </c>
      <c r="T2281" s="112" t="str">
        <f>IF($D2281&gt;0,SUMIFS($S$3:$S2281,$X$3:$X2281,1,$J$3:$J2281,$J2281),"-")</f>
        <v>-</v>
      </c>
      <c r="U2281" s="112" t="str">
        <f t="shared" si="218"/>
        <v>-</v>
      </c>
      <c r="V2281" s="112" t="str">
        <f t="shared" si="215"/>
        <v>-</v>
      </c>
      <c r="W2281" s="27" t="str">
        <f>IF(LEN($C2281)=0,IF($D2281&gt;0,COUNTIFS($A$3:$A2281,$A2281),"-"),"Escluso")</f>
        <v>-</v>
      </c>
      <c r="X2281" s="2" t="str">
        <f>IF(LEN($C2281)=0,IF($D2281&gt;0,COUNTIFS($J$3:$J2281,$J2281,$C$3:$C2281,""),"-"),"Escluso")</f>
        <v>-</v>
      </c>
      <c r="Y2281" s="127" t="str">
        <f t="shared" si="213"/>
        <v>-</v>
      </c>
      <c r="Z2281" s="2" t="str">
        <f>IF($D2281&gt;0,COUNTIFS($O$3:$O2281,$O2281,$L$3:$L2281,$L2281,$I$3:$I2281,$I2281),"-")</f>
        <v>-</v>
      </c>
      <c r="AA2281" s="27" t="str">
        <f>IF($D2281&gt;0,IF(OR($Z2281 &gt;1,$L2281&lt;&gt;"Adulti"),0,VLOOKUP($P2281,Regione!$B$2:$C$22,2,FALSE)),"-")</f>
        <v>-</v>
      </c>
      <c r="AB2281" s="27" t="str">
        <f>IF($D2281&gt;0,IF(COUNTIFS($O$3:$O2281,$O2281,$L$3:$L2281,$L2281,$I$3:$I2281,$I2281) &gt;1,0,SUMIFS($Y$3:$Y$2503,$L$3:$L$2503,$L2281,$O$3:$O$2503,$O2281,$I$3:$I$2503,$I2281)),"-")</f>
        <v>-</v>
      </c>
      <c r="AC2281" s="27" t="str">
        <f t="shared" si="216"/>
        <v>-</v>
      </c>
    </row>
    <row r="2282" spans="1:29" s="1" customFormat="1">
      <c r="A2282" s="13"/>
      <c r="B2282" s="107" t="str">
        <f>IF(COUNTA($A2282)&gt;0,VLOOKUP($A2282,Corsa!$A$1:$F$43,2,FALSE),"-")</f>
        <v>-</v>
      </c>
      <c r="C2282" s="11"/>
      <c r="D2282" s="13"/>
      <c r="E2282" s="13"/>
      <c r="F2282" s="46" t="str">
        <f>IF(COUNTA($A2282)&gt;0,VLOOKUP($A2282,Corsa!$A$1:$F$43,3,FALSE),"-")</f>
        <v>-</v>
      </c>
      <c r="G2282" s="28" t="str">
        <f>IF($D2282&gt;0,VLOOKUP($D2282,Iscrizioni!$A$2:$M$2502,9,FALSE),"-")</f>
        <v>-</v>
      </c>
      <c r="H2282" s="28" t="str">
        <f>IF($D2282&gt;0,VLOOKUP($D2282,Iscrizioni!$A$2:$M$2502,4,FALSE),"-")</f>
        <v>-</v>
      </c>
      <c r="I2282" s="27" t="str">
        <f>IF($D2282&gt;0,VLOOKUP($D2282,Iscrizioni!$A$2:$M$2502,5,FALSE),"-")</f>
        <v>-</v>
      </c>
      <c r="J2282" s="27" t="str">
        <f>IF($D2282&gt;0,VLOOKUP($D2282,Iscrizioni!$A$2:$M$2502,10,FALSE),"-")</f>
        <v>-</v>
      </c>
      <c r="K2282" s="27" t="str">
        <f t="shared" si="214"/>
        <v>-</v>
      </c>
      <c r="L2282" s="46" t="str">
        <f>IF($D2282&gt;0,VLOOKUP($D2282,Iscrizioni!$A$2:$M$2502,11,FALSE),"-")</f>
        <v>-</v>
      </c>
      <c r="M2282" s="27" t="str">
        <f>IF($D2282&gt;0,VLOOKUP($D2282,Iscrizioni!$A$2:$N$2502,12,FALSE),"-")</f>
        <v>-</v>
      </c>
      <c r="N2282" s="46" t="str">
        <f>IF($D2282&gt;0,VLOOKUP($D2282,Iscrizioni!$A$2:$M$2502,6,FALSE),"-")</f>
        <v>-</v>
      </c>
      <c r="O2282" s="107" t="str">
        <f>IF($D2282&gt;0,VLOOKUP($D2282,Iscrizioni!$A$2:$M$2502,7,FALSE),"-")</f>
        <v>-</v>
      </c>
      <c r="P2282" s="46" t="str">
        <f>IF($D2282&gt;0,VLOOKUP(LEFT($N2282,1),Regione!$A$2:$C$21,2,FALSE),"-")</f>
        <v>-</v>
      </c>
      <c r="Q2282" s="112" t="str">
        <f ca="1">IF($D2282&gt;0,NormalizzaTempo("D",CELL("tipo",$E2282),$E2282),"-")</f>
        <v>-</v>
      </c>
      <c r="R2282" s="27" t="str">
        <f>IF($D2282&gt;0,VLOOKUP($D2282,Iscrizioni!$A$2:$M$2502,13,FALSE),"-")</f>
        <v>-</v>
      </c>
      <c r="S2282" s="112" t="str">
        <f t="shared" si="217"/>
        <v>-</v>
      </c>
      <c r="T2282" s="112" t="str">
        <f>IF($D2282&gt;0,SUMIFS($S$3:$S2282,$X$3:$X2282,1,$J$3:$J2282,$J2282),"-")</f>
        <v>-</v>
      </c>
      <c r="U2282" s="112" t="str">
        <f t="shared" si="218"/>
        <v>-</v>
      </c>
      <c r="V2282" s="112" t="str">
        <f t="shared" si="215"/>
        <v>-</v>
      </c>
      <c r="W2282" s="27" t="str">
        <f>IF(LEN($C2282)=0,IF($D2282&gt;0,COUNTIFS($A$3:$A2282,$A2282),"-"),"Escluso")</f>
        <v>-</v>
      </c>
      <c r="X2282" s="2" t="str">
        <f>IF(LEN($C2282)=0,IF($D2282&gt;0,COUNTIFS($J$3:$J2282,$J2282,$C$3:$C2282,""),"-"),"Escluso")</f>
        <v>-</v>
      </c>
      <c r="Y2282" s="127" t="str">
        <f t="shared" si="213"/>
        <v>-</v>
      </c>
      <c r="Z2282" s="2" t="str">
        <f>IF($D2282&gt;0,COUNTIFS($O$3:$O2282,$O2282,$L$3:$L2282,$L2282,$I$3:$I2282,$I2282),"-")</f>
        <v>-</v>
      </c>
      <c r="AA2282" s="27" t="str">
        <f>IF($D2282&gt;0,IF(OR($Z2282 &gt;1,$L2282&lt;&gt;"Adulti"),0,VLOOKUP($P2282,Regione!$B$2:$C$22,2,FALSE)),"-")</f>
        <v>-</v>
      </c>
      <c r="AB2282" s="27" t="str">
        <f>IF($D2282&gt;0,IF(COUNTIFS($O$3:$O2282,$O2282,$L$3:$L2282,$L2282,$I$3:$I2282,$I2282) &gt;1,0,SUMIFS($Y$3:$Y$2503,$L$3:$L$2503,$L2282,$O$3:$O$2503,$O2282,$I$3:$I$2503,$I2282)),"-")</f>
        <v>-</v>
      </c>
      <c r="AC2282" s="27" t="str">
        <f t="shared" si="216"/>
        <v>-</v>
      </c>
    </row>
    <row r="2283" spans="1:29" s="1" customFormat="1">
      <c r="A2283" s="13"/>
      <c r="B2283" s="107" t="str">
        <f>IF(COUNTA($A2283)&gt;0,VLOOKUP($A2283,Corsa!$A$1:$F$43,2,FALSE),"-")</f>
        <v>-</v>
      </c>
      <c r="C2283" s="11"/>
      <c r="D2283" s="13"/>
      <c r="E2283" s="13"/>
      <c r="F2283" s="46" t="str">
        <f>IF(COUNTA($A2283)&gt;0,VLOOKUP($A2283,Corsa!$A$1:$F$43,3,FALSE),"-")</f>
        <v>-</v>
      </c>
      <c r="G2283" s="28" t="str">
        <f>IF($D2283&gt;0,VLOOKUP($D2283,Iscrizioni!$A$2:$M$2502,9,FALSE),"-")</f>
        <v>-</v>
      </c>
      <c r="H2283" s="28" t="str">
        <f>IF($D2283&gt;0,VLOOKUP($D2283,Iscrizioni!$A$2:$M$2502,4,FALSE),"-")</f>
        <v>-</v>
      </c>
      <c r="I2283" s="27" t="str">
        <f>IF($D2283&gt;0,VLOOKUP($D2283,Iscrizioni!$A$2:$M$2502,5,FALSE),"-")</f>
        <v>-</v>
      </c>
      <c r="J2283" s="27" t="str">
        <f>IF($D2283&gt;0,VLOOKUP($D2283,Iscrizioni!$A$2:$M$2502,10,FALSE),"-")</f>
        <v>-</v>
      </c>
      <c r="K2283" s="27" t="str">
        <f t="shared" si="214"/>
        <v>-</v>
      </c>
      <c r="L2283" s="46" t="str">
        <f>IF($D2283&gt;0,VLOOKUP($D2283,Iscrizioni!$A$2:$M$2502,11,FALSE),"-")</f>
        <v>-</v>
      </c>
      <c r="M2283" s="27" t="str">
        <f>IF($D2283&gt;0,VLOOKUP($D2283,Iscrizioni!$A$2:$N$2502,12,FALSE),"-")</f>
        <v>-</v>
      </c>
      <c r="N2283" s="46" t="str">
        <f>IF($D2283&gt;0,VLOOKUP($D2283,Iscrizioni!$A$2:$M$2502,6,FALSE),"-")</f>
        <v>-</v>
      </c>
      <c r="O2283" s="107" t="str">
        <f>IF($D2283&gt;0,VLOOKUP($D2283,Iscrizioni!$A$2:$M$2502,7,FALSE),"-")</f>
        <v>-</v>
      </c>
      <c r="P2283" s="46" t="str">
        <f>IF($D2283&gt;0,VLOOKUP(LEFT($N2283,1),Regione!$A$2:$C$21,2,FALSE),"-")</f>
        <v>-</v>
      </c>
      <c r="Q2283" s="112" t="str">
        <f ca="1">IF($D2283&gt;0,NormalizzaTempo("D",CELL("tipo",$E2283),$E2283),"-")</f>
        <v>-</v>
      </c>
      <c r="R2283" s="27" t="str">
        <f>IF($D2283&gt;0,VLOOKUP($D2283,Iscrizioni!$A$2:$M$2502,13,FALSE),"-")</f>
        <v>-</v>
      </c>
      <c r="S2283" s="112" t="str">
        <f t="shared" si="217"/>
        <v>-</v>
      </c>
      <c r="T2283" s="112" t="str">
        <f>IF($D2283&gt;0,SUMIFS($S$3:$S2283,$X$3:$X2283,1,$J$3:$J2283,$J2283),"-")</f>
        <v>-</v>
      </c>
      <c r="U2283" s="112" t="str">
        <f t="shared" si="218"/>
        <v>-</v>
      </c>
      <c r="V2283" s="112" t="str">
        <f t="shared" si="215"/>
        <v>-</v>
      </c>
      <c r="W2283" s="27" t="str">
        <f>IF(LEN($C2283)=0,IF($D2283&gt;0,COUNTIFS($A$3:$A2283,$A2283),"-"),"Escluso")</f>
        <v>-</v>
      </c>
      <c r="X2283" s="2" t="str">
        <f>IF(LEN($C2283)=0,IF($D2283&gt;0,COUNTIFS($J$3:$J2283,$J2283,$C$3:$C2283,""),"-"),"Escluso")</f>
        <v>-</v>
      </c>
      <c r="Y2283" s="127" t="str">
        <f t="shared" si="213"/>
        <v>-</v>
      </c>
      <c r="Z2283" s="2" t="str">
        <f>IF($D2283&gt;0,COUNTIFS($O$3:$O2283,$O2283,$L$3:$L2283,$L2283,$I$3:$I2283,$I2283),"-")</f>
        <v>-</v>
      </c>
      <c r="AA2283" s="27" t="str">
        <f>IF($D2283&gt;0,IF(OR($Z2283 &gt;1,$L2283&lt;&gt;"Adulti"),0,VLOOKUP($P2283,Regione!$B$2:$C$22,2,FALSE)),"-")</f>
        <v>-</v>
      </c>
      <c r="AB2283" s="27" t="str">
        <f>IF($D2283&gt;0,IF(COUNTIFS($O$3:$O2283,$O2283,$L$3:$L2283,$L2283,$I$3:$I2283,$I2283) &gt;1,0,SUMIFS($Y$3:$Y$2503,$L$3:$L$2503,$L2283,$O$3:$O$2503,$O2283,$I$3:$I$2503,$I2283)),"-")</f>
        <v>-</v>
      </c>
      <c r="AC2283" s="27" t="str">
        <f t="shared" si="216"/>
        <v>-</v>
      </c>
    </row>
    <row r="2284" spans="1:29" s="1" customFormat="1">
      <c r="A2284" s="13"/>
      <c r="B2284" s="107" t="str">
        <f>IF(COUNTA($A2284)&gt;0,VLOOKUP($A2284,Corsa!$A$1:$F$43,2,FALSE),"-")</f>
        <v>-</v>
      </c>
      <c r="C2284" s="11"/>
      <c r="D2284" s="13"/>
      <c r="E2284" s="13"/>
      <c r="F2284" s="46" t="str">
        <f>IF(COUNTA($A2284)&gt;0,VLOOKUP($A2284,Corsa!$A$1:$F$43,3,FALSE),"-")</f>
        <v>-</v>
      </c>
      <c r="G2284" s="28" t="str">
        <f>IF($D2284&gt;0,VLOOKUP($D2284,Iscrizioni!$A$2:$M$2502,9,FALSE),"-")</f>
        <v>-</v>
      </c>
      <c r="H2284" s="28" t="str">
        <f>IF($D2284&gt;0,VLOOKUP($D2284,Iscrizioni!$A$2:$M$2502,4,FALSE),"-")</f>
        <v>-</v>
      </c>
      <c r="I2284" s="27" t="str">
        <f>IF($D2284&gt;0,VLOOKUP($D2284,Iscrizioni!$A$2:$M$2502,5,FALSE),"-")</f>
        <v>-</v>
      </c>
      <c r="J2284" s="27" t="str">
        <f>IF($D2284&gt;0,VLOOKUP($D2284,Iscrizioni!$A$2:$M$2502,10,FALSE),"-")</f>
        <v>-</v>
      </c>
      <c r="K2284" s="27" t="str">
        <f t="shared" si="214"/>
        <v>-</v>
      </c>
      <c r="L2284" s="46" t="str">
        <f>IF($D2284&gt;0,VLOOKUP($D2284,Iscrizioni!$A$2:$M$2502,11,FALSE),"-")</f>
        <v>-</v>
      </c>
      <c r="M2284" s="27" t="str">
        <f>IF($D2284&gt;0,VLOOKUP($D2284,Iscrizioni!$A$2:$N$2502,12,FALSE),"-")</f>
        <v>-</v>
      </c>
      <c r="N2284" s="46" t="str">
        <f>IF($D2284&gt;0,VLOOKUP($D2284,Iscrizioni!$A$2:$M$2502,6,FALSE),"-")</f>
        <v>-</v>
      </c>
      <c r="O2284" s="107" t="str">
        <f>IF($D2284&gt;0,VLOOKUP($D2284,Iscrizioni!$A$2:$M$2502,7,FALSE),"-")</f>
        <v>-</v>
      </c>
      <c r="P2284" s="46" t="str">
        <f>IF($D2284&gt;0,VLOOKUP(LEFT($N2284,1),Regione!$A$2:$C$21,2,FALSE),"-")</f>
        <v>-</v>
      </c>
      <c r="Q2284" s="112" t="str">
        <f ca="1">IF($D2284&gt;0,NormalizzaTempo("D",CELL("tipo",$E2284),$E2284),"-")</f>
        <v>-</v>
      </c>
      <c r="R2284" s="27" t="str">
        <f>IF($D2284&gt;0,VLOOKUP($D2284,Iscrizioni!$A$2:$M$2502,13,FALSE),"-")</f>
        <v>-</v>
      </c>
      <c r="S2284" s="112" t="str">
        <f t="shared" si="217"/>
        <v>-</v>
      </c>
      <c r="T2284" s="112" t="str">
        <f>IF($D2284&gt;0,SUMIFS($S$3:$S2284,$X$3:$X2284,1,$J$3:$J2284,$J2284),"-")</f>
        <v>-</v>
      </c>
      <c r="U2284" s="112" t="str">
        <f t="shared" si="218"/>
        <v>-</v>
      </c>
      <c r="V2284" s="112" t="str">
        <f t="shared" si="215"/>
        <v>-</v>
      </c>
      <c r="W2284" s="27" t="str">
        <f>IF(LEN($C2284)=0,IF($D2284&gt;0,COUNTIFS($A$3:$A2284,$A2284),"-"),"Escluso")</f>
        <v>-</v>
      </c>
      <c r="X2284" s="2" t="str">
        <f>IF(LEN($C2284)=0,IF($D2284&gt;0,COUNTIFS($J$3:$J2284,$J2284,$C$3:$C2284,""),"-"),"Escluso")</f>
        <v>-</v>
      </c>
      <c r="Y2284" s="127" t="str">
        <f t="shared" si="213"/>
        <v>-</v>
      </c>
      <c r="Z2284" s="2" t="str">
        <f>IF($D2284&gt;0,COUNTIFS($O$3:$O2284,$O2284,$L$3:$L2284,$L2284,$I$3:$I2284,$I2284),"-")</f>
        <v>-</v>
      </c>
      <c r="AA2284" s="27" t="str">
        <f>IF($D2284&gt;0,IF(OR($Z2284 &gt;1,$L2284&lt;&gt;"Adulti"),0,VLOOKUP($P2284,Regione!$B$2:$C$22,2,FALSE)),"-")</f>
        <v>-</v>
      </c>
      <c r="AB2284" s="27" t="str">
        <f>IF($D2284&gt;0,IF(COUNTIFS($O$3:$O2284,$O2284,$L$3:$L2284,$L2284,$I$3:$I2284,$I2284) &gt;1,0,SUMIFS($Y$3:$Y$2503,$L$3:$L$2503,$L2284,$O$3:$O$2503,$O2284,$I$3:$I$2503,$I2284)),"-")</f>
        <v>-</v>
      </c>
      <c r="AC2284" s="27" t="str">
        <f t="shared" si="216"/>
        <v>-</v>
      </c>
    </row>
    <row r="2285" spans="1:29" s="1" customFormat="1">
      <c r="A2285" s="13"/>
      <c r="B2285" s="107" t="str">
        <f>IF(COUNTA($A2285)&gt;0,VLOOKUP($A2285,Corsa!$A$1:$F$43,2,FALSE),"-")</f>
        <v>-</v>
      </c>
      <c r="C2285" s="11"/>
      <c r="D2285" s="13"/>
      <c r="E2285" s="13"/>
      <c r="F2285" s="46" t="str">
        <f>IF(COUNTA($A2285)&gt;0,VLOOKUP($A2285,Corsa!$A$1:$F$43,3,FALSE),"-")</f>
        <v>-</v>
      </c>
      <c r="G2285" s="28" t="str">
        <f>IF($D2285&gt;0,VLOOKUP($D2285,Iscrizioni!$A$2:$M$2502,9,FALSE),"-")</f>
        <v>-</v>
      </c>
      <c r="H2285" s="28" t="str">
        <f>IF($D2285&gt;0,VLOOKUP($D2285,Iscrizioni!$A$2:$M$2502,4,FALSE),"-")</f>
        <v>-</v>
      </c>
      <c r="I2285" s="27" t="str">
        <f>IF($D2285&gt;0,VLOOKUP($D2285,Iscrizioni!$A$2:$M$2502,5,FALSE),"-")</f>
        <v>-</v>
      </c>
      <c r="J2285" s="27" t="str">
        <f>IF($D2285&gt;0,VLOOKUP($D2285,Iscrizioni!$A$2:$M$2502,10,FALSE),"-")</f>
        <v>-</v>
      </c>
      <c r="K2285" s="27" t="str">
        <f t="shared" si="214"/>
        <v>-</v>
      </c>
      <c r="L2285" s="46" t="str">
        <f>IF($D2285&gt;0,VLOOKUP($D2285,Iscrizioni!$A$2:$M$2502,11,FALSE),"-")</f>
        <v>-</v>
      </c>
      <c r="M2285" s="27" t="str">
        <f>IF($D2285&gt;0,VLOOKUP($D2285,Iscrizioni!$A$2:$N$2502,12,FALSE),"-")</f>
        <v>-</v>
      </c>
      <c r="N2285" s="46" t="str">
        <f>IF($D2285&gt;0,VLOOKUP($D2285,Iscrizioni!$A$2:$M$2502,6,FALSE),"-")</f>
        <v>-</v>
      </c>
      <c r="O2285" s="107" t="str">
        <f>IF($D2285&gt;0,VLOOKUP($D2285,Iscrizioni!$A$2:$M$2502,7,FALSE),"-")</f>
        <v>-</v>
      </c>
      <c r="P2285" s="46" t="str">
        <f>IF($D2285&gt;0,VLOOKUP(LEFT($N2285,1),Regione!$A$2:$C$21,2,FALSE),"-")</f>
        <v>-</v>
      </c>
      <c r="Q2285" s="112" t="str">
        <f ca="1">IF($D2285&gt;0,NormalizzaTempo("D",CELL("tipo",$E2285),$E2285),"-")</f>
        <v>-</v>
      </c>
      <c r="R2285" s="27" t="str">
        <f>IF($D2285&gt;0,VLOOKUP($D2285,Iscrizioni!$A$2:$M$2502,13,FALSE),"-")</f>
        <v>-</v>
      </c>
      <c r="S2285" s="112" t="str">
        <f t="shared" si="217"/>
        <v>-</v>
      </c>
      <c r="T2285" s="112" t="str">
        <f>IF($D2285&gt;0,SUMIFS($S$3:$S2285,$X$3:$X2285,1,$J$3:$J2285,$J2285),"-")</f>
        <v>-</v>
      </c>
      <c r="U2285" s="112" t="str">
        <f t="shared" si="218"/>
        <v>-</v>
      </c>
      <c r="V2285" s="112" t="str">
        <f t="shared" si="215"/>
        <v>-</v>
      </c>
      <c r="W2285" s="27" t="str">
        <f>IF(LEN($C2285)=0,IF($D2285&gt;0,COUNTIFS($A$3:$A2285,$A2285),"-"),"Escluso")</f>
        <v>-</v>
      </c>
      <c r="X2285" s="2" t="str">
        <f>IF(LEN($C2285)=0,IF($D2285&gt;0,COUNTIFS($J$3:$J2285,$J2285,$C$3:$C2285,""),"-"),"Escluso")</f>
        <v>-</v>
      </c>
      <c r="Y2285" s="127" t="str">
        <f t="shared" si="213"/>
        <v>-</v>
      </c>
      <c r="Z2285" s="2" t="str">
        <f>IF($D2285&gt;0,COUNTIFS($O$3:$O2285,$O2285,$L$3:$L2285,$L2285,$I$3:$I2285,$I2285),"-")</f>
        <v>-</v>
      </c>
      <c r="AA2285" s="27" t="str">
        <f>IF($D2285&gt;0,IF(OR($Z2285 &gt;1,$L2285&lt;&gt;"Adulti"),0,VLOOKUP($P2285,Regione!$B$2:$C$22,2,FALSE)),"-")</f>
        <v>-</v>
      </c>
      <c r="AB2285" s="27" t="str">
        <f>IF($D2285&gt;0,IF(COUNTIFS($O$3:$O2285,$O2285,$L$3:$L2285,$L2285,$I$3:$I2285,$I2285) &gt;1,0,SUMIFS($Y$3:$Y$2503,$L$3:$L$2503,$L2285,$O$3:$O$2503,$O2285,$I$3:$I$2503,$I2285)),"-")</f>
        <v>-</v>
      </c>
      <c r="AC2285" s="27" t="str">
        <f t="shared" si="216"/>
        <v>-</v>
      </c>
    </row>
    <row r="2286" spans="1:29" s="1" customFormat="1">
      <c r="A2286" s="13"/>
      <c r="B2286" s="107" t="str">
        <f>IF(COUNTA($A2286)&gt;0,VLOOKUP($A2286,Corsa!$A$1:$F$43,2,FALSE),"-")</f>
        <v>-</v>
      </c>
      <c r="C2286" s="11"/>
      <c r="D2286" s="13"/>
      <c r="E2286" s="13"/>
      <c r="F2286" s="46" t="str">
        <f>IF(COUNTA($A2286)&gt;0,VLOOKUP($A2286,Corsa!$A$1:$F$43,3,FALSE),"-")</f>
        <v>-</v>
      </c>
      <c r="G2286" s="28" t="str">
        <f>IF($D2286&gt;0,VLOOKUP($D2286,Iscrizioni!$A$2:$M$2502,9,FALSE),"-")</f>
        <v>-</v>
      </c>
      <c r="H2286" s="28" t="str">
        <f>IF($D2286&gt;0,VLOOKUP($D2286,Iscrizioni!$A$2:$M$2502,4,FALSE),"-")</f>
        <v>-</v>
      </c>
      <c r="I2286" s="27" t="str">
        <f>IF($D2286&gt;0,VLOOKUP($D2286,Iscrizioni!$A$2:$M$2502,5,FALSE),"-")</f>
        <v>-</v>
      </c>
      <c r="J2286" s="27" t="str">
        <f>IF($D2286&gt;0,VLOOKUP($D2286,Iscrizioni!$A$2:$M$2502,10,FALSE),"-")</f>
        <v>-</v>
      </c>
      <c r="K2286" s="27" t="str">
        <f t="shared" si="214"/>
        <v>-</v>
      </c>
      <c r="L2286" s="46" t="str">
        <f>IF($D2286&gt;0,VLOOKUP($D2286,Iscrizioni!$A$2:$M$2502,11,FALSE),"-")</f>
        <v>-</v>
      </c>
      <c r="M2286" s="27" t="str">
        <f>IF($D2286&gt;0,VLOOKUP($D2286,Iscrizioni!$A$2:$N$2502,12,FALSE),"-")</f>
        <v>-</v>
      </c>
      <c r="N2286" s="46" t="str">
        <f>IF($D2286&gt;0,VLOOKUP($D2286,Iscrizioni!$A$2:$M$2502,6,FALSE),"-")</f>
        <v>-</v>
      </c>
      <c r="O2286" s="107" t="str">
        <f>IF($D2286&gt;0,VLOOKUP($D2286,Iscrizioni!$A$2:$M$2502,7,FALSE),"-")</f>
        <v>-</v>
      </c>
      <c r="P2286" s="46" t="str">
        <f>IF($D2286&gt;0,VLOOKUP(LEFT($N2286,1),Regione!$A$2:$C$21,2,FALSE),"-")</f>
        <v>-</v>
      </c>
      <c r="Q2286" s="112" t="str">
        <f ca="1">IF($D2286&gt;0,NormalizzaTempo("D",CELL("tipo",$E2286),$E2286),"-")</f>
        <v>-</v>
      </c>
      <c r="R2286" s="27" t="str">
        <f>IF($D2286&gt;0,VLOOKUP($D2286,Iscrizioni!$A$2:$M$2502,13,FALSE),"-")</f>
        <v>-</v>
      </c>
      <c r="S2286" s="112" t="str">
        <f t="shared" si="217"/>
        <v>-</v>
      </c>
      <c r="T2286" s="112" t="str">
        <f>IF($D2286&gt;0,SUMIFS($S$3:$S2286,$X$3:$X2286,1,$J$3:$J2286,$J2286),"-")</f>
        <v>-</v>
      </c>
      <c r="U2286" s="112" t="str">
        <f t="shared" si="218"/>
        <v>-</v>
      </c>
      <c r="V2286" s="112" t="str">
        <f t="shared" si="215"/>
        <v>-</v>
      </c>
      <c r="W2286" s="27" t="str">
        <f>IF(LEN($C2286)=0,IF($D2286&gt;0,COUNTIFS($A$3:$A2286,$A2286),"-"),"Escluso")</f>
        <v>-</v>
      </c>
      <c r="X2286" s="2" t="str">
        <f>IF(LEN($C2286)=0,IF($D2286&gt;0,COUNTIFS($J$3:$J2286,$J2286,$C$3:$C2286,""),"-"),"Escluso")</f>
        <v>-</v>
      </c>
      <c r="Y2286" s="127" t="str">
        <f t="shared" si="213"/>
        <v>-</v>
      </c>
      <c r="Z2286" s="2" t="str">
        <f>IF($D2286&gt;0,COUNTIFS($O$3:$O2286,$O2286,$L$3:$L2286,$L2286,$I$3:$I2286,$I2286),"-")</f>
        <v>-</v>
      </c>
      <c r="AA2286" s="27" t="str">
        <f>IF($D2286&gt;0,IF(OR($Z2286 &gt;1,$L2286&lt;&gt;"Adulti"),0,VLOOKUP($P2286,Regione!$B$2:$C$22,2,FALSE)),"-")</f>
        <v>-</v>
      </c>
      <c r="AB2286" s="27" t="str">
        <f>IF($D2286&gt;0,IF(COUNTIFS($O$3:$O2286,$O2286,$L$3:$L2286,$L2286,$I$3:$I2286,$I2286) &gt;1,0,SUMIFS($Y$3:$Y$2503,$L$3:$L$2503,$L2286,$O$3:$O$2503,$O2286,$I$3:$I$2503,$I2286)),"-")</f>
        <v>-</v>
      </c>
      <c r="AC2286" s="27" t="str">
        <f t="shared" si="216"/>
        <v>-</v>
      </c>
    </row>
    <row r="2287" spans="1:29" s="1" customFormat="1">
      <c r="A2287" s="13"/>
      <c r="B2287" s="107" t="str">
        <f>IF(COUNTA($A2287)&gt;0,VLOOKUP($A2287,Corsa!$A$1:$F$43,2,FALSE),"-")</f>
        <v>-</v>
      </c>
      <c r="C2287" s="11"/>
      <c r="D2287" s="13"/>
      <c r="E2287" s="13"/>
      <c r="F2287" s="46" t="str">
        <f>IF(COUNTA($A2287)&gt;0,VLOOKUP($A2287,Corsa!$A$1:$F$43,3,FALSE),"-")</f>
        <v>-</v>
      </c>
      <c r="G2287" s="28" t="str">
        <f>IF($D2287&gt;0,VLOOKUP($D2287,Iscrizioni!$A$2:$M$2502,9,FALSE),"-")</f>
        <v>-</v>
      </c>
      <c r="H2287" s="28" t="str">
        <f>IF($D2287&gt;0,VLOOKUP($D2287,Iscrizioni!$A$2:$M$2502,4,FALSE),"-")</f>
        <v>-</v>
      </c>
      <c r="I2287" s="27" t="str">
        <f>IF($D2287&gt;0,VLOOKUP($D2287,Iscrizioni!$A$2:$M$2502,5,FALSE),"-")</f>
        <v>-</v>
      </c>
      <c r="J2287" s="27" t="str">
        <f>IF($D2287&gt;0,VLOOKUP($D2287,Iscrizioni!$A$2:$M$2502,10,FALSE),"-")</f>
        <v>-</v>
      </c>
      <c r="K2287" s="27" t="str">
        <f t="shared" si="214"/>
        <v>-</v>
      </c>
      <c r="L2287" s="46" t="str">
        <f>IF($D2287&gt;0,VLOOKUP($D2287,Iscrizioni!$A$2:$M$2502,11,FALSE),"-")</f>
        <v>-</v>
      </c>
      <c r="M2287" s="27" t="str">
        <f>IF($D2287&gt;0,VLOOKUP($D2287,Iscrizioni!$A$2:$N$2502,12,FALSE),"-")</f>
        <v>-</v>
      </c>
      <c r="N2287" s="46" t="str">
        <f>IF($D2287&gt;0,VLOOKUP($D2287,Iscrizioni!$A$2:$M$2502,6,FALSE),"-")</f>
        <v>-</v>
      </c>
      <c r="O2287" s="107" t="str">
        <f>IF($D2287&gt;0,VLOOKUP($D2287,Iscrizioni!$A$2:$M$2502,7,FALSE),"-")</f>
        <v>-</v>
      </c>
      <c r="P2287" s="46" t="str">
        <f>IF($D2287&gt;0,VLOOKUP(LEFT($N2287,1),Regione!$A$2:$C$21,2,FALSE),"-")</f>
        <v>-</v>
      </c>
      <c r="Q2287" s="112" t="str">
        <f ca="1">IF($D2287&gt;0,NormalizzaTempo("D",CELL("tipo",$E2287),$E2287),"-")</f>
        <v>-</v>
      </c>
      <c r="R2287" s="27" t="str">
        <f>IF($D2287&gt;0,VLOOKUP($D2287,Iscrizioni!$A$2:$M$2502,13,FALSE),"-")</f>
        <v>-</v>
      </c>
      <c r="S2287" s="112" t="str">
        <f t="shared" si="217"/>
        <v>-</v>
      </c>
      <c r="T2287" s="112" t="str">
        <f>IF($D2287&gt;0,SUMIFS($S$3:$S2287,$X$3:$X2287,1,$J$3:$J2287,$J2287),"-")</f>
        <v>-</v>
      </c>
      <c r="U2287" s="112" t="str">
        <f t="shared" si="218"/>
        <v>-</v>
      </c>
      <c r="V2287" s="112" t="str">
        <f t="shared" si="215"/>
        <v>-</v>
      </c>
      <c r="W2287" s="27" t="str">
        <f>IF(LEN($C2287)=0,IF($D2287&gt;0,COUNTIFS($A$3:$A2287,$A2287),"-"),"Escluso")</f>
        <v>-</v>
      </c>
      <c r="X2287" s="2" t="str">
        <f>IF(LEN($C2287)=0,IF($D2287&gt;0,COUNTIFS($J$3:$J2287,$J2287,$C$3:$C2287,""),"-"),"Escluso")</f>
        <v>-</v>
      </c>
      <c r="Y2287" s="127" t="str">
        <f t="shared" si="213"/>
        <v>-</v>
      </c>
      <c r="Z2287" s="2" t="str">
        <f>IF($D2287&gt;0,COUNTIFS($O$3:$O2287,$O2287,$L$3:$L2287,$L2287,$I$3:$I2287,$I2287),"-")</f>
        <v>-</v>
      </c>
      <c r="AA2287" s="27" t="str">
        <f>IF($D2287&gt;0,IF(OR($Z2287 &gt;1,$L2287&lt;&gt;"Adulti"),0,VLOOKUP($P2287,Regione!$B$2:$C$22,2,FALSE)),"-")</f>
        <v>-</v>
      </c>
      <c r="AB2287" s="27" t="str">
        <f>IF($D2287&gt;0,IF(COUNTIFS($O$3:$O2287,$O2287,$L$3:$L2287,$L2287,$I$3:$I2287,$I2287) &gt;1,0,SUMIFS($Y$3:$Y$2503,$L$3:$L$2503,$L2287,$O$3:$O$2503,$O2287,$I$3:$I$2503,$I2287)),"-")</f>
        <v>-</v>
      </c>
      <c r="AC2287" s="27" t="str">
        <f t="shared" si="216"/>
        <v>-</v>
      </c>
    </row>
    <row r="2288" spans="1:29" s="1" customFormat="1">
      <c r="A2288" s="13"/>
      <c r="B2288" s="107" t="str">
        <f>IF(COUNTA($A2288)&gt;0,VLOOKUP($A2288,Corsa!$A$1:$F$43,2,FALSE),"-")</f>
        <v>-</v>
      </c>
      <c r="C2288" s="11"/>
      <c r="D2288" s="13"/>
      <c r="E2288" s="13"/>
      <c r="F2288" s="46" t="str">
        <f>IF(COUNTA($A2288)&gt;0,VLOOKUP($A2288,Corsa!$A$1:$F$43,3,FALSE),"-")</f>
        <v>-</v>
      </c>
      <c r="G2288" s="28" t="str">
        <f>IF($D2288&gt;0,VLOOKUP($D2288,Iscrizioni!$A$2:$M$2502,9,FALSE),"-")</f>
        <v>-</v>
      </c>
      <c r="H2288" s="28" t="str">
        <f>IF($D2288&gt;0,VLOOKUP($D2288,Iscrizioni!$A$2:$M$2502,4,FALSE),"-")</f>
        <v>-</v>
      </c>
      <c r="I2288" s="27" t="str">
        <f>IF($D2288&gt;0,VLOOKUP($D2288,Iscrizioni!$A$2:$M$2502,5,FALSE),"-")</f>
        <v>-</v>
      </c>
      <c r="J2288" s="27" t="str">
        <f>IF($D2288&gt;0,VLOOKUP($D2288,Iscrizioni!$A$2:$M$2502,10,FALSE),"-")</f>
        <v>-</v>
      </c>
      <c r="K2288" s="27" t="str">
        <f t="shared" si="214"/>
        <v>-</v>
      </c>
      <c r="L2288" s="46" t="str">
        <f>IF($D2288&gt;0,VLOOKUP($D2288,Iscrizioni!$A$2:$M$2502,11,FALSE),"-")</f>
        <v>-</v>
      </c>
      <c r="M2288" s="27" t="str">
        <f>IF($D2288&gt;0,VLOOKUP($D2288,Iscrizioni!$A$2:$N$2502,12,FALSE),"-")</f>
        <v>-</v>
      </c>
      <c r="N2288" s="46" t="str">
        <f>IF($D2288&gt;0,VLOOKUP($D2288,Iscrizioni!$A$2:$M$2502,6,FALSE),"-")</f>
        <v>-</v>
      </c>
      <c r="O2288" s="107" t="str">
        <f>IF($D2288&gt;0,VLOOKUP($D2288,Iscrizioni!$A$2:$M$2502,7,FALSE),"-")</f>
        <v>-</v>
      </c>
      <c r="P2288" s="46" t="str">
        <f>IF($D2288&gt;0,VLOOKUP(LEFT($N2288,1),Regione!$A$2:$C$21,2,FALSE),"-")</f>
        <v>-</v>
      </c>
      <c r="Q2288" s="112" t="str">
        <f ca="1">IF($D2288&gt;0,NormalizzaTempo("D",CELL("tipo",$E2288),$E2288),"-")</f>
        <v>-</v>
      </c>
      <c r="R2288" s="27" t="str">
        <f>IF($D2288&gt;0,VLOOKUP($D2288,Iscrizioni!$A$2:$M$2502,13,FALSE),"-")</f>
        <v>-</v>
      </c>
      <c r="S2288" s="112" t="str">
        <f t="shared" si="217"/>
        <v>-</v>
      </c>
      <c r="T2288" s="112" t="str">
        <f>IF($D2288&gt;0,SUMIFS($S$3:$S2288,$X$3:$X2288,1,$J$3:$J2288,$J2288),"-")</f>
        <v>-</v>
      </c>
      <c r="U2288" s="112" t="str">
        <f t="shared" si="218"/>
        <v>-</v>
      </c>
      <c r="V2288" s="112" t="str">
        <f t="shared" si="215"/>
        <v>-</v>
      </c>
      <c r="W2288" s="27" t="str">
        <f>IF(LEN($C2288)=0,IF($D2288&gt;0,COUNTIFS($A$3:$A2288,$A2288),"-"),"Escluso")</f>
        <v>-</v>
      </c>
      <c r="X2288" s="2" t="str">
        <f>IF(LEN($C2288)=0,IF($D2288&gt;0,COUNTIFS($J$3:$J2288,$J2288,$C$3:$C2288,""),"-"),"Escluso")</f>
        <v>-</v>
      </c>
      <c r="Y2288" s="127" t="str">
        <f t="shared" ref="Y2288:Y2351" si="219">IF(LEN($C2288)=0,IF(AND($D2288&gt;0,$V2288="ok"),IF($X2288&gt;20,1,21 -$X2288),"-"),0)</f>
        <v>-</v>
      </c>
      <c r="Z2288" s="2" t="str">
        <f>IF($D2288&gt;0,COUNTIFS($O$3:$O2288,$O2288,$L$3:$L2288,$L2288,$I$3:$I2288,$I2288),"-")</f>
        <v>-</v>
      </c>
      <c r="AA2288" s="27" t="str">
        <f>IF($D2288&gt;0,IF(OR($Z2288 &gt;1,$L2288&lt;&gt;"Adulti"),0,VLOOKUP($P2288,Regione!$B$2:$C$22,2,FALSE)),"-")</f>
        <v>-</v>
      </c>
      <c r="AB2288" s="27" t="str">
        <f>IF($D2288&gt;0,IF(COUNTIFS($O$3:$O2288,$O2288,$L$3:$L2288,$L2288,$I$3:$I2288,$I2288) &gt;1,0,SUMIFS($Y$3:$Y$2503,$L$3:$L$2503,$L2288,$O$3:$O$2503,$O2288,$I$3:$I$2503,$I2288)),"-")</f>
        <v>-</v>
      </c>
      <c r="AC2288" s="27" t="str">
        <f t="shared" si="216"/>
        <v>-</v>
      </c>
    </row>
    <row r="2289" spans="1:29" s="1" customFormat="1">
      <c r="A2289" s="13"/>
      <c r="B2289" s="107" t="str">
        <f>IF(COUNTA($A2289)&gt;0,VLOOKUP($A2289,Corsa!$A$1:$F$43,2,FALSE),"-")</f>
        <v>-</v>
      </c>
      <c r="C2289" s="11"/>
      <c r="D2289" s="13"/>
      <c r="E2289" s="13"/>
      <c r="F2289" s="46" t="str">
        <f>IF(COUNTA($A2289)&gt;0,VLOOKUP($A2289,Corsa!$A$1:$F$43,3,FALSE),"-")</f>
        <v>-</v>
      </c>
      <c r="G2289" s="28" t="str">
        <f>IF($D2289&gt;0,VLOOKUP($D2289,Iscrizioni!$A$2:$M$2502,9,FALSE),"-")</f>
        <v>-</v>
      </c>
      <c r="H2289" s="28" t="str">
        <f>IF($D2289&gt;0,VLOOKUP($D2289,Iscrizioni!$A$2:$M$2502,4,FALSE),"-")</f>
        <v>-</v>
      </c>
      <c r="I2289" s="27" t="str">
        <f>IF($D2289&gt;0,VLOOKUP($D2289,Iscrizioni!$A$2:$M$2502,5,FALSE),"-")</f>
        <v>-</v>
      </c>
      <c r="J2289" s="27" t="str">
        <f>IF($D2289&gt;0,VLOOKUP($D2289,Iscrizioni!$A$2:$M$2502,10,FALSE),"-")</f>
        <v>-</v>
      </c>
      <c r="K2289" s="27" t="str">
        <f t="shared" si="214"/>
        <v>-</v>
      </c>
      <c r="L2289" s="46" t="str">
        <f>IF($D2289&gt;0,VLOOKUP($D2289,Iscrizioni!$A$2:$M$2502,11,FALSE),"-")</f>
        <v>-</v>
      </c>
      <c r="M2289" s="27" t="str">
        <f>IF($D2289&gt;0,VLOOKUP($D2289,Iscrizioni!$A$2:$N$2502,12,FALSE),"-")</f>
        <v>-</v>
      </c>
      <c r="N2289" s="46" t="str">
        <f>IF($D2289&gt;0,VLOOKUP($D2289,Iscrizioni!$A$2:$M$2502,6,FALSE),"-")</f>
        <v>-</v>
      </c>
      <c r="O2289" s="107" t="str">
        <f>IF($D2289&gt;0,VLOOKUP($D2289,Iscrizioni!$A$2:$M$2502,7,FALSE),"-")</f>
        <v>-</v>
      </c>
      <c r="P2289" s="46" t="str">
        <f>IF($D2289&gt;0,VLOOKUP(LEFT($N2289,1),Regione!$A$2:$C$21,2,FALSE),"-")</f>
        <v>-</v>
      </c>
      <c r="Q2289" s="112" t="str">
        <f ca="1">IF($D2289&gt;0,NormalizzaTempo("D",CELL("tipo",$E2289),$E2289),"-")</f>
        <v>-</v>
      </c>
      <c r="R2289" s="27" t="str">
        <f>IF($D2289&gt;0,VLOOKUP($D2289,Iscrizioni!$A$2:$M$2502,13,FALSE),"-")</f>
        <v>-</v>
      </c>
      <c r="S2289" s="112" t="str">
        <f t="shared" si="217"/>
        <v>-</v>
      </c>
      <c r="T2289" s="112" t="str">
        <f>IF($D2289&gt;0,SUMIFS($S$3:$S2289,$X$3:$X2289,1,$J$3:$J2289,$J2289),"-")</f>
        <v>-</v>
      </c>
      <c r="U2289" s="112" t="str">
        <f t="shared" si="218"/>
        <v>-</v>
      </c>
      <c r="V2289" s="112" t="str">
        <f t="shared" si="215"/>
        <v>-</v>
      </c>
      <c r="W2289" s="27" t="str">
        <f>IF(LEN($C2289)=0,IF($D2289&gt;0,COUNTIFS($A$3:$A2289,$A2289),"-"),"Escluso")</f>
        <v>-</v>
      </c>
      <c r="X2289" s="2" t="str">
        <f>IF(LEN($C2289)=0,IF($D2289&gt;0,COUNTIFS($J$3:$J2289,$J2289,$C$3:$C2289,""),"-"),"Escluso")</f>
        <v>-</v>
      </c>
      <c r="Y2289" s="127" t="str">
        <f t="shared" si="219"/>
        <v>-</v>
      </c>
      <c r="Z2289" s="2" t="str">
        <f>IF($D2289&gt;0,COUNTIFS($O$3:$O2289,$O2289,$L$3:$L2289,$L2289,$I$3:$I2289,$I2289),"-")</f>
        <v>-</v>
      </c>
      <c r="AA2289" s="27" t="str">
        <f>IF($D2289&gt;0,IF(OR($Z2289 &gt;1,$L2289&lt;&gt;"Adulti"),0,VLOOKUP($P2289,Regione!$B$2:$C$22,2,FALSE)),"-")</f>
        <v>-</v>
      </c>
      <c r="AB2289" s="27" t="str">
        <f>IF($D2289&gt;0,IF(COUNTIFS($O$3:$O2289,$O2289,$L$3:$L2289,$L2289,$I$3:$I2289,$I2289) &gt;1,0,SUMIFS($Y$3:$Y$2503,$L$3:$L$2503,$L2289,$O$3:$O$2503,$O2289,$I$3:$I$2503,$I2289)),"-")</f>
        <v>-</v>
      </c>
      <c r="AC2289" s="27" t="str">
        <f t="shared" si="216"/>
        <v>-</v>
      </c>
    </row>
    <row r="2290" spans="1:29" s="1" customFormat="1">
      <c r="A2290" s="13"/>
      <c r="B2290" s="107" t="str">
        <f>IF(COUNTA($A2290)&gt;0,VLOOKUP($A2290,Corsa!$A$1:$F$43,2,FALSE),"-")</f>
        <v>-</v>
      </c>
      <c r="C2290" s="11"/>
      <c r="D2290" s="13"/>
      <c r="E2290" s="13"/>
      <c r="F2290" s="46" t="str">
        <f>IF(COUNTA($A2290)&gt;0,VLOOKUP($A2290,Corsa!$A$1:$F$43,3,FALSE),"-")</f>
        <v>-</v>
      </c>
      <c r="G2290" s="28" t="str">
        <f>IF($D2290&gt;0,VLOOKUP($D2290,Iscrizioni!$A$2:$M$2502,9,FALSE),"-")</f>
        <v>-</v>
      </c>
      <c r="H2290" s="28" t="str">
        <f>IF($D2290&gt;0,VLOOKUP($D2290,Iscrizioni!$A$2:$M$2502,4,FALSE),"-")</f>
        <v>-</v>
      </c>
      <c r="I2290" s="27" t="str">
        <f>IF($D2290&gt;0,VLOOKUP($D2290,Iscrizioni!$A$2:$M$2502,5,FALSE),"-")</f>
        <v>-</v>
      </c>
      <c r="J2290" s="27" t="str">
        <f>IF($D2290&gt;0,VLOOKUP($D2290,Iscrizioni!$A$2:$M$2502,10,FALSE),"-")</f>
        <v>-</v>
      </c>
      <c r="K2290" s="27" t="str">
        <f t="shared" si="214"/>
        <v>-</v>
      </c>
      <c r="L2290" s="46" t="str">
        <f>IF($D2290&gt;0,VLOOKUP($D2290,Iscrizioni!$A$2:$M$2502,11,FALSE),"-")</f>
        <v>-</v>
      </c>
      <c r="M2290" s="27" t="str">
        <f>IF($D2290&gt;0,VLOOKUP($D2290,Iscrizioni!$A$2:$N$2502,12,FALSE),"-")</f>
        <v>-</v>
      </c>
      <c r="N2290" s="46" t="str">
        <f>IF($D2290&gt;0,VLOOKUP($D2290,Iscrizioni!$A$2:$M$2502,6,FALSE),"-")</f>
        <v>-</v>
      </c>
      <c r="O2290" s="107" t="str">
        <f>IF($D2290&gt;0,VLOOKUP($D2290,Iscrizioni!$A$2:$M$2502,7,FALSE),"-")</f>
        <v>-</v>
      </c>
      <c r="P2290" s="46" t="str">
        <f>IF($D2290&gt;0,VLOOKUP(LEFT($N2290,1),Regione!$A$2:$C$21,2,FALSE),"-")</f>
        <v>-</v>
      </c>
      <c r="Q2290" s="112" t="str">
        <f ca="1">IF($D2290&gt;0,NormalizzaTempo("D",CELL("tipo",$E2290),$E2290),"-")</f>
        <v>-</v>
      </c>
      <c r="R2290" s="27" t="str">
        <f>IF($D2290&gt;0,VLOOKUP($D2290,Iscrizioni!$A$2:$M$2502,13,FALSE),"-")</f>
        <v>-</v>
      </c>
      <c r="S2290" s="112" t="str">
        <f t="shared" si="217"/>
        <v>-</v>
      </c>
      <c r="T2290" s="112" t="str">
        <f>IF($D2290&gt;0,SUMIFS($S$3:$S2290,$X$3:$X2290,1,$J$3:$J2290,$J2290),"-")</f>
        <v>-</v>
      </c>
      <c r="U2290" s="112" t="str">
        <f t="shared" si="218"/>
        <v>-</v>
      </c>
      <c r="V2290" s="112" t="str">
        <f t="shared" si="215"/>
        <v>-</v>
      </c>
      <c r="W2290" s="27" t="str">
        <f>IF(LEN($C2290)=0,IF($D2290&gt;0,COUNTIFS($A$3:$A2290,$A2290),"-"),"Escluso")</f>
        <v>-</v>
      </c>
      <c r="X2290" s="2" t="str">
        <f>IF(LEN($C2290)=0,IF($D2290&gt;0,COUNTIFS($J$3:$J2290,$J2290,$C$3:$C2290,""),"-"),"Escluso")</f>
        <v>-</v>
      </c>
      <c r="Y2290" s="127" t="str">
        <f t="shared" si="219"/>
        <v>-</v>
      </c>
      <c r="Z2290" s="2" t="str">
        <f>IF($D2290&gt;0,COUNTIFS($O$3:$O2290,$O2290,$L$3:$L2290,$L2290,$I$3:$I2290,$I2290),"-")</f>
        <v>-</v>
      </c>
      <c r="AA2290" s="27" t="str">
        <f>IF($D2290&gt;0,IF(OR($Z2290 &gt;1,$L2290&lt;&gt;"Adulti"),0,VLOOKUP($P2290,Regione!$B$2:$C$22,2,FALSE)),"-")</f>
        <v>-</v>
      </c>
      <c r="AB2290" s="27" t="str">
        <f>IF($D2290&gt;0,IF(COUNTIFS($O$3:$O2290,$O2290,$L$3:$L2290,$L2290,$I$3:$I2290,$I2290) &gt;1,0,SUMIFS($Y$3:$Y$2503,$L$3:$L$2503,$L2290,$O$3:$O$2503,$O2290,$I$3:$I$2503,$I2290)),"-")</f>
        <v>-</v>
      </c>
      <c r="AC2290" s="27" t="str">
        <f t="shared" si="216"/>
        <v>-</v>
      </c>
    </row>
    <row r="2291" spans="1:29" s="1" customFormat="1">
      <c r="A2291" s="13"/>
      <c r="B2291" s="107" t="str">
        <f>IF(COUNTA($A2291)&gt;0,VLOOKUP($A2291,Corsa!$A$1:$F$43,2,FALSE),"-")</f>
        <v>-</v>
      </c>
      <c r="C2291" s="11"/>
      <c r="D2291" s="13"/>
      <c r="E2291" s="13"/>
      <c r="F2291" s="46" t="str">
        <f>IF(COUNTA($A2291)&gt;0,VLOOKUP($A2291,Corsa!$A$1:$F$43,3,FALSE),"-")</f>
        <v>-</v>
      </c>
      <c r="G2291" s="28" t="str">
        <f>IF($D2291&gt;0,VLOOKUP($D2291,Iscrizioni!$A$2:$M$2502,9,FALSE),"-")</f>
        <v>-</v>
      </c>
      <c r="H2291" s="28" t="str">
        <f>IF($D2291&gt;0,VLOOKUP($D2291,Iscrizioni!$A$2:$M$2502,4,FALSE),"-")</f>
        <v>-</v>
      </c>
      <c r="I2291" s="27" t="str">
        <f>IF($D2291&gt;0,VLOOKUP($D2291,Iscrizioni!$A$2:$M$2502,5,FALSE),"-")</f>
        <v>-</v>
      </c>
      <c r="J2291" s="27" t="str">
        <f>IF($D2291&gt;0,VLOOKUP($D2291,Iscrizioni!$A$2:$M$2502,10,FALSE),"-")</f>
        <v>-</v>
      </c>
      <c r="K2291" s="27" t="str">
        <f t="shared" si="214"/>
        <v>-</v>
      </c>
      <c r="L2291" s="46" t="str">
        <f>IF($D2291&gt;0,VLOOKUP($D2291,Iscrizioni!$A$2:$M$2502,11,FALSE),"-")</f>
        <v>-</v>
      </c>
      <c r="M2291" s="27" t="str">
        <f>IF($D2291&gt;0,VLOOKUP($D2291,Iscrizioni!$A$2:$N$2502,12,FALSE),"-")</f>
        <v>-</v>
      </c>
      <c r="N2291" s="46" t="str">
        <f>IF($D2291&gt;0,VLOOKUP($D2291,Iscrizioni!$A$2:$M$2502,6,FALSE),"-")</f>
        <v>-</v>
      </c>
      <c r="O2291" s="107" t="str">
        <f>IF($D2291&gt;0,VLOOKUP($D2291,Iscrizioni!$A$2:$M$2502,7,FALSE),"-")</f>
        <v>-</v>
      </c>
      <c r="P2291" s="46" t="str">
        <f>IF($D2291&gt;0,VLOOKUP(LEFT($N2291,1),Regione!$A$2:$C$21,2,FALSE),"-")</f>
        <v>-</v>
      </c>
      <c r="Q2291" s="112" t="str">
        <f ca="1">IF($D2291&gt;0,NormalizzaTempo("D",CELL("tipo",$E2291),$E2291),"-")</f>
        <v>-</v>
      </c>
      <c r="R2291" s="27" t="str">
        <f>IF($D2291&gt;0,VLOOKUP($D2291,Iscrizioni!$A$2:$M$2502,13,FALSE),"-")</f>
        <v>-</v>
      </c>
      <c r="S2291" s="112" t="str">
        <f t="shared" si="217"/>
        <v>-</v>
      </c>
      <c r="T2291" s="112" t="str">
        <f>IF($D2291&gt;0,SUMIFS($S$3:$S2291,$X$3:$X2291,1,$J$3:$J2291,$J2291),"-")</f>
        <v>-</v>
      </c>
      <c r="U2291" s="112" t="str">
        <f t="shared" si="218"/>
        <v>-</v>
      </c>
      <c r="V2291" s="112" t="str">
        <f t="shared" si="215"/>
        <v>-</v>
      </c>
      <c r="W2291" s="27" t="str">
        <f>IF(LEN($C2291)=0,IF($D2291&gt;0,COUNTIFS($A$3:$A2291,$A2291),"-"),"Escluso")</f>
        <v>-</v>
      </c>
      <c r="X2291" s="2" t="str">
        <f>IF(LEN($C2291)=0,IF($D2291&gt;0,COUNTIFS($J$3:$J2291,$J2291,$C$3:$C2291,""),"-"),"Escluso")</f>
        <v>-</v>
      </c>
      <c r="Y2291" s="127" t="str">
        <f t="shared" si="219"/>
        <v>-</v>
      </c>
      <c r="Z2291" s="2" t="str">
        <f>IF($D2291&gt;0,COUNTIFS($O$3:$O2291,$O2291,$L$3:$L2291,$L2291,$I$3:$I2291,$I2291),"-")</f>
        <v>-</v>
      </c>
      <c r="AA2291" s="27" t="str">
        <f>IF($D2291&gt;0,IF(OR($Z2291 &gt;1,$L2291&lt;&gt;"Adulti"),0,VLOOKUP($P2291,Regione!$B$2:$C$22,2,FALSE)),"-")</f>
        <v>-</v>
      </c>
      <c r="AB2291" s="27" t="str">
        <f>IF($D2291&gt;0,IF(COUNTIFS($O$3:$O2291,$O2291,$L$3:$L2291,$L2291,$I$3:$I2291,$I2291) &gt;1,0,SUMIFS($Y$3:$Y$2503,$L$3:$L$2503,$L2291,$O$3:$O$2503,$O2291,$I$3:$I$2503,$I2291)),"-")</f>
        <v>-</v>
      </c>
      <c r="AC2291" s="27" t="str">
        <f t="shared" si="216"/>
        <v>-</v>
      </c>
    </row>
    <row r="2292" spans="1:29" s="1" customFormat="1">
      <c r="A2292" s="13"/>
      <c r="B2292" s="107" t="str">
        <f>IF(COUNTA($A2292)&gt;0,VLOOKUP($A2292,Corsa!$A$1:$F$43,2,FALSE),"-")</f>
        <v>-</v>
      </c>
      <c r="C2292" s="11"/>
      <c r="D2292" s="13"/>
      <c r="E2292" s="13"/>
      <c r="F2292" s="46" t="str">
        <f>IF(COUNTA($A2292)&gt;0,VLOOKUP($A2292,Corsa!$A$1:$F$43,3,FALSE),"-")</f>
        <v>-</v>
      </c>
      <c r="G2292" s="28" t="str">
        <f>IF($D2292&gt;0,VLOOKUP($D2292,Iscrizioni!$A$2:$M$2502,9,FALSE),"-")</f>
        <v>-</v>
      </c>
      <c r="H2292" s="28" t="str">
        <f>IF($D2292&gt;0,VLOOKUP($D2292,Iscrizioni!$A$2:$M$2502,4,FALSE),"-")</f>
        <v>-</v>
      </c>
      <c r="I2292" s="27" t="str">
        <f>IF($D2292&gt;0,VLOOKUP($D2292,Iscrizioni!$A$2:$M$2502,5,FALSE),"-")</f>
        <v>-</v>
      </c>
      <c r="J2292" s="27" t="str">
        <f>IF($D2292&gt;0,VLOOKUP($D2292,Iscrizioni!$A$2:$M$2502,10,FALSE),"-")</f>
        <v>-</v>
      </c>
      <c r="K2292" s="27" t="str">
        <f t="shared" si="214"/>
        <v>-</v>
      </c>
      <c r="L2292" s="46" t="str">
        <f>IF($D2292&gt;0,VLOOKUP($D2292,Iscrizioni!$A$2:$M$2502,11,FALSE),"-")</f>
        <v>-</v>
      </c>
      <c r="M2292" s="27" t="str">
        <f>IF($D2292&gt;0,VLOOKUP($D2292,Iscrizioni!$A$2:$N$2502,12,FALSE),"-")</f>
        <v>-</v>
      </c>
      <c r="N2292" s="46" t="str">
        <f>IF($D2292&gt;0,VLOOKUP($D2292,Iscrizioni!$A$2:$M$2502,6,FALSE),"-")</f>
        <v>-</v>
      </c>
      <c r="O2292" s="107" t="str">
        <f>IF($D2292&gt;0,VLOOKUP($D2292,Iscrizioni!$A$2:$M$2502,7,FALSE),"-")</f>
        <v>-</v>
      </c>
      <c r="P2292" s="46" t="str">
        <f>IF($D2292&gt;0,VLOOKUP(LEFT($N2292,1),Regione!$A$2:$C$21,2,FALSE),"-")</f>
        <v>-</v>
      </c>
      <c r="Q2292" s="112" t="str">
        <f ca="1">IF($D2292&gt;0,NormalizzaTempo("D",CELL("tipo",$E2292),$E2292),"-")</f>
        <v>-</v>
      </c>
      <c r="R2292" s="27" t="str">
        <f>IF($D2292&gt;0,VLOOKUP($D2292,Iscrizioni!$A$2:$M$2502,13,FALSE),"-")</f>
        <v>-</v>
      </c>
      <c r="S2292" s="112" t="str">
        <f t="shared" si="217"/>
        <v>-</v>
      </c>
      <c r="T2292" s="112" t="str">
        <f>IF($D2292&gt;0,SUMIFS($S$3:$S2292,$X$3:$X2292,1,$J$3:$J2292,$J2292),"-")</f>
        <v>-</v>
      </c>
      <c r="U2292" s="112" t="str">
        <f t="shared" si="218"/>
        <v>-</v>
      </c>
      <c r="V2292" s="112" t="str">
        <f t="shared" si="215"/>
        <v>-</v>
      </c>
      <c r="W2292" s="27" t="str">
        <f>IF(LEN($C2292)=0,IF($D2292&gt;0,COUNTIFS($A$3:$A2292,$A2292),"-"),"Escluso")</f>
        <v>-</v>
      </c>
      <c r="X2292" s="2" t="str">
        <f>IF(LEN($C2292)=0,IF($D2292&gt;0,COUNTIFS($J$3:$J2292,$J2292,$C$3:$C2292,""),"-"),"Escluso")</f>
        <v>-</v>
      </c>
      <c r="Y2292" s="127" t="str">
        <f t="shared" si="219"/>
        <v>-</v>
      </c>
      <c r="Z2292" s="2" t="str">
        <f>IF($D2292&gt;0,COUNTIFS($O$3:$O2292,$O2292,$L$3:$L2292,$L2292,$I$3:$I2292,$I2292),"-")</f>
        <v>-</v>
      </c>
      <c r="AA2292" s="27" t="str">
        <f>IF($D2292&gt;0,IF(OR($Z2292 &gt;1,$L2292&lt;&gt;"Adulti"),0,VLOOKUP($P2292,Regione!$B$2:$C$22,2,FALSE)),"-")</f>
        <v>-</v>
      </c>
      <c r="AB2292" s="27" t="str">
        <f>IF($D2292&gt;0,IF(COUNTIFS($O$3:$O2292,$O2292,$L$3:$L2292,$L2292,$I$3:$I2292,$I2292) &gt;1,0,SUMIFS($Y$3:$Y$2503,$L$3:$L$2503,$L2292,$O$3:$O$2503,$O2292,$I$3:$I$2503,$I2292)),"-")</f>
        <v>-</v>
      </c>
      <c r="AC2292" s="27" t="str">
        <f t="shared" si="216"/>
        <v>-</v>
      </c>
    </row>
    <row r="2293" spans="1:29" s="1" customFormat="1">
      <c r="A2293" s="13"/>
      <c r="B2293" s="107" t="str">
        <f>IF(COUNTA($A2293)&gt;0,VLOOKUP($A2293,Corsa!$A$1:$F$43,2,FALSE),"-")</f>
        <v>-</v>
      </c>
      <c r="C2293" s="11"/>
      <c r="D2293" s="13"/>
      <c r="E2293" s="13"/>
      <c r="F2293" s="46" t="str">
        <f>IF(COUNTA($A2293)&gt;0,VLOOKUP($A2293,Corsa!$A$1:$F$43,3,FALSE),"-")</f>
        <v>-</v>
      </c>
      <c r="G2293" s="28" t="str">
        <f>IF($D2293&gt;0,VLOOKUP($D2293,Iscrizioni!$A$2:$M$2502,9,FALSE),"-")</f>
        <v>-</v>
      </c>
      <c r="H2293" s="28" t="str">
        <f>IF($D2293&gt;0,VLOOKUP($D2293,Iscrizioni!$A$2:$M$2502,4,FALSE),"-")</f>
        <v>-</v>
      </c>
      <c r="I2293" s="27" t="str">
        <f>IF($D2293&gt;0,VLOOKUP($D2293,Iscrizioni!$A$2:$M$2502,5,FALSE),"-")</f>
        <v>-</v>
      </c>
      <c r="J2293" s="27" t="str">
        <f>IF($D2293&gt;0,VLOOKUP($D2293,Iscrizioni!$A$2:$M$2502,10,FALSE),"-")</f>
        <v>-</v>
      </c>
      <c r="K2293" s="27" t="str">
        <f t="shared" si="214"/>
        <v>-</v>
      </c>
      <c r="L2293" s="46" t="str">
        <f>IF($D2293&gt;0,VLOOKUP($D2293,Iscrizioni!$A$2:$M$2502,11,FALSE),"-")</f>
        <v>-</v>
      </c>
      <c r="M2293" s="27" t="str">
        <f>IF($D2293&gt;0,VLOOKUP($D2293,Iscrizioni!$A$2:$N$2502,12,FALSE),"-")</f>
        <v>-</v>
      </c>
      <c r="N2293" s="46" t="str">
        <f>IF($D2293&gt;0,VLOOKUP($D2293,Iscrizioni!$A$2:$M$2502,6,FALSE),"-")</f>
        <v>-</v>
      </c>
      <c r="O2293" s="107" t="str">
        <f>IF($D2293&gt;0,VLOOKUP($D2293,Iscrizioni!$A$2:$M$2502,7,FALSE),"-")</f>
        <v>-</v>
      </c>
      <c r="P2293" s="46" t="str">
        <f>IF($D2293&gt;0,VLOOKUP(LEFT($N2293,1),Regione!$A$2:$C$21,2,FALSE),"-")</f>
        <v>-</v>
      </c>
      <c r="Q2293" s="112" t="str">
        <f ca="1">IF($D2293&gt;0,NormalizzaTempo("D",CELL("tipo",$E2293),$E2293),"-")</f>
        <v>-</v>
      </c>
      <c r="R2293" s="27" t="str">
        <f>IF($D2293&gt;0,VLOOKUP($D2293,Iscrizioni!$A$2:$M$2502,13,FALSE),"-")</f>
        <v>-</v>
      </c>
      <c r="S2293" s="112" t="str">
        <f t="shared" si="217"/>
        <v>-</v>
      </c>
      <c r="T2293" s="112" t="str">
        <f>IF($D2293&gt;0,SUMIFS($S$3:$S2293,$X$3:$X2293,1,$J$3:$J2293,$J2293),"-")</f>
        <v>-</v>
      </c>
      <c r="U2293" s="112" t="str">
        <f t="shared" si="218"/>
        <v>-</v>
      </c>
      <c r="V2293" s="112" t="str">
        <f t="shared" si="215"/>
        <v>-</v>
      </c>
      <c r="W2293" s="27" t="str">
        <f>IF(LEN($C2293)=0,IF($D2293&gt;0,COUNTIFS($A$3:$A2293,$A2293),"-"),"Escluso")</f>
        <v>-</v>
      </c>
      <c r="X2293" s="2" t="str">
        <f>IF(LEN($C2293)=0,IF($D2293&gt;0,COUNTIFS($J$3:$J2293,$J2293,$C$3:$C2293,""),"-"),"Escluso")</f>
        <v>-</v>
      </c>
      <c r="Y2293" s="127" t="str">
        <f t="shared" si="219"/>
        <v>-</v>
      </c>
      <c r="Z2293" s="2" t="str">
        <f>IF($D2293&gt;0,COUNTIFS($O$3:$O2293,$O2293,$L$3:$L2293,$L2293,$I$3:$I2293,$I2293),"-")</f>
        <v>-</v>
      </c>
      <c r="AA2293" s="27" t="str">
        <f>IF($D2293&gt;0,IF(OR($Z2293 &gt;1,$L2293&lt;&gt;"Adulti"),0,VLOOKUP($P2293,Regione!$B$2:$C$22,2,FALSE)),"-")</f>
        <v>-</v>
      </c>
      <c r="AB2293" s="27" t="str">
        <f>IF($D2293&gt;0,IF(COUNTIFS($O$3:$O2293,$O2293,$L$3:$L2293,$L2293,$I$3:$I2293,$I2293) &gt;1,0,SUMIFS($Y$3:$Y$2503,$L$3:$L$2503,$L2293,$O$3:$O$2503,$O2293,$I$3:$I$2503,$I2293)),"-")</f>
        <v>-</v>
      </c>
      <c r="AC2293" s="27" t="str">
        <f t="shared" si="216"/>
        <v>-</v>
      </c>
    </row>
    <row r="2294" spans="1:29" s="1" customFormat="1">
      <c r="A2294" s="13"/>
      <c r="B2294" s="107" t="str">
        <f>IF(COUNTA($A2294)&gt;0,VLOOKUP($A2294,Corsa!$A$1:$F$43,2,FALSE),"-")</f>
        <v>-</v>
      </c>
      <c r="C2294" s="11"/>
      <c r="D2294" s="13"/>
      <c r="E2294" s="13"/>
      <c r="F2294" s="46" t="str">
        <f>IF(COUNTA($A2294)&gt;0,VLOOKUP($A2294,Corsa!$A$1:$F$43,3,FALSE),"-")</f>
        <v>-</v>
      </c>
      <c r="G2294" s="28" t="str">
        <f>IF($D2294&gt;0,VLOOKUP($D2294,Iscrizioni!$A$2:$M$2502,9,FALSE),"-")</f>
        <v>-</v>
      </c>
      <c r="H2294" s="28" t="str">
        <f>IF($D2294&gt;0,VLOOKUP($D2294,Iscrizioni!$A$2:$M$2502,4,FALSE),"-")</f>
        <v>-</v>
      </c>
      <c r="I2294" s="27" t="str">
        <f>IF($D2294&gt;0,VLOOKUP($D2294,Iscrizioni!$A$2:$M$2502,5,FALSE),"-")</f>
        <v>-</v>
      </c>
      <c r="J2294" s="27" t="str">
        <f>IF($D2294&gt;0,VLOOKUP($D2294,Iscrizioni!$A$2:$M$2502,10,FALSE),"-")</f>
        <v>-</v>
      </c>
      <c r="K2294" s="27" t="str">
        <f t="shared" si="214"/>
        <v>-</v>
      </c>
      <c r="L2294" s="46" t="str">
        <f>IF($D2294&gt;0,VLOOKUP($D2294,Iscrizioni!$A$2:$M$2502,11,FALSE),"-")</f>
        <v>-</v>
      </c>
      <c r="M2294" s="27" t="str">
        <f>IF($D2294&gt;0,VLOOKUP($D2294,Iscrizioni!$A$2:$N$2502,12,FALSE),"-")</f>
        <v>-</v>
      </c>
      <c r="N2294" s="46" t="str">
        <f>IF($D2294&gt;0,VLOOKUP($D2294,Iscrizioni!$A$2:$M$2502,6,FALSE),"-")</f>
        <v>-</v>
      </c>
      <c r="O2294" s="107" t="str">
        <f>IF($D2294&gt;0,VLOOKUP($D2294,Iscrizioni!$A$2:$M$2502,7,FALSE),"-")</f>
        <v>-</v>
      </c>
      <c r="P2294" s="46" t="str">
        <f>IF($D2294&gt;0,VLOOKUP(LEFT($N2294,1),Regione!$A$2:$C$21,2,FALSE),"-")</f>
        <v>-</v>
      </c>
      <c r="Q2294" s="112" t="str">
        <f ca="1">IF($D2294&gt;0,NormalizzaTempo("D",CELL("tipo",$E2294),$E2294),"-")</f>
        <v>-</v>
      </c>
      <c r="R2294" s="27" t="str">
        <f>IF($D2294&gt;0,VLOOKUP($D2294,Iscrizioni!$A$2:$M$2502,13,FALSE),"-")</f>
        <v>-</v>
      </c>
      <c r="S2294" s="112" t="str">
        <f t="shared" si="217"/>
        <v>-</v>
      </c>
      <c r="T2294" s="112" t="str">
        <f>IF($D2294&gt;0,SUMIFS($S$3:$S2294,$X$3:$X2294,1,$J$3:$J2294,$J2294),"-")</f>
        <v>-</v>
      </c>
      <c r="U2294" s="112" t="str">
        <f t="shared" si="218"/>
        <v>-</v>
      </c>
      <c r="V2294" s="112" t="str">
        <f t="shared" si="215"/>
        <v>-</v>
      </c>
      <c r="W2294" s="27" t="str">
        <f>IF(LEN($C2294)=0,IF($D2294&gt;0,COUNTIFS($A$3:$A2294,$A2294),"-"),"Escluso")</f>
        <v>-</v>
      </c>
      <c r="X2294" s="2" t="str">
        <f>IF(LEN($C2294)=0,IF($D2294&gt;0,COUNTIFS($J$3:$J2294,$J2294,$C$3:$C2294,""),"-"),"Escluso")</f>
        <v>-</v>
      </c>
      <c r="Y2294" s="127" t="str">
        <f t="shared" si="219"/>
        <v>-</v>
      </c>
      <c r="Z2294" s="2" t="str">
        <f>IF($D2294&gt;0,COUNTIFS($O$3:$O2294,$O2294,$L$3:$L2294,$L2294,$I$3:$I2294,$I2294),"-")</f>
        <v>-</v>
      </c>
      <c r="AA2294" s="27" t="str">
        <f>IF($D2294&gt;0,IF(OR($Z2294 &gt;1,$L2294&lt;&gt;"Adulti"),0,VLOOKUP($P2294,Regione!$B$2:$C$22,2,FALSE)),"-")</f>
        <v>-</v>
      </c>
      <c r="AB2294" s="27" t="str">
        <f>IF($D2294&gt;0,IF(COUNTIFS($O$3:$O2294,$O2294,$L$3:$L2294,$L2294,$I$3:$I2294,$I2294) &gt;1,0,SUMIFS($Y$3:$Y$2503,$L$3:$L$2503,$L2294,$O$3:$O$2503,$O2294,$I$3:$I$2503,$I2294)),"-")</f>
        <v>-</v>
      </c>
      <c r="AC2294" s="27" t="str">
        <f t="shared" si="216"/>
        <v>-</v>
      </c>
    </row>
    <row r="2295" spans="1:29" s="1" customFormat="1">
      <c r="A2295" s="13"/>
      <c r="B2295" s="107" t="str">
        <f>IF(COUNTA($A2295)&gt;0,VLOOKUP($A2295,Corsa!$A$1:$F$43,2,FALSE),"-")</f>
        <v>-</v>
      </c>
      <c r="C2295" s="11"/>
      <c r="D2295" s="13"/>
      <c r="E2295" s="13"/>
      <c r="F2295" s="46" t="str">
        <f>IF(COUNTA($A2295)&gt;0,VLOOKUP($A2295,Corsa!$A$1:$F$43,3,FALSE),"-")</f>
        <v>-</v>
      </c>
      <c r="G2295" s="28" t="str">
        <f>IF($D2295&gt;0,VLOOKUP($D2295,Iscrizioni!$A$2:$M$2502,9,FALSE),"-")</f>
        <v>-</v>
      </c>
      <c r="H2295" s="28" t="str">
        <f>IF($D2295&gt;0,VLOOKUP($D2295,Iscrizioni!$A$2:$M$2502,4,FALSE),"-")</f>
        <v>-</v>
      </c>
      <c r="I2295" s="27" t="str">
        <f>IF($D2295&gt;0,VLOOKUP($D2295,Iscrizioni!$A$2:$M$2502,5,FALSE),"-")</f>
        <v>-</v>
      </c>
      <c r="J2295" s="27" t="str">
        <f>IF($D2295&gt;0,VLOOKUP($D2295,Iscrizioni!$A$2:$M$2502,10,FALSE),"-")</f>
        <v>-</v>
      </c>
      <c r="K2295" s="27" t="str">
        <f t="shared" si="214"/>
        <v>-</v>
      </c>
      <c r="L2295" s="46" t="str">
        <f>IF($D2295&gt;0,VLOOKUP($D2295,Iscrizioni!$A$2:$M$2502,11,FALSE),"-")</f>
        <v>-</v>
      </c>
      <c r="M2295" s="27" t="str">
        <f>IF($D2295&gt;0,VLOOKUP($D2295,Iscrizioni!$A$2:$N$2502,12,FALSE),"-")</f>
        <v>-</v>
      </c>
      <c r="N2295" s="46" t="str">
        <f>IF($D2295&gt;0,VLOOKUP($D2295,Iscrizioni!$A$2:$M$2502,6,FALSE),"-")</f>
        <v>-</v>
      </c>
      <c r="O2295" s="107" t="str">
        <f>IF($D2295&gt;0,VLOOKUP($D2295,Iscrizioni!$A$2:$M$2502,7,FALSE),"-")</f>
        <v>-</v>
      </c>
      <c r="P2295" s="46" t="str">
        <f>IF($D2295&gt;0,VLOOKUP(LEFT($N2295,1),Regione!$A$2:$C$21,2,FALSE),"-")</f>
        <v>-</v>
      </c>
      <c r="Q2295" s="112" t="str">
        <f ca="1">IF($D2295&gt;0,NormalizzaTempo("D",CELL("tipo",$E2295),$E2295),"-")</f>
        <v>-</v>
      </c>
      <c r="R2295" s="27" t="str">
        <f>IF($D2295&gt;0,VLOOKUP($D2295,Iscrizioni!$A$2:$M$2502,13,FALSE),"-")</f>
        <v>-</v>
      </c>
      <c r="S2295" s="112" t="str">
        <f t="shared" si="217"/>
        <v>-</v>
      </c>
      <c r="T2295" s="112" t="str">
        <f>IF($D2295&gt;0,SUMIFS($S$3:$S2295,$X$3:$X2295,1,$J$3:$J2295,$J2295),"-")</f>
        <v>-</v>
      </c>
      <c r="U2295" s="112" t="str">
        <f t="shared" si="218"/>
        <v>-</v>
      </c>
      <c r="V2295" s="112" t="str">
        <f t="shared" si="215"/>
        <v>-</v>
      </c>
      <c r="W2295" s="27" t="str">
        <f>IF(LEN($C2295)=0,IF($D2295&gt;0,COUNTIFS($A$3:$A2295,$A2295),"-"),"Escluso")</f>
        <v>-</v>
      </c>
      <c r="X2295" s="2" t="str">
        <f>IF(LEN($C2295)=0,IF($D2295&gt;0,COUNTIFS($J$3:$J2295,$J2295,$C$3:$C2295,""),"-"),"Escluso")</f>
        <v>-</v>
      </c>
      <c r="Y2295" s="127" t="str">
        <f t="shared" si="219"/>
        <v>-</v>
      </c>
      <c r="Z2295" s="2" t="str">
        <f>IF($D2295&gt;0,COUNTIFS($O$3:$O2295,$O2295,$L$3:$L2295,$L2295,$I$3:$I2295,$I2295),"-")</f>
        <v>-</v>
      </c>
      <c r="AA2295" s="27" t="str">
        <f>IF($D2295&gt;0,IF(OR($Z2295 &gt;1,$L2295&lt;&gt;"Adulti"),0,VLOOKUP($P2295,Regione!$B$2:$C$22,2,FALSE)),"-")</f>
        <v>-</v>
      </c>
      <c r="AB2295" s="27" t="str">
        <f>IF($D2295&gt;0,IF(COUNTIFS($O$3:$O2295,$O2295,$L$3:$L2295,$L2295,$I$3:$I2295,$I2295) &gt;1,0,SUMIFS($Y$3:$Y$2503,$L$3:$L$2503,$L2295,$O$3:$O$2503,$O2295,$I$3:$I$2503,$I2295)),"-")</f>
        <v>-</v>
      </c>
      <c r="AC2295" s="27" t="str">
        <f t="shared" si="216"/>
        <v>-</v>
      </c>
    </row>
    <row r="2296" spans="1:29" s="1" customFormat="1">
      <c r="A2296" s="13"/>
      <c r="B2296" s="107" t="str">
        <f>IF(COUNTA($A2296)&gt;0,VLOOKUP($A2296,Corsa!$A$1:$F$43,2,FALSE),"-")</f>
        <v>-</v>
      </c>
      <c r="C2296" s="11"/>
      <c r="D2296" s="13"/>
      <c r="E2296" s="13"/>
      <c r="F2296" s="46" t="str">
        <f>IF(COUNTA($A2296)&gt;0,VLOOKUP($A2296,Corsa!$A$1:$F$43,3,FALSE),"-")</f>
        <v>-</v>
      </c>
      <c r="G2296" s="28" t="str">
        <f>IF($D2296&gt;0,VLOOKUP($D2296,Iscrizioni!$A$2:$M$2502,9,FALSE),"-")</f>
        <v>-</v>
      </c>
      <c r="H2296" s="28" t="str">
        <f>IF($D2296&gt;0,VLOOKUP($D2296,Iscrizioni!$A$2:$M$2502,4,FALSE),"-")</f>
        <v>-</v>
      </c>
      <c r="I2296" s="27" t="str">
        <f>IF($D2296&gt;0,VLOOKUP($D2296,Iscrizioni!$A$2:$M$2502,5,FALSE),"-")</f>
        <v>-</v>
      </c>
      <c r="J2296" s="27" t="str">
        <f>IF($D2296&gt;0,VLOOKUP($D2296,Iscrizioni!$A$2:$M$2502,10,FALSE),"-")</f>
        <v>-</v>
      </c>
      <c r="K2296" s="27" t="str">
        <f t="shared" si="214"/>
        <v>-</v>
      </c>
      <c r="L2296" s="46" t="str">
        <f>IF($D2296&gt;0,VLOOKUP($D2296,Iscrizioni!$A$2:$M$2502,11,FALSE),"-")</f>
        <v>-</v>
      </c>
      <c r="M2296" s="27" t="str">
        <f>IF($D2296&gt;0,VLOOKUP($D2296,Iscrizioni!$A$2:$N$2502,12,FALSE),"-")</f>
        <v>-</v>
      </c>
      <c r="N2296" s="46" t="str">
        <f>IF($D2296&gt;0,VLOOKUP($D2296,Iscrizioni!$A$2:$M$2502,6,FALSE),"-")</f>
        <v>-</v>
      </c>
      <c r="O2296" s="107" t="str">
        <f>IF($D2296&gt;0,VLOOKUP($D2296,Iscrizioni!$A$2:$M$2502,7,FALSE),"-")</f>
        <v>-</v>
      </c>
      <c r="P2296" s="46" t="str">
        <f>IF($D2296&gt;0,VLOOKUP(LEFT($N2296,1),Regione!$A$2:$C$21,2,FALSE),"-")</f>
        <v>-</v>
      </c>
      <c r="Q2296" s="112" t="str">
        <f ca="1">IF($D2296&gt;0,NormalizzaTempo("D",CELL("tipo",$E2296),$E2296),"-")</f>
        <v>-</v>
      </c>
      <c r="R2296" s="27" t="str">
        <f>IF($D2296&gt;0,VLOOKUP($D2296,Iscrizioni!$A$2:$M$2502,13,FALSE),"-")</f>
        <v>-</v>
      </c>
      <c r="S2296" s="112" t="str">
        <f t="shared" si="217"/>
        <v>-</v>
      </c>
      <c r="T2296" s="112" t="str">
        <f>IF($D2296&gt;0,SUMIFS($S$3:$S2296,$X$3:$X2296,1,$J$3:$J2296,$J2296),"-")</f>
        <v>-</v>
      </c>
      <c r="U2296" s="112" t="str">
        <f t="shared" si="218"/>
        <v>-</v>
      </c>
      <c r="V2296" s="112" t="str">
        <f t="shared" si="215"/>
        <v>-</v>
      </c>
      <c r="W2296" s="27" t="str">
        <f>IF(LEN($C2296)=0,IF($D2296&gt;0,COUNTIFS($A$3:$A2296,$A2296),"-"),"Escluso")</f>
        <v>-</v>
      </c>
      <c r="X2296" s="2" t="str">
        <f>IF(LEN($C2296)=0,IF($D2296&gt;0,COUNTIFS($J$3:$J2296,$J2296,$C$3:$C2296,""),"-"),"Escluso")</f>
        <v>-</v>
      </c>
      <c r="Y2296" s="127" t="str">
        <f t="shared" si="219"/>
        <v>-</v>
      </c>
      <c r="Z2296" s="2" t="str">
        <f>IF($D2296&gt;0,COUNTIFS($O$3:$O2296,$O2296,$L$3:$L2296,$L2296,$I$3:$I2296,$I2296),"-")</f>
        <v>-</v>
      </c>
      <c r="AA2296" s="27" t="str">
        <f>IF($D2296&gt;0,IF(OR($Z2296 &gt;1,$L2296&lt;&gt;"Adulti"),0,VLOOKUP($P2296,Regione!$B$2:$C$22,2,FALSE)),"-")</f>
        <v>-</v>
      </c>
      <c r="AB2296" s="27" t="str">
        <f>IF($D2296&gt;0,IF(COUNTIFS($O$3:$O2296,$O2296,$L$3:$L2296,$L2296,$I$3:$I2296,$I2296) &gt;1,0,SUMIFS($Y$3:$Y$2503,$L$3:$L$2503,$L2296,$O$3:$O$2503,$O2296,$I$3:$I$2503,$I2296)),"-")</f>
        <v>-</v>
      </c>
      <c r="AC2296" s="27" t="str">
        <f t="shared" si="216"/>
        <v>-</v>
      </c>
    </row>
    <row r="2297" spans="1:29" s="1" customFormat="1">
      <c r="A2297" s="13"/>
      <c r="B2297" s="107" t="str">
        <f>IF(COUNTA($A2297)&gt;0,VLOOKUP($A2297,Corsa!$A$1:$F$43,2,FALSE),"-")</f>
        <v>-</v>
      </c>
      <c r="C2297" s="11"/>
      <c r="D2297" s="13"/>
      <c r="E2297" s="13"/>
      <c r="F2297" s="46" t="str">
        <f>IF(COUNTA($A2297)&gt;0,VLOOKUP($A2297,Corsa!$A$1:$F$43,3,FALSE),"-")</f>
        <v>-</v>
      </c>
      <c r="G2297" s="28" t="str">
        <f>IF($D2297&gt;0,VLOOKUP($D2297,Iscrizioni!$A$2:$M$2502,9,FALSE),"-")</f>
        <v>-</v>
      </c>
      <c r="H2297" s="28" t="str">
        <f>IF($D2297&gt;0,VLOOKUP($D2297,Iscrizioni!$A$2:$M$2502,4,FALSE),"-")</f>
        <v>-</v>
      </c>
      <c r="I2297" s="27" t="str">
        <f>IF($D2297&gt;0,VLOOKUP($D2297,Iscrizioni!$A$2:$M$2502,5,FALSE),"-")</f>
        <v>-</v>
      </c>
      <c r="J2297" s="27" t="str">
        <f>IF($D2297&gt;0,VLOOKUP($D2297,Iscrizioni!$A$2:$M$2502,10,FALSE),"-")</f>
        <v>-</v>
      </c>
      <c r="K2297" s="27" t="str">
        <f t="shared" si="214"/>
        <v>-</v>
      </c>
      <c r="L2297" s="46" t="str">
        <f>IF($D2297&gt;0,VLOOKUP($D2297,Iscrizioni!$A$2:$M$2502,11,FALSE),"-")</f>
        <v>-</v>
      </c>
      <c r="M2297" s="27" t="str">
        <f>IF($D2297&gt;0,VLOOKUP($D2297,Iscrizioni!$A$2:$N$2502,12,FALSE),"-")</f>
        <v>-</v>
      </c>
      <c r="N2297" s="46" t="str">
        <f>IF($D2297&gt;0,VLOOKUP($D2297,Iscrizioni!$A$2:$M$2502,6,FALSE),"-")</f>
        <v>-</v>
      </c>
      <c r="O2297" s="107" t="str">
        <f>IF($D2297&gt;0,VLOOKUP($D2297,Iscrizioni!$A$2:$M$2502,7,FALSE),"-")</f>
        <v>-</v>
      </c>
      <c r="P2297" s="46" t="str">
        <f>IF($D2297&gt;0,VLOOKUP(LEFT($N2297,1),Regione!$A$2:$C$21,2,FALSE),"-")</f>
        <v>-</v>
      </c>
      <c r="Q2297" s="112" t="str">
        <f ca="1">IF($D2297&gt;0,NormalizzaTempo("D",CELL("tipo",$E2297),$E2297),"-")</f>
        <v>-</v>
      </c>
      <c r="R2297" s="27" t="str">
        <f>IF($D2297&gt;0,VLOOKUP($D2297,Iscrizioni!$A$2:$M$2502,13,FALSE),"-")</f>
        <v>-</v>
      </c>
      <c r="S2297" s="112" t="str">
        <f t="shared" si="217"/>
        <v>-</v>
      </c>
      <c r="T2297" s="112" t="str">
        <f>IF($D2297&gt;0,SUMIFS($S$3:$S2297,$X$3:$X2297,1,$J$3:$J2297,$J2297),"-")</f>
        <v>-</v>
      </c>
      <c r="U2297" s="112" t="str">
        <f t="shared" si="218"/>
        <v>-</v>
      </c>
      <c r="V2297" s="112" t="str">
        <f t="shared" si="215"/>
        <v>-</v>
      </c>
      <c r="W2297" s="27" t="str">
        <f>IF(LEN($C2297)=0,IF($D2297&gt;0,COUNTIFS($A$3:$A2297,$A2297),"-"),"Escluso")</f>
        <v>-</v>
      </c>
      <c r="X2297" s="2" t="str">
        <f>IF(LEN($C2297)=0,IF($D2297&gt;0,COUNTIFS($J$3:$J2297,$J2297,$C$3:$C2297,""),"-"),"Escluso")</f>
        <v>-</v>
      </c>
      <c r="Y2297" s="127" t="str">
        <f t="shared" si="219"/>
        <v>-</v>
      </c>
      <c r="Z2297" s="2" t="str">
        <f>IF($D2297&gt;0,COUNTIFS($O$3:$O2297,$O2297,$L$3:$L2297,$L2297,$I$3:$I2297,$I2297),"-")</f>
        <v>-</v>
      </c>
      <c r="AA2297" s="27" t="str">
        <f>IF($D2297&gt;0,IF(OR($Z2297 &gt;1,$L2297&lt;&gt;"Adulti"),0,VLOOKUP($P2297,Regione!$B$2:$C$22,2,FALSE)),"-")</f>
        <v>-</v>
      </c>
      <c r="AB2297" s="27" t="str">
        <f>IF($D2297&gt;0,IF(COUNTIFS($O$3:$O2297,$O2297,$L$3:$L2297,$L2297,$I$3:$I2297,$I2297) &gt;1,0,SUMIFS($Y$3:$Y$2503,$L$3:$L$2503,$L2297,$O$3:$O$2503,$O2297,$I$3:$I$2503,$I2297)),"-")</f>
        <v>-</v>
      </c>
      <c r="AC2297" s="27" t="str">
        <f t="shared" si="216"/>
        <v>-</v>
      </c>
    </row>
    <row r="2298" spans="1:29" s="1" customFormat="1">
      <c r="A2298" s="13"/>
      <c r="B2298" s="107" t="str">
        <f>IF(COUNTA($A2298)&gt;0,VLOOKUP($A2298,Corsa!$A$1:$F$43,2,FALSE),"-")</f>
        <v>-</v>
      </c>
      <c r="C2298" s="11"/>
      <c r="D2298" s="13"/>
      <c r="E2298" s="13"/>
      <c r="F2298" s="46" t="str">
        <f>IF(COUNTA($A2298)&gt;0,VLOOKUP($A2298,Corsa!$A$1:$F$43,3,FALSE),"-")</f>
        <v>-</v>
      </c>
      <c r="G2298" s="28" t="str">
        <f>IF($D2298&gt;0,VLOOKUP($D2298,Iscrizioni!$A$2:$M$2502,9,FALSE),"-")</f>
        <v>-</v>
      </c>
      <c r="H2298" s="28" t="str">
        <f>IF($D2298&gt;0,VLOOKUP($D2298,Iscrizioni!$A$2:$M$2502,4,FALSE),"-")</f>
        <v>-</v>
      </c>
      <c r="I2298" s="27" t="str">
        <f>IF($D2298&gt;0,VLOOKUP($D2298,Iscrizioni!$A$2:$M$2502,5,FALSE),"-")</f>
        <v>-</v>
      </c>
      <c r="J2298" s="27" t="str">
        <f>IF($D2298&gt;0,VLOOKUP($D2298,Iscrizioni!$A$2:$M$2502,10,FALSE),"-")</f>
        <v>-</v>
      </c>
      <c r="K2298" s="27" t="str">
        <f t="shared" si="214"/>
        <v>-</v>
      </c>
      <c r="L2298" s="46" t="str">
        <f>IF($D2298&gt;0,VLOOKUP($D2298,Iscrizioni!$A$2:$M$2502,11,FALSE),"-")</f>
        <v>-</v>
      </c>
      <c r="M2298" s="27" t="str">
        <f>IF($D2298&gt;0,VLOOKUP($D2298,Iscrizioni!$A$2:$N$2502,12,FALSE),"-")</f>
        <v>-</v>
      </c>
      <c r="N2298" s="46" t="str">
        <f>IF($D2298&gt;0,VLOOKUP($D2298,Iscrizioni!$A$2:$M$2502,6,FALSE),"-")</f>
        <v>-</v>
      </c>
      <c r="O2298" s="107" t="str">
        <f>IF($D2298&gt;0,VLOOKUP($D2298,Iscrizioni!$A$2:$M$2502,7,FALSE),"-")</f>
        <v>-</v>
      </c>
      <c r="P2298" s="46" t="str">
        <f>IF($D2298&gt;0,VLOOKUP(LEFT($N2298,1),Regione!$A$2:$C$21,2,FALSE),"-")</f>
        <v>-</v>
      </c>
      <c r="Q2298" s="112" t="str">
        <f ca="1">IF($D2298&gt;0,NormalizzaTempo("D",CELL("tipo",$E2298),$E2298),"-")</f>
        <v>-</v>
      </c>
      <c r="R2298" s="27" t="str">
        <f>IF($D2298&gt;0,VLOOKUP($D2298,Iscrizioni!$A$2:$M$2502,13,FALSE),"-")</f>
        <v>-</v>
      </c>
      <c r="S2298" s="112" t="str">
        <f t="shared" si="217"/>
        <v>-</v>
      </c>
      <c r="T2298" s="112" t="str">
        <f>IF($D2298&gt;0,SUMIFS($S$3:$S2298,$X$3:$X2298,1,$J$3:$J2298,$J2298),"-")</f>
        <v>-</v>
      </c>
      <c r="U2298" s="112" t="str">
        <f t="shared" si="218"/>
        <v>-</v>
      </c>
      <c r="V2298" s="112" t="str">
        <f t="shared" si="215"/>
        <v>-</v>
      </c>
      <c r="W2298" s="27" t="str">
        <f>IF(LEN($C2298)=0,IF($D2298&gt;0,COUNTIFS($A$3:$A2298,$A2298),"-"),"Escluso")</f>
        <v>-</v>
      </c>
      <c r="X2298" s="2" t="str">
        <f>IF(LEN($C2298)=0,IF($D2298&gt;0,COUNTIFS($J$3:$J2298,$J2298,$C$3:$C2298,""),"-"),"Escluso")</f>
        <v>-</v>
      </c>
      <c r="Y2298" s="127" t="str">
        <f t="shared" si="219"/>
        <v>-</v>
      </c>
      <c r="Z2298" s="2" t="str">
        <f>IF($D2298&gt;0,COUNTIFS($O$3:$O2298,$O2298,$L$3:$L2298,$L2298,$I$3:$I2298,$I2298),"-")</f>
        <v>-</v>
      </c>
      <c r="AA2298" s="27" t="str">
        <f>IF($D2298&gt;0,IF(OR($Z2298 &gt;1,$L2298&lt;&gt;"Adulti"),0,VLOOKUP($P2298,Regione!$B$2:$C$22,2,FALSE)),"-")</f>
        <v>-</v>
      </c>
      <c r="AB2298" s="27" t="str">
        <f>IF($D2298&gt;0,IF(COUNTIFS($O$3:$O2298,$O2298,$L$3:$L2298,$L2298,$I$3:$I2298,$I2298) &gt;1,0,SUMIFS($Y$3:$Y$2503,$L$3:$L$2503,$L2298,$O$3:$O$2503,$O2298,$I$3:$I$2503,$I2298)),"-")</f>
        <v>-</v>
      </c>
      <c r="AC2298" s="27" t="str">
        <f t="shared" si="216"/>
        <v>-</v>
      </c>
    </row>
    <row r="2299" spans="1:29" s="1" customFormat="1">
      <c r="A2299" s="13"/>
      <c r="B2299" s="107" t="str">
        <f>IF(COUNTA($A2299)&gt;0,VLOOKUP($A2299,Corsa!$A$1:$F$43,2,FALSE),"-")</f>
        <v>-</v>
      </c>
      <c r="C2299" s="11"/>
      <c r="D2299" s="13"/>
      <c r="E2299" s="13"/>
      <c r="F2299" s="46" t="str">
        <f>IF(COUNTA($A2299)&gt;0,VLOOKUP($A2299,Corsa!$A$1:$F$43,3,FALSE),"-")</f>
        <v>-</v>
      </c>
      <c r="G2299" s="28" t="str">
        <f>IF($D2299&gt;0,VLOOKUP($D2299,Iscrizioni!$A$2:$M$2502,9,FALSE),"-")</f>
        <v>-</v>
      </c>
      <c r="H2299" s="28" t="str">
        <f>IF($D2299&gt;0,VLOOKUP($D2299,Iscrizioni!$A$2:$M$2502,4,FALSE),"-")</f>
        <v>-</v>
      </c>
      <c r="I2299" s="27" t="str">
        <f>IF($D2299&gt;0,VLOOKUP($D2299,Iscrizioni!$A$2:$M$2502,5,FALSE),"-")</f>
        <v>-</v>
      </c>
      <c r="J2299" s="27" t="str">
        <f>IF($D2299&gt;0,VLOOKUP($D2299,Iscrizioni!$A$2:$M$2502,10,FALSE),"-")</f>
        <v>-</v>
      </c>
      <c r="K2299" s="27" t="str">
        <f t="shared" si="214"/>
        <v>-</v>
      </c>
      <c r="L2299" s="46" t="str">
        <f>IF($D2299&gt;0,VLOOKUP($D2299,Iscrizioni!$A$2:$M$2502,11,FALSE),"-")</f>
        <v>-</v>
      </c>
      <c r="M2299" s="27" t="str">
        <f>IF($D2299&gt;0,VLOOKUP($D2299,Iscrizioni!$A$2:$N$2502,12,FALSE),"-")</f>
        <v>-</v>
      </c>
      <c r="N2299" s="46" t="str">
        <f>IF($D2299&gt;0,VLOOKUP($D2299,Iscrizioni!$A$2:$M$2502,6,FALSE),"-")</f>
        <v>-</v>
      </c>
      <c r="O2299" s="107" t="str">
        <f>IF($D2299&gt;0,VLOOKUP($D2299,Iscrizioni!$A$2:$M$2502,7,FALSE),"-")</f>
        <v>-</v>
      </c>
      <c r="P2299" s="46" t="str">
        <f>IF($D2299&gt;0,VLOOKUP(LEFT($N2299,1),Regione!$A$2:$C$21,2,FALSE),"-")</f>
        <v>-</v>
      </c>
      <c r="Q2299" s="112" t="str">
        <f ca="1">IF($D2299&gt;0,NormalizzaTempo("D",CELL("tipo",$E2299),$E2299),"-")</f>
        <v>-</v>
      </c>
      <c r="R2299" s="27" t="str">
        <f>IF($D2299&gt;0,VLOOKUP($D2299,Iscrizioni!$A$2:$M$2502,13,FALSE),"-")</f>
        <v>-</v>
      </c>
      <c r="S2299" s="112" t="str">
        <f t="shared" si="217"/>
        <v>-</v>
      </c>
      <c r="T2299" s="112" t="str">
        <f>IF($D2299&gt;0,SUMIFS($S$3:$S2299,$X$3:$X2299,1,$J$3:$J2299,$J2299),"-")</f>
        <v>-</v>
      </c>
      <c r="U2299" s="112" t="str">
        <f t="shared" si="218"/>
        <v>-</v>
      </c>
      <c r="V2299" s="112" t="str">
        <f t="shared" si="215"/>
        <v>-</v>
      </c>
      <c r="W2299" s="27" t="str">
        <f>IF(LEN($C2299)=0,IF($D2299&gt;0,COUNTIFS($A$3:$A2299,$A2299),"-"),"Escluso")</f>
        <v>-</v>
      </c>
      <c r="X2299" s="2" t="str">
        <f>IF(LEN($C2299)=0,IF($D2299&gt;0,COUNTIFS($J$3:$J2299,$J2299,$C$3:$C2299,""),"-"),"Escluso")</f>
        <v>-</v>
      </c>
      <c r="Y2299" s="127" t="str">
        <f t="shared" si="219"/>
        <v>-</v>
      </c>
      <c r="Z2299" s="2" t="str">
        <f>IF($D2299&gt;0,COUNTIFS($O$3:$O2299,$O2299,$L$3:$L2299,$L2299,$I$3:$I2299,$I2299),"-")</f>
        <v>-</v>
      </c>
      <c r="AA2299" s="27" t="str">
        <f>IF($D2299&gt;0,IF(OR($Z2299 &gt;1,$L2299&lt;&gt;"Adulti"),0,VLOOKUP($P2299,Regione!$B$2:$C$22,2,FALSE)),"-")</f>
        <v>-</v>
      </c>
      <c r="AB2299" s="27" t="str">
        <f>IF($D2299&gt;0,IF(COUNTIFS($O$3:$O2299,$O2299,$L$3:$L2299,$L2299,$I$3:$I2299,$I2299) &gt;1,0,SUMIFS($Y$3:$Y$2503,$L$3:$L$2503,$L2299,$O$3:$O$2503,$O2299,$I$3:$I$2503,$I2299)),"-")</f>
        <v>-</v>
      </c>
      <c r="AC2299" s="27" t="str">
        <f t="shared" si="216"/>
        <v>-</v>
      </c>
    </row>
    <row r="2300" spans="1:29" s="1" customFormat="1">
      <c r="A2300" s="13"/>
      <c r="B2300" s="107" t="str">
        <f>IF(COUNTA($A2300)&gt;0,VLOOKUP($A2300,Corsa!$A$1:$F$43,2,FALSE),"-")</f>
        <v>-</v>
      </c>
      <c r="C2300" s="11"/>
      <c r="D2300" s="13"/>
      <c r="E2300" s="13"/>
      <c r="F2300" s="46" t="str">
        <f>IF(COUNTA($A2300)&gt;0,VLOOKUP($A2300,Corsa!$A$1:$F$43,3,FALSE),"-")</f>
        <v>-</v>
      </c>
      <c r="G2300" s="28" t="str">
        <f>IF($D2300&gt;0,VLOOKUP($D2300,Iscrizioni!$A$2:$M$2502,9,FALSE),"-")</f>
        <v>-</v>
      </c>
      <c r="H2300" s="28" t="str">
        <f>IF($D2300&gt;0,VLOOKUP($D2300,Iscrizioni!$A$2:$M$2502,4,FALSE),"-")</f>
        <v>-</v>
      </c>
      <c r="I2300" s="27" t="str">
        <f>IF($D2300&gt;0,VLOOKUP($D2300,Iscrizioni!$A$2:$M$2502,5,FALSE),"-")</f>
        <v>-</v>
      </c>
      <c r="J2300" s="27" t="str">
        <f>IF($D2300&gt;0,VLOOKUP($D2300,Iscrizioni!$A$2:$M$2502,10,FALSE),"-")</f>
        <v>-</v>
      </c>
      <c r="K2300" s="27" t="str">
        <f t="shared" si="214"/>
        <v>-</v>
      </c>
      <c r="L2300" s="46" t="str">
        <f>IF($D2300&gt;0,VLOOKUP($D2300,Iscrizioni!$A$2:$M$2502,11,FALSE),"-")</f>
        <v>-</v>
      </c>
      <c r="M2300" s="27" t="str">
        <f>IF($D2300&gt;0,VLOOKUP($D2300,Iscrizioni!$A$2:$N$2502,12,FALSE),"-")</f>
        <v>-</v>
      </c>
      <c r="N2300" s="46" t="str">
        <f>IF($D2300&gt;0,VLOOKUP($D2300,Iscrizioni!$A$2:$M$2502,6,FALSE),"-")</f>
        <v>-</v>
      </c>
      <c r="O2300" s="107" t="str">
        <f>IF($D2300&gt;0,VLOOKUP($D2300,Iscrizioni!$A$2:$M$2502,7,FALSE),"-")</f>
        <v>-</v>
      </c>
      <c r="P2300" s="46" t="str">
        <f>IF($D2300&gt;0,VLOOKUP(LEFT($N2300,1),Regione!$A$2:$C$21,2,FALSE),"-")</f>
        <v>-</v>
      </c>
      <c r="Q2300" s="112" t="str">
        <f ca="1">IF($D2300&gt;0,NormalizzaTempo("D",CELL("tipo",$E2300),$E2300),"-")</f>
        <v>-</v>
      </c>
      <c r="R2300" s="27" t="str">
        <f>IF($D2300&gt;0,VLOOKUP($D2300,Iscrizioni!$A$2:$M$2502,13,FALSE),"-")</f>
        <v>-</v>
      </c>
      <c r="S2300" s="112" t="str">
        <f t="shared" si="217"/>
        <v>-</v>
      </c>
      <c r="T2300" s="112" t="str">
        <f>IF($D2300&gt;0,SUMIFS($S$3:$S2300,$X$3:$X2300,1,$J$3:$J2300,$J2300),"-")</f>
        <v>-</v>
      </c>
      <c r="U2300" s="112" t="str">
        <f t="shared" si="218"/>
        <v>-</v>
      </c>
      <c r="V2300" s="112" t="str">
        <f t="shared" si="215"/>
        <v>-</v>
      </c>
      <c r="W2300" s="27" t="str">
        <f>IF(LEN($C2300)=0,IF($D2300&gt;0,COUNTIFS($A$3:$A2300,$A2300),"-"),"Escluso")</f>
        <v>-</v>
      </c>
      <c r="X2300" s="2" t="str">
        <f>IF(LEN($C2300)=0,IF($D2300&gt;0,COUNTIFS($J$3:$J2300,$J2300,$C$3:$C2300,""),"-"),"Escluso")</f>
        <v>-</v>
      </c>
      <c r="Y2300" s="127" t="str">
        <f t="shared" si="219"/>
        <v>-</v>
      </c>
      <c r="Z2300" s="2" t="str">
        <f>IF($D2300&gt;0,COUNTIFS($O$3:$O2300,$O2300,$L$3:$L2300,$L2300,$I$3:$I2300,$I2300),"-")</f>
        <v>-</v>
      </c>
      <c r="AA2300" s="27" t="str">
        <f>IF($D2300&gt;0,IF(OR($Z2300 &gt;1,$L2300&lt;&gt;"Adulti"),0,VLOOKUP($P2300,Regione!$B$2:$C$22,2,FALSE)),"-")</f>
        <v>-</v>
      </c>
      <c r="AB2300" s="27" t="str">
        <f>IF($D2300&gt;0,IF(COUNTIFS($O$3:$O2300,$O2300,$L$3:$L2300,$L2300,$I$3:$I2300,$I2300) &gt;1,0,SUMIFS($Y$3:$Y$2503,$L$3:$L$2503,$L2300,$O$3:$O$2503,$O2300,$I$3:$I$2503,$I2300)),"-")</f>
        <v>-</v>
      </c>
      <c r="AC2300" s="27" t="str">
        <f t="shared" si="216"/>
        <v>-</v>
      </c>
    </row>
    <row r="2301" spans="1:29" s="1" customFormat="1">
      <c r="A2301" s="13"/>
      <c r="B2301" s="107" t="str">
        <f>IF(COUNTA($A2301)&gt;0,VLOOKUP($A2301,Corsa!$A$1:$F$43,2,FALSE),"-")</f>
        <v>-</v>
      </c>
      <c r="C2301" s="11"/>
      <c r="D2301" s="13"/>
      <c r="E2301" s="13"/>
      <c r="F2301" s="46" t="str">
        <f>IF(COUNTA($A2301)&gt;0,VLOOKUP($A2301,Corsa!$A$1:$F$43,3,FALSE),"-")</f>
        <v>-</v>
      </c>
      <c r="G2301" s="28" t="str">
        <f>IF($D2301&gt;0,VLOOKUP($D2301,Iscrizioni!$A$2:$M$2502,9,FALSE),"-")</f>
        <v>-</v>
      </c>
      <c r="H2301" s="28" t="str">
        <f>IF($D2301&gt;0,VLOOKUP($D2301,Iscrizioni!$A$2:$M$2502,4,FALSE),"-")</f>
        <v>-</v>
      </c>
      <c r="I2301" s="27" t="str">
        <f>IF($D2301&gt;0,VLOOKUP($D2301,Iscrizioni!$A$2:$M$2502,5,FALSE),"-")</f>
        <v>-</v>
      </c>
      <c r="J2301" s="27" t="str">
        <f>IF($D2301&gt;0,VLOOKUP($D2301,Iscrizioni!$A$2:$M$2502,10,FALSE),"-")</f>
        <v>-</v>
      </c>
      <c r="K2301" s="27" t="str">
        <f t="shared" si="214"/>
        <v>-</v>
      </c>
      <c r="L2301" s="46" t="str">
        <f>IF($D2301&gt;0,VLOOKUP($D2301,Iscrizioni!$A$2:$M$2502,11,FALSE),"-")</f>
        <v>-</v>
      </c>
      <c r="M2301" s="27" t="str">
        <f>IF($D2301&gt;0,VLOOKUP($D2301,Iscrizioni!$A$2:$N$2502,12,FALSE),"-")</f>
        <v>-</v>
      </c>
      <c r="N2301" s="46" t="str">
        <f>IF($D2301&gt;0,VLOOKUP($D2301,Iscrizioni!$A$2:$M$2502,6,FALSE),"-")</f>
        <v>-</v>
      </c>
      <c r="O2301" s="107" t="str">
        <f>IF($D2301&gt;0,VLOOKUP($D2301,Iscrizioni!$A$2:$M$2502,7,FALSE),"-")</f>
        <v>-</v>
      </c>
      <c r="P2301" s="46" t="str">
        <f>IF($D2301&gt;0,VLOOKUP(LEFT($N2301,1),Regione!$A$2:$C$21,2,FALSE),"-")</f>
        <v>-</v>
      </c>
      <c r="Q2301" s="112" t="str">
        <f ca="1">IF($D2301&gt;0,NormalizzaTempo("D",CELL("tipo",$E2301),$E2301),"-")</f>
        <v>-</v>
      </c>
      <c r="R2301" s="27" t="str">
        <f>IF($D2301&gt;0,VLOOKUP($D2301,Iscrizioni!$A$2:$M$2502,13,FALSE),"-")</f>
        <v>-</v>
      </c>
      <c r="S2301" s="112" t="str">
        <f t="shared" si="217"/>
        <v>-</v>
      </c>
      <c r="T2301" s="112" t="str">
        <f>IF($D2301&gt;0,SUMIFS($S$3:$S2301,$X$3:$X2301,1,$J$3:$J2301,$J2301),"-")</f>
        <v>-</v>
      </c>
      <c r="U2301" s="112" t="str">
        <f t="shared" si="218"/>
        <v>-</v>
      </c>
      <c r="V2301" s="112" t="str">
        <f t="shared" si="215"/>
        <v>-</v>
      </c>
      <c r="W2301" s="27" t="str">
        <f>IF(LEN($C2301)=0,IF($D2301&gt;0,COUNTIFS($A$3:$A2301,$A2301),"-"),"Escluso")</f>
        <v>-</v>
      </c>
      <c r="X2301" s="2" t="str">
        <f>IF(LEN($C2301)=0,IF($D2301&gt;0,COUNTIFS($J$3:$J2301,$J2301,$C$3:$C2301,""),"-"),"Escluso")</f>
        <v>-</v>
      </c>
      <c r="Y2301" s="127" t="str">
        <f t="shared" si="219"/>
        <v>-</v>
      </c>
      <c r="Z2301" s="2" t="str">
        <f>IF($D2301&gt;0,COUNTIFS($O$3:$O2301,$O2301,$L$3:$L2301,$L2301,$I$3:$I2301,$I2301),"-")</f>
        <v>-</v>
      </c>
      <c r="AA2301" s="27" t="str">
        <f>IF($D2301&gt;0,IF(OR($Z2301 &gt;1,$L2301&lt;&gt;"Adulti"),0,VLOOKUP($P2301,Regione!$B$2:$C$22,2,FALSE)),"-")</f>
        <v>-</v>
      </c>
      <c r="AB2301" s="27" t="str">
        <f>IF($D2301&gt;0,IF(COUNTIFS($O$3:$O2301,$O2301,$L$3:$L2301,$L2301,$I$3:$I2301,$I2301) &gt;1,0,SUMIFS($Y$3:$Y$2503,$L$3:$L$2503,$L2301,$O$3:$O$2503,$O2301,$I$3:$I$2503,$I2301)),"-")</f>
        <v>-</v>
      </c>
      <c r="AC2301" s="27" t="str">
        <f t="shared" si="216"/>
        <v>-</v>
      </c>
    </row>
    <row r="2302" spans="1:29" s="1" customFormat="1">
      <c r="A2302" s="13"/>
      <c r="B2302" s="107" t="str">
        <f>IF(COUNTA($A2302)&gt;0,VLOOKUP($A2302,Corsa!$A$1:$F$43,2,FALSE),"-")</f>
        <v>-</v>
      </c>
      <c r="C2302" s="11"/>
      <c r="D2302" s="13"/>
      <c r="E2302" s="13"/>
      <c r="F2302" s="46" t="str">
        <f>IF(COUNTA($A2302)&gt;0,VLOOKUP($A2302,Corsa!$A$1:$F$43,3,FALSE),"-")</f>
        <v>-</v>
      </c>
      <c r="G2302" s="28" t="str">
        <f>IF($D2302&gt;0,VLOOKUP($D2302,Iscrizioni!$A$2:$M$2502,9,FALSE),"-")</f>
        <v>-</v>
      </c>
      <c r="H2302" s="28" t="str">
        <f>IF($D2302&gt;0,VLOOKUP($D2302,Iscrizioni!$A$2:$M$2502,4,FALSE),"-")</f>
        <v>-</v>
      </c>
      <c r="I2302" s="27" t="str">
        <f>IF($D2302&gt;0,VLOOKUP($D2302,Iscrizioni!$A$2:$M$2502,5,FALSE),"-")</f>
        <v>-</v>
      </c>
      <c r="J2302" s="27" t="str">
        <f>IF($D2302&gt;0,VLOOKUP($D2302,Iscrizioni!$A$2:$M$2502,10,FALSE),"-")</f>
        <v>-</v>
      </c>
      <c r="K2302" s="27" t="str">
        <f t="shared" si="214"/>
        <v>-</v>
      </c>
      <c r="L2302" s="46" t="str">
        <f>IF($D2302&gt;0,VLOOKUP($D2302,Iscrizioni!$A$2:$M$2502,11,FALSE),"-")</f>
        <v>-</v>
      </c>
      <c r="M2302" s="27" t="str">
        <f>IF($D2302&gt;0,VLOOKUP($D2302,Iscrizioni!$A$2:$N$2502,12,FALSE),"-")</f>
        <v>-</v>
      </c>
      <c r="N2302" s="46" t="str">
        <f>IF($D2302&gt;0,VLOOKUP($D2302,Iscrizioni!$A$2:$M$2502,6,FALSE),"-")</f>
        <v>-</v>
      </c>
      <c r="O2302" s="107" t="str">
        <f>IF($D2302&gt;0,VLOOKUP($D2302,Iscrizioni!$A$2:$M$2502,7,FALSE),"-")</f>
        <v>-</v>
      </c>
      <c r="P2302" s="46" t="str">
        <f>IF($D2302&gt;0,VLOOKUP(LEFT($N2302,1),Regione!$A$2:$C$21,2,FALSE),"-")</f>
        <v>-</v>
      </c>
      <c r="Q2302" s="112" t="str">
        <f ca="1">IF($D2302&gt;0,NormalizzaTempo("D",CELL("tipo",$E2302),$E2302),"-")</f>
        <v>-</v>
      </c>
      <c r="R2302" s="27" t="str">
        <f>IF($D2302&gt;0,VLOOKUP($D2302,Iscrizioni!$A$2:$M$2502,13,FALSE),"-")</f>
        <v>-</v>
      </c>
      <c r="S2302" s="112" t="str">
        <f t="shared" si="217"/>
        <v>-</v>
      </c>
      <c r="T2302" s="112" t="str">
        <f>IF($D2302&gt;0,SUMIFS($S$3:$S2302,$X$3:$X2302,1,$J$3:$J2302,$J2302),"-")</f>
        <v>-</v>
      </c>
      <c r="U2302" s="112" t="str">
        <f t="shared" si="218"/>
        <v>-</v>
      </c>
      <c r="V2302" s="112" t="str">
        <f t="shared" si="215"/>
        <v>-</v>
      </c>
      <c r="W2302" s="27" t="str">
        <f>IF(LEN($C2302)=0,IF($D2302&gt;0,COUNTIFS($A$3:$A2302,$A2302),"-"),"Escluso")</f>
        <v>-</v>
      </c>
      <c r="X2302" s="2" t="str">
        <f>IF(LEN($C2302)=0,IF($D2302&gt;0,COUNTIFS($J$3:$J2302,$J2302,$C$3:$C2302,""),"-"),"Escluso")</f>
        <v>-</v>
      </c>
      <c r="Y2302" s="127" t="str">
        <f t="shared" si="219"/>
        <v>-</v>
      </c>
      <c r="Z2302" s="2" t="str">
        <f>IF($D2302&gt;0,COUNTIFS($O$3:$O2302,$O2302,$L$3:$L2302,$L2302,$I$3:$I2302,$I2302),"-")</f>
        <v>-</v>
      </c>
      <c r="AA2302" s="27" t="str">
        <f>IF($D2302&gt;0,IF(OR($Z2302 &gt;1,$L2302&lt;&gt;"Adulti"),0,VLOOKUP($P2302,Regione!$B$2:$C$22,2,FALSE)),"-")</f>
        <v>-</v>
      </c>
      <c r="AB2302" s="27" t="str">
        <f>IF($D2302&gt;0,IF(COUNTIFS($O$3:$O2302,$O2302,$L$3:$L2302,$L2302,$I$3:$I2302,$I2302) &gt;1,0,SUMIFS($Y$3:$Y$2503,$L$3:$L$2503,$L2302,$O$3:$O$2503,$O2302,$I$3:$I$2503,$I2302)),"-")</f>
        <v>-</v>
      </c>
      <c r="AC2302" s="27" t="str">
        <f t="shared" si="216"/>
        <v>-</v>
      </c>
    </row>
    <row r="2303" spans="1:29" s="1" customFormat="1">
      <c r="A2303" s="13"/>
      <c r="B2303" s="107" t="str">
        <f>IF(COUNTA($A2303)&gt;0,VLOOKUP($A2303,Corsa!$A$1:$F$43,2,FALSE),"-")</f>
        <v>-</v>
      </c>
      <c r="C2303" s="11"/>
      <c r="D2303" s="13"/>
      <c r="E2303" s="13"/>
      <c r="F2303" s="46" t="str">
        <f>IF(COUNTA($A2303)&gt;0,VLOOKUP($A2303,Corsa!$A$1:$F$43,3,FALSE),"-")</f>
        <v>-</v>
      </c>
      <c r="G2303" s="28" t="str">
        <f>IF($D2303&gt;0,VLOOKUP($D2303,Iscrizioni!$A$2:$M$2502,9,FALSE),"-")</f>
        <v>-</v>
      </c>
      <c r="H2303" s="28" t="str">
        <f>IF($D2303&gt;0,VLOOKUP($D2303,Iscrizioni!$A$2:$M$2502,4,FALSE),"-")</f>
        <v>-</v>
      </c>
      <c r="I2303" s="27" t="str">
        <f>IF($D2303&gt;0,VLOOKUP($D2303,Iscrizioni!$A$2:$M$2502,5,FALSE),"-")</f>
        <v>-</v>
      </c>
      <c r="J2303" s="27" t="str">
        <f>IF($D2303&gt;0,VLOOKUP($D2303,Iscrizioni!$A$2:$M$2502,10,FALSE),"-")</f>
        <v>-</v>
      </c>
      <c r="K2303" s="27" t="str">
        <f t="shared" si="214"/>
        <v>-</v>
      </c>
      <c r="L2303" s="46" t="str">
        <f>IF($D2303&gt;0,VLOOKUP($D2303,Iscrizioni!$A$2:$M$2502,11,FALSE),"-")</f>
        <v>-</v>
      </c>
      <c r="M2303" s="27" t="str">
        <f>IF($D2303&gt;0,VLOOKUP($D2303,Iscrizioni!$A$2:$N$2502,12,FALSE),"-")</f>
        <v>-</v>
      </c>
      <c r="N2303" s="46" t="str">
        <f>IF($D2303&gt;0,VLOOKUP($D2303,Iscrizioni!$A$2:$M$2502,6,FALSE),"-")</f>
        <v>-</v>
      </c>
      <c r="O2303" s="107" t="str">
        <f>IF($D2303&gt;0,VLOOKUP($D2303,Iscrizioni!$A$2:$M$2502,7,FALSE),"-")</f>
        <v>-</v>
      </c>
      <c r="P2303" s="46" t="str">
        <f>IF($D2303&gt;0,VLOOKUP(LEFT($N2303,1),Regione!$A$2:$C$21,2,FALSE),"-")</f>
        <v>-</v>
      </c>
      <c r="Q2303" s="112" t="str">
        <f ca="1">IF($D2303&gt;0,NormalizzaTempo("D",CELL("tipo",$E2303),$E2303),"-")</f>
        <v>-</v>
      </c>
      <c r="R2303" s="27" t="str">
        <f>IF($D2303&gt;0,VLOOKUP($D2303,Iscrizioni!$A$2:$M$2502,13,FALSE),"-")</f>
        <v>-</v>
      </c>
      <c r="S2303" s="112" t="str">
        <f t="shared" si="217"/>
        <v>-</v>
      </c>
      <c r="T2303" s="112" t="str">
        <f>IF($D2303&gt;0,SUMIFS($S$3:$S2303,$X$3:$X2303,1,$J$3:$J2303,$J2303),"-")</f>
        <v>-</v>
      </c>
      <c r="U2303" s="112" t="str">
        <f t="shared" si="218"/>
        <v>-</v>
      </c>
      <c r="V2303" s="112" t="str">
        <f t="shared" si="215"/>
        <v>-</v>
      </c>
      <c r="W2303" s="27" t="str">
        <f>IF(LEN($C2303)=0,IF($D2303&gt;0,COUNTIFS($A$3:$A2303,$A2303),"-"),"Escluso")</f>
        <v>-</v>
      </c>
      <c r="X2303" s="2" t="str">
        <f>IF(LEN($C2303)=0,IF($D2303&gt;0,COUNTIFS($J$3:$J2303,$J2303,$C$3:$C2303,""),"-"),"Escluso")</f>
        <v>-</v>
      </c>
      <c r="Y2303" s="127" t="str">
        <f t="shared" si="219"/>
        <v>-</v>
      </c>
      <c r="Z2303" s="2" t="str">
        <f>IF($D2303&gt;0,COUNTIFS($O$3:$O2303,$O2303,$L$3:$L2303,$L2303,$I$3:$I2303,$I2303),"-")</f>
        <v>-</v>
      </c>
      <c r="AA2303" s="27" t="str">
        <f>IF($D2303&gt;0,IF(OR($Z2303 &gt;1,$L2303&lt;&gt;"Adulti"),0,VLOOKUP($P2303,Regione!$B$2:$C$22,2,FALSE)),"-")</f>
        <v>-</v>
      </c>
      <c r="AB2303" s="27" t="str">
        <f>IF($D2303&gt;0,IF(COUNTIFS($O$3:$O2303,$O2303,$L$3:$L2303,$L2303,$I$3:$I2303,$I2303) &gt;1,0,SUMIFS($Y$3:$Y$2503,$L$3:$L$2503,$L2303,$O$3:$O$2503,$O2303,$I$3:$I$2503,$I2303)),"-")</f>
        <v>-</v>
      </c>
      <c r="AC2303" s="27" t="str">
        <f t="shared" si="216"/>
        <v>-</v>
      </c>
    </row>
    <row r="2304" spans="1:29" s="1" customFormat="1">
      <c r="A2304" s="13"/>
      <c r="B2304" s="107" t="str">
        <f>IF(COUNTA($A2304)&gt;0,VLOOKUP($A2304,Corsa!$A$1:$F$43,2,FALSE),"-")</f>
        <v>-</v>
      </c>
      <c r="C2304" s="11"/>
      <c r="D2304" s="13"/>
      <c r="E2304" s="13"/>
      <c r="F2304" s="46" t="str">
        <f>IF(COUNTA($A2304)&gt;0,VLOOKUP($A2304,Corsa!$A$1:$F$43,3,FALSE),"-")</f>
        <v>-</v>
      </c>
      <c r="G2304" s="28" t="str">
        <f>IF($D2304&gt;0,VLOOKUP($D2304,Iscrizioni!$A$2:$M$2502,9,FALSE),"-")</f>
        <v>-</v>
      </c>
      <c r="H2304" s="28" t="str">
        <f>IF($D2304&gt;0,VLOOKUP($D2304,Iscrizioni!$A$2:$M$2502,4,FALSE),"-")</f>
        <v>-</v>
      </c>
      <c r="I2304" s="27" t="str">
        <f>IF($D2304&gt;0,VLOOKUP($D2304,Iscrizioni!$A$2:$M$2502,5,FALSE),"-")</f>
        <v>-</v>
      </c>
      <c r="J2304" s="27" t="str">
        <f>IF($D2304&gt;0,VLOOKUP($D2304,Iscrizioni!$A$2:$M$2502,10,FALSE),"-")</f>
        <v>-</v>
      </c>
      <c r="K2304" s="27" t="str">
        <f t="shared" si="214"/>
        <v>-</v>
      </c>
      <c r="L2304" s="46" t="str">
        <f>IF($D2304&gt;0,VLOOKUP($D2304,Iscrizioni!$A$2:$M$2502,11,FALSE),"-")</f>
        <v>-</v>
      </c>
      <c r="M2304" s="27" t="str">
        <f>IF($D2304&gt;0,VLOOKUP($D2304,Iscrizioni!$A$2:$N$2502,12,FALSE),"-")</f>
        <v>-</v>
      </c>
      <c r="N2304" s="46" t="str">
        <f>IF($D2304&gt;0,VLOOKUP($D2304,Iscrizioni!$A$2:$M$2502,6,FALSE),"-")</f>
        <v>-</v>
      </c>
      <c r="O2304" s="107" t="str">
        <f>IF($D2304&gt;0,VLOOKUP($D2304,Iscrizioni!$A$2:$M$2502,7,FALSE),"-")</f>
        <v>-</v>
      </c>
      <c r="P2304" s="46" t="str">
        <f>IF($D2304&gt;0,VLOOKUP(LEFT($N2304,1),Regione!$A$2:$C$21,2,FALSE),"-")</f>
        <v>-</v>
      </c>
      <c r="Q2304" s="112" t="str">
        <f ca="1">IF($D2304&gt;0,NormalizzaTempo("D",CELL("tipo",$E2304),$E2304),"-")</f>
        <v>-</v>
      </c>
      <c r="R2304" s="27" t="str">
        <f>IF($D2304&gt;0,VLOOKUP($D2304,Iscrizioni!$A$2:$M$2502,13,FALSE),"-")</f>
        <v>-</v>
      </c>
      <c r="S2304" s="112" t="str">
        <f t="shared" si="217"/>
        <v>-</v>
      </c>
      <c r="T2304" s="112" t="str">
        <f>IF($D2304&gt;0,SUMIFS($S$3:$S2304,$X$3:$X2304,1,$J$3:$J2304,$J2304),"-")</f>
        <v>-</v>
      </c>
      <c r="U2304" s="112" t="str">
        <f t="shared" si="218"/>
        <v>-</v>
      </c>
      <c r="V2304" s="112" t="str">
        <f t="shared" si="215"/>
        <v>-</v>
      </c>
      <c r="W2304" s="27" t="str">
        <f>IF(LEN($C2304)=0,IF($D2304&gt;0,COUNTIFS($A$3:$A2304,$A2304),"-"),"Escluso")</f>
        <v>-</v>
      </c>
      <c r="X2304" s="2" t="str">
        <f>IF(LEN($C2304)=0,IF($D2304&gt;0,COUNTIFS($J$3:$J2304,$J2304,$C$3:$C2304,""),"-"),"Escluso")</f>
        <v>-</v>
      </c>
      <c r="Y2304" s="127" t="str">
        <f t="shared" si="219"/>
        <v>-</v>
      </c>
      <c r="Z2304" s="2" t="str">
        <f>IF($D2304&gt;0,COUNTIFS($O$3:$O2304,$O2304,$L$3:$L2304,$L2304,$I$3:$I2304,$I2304),"-")</f>
        <v>-</v>
      </c>
      <c r="AA2304" s="27" t="str">
        <f>IF($D2304&gt;0,IF(OR($Z2304 &gt;1,$L2304&lt;&gt;"Adulti"),0,VLOOKUP($P2304,Regione!$B$2:$C$22,2,FALSE)),"-")</f>
        <v>-</v>
      </c>
      <c r="AB2304" s="27" t="str">
        <f>IF($D2304&gt;0,IF(COUNTIFS($O$3:$O2304,$O2304,$L$3:$L2304,$L2304,$I$3:$I2304,$I2304) &gt;1,0,SUMIFS($Y$3:$Y$2503,$L$3:$L$2503,$L2304,$O$3:$O$2503,$O2304,$I$3:$I$2503,$I2304)),"-")</f>
        <v>-</v>
      </c>
      <c r="AC2304" s="27" t="str">
        <f t="shared" si="216"/>
        <v>-</v>
      </c>
    </row>
    <row r="2305" spans="1:29" s="1" customFormat="1">
      <c r="A2305" s="13"/>
      <c r="B2305" s="107" t="str">
        <f>IF(COUNTA($A2305)&gt;0,VLOOKUP($A2305,Corsa!$A$1:$F$43,2,FALSE),"-")</f>
        <v>-</v>
      </c>
      <c r="C2305" s="11"/>
      <c r="D2305" s="13"/>
      <c r="E2305" s="13"/>
      <c r="F2305" s="46" t="str">
        <f>IF(COUNTA($A2305)&gt;0,VLOOKUP($A2305,Corsa!$A$1:$F$43,3,FALSE),"-")</f>
        <v>-</v>
      </c>
      <c r="G2305" s="28" t="str">
        <f>IF($D2305&gt;0,VLOOKUP($D2305,Iscrizioni!$A$2:$M$2502,9,FALSE),"-")</f>
        <v>-</v>
      </c>
      <c r="H2305" s="28" t="str">
        <f>IF($D2305&gt;0,VLOOKUP($D2305,Iscrizioni!$A$2:$M$2502,4,FALSE),"-")</f>
        <v>-</v>
      </c>
      <c r="I2305" s="27" t="str">
        <f>IF($D2305&gt;0,VLOOKUP($D2305,Iscrizioni!$A$2:$M$2502,5,FALSE),"-")</f>
        <v>-</v>
      </c>
      <c r="J2305" s="27" t="str">
        <f>IF($D2305&gt;0,VLOOKUP($D2305,Iscrizioni!$A$2:$M$2502,10,FALSE),"-")</f>
        <v>-</v>
      </c>
      <c r="K2305" s="27" t="str">
        <f t="shared" si="214"/>
        <v>-</v>
      </c>
      <c r="L2305" s="46" t="str">
        <f>IF($D2305&gt;0,VLOOKUP($D2305,Iscrizioni!$A$2:$M$2502,11,FALSE),"-")</f>
        <v>-</v>
      </c>
      <c r="M2305" s="27" t="str">
        <f>IF($D2305&gt;0,VLOOKUP($D2305,Iscrizioni!$A$2:$N$2502,12,FALSE),"-")</f>
        <v>-</v>
      </c>
      <c r="N2305" s="46" t="str">
        <f>IF($D2305&gt;0,VLOOKUP($D2305,Iscrizioni!$A$2:$M$2502,6,FALSE),"-")</f>
        <v>-</v>
      </c>
      <c r="O2305" s="107" t="str">
        <f>IF($D2305&gt;0,VLOOKUP($D2305,Iscrizioni!$A$2:$M$2502,7,FALSE),"-")</f>
        <v>-</v>
      </c>
      <c r="P2305" s="46" t="str">
        <f>IF($D2305&gt;0,VLOOKUP(LEFT($N2305,1),Regione!$A$2:$C$21,2,FALSE),"-")</f>
        <v>-</v>
      </c>
      <c r="Q2305" s="112" t="str">
        <f ca="1">IF($D2305&gt;0,NormalizzaTempo("D",CELL("tipo",$E2305),$E2305),"-")</f>
        <v>-</v>
      </c>
      <c r="R2305" s="27" t="str">
        <f>IF($D2305&gt;0,VLOOKUP($D2305,Iscrizioni!$A$2:$M$2502,13,FALSE),"-")</f>
        <v>-</v>
      </c>
      <c r="S2305" s="112" t="str">
        <f t="shared" si="217"/>
        <v>-</v>
      </c>
      <c r="T2305" s="112" t="str">
        <f>IF($D2305&gt;0,SUMIFS($S$3:$S2305,$X$3:$X2305,1,$J$3:$J2305,$J2305),"-")</f>
        <v>-</v>
      </c>
      <c r="U2305" s="112" t="str">
        <f t="shared" si="218"/>
        <v>-</v>
      </c>
      <c r="V2305" s="112" t="str">
        <f t="shared" si="215"/>
        <v>-</v>
      </c>
      <c r="W2305" s="27" t="str">
        <f>IF(LEN($C2305)=0,IF($D2305&gt;0,COUNTIFS($A$3:$A2305,$A2305),"-"),"Escluso")</f>
        <v>-</v>
      </c>
      <c r="X2305" s="2" t="str">
        <f>IF(LEN($C2305)=0,IF($D2305&gt;0,COUNTIFS($J$3:$J2305,$J2305,$C$3:$C2305,""),"-"),"Escluso")</f>
        <v>-</v>
      </c>
      <c r="Y2305" s="127" t="str">
        <f t="shared" si="219"/>
        <v>-</v>
      </c>
      <c r="Z2305" s="2" t="str">
        <f>IF($D2305&gt;0,COUNTIFS($O$3:$O2305,$O2305,$L$3:$L2305,$L2305,$I$3:$I2305,$I2305),"-")</f>
        <v>-</v>
      </c>
      <c r="AA2305" s="27" t="str">
        <f>IF($D2305&gt;0,IF(OR($Z2305 &gt;1,$L2305&lt;&gt;"Adulti"),0,VLOOKUP($P2305,Regione!$B$2:$C$22,2,FALSE)),"-")</f>
        <v>-</v>
      </c>
      <c r="AB2305" s="27" t="str">
        <f>IF($D2305&gt;0,IF(COUNTIFS($O$3:$O2305,$O2305,$L$3:$L2305,$L2305,$I$3:$I2305,$I2305) &gt;1,0,SUMIFS($Y$3:$Y$2503,$L$3:$L$2503,$L2305,$O$3:$O$2503,$O2305,$I$3:$I$2503,$I2305)),"-")</f>
        <v>-</v>
      </c>
      <c r="AC2305" s="27" t="str">
        <f t="shared" si="216"/>
        <v>-</v>
      </c>
    </row>
    <row r="2306" spans="1:29" s="1" customFormat="1">
      <c r="A2306" s="13"/>
      <c r="B2306" s="107" t="str">
        <f>IF(COUNTA($A2306)&gt;0,VLOOKUP($A2306,Corsa!$A$1:$F$43,2,FALSE),"-")</f>
        <v>-</v>
      </c>
      <c r="C2306" s="11"/>
      <c r="D2306" s="13"/>
      <c r="E2306" s="13"/>
      <c r="F2306" s="46" t="str">
        <f>IF(COUNTA($A2306)&gt;0,VLOOKUP($A2306,Corsa!$A$1:$F$43,3,FALSE),"-")</f>
        <v>-</v>
      </c>
      <c r="G2306" s="28" t="str">
        <f>IF($D2306&gt;0,VLOOKUP($D2306,Iscrizioni!$A$2:$M$2502,9,FALSE),"-")</f>
        <v>-</v>
      </c>
      <c r="H2306" s="28" t="str">
        <f>IF($D2306&gt;0,VLOOKUP($D2306,Iscrizioni!$A$2:$M$2502,4,FALSE),"-")</f>
        <v>-</v>
      </c>
      <c r="I2306" s="27" t="str">
        <f>IF($D2306&gt;0,VLOOKUP($D2306,Iscrizioni!$A$2:$M$2502,5,FALSE),"-")</f>
        <v>-</v>
      </c>
      <c r="J2306" s="27" t="str">
        <f>IF($D2306&gt;0,VLOOKUP($D2306,Iscrizioni!$A$2:$M$2502,10,FALSE),"-")</f>
        <v>-</v>
      </c>
      <c r="K2306" s="27" t="str">
        <f t="shared" si="214"/>
        <v>-</v>
      </c>
      <c r="L2306" s="46" t="str">
        <f>IF($D2306&gt;0,VLOOKUP($D2306,Iscrizioni!$A$2:$M$2502,11,FALSE),"-")</f>
        <v>-</v>
      </c>
      <c r="M2306" s="27" t="str">
        <f>IF($D2306&gt;0,VLOOKUP($D2306,Iscrizioni!$A$2:$N$2502,12,FALSE),"-")</f>
        <v>-</v>
      </c>
      <c r="N2306" s="46" t="str">
        <f>IF($D2306&gt;0,VLOOKUP($D2306,Iscrizioni!$A$2:$M$2502,6,FALSE),"-")</f>
        <v>-</v>
      </c>
      <c r="O2306" s="107" t="str">
        <f>IF($D2306&gt;0,VLOOKUP($D2306,Iscrizioni!$A$2:$M$2502,7,FALSE),"-")</f>
        <v>-</v>
      </c>
      <c r="P2306" s="46" t="str">
        <f>IF($D2306&gt;0,VLOOKUP(LEFT($N2306,1),Regione!$A$2:$C$21,2,FALSE),"-")</f>
        <v>-</v>
      </c>
      <c r="Q2306" s="112" t="str">
        <f ca="1">IF($D2306&gt;0,NormalizzaTempo("D",CELL("tipo",$E2306),$E2306),"-")</f>
        <v>-</v>
      </c>
      <c r="R2306" s="27" t="str">
        <f>IF($D2306&gt;0,VLOOKUP($D2306,Iscrizioni!$A$2:$M$2502,13,FALSE),"-")</f>
        <v>-</v>
      </c>
      <c r="S2306" s="112" t="str">
        <f t="shared" si="217"/>
        <v>-</v>
      </c>
      <c r="T2306" s="112" t="str">
        <f>IF($D2306&gt;0,SUMIFS($S$3:$S2306,$X$3:$X2306,1,$J$3:$J2306,$J2306),"-")</f>
        <v>-</v>
      </c>
      <c r="U2306" s="112" t="str">
        <f t="shared" si="218"/>
        <v>-</v>
      </c>
      <c r="V2306" s="112" t="str">
        <f t="shared" si="215"/>
        <v>-</v>
      </c>
      <c r="W2306" s="27" t="str">
        <f>IF(LEN($C2306)=0,IF($D2306&gt;0,COUNTIFS($A$3:$A2306,$A2306),"-"),"Escluso")</f>
        <v>-</v>
      </c>
      <c r="X2306" s="2" t="str">
        <f>IF(LEN($C2306)=0,IF($D2306&gt;0,COUNTIFS($J$3:$J2306,$J2306,$C$3:$C2306,""),"-"),"Escluso")</f>
        <v>-</v>
      </c>
      <c r="Y2306" s="127" t="str">
        <f t="shared" si="219"/>
        <v>-</v>
      </c>
      <c r="Z2306" s="2" t="str">
        <f>IF($D2306&gt;0,COUNTIFS($O$3:$O2306,$O2306,$L$3:$L2306,$L2306,$I$3:$I2306,$I2306),"-")</f>
        <v>-</v>
      </c>
      <c r="AA2306" s="27" t="str">
        <f>IF($D2306&gt;0,IF(OR($Z2306 &gt;1,$L2306&lt;&gt;"Adulti"),0,VLOOKUP($P2306,Regione!$B$2:$C$22,2,FALSE)),"-")</f>
        <v>-</v>
      </c>
      <c r="AB2306" s="27" t="str">
        <f>IF($D2306&gt;0,IF(COUNTIFS($O$3:$O2306,$O2306,$L$3:$L2306,$L2306,$I$3:$I2306,$I2306) &gt;1,0,SUMIFS($Y$3:$Y$2503,$L$3:$L$2503,$L2306,$O$3:$O$2503,$O2306,$I$3:$I$2503,$I2306)),"-")</f>
        <v>-</v>
      </c>
      <c r="AC2306" s="27" t="str">
        <f t="shared" si="216"/>
        <v>-</v>
      </c>
    </row>
    <row r="2307" spans="1:29" s="1" customFormat="1">
      <c r="A2307" s="13"/>
      <c r="B2307" s="107" t="str">
        <f>IF(COUNTA($A2307)&gt;0,VLOOKUP($A2307,Corsa!$A$1:$F$43,2,FALSE),"-")</f>
        <v>-</v>
      </c>
      <c r="C2307" s="11"/>
      <c r="D2307" s="13"/>
      <c r="E2307" s="13"/>
      <c r="F2307" s="46" t="str">
        <f>IF(COUNTA($A2307)&gt;0,VLOOKUP($A2307,Corsa!$A$1:$F$43,3,FALSE),"-")</f>
        <v>-</v>
      </c>
      <c r="G2307" s="28" t="str">
        <f>IF($D2307&gt;0,VLOOKUP($D2307,Iscrizioni!$A$2:$M$2502,9,FALSE),"-")</f>
        <v>-</v>
      </c>
      <c r="H2307" s="28" t="str">
        <f>IF($D2307&gt;0,VLOOKUP($D2307,Iscrizioni!$A$2:$M$2502,4,FALSE),"-")</f>
        <v>-</v>
      </c>
      <c r="I2307" s="27" t="str">
        <f>IF($D2307&gt;0,VLOOKUP($D2307,Iscrizioni!$A$2:$M$2502,5,FALSE),"-")</f>
        <v>-</v>
      </c>
      <c r="J2307" s="27" t="str">
        <f>IF($D2307&gt;0,VLOOKUP($D2307,Iscrizioni!$A$2:$M$2502,10,FALSE),"-")</f>
        <v>-</v>
      </c>
      <c r="K2307" s="27" t="str">
        <f t="shared" ref="K2307:K2370" si="220">IF(D2307&gt;0,IF(IFERROR(SEARCH(J2307,F2307),0)=0,"Verifica","ok"),"-")</f>
        <v>-</v>
      </c>
      <c r="L2307" s="46" t="str">
        <f>IF($D2307&gt;0,VLOOKUP($D2307,Iscrizioni!$A$2:$M$2502,11,FALSE),"-")</f>
        <v>-</v>
      </c>
      <c r="M2307" s="27" t="str">
        <f>IF($D2307&gt;0,VLOOKUP($D2307,Iscrizioni!$A$2:$N$2502,12,FALSE),"-")</f>
        <v>-</v>
      </c>
      <c r="N2307" s="46" t="str">
        <f>IF($D2307&gt;0,VLOOKUP($D2307,Iscrizioni!$A$2:$M$2502,6,FALSE),"-")</f>
        <v>-</v>
      </c>
      <c r="O2307" s="107" t="str">
        <f>IF($D2307&gt;0,VLOOKUP($D2307,Iscrizioni!$A$2:$M$2502,7,FALSE),"-")</f>
        <v>-</v>
      </c>
      <c r="P2307" s="46" t="str">
        <f>IF($D2307&gt;0,VLOOKUP(LEFT($N2307,1),Regione!$A$2:$C$21,2,FALSE),"-")</f>
        <v>-</v>
      </c>
      <c r="Q2307" s="112" t="str">
        <f ca="1">IF($D2307&gt;0,NormalizzaTempo("D",CELL("tipo",$E2307),$E2307),"-")</f>
        <v>-</v>
      </c>
      <c r="R2307" s="27" t="str">
        <f>IF($D2307&gt;0,VLOOKUP($D2307,Iscrizioni!$A$2:$M$2502,13,FALSE),"-")</f>
        <v>-</v>
      </c>
      <c r="S2307" s="112" t="str">
        <f t="shared" si="217"/>
        <v>-</v>
      </c>
      <c r="T2307" s="112" t="str">
        <f>IF($D2307&gt;0,SUMIFS($S$3:$S2307,$X$3:$X2307,1,$J$3:$J2307,$J2307),"-")</f>
        <v>-</v>
      </c>
      <c r="U2307" s="112" t="str">
        <f t="shared" si="218"/>
        <v>-</v>
      </c>
      <c r="V2307" s="112" t="str">
        <f t="shared" si="215"/>
        <v>-</v>
      </c>
      <c r="W2307" s="27" t="str">
        <f>IF(LEN($C2307)=0,IF($D2307&gt;0,COUNTIFS($A$3:$A2307,$A2307),"-"),"Escluso")</f>
        <v>-</v>
      </c>
      <c r="X2307" s="2" t="str">
        <f>IF(LEN($C2307)=0,IF($D2307&gt;0,COUNTIFS($J$3:$J2307,$J2307,$C$3:$C2307,""),"-"),"Escluso")</f>
        <v>-</v>
      </c>
      <c r="Y2307" s="127" t="str">
        <f t="shared" si="219"/>
        <v>-</v>
      </c>
      <c r="Z2307" s="2" t="str">
        <f>IF($D2307&gt;0,COUNTIFS($O$3:$O2307,$O2307,$L$3:$L2307,$L2307,$I$3:$I2307,$I2307),"-")</f>
        <v>-</v>
      </c>
      <c r="AA2307" s="27" t="str">
        <f>IF($D2307&gt;0,IF(OR($Z2307 &gt;1,$L2307&lt;&gt;"Adulti"),0,VLOOKUP($P2307,Regione!$B$2:$C$22,2,FALSE)),"-")</f>
        <v>-</v>
      </c>
      <c r="AB2307" s="27" t="str">
        <f>IF($D2307&gt;0,IF(COUNTIFS($O$3:$O2307,$O2307,$L$3:$L2307,$L2307,$I$3:$I2307,$I2307) &gt;1,0,SUMIFS($Y$3:$Y$2503,$L$3:$L$2503,$L2307,$O$3:$O$2503,$O2307,$I$3:$I$2503,$I2307)),"-")</f>
        <v>-</v>
      </c>
      <c r="AC2307" s="27" t="str">
        <f t="shared" si="216"/>
        <v>-</v>
      </c>
    </row>
    <row r="2308" spans="1:29" s="1" customFormat="1">
      <c r="A2308" s="13"/>
      <c r="B2308" s="107" t="str">
        <f>IF(COUNTA($A2308)&gt;0,VLOOKUP($A2308,Corsa!$A$1:$F$43,2,FALSE),"-")</f>
        <v>-</v>
      </c>
      <c r="C2308" s="11"/>
      <c r="D2308" s="13"/>
      <c r="E2308" s="13"/>
      <c r="F2308" s="46" t="str">
        <f>IF(COUNTA($A2308)&gt;0,VLOOKUP($A2308,Corsa!$A$1:$F$43,3,FALSE),"-")</f>
        <v>-</v>
      </c>
      <c r="G2308" s="28" t="str">
        <f>IF($D2308&gt;0,VLOOKUP($D2308,Iscrizioni!$A$2:$M$2502,9,FALSE),"-")</f>
        <v>-</v>
      </c>
      <c r="H2308" s="28" t="str">
        <f>IF($D2308&gt;0,VLOOKUP($D2308,Iscrizioni!$A$2:$M$2502,4,FALSE),"-")</f>
        <v>-</v>
      </c>
      <c r="I2308" s="27" t="str">
        <f>IF($D2308&gt;0,VLOOKUP($D2308,Iscrizioni!$A$2:$M$2502,5,FALSE),"-")</f>
        <v>-</v>
      </c>
      <c r="J2308" s="27" t="str">
        <f>IF($D2308&gt;0,VLOOKUP($D2308,Iscrizioni!$A$2:$M$2502,10,FALSE),"-")</f>
        <v>-</v>
      </c>
      <c r="K2308" s="27" t="str">
        <f t="shared" si="220"/>
        <v>-</v>
      </c>
      <c r="L2308" s="46" t="str">
        <f>IF($D2308&gt;0,VLOOKUP($D2308,Iscrizioni!$A$2:$M$2502,11,FALSE),"-")</f>
        <v>-</v>
      </c>
      <c r="M2308" s="27" t="str">
        <f>IF($D2308&gt;0,VLOOKUP($D2308,Iscrizioni!$A$2:$N$2502,12,FALSE),"-")</f>
        <v>-</v>
      </c>
      <c r="N2308" s="46" t="str">
        <f>IF($D2308&gt;0,VLOOKUP($D2308,Iscrizioni!$A$2:$M$2502,6,FALSE),"-")</f>
        <v>-</v>
      </c>
      <c r="O2308" s="107" t="str">
        <f>IF($D2308&gt;0,VLOOKUP($D2308,Iscrizioni!$A$2:$M$2502,7,FALSE),"-")</f>
        <v>-</v>
      </c>
      <c r="P2308" s="46" t="str">
        <f>IF($D2308&gt;0,VLOOKUP(LEFT($N2308,1),Regione!$A$2:$C$21,2,FALSE),"-")</f>
        <v>-</v>
      </c>
      <c r="Q2308" s="112" t="str">
        <f ca="1">IF($D2308&gt;0,NormalizzaTempo("D",CELL("tipo",$E2308),$E2308),"-")</f>
        <v>-</v>
      </c>
      <c r="R2308" s="27" t="str">
        <f>IF($D2308&gt;0,VLOOKUP($D2308,Iscrizioni!$A$2:$M$2502,13,FALSE),"-")</f>
        <v>-</v>
      </c>
      <c r="S2308" s="112" t="str">
        <f t="shared" si="217"/>
        <v>-</v>
      </c>
      <c r="T2308" s="112" t="str">
        <f>IF($D2308&gt;0,SUMIFS($S$3:$S2308,$X$3:$X2308,1,$J$3:$J2308,$J2308),"-")</f>
        <v>-</v>
      </c>
      <c r="U2308" s="112" t="str">
        <f t="shared" si="218"/>
        <v>-</v>
      </c>
      <c r="V2308" s="112" t="str">
        <f t="shared" ref="V2308:V2371" si="221">IF(OR(AND($L2308="Adulti",LEN($C2308)=0,$U2308&lt;=$U$1), AND(OR($L2308="Giovanile",$L2308="Promozionale"),LEN($C2308)=0) ), "ok","-")</f>
        <v>-</v>
      </c>
      <c r="W2308" s="27" t="str">
        <f>IF(LEN($C2308)=0,IF($D2308&gt;0,COUNTIFS($A$3:$A2308,$A2308),"-"),"Escluso")</f>
        <v>-</v>
      </c>
      <c r="X2308" s="2" t="str">
        <f>IF(LEN($C2308)=0,IF($D2308&gt;0,COUNTIFS($J$3:$J2308,$J2308,$C$3:$C2308,""),"-"),"Escluso")</f>
        <v>-</v>
      </c>
      <c r="Y2308" s="127" t="str">
        <f t="shared" si="219"/>
        <v>-</v>
      </c>
      <c r="Z2308" s="2" t="str">
        <f>IF($D2308&gt;0,COUNTIFS($O$3:$O2308,$O2308,$L$3:$L2308,$L2308,$I$3:$I2308,$I2308),"-")</f>
        <v>-</v>
      </c>
      <c r="AA2308" s="27" t="str">
        <f>IF($D2308&gt;0,IF(OR($Z2308 &gt;1,$L2308&lt;&gt;"Adulti"),0,VLOOKUP($P2308,Regione!$B$2:$C$22,2,FALSE)),"-")</f>
        <v>-</v>
      </c>
      <c r="AB2308" s="27" t="str">
        <f>IF($D2308&gt;0,IF(COUNTIFS($O$3:$O2308,$O2308,$L$3:$L2308,$L2308,$I$3:$I2308,$I2308) &gt;1,0,SUMIFS($Y$3:$Y$2503,$L$3:$L$2503,$L2308,$O$3:$O$2503,$O2308,$I$3:$I$2503,$I2308)),"-")</f>
        <v>-</v>
      </c>
      <c r="AC2308" s="27" t="str">
        <f t="shared" si="216"/>
        <v>-</v>
      </c>
    </row>
    <row r="2309" spans="1:29" s="1" customFormat="1">
      <c r="A2309" s="13"/>
      <c r="B2309" s="107" t="str">
        <f>IF(COUNTA($A2309)&gt;0,VLOOKUP($A2309,Corsa!$A$1:$F$43,2,FALSE),"-")</f>
        <v>-</v>
      </c>
      <c r="C2309" s="11"/>
      <c r="D2309" s="13"/>
      <c r="E2309" s="13"/>
      <c r="F2309" s="46" t="str">
        <f>IF(COUNTA($A2309)&gt;0,VLOOKUP($A2309,Corsa!$A$1:$F$43,3,FALSE),"-")</f>
        <v>-</v>
      </c>
      <c r="G2309" s="28" t="str">
        <f>IF($D2309&gt;0,VLOOKUP($D2309,Iscrizioni!$A$2:$M$2502,9,FALSE),"-")</f>
        <v>-</v>
      </c>
      <c r="H2309" s="28" t="str">
        <f>IF($D2309&gt;0,VLOOKUP($D2309,Iscrizioni!$A$2:$M$2502,4,FALSE),"-")</f>
        <v>-</v>
      </c>
      <c r="I2309" s="27" t="str">
        <f>IF($D2309&gt;0,VLOOKUP($D2309,Iscrizioni!$A$2:$M$2502,5,FALSE),"-")</f>
        <v>-</v>
      </c>
      <c r="J2309" s="27" t="str">
        <f>IF($D2309&gt;0,VLOOKUP($D2309,Iscrizioni!$A$2:$M$2502,10,FALSE),"-")</f>
        <v>-</v>
      </c>
      <c r="K2309" s="27" t="str">
        <f t="shared" si="220"/>
        <v>-</v>
      </c>
      <c r="L2309" s="46" t="str">
        <f>IF($D2309&gt;0,VLOOKUP($D2309,Iscrizioni!$A$2:$M$2502,11,FALSE),"-")</f>
        <v>-</v>
      </c>
      <c r="M2309" s="27" t="str">
        <f>IF($D2309&gt;0,VLOOKUP($D2309,Iscrizioni!$A$2:$N$2502,12,FALSE),"-")</f>
        <v>-</v>
      </c>
      <c r="N2309" s="46" t="str">
        <f>IF($D2309&gt;0,VLOOKUP($D2309,Iscrizioni!$A$2:$M$2502,6,FALSE),"-")</f>
        <v>-</v>
      </c>
      <c r="O2309" s="107" t="str">
        <f>IF($D2309&gt;0,VLOOKUP($D2309,Iscrizioni!$A$2:$M$2502,7,FALSE),"-")</f>
        <v>-</v>
      </c>
      <c r="P2309" s="46" t="str">
        <f>IF($D2309&gt;0,VLOOKUP(LEFT($N2309,1),Regione!$A$2:$C$21,2,FALSE),"-")</f>
        <v>-</v>
      </c>
      <c r="Q2309" s="112" t="str">
        <f ca="1">IF($D2309&gt;0,NormalizzaTempo("D",CELL("tipo",$E2309),$E2309),"-")</f>
        <v>-</v>
      </c>
      <c r="R2309" s="27" t="str">
        <f>IF($D2309&gt;0,VLOOKUP($D2309,Iscrizioni!$A$2:$M$2502,13,FALSE),"-")</f>
        <v>-</v>
      </c>
      <c r="S2309" s="112" t="str">
        <f t="shared" si="217"/>
        <v>-</v>
      </c>
      <c r="T2309" s="112" t="str">
        <f>IF($D2309&gt;0,SUMIFS($S$3:$S2309,$X$3:$X2309,1,$J$3:$J2309,$J2309),"-")</f>
        <v>-</v>
      </c>
      <c r="U2309" s="112" t="str">
        <f t="shared" si="218"/>
        <v>-</v>
      </c>
      <c r="V2309" s="112" t="str">
        <f t="shared" si="221"/>
        <v>-</v>
      </c>
      <c r="W2309" s="27" t="str">
        <f>IF(LEN($C2309)=0,IF($D2309&gt;0,COUNTIFS($A$3:$A2309,$A2309),"-"),"Escluso")</f>
        <v>-</v>
      </c>
      <c r="X2309" s="2" t="str">
        <f>IF(LEN($C2309)=0,IF($D2309&gt;0,COUNTIFS($J$3:$J2309,$J2309,$C$3:$C2309,""),"-"),"Escluso")</f>
        <v>-</v>
      </c>
      <c r="Y2309" s="127" t="str">
        <f t="shared" si="219"/>
        <v>-</v>
      </c>
      <c r="Z2309" s="2" t="str">
        <f>IF($D2309&gt;0,COUNTIFS($O$3:$O2309,$O2309,$L$3:$L2309,$L2309,$I$3:$I2309,$I2309),"-")</f>
        <v>-</v>
      </c>
      <c r="AA2309" s="27" t="str">
        <f>IF($D2309&gt;0,IF(OR($Z2309 &gt;1,$L2309&lt;&gt;"Adulti"),0,VLOOKUP($P2309,Regione!$B$2:$C$22,2,FALSE)),"-")</f>
        <v>-</v>
      </c>
      <c r="AB2309" s="27" t="str">
        <f>IF($D2309&gt;0,IF(COUNTIFS($O$3:$O2309,$O2309,$L$3:$L2309,$L2309,$I$3:$I2309,$I2309) &gt;1,0,SUMIFS($Y$3:$Y$2503,$L$3:$L$2503,$L2309,$O$3:$O$2503,$O2309,$I$3:$I$2503,$I2309)),"-")</f>
        <v>-</v>
      </c>
      <c r="AC2309" s="27" t="str">
        <f t="shared" si="216"/>
        <v>-</v>
      </c>
    </row>
    <row r="2310" spans="1:29" s="1" customFormat="1">
      <c r="A2310" s="13"/>
      <c r="B2310" s="107" t="str">
        <f>IF(COUNTA($A2310)&gt;0,VLOOKUP($A2310,Corsa!$A$1:$F$43,2,FALSE),"-")</f>
        <v>-</v>
      </c>
      <c r="C2310" s="11"/>
      <c r="D2310" s="13"/>
      <c r="E2310" s="13"/>
      <c r="F2310" s="46" t="str">
        <f>IF(COUNTA($A2310)&gt;0,VLOOKUP($A2310,Corsa!$A$1:$F$43,3,FALSE),"-")</f>
        <v>-</v>
      </c>
      <c r="G2310" s="28" t="str">
        <f>IF($D2310&gt;0,VLOOKUP($D2310,Iscrizioni!$A$2:$M$2502,9,FALSE),"-")</f>
        <v>-</v>
      </c>
      <c r="H2310" s="28" t="str">
        <f>IF($D2310&gt;0,VLOOKUP($D2310,Iscrizioni!$A$2:$M$2502,4,FALSE),"-")</f>
        <v>-</v>
      </c>
      <c r="I2310" s="27" t="str">
        <f>IF($D2310&gt;0,VLOOKUP($D2310,Iscrizioni!$A$2:$M$2502,5,FALSE),"-")</f>
        <v>-</v>
      </c>
      <c r="J2310" s="27" t="str">
        <f>IF($D2310&gt;0,VLOOKUP($D2310,Iscrizioni!$A$2:$M$2502,10,FALSE),"-")</f>
        <v>-</v>
      </c>
      <c r="K2310" s="27" t="str">
        <f t="shared" si="220"/>
        <v>-</v>
      </c>
      <c r="L2310" s="46" t="str">
        <f>IF($D2310&gt;0,VLOOKUP($D2310,Iscrizioni!$A$2:$M$2502,11,FALSE),"-")</f>
        <v>-</v>
      </c>
      <c r="M2310" s="27" t="str">
        <f>IF($D2310&gt;0,VLOOKUP($D2310,Iscrizioni!$A$2:$N$2502,12,FALSE),"-")</f>
        <v>-</v>
      </c>
      <c r="N2310" s="46" t="str">
        <f>IF($D2310&gt;0,VLOOKUP($D2310,Iscrizioni!$A$2:$M$2502,6,FALSE),"-")</f>
        <v>-</v>
      </c>
      <c r="O2310" s="107" t="str">
        <f>IF($D2310&gt;0,VLOOKUP($D2310,Iscrizioni!$A$2:$M$2502,7,FALSE),"-")</f>
        <v>-</v>
      </c>
      <c r="P2310" s="46" t="str">
        <f>IF($D2310&gt;0,VLOOKUP(LEFT($N2310,1),Regione!$A$2:$C$21,2,FALSE),"-")</f>
        <v>-</v>
      </c>
      <c r="Q2310" s="112" t="str">
        <f ca="1">IF($D2310&gt;0,NormalizzaTempo("D",CELL("tipo",$E2310),$E2310),"-")</f>
        <v>-</v>
      </c>
      <c r="R2310" s="27" t="str">
        <f>IF($D2310&gt;0,VLOOKUP($D2310,Iscrizioni!$A$2:$M$2502,13,FALSE),"-")</f>
        <v>-</v>
      </c>
      <c r="S2310" s="112" t="str">
        <f t="shared" si="217"/>
        <v>-</v>
      </c>
      <c r="T2310" s="112" t="str">
        <f>IF($D2310&gt;0,SUMIFS($S$3:$S2310,$X$3:$X2310,1,$J$3:$J2310,$J2310),"-")</f>
        <v>-</v>
      </c>
      <c r="U2310" s="112" t="str">
        <f t="shared" si="218"/>
        <v>-</v>
      </c>
      <c r="V2310" s="112" t="str">
        <f t="shared" si="221"/>
        <v>-</v>
      </c>
      <c r="W2310" s="27" t="str">
        <f>IF(LEN($C2310)=0,IF($D2310&gt;0,COUNTIFS($A$3:$A2310,$A2310),"-"),"Escluso")</f>
        <v>-</v>
      </c>
      <c r="X2310" s="2" t="str">
        <f>IF(LEN($C2310)=0,IF($D2310&gt;0,COUNTIFS($J$3:$J2310,$J2310,$C$3:$C2310,""),"-"),"Escluso")</f>
        <v>-</v>
      </c>
      <c r="Y2310" s="127" t="str">
        <f t="shared" si="219"/>
        <v>-</v>
      </c>
      <c r="Z2310" s="2" t="str">
        <f>IF($D2310&gt;0,COUNTIFS($O$3:$O2310,$O2310,$L$3:$L2310,$L2310,$I$3:$I2310,$I2310),"-")</f>
        <v>-</v>
      </c>
      <c r="AA2310" s="27" t="str">
        <f>IF($D2310&gt;0,IF(OR($Z2310 &gt;1,$L2310&lt;&gt;"Adulti"),0,VLOOKUP($P2310,Regione!$B$2:$C$22,2,FALSE)),"-")</f>
        <v>-</v>
      </c>
      <c r="AB2310" s="27" t="str">
        <f>IF($D2310&gt;0,IF(COUNTIFS($O$3:$O2310,$O2310,$L$3:$L2310,$L2310,$I$3:$I2310,$I2310) &gt;1,0,SUMIFS($Y$3:$Y$2503,$L$3:$L$2503,$L2310,$O$3:$O$2503,$O2310,$I$3:$I$2503,$I2310)),"-")</f>
        <v>-</v>
      </c>
      <c r="AC2310" s="27" t="str">
        <f t="shared" si="216"/>
        <v>-</v>
      </c>
    </row>
    <row r="2311" spans="1:29" s="1" customFormat="1">
      <c r="A2311" s="13"/>
      <c r="B2311" s="107" t="str">
        <f>IF(COUNTA($A2311)&gt;0,VLOOKUP($A2311,Corsa!$A$1:$F$43,2,FALSE),"-")</f>
        <v>-</v>
      </c>
      <c r="C2311" s="11"/>
      <c r="D2311" s="13"/>
      <c r="E2311" s="13"/>
      <c r="F2311" s="46" t="str">
        <f>IF(COUNTA($A2311)&gt;0,VLOOKUP($A2311,Corsa!$A$1:$F$43,3,FALSE),"-")</f>
        <v>-</v>
      </c>
      <c r="G2311" s="28" t="str">
        <f>IF($D2311&gt;0,VLOOKUP($D2311,Iscrizioni!$A$2:$M$2502,9,FALSE),"-")</f>
        <v>-</v>
      </c>
      <c r="H2311" s="28" t="str">
        <f>IF($D2311&gt;0,VLOOKUP($D2311,Iscrizioni!$A$2:$M$2502,4,FALSE),"-")</f>
        <v>-</v>
      </c>
      <c r="I2311" s="27" t="str">
        <f>IF($D2311&gt;0,VLOOKUP($D2311,Iscrizioni!$A$2:$M$2502,5,FALSE),"-")</f>
        <v>-</v>
      </c>
      <c r="J2311" s="27" t="str">
        <f>IF($D2311&gt;0,VLOOKUP($D2311,Iscrizioni!$A$2:$M$2502,10,FALSE),"-")</f>
        <v>-</v>
      </c>
      <c r="K2311" s="27" t="str">
        <f t="shared" si="220"/>
        <v>-</v>
      </c>
      <c r="L2311" s="46" t="str">
        <f>IF($D2311&gt;0,VLOOKUP($D2311,Iscrizioni!$A$2:$M$2502,11,FALSE),"-")</f>
        <v>-</v>
      </c>
      <c r="M2311" s="27" t="str">
        <f>IF($D2311&gt;0,VLOOKUP($D2311,Iscrizioni!$A$2:$N$2502,12,FALSE),"-")</f>
        <v>-</v>
      </c>
      <c r="N2311" s="46" t="str">
        <f>IF($D2311&gt;0,VLOOKUP($D2311,Iscrizioni!$A$2:$M$2502,6,FALSE),"-")</f>
        <v>-</v>
      </c>
      <c r="O2311" s="107" t="str">
        <f>IF($D2311&gt;0,VLOOKUP($D2311,Iscrizioni!$A$2:$M$2502,7,FALSE),"-")</f>
        <v>-</v>
      </c>
      <c r="P2311" s="46" t="str">
        <f>IF($D2311&gt;0,VLOOKUP(LEFT($N2311,1),Regione!$A$2:$C$21,2,FALSE),"-")</f>
        <v>-</v>
      </c>
      <c r="Q2311" s="112" t="str">
        <f ca="1">IF($D2311&gt;0,NormalizzaTempo("D",CELL("tipo",$E2311),$E2311),"-")</f>
        <v>-</v>
      </c>
      <c r="R2311" s="27" t="str">
        <f>IF($D2311&gt;0,VLOOKUP($D2311,Iscrizioni!$A$2:$M$2502,13,FALSE),"-")</f>
        <v>-</v>
      </c>
      <c r="S2311" s="112" t="str">
        <f t="shared" si="217"/>
        <v>-</v>
      </c>
      <c r="T2311" s="112" t="str">
        <f>IF($D2311&gt;0,SUMIFS($S$3:$S2311,$X$3:$X2311,1,$J$3:$J2311,$J2311),"-")</f>
        <v>-</v>
      </c>
      <c r="U2311" s="112" t="str">
        <f t="shared" si="218"/>
        <v>-</v>
      </c>
      <c r="V2311" s="112" t="str">
        <f t="shared" si="221"/>
        <v>-</v>
      </c>
      <c r="W2311" s="27" t="str">
        <f>IF(LEN($C2311)=0,IF($D2311&gt;0,COUNTIFS($A$3:$A2311,$A2311),"-"),"Escluso")</f>
        <v>-</v>
      </c>
      <c r="X2311" s="2" t="str">
        <f>IF(LEN($C2311)=0,IF($D2311&gt;0,COUNTIFS($J$3:$J2311,$J2311,$C$3:$C2311,""),"-"),"Escluso")</f>
        <v>-</v>
      </c>
      <c r="Y2311" s="127" t="str">
        <f t="shared" si="219"/>
        <v>-</v>
      </c>
      <c r="Z2311" s="2" t="str">
        <f>IF($D2311&gt;0,COUNTIFS($O$3:$O2311,$O2311,$L$3:$L2311,$L2311,$I$3:$I2311,$I2311),"-")</f>
        <v>-</v>
      </c>
      <c r="AA2311" s="27" t="str">
        <f>IF($D2311&gt;0,IF(OR($Z2311 &gt;1,$L2311&lt;&gt;"Adulti"),0,VLOOKUP($P2311,Regione!$B$2:$C$22,2,FALSE)),"-")</f>
        <v>-</v>
      </c>
      <c r="AB2311" s="27" t="str">
        <f>IF($D2311&gt;0,IF(COUNTIFS($O$3:$O2311,$O2311,$L$3:$L2311,$L2311,$I$3:$I2311,$I2311) &gt;1,0,SUMIFS($Y$3:$Y$2503,$L$3:$L$2503,$L2311,$O$3:$O$2503,$O2311,$I$3:$I$2503,$I2311)),"-")</f>
        <v>-</v>
      </c>
      <c r="AC2311" s="27" t="str">
        <f t="shared" si="216"/>
        <v>-</v>
      </c>
    </row>
    <row r="2312" spans="1:29" s="1" customFormat="1">
      <c r="A2312" s="13"/>
      <c r="B2312" s="107" t="str">
        <f>IF(COUNTA($A2312)&gt;0,VLOOKUP($A2312,Corsa!$A$1:$F$43,2,FALSE),"-")</f>
        <v>-</v>
      </c>
      <c r="C2312" s="11"/>
      <c r="D2312" s="13"/>
      <c r="E2312" s="13"/>
      <c r="F2312" s="46" t="str">
        <f>IF(COUNTA($A2312)&gt;0,VLOOKUP($A2312,Corsa!$A$1:$F$43,3,FALSE),"-")</f>
        <v>-</v>
      </c>
      <c r="G2312" s="28" t="str">
        <f>IF($D2312&gt;0,VLOOKUP($D2312,Iscrizioni!$A$2:$M$2502,9,FALSE),"-")</f>
        <v>-</v>
      </c>
      <c r="H2312" s="28" t="str">
        <f>IF($D2312&gt;0,VLOOKUP($D2312,Iscrizioni!$A$2:$M$2502,4,FALSE),"-")</f>
        <v>-</v>
      </c>
      <c r="I2312" s="27" t="str">
        <f>IF($D2312&gt;0,VLOOKUP($D2312,Iscrizioni!$A$2:$M$2502,5,FALSE),"-")</f>
        <v>-</v>
      </c>
      <c r="J2312" s="27" t="str">
        <f>IF($D2312&gt;0,VLOOKUP($D2312,Iscrizioni!$A$2:$M$2502,10,FALSE),"-")</f>
        <v>-</v>
      </c>
      <c r="K2312" s="27" t="str">
        <f t="shared" si="220"/>
        <v>-</v>
      </c>
      <c r="L2312" s="46" t="str">
        <f>IF($D2312&gt;0,VLOOKUP($D2312,Iscrizioni!$A$2:$M$2502,11,FALSE),"-")</f>
        <v>-</v>
      </c>
      <c r="M2312" s="27" t="str">
        <f>IF($D2312&gt;0,VLOOKUP($D2312,Iscrizioni!$A$2:$N$2502,12,FALSE),"-")</f>
        <v>-</v>
      </c>
      <c r="N2312" s="46" t="str">
        <f>IF($D2312&gt;0,VLOOKUP($D2312,Iscrizioni!$A$2:$M$2502,6,FALSE),"-")</f>
        <v>-</v>
      </c>
      <c r="O2312" s="107" t="str">
        <f>IF($D2312&gt;0,VLOOKUP($D2312,Iscrizioni!$A$2:$M$2502,7,FALSE),"-")</f>
        <v>-</v>
      </c>
      <c r="P2312" s="46" t="str">
        <f>IF($D2312&gt;0,VLOOKUP(LEFT($N2312,1),Regione!$A$2:$C$21,2,FALSE),"-")</f>
        <v>-</v>
      </c>
      <c r="Q2312" s="112" t="str">
        <f ca="1">IF($D2312&gt;0,NormalizzaTempo("D",CELL("tipo",$E2312),$E2312),"-")</f>
        <v>-</v>
      </c>
      <c r="R2312" s="27" t="str">
        <f>IF($D2312&gt;0,VLOOKUP($D2312,Iscrizioni!$A$2:$M$2502,13,FALSE),"-")</f>
        <v>-</v>
      </c>
      <c r="S2312" s="112" t="str">
        <f t="shared" si="217"/>
        <v>-</v>
      </c>
      <c r="T2312" s="112" t="str">
        <f>IF($D2312&gt;0,SUMIFS($S$3:$S2312,$X$3:$X2312,1,$J$3:$J2312,$J2312),"-")</f>
        <v>-</v>
      </c>
      <c r="U2312" s="112" t="str">
        <f t="shared" si="218"/>
        <v>-</v>
      </c>
      <c r="V2312" s="112" t="str">
        <f t="shared" si="221"/>
        <v>-</v>
      </c>
      <c r="W2312" s="27" t="str">
        <f>IF(LEN($C2312)=0,IF($D2312&gt;0,COUNTIFS($A$3:$A2312,$A2312),"-"),"Escluso")</f>
        <v>-</v>
      </c>
      <c r="X2312" s="2" t="str">
        <f>IF(LEN($C2312)=0,IF($D2312&gt;0,COUNTIFS($J$3:$J2312,$J2312,$C$3:$C2312,""),"-"),"Escluso")</f>
        <v>-</v>
      </c>
      <c r="Y2312" s="127" t="str">
        <f t="shared" si="219"/>
        <v>-</v>
      </c>
      <c r="Z2312" s="2" t="str">
        <f>IF($D2312&gt;0,COUNTIFS($O$3:$O2312,$O2312,$L$3:$L2312,$L2312,$I$3:$I2312,$I2312),"-")</f>
        <v>-</v>
      </c>
      <c r="AA2312" s="27" t="str">
        <f>IF($D2312&gt;0,IF(OR($Z2312 &gt;1,$L2312&lt;&gt;"Adulti"),0,VLOOKUP($P2312,Regione!$B$2:$C$22,2,FALSE)),"-")</f>
        <v>-</v>
      </c>
      <c r="AB2312" s="27" t="str">
        <f>IF($D2312&gt;0,IF(COUNTIFS($O$3:$O2312,$O2312,$L$3:$L2312,$L2312,$I$3:$I2312,$I2312) &gt;1,0,SUMIFS($Y$3:$Y$2503,$L$3:$L$2503,$L2312,$O$3:$O$2503,$O2312,$I$3:$I$2503,$I2312)),"-")</f>
        <v>-</v>
      </c>
      <c r="AC2312" s="27" t="str">
        <f t="shared" si="216"/>
        <v>-</v>
      </c>
    </row>
    <row r="2313" spans="1:29" s="1" customFormat="1">
      <c r="A2313" s="13"/>
      <c r="B2313" s="107" t="str">
        <f>IF(COUNTA($A2313)&gt;0,VLOOKUP($A2313,Corsa!$A$1:$F$43,2,FALSE),"-")</f>
        <v>-</v>
      </c>
      <c r="C2313" s="11"/>
      <c r="D2313" s="13"/>
      <c r="E2313" s="13"/>
      <c r="F2313" s="46" t="str">
        <f>IF(COUNTA($A2313)&gt;0,VLOOKUP($A2313,Corsa!$A$1:$F$43,3,FALSE),"-")</f>
        <v>-</v>
      </c>
      <c r="G2313" s="28" t="str">
        <f>IF($D2313&gt;0,VLOOKUP($D2313,Iscrizioni!$A$2:$M$2502,9,FALSE),"-")</f>
        <v>-</v>
      </c>
      <c r="H2313" s="28" t="str">
        <f>IF($D2313&gt;0,VLOOKUP($D2313,Iscrizioni!$A$2:$M$2502,4,FALSE),"-")</f>
        <v>-</v>
      </c>
      <c r="I2313" s="27" t="str">
        <f>IF($D2313&gt;0,VLOOKUP($D2313,Iscrizioni!$A$2:$M$2502,5,FALSE),"-")</f>
        <v>-</v>
      </c>
      <c r="J2313" s="27" t="str">
        <f>IF($D2313&gt;0,VLOOKUP($D2313,Iscrizioni!$A$2:$M$2502,10,FALSE),"-")</f>
        <v>-</v>
      </c>
      <c r="K2313" s="27" t="str">
        <f t="shared" si="220"/>
        <v>-</v>
      </c>
      <c r="L2313" s="46" t="str">
        <f>IF($D2313&gt;0,VLOOKUP($D2313,Iscrizioni!$A$2:$M$2502,11,FALSE),"-")</f>
        <v>-</v>
      </c>
      <c r="M2313" s="27" t="str">
        <f>IF($D2313&gt;0,VLOOKUP($D2313,Iscrizioni!$A$2:$N$2502,12,FALSE),"-")</f>
        <v>-</v>
      </c>
      <c r="N2313" s="46" t="str">
        <f>IF($D2313&gt;0,VLOOKUP($D2313,Iscrizioni!$A$2:$M$2502,6,FALSE),"-")</f>
        <v>-</v>
      </c>
      <c r="O2313" s="107" t="str">
        <f>IF($D2313&gt;0,VLOOKUP($D2313,Iscrizioni!$A$2:$M$2502,7,FALSE),"-")</f>
        <v>-</v>
      </c>
      <c r="P2313" s="46" t="str">
        <f>IF($D2313&gt;0,VLOOKUP(LEFT($N2313,1),Regione!$A$2:$C$21,2,FALSE),"-")</f>
        <v>-</v>
      </c>
      <c r="Q2313" s="112" t="str">
        <f ca="1">IF($D2313&gt;0,NormalizzaTempo("D",CELL("tipo",$E2313),$E2313),"-")</f>
        <v>-</v>
      </c>
      <c r="R2313" s="27" t="str">
        <f>IF($D2313&gt;0,VLOOKUP($D2313,Iscrizioni!$A$2:$M$2502,13,FALSE),"-")</f>
        <v>-</v>
      </c>
      <c r="S2313" s="112" t="str">
        <f t="shared" si="217"/>
        <v>-</v>
      </c>
      <c r="T2313" s="112" t="str">
        <f>IF($D2313&gt;0,SUMIFS($S$3:$S2313,$X$3:$X2313,1,$J$3:$J2313,$J2313),"-")</f>
        <v>-</v>
      </c>
      <c r="U2313" s="112" t="str">
        <f t="shared" si="218"/>
        <v>-</v>
      </c>
      <c r="V2313" s="112" t="str">
        <f t="shared" si="221"/>
        <v>-</v>
      </c>
      <c r="W2313" s="27" t="str">
        <f>IF(LEN($C2313)=0,IF($D2313&gt;0,COUNTIFS($A$3:$A2313,$A2313),"-"),"Escluso")</f>
        <v>-</v>
      </c>
      <c r="X2313" s="2" t="str">
        <f>IF(LEN($C2313)=0,IF($D2313&gt;0,COUNTIFS($J$3:$J2313,$J2313,$C$3:$C2313,""),"-"),"Escluso")</f>
        <v>-</v>
      </c>
      <c r="Y2313" s="127" t="str">
        <f t="shared" si="219"/>
        <v>-</v>
      </c>
      <c r="Z2313" s="2" t="str">
        <f>IF($D2313&gt;0,COUNTIFS($O$3:$O2313,$O2313,$L$3:$L2313,$L2313,$I$3:$I2313,$I2313),"-")</f>
        <v>-</v>
      </c>
      <c r="AA2313" s="27" t="str">
        <f>IF($D2313&gt;0,IF(OR($Z2313 &gt;1,$L2313&lt;&gt;"Adulti"),0,VLOOKUP($P2313,Regione!$B$2:$C$22,2,FALSE)),"-")</f>
        <v>-</v>
      </c>
      <c r="AB2313" s="27" t="str">
        <f>IF($D2313&gt;0,IF(COUNTIFS($O$3:$O2313,$O2313,$L$3:$L2313,$L2313,$I$3:$I2313,$I2313) &gt;1,0,SUMIFS($Y$3:$Y$2503,$L$3:$L$2503,$L2313,$O$3:$O$2503,$O2313,$I$3:$I$2503,$I2313)),"-")</f>
        <v>-</v>
      </c>
      <c r="AC2313" s="27" t="str">
        <f t="shared" si="216"/>
        <v>-</v>
      </c>
    </row>
    <row r="2314" spans="1:29" s="1" customFormat="1">
      <c r="A2314" s="13"/>
      <c r="B2314" s="107" t="str">
        <f>IF(COUNTA($A2314)&gt;0,VLOOKUP($A2314,Corsa!$A$1:$F$43,2,FALSE),"-")</f>
        <v>-</v>
      </c>
      <c r="C2314" s="11"/>
      <c r="D2314" s="13"/>
      <c r="E2314" s="13"/>
      <c r="F2314" s="46" t="str">
        <f>IF(COUNTA($A2314)&gt;0,VLOOKUP($A2314,Corsa!$A$1:$F$43,3,FALSE),"-")</f>
        <v>-</v>
      </c>
      <c r="G2314" s="28" t="str">
        <f>IF($D2314&gt;0,VLOOKUP($D2314,Iscrizioni!$A$2:$M$2502,9,FALSE),"-")</f>
        <v>-</v>
      </c>
      <c r="H2314" s="28" t="str">
        <f>IF($D2314&gt;0,VLOOKUP($D2314,Iscrizioni!$A$2:$M$2502,4,FALSE),"-")</f>
        <v>-</v>
      </c>
      <c r="I2314" s="27" t="str">
        <f>IF($D2314&gt;0,VLOOKUP($D2314,Iscrizioni!$A$2:$M$2502,5,FALSE),"-")</f>
        <v>-</v>
      </c>
      <c r="J2314" s="27" t="str">
        <f>IF($D2314&gt;0,VLOOKUP($D2314,Iscrizioni!$A$2:$M$2502,10,FALSE),"-")</f>
        <v>-</v>
      </c>
      <c r="K2314" s="27" t="str">
        <f t="shared" si="220"/>
        <v>-</v>
      </c>
      <c r="L2314" s="46" t="str">
        <f>IF($D2314&gt;0,VLOOKUP($D2314,Iscrizioni!$A$2:$M$2502,11,FALSE),"-")</f>
        <v>-</v>
      </c>
      <c r="M2314" s="27" t="str">
        <f>IF($D2314&gt;0,VLOOKUP($D2314,Iscrizioni!$A$2:$N$2502,12,FALSE),"-")</f>
        <v>-</v>
      </c>
      <c r="N2314" s="46" t="str">
        <f>IF($D2314&gt;0,VLOOKUP($D2314,Iscrizioni!$A$2:$M$2502,6,FALSE),"-")</f>
        <v>-</v>
      </c>
      <c r="O2314" s="107" t="str">
        <f>IF($D2314&gt;0,VLOOKUP($D2314,Iscrizioni!$A$2:$M$2502,7,FALSE),"-")</f>
        <v>-</v>
      </c>
      <c r="P2314" s="46" t="str">
        <f>IF($D2314&gt;0,VLOOKUP(LEFT($N2314,1),Regione!$A$2:$C$21,2,FALSE),"-")</f>
        <v>-</v>
      </c>
      <c r="Q2314" s="112" t="str">
        <f ca="1">IF($D2314&gt;0,NormalizzaTempo("D",CELL("tipo",$E2314),$E2314),"-")</f>
        <v>-</v>
      </c>
      <c r="R2314" s="27" t="str">
        <f>IF($D2314&gt;0,VLOOKUP($D2314,Iscrizioni!$A$2:$M$2502,13,FALSE),"-")</f>
        <v>-</v>
      </c>
      <c r="S2314" s="112" t="str">
        <f t="shared" si="217"/>
        <v>-</v>
      </c>
      <c r="T2314" s="112" t="str">
        <f>IF($D2314&gt;0,SUMIFS($S$3:$S2314,$X$3:$X2314,1,$J$3:$J2314,$J2314),"-")</f>
        <v>-</v>
      </c>
      <c r="U2314" s="112" t="str">
        <f t="shared" si="218"/>
        <v>-</v>
      </c>
      <c r="V2314" s="112" t="str">
        <f t="shared" si="221"/>
        <v>-</v>
      </c>
      <c r="W2314" s="27" t="str">
        <f>IF(LEN($C2314)=0,IF($D2314&gt;0,COUNTIFS($A$3:$A2314,$A2314),"-"),"Escluso")</f>
        <v>-</v>
      </c>
      <c r="X2314" s="2" t="str">
        <f>IF(LEN($C2314)=0,IF($D2314&gt;0,COUNTIFS($J$3:$J2314,$J2314,$C$3:$C2314,""),"-"),"Escluso")</f>
        <v>-</v>
      </c>
      <c r="Y2314" s="127" t="str">
        <f t="shared" si="219"/>
        <v>-</v>
      </c>
      <c r="Z2314" s="2" t="str">
        <f>IF($D2314&gt;0,COUNTIFS($O$3:$O2314,$O2314,$L$3:$L2314,$L2314,$I$3:$I2314,$I2314),"-")</f>
        <v>-</v>
      </c>
      <c r="AA2314" s="27" t="str">
        <f>IF($D2314&gt;0,IF(OR($Z2314 &gt;1,$L2314&lt;&gt;"Adulti"),0,VLOOKUP($P2314,Regione!$B$2:$C$22,2,FALSE)),"-")</f>
        <v>-</v>
      </c>
      <c r="AB2314" s="27" t="str">
        <f>IF($D2314&gt;0,IF(COUNTIFS($O$3:$O2314,$O2314,$L$3:$L2314,$L2314,$I$3:$I2314,$I2314) &gt;1,0,SUMIFS($Y$3:$Y$2503,$L$3:$L$2503,$L2314,$O$3:$O$2503,$O2314,$I$3:$I$2503,$I2314)),"-")</f>
        <v>-</v>
      </c>
      <c r="AC2314" s="27" t="str">
        <f t="shared" si="216"/>
        <v>-</v>
      </c>
    </row>
    <row r="2315" spans="1:29" s="1" customFormat="1">
      <c r="A2315" s="13"/>
      <c r="B2315" s="107" t="str">
        <f>IF(COUNTA($A2315)&gt;0,VLOOKUP($A2315,Corsa!$A$1:$F$43,2,FALSE),"-")</f>
        <v>-</v>
      </c>
      <c r="C2315" s="11"/>
      <c r="D2315" s="13"/>
      <c r="E2315" s="13"/>
      <c r="F2315" s="46" t="str">
        <f>IF(COUNTA($A2315)&gt;0,VLOOKUP($A2315,Corsa!$A$1:$F$43,3,FALSE),"-")</f>
        <v>-</v>
      </c>
      <c r="G2315" s="28" t="str">
        <f>IF($D2315&gt;0,VLOOKUP($D2315,Iscrizioni!$A$2:$M$2502,9,FALSE),"-")</f>
        <v>-</v>
      </c>
      <c r="H2315" s="28" t="str">
        <f>IF($D2315&gt;0,VLOOKUP($D2315,Iscrizioni!$A$2:$M$2502,4,FALSE),"-")</f>
        <v>-</v>
      </c>
      <c r="I2315" s="27" t="str">
        <f>IF($D2315&gt;0,VLOOKUP($D2315,Iscrizioni!$A$2:$M$2502,5,FALSE),"-")</f>
        <v>-</v>
      </c>
      <c r="J2315" s="27" t="str">
        <f>IF($D2315&gt;0,VLOOKUP($D2315,Iscrizioni!$A$2:$M$2502,10,FALSE),"-")</f>
        <v>-</v>
      </c>
      <c r="K2315" s="27" t="str">
        <f t="shared" si="220"/>
        <v>-</v>
      </c>
      <c r="L2315" s="46" t="str">
        <f>IF($D2315&gt;0,VLOOKUP($D2315,Iscrizioni!$A$2:$M$2502,11,FALSE),"-")</f>
        <v>-</v>
      </c>
      <c r="M2315" s="27" t="str">
        <f>IF($D2315&gt;0,VLOOKUP($D2315,Iscrizioni!$A$2:$N$2502,12,FALSE),"-")</f>
        <v>-</v>
      </c>
      <c r="N2315" s="46" t="str">
        <f>IF($D2315&gt;0,VLOOKUP($D2315,Iscrizioni!$A$2:$M$2502,6,FALSE),"-")</f>
        <v>-</v>
      </c>
      <c r="O2315" s="107" t="str">
        <f>IF($D2315&gt;0,VLOOKUP($D2315,Iscrizioni!$A$2:$M$2502,7,FALSE),"-")</f>
        <v>-</v>
      </c>
      <c r="P2315" s="46" t="str">
        <f>IF($D2315&gt;0,VLOOKUP(LEFT($N2315,1),Regione!$A$2:$C$21,2,FALSE),"-")</f>
        <v>-</v>
      </c>
      <c r="Q2315" s="112" t="str">
        <f ca="1">IF($D2315&gt;0,NormalizzaTempo("D",CELL("tipo",$E2315),$E2315),"-")</f>
        <v>-</v>
      </c>
      <c r="R2315" s="27" t="str">
        <f>IF($D2315&gt;0,VLOOKUP($D2315,Iscrizioni!$A$2:$M$2502,13,FALSE),"-")</f>
        <v>-</v>
      </c>
      <c r="S2315" s="112" t="str">
        <f t="shared" si="217"/>
        <v>-</v>
      </c>
      <c r="T2315" s="112" t="str">
        <f>IF($D2315&gt;0,SUMIFS($S$3:$S2315,$X$3:$X2315,1,$J$3:$J2315,$J2315),"-")</f>
        <v>-</v>
      </c>
      <c r="U2315" s="112" t="str">
        <f t="shared" si="218"/>
        <v>-</v>
      </c>
      <c r="V2315" s="112" t="str">
        <f t="shared" si="221"/>
        <v>-</v>
      </c>
      <c r="W2315" s="27" t="str">
        <f>IF(LEN($C2315)=0,IF($D2315&gt;0,COUNTIFS($A$3:$A2315,$A2315),"-"),"Escluso")</f>
        <v>-</v>
      </c>
      <c r="X2315" s="2" t="str">
        <f>IF(LEN($C2315)=0,IF($D2315&gt;0,COUNTIFS($J$3:$J2315,$J2315,$C$3:$C2315,""),"-"),"Escluso")</f>
        <v>-</v>
      </c>
      <c r="Y2315" s="127" t="str">
        <f t="shared" si="219"/>
        <v>-</v>
      </c>
      <c r="Z2315" s="2" t="str">
        <f>IF($D2315&gt;0,COUNTIFS($O$3:$O2315,$O2315,$L$3:$L2315,$L2315,$I$3:$I2315,$I2315),"-")</f>
        <v>-</v>
      </c>
      <c r="AA2315" s="27" t="str">
        <f>IF($D2315&gt;0,IF(OR($Z2315 &gt;1,$L2315&lt;&gt;"Adulti"),0,VLOOKUP($P2315,Regione!$B$2:$C$22,2,FALSE)),"-")</f>
        <v>-</v>
      </c>
      <c r="AB2315" s="27" t="str">
        <f>IF($D2315&gt;0,IF(COUNTIFS($O$3:$O2315,$O2315,$L$3:$L2315,$L2315,$I$3:$I2315,$I2315) &gt;1,0,SUMIFS($Y$3:$Y$2503,$L$3:$L$2503,$L2315,$O$3:$O$2503,$O2315,$I$3:$I$2503,$I2315)),"-")</f>
        <v>-</v>
      </c>
      <c r="AC2315" s="27" t="str">
        <f t="shared" si="216"/>
        <v>-</v>
      </c>
    </row>
    <row r="2316" spans="1:29" s="1" customFormat="1">
      <c r="A2316" s="13"/>
      <c r="B2316" s="107" t="str">
        <f>IF(COUNTA($A2316)&gt;0,VLOOKUP($A2316,Corsa!$A$1:$F$43,2,FALSE),"-")</f>
        <v>-</v>
      </c>
      <c r="C2316" s="11"/>
      <c r="D2316" s="13"/>
      <c r="E2316" s="13"/>
      <c r="F2316" s="46" t="str">
        <f>IF(COUNTA($A2316)&gt;0,VLOOKUP($A2316,Corsa!$A$1:$F$43,3,FALSE),"-")</f>
        <v>-</v>
      </c>
      <c r="G2316" s="28" t="str">
        <f>IF($D2316&gt;0,VLOOKUP($D2316,Iscrizioni!$A$2:$M$2502,9,FALSE),"-")</f>
        <v>-</v>
      </c>
      <c r="H2316" s="28" t="str">
        <f>IF($D2316&gt;0,VLOOKUP($D2316,Iscrizioni!$A$2:$M$2502,4,FALSE),"-")</f>
        <v>-</v>
      </c>
      <c r="I2316" s="27" t="str">
        <f>IF($D2316&gt;0,VLOOKUP($D2316,Iscrizioni!$A$2:$M$2502,5,FALSE),"-")</f>
        <v>-</v>
      </c>
      <c r="J2316" s="27" t="str">
        <f>IF($D2316&gt;0,VLOOKUP($D2316,Iscrizioni!$A$2:$M$2502,10,FALSE),"-")</f>
        <v>-</v>
      </c>
      <c r="K2316" s="27" t="str">
        <f t="shared" si="220"/>
        <v>-</v>
      </c>
      <c r="L2316" s="46" t="str">
        <f>IF($D2316&gt;0,VLOOKUP($D2316,Iscrizioni!$A$2:$M$2502,11,FALSE),"-")</f>
        <v>-</v>
      </c>
      <c r="M2316" s="27" t="str">
        <f>IF($D2316&gt;0,VLOOKUP($D2316,Iscrizioni!$A$2:$N$2502,12,FALSE),"-")</f>
        <v>-</v>
      </c>
      <c r="N2316" s="46" t="str">
        <f>IF($D2316&gt;0,VLOOKUP($D2316,Iscrizioni!$A$2:$M$2502,6,FALSE),"-")</f>
        <v>-</v>
      </c>
      <c r="O2316" s="107" t="str">
        <f>IF($D2316&gt;0,VLOOKUP($D2316,Iscrizioni!$A$2:$M$2502,7,FALSE),"-")</f>
        <v>-</v>
      </c>
      <c r="P2316" s="46" t="str">
        <f>IF($D2316&gt;0,VLOOKUP(LEFT($N2316,1),Regione!$A$2:$C$21,2,FALSE),"-")</f>
        <v>-</v>
      </c>
      <c r="Q2316" s="112" t="str">
        <f ca="1">IF($D2316&gt;0,NormalizzaTempo("D",CELL("tipo",$E2316),$E2316),"-")</f>
        <v>-</v>
      </c>
      <c r="R2316" s="27" t="str">
        <f>IF($D2316&gt;0,VLOOKUP($D2316,Iscrizioni!$A$2:$M$2502,13,FALSE),"-")</f>
        <v>-</v>
      </c>
      <c r="S2316" s="112" t="str">
        <f t="shared" si="217"/>
        <v>-</v>
      </c>
      <c r="T2316" s="112" t="str">
        <f>IF($D2316&gt;0,SUMIFS($S$3:$S2316,$X$3:$X2316,1,$J$3:$J2316,$J2316),"-")</f>
        <v>-</v>
      </c>
      <c r="U2316" s="112" t="str">
        <f t="shared" si="218"/>
        <v>-</v>
      </c>
      <c r="V2316" s="112" t="str">
        <f t="shared" si="221"/>
        <v>-</v>
      </c>
      <c r="W2316" s="27" t="str">
        <f>IF(LEN($C2316)=0,IF($D2316&gt;0,COUNTIFS($A$3:$A2316,$A2316),"-"),"Escluso")</f>
        <v>-</v>
      </c>
      <c r="X2316" s="2" t="str">
        <f>IF(LEN($C2316)=0,IF($D2316&gt;0,COUNTIFS($J$3:$J2316,$J2316,$C$3:$C2316,""),"-"),"Escluso")</f>
        <v>-</v>
      </c>
      <c r="Y2316" s="127" t="str">
        <f t="shared" si="219"/>
        <v>-</v>
      </c>
      <c r="Z2316" s="2" t="str">
        <f>IF($D2316&gt;0,COUNTIFS($O$3:$O2316,$O2316,$L$3:$L2316,$L2316,$I$3:$I2316,$I2316),"-")</f>
        <v>-</v>
      </c>
      <c r="AA2316" s="27" t="str">
        <f>IF($D2316&gt;0,IF(OR($Z2316 &gt;1,$L2316&lt;&gt;"Adulti"),0,VLOOKUP($P2316,Regione!$B$2:$C$22,2,FALSE)),"-")</f>
        <v>-</v>
      </c>
      <c r="AB2316" s="27" t="str">
        <f>IF($D2316&gt;0,IF(COUNTIFS($O$3:$O2316,$O2316,$L$3:$L2316,$L2316,$I$3:$I2316,$I2316) &gt;1,0,SUMIFS($Y$3:$Y$2503,$L$3:$L$2503,$L2316,$O$3:$O$2503,$O2316,$I$3:$I$2503,$I2316)),"-")</f>
        <v>-</v>
      </c>
      <c r="AC2316" s="27" t="str">
        <f t="shared" si="216"/>
        <v>-</v>
      </c>
    </row>
    <row r="2317" spans="1:29" s="1" customFormat="1">
      <c r="A2317" s="13"/>
      <c r="B2317" s="107" t="str">
        <f>IF(COUNTA($A2317)&gt;0,VLOOKUP($A2317,Corsa!$A$1:$F$43,2,FALSE),"-")</f>
        <v>-</v>
      </c>
      <c r="C2317" s="11"/>
      <c r="D2317" s="13"/>
      <c r="E2317" s="13"/>
      <c r="F2317" s="46" t="str">
        <f>IF(COUNTA($A2317)&gt;0,VLOOKUP($A2317,Corsa!$A$1:$F$43,3,FALSE),"-")</f>
        <v>-</v>
      </c>
      <c r="G2317" s="28" t="str">
        <f>IF($D2317&gt;0,VLOOKUP($D2317,Iscrizioni!$A$2:$M$2502,9,FALSE),"-")</f>
        <v>-</v>
      </c>
      <c r="H2317" s="28" t="str">
        <f>IF($D2317&gt;0,VLOOKUP($D2317,Iscrizioni!$A$2:$M$2502,4,FALSE),"-")</f>
        <v>-</v>
      </c>
      <c r="I2317" s="27" t="str">
        <f>IF($D2317&gt;0,VLOOKUP($D2317,Iscrizioni!$A$2:$M$2502,5,FALSE),"-")</f>
        <v>-</v>
      </c>
      <c r="J2317" s="27" t="str">
        <f>IF($D2317&gt;0,VLOOKUP($D2317,Iscrizioni!$A$2:$M$2502,10,FALSE),"-")</f>
        <v>-</v>
      </c>
      <c r="K2317" s="27" t="str">
        <f t="shared" si="220"/>
        <v>-</v>
      </c>
      <c r="L2317" s="46" t="str">
        <f>IF($D2317&gt;0,VLOOKUP($D2317,Iscrizioni!$A$2:$M$2502,11,FALSE),"-")</f>
        <v>-</v>
      </c>
      <c r="M2317" s="27" t="str">
        <f>IF($D2317&gt;0,VLOOKUP($D2317,Iscrizioni!$A$2:$N$2502,12,FALSE),"-")</f>
        <v>-</v>
      </c>
      <c r="N2317" s="46" t="str">
        <f>IF($D2317&gt;0,VLOOKUP($D2317,Iscrizioni!$A$2:$M$2502,6,FALSE),"-")</f>
        <v>-</v>
      </c>
      <c r="O2317" s="107" t="str">
        <f>IF($D2317&gt;0,VLOOKUP($D2317,Iscrizioni!$A$2:$M$2502,7,FALSE),"-")</f>
        <v>-</v>
      </c>
      <c r="P2317" s="46" t="str">
        <f>IF($D2317&gt;0,VLOOKUP(LEFT($N2317,1),Regione!$A$2:$C$21,2,FALSE),"-")</f>
        <v>-</v>
      </c>
      <c r="Q2317" s="112" t="str">
        <f ca="1">IF($D2317&gt;0,NormalizzaTempo("D",CELL("tipo",$E2317),$E2317),"-")</f>
        <v>-</v>
      </c>
      <c r="R2317" s="27" t="str">
        <f>IF($D2317&gt;0,VLOOKUP($D2317,Iscrizioni!$A$2:$M$2502,13,FALSE),"-")</f>
        <v>-</v>
      </c>
      <c r="S2317" s="112" t="str">
        <f t="shared" si="217"/>
        <v>-</v>
      </c>
      <c r="T2317" s="112" t="str">
        <f>IF($D2317&gt;0,SUMIFS($S$3:$S2317,$X$3:$X2317,1,$J$3:$J2317,$J2317),"-")</f>
        <v>-</v>
      </c>
      <c r="U2317" s="112" t="str">
        <f t="shared" si="218"/>
        <v>-</v>
      </c>
      <c r="V2317" s="112" t="str">
        <f t="shared" si="221"/>
        <v>-</v>
      </c>
      <c r="W2317" s="27" t="str">
        <f>IF(LEN($C2317)=0,IF($D2317&gt;0,COUNTIFS($A$3:$A2317,$A2317),"-"),"Escluso")</f>
        <v>-</v>
      </c>
      <c r="X2317" s="2" t="str">
        <f>IF(LEN($C2317)=0,IF($D2317&gt;0,COUNTIFS($J$3:$J2317,$J2317,$C$3:$C2317,""),"-"),"Escluso")</f>
        <v>-</v>
      </c>
      <c r="Y2317" s="127" t="str">
        <f t="shared" si="219"/>
        <v>-</v>
      </c>
      <c r="Z2317" s="2" t="str">
        <f>IF($D2317&gt;0,COUNTIFS($O$3:$O2317,$O2317,$L$3:$L2317,$L2317,$I$3:$I2317,$I2317),"-")</f>
        <v>-</v>
      </c>
      <c r="AA2317" s="27" t="str">
        <f>IF($D2317&gt;0,IF(OR($Z2317 &gt;1,$L2317&lt;&gt;"Adulti"),0,VLOOKUP($P2317,Regione!$B$2:$C$22,2,FALSE)),"-")</f>
        <v>-</v>
      </c>
      <c r="AB2317" s="27" t="str">
        <f>IF($D2317&gt;0,IF(COUNTIFS($O$3:$O2317,$O2317,$L$3:$L2317,$L2317,$I$3:$I2317,$I2317) &gt;1,0,SUMIFS($Y$3:$Y$2503,$L$3:$L$2503,$L2317,$O$3:$O$2503,$O2317,$I$3:$I$2503,$I2317)),"-")</f>
        <v>-</v>
      </c>
      <c r="AC2317" s="27" t="str">
        <f t="shared" si="216"/>
        <v>-</v>
      </c>
    </row>
    <row r="2318" spans="1:29" s="1" customFormat="1">
      <c r="A2318" s="13"/>
      <c r="B2318" s="107" t="str">
        <f>IF(COUNTA($A2318)&gt;0,VLOOKUP($A2318,Corsa!$A$1:$F$43,2,FALSE),"-")</f>
        <v>-</v>
      </c>
      <c r="C2318" s="11"/>
      <c r="D2318" s="13"/>
      <c r="E2318" s="13"/>
      <c r="F2318" s="46" t="str">
        <f>IF(COUNTA($A2318)&gt;0,VLOOKUP($A2318,Corsa!$A$1:$F$43,3,FALSE),"-")</f>
        <v>-</v>
      </c>
      <c r="G2318" s="28" t="str">
        <f>IF($D2318&gt;0,VLOOKUP($D2318,Iscrizioni!$A$2:$M$2502,9,FALSE),"-")</f>
        <v>-</v>
      </c>
      <c r="H2318" s="28" t="str">
        <f>IF($D2318&gt;0,VLOOKUP($D2318,Iscrizioni!$A$2:$M$2502,4,FALSE),"-")</f>
        <v>-</v>
      </c>
      <c r="I2318" s="27" t="str">
        <f>IF($D2318&gt;0,VLOOKUP($D2318,Iscrizioni!$A$2:$M$2502,5,FALSE),"-")</f>
        <v>-</v>
      </c>
      <c r="J2318" s="27" t="str">
        <f>IF($D2318&gt;0,VLOOKUP($D2318,Iscrizioni!$A$2:$M$2502,10,FALSE),"-")</f>
        <v>-</v>
      </c>
      <c r="K2318" s="27" t="str">
        <f t="shared" si="220"/>
        <v>-</v>
      </c>
      <c r="L2318" s="46" t="str">
        <f>IF($D2318&gt;0,VLOOKUP($D2318,Iscrizioni!$A$2:$M$2502,11,FALSE),"-")</f>
        <v>-</v>
      </c>
      <c r="M2318" s="27" t="str">
        <f>IF($D2318&gt;0,VLOOKUP($D2318,Iscrizioni!$A$2:$N$2502,12,FALSE),"-")</f>
        <v>-</v>
      </c>
      <c r="N2318" s="46" t="str">
        <f>IF($D2318&gt;0,VLOOKUP($D2318,Iscrizioni!$A$2:$M$2502,6,FALSE),"-")</f>
        <v>-</v>
      </c>
      <c r="O2318" s="107" t="str">
        <f>IF($D2318&gt;0,VLOOKUP($D2318,Iscrizioni!$A$2:$M$2502,7,FALSE),"-")</f>
        <v>-</v>
      </c>
      <c r="P2318" s="46" t="str">
        <f>IF($D2318&gt;0,VLOOKUP(LEFT($N2318,1),Regione!$A$2:$C$21,2,FALSE),"-")</f>
        <v>-</v>
      </c>
      <c r="Q2318" s="112" t="str">
        <f ca="1">IF($D2318&gt;0,NormalizzaTempo("D",CELL("tipo",$E2318),$E2318),"-")</f>
        <v>-</v>
      </c>
      <c r="R2318" s="27" t="str">
        <f>IF($D2318&gt;0,VLOOKUP($D2318,Iscrizioni!$A$2:$M$2502,13,FALSE),"-")</f>
        <v>-</v>
      </c>
      <c r="S2318" s="112" t="str">
        <f t="shared" si="217"/>
        <v>-</v>
      </c>
      <c r="T2318" s="112" t="str">
        <f>IF($D2318&gt;0,SUMIFS($S$3:$S2318,$X$3:$X2318,1,$J$3:$J2318,$J2318),"-")</f>
        <v>-</v>
      </c>
      <c r="U2318" s="112" t="str">
        <f t="shared" si="218"/>
        <v>-</v>
      </c>
      <c r="V2318" s="112" t="str">
        <f t="shared" si="221"/>
        <v>-</v>
      </c>
      <c r="W2318" s="27" t="str">
        <f>IF(LEN($C2318)=0,IF($D2318&gt;0,COUNTIFS($A$3:$A2318,$A2318),"-"),"Escluso")</f>
        <v>-</v>
      </c>
      <c r="X2318" s="2" t="str">
        <f>IF(LEN($C2318)=0,IF($D2318&gt;0,COUNTIFS($J$3:$J2318,$J2318,$C$3:$C2318,""),"-"),"Escluso")</f>
        <v>-</v>
      </c>
      <c r="Y2318" s="127" t="str">
        <f t="shared" si="219"/>
        <v>-</v>
      </c>
      <c r="Z2318" s="2" t="str">
        <f>IF($D2318&gt;0,COUNTIFS($O$3:$O2318,$O2318,$L$3:$L2318,$L2318,$I$3:$I2318,$I2318),"-")</f>
        <v>-</v>
      </c>
      <c r="AA2318" s="27" t="str">
        <f>IF($D2318&gt;0,IF(OR($Z2318 &gt;1,$L2318&lt;&gt;"Adulti"),0,VLOOKUP($P2318,Regione!$B$2:$C$22,2,FALSE)),"-")</f>
        <v>-</v>
      </c>
      <c r="AB2318" s="27" t="str">
        <f>IF($D2318&gt;0,IF(COUNTIFS($O$3:$O2318,$O2318,$L$3:$L2318,$L2318,$I$3:$I2318,$I2318) &gt;1,0,SUMIFS($Y$3:$Y$2503,$L$3:$L$2503,$L2318,$O$3:$O$2503,$O2318,$I$3:$I$2503,$I2318)),"-")</f>
        <v>-</v>
      </c>
      <c r="AC2318" s="27" t="str">
        <f t="shared" si="216"/>
        <v>-</v>
      </c>
    </row>
    <row r="2319" spans="1:29" s="1" customFormat="1">
      <c r="A2319" s="13"/>
      <c r="B2319" s="107" t="str">
        <f>IF(COUNTA($A2319)&gt;0,VLOOKUP($A2319,Corsa!$A$1:$F$43,2,FALSE),"-")</f>
        <v>-</v>
      </c>
      <c r="C2319" s="11"/>
      <c r="D2319" s="13"/>
      <c r="E2319" s="13"/>
      <c r="F2319" s="46" t="str">
        <f>IF(COUNTA($A2319)&gt;0,VLOOKUP($A2319,Corsa!$A$1:$F$43,3,FALSE),"-")</f>
        <v>-</v>
      </c>
      <c r="G2319" s="28" t="str">
        <f>IF($D2319&gt;0,VLOOKUP($D2319,Iscrizioni!$A$2:$M$2502,9,FALSE),"-")</f>
        <v>-</v>
      </c>
      <c r="H2319" s="28" t="str">
        <f>IF($D2319&gt;0,VLOOKUP($D2319,Iscrizioni!$A$2:$M$2502,4,FALSE),"-")</f>
        <v>-</v>
      </c>
      <c r="I2319" s="27" t="str">
        <f>IF($D2319&gt;0,VLOOKUP($D2319,Iscrizioni!$A$2:$M$2502,5,FALSE),"-")</f>
        <v>-</v>
      </c>
      <c r="J2319" s="27" t="str">
        <f>IF($D2319&gt;0,VLOOKUP($D2319,Iscrizioni!$A$2:$M$2502,10,FALSE),"-")</f>
        <v>-</v>
      </c>
      <c r="K2319" s="27" t="str">
        <f t="shared" si="220"/>
        <v>-</v>
      </c>
      <c r="L2319" s="46" t="str">
        <f>IF($D2319&gt;0,VLOOKUP($D2319,Iscrizioni!$A$2:$M$2502,11,FALSE),"-")</f>
        <v>-</v>
      </c>
      <c r="M2319" s="27" t="str">
        <f>IF($D2319&gt;0,VLOOKUP($D2319,Iscrizioni!$A$2:$N$2502,12,FALSE),"-")</f>
        <v>-</v>
      </c>
      <c r="N2319" s="46" t="str">
        <f>IF($D2319&gt;0,VLOOKUP($D2319,Iscrizioni!$A$2:$M$2502,6,FALSE),"-")</f>
        <v>-</v>
      </c>
      <c r="O2319" s="107" t="str">
        <f>IF($D2319&gt;0,VLOOKUP($D2319,Iscrizioni!$A$2:$M$2502,7,FALSE),"-")</f>
        <v>-</v>
      </c>
      <c r="P2319" s="46" t="str">
        <f>IF($D2319&gt;0,VLOOKUP(LEFT($N2319,1),Regione!$A$2:$C$21,2,FALSE),"-")</f>
        <v>-</v>
      </c>
      <c r="Q2319" s="112" t="str">
        <f ca="1">IF($D2319&gt;0,NormalizzaTempo("D",CELL("tipo",$E2319),$E2319),"-")</f>
        <v>-</v>
      </c>
      <c r="R2319" s="27" t="str">
        <f>IF($D2319&gt;0,VLOOKUP($D2319,Iscrizioni!$A$2:$M$2502,13,FALSE),"-")</f>
        <v>-</v>
      </c>
      <c r="S2319" s="112" t="str">
        <f t="shared" si="217"/>
        <v>-</v>
      </c>
      <c r="T2319" s="112" t="str">
        <f>IF($D2319&gt;0,SUMIFS($S$3:$S2319,$X$3:$X2319,1,$J$3:$J2319,$J2319),"-")</f>
        <v>-</v>
      </c>
      <c r="U2319" s="112" t="str">
        <f t="shared" si="218"/>
        <v>-</v>
      </c>
      <c r="V2319" s="112" t="str">
        <f t="shared" si="221"/>
        <v>-</v>
      </c>
      <c r="W2319" s="27" t="str">
        <f>IF(LEN($C2319)=0,IF($D2319&gt;0,COUNTIFS($A$3:$A2319,$A2319),"-"),"Escluso")</f>
        <v>-</v>
      </c>
      <c r="X2319" s="2" t="str">
        <f>IF(LEN($C2319)=0,IF($D2319&gt;0,COUNTIFS($J$3:$J2319,$J2319,$C$3:$C2319,""),"-"),"Escluso")</f>
        <v>-</v>
      </c>
      <c r="Y2319" s="127" t="str">
        <f t="shared" si="219"/>
        <v>-</v>
      </c>
      <c r="Z2319" s="2" t="str">
        <f>IF($D2319&gt;0,COUNTIFS($O$3:$O2319,$O2319,$L$3:$L2319,$L2319,$I$3:$I2319,$I2319),"-")</f>
        <v>-</v>
      </c>
      <c r="AA2319" s="27" t="str">
        <f>IF($D2319&gt;0,IF(OR($Z2319 &gt;1,$L2319&lt;&gt;"Adulti"),0,VLOOKUP($P2319,Regione!$B$2:$C$22,2,FALSE)),"-")</f>
        <v>-</v>
      </c>
      <c r="AB2319" s="27" t="str">
        <f>IF($D2319&gt;0,IF(COUNTIFS($O$3:$O2319,$O2319,$L$3:$L2319,$L2319,$I$3:$I2319,$I2319) &gt;1,0,SUMIFS($Y$3:$Y$2503,$L$3:$L$2503,$L2319,$O$3:$O$2503,$O2319,$I$3:$I$2503,$I2319)),"-")</f>
        <v>-</v>
      </c>
      <c r="AC2319" s="27" t="str">
        <f t="shared" si="216"/>
        <v>-</v>
      </c>
    </row>
    <row r="2320" spans="1:29" s="1" customFormat="1">
      <c r="A2320" s="13"/>
      <c r="B2320" s="107" t="str">
        <f>IF(COUNTA($A2320)&gt;0,VLOOKUP($A2320,Corsa!$A$1:$F$43,2,FALSE),"-")</f>
        <v>-</v>
      </c>
      <c r="C2320" s="11"/>
      <c r="D2320" s="13"/>
      <c r="E2320" s="13"/>
      <c r="F2320" s="46" t="str">
        <f>IF(COUNTA($A2320)&gt;0,VLOOKUP($A2320,Corsa!$A$1:$F$43,3,FALSE),"-")</f>
        <v>-</v>
      </c>
      <c r="G2320" s="28" t="str">
        <f>IF($D2320&gt;0,VLOOKUP($D2320,Iscrizioni!$A$2:$M$2502,9,FALSE),"-")</f>
        <v>-</v>
      </c>
      <c r="H2320" s="28" t="str">
        <f>IF($D2320&gt;0,VLOOKUP($D2320,Iscrizioni!$A$2:$M$2502,4,FALSE),"-")</f>
        <v>-</v>
      </c>
      <c r="I2320" s="27" t="str">
        <f>IF($D2320&gt;0,VLOOKUP($D2320,Iscrizioni!$A$2:$M$2502,5,FALSE),"-")</f>
        <v>-</v>
      </c>
      <c r="J2320" s="27" t="str">
        <f>IF($D2320&gt;0,VLOOKUP($D2320,Iscrizioni!$A$2:$M$2502,10,FALSE),"-")</f>
        <v>-</v>
      </c>
      <c r="K2320" s="27" t="str">
        <f t="shared" si="220"/>
        <v>-</v>
      </c>
      <c r="L2320" s="46" t="str">
        <f>IF($D2320&gt;0,VLOOKUP($D2320,Iscrizioni!$A$2:$M$2502,11,FALSE),"-")</f>
        <v>-</v>
      </c>
      <c r="M2320" s="27" t="str">
        <f>IF($D2320&gt;0,VLOOKUP($D2320,Iscrizioni!$A$2:$N$2502,12,FALSE),"-")</f>
        <v>-</v>
      </c>
      <c r="N2320" s="46" t="str">
        <f>IF($D2320&gt;0,VLOOKUP($D2320,Iscrizioni!$A$2:$M$2502,6,FALSE),"-")</f>
        <v>-</v>
      </c>
      <c r="O2320" s="107" t="str">
        <f>IF($D2320&gt;0,VLOOKUP($D2320,Iscrizioni!$A$2:$M$2502,7,FALSE),"-")</f>
        <v>-</v>
      </c>
      <c r="P2320" s="46" t="str">
        <f>IF($D2320&gt;0,VLOOKUP(LEFT($N2320,1),Regione!$A$2:$C$21,2,FALSE),"-")</f>
        <v>-</v>
      </c>
      <c r="Q2320" s="112" t="str">
        <f ca="1">IF($D2320&gt;0,NormalizzaTempo("D",CELL("tipo",$E2320),$E2320),"-")</f>
        <v>-</v>
      </c>
      <c r="R2320" s="27" t="str">
        <f>IF($D2320&gt;0,VLOOKUP($D2320,Iscrizioni!$A$2:$M$2502,13,FALSE),"-")</f>
        <v>-</v>
      </c>
      <c r="S2320" s="112" t="str">
        <f t="shared" si="217"/>
        <v>-</v>
      </c>
      <c r="T2320" s="112" t="str">
        <f>IF($D2320&gt;0,SUMIFS($S$3:$S2320,$X$3:$X2320,1,$J$3:$J2320,$J2320),"-")</f>
        <v>-</v>
      </c>
      <c r="U2320" s="112" t="str">
        <f t="shared" si="218"/>
        <v>-</v>
      </c>
      <c r="V2320" s="112" t="str">
        <f t="shared" si="221"/>
        <v>-</v>
      </c>
      <c r="W2320" s="27" t="str">
        <f>IF(LEN($C2320)=0,IF($D2320&gt;0,COUNTIFS($A$3:$A2320,$A2320),"-"),"Escluso")</f>
        <v>-</v>
      </c>
      <c r="X2320" s="2" t="str">
        <f>IF(LEN($C2320)=0,IF($D2320&gt;0,COUNTIFS($J$3:$J2320,$J2320,$C$3:$C2320,""),"-"),"Escluso")</f>
        <v>-</v>
      </c>
      <c r="Y2320" s="127" t="str">
        <f t="shared" si="219"/>
        <v>-</v>
      </c>
      <c r="Z2320" s="2" t="str">
        <f>IF($D2320&gt;0,COUNTIFS($O$3:$O2320,$O2320,$L$3:$L2320,$L2320,$I$3:$I2320,$I2320),"-")</f>
        <v>-</v>
      </c>
      <c r="AA2320" s="27" t="str">
        <f>IF($D2320&gt;0,IF(OR($Z2320 &gt;1,$L2320&lt;&gt;"Adulti"),0,VLOOKUP($P2320,Regione!$B$2:$C$22,2,FALSE)),"-")</f>
        <v>-</v>
      </c>
      <c r="AB2320" s="27" t="str">
        <f>IF($D2320&gt;0,IF(COUNTIFS($O$3:$O2320,$O2320,$L$3:$L2320,$L2320,$I$3:$I2320,$I2320) &gt;1,0,SUMIFS($Y$3:$Y$2503,$L$3:$L$2503,$L2320,$O$3:$O$2503,$O2320,$I$3:$I$2503,$I2320)),"-")</f>
        <v>-</v>
      </c>
      <c r="AC2320" s="27" t="str">
        <f t="shared" ref="AC2320:AC2383" si="222">IF($D2320&gt;0,AA2320+AB2320,"-")</f>
        <v>-</v>
      </c>
    </row>
    <row r="2321" spans="1:29" s="1" customFormat="1">
      <c r="A2321" s="13"/>
      <c r="B2321" s="107" t="str">
        <f>IF(COUNTA($A2321)&gt;0,VLOOKUP($A2321,Corsa!$A$1:$F$43,2,FALSE),"-")</f>
        <v>-</v>
      </c>
      <c r="C2321" s="11"/>
      <c r="D2321" s="13"/>
      <c r="E2321" s="13"/>
      <c r="F2321" s="46" t="str">
        <f>IF(COUNTA($A2321)&gt;0,VLOOKUP($A2321,Corsa!$A$1:$F$43,3,FALSE),"-")</f>
        <v>-</v>
      </c>
      <c r="G2321" s="28" t="str">
        <f>IF($D2321&gt;0,VLOOKUP($D2321,Iscrizioni!$A$2:$M$2502,9,FALSE),"-")</f>
        <v>-</v>
      </c>
      <c r="H2321" s="28" t="str">
        <f>IF($D2321&gt;0,VLOOKUP($D2321,Iscrizioni!$A$2:$M$2502,4,FALSE),"-")</f>
        <v>-</v>
      </c>
      <c r="I2321" s="27" t="str">
        <f>IF($D2321&gt;0,VLOOKUP($D2321,Iscrizioni!$A$2:$M$2502,5,FALSE),"-")</f>
        <v>-</v>
      </c>
      <c r="J2321" s="27" t="str">
        <f>IF($D2321&gt;0,VLOOKUP($D2321,Iscrizioni!$A$2:$M$2502,10,FALSE),"-")</f>
        <v>-</v>
      </c>
      <c r="K2321" s="27" t="str">
        <f t="shared" si="220"/>
        <v>-</v>
      </c>
      <c r="L2321" s="46" t="str">
        <f>IF($D2321&gt;0,VLOOKUP($D2321,Iscrizioni!$A$2:$M$2502,11,FALSE),"-")</f>
        <v>-</v>
      </c>
      <c r="M2321" s="27" t="str">
        <f>IF($D2321&gt;0,VLOOKUP($D2321,Iscrizioni!$A$2:$N$2502,12,FALSE),"-")</f>
        <v>-</v>
      </c>
      <c r="N2321" s="46" t="str">
        <f>IF($D2321&gt;0,VLOOKUP($D2321,Iscrizioni!$A$2:$M$2502,6,FALSE),"-")</f>
        <v>-</v>
      </c>
      <c r="O2321" s="107" t="str">
        <f>IF($D2321&gt;0,VLOOKUP($D2321,Iscrizioni!$A$2:$M$2502,7,FALSE),"-")</f>
        <v>-</v>
      </c>
      <c r="P2321" s="46" t="str">
        <f>IF($D2321&gt;0,VLOOKUP(LEFT($N2321,1),Regione!$A$2:$C$21,2,FALSE),"-")</f>
        <v>-</v>
      </c>
      <c r="Q2321" s="112" t="str">
        <f ca="1">IF($D2321&gt;0,NormalizzaTempo("D",CELL("tipo",$E2321),$E2321),"-")</f>
        <v>-</v>
      </c>
      <c r="R2321" s="27" t="str">
        <f>IF($D2321&gt;0,VLOOKUP($D2321,Iscrizioni!$A$2:$M$2502,13,FALSE),"-")</f>
        <v>-</v>
      </c>
      <c r="S2321" s="112" t="str">
        <f t="shared" ref="S2321:S2384" si="223">IF($D2321&gt;0,CalcolaVelocita(R2321,Q2321*86400),"-")</f>
        <v>-</v>
      </c>
      <c r="T2321" s="112" t="str">
        <f>IF($D2321&gt;0,SUMIFS($S$3:$S2321,$X$3:$X2321,1,$J$3:$J2321,$J2321),"-")</f>
        <v>-</v>
      </c>
      <c r="U2321" s="112" t="str">
        <f t="shared" ref="U2321:U2384" si="224">IF($D2321&gt;0,S2321-T2321,"-")</f>
        <v>-</v>
      </c>
      <c r="V2321" s="112" t="str">
        <f t="shared" si="221"/>
        <v>-</v>
      </c>
      <c r="W2321" s="27" t="str">
        <f>IF(LEN($C2321)=0,IF($D2321&gt;0,COUNTIFS($A$3:$A2321,$A2321),"-"),"Escluso")</f>
        <v>-</v>
      </c>
      <c r="X2321" s="2" t="str">
        <f>IF(LEN($C2321)=0,IF($D2321&gt;0,COUNTIFS($J$3:$J2321,$J2321,$C$3:$C2321,""),"-"),"Escluso")</f>
        <v>-</v>
      </c>
      <c r="Y2321" s="127" t="str">
        <f t="shared" si="219"/>
        <v>-</v>
      </c>
      <c r="Z2321" s="2" t="str">
        <f>IF($D2321&gt;0,COUNTIFS($O$3:$O2321,$O2321,$L$3:$L2321,$L2321,$I$3:$I2321,$I2321),"-")</f>
        <v>-</v>
      </c>
      <c r="AA2321" s="27" t="str">
        <f>IF($D2321&gt;0,IF(OR($Z2321 &gt;1,$L2321&lt;&gt;"Adulti"),0,VLOOKUP($P2321,Regione!$B$2:$C$22,2,FALSE)),"-")</f>
        <v>-</v>
      </c>
      <c r="AB2321" s="27" t="str">
        <f>IF($D2321&gt;0,IF(COUNTIFS($O$3:$O2321,$O2321,$L$3:$L2321,$L2321,$I$3:$I2321,$I2321) &gt;1,0,SUMIFS($Y$3:$Y$2503,$L$3:$L$2503,$L2321,$O$3:$O$2503,$O2321,$I$3:$I$2503,$I2321)),"-")</f>
        <v>-</v>
      </c>
      <c r="AC2321" s="27" t="str">
        <f t="shared" si="222"/>
        <v>-</v>
      </c>
    </row>
    <row r="2322" spans="1:29" s="1" customFormat="1">
      <c r="A2322" s="13"/>
      <c r="B2322" s="107" t="str">
        <f>IF(COUNTA($A2322)&gt;0,VLOOKUP($A2322,Corsa!$A$1:$F$43,2,FALSE),"-")</f>
        <v>-</v>
      </c>
      <c r="C2322" s="11"/>
      <c r="D2322" s="13"/>
      <c r="E2322" s="13"/>
      <c r="F2322" s="46" t="str">
        <f>IF(COUNTA($A2322)&gt;0,VLOOKUP($A2322,Corsa!$A$1:$F$43,3,FALSE),"-")</f>
        <v>-</v>
      </c>
      <c r="G2322" s="28" t="str">
        <f>IF($D2322&gt;0,VLOOKUP($D2322,Iscrizioni!$A$2:$M$2502,9,FALSE),"-")</f>
        <v>-</v>
      </c>
      <c r="H2322" s="28" t="str">
        <f>IF($D2322&gt;0,VLOOKUP($D2322,Iscrizioni!$A$2:$M$2502,4,FALSE),"-")</f>
        <v>-</v>
      </c>
      <c r="I2322" s="27" t="str">
        <f>IF($D2322&gt;0,VLOOKUP($D2322,Iscrizioni!$A$2:$M$2502,5,FALSE),"-")</f>
        <v>-</v>
      </c>
      <c r="J2322" s="27" t="str">
        <f>IF($D2322&gt;0,VLOOKUP($D2322,Iscrizioni!$A$2:$M$2502,10,FALSE),"-")</f>
        <v>-</v>
      </c>
      <c r="K2322" s="27" t="str">
        <f t="shared" si="220"/>
        <v>-</v>
      </c>
      <c r="L2322" s="46" t="str">
        <f>IF($D2322&gt;0,VLOOKUP($D2322,Iscrizioni!$A$2:$M$2502,11,FALSE),"-")</f>
        <v>-</v>
      </c>
      <c r="M2322" s="27" t="str">
        <f>IF($D2322&gt;0,VLOOKUP($D2322,Iscrizioni!$A$2:$N$2502,12,FALSE),"-")</f>
        <v>-</v>
      </c>
      <c r="N2322" s="46" t="str">
        <f>IF($D2322&gt;0,VLOOKUP($D2322,Iscrizioni!$A$2:$M$2502,6,FALSE),"-")</f>
        <v>-</v>
      </c>
      <c r="O2322" s="107" t="str">
        <f>IF($D2322&gt;0,VLOOKUP($D2322,Iscrizioni!$A$2:$M$2502,7,FALSE),"-")</f>
        <v>-</v>
      </c>
      <c r="P2322" s="46" t="str">
        <f>IF($D2322&gt;0,VLOOKUP(LEFT($N2322,1),Regione!$A$2:$C$21,2,FALSE),"-")</f>
        <v>-</v>
      </c>
      <c r="Q2322" s="112" t="str">
        <f ca="1">IF($D2322&gt;0,NormalizzaTempo("D",CELL("tipo",$E2322),$E2322),"-")</f>
        <v>-</v>
      </c>
      <c r="R2322" s="27" t="str">
        <f>IF($D2322&gt;0,VLOOKUP($D2322,Iscrizioni!$A$2:$M$2502,13,FALSE),"-")</f>
        <v>-</v>
      </c>
      <c r="S2322" s="112" t="str">
        <f t="shared" si="223"/>
        <v>-</v>
      </c>
      <c r="T2322" s="112" t="str">
        <f>IF($D2322&gt;0,SUMIFS($S$3:$S2322,$X$3:$X2322,1,$J$3:$J2322,$J2322),"-")</f>
        <v>-</v>
      </c>
      <c r="U2322" s="112" t="str">
        <f t="shared" si="224"/>
        <v>-</v>
      </c>
      <c r="V2322" s="112" t="str">
        <f t="shared" si="221"/>
        <v>-</v>
      </c>
      <c r="W2322" s="27" t="str">
        <f>IF(LEN($C2322)=0,IF($D2322&gt;0,COUNTIFS($A$3:$A2322,$A2322),"-"),"Escluso")</f>
        <v>-</v>
      </c>
      <c r="X2322" s="2" t="str">
        <f>IF(LEN($C2322)=0,IF($D2322&gt;0,COUNTIFS($J$3:$J2322,$J2322,$C$3:$C2322,""),"-"),"Escluso")</f>
        <v>-</v>
      </c>
      <c r="Y2322" s="127" t="str">
        <f t="shared" si="219"/>
        <v>-</v>
      </c>
      <c r="Z2322" s="2" t="str">
        <f>IF($D2322&gt;0,COUNTIFS($O$3:$O2322,$O2322,$L$3:$L2322,$L2322,$I$3:$I2322,$I2322),"-")</f>
        <v>-</v>
      </c>
      <c r="AA2322" s="27" t="str">
        <f>IF($D2322&gt;0,IF(OR($Z2322 &gt;1,$L2322&lt;&gt;"Adulti"),0,VLOOKUP($P2322,Regione!$B$2:$C$22,2,FALSE)),"-")</f>
        <v>-</v>
      </c>
      <c r="AB2322" s="27" t="str">
        <f>IF($D2322&gt;0,IF(COUNTIFS($O$3:$O2322,$O2322,$L$3:$L2322,$L2322,$I$3:$I2322,$I2322) &gt;1,0,SUMIFS($Y$3:$Y$2503,$L$3:$L$2503,$L2322,$O$3:$O$2503,$O2322,$I$3:$I$2503,$I2322)),"-")</f>
        <v>-</v>
      </c>
      <c r="AC2322" s="27" t="str">
        <f t="shared" si="222"/>
        <v>-</v>
      </c>
    </row>
    <row r="2323" spans="1:29" s="1" customFormat="1">
      <c r="A2323" s="13"/>
      <c r="B2323" s="107" t="str">
        <f>IF(COUNTA($A2323)&gt;0,VLOOKUP($A2323,Corsa!$A$1:$F$43,2,FALSE),"-")</f>
        <v>-</v>
      </c>
      <c r="C2323" s="11"/>
      <c r="D2323" s="13"/>
      <c r="E2323" s="13"/>
      <c r="F2323" s="46" t="str">
        <f>IF(COUNTA($A2323)&gt;0,VLOOKUP($A2323,Corsa!$A$1:$F$43,3,FALSE),"-")</f>
        <v>-</v>
      </c>
      <c r="G2323" s="28" t="str">
        <f>IF($D2323&gt;0,VLOOKUP($D2323,Iscrizioni!$A$2:$M$2502,9,FALSE),"-")</f>
        <v>-</v>
      </c>
      <c r="H2323" s="28" t="str">
        <f>IF($D2323&gt;0,VLOOKUP($D2323,Iscrizioni!$A$2:$M$2502,4,FALSE),"-")</f>
        <v>-</v>
      </c>
      <c r="I2323" s="27" t="str">
        <f>IF($D2323&gt;0,VLOOKUP($D2323,Iscrizioni!$A$2:$M$2502,5,FALSE),"-")</f>
        <v>-</v>
      </c>
      <c r="J2323" s="27" t="str">
        <f>IF($D2323&gt;0,VLOOKUP($D2323,Iscrizioni!$A$2:$M$2502,10,FALSE),"-")</f>
        <v>-</v>
      </c>
      <c r="K2323" s="27" t="str">
        <f t="shared" si="220"/>
        <v>-</v>
      </c>
      <c r="L2323" s="46" t="str">
        <f>IF($D2323&gt;0,VLOOKUP($D2323,Iscrizioni!$A$2:$M$2502,11,FALSE),"-")</f>
        <v>-</v>
      </c>
      <c r="M2323" s="27" t="str">
        <f>IF($D2323&gt;0,VLOOKUP($D2323,Iscrizioni!$A$2:$N$2502,12,FALSE),"-")</f>
        <v>-</v>
      </c>
      <c r="N2323" s="46" t="str">
        <f>IF($D2323&gt;0,VLOOKUP($D2323,Iscrizioni!$A$2:$M$2502,6,FALSE),"-")</f>
        <v>-</v>
      </c>
      <c r="O2323" s="107" t="str">
        <f>IF($D2323&gt;0,VLOOKUP($D2323,Iscrizioni!$A$2:$M$2502,7,FALSE),"-")</f>
        <v>-</v>
      </c>
      <c r="P2323" s="46" t="str">
        <f>IF($D2323&gt;0,VLOOKUP(LEFT($N2323,1),Regione!$A$2:$C$21,2,FALSE),"-")</f>
        <v>-</v>
      </c>
      <c r="Q2323" s="112" t="str">
        <f ca="1">IF($D2323&gt;0,NormalizzaTempo("D",CELL("tipo",$E2323),$E2323),"-")</f>
        <v>-</v>
      </c>
      <c r="R2323" s="27" t="str">
        <f>IF($D2323&gt;0,VLOOKUP($D2323,Iscrizioni!$A$2:$M$2502,13,FALSE),"-")</f>
        <v>-</v>
      </c>
      <c r="S2323" s="112" t="str">
        <f t="shared" si="223"/>
        <v>-</v>
      </c>
      <c r="T2323" s="112" t="str">
        <f>IF($D2323&gt;0,SUMIFS($S$3:$S2323,$X$3:$X2323,1,$J$3:$J2323,$J2323),"-")</f>
        <v>-</v>
      </c>
      <c r="U2323" s="112" t="str">
        <f t="shared" si="224"/>
        <v>-</v>
      </c>
      <c r="V2323" s="112" t="str">
        <f t="shared" si="221"/>
        <v>-</v>
      </c>
      <c r="W2323" s="27" t="str">
        <f>IF(LEN($C2323)=0,IF($D2323&gt;0,COUNTIFS($A$3:$A2323,$A2323),"-"),"Escluso")</f>
        <v>-</v>
      </c>
      <c r="X2323" s="2" t="str">
        <f>IF(LEN($C2323)=0,IF($D2323&gt;0,COUNTIFS($J$3:$J2323,$J2323,$C$3:$C2323,""),"-"),"Escluso")</f>
        <v>-</v>
      </c>
      <c r="Y2323" s="127" t="str">
        <f t="shared" si="219"/>
        <v>-</v>
      </c>
      <c r="Z2323" s="2" t="str">
        <f>IF($D2323&gt;0,COUNTIFS($O$3:$O2323,$O2323,$L$3:$L2323,$L2323,$I$3:$I2323,$I2323),"-")</f>
        <v>-</v>
      </c>
      <c r="AA2323" s="27" t="str">
        <f>IF($D2323&gt;0,IF(OR($Z2323 &gt;1,$L2323&lt;&gt;"Adulti"),0,VLOOKUP($P2323,Regione!$B$2:$C$22,2,FALSE)),"-")</f>
        <v>-</v>
      </c>
      <c r="AB2323" s="27" t="str">
        <f>IF($D2323&gt;0,IF(COUNTIFS($O$3:$O2323,$O2323,$L$3:$L2323,$L2323,$I$3:$I2323,$I2323) &gt;1,0,SUMIFS($Y$3:$Y$2503,$L$3:$L$2503,$L2323,$O$3:$O$2503,$O2323,$I$3:$I$2503,$I2323)),"-")</f>
        <v>-</v>
      </c>
      <c r="AC2323" s="27" t="str">
        <f t="shared" si="222"/>
        <v>-</v>
      </c>
    </row>
    <row r="2324" spans="1:29" s="1" customFormat="1">
      <c r="A2324" s="13"/>
      <c r="B2324" s="107" t="str">
        <f>IF(COUNTA($A2324)&gt;0,VLOOKUP($A2324,Corsa!$A$1:$F$43,2,FALSE),"-")</f>
        <v>-</v>
      </c>
      <c r="C2324" s="11"/>
      <c r="D2324" s="13"/>
      <c r="E2324" s="13"/>
      <c r="F2324" s="46" t="str">
        <f>IF(COUNTA($A2324)&gt;0,VLOOKUP($A2324,Corsa!$A$1:$F$43,3,FALSE),"-")</f>
        <v>-</v>
      </c>
      <c r="G2324" s="28" t="str">
        <f>IF($D2324&gt;0,VLOOKUP($D2324,Iscrizioni!$A$2:$M$2502,9,FALSE),"-")</f>
        <v>-</v>
      </c>
      <c r="H2324" s="28" t="str">
        <f>IF($D2324&gt;0,VLOOKUP($D2324,Iscrizioni!$A$2:$M$2502,4,FALSE),"-")</f>
        <v>-</v>
      </c>
      <c r="I2324" s="27" t="str">
        <f>IF($D2324&gt;0,VLOOKUP($D2324,Iscrizioni!$A$2:$M$2502,5,FALSE),"-")</f>
        <v>-</v>
      </c>
      <c r="J2324" s="27" t="str">
        <f>IF($D2324&gt;0,VLOOKUP($D2324,Iscrizioni!$A$2:$M$2502,10,FALSE),"-")</f>
        <v>-</v>
      </c>
      <c r="K2324" s="27" t="str">
        <f t="shared" si="220"/>
        <v>-</v>
      </c>
      <c r="L2324" s="46" t="str">
        <f>IF($D2324&gt;0,VLOOKUP($D2324,Iscrizioni!$A$2:$M$2502,11,FALSE),"-")</f>
        <v>-</v>
      </c>
      <c r="M2324" s="27" t="str">
        <f>IF($D2324&gt;0,VLOOKUP($D2324,Iscrizioni!$A$2:$N$2502,12,FALSE),"-")</f>
        <v>-</v>
      </c>
      <c r="N2324" s="46" t="str">
        <f>IF($D2324&gt;0,VLOOKUP($D2324,Iscrizioni!$A$2:$M$2502,6,FALSE),"-")</f>
        <v>-</v>
      </c>
      <c r="O2324" s="107" t="str">
        <f>IF($D2324&gt;0,VLOOKUP($D2324,Iscrizioni!$A$2:$M$2502,7,FALSE),"-")</f>
        <v>-</v>
      </c>
      <c r="P2324" s="46" t="str">
        <f>IF($D2324&gt;0,VLOOKUP(LEFT($N2324,1),Regione!$A$2:$C$21,2,FALSE),"-")</f>
        <v>-</v>
      </c>
      <c r="Q2324" s="112" t="str">
        <f ca="1">IF($D2324&gt;0,NormalizzaTempo("D",CELL("tipo",$E2324),$E2324),"-")</f>
        <v>-</v>
      </c>
      <c r="R2324" s="27" t="str">
        <f>IF($D2324&gt;0,VLOOKUP($D2324,Iscrizioni!$A$2:$M$2502,13,FALSE),"-")</f>
        <v>-</v>
      </c>
      <c r="S2324" s="112" t="str">
        <f t="shared" si="223"/>
        <v>-</v>
      </c>
      <c r="T2324" s="112" t="str">
        <f>IF($D2324&gt;0,SUMIFS($S$3:$S2324,$X$3:$X2324,1,$J$3:$J2324,$J2324),"-")</f>
        <v>-</v>
      </c>
      <c r="U2324" s="112" t="str">
        <f t="shared" si="224"/>
        <v>-</v>
      </c>
      <c r="V2324" s="112" t="str">
        <f t="shared" si="221"/>
        <v>-</v>
      </c>
      <c r="W2324" s="27" t="str">
        <f>IF(LEN($C2324)=0,IF($D2324&gt;0,COUNTIFS($A$3:$A2324,$A2324),"-"),"Escluso")</f>
        <v>-</v>
      </c>
      <c r="X2324" s="2" t="str">
        <f>IF(LEN($C2324)=0,IF($D2324&gt;0,COUNTIFS($J$3:$J2324,$J2324,$C$3:$C2324,""),"-"),"Escluso")</f>
        <v>-</v>
      </c>
      <c r="Y2324" s="127" t="str">
        <f t="shared" si="219"/>
        <v>-</v>
      </c>
      <c r="Z2324" s="2" t="str">
        <f>IF($D2324&gt;0,COUNTIFS($O$3:$O2324,$O2324,$L$3:$L2324,$L2324,$I$3:$I2324,$I2324),"-")</f>
        <v>-</v>
      </c>
      <c r="AA2324" s="27" t="str">
        <f>IF($D2324&gt;0,IF(OR($Z2324 &gt;1,$L2324&lt;&gt;"Adulti"),0,VLOOKUP($P2324,Regione!$B$2:$C$22,2,FALSE)),"-")</f>
        <v>-</v>
      </c>
      <c r="AB2324" s="27" t="str">
        <f>IF($D2324&gt;0,IF(COUNTIFS($O$3:$O2324,$O2324,$L$3:$L2324,$L2324,$I$3:$I2324,$I2324) &gt;1,0,SUMIFS($Y$3:$Y$2503,$L$3:$L$2503,$L2324,$O$3:$O$2503,$O2324,$I$3:$I$2503,$I2324)),"-")</f>
        <v>-</v>
      </c>
      <c r="AC2324" s="27" t="str">
        <f t="shared" si="222"/>
        <v>-</v>
      </c>
    </row>
    <row r="2325" spans="1:29" s="1" customFormat="1">
      <c r="A2325" s="13"/>
      <c r="B2325" s="107" t="str">
        <f>IF(COUNTA($A2325)&gt;0,VLOOKUP($A2325,Corsa!$A$1:$F$43,2,FALSE),"-")</f>
        <v>-</v>
      </c>
      <c r="C2325" s="11"/>
      <c r="D2325" s="13"/>
      <c r="E2325" s="13"/>
      <c r="F2325" s="46" t="str">
        <f>IF(COUNTA($A2325)&gt;0,VLOOKUP($A2325,Corsa!$A$1:$F$43,3,FALSE),"-")</f>
        <v>-</v>
      </c>
      <c r="G2325" s="28" t="str">
        <f>IF($D2325&gt;0,VLOOKUP($D2325,Iscrizioni!$A$2:$M$2502,9,FALSE),"-")</f>
        <v>-</v>
      </c>
      <c r="H2325" s="28" t="str">
        <f>IF($D2325&gt;0,VLOOKUP($D2325,Iscrizioni!$A$2:$M$2502,4,FALSE),"-")</f>
        <v>-</v>
      </c>
      <c r="I2325" s="27" t="str">
        <f>IF($D2325&gt;0,VLOOKUP($D2325,Iscrizioni!$A$2:$M$2502,5,FALSE),"-")</f>
        <v>-</v>
      </c>
      <c r="J2325" s="27" t="str">
        <f>IF($D2325&gt;0,VLOOKUP($D2325,Iscrizioni!$A$2:$M$2502,10,FALSE),"-")</f>
        <v>-</v>
      </c>
      <c r="K2325" s="27" t="str">
        <f t="shared" si="220"/>
        <v>-</v>
      </c>
      <c r="L2325" s="46" t="str">
        <f>IF($D2325&gt;0,VLOOKUP($D2325,Iscrizioni!$A$2:$M$2502,11,FALSE),"-")</f>
        <v>-</v>
      </c>
      <c r="M2325" s="27" t="str">
        <f>IF($D2325&gt;0,VLOOKUP($D2325,Iscrizioni!$A$2:$N$2502,12,FALSE),"-")</f>
        <v>-</v>
      </c>
      <c r="N2325" s="46" t="str">
        <f>IF($D2325&gt;0,VLOOKUP($D2325,Iscrizioni!$A$2:$M$2502,6,FALSE),"-")</f>
        <v>-</v>
      </c>
      <c r="O2325" s="107" t="str">
        <f>IF($D2325&gt;0,VLOOKUP($D2325,Iscrizioni!$A$2:$M$2502,7,FALSE),"-")</f>
        <v>-</v>
      </c>
      <c r="P2325" s="46" t="str">
        <f>IF($D2325&gt;0,VLOOKUP(LEFT($N2325,1),Regione!$A$2:$C$21,2,FALSE),"-")</f>
        <v>-</v>
      </c>
      <c r="Q2325" s="112" t="str">
        <f ca="1">IF($D2325&gt;0,NormalizzaTempo("D",CELL("tipo",$E2325),$E2325),"-")</f>
        <v>-</v>
      </c>
      <c r="R2325" s="27" t="str">
        <f>IF($D2325&gt;0,VLOOKUP($D2325,Iscrizioni!$A$2:$M$2502,13,FALSE),"-")</f>
        <v>-</v>
      </c>
      <c r="S2325" s="112" t="str">
        <f t="shared" si="223"/>
        <v>-</v>
      </c>
      <c r="T2325" s="112" t="str">
        <f>IF($D2325&gt;0,SUMIFS($S$3:$S2325,$X$3:$X2325,1,$J$3:$J2325,$J2325),"-")</f>
        <v>-</v>
      </c>
      <c r="U2325" s="112" t="str">
        <f t="shared" si="224"/>
        <v>-</v>
      </c>
      <c r="V2325" s="112" t="str">
        <f t="shared" si="221"/>
        <v>-</v>
      </c>
      <c r="W2325" s="27" t="str">
        <f>IF(LEN($C2325)=0,IF($D2325&gt;0,COUNTIFS($A$3:$A2325,$A2325),"-"),"Escluso")</f>
        <v>-</v>
      </c>
      <c r="X2325" s="2" t="str">
        <f>IF(LEN($C2325)=0,IF($D2325&gt;0,COUNTIFS($J$3:$J2325,$J2325,$C$3:$C2325,""),"-"),"Escluso")</f>
        <v>-</v>
      </c>
      <c r="Y2325" s="127" t="str">
        <f t="shared" si="219"/>
        <v>-</v>
      </c>
      <c r="Z2325" s="2" t="str">
        <f>IF($D2325&gt;0,COUNTIFS($O$3:$O2325,$O2325,$L$3:$L2325,$L2325,$I$3:$I2325,$I2325),"-")</f>
        <v>-</v>
      </c>
      <c r="AA2325" s="27" t="str">
        <f>IF($D2325&gt;0,IF(OR($Z2325 &gt;1,$L2325&lt;&gt;"Adulti"),0,VLOOKUP($P2325,Regione!$B$2:$C$22,2,FALSE)),"-")</f>
        <v>-</v>
      </c>
      <c r="AB2325" s="27" t="str">
        <f>IF($D2325&gt;0,IF(COUNTIFS($O$3:$O2325,$O2325,$L$3:$L2325,$L2325,$I$3:$I2325,$I2325) &gt;1,0,SUMIFS($Y$3:$Y$2503,$L$3:$L$2503,$L2325,$O$3:$O$2503,$O2325,$I$3:$I$2503,$I2325)),"-")</f>
        <v>-</v>
      </c>
      <c r="AC2325" s="27" t="str">
        <f t="shared" si="222"/>
        <v>-</v>
      </c>
    </row>
    <row r="2326" spans="1:29" s="1" customFormat="1">
      <c r="A2326" s="13"/>
      <c r="B2326" s="107" t="str">
        <f>IF(COUNTA($A2326)&gt;0,VLOOKUP($A2326,Corsa!$A$1:$F$43,2,FALSE),"-")</f>
        <v>-</v>
      </c>
      <c r="C2326" s="11"/>
      <c r="D2326" s="13"/>
      <c r="E2326" s="13"/>
      <c r="F2326" s="46" t="str">
        <f>IF(COUNTA($A2326)&gt;0,VLOOKUP($A2326,Corsa!$A$1:$F$43,3,FALSE),"-")</f>
        <v>-</v>
      </c>
      <c r="G2326" s="28" t="str">
        <f>IF($D2326&gt;0,VLOOKUP($D2326,Iscrizioni!$A$2:$M$2502,9,FALSE),"-")</f>
        <v>-</v>
      </c>
      <c r="H2326" s="28" t="str">
        <f>IF($D2326&gt;0,VLOOKUP($D2326,Iscrizioni!$A$2:$M$2502,4,FALSE),"-")</f>
        <v>-</v>
      </c>
      <c r="I2326" s="27" t="str">
        <f>IF($D2326&gt;0,VLOOKUP($D2326,Iscrizioni!$A$2:$M$2502,5,FALSE),"-")</f>
        <v>-</v>
      </c>
      <c r="J2326" s="27" t="str">
        <f>IF($D2326&gt;0,VLOOKUP($D2326,Iscrizioni!$A$2:$M$2502,10,FALSE),"-")</f>
        <v>-</v>
      </c>
      <c r="K2326" s="27" t="str">
        <f t="shared" si="220"/>
        <v>-</v>
      </c>
      <c r="L2326" s="46" t="str">
        <f>IF($D2326&gt;0,VLOOKUP($D2326,Iscrizioni!$A$2:$M$2502,11,FALSE),"-")</f>
        <v>-</v>
      </c>
      <c r="M2326" s="27" t="str">
        <f>IF($D2326&gt;0,VLOOKUP($D2326,Iscrizioni!$A$2:$N$2502,12,FALSE),"-")</f>
        <v>-</v>
      </c>
      <c r="N2326" s="46" t="str">
        <f>IF($D2326&gt;0,VLOOKUP($D2326,Iscrizioni!$A$2:$M$2502,6,FALSE),"-")</f>
        <v>-</v>
      </c>
      <c r="O2326" s="107" t="str">
        <f>IF($D2326&gt;0,VLOOKUP($D2326,Iscrizioni!$A$2:$M$2502,7,FALSE),"-")</f>
        <v>-</v>
      </c>
      <c r="P2326" s="46" t="str">
        <f>IF($D2326&gt;0,VLOOKUP(LEFT($N2326,1),Regione!$A$2:$C$21,2,FALSE),"-")</f>
        <v>-</v>
      </c>
      <c r="Q2326" s="112" t="str">
        <f ca="1">IF($D2326&gt;0,NormalizzaTempo("D",CELL("tipo",$E2326),$E2326),"-")</f>
        <v>-</v>
      </c>
      <c r="R2326" s="27" t="str">
        <f>IF($D2326&gt;0,VLOOKUP($D2326,Iscrizioni!$A$2:$M$2502,13,FALSE),"-")</f>
        <v>-</v>
      </c>
      <c r="S2326" s="112" t="str">
        <f t="shared" si="223"/>
        <v>-</v>
      </c>
      <c r="T2326" s="112" t="str">
        <f>IF($D2326&gt;0,SUMIFS($S$3:$S2326,$X$3:$X2326,1,$J$3:$J2326,$J2326),"-")</f>
        <v>-</v>
      </c>
      <c r="U2326" s="112" t="str">
        <f t="shared" si="224"/>
        <v>-</v>
      </c>
      <c r="V2326" s="112" t="str">
        <f t="shared" si="221"/>
        <v>-</v>
      </c>
      <c r="W2326" s="27" t="str">
        <f>IF(LEN($C2326)=0,IF($D2326&gt;0,COUNTIFS($A$3:$A2326,$A2326),"-"),"Escluso")</f>
        <v>-</v>
      </c>
      <c r="X2326" s="2" t="str">
        <f>IF(LEN($C2326)=0,IF($D2326&gt;0,COUNTIFS($J$3:$J2326,$J2326,$C$3:$C2326,""),"-"),"Escluso")</f>
        <v>-</v>
      </c>
      <c r="Y2326" s="127" t="str">
        <f t="shared" si="219"/>
        <v>-</v>
      </c>
      <c r="Z2326" s="2" t="str">
        <f>IF($D2326&gt;0,COUNTIFS($O$3:$O2326,$O2326,$L$3:$L2326,$L2326,$I$3:$I2326,$I2326),"-")</f>
        <v>-</v>
      </c>
      <c r="AA2326" s="27" t="str">
        <f>IF($D2326&gt;0,IF(OR($Z2326 &gt;1,$L2326&lt;&gt;"Adulti"),0,VLOOKUP($P2326,Regione!$B$2:$C$22,2,FALSE)),"-")</f>
        <v>-</v>
      </c>
      <c r="AB2326" s="27" t="str">
        <f>IF($D2326&gt;0,IF(COUNTIFS($O$3:$O2326,$O2326,$L$3:$L2326,$L2326,$I$3:$I2326,$I2326) &gt;1,0,SUMIFS($Y$3:$Y$2503,$L$3:$L$2503,$L2326,$O$3:$O$2503,$O2326,$I$3:$I$2503,$I2326)),"-")</f>
        <v>-</v>
      </c>
      <c r="AC2326" s="27" t="str">
        <f t="shared" si="222"/>
        <v>-</v>
      </c>
    </row>
    <row r="2327" spans="1:29" s="1" customFormat="1">
      <c r="A2327" s="13"/>
      <c r="B2327" s="107" t="str">
        <f>IF(COUNTA($A2327)&gt;0,VLOOKUP($A2327,Corsa!$A$1:$F$43,2,FALSE),"-")</f>
        <v>-</v>
      </c>
      <c r="C2327" s="11"/>
      <c r="D2327" s="13"/>
      <c r="E2327" s="13"/>
      <c r="F2327" s="46" t="str">
        <f>IF(COUNTA($A2327)&gt;0,VLOOKUP($A2327,Corsa!$A$1:$F$43,3,FALSE),"-")</f>
        <v>-</v>
      </c>
      <c r="G2327" s="28" t="str">
        <f>IF($D2327&gt;0,VLOOKUP($D2327,Iscrizioni!$A$2:$M$2502,9,FALSE),"-")</f>
        <v>-</v>
      </c>
      <c r="H2327" s="28" t="str">
        <f>IF($D2327&gt;0,VLOOKUP($D2327,Iscrizioni!$A$2:$M$2502,4,FALSE),"-")</f>
        <v>-</v>
      </c>
      <c r="I2327" s="27" t="str">
        <f>IF($D2327&gt;0,VLOOKUP($D2327,Iscrizioni!$A$2:$M$2502,5,FALSE),"-")</f>
        <v>-</v>
      </c>
      <c r="J2327" s="27" t="str">
        <f>IF($D2327&gt;0,VLOOKUP($D2327,Iscrizioni!$A$2:$M$2502,10,FALSE),"-")</f>
        <v>-</v>
      </c>
      <c r="K2327" s="27" t="str">
        <f t="shared" si="220"/>
        <v>-</v>
      </c>
      <c r="L2327" s="46" t="str">
        <f>IF($D2327&gt;0,VLOOKUP($D2327,Iscrizioni!$A$2:$M$2502,11,FALSE),"-")</f>
        <v>-</v>
      </c>
      <c r="M2327" s="27" t="str">
        <f>IF($D2327&gt;0,VLOOKUP($D2327,Iscrizioni!$A$2:$N$2502,12,FALSE),"-")</f>
        <v>-</v>
      </c>
      <c r="N2327" s="46" t="str">
        <f>IF($D2327&gt;0,VLOOKUP($D2327,Iscrizioni!$A$2:$M$2502,6,FALSE),"-")</f>
        <v>-</v>
      </c>
      <c r="O2327" s="107" t="str">
        <f>IF($D2327&gt;0,VLOOKUP($D2327,Iscrizioni!$A$2:$M$2502,7,FALSE),"-")</f>
        <v>-</v>
      </c>
      <c r="P2327" s="46" t="str">
        <f>IF($D2327&gt;0,VLOOKUP(LEFT($N2327,1),Regione!$A$2:$C$21,2,FALSE),"-")</f>
        <v>-</v>
      </c>
      <c r="Q2327" s="112" t="str">
        <f ca="1">IF($D2327&gt;0,NormalizzaTempo("D",CELL("tipo",$E2327),$E2327),"-")</f>
        <v>-</v>
      </c>
      <c r="R2327" s="27" t="str">
        <f>IF($D2327&gt;0,VLOOKUP($D2327,Iscrizioni!$A$2:$M$2502,13,FALSE),"-")</f>
        <v>-</v>
      </c>
      <c r="S2327" s="112" t="str">
        <f t="shared" si="223"/>
        <v>-</v>
      </c>
      <c r="T2327" s="112" t="str">
        <f>IF($D2327&gt;0,SUMIFS($S$3:$S2327,$X$3:$X2327,1,$J$3:$J2327,$J2327),"-")</f>
        <v>-</v>
      </c>
      <c r="U2327" s="112" t="str">
        <f t="shared" si="224"/>
        <v>-</v>
      </c>
      <c r="V2327" s="112" t="str">
        <f t="shared" si="221"/>
        <v>-</v>
      </c>
      <c r="W2327" s="27" t="str">
        <f>IF(LEN($C2327)=0,IF($D2327&gt;0,COUNTIFS($A$3:$A2327,$A2327),"-"),"Escluso")</f>
        <v>-</v>
      </c>
      <c r="X2327" s="2" t="str">
        <f>IF(LEN($C2327)=0,IF($D2327&gt;0,COUNTIFS($J$3:$J2327,$J2327,$C$3:$C2327,""),"-"),"Escluso")</f>
        <v>-</v>
      </c>
      <c r="Y2327" s="127" t="str">
        <f t="shared" si="219"/>
        <v>-</v>
      </c>
      <c r="Z2327" s="2" t="str">
        <f>IF($D2327&gt;0,COUNTIFS($O$3:$O2327,$O2327,$L$3:$L2327,$L2327,$I$3:$I2327,$I2327),"-")</f>
        <v>-</v>
      </c>
      <c r="AA2327" s="27" t="str">
        <f>IF($D2327&gt;0,IF(OR($Z2327 &gt;1,$L2327&lt;&gt;"Adulti"),0,VLOOKUP($P2327,Regione!$B$2:$C$22,2,FALSE)),"-")</f>
        <v>-</v>
      </c>
      <c r="AB2327" s="27" t="str">
        <f>IF($D2327&gt;0,IF(COUNTIFS($O$3:$O2327,$O2327,$L$3:$L2327,$L2327,$I$3:$I2327,$I2327) &gt;1,0,SUMIFS($Y$3:$Y$2503,$L$3:$L$2503,$L2327,$O$3:$O$2503,$O2327,$I$3:$I$2503,$I2327)),"-")</f>
        <v>-</v>
      </c>
      <c r="AC2327" s="27" t="str">
        <f t="shared" si="222"/>
        <v>-</v>
      </c>
    </row>
    <row r="2328" spans="1:29" s="1" customFormat="1">
      <c r="A2328" s="13"/>
      <c r="B2328" s="107" t="str">
        <f>IF(COUNTA($A2328)&gt;0,VLOOKUP($A2328,Corsa!$A$1:$F$43,2,FALSE),"-")</f>
        <v>-</v>
      </c>
      <c r="C2328" s="11"/>
      <c r="D2328" s="13"/>
      <c r="E2328" s="13"/>
      <c r="F2328" s="46" t="str">
        <f>IF(COUNTA($A2328)&gt;0,VLOOKUP($A2328,Corsa!$A$1:$F$43,3,FALSE),"-")</f>
        <v>-</v>
      </c>
      <c r="G2328" s="28" t="str">
        <f>IF($D2328&gt;0,VLOOKUP($D2328,Iscrizioni!$A$2:$M$2502,9,FALSE),"-")</f>
        <v>-</v>
      </c>
      <c r="H2328" s="28" t="str">
        <f>IF($D2328&gt;0,VLOOKUP($D2328,Iscrizioni!$A$2:$M$2502,4,FALSE),"-")</f>
        <v>-</v>
      </c>
      <c r="I2328" s="27" t="str">
        <f>IF($D2328&gt;0,VLOOKUP($D2328,Iscrizioni!$A$2:$M$2502,5,FALSE),"-")</f>
        <v>-</v>
      </c>
      <c r="J2328" s="27" t="str">
        <f>IF($D2328&gt;0,VLOOKUP($D2328,Iscrizioni!$A$2:$M$2502,10,FALSE),"-")</f>
        <v>-</v>
      </c>
      <c r="K2328" s="27" t="str">
        <f t="shared" si="220"/>
        <v>-</v>
      </c>
      <c r="L2328" s="46" t="str">
        <f>IF($D2328&gt;0,VLOOKUP($D2328,Iscrizioni!$A$2:$M$2502,11,FALSE),"-")</f>
        <v>-</v>
      </c>
      <c r="M2328" s="27" t="str">
        <f>IF($D2328&gt;0,VLOOKUP($D2328,Iscrizioni!$A$2:$N$2502,12,FALSE),"-")</f>
        <v>-</v>
      </c>
      <c r="N2328" s="46" t="str">
        <f>IF($D2328&gt;0,VLOOKUP($D2328,Iscrizioni!$A$2:$M$2502,6,FALSE),"-")</f>
        <v>-</v>
      </c>
      <c r="O2328" s="107" t="str">
        <f>IF($D2328&gt;0,VLOOKUP($D2328,Iscrizioni!$A$2:$M$2502,7,FALSE),"-")</f>
        <v>-</v>
      </c>
      <c r="P2328" s="46" t="str">
        <f>IF($D2328&gt;0,VLOOKUP(LEFT($N2328,1),Regione!$A$2:$C$21,2,FALSE),"-")</f>
        <v>-</v>
      </c>
      <c r="Q2328" s="112" t="str">
        <f ca="1">IF($D2328&gt;0,NormalizzaTempo("D",CELL("tipo",$E2328),$E2328),"-")</f>
        <v>-</v>
      </c>
      <c r="R2328" s="27" t="str">
        <f>IF($D2328&gt;0,VLOOKUP($D2328,Iscrizioni!$A$2:$M$2502,13,FALSE),"-")</f>
        <v>-</v>
      </c>
      <c r="S2328" s="112" t="str">
        <f t="shared" si="223"/>
        <v>-</v>
      </c>
      <c r="T2328" s="112" t="str">
        <f>IF($D2328&gt;0,SUMIFS($S$3:$S2328,$X$3:$X2328,1,$J$3:$J2328,$J2328),"-")</f>
        <v>-</v>
      </c>
      <c r="U2328" s="112" t="str">
        <f t="shared" si="224"/>
        <v>-</v>
      </c>
      <c r="V2328" s="112" t="str">
        <f t="shared" si="221"/>
        <v>-</v>
      </c>
      <c r="W2328" s="27" t="str">
        <f>IF(LEN($C2328)=0,IF($D2328&gt;0,COUNTIFS($A$3:$A2328,$A2328),"-"),"Escluso")</f>
        <v>-</v>
      </c>
      <c r="X2328" s="2" t="str">
        <f>IF(LEN($C2328)=0,IF($D2328&gt;0,COUNTIFS($J$3:$J2328,$J2328,$C$3:$C2328,""),"-"),"Escluso")</f>
        <v>-</v>
      </c>
      <c r="Y2328" s="127" t="str">
        <f t="shared" si="219"/>
        <v>-</v>
      </c>
      <c r="Z2328" s="2" t="str">
        <f>IF($D2328&gt;0,COUNTIFS($O$3:$O2328,$O2328,$L$3:$L2328,$L2328,$I$3:$I2328,$I2328),"-")</f>
        <v>-</v>
      </c>
      <c r="AA2328" s="27" t="str">
        <f>IF($D2328&gt;0,IF(OR($Z2328 &gt;1,$L2328&lt;&gt;"Adulti"),0,VLOOKUP($P2328,Regione!$B$2:$C$22,2,FALSE)),"-")</f>
        <v>-</v>
      </c>
      <c r="AB2328" s="27" t="str">
        <f>IF($D2328&gt;0,IF(COUNTIFS($O$3:$O2328,$O2328,$L$3:$L2328,$L2328,$I$3:$I2328,$I2328) &gt;1,0,SUMIFS($Y$3:$Y$2503,$L$3:$L$2503,$L2328,$O$3:$O$2503,$O2328,$I$3:$I$2503,$I2328)),"-")</f>
        <v>-</v>
      </c>
      <c r="AC2328" s="27" t="str">
        <f t="shared" si="222"/>
        <v>-</v>
      </c>
    </row>
    <row r="2329" spans="1:29" s="1" customFormat="1">
      <c r="A2329" s="13"/>
      <c r="B2329" s="107" t="str">
        <f>IF(COUNTA($A2329)&gt;0,VLOOKUP($A2329,Corsa!$A$1:$F$43,2,FALSE),"-")</f>
        <v>-</v>
      </c>
      <c r="C2329" s="11"/>
      <c r="D2329" s="13"/>
      <c r="E2329" s="13"/>
      <c r="F2329" s="46" t="str">
        <f>IF(COUNTA($A2329)&gt;0,VLOOKUP($A2329,Corsa!$A$1:$F$43,3,FALSE),"-")</f>
        <v>-</v>
      </c>
      <c r="G2329" s="28" t="str">
        <f>IF($D2329&gt;0,VLOOKUP($D2329,Iscrizioni!$A$2:$M$2502,9,FALSE),"-")</f>
        <v>-</v>
      </c>
      <c r="H2329" s="28" t="str">
        <f>IF($D2329&gt;0,VLOOKUP($D2329,Iscrizioni!$A$2:$M$2502,4,FALSE),"-")</f>
        <v>-</v>
      </c>
      <c r="I2329" s="27" t="str">
        <f>IF($D2329&gt;0,VLOOKUP($D2329,Iscrizioni!$A$2:$M$2502,5,FALSE),"-")</f>
        <v>-</v>
      </c>
      <c r="J2329" s="27" t="str">
        <f>IF($D2329&gt;0,VLOOKUP($D2329,Iscrizioni!$A$2:$M$2502,10,FALSE),"-")</f>
        <v>-</v>
      </c>
      <c r="K2329" s="27" t="str">
        <f t="shared" si="220"/>
        <v>-</v>
      </c>
      <c r="L2329" s="46" t="str">
        <f>IF($D2329&gt;0,VLOOKUP($D2329,Iscrizioni!$A$2:$M$2502,11,FALSE),"-")</f>
        <v>-</v>
      </c>
      <c r="M2329" s="27" t="str">
        <f>IF($D2329&gt;0,VLOOKUP($D2329,Iscrizioni!$A$2:$N$2502,12,FALSE),"-")</f>
        <v>-</v>
      </c>
      <c r="N2329" s="46" t="str">
        <f>IF($D2329&gt;0,VLOOKUP($D2329,Iscrizioni!$A$2:$M$2502,6,FALSE),"-")</f>
        <v>-</v>
      </c>
      <c r="O2329" s="107" t="str">
        <f>IF($D2329&gt;0,VLOOKUP($D2329,Iscrizioni!$A$2:$M$2502,7,FALSE),"-")</f>
        <v>-</v>
      </c>
      <c r="P2329" s="46" t="str">
        <f>IF($D2329&gt;0,VLOOKUP(LEFT($N2329,1),Regione!$A$2:$C$21,2,FALSE),"-")</f>
        <v>-</v>
      </c>
      <c r="Q2329" s="112" t="str">
        <f ca="1">IF($D2329&gt;0,NormalizzaTempo("D",CELL("tipo",$E2329),$E2329),"-")</f>
        <v>-</v>
      </c>
      <c r="R2329" s="27" t="str">
        <f>IF($D2329&gt;0,VLOOKUP($D2329,Iscrizioni!$A$2:$M$2502,13,FALSE),"-")</f>
        <v>-</v>
      </c>
      <c r="S2329" s="112" t="str">
        <f t="shared" si="223"/>
        <v>-</v>
      </c>
      <c r="T2329" s="112" t="str">
        <f>IF($D2329&gt;0,SUMIFS($S$3:$S2329,$X$3:$X2329,1,$J$3:$J2329,$J2329),"-")</f>
        <v>-</v>
      </c>
      <c r="U2329" s="112" t="str">
        <f t="shared" si="224"/>
        <v>-</v>
      </c>
      <c r="V2329" s="112" t="str">
        <f t="shared" si="221"/>
        <v>-</v>
      </c>
      <c r="W2329" s="27" t="str">
        <f>IF(LEN($C2329)=0,IF($D2329&gt;0,COUNTIFS($A$3:$A2329,$A2329),"-"),"Escluso")</f>
        <v>-</v>
      </c>
      <c r="X2329" s="2" t="str">
        <f>IF(LEN($C2329)=0,IF($D2329&gt;0,COUNTIFS($J$3:$J2329,$J2329,$C$3:$C2329,""),"-"),"Escluso")</f>
        <v>-</v>
      </c>
      <c r="Y2329" s="127" t="str">
        <f t="shared" si="219"/>
        <v>-</v>
      </c>
      <c r="Z2329" s="2" t="str">
        <f>IF($D2329&gt;0,COUNTIFS($O$3:$O2329,$O2329,$L$3:$L2329,$L2329,$I$3:$I2329,$I2329),"-")</f>
        <v>-</v>
      </c>
      <c r="AA2329" s="27" t="str">
        <f>IF($D2329&gt;0,IF(OR($Z2329 &gt;1,$L2329&lt;&gt;"Adulti"),0,VLOOKUP($P2329,Regione!$B$2:$C$22,2,FALSE)),"-")</f>
        <v>-</v>
      </c>
      <c r="AB2329" s="27" t="str">
        <f>IF($D2329&gt;0,IF(COUNTIFS($O$3:$O2329,$O2329,$L$3:$L2329,$L2329,$I$3:$I2329,$I2329) &gt;1,0,SUMIFS($Y$3:$Y$2503,$L$3:$L$2503,$L2329,$O$3:$O$2503,$O2329,$I$3:$I$2503,$I2329)),"-")</f>
        <v>-</v>
      </c>
      <c r="AC2329" s="27" t="str">
        <f t="shared" si="222"/>
        <v>-</v>
      </c>
    </row>
    <row r="2330" spans="1:29" s="1" customFormat="1">
      <c r="A2330" s="13"/>
      <c r="B2330" s="107" t="str">
        <f>IF(COUNTA($A2330)&gt;0,VLOOKUP($A2330,Corsa!$A$1:$F$43,2,FALSE),"-")</f>
        <v>-</v>
      </c>
      <c r="C2330" s="11"/>
      <c r="D2330" s="13"/>
      <c r="E2330" s="13"/>
      <c r="F2330" s="46" t="str">
        <f>IF(COUNTA($A2330)&gt;0,VLOOKUP($A2330,Corsa!$A$1:$F$43,3,FALSE),"-")</f>
        <v>-</v>
      </c>
      <c r="G2330" s="28" t="str">
        <f>IF($D2330&gt;0,VLOOKUP($D2330,Iscrizioni!$A$2:$M$2502,9,FALSE),"-")</f>
        <v>-</v>
      </c>
      <c r="H2330" s="28" t="str">
        <f>IF($D2330&gt;0,VLOOKUP($D2330,Iscrizioni!$A$2:$M$2502,4,FALSE),"-")</f>
        <v>-</v>
      </c>
      <c r="I2330" s="27" t="str">
        <f>IF($D2330&gt;0,VLOOKUP($D2330,Iscrizioni!$A$2:$M$2502,5,FALSE),"-")</f>
        <v>-</v>
      </c>
      <c r="J2330" s="27" t="str">
        <f>IF($D2330&gt;0,VLOOKUP($D2330,Iscrizioni!$A$2:$M$2502,10,FALSE),"-")</f>
        <v>-</v>
      </c>
      <c r="K2330" s="27" t="str">
        <f t="shared" si="220"/>
        <v>-</v>
      </c>
      <c r="L2330" s="46" t="str">
        <f>IF($D2330&gt;0,VLOOKUP($D2330,Iscrizioni!$A$2:$M$2502,11,FALSE),"-")</f>
        <v>-</v>
      </c>
      <c r="M2330" s="27" t="str">
        <f>IF($D2330&gt;0,VLOOKUP($D2330,Iscrizioni!$A$2:$N$2502,12,FALSE),"-")</f>
        <v>-</v>
      </c>
      <c r="N2330" s="46" t="str">
        <f>IF($D2330&gt;0,VLOOKUP($D2330,Iscrizioni!$A$2:$M$2502,6,FALSE),"-")</f>
        <v>-</v>
      </c>
      <c r="O2330" s="107" t="str">
        <f>IF($D2330&gt;0,VLOOKUP($D2330,Iscrizioni!$A$2:$M$2502,7,FALSE),"-")</f>
        <v>-</v>
      </c>
      <c r="P2330" s="46" t="str">
        <f>IF($D2330&gt;0,VLOOKUP(LEFT($N2330,1),Regione!$A$2:$C$21,2,FALSE),"-")</f>
        <v>-</v>
      </c>
      <c r="Q2330" s="112" t="str">
        <f ca="1">IF($D2330&gt;0,NormalizzaTempo("D",CELL("tipo",$E2330),$E2330),"-")</f>
        <v>-</v>
      </c>
      <c r="R2330" s="27" t="str">
        <f>IF($D2330&gt;0,VLOOKUP($D2330,Iscrizioni!$A$2:$M$2502,13,FALSE),"-")</f>
        <v>-</v>
      </c>
      <c r="S2330" s="112" t="str">
        <f t="shared" si="223"/>
        <v>-</v>
      </c>
      <c r="T2330" s="112" t="str">
        <f>IF($D2330&gt;0,SUMIFS($S$3:$S2330,$X$3:$X2330,1,$J$3:$J2330,$J2330),"-")</f>
        <v>-</v>
      </c>
      <c r="U2330" s="112" t="str">
        <f t="shared" si="224"/>
        <v>-</v>
      </c>
      <c r="V2330" s="112" t="str">
        <f t="shared" si="221"/>
        <v>-</v>
      </c>
      <c r="W2330" s="27" t="str">
        <f>IF(LEN($C2330)=0,IF($D2330&gt;0,COUNTIFS($A$3:$A2330,$A2330),"-"),"Escluso")</f>
        <v>-</v>
      </c>
      <c r="X2330" s="2" t="str">
        <f>IF(LEN($C2330)=0,IF($D2330&gt;0,COUNTIFS($J$3:$J2330,$J2330,$C$3:$C2330,""),"-"),"Escluso")</f>
        <v>-</v>
      </c>
      <c r="Y2330" s="127" t="str">
        <f t="shared" si="219"/>
        <v>-</v>
      </c>
      <c r="Z2330" s="2" t="str">
        <f>IF($D2330&gt;0,COUNTIFS($O$3:$O2330,$O2330,$L$3:$L2330,$L2330,$I$3:$I2330,$I2330),"-")</f>
        <v>-</v>
      </c>
      <c r="AA2330" s="27" t="str">
        <f>IF($D2330&gt;0,IF(OR($Z2330 &gt;1,$L2330&lt;&gt;"Adulti"),0,VLOOKUP($P2330,Regione!$B$2:$C$22,2,FALSE)),"-")</f>
        <v>-</v>
      </c>
      <c r="AB2330" s="27" t="str">
        <f>IF($D2330&gt;0,IF(COUNTIFS($O$3:$O2330,$O2330,$L$3:$L2330,$L2330,$I$3:$I2330,$I2330) &gt;1,0,SUMIFS($Y$3:$Y$2503,$L$3:$L$2503,$L2330,$O$3:$O$2503,$O2330,$I$3:$I$2503,$I2330)),"-")</f>
        <v>-</v>
      </c>
      <c r="AC2330" s="27" t="str">
        <f t="shared" si="222"/>
        <v>-</v>
      </c>
    </row>
    <row r="2331" spans="1:29" s="1" customFormat="1">
      <c r="A2331" s="13"/>
      <c r="B2331" s="107" t="str">
        <f>IF(COUNTA($A2331)&gt;0,VLOOKUP($A2331,Corsa!$A$1:$F$43,2,FALSE),"-")</f>
        <v>-</v>
      </c>
      <c r="C2331" s="11"/>
      <c r="D2331" s="13"/>
      <c r="E2331" s="13"/>
      <c r="F2331" s="46" t="str">
        <f>IF(COUNTA($A2331)&gt;0,VLOOKUP($A2331,Corsa!$A$1:$F$43,3,FALSE),"-")</f>
        <v>-</v>
      </c>
      <c r="G2331" s="28" t="str">
        <f>IF($D2331&gt;0,VLOOKUP($D2331,Iscrizioni!$A$2:$M$2502,9,FALSE),"-")</f>
        <v>-</v>
      </c>
      <c r="H2331" s="28" t="str">
        <f>IF($D2331&gt;0,VLOOKUP($D2331,Iscrizioni!$A$2:$M$2502,4,FALSE),"-")</f>
        <v>-</v>
      </c>
      <c r="I2331" s="27" t="str">
        <f>IF($D2331&gt;0,VLOOKUP($D2331,Iscrizioni!$A$2:$M$2502,5,FALSE),"-")</f>
        <v>-</v>
      </c>
      <c r="J2331" s="27" t="str">
        <f>IF($D2331&gt;0,VLOOKUP($D2331,Iscrizioni!$A$2:$M$2502,10,FALSE),"-")</f>
        <v>-</v>
      </c>
      <c r="K2331" s="27" t="str">
        <f t="shared" si="220"/>
        <v>-</v>
      </c>
      <c r="L2331" s="46" t="str">
        <f>IF($D2331&gt;0,VLOOKUP($D2331,Iscrizioni!$A$2:$M$2502,11,FALSE),"-")</f>
        <v>-</v>
      </c>
      <c r="M2331" s="27" t="str">
        <f>IF($D2331&gt;0,VLOOKUP($D2331,Iscrizioni!$A$2:$N$2502,12,FALSE),"-")</f>
        <v>-</v>
      </c>
      <c r="N2331" s="46" t="str">
        <f>IF($D2331&gt;0,VLOOKUP($D2331,Iscrizioni!$A$2:$M$2502,6,FALSE),"-")</f>
        <v>-</v>
      </c>
      <c r="O2331" s="107" t="str">
        <f>IF($D2331&gt;0,VLOOKUP($D2331,Iscrizioni!$A$2:$M$2502,7,FALSE),"-")</f>
        <v>-</v>
      </c>
      <c r="P2331" s="46" t="str">
        <f>IF($D2331&gt;0,VLOOKUP(LEFT($N2331,1),Regione!$A$2:$C$21,2,FALSE),"-")</f>
        <v>-</v>
      </c>
      <c r="Q2331" s="112" t="str">
        <f ca="1">IF($D2331&gt;0,NormalizzaTempo("D",CELL("tipo",$E2331),$E2331),"-")</f>
        <v>-</v>
      </c>
      <c r="R2331" s="27" t="str">
        <f>IF($D2331&gt;0,VLOOKUP($D2331,Iscrizioni!$A$2:$M$2502,13,FALSE),"-")</f>
        <v>-</v>
      </c>
      <c r="S2331" s="112" t="str">
        <f t="shared" si="223"/>
        <v>-</v>
      </c>
      <c r="T2331" s="112" t="str">
        <f>IF($D2331&gt;0,SUMIFS($S$3:$S2331,$X$3:$X2331,1,$J$3:$J2331,$J2331),"-")</f>
        <v>-</v>
      </c>
      <c r="U2331" s="112" t="str">
        <f t="shared" si="224"/>
        <v>-</v>
      </c>
      <c r="V2331" s="112" t="str">
        <f t="shared" si="221"/>
        <v>-</v>
      </c>
      <c r="W2331" s="27" t="str">
        <f>IF(LEN($C2331)=0,IF($D2331&gt;0,COUNTIFS($A$3:$A2331,$A2331),"-"),"Escluso")</f>
        <v>-</v>
      </c>
      <c r="X2331" s="2" t="str">
        <f>IF(LEN($C2331)=0,IF($D2331&gt;0,COUNTIFS($J$3:$J2331,$J2331,$C$3:$C2331,""),"-"),"Escluso")</f>
        <v>-</v>
      </c>
      <c r="Y2331" s="127" t="str">
        <f t="shared" si="219"/>
        <v>-</v>
      </c>
      <c r="Z2331" s="2" t="str">
        <f>IF($D2331&gt;0,COUNTIFS($O$3:$O2331,$O2331,$L$3:$L2331,$L2331,$I$3:$I2331,$I2331),"-")</f>
        <v>-</v>
      </c>
      <c r="AA2331" s="27" t="str">
        <f>IF($D2331&gt;0,IF(OR($Z2331 &gt;1,$L2331&lt;&gt;"Adulti"),0,VLOOKUP($P2331,Regione!$B$2:$C$22,2,FALSE)),"-")</f>
        <v>-</v>
      </c>
      <c r="AB2331" s="27" t="str">
        <f>IF($D2331&gt;0,IF(COUNTIFS($O$3:$O2331,$O2331,$L$3:$L2331,$L2331,$I$3:$I2331,$I2331) &gt;1,0,SUMIFS($Y$3:$Y$2503,$L$3:$L$2503,$L2331,$O$3:$O$2503,$O2331,$I$3:$I$2503,$I2331)),"-")</f>
        <v>-</v>
      </c>
      <c r="AC2331" s="27" t="str">
        <f t="shared" si="222"/>
        <v>-</v>
      </c>
    </row>
    <row r="2332" spans="1:29" s="1" customFormat="1">
      <c r="A2332" s="13"/>
      <c r="B2332" s="107" t="str">
        <f>IF(COUNTA($A2332)&gt;0,VLOOKUP($A2332,Corsa!$A$1:$F$43,2,FALSE),"-")</f>
        <v>-</v>
      </c>
      <c r="C2332" s="11"/>
      <c r="D2332" s="13"/>
      <c r="E2332" s="13"/>
      <c r="F2332" s="46" t="str">
        <f>IF(COUNTA($A2332)&gt;0,VLOOKUP($A2332,Corsa!$A$1:$F$43,3,FALSE),"-")</f>
        <v>-</v>
      </c>
      <c r="G2332" s="28" t="str">
        <f>IF($D2332&gt;0,VLOOKUP($D2332,Iscrizioni!$A$2:$M$2502,9,FALSE),"-")</f>
        <v>-</v>
      </c>
      <c r="H2332" s="28" t="str">
        <f>IF($D2332&gt;0,VLOOKUP($D2332,Iscrizioni!$A$2:$M$2502,4,FALSE),"-")</f>
        <v>-</v>
      </c>
      <c r="I2332" s="27" t="str">
        <f>IF($D2332&gt;0,VLOOKUP($D2332,Iscrizioni!$A$2:$M$2502,5,FALSE),"-")</f>
        <v>-</v>
      </c>
      <c r="J2332" s="27" t="str">
        <f>IF($D2332&gt;0,VLOOKUP($D2332,Iscrizioni!$A$2:$M$2502,10,FALSE),"-")</f>
        <v>-</v>
      </c>
      <c r="K2332" s="27" t="str">
        <f t="shared" si="220"/>
        <v>-</v>
      </c>
      <c r="L2332" s="46" t="str">
        <f>IF($D2332&gt;0,VLOOKUP($D2332,Iscrizioni!$A$2:$M$2502,11,FALSE),"-")</f>
        <v>-</v>
      </c>
      <c r="M2332" s="27" t="str">
        <f>IF($D2332&gt;0,VLOOKUP($D2332,Iscrizioni!$A$2:$N$2502,12,FALSE),"-")</f>
        <v>-</v>
      </c>
      <c r="N2332" s="46" t="str">
        <f>IF($D2332&gt;0,VLOOKUP($D2332,Iscrizioni!$A$2:$M$2502,6,FALSE),"-")</f>
        <v>-</v>
      </c>
      <c r="O2332" s="107" t="str">
        <f>IF($D2332&gt;0,VLOOKUP($D2332,Iscrizioni!$A$2:$M$2502,7,FALSE),"-")</f>
        <v>-</v>
      </c>
      <c r="P2332" s="46" t="str">
        <f>IF($D2332&gt;0,VLOOKUP(LEFT($N2332,1),Regione!$A$2:$C$21,2,FALSE),"-")</f>
        <v>-</v>
      </c>
      <c r="Q2332" s="112" t="str">
        <f ca="1">IF($D2332&gt;0,NormalizzaTempo("D",CELL("tipo",$E2332),$E2332),"-")</f>
        <v>-</v>
      </c>
      <c r="R2332" s="27" t="str">
        <f>IF($D2332&gt;0,VLOOKUP($D2332,Iscrizioni!$A$2:$M$2502,13,FALSE),"-")</f>
        <v>-</v>
      </c>
      <c r="S2332" s="112" t="str">
        <f t="shared" si="223"/>
        <v>-</v>
      </c>
      <c r="T2332" s="112" t="str">
        <f>IF($D2332&gt;0,SUMIFS($S$3:$S2332,$X$3:$X2332,1,$J$3:$J2332,$J2332),"-")</f>
        <v>-</v>
      </c>
      <c r="U2332" s="112" t="str">
        <f t="shared" si="224"/>
        <v>-</v>
      </c>
      <c r="V2332" s="112" t="str">
        <f t="shared" si="221"/>
        <v>-</v>
      </c>
      <c r="W2332" s="27" t="str">
        <f>IF(LEN($C2332)=0,IF($D2332&gt;0,COUNTIFS($A$3:$A2332,$A2332),"-"),"Escluso")</f>
        <v>-</v>
      </c>
      <c r="X2332" s="2" t="str">
        <f>IF(LEN($C2332)=0,IF($D2332&gt;0,COUNTIFS($J$3:$J2332,$J2332,$C$3:$C2332,""),"-"),"Escluso")</f>
        <v>-</v>
      </c>
      <c r="Y2332" s="127" t="str">
        <f t="shared" si="219"/>
        <v>-</v>
      </c>
      <c r="Z2332" s="2" t="str">
        <f>IF($D2332&gt;0,COUNTIFS($O$3:$O2332,$O2332,$L$3:$L2332,$L2332,$I$3:$I2332,$I2332),"-")</f>
        <v>-</v>
      </c>
      <c r="AA2332" s="27" t="str">
        <f>IF($D2332&gt;0,IF(OR($Z2332 &gt;1,$L2332&lt;&gt;"Adulti"),0,VLOOKUP($P2332,Regione!$B$2:$C$22,2,FALSE)),"-")</f>
        <v>-</v>
      </c>
      <c r="AB2332" s="27" t="str">
        <f>IF($D2332&gt;0,IF(COUNTIFS($O$3:$O2332,$O2332,$L$3:$L2332,$L2332,$I$3:$I2332,$I2332) &gt;1,0,SUMIFS($Y$3:$Y$2503,$L$3:$L$2503,$L2332,$O$3:$O$2503,$O2332,$I$3:$I$2503,$I2332)),"-")</f>
        <v>-</v>
      </c>
      <c r="AC2332" s="27" t="str">
        <f t="shared" si="222"/>
        <v>-</v>
      </c>
    </row>
    <row r="2333" spans="1:29" s="1" customFormat="1">
      <c r="A2333" s="13"/>
      <c r="B2333" s="107" t="str">
        <f>IF(COUNTA($A2333)&gt;0,VLOOKUP($A2333,Corsa!$A$1:$F$43,2,FALSE),"-")</f>
        <v>-</v>
      </c>
      <c r="C2333" s="11"/>
      <c r="D2333" s="13"/>
      <c r="E2333" s="13"/>
      <c r="F2333" s="46" t="str">
        <f>IF(COUNTA($A2333)&gt;0,VLOOKUP($A2333,Corsa!$A$1:$F$43,3,FALSE),"-")</f>
        <v>-</v>
      </c>
      <c r="G2333" s="28" t="str">
        <f>IF($D2333&gt;0,VLOOKUP($D2333,Iscrizioni!$A$2:$M$2502,9,FALSE),"-")</f>
        <v>-</v>
      </c>
      <c r="H2333" s="28" t="str">
        <f>IF($D2333&gt;0,VLOOKUP($D2333,Iscrizioni!$A$2:$M$2502,4,FALSE),"-")</f>
        <v>-</v>
      </c>
      <c r="I2333" s="27" t="str">
        <f>IF($D2333&gt;0,VLOOKUP($D2333,Iscrizioni!$A$2:$M$2502,5,FALSE),"-")</f>
        <v>-</v>
      </c>
      <c r="J2333" s="27" t="str">
        <f>IF($D2333&gt;0,VLOOKUP($D2333,Iscrizioni!$A$2:$M$2502,10,FALSE),"-")</f>
        <v>-</v>
      </c>
      <c r="K2333" s="27" t="str">
        <f t="shared" si="220"/>
        <v>-</v>
      </c>
      <c r="L2333" s="46" t="str">
        <f>IF($D2333&gt;0,VLOOKUP($D2333,Iscrizioni!$A$2:$M$2502,11,FALSE),"-")</f>
        <v>-</v>
      </c>
      <c r="M2333" s="27" t="str">
        <f>IF($D2333&gt;0,VLOOKUP($D2333,Iscrizioni!$A$2:$N$2502,12,FALSE),"-")</f>
        <v>-</v>
      </c>
      <c r="N2333" s="46" t="str">
        <f>IF($D2333&gt;0,VLOOKUP($D2333,Iscrizioni!$A$2:$M$2502,6,FALSE),"-")</f>
        <v>-</v>
      </c>
      <c r="O2333" s="107" t="str">
        <f>IF($D2333&gt;0,VLOOKUP($D2333,Iscrizioni!$A$2:$M$2502,7,FALSE),"-")</f>
        <v>-</v>
      </c>
      <c r="P2333" s="46" t="str">
        <f>IF($D2333&gt;0,VLOOKUP(LEFT($N2333,1),Regione!$A$2:$C$21,2,FALSE),"-")</f>
        <v>-</v>
      </c>
      <c r="Q2333" s="112" t="str">
        <f ca="1">IF($D2333&gt;0,NormalizzaTempo("D",CELL("tipo",$E2333),$E2333),"-")</f>
        <v>-</v>
      </c>
      <c r="R2333" s="27" t="str">
        <f>IF($D2333&gt;0,VLOOKUP($D2333,Iscrizioni!$A$2:$M$2502,13,FALSE),"-")</f>
        <v>-</v>
      </c>
      <c r="S2333" s="112" t="str">
        <f t="shared" si="223"/>
        <v>-</v>
      </c>
      <c r="T2333" s="112" t="str">
        <f>IF($D2333&gt;0,SUMIFS($S$3:$S2333,$X$3:$X2333,1,$J$3:$J2333,$J2333),"-")</f>
        <v>-</v>
      </c>
      <c r="U2333" s="112" t="str">
        <f t="shared" si="224"/>
        <v>-</v>
      </c>
      <c r="V2333" s="112" t="str">
        <f t="shared" si="221"/>
        <v>-</v>
      </c>
      <c r="W2333" s="27" t="str">
        <f>IF(LEN($C2333)=0,IF($D2333&gt;0,COUNTIFS($A$3:$A2333,$A2333),"-"),"Escluso")</f>
        <v>-</v>
      </c>
      <c r="X2333" s="2" t="str">
        <f>IF(LEN($C2333)=0,IF($D2333&gt;0,COUNTIFS($J$3:$J2333,$J2333,$C$3:$C2333,""),"-"),"Escluso")</f>
        <v>-</v>
      </c>
      <c r="Y2333" s="127" t="str">
        <f t="shared" si="219"/>
        <v>-</v>
      </c>
      <c r="Z2333" s="2" t="str">
        <f>IF($D2333&gt;0,COUNTIFS($O$3:$O2333,$O2333,$L$3:$L2333,$L2333,$I$3:$I2333,$I2333),"-")</f>
        <v>-</v>
      </c>
      <c r="AA2333" s="27" t="str">
        <f>IF($D2333&gt;0,IF(OR($Z2333 &gt;1,$L2333&lt;&gt;"Adulti"),0,VLOOKUP($P2333,Regione!$B$2:$C$22,2,FALSE)),"-")</f>
        <v>-</v>
      </c>
      <c r="AB2333" s="27" t="str">
        <f>IF($D2333&gt;0,IF(COUNTIFS($O$3:$O2333,$O2333,$L$3:$L2333,$L2333,$I$3:$I2333,$I2333) &gt;1,0,SUMIFS($Y$3:$Y$2503,$L$3:$L$2503,$L2333,$O$3:$O$2503,$O2333,$I$3:$I$2503,$I2333)),"-")</f>
        <v>-</v>
      </c>
      <c r="AC2333" s="27" t="str">
        <f t="shared" si="222"/>
        <v>-</v>
      </c>
    </row>
    <row r="2334" spans="1:29" s="1" customFormat="1">
      <c r="A2334" s="13"/>
      <c r="B2334" s="107" t="str">
        <f>IF(COUNTA($A2334)&gt;0,VLOOKUP($A2334,Corsa!$A$1:$F$43,2,FALSE),"-")</f>
        <v>-</v>
      </c>
      <c r="C2334" s="11"/>
      <c r="D2334" s="13"/>
      <c r="E2334" s="13"/>
      <c r="F2334" s="46" t="str">
        <f>IF(COUNTA($A2334)&gt;0,VLOOKUP($A2334,Corsa!$A$1:$F$43,3,FALSE),"-")</f>
        <v>-</v>
      </c>
      <c r="G2334" s="28" t="str">
        <f>IF($D2334&gt;0,VLOOKUP($D2334,Iscrizioni!$A$2:$M$2502,9,FALSE),"-")</f>
        <v>-</v>
      </c>
      <c r="H2334" s="28" t="str">
        <f>IF($D2334&gt;0,VLOOKUP($D2334,Iscrizioni!$A$2:$M$2502,4,FALSE),"-")</f>
        <v>-</v>
      </c>
      <c r="I2334" s="27" t="str">
        <f>IF($D2334&gt;0,VLOOKUP($D2334,Iscrizioni!$A$2:$M$2502,5,FALSE),"-")</f>
        <v>-</v>
      </c>
      <c r="J2334" s="27" t="str">
        <f>IF($D2334&gt;0,VLOOKUP($D2334,Iscrizioni!$A$2:$M$2502,10,FALSE),"-")</f>
        <v>-</v>
      </c>
      <c r="K2334" s="27" t="str">
        <f t="shared" si="220"/>
        <v>-</v>
      </c>
      <c r="L2334" s="46" t="str">
        <f>IF($D2334&gt;0,VLOOKUP($D2334,Iscrizioni!$A$2:$M$2502,11,FALSE),"-")</f>
        <v>-</v>
      </c>
      <c r="M2334" s="27" t="str">
        <f>IF($D2334&gt;0,VLOOKUP($D2334,Iscrizioni!$A$2:$N$2502,12,FALSE),"-")</f>
        <v>-</v>
      </c>
      <c r="N2334" s="46" t="str">
        <f>IF($D2334&gt;0,VLOOKUP($D2334,Iscrizioni!$A$2:$M$2502,6,FALSE),"-")</f>
        <v>-</v>
      </c>
      <c r="O2334" s="107" t="str">
        <f>IF($D2334&gt;0,VLOOKUP($D2334,Iscrizioni!$A$2:$M$2502,7,FALSE),"-")</f>
        <v>-</v>
      </c>
      <c r="P2334" s="46" t="str">
        <f>IF($D2334&gt;0,VLOOKUP(LEFT($N2334,1),Regione!$A$2:$C$21,2,FALSE),"-")</f>
        <v>-</v>
      </c>
      <c r="Q2334" s="112" t="str">
        <f ca="1">IF($D2334&gt;0,NormalizzaTempo("D",CELL("tipo",$E2334),$E2334),"-")</f>
        <v>-</v>
      </c>
      <c r="R2334" s="27" t="str">
        <f>IF($D2334&gt;0,VLOOKUP($D2334,Iscrizioni!$A$2:$M$2502,13,FALSE),"-")</f>
        <v>-</v>
      </c>
      <c r="S2334" s="112" t="str">
        <f t="shared" si="223"/>
        <v>-</v>
      </c>
      <c r="T2334" s="112" t="str">
        <f>IF($D2334&gt;0,SUMIFS($S$3:$S2334,$X$3:$X2334,1,$J$3:$J2334,$J2334),"-")</f>
        <v>-</v>
      </c>
      <c r="U2334" s="112" t="str">
        <f t="shared" si="224"/>
        <v>-</v>
      </c>
      <c r="V2334" s="112" t="str">
        <f t="shared" si="221"/>
        <v>-</v>
      </c>
      <c r="W2334" s="27" t="str">
        <f>IF(LEN($C2334)=0,IF($D2334&gt;0,COUNTIFS($A$3:$A2334,$A2334),"-"),"Escluso")</f>
        <v>-</v>
      </c>
      <c r="X2334" s="2" t="str">
        <f>IF(LEN($C2334)=0,IF($D2334&gt;0,COUNTIFS($J$3:$J2334,$J2334,$C$3:$C2334,""),"-"),"Escluso")</f>
        <v>-</v>
      </c>
      <c r="Y2334" s="127" t="str">
        <f t="shared" si="219"/>
        <v>-</v>
      </c>
      <c r="Z2334" s="2" t="str">
        <f>IF($D2334&gt;0,COUNTIFS($O$3:$O2334,$O2334,$L$3:$L2334,$L2334,$I$3:$I2334,$I2334),"-")</f>
        <v>-</v>
      </c>
      <c r="AA2334" s="27" t="str">
        <f>IF($D2334&gt;0,IF(OR($Z2334 &gt;1,$L2334&lt;&gt;"Adulti"),0,VLOOKUP($P2334,Regione!$B$2:$C$22,2,FALSE)),"-")</f>
        <v>-</v>
      </c>
      <c r="AB2334" s="27" t="str">
        <f>IF($D2334&gt;0,IF(COUNTIFS($O$3:$O2334,$O2334,$L$3:$L2334,$L2334,$I$3:$I2334,$I2334) &gt;1,0,SUMIFS($Y$3:$Y$2503,$L$3:$L$2503,$L2334,$O$3:$O$2503,$O2334,$I$3:$I$2503,$I2334)),"-")</f>
        <v>-</v>
      </c>
      <c r="AC2334" s="27" t="str">
        <f t="shared" si="222"/>
        <v>-</v>
      </c>
    </row>
    <row r="2335" spans="1:29" s="1" customFormat="1">
      <c r="A2335" s="13"/>
      <c r="B2335" s="107" t="str">
        <f>IF(COUNTA($A2335)&gt;0,VLOOKUP($A2335,Corsa!$A$1:$F$43,2,FALSE),"-")</f>
        <v>-</v>
      </c>
      <c r="C2335" s="11"/>
      <c r="D2335" s="13"/>
      <c r="E2335" s="13"/>
      <c r="F2335" s="46" t="str">
        <f>IF(COUNTA($A2335)&gt;0,VLOOKUP($A2335,Corsa!$A$1:$F$43,3,FALSE),"-")</f>
        <v>-</v>
      </c>
      <c r="G2335" s="28" t="str">
        <f>IF($D2335&gt;0,VLOOKUP($D2335,Iscrizioni!$A$2:$M$2502,9,FALSE),"-")</f>
        <v>-</v>
      </c>
      <c r="H2335" s="28" t="str">
        <f>IF($D2335&gt;0,VLOOKUP($D2335,Iscrizioni!$A$2:$M$2502,4,FALSE),"-")</f>
        <v>-</v>
      </c>
      <c r="I2335" s="27" t="str">
        <f>IF($D2335&gt;0,VLOOKUP($D2335,Iscrizioni!$A$2:$M$2502,5,FALSE),"-")</f>
        <v>-</v>
      </c>
      <c r="J2335" s="27" t="str">
        <f>IF($D2335&gt;0,VLOOKUP($D2335,Iscrizioni!$A$2:$M$2502,10,FALSE),"-")</f>
        <v>-</v>
      </c>
      <c r="K2335" s="27" t="str">
        <f t="shared" si="220"/>
        <v>-</v>
      </c>
      <c r="L2335" s="46" t="str">
        <f>IF($D2335&gt;0,VLOOKUP($D2335,Iscrizioni!$A$2:$M$2502,11,FALSE),"-")</f>
        <v>-</v>
      </c>
      <c r="M2335" s="27" t="str">
        <f>IF($D2335&gt;0,VLOOKUP($D2335,Iscrizioni!$A$2:$N$2502,12,FALSE),"-")</f>
        <v>-</v>
      </c>
      <c r="N2335" s="46" t="str">
        <f>IF($D2335&gt;0,VLOOKUP($D2335,Iscrizioni!$A$2:$M$2502,6,FALSE),"-")</f>
        <v>-</v>
      </c>
      <c r="O2335" s="107" t="str">
        <f>IF($D2335&gt;0,VLOOKUP($D2335,Iscrizioni!$A$2:$M$2502,7,FALSE),"-")</f>
        <v>-</v>
      </c>
      <c r="P2335" s="46" t="str">
        <f>IF($D2335&gt;0,VLOOKUP(LEFT($N2335,1),Regione!$A$2:$C$21,2,FALSE),"-")</f>
        <v>-</v>
      </c>
      <c r="Q2335" s="112" t="str">
        <f ca="1">IF($D2335&gt;0,NormalizzaTempo("D",CELL("tipo",$E2335),$E2335),"-")</f>
        <v>-</v>
      </c>
      <c r="R2335" s="27" t="str">
        <f>IF($D2335&gt;0,VLOOKUP($D2335,Iscrizioni!$A$2:$M$2502,13,FALSE),"-")</f>
        <v>-</v>
      </c>
      <c r="S2335" s="112" t="str">
        <f t="shared" si="223"/>
        <v>-</v>
      </c>
      <c r="T2335" s="112" t="str">
        <f>IF($D2335&gt;0,SUMIFS($S$3:$S2335,$X$3:$X2335,1,$J$3:$J2335,$J2335),"-")</f>
        <v>-</v>
      </c>
      <c r="U2335" s="112" t="str">
        <f t="shared" si="224"/>
        <v>-</v>
      </c>
      <c r="V2335" s="112" t="str">
        <f t="shared" si="221"/>
        <v>-</v>
      </c>
      <c r="W2335" s="27" t="str">
        <f>IF(LEN($C2335)=0,IF($D2335&gt;0,COUNTIFS($A$3:$A2335,$A2335),"-"),"Escluso")</f>
        <v>-</v>
      </c>
      <c r="X2335" s="2" t="str">
        <f>IF(LEN($C2335)=0,IF($D2335&gt;0,COUNTIFS($J$3:$J2335,$J2335,$C$3:$C2335,""),"-"),"Escluso")</f>
        <v>-</v>
      </c>
      <c r="Y2335" s="127" t="str">
        <f t="shared" si="219"/>
        <v>-</v>
      </c>
      <c r="Z2335" s="2" t="str">
        <f>IF($D2335&gt;0,COUNTIFS($O$3:$O2335,$O2335,$L$3:$L2335,$L2335,$I$3:$I2335,$I2335),"-")</f>
        <v>-</v>
      </c>
      <c r="AA2335" s="27" t="str">
        <f>IF($D2335&gt;0,IF(OR($Z2335 &gt;1,$L2335&lt;&gt;"Adulti"),0,VLOOKUP($P2335,Regione!$B$2:$C$22,2,FALSE)),"-")</f>
        <v>-</v>
      </c>
      <c r="AB2335" s="27" t="str">
        <f>IF($D2335&gt;0,IF(COUNTIFS($O$3:$O2335,$O2335,$L$3:$L2335,$L2335,$I$3:$I2335,$I2335) &gt;1,0,SUMIFS($Y$3:$Y$2503,$L$3:$L$2503,$L2335,$O$3:$O$2503,$O2335,$I$3:$I$2503,$I2335)),"-")</f>
        <v>-</v>
      </c>
      <c r="AC2335" s="27" t="str">
        <f t="shared" si="222"/>
        <v>-</v>
      </c>
    </row>
    <row r="2336" spans="1:29" s="1" customFormat="1">
      <c r="A2336" s="13"/>
      <c r="B2336" s="107" t="str">
        <f>IF(COUNTA($A2336)&gt;0,VLOOKUP($A2336,Corsa!$A$1:$F$43,2,FALSE),"-")</f>
        <v>-</v>
      </c>
      <c r="C2336" s="11"/>
      <c r="D2336" s="13"/>
      <c r="E2336" s="13"/>
      <c r="F2336" s="46" t="str">
        <f>IF(COUNTA($A2336)&gt;0,VLOOKUP($A2336,Corsa!$A$1:$F$43,3,FALSE),"-")</f>
        <v>-</v>
      </c>
      <c r="G2336" s="28" t="str">
        <f>IF($D2336&gt;0,VLOOKUP($D2336,Iscrizioni!$A$2:$M$2502,9,FALSE),"-")</f>
        <v>-</v>
      </c>
      <c r="H2336" s="28" t="str">
        <f>IF($D2336&gt;0,VLOOKUP($D2336,Iscrizioni!$A$2:$M$2502,4,FALSE),"-")</f>
        <v>-</v>
      </c>
      <c r="I2336" s="27" t="str">
        <f>IF($D2336&gt;0,VLOOKUP($D2336,Iscrizioni!$A$2:$M$2502,5,FALSE),"-")</f>
        <v>-</v>
      </c>
      <c r="J2336" s="27" t="str">
        <f>IF($D2336&gt;0,VLOOKUP($D2336,Iscrizioni!$A$2:$M$2502,10,FALSE),"-")</f>
        <v>-</v>
      </c>
      <c r="K2336" s="27" t="str">
        <f t="shared" si="220"/>
        <v>-</v>
      </c>
      <c r="L2336" s="46" t="str">
        <f>IF($D2336&gt;0,VLOOKUP($D2336,Iscrizioni!$A$2:$M$2502,11,FALSE),"-")</f>
        <v>-</v>
      </c>
      <c r="M2336" s="27" t="str">
        <f>IF($D2336&gt;0,VLOOKUP($D2336,Iscrizioni!$A$2:$N$2502,12,FALSE),"-")</f>
        <v>-</v>
      </c>
      <c r="N2336" s="46" t="str">
        <f>IF($D2336&gt;0,VLOOKUP($D2336,Iscrizioni!$A$2:$M$2502,6,FALSE),"-")</f>
        <v>-</v>
      </c>
      <c r="O2336" s="107" t="str">
        <f>IF($D2336&gt;0,VLOOKUP($D2336,Iscrizioni!$A$2:$M$2502,7,FALSE),"-")</f>
        <v>-</v>
      </c>
      <c r="P2336" s="46" t="str">
        <f>IF($D2336&gt;0,VLOOKUP(LEFT($N2336,1),Regione!$A$2:$C$21,2,FALSE),"-")</f>
        <v>-</v>
      </c>
      <c r="Q2336" s="112" t="str">
        <f ca="1">IF($D2336&gt;0,NormalizzaTempo("D",CELL("tipo",$E2336),$E2336),"-")</f>
        <v>-</v>
      </c>
      <c r="R2336" s="27" t="str">
        <f>IF($D2336&gt;0,VLOOKUP($D2336,Iscrizioni!$A$2:$M$2502,13,FALSE),"-")</f>
        <v>-</v>
      </c>
      <c r="S2336" s="112" t="str">
        <f t="shared" si="223"/>
        <v>-</v>
      </c>
      <c r="T2336" s="112" t="str">
        <f>IF($D2336&gt;0,SUMIFS($S$3:$S2336,$X$3:$X2336,1,$J$3:$J2336,$J2336),"-")</f>
        <v>-</v>
      </c>
      <c r="U2336" s="112" t="str">
        <f t="shared" si="224"/>
        <v>-</v>
      </c>
      <c r="V2336" s="112" t="str">
        <f t="shared" si="221"/>
        <v>-</v>
      </c>
      <c r="W2336" s="27" t="str">
        <f>IF(LEN($C2336)=0,IF($D2336&gt;0,COUNTIFS($A$3:$A2336,$A2336),"-"),"Escluso")</f>
        <v>-</v>
      </c>
      <c r="X2336" s="2" t="str">
        <f>IF(LEN($C2336)=0,IF($D2336&gt;0,COUNTIFS($J$3:$J2336,$J2336,$C$3:$C2336,""),"-"),"Escluso")</f>
        <v>-</v>
      </c>
      <c r="Y2336" s="127" t="str">
        <f t="shared" si="219"/>
        <v>-</v>
      </c>
      <c r="Z2336" s="2" t="str">
        <f>IF($D2336&gt;0,COUNTIFS($O$3:$O2336,$O2336,$L$3:$L2336,$L2336,$I$3:$I2336,$I2336),"-")</f>
        <v>-</v>
      </c>
      <c r="AA2336" s="27" t="str">
        <f>IF($D2336&gt;0,IF(OR($Z2336 &gt;1,$L2336&lt;&gt;"Adulti"),0,VLOOKUP($P2336,Regione!$B$2:$C$22,2,FALSE)),"-")</f>
        <v>-</v>
      </c>
      <c r="AB2336" s="27" t="str">
        <f>IF($D2336&gt;0,IF(COUNTIFS($O$3:$O2336,$O2336,$L$3:$L2336,$L2336,$I$3:$I2336,$I2336) &gt;1,0,SUMIFS($Y$3:$Y$2503,$L$3:$L$2503,$L2336,$O$3:$O$2503,$O2336,$I$3:$I$2503,$I2336)),"-")</f>
        <v>-</v>
      </c>
      <c r="AC2336" s="27" t="str">
        <f t="shared" si="222"/>
        <v>-</v>
      </c>
    </row>
    <row r="2337" spans="1:29" s="1" customFormat="1">
      <c r="A2337" s="13"/>
      <c r="B2337" s="107" t="str">
        <f>IF(COUNTA($A2337)&gt;0,VLOOKUP($A2337,Corsa!$A$1:$F$43,2,FALSE),"-")</f>
        <v>-</v>
      </c>
      <c r="C2337" s="11"/>
      <c r="D2337" s="13"/>
      <c r="E2337" s="13"/>
      <c r="F2337" s="46" t="str">
        <f>IF(COUNTA($A2337)&gt;0,VLOOKUP($A2337,Corsa!$A$1:$F$43,3,FALSE),"-")</f>
        <v>-</v>
      </c>
      <c r="G2337" s="28" t="str">
        <f>IF($D2337&gt;0,VLOOKUP($D2337,Iscrizioni!$A$2:$M$2502,9,FALSE),"-")</f>
        <v>-</v>
      </c>
      <c r="H2337" s="28" t="str">
        <f>IF($D2337&gt;0,VLOOKUP($D2337,Iscrizioni!$A$2:$M$2502,4,FALSE),"-")</f>
        <v>-</v>
      </c>
      <c r="I2337" s="27" t="str">
        <f>IF($D2337&gt;0,VLOOKUP($D2337,Iscrizioni!$A$2:$M$2502,5,FALSE),"-")</f>
        <v>-</v>
      </c>
      <c r="J2337" s="27" t="str">
        <f>IF($D2337&gt;0,VLOOKUP($D2337,Iscrizioni!$A$2:$M$2502,10,FALSE),"-")</f>
        <v>-</v>
      </c>
      <c r="K2337" s="27" t="str">
        <f t="shared" si="220"/>
        <v>-</v>
      </c>
      <c r="L2337" s="46" t="str">
        <f>IF($D2337&gt;0,VLOOKUP($D2337,Iscrizioni!$A$2:$M$2502,11,FALSE),"-")</f>
        <v>-</v>
      </c>
      <c r="M2337" s="27" t="str">
        <f>IF($D2337&gt;0,VLOOKUP($D2337,Iscrizioni!$A$2:$N$2502,12,FALSE),"-")</f>
        <v>-</v>
      </c>
      <c r="N2337" s="46" t="str">
        <f>IF($D2337&gt;0,VLOOKUP($D2337,Iscrizioni!$A$2:$M$2502,6,FALSE),"-")</f>
        <v>-</v>
      </c>
      <c r="O2337" s="107" t="str">
        <f>IF($D2337&gt;0,VLOOKUP($D2337,Iscrizioni!$A$2:$M$2502,7,FALSE),"-")</f>
        <v>-</v>
      </c>
      <c r="P2337" s="46" t="str">
        <f>IF($D2337&gt;0,VLOOKUP(LEFT($N2337,1),Regione!$A$2:$C$21,2,FALSE),"-")</f>
        <v>-</v>
      </c>
      <c r="Q2337" s="112" t="str">
        <f ca="1">IF($D2337&gt;0,NormalizzaTempo("D",CELL("tipo",$E2337),$E2337),"-")</f>
        <v>-</v>
      </c>
      <c r="R2337" s="27" t="str">
        <f>IF($D2337&gt;0,VLOOKUP($D2337,Iscrizioni!$A$2:$M$2502,13,FALSE),"-")</f>
        <v>-</v>
      </c>
      <c r="S2337" s="112" t="str">
        <f t="shared" si="223"/>
        <v>-</v>
      </c>
      <c r="T2337" s="112" t="str">
        <f>IF($D2337&gt;0,SUMIFS($S$3:$S2337,$X$3:$X2337,1,$J$3:$J2337,$J2337),"-")</f>
        <v>-</v>
      </c>
      <c r="U2337" s="112" t="str">
        <f t="shared" si="224"/>
        <v>-</v>
      </c>
      <c r="V2337" s="112" t="str">
        <f t="shared" si="221"/>
        <v>-</v>
      </c>
      <c r="W2337" s="27" t="str">
        <f>IF(LEN($C2337)=0,IF($D2337&gt;0,COUNTIFS($A$3:$A2337,$A2337),"-"),"Escluso")</f>
        <v>-</v>
      </c>
      <c r="X2337" s="2" t="str">
        <f>IF(LEN($C2337)=0,IF($D2337&gt;0,COUNTIFS($J$3:$J2337,$J2337,$C$3:$C2337,""),"-"),"Escluso")</f>
        <v>-</v>
      </c>
      <c r="Y2337" s="127" t="str">
        <f t="shared" si="219"/>
        <v>-</v>
      </c>
      <c r="Z2337" s="2" t="str">
        <f>IF($D2337&gt;0,COUNTIFS($O$3:$O2337,$O2337,$L$3:$L2337,$L2337,$I$3:$I2337,$I2337),"-")</f>
        <v>-</v>
      </c>
      <c r="AA2337" s="27" t="str">
        <f>IF($D2337&gt;0,IF(OR($Z2337 &gt;1,$L2337&lt;&gt;"Adulti"),0,VLOOKUP($P2337,Regione!$B$2:$C$22,2,FALSE)),"-")</f>
        <v>-</v>
      </c>
      <c r="AB2337" s="27" t="str">
        <f>IF($D2337&gt;0,IF(COUNTIFS($O$3:$O2337,$O2337,$L$3:$L2337,$L2337,$I$3:$I2337,$I2337) &gt;1,0,SUMIFS($Y$3:$Y$2503,$L$3:$L$2503,$L2337,$O$3:$O$2503,$O2337,$I$3:$I$2503,$I2337)),"-")</f>
        <v>-</v>
      </c>
      <c r="AC2337" s="27" t="str">
        <f t="shared" si="222"/>
        <v>-</v>
      </c>
    </row>
    <row r="2338" spans="1:29" s="1" customFormat="1">
      <c r="A2338" s="13"/>
      <c r="B2338" s="107" t="str">
        <f>IF(COUNTA($A2338)&gt;0,VLOOKUP($A2338,Corsa!$A$1:$F$43,2,FALSE),"-")</f>
        <v>-</v>
      </c>
      <c r="C2338" s="11"/>
      <c r="D2338" s="13"/>
      <c r="E2338" s="13"/>
      <c r="F2338" s="46" t="str">
        <f>IF(COUNTA($A2338)&gt;0,VLOOKUP($A2338,Corsa!$A$1:$F$43,3,FALSE),"-")</f>
        <v>-</v>
      </c>
      <c r="G2338" s="28" t="str">
        <f>IF($D2338&gt;0,VLOOKUP($D2338,Iscrizioni!$A$2:$M$2502,9,FALSE),"-")</f>
        <v>-</v>
      </c>
      <c r="H2338" s="28" t="str">
        <f>IF($D2338&gt;0,VLOOKUP($D2338,Iscrizioni!$A$2:$M$2502,4,FALSE),"-")</f>
        <v>-</v>
      </c>
      <c r="I2338" s="27" t="str">
        <f>IF($D2338&gt;0,VLOOKUP($D2338,Iscrizioni!$A$2:$M$2502,5,FALSE),"-")</f>
        <v>-</v>
      </c>
      <c r="J2338" s="27" t="str">
        <f>IF($D2338&gt;0,VLOOKUP($D2338,Iscrizioni!$A$2:$M$2502,10,FALSE),"-")</f>
        <v>-</v>
      </c>
      <c r="K2338" s="27" t="str">
        <f t="shared" si="220"/>
        <v>-</v>
      </c>
      <c r="L2338" s="46" t="str">
        <f>IF($D2338&gt;0,VLOOKUP($D2338,Iscrizioni!$A$2:$M$2502,11,FALSE),"-")</f>
        <v>-</v>
      </c>
      <c r="M2338" s="27" t="str">
        <f>IF($D2338&gt;0,VLOOKUP($D2338,Iscrizioni!$A$2:$N$2502,12,FALSE),"-")</f>
        <v>-</v>
      </c>
      <c r="N2338" s="46" t="str">
        <f>IF($D2338&gt;0,VLOOKUP($D2338,Iscrizioni!$A$2:$M$2502,6,FALSE),"-")</f>
        <v>-</v>
      </c>
      <c r="O2338" s="107" t="str">
        <f>IF($D2338&gt;0,VLOOKUP($D2338,Iscrizioni!$A$2:$M$2502,7,FALSE),"-")</f>
        <v>-</v>
      </c>
      <c r="P2338" s="46" t="str">
        <f>IF($D2338&gt;0,VLOOKUP(LEFT($N2338,1),Regione!$A$2:$C$21,2,FALSE),"-")</f>
        <v>-</v>
      </c>
      <c r="Q2338" s="112" t="str">
        <f ca="1">IF($D2338&gt;0,NormalizzaTempo("D",CELL("tipo",$E2338),$E2338),"-")</f>
        <v>-</v>
      </c>
      <c r="R2338" s="27" t="str">
        <f>IF($D2338&gt;0,VLOOKUP($D2338,Iscrizioni!$A$2:$M$2502,13,FALSE),"-")</f>
        <v>-</v>
      </c>
      <c r="S2338" s="112" t="str">
        <f t="shared" si="223"/>
        <v>-</v>
      </c>
      <c r="T2338" s="112" t="str">
        <f>IF($D2338&gt;0,SUMIFS($S$3:$S2338,$X$3:$X2338,1,$J$3:$J2338,$J2338),"-")</f>
        <v>-</v>
      </c>
      <c r="U2338" s="112" t="str">
        <f t="shared" si="224"/>
        <v>-</v>
      </c>
      <c r="V2338" s="112" t="str">
        <f t="shared" si="221"/>
        <v>-</v>
      </c>
      <c r="W2338" s="27" t="str">
        <f>IF(LEN($C2338)=0,IF($D2338&gt;0,COUNTIFS($A$3:$A2338,$A2338),"-"),"Escluso")</f>
        <v>-</v>
      </c>
      <c r="X2338" s="2" t="str">
        <f>IF(LEN($C2338)=0,IF($D2338&gt;0,COUNTIFS($J$3:$J2338,$J2338,$C$3:$C2338,""),"-"),"Escluso")</f>
        <v>-</v>
      </c>
      <c r="Y2338" s="127" t="str">
        <f t="shared" si="219"/>
        <v>-</v>
      </c>
      <c r="Z2338" s="2" t="str">
        <f>IF($D2338&gt;0,COUNTIFS($O$3:$O2338,$O2338,$L$3:$L2338,$L2338,$I$3:$I2338,$I2338),"-")</f>
        <v>-</v>
      </c>
      <c r="AA2338" s="27" t="str">
        <f>IF($D2338&gt;0,IF(OR($Z2338 &gt;1,$L2338&lt;&gt;"Adulti"),0,VLOOKUP($P2338,Regione!$B$2:$C$22,2,FALSE)),"-")</f>
        <v>-</v>
      </c>
      <c r="AB2338" s="27" t="str">
        <f>IF($D2338&gt;0,IF(COUNTIFS($O$3:$O2338,$O2338,$L$3:$L2338,$L2338,$I$3:$I2338,$I2338) &gt;1,0,SUMIFS($Y$3:$Y$2503,$L$3:$L$2503,$L2338,$O$3:$O$2503,$O2338,$I$3:$I$2503,$I2338)),"-")</f>
        <v>-</v>
      </c>
      <c r="AC2338" s="27" t="str">
        <f t="shared" si="222"/>
        <v>-</v>
      </c>
    </row>
    <row r="2339" spans="1:29" s="1" customFormat="1">
      <c r="A2339" s="13"/>
      <c r="B2339" s="107" t="str">
        <f>IF(COUNTA($A2339)&gt;0,VLOOKUP($A2339,Corsa!$A$1:$F$43,2,FALSE),"-")</f>
        <v>-</v>
      </c>
      <c r="C2339" s="11"/>
      <c r="D2339" s="13"/>
      <c r="E2339" s="13"/>
      <c r="F2339" s="46" t="str">
        <f>IF(COUNTA($A2339)&gt;0,VLOOKUP($A2339,Corsa!$A$1:$F$43,3,FALSE),"-")</f>
        <v>-</v>
      </c>
      <c r="G2339" s="28" t="str">
        <f>IF($D2339&gt;0,VLOOKUP($D2339,Iscrizioni!$A$2:$M$2502,9,FALSE),"-")</f>
        <v>-</v>
      </c>
      <c r="H2339" s="28" t="str">
        <f>IF($D2339&gt;0,VLOOKUP($D2339,Iscrizioni!$A$2:$M$2502,4,FALSE),"-")</f>
        <v>-</v>
      </c>
      <c r="I2339" s="27" t="str">
        <f>IF($D2339&gt;0,VLOOKUP($D2339,Iscrizioni!$A$2:$M$2502,5,FALSE),"-")</f>
        <v>-</v>
      </c>
      <c r="J2339" s="27" t="str">
        <f>IF($D2339&gt;0,VLOOKUP($D2339,Iscrizioni!$A$2:$M$2502,10,FALSE),"-")</f>
        <v>-</v>
      </c>
      <c r="K2339" s="27" t="str">
        <f t="shared" si="220"/>
        <v>-</v>
      </c>
      <c r="L2339" s="46" t="str">
        <f>IF($D2339&gt;0,VLOOKUP($D2339,Iscrizioni!$A$2:$M$2502,11,FALSE),"-")</f>
        <v>-</v>
      </c>
      <c r="M2339" s="27" t="str">
        <f>IF($D2339&gt;0,VLOOKUP($D2339,Iscrizioni!$A$2:$N$2502,12,FALSE),"-")</f>
        <v>-</v>
      </c>
      <c r="N2339" s="46" t="str">
        <f>IF($D2339&gt;0,VLOOKUP($D2339,Iscrizioni!$A$2:$M$2502,6,FALSE),"-")</f>
        <v>-</v>
      </c>
      <c r="O2339" s="107" t="str">
        <f>IF($D2339&gt;0,VLOOKUP($D2339,Iscrizioni!$A$2:$M$2502,7,FALSE),"-")</f>
        <v>-</v>
      </c>
      <c r="P2339" s="46" t="str">
        <f>IF($D2339&gt;0,VLOOKUP(LEFT($N2339,1),Regione!$A$2:$C$21,2,FALSE),"-")</f>
        <v>-</v>
      </c>
      <c r="Q2339" s="112" t="str">
        <f ca="1">IF($D2339&gt;0,NormalizzaTempo("D",CELL("tipo",$E2339),$E2339),"-")</f>
        <v>-</v>
      </c>
      <c r="R2339" s="27" t="str">
        <f>IF($D2339&gt;0,VLOOKUP($D2339,Iscrizioni!$A$2:$M$2502,13,FALSE),"-")</f>
        <v>-</v>
      </c>
      <c r="S2339" s="112" t="str">
        <f t="shared" si="223"/>
        <v>-</v>
      </c>
      <c r="T2339" s="112" t="str">
        <f>IF($D2339&gt;0,SUMIFS($S$3:$S2339,$X$3:$X2339,1,$J$3:$J2339,$J2339),"-")</f>
        <v>-</v>
      </c>
      <c r="U2339" s="112" t="str">
        <f t="shared" si="224"/>
        <v>-</v>
      </c>
      <c r="V2339" s="112" t="str">
        <f t="shared" si="221"/>
        <v>-</v>
      </c>
      <c r="W2339" s="27" t="str">
        <f>IF(LEN($C2339)=0,IF($D2339&gt;0,COUNTIFS($A$3:$A2339,$A2339),"-"),"Escluso")</f>
        <v>-</v>
      </c>
      <c r="X2339" s="2" t="str">
        <f>IF(LEN($C2339)=0,IF($D2339&gt;0,COUNTIFS($J$3:$J2339,$J2339,$C$3:$C2339,""),"-"),"Escluso")</f>
        <v>-</v>
      </c>
      <c r="Y2339" s="127" t="str">
        <f t="shared" si="219"/>
        <v>-</v>
      </c>
      <c r="Z2339" s="2" t="str">
        <f>IF($D2339&gt;0,COUNTIFS($O$3:$O2339,$O2339,$L$3:$L2339,$L2339,$I$3:$I2339,$I2339),"-")</f>
        <v>-</v>
      </c>
      <c r="AA2339" s="27" t="str">
        <f>IF($D2339&gt;0,IF(OR($Z2339 &gt;1,$L2339&lt;&gt;"Adulti"),0,VLOOKUP($P2339,Regione!$B$2:$C$22,2,FALSE)),"-")</f>
        <v>-</v>
      </c>
      <c r="AB2339" s="27" t="str">
        <f>IF($D2339&gt;0,IF(COUNTIFS($O$3:$O2339,$O2339,$L$3:$L2339,$L2339,$I$3:$I2339,$I2339) &gt;1,0,SUMIFS($Y$3:$Y$2503,$L$3:$L$2503,$L2339,$O$3:$O$2503,$O2339,$I$3:$I$2503,$I2339)),"-")</f>
        <v>-</v>
      </c>
      <c r="AC2339" s="27" t="str">
        <f t="shared" si="222"/>
        <v>-</v>
      </c>
    </row>
    <row r="2340" spans="1:29">
      <c r="A2340" s="12"/>
      <c r="B2340" s="107" t="str">
        <f>IF(COUNTA($A2340)&gt;0,VLOOKUP($A2340,Corsa!$A$1:$F$43,2,FALSE),"-")</f>
        <v>-</v>
      </c>
      <c r="C2340" s="11"/>
      <c r="D2340" s="12"/>
      <c r="E2340" s="12"/>
      <c r="F2340" s="46" t="str">
        <f>IF(COUNTA($A2340)&gt;0,VLOOKUP($A2340,Corsa!$A$1:$F$43,3,FALSE),"-")</f>
        <v>-</v>
      </c>
      <c r="G2340" s="28" t="str">
        <f>IF($D2340&gt;0,VLOOKUP($D2340,Iscrizioni!$A$2:$M$2502,9,FALSE),"-")</f>
        <v>-</v>
      </c>
      <c r="H2340" s="28" t="str">
        <f>IF($D2340&gt;0,VLOOKUP($D2340,Iscrizioni!$A$2:$M$2502,4,FALSE),"-")</f>
        <v>-</v>
      </c>
      <c r="I2340" s="27" t="str">
        <f>IF($D2340&gt;0,VLOOKUP($D2340,Iscrizioni!$A$2:$M$2502,5,FALSE),"-")</f>
        <v>-</v>
      </c>
      <c r="J2340" s="27" t="str">
        <f>IF($D2340&gt;0,VLOOKUP($D2340,Iscrizioni!$A$2:$M$2502,10,FALSE),"-")</f>
        <v>-</v>
      </c>
      <c r="K2340" s="27" t="str">
        <f t="shared" si="220"/>
        <v>-</v>
      </c>
      <c r="L2340" s="46" t="str">
        <f>IF($D2340&gt;0,VLOOKUP($D2340,Iscrizioni!$A$2:$M$2502,11,FALSE),"-")</f>
        <v>-</v>
      </c>
      <c r="M2340" s="27" t="str">
        <f>IF($D2340&gt;0,VLOOKUP($D2340,Iscrizioni!$A$2:$N$2502,12,FALSE),"-")</f>
        <v>-</v>
      </c>
      <c r="N2340" s="46" t="str">
        <f>IF($D2340&gt;0,VLOOKUP($D2340,Iscrizioni!$A$2:$M$2502,6,FALSE),"-")</f>
        <v>-</v>
      </c>
      <c r="O2340" s="107" t="str">
        <f>IF($D2340&gt;0,VLOOKUP($D2340,Iscrizioni!$A$2:$M$2502,7,FALSE),"-")</f>
        <v>-</v>
      </c>
      <c r="P2340" s="46" t="str">
        <f>IF($D2340&gt;0,VLOOKUP(LEFT($N2340,1),Regione!$A$2:$C$21,2,FALSE),"-")</f>
        <v>-</v>
      </c>
      <c r="Q2340" s="112" t="str">
        <f ca="1">IF($D2340&gt;0,NormalizzaTempo("D",CELL("tipo",$E2340),$E2340),"-")</f>
        <v>-</v>
      </c>
      <c r="R2340" s="27" t="str">
        <f>IF($D2340&gt;0,VLOOKUP($D2340,Iscrizioni!$A$2:$M$2502,13,FALSE),"-")</f>
        <v>-</v>
      </c>
      <c r="S2340" s="112" t="str">
        <f t="shared" si="223"/>
        <v>-</v>
      </c>
      <c r="T2340" s="112" t="str">
        <f>IF($D2340&gt;0,SUMIFS($S$3:$S2340,$X$3:$X2340,1,$J$3:$J2340,$J2340),"-")</f>
        <v>-</v>
      </c>
      <c r="U2340" s="112" t="str">
        <f t="shared" si="224"/>
        <v>-</v>
      </c>
      <c r="V2340" s="112" t="str">
        <f t="shared" si="221"/>
        <v>-</v>
      </c>
      <c r="W2340" s="27" t="str">
        <f>IF(LEN($C2340)=0,IF($D2340&gt;0,COUNTIFS($A$3:$A2340,$A2340),"-"),"Escluso")</f>
        <v>-</v>
      </c>
      <c r="X2340" s="2" t="str">
        <f>IF(LEN($C2340)=0,IF($D2340&gt;0,COUNTIFS($J$3:$J2340,$J2340,$C$3:$C2340,""),"-"),"Escluso")</f>
        <v>-</v>
      </c>
      <c r="Y2340" s="127" t="str">
        <f t="shared" si="219"/>
        <v>-</v>
      </c>
      <c r="Z2340" s="2" t="str">
        <f>IF($D2340&gt;0,COUNTIFS($O$3:$O2340,$O2340,$L$3:$L2340,$L2340,$I$3:$I2340,$I2340),"-")</f>
        <v>-</v>
      </c>
      <c r="AA2340" s="27" t="str">
        <f>IF($D2340&gt;0,IF(OR($Z2340 &gt;1,$L2340&lt;&gt;"Adulti"),0,VLOOKUP($P2340,Regione!$B$2:$C$22,2,FALSE)),"-")</f>
        <v>-</v>
      </c>
      <c r="AB2340" s="27" t="str">
        <f>IF($D2340&gt;0,IF(COUNTIFS($O$3:$O2340,$O2340,$L$3:$L2340,$L2340,$I$3:$I2340,$I2340) &gt;1,0,SUMIFS($Y$3:$Y$2503,$L$3:$L$2503,$L2340,$O$3:$O$2503,$O2340,$I$3:$I$2503,$I2340)),"-")</f>
        <v>-</v>
      </c>
      <c r="AC2340" s="27" t="str">
        <f t="shared" si="222"/>
        <v>-</v>
      </c>
    </row>
    <row r="2341" spans="1:29">
      <c r="A2341" s="12"/>
      <c r="B2341" s="107" t="str">
        <f>IF(COUNTA($A2341)&gt;0,VLOOKUP($A2341,Corsa!$A$1:$F$43,2,FALSE),"-")</f>
        <v>-</v>
      </c>
      <c r="C2341" s="11"/>
      <c r="D2341" s="12"/>
      <c r="E2341" s="12"/>
      <c r="F2341" s="46" t="str">
        <f>IF(COUNTA($A2341)&gt;0,VLOOKUP($A2341,Corsa!$A$1:$F$43,3,FALSE),"-")</f>
        <v>-</v>
      </c>
      <c r="G2341" s="28" t="str">
        <f>IF($D2341&gt;0,VLOOKUP($D2341,Iscrizioni!$A$2:$M$2502,9,FALSE),"-")</f>
        <v>-</v>
      </c>
      <c r="H2341" s="28" t="str">
        <f>IF($D2341&gt;0,VLOOKUP($D2341,Iscrizioni!$A$2:$M$2502,4,FALSE),"-")</f>
        <v>-</v>
      </c>
      <c r="I2341" s="27" t="str">
        <f>IF($D2341&gt;0,VLOOKUP($D2341,Iscrizioni!$A$2:$M$2502,5,FALSE),"-")</f>
        <v>-</v>
      </c>
      <c r="J2341" s="27" t="str">
        <f>IF($D2341&gt;0,VLOOKUP($D2341,Iscrizioni!$A$2:$M$2502,10,FALSE),"-")</f>
        <v>-</v>
      </c>
      <c r="K2341" s="27" t="str">
        <f t="shared" si="220"/>
        <v>-</v>
      </c>
      <c r="L2341" s="46" t="str">
        <f>IF($D2341&gt;0,VLOOKUP($D2341,Iscrizioni!$A$2:$M$2502,11,FALSE),"-")</f>
        <v>-</v>
      </c>
      <c r="M2341" s="27" t="str">
        <f>IF($D2341&gt;0,VLOOKUP($D2341,Iscrizioni!$A$2:$N$2502,12,FALSE),"-")</f>
        <v>-</v>
      </c>
      <c r="N2341" s="46" t="str">
        <f>IF($D2341&gt;0,VLOOKUP($D2341,Iscrizioni!$A$2:$M$2502,6,FALSE),"-")</f>
        <v>-</v>
      </c>
      <c r="O2341" s="107" t="str">
        <f>IF($D2341&gt;0,VLOOKUP($D2341,Iscrizioni!$A$2:$M$2502,7,FALSE),"-")</f>
        <v>-</v>
      </c>
      <c r="P2341" s="46" t="str">
        <f>IF($D2341&gt;0,VLOOKUP(LEFT($N2341,1),Regione!$A$2:$C$21,2,FALSE),"-")</f>
        <v>-</v>
      </c>
      <c r="Q2341" s="112" t="str">
        <f ca="1">IF($D2341&gt;0,NormalizzaTempo("D",CELL("tipo",$E2341),$E2341),"-")</f>
        <v>-</v>
      </c>
      <c r="R2341" s="27" t="str">
        <f>IF($D2341&gt;0,VLOOKUP($D2341,Iscrizioni!$A$2:$M$2502,13,FALSE),"-")</f>
        <v>-</v>
      </c>
      <c r="S2341" s="112" t="str">
        <f t="shared" si="223"/>
        <v>-</v>
      </c>
      <c r="T2341" s="112" t="str">
        <f>IF($D2341&gt;0,SUMIFS($S$3:$S2341,$X$3:$X2341,1,$J$3:$J2341,$J2341),"-")</f>
        <v>-</v>
      </c>
      <c r="U2341" s="112" t="str">
        <f t="shared" si="224"/>
        <v>-</v>
      </c>
      <c r="V2341" s="112" t="str">
        <f t="shared" si="221"/>
        <v>-</v>
      </c>
      <c r="W2341" s="27" t="str">
        <f>IF(LEN($C2341)=0,IF($D2341&gt;0,COUNTIFS($A$3:$A2341,$A2341),"-"),"Escluso")</f>
        <v>-</v>
      </c>
      <c r="X2341" s="2" t="str">
        <f>IF(LEN($C2341)=0,IF($D2341&gt;0,COUNTIFS($J$3:$J2341,$J2341,$C$3:$C2341,""),"-"),"Escluso")</f>
        <v>-</v>
      </c>
      <c r="Y2341" s="127" t="str">
        <f t="shared" si="219"/>
        <v>-</v>
      </c>
      <c r="Z2341" s="2" t="str">
        <f>IF($D2341&gt;0,COUNTIFS($O$3:$O2341,$O2341,$L$3:$L2341,$L2341,$I$3:$I2341,$I2341),"-")</f>
        <v>-</v>
      </c>
      <c r="AA2341" s="27" t="str">
        <f>IF($D2341&gt;0,IF(OR($Z2341 &gt;1,$L2341&lt;&gt;"Adulti"),0,VLOOKUP($P2341,Regione!$B$2:$C$22,2,FALSE)),"-")</f>
        <v>-</v>
      </c>
      <c r="AB2341" s="27" t="str">
        <f>IF($D2341&gt;0,IF(COUNTIFS($O$3:$O2341,$O2341,$L$3:$L2341,$L2341,$I$3:$I2341,$I2341) &gt;1,0,SUMIFS($Y$3:$Y$2503,$L$3:$L$2503,$L2341,$O$3:$O$2503,$O2341,$I$3:$I$2503,$I2341)),"-")</f>
        <v>-</v>
      </c>
      <c r="AC2341" s="27" t="str">
        <f t="shared" si="222"/>
        <v>-</v>
      </c>
    </row>
    <row r="2342" spans="1:29">
      <c r="A2342" s="12"/>
      <c r="B2342" s="107" t="str">
        <f>IF(COUNTA($A2342)&gt;0,VLOOKUP($A2342,Corsa!$A$1:$F$43,2,FALSE),"-")</f>
        <v>-</v>
      </c>
      <c r="C2342" s="11"/>
      <c r="D2342" s="12"/>
      <c r="E2342" s="12"/>
      <c r="F2342" s="46" t="str">
        <f>IF(COUNTA($A2342)&gt;0,VLOOKUP($A2342,Corsa!$A$1:$F$43,3,FALSE),"-")</f>
        <v>-</v>
      </c>
      <c r="G2342" s="28" t="str">
        <f>IF($D2342&gt;0,VLOOKUP($D2342,Iscrizioni!$A$2:$M$2502,9,FALSE),"-")</f>
        <v>-</v>
      </c>
      <c r="H2342" s="28" t="str">
        <f>IF($D2342&gt;0,VLOOKUP($D2342,Iscrizioni!$A$2:$M$2502,4,FALSE),"-")</f>
        <v>-</v>
      </c>
      <c r="I2342" s="27" t="str">
        <f>IF($D2342&gt;0,VLOOKUP($D2342,Iscrizioni!$A$2:$M$2502,5,FALSE),"-")</f>
        <v>-</v>
      </c>
      <c r="J2342" s="27" t="str">
        <f>IF($D2342&gt;0,VLOOKUP($D2342,Iscrizioni!$A$2:$M$2502,10,FALSE),"-")</f>
        <v>-</v>
      </c>
      <c r="K2342" s="27" t="str">
        <f t="shared" si="220"/>
        <v>-</v>
      </c>
      <c r="L2342" s="46" t="str">
        <f>IF($D2342&gt;0,VLOOKUP($D2342,Iscrizioni!$A$2:$M$2502,11,FALSE),"-")</f>
        <v>-</v>
      </c>
      <c r="M2342" s="27" t="str">
        <f>IF($D2342&gt;0,VLOOKUP($D2342,Iscrizioni!$A$2:$N$2502,12,FALSE),"-")</f>
        <v>-</v>
      </c>
      <c r="N2342" s="46" t="str">
        <f>IF($D2342&gt;0,VLOOKUP($D2342,Iscrizioni!$A$2:$M$2502,6,FALSE),"-")</f>
        <v>-</v>
      </c>
      <c r="O2342" s="107" t="str">
        <f>IF($D2342&gt;0,VLOOKUP($D2342,Iscrizioni!$A$2:$M$2502,7,FALSE),"-")</f>
        <v>-</v>
      </c>
      <c r="P2342" s="46" t="str">
        <f>IF($D2342&gt;0,VLOOKUP(LEFT($N2342,1),Regione!$A$2:$C$21,2,FALSE),"-")</f>
        <v>-</v>
      </c>
      <c r="Q2342" s="112" t="str">
        <f ca="1">IF($D2342&gt;0,NormalizzaTempo("D",CELL("tipo",$E2342),$E2342),"-")</f>
        <v>-</v>
      </c>
      <c r="R2342" s="27" t="str">
        <f>IF($D2342&gt;0,VLOOKUP($D2342,Iscrizioni!$A$2:$M$2502,13,FALSE),"-")</f>
        <v>-</v>
      </c>
      <c r="S2342" s="112" t="str">
        <f t="shared" si="223"/>
        <v>-</v>
      </c>
      <c r="T2342" s="112" t="str">
        <f>IF($D2342&gt;0,SUMIFS($S$3:$S2342,$X$3:$X2342,1,$J$3:$J2342,$J2342),"-")</f>
        <v>-</v>
      </c>
      <c r="U2342" s="112" t="str">
        <f t="shared" si="224"/>
        <v>-</v>
      </c>
      <c r="V2342" s="112" t="str">
        <f t="shared" si="221"/>
        <v>-</v>
      </c>
      <c r="W2342" s="27" t="str">
        <f>IF(LEN($C2342)=0,IF($D2342&gt;0,COUNTIFS($A$3:$A2342,$A2342),"-"),"Escluso")</f>
        <v>-</v>
      </c>
      <c r="X2342" s="2" t="str">
        <f>IF(LEN($C2342)=0,IF($D2342&gt;0,COUNTIFS($J$3:$J2342,$J2342,$C$3:$C2342,""),"-"),"Escluso")</f>
        <v>-</v>
      </c>
      <c r="Y2342" s="127" t="str">
        <f t="shared" si="219"/>
        <v>-</v>
      </c>
      <c r="Z2342" s="2" t="str">
        <f>IF($D2342&gt;0,COUNTIFS($O$3:$O2342,$O2342,$L$3:$L2342,$L2342,$I$3:$I2342,$I2342),"-")</f>
        <v>-</v>
      </c>
      <c r="AA2342" s="27" t="str">
        <f>IF($D2342&gt;0,IF(OR($Z2342 &gt;1,$L2342&lt;&gt;"Adulti"),0,VLOOKUP($P2342,Regione!$B$2:$C$22,2,FALSE)),"-")</f>
        <v>-</v>
      </c>
      <c r="AB2342" s="27" t="str">
        <f>IF($D2342&gt;0,IF(COUNTIFS($O$3:$O2342,$O2342,$L$3:$L2342,$L2342,$I$3:$I2342,$I2342) &gt;1,0,SUMIFS($Y$3:$Y$2503,$L$3:$L$2503,$L2342,$O$3:$O$2503,$O2342,$I$3:$I$2503,$I2342)),"-")</f>
        <v>-</v>
      </c>
      <c r="AC2342" s="27" t="str">
        <f t="shared" si="222"/>
        <v>-</v>
      </c>
    </row>
    <row r="2343" spans="1:29">
      <c r="A2343" s="12"/>
      <c r="B2343" s="107" t="str">
        <f>IF(COUNTA($A2343)&gt;0,VLOOKUP($A2343,Corsa!$A$1:$F$43,2,FALSE),"-")</f>
        <v>-</v>
      </c>
      <c r="C2343" s="11"/>
      <c r="D2343" s="12"/>
      <c r="E2343" s="12"/>
      <c r="F2343" s="46" t="str">
        <f>IF(COUNTA($A2343)&gt;0,VLOOKUP($A2343,Corsa!$A$1:$F$43,3,FALSE),"-")</f>
        <v>-</v>
      </c>
      <c r="G2343" s="28" t="str">
        <f>IF($D2343&gt;0,VLOOKUP($D2343,Iscrizioni!$A$2:$M$2502,9,FALSE),"-")</f>
        <v>-</v>
      </c>
      <c r="H2343" s="28" t="str">
        <f>IF($D2343&gt;0,VLOOKUP($D2343,Iscrizioni!$A$2:$M$2502,4,FALSE),"-")</f>
        <v>-</v>
      </c>
      <c r="I2343" s="27" t="str">
        <f>IF($D2343&gt;0,VLOOKUP($D2343,Iscrizioni!$A$2:$M$2502,5,FALSE),"-")</f>
        <v>-</v>
      </c>
      <c r="J2343" s="27" t="str">
        <f>IF($D2343&gt;0,VLOOKUP($D2343,Iscrizioni!$A$2:$M$2502,10,FALSE),"-")</f>
        <v>-</v>
      </c>
      <c r="K2343" s="27" t="str">
        <f t="shared" si="220"/>
        <v>-</v>
      </c>
      <c r="L2343" s="46" t="str">
        <f>IF($D2343&gt;0,VLOOKUP($D2343,Iscrizioni!$A$2:$M$2502,11,FALSE),"-")</f>
        <v>-</v>
      </c>
      <c r="M2343" s="27" t="str">
        <f>IF($D2343&gt;0,VLOOKUP($D2343,Iscrizioni!$A$2:$N$2502,12,FALSE),"-")</f>
        <v>-</v>
      </c>
      <c r="N2343" s="46" t="str">
        <f>IF($D2343&gt;0,VLOOKUP($D2343,Iscrizioni!$A$2:$M$2502,6,FALSE),"-")</f>
        <v>-</v>
      </c>
      <c r="O2343" s="107" t="str">
        <f>IF($D2343&gt;0,VLOOKUP($D2343,Iscrizioni!$A$2:$M$2502,7,FALSE),"-")</f>
        <v>-</v>
      </c>
      <c r="P2343" s="46" t="str">
        <f>IF($D2343&gt;0,VLOOKUP(LEFT($N2343,1),Regione!$A$2:$C$21,2,FALSE),"-")</f>
        <v>-</v>
      </c>
      <c r="Q2343" s="112" t="str">
        <f ca="1">IF($D2343&gt;0,NormalizzaTempo("D",CELL("tipo",$E2343),$E2343),"-")</f>
        <v>-</v>
      </c>
      <c r="R2343" s="27" t="str">
        <f>IF($D2343&gt;0,VLOOKUP($D2343,Iscrizioni!$A$2:$M$2502,13,FALSE),"-")</f>
        <v>-</v>
      </c>
      <c r="S2343" s="112" t="str">
        <f t="shared" si="223"/>
        <v>-</v>
      </c>
      <c r="T2343" s="112" t="str">
        <f>IF($D2343&gt;0,SUMIFS($S$3:$S2343,$X$3:$X2343,1,$J$3:$J2343,$J2343),"-")</f>
        <v>-</v>
      </c>
      <c r="U2343" s="112" t="str">
        <f t="shared" si="224"/>
        <v>-</v>
      </c>
      <c r="V2343" s="112" t="str">
        <f t="shared" si="221"/>
        <v>-</v>
      </c>
      <c r="W2343" s="27" t="str">
        <f>IF(LEN($C2343)=0,IF($D2343&gt;0,COUNTIFS($A$3:$A2343,$A2343),"-"),"Escluso")</f>
        <v>-</v>
      </c>
      <c r="X2343" s="2" t="str">
        <f>IF(LEN($C2343)=0,IF($D2343&gt;0,COUNTIFS($J$3:$J2343,$J2343,$C$3:$C2343,""),"-"),"Escluso")</f>
        <v>-</v>
      </c>
      <c r="Y2343" s="127" t="str">
        <f t="shared" si="219"/>
        <v>-</v>
      </c>
      <c r="Z2343" s="2" t="str">
        <f>IF($D2343&gt;0,COUNTIFS($O$3:$O2343,$O2343,$L$3:$L2343,$L2343,$I$3:$I2343,$I2343),"-")</f>
        <v>-</v>
      </c>
      <c r="AA2343" s="27" t="str">
        <f>IF($D2343&gt;0,IF(OR($Z2343 &gt;1,$L2343&lt;&gt;"Adulti"),0,VLOOKUP($P2343,Regione!$B$2:$C$22,2,FALSE)),"-")</f>
        <v>-</v>
      </c>
      <c r="AB2343" s="27" t="str">
        <f>IF($D2343&gt;0,IF(COUNTIFS($O$3:$O2343,$O2343,$L$3:$L2343,$L2343,$I$3:$I2343,$I2343) &gt;1,0,SUMIFS($Y$3:$Y$2503,$L$3:$L$2503,$L2343,$O$3:$O$2503,$O2343,$I$3:$I$2503,$I2343)),"-")</f>
        <v>-</v>
      </c>
      <c r="AC2343" s="27" t="str">
        <f t="shared" si="222"/>
        <v>-</v>
      </c>
    </row>
    <row r="2344" spans="1:29">
      <c r="A2344" s="12"/>
      <c r="B2344" s="107" t="str">
        <f>IF(COUNTA($A2344)&gt;0,VLOOKUP($A2344,Corsa!$A$1:$F$43,2,FALSE),"-")</f>
        <v>-</v>
      </c>
      <c r="C2344" s="11"/>
      <c r="D2344" s="12"/>
      <c r="E2344" s="12"/>
      <c r="F2344" s="46" t="str">
        <f>IF(COUNTA($A2344)&gt;0,VLOOKUP($A2344,Corsa!$A$1:$F$43,3,FALSE),"-")</f>
        <v>-</v>
      </c>
      <c r="G2344" s="28" t="str">
        <f>IF($D2344&gt;0,VLOOKUP($D2344,Iscrizioni!$A$2:$M$2502,9,FALSE),"-")</f>
        <v>-</v>
      </c>
      <c r="H2344" s="28" t="str">
        <f>IF($D2344&gt;0,VLOOKUP($D2344,Iscrizioni!$A$2:$M$2502,4,FALSE),"-")</f>
        <v>-</v>
      </c>
      <c r="I2344" s="27" t="str">
        <f>IF($D2344&gt;0,VLOOKUP($D2344,Iscrizioni!$A$2:$M$2502,5,FALSE),"-")</f>
        <v>-</v>
      </c>
      <c r="J2344" s="27" t="str">
        <f>IF($D2344&gt;0,VLOOKUP($D2344,Iscrizioni!$A$2:$M$2502,10,FALSE),"-")</f>
        <v>-</v>
      </c>
      <c r="K2344" s="27" t="str">
        <f t="shared" si="220"/>
        <v>-</v>
      </c>
      <c r="L2344" s="46" t="str">
        <f>IF($D2344&gt;0,VLOOKUP($D2344,Iscrizioni!$A$2:$M$2502,11,FALSE),"-")</f>
        <v>-</v>
      </c>
      <c r="M2344" s="27" t="str">
        <f>IF($D2344&gt;0,VLOOKUP($D2344,Iscrizioni!$A$2:$N$2502,12,FALSE),"-")</f>
        <v>-</v>
      </c>
      <c r="N2344" s="46" t="str">
        <f>IF($D2344&gt;0,VLOOKUP($D2344,Iscrizioni!$A$2:$M$2502,6,FALSE),"-")</f>
        <v>-</v>
      </c>
      <c r="O2344" s="107" t="str">
        <f>IF($D2344&gt;0,VLOOKUP($D2344,Iscrizioni!$A$2:$M$2502,7,FALSE),"-")</f>
        <v>-</v>
      </c>
      <c r="P2344" s="46" t="str">
        <f>IF($D2344&gt;0,VLOOKUP(LEFT($N2344,1),Regione!$A$2:$C$21,2,FALSE),"-")</f>
        <v>-</v>
      </c>
      <c r="Q2344" s="112" t="str">
        <f ca="1">IF($D2344&gt;0,NormalizzaTempo("D",CELL("tipo",$E2344),$E2344),"-")</f>
        <v>-</v>
      </c>
      <c r="R2344" s="27" t="str">
        <f>IF($D2344&gt;0,VLOOKUP($D2344,Iscrizioni!$A$2:$M$2502,13,FALSE),"-")</f>
        <v>-</v>
      </c>
      <c r="S2344" s="112" t="str">
        <f t="shared" si="223"/>
        <v>-</v>
      </c>
      <c r="T2344" s="112" t="str">
        <f>IF($D2344&gt;0,SUMIFS($S$3:$S2344,$X$3:$X2344,1,$J$3:$J2344,$J2344),"-")</f>
        <v>-</v>
      </c>
      <c r="U2344" s="112" t="str">
        <f t="shared" si="224"/>
        <v>-</v>
      </c>
      <c r="V2344" s="112" t="str">
        <f t="shared" si="221"/>
        <v>-</v>
      </c>
      <c r="W2344" s="27" t="str">
        <f>IF(LEN($C2344)=0,IF($D2344&gt;0,COUNTIFS($A$3:$A2344,$A2344),"-"),"Escluso")</f>
        <v>-</v>
      </c>
      <c r="X2344" s="2" t="str">
        <f>IF(LEN($C2344)=0,IF($D2344&gt;0,COUNTIFS($J$3:$J2344,$J2344,$C$3:$C2344,""),"-"),"Escluso")</f>
        <v>-</v>
      </c>
      <c r="Y2344" s="127" t="str">
        <f t="shared" si="219"/>
        <v>-</v>
      </c>
      <c r="Z2344" s="2" t="str">
        <f>IF($D2344&gt;0,COUNTIFS($O$3:$O2344,$O2344,$L$3:$L2344,$L2344,$I$3:$I2344,$I2344),"-")</f>
        <v>-</v>
      </c>
      <c r="AA2344" s="27" t="str">
        <f>IF($D2344&gt;0,IF(OR($Z2344 &gt;1,$L2344&lt;&gt;"Adulti"),0,VLOOKUP($P2344,Regione!$B$2:$C$22,2,FALSE)),"-")</f>
        <v>-</v>
      </c>
      <c r="AB2344" s="27" t="str">
        <f>IF($D2344&gt;0,IF(COUNTIFS($O$3:$O2344,$O2344,$L$3:$L2344,$L2344,$I$3:$I2344,$I2344) &gt;1,0,SUMIFS($Y$3:$Y$2503,$L$3:$L$2503,$L2344,$O$3:$O$2503,$O2344,$I$3:$I$2503,$I2344)),"-")</f>
        <v>-</v>
      </c>
      <c r="AC2344" s="27" t="str">
        <f t="shared" si="222"/>
        <v>-</v>
      </c>
    </row>
    <row r="2345" spans="1:29">
      <c r="A2345" s="12"/>
      <c r="B2345" s="107" t="str">
        <f>IF(COUNTA($A2345)&gt;0,VLOOKUP($A2345,Corsa!$A$1:$F$43,2,FALSE),"-")</f>
        <v>-</v>
      </c>
      <c r="C2345" s="11"/>
      <c r="D2345" s="12"/>
      <c r="E2345" s="12"/>
      <c r="F2345" s="46" t="str">
        <f>IF(COUNTA($A2345)&gt;0,VLOOKUP($A2345,Corsa!$A$1:$F$43,3,FALSE),"-")</f>
        <v>-</v>
      </c>
      <c r="G2345" s="28" t="str">
        <f>IF($D2345&gt;0,VLOOKUP($D2345,Iscrizioni!$A$2:$M$2502,9,FALSE),"-")</f>
        <v>-</v>
      </c>
      <c r="H2345" s="28" t="str">
        <f>IF($D2345&gt;0,VLOOKUP($D2345,Iscrizioni!$A$2:$M$2502,4,FALSE),"-")</f>
        <v>-</v>
      </c>
      <c r="I2345" s="27" t="str">
        <f>IF($D2345&gt;0,VLOOKUP($D2345,Iscrizioni!$A$2:$M$2502,5,FALSE),"-")</f>
        <v>-</v>
      </c>
      <c r="J2345" s="27" t="str">
        <f>IF($D2345&gt;0,VLOOKUP($D2345,Iscrizioni!$A$2:$M$2502,10,FALSE),"-")</f>
        <v>-</v>
      </c>
      <c r="K2345" s="27" t="str">
        <f t="shared" si="220"/>
        <v>-</v>
      </c>
      <c r="L2345" s="46" t="str">
        <f>IF($D2345&gt;0,VLOOKUP($D2345,Iscrizioni!$A$2:$M$2502,11,FALSE),"-")</f>
        <v>-</v>
      </c>
      <c r="M2345" s="27" t="str">
        <f>IF($D2345&gt;0,VLOOKUP($D2345,Iscrizioni!$A$2:$N$2502,12,FALSE),"-")</f>
        <v>-</v>
      </c>
      <c r="N2345" s="46" t="str">
        <f>IF($D2345&gt;0,VLOOKUP($D2345,Iscrizioni!$A$2:$M$2502,6,FALSE),"-")</f>
        <v>-</v>
      </c>
      <c r="O2345" s="107" t="str">
        <f>IF($D2345&gt;0,VLOOKUP($D2345,Iscrizioni!$A$2:$M$2502,7,FALSE),"-")</f>
        <v>-</v>
      </c>
      <c r="P2345" s="46" t="str">
        <f>IF($D2345&gt;0,VLOOKUP(LEFT($N2345,1),Regione!$A$2:$C$21,2,FALSE),"-")</f>
        <v>-</v>
      </c>
      <c r="Q2345" s="112" t="str">
        <f ca="1">IF($D2345&gt;0,NormalizzaTempo("D",CELL("tipo",$E2345),$E2345),"-")</f>
        <v>-</v>
      </c>
      <c r="R2345" s="27" t="str">
        <f>IF($D2345&gt;0,VLOOKUP($D2345,Iscrizioni!$A$2:$M$2502,13,FALSE),"-")</f>
        <v>-</v>
      </c>
      <c r="S2345" s="112" t="str">
        <f t="shared" si="223"/>
        <v>-</v>
      </c>
      <c r="T2345" s="112" t="str">
        <f>IF($D2345&gt;0,SUMIFS($S$3:$S2345,$X$3:$X2345,1,$J$3:$J2345,$J2345),"-")</f>
        <v>-</v>
      </c>
      <c r="U2345" s="112" t="str">
        <f t="shared" si="224"/>
        <v>-</v>
      </c>
      <c r="V2345" s="112" t="str">
        <f t="shared" si="221"/>
        <v>-</v>
      </c>
      <c r="W2345" s="27" t="str">
        <f>IF(LEN($C2345)=0,IF($D2345&gt;0,COUNTIFS($A$3:$A2345,$A2345),"-"),"Escluso")</f>
        <v>-</v>
      </c>
      <c r="X2345" s="2" t="str">
        <f>IF(LEN($C2345)=0,IF($D2345&gt;0,COUNTIFS($J$3:$J2345,$J2345,$C$3:$C2345,""),"-"),"Escluso")</f>
        <v>-</v>
      </c>
      <c r="Y2345" s="127" t="str">
        <f t="shared" si="219"/>
        <v>-</v>
      </c>
      <c r="Z2345" s="2" t="str">
        <f>IF($D2345&gt;0,COUNTIFS($O$3:$O2345,$O2345,$L$3:$L2345,$L2345,$I$3:$I2345,$I2345),"-")</f>
        <v>-</v>
      </c>
      <c r="AA2345" s="27" t="str">
        <f>IF($D2345&gt;0,IF(OR($Z2345 &gt;1,$L2345&lt;&gt;"Adulti"),0,VLOOKUP($P2345,Regione!$B$2:$C$22,2,FALSE)),"-")</f>
        <v>-</v>
      </c>
      <c r="AB2345" s="27" t="str">
        <f>IF($D2345&gt;0,IF(COUNTIFS($O$3:$O2345,$O2345,$L$3:$L2345,$L2345,$I$3:$I2345,$I2345) &gt;1,0,SUMIFS($Y$3:$Y$2503,$L$3:$L$2503,$L2345,$O$3:$O$2503,$O2345,$I$3:$I$2503,$I2345)),"-")</f>
        <v>-</v>
      </c>
      <c r="AC2345" s="27" t="str">
        <f t="shared" si="222"/>
        <v>-</v>
      </c>
    </row>
    <row r="2346" spans="1:29" s="1" customFormat="1">
      <c r="A2346" s="13"/>
      <c r="B2346" s="107" t="str">
        <f>IF(COUNTA($A2346)&gt;0,VLOOKUP($A2346,Corsa!$A$1:$F$43,2,FALSE),"-")</f>
        <v>-</v>
      </c>
      <c r="C2346" s="11"/>
      <c r="D2346" s="13"/>
      <c r="E2346" s="13"/>
      <c r="F2346" s="46" t="str">
        <f>IF(COUNTA($A2346)&gt;0,VLOOKUP($A2346,Corsa!$A$1:$F$43,3,FALSE),"-")</f>
        <v>-</v>
      </c>
      <c r="G2346" s="28" t="str">
        <f>IF($D2346&gt;0,VLOOKUP($D2346,Iscrizioni!$A$2:$M$2502,9,FALSE),"-")</f>
        <v>-</v>
      </c>
      <c r="H2346" s="28" t="str">
        <f>IF($D2346&gt;0,VLOOKUP($D2346,Iscrizioni!$A$2:$M$2502,4,FALSE),"-")</f>
        <v>-</v>
      </c>
      <c r="I2346" s="27" t="str">
        <f>IF($D2346&gt;0,VLOOKUP($D2346,Iscrizioni!$A$2:$M$2502,5,FALSE),"-")</f>
        <v>-</v>
      </c>
      <c r="J2346" s="27" t="str">
        <f>IF($D2346&gt;0,VLOOKUP($D2346,Iscrizioni!$A$2:$M$2502,10,FALSE),"-")</f>
        <v>-</v>
      </c>
      <c r="K2346" s="27" t="str">
        <f t="shared" si="220"/>
        <v>-</v>
      </c>
      <c r="L2346" s="46" t="str">
        <f>IF($D2346&gt;0,VLOOKUP($D2346,Iscrizioni!$A$2:$M$2502,11,FALSE),"-")</f>
        <v>-</v>
      </c>
      <c r="M2346" s="27" t="str">
        <f>IF($D2346&gt;0,VLOOKUP($D2346,Iscrizioni!$A$2:$N$2502,12,FALSE),"-")</f>
        <v>-</v>
      </c>
      <c r="N2346" s="46" t="str">
        <f>IF($D2346&gt;0,VLOOKUP($D2346,Iscrizioni!$A$2:$M$2502,6,FALSE),"-")</f>
        <v>-</v>
      </c>
      <c r="O2346" s="107" t="str">
        <f>IF($D2346&gt;0,VLOOKUP($D2346,Iscrizioni!$A$2:$M$2502,7,FALSE),"-")</f>
        <v>-</v>
      </c>
      <c r="P2346" s="46" t="str">
        <f>IF($D2346&gt;0,VLOOKUP(LEFT($N2346,1),Regione!$A$2:$C$21,2,FALSE),"-")</f>
        <v>-</v>
      </c>
      <c r="Q2346" s="112" t="str">
        <f ca="1">IF($D2346&gt;0,NormalizzaTempo("D",CELL("tipo",$E2346),$E2346),"-")</f>
        <v>-</v>
      </c>
      <c r="R2346" s="27" t="str">
        <f>IF($D2346&gt;0,VLOOKUP($D2346,Iscrizioni!$A$2:$M$2502,13,FALSE),"-")</f>
        <v>-</v>
      </c>
      <c r="S2346" s="112" t="str">
        <f t="shared" si="223"/>
        <v>-</v>
      </c>
      <c r="T2346" s="112" t="str">
        <f>IF($D2346&gt;0,SUMIFS($S$3:$S2346,$X$3:$X2346,1,$J$3:$J2346,$J2346),"-")</f>
        <v>-</v>
      </c>
      <c r="U2346" s="112" t="str">
        <f t="shared" si="224"/>
        <v>-</v>
      </c>
      <c r="V2346" s="112" t="str">
        <f t="shared" si="221"/>
        <v>-</v>
      </c>
      <c r="W2346" s="27" t="str">
        <f>IF(LEN($C2346)=0,IF($D2346&gt;0,COUNTIFS($A$3:$A2346,$A2346),"-"),"Escluso")</f>
        <v>-</v>
      </c>
      <c r="X2346" s="2" t="str">
        <f>IF(LEN($C2346)=0,IF($D2346&gt;0,COUNTIFS($J$3:$J2346,$J2346,$C$3:$C2346,""),"-"),"Escluso")</f>
        <v>-</v>
      </c>
      <c r="Y2346" s="127" t="str">
        <f t="shared" si="219"/>
        <v>-</v>
      </c>
      <c r="Z2346" s="2" t="str">
        <f>IF($D2346&gt;0,COUNTIFS($O$3:$O2346,$O2346,$L$3:$L2346,$L2346,$I$3:$I2346,$I2346),"-")</f>
        <v>-</v>
      </c>
      <c r="AA2346" s="27" t="str">
        <f>IF($D2346&gt;0,IF(OR($Z2346 &gt;1,$L2346&lt;&gt;"Adulti"),0,VLOOKUP($P2346,Regione!$B$2:$C$22,2,FALSE)),"-")</f>
        <v>-</v>
      </c>
      <c r="AB2346" s="27" t="str">
        <f>IF($D2346&gt;0,IF(COUNTIFS($O$3:$O2346,$O2346,$L$3:$L2346,$L2346,$I$3:$I2346,$I2346) &gt;1,0,SUMIFS($Y$3:$Y$2503,$L$3:$L$2503,$L2346,$O$3:$O$2503,$O2346,$I$3:$I$2503,$I2346)),"-")</f>
        <v>-</v>
      </c>
      <c r="AC2346" s="27" t="str">
        <f t="shared" si="222"/>
        <v>-</v>
      </c>
    </row>
    <row r="2347" spans="1:29" s="1" customFormat="1">
      <c r="A2347" s="13"/>
      <c r="B2347" s="107" t="str">
        <f>IF(COUNTA($A2347)&gt;0,VLOOKUP($A2347,Corsa!$A$1:$F$43,2,FALSE),"-")</f>
        <v>-</v>
      </c>
      <c r="C2347" s="11"/>
      <c r="D2347" s="13"/>
      <c r="E2347" s="13"/>
      <c r="F2347" s="46" t="str">
        <f>IF(COUNTA($A2347)&gt;0,VLOOKUP($A2347,Corsa!$A$1:$F$43,3,FALSE),"-")</f>
        <v>-</v>
      </c>
      <c r="G2347" s="28" t="str">
        <f>IF($D2347&gt;0,VLOOKUP($D2347,Iscrizioni!$A$2:$M$2502,9,FALSE),"-")</f>
        <v>-</v>
      </c>
      <c r="H2347" s="28" t="str">
        <f>IF($D2347&gt;0,VLOOKUP($D2347,Iscrizioni!$A$2:$M$2502,4,FALSE),"-")</f>
        <v>-</v>
      </c>
      <c r="I2347" s="27" t="str">
        <f>IF($D2347&gt;0,VLOOKUP($D2347,Iscrizioni!$A$2:$M$2502,5,FALSE),"-")</f>
        <v>-</v>
      </c>
      <c r="J2347" s="27" t="str">
        <f>IF($D2347&gt;0,VLOOKUP($D2347,Iscrizioni!$A$2:$M$2502,10,FALSE),"-")</f>
        <v>-</v>
      </c>
      <c r="K2347" s="27" t="str">
        <f t="shared" si="220"/>
        <v>-</v>
      </c>
      <c r="L2347" s="46" t="str">
        <f>IF($D2347&gt;0,VLOOKUP($D2347,Iscrizioni!$A$2:$M$2502,11,FALSE),"-")</f>
        <v>-</v>
      </c>
      <c r="M2347" s="27" t="str">
        <f>IF($D2347&gt;0,VLOOKUP($D2347,Iscrizioni!$A$2:$N$2502,12,FALSE),"-")</f>
        <v>-</v>
      </c>
      <c r="N2347" s="46" t="str">
        <f>IF($D2347&gt;0,VLOOKUP($D2347,Iscrizioni!$A$2:$M$2502,6,FALSE),"-")</f>
        <v>-</v>
      </c>
      <c r="O2347" s="107" t="str">
        <f>IF($D2347&gt;0,VLOOKUP($D2347,Iscrizioni!$A$2:$M$2502,7,FALSE),"-")</f>
        <v>-</v>
      </c>
      <c r="P2347" s="46" t="str">
        <f>IF($D2347&gt;0,VLOOKUP(LEFT($N2347,1),Regione!$A$2:$C$21,2,FALSE),"-")</f>
        <v>-</v>
      </c>
      <c r="Q2347" s="112" t="str">
        <f ca="1">IF($D2347&gt;0,NormalizzaTempo("D",CELL("tipo",$E2347),$E2347),"-")</f>
        <v>-</v>
      </c>
      <c r="R2347" s="27" t="str">
        <f>IF($D2347&gt;0,VLOOKUP($D2347,Iscrizioni!$A$2:$M$2502,13,FALSE),"-")</f>
        <v>-</v>
      </c>
      <c r="S2347" s="112" t="str">
        <f t="shared" si="223"/>
        <v>-</v>
      </c>
      <c r="T2347" s="112" t="str">
        <f>IF($D2347&gt;0,SUMIFS($S$3:$S2347,$X$3:$X2347,1,$J$3:$J2347,$J2347),"-")</f>
        <v>-</v>
      </c>
      <c r="U2347" s="112" t="str">
        <f t="shared" si="224"/>
        <v>-</v>
      </c>
      <c r="V2347" s="112" t="str">
        <f t="shared" si="221"/>
        <v>-</v>
      </c>
      <c r="W2347" s="27" t="str">
        <f>IF(LEN($C2347)=0,IF($D2347&gt;0,COUNTIFS($A$3:$A2347,$A2347),"-"),"Escluso")</f>
        <v>-</v>
      </c>
      <c r="X2347" s="2" t="str">
        <f>IF(LEN($C2347)=0,IF($D2347&gt;0,COUNTIFS($J$3:$J2347,$J2347,$C$3:$C2347,""),"-"),"Escluso")</f>
        <v>-</v>
      </c>
      <c r="Y2347" s="127" t="str">
        <f t="shared" si="219"/>
        <v>-</v>
      </c>
      <c r="Z2347" s="2" t="str">
        <f>IF($D2347&gt;0,COUNTIFS($O$3:$O2347,$O2347,$L$3:$L2347,$L2347,$I$3:$I2347,$I2347),"-")</f>
        <v>-</v>
      </c>
      <c r="AA2347" s="27" t="str">
        <f>IF($D2347&gt;0,IF(OR($Z2347 &gt;1,$L2347&lt;&gt;"Adulti"),0,VLOOKUP($P2347,Regione!$B$2:$C$22,2,FALSE)),"-")</f>
        <v>-</v>
      </c>
      <c r="AB2347" s="27" t="str">
        <f>IF($D2347&gt;0,IF(COUNTIFS($O$3:$O2347,$O2347,$L$3:$L2347,$L2347,$I$3:$I2347,$I2347) &gt;1,0,SUMIFS($Y$3:$Y$2503,$L$3:$L$2503,$L2347,$O$3:$O$2503,$O2347,$I$3:$I$2503,$I2347)),"-")</f>
        <v>-</v>
      </c>
      <c r="AC2347" s="27" t="str">
        <f t="shared" si="222"/>
        <v>-</v>
      </c>
    </row>
    <row r="2348" spans="1:29" s="1" customFormat="1">
      <c r="A2348" s="13"/>
      <c r="B2348" s="107" t="str">
        <f>IF(COUNTA($A2348)&gt;0,VLOOKUP($A2348,Corsa!$A$1:$F$43,2,FALSE),"-")</f>
        <v>-</v>
      </c>
      <c r="C2348" s="11"/>
      <c r="D2348" s="13"/>
      <c r="E2348" s="13"/>
      <c r="F2348" s="46" t="str">
        <f>IF(COUNTA($A2348)&gt;0,VLOOKUP($A2348,Corsa!$A$1:$F$43,3,FALSE),"-")</f>
        <v>-</v>
      </c>
      <c r="G2348" s="28" t="str">
        <f>IF($D2348&gt;0,VLOOKUP($D2348,Iscrizioni!$A$2:$M$2502,9,FALSE),"-")</f>
        <v>-</v>
      </c>
      <c r="H2348" s="28" t="str">
        <f>IF($D2348&gt;0,VLOOKUP($D2348,Iscrizioni!$A$2:$M$2502,4,FALSE),"-")</f>
        <v>-</v>
      </c>
      <c r="I2348" s="27" t="str">
        <f>IF($D2348&gt;0,VLOOKUP($D2348,Iscrizioni!$A$2:$M$2502,5,FALSE),"-")</f>
        <v>-</v>
      </c>
      <c r="J2348" s="27" t="str">
        <f>IF($D2348&gt;0,VLOOKUP($D2348,Iscrizioni!$A$2:$M$2502,10,FALSE),"-")</f>
        <v>-</v>
      </c>
      <c r="K2348" s="27" t="str">
        <f t="shared" si="220"/>
        <v>-</v>
      </c>
      <c r="L2348" s="46" t="str">
        <f>IF($D2348&gt;0,VLOOKUP($D2348,Iscrizioni!$A$2:$M$2502,11,FALSE),"-")</f>
        <v>-</v>
      </c>
      <c r="M2348" s="27" t="str">
        <f>IF($D2348&gt;0,VLOOKUP($D2348,Iscrizioni!$A$2:$N$2502,12,FALSE),"-")</f>
        <v>-</v>
      </c>
      <c r="N2348" s="46" t="str">
        <f>IF($D2348&gt;0,VLOOKUP($D2348,Iscrizioni!$A$2:$M$2502,6,FALSE),"-")</f>
        <v>-</v>
      </c>
      <c r="O2348" s="107" t="str">
        <f>IF($D2348&gt;0,VLOOKUP($D2348,Iscrizioni!$A$2:$M$2502,7,FALSE),"-")</f>
        <v>-</v>
      </c>
      <c r="P2348" s="46" t="str">
        <f>IF($D2348&gt;0,VLOOKUP(LEFT($N2348,1),Regione!$A$2:$C$21,2,FALSE),"-")</f>
        <v>-</v>
      </c>
      <c r="Q2348" s="112" t="str">
        <f ca="1">IF($D2348&gt;0,NormalizzaTempo("D",CELL("tipo",$E2348),$E2348),"-")</f>
        <v>-</v>
      </c>
      <c r="R2348" s="27" t="str">
        <f>IF($D2348&gt;0,VLOOKUP($D2348,Iscrizioni!$A$2:$M$2502,13,FALSE),"-")</f>
        <v>-</v>
      </c>
      <c r="S2348" s="112" t="str">
        <f t="shared" si="223"/>
        <v>-</v>
      </c>
      <c r="T2348" s="112" t="str">
        <f>IF($D2348&gt;0,SUMIFS($S$3:$S2348,$X$3:$X2348,1,$J$3:$J2348,$J2348),"-")</f>
        <v>-</v>
      </c>
      <c r="U2348" s="112" t="str">
        <f t="shared" si="224"/>
        <v>-</v>
      </c>
      <c r="V2348" s="112" t="str">
        <f t="shared" si="221"/>
        <v>-</v>
      </c>
      <c r="W2348" s="27" t="str">
        <f>IF(LEN($C2348)=0,IF($D2348&gt;0,COUNTIFS($A$3:$A2348,$A2348),"-"),"Escluso")</f>
        <v>-</v>
      </c>
      <c r="X2348" s="2" t="str">
        <f>IF(LEN($C2348)=0,IF($D2348&gt;0,COUNTIFS($J$3:$J2348,$J2348,$C$3:$C2348,""),"-"),"Escluso")</f>
        <v>-</v>
      </c>
      <c r="Y2348" s="127" t="str">
        <f t="shared" si="219"/>
        <v>-</v>
      </c>
      <c r="Z2348" s="2" t="str">
        <f>IF($D2348&gt;0,COUNTIFS($O$3:$O2348,$O2348,$L$3:$L2348,$L2348,$I$3:$I2348,$I2348),"-")</f>
        <v>-</v>
      </c>
      <c r="AA2348" s="27" t="str">
        <f>IF($D2348&gt;0,IF(OR($Z2348 &gt;1,$L2348&lt;&gt;"Adulti"),0,VLOOKUP($P2348,Regione!$B$2:$C$22,2,FALSE)),"-")</f>
        <v>-</v>
      </c>
      <c r="AB2348" s="27" t="str">
        <f>IF($D2348&gt;0,IF(COUNTIFS($O$3:$O2348,$O2348,$L$3:$L2348,$L2348,$I$3:$I2348,$I2348) &gt;1,0,SUMIFS($Y$3:$Y$2503,$L$3:$L$2503,$L2348,$O$3:$O$2503,$O2348,$I$3:$I$2503,$I2348)),"-")</f>
        <v>-</v>
      </c>
      <c r="AC2348" s="27" t="str">
        <f t="shared" si="222"/>
        <v>-</v>
      </c>
    </row>
    <row r="2349" spans="1:29" s="1" customFormat="1">
      <c r="A2349" s="13"/>
      <c r="B2349" s="107" t="str">
        <f>IF(COUNTA($A2349)&gt;0,VLOOKUP($A2349,Corsa!$A$1:$F$43,2,FALSE),"-")</f>
        <v>-</v>
      </c>
      <c r="C2349" s="11"/>
      <c r="D2349" s="13"/>
      <c r="E2349" s="13"/>
      <c r="F2349" s="46" t="str">
        <f>IF(COUNTA($A2349)&gt;0,VLOOKUP($A2349,Corsa!$A$1:$F$43,3,FALSE),"-")</f>
        <v>-</v>
      </c>
      <c r="G2349" s="28" t="str">
        <f>IF($D2349&gt;0,VLOOKUP($D2349,Iscrizioni!$A$2:$M$2502,9,FALSE),"-")</f>
        <v>-</v>
      </c>
      <c r="H2349" s="28" t="str">
        <f>IF($D2349&gt;0,VLOOKUP($D2349,Iscrizioni!$A$2:$M$2502,4,FALSE),"-")</f>
        <v>-</v>
      </c>
      <c r="I2349" s="27" t="str">
        <f>IF($D2349&gt;0,VLOOKUP($D2349,Iscrizioni!$A$2:$M$2502,5,FALSE),"-")</f>
        <v>-</v>
      </c>
      <c r="J2349" s="27" t="str">
        <f>IF($D2349&gt;0,VLOOKUP($D2349,Iscrizioni!$A$2:$M$2502,10,FALSE),"-")</f>
        <v>-</v>
      </c>
      <c r="K2349" s="27" t="str">
        <f t="shared" si="220"/>
        <v>-</v>
      </c>
      <c r="L2349" s="46" t="str">
        <f>IF($D2349&gt;0,VLOOKUP($D2349,Iscrizioni!$A$2:$M$2502,11,FALSE),"-")</f>
        <v>-</v>
      </c>
      <c r="M2349" s="27" t="str">
        <f>IF($D2349&gt;0,VLOOKUP($D2349,Iscrizioni!$A$2:$N$2502,12,FALSE),"-")</f>
        <v>-</v>
      </c>
      <c r="N2349" s="46" t="str">
        <f>IF($D2349&gt;0,VLOOKUP($D2349,Iscrizioni!$A$2:$M$2502,6,FALSE),"-")</f>
        <v>-</v>
      </c>
      <c r="O2349" s="107" t="str">
        <f>IF($D2349&gt;0,VLOOKUP($D2349,Iscrizioni!$A$2:$M$2502,7,FALSE),"-")</f>
        <v>-</v>
      </c>
      <c r="P2349" s="46" t="str">
        <f>IF($D2349&gt;0,VLOOKUP(LEFT($N2349,1),Regione!$A$2:$C$21,2,FALSE),"-")</f>
        <v>-</v>
      </c>
      <c r="Q2349" s="112" t="str">
        <f ca="1">IF($D2349&gt;0,NormalizzaTempo("D",CELL("tipo",$E2349),$E2349),"-")</f>
        <v>-</v>
      </c>
      <c r="R2349" s="27" t="str">
        <f>IF($D2349&gt;0,VLOOKUP($D2349,Iscrizioni!$A$2:$M$2502,13,FALSE),"-")</f>
        <v>-</v>
      </c>
      <c r="S2349" s="112" t="str">
        <f t="shared" si="223"/>
        <v>-</v>
      </c>
      <c r="T2349" s="112" t="str">
        <f>IF($D2349&gt;0,SUMIFS($S$3:$S2349,$X$3:$X2349,1,$J$3:$J2349,$J2349),"-")</f>
        <v>-</v>
      </c>
      <c r="U2349" s="112" t="str">
        <f t="shared" si="224"/>
        <v>-</v>
      </c>
      <c r="V2349" s="112" t="str">
        <f t="shared" si="221"/>
        <v>-</v>
      </c>
      <c r="W2349" s="27" t="str">
        <f>IF(LEN($C2349)=0,IF($D2349&gt;0,COUNTIFS($A$3:$A2349,$A2349),"-"),"Escluso")</f>
        <v>-</v>
      </c>
      <c r="X2349" s="2" t="str">
        <f>IF(LEN($C2349)=0,IF($D2349&gt;0,COUNTIFS($J$3:$J2349,$J2349,$C$3:$C2349,""),"-"),"Escluso")</f>
        <v>-</v>
      </c>
      <c r="Y2349" s="127" t="str">
        <f t="shared" si="219"/>
        <v>-</v>
      </c>
      <c r="Z2349" s="2" t="str">
        <f>IF($D2349&gt;0,COUNTIFS($O$3:$O2349,$O2349,$L$3:$L2349,$L2349,$I$3:$I2349,$I2349),"-")</f>
        <v>-</v>
      </c>
      <c r="AA2349" s="27" t="str">
        <f>IF($D2349&gt;0,IF(OR($Z2349 &gt;1,$L2349&lt;&gt;"Adulti"),0,VLOOKUP($P2349,Regione!$B$2:$C$22,2,FALSE)),"-")</f>
        <v>-</v>
      </c>
      <c r="AB2349" s="27" t="str">
        <f>IF($D2349&gt;0,IF(COUNTIFS($O$3:$O2349,$O2349,$L$3:$L2349,$L2349,$I$3:$I2349,$I2349) &gt;1,0,SUMIFS($Y$3:$Y$2503,$L$3:$L$2503,$L2349,$O$3:$O$2503,$O2349,$I$3:$I$2503,$I2349)),"-")</f>
        <v>-</v>
      </c>
      <c r="AC2349" s="27" t="str">
        <f t="shared" si="222"/>
        <v>-</v>
      </c>
    </row>
    <row r="2350" spans="1:29" s="1" customFormat="1">
      <c r="A2350" s="13"/>
      <c r="B2350" s="107" t="str">
        <f>IF(COUNTA($A2350)&gt;0,VLOOKUP($A2350,Corsa!$A$1:$F$43,2,FALSE),"-")</f>
        <v>-</v>
      </c>
      <c r="C2350" s="11"/>
      <c r="D2350" s="13"/>
      <c r="E2350" s="13"/>
      <c r="F2350" s="46" t="str">
        <f>IF(COUNTA($A2350)&gt;0,VLOOKUP($A2350,Corsa!$A$1:$F$43,3,FALSE),"-")</f>
        <v>-</v>
      </c>
      <c r="G2350" s="28" t="str">
        <f>IF($D2350&gt;0,VLOOKUP($D2350,Iscrizioni!$A$2:$M$2502,9,FALSE),"-")</f>
        <v>-</v>
      </c>
      <c r="H2350" s="28" t="str">
        <f>IF($D2350&gt;0,VLOOKUP($D2350,Iscrizioni!$A$2:$M$2502,4,FALSE),"-")</f>
        <v>-</v>
      </c>
      <c r="I2350" s="27" t="str">
        <f>IF($D2350&gt;0,VLOOKUP($D2350,Iscrizioni!$A$2:$M$2502,5,FALSE),"-")</f>
        <v>-</v>
      </c>
      <c r="J2350" s="27" t="str">
        <f>IF($D2350&gt;0,VLOOKUP($D2350,Iscrizioni!$A$2:$M$2502,10,FALSE),"-")</f>
        <v>-</v>
      </c>
      <c r="K2350" s="27" t="str">
        <f t="shared" si="220"/>
        <v>-</v>
      </c>
      <c r="L2350" s="46" t="str">
        <f>IF($D2350&gt;0,VLOOKUP($D2350,Iscrizioni!$A$2:$M$2502,11,FALSE),"-")</f>
        <v>-</v>
      </c>
      <c r="M2350" s="27" t="str">
        <f>IF($D2350&gt;0,VLOOKUP($D2350,Iscrizioni!$A$2:$N$2502,12,FALSE),"-")</f>
        <v>-</v>
      </c>
      <c r="N2350" s="46" t="str">
        <f>IF($D2350&gt;0,VLOOKUP($D2350,Iscrizioni!$A$2:$M$2502,6,FALSE),"-")</f>
        <v>-</v>
      </c>
      <c r="O2350" s="107" t="str">
        <f>IF($D2350&gt;0,VLOOKUP($D2350,Iscrizioni!$A$2:$M$2502,7,FALSE),"-")</f>
        <v>-</v>
      </c>
      <c r="P2350" s="46" t="str">
        <f>IF($D2350&gt;0,VLOOKUP(LEFT($N2350,1),Regione!$A$2:$C$21,2,FALSE),"-")</f>
        <v>-</v>
      </c>
      <c r="Q2350" s="112" t="str">
        <f ca="1">IF($D2350&gt;0,NormalizzaTempo("D",CELL("tipo",$E2350),$E2350),"-")</f>
        <v>-</v>
      </c>
      <c r="R2350" s="27" t="str">
        <f>IF($D2350&gt;0,VLOOKUP($D2350,Iscrizioni!$A$2:$M$2502,13,FALSE),"-")</f>
        <v>-</v>
      </c>
      <c r="S2350" s="112" t="str">
        <f t="shared" si="223"/>
        <v>-</v>
      </c>
      <c r="T2350" s="112" t="str">
        <f>IF($D2350&gt;0,SUMIFS($S$3:$S2350,$X$3:$X2350,1,$J$3:$J2350,$J2350),"-")</f>
        <v>-</v>
      </c>
      <c r="U2350" s="112" t="str">
        <f t="shared" si="224"/>
        <v>-</v>
      </c>
      <c r="V2350" s="112" t="str">
        <f t="shared" si="221"/>
        <v>-</v>
      </c>
      <c r="W2350" s="27" t="str">
        <f>IF(LEN($C2350)=0,IF($D2350&gt;0,COUNTIFS($A$3:$A2350,$A2350),"-"),"Escluso")</f>
        <v>-</v>
      </c>
      <c r="X2350" s="2" t="str">
        <f>IF(LEN($C2350)=0,IF($D2350&gt;0,COUNTIFS($J$3:$J2350,$J2350,$C$3:$C2350,""),"-"),"Escluso")</f>
        <v>-</v>
      </c>
      <c r="Y2350" s="127" t="str">
        <f t="shared" si="219"/>
        <v>-</v>
      </c>
      <c r="Z2350" s="2" t="str">
        <f>IF($D2350&gt;0,COUNTIFS($O$3:$O2350,$O2350,$L$3:$L2350,$L2350,$I$3:$I2350,$I2350),"-")</f>
        <v>-</v>
      </c>
      <c r="AA2350" s="27" t="str">
        <f>IF($D2350&gt;0,IF(OR($Z2350 &gt;1,$L2350&lt;&gt;"Adulti"),0,VLOOKUP($P2350,Regione!$B$2:$C$22,2,FALSE)),"-")</f>
        <v>-</v>
      </c>
      <c r="AB2350" s="27" t="str">
        <f>IF($D2350&gt;0,IF(COUNTIFS($O$3:$O2350,$O2350,$L$3:$L2350,$L2350,$I$3:$I2350,$I2350) &gt;1,0,SUMIFS($Y$3:$Y$2503,$L$3:$L$2503,$L2350,$O$3:$O$2503,$O2350,$I$3:$I$2503,$I2350)),"-")</f>
        <v>-</v>
      </c>
      <c r="AC2350" s="27" t="str">
        <f t="shared" si="222"/>
        <v>-</v>
      </c>
    </row>
    <row r="2351" spans="1:29" s="1" customFormat="1">
      <c r="A2351" s="13"/>
      <c r="B2351" s="107" t="str">
        <f>IF(COUNTA($A2351)&gt;0,VLOOKUP($A2351,Corsa!$A$1:$F$43,2,FALSE),"-")</f>
        <v>-</v>
      </c>
      <c r="C2351" s="11"/>
      <c r="D2351" s="13"/>
      <c r="E2351" s="13"/>
      <c r="F2351" s="46" t="str">
        <f>IF(COUNTA($A2351)&gt;0,VLOOKUP($A2351,Corsa!$A$1:$F$43,3,FALSE),"-")</f>
        <v>-</v>
      </c>
      <c r="G2351" s="28" t="str">
        <f>IF($D2351&gt;0,VLOOKUP($D2351,Iscrizioni!$A$2:$M$2502,9,FALSE),"-")</f>
        <v>-</v>
      </c>
      <c r="H2351" s="28" t="str">
        <f>IF($D2351&gt;0,VLOOKUP($D2351,Iscrizioni!$A$2:$M$2502,4,FALSE),"-")</f>
        <v>-</v>
      </c>
      <c r="I2351" s="27" t="str">
        <f>IF($D2351&gt;0,VLOOKUP($D2351,Iscrizioni!$A$2:$M$2502,5,FALSE),"-")</f>
        <v>-</v>
      </c>
      <c r="J2351" s="27" t="str">
        <f>IF($D2351&gt;0,VLOOKUP($D2351,Iscrizioni!$A$2:$M$2502,10,FALSE),"-")</f>
        <v>-</v>
      </c>
      <c r="K2351" s="27" t="str">
        <f t="shared" si="220"/>
        <v>-</v>
      </c>
      <c r="L2351" s="46" t="str">
        <f>IF($D2351&gt;0,VLOOKUP($D2351,Iscrizioni!$A$2:$M$2502,11,FALSE),"-")</f>
        <v>-</v>
      </c>
      <c r="M2351" s="27" t="str">
        <f>IF($D2351&gt;0,VLOOKUP($D2351,Iscrizioni!$A$2:$N$2502,12,FALSE),"-")</f>
        <v>-</v>
      </c>
      <c r="N2351" s="46" t="str">
        <f>IF($D2351&gt;0,VLOOKUP($D2351,Iscrizioni!$A$2:$M$2502,6,FALSE),"-")</f>
        <v>-</v>
      </c>
      <c r="O2351" s="107" t="str">
        <f>IF($D2351&gt;0,VLOOKUP($D2351,Iscrizioni!$A$2:$M$2502,7,FALSE),"-")</f>
        <v>-</v>
      </c>
      <c r="P2351" s="46" t="str">
        <f>IF($D2351&gt;0,VLOOKUP(LEFT($N2351,1),Regione!$A$2:$C$21,2,FALSE),"-")</f>
        <v>-</v>
      </c>
      <c r="Q2351" s="112" t="str">
        <f ca="1">IF($D2351&gt;0,NormalizzaTempo("D",CELL("tipo",$E2351),$E2351),"-")</f>
        <v>-</v>
      </c>
      <c r="R2351" s="27" t="str">
        <f>IF($D2351&gt;0,VLOOKUP($D2351,Iscrizioni!$A$2:$M$2502,13,FALSE),"-")</f>
        <v>-</v>
      </c>
      <c r="S2351" s="112" t="str">
        <f t="shared" si="223"/>
        <v>-</v>
      </c>
      <c r="T2351" s="112" t="str">
        <f>IF($D2351&gt;0,SUMIFS($S$3:$S2351,$X$3:$X2351,1,$J$3:$J2351,$J2351),"-")</f>
        <v>-</v>
      </c>
      <c r="U2351" s="112" t="str">
        <f t="shared" si="224"/>
        <v>-</v>
      </c>
      <c r="V2351" s="112" t="str">
        <f t="shared" si="221"/>
        <v>-</v>
      </c>
      <c r="W2351" s="27" t="str">
        <f>IF(LEN($C2351)=0,IF($D2351&gt;0,COUNTIFS($A$3:$A2351,$A2351),"-"),"Escluso")</f>
        <v>-</v>
      </c>
      <c r="X2351" s="2" t="str">
        <f>IF(LEN($C2351)=0,IF($D2351&gt;0,COUNTIFS($J$3:$J2351,$J2351,$C$3:$C2351,""),"-"),"Escluso")</f>
        <v>-</v>
      </c>
      <c r="Y2351" s="127" t="str">
        <f t="shared" si="219"/>
        <v>-</v>
      </c>
      <c r="Z2351" s="2" t="str">
        <f>IF($D2351&gt;0,COUNTIFS($O$3:$O2351,$O2351,$L$3:$L2351,$L2351,$I$3:$I2351,$I2351),"-")</f>
        <v>-</v>
      </c>
      <c r="AA2351" s="27" t="str">
        <f>IF($D2351&gt;0,IF(OR($Z2351 &gt;1,$L2351&lt;&gt;"Adulti"),0,VLOOKUP($P2351,Regione!$B$2:$C$22,2,FALSE)),"-")</f>
        <v>-</v>
      </c>
      <c r="AB2351" s="27" t="str">
        <f>IF($D2351&gt;0,IF(COUNTIFS($O$3:$O2351,$O2351,$L$3:$L2351,$L2351,$I$3:$I2351,$I2351) &gt;1,0,SUMIFS($Y$3:$Y$2503,$L$3:$L$2503,$L2351,$O$3:$O$2503,$O2351,$I$3:$I$2503,$I2351)),"-")</f>
        <v>-</v>
      </c>
      <c r="AC2351" s="27" t="str">
        <f t="shared" si="222"/>
        <v>-</v>
      </c>
    </row>
    <row r="2352" spans="1:29" s="1" customFormat="1">
      <c r="A2352" s="13"/>
      <c r="B2352" s="107" t="str">
        <f>IF(COUNTA($A2352)&gt;0,VLOOKUP($A2352,Corsa!$A$1:$F$43,2,FALSE),"-")</f>
        <v>-</v>
      </c>
      <c r="C2352" s="11"/>
      <c r="D2352" s="13"/>
      <c r="E2352" s="13"/>
      <c r="F2352" s="46" t="str">
        <f>IF(COUNTA($A2352)&gt;0,VLOOKUP($A2352,Corsa!$A$1:$F$43,3,FALSE),"-")</f>
        <v>-</v>
      </c>
      <c r="G2352" s="28" t="str">
        <f>IF($D2352&gt;0,VLOOKUP($D2352,Iscrizioni!$A$2:$M$2502,9,FALSE),"-")</f>
        <v>-</v>
      </c>
      <c r="H2352" s="28" t="str">
        <f>IF($D2352&gt;0,VLOOKUP($D2352,Iscrizioni!$A$2:$M$2502,4,FALSE),"-")</f>
        <v>-</v>
      </c>
      <c r="I2352" s="27" t="str">
        <f>IF($D2352&gt;0,VLOOKUP($D2352,Iscrizioni!$A$2:$M$2502,5,FALSE),"-")</f>
        <v>-</v>
      </c>
      <c r="J2352" s="27" t="str">
        <f>IF($D2352&gt;0,VLOOKUP($D2352,Iscrizioni!$A$2:$M$2502,10,FALSE),"-")</f>
        <v>-</v>
      </c>
      <c r="K2352" s="27" t="str">
        <f t="shared" si="220"/>
        <v>-</v>
      </c>
      <c r="L2352" s="46" t="str">
        <f>IF($D2352&gt;0,VLOOKUP($D2352,Iscrizioni!$A$2:$M$2502,11,FALSE),"-")</f>
        <v>-</v>
      </c>
      <c r="M2352" s="27" t="str">
        <f>IF($D2352&gt;0,VLOOKUP($D2352,Iscrizioni!$A$2:$N$2502,12,FALSE),"-")</f>
        <v>-</v>
      </c>
      <c r="N2352" s="46" t="str">
        <f>IF($D2352&gt;0,VLOOKUP($D2352,Iscrizioni!$A$2:$M$2502,6,FALSE),"-")</f>
        <v>-</v>
      </c>
      <c r="O2352" s="107" t="str">
        <f>IF($D2352&gt;0,VLOOKUP($D2352,Iscrizioni!$A$2:$M$2502,7,FALSE),"-")</f>
        <v>-</v>
      </c>
      <c r="P2352" s="46" t="str">
        <f>IF($D2352&gt;0,VLOOKUP(LEFT($N2352,1),Regione!$A$2:$C$21,2,FALSE),"-")</f>
        <v>-</v>
      </c>
      <c r="Q2352" s="112" t="str">
        <f ca="1">IF($D2352&gt;0,NormalizzaTempo("D",CELL("tipo",$E2352),$E2352),"-")</f>
        <v>-</v>
      </c>
      <c r="R2352" s="27" t="str">
        <f>IF($D2352&gt;0,VLOOKUP($D2352,Iscrizioni!$A$2:$M$2502,13,FALSE),"-")</f>
        <v>-</v>
      </c>
      <c r="S2352" s="112" t="str">
        <f t="shared" si="223"/>
        <v>-</v>
      </c>
      <c r="T2352" s="112" t="str">
        <f>IF($D2352&gt;0,SUMIFS($S$3:$S2352,$X$3:$X2352,1,$J$3:$J2352,$J2352),"-")</f>
        <v>-</v>
      </c>
      <c r="U2352" s="112" t="str">
        <f t="shared" si="224"/>
        <v>-</v>
      </c>
      <c r="V2352" s="112" t="str">
        <f t="shared" si="221"/>
        <v>-</v>
      </c>
      <c r="W2352" s="27" t="str">
        <f>IF(LEN($C2352)=0,IF($D2352&gt;0,COUNTIFS($A$3:$A2352,$A2352),"-"),"Escluso")</f>
        <v>-</v>
      </c>
      <c r="X2352" s="2" t="str">
        <f>IF(LEN($C2352)=0,IF($D2352&gt;0,COUNTIFS($J$3:$J2352,$J2352,$C$3:$C2352,""),"-"),"Escluso")</f>
        <v>-</v>
      </c>
      <c r="Y2352" s="127" t="str">
        <f t="shared" ref="Y2352:Y2415" si="225">IF(LEN($C2352)=0,IF(AND($D2352&gt;0,$V2352="ok"),IF($X2352&gt;20,1,21 -$X2352),"-"),0)</f>
        <v>-</v>
      </c>
      <c r="Z2352" s="2" t="str">
        <f>IF($D2352&gt;0,COUNTIFS($O$3:$O2352,$O2352,$L$3:$L2352,$L2352,$I$3:$I2352,$I2352),"-")</f>
        <v>-</v>
      </c>
      <c r="AA2352" s="27" t="str">
        <f>IF($D2352&gt;0,IF(OR($Z2352 &gt;1,$L2352&lt;&gt;"Adulti"),0,VLOOKUP($P2352,Regione!$B$2:$C$22,2,FALSE)),"-")</f>
        <v>-</v>
      </c>
      <c r="AB2352" s="27" t="str">
        <f>IF($D2352&gt;0,IF(COUNTIFS($O$3:$O2352,$O2352,$L$3:$L2352,$L2352,$I$3:$I2352,$I2352) &gt;1,0,SUMIFS($Y$3:$Y$2503,$L$3:$L$2503,$L2352,$O$3:$O$2503,$O2352,$I$3:$I$2503,$I2352)),"-")</f>
        <v>-</v>
      </c>
      <c r="AC2352" s="27" t="str">
        <f t="shared" si="222"/>
        <v>-</v>
      </c>
    </row>
    <row r="2353" spans="1:29" s="1" customFormat="1">
      <c r="A2353" s="13"/>
      <c r="B2353" s="107" t="str">
        <f>IF(COUNTA($A2353)&gt;0,VLOOKUP($A2353,Corsa!$A$1:$F$43,2,FALSE),"-")</f>
        <v>-</v>
      </c>
      <c r="C2353" s="11"/>
      <c r="D2353" s="13"/>
      <c r="E2353" s="13"/>
      <c r="F2353" s="46" t="str">
        <f>IF(COUNTA($A2353)&gt;0,VLOOKUP($A2353,Corsa!$A$1:$F$43,3,FALSE),"-")</f>
        <v>-</v>
      </c>
      <c r="G2353" s="28" t="str">
        <f>IF($D2353&gt;0,VLOOKUP($D2353,Iscrizioni!$A$2:$M$2502,9,FALSE),"-")</f>
        <v>-</v>
      </c>
      <c r="H2353" s="28" t="str">
        <f>IF($D2353&gt;0,VLOOKUP($D2353,Iscrizioni!$A$2:$M$2502,4,FALSE),"-")</f>
        <v>-</v>
      </c>
      <c r="I2353" s="27" t="str">
        <f>IF($D2353&gt;0,VLOOKUP($D2353,Iscrizioni!$A$2:$M$2502,5,FALSE),"-")</f>
        <v>-</v>
      </c>
      <c r="J2353" s="27" t="str">
        <f>IF($D2353&gt;0,VLOOKUP($D2353,Iscrizioni!$A$2:$M$2502,10,FALSE),"-")</f>
        <v>-</v>
      </c>
      <c r="K2353" s="27" t="str">
        <f t="shared" si="220"/>
        <v>-</v>
      </c>
      <c r="L2353" s="46" t="str">
        <f>IF($D2353&gt;0,VLOOKUP($D2353,Iscrizioni!$A$2:$M$2502,11,FALSE),"-")</f>
        <v>-</v>
      </c>
      <c r="M2353" s="27" t="str">
        <f>IF($D2353&gt;0,VLOOKUP($D2353,Iscrizioni!$A$2:$N$2502,12,FALSE),"-")</f>
        <v>-</v>
      </c>
      <c r="N2353" s="46" t="str">
        <f>IF($D2353&gt;0,VLOOKUP($D2353,Iscrizioni!$A$2:$M$2502,6,FALSE),"-")</f>
        <v>-</v>
      </c>
      <c r="O2353" s="107" t="str">
        <f>IF($D2353&gt;0,VLOOKUP($D2353,Iscrizioni!$A$2:$M$2502,7,FALSE),"-")</f>
        <v>-</v>
      </c>
      <c r="P2353" s="46" t="str">
        <f>IF($D2353&gt;0,VLOOKUP(LEFT($N2353,1),Regione!$A$2:$C$21,2,FALSE),"-")</f>
        <v>-</v>
      </c>
      <c r="Q2353" s="112" t="str">
        <f ca="1">IF($D2353&gt;0,NormalizzaTempo("D",CELL("tipo",$E2353),$E2353),"-")</f>
        <v>-</v>
      </c>
      <c r="R2353" s="27" t="str">
        <f>IF($D2353&gt;0,VLOOKUP($D2353,Iscrizioni!$A$2:$M$2502,13,FALSE),"-")</f>
        <v>-</v>
      </c>
      <c r="S2353" s="112" t="str">
        <f t="shared" si="223"/>
        <v>-</v>
      </c>
      <c r="T2353" s="112" t="str">
        <f>IF($D2353&gt;0,SUMIFS($S$3:$S2353,$X$3:$X2353,1,$J$3:$J2353,$J2353),"-")</f>
        <v>-</v>
      </c>
      <c r="U2353" s="112" t="str">
        <f t="shared" si="224"/>
        <v>-</v>
      </c>
      <c r="V2353" s="112" t="str">
        <f t="shared" si="221"/>
        <v>-</v>
      </c>
      <c r="W2353" s="27" t="str">
        <f>IF(LEN($C2353)=0,IF($D2353&gt;0,COUNTIFS($A$3:$A2353,$A2353),"-"),"Escluso")</f>
        <v>-</v>
      </c>
      <c r="X2353" s="2" t="str">
        <f>IF(LEN($C2353)=0,IF($D2353&gt;0,COUNTIFS($J$3:$J2353,$J2353,$C$3:$C2353,""),"-"),"Escluso")</f>
        <v>-</v>
      </c>
      <c r="Y2353" s="127" t="str">
        <f t="shared" si="225"/>
        <v>-</v>
      </c>
      <c r="Z2353" s="2" t="str">
        <f>IF($D2353&gt;0,COUNTIFS($O$3:$O2353,$O2353,$L$3:$L2353,$L2353,$I$3:$I2353,$I2353),"-")</f>
        <v>-</v>
      </c>
      <c r="AA2353" s="27" t="str">
        <f>IF($D2353&gt;0,IF(OR($Z2353 &gt;1,$L2353&lt;&gt;"Adulti"),0,VLOOKUP($P2353,Regione!$B$2:$C$22,2,FALSE)),"-")</f>
        <v>-</v>
      </c>
      <c r="AB2353" s="27" t="str">
        <f>IF($D2353&gt;0,IF(COUNTIFS($O$3:$O2353,$O2353,$L$3:$L2353,$L2353,$I$3:$I2353,$I2353) &gt;1,0,SUMIFS($Y$3:$Y$2503,$L$3:$L$2503,$L2353,$O$3:$O$2503,$O2353,$I$3:$I$2503,$I2353)),"-")</f>
        <v>-</v>
      </c>
      <c r="AC2353" s="27" t="str">
        <f t="shared" si="222"/>
        <v>-</v>
      </c>
    </row>
    <row r="2354" spans="1:29" s="1" customFormat="1">
      <c r="A2354" s="13"/>
      <c r="B2354" s="107" t="str">
        <f>IF(COUNTA($A2354)&gt;0,VLOOKUP($A2354,Corsa!$A$1:$F$43,2,FALSE),"-")</f>
        <v>-</v>
      </c>
      <c r="C2354" s="11"/>
      <c r="D2354" s="13"/>
      <c r="E2354" s="13"/>
      <c r="F2354" s="46" t="str">
        <f>IF(COUNTA($A2354)&gt;0,VLOOKUP($A2354,Corsa!$A$1:$F$43,3,FALSE),"-")</f>
        <v>-</v>
      </c>
      <c r="G2354" s="28" t="str">
        <f>IF($D2354&gt;0,VLOOKUP($D2354,Iscrizioni!$A$2:$M$2502,9,FALSE),"-")</f>
        <v>-</v>
      </c>
      <c r="H2354" s="28" t="str">
        <f>IF($D2354&gt;0,VLOOKUP($D2354,Iscrizioni!$A$2:$M$2502,4,FALSE),"-")</f>
        <v>-</v>
      </c>
      <c r="I2354" s="27" t="str">
        <f>IF($D2354&gt;0,VLOOKUP($D2354,Iscrizioni!$A$2:$M$2502,5,FALSE),"-")</f>
        <v>-</v>
      </c>
      <c r="J2354" s="27" t="str">
        <f>IF($D2354&gt;0,VLOOKUP($D2354,Iscrizioni!$A$2:$M$2502,10,FALSE),"-")</f>
        <v>-</v>
      </c>
      <c r="K2354" s="27" t="str">
        <f t="shared" si="220"/>
        <v>-</v>
      </c>
      <c r="L2354" s="46" t="str">
        <f>IF($D2354&gt;0,VLOOKUP($D2354,Iscrizioni!$A$2:$M$2502,11,FALSE),"-")</f>
        <v>-</v>
      </c>
      <c r="M2354" s="27" t="str">
        <f>IF($D2354&gt;0,VLOOKUP($D2354,Iscrizioni!$A$2:$N$2502,12,FALSE),"-")</f>
        <v>-</v>
      </c>
      <c r="N2354" s="46" t="str">
        <f>IF($D2354&gt;0,VLOOKUP($D2354,Iscrizioni!$A$2:$M$2502,6,FALSE),"-")</f>
        <v>-</v>
      </c>
      <c r="O2354" s="107" t="str">
        <f>IF($D2354&gt;0,VLOOKUP($D2354,Iscrizioni!$A$2:$M$2502,7,FALSE),"-")</f>
        <v>-</v>
      </c>
      <c r="P2354" s="46" t="str">
        <f>IF($D2354&gt;0,VLOOKUP(LEFT($N2354,1),Regione!$A$2:$C$21,2,FALSE),"-")</f>
        <v>-</v>
      </c>
      <c r="Q2354" s="112" t="str">
        <f ca="1">IF($D2354&gt;0,NormalizzaTempo("D",CELL("tipo",$E2354),$E2354),"-")</f>
        <v>-</v>
      </c>
      <c r="R2354" s="27" t="str">
        <f>IF($D2354&gt;0,VLOOKUP($D2354,Iscrizioni!$A$2:$M$2502,13,FALSE),"-")</f>
        <v>-</v>
      </c>
      <c r="S2354" s="112" t="str">
        <f t="shared" si="223"/>
        <v>-</v>
      </c>
      <c r="T2354" s="112" t="str">
        <f>IF($D2354&gt;0,SUMIFS($S$3:$S2354,$X$3:$X2354,1,$J$3:$J2354,$J2354),"-")</f>
        <v>-</v>
      </c>
      <c r="U2354" s="112" t="str">
        <f t="shared" si="224"/>
        <v>-</v>
      </c>
      <c r="V2354" s="112" t="str">
        <f t="shared" si="221"/>
        <v>-</v>
      </c>
      <c r="W2354" s="27" t="str">
        <f>IF(LEN($C2354)=0,IF($D2354&gt;0,COUNTIFS($A$3:$A2354,$A2354),"-"),"Escluso")</f>
        <v>-</v>
      </c>
      <c r="X2354" s="2" t="str">
        <f>IF(LEN($C2354)=0,IF($D2354&gt;0,COUNTIFS($J$3:$J2354,$J2354,$C$3:$C2354,""),"-"),"Escluso")</f>
        <v>-</v>
      </c>
      <c r="Y2354" s="127" t="str">
        <f t="shared" si="225"/>
        <v>-</v>
      </c>
      <c r="Z2354" s="2" t="str">
        <f>IF($D2354&gt;0,COUNTIFS($O$3:$O2354,$O2354,$L$3:$L2354,$L2354,$I$3:$I2354,$I2354),"-")</f>
        <v>-</v>
      </c>
      <c r="AA2354" s="27" t="str">
        <f>IF($D2354&gt;0,IF(OR($Z2354 &gt;1,$L2354&lt;&gt;"Adulti"),0,VLOOKUP($P2354,Regione!$B$2:$C$22,2,FALSE)),"-")</f>
        <v>-</v>
      </c>
      <c r="AB2354" s="27" t="str">
        <f>IF($D2354&gt;0,IF(COUNTIFS($O$3:$O2354,$O2354,$L$3:$L2354,$L2354,$I$3:$I2354,$I2354) &gt;1,0,SUMIFS($Y$3:$Y$2503,$L$3:$L$2503,$L2354,$O$3:$O$2503,$O2354,$I$3:$I$2503,$I2354)),"-")</f>
        <v>-</v>
      </c>
      <c r="AC2354" s="27" t="str">
        <f t="shared" si="222"/>
        <v>-</v>
      </c>
    </row>
    <row r="2355" spans="1:29" s="1" customFormat="1">
      <c r="A2355" s="13"/>
      <c r="B2355" s="107" t="str">
        <f>IF(COUNTA($A2355)&gt;0,VLOOKUP($A2355,Corsa!$A$1:$F$43,2,FALSE),"-")</f>
        <v>-</v>
      </c>
      <c r="C2355" s="11"/>
      <c r="D2355" s="13"/>
      <c r="E2355" s="13"/>
      <c r="F2355" s="46" t="str">
        <f>IF(COUNTA($A2355)&gt;0,VLOOKUP($A2355,Corsa!$A$1:$F$43,3,FALSE),"-")</f>
        <v>-</v>
      </c>
      <c r="G2355" s="28" t="str">
        <f>IF($D2355&gt;0,VLOOKUP($D2355,Iscrizioni!$A$2:$M$2502,9,FALSE),"-")</f>
        <v>-</v>
      </c>
      <c r="H2355" s="28" t="str">
        <f>IF($D2355&gt;0,VLOOKUP($D2355,Iscrizioni!$A$2:$M$2502,4,FALSE),"-")</f>
        <v>-</v>
      </c>
      <c r="I2355" s="27" t="str">
        <f>IF($D2355&gt;0,VLOOKUP($D2355,Iscrizioni!$A$2:$M$2502,5,FALSE),"-")</f>
        <v>-</v>
      </c>
      <c r="J2355" s="27" t="str">
        <f>IF($D2355&gt;0,VLOOKUP($D2355,Iscrizioni!$A$2:$M$2502,10,FALSE),"-")</f>
        <v>-</v>
      </c>
      <c r="K2355" s="27" t="str">
        <f t="shared" si="220"/>
        <v>-</v>
      </c>
      <c r="L2355" s="46" t="str">
        <f>IF($D2355&gt;0,VLOOKUP($D2355,Iscrizioni!$A$2:$M$2502,11,FALSE),"-")</f>
        <v>-</v>
      </c>
      <c r="M2355" s="27" t="str">
        <f>IF($D2355&gt;0,VLOOKUP($D2355,Iscrizioni!$A$2:$N$2502,12,FALSE),"-")</f>
        <v>-</v>
      </c>
      <c r="N2355" s="46" t="str">
        <f>IF($D2355&gt;0,VLOOKUP($D2355,Iscrizioni!$A$2:$M$2502,6,FALSE),"-")</f>
        <v>-</v>
      </c>
      <c r="O2355" s="107" t="str">
        <f>IF($D2355&gt;0,VLOOKUP($D2355,Iscrizioni!$A$2:$M$2502,7,FALSE),"-")</f>
        <v>-</v>
      </c>
      <c r="P2355" s="46" t="str">
        <f>IF($D2355&gt;0,VLOOKUP(LEFT($N2355,1),Regione!$A$2:$C$21,2,FALSE),"-")</f>
        <v>-</v>
      </c>
      <c r="Q2355" s="112" t="str">
        <f ca="1">IF($D2355&gt;0,NormalizzaTempo("D",CELL("tipo",$E2355),$E2355),"-")</f>
        <v>-</v>
      </c>
      <c r="R2355" s="27" t="str">
        <f>IF($D2355&gt;0,VLOOKUP($D2355,Iscrizioni!$A$2:$M$2502,13,FALSE),"-")</f>
        <v>-</v>
      </c>
      <c r="S2355" s="112" t="str">
        <f t="shared" si="223"/>
        <v>-</v>
      </c>
      <c r="T2355" s="112" t="str">
        <f>IF($D2355&gt;0,SUMIFS($S$3:$S2355,$X$3:$X2355,1,$J$3:$J2355,$J2355),"-")</f>
        <v>-</v>
      </c>
      <c r="U2355" s="112" t="str">
        <f t="shared" si="224"/>
        <v>-</v>
      </c>
      <c r="V2355" s="112" t="str">
        <f t="shared" si="221"/>
        <v>-</v>
      </c>
      <c r="W2355" s="27" t="str">
        <f>IF(LEN($C2355)=0,IF($D2355&gt;0,COUNTIFS($A$3:$A2355,$A2355),"-"),"Escluso")</f>
        <v>-</v>
      </c>
      <c r="X2355" s="2" t="str">
        <f>IF(LEN($C2355)=0,IF($D2355&gt;0,COUNTIFS($J$3:$J2355,$J2355,$C$3:$C2355,""),"-"),"Escluso")</f>
        <v>-</v>
      </c>
      <c r="Y2355" s="127" t="str">
        <f t="shared" si="225"/>
        <v>-</v>
      </c>
      <c r="Z2355" s="2" t="str">
        <f>IF($D2355&gt;0,COUNTIFS($O$3:$O2355,$O2355,$L$3:$L2355,$L2355,$I$3:$I2355,$I2355),"-")</f>
        <v>-</v>
      </c>
      <c r="AA2355" s="27" t="str">
        <f>IF($D2355&gt;0,IF(OR($Z2355 &gt;1,$L2355&lt;&gt;"Adulti"),0,VLOOKUP($P2355,Regione!$B$2:$C$22,2,FALSE)),"-")</f>
        <v>-</v>
      </c>
      <c r="AB2355" s="27" t="str">
        <f>IF($D2355&gt;0,IF(COUNTIFS($O$3:$O2355,$O2355,$L$3:$L2355,$L2355,$I$3:$I2355,$I2355) &gt;1,0,SUMIFS($Y$3:$Y$2503,$L$3:$L$2503,$L2355,$O$3:$O$2503,$O2355,$I$3:$I$2503,$I2355)),"-")</f>
        <v>-</v>
      </c>
      <c r="AC2355" s="27" t="str">
        <f t="shared" si="222"/>
        <v>-</v>
      </c>
    </row>
    <row r="2356" spans="1:29" s="1" customFormat="1">
      <c r="A2356" s="13"/>
      <c r="B2356" s="107" t="str">
        <f>IF(COUNTA($A2356)&gt;0,VLOOKUP($A2356,Corsa!$A$1:$F$43,2,FALSE),"-")</f>
        <v>-</v>
      </c>
      <c r="C2356" s="11"/>
      <c r="D2356" s="13"/>
      <c r="E2356" s="13"/>
      <c r="F2356" s="46" t="str">
        <f>IF(COUNTA($A2356)&gt;0,VLOOKUP($A2356,Corsa!$A$1:$F$43,3,FALSE),"-")</f>
        <v>-</v>
      </c>
      <c r="G2356" s="28" t="str">
        <f>IF($D2356&gt;0,VLOOKUP($D2356,Iscrizioni!$A$2:$M$2502,9,FALSE),"-")</f>
        <v>-</v>
      </c>
      <c r="H2356" s="28" t="str">
        <f>IF($D2356&gt;0,VLOOKUP($D2356,Iscrizioni!$A$2:$M$2502,4,FALSE),"-")</f>
        <v>-</v>
      </c>
      <c r="I2356" s="27" t="str">
        <f>IF($D2356&gt;0,VLOOKUP($D2356,Iscrizioni!$A$2:$M$2502,5,FALSE),"-")</f>
        <v>-</v>
      </c>
      <c r="J2356" s="27" t="str">
        <f>IF($D2356&gt;0,VLOOKUP($D2356,Iscrizioni!$A$2:$M$2502,10,FALSE),"-")</f>
        <v>-</v>
      </c>
      <c r="K2356" s="27" t="str">
        <f t="shared" si="220"/>
        <v>-</v>
      </c>
      <c r="L2356" s="46" t="str">
        <f>IF($D2356&gt;0,VLOOKUP($D2356,Iscrizioni!$A$2:$M$2502,11,FALSE),"-")</f>
        <v>-</v>
      </c>
      <c r="M2356" s="27" t="str">
        <f>IF($D2356&gt;0,VLOOKUP($D2356,Iscrizioni!$A$2:$N$2502,12,FALSE),"-")</f>
        <v>-</v>
      </c>
      <c r="N2356" s="46" t="str">
        <f>IF($D2356&gt;0,VLOOKUP($D2356,Iscrizioni!$A$2:$M$2502,6,FALSE),"-")</f>
        <v>-</v>
      </c>
      <c r="O2356" s="107" t="str">
        <f>IF($D2356&gt;0,VLOOKUP($D2356,Iscrizioni!$A$2:$M$2502,7,FALSE),"-")</f>
        <v>-</v>
      </c>
      <c r="P2356" s="46" t="str">
        <f>IF($D2356&gt;0,VLOOKUP(LEFT($N2356,1),Regione!$A$2:$C$21,2,FALSE),"-")</f>
        <v>-</v>
      </c>
      <c r="Q2356" s="112" t="str">
        <f ca="1">IF($D2356&gt;0,NormalizzaTempo("D",CELL("tipo",$E2356),$E2356),"-")</f>
        <v>-</v>
      </c>
      <c r="R2356" s="27" t="str">
        <f>IF($D2356&gt;0,VLOOKUP($D2356,Iscrizioni!$A$2:$M$2502,13,FALSE),"-")</f>
        <v>-</v>
      </c>
      <c r="S2356" s="112" t="str">
        <f t="shared" si="223"/>
        <v>-</v>
      </c>
      <c r="T2356" s="112" t="str">
        <f>IF($D2356&gt;0,SUMIFS($S$3:$S2356,$X$3:$X2356,1,$J$3:$J2356,$J2356),"-")</f>
        <v>-</v>
      </c>
      <c r="U2356" s="112" t="str">
        <f t="shared" si="224"/>
        <v>-</v>
      </c>
      <c r="V2356" s="112" t="str">
        <f t="shared" si="221"/>
        <v>-</v>
      </c>
      <c r="W2356" s="27" t="str">
        <f>IF(LEN($C2356)=0,IF($D2356&gt;0,COUNTIFS($A$3:$A2356,$A2356),"-"),"Escluso")</f>
        <v>-</v>
      </c>
      <c r="X2356" s="2" t="str">
        <f>IF(LEN($C2356)=0,IF($D2356&gt;0,COUNTIFS($J$3:$J2356,$J2356,$C$3:$C2356,""),"-"),"Escluso")</f>
        <v>-</v>
      </c>
      <c r="Y2356" s="127" t="str">
        <f t="shared" si="225"/>
        <v>-</v>
      </c>
      <c r="Z2356" s="2" t="str">
        <f>IF($D2356&gt;0,COUNTIFS($O$3:$O2356,$O2356,$L$3:$L2356,$L2356,$I$3:$I2356,$I2356),"-")</f>
        <v>-</v>
      </c>
      <c r="AA2356" s="27" t="str">
        <f>IF($D2356&gt;0,IF(OR($Z2356 &gt;1,$L2356&lt;&gt;"Adulti"),0,VLOOKUP($P2356,Regione!$B$2:$C$22,2,FALSE)),"-")</f>
        <v>-</v>
      </c>
      <c r="AB2356" s="27" t="str">
        <f>IF($D2356&gt;0,IF(COUNTIFS($O$3:$O2356,$O2356,$L$3:$L2356,$L2356,$I$3:$I2356,$I2356) &gt;1,0,SUMIFS($Y$3:$Y$2503,$L$3:$L$2503,$L2356,$O$3:$O$2503,$O2356,$I$3:$I$2503,$I2356)),"-")</f>
        <v>-</v>
      </c>
      <c r="AC2356" s="27" t="str">
        <f t="shared" si="222"/>
        <v>-</v>
      </c>
    </row>
    <row r="2357" spans="1:29" s="1" customFormat="1">
      <c r="A2357" s="13"/>
      <c r="B2357" s="107" t="str">
        <f>IF(COUNTA($A2357)&gt;0,VLOOKUP($A2357,Corsa!$A$1:$F$43,2,FALSE),"-")</f>
        <v>-</v>
      </c>
      <c r="C2357" s="11"/>
      <c r="D2357" s="13"/>
      <c r="E2357" s="13"/>
      <c r="F2357" s="46" t="str">
        <f>IF(COUNTA($A2357)&gt;0,VLOOKUP($A2357,Corsa!$A$1:$F$43,3,FALSE),"-")</f>
        <v>-</v>
      </c>
      <c r="G2357" s="28" t="str">
        <f>IF($D2357&gt;0,VLOOKUP($D2357,Iscrizioni!$A$2:$M$2502,9,FALSE),"-")</f>
        <v>-</v>
      </c>
      <c r="H2357" s="28" t="str">
        <f>IF($D2357&gt;0,VLOOKUP($D2357,Iscrizioni!$A$2:$M$2502,4,FALSE),"-")</f>
        <v>-</v>
      </c>
      <c r="I2357" s="27" t="str">
        <f>IF($D2357&gt;0,VLOOKUP($D2357,Iscrizioni!$A$2:$M$2502,5,FALSE),"-")</f>
        <v>-</v>
      </c>
      <c r="J2357" s="27" t="str">
        <f>IF($D2357&gt;0,VLOOKUP($D2357,Iscrizioni!$A$2:$M$2502,10,FALSE),"-")</f>
        <v>-</v>
      </c>
      <c r="K2357" s="27" t="str">
        <f t="shared" si="220"/>
        <v>-</v>
      </c>
      <c r="L2357" s="46" t="str">
        <f>IF($D2357&gt;0,VLOOKUP($D2357,Iscrizioni!$A$2:$M$2502,11,FALSE),"-")</f>
        <v>-</v>
      </c>
      <c r="M2357" s="27" t="str">
        <f>IF($D2357&gt;0,VLOOKUP($D2357,Iscrizioni!$A$2:$N$2502,12,FALSE),"-")</f>
        <v>-</v>
      </c>
      <c r="N2357" s="46" t="str">
        <f>IF($D2357&gt;0,VLOOKUP($D2357,Iscrizioni!$A$2:$M$2502,6,FALSE),"-")</f>
        <v>-</v>
      </c>
      <c r="O2357" s="107" t="str">
        <f>IF($D2357&gt;0,VLOOKUP($D2357,Iscrizioni!$A$2:$M$2502,7,FALSE),"-")</f>
        <v>-</v>
      </c>
      <c r="P2357" s="46" t="str">
        <f>IF($D2357&gt;0,VLOOKUP(LEFT($N2357,1),Regione!$A$2:$C$21,2,FALSE),"-")</f>
        <v>-</v>
      </c>
      <c r="Q2357" s="112" t="str">
        <f ca="1">IF($D2357&gt;0,NormalizzaTempo("D",CELL("tipo",$E2357),$E2357),"-")</f>
        <v>-</v>
      </c>
      <c r="R2357" s="27" t="str">
        <f>IF($D2357&gt;0,VLOOKUP($D2357,Iscrizioni!$A$2:$M$2502,13,FALSE),"-")</f>
        <v>-</v>
      </c>
      <c r="S2357" s="112" t="str">
        <f t="shared" si="223"/>
        <v>-</v>
      </c>
      <c r="T2357" s="112" t="str">
        <f>IF($D2357&gt;0,SUMIFS($S$3:$S2357,$X$3:$X2357,1,$J$3:$J2357,$J2357),"-")</f>
        <v>-</v>
      </c>
      <c r="U2357" s="112" t="str">
        <f t="shared" si="224"/>
        <v>-</v>
      </c>
      <c r="V2357" s="112" t="str">
        <f t="shared" si="221"/>
        <v>-</v>
      </c>
      <c r="W2357" s="27" t="str">
        <f>IF(LEN($C2357)=0,IF($D2357&gt;0,COUNTIFS($A$3:$A2357,$A2357),"-"),"Escluso")</f>
        <v>-</v>
      </c>
      <c r="X2357" s="2" t="str">
        <f>IF(LEN($C2357)=0,IF($D2357&gt;0,COUNTIFS($J$3:$J2357,$J2357,$C$3:$C2357,""),"-"),"Escluso")</f>
        <v>-</v>
      </c>
      <c r="Y2357" s="127" t="str">
        <f t="shared" si="225"/>
        <v>-</v>
      </c>
      <c r="Z2357" s="2" t="str">
        <f>IF($D2357&gt;0,COUNTIFS($O$3:$O2357,$O2357,$L$3:$L2357,$L2357,$I$3:$I2357,$I2357),"-")</f>
        <v>-</v>
      </c>
      <c r="AA2357" s="27" t="str">
        <f>IF($D2357&gt;0,IF(OR($Z2357 &gt;1,$L2357&lt;&gt;"Adulti"),0,VLOOKUP($P2357,Regione!$B$2:$C$22,2,FALSE)),"-")</f>
        <v>-</v>
      </c>
      <c r="AB2357" s="27" t="str">
        <f>IF($D2357&gt;0,IF(COUNTIFS($O$3:$O2357,$O2357,$L$3:$L2357,$L2357,$I$3:$I2357,$I2357) &gt;1,0,SUMIFS($Y$3:$Y$2503,$L$3:$L$2503,$L2357,$O$3:$O$2503,$O2357,$I$3:$I$2503,$I2357)),"-")</f>
        <v>-</v>
      </c>
      <c r="AC2357" s="27" t="str">
        <f t="shared" si="222"/>
        <v>-</v>
      </c>
    </row>
    <row r="2358" spans="1:29" s="1" customFormat="1">
      <c r="A2358" s="13"/>
      <c r="B2358" s="107" t="str">
        <f>IF(COUNTA($A2358)&gt;0,VLOOKUP($A2358,Corsa!$A$1:$F$43,2,FALSE),"-")</f>
        <v>-</v>
      </c>
      <c r="C2358" s="11"/>
      <c r="D2358" s="13"/>
      <c r="E2358" s="13"/>
      <c r="F2358" s="46" t="str">
        <f>IF(COUNTA($A2358)&gt;0,VLOOKUP($A2358,Corsa!$A$1:$F$43,3,FALSE),"-")</f>
        <v>-</v>
      </c>
      <c r="G2358" s="28" t="str">
        <f>IF($D2358&gt;0,VLOOKUP($D2358,Iscrizioni!$A$2:$M$2502,9,FALSE),"-")</f>
        <v>-</v>
      </c>
      <c r="H2358" s="28" t="str">
        <f>IF($D2358&gt;0,VLOOKUP($D2358,Iscrizioni!$A$2:$M$2502,4,FALSE),"-")</f>
        <v>-</v>
      </c>
      <c r="I2358" s="27" t="str">
        <f>IF($D2358&gt;0,VLOOKUP($D2358,Iscrizioni!$A$2:$M$2502,5,FALSE),"-")</f>
        <v>-</v>
      </c>
      <c r="J2358" s="27" t="str">
        <f>IF($D2358&gt;0,VLOOKUP($D2358,Iscrizioni!$A$2:$M$2502,10,FALSE),"-")</f>
        <v>-</v>
      </c>
      <c r="K2358" s="27" t="str">
        <f t="shared" si="220"/>
        <v>-</v>
      </c>
      <c r="L2358" s="46" t="str">
        <f>IF($D2358&gt;0,VLOOKUP($D2358,Iscrizioni!$A$2:$M$2502,11,FALSE),"-")</f>
        <v>-</v>
      </c>
      <c r="M2358" s="27" t="str">
        <f>IF($D2358&gt;0,VLOOKUP($D2358,Iscrizioni!$A$2:$N$2502,12,FALSE),"-")</f>
        <v>-</v>
      </c>
      <c r="N2358" s="46" t="str">
        <f>IF($D2358&gt;0,VLOOKUP($D2358,Iscrizioni!$A$2:$M$2502,6,FALSE),"-")</f>
        <v>-</v>
      </c>
      <c r="O2358" s="107" t="str">
        <f>IF($D2358&gt;0,VLOOKUP($D2358,Iscrizioni!$A$2:$M$2502,7,FALSE),"-")</f>
        <v>-</v>
      </c>
      <c r="P2358" s="46" t="str">
        <f>IF($D2358&gt;0,VLOOKUP(LEFT($N2358,1),Regione!$A$2:$C$21,2,FALSE),"-")</f>
        <v>-</v>
      </c>
      <c r="Q2358" s="112" t="str">
        <f ca="1">IF($D2358&gt;0,NormalizzaTempo("D",CELL("tipo",$E2358),$E2358),"-")</f>
        <v>-</v>
      </c>
      <c r="R2358" s="27" t="str">
        <f>IF($D2358&gt;0,VLOOKUP($D2358,Iscrizioni!$A$2:$M$2502,13,FALSE),"-")</f>
        <v>-</v>
      </c>
      <c r="S2358" s="112" t="str">
        <f t="shared" si="223"/>
        <v>-</v>
      </c>
      <c r="T2358" s="112" t="str">
        <f>IF($D2358&gt;0,SUMIFS($S$3:$S2358,$X$3:$X2358,1,$J$3:$J2358,$J2358),"-")</f>
        <v>-</v>
      </c>
      <c r="U2358" s="112" t="str">
        <f t="shared" si="224"/>
        <v>-</v>
      </c>
      <c r="V2358" s="112" t="str">
        <f t="shared" si="221"/>
        <v>-</v>
      </c>
      <c r="W2358" s="27" t="str">
        <f>IF(LEN($C2358)=0,IF($D2358&gt;0,COUNTIFS($A$3:$A2358,$A2358),"-"),"Escluso")</f>
        <v>-</v>
      </c>
      <c r="X2358" s="2" t="str">
        <f>IF(LEN($C2358)=0,IF($D2358&gt;0,COUNTIFS($J$3:$J2358,$J2358,$C$3:$C2358,""),"-"),"Escluso")</f>
        <v>-</v>
      </c>
      <c r="Y2358" s="127" t="str">
        <f t="shared" si="225"/>
        <v>-</v>
      </c>
      <c r="Z2358" s="2" t="str">
        <f>IF($D2358&gt;0,COUNTIFS($O$3:$O2358,$O2358,$L$3:$L2358,$L2358,$I$3:$I2358,$I2358),"-")</f>
        <v>-</v>
      </c>
      <c r="AA2358" s="27" t="str">
        <f>IF($D2358&gt;0,IF(OR($Z2358 &gt;1,$L2358&lt;&gt;"Adulti"),0,VLOOKUP($P2358,Regione!$B$2:$C$22,2,FALSE)),"-")</f>
        <v>-</v>
      </c>
      <c r="AB2358" s="27" t="str">
        <f>IF($D2358&gt;0,IF(COUNTIFS($O$3:$O2358,$O2358,$L$3:$L2358,$L2358,$I$3:$I2358,$I2358) &gt;1,0,SUMIFS($Y$3:$Y$2503,$L$3:$L$2503,$L2358,$O$3:$O$2503,$O2358,$I$3:$I$2503,$I2358)),"-")</f>
        <v>-</v>
      </c>
      <c r="AC2358" s="27" t="str">
        <f t="shared" si="222"/>
        <v>-</v>
      </c>
    </row>
    <row r="2359" spans="1:29" s="1" customFormat="1">
      <c r="A2359" s="13"/>
      <c r="B2359" s="107" t="str">
        <f>IF(COUNTA($A2359)&gt;0,VLOOKUP($A2359,Corsa!$A$1:$F$43,2,FALSE),"-")</f>
        <v>-</v>
      </c>
      <c r="C2359" s="11"/>
      <c r="D2359" s="13"/>
      <c r="E2359" s="13"/>
      <c r="F2359" s="46" t="str">
        <f>IF(COUNTA($A2359)&gt;0,VLOOKUP($A2359,Corsa!$A$1:$F$43,3,FALSE),"-")</f>
        <v>-</v>
      </c>
      <c r="G2359" s="28" t="str">
        <f>IF($D2359&gt;0,VLOOKUP($D2359,Iscrizioni!$A$2:$M$2502,9,FALSE),"-")</f>
        <v>-</v>
      </c>
      <c r="H2359" s="28" t="str">
        <f>IF($D2359&gt;0,VLOOKUP($D2359,Iscrizioni!$A$2:$M$2502,4,FALSE),"-")</f>
        <v>-</v>
      </c>
      <c r="I2359" s="27" t="str">
        <f>IF($D2359&gt;0,VLOOKUP($D2359,Iscrizioni!$A$2:$M$2502,5,FALSE),"-")</f>
        <v>-</v>
      </c>
      <c r="J2359" s="27" t="str">
        <f>IF($D2359&gt;0,VLOOKUP($D2359,Iscrizioni!$A$2:$M$2502,10,FALSE),"-")</f>
        <v>-</v>
      </c>
      <c r="K2359" s="27" t="str">
        <f t="shared" si="220"/>
        <v>-</v>
      </c>
      <c r="L2359" s="46" t="str">
        <f>IF($D2359&gt;0,VLOOKUP($D2359,Iscrizioni!$A$2:$M$2502,11,FALSE),"-")</f>
        <v>-</v>
      </c>
      <c r="M2359" s="27" t="str">
        <f>IF($D2359&gt;0,VLOOKUP($D2359,Iscrizioni!$A$2:$N$2502,12,FALSE),"-")</f>
        <v>-</v>
      </c>
      <c r="N2359" s="46" t="str">
        <f>IF($D2359&gt;0,VLOOKUP($D2359,Iscrizioni!$A$2:$M$2502,6,FALSE),"-")</f>
        <v>-</v>
      </c>
      <c r="O2359" s="107" t="str">
        <f>IF($D2359&gt;0,VLOOKUP($D2359,Iscrizioni!$A$2:$M$2502,7,FALSE),"-")</f>
        <v>-</v>
      </c>
      <c r="P2359" s="46" t="str">
        <f>IF($D2359&gt;0,VLOOKUP(LEFT($N2359,1),Regione!$A$2:$C$21,2,FALSE),"-")</f>
        <v>-</v>
      </c>
      <c r="Q2359" s="112" t="str">
        <f ca="1">IF($D2359&gt;0,NormalizzaTempo("D",CELL("tipo",$E2359),$E2359),"-")</f>
        <v>-</v>
      </c>
      <c r="R2359" s="27" t="str">
        <f>IF($D2359&gt;0,VLOOKUP($D2359,Iscrizioni!$A$2:$M$2502,13,FALSE),"-")</f>
        <v>-</v>
      </c>
      <c r="S2359" s="112" t="str">
        <f t="shared" si="223"/>
        <v>-</v>
      </c>
      <c r="T2359" s="112" t="str">
        <f>IF($D2359&gt;0,SUMIFS($S$3:$S2359,$X$3:$X2359,1,$J$3:$J2359,$J2359),"-")</f>
        <v>-</v>
      </c>
      <c r="U2359" s="112" t="str">
        <f t="shared" si="224"/>
        <v>-</v>
      </c>
      <c r="V2359" s="112" t="str">
        <f t="shared" si="221"/>
        <v>-</v>
      </c>
      <c r="W2359" s="27" t="str">
        <f>IF(LEN($C2359)=0,IF($D2359&gt;0,COUNTIFS($A$3:$A2359,$A2359),"-"),"Escluso")</f>
        <v>-</v>
      </c>
      <c r="X2359" s="2" t="str">
        <f>IF(LEN($C2359)=0,IF($D2359&gt;0,COUNTIFS($J$3:$J2359,$J2359,$C$3:$C2359,""),"-"),"Escluso")</f>
        <v>-</v>
      </c>
      <c r="Y2359" s="127" t="str">
        <f t="shared" si="225"/>
        <v>-</v>
      </c>
      <c r="Z2359" s="2" t="str">
        <f>IF($D2359&gt;0,COUNTIFS($O$3:$O2359,$O2359,$L$3:$L2359,$L2359,$I$3:$I2359,$I2359),"-")</f>
        <v>-</v>
      </c>
      <c r="AA2359" s="27" t="str">
        <f>IF($D2359&gt;0,IF(OR($Z2359 &gt;1,$L2359&lt;&gt;"Adulti"),0,VLOOKUP($P2359,Regione!$B$2:$C$22,2,FALSE)),"-")</f>
        <v>-</v>
      </c>
      <c r="AB2359" s="27" t="str">
        <f>IF($D2359&gt;0,IF(COUNTIFS($O$3:$O2359,$O2359,$L$3:$L2359,$L2359,$I$3:$I2359,$I2359) &gt;1,0,SUMIFS($Y$3:$Y$2503,$L$3:$L$2503,$L2359,$O$3:$O$2503,$O2359,$I$3:$I$2503,$I2359)),"-")</f>
        <v>-</v>
      </c>
      <c r="AC2359" s="27" t="str">
        <f t="shared" si="222"/>
        <v>-</v>
      </c>
    </row>
    <row r="2360" spans="1:29" s="1" customFormat="1">
      <c r="A2360" s="13"/>
      <c r="B2360" s="107" t="str">
        <f>IF(COUNTA($A2360)&gt;0,VLOOKUP($A2360,Corsa!$A$1:$F$43,2,FALSE),"-")</f>
        <v>-</v>
      </c>
      <c r="C2360" s="11"/>
      <c r="D2360" s="13"/>
      <c r="E2360" s="13"/>
      <c r="F2360" s="46" t="str">
        <f>IF(COUNTA($A2360)&gt;0,VLOOKUP($A2360,Corsa!$A$1:$F$43,3,FALSE),"-")</f>
        <v>-</v>
      </c>
      <c r="G2360" s="28" t="str">
        <f>IF($D2360&gt;0,VLOOKUP($D2360,Iscrizioni!$A$2:$M$2502,9,FALSE),"-")</f>
        <v>-</v>
      </c>
      <c r="H2360" s="28" t="str">
        <f>IF($D2360&gt;0,VLOOKUP($D2360,Iscrizioni!$A$2:$M$2502,4,FALSE),"-")</f>
        <v>-</v>
      </c>
      <c r="I2360" s="27" t="str">
        <f>IF($D2360&gt;0,VLOOKUP($D2360,Iscrizioni!$A$2:$M$2502,5,FALSE),"-")</f>
        <v>-</v>
      </c>
      <c r="J2360" s="27" t="str">
        <f>IF($D2360&gt;0,VLOOKUP($D2360,Iscrizioni!$A$2:$M$2502,10,FALSE),"-")</f>
        <v>-</v>
      </c>
      <c r="K2360" s="27" t="str">
        <f t="shared" si="220"/>
        <v>-</v>
      </c>
      <c r="L2360" s="46" t="str">
        <f>IF($D2360&gt;0,VLOOKUP($D2360,Iscrizioni!$A$2:$M$2502,11,FALSE),"-")</f>
        <v>-</v>
      </c>
      <c r="M2360" s="27" t="str">
        <f>IF($D2360&gt;0,VLOOKUP($D2360,Iscrizioni!$A$2:$N$2502,12,FALSE),"-")</f>
        <v>-</v>
      </c>
      <c r="N2360" s="46" t="str">
        <f>IF($D2360&gt;0,VLOOKUP($D2360,Iscrizioni!$A$2:$M$2502,6,FALSE),"-")</f>
        <v>-</v>
      </c>
      <c r="O2360" s="107" t="str">
        <f>IF($D2360&gt;0,VLOOKUP($D2360,Iscrizioni!$A$2:$M$2502,7,FALSE),"-")</f>
        <v>-</v>
      </c>
      <c r="P2360" s="46" t="str">
        <f>IF($D2360&gt;0,VLOOKUP(LEFT($N2360,1),Regione!$A$2:$C$21,2,FALSE),"-")</f>
        <v>-</v>
      </c>
      <c r="Q2360" s="112" t="str">
        <f ca="1">IF($D2360&gt;0,NormalizzaTempo("D",CELL("tipo",$E2360),$E2360),"-")</f>
        <v>-</v>
      </c>
      <c r="R2360" s="27" t="str">
        <f>IF($D2360&gt;0,VLOOKUP($D2360,Iscrizioni!$A$2:$M$2502,13,FALSE),"-")</f>
        <v>-</v>
      </c>
      <c r="S2360" s="112" t="str">
        <f t="shared" si="223"/>
        <v>-</v>
      </c>
      <c r="T2360" s="112" t="str">
        <f>IF($D2360&gt;0,SUMIFS($S$3:$S2360,$X$3:$X2360,1,$J$3:$J2360,$J2360),"-")</f>
        <v>-</v>
      </c>
      <c r="U2360" s="112" t="str">
        <f t="shared" si="224"/>
        <v>-</v>
      </c>
      <c r="V2360" s="112" t="str">
        <f t="shared" si="221"/>
        <v>-</v>
      </c>
      <c r="W2360" s="27" t="str">
        <f>IF(LEN($C2360)=0,IF($D2360&gt;0,COUNTIFS($A$3:$A2360,$A2360),"-"),"Escluso")</f>
        <v>-</v>
      </c>
      <c r="X2360" s="2" t="str">
        <f>IF(LEN($C2360)=0,IF($D2360&gt;0,COUNTIFS($J$3:$J2360,$J2360,$C$3:$C2360,""),"-"),"Escluso")</f>
        <v>-</v>
      </c>
      <c r="Y2360" s="127" t="str">
        <f t="shared" si="225"/>
        <v>-</v>
      </c>
      <c r="Z2360" s="2" t="str">
        <f>IF($D2360&gt;0,COUNTIFS($O$3:$O2360,$O2360,$L$3:$L2360,$L2360,$I$3:$I2360,$I2360),"-")</f>
        <v>-</v>
      </c>
      <c r="AA2360" s="27" t="str">
        <f>IF($D2360&gt;0,IF(OR($Z2360 &gt;1,$L2360&lt;&gt;"Adulti"),0,VLOOKUP($P2360,Regione!$B$2:$C$22,2,FALSE)),"-")</f>
        <v>-</v>
      </c>
      <c r="AB2360" s="27" t="str">
        <f>IF($D2360&gt;0,IF(COUNTIFS($O$3:$O2360,$O2360,$L$3:$L2360,$L2360,$I$3:$I2360,$I2360) &gt;1,0,SUMIFS($Y$3:$Y$2503,$L$3:$L$2503,$L2360,$O$3:$O$2503,$O2360,$I$3:$I$2503,$I2360)),"-")</f>
        <v>-</v>
      </c>
      <c r="AC2360" s="27" t="str">
        <f t="shared" si="222"/>
        <v>-</v>
      </c>
    </row>
    <row r="2361" spans="1:29" s="1" customFormat="1">
      <c r="A2361" s="13"/>
      <c r="B2361" s="107" t="str">
        <f>IF(COUNTA($A2361)&gt;0,VLOOKUP($A2361,Corsa!$A$1:$F$43,2,FALSE),"-")</f>
        <v>-</v>
      </c>
      <c r="C2361" s="11"/>
      <c r="D2361" s="13"/>
      <c r="E2361" s="13"/>
      <c r="F2361" s="46" t="str">
        <f>IF(COUNTA($A2361)&gt;0,VLOOKUP($A2361,Corsa!$A$1:$F$43,3,FALSE),"-")</f>
        <v>-</v>
      </c>
      <c r="G2361" s="28" t="str">
        <f>IF($D2361&gt;0,VLOOKUP($D2361,Iscrizioni!$A$2:$M$2502,9,FALSE),"-")</f>
        <v>-</v>
      </c>
      <c r="H2361" s="28" t="str">
        <f>IF($D2361&gt;0,VLOOKUP($D2361,Iscrizioni!$A$2:$M$2502,4,FALSE),"-")</f>
        <v>-</v>
      </c>
      <c r="I2361" s="27" t="str">
        <f>IF($D2361&gt;0,VLOOKUP($D2361,Iscrizioni!$A$2:$M$2502,5,FALSE),"-")</f>
        <v>-</v>
      </c>
      <c r="J2361" s="27" t="str">
        <f>IF($D2361&gt;0,VLOOKUP($D2361,Iscrizioni!$A$2:$M$2502,10,FALSE),"-")</f>
        <v>-</v>
      </c>
      <c r="K2361" s="27" t="str">
        <f t="shared" si="220"/>
        <v>-</v>
      </c>
      <c r="L2361" s="46" t="str">
        <f>IF($D2361&gt;0,VLOOKUP($D2361,Iscrizioni!$A$2:$M$2502,11,FALSE),"-")</f>
        <v>-</v>
      </c>
      <c r="M2361" s="27" t="str">
        <f>IF($D2361&gt;0,VLOOKUP($D2361,Iscrizioni!$A$2:$N$2502,12,FALSE),"-")</f>
        <v>-</v>
      </c>
      <c r="N2361" s="46" t="str">
        <f>IF($D2361&gt;0,VLOOKUP($D2361,Iscrizioni!$A$2:$M$2502,6,FALSE),"-")</f>
        <v>-</v>
      </c>
      <c r="O2361" s="107" t="str">
        <f>IF($D2361&gt;0,VLOOKUP($D2361,Iscrizioni!$A$2:$M$2502,7,FALSE),"-")</f>
        <v>-</v>
      </c>
      <c r="P2361" s="46" t="str">
        <f>IF($D2361&gt;0,VLOOKUP(LEFT($N2361,1),Regione!$A$2:$C$21,2,FALSE),"-")</f>
        <v>-</v>
      </c>
      <c r="Q2361" s="112" t="str">
        <f ca="1">IF($D2361&gt;0,NormalizzaTempo("D",CELL("tipo",$E2361),$E2361),"-")</f>
        <v>-</v>
      </c>
      <c r="R2361" s="27" t="str">
        <f>IF($D2361&gt;0,VLOOKUP($D2361,Iscrizioni!$A$2:$M$2502,13,FALSE),"-")</f>
        <v>-</v>
      </c>
      <c r="S2361" s="112" t="str">
        <f t="shared" si="223"/>
        <v>-</v>
      </c>
      <c r="T2361" s="112" t="str">
        <f>IF($D2361&gt;0,SUMIFS($S$3:$S2361,$X$3:$X2361,1,$J$3:$J2361,$J2361),"-")</f>
        <v>-</v>
      </c>
      <c r="U2361" s="112" t="str">
        <f t="shared" si="224"/>
        <v>-</v>
      </c>
      <c r="V2361" s="112" t="str">
        <f t="shared" si="221"/>
        <v>-</v>
      </c>
      <c r="W2361" s="27" t="str">
        <f>IF(LEN($C2361)=0,IF($D2361&gt;0,COUNTIFS($A$3:$A2361,$A2361),"-"),"Escluso")</f>
        <v>-</v>
      </c>
      <c r="X2361" s="2" t="str">
        <f>IF(LEN($C2361)=0,IF($D2361&gt;0,COUNTIFS($J$3:$J2361,$J2361,$C$3:$C2361,""),"-"),"Escluso")</f>
        <v>-</v>
      </c>
      <c r="Y2361" s="127" t="str">
        <f t="shared" si="225"/>
        <v>-</v>
      </c>
      <c r="Z2361" s="2" t="str">
        <f>IF($D2361&gt;0,COUNTIFS($O$3:$O2361,$O2361,$L$3:$L2361,$L2361,$I$3:$I2361,$I2361),"-")</f>
        <v>-</v>
      </c>
      <c r="AA2361" s="27" t="str">
        <f>IF($D2361&gt;0,IF(OR($Z2361 &gt;1,$L2361&lt;&gt;"Adulti"),0,VLOOKUP($P2361,Regione!$B$2:$C$22,2,FALSE)),"-")</f>
        <v>-</v>
      </c>
      <c r="AB2361" s="27" t="str">
        <f>IF($D2361&gt;0,IF(COUNTIFS($O$3:$O2361,$O2361,$L$3:$L2361,$L2361,$I$3:$I2361,$I2361) &gt;1,0,SUMIFS($Y$3:$Y$2503,$L$3:$L$2503,$L2361,$O$3:$O$2503,$O2361,$I$3:$I$2503,$I2361)),"-")</f>
        <v>-</v>
      </c>
      <c r="AC2361" s="27" t="str">
        <f t="shared" si="222"/>
        <v>-</v>
      </c>
    </row>
    <row r="2362" spans="1:29" s="1" customFormat="1">
      <c r="A2362" s="13"/>
      <c r="B2362" s="107" t="str">
        <f>IF(COUNTA($A2362)&gt;0,VLOOKUP($A2362,Corsa!$A$1:$F$43,2,FALSE),"-")</f>
        <v>-</v>
      </c>
      <c r="C2362" s="11"/>
      <c r="D2362" s="13"/>
      <c r="E2362" s="13"/>
      <c r="F2362" s="46" t="str">
        <f>IF(COUNTA($A2362)&gt;0,VLOOKUP($A2362,Corsa!$A$1:$F$43,3,FALSE),"-")</f>
        <v>-</v>
      </c>
      <c r="G2362" s="28" t="str">
        <f>IF($D2362&gt;0,VLOOKUP($D2362,Iscrizioni!$A$2:$M$2502,9,FALSE),"-")</f>
        <v>-</v>
      </c>
      <c r="H2362" s="28" t="str">
        <f>IF($D2362&gt;0,VLOOKUP($D2362,Iscrizioni!$A$2:$M$2502,4,FALSE),"-")</f>
        <v>-</v>
      </c>
      <c r="I2362" s="27" t="str">
        <f>IF($D2362&gt;0,VLOOKUP($D2362,Iscrizioni!$A$2:$M$2502,5,FALSE),"-")</f>
        <v>-</v>
      </c>
      <c r="J2362" s="27" t="str">
        <f>IF($D2362&gt;0,VLOOKUP($D2362,Iscrizioni!$A$2:$M$2502,10,FALSE),"-")</f>
        <v>-</v>
      </c>
      <c r="K2362" s="27" t="str">
        <f t="shared" si="220"/>
        <v>-</v>
      </c>
      <c r="L2362" s="46" t="str">
        <f>IF($D2362&gt;0,VLOOKUP($D2362,Iscrizioni!$A$2:$M$2502,11,FALSE),"-")</f>
        <v>-</v>
      </c>
      <c r="M2362" s="27" t="str">
        <f>IF($D2362&gt;0,VLOOKUP($D2362,Iscrizioni!$A$2:$N$2502,12,FALSE),"-")</f>
        <v>-</v>
      </c>
      <c r="N2362" s="46" t="str">
        <f>IF($D2362&gt;0,VLOOKUP($D2362,Iscrizioni!$A$2:$M$2502,6,FALSE),"-")</f>
        <v>-</v>
      </c>
      <c r="O2362" s="107" t="str">
        <f>IF($D2362&gt;0,VLOOKUP($D2362,Iscrizioni!$A$2:$M$2502,7,FALSE),"-")</f>
        <v>-</v>
      </c>
      <c r="P2362" s="46" t="str">
        <f>IF($D2362&gt;0,VLOOKUP(LEFT($N2362,1),Regione!$A$2:$C$21,2,FALSE),"-")</f>
        <v>-</v>
      </c>
      <c r="Q2362" s="112" t="str">
        <f ca="1">IF($D2362&gt;0,NormalizzaTempo("D",CELL("tipo",$E2362),$E2362),"-")</f>
        <v>-</v>
      </c>
      <c r="R2362" s="27" t="str">
        <f>IF($D2362&gt;0,VLOOKUP($D2362,Iscrizioni!$A$2:$M$2502,13,FALSE),"-")</f>
        <v>-</v>
      </c>
      <c r="S2362" s="112" t="str">
        <f t="shared" si="223"/>
        <v>-</v>
      </c>
      <c r="T2362" s="112" t="str">
        <f>IF($D2362&gt;0,SUMIFS($S$3:$S2362,$X$3:$X2362,1,$J$3:$J2362,$J2362),"-")</f>
        <v>-</v>
      </c>
      <c r="U2362" s="112" t="str">
        <f t="shared" si="224"/>
        <v>-</v>
      </c>
      <c r="V2362" s="112" t="str">
        <f t="shared" si="221"/>
        <v>-</v>
      </c>
      <c r="W2362" s="27" t="str">
        <f>IF(LEN($C2362)=0,IF($D2362&gt;0,COUNTIFS($A$3:$A2362,$A2362),"-"),"Escluso")</f>
        <v>-</v>
      </c>
      <c r="X2362" s="2" t="str">
        <f>IF(LEN($C2362)=0,IF($D2362&gt;0,COUNTIFS($J$3:$J2362,$J2362,$C$3:$C2362,""),"-"),"Escluso")</f>
        <v>-</v>
      </c>
      <c r="Y2362" s="127" t="str">
        <f t="shared" si="225"/>
        <v>-</v>
      </c>
      <c r="Z2362" s="2" t="str">
        <f>IF($D2362&gt;0,COUNTIFS($O$3:$O2362,$O2362,$L$3:$L2362,$L2362,$I$3:$I2362,$I2362),"-")</f>
        <v>-</v>
      </c>
      <c r="AA2362" s="27" t="str">
        <f>IF($D2362&gt;0,IF(OR($Z2362 &gt;1,$L2362&lt;&gt;"Adulti"),0,VLOOKUP($P2362,Regione!$B$2:$C$22,2,FALSE)),"-")</f>
        <v>-</v>
      </c>
      <c r="AB2362" s="27" t="str">
        <f>IF($D2362&gt;0,IF(COUNTIFS($O$3:$O2362,$O2362,$L$3:$L2362,$L2362,$I$3:$I2362,$I2362) &gt;1,0,SUMIFS($Y$3:$Y$2503,$L$3:$L$2503,$L2362,$O$3:$O$2503,$O2362,$I$3:$I$2503,$I2362)),"-")</f>
        <v>-</v>
      </c>
      <c r="AC2362" s="27" t="str">
        <f t="shared" si="222"/>
        <v>-</v>
      </c>
    </row>
    <row r="2363" spans="1:29" s="1" customFormat="1">
      <c r="A2363" s="13"/>
      <c r="B2363" s="107" t="str">
        <f>IF(COUNTA($A2363)&gt;0,VLOOKUP($A2363,Corsa!$A$1:$F$43,2,FALSE),"-")</f>
        <v>-</v>
      </c>
      <c r="C2363" s="11"/>
      <c r="D2363" s="13"/>
      <c r="E2363" s="13"/>
      <c r="F2363" s="46" t="str">
        <f>IF(COUNTA($A2363)&gt;0,VLOOKUP($A2363,Corsa!$A$1:$F$43,3,FALSE),"-")</f>
        <v>-</v>
      </c>
      <c r="G2363" s="28" t="str">
        <f>IF($D2363&gt;0,VLOOKUP($D2363,Iscrizioni!$A$2:$M$2502,9,FALSE),"-")</f>
        <v>-</v>
      </c>
      <c r="H2363" s="28" t="str">
        <f>IF($D2363&gt;0,VLOOKUP($D2363,Iscrizioni!$A$2:$M$2502,4,FALSE),"-")</f>
        <v>-</v>
      </c>
      <c r="I2363" s="27" t="str">
        <f>IF($D2363&gt;0,VLOOKUP($D2363,Iscrizioni!$A$2:$M$2502,5,FALSE),"-")</f>
        <v>-</v>
      </c>
      <c r="J2363" s="27" t="str">
        <f>IF($D2363&gt;0,VLOOKUP($D2363,Iscrizioni!$A$2:$M$2502,10,FALSE),"-")</f>
        <v>-</v>
      </c>
      <c r="K2363" s="27" t="str">
        <f t="shared" si="220"/>
        <v>-</v>
      </c>
      <c r="L2363" s="46" t="str">
        <f>IF($D2363&gt;0,VLOOKUP($D2363,Iscrizioni!$A$2:$M$2502,11,FALSE),"-")</f>
        <v>-</v>
      </c>
      <c r="M2363" s="27" t="str">
        <f>IF($D2363&gt;0,VLOOKUP($D2363,Iscrizioni!$A$2:$N$2502,12,FALSE),"-")</f>
        <v>-</v>
      </c>
      <c r="N2363" s="46" t="str">
        <f>IF($D2363&gt;0,VLOOKUP($D2363,Iscrizioni!$A$2:$M$2502,6,FALSE),"-")</f>
        <v>-</v>
      </c>
      <c r="O2363" s="107" t="str">
        <f>IF($D2363&gt;0,VLOOKUP($D2363,Iscrizioni!$A$2:$M$2502,7,FALSE),"-")</f>
        <v>-</v>
      </c>
      <c r="P2363" s="46" t="str">
        <f>IF($D2363&gt;0,VLOOKUP(LEFT($N2363,1),Regione!$A$2:$C$21,2,FALSE),"-")</f>
        <v>-</v>
      </c>
      <c r="Q2363" s="112" t="str">
        <f ca="1">IF($D2363&gt;0,NormalizzaTempo("D",CELL("tipo",$E2363),$E2363),"-")</f>
        <v>-</v>
      </c>
      <c r="R2363" s="27" t="str">
        <f>IF($D2363&gt;0,VLOOKUP($D2363,Iscrizioni!$A$2:$M$2502,13,FALSE),"-")</f>
        <v>-</v>
      </c>
      <c r="S2363" s="112" t="str">
        <f t="shared" si="223"/>
        <v>-</v>
      </c>
      <c r="T2363" s="112" t="str">
        <f>IF($D2363&gt;0,SUMIFS($S$3:$S2363,$X$3:$X2363,1,$J$3:$J2363,$J2363),"-")</f>
        <v>-</v>
      </c>
      <c r="U2363" s="112" t="str">
        <f t="shared" si="224"/>
        <v>-</v>
      </c>
      <c r="V2363" s="112" t="str">
        <f t="shared" si="221"/>
        <v>-</v>
      </c>
      <c r="W2363" s="27" t="str">
        <f>IF(LEN($C2363)=0,IF($D2363&gt;0,COUNTIFS($A$3:$A2363,$A2363),"-"),"Escluso")</f>
        <v>-</v>
      </c>
      <c r="X2363" s="2" t="str">
        <f>IF(LEN($C2363)=0,IF($D2363&gt;0,COUNTIFS($J$3:$J2363,$J2363,$C$3:$C2363,""),"-"),"Escluso")</f>
        <v>-</v>
      </c>
      <c r="Y2363" s="127" t="str">
        <f t="shared" si="225"/>
        <v>-</v>
      </c>
      <c r="Z2363" s="2" t="str">
        <f>IF($D2363&gt;0,COUNTIFS($O$3:$O2363,$O2363,$L$3:$L2363,$L2363,$I$3:$I2363,$I2363),"-")</f>
        <v>-</v>
      </c>
      <c r="AA2363" s="27" t="str">
        <f>IF($D2363&gt;0,IF(OR($Z2363 &gt;1,$L2363&lt;&gt;"Adulti"),0,VLOOKUP($P2363,Regione!$B$2:$C$22,2,FALSE)),"-")</f>
        <v>-</v>
      </c>
      <c r="AB2363" s="27" t="str">
        <f>IF($D2363&gt;0,IF(COUNTIFS($O$3:$O2363,$O2363,$L$3:$L2363,$L2363,$I$3:$I2363,$I2363) &gt;1,0,SUMIFS($Y$3:$Y$2503,$L$3:$L$2503,$L2363,$O$3:$O$2503,$O2363,$I$3:$I$2503,$I2363)),"-")</f>
        <v>-</v>
      </c>
      <c r="AC2363" s="27" t="str">
        <f t="shared" si="222"/>
        <v>-</v>
      </c>
    </row>
    <row r="2364" spans="1:29" s="1" customFormat="1">
      <c r="A2364" s="13"/>
      <c r="B2364" s="107" t="str">
        <f>IF(COUNTA($A2364)&gt;0,VLOOKUP($A2364,Corsa!$A$1:$F$43,2,FALSE),"-")</f>
        <v>-</v>
      </c>
      <c r="C2364" s="11"/>
      <c r="D2364" s="13"/>
      <c r="E2364" s="13"/>
      <c r="F2364" s="46" t="str">
        <f>IF(COUNTA($A2364)&gt;0,VLOOKUP($A2364,Corsa!$A$1:$F$43,3,FALSE),"-")</f>
        <v>-</v>
      </c>
      <c r="G2364" s="28" t="str">
        <f>IF($D2364&gt;0,VLOOKUP($D2364,Iscrizioni!$A$2:$M$2502,9,FALSE),"-")</f>
        <v>-</v>
      </c>
      <c r="H2364" s="28" t="str">
        <f>IF($D2364&gt;0,VLOOKUP($D2364,Iscrizioni!$A$2:$M$2502,4,FALSE),"-")</f>
        <v>-</v>
      </c>
      <c r="I2364" s="27" t="str">
        <f>IF($D2364&gt;0,VLOOKUP($D2364,Iscrizioni!$A$2:$M$2502,5,FALSE),"-")</f>
        <v>-</v>
      </c>
      <c r="J2364" s="27" t="str">
        <f>IF($D2364&gt;0,VLOOKUP($D2364,Iscrizioni!$A$2:$M$2502,10,FALSE),"-")</f>
        <v>-</v>
      </c>
      <c r="K2364" s="27" t="str">
        <f t="shared" si="220"/>
        <v>-</v>
      </c>
      <c r="L2364" s="46" t="str">
        <f>IF($D2364&gt;0,VLOOKUP($D2364,Iscrizioni!$A$2:$M$2502,11,FALSE),"-")</f>
        <v>-</v>
      </c>
      <c r="M2364" s="27" t="str">
        <f>IF($D2364&gt;0,VLOOKUP($D2364,Iscrizioni!$A$2:$N$2502,12,FALSE),"-")</f>
        <v>-</v>
      </c>
      <c r="N2364" s="46" t="str">
        <f>IF($D2364&gt;0,VLOOKUP($D2364,Iscrizioni!$A$2:$M$2502,6,FALSE),"-")</f>
        <v>-</v>
      </c>
      <c r="O2364" s="107" t="str">
        <f>IF($D2364&gt;0,VLOOKUP($D2364,Iscrizioni!$A$2:$M$2502,7,FALSE),"-")</f>
        <v>-</v>
      </c>
      <c r="P2364" s="46" t="str">
        <f>IF($D2364&gt;0,VLOOKUP(LEFT($N2364,1),Regione!$A$2:$C$21,2,FALSE),"-")</f>
        <v>-</v>
      </c>
      <c r="Q2364" s="112" t="str">
        <f ca="1">IF($D2364&gt;0,NormalizzaTempo("D",CELL("tipo",$E2364),$E2364),"-")</f>
        <v>-</v>
      </c>
      <c r="R2364" s="27" t="str">
        <f>IF($D2364&gt;0,VLOOKUP($D2364,Iscrizioni!$A$2:$M$2502,13,FALSE),"-")</f>
        <v>-</v>
      </c>
      <c r="S2364" s="112" t="str">
        <f t="shared" si="223"/>
        <v>-</v>
      </c>
      <c r="T2364" s="112" t="str">
        <f>IF($D2364&gt;0,SUMIFS($S$3:$S2364,$X$3:$X2364,1,$J$3:$J2364,$J2364),"-")</f>
        <v>-</v>
      </c>
      <c r="U2364" s="112" t="str">
        <f t="shared" si="224"/>
        <v>-</v>
      </c>
      <c r="V2364" s="112" t="str">
        <f t="shared" si="221"/>
        <v>-</v>
      </c>
      <c r="W2364" s="27" t="str">
        <f>IF(LEN($C2364)=0,IF($D2364&gt;0,COUNTIFS($A$3:$A2364,$A2364),"-"),"Escluso")</f>
        <v>-</v>
      </c>
      <c r="X2364" s="2" t="str">
        <f>IF(LEN($C2364)=0,IF($D2364&gt;0,COUNTIFS($J$3:$J2364,$J2364,$C$3:$C2364,""),"-"),"Escluso")</f>
        <v>-</v>
      </c>
      <c r="Y2364" s="127" t="str">
        <f t="shared" si="225"/>
        <v>-</v>
      </c>
      <c r="Z2364" s="2" t="str">
        <f>IF($D2364&gt;0,COUNTIFS($O$3:$O2364,$O2364,$L$3:$L2364,$L2364,$I$3:$I2364,$I2364),"-")</f>
        <v>-</v>
      </c>
      <c r="AA2364" s="27" t="str">
        <f>IF($D2364&gt;0,IF(OR($Z2364 &gt;1,$L2364&lt;&gt;"Adulti"),0,VLOOKUP($P2364,Regione!$B$2:$C$22,2,FALSE)),"-")</f>
        <v>-</v>
      </c>
      <c r="AB2364" s="27" t="str">
        <f>IF($D2364&gt;0,IF(COUNTIFS($O$3:$O2364,$O2364,$L$3:$L2364,$L2364,$I$3:$I2364,$I2364) &gt;1,0,SUMIFS($Y$3:$Y$2503,$L$3:$L$2503,$L2364,$O$3:$O$2503,$O2364,$I$3:$I$2503,$I2364)),"-")</f>
        <v>-</v>
      </c>
      <c r="AC2364" s="27" t="str">
        <f t="shared" si="222"/>
        <v>-</v>
      </c>
    </row>
    <row r="2365" spans="1:29" s="1" customFormat="1">
      <c r="A2365" s="13"/>
      <c r="B2365" s="107" t="str">
        <f>IF(COUNTA($A2365)&gt;0,VLOOKUP($A2365,Corsa!$A$1:$F$43,2,FALSE),"-")</f>
        <v>-</v>
      </c>
      <c r="C2365" s="11"/>
      <c r="D2365" s="13"/>
      <c r="E2365" s="13"/>
      <c r="F2365" s="46" t="str">
        <f>IF(COUNTA($A2365)&gt;0,VLOOKUP($A2365,Corsa!$A$1:$F$43,3,FALSE),"-")</f>
        <v>-</v>
      </c>
      <c r="G2365" s="28" t="str">
        <f>IF($D2365&gt;0,VLOOKUP($D2365,Iscrizioni!$A$2:$M$2502,9,FALSE),"-")</f>
        <v>-</v>
      </c>
      <c r="H2365" s="28" t="str">
        <f>IF($D2365&gt;0,VLOOKUP($D2365,Iscrizioni!$A$2:$M$2502,4,FALSE),"-")</f>
        <v>-</v>
      </c>
      <c r="I2365" s="27" t="str">
        <f>IF($D2365&gt;0,VLOOKUP($D2365,Iscrizioni!$A$2:$M$2502,5,FALSE),"-")</f>
        <v>-</v>
      </c>
      <c r="J2365" s="27" t="str">
        <f>IF($D2365&gt;0,VLOOKUP($D2365,Iscrizioni!$A$2:$M$2502,10,FALSE),"-")</f>
        <v>-</v>
      </c>
      <c r="K2365" s="27" t="str">
        <f t="shared" si="220"/>
        <v>-</v>
      </c>
      <c r="L2365" s="46" t="str">
        <f>IF($D2365&gt;0,VLOOKUP($D2365,Iscrizioni!$A$2:$M$2502,11,FALSE),"-")</f>
        <v>-</v>
      </c>
      <c r="M2365" s="27" t="str">
        <f>IF($D2365&gt;0,VLOOKUP($D2365,Iscrizioni!$A$2:$N$2502,12,FALSE),"-")</f>
        <v>-</v>
      </c>
      <c r="N2365" s="46" t="str">
        <f>IF($D2365&gt;0,VLOOKUP($D2365,Iscrizioni!$A$2:$M$2502,6,FALSE),"-")</f>
        <v>-</v>
      </c>
      <c r="O2365" s="107" t="str">
        <f>IF($D2365&gt;0,VLOOKUP($D2365,Iscrizioni!$A$2:$M$2502,7,FALSE),"-")</f>
        <v>-</v>
      </c>
      <c r="P2365" s="46" t="str">
        <f>IF($D2365&gt;0,VLOOKUP(LEFT($N2365,1),Regione!$A$2:$C$21,2,FALSE),"-")</f>
        <v>-</v>
      </c>
      <c r="Q2365" s="112" t="str">
        <f ca="1">IF($D2365&gt;0,NormalizzaTempo("D",CELL("tipo",$E2365),$E2365),"-")</f>
        <v>-</v>
      </c>
      <c r="R2365" s="27" t="str">
        <f>IF($D2365&gt;0,VLOOKUP($D2365,Iscrizioni!$A$2:$M$2502,13,FALSE),"-")</f>
        <v>-</v>
      </c>
      <c r="S2365" s="112" t="str">
        <f t="shared" si="223"/>
        <v>-</v>
      </c>
      <c r="T2365" s="112" t="str">
        <f>IF($D2365&gt;0,SUMIFS($S$3:$S2365,$X$3:$X2365,1,$J$3:$J2365,$J2365),"-")</f>
        <v>-</v>
      </c>
      <c r="U2365" s="112" t="str">
        <f t="shared" si="224"/>
        <v>-</v>
      </c>
      <c r="V2365" s="112" t="str">
        <f t="shared" si="221"/>
        <v>-</v>
      </c>
      <c r="W2365" s="27" t="str">
        <f>IF(LEN($C2365)=0,IF($D2365&gt;0,COUNTIFS($A$3:$A2365,$A2365),"-"),"Escluso")</f>
        <v>-</v>
      </c>
      <c r="X2365" s="2" t="str">
        <f>IF(LEN($C2365)=0,IF($D2365&gt;0,COUNTIFS($J$3:$J2365,$J2365,$C$3:$C2365,""),"-"),"Escluso")</f>
        <v>-</v>
      </c>
      <c r="Y2365" s="127" t="str">
        <f t="shared" si="225"/>
        <v>-</v>
      </c>
      <c r="Z2365" s="2" t="str">
        <f>IF($D2365&gt;0,COUNTIFS($O$3:$O2365,$O2365,$L$3:$L2365,$L2365,$I$3:$I2365,$I2365),"-")</f>
        <v>-</v>
      </c>
      <c r="AA2365" s="27" t="str">
        <f>IF($D2365&gt;0,IF(OR($Z2365 &gt;1,$L2365&lt;&gt;"Adulti"),0,VLOOKUP($P2365,Regione!$B$2:$C$22,2,FALSE)),"-")</f>
        <v>-</v>
      </c>
      <c r="AB2365" s="27" t="str">
        <f>IF($D2365&gt;0,IF(COUNTIFS($O$3:$O2365,$O2365,$L$3:$L2365,$L2365,$I$3:$I2365,$I2365) &gt;1,0,SUMIFS($Y$3:$Y$2503,$L$3:$L$2503,$L2365,$O$3:$O$2503,$O2365,$I$3:$I$2503,$I2365)),"-")</f>
        <v>-</v>
      </c>
      <c r="AC2365" s="27" t="str">
        <f t="shared" si="222"/>
        <v>-</v>
      </c>
    </row>
    <row r="2366" spans="1:29" s="1" customFormat="1">
      <c r="A2366" s="13"/>
      <c r="B2366" s="107" t="str">
        <f>IF(COUNTA($A2366)&gt;0,VLOOKUP($A2366,Corsa!$A$1:$F$43,2,FALSE),"-")</f>
        <v>-</v>
      </c>
      <c r="C2366" s="11"/>
      <c r="D2366" s="13"/>
      <c r="E2366" s="13"/>
      <c r="F2366" s="46" t="str">
        <f>IF(COUNTA($A2366)&gt;0,VLOOKUP($A2366,Corsa!$A$1:$F$43,3,FALSE),"-")</f>
        <v>-</v>
      </c>
      <c r="G2366" s="28" t="str">
        <f>IF($D2366&gt;0,VLOOKUP($D2366,Iscrizioni!$A$2:$M$2502,9,FALSE),"-")</f>
        <v>-</v>
      </c>
      <c r="H2366" s="28" t="str">
        <f>IF($D2366&gt;0,VLOOKUP($D2366,Iscrizioni!$A$2:$M$2502,4,FALSE),"-")</f>
        <v>-</v>
      </c>
      <c r="I2366" s="27" t="str">
        <f>IF($D2366&gt;0,VLOOKUP($D2366,Iscrizioni!$A$2:$M$2502,5,FALSE),"-")</f>
        <v>-</v>
      </c>
      <c r="J2366" s="27" t="str">
        <f>IF($D2366&gt;0,VLOOKUP($D2366,Iscrizioni!$A$2:$M$2502,10,FALSE),"-")</f>
        <v>-</v>
      </c>
      <c r="K2366" s="27" t="str">
        <f t="shared" si="220"/>
        <v>-</v>
      </c>
      <c r="L2366" s="46" t="str">
        <f>IF($D2366&gt;0,VLOOKUP($D2366,Iscrizioni!$A$2:$M$2502,11,FALSE),"-")</f>
        <v>-</v>
      </c>
      <c r="M2366" s="27" t="str">
        <f>IF($D2366&gt;0,VLOOKUP($D2366,Iscrizioni!$A$2:$N$2502,12,FALSE),"-")</f>
        <v>-</v>
      </c>
      <c r="N2366" s="46" t="str">
        <f>IF($D2366&gt;0,VLOOKUP($D2366,Iscrizioni!$A$2:$M$2502,6,FALSE),"-")</f>
        <v>-</v>
      </c>
      <c r="O2366" s="107" t="str">
        <f>IF($D2366&gt;0,VLOOKUP($D2366,Iscrizioni!$A$2:$M$2502,7,FALSE),"-")</f>
        <v>-</v>
      </c>
      <c r="P2366" s="46" t="str">
        <f>IF($D2366&gt;0,VLOOKUP(LEFT($N2366,1),Regione!$A$2:$C$21,2,FALSE),"-")</f>
        <v>-</v>
      </c>
      <c r="Q2366" s="112" t="str">
        <f ca="1">IF($D2366&gt;0,NormalizzaTempo("D",CELL("tipo",$E2366),$E2366),"-")</f>
        <v>-</v>
      </c>
      <c r="R2366" s="27" t="str">
        <f>IF($D2366&gt;0,VLOOKUP($D2366,Iscrizioni!$A$2:$M$2502,13,FALSE),"-")</f>
        <v>-</v>
      </c>
      <c r="S2366" s="112" t="str">
        <f t="shared" si="223"/>
        <v>-</v>
      </c>
      <c r="T2366" s="112" t="str">
        <f>IF($D2366&gt;0,SUMIFS($S$3:$S2366,$X$3:$X2366,1,$J$3:$J2366,$J2366),"-")</f>
        <v>-</v>
      </c>
      <c r="U2366" s="112" t="str">
        <f t="shared" si="224"/>
        <v>-</v>
      </c>
      <c r="V2366" s="112" t="str">
        <f t="shared" si="221"/>
        <v>-</v>
      </c>
      <c r="W2366" s="27" t="str">
        <f>IF(LEN($C2366)=0,IF($D2366&gt;0,COUNTIFS($A$3:$A2366,$A2366),"-"),"Escluso")</f>
        <v>-</v>
      </c>
      <c r="X2366" s="2" t="str">
        <f>IF(LEN($C2366)=0,IF($D2366&gt;0,COUNTIFS($J$3:$J2366,$J2366,$C$3:$C2366,""),"-"),"Escluso")</f>
        <v>-</v>
      </c>
      <c r="Y2366" s="127" t="str">
        <f t="shared" si="225"/>
        <v>-</v>
      </c>
      <c r="Z2366" s="2" t="str">
        <f>IF($D2366&gt;0,COUNTIFS($O$3:$O2366,$O2366,$L$3:$L2366,$L2366,$I$3:$I2366,$I2366),"-")</f>
        <v>-</v>
      </c>
      <c r="AA2366" s="27" t="str">
        <f>IF($D2366&gt;0,IF(OR($Z2366 &gt;1,$L2366&lt;&gt;"Adulti"),0,VLOOKUP($P2366,Regione!$B$2:$C$22,2,FALSE)),"-")</f>
        <v>-</v>
      </c>
      <c r="AB2366" s="27" t="str">
        <f>IF($D2366&gt;0,IF(COUNTIFS($O$3:$O2366,$O2366,$L$3:$L2366,$L2366,$I$3:$I2366,$I2366) &gt;1,0,SUMIFS($Y$3:$Y$2503,$L$3:$L$2503,$L2366,$O$3:$O$2503,$O2366,$I$3:$I$2503,$I2366)),"-")</f>
        <v>-</v>
      </c>
      <c r="AC2366" s="27" t="str">
        <f t="shared" si="222"/>
        <v>-</v>
      </c>
    </row>
    <row r="2367" spans="1:29" s="1" customFormat="1">
      <c r="A2367" s="13"/>
      <c r="B2367" s="107" t="str">
        <f>IF(COUNTA($A2367)&gt;0,VLOOKUP($A2367,Corsa!$A$1:$F$43,2,FALSE),"-")</f>
        <v>-</v>
      </c>
      <c r="C2367" s="11"/>
      <c r="D2367" s="13"/>
      <c r="E2367" s="13"/>
      <c r="F2367" s="46" t="str">
        <f>IF(COUNTA($A2367)&gt;0,VLOOKUP($A2367,Corsa!$A$1:$F$43,3,FALSE),"-")</f>
        <v>-</v>
      </c>
      <c r="G2367" s="28" t="str">
        <f>IF($D2367&gt;0,VLOOKUP($D2367,Iscrizioni!$A$2:$M$2502,9,FALSE),"-")</f>
        <v>-</v>
      </c>
      <c r="H2367" s="28" t="str">
        <f>IF($D2367&gt;0,VLOOKUP($D2367,Iscrizioni!$A$2:$M$2502,4,FALSE),"-")</f>
        <v>-</v>
      </c>
      <c r="I2367" s="27" t="str">
        <f>IF($D2367&gt;0,VLOOKUP($D2367,Iscrizioni!$A$2:$M$2502,5,FALSE),"-")</f>
        <v>-</v>
      </c>
      <c r="J2367" s="27" t="str">
        <f>IF($D2367&gt;0,VLOOKUP($D2367,Iscrizioni!$A$2:$M$2502,10,FALSE),"-")</f>
        <v>-</v>
      </c>
      <c r="K2367" s="27" t="str">
        <f t="shared" si="220"/>
        <v>-</v>
      </c>
      <c r="L2367" s="46" t="str">
        <f>IF($D2367&gt;0,VLOOKUP($D2367,Iscrizioni!$A$2:$M$2502,11,FALSE),"-")</f>
        <v>-</v>
      </c>
      <c r="M2367" s="27" t="str">
        <f>IF($D2367&gt;0,VLOOKUP($D2367,Iscrizioni!$A$2:$N$2502,12,FALSE),"-")</f>
        <v>-</v>
      </c>
      <c r="N2367" s="46" t="str">
        <f>IF($D2367&gt;0,VLOOKUP($D2367,Iscrizioni!$A$2:$M$2502,6,FALSE),"-")</f>
        <v>-</v>
      </c>
      <c r="O2367" s="107" t="str">
        <f>IF($D2367&gt;0,VLOOKUP($D2367,Iscrizioni!$A$2:$M$2502,7,FALSE),"-")</f>
        <v>-</v>
      </c>
      <c r="P2367" s="46" t="str">
        <f>IF($D2367&gt;0,VLOOKUP(LEFT($N2367,1),Regione!$A$2:$C$21,2,FALSE),"-")</f>
        <v>-</v>
      </c>
      <c r="Q2367" s="112" t="str">
        <f ca="1">IF($D2367&gt;0,NormalizzaTempo("D",CELL("tipo",$E2367),$E2367),"-")</f>
        <v>-</v>
      </c>
      <c r="R2367" s="27" t="str">
        <f>IF($D2367&gt;0,VLOOKUP($D2367,Iscrizioni!$A$2:$M$2502,13,FALSE),"-")</f>
        <v>-</v>
      </c>
      <c r="S2367" s="112" t="str">
        <f t="shared" si="223"/>
        <v>-</v>
      </c>
      <c r="T2367" s="112" t="str">
        <f>IF($D2367&gt;0,SUMIFS($S$3:$S2367,$X$3:$X2367,1,$J$3:$J2367,$J2367),"-")</f>
        <v>-</v>
      </c>
      <c r="U2367" s="112" t="str">
        <f t="shared" si="224"/>
        <v>-</v>
      </c>
      <c r="V2367" s="112" t="str">
        <f t="shared" si="221"/>
        <v>-</v>
      </c>
      <c r="W2367" s="27" t="str">
        <f>IF(LEN($C2367)=0,IF($D2367&gt;0,COUNTIFS($A$3:$A2367,$A2367),"-"),"Escluso")</f>
        <v>-</v>
      </c>
      <c r="X2367" s="2" t="str">
        <f>IF(LEN($C2367)=0,IF($D2367&gt;0,COUNTIFS($J$3:$J2367,$J2367,$C$3:$C2367,""),"-"),"Escluso")</f>
        <v>-</v>
      </c>
      <c r="Y2367" s="127" t="str">
        <f t="shared" si="225"/>
        <v>-</v>
      </c>
      <c r="Z2367" s="2" t="str">
        <f>IF($D2367&gt;0,COUNTIFS($O$3:$O2367,$O2367,$L$3:$L2367,$L2367,$I$3:$I2367,$I2367),"-")</f>
        <v>-</v>
      </c>
      <c r="AA2367" s="27" t="str">
        <f>IF($D2367&gt;0,IF(OR($Z2367 &gt;1,$L2367&lt;&gt;"Adulti"),0,VLOOKUP($P2367,Regione!$B$2:$C$22,2,FALSE)),"-")</f>
        <v>-</v>
      </c>
      <c r="AB2367" s="27" t="str">
        <f>IF($D2367&gt;0,IF(COUNTIFS($O$3:$O2367,$O2367,$L$3:$L2367,$L2367,$I$3:$I2367,$I2367) &gt;1,0,SUMIFS($Y$3:$Y$2503,$L$3:$L$2503,$L2367,$O$3:$O$2503,$O2367,$I$3:$I$2503,$I2367)),"-")</f>
        <v>-</v>
      </c>
      <c r="AC2367" s="27" t="str">
        <f t="shared" si="222"/>
        <v>-</v>
      </c>
    </row>
    <row r="2368" spans="1:29" s="1" customFormat="1">
      <c r="A2368" s="13"/>
      <c r="B2368" s="107" t="str">
        <f>IF(COUNTA($A2368)&gt;0,VLOOKUP($A2368,Corsa!$A$1:$F$43,2,FALSE),"-")</f>
        <v>-</v>
      </c>
      <c r="C2368" s="11"/>
      <c r="D2368" s="13"/>
      <c r="E2368" s="13"/>
      <c r="F2368" s="46" t="str">
        <f>IF(COUNTA($A2368)&gt;0,VLOOKUP($A2368,Corsa!$A$1:$F$43,3,FALSE),"-")</f>
        <v>-</v>
      </c>
      <c r="G2368" s="28" t="str">
        <f>IF($D2368&gt;0,VLOOKUP($D2368,Iscrizioni!$A$2:$M$2502,9,FALSE),"-")</f>
        <v>-</v>
      </c>
      <c r="H2368" s="28" t="str">
        <f>IF($D2368&gt;0,VLOOKUP($D2368,Iscrizioni!$A$2:$M$2502,4,FALSE),"-")</f>
        <v>-</v>
      </c>
      <c r="I2368" s="27" t="str">
        <f>IF($D2368&gt;0,VLOOKUP($D2368,Iscrizioni!$A$2:$M$2502,5,FALSE),"-")</f>
        <v>-</v>
      </c>
      <c r="J2368" s="27" t="str">
        <f>IF($D2368&gt;0,VLOOKUP($D2368,Iscrizioni!$A$2:$M$2502,10,FALSE),"-")</f>
        <v>-</v>
      </c>
      <c r="K2368" s="27" t="str">
        <f t="shared" si="220"/>
        <v>-</v>
      </c>
      <c r="L2368" s="46" t="str">
        <f>IF($D2368&gt;0,VLOOKUP($D2368,Iscrizioni!$A$2:$M$2502,11,FALSE),"-")</f>
        <v>-</v>
      </c>
      <c r="M2368" s="27" t="str">
        <f>IF($D2368&gt;0,VLOOKUP($D2368,Iscrizioni!$A$2:$N$2502,12,FALSE),"-")</f>
        <v>-</v>
      </c>
      <c r="N2368" s="46" t="str">
        <f>IF($D2368&gt;0,VLOOKUP($D2368,Iscrizioni!$A$2:$M$2502,6,FALSE),"-")</f>
        <v>-</v>
      </c>
      <c r="O2368" s="107" t="str">
        <f>IF($D2368&gt;0,VLOOKUP($D2368,Iscrizioni!$A$2:$M$2502,7,FALSE),"-")</f>
        <v>-</v>
      </c>
      <c r="P2368" s="46" t="str">
        <f>IF($D2368&gt;0,VLOOKUP(LEFT($N2368,1),Regione!$A$2:$C$21,2,FALSE),"-")</f>
        <v>-</v>
      </c>
      <c r="Q2368" s="112" t="str">
        <f ca="1">IF($D2368&gt;0,NormalizzaTempo("D",CELL("tipo",$E2368),$E2368),"-")</f>
        <v>-</v>
      </c>
      <c r="R2368" s="27" t="str">
        <f>IF($D2368&gt;0,VLOOKUP($D2368,Iscrizioni!$A$2:$M$2502,13,FALSE),"-")</f>
        <v>-</v>
      </c>
      <c r="S2368" s="112" t="str">
        <f t="shared" si="223"/>
        <v>-</v>
      </c>
      <c r="T2368" s="112" t="str">
        <f>IF($D2368&gt;0,SUMIFS($S$3:$S2368,$X$3:$X2368,1,$J$3:$J2368,$J2368),"-")</f>
        <v>-</v>
      </c>
      <c r="U2368" s="112" t="str">
        <f t="shared" si="224"/>
        <v>-</v>
      </c>
      <c r="V2368" s="112" t="str">
        <f t="shared" si="221"/>
        <v>-</v>
      </c>
      <c r="W2368" s="27" t="str">
        <f>IF(LEN($C2368)=0,IF($D2368&gt;0,COUNTIFS($A$3:$A2368,$A2368),"-"),"Escluso")</f>
        <v>-</v>
      </c>
      <c r="X2368" s="2" t="str">
        <f>IF(LEN($C2368)=0,IF($D2368&gt;0,COUNTIFS($J$3:$J2368,$J2368,$C$3:$C2368,""),"-"),"Escluso")</f>
        <v>-</v>
      </c>
      <c r="Y2368" s="127" t="str">
        <f t="shared" si="225"/>
        <v>-</v>
      </c>
      <c r="Z2368" s="2" t="str">
        <f>IF($D2368&gt;0,COUNTIFS($O$3:$O2368,$O2368,$L$3:$L2368,$L2368,$I$3:$I2368,$I2368),"-")</f>
        <v>-</v>
      </c>
      <c r="AA2368" s="27" t="str">
        <f>IF($D2368&gt;0,IF(OR($Z2368 &gt;1,$L2368&lt;&gt;"Adulti"),0,VLOOKUP($P2368,Regione!$B$2:$C$22,2,FALSE)),"-")</f>
        <v>-</v>
      </c>
      <c r="AB2368" s="27" t="str">
        <f>IF($D2368&gt;0,IF(COUNTIFS($O$3:$O2368,$O2368,$L$3:$L2368,$L2368,$I$3:$I2368,$I2368) &gt;1,0,SUMIFS($Y$3:$Y$2503,$L$3:$L$2503,$L2368,$O$3:$O$2503,$O2368,$I$3:$I$2503,$I2368)),"-")</f>
        <v>-</v>
      </c>
      <c r="AC2368" s="27" t="str">
        <f t="shared" si="222"/>
        <v>-</v>
      </c>
    </row>
    <row r="2369" spans="1:29" s="1" customFormat="1">
      <c r="A2369" s="13"/>
      <c r="B2369" s="107" t="str">
        <f>IF(COUNTA($A2369)&gt;0,VLOOKUP($A2369,Corsa!$A$1:$F$43,2,FALSE),"-")</f>
        <v>-</v>
      </c>
      <c r="C2369" s="11"/>
      <c r="D2369" s="13"/>
      <c r="E2369" s="13"/>
      <c r="F2369" s="46" t="str">
        <f>IF(COUNTA($A2369)&gt;0,VLOOKUP($A2369,Corsa!$A$1:$F$43,3,FALSE),"-")</f>
        <v>-</v>
      </c>
      <c r="G2369" s="28" t="str">
        <f>IF($D2369&gt;0,VLOOKUP($D2369,Iscrizioni!$A$2:$M$2502,9,FALSE),"-")</f>
        <v>-</v>
      </c>
      <c r="H2369" s="28" t="str">
        <f>IF($D2369&gt;0,VLOOKUP($D2369,Iscrizioni!$A$2:$M$2502,4,FALSE),"-")</f>
        <v>-</v>
      </c>
      <c r="I2369" s="27" t="str">
        <f>IF($D2369&gt;0,VLOOKUP($D2369,Iscrizioni!$A$2:$M$2502,5,FALSE),"-")</f>
        <v>-</v>
      </c>
      <c r="J2369" s="27" t="str">
        <f>IF($D2369&gt;0,VLOOKUP($D2369,Iscrizioni!$A$2:$M$2502,10,FALSE),"-")</f>
        <v>-</v>
      </c>
      <c r="K2369" s="27" t="str">
        <f t="shared" si="220"/>
        <v>-</v>
      </c>
      <c r="L2369" s="46" t="str">
        <f>IF($D2369&gt;0,VLOOKUP($D2369,Iscrizioni!$A$2:$M$2502,11,FALSE),"-")</f>
        <v>-</v>
      </c>
      <c r="M2369" s="27" t="str">
        <f>IF($D2369&gt;0,VLOOKUP($D2369,Iscrizioni!$A$2:$N$2502,12,FALSE),"-")</f>
        <v>-</v>
      </c>
      <c r="N2369" s="46" t="str">
        <f>IF($D2369&gt;0,VLOOKUP($D2369,Iscrizioni!$A$2:$M$2502,6,FALSE),"-")</f>
        <v>-</v>
      </c>
      <c r="O2369" s="107" t="str">
        <f>IF($D2369&gt;0,VLOOKUP($D2369,Iscrizioni!$A$2:$M$2502,7,FALSE),"-")</f>
        <v>-</v>
      </c>
      <c r="P2369" s="46" t="str">
        <f>IF($D2369&gt;0,VLOOKUP(LEFT($N2369,1),Regione!$A$2:$C$21,2,FALSE),"-")</f>
        <v>-</v>
      </c>
      <c r="Q2369" s="112" t="str">
        <f ca="1">IF($D2369&gt;0,NormalizzaTempo("D",CELL("tipo",$E2369),$E2369),"-")</f>
        <v>-</v>
      </c>
      <c r="R2369" s="27" t="str">
        <f>IF($D2369&gt;0,VLOOKUP($D2369,Iscrizioni!$A$2:$M$2502,13,FALSE),"-")</f>
        <v>-</v>
      </c>
      <c r="S2369" s="112" t="str">
        <f t="shared" si="223"/>
        <v>-</v>
      </c>
      <c r="T2369" s="112" t="str">
        <f>IF($D2369&gt;0,SUMIFS($S$3:$S2369,$X$3:$X2369,1,$J$3:$J2369,$J2369),"-")</f>
        <v>-</v>
      </c>
      <c r="U2369" s="112" t="str">
        <f t="shared" si="224"/>
        <v>-</v>
      </c>
      <c r="V2369" s="112" t="str">
        <f t="shared" si="221"/>
        <v>-</v>
      </c>
      <c r="W2369" s="27" t="str">
        <f>IF(LEN($C2369)=0,IF($D2369&gt;0,COUNTIFS($A$3:$A2369,$A2369),"-"),"Escluso")</f>
        <v>-</v>
      </c>
      <c r="X2369" s="2" t="str">
        <f>IF(LEN($C2369)=0,IF($D2369&gt;0,COUNTIFS($J$3:$J2369,$J2369,$C$3:$C2369,""),"-"),"Escluso")</f>
        <v>-</v>
      </c>
      <c r="Y2369" s="127" t="str">
        <f t="shared" si="225"/>
        <v>-</v>
      </c>
      <c r="Z2369" s="2" t="str">
        <f>IF($D2369&gt;0,COUNTIFS($O$3:$O2369,$O2369,$L$3:$L2369,$L2369,$I$3:$I2369,$I2369),"-")</f>
        <v>-</v>
      </c>
      <c r="AA2369" s="27" t="str">
        <f>IF($D2369&gt;0,IF(OR($Z2369 &gt;1,$L2369&lt;&gt;"Adulti"),0,VLOOKUP($P2369,Regione!$B$2:$C$22,2,FALSE)),"-")</f>
        <v>-</v>
      </c>
      <c r="AB2369" s="27" t="str">
        <f>IF($D2369&gt;0,IF(COUNTIFS($O$3:$O2369,$O2369,$L$3:$L2369,$L2369,$I$3:$I2369,$I2369) &gt;1,0,SUMIFS($Y$3:$Y$2503,$L$3:$L$2503,$L2369,$O$3:$O$2503,$O2369,$I$3:$I$2503,$I2369)),"-")</f>
        <v>-</v>
      </c>
      <c r="AC2369" s="27" t="str">
        <f t="shared" si="222"/>
        <v>-</v>
      </c>
    </row>
    <row r="2370" spans="1:29" s="1" customFormat="1">
      <c r="A2370" s="13"/>
      <c r="B2370" s="107" t="str">
        <f>IF(COUNTA($A2370)&gt;0,VLOOKUP($A2370,Corsa!$A$1:$F$43,2,FALSE),"-")</f>
        <v>-</v>
      </c>
      <c r="C2370" s="11"/>
      <c r="D2370" s="13"/>
      <c r="E2370" s="13"/>
      <c r="F2370" s="46" t="str">
        <f>IF(COUNTA($A2370)&gt;0,VLOOKUP($A2370,Corsa!$A$1:$F$43,3,FALSE),"-")</f>
        <v>-</v>
      </c>
      <c r="G2370" s="28" t="str">
        <f>IF($D2370&gt;0,VLOOKUP($D2370,Iscrizioni!$A$2:$M$2502,9,FALSE),"-")</f>
        <v>-</v>
      </c>
      <c r="H2370" s="28" t="str">
        <f>IF($D2370&gt;0,VLOOKUP($D2370,Iscrizioni!$A$2:$M$2502,4,FALSE),"-")</f>
        <v>-</v>
      </c>
      <c r="I2370" s="27" t="str">
        <f>IF($D2370&gt;0,VLOOKUP($D2370,Iscrizioni!$A$2:$M$2502,5,FALSE),"-")</f>
        <v>-</v>
      </c>
      <c r="J2370" s="27" t="str">
        <f>IF($D2370&gt;0,VLOOKUP($D2370,Iscrizioni!$A$2:$M$2502,10,FALSE),"-")</f>
        <v>-</v>
      </c>
      <c r="K2370" s="27" t="str">
        <f t="shared" si="220"/>
        <v>-</v>
      </c>
      <c r="L2370" s="46" t="str">
        <f>IF($D2370&gt;0,VLOOKUP($D2370,Iscrizioni!$A$2:$M$2502,11,FALSE),"-")</f>
        <v>-</v>
      </c>
      <c r="M2370" s="27" t="str">
        <f>IF($D2370&gt;0,VLOOKUP($D2370,Iscrizioni!$A$2:$N$2502,12,FALSE),"-")</f>
        <v>-</v>
      </c>
      <c r="N2370" s="46" t="str">
        <f>IF($D2370&gt;0,VLOOKUP($D2370,Iscrizioni!$A$2:$M$2502,6,FALSE),"-")</f>
        <v>-</v>
      </c>
      <c r="O2370" s="107" t="str">
        <f>IF($D2370&gt;0,VLOOKUP($D2370,Iscrizioni!$A$2:$M$2502,7,FALSE),"-")</f>
        <v>-</v>
      </c>
      <c r="P2370" s="46" t="str">
        <f>IF($D2370&gt;0,VLOOKUP(LEFT($N2370,1),Regione!$A$2:$C$21,2,FALSE),"-")</f>
        <v>-</v>
      </c>
      <c r="Q2370" s="112" t="str">
        <f ca="1">IF($D2370&gt;0,NormalizzaTempo("D",CELL("tipo",$E2370),$E2370),"-")</f>
        <v>-</v>
      </c>
      <c r="R2370" s="27" t="str">
        <f>IF($D2370&gt;0,VLOOKUP($D2370,Iscrizioni!$A$2:$M$2502,13,FALSE),"-")</f>
        <v>-</v>
      </c>
      <c r="S2370" s="112" t="str">
        <f t="shared" si="223"/>
        <v>-</v>
      </c>
      <c r="T2370" s="112" t="str">
        <f>IF($D2370&gt;0,SUMIFS($S$3:$S2370,$X$3:$X2370,1,$J$3:$J2370,$J2370),"-")</f>
        <v>-</v>
      </c>
      <c r="U2370" s="112" t="str">
        <f t="shared" si="224"/>
        <v>-</v>
      </c>
      <c r="V2370" s="112" t="str">
        <f t="shared" si="221"/>
        <v>-</v>
      </c>
      <c r="W2370" s="27" t="str">
        <f>IF(LEN($C2370)=0,IF($D2370&gt;0,COUNTIFS($A$3:$A2370,$A2370),"-"),"Escluso")</f>
        <v>-</v>
      </c>
      <c r="X2370" s="2" t="str">
        <f>IF(LEN($C2370)=0,IF($D2370&gt;0,COUNTIFS($J$3:$J2370,$J2370,$C$3:$C2370,""),"-"),"Escluso")</f>
        <v>-</v>
      </c>
      <c r="Y2370" s="127" t="str">
        <f t="shared" si="225"/>
        <v>-</v>
      </c>
      <c r="Z2370" s="2" t="str">
        <f>IF($D2370&gt;0,COUNTIFS($O$3:$O2370,$O2370,$L$3:$L2370,$L2370,$I$3:$I2370,$I2370),"-")</f>
        <v>-</v>
      </c>
      <c r="AA2370" s="27" t="str">
        <f>IF($D2370&gt;0,IF(OR($Z2370 &gt;1,$L2370&lt;&gt;"Adulti"),0,VLOOKUP($P2370,Regione!$B$2:$C$22,2,FALSE)),"-")</f>
        <v>-</v>
      </c>
      <c r="AB2370" s="27" t="str">
        <f>IF($D2370&gt;0,IF(COUNTIFS($O$3:$O2370,$O2370,$L$3:$L2370,$L2370,$I$3:$I2370,$I2370) &gt;1,0,SUMIFS($Y$3:$Y$2503,$L$3:$L$2503,$L2370,$O$3:$O$2503,$O2370,$I$3:$I$2503,$I2370)),"-")</f>
        <v>-</v>
      </c>
      <c r="AC2370" s="27" t="str">
        <f t="shared" si="222"/>
        <v>-</v>
      </c>
    </row>
    <row r="2371" spans="1:29" s="1" customFormat="1">
      <c r="A2371" s="13"/>
      <c r="B2371" s="107" t="str">
        <f>IF(COUNTA($A2371)&gt;0,VLOOKUP($A2371,Corsa!$A$1:$F$43,2,FALSE),"-")</f>
        <v>-</v>
      </c>
      <c r="C2371" s="11"/>
      <c r="D2371" s="13"/>
      <c r="E2371" s="13"/>
      <c r="F2371" s="46" t="str">
        <f>IF(COUNTA($A2371)&gt;0,VLOOKUP($A2371,Corsa!$A$1:$F$43,3,FALSE),"-")</f>
        <v>-</v>
      </c>
      <c r="G2371" s="28" t="str">
        <f>IF($D2371&gt;0,VLOOKUP($D2371,Iscrizioni!$A$2:$M$2502,9,FALSE),"-")</f>
        <v>-</v>
      </c>
      <c r="H2371" s="28" t="str">
        <f>IF($D2371&gt;0,VLOOKUP($D2371,Iscrizioni!$A$2:$M$2502,4,FALSE),"-")</f>
        <v>-</v>
      </c>
      <c r="I2371" s="27" t="str">
        <f>IF($D2371&gt;0,VLOOKUP($D2371,Iscrizioni!$A$2:$M$2502,5,FALSE),"-")</f>
        <v>-</v>
      </c>
      <c r="J2371" s="27" t="str">
        <f>IF($D2371&gt;0,VLOOKUP($D2371,Iscrizioni!$A$2:$M$2502,10,FALSE),"-")</f>
        <v>-</v>
      </c>
      <c r="K2371" s="27" t="str">
        <f t="shared" ref="K2371:K2434" si="226">IF(D2371&gt;0,IF(IFERROR(SEARCH(J2371,F2371),0)=0,"Verifica","ok"),"-")</f>
        <v>-</v>
      </c>
      <c r="L2371" s="46" t="str">
        <f>IF($D2371&gt;0,VLOOKUP($D2371,Iscrizioni!$A$2:$M$2502,11,FALSE),"-")</f>
        <v>-</v>
      </c>
      <c r="M2371" s="27" t="str">
        <f>IF($D2371&gt;0,VLOOKUP($D2371,Iscrizioni!$A$2:$N$2502,12,FALSE),"-")</f>
        <v>-</v>
      </c>
      <c r="N2371" s="46" t="str">
        <f>IF($D2371&gt;0,VLOOKUP($D2371,Iscrizioni!$A$2:$M$2502,6,FALSE),"-")</f>
        <v>-</v>
      </c>
      <c r="O2371" s="107" t="str">
        <f>IF($D2371&gt;0,VLOOKUP($D2371,Iscrizioni!$A$2:$M$2502,7,FALSE),"-")</f>
        <v>-</v>
      </c>
      <c r="P2371" s="46" t="str">
        <f>IF($D2371&gt;0,VLOOKUP(LEFT($N2371,1),Regione!$A$2:$C$21,2,FALSE),"-")</f>
        <v>-</v>
      </c>
      <c r="Q2371" s="112" t="str">
        <f ca="1">IF($D2371&gt;0,NormalizzaTempo("D",CELL("tipo",$E2371),$E2371),"-")</f>
        <v>-</v>
      </c>
      <c r="R2371" s="27" t="str">
        <f>IF($D2371&gt;0,VLOOKUP($D2371,Iscrizioni!$A$2:$M$2502,13,FALSE),"-")</f>
        <v>-</v>
      </c>
      <c r="S2371" s="112" t="str">
        <f t="shared" si="223"/>
        <v>-</v>
      </c>
      <c r="T2371" s="112" t="str">
        <f>IF($D2371&gt;0,SUMIFS($S$3:$S2371,$X$3:$X2371,1,$J$3:$J2371,$J2371),"-")</f>
        <v>-</v>
      </c>
      <c r="U2371" s="112" t="str">
        <f t="shared" si="224"/>
        <v>-</v>
      </c>
      <c r="V2371" s="112" t="str">
        <f t="shared" si="221"/>
        <v>-</v>
      </c>
      <c r="W2371" s="27" t="str">
        <f>IF(LEN($C2371)=0,IF($D2371&gt;0,COUNTIFS($A$3:$A2371,$A2371),"-"),"Escluso")</f>
        <v>-</v>
      </c>
      <c r="X2371" s="2" t="str">
        <f>IF(LEN($C2371)=0,IF($D2371&gt;0,COUNTIFS($J$3:$J2371,$J2371,$C$3:$C2371,""),"-"),"Escluso")</f>
        <v>-</v>
      </c>
      <c r="Y2371" s="127" t="str">
        <f t="shared" si="225"/>
        <v>-</v>
      </c>
      <c r="Z2371" s="2" t="str">
        <f>IF($D2371&gt;0,COUNTIFS($O$3:$O2371,$O2371,$L$3:$L2371,$L2371,$I$3:$I2371,$I2371),"-")</f>
        <v>-</v>
      </c>
      <c r="AA2371" s="27" t="str">
        <f>IF($D2371&gt;0,IF(OR($Z2371 &gt;1,$L2371&lt;&gt;"Adulti"),0,VLOOKUP($P2371,Regione!$B$2:$C$22,2,FALSE)),"-")</f>
        <v>-</v>
      </c>
      <c r="AB2371" s="27" t="str">
        <f>IF($D2371&gt;0,IF(COUNTIFS($O$3:$O2371,$O2371,$L$3:$L2371,$L2371,$I$3:$I2371,$I2371) &gt;1,0,SUMIFS($Y$3:$Y$2503,$L$3:$L$2503,$L2371,$O$3:$O$2503,$O2371,$I$3:$I$2503,$I2371)),"-")</f>
        <v>-</v>
      </c>
      <c r="AC2371" s="27" t="str">
        <f t="shared" si="222"/>
        <v>-</v>
      </c>
    </row>
    <row r="2372" spans="1:29" s="1" customFormat="1">
      <c r="A2372" s="13"/>
      <c r="B2372" s="107" t="str">
        <f>IF(COUNTA($A2372)&gt;0,VLOOKUP($A2372,Corsa!$A$1:$F$43,2,FALSE),"-")</f>
        <v>-</v>
      </c>
      <c r="C2372" s="11"/>
      <c r="D2372" s="13"/>
      <c r="E2372" s="13"/>
      <c r="F2372" s="46" t="str">
        <f>IF(COUNTA($A2372)&gt;0,VLOOKUP($A2372,Corsa!$A$1:$F$43,3,FALSE),"-")</f>
        <v>-</v>
      </c>
      <c r="G2372" s="28" t="str">
        <f>IF($D2372&gt;0,VLOOKUP($D2372,Iscrizioni!$A$2:$M$2502,9,FALSE),"-")</f>
        <v>-</v>
      </c>
      <c r="H2372" s="28" t="str">
        <f>IF($D2372&gt;0,VLOOKUP($D2372,Iscrizioni!$A$2:$M$2502,4,FALSE),"-")</f>
        <v>-</v>
      </c>
      <c r="I2372" s="27" t="str">
        <f>IF($D2372&gt;0,VLOOKUP($D2372,Iscrizioni!$A$2:$M$2502,5,FALSE),"-")</f>
        <v>-</v>
      </c>
      <c r="J2372" s="27" t="str">
        <f>IF($D2372&gt;0,VLOOKUP($D2372,Iscrizioni!$A$2:$M$2502,10,FALSE),"-")</f>
        <v>-</v>
      </c>
      <c r="K2372" s="27" t="str">
        <f t="shared" si="226"/>
        <v>-</v>
      </c>
      <c r="L2372" s="46" t="str">
        <f>IF($D2372&gt;0,VLOOKUP($D2372,Iscrizioni!$A$2:$M$2502,11,FALSE),"-")</f>
        <v>-</v>
      </c>
      <c r="M2372" s="27" t="str">
        <f>IF($D2372&gt;0,VLOOKUP($D2372,Iscrizioni!$A$2:$N$2502,12,FALSE),"-")</f>
        <v>-</v>
      </c>
      <c r="N2372" s="46" t="str">
        <f>IF($D2372&gt;0,VLOOKUP($D2372,Iscrizioni!$A$2:$M$2502,6,FALSE),"-")</f>
        <v>-</v>
      </c>
      <c r="O2372" s="107" t="str">
        <f>IF($D2372&gt;0,VLOOKUP($D2372,Iscrizioni!$A$2:$M$2502,7,FALSE),"-")</f>
        <v>-</v>
      </c>
      <c r="P2372" s="46" t="str">
        <f>IF($D2372&gt;0,VLOOKUP(LEFT($N2372,1),Regione!$A$2:$C$21,2,FALSE),"-")</f>
        <v>-</v>
      </c>
      <c r="Q2372" s="112" t="str">
        <f ca="1">IF($D2372&gt;0,NormalizzaTempo("D",CELL("tipo",$E2372),$E2372),"-")</f>
        <v>-</v>
      </c>
      <c r="R2372" s="27" t="str">
        <f>IF($D2372&gt;0,VLOOKUP($D2372,Iscrizioni!$A$2:$M$2502,13,FALSE),"-")</f>
        <v>-</v>
      </c>
      <c r="S2372" s="112" t="str">
        <f t="shared" si="223"/>
        <v>-</v>
      </c>
      <c r="T2372" s="112" t="str">
        <f>IF($D2372&gt;0,SUMIFS($S$3:$S2372,$X$3:$X2372,1,$J$3:$J2372,$J2372),"-")</f>
        <v>-</v>
      </c>
      <c r="U2372" s="112" t="str">
        <f t="shared" si="224"/>
        <v>-</v>
      </c>
      <c r="V2372" s="112" t="str">
        <f t="shared" ref="V2372:V2435" si="227">IF(OR(AND($L2372="Adulti",LEN($C2372)=0,$U2372&lt;=$U$1), AND(OR($L2372="Giovanile",$L2372="Promozionale"),LEN($C2372)=0) ), "ok","-")</f>
        <v>-</v>
      </c>
      <c r="W2372" s="27" t="str">
        <f>IF(LEN($C2372)=0,IF($D2372&gt;0,COUNTIFS($A$3:$A2372,$A2372),"-"),"Escluso")</f>
        <v>-</v>
      </c>
      <c r="X2372" s="2" t="str">
        <f>IF(LEN($C2372)=0,IF($D2372&gt;0,COUNTIFS($J$3:$J2372,$J2372,$C$3:$C2372,""),"-"),"Escluso")</f>
        <v>-</v>
      </c>
      <c r="Y2372" s="127" t="str">
        <f t="shared" si="225"/>
        <v>-</v>
      </c>
      <c r="Z2372" s="2" t="str">
        <f>IF($D2372&gt;0,COUNTIFS($O$3:$O2372,$O2372,$L$3:$L2372,$L2372,$I$3:$I2372,$I2372),"-")</f>
        <v>-</v>
      </c>
      <c r="AA2372" s="27" t="str">
        <f>IF($D2372&gt;0,IF(OR($Z2372 &gt;1,$L2372&lt;&gt;"Adulti"),0,VLOOKUP($P2372,Regione!$B$2:$C$22,2,FALSE)),"-")</f>
        <v>-</v>
      </c>
      <c r="AB2372" s="27" t="str">
        <f>IF($D2372&gt;0,IF(COUNTIFS($O$3:$O2372,$O2372,$L$3:$L2372,$L2372,$I$3:$I2372,$I2372) &gt;1,0,SUMIFS($Y$3:$Y$2503,$L$3:$L$2503,$L2372,$O$3:$O$2503,$O2372,$I$3:$I$2503,$I2372)),"-")</f>
        <v>-</v>
      </c>
      <c r="AC2372" s="27" t="str">
        <f t="shared" si="222"/>
        <v>-</v>
      </c>
    </row>
    <row r="2373" spans="1:29" s="1" customFormat="1">
      <c r="A2373" s="13"/>
      <c r="B2373" s="107" t="str">
        <f>IF(COUNTA($A2373)&gt;0,VLOOKUP($A2373,Corsa!$A$1:$F$43,2,FALSE),"-")</f>
        <v>-</v>
      </c>
      <c r="C2373" s="11"/>
      <c r="D2373" s="13"/>
      <c r="E2373" s="13"/>
      <c r="F2373" s="46" t="str">
        <f>IF(COUNTA($A2373)&gt;0,VLOOKUP($A2373,Corsa!$A$1:$F$43,3,FALSE),"-")</f>
        <v>-</v>
      </c>
      <c r="G2373" s="28" t="str">
        <f>IF($D2373&gt;0,VLOOKUP($D2373,Iscrizioni!$A$2:$M$2502,9,FALSE),"-")</f>
        <v>-</v>
      </c>
      <c r="H2373" s="28" t="str">
        <f>IF($D2373&gt;0,VLOOKUP($D2373,Iscrizioni!$A$2:$M$2502,4,FALSE),"-")</f>
        <v>-</v>
      </c>
      <c r="I2373" s="27" t="str">
        <f>IF($D2373&gt;0,VLOOKUP($D2373,Iscrizioni!$A$2:$M$2502,5,FALSE),"-")</f>
        <v>-</v>
      </c>
      <c r="J2373" s="27" t="str">
        <f>IF($D2373&gt;0,VLOOKUP($D2373,Iscrizioni!$A$2:$M$2502,10,FALSE),"-")</f>
        <v>-</v>
      </c>
      <c r="K2373" s="27" t="str">
        <f t="shared" si="226"/>
        <v>-</v>
      </c>
      <c r="L2373" s="46" t="str">
        <f>IF($D2373&gt;0,VLOOKUP($D2373,Iscrizioni!$A$2:$M$2502,11,FALSE),"-")</f>
        <v>-</v>
      </c>
      <c r="M2373" s="27" t="str">
        <f>IF($D2373&gt;0,VLOOKUP($D2373,Iscrizioni!$A$2:$N$2502,12,FALSE),"-")</f>
        <v>-</v>
      </c>
      <c r="N2373" s="46" t="str">
        <f>IF($D2373&gt;0,VLOOKUP($D2373,Iscrizioni!$A$2:$M$2502,6,FALSE),"-")</f>
        <v>-</v>
      </c>
      <c r="O2373" s="107" t="str">
        <f>IF($D2373&gt;0,VLOOKUP($D2373,Iscrizioni!$A$2:$M$2502,7,FALSE),"-")</f>
        <v>-</v>
      </c>
      <c r="P2373" s="46" t="str">
        <f>IF($D2373&gt;0,VLOOKUP(LEFT($N2373,1),Regione!$A$2:$C$21,2,FALSE),"-")</f>
        <v>-</v>
      </c>
      <c r="Q2373" s="112" t="str">
        <f ca="1">IF($D2373&gt;0,NormalizzaTempo("D",CELL("tipo",$E2373),$E2373),"-")</f>
        <v>-</v>
      </c>
      <c r="R2373" s="27" t="str">
        <f>IF($D2373&gt;0,VLOOKUP($D2373,Iscrizioni!$A$2:$M$2502,13,FALSE),"-")</f>
        <v>-</v>
      </c>
      <c r="S2373" s="112" t="str">
        <f t="shared" si="223"/>
        <v>-</v>
      </c>
      <c r="T2373" s="112" t="str">
        <f>IF($D2373&gt;0,SUMIFS($S$3:$S2373,$X$3:$X2373,1,$J$3:$J2373,$J2373),"-")</f>
        <v>-</v>
      </c>
      <c r="U2373" s="112" t="str">
        <f t="shared" si="224"/>
        <v>-</v>
      </c>
      <c r="V2373" s="112" t="str">
        <f t="shared" si="227"/>
        <v>-</v>
      </c>
      <c r="W2373" s="27" t="str">
        <f>IF(LEN($C2373)=0,IF($D2373&gt;0,COUNTIFS($A$3:$A2373,$A2373),"-"),"Escluso")</f>
        <v>-</v>
      </c>
      <c r="X2373" s="2" t="str">
        <f>IF(LEN($C2373)=0,IF($D2373&gt;0,COUNTIFS($J$3:$J2373,$J2373,$C$3:$C2373,""),"-"),"Escluso")</f>
        <v>-</v>
      </c>
      <c r="Y2373" s="127" t="str">
        <f t="shared" si="225"/>
        <v>-</v>
      </c>
      <c r="Z2373" s="2" t="str">
        <f>IF($D2373&gt;0,COUNTIFS($O$3:$O2373,$O2373,$L$3:$L2373,$L2373,$I$3:$I2373,$I2373),"-")</f>
        <v>-</v>
      </c>
      <c r="AA2373" s="27" t="str">
        <f>IF($D2373&gt;0,IF(OR($Z2373 &gt;1,$L2373&lt;&gt;"Adulti"),0,VLOOKUP($P2373,Regione!$B$2:$C$22,2,FALSE)),"-")</f>
        <v>-</v>
      </c>
      <c r="AB2373" s="27" t="str">
        <f>IF($D2373&gt;0,IF(COUNTIFS($O$3:$O2373,$O2373,$L$3:$L2373,$L2373,$I$3:$I2373,$I2373) &gt;1,0,SUMIFS($Y$3:$Y$2503,$L$3:$L$2503,$L2373,$O$3:$O$2503,$O2373,$I$3:$I$2503,$I2373)),"-")</f>
        <v>-</v>
      </c>
      <c r="AC2373" s="27" t="str">
        <f t="shared" si="222"/>
        <v>-</v>
      </c>
    </row>
    <row r="2374" spans="1:29" s="1" customFormat="1">
      <c r="A2374" s="13"/>
      <c r="B2374" s="107" t="str">
        <f>IF(COUNTA($A2374)&gt;0,VLOOKUP($A2374,Corsa!$A$1:$F$43,2,FALSE),"-")</f>
        <v>-</v>
      </c>
      <c r="C2374" s="11"/>
      <c r="D2374" s="13"/>
      <c r="E2374" s="13"/>
      <c r="F2374" s="46" t="str">
        <f>IF(COUNTA($A2374)&gt;0,VLOOKUP($A2374,Corsa!$A$1:$F$43,3,FALSE),"-")</f>
        <v>-</v>
      </c>
      <c r="G2374" s="28" t="str">
        <f>IF($D2374&gt;0,VLOOKUP($D2374,Iscrizioni!$A$2:$M$2502,9,FALSE),"-")</f>
        <v>-</v>
      </c>
      <c r="H2374" s="28" t="str">
        <f>IF($D2374&gt;0,VLOOKUP($D2374,Iscrizioni!$A$2:$M$2502,4,FALSE),"-")</f>
        <v>-</v>
      </c>
      <c r="I2374" s="27" t="str">
        <f>IF($D2374&gt;0,VLOOKUP($D2374,Iscrizioni!$A$2:$M$2502,5,FALSE),"-")</f>
        <v>-</v>
      </c>
      <c r="J2374" s="27" t="str">
        <f>IF($D2374&gt;0,VLOOKUP($D2374,Iscrizioni!$A$2:$M$2502,10,FALSE),"-")</f>
        <v>-</v>
      </c>
      <c r="K2374" s="27" t="str">
        <f t="shared" si="226"/>
        <v>-</v>
      </c>
      <c r="L2374" s="46" t="str">
        <f>IF($D2374&gt;0,VLOOKUP($D2374,Iscrizioni!$A$2:$M$2502,11,FALSE),"-")</f>
        <v>-</v>
      </c>
      <c r="M2374" s="27" t="str">
        <f>IF($D2374&gt;0,VLOOKUP($D2374,Iscrizioni!$A$2:$N$2502,12,FALSE),"-")</f>
        <v>-</v>
      </c>
      <c r="N2374" s="46" t="str">
        <f>IF($D2374&gt;0,VLOOKUP($D2374,Iscrizioni!$A$2:$M$2502,6,FALSE),"-")</f>
        <v>-</v>
      </c>
      <c r="O2374" s="107" t="str">
        <f>IF($D2374&gt;0,VLOOKUP($D2374,Iscrizioni!$A$2:$M$2502,7,FALSE),"-")</f>
        <v>-</v>
      </c>
      <c r="P2374" s="46" t="str">
        <f>IF($D2374&gt;0,VLOOKUP(LEFT($N2374,1),Regione!$A$2:$C$21,2,FALSE),"-")</f>
        <v>-</v>
      </c>
      <c r="Q2374" s="112" t="str">
        <f ca="1">IF($D2374&gt;0,NormalizzaTempo("D",CELL("tipo",$E2374),$E2374),"-")</f>
        <v>-</v>
      </c>
      <c r="R2374" s="27" t="str">
        <f>IF($D2374&gt;0,VLOOKUP($D2374,Iscrizioni!$A$2:$M$2502,13,FALSE),"-")</f>
        <v>-</v>
      </c>
      <c r="S2374" s="112" t="str">
        <f t="shared" si="223"/>
        <v>-</v>
      </c>
      <c r="T2374" s="112" t="str">
        <f>IF($D2374&gt;0,SUMIFS($S$3:$S2374,$X$3:$X2374,1,$J$3:$J2374,$J2374),"-")</f>
        <v>-</v>
      </c>
      <c r="U2374" s="112" t="str">
        <f t="shared" si="224"/>
        <v>-</v>
      </c>
      <c r="V2374" s="112" t="str">
        <f t="shared" si="227"/>
        <v>-</v>
      </c>
      <c r="W2374" s="27" t="str">
        <f>IF(LEN($C2374)=0,IF($D2374&gt;0,COUNTIFS($A$3:$A2374,$A2374),"-"),"Escluso")</f>
        <v>-</v>
      </c>
      <c r="X2374" s="2" t="str">
        <f>IF(LEN($C2374)=0,IF($D2374&gt;0,COUNTIFS($J$3:$J2374,$J2374,$C$3:$C2374,""),"-"),"Escluso")</f>
        <v>-</v>
      </c>
      <c r="Y2374" s="127" t="str">
        <f t="shared" si="225"/>
        <v>-</v>
      </c>
      <c r="Z2374" s="2" t="str">
        <f>IF($D2374&gt;0,COUNTIFS($O$3:$O2374,$O2374,$L$3:$L2374,$L2374,$I$3:$I2374,$I2374),"-")</f>
        <v>-</v>
      </c>
      <c r="AA2374" s="27" t="str">
        <f>IF($D2374&gt;0,IF(OR($Z2374 &gt;1,$L2374&lt;&gt;"Adulti"),0,VLOOKUP($P2374,Regione!$B$2:$C$22,2,FALSE)),"-")</f>
        <v>-</v>
      </c>
      <c r="AB2374" s="27" t="str">
        <f>IF($D2374&gt;0,IF(COUNTIFS($O$3:$O2374,$O2374,$L$3:$L2374,$L2374,$I$3:$I2374,$I2374) &gt;1,0,SUMIFS($Y$3:$Y$2503,$L$3:$L$2503,$L2374,$O$3:$O$2503,$O2374,$I$3:$I$2503,$I2374)),"-")</f>
        <v>-</v>
      </c>
      <c r="AC2374" s="27" t="str">
        <f t="shared" si="222"/>
        <v>-</v>
      </c>
    </row>
    <row r="2375" spans="1:29" s="1" customFormat="1">
      <c r="A2375" s="13"/>
      <c r="B2375" s="107" t="str">
        <f>IF(COUNTA($A2375)&gt;0,VLOOKUP($A2375,Corsa!$A$1:$F$43,2,FALSE),"-")</f>
        <v>-</v>
      </c>
      <c r="C2375" s="11"/>
      <c r="D2375" s="13"/>
      <c r="E2375" s="13"/>
      <c r="F2375" s="46" t="str">
        <f>IF(COUNTA($A2375)&gt;0,VLOOKUP($A2375,Corsa!$A$1:$F$43,3,FALSE),"-")</f>
        <v>-</v>
      </c>
      <c r="G2375" s="28" t="str">
        <f>IF($D2375&gt;0,VLOOKUP($D2375,Iscrizioni!$A$2:$M$2502,9,FALSE),"-")</f>
        <v>-</v>
      </c>
      <c r="H2375" s="28" t="str">
        <f>IF($D2375&gt;0,VLOOKUP($D2375,Iscrizioni!$A$2:$M$2502,4,FALSE),"-")</f>
        <v>-</v>
      </c>
      <c r="I2375" s="27" t="str">
        <f>IF($D2375&gt;0,VLOOKUP($D2375,Iscrizioni!$A$2:$M$2502,5,FALSE),"-")</f>
        <v>-</v>
      </c>
      <c r="J2375" s="27" t="str">
        <f>IF($D2375&gt;0,VLOOKUP($D2375,Iscrizioni!$A$2:$M$2502,10,FALSE),"-")</f>
        <v>-</v>
      </c>
      <c r="K2375" s="27" t="str">
        <f t="shared" si="226"/>
        <v>-</v>
      </c>
      <c r="L2375" s="46" t="str">
        <f>IF($D2375&gt;0,VLOOKUP($D2375,Iscrizioni!$A$2:$M$2502,11,FALSE),"-")</f>
        <v>-</v>
      </c>
      <c r="M2375" s="27" t="str">
        <f>IF($D2375&gt;0,VLOOKUP($D2375,Iscrizioni!$A$2:$N$2502,12,FALSE),"-")</f>
        <v>-</v>
      </c>
      <c r="N2375" s="46" t="str">
        <f>IF($D2375&gt;0,VLOOKUP($D2375,Iscrizioni!$A$2:$M$2502,6,FALSE),"-")</f>
        <v>-</v>
      </c>
      <c r="O2375" s="107" t="str">
        <f>IF($D2375&gt;0,VLOOKUP($D2375,Iscrizioni!$A$2:$M$2502,7,FALSE),"-")</f>
        <v>-</v>
      </c>
      <c r="P2375" s="46" t="str">
        <f>IF($D2375&gt;0,VLOOKUP(LEFT($N2375,1),Regione!$A$2:$C$21,2,FALSE),"-")</f>
        <v>-</v>
      </c>
      <c r="Q2375" s="112" t="str">
        <f ca="1">IF($D2375&gt;0,NormalizzaTempo("D",CELL("tipo",$E2375),$E2375),"-")</f>
        <v>-</v>
      </c>
      <c r="R2375" s="27" t="str">
        <f>IF($D2375&gt;0,VLOOKUP($D2375,Iscrizioni!$A$2:$M$2502,13,FALSE),"-")</f>
        <v>-</v>
      </c>
      <c r="S2375" s="112" t="str">
        <f t="shared" si="223"/>
        <v>-</v>
      </c>
      <c r="T2375" s="112" t="str">
        <f>IF($D2375&gt;0,SUMIFS($S$3:$S2375,$X$3:$X2375,1,$J$3:$J2375,$J2375),"-")</f>
        <v>-</v>
      </c>
      <c r="U2375" s="112" t="str">
        <f t="shared" si="224"/>
        <v>-</v>
      </c>
      <c r="V2375" s="112" t="str">
        <f t="shared" si="227"/>
        <v>-</v>
      </c>
      <c r="W2375" s="27" t="str">
        <f>IF(LEN($C2375)=0,IF($D2375&gt;0,COUNTIFS($A$3:$A2375,$A2375),"-"),"Escluso")</f>
        <v>-</v>
      </c>
      <c r="X2375" s="2" t="str">
        <f>IF(LEN($C2375)=0,IF($D2375&gt;0,COUNTIFS($J$3:$J2375,$J2375,$C$3:$C2375,""),"-"),"Escluso")</f>
        <v>-</v>
      </c>
      <c r="Y2375" s="127" t="str">
        <f t="shared" si="225"/>
        <v>-</v>
      </c>
      <c r="Z2375" s="2" t="str">
        <f>IF($D2375&gt;0,COUNTIFS($O$3:$O2375,$O2375,$L$3:$L2375,$L2375,$I$3:$I2375,$I2375),"-")</f>
        <v>-</v>
      </c>
      <c r="AA2375" s="27" t="str">
        <f>IF($D2375&gt;0,IF(OR($Z2375 &gt;1,$L2375&lt;&gt;"Adulti"),0,VLOOKUP($P2375,Regione!$B$2:$C$22,2,FALSE)),"-")</f>
        <v>-</v>
      </c>
      <c r="AB2375" s="27" t="str">
        <f>IF($D2375&gt;0,IF(COUNTIFS($O$3:$O2375,$O2375,$L$3:$L2375,$L2375,$I$3:$I2375,$I2375) &gt;1,0,SUMIFS($Y$3:$Y$2503,$L$3:$L$2503,$L2375,$O$3:$O$2503,$O2375,$I$3:$I$2503,$I2375)),"-")</f>
        <v>-</v>
      </c>
      <c r="AC2375" s="27" t="str">
        <f t="shared" si="222"/>
        <v>-</v>
      </c>
    </row>
    <row r="2376" spans="1:29" s="1" customFormat="1">
      <c r="A2376" s="13"/>
      <c r="B2376" s="107" t="str">
        <f>IF(COUNTA($A2376)&gt;0,VLOOKUP($A2376,Corsa!$A$1:$F$43,2,FALSE),"-")</f>
        <v>-</v>
      </c>
      <c r="C2376" s="11"/>
      <c r="D2376" s="13"/>
      <c r="E2376" s="13"/>
      <c r="F2376" s="46" t="str">
        <f>IF(COUNTA($A2376)&gt;0,VLOOKUP($A2376,Corsa!$A$1:$F$43,3,FALSE),"-")</f>
        <v>-</v>
      </c>
      <c r="G2376" s="28" t="str">
        <f>IF($D2376&gt;0,VLOOKUP($D2376,Iscrizioni!$A$2:$M$2502,9,FALSE),"-")</f>
        <v>-</v>
      </c>
      <c r="H2376" s="28" t="str">
        <f>IF($D2376&gt;0,VLOOKUP($D2376,Iscrizioni!$A$2:$M$2502,4,FALSE),"-")</f>
        <v>-</v>
      </c>
      <c r="I2376" s="27" t="str">
        <f>IF($D2376&gt;0,VLOOKUP($D2376,Iscrizioni!$A$2:$M$2502,5,FALSE),"-")</f>
        <v>-</v>
      </c>
      <c r="J2376" s="27" t="str">
        <f>IF($D2376&gt;0,VLOOKUP($D2376,Iscrizioni!$A$2:$M$2502,10,FALSE),"-")</f>
        <v>-</v>
      </c>
      <c r="K2376" s="27" t="str">
        <f t="shared" si="226"/>
        <v>-</v>
      </c>
      <c r="L2376" s="46" t="str">
        <f>IF($D2376&gt;0,VLOOKUP($D2376,Iscrizioni!$A$2:$M$2502,11,FALSE),"-")</f>
        <v>-</v>
      </c>
      <c r="M2376" s="27" t="str">
        <f>IF($D2376&gt;0,VLOOKUP($D2376,Iscrizioni!$A$2:$N$2502,12,FALSE),"-")</f>
        <v>-</v>
      </c>
      <c r="N2376" s="46" t="str">
        <f>IF($D2376&gt;0,VLOOKUP($D2376,Iscrizioni!$A$2:$M$2502,6,FALSE),"-")</f>
        <v>-</v>
      </c>
      <c r="O2376" s="107" t="str">
        <f>IF($D2376&gt;0,VLOOKUP($D2376,Iscrizioni!$A$2:$M$2502,7,FALSE),"-")</f>
        <v>-</v>
      </c>
      <c r="P2376" s="46" t="str">
        <f>IF($D2376&gt;0,VLOOKUP(LEFT($N2376,1),Regione!$A$2:$C$21,2,FALSE),"-")</f>
        <v>-</v>
      </c>
      <c r="Q2376" s="112" t="str">
        <f ca="1">IF($D2376&gt;0,NormalizzaTempo("D",CELL("tipo",$E2376),$E2376),"-")</f>
        <v>-</v>
      </c>
      <c r="R2376" s="27" t="str">
        <f>IF($D2376&gt;0,VLOOKUP($D2376,Iscrizioni!$A$2:$M$2502,13,FALSE),"-")</f>
        <v>-</v>
      </c>
      <c r="S2376" s="112" t="str">
        <f t="shared" si="223"/>
        <v>-</v>
      </c>
      <c r="T2376" s="112" t="str">
        <f>IF($D2376&gt;0,SUMIFS($S$3:$S2376,$X$3:$X2376,1,$J$3:$J2376,$J2376),"-")</f>
        <v>-</v>
      </c>
      <c r="U2376" s="112" t="str">
        <f t="shared" si="224"/>
        <v>-</v>
      </c>
      <c r="V2376" s="112" t="str">
        <f t="shared" si="227"/>
        <v>-</v>
      </c>
      <c r="W2376" s="27" t="str">
        <f>IF(LEN($C2376)=0,IF($D2376&gt;0,COUNTIFS($A$3:$A2376,$A2376),"-"),"Escluso")</f>
        <v>-</v>
      </c>
      <c r="X2376" s="2" t="str">
        <f>IF(LEN($C2376)=0,IF($D2376&gt;0,COUNTIFS($J$3:$J2376,$J2376,$C$3:$C2376,""),"-"),"Escluso")</f>
        <v>-</v>
      </c>
      <c r="Y2376" s="127" t="str">
        <f t="shared" si="225"/>
        <v>-</v>
      </c>
      <c r="Z2376" s="2" t="str">
        <f>IF($D2376&gt;0,COUNTIFS($O$3:$O2376,$O2376,$L$3:$L2376,$L2376,$I$3:$I2376,$I2376),"-")</f>
        <v>-</v>
      </c>
      <c r="AA2376" s="27" t="str">
        <f>IF($D2376&gt;0,IF(OR($Z2376 &gt;1,$L2376&lt;&gt;"Adulti"),0,VLOOKUP($P2376,Regione!$B$2:$C$22,2,FALSE)),"-")</f>
        <v>-</v>
      </c>
      <c r="AB2376" s="27" t="str">
        <f>IF($D2376&gt;0,IF(COUNTIFS($O$3:$O2376,$O2376,$L$3:$L2376,$L2376,$I$3:$I2376,$I2376) &gt;1,0,SUMIFS($Y$3:$Y$2503,$L$3:$L$2503,$L2376,$O$3:$O$2503,$O2376,$I$3:$I$2503,$I2376)),"-")</f>
        <v>-</v>
      </c>
      <c r="AC2376" s="27" t="str">
        <f t="shared" si="222"/>
        <v>-</v>
      </c>
    </row>
    <row r="2377" spans="1:29" s="1" customFormat="1">
      <c r="A2377" s="13"/>
      <c r="B2377" s="107" t="str">
        <f>IF(COUNTA($A2377)&gt;0,VLOOKUP($A2377,Corsa!$A$1:$F$43,2,FALSE),"-")</f>
        <v>-</v>
      </c>
      <c r="C2377" s="11"/>
      <c r="D2377" s="13"/>
      <c r="E2377" s="13"/>
      <c r="F2377" s="46" t="str">
        <f>IF(COUNTA($A2377)&gt;0,VLOOKUP($A2377,Corsa!$A$1:$F$43,3,FALSE),"-")</f>
        <v>-</v>
      </c>
      <c r="G2377" s="28" t="str">
        <f>IF($D2377&gt;0,VLOOKUP($D2377,Iscrizioni!$A$2:$M$2502,9,FALSE),"-")</f>
        <v>-</v>
      </c>
      <c r="H2377" s="28" t="str">
        <f>IF($D2377&gt;0,VLOOKUP($D2377,Iscrizioni!$A$2:$M$2502,4,FALSE),"-")</f>
        <v>-</v>
      </c>
      <c r="I2377" s="27" t="str">
        <f>IF($D2377&gt;0,VLOOKUP($D2377,Iscrizioni!$A$2:$M$2502,5,FALSE),"-")</f>
        <v>-</v>
      </c>
      <c r="J2377" s="27" t="str">
        <f>IF($D2377&gt;0,VLOOKUP($D2377,Iscrizioni!$A$2:$M$2502,10,FALSE),"-")</f>
        <v>-</v>
      </c>
      <c r="K2377" s="27" t="str">
        <f t="shared" si="226"/>
        <v>-</v>
      </c>
      <c r="L2377" s="46" t="str">
        <f>IF($D2377&gt;0,VLOOKUP($D2377,Iscrizioni!$A$2:$M$2502,11,FALSE),"-")</f>
        <v>-</v>
      </c>
      <c r="M2377" s="27" t="str">
        <f>IF($D2377&gt;0,VLOOKUP($D2377,Iscrizioni!$A$2:$N$2502,12,FALSE),"-")</f>
        <v>-</v>
      </c>
      <c r="N2377" s="46" t="str">
        <f>IF($D2377&gt;0,VLOOKUP($D2377,Iscrizioni!$A$2:$M$2502,6,FALSE),"-")</f>
        <v>-</v>
      </c>
      <c r="O2377" s="107" t="str">
        <f>IF($D2377&gt;0,VLOOKUP($D2377,Iscrizioni!$A$2:$M$2502,7,FALSE),"-")</f>
        <v>-</v>
      </c>
      <c r="P2377" s="46" t="str">
        <f>IF($D2377&gt;0,VLOOKUP(LEFT($N2377,1),Regione!$A$2:$C$21,2,FALSE),"-")</f>
        <v>-</v>
      </c>
      <c r="Q2377" s="112" t="str">
        <f ca="1">IF($D2377&gt;0,NormalizzaTempo("D",CELL("tipo",$E2377),$E2377),"-")</f>
        <v>-</v>
      </c>
      <c r="R2377" s="27" t="str">
        <f>IF($D2377&gt;0,VLOOKUP($D2377,Iscrizioni!$A$2:$M$2502,13,FALSE),"-")</f>
        <v>-</v>
      </c>
      <c r="S2377" s="112" t="str">
        <f t="shared" si="223"/>
        <v>-</v>
      </c>
      <c r="T2377" s="112" t="str">
        <f>IF($D2377&gt;0,SUMIFS($S$3:$S2377,$X$3:$X2377,1,$J$3:$J2377,$J2377),"-")</f>
        <v>-</v>
      </c>
      <c r="U2377" s="112" t="str">
        <f t="shared" si="224"/>
        <v>-</v>
      </c>
      <c r="V2377" s="112" t="str">
        <f t="shared" si="227"/>
        <v>-</v>
      </c>
      <c r="W2377" s="27" t="str">
        <f>IF(LEN($C2377)=0,IF($D2377&gt;0,COUNTIFS($A$3:$A2377,$A2377),"-"),"Escluso")</f>
        <v>-</v>
      </c>
      <c r="X2377" s="2" t="str">
        <f>IF(LEN($C2377)=0,IF($D2377&gt;0,COUNTIFS($J$3:$J2377,$J2377,$C$3:$C2377,""),"-"),"Escluso")</f>
        <v>-</v>
      </c>
      <c r="Y2377" s="127" t="str">
        <f t="shared" si="225"/>
        <v>-</v>
      </c>
      <c r="Z2377" s="2" t="str">
        <f>IF($D2377&gt;0,COUNTIFS($O$3:$O2377,$O2377,$L$3:$L2377,$L2377,$I$3:$I2377,$I2377),"-")</f>
        <v>-</v>
      </c>
      <c r="AA2377" s="27" t="str">
        <f>IF($D2377&gt;0,IF(OR($Z2377 &gt;1,$L2377&lt;&gt;"Adulti"),0,VLOOKUP($P2377,Regione!$B$2:$C$22,2,FALSE)),"-")</f>
        <v>-</v>
      </c>
      <c r="AB2377" s="27" t="str">
        <f>IF($D2377&gt;0,IF(COUNTIFS($O$3:$O2377,$O2377,$L$3:$L2377,$L2377,$I$3:$I2377,$I2377) &gt;1,0,SUMIFS($Y$3:$Y$2503,$L$3:$L$2503,$L2377,$O$3:$O$2503,$O2377,$I$3:$I$2503,$I2377)),"-")</f>
        <v>-</v>
      </c>
      <c r="AC2377" s="27" t="str">
        <f t="shared" si="222"/>
        <v>-</v>
      </c>
    </row>
    <row r="2378" spans="1:29" s="1" customFormat="1">
      <c r="A2378" s="13"/>
      <c r="B2378" s="107" t="str">
        <f>IF(COUNTA($A2378)&gt;0,VLOOKUP($A2378,Corsa!$A$1:$F$43,2,FALSE),"-")</f>
        <v>-</v>
      </c>
      <c r="C2378" s="11"/>
      <c r="D2378" s="13"/>
      <c r="E2378" s="13"/>
      <c r="F2378" s="46" t="str">
        <f>IF(COUNTA($A2378)&gt;0,VLOOKUP($A2378,Corsa!$A$1:$F$43,3,FALSE),"-")</f>
        <v>-</v>
      </c>
      <c r="G2378" s="28" t="str">
        <f>IF($D2378&gt;0,VLOOKUP($D2378,Iscrizioni!$A$2:$M$2502,9,FALSE),"-")</f>
        <v>-</v>
      </c>
      <c r="H2378" s="28" t="str">
        <f>IF($D2378&gt;0,VLOOKUP($D2378,Iscrizioni!$A$2:$M$2502,4,FALSE),"-")</f>
        <v>-</v>
      </c>
      <c r="I2378" s="27" t="str">
        <f>IF($D2378&gt;0,VLOOKUP($D2378,Iscrizioni!$A$2:$M$2502,5,FALSE),"-")</f>
        <v>-</v>
      </c>
      <c r="J2378" s="27" t="str">
        <f>IF($D2378&gt;0,VLOOKUP($D2378,Iscrizioni!$A$2:$M$2502,10,FALSE),"-")</f>
        <v>-</v>
      </c>
      <c r="K2378" s="27" t="str">
        <f t="shared" si="226"/>
        <v>-</v>
      </c>
      <c r="L2378" s="46" t="str">
        <f>IF($D2378&gt;0,VLOOKUP($D2378,Iscrizioni!$A$2:$M$2502,11,FALSE),"-")</f>
        <v>-</v>
      </c>
      <c r="M2378" s="27" t="str">
        <f>IF($D2378&gt;0,VLOOKUP($D2378,Iscrizioni!$A$2:$N$2502,12,FALSE),"-")</f>
        <v>-</v>
      </c>
      <c r="N2378" s="46" t="str">
        <f>IF($D2378&gt;0,VLOOKUP($D2378,Iscrizioni!$A$2:$M$2502,6,FALSE),"-")</f>
        <v>-</v>
      </c>
      <c r="O2378" s="107" t="str">
        <f>IF($D2378&gt;0,VLOOKUP($D2378,Iscrizioni!$A$2:$M$2502,7,FALSE),"-")</f>
        <v>-</v>
      </c>
      <c r="P2378" s="46" t="str">
        <f>IF($D2378&gt;0,VLOOKUP(LEFT($N2378,1),Regione!$A$2:$C$21,2,FALSE),"-")</f>
        <v>-</v>
      </c>
      <c r="Q2378" s="112" t="str">
        <f ca="1">IF($D2378&gt;0,NormalizzaTempo("D",CELL("tipo",$E2378),$E2378),"-")</f>
        <v>-</v>
      </c>
      <c r="R2378" s="27" t="str">
        <f>IF($D2378&gt;0,VLOOKUP($D2378,Iscrizioni!$A$2:$M$2502,13,FALSE),"-")</f>
        <v>-</v>
      </c>
      <c r="S2378" s="112" t="str">
        <f t="shared" si="223"/>
        <v>-</v>
      </c>
      <c r="T2378" s="112" t="str">
        <f>IF($D2378&gt;0,SUMIFS($S$3:$S2378,$X$3:$X2378,1,$J$3:$J2378,$J2378),"-")</f>
        <v>-</v>
      </c>
      <c r="U2378" s="112" t="str">
        <f t="shared" si="224"/>
        <v>-</v>
      </c>
      <c r="V2378" s="112" t="str">
        <f t="shared" si="227"/>
        <v>-</v>
      </c>
      <c r="W2378" s="27" t="str">
        <f>IF(LEN($C2378)=0,IF($D2378&gt;0,COUNTIFS($A$3:$A2378,$A2378),"-"),"Escluso")</f>
        <v>-</v>
      </c>
      <c r="X2378" s="2" t="str">
        <f>IF(LEN($C2378)=0,IF($D2378&gt;0,COUNTIFS($J$3:$J2378,$J2378,$C$3:$C2378,""),"-"),"Escluso")</f>
        <v>-</v>
      </c>
      <c r="Y2378" s="127" t="str">
        <f t="shared" si="225"/>
        <v>-</v>
      </c>
      <c r="Z2378" s="2" t="str">
        <f>IF($D2378&gt;0,COUNTIFS($O$3:$O2378,$O2378,$L$3:$L2378,$L2378,$I$3:$I2378,$I2378),"-")</f>
        <v>-</v>
      </c>
      <c r="AA2378" s="27" t="str">
        <f>IF($D2378&gt;0,IF(OR($Z2378 &gt;1,$L2378&lt;&gt;"Adulti"),0,VLOOKUP($P2378,Regione!$B$2:$C$22,2,FALSE)),"-")</f>
        <v>-</v>
      </c>
      <c r="AB2378" s="27" t="str">
        <f>IF($D2378&gt;0,IF(COUNTIFS($O$3:$O2378,$O2378,$L$3:$L2378,$L2378,$I$3:$I2378,$I2378) &gt;1,0,SUMIFS($Y$3:$Y$2503,$L$3:$L$2503,$L2378,$O$3:$O$2503,$O2378,$I$3:$I$2503,$I2378)),"-")</f>
        <v>-</v>
      </c>
      <c r="AC2378" s="27" t="str">
        <f t="shared" si="222"/>
        <v>-</v>
      </c>
    </row>
    <row r="2379" spans="1:29" s="1" customFormat="1">
      <c r="A2379" s="13"/>
      <c r="B2379" s="107" t="str">
        <f>IF(COUNTA($A2379)&gt;0,VLOOKUP($A2379,Corsa!$A$1:$F$43,2,FALSE),"-")</f>
        <v>-</v>
      </c>
      <c r="C2379" s="11"/>
      <c r="D2379" s="13"/>
      <c r="E2379" s="13"/>
      <c r="F2379" s="46" t="str">
        <f>IF(COUNTA($A2379)&gt;0,VLOOKUP($A2379,Corsa!$A$1:$F$43,3,FALSE),"-")</f>
        <v>-</v>
      </c>
      <c r="G2379" s="28" t="str">
        <f>IF($D2379&gt;0,VLOOKUP($D2379,Iscrizioni!$A$2:$M$2502,9,FALSE),"-")</f>
        <v>-</v>
      </c>
      <c r="H2379" s="28" t="str">
        <f>IF($D2379&gt;0,VLOOKUP($D2379,Iscrizioni!$A$2:$M$2502,4,FALSE),"-")</f>
        <v>-</v>
      </c>
      <c r="I2379" s="27" t="str">
        <f>IF($D2379&gt;0,VLOOKUP($D2379,Iscrizioni!$A$2:$M$2502,5,FALSE),"-")</f>
        <v>-</v>
      </c>
      <c r="J2379" s="27" t="str">
        <f>IF($D2379&gt;0,VLOOKUP($D2379,Iscrizioni!$A$2:$M$2502,10,FALSE),"-")</f>
        <v>-</v>
      </c>
      <c r="K2379" s="27" t="str">
        <f t="shared" si="226"/>
        <v>-</v>
      </c>
      <c r="L2379" s="46" t="str">
        <f>IF($D2379&gt;0,VLOOKUP($D2379,Iscrizioni!$A$2:$M$2502,11,FALSE),"-")</f>
        <v>-</v>
      </c>
      <c r="M2379" s="27" t="str">
        <f>IF($D2379&gt;0,VLOOKUP($D2379,Iscrizioni!$A$2:$N$2502,12,FALSE),"-")</f>
        <v>-</v>
      </c>
      <c r="N2379" s="46" t="str">
        <f>IF($D2379&gt;0,VLOOKUP($D2379,Iscrizioni!$A$2:$M$2502,6,FALSE),"-")</f>
        <v>-</v>
      </c>
      <c r="O2379" s="107" t="str">
        <f>IF($D2379&gt;0,VLOOKUP($D2379,Iscrizioni!$A$2:$M$2502,7,FALSE),"-")</f>
        <v>-</v>
      </c>
      <c r="P2379" s="46" t="str">
        <f>IF($D2379&gt;0,VLOOKUP(LEFT($N2379,1),Regione!$A$2:$C$21,2,FALSE),"-")</f>
        <v>-</v>
      </c>
      <c r="Q2379" s="112" t="str">
        <f ca="1">IF($D2379&gt;0,NormalizzaTempo("D",CELL("tipo",$E2379),$E2379),"-")</f>
        <v>-</v>
      </c>
      <c r="R2379" s="27" t="str">
        <f>IF($D2379&gt;0,VLOOKUP($D2379,Iscrizioni!$A$2:$M$2502,13,FALSE),"-")</f>
        <v>-</v>
      </c>
      <c r="S2379" s="112" t="str">
        <f t="shared" si="223"/>
        <v>-</v>
      </c>
      <c r="T2379" s="112" t="str">
        <f>IF($D2379&gt;0,SUMIFS($S$3:$S2379,$X$3:$X2379,1,$J$3:$J2379,$J2379),"-")</f>
        <v>-</v>
      </c>
      <c r="U2379" s="112" t="str">
        <f t="shared" si="224"/>
        <v>-</v>
      </c>
      <c r="V2379" s="112" t="str">
        <f t="shared" si="227"/>
        <v>-</v>
      </c>
      <c r="W2379" s="27" t="str">
        <f>IF(LEN($C2379)=0,IF($D2379&gt;0,COUNTIFS($A$3:$A2379,$A2379),"-"),"Escluso")</f>
        <v>-</v>
      </c>
      <c r="X2379" s="2" t="str">
        <f>IF(LEN($C2379)=0,IF($D2379&gt;0,COUNTIFS($J$3:$J2379,$J2379,$C$3:$C2379,""),"-"),"Escluso")</f>
        <v>-</v>
      </c>
      <c r="Y2379" s="127" t="str">
        <f t="shared" si="225"/>
        <v>-</v>
      </c>
      <c r="Z2379" s="2" t="str">
        <f>IF($D2379&gt;0,COUNTIFS($O$3:$O2379,$O2379,$L$3:$L2379,$L2379,$I$3:$I2379,$I2379),"-")</f>
        <v>-</v>
      </c>
      <c r="AA2379" s="27" t="str">
        <f>IF($D2379&gt;0,IF(OR($Z2379 &gt;1,$L2379&lt;&gt;"Adulti"),0,VLOOKUP($P2379,Regione!$B$2:$C$22,2,FALSE)),"-")</f>
        <v>-</v>
      </c>
      <c r="AB2379" s="27" t="str">
        <f>IF($D2379&gt;0,IF(COUNTIFS($O$3:$O2379,$O2379,$L$3:$L2379,$L2379,$I$3:$I2379,$I2379) &gt;1,0,SUMIFS($Y$3:$Y$2503,$L$3:$L$2503,$L2379,$O$3:$O$2503,$O2379,$I$3:$I$2503,$I2379)),"-")</f>
        <v>-</v>
      </c>
      <c r="AC2379" s="27" t="str">
        <f t="shared" si="222"/>
        <v>-</v>
      </c>
    </row>
    <row r="2380" spans="1:29" s="1" customFormat="1">
      <c r="A2380" s="13"/>
      <c r="B2380" s="107" t="str">
        <f>IF(COUNTA($A2380)&gt;0,VLOOKUP($A2380,Corsa!$A$1:$F$43,2,FALSE),"-")</f>
        <v>-</v>
      </c>
      <c r="C2380" s="11"/>
      <c r="D2380" s="13"/>
      <c r="E2380" s="13"/>
      <c r="F2380" s="46" t="str">
        <f>IF(COUNTA($A2380)&gt;0,VLOOKUP($A2380,Corsa!$A$1:$F$43,3,FALSE),"-")</f>
        <v>-</v>
      </c>
      <c r="G2380" s="28" t="str">
        <f>IF($D2380&gt;0,VLOOKUP($D2380,Iscrizioni!$A$2:$M$2502,9,FALSE),"-")</f>
        <v>-</v>
      </c>
      <c r="H2380" s="28" t="str">
        <f>IF($D2380&gt;0,VLOOKUP($D2380,Iscrizioni!$A$2:$M$2502,4,FALSE),"-")</f>
        <v>-</v>
      </c>
      <c r="I2380" s="27" t="str">
        <f>IF($D2380&gt;0,VLOOKUP($D2380,Iscrizioni!$A$2:$M$2502,5,FALSE),"-")</f>
        <v>-</v>
      </c>
      <c r="J2380" s="27" t="str">
        <f>IF($D2380&gt;0,VLOOKUP($D2380,Iscrizioni!$A$2:$M$2502,10,FALSE),"-")</f>
        <v>-</v>
      </c>
      <c r="K2380" s="27" t="str">
        <f t="shared" si="226"/>
        <v>-</v>
      </c>
      <c r="L2380" s="46" t="str">
        <f>IF($D2380&gt;0,VLOOKUP($D2380,Iscrizioni!$A$2:$M$2502,11,FALSE),"-")</f>
        <v>-</v>
      </c>
      <c r="M2380" s="27" t="str">
        <f>IF($D2380&gt;0,VLOOKUP($D2380,Iscrizioni!$A$2:$N$2502,12,FALSE),"-")</f>
        <v>-</v>
      </c>
      <c r="N2380" s="46" t="str">
        <f>IF($D2380&gt;0,VLOOKUP($D2380,Iscrizioni!$A$2:$M$2502,6,FALSE),"-")</f>
        <v>-</v>
      </c>
      <c r="O2380" s="107" t="str">
        <f>IF($D2380&gt;0,VLOOKUP($D2380,Iscrizioni!$A$2:$M$2502,7,FALSE),"-")</f>
        <v>-</v>
      </c>
      <c r="P2380" s="46" t="str">
        <f>IF($D2380&gt;0,VLOOKUP(LEFT($N2380,1),Regione!$A$2:$C$21,2,FALSE),"-")</f>
        <v>-</v>
      </c>
      <c r="Q2380" s="112" t="str">
        <f ca="1">IF($D2380&gt;0,NormalizzaTempo("D",CELL("tipo",$E2380),$E2380),"-")</f>
        <v>-</v>
      </c>
      <c r="R2380" s="27" t="str">
        <f>IF($D2380&gt;0,VLOOKUP($D2380,Iscrizioni!$A$2:$M$2502,13,FALSE),"-")</f>
        <v>-</v>
      </c>
      <c r="S2380" s="112" t="str">
        <f t="shared" si="223"/>
        <v>-</v>
      </c>
      <c r="T2380" s="112" t="str">
        <f>IF($D2380&gt;0,SUMIFS($S$3:$S2380,$X$3:$X2380,1,$J$3:$J2380,$J2380),"-")</f>
        <v>-</v>
      </c>
      <c r="U2380" s="112" t="str">
        <f t="shared" si="224"/>
        <v>-</v>
      </c>
      <c r="V2380" s="112" t="str">
        <f t="shared" si="227"/>
        <v>-</v>
      </c>
      <c r="W2380" s="27" t="str">
        <f>IF(LEN($C2380)=0,IF($D2380&gt;0,COUNTIFS($A$3:$A2380,$A2380),"-"),"Escluso")</f>
        <v>-</v>
      </c>
      <c r="X2380" s="2" t="str">
        <f>IF(LEN($C2380)=0,IF($D2380&gt;0,COUNTIFS($J$3:$J2380,$J2380,$C$3:$C2380,""),"-"),"Escluso")</f>
        <v>-</v>
      </c>
      <c r="Y2380" s="127" t="str">
        <f t="shared" si="225"/>
        <v>-</v>
      </c>
      <c r="Z2380" s="2" t="str">
        <f>IF($D2380&gt;0,COUNTIFS($O$3:$O2380,$O2380,$L$3:$L2380,$L2380,$I$3:$I2380,$I2380),"-")</f>
        <v>-</v>
      </c>
      <c r="AA2380" s="27" t="str">
        <f>IF($D2380&gt;0,IF(OR($Z2380 &gt;1,$L2380&lt;&gt;"Adulti"),0,VLOOKUP($P2380,Regione!$B$2:$C$22,2,FALSE)),"-")</f>
        <v>-</v>
      </c>
      <c r="AB2380" s="27" t="str">
        <f>IF($D2380&gt;0,IF(COUNTIFS($O$3:$O2380,$O2380,$L$3:$L2380,$L2380,$I$3:$I2380,$I2380) &gt;1,0,SUMIFS($Y$3:$Y$2503,$L$3:$L$2503,$L2380,$O$3:$O$2503,$O2380,$I$3:$I$2503,$I2380)),"-")</f>
        <v>-</v>
      </c>
      <c r="AC2380" s="27" t="str">
        <f t="shared" si="222"/>
        <v>-</v>
      </c>
    </row>
    <row r="2381" spans="1:29" s="1" customFormat="1">
      <c r="A2381" s="13"/>
      <c r="B2381" s="107" t="str">
        <f>IF(COUNTA($A2381)&gt;0,VLOOKUP($A2381,Corsa!$A$1:$F$43,2,FALSE),"-")</f>
        <v>-</v>
      </c>
      <c r="C2381" s="11"/>
      <c r="D2381" s="13"/>
      <c r="E2381" s="13"/>
      <c r="F2381" s="46" t="str">
        <f>IF(COUNTA($A2381)&gt;0,VLOOKUP($A2381,Corsa!$A$1:$F$43,3,FALSE),"-")</f>
        <v>-</v>
      </c>
      <c r="G2381" s="28" t="str">
        <f>IF($D2381&gt;0,VLOOKUP($D2381,Iscrizioni!$A$2:$M$2502,9,FALSE),"-")</f>
        <v>-</v>
      </c>
      <c r="H2381" s="28" t="str">
        <f>IF($D2381&gt;0,VLOOKUP($D2381,Iscrizioni!$A$2:$M$2502,4,FALSE),"-")</f>
        <v>-</v>
      </c>
      <c r="I2381" s="27" t="str">
        <f>IF($D2381&gt;0,VLOOKUP($D2381,Iscrizioni!$A$2:$M$2502,5,FALSE),"-")</f>
        <v>-</v>
      </c>
      <c r="J2381" s="27" t="str">
        <f>IF($D2381&gt;0,VLOOKUP($D2381,Iscrizioni!$A$2:$M$2502,10,FALSE),"-")</f>
        <v>-</v>
      </c>
      <c r="K2381" s="27" t="str">
        <f t="shared" si="226"/>
        <v>-</v>
      </c>
      <c r="L2381" s="46" t="str">
        <f>IF($D2381&gt;0,VLOOKUP($D2381,Iscrizioni!$A$2:$M$2502,11,FALSE),"-")</f>
        <v>-</v>
      </c>
      <c r="M2381" s="27" t="str">
        <f>IF($D2381&gt;0,VLOOKUP($D2381,Iscrizioni!$A$2:$N$2502,12,FALSE),"-")</f>
        <v>-</v>
      </c>
      <c r="N2381" s="46" t="str">
        <f>IF($D2381&gt;0,VLOOKUP($D2381,Iscrizioni!$A$2:$M$2502,6,FALSE),"-")</f>
        <v>-</v>
      </c>
      <c r="O2381" s="107" t="str">
        <f>IF($D2381&gt;0,VLOOKUP($D2381,Iscrizioni!$A$2:$M$2502,7,FALSE),"-")</f>
        <v>-</v>
      </c>
      <c r="P2381" s="46" t="str">
        <f>IF($D2381&gt;0,VLOOKUP(LEFT($N2381,1),Regione!$A$2:$C$21,2,FALSE),"-")</f>
        <v>-</v>
      </c>
      <c r="Q2381" s="112" t="str">
        <f ca="1">IF($D2381&gt;0,NormalizzaTempo("D",CELL("tipo",$E2381),$E2381),"-")</f>
        <v>-</v>
      </c>
      <c r="R2381" s="27" t="str">
        <f>IF($D2381&gt;0,VLOOKUP($D2381,Iscrizioni!$A$2:$M$2502,13,FALSE),"-")</f>
        <v>-</v>
      </c>
      <c r="S2381" s="112" t="str">
        <f t="shared" si="223"/>
        <v>-</v>
      </c>
      <c r="T2381" s="112" t="str">
        <f>IF($D2381&gt;0,SUMIFS($S$3:$S2381,$X$3:$X2381,1,$J$3:$J2381,$J2381),"-")</f>
        <v>-</v>
      </c>
      <c r="U2381" s="112" t="str">
        <f t="shared" si="224"/>
        <v>-</v>
      </c>
      <c r="V2381" s="112" t="str">
        <f t="shared" si="227"/>
        <v>-</v>
      </c>
      <c r="W2381" s="27" t="str">
        <f>IF(LEN($C2381)=0,IF($D2381&gt;0,COUNTIFS($A$3:$A2381,$A2381),"-"),"Escluso")</f>
        <v>-</v>
      </c>
      <c r="X2381" s="2" t="str">
        <f>IF(LEN($C2381)=0,IF($D2381&gt;0,COUNTIFS($J$3:$J2381,$J2381,$C$3:$C2381,""),"-"),"Escluso")</f>
        <v>-</v>
      </c>
      <c r="Y2381" s="127" t="str">
        <f t="shared" si="225"/>
        <v>-</v>
      </c>
      <c r="Z2381" s="2" t="str">
        <f>IF($D2381&gt;0,COUNTIFS($O$3:$O2381,$O2381,$L$3:$L2381,$L2381,$I$3:$I2381,$I2381),"-")</f>
        <v>-</v>
      </c>
      <c r="AA2381" s="27" t="str">
        <f>IF($D2381&gt;0,IF(OR($Z2381 &gt;1,$L2381&lt;&gt;"Adulti"),0,VLOOKUP($P2381,Regione!$B$2:$C$22,2,FALSE)),"-")</f>
        <v>-</v>
      </c>
      <c r="AB2381" s="27" t="str">
        <f>IF($D2381&gt;0,IF(COUNTIFS($O$3:$O2381,$O2381,$L$3:$L2381,$L2381,$I$3:$I2381,$I2381) &gt;1,0,SUMIFS($Y$3:$Y$2503,$L$3:$L$2503,$L2381,$O$3:$O$2503,$O2381,$I$3:$I$2503,$I2381)),"-")</f>
        <v>-</v>
      </c>
      <c r="AC2381" s="27" t="str">
        <f t="shared" si="222"/>
        <v>-</v>
      </c>
    </row>
    <row r="2382" spans="1:29" s="1" customFormat="1">
      <c r="A2382" s="13"/>
      <c r="B2382" s="107" t="str">
        <f>IF(COUNTA($A2382)&gt;0,VLOOKUP($A2382,Corsa!$A$1:$F$43,2,FALSE),"-")</f>
        <v>-</v>
      </c>
      <c r="C2382" s="11"/>
      <c r="D2382" s="13"/>
      <c r="E2382" s="13"/>
      <c r="F2382" s="46" t="str">
        <f>IF(COUNTA($A2382)&gt;0,VLOOKUP($A2382,Corsa!$A$1:$F$43,3,FALSE),"-")</f>
        <v>-</v>
      </c>
      <c r="G2382" s="28" t="str">
        <f>IF($D2382&gt;0,VLOOKUP($D2382,Iscrizioni!$A$2:$M$2502,9,FALSE),"-")</f>
        <v>-</v>
      </c>
      <c r="H2382" s="28" t="str">
        <f>IF($D2382&gt;0,VLOOKUP($D2382,Iscrizioni!$A$2:$M$2502,4,FALSE),"-")</f>
        <v>-</v>
      </c>
      <c r="I2382" s="27" t="str">
        <f>IF($D2382&gt;0,VLOOKUP($D2382,Iscrizioni!$A$2:$M$2502,5,FALSE),"-")</f>
        <v>-</v>
      </c>
      <c r="J2382" s="27" t="str">
        <f>IF($D2382&gt;0,VLOOKUP($D2382,Iscrizioni!$A$2:$M$2502,10,FALSE),"-")</f>
        <v>-</v>
      </c>
      <c r="K2382" s="27" t="str">
        <f t="shared" si="226"/>
        <v>-</v>
      </c>
      <c r="L2382" s="46" t="str">
        <f>IF($D2382&gt;0,VLOOKUP($D2382,Iscrizioni!$A$2:$M$2502,11,FALSE),"-")</f>
        <v>-</v>
      </c>
      <c r="M2382" s="27" t="str">
        <f>IF($D2382&gt;0,VLOOKUP($D2382,Iscrizioni!$A$2:$N$2502,12,FALSE),"-")</f>
        <v>-</v>
      </c>
      <c r="N2382" s="46" t="str">
        <f>IF($D2382&gt;0,VLOOKUP($D2382,Iscrizioni!$A$2:$M$2502,6,FALSE),"-")</f>
        <v>-</v>
      </c>
      <c r="O2382" s="107" t="str">
        <f>IF($D2382&gt;0,VLOOKUP($D2382,Iscrizioni!$A$2:$M$2502,7,FALSE),"-")</f>
        <v>-</v>
      </c>
      <c r="P2382" s="46" t="str">
        <f>IF($D2382&gt;0,VLOOKUP(LEFT($N2382,1),Regione!$A$2:$C$21,2,FALSE),"-")</f>
        <v>-</v>
      </c>
      <c r="Q2382" s="112" t="str">
        <f ca="1">IF($D2382&gt;0,NormalizzaTempo("D",CELL("tipo",$E2382),$E2382),"-")</f>
        <v>-</v>
      </c>
      <c r="R2382" s="27" t="str">
        <f>IF($D2382&gt;0,VLOOKUP($D2382,Iscrizioni!$A$2:$M$2502,13,FALSE),"-")</f>
        <v>-</v>
      </c>
      <c r="S2382" s="112" t="str">
        <f t="shared" si="223"/>
        <v>-</v>
      </c>
      <c r="T2382" s="112" t="str">
        <f>IF($D2382&gt;0,SUMIFS($S$3:$S2382,$X$3:$X2382,1,$J$3:$J2382,$J2382),"-")</f>
        <v>-</v>
      </c>
      <c r="U2382" s="112" t="str">
        <f t="shared" si="224"/>
        <v>-</v>
      </c>
      <c r="V2382" s="112" t="str">
        <f t="shared" si="227"/>
        <v>-</v>
      </c>
      <c r="W2382" s="27" t="str">
        <f>IF(LEN($C2382)=0,IF($D2382&gt;0,COUNTIFS($A$3:$A2382,$A2382),"-"),"Escluso")</f>
        <v>-</v>
      </c>
      <c r="X2382" s="2" t="str">
        <f>IF(LEN($C2382)=0,IF($D2382&gt;0,COUNTIFS($J$3:$J2382,$J2382,$C$3:$C2382,""),"-"),"Escluso")</f>
        <v>-</v>
      </c>
      <c r="Y2382" s="127" t="str">
        <f t="shared" si="225"/>
        <v>-</v>
      </c>
      <c r="Z2382" s="2" t="str">
        <f>IF($D2382&gt;0,COUNTIFS($O$3:$O2382,$O2382,$L$3:$L2382,$L2382,$I$3:$I2382,$I2382),"-")</f>
        <v>-</v>
      </c>
      <c r="AA2382" s="27" t="str">
        <f>IF($D2382&gt;0,IF(OR($Z2382 &gt;1,$L2382&lt;&gt;"Adulti"),0,VLOOKUP($P2382,Regione!$B$2:$C$22,2,FALSE)),"-")</f>
        <v>-</v>
      </c>
      <c r="AB2382" s="27" t="str">
        <f>IF($D2382&gt;0,IF(COUNTIFS($O$3:$O2382,$O2382,$L$3:$L2382,$L2382,$I$3:$I2382,$I2382) &gt;1,0,SUMIFS($Y$3:$Y$2503,$L$3:$L$2503,$L2382,$O$3:$O$2503,$O2382,$I$3:$I$2503,$I2382)),"-")</f>
        <v>-</v>
      </c>
      <c r="AC2382" s="27" t="str">
        <f t="shared" si="222"/>
        <v>-</v>
      </c>
    </row>
    <row r="2383" spans="1:29" s="1" customFormat="1">
      <c r="A2383" s="13"/>
      <c r="B2383" s="107" t="str">
        <f>IF(COUNTA($A2383)&gt;0,VLOOKUP($A2383,Corsa!$A$1:$F$43,2,FALSE),"-")</f>
        <v>-</v>
      </c>
      <c r="C2383" s="11"/>
      <c r="D2383" s="13"/>
      <c r="E2383" s="13"/>
      <c r="F2383" s="46" t="str">
        <f>IF(COUNTA($A2383)&gt;0,VLOOKUP($A2383,Corsa!$A$1:$F$43,3,FALSE),"-")</f>
        <v>-</v>
      </c>
      <c r="G2383" s="28" t="str">
        <f>IF($D2383&gt;0,VLOOKUP($D2383,Iscrizioni!$A$2:$M$2502,9,FALSE),"-")</f>
        <v>-</v>
      </c>
      <c r="H2383" s="28" t="str">
        <f>IF($D2383&gt;0,VLOOKUP($D2383,Iscrizioni!$A$2:$M$2502,4,FALSE),"-")</f>
        <v>-</v>
      </c>
      <c r="I2383" s="27" t="str">
        <f>IF($D2383&gt;0,VLOOKUP($D2383,Iscrizioni!$A$2:$M$2502,5,FALSE),"-")</f>
        <v>-</v>
      </c>
      <c r="J2383" s="27" t="str">
        <f>IF($D2383&gt;0,VLOOKUP($D2383,Iscrizioni!$A$2:$M$2502,10,FALSE),"-")</f>
        <v>-</v>
      </c>
      <c r="K2383" s="27" t="str">
        <f t="shared" si="226"/>
        <v>-</v>
      </c>
      <c r="L2383" s="46" t="str">
        <f>IF($D2383&gt;0,VLOOKUP($D2383,Iscrizioni!$A$2:$M$2502,11,FALSE),"-")</f>
        <v>-</v>
      </c>
      <c r="M2383" s="27" t="str">
        <f>IF($D2383&gt;0,VLOOKUP($D2383,Iscrizioni!$A$2:$N$2502,12,FALSE),"-")</f>
        <v>-</v>
      </c>
      <c r="N2383" s="46" t="str">
        <f>IF($D2383&gt;0,VLOOKUP($D2383,Iscrizioni!$A$2:$M$2502,6,FALSE),"-")</f>
        <v>-</v>
      </c>
      <c r="O2383" s="107" t="str">
        <f>IF($D2383&gt;0,VLOOKUP($D2383,Iscrizioni!$A$2:$M$2502,7,FALSE),"-")</f>
        <v>-</v>
      </c>
      <c r="P2383" s="46" t="str">
        <f>IF($D2383&gt;0,VLOOKUP(LEFT($N2383,1),Regione!$A$2:$C$21,2,FALSE),"-")</f>
        <v>-</v>
      </c>
      <c r="Q2383" s="112" t="str">
        <f ca="1">IF($D2383&gt;0,NormalizzaTempo("D",CELL("tipo",$E2383),$E2383),"-")</f>
        <v>-</v>
      </c>
      <c r="R2383" s="27" t="str">
        <f>IF($D2383&gt;0,VLOOKUP($D2383,Iscrizioni!$A$2:$M$2502,13,FALSE),"-")</f>
        <v>-</v>
      </c>
      <c r="S2383" s="112" t="str">
        <f t="shared" si="223"/>
        <v>-</v>
      </c>
      <c r="T2383" s="112" t="str">
        <f>IF($D2383&gt;0,SUMIFS($S$3:$S2383,$X$3:$X2383,1,$J$3:$J2383,$J2383),"-")</f>
        <v>-</v>
      </c>
      <c r="U2383" s="112" t="str">
        <f t="shared" si="224"/>
        <v>-</v>
      </c>
      <c r="V2383" s="112" t="str">
        <f t="shared" si="227"/>
        <v>-</v>
      </c>
      <c r="W2383" s="27" t="str">
        <f>IF(LEN($C2383)=0,IF($D2383&gt;0,COUNTIFS($A$3:$A2383,$A2383),"-"),"Escluso")</f>
        <v>-</v>
      </c>
      <c r="X2383" s="2" t="str">
        <f>IF(LEN($C2383)=0,IF($D2383&gt;0,COUNTIFS($J$3:$J2383,$J2383,$C$3:$C2383,""),"-"),"Escluso")</f>
        <v>-</v>
      </c>
      <c r="Y2383" s="127" t="str">
        <f t="shared" si="225"/>
        <v>-</v>
      </c>
      <c r="Z2383" s="2" t="str">
        <f>IF($D2383&gt;0,COUNTIFS($O$3:$O2383,$O2383,$L$3:$L2383,$L2383,$I$3:$I2383,$I2383),"-")</f>
        <v>-</v>
      </c>
      <c r="AA2383" s="27" t="str">
        <f>IF($D2383&gt;0,IF(OR($Z2383 &gt;1,$L2383&lt;&gt;"Adulti"),0,VLOOKUP($P2383,Regione!$B$2:$C$22,2,FALSE)),"-")</f>
        <v>-</v>
      </c>
      <c r="AB2383" s="27" t="str">
        <f>IF($D2383&gt;0,IF(COUNTIFS($O$3:$O2383,$O2383,$L$3:$L2383,$L2383,$I$3:$I2383,$I2383) &gt;1,0,SUMIFS($Y$3:$Y$2503,$L$3:$L$2503,$L2383,$O$3:$O$2503,$O2383,$I$3:$I$2503,$I2383)),"-")</f>
        <v>-</v>
      </c>
      <c r="AC2383" s="27" t="str">
        <f t="shared" si="222"/>
        <v>-</v>
      </c>
    </row>
    <row r="2384" spans="1:29" s="1" customFormat="1">
      <c r="A2384" s="13"/>
      <c r="B2384" s="107" t="str">
        <f>IF(COUNTA($A2384)&gt;0,VLOOKUP($A2384,Corsa!$A$1:$F$43,2,FALSE),"-")</f>
        <v>-</v>
      </c>
      <c r="C2384" s="11"/>
      <c r="D2384" s="13"/>
      <c r="E2384" s="13"/>
      <c r="F2384" s="46" t="str">
        <f>IF(COUNTA($A2384)&gt;0,VLOOKUP($A2384,Corsa!$A$1:$F$43,3,FALSE),"-")</f>
        <v>-</v>
      </c>
      <c r="G2384" s="28" t="str">
        <f>IF($D2384&gt;0,VLOOKUP($D2384,Iscrizioni!$A$2:$M$2502,9,FALSE),"-")</f>
        <v>-</v>
      </c>
      <c r="H2384" s="28" t="str">
        <f>IF($D2384&gt;0,VLOOKUP($D2384,Iscrizioni!$A$2:$M$2502,4,FALSE),"-")</f>
        <v>-</v>
      </c>
      <c r="I2384" s="27" t="str">
        <f>IF($D2384&gt;0,VLOOKUP($D2384,Iscrizioni!$A$2:$M$2502,5,FALSE),"-")</f>
        <v>-</v>
      </c>
      <c r="J2384" s="27" t="str">
        <f>IF($D2384&gt;0,VLOOKUP($D2384,Iscrizioni!$A$2:$M$2502,10,FALSE),"-")</f>
        <v>-</v>
      </c>
      <c r="K2384" s="27" t="str">
        <f t="shared" si="226"/>
        <v>-</v>
      </c>
      <c r="L2384" s="46" t="str">
        <f>IF($D2384&gt;0,VLOOKUP($D2384,Iscrizioni!$A$2:$M$2502,11,FALSE),"-")</f>
        <v>-</v>
      </c>
      <c r="M2384" s="27" t="str">
        <f>IF($D2384&gt;0,VLOOKUP($D2384,Iscrizioni!$A$2:$N$2502,12,FALSE),"-")</f>
        <v>-</v>
      </c>
      <c r="N2384" s="46" t="str">
        <f>IF($D2384&gt;0,VLOOKUP($D2384,Iscrizioni!$A$2:$M$2502,6,FALSE),"-")</f>
        <v>-</v>
      </c>
      <c r="O2384" s="107" t="str">
        <f>IF($D2384&gt;0,VLOOKUP($D2384,Iscrizioni!$A$2:$M$2502,7,FALSE),"-")</f>
        <v>-</v>
      </c>
      <c r="P2384" s="46" t="str">
        <f>IF($D2384&gt;0,VLOOKUP(LEFT($N2384,1),Regione!$A$2:$C$21,2,FALSE),"-")</f>
        <v>-</v>
      </c>
      <c r="Q2384" s="112" t="str">
        <f ca="1">IF($D2384&gt;0,NormalizzaTempo("D",CELL("tipo",$E2384),$E2384),"-")</f>
        <v>-</v>
      </c>
      <c r="R2384" s="27" t="str">
        <f>IF($D2384&gt;0,VLOOKUP($D2384,Iscrizioni!$A$2:$M$2502,13,FALSE),"-")</f>
        <v>-</v>
      </c>
      <c r="S2384" s="112" t="str">
        <f t="shared" si="223"/>
        <v>-</v>
      </c>
      <c r="T2384" s="112" t="str">
        <f>IF($D2384&gt;0,SUMIFS($S$3:$S2384,$X$3:$X2384,1,$J$3:$J2384,$J2384),"-")</f>
        <v>-</v>
      </c>
      <c r="U2384" s="112" t="str">
        <f t="shared" si="224"/>
        <v>-</v>
      </c>
      <c r="V2384" s="112" t="str">
        <f t="shared" si="227"/>
        <v>-</v>
      </c>
      <c r="W2384" s="27" t="str">
        <f>IF(LEN($C2384)=0,IF($D2384&gt;0,COUNTIFS($A$3:$A2384,$A2384),"-"),"Escluso")</f>
        <v>-</v>
      </c>
      <c r="X2384" s="2" t="str">
        <f>IF(LEN($C2384)=0,IF($D2384&gt;0,COUNTIFS($J$3:$J2384,$J2384,$C$3:$C2384,""),"-"),"Escluso")</f>
        <v>-</v>
      </c>
      <c r="Y2384" s="127" t="str">
        <f t="shared" si="225"/>
        <v>-</v>
      </c>
      <c r="Z2384" s="2" t="str">
        <f>IF($D2384&gt;0,COUNTIFS($O$3:$O2384,$O2384,$L$3:$L2384,$L2384,$I$3:$I2384,$I2384),"-")</f>
        <v>-</v>
      </c>
      <c r="AA2384" s="27" t="str">
        <f>IF($D2384&gt;0,IF(OR($Z2384 &gt;1,$L2384&lt;&gt;"Adulti"),0,VLOOKUP($P2384,Regione!$B$2:$C$22,2,FALSE)),"-")</f>
        <v>-</v>
      </c>
      <c r="AB2384" s="27" t="str">
        <f>IF($D2384&gt;0,IF(COUNTIFS($O$3:$O2384,$O2384,$L$3:$L2384,$L2384,$I$3:$I2384,$I2384) &gt;1,0,SUMIFS($Y$3:$Y$2503,$L$3:$L$2503,$L2384,$O$3:$O$2503,$O2384,$I$3:$I$2503,$I2384)),"-")</f>
        <v>-</v>
      </c>
      <c r="AC2384" s="27" t="str">
        <f t="shared" ref="AC2384:AC2447" si="228">IF($D2384&gt;0,AA2384+AB2384,"-")</f>
        <v>-</v>
      </c>
    </row>
    <row r="2385" spans="1:29" s="1" customFormat="1">
      <c r="A2385" s="13"/>
      <c r="B2385" s="107" t="str">
        <f>IF(COUNTA($A2385)&gt;0,VLOOKUP($A2385,Corsa!$A$1:$F$43,2,FALSE),"-")</f>
        <v>-</v>
      </c>
      <c r="C2385" s="11"/>
      <c r="D2385" s="13"/>
      <c r="E2385" s="13"/>
      <c r="F2385" s="46" t="str">
        <f>IF(COUNTA($A2385)&gt;0,VLOOKUP($A2385,Corsa!$A$1:$F$43,3,FALSE),"-")</f>
        <v>-</v>
      </c>
      <c r="G2385" s="28" t="str">
        <f>IF($D2385&gt;0,VLOOKUP($D2385,Iscrizioni!$A$2:$M$2502,9,FALSE),"-")</f>
        <v>-</v>
      </c>
      <c r="H2385" s="28" t="str">
        <f>IF($D2385&gt;0,VLOOKUP($D2385,Iscrizioni!$A$2:$M$2502,4,FALSE),"-")</f>
        <v>-</v>
      </c>
      <c r="I2385" s="27" t="str">
        <f>IF($D2385&gt;0,VLOOKUP($D2385,Iscrizioni!$A$2:$M$2502,5,FALSE),"-")</f>
        <v>-</v>
      </c>
      <c r="J2385" s="27" t="str">
        <f>IF($D2385&gt;0,VLOOKUP($D2385,Iscrizioni!$A$2:$M$2502,10,FALSE),"-")</f>
        <v>-</v>
      </c>
      <c r="K2385" s="27" t="str">
        <f t="shared" si="226"/>
        <v>-</v>
      </c>
      <c r="L2385" s="46" t="str">
        <f>IF($D2385&gt;0,VLOOKUP($D2385,Iscrizioni!$A$2:$M$2502,11,FALSE),"-")</f>
        <v>-</v>
      </c>
      <c r="M2385" s="27" t="str">
        <f>IF($D2385&gt;0,VLOOKUP($D2385,Iscrizioni!$A$2:$N$2502,12,FALSE),"-")</f>
        <v>-</v>
      </c>
      <c r="N2385" s="46" t="str">
        <f>IF($D2385&gt;0,VLOOKUP($D2385,Iscrizioni!$A$2:$M$2502,6,FALSE),"-")</f>
        <v>-</v>
      </c>
      <c r="O2385" s="107" t="str">
        <f>IF($D2385&gt;0,VLOOKUP($D2385,Iscrizioni!$A$2:$M$2502,7,FALSE),"-")</f>
        <v>-</v>
      </c>
      <c r="P2385" s="46" t="str">
        <f>IF($D2385&gt;0,VLOOKUP(LEFT($N2385,1),Regione!$A$2:$C$21,2,FALSE),"-")</f>
        <v>-</v>
      </c>
      <c r="Q2385" s="112" t="str">
        <f ca="1">IF($D2385&gt;0,NormalizzaTempo("D",CELL("tipo",$E2385),$E2385),"-")</f>
        <v>-</v>
      </c>
      <c r="R2385" s="27" t="str">
        <f>IF($D2385&gt;0,VLOOKUP($D2385,Iscrizioni!$A$2:$M$2502,13,FALSE),"-")</f>
        <v>-</v>
      </c>
      <c r="S2385" s="112" t="str">
        <f t="shared" ref="S2385:S2448" si="229">IF($D2385&gt;0,CalcolaVelocita(R2385,Q2385*86400),"-")</f>
        <v>-</v>
      </c>
      <c r="T2385" s="112" t="str">
        <f>IF($D2385&gt;0,SUMIFS($S$3:$S2385,$X$3:$X2385,1,$J$3:$J2385,$J2385),"-")</f>
        <v>-</v>
      </c>
      <c r="U2385" s="112" t="str">
        <f t="shared" ref="U2385:U2448" si="230">IF($D2385&gt;0,S2385-T2385,"-")</f>
        <v>-</v>
      </c>
      <c r="V2385" s="112" t="str">
        <f t="shared" si="227"/>
        <v>-</v>
      </c>
      <c r="W2385" s="27" t="str">
        <f>IF(LEN($C2385)=0,IF($D2385&gt;0,COUNTIFS($A$3:$A2385,$A2385),"-"),"Escluso")</f>
        <v>-</v>
      </c>
      <c r="X2385" s="2" t="str">
        <f>IF(LEN($C2385)=0,IF($D2385&gt;0,COUNTIFS($J$3:$J2385,$J2385,$C$3:$C2385,""),"-"),"Escluso")</f>
        <v>-</v>
      </c>
      <c r="Y2385" s="127" t="str">
        <f t="shared" si="225"/>
        <v>-</v>
      </c>
      <c r="Z2385" s="2" t="str">
        <f>IF($D2385&gt;0,COUNTIFS($O$3:$O2385,$O2385,$L$3:$L2385,$L2385,$I$3:$I2385,$I2385),"-")</f>
        <v>-</v>
      </c>
      <c r="AA2385" s="27" t="str">
        <f>IF($D2385&gt;0,IF(OR($Z2385 &gt;1,$L2385&lt;&gt;"Adulti"),0,VLOOKUP($P2385,Regione!$B$2:$C$22,2,FALSE)),"-")</f>
        <v>-</v>
      </c>
      <c r="AB2385" s="27" t="str">
        <f>IF($D2385&gt;0,IF(COUNTIFS($O$3:$O2385,$O2385,$L$3:$L2385,$L2385,$I$3:$I2385,$I2385) &gt;1,0,SUMIFS($Y$3:$Y$2503,$L$3:$L$2503,$L2385,$O$3:$O$2503,$O2385,$I$3:$I$2503,$I2385)),"-")</f>
        <v>-</v>
      </c>
      <c r="AC2385" s="27" t="str">
        <f t="shared" si="228"/>
        <v>-</v>
      </c>
    </row>
    <row r="2386" spans="1:29" s="1" customFormat="1">
      <c r="A2386" s="13"/>
      <c r="B2386" s="107" t="str">
        <f>IF(COUNTA($A2386)&gt;0,VLOOKUP($A2386,Corsa!$A$1:$F$43,2,FALSE),"-")</f>
        <v>-</v>
      </c>
      <c r="C2386" s="11"/>
      <c r="D2386" s="13"/>
      <c r="E2386" s="13"/>
      <c r="F2386" s="46" t="str">
        <f>IF(COUNTA($A2386)&gt;0,VLOOKUP($A2386,Corsa!$A$1:$F$43,3,FALSE),"-")</f>
        <v>-</v>
      </c>
      <c r="G2386" s="28" t="str">
        <f>IF($D2386&gt;0,VLOOKUP($D2386,Iscrizioni!$A$2:$M$2502,9,FALSE),"-")</f>
        <v>-</v>
      </c>
      <c r="H2386" s="28" t="str">
        <f>IF($D2386&gt;0,VLOOKUP($D2386,Iscrizioni!$A$2:$M$2502,4,FALSE),"-")</f>
        <v>-</v>
      </c>
      <c r="I2386" s="27" t="str">
        <f>IF($D2386&gt;0,VLOOKUP($D2386,Iscrizioni!$A$2:$M$2502,5,FALSE),"-")</f>
        <v>-</v>
      </c>
      <c r="J2386" s="27" t="str">
        <f>IF($D2386&gt;0,VLOOKUP($D2386,Iscrizioni!$A$2:$M$2502,10,FALSE),"-")</f>
        <v>-</v>
      </c>
      <c r="K2386" s="27" t="str">
        <f t="shared" si="226"/>
        <v>-</v>
      </c>
      <c r="L2386" s="46" t="str">
        <f>IF($D2386&gt;0,VLOOKUP($D2386,Iscrizioni!$A$2:$M$2502,11,FALSE),"-")</f>
        <v>-</v>
      </c>
      <c r="M2386" s="27" t="str">
        <f>IF($D2386&gt;0,VLOOKUP($D2386,Iscrizioni!$A$2:$N$2502,12,FALSE),"-")</f>
        <v>-</v>
      </c>
      <c r="N2386" s="46" t="str">
        <f>IF($D2386&gt;0,VLOOKUP($D2386,Iscrizioni!$A$2:$M$2502,6,FALSE),"-")</f>
        <v>-</v>
      </c>
      <c r="O2386" s="107" t="str">
        <f>IF($D2386&gt;0,VLOOKUP($D2386,Iscrizioni!$A$2:$M$2502,7,FALSE),"-")</f>
        <v>-</v>
      </c>
      <c r="P2386" s="46" t="str">
        <f>IF($D2386&gt;0,VLOOKUP(LEFT($N2386,1),Regione!$A$2:$C$21,2,FALSE),"-")</f>
        <v>-</v>
      </c>
      <c r="Q2386" s="112" t="str">
        <f ca="1">IF($D2386&gt;0,NormalizzaTempo("D",CELL("tipo",$E2386),$E2386),"-")</f>
        <v>-</v>
      </c>
      <c r="R2386" s="27" t="str">
        <f>IF($D2386&gt;0,VLOOKUP($D2386,Iscrizioni!$A$2:$M$2502,13,FALSE),"-")</f>
        <v>-</v>
      </c>
      <c r="S2386" s="112" t="str">
        <f t="shared" si="229"/>
        <v>-</v>
      </c>
      <c r="T2386" s="112" t="str">
        <f>IF($D2386&gt;0,SUMIFS($S$3:$S2386,$X$3:$X2386,1,$J$3:$J2386,$J2386),"-")</f>
        <v>-</v>
      </c>
      <c r="U2386" s="112" t="str">
        <f t="shared" si="230"/>
        <v>-</v>
      </c>
      <c r="V2386" s="112" t="str">
        <f t="shared" si="227"/>
        <v>-</v>
      </c>
      <c r="W2386" s="27" t="str">
        <f>IF(LEN($C2386)=0,IF($D2386&gt;0,COUNTIFS($A$3:$A2386,$A2386),"-"),"Escluso")</f>
        <v>-</v>
      </c>
      <c r="X2386" s="2" t="str">
        <f>IF(LEN($C2386)=0,IF($D2386&gt;0,COUNTIFS($J$3:$J2386,$J2386,$C$3:$C2386,""),"-"),"Escluso")</f>
        <v>-</v>
      </c>
      <c r="Y2386" s="127" t="str">
        <f t="shared" si="225"/>
        <v>-</v>
      </c>
      <c r="Z2386" s="2" t="str">
        <f>IF($D2386&gt;0,COUNTIFS($O$3:$O2386,$O2386,$L$3:$L2386,$L2386,$I$3:$I2386,$I2386),"-")</f>
        <v>-</v>
      </c>
      <c r="AA2386" s="27" t="str">
        <f>IF($D2386&gt;0,IF(OR($Z2386 &gt;1,$L2386&lt;&gt;"Adulti"),0,VLOOKUP($P2386,Regione!$B$2:$C$22,2,FALSE)),"-")</f>
        <v>-</v>
      </c>
      <c r="AB2386" s="27" t="str">
        <f>IF($D2386&gt;0,IF(COUNTIFS($O$3:$O2386,$O2386,$L$3:$L2386,$L2386,$I$3:$I2386,$I2386) &gt;1,0,SUMIFS($Y$3:$Y$2503,$L$3:$L$2503,$L2386,$O$3:$O$2503,$O2386,$I$3:$I$2503,$I2386)),"-")</f>
        <v>-</v>
      </c>
      <c r="AC2386" s="27" t="str">
        <f t="shared" si="228"/>
        <v>-</v>
      </c>
    </row>
    <row r="2387" spans="1:29" s="1" customFormat="1">
      <c r="A2387" s="13"/>
      <c r="B2387" s="107" t="str">
        <f>IF(COUNTA($A2387)&gt;0,VLOOKUP($A2387,Corsa!$A$1:$F$43,2,FALSE),"-")</f>
        <v>-</v>
      </c>
      <c r="C2387" s="11"/>
      <c r="D2387" s="13"/>
      <c r="E2387" s="13"/>
      <c r="F2387" s="46" t="str">
        <f>IF(COUNTA($A2387)&gt;0,VLOOKUP($A2387,Corsa!$A$1:$F$43,3,FALSE),"-")</f>
        <v>-</v>
      </c>
      <c r="G2387" s="28" t="str">
        <f>IF($D2387&gt;0,VLOOKUP($D2387,Iscrizioni!$A$2:$M$2502,9,FALSE),"-")</f>
        <v>-</v>
      </c>
      <c r="H2387" s="28" t="str">
        <f>IF($D2387&gt;0,VLOOKUP($D2387,Iscrizioni!$A$2:$M$2502,4,FALSE),"-")</f>
        <v>-</v>
      </c>
      <c r="I2387" s="27" t="str">
        <f>IF($D2387&gt;0,VLOOKUP($D2387,Iscrizioni!$A$2:$M$2502,5,FALSE),"-")</f>
        <v>-</v>
      </c>
      <c r="J2387" s="27" t="str">
        <f>IF($D2387&gt;0,VLOOKUP($D2387,Iscrizioni!$A$2:$M$2502,10,FALSE),"-")</f>
        <v>-</v>
      </c>
      <c r="K2387" s="27" t="str">
        <f t="shared" si="226"/>
        <v>-</v>
      </c>
      <c r="L2387" s="46" t="str">
        <f>IF($D2387&gt;0,VLOOKUP($D2387,Iscrizioni!$A$2:$M$2502,11,FALSE),"-")</f>
        <v>-</v>
      </c>
      <c r="M2387" s="27" t="str">
        <f>IF($D2387&gt;0,VLOOKUP($D2387,Iscrizioni!$A$2:$N$2502,12,FALSE),"-")</f>
        <v>-</v>
      </c>
      <c r="N2387" s="46" t="str">
        <f>IF($D2387&gt;0,VLOOKUP($D2387,Iscrizioni!$A$2:$M$2502,6,FALSE),"-")</f>
        <v>-</v>
      </c>
      <c r="O2387" s="107" t="str">
        <f>IF($D2387&gt;0,VLOOKUP($D2387,Iscrizioni!$A$2:$M$2502,7,FALSE),"-")</f>
        <v>-</v>
      </c>
      <c r="P2387" s="46" t="str">
        <f>IF($D2387&gt;0,VLOOKUP(LEFT($N2387,1),Regione!$A$2:$C$21,2,FALSE),"-")</f>
        <v>-</v>
      </c>
      <c r="Q2387" s="112" t="str">
        <f ca="1">IF($D2387&gt;0,NormalizzaTempo("D",CELL("tipo",$E2387),$E2387),"-")</f>
        <v>-</v>
      </c>
      <c r="R2387" s="27" t="str">
        <f>IF($D2387&gt;0,VLOOKUP($D2387,Iscrizioni!$A$2:$M$2502,13,FALSE),"-")</f>
        <v>-</v>
      </c>
      <c r="S2387" s="112" t="str">
        <f t="shared" si="229"/>
        <v>-</v>
      </c>
      <c r="T2387" s="112" t="str">
        <f>IF($D2387&gt;0,SUMIFS($S$3:$S2387,$X$3:$X2387,1,$J$3:$J2387,$J2387),"-")</f>
        <v>-</v>
      </c>
      <c r="U2387" s="112" t="str">
        <f t="shared" si="230"/>
        <v>-</v>
      </c>
      <c r="V2387" s="112" t="str">
        <f t="shared" si="227"/>
        <v>-</v>
      </c>
      <c r="W2387" s="27" t="str">
        <f>IF(LEN($C2387)=0,IF($D2387&gt;0,COUNTIFS($A$3:$A2387,$A2387),"-"),"Escluso")</f>
        <v>-</v>
      </c>
      <c r="X2387" s="2" t="str">
        <f>IF(LEN($C2387)=0,IF($D2387&gt;0,COUNTIFS($J$3:$J2387,$J2387,$C$3:$C2387,""),"-"),"Escluso")</f>
        <v>-</v>
      </c>
      <c r="Y2387" s="127" t="str">
        <f t="shared" si="225"/>
        <v>-</v>
      </c>
      <c r="Z2387" s="2" t="str">
        <f>IF($D2387&gt;0,COUNTIFS($O$3:$O2387,$O2387,$L$3:$L2387,$L2387,$I$3:$I2387,$I2387),"-")</f>
        <v>-</v>
      </c>
      <c r="AA2387" s="27" t="str">
        <f>IF($D2387&gt;0,IF(OR($Z2387 &gt;1,$L2387&lt;&gt;"Adulti"),0,VLOOKUP($P2387,Regione!$B$2:$C$22,2,FALSE)),"-")</f>
        <v>-</v>
      </c>
      <c r="AB2387" s="27" t="str">
        <f>IF($D2387&gt;0,IF(COUNTIFS($O$3:$O2387,$O2387,$L$3:$L2387,$L2387,$I$3:$I2387,$I2387) &gt;1,0,SUMIFS($Y$3:$Y$2503,$L$3:$L$2503,$L2387,$O$3:$O$2503,$O2387,$I$3:$I$2503,$I2387)),"-")</f>
        <v>-</v>
      </c>
      <c r="AC2387" s="27" t="str">
        <f t="shared" si="228"/>
        <v>-</v>
      </c>
    </row>
    <row r="2388" spans="1:29" s="1" customFormat="1">
      <c r="A2388" s="13"/>
      <c r="B2388" s="107" t="str">
        <f>IF(COUNTA($A2388)&gt;0,VLOOKUP($A2388,Corsa!$A$1:$F$43,2,FALSE),"-")</f>
        <v>-</v>
      </c>
      <c r="C2388" s="11"/>
      <c r="D2388" s="13"/>
      <c r="E2388" s="13"/>
      <c r="F2388" s="46" t="str">
        <f>IF(COUNTA($A2388)&gt;0,VLOOKUP($A2388,Corsa!$A$1:$F$43,3,FALSE),"-")</f>
        <v>-</v>
      </c>
      <c r="G2388" s="28" t="str">
        <f>IF($D2388&gt;0,VLOOKUP($D2388,Iscrizioni!$A$2:$M$2502,9,FALSE),"-")</f>
        <v>-</v>
      </c>
      <c r="H2388" s="28" t="str">
        <f>IF($D2388&gt;0,VLOOKUP($D2388,Iscrizioni!$A$2:$M$2502,4,FALSE),"-")</f>
        <v>-</v>
      </c>
      <c r="I2388" s="27" t="str">
        <f>IF($D2388&gt;0,VLOOKUP($D2388,Iscrizioni!$A$2:$M$2502,5,FALSE),"-")</f>
        <v>-</v>
      </c>
      <c r="J2388" s="27" t="str">
        <f>IF($D2388&gt;0,VLOOKUP($D2388,Iscrizioni!$A$2:$M$2502,10,FALSE),"-")</f>
        <v>-</v>
      </c>
      <c r="K2388" s="27" t="str">
        <f t="shared" si="226"/>
        <v>-</v>
      </c>
      <c r="L2388" s="46" t="str">
        <f>IF($D2388&gt;0,VLOOKUP($D2388,Iscrizioni!$A$2:$M$2502,11,FALSE),"-")</f>
        <v>-</v>
      </c>
      <c r="M2388" s="27" t="str">
        <f>IF($D2388&gt;0,VLOOKUP($D2388,Iscrizioni!$A$2:$N$2502,12,FALSE),"-")</f>
        <v>-</v>
      </c>
      <c r="N2388" s="46" t="str">
        <f>IF($D2388&gt;0,VLOOKUP($D2388,Iscrizioni!$A$2:$M$2502,6,FALSE),"-")</f>
        <v>-</v>
      </c>
      <c r="O2388" s="107" t="str">
        <f>IF($D2388&gt;0,VLOOKUP($D2388,Iscrizioni!$A$2:$M$2502,7,FALSE),"-")</f>
        <v>-</v>
      </c>
      <c r="P2388" s="46" t="str">
        <f>IF($D2388&gt;0,VLOOKUP(LEFT($N2388,1),Regione!$A$2:$C$21,2,FALSE),"-")</f>
        <v>-</v>
      </c>
      <c r="Q2388" s="112" t="str">
        <f ca="1">IF($D2388&gt;0,NormalizzaTempo("D",CELL("tipo",$E2388),$E2388),"-")</f>
        <v>-</v>
      </c>
      <c r="R2388" s="27" t="str">
        <f>IF($D2388&gt;0,VLOOKUP($D2388,Iscrizioni!$A$2:$M$2502,13,FALSE),"-")</f>
        <v>-</v>
      </c>
      <c r="S2388" s="112" t="str">
        <f t="shared" si="229"/>
        <v>-</v>
      </c>
      <c r="T2388" s="112" t="str">
        <f>IF($D2388&gt;0,SUMIFS($S$3:$S2388,$X$3:$X2388,1,$J$3:$J2388,$J2388),"-")</f>
        <v>-</v>
      </c>
      <c r="U2388" s="112" t="str">
        <f t="shared" si="230"/>
        <v>-</v>
      </c>
      <c r="V2388" s="112" t="str">
        <f t="shared" si="227"/>
        <v>-</v>
      </c>
      <c r="W2388" s="27" t="str">
        <f>IF(LEN($C2388)=0,IF($D2388&gt;0,COUNTIFS($A$3:$A2388,$A2388),"-"),"Escluso")</f>
        <v>-</v>
      </c>
      <c r="X2388" s="2" t="str">
        <f>IF(LEN($C2388)=0,IF($D2388&gt;0,COUNTIFS($J$3:$J2388,$J2388,$C$3:$C2388,""),"-"),"Escluso")</f>
        <v>-</v>
      </c>
      <c r="Y2388" s="127" t="str">
        <f t="shared" si="225"/>
        <v>-</v>
      </c>
      <c r="Z2388" s="2" t="str">
        <f>IF($D2388&gt;0,COUNTIFS($O$3:$O2388,$O2388,$L$3:$L2388,$L2388,$I$3:$I2388,$I2388),"-")</f>
        <v>-</v>
      </c>
      <c r="AA2388" s="27" t="str">
        <f>IF($D2388&gt;0,IF(OR($Z2388 &gt;1,$L2388&lt;&gt;"Adulti"),0,VLOOKUP($P2388,Regione!$B$2:$C$22,2,FALSE)),"-")</f>
        <v>-</v>
      </c>
      <c r="AB2388" s="27" t="str">
        <f>IF($D2388&gt;0,IF(COUNTIFS($O$3:$O2388,$O2388,$L$3:$L2388,$L2388,$I$3:$I2388,$I2388) &gt;1,0,SUMIFS($Y$3:$Y$2503,$L$3:$L$2503,$L2388,$O$3:$O$2503,$O2388,$I$3:$I$2503,$I2388)),"-")</f>
        <v>-</v>
      </c>
      <c r="AC2388" s="27" t="str">
        <f t="shared" si="228"/>
        <v>-</v>
      </c>
    </row>
    <row r="2389" spans="1:29" s="1" customFormat="1">
      <c r="A2389" s="13"/>
      <c r="B2389" s="107" t="str">
        <f>IF(COUNTA($A2389)&gt;0,VLOOKUP($A2389,Corsa!$A$1:$F$43,2,FALSE),"-")</f>
        <v>-</v>
      </c>
      <c r="C2389" s="11"/>
      <c r="D2389" s="13"/>
      <c r="E2389" s="13"/>
      <c r="F2389" s="46" t="str">
        <f>IF(COUNTA($A2389)&gt;0,VLOOKUP($A2389,Corsa!$A$1:$F$43,3,FALSE),"-")</f>
        <v>-</v>
      </c>
      <c r="G2389" s="28" t="str">
        <f>IF($D2389&gt;0,VLOOKUP($D2389,Iscrizioni!$A$2:$M$2502,9,FALSE),"-")</f>
        <v>-</v>
      </c>
      <c r="H2389" s="28" t="str">
        <f>IF($D2389&gt;0,VLOOKUP($D2389,Iscrizioni!$A$2:$M$2502,4,FALSE),"-")</f>
        <v>-</v>
      </c>
      <c r="I2389" s="27" t="str">
        <f>IF($D2389&gt;0,VLOOKUP($D2389,Iscrizioni!$A$2:$M$2502,5,FALSE),"-")</f>
        <v>-</v>
      </c>
      <c r="J2389" s="27" t="str">
        <f>IF($D2389&gt;0,VLOOKUP($D2389,Iscrizioni!$A$2:$M$2502,10,FALSE),"-")</f>
        <v>-</v>
      </c>
      <c r="K2389" s="27" t="str">
        <f t="shared" si="226"/>
        <v>-</v>
      </c>
      <c r="L2389" s="46" t="str">
        <f>IF($D2389&gt;0,VLOOKUP($D2389,Iscrizioni!$A$2:$M$2502,11,FALSE),"-")</f>
        <v>-</v>
      </c>
      <c r="M2389" s="27" t="str">
        <f>IF($D2389&gt;0,VLOOKUP($D2389,Iscrizioni!$A$2:$N$2502,12,FALSE),"-")</f>
        <v>-</v>
      </c>
      <c r="N2389" s="46" t="str">
        <f>IF($D2389&gt;0,VLOOKUP($D2389,Iscrizioni!$A$2:$M$2502,6,FALSE),"-")</f>
        <v>-</v>
      </c>
      <c r="O2389" s="107" t="str">
        <f>IF($D2389&gt;0,VLOOKUP($D2389,Iscrizioni!$A$2:$M$2502,7,FALSE),"-")</f>
        <v>-</v>
      </c>
      <c r="P2389" s="46" t="str">
        <f>IF($D2389&gt;0,VLOOKUP(LEFT($N2389,1),Regione!$A$2:$C$21,2,FALSE),"-")</f>
        <v>-</v>
      </c>
      <c r="Q2389" s="112" t="str">
        <f ca="1">IF($D2389&gt;0,NormalizzaTempo("D",CELL("tipo",$E2389),$E2389),"-")</f>
        <v>-</v>
      </c>
      <c r="R2389" s="27" t="str">
        <f>IF($D2389&gt;0,VLOOKUP($D2389,Iscrizioni!$A$2:$M$2502,13,FALSE),"-")</f>
        <v>-</v>
      </c>
      <c r="S2389" s="112" t="str">
        <f t="shared" si="229"/>
        <v>-</v>
      </c>
      <c r="T2389" s="112" t="str">
        <f>IF($D2389&gt;0,SUMIFS($S$3:$S2389,$X$3:$X2389,1,$J$3:$J2389,$J2389),"-")</f>
        <v>-</v>
      </c>
      <c r="U2389" s="112" t="str">
        <f t="shared" si="230"/>
        <v>-</v>
      </c>
      <c r="V2389" s="112" t="str">
        <f t="shared" si="227"/>
        <v>-</v>
      </c>
      <c r="W2389" s="27" t="str">
        <f>IF(LEN($C2389)=0,IF($D2389&gt;0,COUNTIFS($A$3:$A2389,$A2389),"-"),"Escluso")</f>
        <v>-</v>
      </c>
      <c r="X2389" s="2" t="str">
        <f>IF(LEN($C2389)=0,IF($D2389&gt;0,COUNTIFS($J$3:$J2389,$J2389,$C$3:$C2389,""),"-"),"Escluso")</f>
        <v>-</v>
      </c>
      <c r="Y2389" s="127" t="str">
        <f t="shared" si="225"/>
        <v>-</v>
      </c>
      <c r="Z2389" s="2" t="str">
        <f>IF($D2389&gt;0,COUNTIFS($O$3:$O2389,$O2389,$L$3:$L2389,$L2389,$I$3:$I2389,$I2389),"-")</f>
        <v>-</v>
      </c>
      <c r="AA2389" s="27" t="str">
        <f>IF($D2389&gt;0,IF(OR($Z2389 &gt;1,$L2389&lt;&gt;"Adulti"),0,VLOOKUP($P2389,Regione!$B$2:$C$22,2,FALSE)),"-")</f>
        <v>-</v>
      </c>
      <c r="AB2389" s="27" t="str">
        <f>IF($D2389&gt;0,IF(COUNTIFS($O$3:$O2389,$O2389,$L$3:$L2389,$L2389,$I$3:$I2389,$I2389) &gt;1,0,SUMIFS($Y$3:$Y$2503,$L$3:$L$2503,$L2389,$O$3:$O$2503,$O2389,$I$3:$I$2503,$I2389)),"-")</f>
        <v>-</v>
      </c>
      <c r="AC2389" s="27" t="str">
        <f t="shared" si="228"/>
        <v>-</v>
      </c>
    </row>
    <row r="2390" spans="1:29" s="1" customFormat="1">
      <c r="A2390" s="13"/>
      <c r="B2390" s="107" t="str">
        <f>IF(COUNTA($A2390)&gt;0,VLOOKUP($A2390,Corsa!$A$1:$F$43,2,FALSE),"-")</f>
        <v>-</v>
      </c>
      <c r="C2390" s="11"/>
      <c r="D2390" s="13"/>
      <c r="E2390" s="13"/>
      <c r="F2390" s="46" t="str">
        <f>IF(COUNTA($A2390)&gt;0,VLOOKUP($A2390,Corsa!$A$1:$F$43,3,FALSE),"-")</f>
        <v>-</v>
      </c>
      <c r="G2390" s="28" t="str">
        <f>IF($D2390&gt;0,VLOOKUP($D2390,Iscrizioni!$A$2:$M$2502,9,FALSE),"-")</f>
        <v>-</v>
      </c>
      <c r="H2390" s="28" t="str">
        <f>IF($D2390&gt;0,VLOOKUP($D2390,Iscrizioni!$A$2:$M$2502,4,FALSE),"-")</f>
        <v>-</v>
      </c>
      <c r="I2390" s="27" t="str">
        <f>IF($D2390&gt;0,VLOOKUP($D2390,Iscrizioni!$A$2:$M$2502,5,FALSE),"-")</f>
        <v>-</v>
      </c>
      <c r="J2390" s="27" t="str">
        <f>IF($D2390&gt;0,VLOOKUP($D2390,Iscrizioni!$A$2:$M$2502,10,FALSE),"-")</f>
        <v>-</v>
      </c>
      <c r="K2390" s="27" t="str">
        <f t="shared" si="226"/>
        <v>-</v>
      </c>
      <c r="L2390" s="46" t="str">
        <f>IF($D2390&gt;0,VLOOKUP($D2390,Iscrizioni!$A$2:$M$2502,11,FALSE),"-")</f>
        <v>-</v>
      </c>
      <c r="M2390" s="27" t="str">
        <f>IF($D2390&gt;0,VLOOKUP($D2390,Iscrizioni!$A$2:$N$2502,12,FALSE),"-")</f>
        <v>-</v>
      </c>
      <c r="N2390" s="46" t="str">
        <f>IF($D2390&gt;0,VLOOKUP($D2390,Iscrizioni!$A$2:$M$2502,6,FALSE),"-")</f>
        <v>-</v>
      </c>
      <c r="O2390" s="107" t="str">
        <f>IF($D2390&gt;0,VLOOKUP($D2390,Iscrizioni!$A$2:$M$2502,7,FALSE),"-")</f>
        <v>-</v>
      </c>
      <c r="P2390" s="46" t="str">
        <f>IF($D2390&gt;0,VLOOKUP(LEFT($N2390,1),Regione!$A$2:$C$21,2,FALSE),"-")</f>
        <v>-</v>
      </c>
      <c r="Q2390" s="112" t="str">
        <f ca="1">IF($D2390&gt;0,NormalizzaTempo("D",CELL("tipo",$E2390),$E2390),"-")</f>
        <v>-</v>
      </c>
      <c r="R2390" s="27" t="str">
        <f>IF($D2390&gt;0,VLOOKUP($D2390,Iscrizioni!$A$2:$M$2502,13,FALSE),"-")</f>
        <v>-</v>
      </c>
      <c r="S2390" s="112" t="str">
        <f t="shared" si="229"/>
        <v>-</v>
      </c>
      <c r="T2390" s="112" t="str">
        <f>IF($D2390&gt;0,SUMIFS($S$3:$S2390,$X$3:$X2390,1,$J$3:$J2390,$J2390),"-")</f>
        <v>-</v>
      </c>
      <c r="U2390" s="112" t="str">
        <f t="shared" si="230"/>
        <v>-</v>
      </c>
      <c r="V2390" s="112" t="str">
        <f t="shared" si="227"/>
        <v>-</v>
      </c>
      <c r="W2390" s="27" t="str">
        <f>IF(LEN($C2390)=0,IF($D2390&gt;0,COUNTIFS($A$3:$A2390,$A2390),"-"),"Escluso")</f>
        <v>-</v>
      </c>
      <c r="X2390" s="2" t="str">
        <f>IF(LEN($C2390)=0,IF($D2390&gt;0,COUNTIFS($J$3:$J2390,$J2390,$C$3:$C2390,""),"-"),"Escluso")</f>
        <v>-</v>
      </c>
      <c r="Y2390" s="127" t="str">
        <f t="shared" si="225"/>
        <v>-</v>
      </c>
      <c r="Z2390" s="2" t="str">
        <f>IF($D2390&gt;0,COUNTIFS($O$3:$O2390,$O2390,$L$3:$L2390,$L2390,$I$3:$I2390,$I2390),"-")</f>
        <v>-</v>
      </c>
      <c r="AA2390" s="27" t="str">
        <f>IF($D2390&gt;0,IF(OR($Z2390 &gt;1,$L2390&lt;&gt;"Adulti"),0,VLOOKUP($P2390,Regione!$B$2:$C$22,2,FALSE)),"-")</f>
        <v>-</v>
      </c>
      <c r="AB2390" s="27" t="str">
        <f>IF($D2390&gt;0,IF(COUNTIFS($O$3:$O2390,$O2390,$L$3:$L2390,$L2390,$I$3:$I2390,$I2390) &gt;1,0,SUMIFS($Y$3:$Y$2503,$L$3:$L$2503,$L2390,$O$3:$O$2503,$O2390,$I$3:$I$2503,$I2390)),"-")</f>
        <v>-</v>
      </c>
      <c r="AC2390" s="27" t="str">
        <f t="shared" si="228"/>
        <v>-</v>
      </c>
    </row>
    <row r="2391" spans="1:29" s="1" customFormat="1">
      <c r="A2391" s="13"/>
      <c r="B2391" s="107" t="str">
        <f>IF(COUNTA($A2391)&gt;0,VLOOKUP($A2391,Corsa!$A$1:$F$43,2,FALSE),"-")</f>
        <v>-</v>
      </c>
      <c r="C2391" s="11"/>
      <c r="D2391" s="13"/>
      <c r="E2391" s="13"/>
      <c r="F2391" s="46" t="str">
        <f>IF(COUNTA($A2391)&gt;0,VLOOKUP($A2391,Corsa!$A$1:$F$43,3,FALSE),"-")</f>
        <v>-</v>
      </c>
      <c r="G2391" s="28" t="str">
        <f>IF($D2391&gt;0,VLOOKUP($D2391,Iscrizioni!$A$2:$M$2502,9,FALSE),"-")</f>
        <v>-</v>
      </c>
      <c r="H2391" s="28" t="str">
        <f>IF($D2391&gt;0,VLOOKUP($D2391,Iscrizioni!$A$2:$M$2502,4,FALSE),"-")</f>
        <v>-</v>
      </c>
      <c r="I2391" s="27" t="str">
        <f>IF($D2391&gt;0,VLOOKUP($D2391,Iscrizioni!$A$2:$M$2502,5,FALSE),"-")</f>
        <v>-</v>
      </c>
      <c r="J2391" s="27" t="str">
        <f>IF($D2391&gt;0,VLOOKUP($D2391,Iscrizioni!$A$2:$M$2502,10,FALSE),"-")</f>
        <v>-</v>
      </c>
      <c r="K2391" s="27" t="str">
        <f t="shared" si="226"/>
        <v>-</v>
      </c>
      <c r="L2391" s="46" t="str">
        <f>IF($D2391&gt;0,VLOOKUP($D2391,Iscrizioni!$A$2:$M$2502,11,FALSE),"-")</f>
        <v>-</v>
      </c>
      <c r="M2391" s="27" t="str">
        <f>IF($D2391&gt;0,VLOOKUP($D2391,Iscrizioni!$A$2:$N$2502,12,FALSE),"-")</f>
        <v>-</v>
      </c>
      <c r="N2391" s="46" t="str">
        <f>IF($D2391&gt;0,VLOOKUP($D2391,Iscrizioni!$A$2:$M$2502,6,FALSE),"-")</f>
        <v>-</v>
      </c>
      <c r="O2391" s="107" t="str">
        <f>IF($D2391&gt;0,VLOOKUP($D2391,Iscrizioni!$A$2:$M$2502,7,FALSE),"-")</f>
        <v>-</v>
      </c>
      <c r="P2391" s="46" t="str">
        <f>IF($D2391&gt;0,VLOOKUP(LEFT($N2391,1),Regione!$A$2:$C$21,2,FALSE),"-")</f>
        <v>-</v>
      </c>
      <c r="Q2391" s="112" t="str">
        <f ca="1">IF($D2391&gt;0,NormalizzaTempo("D",CELL("tipo",$E2391),$E2391),"-")</f>
        <v>-</v>
      </c>
      <c r="R2391" s="27" t="str">
        <f>IF($D2391&gt;0,VLOOKUP($D2391,Iscrizioni!$A$2:$M$2502,13,FALSE),"-")</f>
        <v>-</v>
      </c>
      <c r="S2391" s="112" t="str">
        <f t="shared" si="229"/>
        <v>-</v>
      </c>
      <c r="T2391" s="112" t="str">
        <f>IF($D2391&gt;0,SUMIFS($S$3:$S2391,$X$3:$X2391,1,$J$3:$J2391,$J2391),"-")</f>
        <v>-</v>
      </c>
      <c r="U2391" s="112" t="str">
        <f t="shared" si="230"/>
        <v>-</v>
      </c>
      <c r="V2391" s="112" t="str">
        <f t="shared" si="227"/>
        <v>-</v>
      </c>
      <c r="W2391" s="27" t="str">
        <f>IF(LEN($C2391)=0,IF($D2391&gt;0,COUNTIFS($A$3:$A2391,$A2391),"-"),"Escluso")</f>
        <v>-</v>
      </c>
      <c r="X2391" s="2" t="str">
        <f>IF(LEN($C2391)=0,IF($D2391&gt;0,COUNTIFS($J$3:$J2391,$J2391,$C$3:$C2391,""),"-"),"Escluso")</f>
        <v>-</v>
      </c>
      <c r="Y2391" s="127" t="str">
        <f t="shared" si="225"/>
        <v>-</v>
      </c>
      <c r="Z2391" s="2" t="str">
        <f>IF($D2391&gt;0,COUNTIFS($O$3:$O2391,$O2391,$L$3:$L2391,$L2391,$I$3:$I2391,$I2391),"-")</f>
        <v>-</v>
      </c>
      <c r="AA2391" s="27" t="str">
        <f>IF($D2391&gt;0,IF(OR($Z2391 &gt;1,$L2391&lt;&gt;"Adulti"),0,VLOOKUP($P2391,Regione!$B$2:$C$22,2,FALSE)),"-")</f>
        <v>-</v>
      </c>
      <c r="AB2391" s="27" t="str">
        <f>IF($D2391&gt;0,IF(COUNTIFS($O$3:$O2391,$O2391,$L$3:$L2391,$L2391,$I$3:$I2391,$I2391) &gt;1,0,SUMIFS($Y$3:$Y$2503,$L$3:$L$2503,$L2391,$O$3:$O$2503,$O2391,$I$3:$I$2503,$I2391)),"-")</f>
        <v>-</v>
      </c>
      <c r="AC2391" s="27" t="str">
        <f t="shared" si="228"/>
        <v>-</v>
      </c>
    </row>
    <row r="2392" spans="1:29" s="1" customFormat="1">
      <c r="A2392" s="13"/>
      <c r="B2392" s="107" t="str">
        <f>IF(COUNTA($A2392)&gt;0,VLOOKUP($A2392,Corsa!$A$1:$F$43,2,FALSE),"-")</f>
        <v>-</v>
      </c>
      <c r="C2392" s="11"/>
      <c r="D2392" s="13"/>
      <c r="E2392" s="13"/>
      <c r="F2392" s="46" t="str">
        <f>IF(COUNTA($A2392)&gt;0,VLOOKUP($A2392,Corsa!$A$1:$F$43,3,FALSE),"-")</f>
        <v>-</v>
      </c>
      <c r="G2392" s="28" t="str">
        <f>IF($D2392&gt;0,VLOOKUP($D2392,Iscrizioni!$A$2:$M$2502,9,FALSE),"-")</f>
        <v>-</v>
      </c>
      <c r="H2392" s="28" t="str">
        <f>IF($D2392&gt;0,VLOOKUP($D2392,Iscrizioni!$A$2:$M$2502,4,FALSE),"-")</f>
        <v>-</v>
      </c>
      <c r="I2392" s="27" t="str">
        <f>IF($D2392&gt;0,VLOOKUP($D2392,Iscrizioni!$A$2:$M$2502,5,FALSE),"-")</f>
        <v>-</v>
      </c>
      <c r="J2392" s="27" t="str">
        <f>IF($D2392&gt;0,VLOOKUP($D2392,Iscrizioni!$A$2:$M$2502,10,FALSE),"-")</f>
        <v>-</v>
      </c>
      <c r="K2392" s="27" t="str">
        <f t="shared" si="226"/>
        <v>-</v>
      </c>
      <c r="L2392" s="46" t="str">
        <f>IF($D2392&gt;0,VLOOKUP($D2392,Iscrizioni!$A$2:$M$2502,11,FALSE),"-")</f>
        <v>-</v>
      </c>
      <c r="M2392" s="27" t="str">
        <f>IF($D2392&gt;0,VLOOKUP($D2392,Iscrizioni!$A$2:$N$2502,12,FALSE),"-")</f>
        <v>-</v>
      </c>
      <c r="N2392" s="46" t="str">
        <f>IF($D2392&gt;0,VLOOKUP($D2392,Iscrizioni!$A$2:$M$2502,6,FALSE),"-")</f>
        <v>-</v>
      </c>
      <c r="O2392" s="107" t="str">
        <f>IF($D2392&gt;0,VLOOKUP($D2392,Iscrizioni!$A$2:$M$2502,7,FALSE),"-")</f>
        <v>-</v>
      </c>
      <c r="P2392" s="46" t="str">
        <f>IF($D2392&gt;0,VLOOKUP(LEFT($N2392,1),Regione!$A$2:$C$21,2,FALSE),"-")</f>
        <v>-</v>
      </c>
      <c r="Q2392" s="112" t="str">
        <f ca="1">IF($D2392&gt;0,NormalizzaTempo("D",CELL("tipo",$E2392),$E2392),"-")</f>
        <v>-</v>
      </c>
      <c r="R2392" s="27" t="str">
        <f>IF($D2392&gt;0,VLOOKUP($D2392,Iscrizioni!$A$2:$M$2502,13,FALSE),"-")</f>
        <v>-</v>
      </c>
      <c r="S2392" s="112" t="str">
        <f t="shared" si="229"/>
        <v>-</v>
      </c>
      <c r="T2392" s="112" t="str">
        <f>IF($D2392&gt;0,SUMIFS($S$3:$S2392,$X$3:$X2392,1,$J$3:$J2392,$J2392),"-")</f>
        <v>-</v>
      </c>
      <c r="U2392" s="112" t="str">
        <f t="shared" si="230"/>
        <v>-</v>
      </c>
      <c r="V2392" s="112" t="str">
        <f t="shared" si="227"/>
        <v>-</v>
      </c>
      <c r="W2392" s="27" t="str">
        <f>IF(LEN($C2392)=0,IF($D2392&gt;0,COUNTIFS($A$3:$A2392,$A2392),"-"),"Escluso")</f>
        <v>-</v>
      </c>
      <c r="X2392" s="2" t="str">
        <f>IF(LEN($C2392)=0,IF($D2392&gt;0,COUNTIFS($J$3:$J2392,$J2392,$C$3:$C2392,""),"-"),"Escluso")</f>
        <v>-</v>
      </c>
      <c r="Y2392" s="127" t="str">
        <f t="shared" si="225"/>
        <v>-</v>
      </c>
      <c r="Z2392" s="2" t="str">
        <f>IF($D2392&gt;0,COUNTIFS($O$3:$O2392,$O2392,$L$3:$L2392,$L2392,$I$3:$I2392,$I2392),"-")</f>
        <v>-</v>
      </c>
      <c r="AA2392" s="27" t="str">
        <f>IF($D2392&gt;0,IF(OR($Z2392 &gt;1,$L2392&lt;&gt;"Adulti"),0,VLOOKUP($P2392,Regione!$B$2:$C$22,2,FALSE)),"-")</f>
        <v>-</v>
      </c>
      <c r="AB2392" s="27" t="str">
        <f>IF($D2392&gt;0,IF(COUNTIFS($O$3:$O2392,$O2392,$L$3:$L2392,$L2392,$I$3:$I2392,$I2392) &gt;1,0,SUMIFS($Y$3:$Y$2503,$L$3:$L$2503,$L2392,$O$3:$O$2503,$O2392,$I$3:$I$2503,$I2392)),"-")</f>
        <v>-</v>
      </c>
      <c r="AC2392" s="27" t="str">
        <f t="shared" si="228"/>
        <v>-</v>
      </c>
    </row>
    <row r="2393" spans="1:29" s="1" customFormat="1">
      <c r="A2393" s="13"/>
      <c r="B2393" s="107" t="str">
        <f>IF(COUNTA($A2393)&gt;0,VLOOKUP($A2393,Corsa!$A$1:$F$43,2,FALSE),"-")</f>
        <v>-</v>
      </c>
      <c r="C2393" s="11"/>
      <c r="D2393" s="13"/>
      <c r="E2393" s="13"/>
      <c r="F2393" s="46" t="str">
        <f>IF(COUNTA($A2393)&gt;0,VLOOKUP($A2393,Corsa!$A$1:$F$43,3,FALSE),"-")</f>
        <v>-</v>
      </c>
      <c r="G2393" s="28" t="str">
        <f>IF($D2393&gt;0,VLOOKUP($D2393,Iscrizioni!$A$2:$M$2502,9,FALSE),"-")</f>
        <v>-</v>
      </c>
      <c r="H2393" s="28" t="str">
        <f>IF($D2393&gt;0,VLOOKUP($D2393,Iscrizioni!$A$2:$M$2502,4,FALSE),"-")</f>
        <v>-</v>
      </c>
      <c r="I2393" s="27" t="str">
        <f>IF($D2393&gt;0,VLOOKUP($D2393,Iscrizioni!$A$2:$M$2502,5,FALSE),"-")</f>
        <v>-</v>
      </c>
      <c r="J2393" s="27" t="str">
        <f>IF($D2393&gt;0,VLOOKUP($D2393,Iscrizioni!$A$2:$M$2502,10,FALSE),"-")</f>
        <v>-</v>
      </c>
      <c r="K2393" s="27" t="str">
        <f t="shared" si="226"/>
        <v>-</v>
      </c>
      <c r="L2393" s="46" t="str">
        <f>IF($D2393&gt;0,VLOOKUP($D2393,Iscrizioni!$A$2:$M$2502,11,FALSE),"-")</f>
        <v>-</v>
      </c>
      <c r="M2393" s="27" t="str">
        <f>IF($D2393&gt;0,VLOOKUP($D2393,Iscrizioni!$A$2:$N$2502,12,FALSE),"-")</f>
        <v>-</v>
      </c>
      <c r="N2393" s="46" t="str">
        <f>IF($D2393&gt;0,VLOOKUP($D2393,Iscrizioni!$A$2:$M$2502,6,FALSE),"-")</f>
        <v>-</v>
      </c>
      <c r="O2393" s="107" t="str">
        <f>IF($D2393&gt;0,VLOOKUP($D2393,Iscrizioni!$A$2:$M$2502,7,FALSE),"-")</f>
        <v>-</v>
      </c>
      <c r="P2393" s="46" t="str">
        <f>IF($D2393&gt;0,VLOOKUP(LEFT($N2393,1),Regione!$A$2:$C$21,2,FALSE),"-")</f>
        <v>-</v>
      </c>
      <c r="Q2393" s="112" t="str">
        <f ca="1">IF($D2393&gt;0,NormalizzaTempo("D",CELL("tipo",$E2393),$E2393),"-")</f>
        <v>-</v>
      </c>
      <c r="R2393" s="27" t="str">
        <f>IF($D2393&gt;0,VLOOKUP($D2393,Iscrizioni!$A$2:$M$2502,13,FALSE),"-")</f>
        <v>-</v>
      </c>
      <c r="S2393" s="112" t="str">
        <f t="shared" si="229"/>
        <v>-</v>
      </c>
      <c r="T2393" s="112" t="str">
        <f>IF($D2393&gt;0,SUMIFS($S$3:$S2393,$X$3:$X2393,1,$J$3:$J2393,$J2393),"-")</f>
        <v>-</v>
      </c>
      <c r="U2393" s="112" t="str">
        <f t="shared" si="230"/>
        <v>-</v>
      </c>
      <c r="V2393" s="112" t="str">
        <f t="shared" si="227"/>
        <v>-</v>
      </c>
      <c r="W2393" s="27" t="str">
        <f>IF(LEN($C2393)=0,IF($D2393&gt;0,COUNTIFS($A$3:$A2393,$A2393),"-"),"Escluso")</f>
        <v>-</v>
      </c>
      <c r="X2393" s="2" t="str">
        <f>IF(LEN($C2393)=0,IF($D2393&gt;0,COUNTIFS($J$3:$J2393,$J2393,$C$3:$C2393,""),"-"),"Escluso")</f>
        <v>-</v>
      </c>
      <c r="Y2393" s="127" t="str">
        <f t="shared" si="225"/>
        <v>-</v>
      </c>
      <c r="Z2393" s="2" t="str">
        <f>IF($D2393&gt;0,COUNTIFS($O$3:$O2393,$O2393,$L$3:$L2393,$L2393,$I$3:$I2393,$I2393),"-")</f>
        <v>-</v>
      </c>
      <c r="AA2393" s="27" t="str">
        <f>IF($D2393&gt;0,IF(OR($Z2393 &gt;1,$L2393&lt;&gt;"Adulti"),0,VLOOKUP($P2393,Regione!$B$2:$C$22,2,FALSE)),"-")</f>
        <v>-</v>
      </c>
      <c r="AB2393" s="27" t="str">
        <f>IF($D2393&gt;0,IF(COUNTIFS($O$3:$O2393,$O2393,$L$3:$L2393,$L2393,$I$3:$I2393,$I2393) &gt;1,0,SUMIFS($Y$3:$Y$2503,$L$3:$L$2503,$L2393,$O$3:$O$2503,$O2393,$I$3:$I$2503,$I2393)),"-")</f>
        <v>-</v>
      </c>
      <c r="AC2393" s="27" t="str">
        <f t="shared" si="228"/>
        <v>-</v>
      </c>
    </row>
    <row r="2394" spans="1:29" s="1" customFormat="1">
      <c r="A2394" s="13"/>
      <c r="B2394" s="107" t="str">
        <f>IF(COUNTA($A2394)&gt;0,VLOOKUP($A2394,Corsa!$A$1:$F$43,2,FALSE),"-")</f>
        <v>-</v>
      </c>
      <c r="C2394" s="11"/>
      <c r="D2394" s="13"/>
      <c r="E2394" s="13"/>
      <c r="F2394" s="46" t="str">
        <f>IF(COUNTA($A2394)&gt;0,VLOOKUP($A2394,Corsa!$A$1:$F$43,3,FALSE),"-")</f>
        <v>-</v>
      </c>
      <c r="G2394" s="28" t="str">
        <f>IF($D2394&gt;0,VLOOKUP($D2394,Iscrizioni!$A$2:$M$2502,9,FALSE),"-")</f>
        <v>-</v>
      </c>
      <c r="H2394" s="28" t="str">
        <f>IF($D2394&gt;0,VLOOKUP($D2394,Iscrizioni!$A$2:$M$2502,4,FALSE),"-")</f>
        <v>-</v>
      </c>
      <c r="I2394" s="27" t="str">
        <f>IF($D2394&gt;0,VLOOKUP($D2394,Iscrizioni!$A$2:$M$2502,5,FALSE),"-")</f>
        <v>-</v>
      </c>
      <c r="J2394" s="27" t="str">
        <f>IF($D2394&gt;0,VLOOKUP($D2394,Iscrizioni!$A$2:$M$2502,10,FALSE),"-")</f>
        <v>-</v>
      </c>
      <c r="K2394" s="27" t="str">
        <f t="shared" si="226"/>
        <v>-</v>
      </c>
      <c r="L2394" s="46" t="str">
        <f>IF($D2394&gt;0,VLOOKUP($D2394,Iscrizioni!$A$2:$M$2502,11,FALSE),"-")</f>
        <v>-</v>
      </c>
      <c r="M2394" s="27" t="str">
        <f>IF($D2394&gt;0,VLOOKUP($D2394,Iscrizioni!$A$2:$N$2502,12,FALSE),"-")</f>
        <v>-</v>
      </c>
      <c r="N2394" s="46" t="str">
        <f>IF($D2394&gt;0,VLOOKUP($D2394,Iscrizioni!$A$2:$M$2502,6,FALSE),"-")</f>
        <v>-</v>
      </c>
      <c r="O2394" s="107" t="str">
        <f>IF($D2394&gt;0,VLOOKUP($D2394,Iscrizioni!$A$2:$M$2502,7,FALSE),"-")</f>
        <v>-</v>
      </c>
      <c r="P2394" s="46" t="str">
        <f>IF($D2394&gt;0,VLOOKUP(LEFT($N2394,1),Regione!$A$2:$C$21,2,FALSE),"-")</f>
        <v>-</v>
      </c>
      <c r="Q2394" s="112" t="str">
        <f ca="1">IF($D2394&gt;0,NormalizzaTempo("D",CELL("tipo",$E2394),$E2394),"-")</f>
        <v>-</v>
      </c>
      <c r="R2394" s="27" t="str">
        <f>IF($D2394&gt;0,VLOOKUP($D2394,Iscrizioni!$A$2:$M$2502,13,FALSE),"-")</f>
        <v>-</v>
      </c>
      <c r="S2394" s="112" t="str">
        <f t="shared" si="229"/>
        <v>-</v>
      </c>
      <c r="T2394" s="112" t="str">
        <f>IF($D2394&gt;0,SUMIFS($S$3:$S2394,$X$3:$X2394,1,$J$3:$J2394,$J2394),"-")</f>
        <v>-</v>
      </c>
      <c r="U2394" s="112" t="str">
        <f t="shared" si="230"/>
        <v>-</v>
      </c>
      <c r="V2394" s="112" t="str">
        <f t="shared" si="227"/>
        <v>-</v>
      </c>
      <c r="W2394" s="27" t="str">
        <f>IF(LEN($C2394)=0,IF($D2394&gt;0,COUNTIFS($A$3:$A2394,$A2394),"-"),"Escluso")</f>
        <v>-</v>
      </c>
      <c r="X2394" s="2" t="str">
        <f>IF(LEN($C2394)=0,IF($D2394&gt;0,COUNTIFS($J$3:$J2394,$J2394,$C$3:$C2394,""),"-"),"Escluso")</f>
        <v>-</v>
      </c>
      <c r="Y2394" s="127" t="str">
        <f t="shared" si="225"/>
        <v>-</v>
      </c>
      <c r="Z2394" s="2" t="str">
        <f>IF($D2394&gt;0,COUNTIFS($O$3:$O2394,$O2394,$L$3:$L2394,$L2394,$I$3:$I2394,$I2394),"-")</f>
        <v>-</v>
      </c>
      <c r="AA2394" s="27" t="str">
        <f>IF($D2394&gt;0,IF(OR($Z2394 &gt;1,$L2394&lt;&gt;"Adulti"),0,VLOOKUP($P2394,Regione!$B$2:$C$22,2,FALSE)),"-")</f>
        <v>-</v>
      </c>
      <c r="AB2394" s="27" t="str">
        <f>IF($D2394&gt;0,IF(COUNTIFS($O$3:$O2394,$O2394,$L$3:$L2394,$L2394,$I$3:$I2394,$I2394) &gt;1,0,SUMIFS($Y$3:$Y$2503,$L$3:$L$2503,$L2394,$O$3:$O$2503,$O2394,$I$3:$I$2503,$I2394)),"-")</f>
        <v>-</v>
      </c>
      <c r="AC2394" s="27" t="str">
        <f t="shared" si="228"/>
        <v>-</v>
      </c>
    </row>
    <row r="2395" spans="1:29" s="1" customFormat="1">
      <c r="A2395" s="13"/>
      <c r="B2395" s="107" t="str">
        <f>IF(COUNTA($A2395)&gt;0,VLOOKUP($A2395,Corsa!$A$1:$F$43,2,FALSE),"-")</f>
        <v>-</v>
      </c>
      <c r="C2395" s="11"/>
      <c r="D2395" s="13"/>
      <c r="E2395" s="13"/>
      <c r="F2395" s="46" t="str">
        <f>IF(COUNTA($A2395)&gt;0,VLOOKUP($A2395,Corsa!$A$1:$F$43,3,FALSE),"-")</f>
        <v>-</v>
      </c>
      <c r="G2395" s="28" t="str">
        <f>IF($D2395&gt;0,VLOOKUP($D2395,Iscrizioni!$A$2:$M$2502,9,FALSE),"-")</f>
        <v>-</v>
      </c>
      <c r="H2395" s="28" t="str">
        <f>IF($D2395&gt;0,VLOOKUP($D2395,Iscrizioni!$A$2:$M$2502,4,FALSE),"-")</f>
        <v>-</v>
      </c>
      <c r="I2395" s="27" t="str">
        <f>IF($D2395&gt;0,VLOOKUP($D2395,Iscrizioni!$A$2:$M$2502,5,FALSE),"-")</f>
        <v>-</v>
      </c>
      <c r="J2395" s="27" t="str">
        <f>IF($D2395&gt;0,VLOOKUP($D2395,Iscrizioni!$A$2:$M$2502,10,FALSE),"-")</f>
        <v>-</v>
      </c>
      <c r="K2395" s="27" t="str">
        <f t="shared" si="226"/>
        <v>-</v>
      </c>
      <c r="L2395" s="46" t="str">
        <f>IF($D2395&gt;0,VLOOKUP($D2395,Iscrizioni!$A$2:$M$2502,11,FALSE),"-")</f>
        <v>-</v>
      </c>
      <c r="M2395" s="27" t="str">
        <f>IF($D2395&gt;0,VLOOKUP($D2395,Iscrizioni!$A$2:$N$2502,12,FALSE),"-")</f>
        <v>-</v>
      </c>
      <c r="N2395" s="46" t="str">
        <f>IF($D2395&gt;0,VLOOKUP($D2395,Iscrizioni!$A$2:$M$2502,6,FALSE),"-")</f>
        <v>-</v>
      </c>
      <c r="O2395" s="107" t="str">
        <f>IF($D2395&gt;0,VLOOKUP($D2395,Iscrizioni!$A$2:$M$2502,7,FALSE),"-")</f>
        <v>-</v>
      </c>
      <c r="P2395" s="46" t="str">
        <f>IF($D2395&gt;0,VLOOKUP(LEFT($N2395,1),Regione!$A$2:$C$21,2,FALSE),"-")</f>
        <v>-</v>
      </c>
      <c r="Q2395" s="112" t="str">
        <f ca="1">IF($D2395&gt;0,NormalizzaTempo("D",CELL("tipo",$E2395),$E2395),"-")</f>
        <v>-</v>
      </c>
      <c r="R2395" s="27" t="str">
        <f>IF($D2395&gt;0,VLOOKUP($D2395,Iscrizioni!$A$2:$M$2502,13,FALSE),"-")</f>
        <v>-</v>
      </c>
      <c r="S2395" s="112" t="str">
        <f t="shared" si="229"/>
        <v>-</v>
      </c>
      <c r="T2395" s="112" t="str">
        <f>IF($D2395&gt;0,SUMIFS($S$3:$S2395,$X$3:$X2395,1,$J$3:$J2395,$J2395),"-")</f>
        <v>-</v>
      </c>
      <c r="U2395" s="112" t="str">
        <f t="shared" si="230"/>
        <v>-</v>
      </c>
      <c r="V2395" s="112" t="str">
        <f t="shared" si="227"/>
        <v>-</v>
      </c>
      <c r="W2395" s="27" t="str">
        <f>IF(LEN($C2395)=0,IF($D2395&gt;0,COUNTIFS($A$3:$A2395,$A2395),"-"),"Escluso")</f>
        <v>-</v>
      </c>
      <c r="X2395" s="2" t="str">
        <f>IF(LEN($C2395)=0,IF($D2395&gt;0,COUNTIFS($J$3:$J2395,$J2395,$C$3:$C2395,""),"-"),"Escluso")</f>
        <v>-</v>
      </c>
      <c r="Y2395" s="127" t="str">
        <f t="shared" si="225"/>
        <v>-</v>
      </c>
      <c r="Z2395" s="2" t="str">
        <f>IF($D2395&gt;0,COUNTIFS($O$3:$O2395,$O2395,$L$3:$L2395,$L2395,$I$3:$I2395,$I2395),"-")</f>
        <v>-</v>
      </c>
      <c r="AA2395" s="27" t="str">
        <f>IF($D2395&gt;0,IF(OR($Z2395 &gt;1,$L2395&lt;&gt;"Adulti"),0,VLOOKUP($P2395,Regione!$B$2:$C$22,2,FALSE)),"-")</f>
        <v>-</v>
      </c>
      <c r="AB2395" s="27" t="str">
        <f>IF($D2395&gt;0,IF(COUNTIFS($O$3:$O2395,$O2395,$L$3:$L2395,$L2395,$I$3:$I2395,$I2395) &gt;1,0,SUMIFS($Y$3:$Y$2503,$L$3:$L$2503,$L2395,$O$3:$O$2503,$O2395,$I$3:$I$2503,$I2395)),"-")</f>
        <v>-</v>
      </c>
      <c r="AC2395" s="27" t="str">
        <f t="shared" si="228"/>
        <v>-</v>
      </c>
    </row>
    <row r="2396" spans="1:29" s="1" customFormat="1">
      <c r="A2396" s="13"/>
      <c r="B2396" s="107" t="str">
        <f>IF(COUNTA($A2396)&gt;0,VLOOKUP($A2396,Corsa!$A$1:$F$43,2,FALSE),"-")</f>
        <v>-</v>
      </c>
      <c r="C2396" s="11"/>
      <c r="D2396" s="13"/>
      <c r="E2396" s="13"/>
      <c r="F2396" s="46" t="str">
        <f>IF(COUNTA($A2396)&gt;0,VLOOKUP($A2396,Corsa!$A$1:$F$43,3,FALSE),"-")</f>
        <v>-</v>
      </c>
      <c r="G2396" s="28" t="str">
        <f>IF($D2396&gt;0,VLOOKUP($D2396,Iscrizioni!$A$2:$M$2502,9,FALSE),"-")</f>
        <v>-</v>
      </c>
      <c r="H2396" s="28" t="str">
        <f>IF($D2396&gt;0,VLOOKUP($D2396,Iscrizioni!$A$2:$M$2502,4,FALSE),"-")</f>
        <v>-</v>
      </c>
      <c r="I2396" s="27" t="str">
        <f>IF($D2396&gt;0,VLOOKUP($D2396,Iscrizioni!$A$2:$M$2502,5,FALSE),"-")</f>
        <v>-</v>
      </c>
      <c r="J2396" s="27" t="str">
        <f>IF($D2396&gt;0,VLOOKUP($D2396,Iscrizioni!$A$2:$M$2502,10,FALSE),"-")</f>
        <v>-</v>
      </c>
      <c r="K2396" s="27" t="str">
        <f t="shared" si="226"/>
        <v>-</v>
      </c>
      <c r="L2396" s="46" t="str">
        <f>IF($D2396&gt;0,VLOOKUP($D2396,Iscrizioni!$A$2:$M$2502,11,FALSE),"-")</f>
        <v>-</v>
      </c>
      <c r="M2396" s="27" t="str">
        <f>IF($D2396&gt;0,VLOOKUP($D2396,Iscrizioni!$A$2:$N$2502,12,FALSE),"-")</f>
        <v>-</v>
      </c>
      <c r="N2396" s="46" t="str">
        <f>IF($D2396&gt;0,VLOOKUP($D2396,Iscrizioni!$A$2:$M$2502,6,FALSE),"-")</f>
        <v>-</v>
      </c>
      <c r="O2396" s="107" t="str">
        <f>IF($D2396&gt;0,VLOOKUP($D2396,Iscrizioni!$A$2:$M$2502,7,FALSE),"-")</f>
        <v>-</v>
      </c>
      <c r="P2396" s="46" t="str">
        <f>IF($D2396&gt;0,VLOOKUP(LEFT($N2396,1),Regione!$A$2:$C$21,2,FALSE),"-")</f>
        <v>-</v>
      </c>
      <c r="Q2396" s="112" t="str">
        <f ca="1">IF($D2396&gt;0,NormalizzaTempo("D",CELL("tipo",$E2396),$E2396),"-")</f>
        <v>-</v>
      </c>
      <c r="R2396" s="27" t="str">
        <f>IF($D2396&gt;0,VLOOKUP($D2396,Iscrizioni!$A$2:$M$2502,13,FALSE),"-")</f>
        <v>-</v>
      </c>
      <c r="S2396" s="112" t="str">
        <f t="shared" si="229"/>
        <v>-</v>
      </c>
      <c r="T2396" s="112" t="str">
        <f>IF($D2396&gt;0,SUMIFS($S$3:$S2396,$X$3:$X2396,1,$J$3:$J2396,$J2396),"-")</f>
        <v>-</v>
      </c>
      <c r="U2396" s="112" t="str">
        <f t="shared" si="230"/>
        <v>-</v>
      </c>
      <c r="V2396" s="112" t="str">
        <f t="shared" si="227"/>
        <v>-</v>
      </c>
      <c r="W2396" s="27" t="str">
        <f>IF(LEN($C2396)=0,IF($D2396&gt;0,COUNTIFS($A$3:$A2396,$A2396),"-"),"Escluso")</f>
        <v>-</v>
      </c>
      <c r="X2396" s="2" t="str">
        <f>IF(LEN($C2396)=0,IF($D2396&gt;0,COUNTIFS($J$3:$J2396,$J2396,$C$3:$C2396,""),"-"),"Escluso")</f>
        <v>-</v>
      </c>
      <c r="Y2396" s="127" t="str">
        <f t="shared" si="225"/>
        <v>-</v>
      </c>
      <c r="Z2396" s="2" t="str">
        <f>IF($D2396&gt;0,COUNTIFS($O$3:$O2396,$O2396,$L$3:$L2396,$L2396,$I$3:$I2396,$I2396),"-")</f>
        <v>-</v>
      </c>
      <c r="AA2396" s="27" t="str">
        <f>IF($D2396&gt;0,IF(OR($Z2396 &gt;1,$L2396&lt;&gt;"Adulti"),0,VLOOKUP($P2396,Regione!$B$2:$C$22,2,FALSE)),"-")</f>
        <v>-</v>
      </c>
      <c r="AB2396" s="27" t="str">
        <f>IF($D2396&gt;0,IF(COUNTIFS($O$3:$O2396,$O2396,$L$3:$L2396,$L2396,$I$3:$I2396,$I2396) &gt;1,0,SUMIFS($Y$3:$Y$2503,$L$3:$L$2503,$L2396,$O$3:$O$2503,$O2396,$I$3:$I$2503,$I2396)),"-")</f>
        <v>-</v>
      </c>
      <c r="AC2396" s="27" t="str">
        <f t="shared" si="228"/>
        <v>-</v>
      </c>
    </row>
    <row r="2397" spans="1:29" s="1" customFormat="1">
      <c r="A2397" s="13"/>
      <c r="B2397" s="107" t="str">
        <f>IF(COUNTA($A2397)&gt;0,VLOOKUP($A2397,Corsa!$A$1:$F$43,2,FALSE),"-")</f>
        <v>-</v>
      </c>
      <c r="C2397" s="11"/>
      <c r="D2397" s="13"/>
      <c r="E2397" s="13"/>
      <c r="F2397" s="46" t="str">
        <f>IF(COUNTA($A2397)&gt;0,VLOOKUP($A2397,Corsa!$A$1:$F$43,3,FALSE),"-")</f>
        <v>-</v>
      </c>
      <c r="G2397" s="28" t="str">
        <f>IF($D2397&gt;0,VLOOKUP($D2397,Iscrizioni!$A$2:$M$2502,9,FALSE),"-")</f>
        <v>-</v>
      </c>
      <c r="H2397" s="28" t="str">
        <f>IF($D2397&gt;0,VLOOKUP($D2397,Iscrizioni!$A$2:$M$2502,4,FALSE),"-")</f>
        <v>-</v>
      </c>
      <c r="I2397" s="27" t="str">
        <f>IF($D2397&gt;0,VLOOKUP($D2397,Iscrizioni!$A$2:$M$2502,5,FALSE),"-")</f>
        <v>-</v>
      </c>
      <c r="J2397" s="27" t="str">
        <f>IF($D2397&gt;0,VLOOKUP($D2397,Iscrizioni!$A$2:$M$2502,10,FALSE),"-")</f>
        <v>-</v>
      </c>
      <c r="K2397" s="27" t="str">
        <f t="shared" si="226"/>
        <v>-</v>
      </c>
      <c r="L2397" s="46" t="str">
        <f>IF($D2397&gt;0,VLOOKUP($D2397,Iscrizioni!$A$2:$M$2502,11,FALSE),"-")</f>
        <v>-</v>
      </c>
      <c r="M2397" s="27" t="str">
        <f>IF($D2397&gt;0,VLOOKUP($D2397,Iscrizioni!$A$2:$N$2502,12,FALSE),"-")</f>
        <v>-</v>
      </c>
      <c r="N2397" s="46" t="str">
        <f>IF($D2397&gt;0,VLOOKUP($D2397,Iscrizioni!$A$2:$M$2502,6,FALSE),"-")</f>
        <v>-</v>
      </c>
      <c r="O2397" s="107" t="str">
        <f>IF($D2397&gt;0,VLOOKUP($D2397,Iscrizioni!$A$2:$M$2502,7,FALSE),"-")</f>
        <v>-</v>
      </c>
      <c r="P2397" s="46" t="str">
        <f>IF($D2397&gt;0,VLOOKUP(LEFT($N2397,1),Regione!$A$2:$C$21,2,FALSE),"-")</f>
        <v>-</v>
      </c>
      <c r="Q2397" s="112" t="str">
        <f ca="1">IF($D2397&gt;0,NormalizzaTempo("D",CELL("tipo",$E2397),$E2397),"-")</f>
        <v>-</v>
      </c>
      <c r="R2397" s="27" t="str">
        <f>IF($D2397&gt;0,VLOOKUP($D2397,Iscrizioni!$A$2:$M$2502,13,FALSE),"-")</f>
        <v>-</v>
      </c>
      <c r="S2397" s="112" t="str">
        <f t="shared" si="229"/>
        <v>-</v>
      </c>
      <c r="T2397" s="112" t="str">
        <f>IF($D2397&gt;0,SUMIFS($S$3:$S2397,$X$3:$X2397,1,$J$3:$J2397,$J2397),"-")</f>
        <v>-</v>
      </c>
      <c r="U2397" s="112" t="str">
        <f t="shared" si="230"/>
        <v>-</v>
      </c>
      <c r="V2397" s="112" t="str">
        <f t="shared" si="227"/>
        <v>-</v>
      </c>
      <c r="W2397" s="27" t="str">
        <f>IF(LEN($C2397)=0,IF($D2397&gt;0,COUNTIFS($A$3:$A2397,$A2397),"-"),"Escluso")</f>
        <v>-</v>
      </c>
      <c r="X2397" s="2" t="str">
        <f>IF(LEN($C2397)=0,IF($D2397&gt;0,COUNTIFS($J$3:$J2397,$J2397,$C$3:$C2397,""),"-"),"Escluso")</f>
        <v>-</v>
      </c>
      <c r="Y2397" s="127" t="str">
        <f t="shared" si="225"/>
        <v>-</v>
      </c>
      <c r="Z2397" s="2" t="str">
        <f>IF($D2397&gt;0,COUNTIFS($O$3:$O2397,$O2397,$L$3:$L2397,$L2397,$I$3:$I2397,$I2397),"-")</f>
        <v>-</v>
      </c>
      <c r="AA2397" s="27" t="str">
        <f>IF($D2397&gt;0,IF(OR($Z2397 &gt;1,$L2397&lt;&gt;"Adulti"),0,VLOOKUP($P2397,Regione!$B$2:$C$22,2,FALSE)),"-")</f>
        <v>-</v>
      </c>
      <c r="AB2397" s="27" t="str">
        <f>IF($D2397&gt;0,IF(COUNTIFS($O$3:$O2397,$O2397,$L$3:$L2397,$L2397,$I$3:$I2397,$I2397) &gt;1,0,SUMIFS($Y$3:$Y$2503,$L$3:$L$2503,$L2397,$O$3:$O$2503,$O2397,$I$3:$I$2503,$I2397)),"-")</f>
        <v>-</v>
      </c>
      <c r="AC2397" s="27" t="str">
        <f t="shared" si="228"/>
        <v>-</v>
      </c>
    </row>
    <row r="2398" spans="1:29" s="1" customFormat="1">
      <c r="A2398" s="13"/>
      <c r="B2398" s="107" t="str">
        <f>IF(COUNTA($A2398)&gt;0,VLOOKUP($A2398,Corsa!$A$1:$F$43,2,FALSE),"-")</f>
        <v>-</v>
      </c>
      <c r="C2398" s="11"/>
      <c r="D2398" s="13"/>
      <c r="E2398" s="13"/>
      <c r="F2398" s="46" t="str">
        <f>IF(COUNTA($A2398)&gt;0,VLOOKUP($A2398,Corsa!$A$1:$F$43,3,FALSE),"-")</f>
        <v>-</v>
      </c>
      <c r="G2398" s="28" t="str">
        <f>IF($D2398&gt;0,VLOOKUP($D2398,Iscrizioni!$A$2:$M$2502,9,FALSE),"-")</f>
        <v>-</v>
      </c>
      <c r="H2398" s="28" t="str">
        <f>IF($D2398&gt;0,VLOOKUP($D2398,Iscrizioni!$A$2:$M$2502,4,FALSE),"-")</f>
        <v>-</v>
      </c>
      <c r="I2398" s="27" t="str">
        <f>IF($D2398&gt;0,VLOOKUP($D2398,Iscrizioni!$A$2:$M$2502,5,FALSE),"-")</f>
        <v>-</v>
      </c>
      <c r="J2398" s="27" t="str">
        <f>IF($D2398&gt;0,VLOOKUP($D2398,Iscrizioni!$A$2:$M$2502,10,FALSE),"-")</f>
        <v>-</v>
      </c>
      <c r="K2398" s="27" t="str">
        <f t="shared" si="226"/>
        <v>-</v>
      </c>
      <c r="L2398" s="46" t="str">
        <f>IF($D2398&gt;0,VLOOKUP($D2398,Iscrizioni!$A$2:$M$2502,11,FALSE),"-")</f>
        <v>-</v>
      </c>
      <c r="M2398" s="27" t="str">
        <f>IF($D2398&gt;0,VLOOKUP($D2398,Iscrizioni!$A$2:$N$2502,12,FALSE),"-")</f>
        <v>-</v>
      </c>
      <c r="N2398" s="46" t="str">
        <f>IF($D2398&gt;0,VLOOKUP($D2398,Iscrizioni!$A$2:$M$2502,6,FALSE),"-")</f>
        <v>-</v>
      </c>
      <c r="O2398" s="107" t="str">
        <f>IF($D2398&gt;0,VLOOKUP($D2398,Iscrizioni!$A$2:$M$2502,7,FALSE),"-")</f>
        <v>-</v>
      </c>
      <c r="P2398" s="46" t="str">
        <f>IF($D2398&gt;0,VLOOKUP(LEFT($N2398,1),Regione!$A$2:$C$21,2,FALSE),"-")</f>
        <v>-</v>
      </c>
      <c r="Q2398" s="112" t="str">
        <f ca="1">IF($D2398&gt;0,NormalizzaTempo("D",CELL("tipo",$E2398),$E2398),"-")</f>
        <v>-</v>
      </c>
      <c r="R2398" s="27" t="str">
        <f>IF($D2398&gt;0,VLOOKUP($D2398,Iscrizioni!$A$2:$M$2502,13,FALSE),"-")</f>
        <v>-</v>
      </c>
      <c r="S2398" s="112" t="str">
        <f t="shared" si="229"/>
        <v>-</v>
      </c>
      <c r="T2398" s="112" t="str">
        <f>IF($D2398&gt;0,SUMIFS($S$3:$S2398,$X$3:$X2398,1,$J$3:$J2398,$J2398),"-")</f>
        <v>-</v>
      </c>
      <c r="U2398" s="112" t="str">
        <f t="shared" si="230"/>
        <v>-</v>
      </c>
      <c r="V2398" s="112" t="str">
        <f t="shared" si="227"/>
        <v>-</v>
      </c>
      <c r="W2398" s="27" t="str">
        <f>IF(LEN($C2398)=0,IF($D2398&gt;0,COUNTIFS($A$3:$A2398,$A2398),"-"),"Escluso")</f>
        <v>-</v>
      </c>
      <c r="X2398" s="2" t="str">
        <f>IF(LEN($C2398)=0,IF($D2398&gt;0,COUNTIFS($J$3:$J2398,$J2398,$C$3:$C2398,""),"-"),"Escluso")</f>
        <v>-</v>
      </c>
      <c r="Y2398" s="127" t="str">
        <f t="shared" si="225"/>
        <v>-</v>
      </c>
      <c r="Z2398" s="2" t="str">
        <f>IF($D2398&gt;0,COUNTIFS($O$3:$O2398,$O2398,$L$3:$L2398,$L2398,$I$3:$I2398,$I2398),"-")</f>
        <v>-</v>
      </c>
      <c r="AA2398" s="27" t="str">
        <f>IF($D2398&gt;0,IF(OR($Z2398 &gt;1,$L2398&lt;&gt;"Adulti"),0,VLOOKUP($P2398,Regione!$B$2:$C$22,2,FALSE)),"-")</f>
        <v>-</v>
      </c>
      <c r="AB2398" s="27" t="str">
        <f>IF($D2398&gt;0,IF(COUNTIFS($O$3:$O2398,$O2398,$L$3:$L2398,$L2398,$I$3:$I2398,$I2398) &gt;1,0,SUMIFS($Y$3:$Y$2503,$L$3:$L$2503,$L2398,$O$3:$O$2503,$O2398,$I$3:$I$2503,$I2398)),"-")</f>
        <v>-</v>
      </c>
      <c r="AC2398" s="27" t="str">
        <f t="shared" si="228"/>
        <v>-</v>
      </c>
    </row>
    <row r="2399" spans="1:29" s="1" customFormat="1">
      <c r="A2399" s="13"/>
      <c r="B2399" s="107" t="str">
        <f>IF(COUNTA($A2399)&gt;0,VLOOKUP($A2399,Corsa!$A$1:$F$43,2,FALSE),"-")</f>
        <v>-</v>
      </c>
      <c r="C2399" s="11"/>
      <c r="D2399" s="13"/>
      <c r="E2399" s="13"/>
      <c r="F2399" s="46" t="str">
        <f>IF(COUNTA($A2399)&gt;0,VLOOKUP($A2399,Corsa!$A$1:$F$43,3,FALSE),"-")</f>
        <v>-</v>
      </c>
      <c r="G2399" s="28" t="str">
        <f>IF($D2399&gt;0,VLOOKUP($D2399,Iscrizioni!$A$2:$M$2502,9,FALSE),"-")</f>
        <v>-</v>
      </c>
      <c r="H2399" s="28" t="str">
        <f>IF($D2399&gt;0,VLOOKUP($D2399,Iscrizioni!$A$2:$M$2502,4,FALSE),"-")</f>
        <v>-</v>
      </c>
      <c r="I2399" s="27" t="str">
        <f>IF($D2399&gt;0,VLOOKUP($D2399,Iscrizioni!$A$2:$M$2502,5,FALSE),"-")</f>
        <v>-</v>
      </c>
      <c r="J2399" s="27" t="str">
        <f>IF($D2399&gt;0,VLOOKUP($D2399,Iscrizioni!$A$2:$M$2502,10,FALSE),"-")</f>
        <v>-</v>
      </c>
      <c r="K2399" s="27" t="str">
        <f t="shared" si="226"/>
        <v>-</v>
      </c>
      <c r="L2399" s="46" t="str">
        <f>IF($D2399&gt;0,VLOOKUP($D2399,Iscrizioni!$A$2:$M$2502,11,FALSE),"-")</f>
        <v>-</v>
      </c>
      <c r="M2399" s="27" t="str">
        <f>IF($D2399&gt;0,VLOOKUP($D2399,Iscrizioni!$A$2:$N$2502,12,FALSE),"-")</f>
        <v>-</v>
      </c>
      <c r="N2399" s="46" t="str">
        <f>IF($D2399&gt;0,VLOOKUP($D2399,Iscrizioni!$A$2:$M$2502,6,FALSE),"-")</f>
        <v>-</v>
      </c>
      <c r="O2399" s="107" t="str">
        <f>IF($D2399&gt;0,VLOOKUP($D2399,Iscrizioni!$A$2:$M$2502,7,FALSE),"-")</f>
        <v>-</v>
      </c>
      <c r="P2399" s="46" t="str">
        <f>IF($D2399&gt;0,VLOOKUP(LEFT($N2399,1),Regione!$A$2:$C$21,2,FALSE),"-")</f>
        <v>-</v>
      </c>
      <c r="Q2399" s="112" t="str">
        <f ca="1">IF($D2399&gt;0,NormalizzaTempo("D",CELL("tipo",$E2399),$E2399),"-")</f>
        <v>-</v>
      </c>
      <c r="R2399" s="27" t="str">
        <f>IF($D2399&gt;0,VLOOKUP($D2399,Iscrizioni!$A$2:$M$2502,13,FALSE),"-")</f>
        <v>-</v>
      </c>
      <c r="S2399" s="112" t="str">
        <f t="shared" si="229"/>
        <v>-</v>
      </c>
      <c r="T2399" s="112" t="str">
        <f>IF($D2399&gt;0,SUMIFS($S$3:$S2399,$X$3:$X2399,1,$J$3:$J2399,$J2399),"-")</f>
        <v>-</v>
      </c>
      <c r="U2399" s="112" t="str">
        <f t="shared" si="230"/>
        <v>-</v>
      </c>
      <c r="V2399" s="112" t="str">
        <f t="shared" si="227"/>
        <v>-</v>
      </c>
      <c r="W2399" s="27" t="str">
        <f>IF(LEN($C2399)=0,IF($D2399&gt;0,COUNTIFS($A$3:$A2399,$A2399),"-"),"Escluso")</f>
        <v>-</v>
      </c>
      <c r="X2399" s="2" t="str">
        <f>IF(LEN($C2399)=0,IF($D2399&gt;0,COUNTIFS($J$3:$J2399,$J2399,$C$3:$C2399,""),"-"),"Escluso")</f>
        <v>-</v>
      </c>
      <c r="Y2399" s="127" t="str">
        <f t="shared" si="225"/>
        <v>-</v>
      </c>
      <c r="Z2399" s="2" t="str">
        <f>IF($D2399&gt;0,COUNTIFS($O$3:$O2399,$O2399,$L$3:$L2399,$L2399,$I$3:$I2399,$I2399),"-")</f>
        <v>-</v>
      </c>
      <c r="AA2399" s="27" t="str">
        <f>IF($D2399&gt;0,IF(OR($Z2399 &gt;1,$L2399&lt;&gt;"Adulti"),0,VLOOKUP($P2399,Regione!$B$2:$C$22,2,FALSE)),"-")</f>
        <v>-</v>
      </c>
      <c r="AB2399" s="27" t="str">
        <f>IF($D2399&gt;0,IF(COUNTIFS($O$3:$O2399,$O2399,$L$3:$L2399,$L2399,$I$3:$I2399,$I2399) &gt;1,0,SUMIFS($Y$3:$Y$2503,$L$3:$L$2503,$L2399,$O$3:$O$2503,$O2399,$I$3:$I$2503,$I2399)),"-")</f>
        <v>-</v>
      </c>
      <c r="AC2399" s="27" t="str">
        <f t="shared" si="228"/>
        <v>-</v>
      </c>
    </row>
    <row r="2400" spans="1:29" s="1" customFormat="1">
      <c r="A2400" s="13"/>
      <c r="B2400" s="107" t="str">
        <f>IF(COUNTA($A2400)&gt;0,VLOOKUP($A2400,Corsa!$A$1:$F$43,2,FALSE),"-")</f>
        <v>-</v>
      </c>
      <c r="C2400" s="11"/>
      <c r="D2400" s="13"/>
      <c r="E2400" s="13"/>
      <c r="F2400" s="46" t="str">
        <f>IF(COUNTA($A2400)&gt;0,VLOOKUP($A2400,Corsa!$A$1:$F$43,3,FALSE),"-")</f>
        <v>-</v>
      </c>
      <c r="G2400" s="28" t="str">
        <f>IF($D2400&gt;0,VLOOKUP($D2400,Iscrizioni!$A$2:$M$2502,9,FALSE),"-")</f>
        <v>-</v>
      </c>
      <c r="H2400" s="28" t="str">
        <f>IF($D2400&gt;0,VLOOKUP($D2400,Iscrizioni!$A$2:$M$2502,4,FALSE),"-")</f>
        <v>-</v>
      </c>
      <c r="I2400" s="27" t="str">
        <f>IF($D2400&gt;0,VLOOKUP($D2400,Iscrizioni!$A$2:$M$2502,5,FALSE),"-")</f>
        <v>-</v>
      </c>
      <c r="J2400" s="27" t="str">
        <f>IF($D2400&gt;0,VLOOKUP($D2400,Iscrizioni!$A$2:$M$2502,10,FALSE),"-")</f>
        <v>-</v>
      </c>
      <c r="K2400" s="27" t="str">
        <f t="shared" si="226"/>
        <v>-</v>
      </c>
      <c r="L2400" s="46" t="str">
        <f>IF($D2400&gt;0,VLOOKUP($D2400,Iscrizioni!$A$2:$M$2502,11,FALSE),"-")</f>
        <v>-</v>
      </c>
      <c r="M2400" s="27" t="str">
        <f>IF($D2400&gt;0,VLOOKUP($D2400,Iscrizioni!$A$2:$N$2502,12,FALSE),"-")</f>
        <v>-</v>
      </c>
      <c r="N2400" s="46" t="str">
        <f>IF($D2400&gt;0,VLOOKUP($D2400,Iscrizioni!$A$2:$M$2502,6,FALSE),"-")</f>
        <v>-</v>
      </c>
      <c r="O2400" s="107" t="str">
        <f>IF($D2400&gt;0,VLOOKUP($D2400,Iscrizioni!$A$2:$M$2502,7,FALSE),"-")</f>
        <v>-</v>
      </c>
      <c r="P2400" s="46" t="str">
        <f>IF($D2400&gt;0,VLOOKUP(LEFT($N2400,1),Regione!$A$2:$C$21,2,FALSE),"-")</f>
        <v>-</v>
      </c>
      <c r="Q2400" s="112" t="str">
        <f ca="1">IF($D2400&gt;0,NormalizzaTempo("D",CELL("tipo",$E2400),$E2400),"-")</f>
        <v>-</v>
      </c>
      <c r="R2400" s="27" t="str">
        <f>IF($D2400&gt;0,VLOOKUP($D2400,Iscrizioni!$A$2:$M$2502,13,FALSE),"-")</f>
        <v>-</v>
      </c>
      <c r="S2400" s="112" t="str">
        <f t="shared" si="229"/>
        <v>-</v>
      </c>
      <c r="T2400" s="112" t="str">
        <f>IF($D2400&gt;0,SUMIFS($S$3:$S2400,$X$3:$X2400,1,$J$3:$J2400,$J2400),"-")</f>
        <v>-</v>
      </c>
      <c r="U2400" s="112" t="str">
        <f t="shared" si="230"/>
        <v>-</v>
      </c>
      <c r="V2400" s="112" t="str">
        <f t="shared" si="227"/>
        <v>-</v>
      </c>
      <c r="W2400" s="27" t="str">
        <f>IF(LEN($C2400)=0,IF($D2400&gt;0,COUNTIFS($A$3:$A2400,$A2400),"-"),"Escluso")</f>
        <v>-</v>
      </c>
      <c r="X2400" s="2" t="str">
        <f>IF(LEN($C2400)=0,IF($D2400&gt;0,COUNTIFS($J$3:$J2400,$J2400,$C$3:$C2400,""),"-"),"Escluso")</f>
        <v>-</v>
      </c>
      <c r="Y2400" s="127" t="str">
        <f t="shared" si="225"/>
        <v>-</v>
      </c>
      <c r="Z2400" s="2" t="str">
        <f>IF($D2400&gt;0,COUNTIFS($O$3:$O2400,$O2400,$L$3:$L2400,$L2400,$I$3:$I2400,$I2400),"-")</f>
        <v>-</v>
      </c>
      <c r="AA2400" s="27" t="str">
        <f>IF($D2400&gt;0,IF(OR($Z2400 &gt;1,$L2400&lt;&gt;"Adulti"),0,VLOOKUP($P2400,Regione!$B$2:$C$22,2,FALSE)),"-")</f>
        <v>-</v>
      </c>
      <c r="AB2400" s="27" t="str">
        <f>IF($D2400&gt;0,IF(COUNTIFS($O$3:$O2400,$O2400,$L$3:$L2400,$L2400,$I$3:$I2400,$I2400) &gt;1,0,SUMIFS($Y$3:$Y$2503,$L$3:$L$2503,$L2400,$O$3:$O$2503,$O2400,$I$3:$I$2503,$I2400)),"-")</f>
        <v>-</v>
      </c>
      <c r="AC2400" s="27" t="str">
        <f t="shared" si="228"/>
        <v>-</v>
      </c>
    </row>
    <row r="2401" spans="1:29" s="1" customFormat="1">
      <c r="A2401" s="13"/>
      <c r="B2401" s="107" t="str">
        <f>IF(COUNTA($A2401)&gt;0,VLOOKUP($A2401,Corsa!$A$1:$F$43,2,FALSE),"-")</f>
        <v>-</v>
      </c>
      <c r="C2401" s="11"/>
      <c r="D2401" s="13"/>
      <c r="E2401" s="13"/>
      <c r="F2401" s="46" t="str">
        <f>IF(COUNTA($A2401)&gt;0,VLOOKUP($A2401,Corsa!$A$1:$F$43,3,FALSE),"-")</f>
        <v>-</v>
      </c>
      <c r="G2401" s="28" t="str">
        <f>IF($D2401&gt;0,VLOOKUP($D2401,Iscrizioni!$A$2:$M$2502,9,FALSE),"-")</f>
        <v>-</v>
      </c>
      <c r="H2401" s="28" t="str">
        <f>IF($D2401&gt;0,VLOOKUP($D2401,Iscrizioni!$A$2:$M$2502,4,FALSE),"-")</f>
        <v>-</v>
      </c>
      <c r="I2401" s="27" t="str">
        <f>IF($D2401&gt;0,VLOOKUP($D2401,Iscrizioni!$A$2:$M$2502,5,FALSE),"-")</f>
        <v>-</v>
      </c>
      <c r="J2401" s="27" t="str">
        <f>IF($D2401&gt;0,VLOOKUP($D2401,Iscrizioni!$A$2:$M$2502,10,FALSE),"-")</f>
        <v>-</v>
      </c>
      <c r="K2401" s="27" t="str">
        <f t="shared" si="226"/>
        <v>-</v>
      </c>
      <c r="L2401" s="46" t="str">
        <f>IF($D2401&gt;0,VLOOKUP($D2401,Iscrizioni!$A$2:$M$2502,11,FALSE),"-")</f>
        <v>-</v>
      </c>
      <c r="M2401" s="27" t="str">
        <f>IF($D2401&gt;0,VLOOKUP($D2401,Iscrizioni!$A$2:$N$2502,12,FALSE),"-")</f>
        <v>-</v>
      </c>
      <c r="N2401" s="46" t="str">
        <f>IF($D2401&gt;0,VLOOKUP($D2401,Iscrizioni!$A$2:$M$2502,6,FALSE),"-")</f>
        <v>-</v>
      </c>
      <c r="O2401" s="107" t="str">
        <f>IF($D2401&gt;0,VLOOKUP($D2401,Iscrizioni!$A$2:$M$2502,7,FALSE),"-")</f>
        <v>-</v>
      </c>
      <c r="P2401" s="46" t="str">
        <f>IF($D2401&gt;0,VLOOKUP(LEFT($N2401,1),Regione!$A$2:$C$21,2,FALSE),"-")</f>
        <v>-</v>
      </c>
      <c r="Q2401" s="112" t="str">
        <f ca="1">IF($D2401&gt;0,NormalizzaTempo("D",CELL("tipo",$E2401),$E2401),"-")</f>
        <v>-</v>
      </c>
      <c r="R2401" s="27" t="str">
        <f>IF($D2401&gt;0,VLOOKUP($D2401,Iscrizioni!$A$2:$M$2502,13,FALSE),"-")</f>
        <v>-</v>
      </c>
      <c r="S2401" s="112" t="str">
        <f t="shared" si="229"/>
        <v>-</v>
      </c>
      <c r="T2401" s="112" t="str">
        <f>IF($D2401&gt;0,SUMIFS($S$3:$S2401,$X$3:$X2401,1,$J$3:$J2401,$J2401),"-")</f>
        <v>-</v>
      </c>
      <c r="U2401" s="112" t="str">
        <f t="shared" si="230"/>
        <v>-</v>
      </c>
      <c r="V2401" s="112" t="str">
        <f t="shared" si="227"/>
        <v>-</v>
      </c>
      <c r="W2401" s="27" t="str">
        <f>IF(LEN($C2401)=0,IF($D2401&gt;0,COUNTIFS($A$3:$A2401,$A2401),"-"),"Escluso")</f>
        <v>-</v>
      </c>
      <c r="X2401" s="2" t="str">
        <f>IF(LEN($C2401)=0,IF($D2401&gt;0,COUNTIFS($J$3:$J2401,$J2401,$C$3:$C2401,""),"-"),"Escluso")</f>
        <v>-</v>
      </c>
      <c r="Y2401" s="127" t="str">
        <f t="shared" si="225"/>
        <v>-</v>
      </c>
      <c r="Z2401" s="2" t="str">
        <f>IF($D2401&gt;0,COUNTIFS($O$3:$O2401,$O2401,$L$3:$L2401,$L2401,$I$3:$I2401,$I2401),"-")</f>
        <v>-</v>
      </c>
      <c r="AA2401" s="27" t="str">
        <f>IF($D2401&gt;0,IF(OR($Z2401 &gt;1,$L2401&lt;&gt;"Adulti"),0,VLOOKUP($P2401,Regione!$B$2:$C$22,2,FALSE)),"-")</f>
        <v>-</v>
      </c>
      <c r="AB2401" s="27" t="str">
        <f>IF($D2401&gt;0,IF(COUNTIFS($O$3:$O2401,$O2401,$L$3:$L2401,$L2401,$I$3:$I2401,$I2401) &gt;1,0,SUMIFS($Y$3:$Y$2503,$L$3:$L$2503,$L2401,$O$3:$O$2503,$O2401,$I$3:$I$2503,$I2401)),"-")</f>
        <v>-</v>
      </c>
      <c r="AC2401" s="27" t="str">
        <f t="shared" si="228"/>
        <v>-</v>
      </c>
    </row>
    <row r="2402" spans="1:29" s="1" customFormat="1">
      <c r="A2402" s="13"/>
      <c r="B2402" s="107" t="str">
        <f>IF(COUNTA($A2402)&gt;0,VLOOKUP($A2402,Corsa!$A$1:$F$43,2,FALSE),"-")</f>
        <v>-</v>
      </c>
      <c r="C2402" s="11"/>
      <c r="D2402" s="13"/>
      <c r="E2402" s="13"/>
      <c r="F2402" s="46" t="str">
        <f>IF(COUNTA($A2402)&gt;0,VLOOKUP($A2402,Corsa!$A$1:$F$43,3,FALSE),"-")</f>
        <v>-</v>
      </c>
      <c r="G2402" s="28" t="str">
        <f>IF($D2402&gt;0,VLOOKUP($D2402,Iscrizioni!$A$2:$M$2502,9,FALSE),"-")</f>
        <v>-</v>
      </c>
      <c r="H2402" s="28" t="str">
        <f>IF($D2402&gt;0,VLOOKUP($D2402,Iscrizioni!$A$2:$M$2502,4,FALSE),"-")</f>
        <v>-</v>
      </c>
      <c r="I2402" s="27" t="str">
        <f>IF($D2402&gt;0,VLOOKUP($D2402,Iscrizioni!$A$2:$M$2502,5,FALSE),"-")</f>
        <v>-</v>
      </c>
      <c r="J2402" s="27" t="str">
        <f>IF($D2402&gt;0,VLOOKUP($D2402,Iscrizioni!$A$2:$M$2502,10,FALSE),"-")</f>
        <v>-</v>
      </c>
      <c r="K2402" s="27" t="str">
        <f t="shared" si="226"/>
        <v>-</v>
      </c>
      <c r="L2402" s="46" t="str">
        <f>IF($D2402&gt;0,VLOOKUP($D2402,Iscrizioni!$A$2:$M$2502,11,FALSE),"-")</f>
        <v>-</v>
      </c>
      <c r="M2402" s="27" t="str">
        <f>IF($D2402&gt;0,VLOOKUP($D2402,Iscrizioni!$A$2:$N$2502,12,FALSE),"-")</f>
        <v>-</v>
      </c>
      <c r="N2402" s="46" t="str">
        <f>IF($D2402&gt;0,VLOOKUP($D2402,Iscrizioni!$A$2:$M$2502,6,FALSE),"-")</f>
        <v>-</v>
      </c>
      <c r="O2402" s="107" t="str">
        <f>IF($D2402&gt;0,VLOOKUP($D2402,Iscrizioni!$A$2:$M$2502,7,FALSE),"-")</f>
        <v>-</v>
      </c>
      <c r="P2402" s="46" t="str">
        <f>IF($D2402&gt;0,VLOOKUP(LEFT($N2402,1),Regione!$A$2:$C$21,2,FALSE),"-")</f>
        <v>-</v>
      </c>
      <c r="Q2402" s="112" t="str">
        <f ca="1">IF($D2402&gt;0,NormalizzaTempo("D",CELL("tipo",$E2402),$E2402),"-")</f>
        <v>-</v>
      </c>
      <c r="R2402" s="27" t="str">
        <f>IF($D2402&gt;0,VLOOKUP($D2402,Iscrizioni!$A$2:$M$2502,13,FALSE),"-")</f>
        <v>-</v>
      </c>
      <c r="S2402" s="112" t="str">
        <f t="shared" si="229"/>
        <v>-</v>
      </c>
      <c r="T2402" s="112" t="str">
        <f>IF($D2402&gt;0,SUMIFS($S$3:$S2402,$X$3:$X2402,1,$J$3:$J2402,$J2402),"-")</f>
        <v>-</v>
      </c>
      <c r="U2402" s="112" t="str">
        <f t="shared" si="230"/>
        <v>-</v>
      </c>
      <c r="V2402" s="112" t="str">
        <f t="shared" si="227"/>
        <v>-</v>
      </c>
      <c r="W2402" s="27" t="str">
        <f>IF(LEN($C2402)=0,IF($D2402&gt;0,COUNTIFS($A$3:$A2402,$A2402),"-"),"Escluso")</f>
        <v>-</v>
      </c>
      <c r="X2402" s="2" t="str">
        <f>IF(LEN($C2402)=0,IF($D2402&gt;0,COUNTIFS($J$3:$J2402,$J2402,$C$3:$C2402,""),"-"),"Escluso")</f>
        <v>-</v>
      </c>
      <c r="Y2402" s="127" t="str">
        <f t="shared" si="225"/>
        <v>-</v>
      </c>
      <c r="Z2402" s="2" t="str">
        <f>IF($D2402&gt;0,COUNTIFS($O$3:$O2402,$O2402,$L$3:$L2402,$L2402,$I$3:$I2402,$I2402),"-")</f>
        <v>-</v>
      </c>
      <c r="AA2402" s="27" t="str">
        <f>IF($D2402&gt;0,IF(OR($Z2402 &gt;1,$L2402&lt;&gt;"Adulti"),0,VLOOKUP($P2402,Regione!$B$2:$C$22,2,FALSE)),"-")</f>
        <v>-</v>
      </c>
      <c r="AB2402" s="27" t="str">
        <f>IF($D2402&gt;0,IF(COUNTIFS($O$3:$O2402,$O2402,$L$3:$L2402,$L2402,$I$3:$I2402,$I2402) &gt;1,0,SUMIFS($Y$3:$Y$2503,$L$3:$L$2503,$L2402,$O$3:$O$2503,$O2402,$I$3:$I$2503,$I2402)),"-")</f>
        <v>-</v>
      </c>
      <c r="AC2402" s="27" t="str">
        <f t="shared" si="228"/>
        <v>-</v>
      </c>
    </row>
    <row r="2403" spans="1:29" s="1" customFormat="1">
      <c r="A2403" s="13"/>
      <c r="B2403" s="107" t="str">
        <f>IF(COUNTA($A2403)&gt;0,VLOOKUP($A2403,Corsa!$A$1:$F$43,2,FALSE),"-")</f>
        <v>-</v>
      </c>
      <c r="C2403" s="11"/>
      <c r="D2403" s="13"/>
      <c r="E2403" s="13"/>
      <c r="F2403" s="46" t="str">
        <f>IF(COUNTA($A2403)&gt;0,VLOOKUP($A2403,Corsa!$A$1:$F$43,3,FALSE),"-")</f>
        <v>-</v>
      </c>
      <c r="G2403" s="28" t="str">
        <f>IF($D2403&gt;0,VLOOKUP($D2403,Iscrizioni!$A$2:$M$2502,9,FALSE),"-")</f>
        <v>-</v>
      </c>
      <c r="H2403" s="28" t="str">
        <f>IF($D2403&gt;0,VLOOKUP($D2403,Iscrizioni!$A$2:$M$2502,4,FALSE),"-")</f>
        <v>-</v>
      </c>
      <c r="I2403" s="27" t="str">
        <f>IF($D2403&gt;0,VLOOKUP($D2403,Iscrizioni!$A$2:$M$2502,5,FALSE),"-")</f>
        <v>-</v>
      </c>
      <c r="J2403" s="27" t="str">
        <f>IF($D2403&gt;0,VLOOKUP($D2403,Iscrizioni!$A$2:$M$2502,10,FALSE),"-")</f>
        <v>-</v>
      </c>
      <c r="K2403" s="27" t="str">
        <f t="shared" si="226"/>
        <v>-</v>
      </c>
      <c r="L2403" s="46" t="str">
        <f>IF($D2403&gt;0,VLOOKUP($D2403,Iscrizioni!$A$2:$M$2502,11,FALSE),"-")</f>
        <v>-</v>
      </c>
      <c r="M2403" s="27" t="str">
        <f>IF($D2403&gt;0,VLOOKUP($D2403,Iscrizioni!$A$2:$N$2502,12,FALSE),"-")</f>
        <v>-</v>
      </c>
      <c r="N2403" s="46" t="str">
        <f>IF($D2403&gt;0,VLOOKUP($D2403,Iscrizioni!$A$2:$M$2502,6,FALSE),"-")</f>
        <v>-</v>
      </c>
      <c r="O2403" s="107" t="str">
        <f>IF($D2403&gt;0,VLOOKUP($D2403,Iscrizioni!$A$2:$M$2502,7,FALSE),"-")</f>
        <v>-</v>
      </c>
      <c r="P2403" s="46" t="str">
        <f>IF($D2403&gt;0,VLOOKUP(LEFT($N2403,1),Regione!$A$2:$C$21,2,FALSE),"-")</f>
        <v>-</v>
      </c>
      <c r="Q2403" s="112" t="str">
        <f ca="1">IF($D2403&gt;0,NormalizzaTempo("D",CELL("tipo",$E2403),$E2403),"-")</f>
        <v>-</v>
      </c>
      <c r="R2403" s="27" t="str">
        <f>IF($D2403&gt;0,VLOOKUP($D2403,Iscrizioni!$A$2:$M$2502,13,FALSE),"-")</f>
        <v>-</v>
      </c>
      <c r="S2403" s="112" t="str">
        <f t="shared" si="229"/>
        <v>-</v>
      </c>
      <c r="T2403" s="112" t="str">
        <f>IF($D2403&gt;0,SUMIFS($S$3:$S2403,$X$3:$X2403,1,$J$3:$J2403,$J2403),"-")</f>
        <v>-</v>
      </c>
      <c r="U2403" s="112" t="str">
        <f t="shared" si="230"/>
        <v>-</v>
      </c>
      <c r="V2403" s="112" t="str">
        <f t="shared" si="227"/>
        <v>-</v>
      </c>
      <c r="W2403" s="27" t="str">
        <f>IF(LEN($C2403)=0,IF($D2403&gt;0,COUNTIFS($A$3:$A2403,$A2403),"-"),"Escluso")</f>
        <v>-</v>
      </c>
      <c r="X2403" s="2" t="str">
        <f>IF(LEN($C2403)=0,IF($D2403&gt;0,COUNTIFS($J$3:$J2403,$J2403,$C$3:$C2403,""),"-"),"Escluso")</f>
        <v>-</v>
      </c>
      <c r="Y2403" s="127" t="str">
        <f t="shared" si="225"/>
        <v>-</v>
      </c>
      <c r="Z2403" s="2" t="str">
        <f>IF($D2403&gt;0,COUNTIFS($O$3:$O2403,$O2403,$L$3:$L2403,$L2403,$I$3:$I2403,$I2403),"-")</f>
        <v>-</v>
      </c>
      <c r="AA2403" s="27" t="str">
        <f>IF($D2403&gt;0,IF(OR($Z2403 &gt;1,$L2403&lt;&gt;"Adulti"),0,VLOOKUP($P2403,Regione!$B$2:$C$22,2,FALSE)),"-")</f>
        <v>-</v>
      </c>
      <c r="AB2403" s="27" t="str">
        <f>IF($D2403&gt;0,IF(COUNTIFS($O$3:$O2403,$O2403,$L$3:$L2403,$L2403,$I$3:$I2403,$I2403) &gt;1,0,SUMIFS($Y$3:$Y$2503,$L$3:$L$2503,$L2403,$O$3:$O$2503,$O2403,$I$3:$I$2503,$I2403)),"-")</f>
        <v>-</v>
      </c>
      <c r="AC2403" s="27" t="str">
        <f t="shared" si="228"/>
        <v>-</v>
      </c>
    </row>
    <row r="2404" spans="1:29" s="1" customFormat="1">
      <c r="A2404" s="13"/>
      <c r="B2404" s="107" t="str">
        <f>IF(COUNTA($A2404)&gt;0,VLOOKUP($A2404,Corsa!$A$1:$F$43,2,FALSE),"-")</f>
        <v>-</v>
      </c>
      <c r="C2404" s="11"/>
      <c r="D2404" s="13"/>
      <c r="E2404" s="13"/>
      <c r="F2404" s="46" t="str">
        <f>IF(COUNTA($A2404)&gt;0,VLOOKUP($A2404,Corsa!$A$1:$F$43,3,FALSE),"-")</f>
        <v>-</v>
      </c>
      <c r="G2404" s="28" t="str">
        <f>IF($D2404&gt;0,VLOOKUP($D2404,Iscrizioni!$A$2:$M$2502,9,FALSE),"-")</f>
        <v>-</v>
      </c>
      <c r="H2404" s="28" t="str">
        <f>IF($D2404&gt;0,VLOOKUP($D2404,Iscrizioni!$A$2:$M$2502,4,FALSE),"-")</f>
        <v>-</v>
      </c>
      <c r="I2404" s="27" t="str">
        <f>IF($D2404&gt;0,VLOOKUP($D2404,Iscrizioni!$A$2:$M$2502,5,FALSE),"-")</f>
        <v>-</v>
      </c>
      <c r="J2404" s="27" t="str">
        <f>IF($D2404&gt;0,VLOOKUP($D2404,Iscrizioni!$A$2:$M$2502,10,FALSE),"-")</f>
        <v>-</v>
      </c>
      <c r="K2404" s="27" t="str">
        <f t="shared" si="226"/>
        <v>-</v>
      </c>
      <c r="L2404" s="46" t="str">
        <f>IF($D2404&gt;0,VLOOKUP($D2404,Iscrizioni!$A$2:$M$2502,11,FALSE),"-")</f>
        <v>-</v>
      </c>
      <c r="M2404" s="27" t="str">
        <f>IF($D2404&gt;0,VLOOKUP($D2404,Iscrizioni!$A$2:$N$2502,12,FALSE),"-")</f>
        <v>-</v>
      </c>
      <c r="N2404" s="46" t="str">
        <f>IF($D2404&gt;0,VLOOKUP($D2404,Iscrizioni!$A$2:$M$2502,6,FALSE),"-")</f>
        <v>-</v>
      </c>
      <c r="O2404" s="107" t="str">
        <f>IF($D2404&gt;0,VLOOKUP($D2404,Iscrizioni!$A$2:$M$2502,7,FALSE),"-")</f>
        <v>-</v>
      </c>
      <c r="P2404" s="46" t="str">
        <f>IF($D2404&gt;0,VLOOKUP(LEFT($N2404,1),Regione!$A$2:$C$21,2,FALSE),"-")</f>
        <v>-</v>
      </c>
      <c r="Q2404" s="112" t="str">
        <f ca="1">IF($D2404&gt;0,NormalizzaTempo("D",CELL("tipo",$E2404),$E2404),"-")</f>
        <v>-</v>
      </c>
      <c r="R2404" s="27" t="str">
        <f>IF($D2404&gt;0,VLOOKUP($D2404,Iscrizioni!$A$2:$M$2502,13,FALSE),"-")</f>
        <v>-</v>
      </c>
      <c r="S2404" s="112" t="str">
        <f t="shared" si="229"/>
        <v>-</v>
      </c>
      <c r="T2404" s="112" t="str">
        <f>IF($D2404&gt;0,SUMIFS($S$3:$S2404,$X$3:$X2404,1,$J$3:$J2404,$J2404),"-")</f>
        <v>-</v>
      </c>
      <c r="U2404" s="112" t="str">
        <f t="shared" si="230"/>
        <v>-</v>
      </c>
      <c r="V2404" s="112" t="str">
        <f t="shared" si="227"/>
        <v>-</v>
      </c>
      <c r="W2404" s="27" t="str">
        <f>IF(LEN($C2404)=0,IF($D2404&gt;0,COUNTIFS($A$3:$A2404,$A2404),"-"),"Escluso")</f>
        <v>-</v>
      </c>
      <c r="X2404" s="2" t="str">
        <f>IF(LEN($C2404)=0,IF($D2404&gt;0,COUNTIFS($J$3:$J2404,$J2404,$C$3:$C2404,""),"-"),"Escluso")</f>
        <v>-</v>
      </c>
      <c r="Y2404" s="127" t="str">
        <f t="shared" si="225"/>
        <v>-</v>
      </c>
      <c r="Z2404" s="2" t="str">
        <f>IF($D2404&gt;0,COUNTIFS($O$3:$O2404,$O2404,$L$3:$L2404,$L2404,$I$3:$I2404,$I2404),"-")</f>
        <v>-</v>
      </c>
      <c r="AA2404" s="27" t="str">
        <f>IF($D2404&gt;0,IF(OR($Z2404 &gt;1,$L2404&lt;&gt;"Adulti"),0,VLOOKUP($P2404,Regione!$B$2:$C$22,2,FALSE)),"-")</f>
        <v>-</v>
      </c>
      <c r="AB2404" s="27" t="str">
        <f>IF($D2404&gt;0,IF(COUNTIFS($O$3:$O2404,$O2404,$L$3:$L2404,$L2404,$I$3:$I2404,$I2404) &gt;1,0,SUMIFS($Y$3:$Y$2503,$L$3:$L$2503,$L2404,$O$3:$O$2503,$O2404,$I$3:$I$2503,$I2404)),"-")</f>
        <v>-</v>
      </c>
      <c r="AC2404" s="27" t="str">
        <f t="shared" si="228"/>
        <v>-</v>
      </c>
    </row>
    <row r="2405" spans="1:29" s="1" customFormat="1">
      <c r="A2405" s="13"/>
      <c r="B2405" s="107" t="str">
        <f>IF(COUNTA($A2405)&gt;0,VLOOKUP($A2405,Corsa!$A$1:$F$43,2,FALSE),"-")</f>
        <v>-</v>
      </c>
      <c r="C2405" s="11"/>
      <c r="D2405" s="13"/>
      <c r="E2405" s="13"/>
      <c r="F2405" s="46" t="str">
        <f>IF(COUNTA($A2405)&gt;0,VLOOKUP($A2405,Corsa!$A$1:$F$43,3,FALSE),"-")</f>
        <v>-</v>
      </c>
      <c r="G2405" s="28" t="str">
        <f>IF($D2405&gt;0,VLOOKUP($D2405,Iscrizioni!$A$2:$M$2502,9,FALSE),"-")</f>
        <v>-</v>
      </c>
      <c r="H2405" s="28" t="str">
        <f>IF($D2405&gt;0,VLOOKUP($D2405,Iscrizioni!$A$2:$M$2502,4,FALSE),"-")</f>
        <v>-</v>
      </c>
      <c r="I2405" s="27" t="str">
        <f>IF($D2405&gt;0,VLOOKUP($D2405,Iscrizioni!$A$2:$M$2502,5,FALSE),"-")</f>
        <v>-</v>
      </c>
      <c r="J2405" s="27" t="str">
        <f>IF($D2405&gt;0,VLOOKUP($D2405,Iscrizioni!$A$2:$M$2502,10,FALSE),"-")</f>
        <v>-</v>
      </c>
      <c r="K2405" s="27" t="str">
        <f t="shared" si="226"/>
        <v>-</v>
      </c>
      <c r="L2405" s="46" t="str">
        <f>IF($D2405&gt;0,VLOOKUP($D2405,Iscrizioni!$A$2:$M$2502,11,FALSE),"-")</f>
        <v>-</v>
      </c>
      <c r="M2405" s="27" t="str">
        <f>IF($D2405&gt;0,VLOOKUP($D2405,Iscrizioni!$A$2:$N$2502,12,FALSE),"-")</f>
        <v>-</v>
      </c>
      <c r="N2405" s="46" t="str">
        <f>IF($D2405&gt;0,VLOOKUP($D2405,Iscrizioni!$A$2:$M$2502,6,FALSE),"-")</f>
        <v>-</v>
      </c>
      <c r="O2405" s="107" t="str">
        <f>IF($D2405&gt;0,VLOOKUP($D2405,Iscrizioni!$A$2:$M$2502,7,FALSE),"-")</f>
        <v>-</v>
      </c>
      <c r="P2405" s="46" t="str">
        <f>IF($D2405&gt;0,VLOOKUP(LEFT($N2405,1),Regione!$A$2:$C$21,2,FALSE),"-")</f>
        <v>-</v>
      </c>
      <c r="Q2405" s="112" t="str">
        <f ca="1">IF($D2405&gt;0,NormalizzaTempo("D",CELL("tipo",$E2405),$E2405),"-")</f>
        <v>-</v>
      </c>
      <c r="R2405" s="27" t="str">
        <f>IF($D2405&gt;0,VLOOKUP($D2405,Iscrizioni!$A$2:$M$2502,13,FALSE),"-")</f>
        <v>-</v>
      </c>
      <c r="S2405" s="112" t="str">
        <f t="shared" si="229"/>
        <v>-</v>
      </c>
      <c r="T2405" s="112" t="str">
        <f>IF($D2405&gt;0,SUMIFS($S$3:$S2405,$X$3:$X2405,1,$J$3:$J2405,$J2405),"-")</f>
        <v>-</v>
      </c>
      <c r="U2405" s="112" t="str">
        <f t="shared" si="230"/>
        <v>-</v>
      </c>
      <c r="V2405" s="112" t="str">
        <f t="shared" si="227"/>
        <v>-</v>
      </c>
      <c r="W2405" s="27" t="str">
        <f>IF(LEN($C2405)=0,IF($D2405&gt;0,COUNTIFS($A$3:$A2405,$A2405),"-"),"Escluso")</f>
        <v>-</v>
      </c>
      <c r="X2405" s="2" t="str">
        <f>IF(LEN($C2405)=0,IF($D2405&gt;0,COUNTIFS($J$3:$J2405,$J2405,$C$3:$C2405,""),"-"),"Escluso")</f>
        <v>-</v>
      </c>
      <c r="Y2405" s="127" t="str">
        <f t="shared" si="225"/>
        <v>-</v>
      </c>
      <c r="Z2405" s="2" t="str">
        <f>IF($D2405&gt;0,COUNTIFS($O$3:$O2405,$O2405,$L$3:$L2405,$L2405,$I$3:$I2405,$I2405),"-")</f>
        <v>-</v>
      </c>
      <c r="AA2405" s="27" t="str">
        <f>IF($D2405&gt;0,IF(OR($Z2405 &gt;1,$L2405&lt;&gt;"Adulti"),0,VLOOKUP($P2405,Regione!$B$2:$C$22,2,FALSE)),"-")</f>
        <v>-</v>
      </c>
      <c r="AB2405" s="27" t="str">
        <f>IF($D2405&gt;0,IF(COUNTIFS($O$3:$O2405,$O2405,$L$3:$L2405,$L2405,$I$3:$I2405,$I2405) &gt;1,0,SUMIFS($Y$3:$Y$2503,$L$3:$L$2503,$L2405,$O$3:$O$2503,$O2405,$I$3:$I$2503,$I2405)),"-")</f>
        <v>-</v>
      </c>
      <c r="AC2405" s="27" t="str">
        <f t="shared" si="228"/>
        <v>-</v>
      </c>
    </row>
    <row r="2406" spans="1:29" s="1" customFormat="1">
      <c r="A2406" s="13"/>
      <c r="B2406" s="107" t="str">
        <f>IF(COUNTA($A2406)&gt;0,VLOOKUP($A2406,Corsa!$A$1:$F$43,2,FALSE),"-")</f>
        <v>-</v>
      </c>
      <c r="C2406" s="11"/>
      <c r="D2406" s="13"/>
      <c r="E2406" s="13"/>
      <c r="F2406" s="46" t="str">
        <f>IF(COUNTA($A2406)&gt;0,VLOOKUP($A2406,Corsa!$A$1:$F$43,3,FALSE),"-")</f>
        <v>-</v>
      </c>
      <c r="G2406" s="28" t="str">
        <f>IF($D2406&gt;0,VLOOKUP($D2406,Iscrizioni!$A$2:$M$2502,9,FALSE),"-")</f>
        <v>-</v>
      </c>
      <c r="H2406" s="28" t="str">
        <f>IF($D2406&gt;0,VLOOKUP($D2406,Iscrizioni!$A$2:$M$2502,4,FALSE),"-")</f>
        <v>-</v>
      </c>
      <c r="I2406" s="27" t="str">
        <f>IF($D2406&gt;0,VLOOKUP($D2406,Iscrizioni!$A$2:$M$2502,5,FALSE),"-")</f>
        <v>-</v>
      </c>
      <c r="J2406" s="27" t="str">
        <f>IF($D2406&gt;0,VLOOKUP($D2406,Iscrizioni!$A$2:$M$2502,10,FALSE),"-")</f>
        <v>-</v>
      </c>
      <c r="K2406" s="27" t="str">
        <f t="shared" si="226"/>
        <v>-</v>
      </c>
      <c r="L2406" s="46" t="str">
        <f>IF($D2406&gt;0,VLOOKUP($D2406,Iscrizioni!$A$2:$M$2502,11,FALSE),"-")</f>
        <v>-</v>
      </c>
      <c r="M2406" s="27" t="str">
        <f>IF($D2406&gt;0,VLOOKUP($D2406,Iscrizioni!$A$2:$N$2502,12,FALSE),"-")</f>
        <v>-</v>
      </c>
      <c r="N2406" s="46" t="str">
        <f>IF($D2406&gt;0,VLOOKUP($D2406,Iscrizioni!$A$2:$M$2502,6,FALSE),"-")</f>
        <v>-</v>
      </c>
      <c r="O2406" s="107" t="str">
        <f>IF($D2406&gt;0,VLOOKUP($D2406,Iscrizioni!$A$2:$M$2502,7,FALSE),"-")</f>
        <v>-</v>
      </c>
      <c r="P2406" s="46" t="str">
        <f>IF($D2406&gt;0,VLOOKUP(LEFT($N2406,1),Regione!$A$2:$C$21,2,FALSE),"-")</f>
        <v>-</v>
      </c>
      <c r="Q2406" s="112" t="str">
        <f ca="1">IF($D2406&gt;0,NormalizzaTempo("D",CELL("tipo",$E2406),$E2406),"-")</f>
        <v>-</v>
      </c>
      <c r="R2406" s="27" t="str">
        <f>IF($D2406&gt;0,VLOOKUP($D2406,Iscrizioni!$A$2:$M$2502,13,FALSE),"-")</f>
        <v>-</v>
      </c>
      <c r="S2406" s="112" t="str">
        <f t="shared" si="229"/>
        <v>-</v>
      </c>
      <c r="T2406" s="112" t="str">
        <f>IF($D2406&gt;0,SUMIFS($S$3:$S2406,$X$3:$X2406,1,$J$3:$J2406,$J2406),"-")</f>
        <v>-</v>
      </c>
      <c r="U2406" s="112" t="str">
        <f t="shared" si="230"/>
        <v>-</v>
      </c>
      <c r="V2406" s="112" t="str">
        <f t="shared" si="227"/>
        <v>-</v>
      </c>
      <c r="W2406" s="27" t="str">
        <f>IF(LEN($C2406)=0,IF($D2406&gt;0,COUNTIFS($A$3:$A2406,$A2406),"-"),"Escluso")</f>
        <v>-</v>
      </c>
      <c r="X2406" s="2" t="str">
        <f>IF(LEN($C2406)=0,IF($D2406&gt;0,COUNTIFS($J$3:$J2406,$J2406,$C$3:$C2406,""),"-"),"Escluso")</f>
        <v>-</v>
      </c>
      <c r="Y2406" s="127" t="str">
        <f t="shared" si="225"/>
        <v>-</v>
      </c>
      <c r="Z2406" s="2" t="str">
        <f>IF($D2406&gt;0,COUNTIFS($O$3:$O2406,$O2406,$L$3:$L2406,$L2406,$I$3:$I2406,$I2406),"-")</f>
        <v>-</v>
      </c>
      <c r="AA2406" s="27" t="str">
        <f>IF($D2406&gt;0,IF(OR($Z2406 &gt;1,$L2406&lt;&gt;"Adulti"),0,VLOOKUP($P2406,Regione!$B$2:$C$22,2,FALSE)),"-")</f>
        <v>-</v>
      </c>
      <c r="AB2406" s="27" t="str">
        <f>IF($D2406&gt;0,IF(COUNTIFS($O$3:$O2406,$O2406,$L$3:$L2406,$L2406,$I$3:$I2406,$I2406) &gt;1,0,SUMIFS($Y$3:$Y$2503,$L$3:$L$2503,$L2406,$O$3:$O$2503,$O2406,$I$3:$I$2503,$I2406)),"-")</f>
        <v>-</v>
      </c>
      <c r="AC2406" s="27" t="str">
        <f t="shared" si="228"/>
        <v>-</v>
      </c>
    </row>
    <row r="2407" spans="1:29" s="1" customFormat="1">
      <c r="A2407" s="13"/>
      <c r="B2407" s="107" t="str">
        <f>IF(COUNTA($A2407)&gt;0,VLOOKUP($A2407,Corsa!$A$1:$F$43,2,FALSE),"-")</f>
        <v>-</v>
      </c>
      <c r="C2407" s="11"/>
      <c r="D2407" s="13"/>
      <c r="E2407" s="13"/>
      <c r="F2407" s="46" t="str">
        <f>IF(COUNTA($A2407)&gt;0,VLOOKUP($A2407,Corsa!$A$1:$F$43,3,FALSE),"-")</f>
        <v>-</v>
      </c>
      <c r="G2407" s="28" t="str">
        <f>IF($D2407&gt;0,VLOOKUP($D2407,Iscrizioni!$A$2:$M$2502,9,FALSE),"-")</f>
        <v>-</v>
      </c>
      <c r="H2407" s="28" t="str">
        <f>IF($D2407&gt;0,VLOOKUP($D2407,Iscrizioni!$A$2:$M$2502,4,FALSE),"-")</f>
        <v>-</v>
      </c>
      <c r="I2407" s="27" t="str">
        <f>IF($D2407&gt;0,VLOOKUP($D2407,Iscrizioni!$A$2:$M$2502,5,FALSE),"-")</f>
        <v>-</v>
      </c>
      <c r="J2407" s="27" t="str">
        <f>IF($D2407&gt;0,VLOOKUP($D2407,Iscrizioni!$A$2:$M$2502,10,FALSE),"-")</f>
        <v>-</v>
      </c>
      <c r="K2407" s="27" t="str">
        <f t="shared" si="226"/>
        <v>-</v>
      </c>
      <c r="L2407" s="46" t="str">
        <f>IF($D2407&gt;0,VLOOKUP($D2407,Iscrizioni!$A$2:$M$2502,11,FALSE),"-")</f>
        <v>-</v>
      </c>
      <c r="M2407" s="27" t="str">
        <f>IF($D2407&gt;0,VLOOKUP($D2407,Iscrizioni!$A$2:$N$2502,12,FALSE),"-")</f>
        <v>-</v>
      </c>
      <c r="N2407" s="46" t="str">
        <f>IF($D2407&gt;0,VLOOKUP($D2407,Iscrizioni!$A$2:$M$2502,6,FALSE),"-")</f>
        <v>-</v>
      </c>
      <c r="O2407" s="107" t="str">
        <f>IF($D2407&gt;0,VLOOKUP($D2407,Iscrizioni!$A$2:$M$2502,7,FALSE),"-")</f>
        <v>-</v>
      </c>
      <c r="P2407" s="46" t="str">
        <f>IF($D2407&gt;0,VLOOKUP(LEFT($N2407,1),Regione!$A$2:$C$21,2,FALSE),"-")</f>
        <v>-</v>
      </c>
      <c r="Q2407" s="112" t="str">
        <f ca="1">IF($D2407&gt;0,NormalizzaTempo("D",CELL("tipo",$E2407),$E2407),"-")</f>
        <v>-</v>
      </c>
      <c r="R2407" s="27" t="str">
        <f>IF($D2407&gt;0,VLOOKUP($D2407,Iscrizioni!$A$2:$M$2502,13,FALSE),"-")</f>
        <v>-</v>
      </c>
      <c r="S2407" s="112" t="str">
        <f t="shared" si="229"/>
        <v>-</v>
      </c>
      <c r="T2407" s="112" t="str">
        <f>IF($D2407&gt;0,SUMIFS($S$3:$S2407,$X$3:$X2407,1,$J$3:$J2407,$J2407),"-")</f>
        <v>-</v>
      </c>
      <c r="U2407" s="112" t="str">
        <f t="shared" si="230"/>
        <v>-</v>
      </c>
      <c r="V2407" s="112" t="str">
        <f t="shared" si="227"/>
        <v>-</v>
      </c>
      <c r="W2407" s="27" t="str">
        <f>IF(LEN($C2407)=0,IF($D2407&gt;0,COUNTIFS($A$3:$A2407,$A2407),"-"),"Escluso")</f>
        <v>-</v>
      </c>
      <c r="X2407" s="2" t="str">
        <f>IF(LEN($C2407)=0,IF($D2407&gt;0,COUNTIFS($J$3:$J2407,$J2407,$C$3:$C2407,""),"-"),"Escluso")</f>
        <v>-</v>
      </c>
      <c r="Y2407" s="127" t="str">
        <f t="shared" si="225"/>
        <v>-</v>
      </c>
      <c r="Z2407" s="2" t="str">
        <f>IF($D2407&gt;0,COUNTIFS($O$3:$O2407,$O2407,$L$3:$L2407,$L2407,$I$3:$I2407,$I2407),"-")</f>
        <v>-</v>
      </c>
      <c r="AA2407" s="27" t="str">
        <f>IF($D2407&gt;0,IF(OR($Z2407 &gt;1,$L2407&lt;&gt;"Adulti"),0,VLOOKUP($P2407,Regione!$B$2:$C$22,2,FALSE)),"-")</f>
        <v>-</v>
      </c>
      <c r="AB2407" s="27" t="str">
        <f>IF($D2407&gt;0,IF(COUNTIFS($O$3:$O2407,$O2407,$L$3:$L2407,$L2407,$I$3:$I2407,$I2407) &gt;1,0,SUMIFS($Y$3:$Y$2503,$L$3:$L$2503,$L2407,$O$3:$O$2503,$O2407,$I$3:$I$2503,$I2407)),"-")</f>
        <v>-</v>
      </c>
      <c r="AC2407" s="27" t="str">
        <f t="shared" si="228"/>
        <v>-</v>
      </c>
    </row>
    <row r="2408" spans="1:29" s="1" customFormat="1">
      <c r="A2408" s="13"/>
      <c r="B2408" s="107" t="str">
        <f>IF(COUNTA($A2408)&gt;0,VLOOKUP($A2408,Corsa!$A$1:$F$43,2,FALSE),"-")</f>
        <v>-</v>
      </c>
      <c r="C2408" s="11"/>
      <c r="D2408" s="13"/>
      <c r="E2408" s="13"/>
      <c r="F2408" s="46" t="str">
        <f>IF(COUNTA($A2408)&gt;0,VLOOKUP($A2408,Corsa!$A$1:$F$43,3,FALSE),"-")</f>
        <v>-</v>
      </c>
      <c r="G2408" s="28" t="str">
        <f>IF($D2408&gt;0,VLOOKUP($D2408,Iscrizioni!$A$2:$M$2502,9,FALSE),"-")</f>
        <v>-</v>
      </c>
      <c r="H2408" s="28" t="str">
        <f>IF($D2408&gt;0,VLOOKUP($D2408,Iscrizioni!$A$2:$M$2502,4,FALSE),"-")</f>
        <v>-</v>
      </c>
      <c r="I2408" s="27" t="str">
        <f>IF($D2408&gt;0,VLOOKUP($D2408,Iscrizioni!$A$2:$M$2502,5,FALSE),"-")</f>
        <v>-</v>
      </c>
      <c r="J2408" s="27" t="str">
        <f>IF($D2408&gt;0,VLOOKUP($D2408,Iscrizioni!$A$2:$M$2502,10,FALSE),"-")</f>
        <v>-</v>
      </c>
      <c r="K2408" s="27" t="str">
        <f t="shared" si="226"/>
        <v>-</v>
      </c>
      <c r="L2408" s="46" t="str">
        <f>IF($D2408&gt;0,VLOOKUP($D2408,Iscrizioni!$A$2:$M$2502,11,FALSE),"-")</f>
        <v>-</v>
      </c>
      <c r="M2408" s="27" t="str">
        <f>IF($D2408&gt;0,VLOOKUP($D2408,Iscrizioni!$A$2:$N$2502,12,FALSE),"-")</f>
        <v>-</v>
      </c>
      <c r="N2408" s="46" t="str">
        <f>IF($D2408&gt;0,VLOOKUP($D2408,Iscrizioni!$A$2:$M$2502,6,FALSE),"-")</f>
        <v>-</v>
      </c>
      <c r="O2408" s="107" t="str">
        <f>IF($D2408&gt;0,VLOOKUP($D2408,Iscrizioni!$A$2:$M$2502,7,FALSE),"-")</f>
        <v>-</v>
      </c>
      <c r="P2408" s="46" t="str">
        <f>IF($D2408&gt;0,VLOOKUP(LEFT($N2408,1),Regione!$A$2:$C$21,2,FALSE),"-")</f>
        <v>-</v>
      </c>
      <c r="Q2408" s="112" t="str">
        <f ca="1">IF($D2408&gt;0,NormalizzaTempo("D",CELL("tipo",$E2408),$E2408),"-")</f>
        <v>-</v>
      </c>
      <c r="R2408" s="27" t="str">
        <f>IF($D2408&gt;0,VLOOKUP($D2408,Iscrizioni!$A$2:$M$2502,13,FALSE),"-")</f>
        <v>-</v>
      </c>
      <c r="S2408" s="112" t="str">
        <f t="shared" si="229"/>
        <v>-</v>
      </c>
      <c r="T2408" s="112" t="str">
        <f>IF($D2408&gt;0,SUMIFS($S$3:$S2408,$X$3:$X2408,1,$J$3:$J2408,$J2408),"-")</f>
        <v>-</v>
      </c>
      <c r="U2408" s="112" t="str">
        <f t="shared" si="230"/>
        <v>-</v>
      </c>
      <c r="V2408" s="112" t="str">
        <f t="shared" si="227"/>
        <v>-</v>
      </c>
      <c r="W2408" s="27" t="str">
        <f>IF(LEN($C2408)=0,IF($D2408&gt;0,COUNTIFS($A$3:$A2408,$A2408),"-"),"Escluso")</f>
        <v>-</v>
      </c>
      <c r="X2408" s="2" t="str">
        <f>IF(LEN($C2408)=0,IF($D2408&gt;0,COUNTIFS($J$3:$J2408,$J2408,$C$3:$C2408,""),"-"),"Escluso")</f>
        <v>-</v>
      </c>
      <c r="Y2408" s="127" t="str">
        <f t="shared" si="225"/>
        <v>-</v>
      </c>
      <c r="Z2408" s="2" t="str">
        <f>IF($D2408&gt;0,COUNTIFS($O$3:$O2408,$O2408,$L$3:$L2408,$L2408,$I$3:$I2408,$I2408),"-")</f>
        <v>-</v>
      </c>
      <c r="AA2408" s="27" t="str">
        <f>IF($D2408&gt;0,IF(OR($Z2408 &gt;1,$L2408&lt;&gt;"Adulti"),0,VLOOKUP($P2408,Regione!$B$2:$C$22,2,FALSE)),"-")</f>
        <v>-</v>
      </c>
      <c r="AB2408" s="27" t="str">
        <f>IF($D2408&gt;0,IF(COUNTIFS($O$3:$O2408,$O2408,$L$3:$L2408,$L2408,$I$3:$I2408,$I2408) &gt;1,0,SUMIFS($Y$3:$Y$2503,$L$3:$L$2503,$L2408,$O$3:$O$2503,$O2408,$I$3:$I$2503,$I2408)),"-")</f>
        <v>-</v>
      </c>
      <c r="AC2408" s="27" t="str">
        <f t="shared" si="228"/>
        <v>-</v>
      </c>
    </row>
    <row r="2409" spans="1:29" s="1" customFormat="1">
      <c r="A2409" s="13"/>
      <c r="B2409" s="107" t="str">
        <f>IF(COUNTA($A2409)&gt;0,VLOOKUP($A2409,Corsa!$A$1:$F$43,2,FALSE),"-")</f>
        <v>-</v>
      </c>
      <c r="C2409" s="11"/>
      <c r="D2409" s="13"/>
      <c r="E2409" s="13"/>
      <c r="F2409" s="46" t="str">
        <f>IF(COUNTA($A2409)&gt;0,VLOOKUP($A2409,Corsa!$A$1:$F$43,3,FALSE),"-")</f>
        <v>-</v>
      </c>
      <c r="G2409" s="28" t="str">
        <f>IF($D2409&gt;0,VLOOKUP($D2409,Iscrizioni!$A$2:$M$2502,9,FALSE),"-")</f>
        <v>-</v>
      </c>
      <c r="H2409" s="28" t="str">
        <f>IF($D2409&gt;0,VLOOKUP($D2409,Iscrizioni!$A$2:$M$2502,4,FALSE),"-")</f>
        <v>-</v>
      </c>
      <c r="I2409" s="27" t="str">
        <f>IF($D2409&gt;0,VLOOKUP($D2409,Iscrizioni!$A$2:$M$2502,5,FALSE),"-")</f>
        <v>-</v>
      </c>
      <c r="J2409" s="27" t="str">
        <f>IF($D2409&gt;0,VLOOKUP($D2409,Iscrizioni!$A$2:$M$2502,10,FALSE),"-")</f>
        <v>-</v>
      </c>
      <c r="K2409" s="27" t="str">
        <f t="shared" si="226"/>
        <v>-</v>
      </c>
      <c r="L2409" s="46" t="str">
        <f>IF($D2409&gt;0,VLOOKUP($D2409,Iscrizioni!$A$2:$M$2502,11,FALSE),"-")</f>
        <v>-</v>
      </c>
      <c r="M2409" s="27" t="str">
        <f>IF($D2409&gt;0,VLOOKUP($D2409,Iscrizioni!$A$2:$N$2502,12,FALSE),"-")</f>
        <v>-</v>
      </c>
      <c r="N2409" s="46" t="str">
        <f>IF($D2409&gt;0,VLOOKUP($D2409,Iscrizioni!$A$2:$M$2502,6,FALSE),"-")</f>
        <v>-</v>
      </c>
      <c r="O2409" s="107" t="str">
        <f>IF($D2409&gt;0,VLOOKUP($D2409,Iscrizioni!$A$2:$M$2502,7,FALSE),"-")</f>
        <v>-</v>
      </c>
      <c r="P2409" s="46" t="str">
        <f>IF($D2409&gt;0,VLOOKUP(LEFT($N2409,1),Regione!$A$2:$C$21,2,FALSE),"-")</f>
        <v>-</v>
      </c>
      <c r="Q2409" s="112" t="str">
        <f ca="1">IF($D2409&gt;0,NormalizzaTempo("D",CELL("tipo",$E2409),$E2409),"-")</f>
        <v>-</v>
      </c>
      <c r="R2409" s="27" t="str">
        <f>IF($D2409&gt;0,VLOOKUP($D2409,Iscrizioni!$A$2:$M$2502,13,FALSE),"-")</f>
        <v>-</v>
      </c>
      <c r="S2409" s="112" t="str">
        <f t="shared" si="229"/>
        <v>-</v>
      </c>
      <c r="T2409" s="112" t="str">
        <f>IF($D2409&gt;0,SUMIFS($S$3:$S2409,$X$3:$X2409,1,$J$3:$J2409,$J2409),"-")</f>
        <v>-</v>
      </c>
      <c r="U2409" s="112" t="str">
        <f t="shared" si="230"/>
        <v>-</v>
      </c>
      <c r="V2409" s="112" t="str">
        <f t="shared" si="227"/>
        <v>-</v>
      </c>
      <c r="W2409" s="27" t="str">
        <f>IF(LEN($C2409)=0,IF($D2409&gt;0,COUNTIFS($A$3:$A2409,$A2409),"-"),"Escluso")</f>
        <v>-</v>
      </c>
      <c r="X2409" s="2" t="str">
        <f>IF(LEN($C2409)=0,IF($D2409&gt;0,COUNTIFS($J$3:$J2409,$J2409,$C$3:$C2409,""),"-"),"Escluso")</f>
        <v>-</v>
      </c>
      <c r="Y2409" s="127" t="str">
        <f t="shared" si="225"/>
        <v>-</v>
      </c>
      <c r="Z2409" s="2" t="str">
        <f>IF($D2409&gt;0,COUNTIFS($O$3:$O2409,$O2409,$L$3:$L2409,$L2409,$I$3:$I2409,$I2409),"-")</f>
        <v>-</v>
      </c>
      <c r="AA2409" s="27" t="str">
        <f>IF($D2409&gt;0,IF(OR($Z2409 &gt;1,$L2409&lt;&gt;"Adulti"),0,VLOOKUP($P2409,Regione!$B$2:$C$22,2,FALSE)),"-")</f>
        <v>-</v>
      </c>
      <c r="AB2409" s="27" t="str">
        <f>IF($D2409&gt;0,IF(COUNTIFS($O$3:$O2409,$O2409,$L$3:$L2409,$L2409,$I$3:$I2409,$I2409) &gt;1,0,SUMIFS($Y$3:$Y$2503,$L$3:$L$2503,$L2409,$O$3:$O$2503,$O2409,$I$3:$I$2503,$I2409)),"-")</f>
        <v>-</v>
      </c>
      <c r="AC2409" s="27" t="str">
        <f t="shared" si="228"/>
        <v>-</v>
      </c>
    </row>
    <row r="2410" spans="1:29" s="1" customFormat="1">
      <c r="A2410" s="13"/>
      <c r="B2410" s="107" t="str">
        <f>IF(COUNTA($A2410)&gt;0,VLOOKUP($A2410,Corsa!$A$1:$F$43,2,FALSE),"-")</f>
        <v>-</v>
      </c>
      <c r="C2410" s="11"/>
      <c r="D2410" s="13"/>
      <c r="E2410" s="13"/>
      <c r="F2410" s="46" t="str">
        <f>IF(COUNTA($A2410)&gt;0,VLOOKUP($A2410,Corsa!$A$1:$F$43,3,FALSE),"-")</f>
        <v>-</v>
      </c>
      <c r="G2410" s="28" t="str">
        <f>IF($D2410&gt;0,VLOOKUP($D2410,Iscrizioni!$A$2:$M$2502,9,FALSE),"-")</f>
        <v>-</v>
      </c>
      <c r="H2410" s="28" t="str">
        <f>IF($D2410&gt;0,VLOOKUP($D2410,Iscrizioni!$A$2:$M$2502,4,FALSE),"-")</f>
        <v>-</v>
      </c>
      <c r="I2410" s="27" t="str">
        <f>IF($D2410&gt;0,VLOOKUP($D2410,Iscrizioni!$A$2:$M$2502,5,FALSE),"-")</f>
        <v>-</v>
      </c>
      <c r="J2410" s="27" t="str">
        <f>IF($D2410&gt;0,VLOOKUP($D2410,Iscrizioni!$A$2:$M$2502,10,FALSE),"-")</f>
        <v>-</v>
      </c>
      <c r="K2410" s="27" t="str">
        <f t="shared" si="226"/>
        <v>-</v>
      </c>
      <c r="L2410" s="46" t="str">
        <f>IF($D2410&gt;0,VLOOKUP($D2410,Iscrizioni!$A$2:$M$2502,11,FALSE),"-")</f>
        <v>-</v>
      </c>
      <c r="M2410" s="27" t="str">
        <f>IF($D2410&gt;0,VLOOKUP($D2410,Iscrizioni!$A$2:$N$2502,12,FALSE),"-")</f>
        <v>-</v>
      </c>
      <c r="N2410" s="46" t="str">
        <f>IF($D2410&gt;0,VLOOKUP($D2410,Iscrizioni!$A$2:$M$2502,6,FALSE),"-")</f>
        <v>-</v>
      </c>
      <c r="O2410" s="107" t="str">
        <f>IF($D2410&gt;0,VLOOKUP($D2410,Iscrizioni!$A$2:$M$2502,7,FALSE),"-")</f>
        <v>-</v>
      </c>
      <c r="P2410" s="46" t="str">
        <f>IF($D2410&gt;0,VLOOKUP(LEFT($N2410,1),Regione!$A$2:$C$21,2,FALSE),"-")</f>
        <v>-</v>
      </c>
      <c r="Q2410" s="112" t="str">
        <f ca="1">IF($D2410&gt;0,NormalizzaTempo("D",CELL("tipo",$E2410),$E2410),"-")</f>
        <v>-</v>
      </c>
      <c r="R2410" s="27" t="str">
        <f>IF($D2410&gt;0,VLOOKUP($D2410,Iscrizioni!$A$2:$M$2502,13,FALSE),"-")</f>
        <v>-</v>
      </c>
      <c r="S2410" s="112" t="str">
        <f t="shared" si="229"/>
        <v>-</v>
      </c>
      <c r="T2410" s="112" t="str">
        <f>IF($D2410&gt;0,SUMIFS($S$3:$S2410,$X$3:$X2410,1,$J$3:$J2410,$J2410),"-")</f>
        <v>-</v>
      </c>
      <c r="U2410" s="112" t="str">
        <f t="shared" si="230"/>
        <v>-</v>
      </c>
      <c r="V2410" s="112" t="str">
        <f t="shared" si="227"/>
        <v>-</v>
      </c>
      <c r="W2410" s="27" t="str">
        <f>IF(LEN($C2410)=0,IF($D2410&gt;0,COUNTIFS($A$3:$A2410,$A2410),"-"),"Escluso")</f>
        <v>-</v>
      </c>
      <c r="X2410" s="2" t="str">
        <f>IF(LEN($C2410)=0,IF($D2410&gt;0,COUNTIFS($J$3:$J2410,$J2410,$C$3:$C2410,""),"-"),"Escluso")</f>
        <v>-</v>
      </c>
      <c r="Y2410" s="127" t="str">
        <f t="shared" si="225"/>
        <v>-</v>
      </c>
      <c r="Z2410" s="2" t="str">
        <f>IF($D2410&gt;0,COUNTIFS($O$3:$O2410,$O2410,$L$3:$L2410,$L2410,$I$3:$I2410,$I2410),"-")</f>
        <v>-</v>
      </c>
      <c r="AA2410" s="27" t="str">
        <f>IF($D2410&gt;0,IF(OR($Z2410 &gt;1,$L2410&lt;&gt;"Adulti"),0,VLOOKUP($P2410,Regione!$B$2:$C$22,2,FALSE)),"-")</f>
        <v>-</v>
      </c>
      <c r="AB2410" s="27" t="str">
        <f>IF($D2410&gt;0,IF(COUNTIFS($O$3:$O2410,$O2410,$L$3:$L2410,$L2410,$I$3:$I2410,$I2410) &gt;1,0,SUMIFS($Y$3:$Y$2503,$L$3:$L$2503,$L2410,$O$3:$O$2503,$O2410,$I$3:$I$2503,$I2410)),"-")</f>
        <v>-</v>
      </c>
      <c r="AC2410" s="27" t="str">
        <f t="shared" si="228"/>
        <v>-</v>
      </c>
    </row>
    <row r="2411" spans="1:29" s="1" customFormat="1">
      <c r="A2411" s="13"/>
      <c r="B2411" s="107" t="str">
        <f>IF(COUNTA($A2411)&gt;0,VLOOKUP($A2411,Corsa!$A$1:$F$43,2,FALSE),"-")</f>
        <v>-</v>
      </c>
      <c r="C2411" s="11"/>
      <c r="D2411" s="13"/>
      <c r="E2411" s="13"/>
      <c r="F2411" s="46" t="str">
        <f>IF(COUNTA($A2411)&gt;0,VLOOKUP($A2411,Corsa!$A$1:$F$43,3,FALSE),"-")</f>
        <v>-</v>
      </c>
      <c r="G2411" s="28" t="str">
        <f>IF($D2411&gt;0,VLOOKUP($D2411,Iscrizioni!$A$2:$M$2502,9,FALSE),"-")</f>
        <v>-</v>
      </c>
      <c r="H2411" s="28" t="str">
        <f>IF($D2411&gt;0,VLOOKUP($D2411,Iscrizioni!$A$2:$M$2502,4,FALSE),"-")</f>
        <v>-</v>
      </c>
      <c r="I2411" s="27" t="str">
        <f>IF($D2411&gt;0,VLOOKUP($D2411,Iscrizioni!$A$2:$M$2502,5,FALSE),"-")</f>
        <v>-</v>
      </c>
      <c r="J2411" s="27" t="str">
        <f>IF($D2411&gt;0,VLOOKUP($D2411,Iscrizioni!$A$2:$M$2502,10,FALSE),"-")</f>
        <v>-</v>
      </c>
      <c r="K2411" s="27" t="str">
        <f t="shared" si="226"/>
        <v>-</v>
      </c>
      <c r="L2411" s="46" t="str">
        <f>IF($D2411&gt;0,VLOOKUP($D2411,Iscrizioni!$A$2:$M$2502,11,FALSE),"-")</f>
        <v>-</v>
      </c>
      <c r="M2411" s="27" t="str">
        <f>IF($D2411&gt;0,VLOOKUP($D2411,Iscrizioni!$A$2:$N$2502,12,FALSE),"-")</f>
        <v>-</v>
      </c>
      <c r="N2411" s="46" t="str">
        <f>IF($D2411&gt;0,VLOOKUP($D2411,Iscrizioni!$A$2:$M$2502,6,FALSE),"-")</f>
        <v>-</v>
      </c>
      <c r="O2411" s="107" t="str">
        <f>IF($D2411&gt;0,VLOOKUP($D2411,Iscrizioni!$A$2:$M$2502,7,FALSE),"-")</f>
        <v>-</v>
      </c>
      <c r="P2411" s="46" t="str">
        <f>IF($D2411&gt;0,VLOOKUP(LEFT($N2411,1),Regione!$A$2:$C$21,2,FALSE),"-")</f>
        <v>-</v>
      </c>
      <c r="Q2411" s="112" t="str">
        <f ca="1">IF($D2411&gt;0,NormalizzaTempo("D",CELL("tipo",$E2411),$E2411),"-")</f>
        <v>-</v>
      </c>
      <c r="R2411" s="27" t="str">
        <f>IF($D2411&gt;0,VLOOKUP($D2411,Iscrizioni!$A$2:$M$2502,13,FALSE),"-")</f>
        <v>-</v>
      </c>
      <c r="S2411" s="112" t="str">
        <f t="shared" si="229"/>
        <v>-</v>
      </c>
      <c r="T2411" s="112" t="str">
        <f>IF($D2411&gt;0,SUMIFS($S$3:$S2411,$X$3:$X2411,1,$J$3:$J2411,$J2411),"-")</f>
        <v>-</v>
      </c>
      <c r="U2411" s="112" t="str">
        <f t="shared" si="230"/>
        <v>-</v>
      </c>
      <c r="V2411" s="112" t="str">
        <f t="shared" si="227"/>
        <v>-</v>
      </c>
      <c r="W2411" s="27" t="str">
        <f>IF(LEN($C2411)=0,IF($D2411&gt;0,COUNTIFS($A$3:$A2411,$A2411),"-"),"Escluso")</f>
        <v>-</v>
      </c>
      <c r="X2411" s="2" t="str">
        <f>IF(LEN($C2411)=0,IF($D2411&gt;0,COUNTIFS($J$3:$J2411,$J2411,$C$3:$C2411,""),"-"),"Escluso")</f>
        <v>-</v>
      </c>
      <c r="Y2411" s="127" t="str">
        <f t="shared" si="225"/>
        <v>-</v>
      </c>
      <c r="Z2411" s="2" t="str">
        <f>IF($D2411&gt;0,COUNTIFS($O$3:$O2411,$O2411,$L$3:$L2411,$L2411,$I$3:$I2411,$I2411),"-")</f>
        <v>-</v>
      </c>
      <c r="AA2411" s="27" t="str">
        <f>IF($D2411&gt;0,IF(OR($Z2411 &gt;1,$L2411&lt;&gt;"Adulti"),0,VLOOKUP($P2411,Regione!$B$2:$C$22,2,FALSE)),"-")</f>
        <v>-</v>
      </c>
      <c r="AB2411" s="27" t="str">
        <f>IF($D2411&gt;0,IF(COUNTIFS($O$3:$O2411,$O2411,$L$3:$L2411,$L2411,$I$3:$I2411,$I2411) &gt;1,0,SUMIFS($Y$3:$Y$2503,$L$3:$L$2503,$L2411,$O$3:$O$2503,$O2411,$I$3:$I$2503,$I2411)),"-")</f>
        <v>-</v>
      </c>
      <c r="AC2411" s="27" t="str">
        <f t="shared" si="228"/>
        <v>-</v>
      </c>
    </row>
    <row r="2412" spans="1:29" s="1" customFormat="1">
      <c r="A2412" s="13"/>
      <c r="B2412" s="107" t="str">
        <f>IF(COUNTA($A2412)&gt;0,VLOOKUP($A2412,Corsa!$A$1:$F$43,2,FALSE),"-")</f>
        <v>-</v>
      </c>
      <c r="C2412" s="11"/>
      <c r="D2412" s="13"/>
      <c r="E2412" s="13"/>
      <c r="F2412" s="46" t="str">
        <f>IF(COUNTA($A2412)&gt;0,VLOOKUP($A2412,Corsa!$A$1:$F$43,3,FALSE),"-")</f>
        <v>-</v>
      </c>
      <c r="G2412" s="28" t="str">
        <f>IF($D2412&gt;0,VLOOKUP($D2412,Iscrizioni!$A$2:$M$2502,9,FALSE),"-")</f>
        <v>-</v>
      </c>
      <c r="H2412" s="28" t="str">
        <f>IF($D2412&gt;0,VLOOKUP($D2412,Iscrizioni!$A$2:$M$2502,4,FALSE),"-")</f>
        <v>-</v>
      </c>
      <c r="I2412" s="27" t="str">
        <f>IF($D2412&gt;0,VLOOKUP($D2412,Iscrizioni!$A$2:$M$2502,5,FALSE),"-")</f>
        <v>-</v>
      </c>
      <c r="J2412" s="27" t="str">
        <f>IF($D2412&gt;0,VLOOKUP($D2412,Iscrizioni!$A$2:$M$2502,10,FALSE),"-")</f>
        <v>-</v>
      </c>
      <c r="K2412" s="27" t="str">
        <f t="shared" si="226"/>
        <v>-</v>
      </c>
      <c r="L2412" s="46" t="str">
        <f>IF($D2412&gt;0,VLOOKUP($D2412,Iscrizioni!$A$2:$M$2502,11,FALSE),"-")</f>
        <v>-</v>
      </c>
      <c r="M2412" s="27" t="str">
        <f>IF($D2412&gt;0,VLOOKUP($D2412,Iscrizioni!$A$2:$N$2502,12,FALSE),"-")</f>
        <v>-</v>
      </c>
      <c r="N2412" s="46" t="str">
        <f>IF($D2412&gt;0,VLOOKUP($D2412,Iscrizioni!$A$2:$M$2502,6,FALSE),"-")</f>
        <v>-</v>
      </c>
      <c r="O2412" s="107" t="str">
        <f>IF($D2412&gt;0,VLOOKUP($D2412,Iscrizioni!$A$2:$M$2502,7,FALSE),"-")</f>
        <v>-</v>
      </c>
      <c r="P2412" s="46" t="str">
        <f>IF($D2412&gt;0,VLOOKUP(LEFT($N2412,1),Regione!$A$2:$C$21,2,FALSE),"-")</f>
        <v>-</v>
      </c>
      <c r="Q2412" s="112" t="str">
        <f ca="1">IF($D2412&gt;0,NormalizzaTempo("D",CELL("tipo",$E2412),$E2412),"-")</f>
        <v>-</v>
      </c>
      <c r="R2412" s="27" t="str">
        <f>IF($D2412&gt;0,VLOOKUP($D2412,Iscrizioni!$A$2:$M$2502,13,FALSE),"-")</f>
        <v>-</v>
      </c>
      <c r="S2412" s="112" t="str">
        <f t="shared" si="229"/>
        <v>-</v>
      </c>
      <c r="T2412" s="112" t="str">
        <f>IF($D2412&gt;0,SUMIFS($S$3:$S2412,$X$3:$X2412,1,$J$3:$J2412,$J2412),"-")</f>
        <v>-</v>
      </c>
      <c r="U2412" s="112" t="str">
        <f t="shared" si="230"/>
        <v>-</v>
      </c>
      <c r="V2412" s="112" t="str">
        <f t="shared" si="227"/>
        <v>-</v>
      </c>
      <c r="W2412" s="27" t="str">
        <f>IF(LEN($C2412)=0,IF($D2412&gt;0,COUNTIFS($A$3:$A2412,$A2412),"-"),"Escluso")</f>
        <v>-</v>
      </c>
      <c r="X2412" s="2" t="str">
        <f>IF(LEN($C2412)=0,IF($D2412&gt;0,COUNTIFS($J$3:$J2412,$J2412,$C$3:$C2412,""),"-"),"Escluso")</f>
        <v>-</v>
      </c>
      <c r="Y2412" s="127" t="str">
        <f t="shared" si="225"/>
        <v>-</v>
      </c>
      <c r="Z2412" s="2" t="str">
        <f>IF($D2412&gt;0,COUNTIFS($O$3:$O2412,$O2412,$L$3:$L2412,$L2412,$I$3:$I2412,$I2412),"-")</f>
        <v>-</v>
      </c>
      <c r="AA2412" s="27" t="str">
        <f>IF($D2412&gt;0,IF(OR($Z2412 &gt;1,$L2412&lt;&gt;"Adulti"),0,VLOOKUP($P2412,Regione!$B$2:$C$22,2,FALSE)),"-")</f>
        <v>-</v>
      </c>
      <c r="AB2412" s="27" t="str">
        <f>IF($D2412&gt;0,IF(COUNTIFS($O$3:$O2412,$O2412,$L$3:$L2412,$L2412,$I$3:$I2412,$I2412) &gt;1,0,SUMIFS($Y$3:$Y$2503,$L$3:$L$2503,$L2412,$O$3:$O$2503,$O2412,$I$3:$I$2503,$I2412)),"-")</f>
        <v>-</v>
      </c>
      <c r="AC2412" s="27" t="str">
        <f t="shared" si="228"/>
        <v>-</v>
      </c>
    </row>
    <row r="2413" spans="1:29" s="1" customFormat="1">
      <c r="A2413" s="13"/>
      <c r="B2413" s="107" t="str">
        <f>IF(COUNTA($A2413)&gt;0,VLOOKUP($A2413,Corsa!$A$1:$F$43,2,FALSE),"-")</f>
        <v>-</v>
      </c>
      <c r="C2413" s="11"/>
      <c r="D2413" s="13"/>
      <c r="E2413" s="13"/>
      <c r="F2413" s="46" t="str">
        <f>IF(COUNTA($A2413)&gt;0,VLOOKUP($A2413,Corsa!$A$1:$F$43,3,FALSE),"-")</f>
        <v>-</v>
      </c>
      <c r="G2413" s="28" t="str">
        <f>IF($D2413&gt;0,VLOOKUP($D2413,Iscrizioni!$A$2:$M$2502,9,FALSE),"-")</f>
        <v>-</v>
      </c>
      <c r="H2413" s="28" t="str">
        <f>IF($D2413&gt;0,VLOOKUP($D2413,Iscrizioni!$A$2:$M$2502,4,FALSE),"-")</f>
        <v>-</v>
      </c>
      <c r="I2413" s="27" t="str">
        <f>IF($D2413&gt;0,VLOOKUP($D2413,Iscrizioni!$A$2:$M$2502,5,FALSE),"-")</f>
        <v>-</v>
      </c>
      <c r="J2413" s="27" t="str">
        <f>IF($D2413&gt;0,VLOOKUP($D2413,Iscrizioni!$A$2:$M$2502,10,FALSE),"-")</f>
        <v>-</v>
      </c>
      <c r="K2413" s="27" t="str">
        <f t="shared" si="226"/>
        <v>-</v>
      </c>
      <c r="L2413" s="46" t="str">
        <f>IF($D2413&gt;0,VLOOKUP($D2413,Iscrizioni!$A$2:$M$2502,11,FALSE),"-")</f>
        <v>-</v>
      </c>
      <c r="M2413" s="27" t="str">
        <f>IF($D2413&gt;0,VLOOKUP($D2413,Iscrizioni!$A$2:$N$2502,12,FALSE),"-")</f>
        <v>-</v>
      </c>
      <c r="N2413" s="46" t="str">
        <f>IF($D2413&gt;0,VLOOKUP($D2413,Iscrizioni!$A$2:$M$2502,6,FALSE),"-")</f>
        <v>-</v>
      </c>
      <c r="O2413" s="107" t="str">
        <f>IF($D2413&gt;0,VLOOKUP($D2413,Iscrizioni!$A$2:$M$2502,7,FALSE),"-")</f>
        <v>-</v>
      </c>
      <c r="P2413" s="46" t="str">
        <f>IF($D2413&gt;0,VLOOKUP(LEFT($N2413,1),Regione!$A$2:$C$21,2,FALSE),"-")</f>
        <v>-</v>
      </c>
      <c r="Q2413" s="112" t="str">
        <f ca="1">IF($D2413&gt;0,NormalizzaTempo("D",CELL("tipo",$E2413),$E2413),"-")</f>
        <v>-</v>
      </c>
      <c r="R2413" s="27" t="str">
        <f>IF($D2413&gt;0,VLOOKUP($D2413,Iscrizioni!$A$2:$M$2502,13,FALSE),"-")</f>
        <v>-</v>
      </c>
      <c r="S2413" s="112" t="str">
        <f t="shared" si="229"/>
        <v>-</v>
      </c>
      <c r="T2413" s="112" t="str">
        <f>IF($D2413&gt;0,SUMIFS($S$3:$S2413,$X$3:$X2413,1,$J$3:$J2413,$J2413),"-")</f>
        <v>-</v>
      </c>
      <c r="U2413" s="112" t="str">
        <f t="shared" si="230"/>
        <v>-</v>
      </c>
      <c r="V2413" s="112" t="str">
        <f t="shared" si="227"/>
        <v>-</v>
      </c>
      <c r="W2413" s="27" t="str">
        <f>IF(LEN($C2413)=0,IF($D2413&gt;0,COUNTIFS($A$3:$A2413,$A2413),"-"),"Escluso")</f>
        <v>-</v>
      </c>
      <c r="X2413" s="2" t="str">
        <f>IF(LEN($C2413)=0,IF($D2413&gt;0,COUNTIFS($J$3:$J2413,$J2413,$C$3:$C2413,""),"-"),"Escluso")</f>
        <v>-</v>
      </c>
      <c r="Y2413" s="127" t="str">
        <f t="shared" si="225"/>
        <v>-</v>
      </c>
      <c r="Z2413" s="2" t="str">
        <f>IF($D2413&gt;0,COUNTIFS($O$3:$O2413,$O2413,$L$3:$L2413,$L2413,$I$3:$I2413,$I2413),"-")</f>
        <v>-</v>
      </c>
      <c r="AA2413" s="27" t="str">
        <f>IF($D2413&gt;0,IF(OR($Z2413 &gt;1,$L2413&lt;&gt;"Adulti"),0,VLOOKUP($P2413,Regione!$B$2:$C$22,2,FALSE)),"-")</f>
        <v>-</v>
      </c>
      <c r="AB2413" s="27" t="str">
        <f>IF($D2413&gt;0,IF(COUNTIFS($O$3:$O2413,$O2413,$L$3:$L2413,$L2413,$I$3:$I2413,$I2413) &gt;1,0,SUMIFS($Y$3:$Y$2503,$L$3:$L$2503,$L2413,$O$3:$O$2503,$O2413,$I$3:$I$2503,$I2413)),"-")</f>
        <v>-</v>
      </c>
      <c r="AC2413" s="27" t="str">
        <f t="shared" si="228"/>
        <v>-</v>
      </c>
    </row>
    <row r="2414" spans="1:29" s="1" customFormat="1">
      <c r="A2414" s="13"/>
      <c r="B2414" s="107" t="str">
        <f>IF(COUNTA($A2414)&gt;0,VLOOKUP($A2414,Corsa!$A$1:$F$43,2,FALSE),"-")</f>
        <v>-</v>
      </c>
      <c r="C2414" s="11"/>
      <c r="D2414" s="13"/>
      <c r="E2414" s="13"/>
      <c r="F2414" s="46" t="str">
        <f>IF(COUNTA($A2414)&gt;0,VLOOKUP($A2414,Corsa!$A$1:$F$43,3,FALSE),"-")</f>
        <v>-</v>
      </c>
      <c r="G2414" s="28" t="str">
        <f>IF($D2414&gt;0,VLOOKUP($D2414,Iscrizioni!$A$2:$M$2502,9,FALSE),"-")</f>
        <v>-</v>
      </c>
      <c r="H2414" s="28" t="str">
        <f>IF($D2414&gt;0,VLOOKUP($D2414,Iscrizioni!$A$2:$M$2502,4,FALSE),"-")</f>
        <v>-</v>
      </c>
      <c r="I2414" s="27" t="str">
        <f>IF($D2414&gt;0,VLOOKUP($D2414,Iscrizioni!$A$2:$M$2502,5,FALSE),"-")</f>
        <v>-</v>
      </c>
      <c r="J2414" s="27" t="str">
        <f>IF($D2414&gt;0,VLOOKUP($D2414,Iscrizioni!$A$2:$M$2502,10,FALSE),"-")</f>
        <v>-</v>
      </c>
      <c r="K2414" s="27" t="str">
        <f t="shared" si="226"/>
        <v>-</v>
      </c>
      <c r="L2414" s="46" t="str">
        <f>IF($D2414&gt;0,VLOOKUP($D2414,Iscrizioni!$A$2:$M$2502,11,FALSE),"-")</f>
        <v>-</v>
      </c>
      <c r="M2414" s="27" t="str">
        <f>IF($D2414&gt;0,VLOOKUP($D2414,Iscrizioni!$A$2:$N$2502,12,FALSE),"-")</f>
        <v>-</v>
      </c>
      <c r="N2414" s="46" t="str">
        <f>IF($D2414&gt;0,VLOOKUP($D2414,Iscrizioni!$A$2:$M$2502,6,FALSE),"-")</f>
        <v>-</v>
      </c>
      <c r="O2414" s="107" t="str">
        <f>IF($D2414&gt;0,VLOOKUP($D2414,Iscrizioni!$A$2:$M$2502,7,FALSE),"-")</f>
        <v>-</v>
      </c>
      <c r="P2414" s="46" t="str">
        <f>IF($D2414&gt;0,VLOOKUP(LEFT($N2414,1),Regione!$A$2:$C$21,2,FALSE),"-")</f>
        <v>-</v>
      </c>
      <c r="Q2414" s="112" t="str">
        <f ca="1">IF($D2414&gt;0,NormalizzaTempo("D",CELL("tipo",$E2414),$E2414),"-")</f>
        <v>-</v>
      </c>
      <c r="R2414" s="27" t="str">
        <f>IF($D2414&gt;0,VLOOKUP($D2414,Iscrizioni!$A$2:$M$2502,13,FALSE),"-")</f>
        <v>-</v>
      </c>
      <c r="S2414" s="112" t="str">
        <f t="shared" si="229"/>
        <v>-</v>
      </c>
      <c r="T2414" s="112" t="str">
        <f>IF($D2414&gt;0,SUMIFS($S$3:$S2414,$X$3:$X2414,1,$J$3:$J2414,$J2414),"-")</f>
        <v>-</v>
      </c>
      <c r="U2414" s="112" t="str">
        <f t="shared" si="230"/>
        <v>-</v>
      </c>
      <c r="V2414" s="112" t="str">
        <f t="shared" si="227"/>
        <v>-</v>
      </c>
      <c r="W2414" s="27" t="str">
        <f>IF(LEN($C2414)=0,IF($D2414&gt;0,COUNTIFS($A$3:$A2414,$A2414),"-"),"Escluso")</f>
        <v>-</v>
      </c>
      <c r="X2414" s="2" t="str">
        <f>IF(LEN($C2414)=0,IF($D2414&gt;0,COUNTIFS($J$3:$J2414,$J2414,$C$3:$C2414,""),"-"),"Escluso")</f>
        <v>-</v>
      </c>
      <c r="Y2414" s="127" t="str">
        <f t="shared" si="225"/>
        <v>-</v>
      </c>
      <c r="Z2414" s="2" t="str">
        <f>IF($D2414&gt;0,COUNTIFS($O$3:$O2414,$O2414,$L$3:$L2414,$L2414,$I$3:$I2414,$I2414),"-")</f>
        <v>-</v>
      </c>
      <c r="AA2414" s="27" t="str">
        <f>IF($D2414&gt;0,IF(OR($Z2414 &gt;1,$L2414&lt;&gt;"Adulti"),0,VLOOKUP($P2414,Regione!$B$2:$C$22,2,FALSE)),"-")</f>
        <v>-</v>
      </c>
      <c r="AB2414" s="27" t="str">
        <f>IF($D2414&gt;0,IF(COUNTIFS($O$3:$O2414,$O2414,$L$3:$L2414,$L2414,$I$3:$I2414,$I2414) &gt;1,0,SUMIFS($Y$3:$Y$2503,$L$3:$L$2503,$L2414,$O$3:$O$2503,$O2414,$I$3:$I$2503,$I2414)),"-")</f>
        <v>-</v>
      </c>
      <c r="AC2414" s="27" t="str">
        <f t="shared" si="228"/>
        <v>-</v>
      </c>
    </row>
    <row r="2415" spans="1:29" s="1" customFormat="1">
      <c r="A2415" s="13"/>
      <c r="B2415" s="107" t="str">
        <f>IF(COUNTA($A2415)&gt;0,VLOOKUP($A2415,Corsa!$A$1:$F$43,2,FALSE),"-")</f>
        <v>-</v>
      </c>
      <c r="C2415" s="11"/>
      <c r="D2415" s="13"/>
      <c r="E2415" s="13"/>
      <c r="F2415" s="46" t="str">
        <f>IF(COUNTA($A2415)&gt;0,VLOOKUP($A2415,Corsa!$A$1:$F$43,3,FALSE),"-")</f>
        <v>-</v>
      </c>
      <c r="G2415" s="28" t="str">
        <f>IF($D2415&gt;0,VLOOKUP($D2415,Iscrizioni!$A$2:$M$2502,9,FALSE),"-")</f>
        <v>-</v>
      </c>
      <c r="H2415" s="28" t="str">
        <f>IF($D2415&gt;0,VLOOKUP($D2415,Iscrizioni!$A$2:$M$2502,4,FALSE),"-")</f>
        <v>-</v>
      </c>
      <c r="I2415" s="27" t="str">
        <f>IF($D2415&gt;0,VLOOKUP($D2415,Iscrizioni!$A$2:$M$2502,5,FALSE),"-")</f>
        <v>-</v>
      </c>
      <c r="J2415" s="27" t="str">
        <f>IF($D2415&gt;0,VLOOKUP($D2415,Iscrizioni!$A$2:$M$2502,10,FALSE),"-")</f>
        <v>-</v>
      </c>
      <c r="K2415" s="27" t="str">
        <f t="shared" si="226"/>
        <v>-</v>
      </c>
      <c r="L2415" s="46" t="str">
        <f>IF($D2415&gt;0,VLOOKUP($D2415,Iscrizioni!$A$2:$M$2502,11,FALSE),"-")</f>
        <v>-</v>
      </c>
      <c r="M2415" s="27" t="str">
        <f>IF($D2415&gt;0,VLOOKUP($D2415,Iscrizioni!$A$2:$N$2502,12,FALSE),"-")</f>
        <v>-</v>
      </c>
      <c r="N2415" s="46" t="str">
        <f>IF($D2415&gt;0,VLOOKUP($D2415,Iscrizioni!$A$2:$M$2502,6,FALSE),"-")</f>
        <v>-</v>
      </c>
      <c r="O2415" s="107" t="str">
        <f>IF($D2415&gt;0,VLOOKUP($D2415,Iscrizioni!$A$2:$M$2502,7,FALSE),"-")</f>
        <v>-</v>
      </c>
      <c r="P2415" s="46" t="str">
        <f>IF($D2415&gt;0,VLOOKUP(LEFT($N2415,1),Regione!$A$2:$C$21,2,FALSE),"-")</f>
        <v>-</v>
      </c>
      <c r="Q2415" s="112" t="str">
        <f ca="1">IF($D2415&gt;0,NormalizzaTempo("D",CELL("tipo",$E2415),$E2415),"-")</f>
        <v>-</v>
      </c>
      <c r="R2415" s="27" t="str">
        <f>IF($D2415&gt;0,VLOOKUP($D2415,Iscrizioni!$A$2:$M$2502,13,FALSE),"-")</f>
        <v>-</v>
      </c>
      <c r="S2415" s="112" t="str">
        <f t="shared" si="229"/>
        <v>-</v>
      </c>
      <c r="T2415" s="112" t="str">
        <f>IF($D2415&gt;0,SUMIFS($S$3:$S2415,$X$3:$X2415,1,$J$3:$J2415,$J2415),"-")</f>
        <v>-</v>
      </c>
      <c r="U2415" s="112" t="str">
        <f t="shared" si="230"/>
        <v>-</v>
      </c>
      <c r="V2415" s="112" t="str">
        <f t="shared" si="227"/>
        <v>-</v>
      </c>
      <c r="W2415" s="27" t="str">
        <f>IF(LEN($C2415)=0,IF($D2415&gt;0,COUNTIFS($A$3:$A2415,$A2415),"-"),"Escluso")</f>
        <v>-</v>
      </c>
      <c r="X2415" s="2" t="str">
        <f>IF(LEN($C2415)=0,IF($D2415&gt;0,COUNTIFS($J$3:$J2415,$J2415,$C$3:$C2415,""),"-"),"Escluso")</f>
        <v>-</v>
      </c>
      <c r="Y2415" s="127" t="str">
        <f t="shared" si="225"/>
        <v>-</v>
      </c>
      <c r="Z2415" s="2" t="str">
        <f>IF($D2415&gt;0,COUNTIFS($O$3:$O2415,$O2415,$L$3:$L2415,$L2415,$I$3:$I2415,$I2415),"-")</f>
        <v>-</v>
      </c>
      <c r="AA2415" s="27" t="str">
        <f>IF($D2415&gt;0,IF(OR($Z2415 &gt;1,$L2415&lt;&gt;"Adulti"),0,VLOOKUP($P2415,Regione!$B$2:$C$22,2,FALSE)),"-")</f>
        <v>-</v>
      </c>
      <c r="AB2415" s="27" t="str">
        <f>IF($D2415&gt;0,IF(COUNTIFS($O$3:$O2415,$O2415,$L$3:$L2415,$L2415,$I$3:$I2415,$I2415) &gt;1,0,SUMIFS($Y$3:$Y$2503,$L$3:$L$2503,$L2415,$O$3:$O$2503,$O2415,$I$3:$I$2503,$I2415)),"-")</f>
        <v>-</v>
      </c>
      <c r="AC2415" s="27" t="str">
        <f t="shared" si="228"/>
        <v>-</v>
      </c>
    </row>
    <row r="2416" spans="1:29" s="1" customFormat="1">
      <c r="A2416" s="13"/>
      <c r="B2416" s="107" t="str">
        <f>IF(COUNTA($A2416)&gt;0,VLOOKUP($A2416,Corsa!$A$1:$F$43,2,FALSE),"-")</f>
        <v>-</v>
      </c>
      <c r="C2416" s="11"/>
      <c r="D2416" s="13"/>
      <c r="E2416" s="13"/>
      <c r="F2416" s="46" t="str">
        <f>IF(COUNTA($A2416)&gt;0,VLOOKUP($A2416,Corsa!$A$1:$F$43,3,FALSE),"-")</f>
        <v>-</v>
      </c>
      <c r="G2416" s="28" t="str">
        <f>IF($D2416&gt;0,VLOOKUP($D2416,Iscrizioni!$A$2:$M$2502,9,FALSE),"-")</f>
        <v>-</v>
      </c>
      <c r="H2416" s="28" t="str">
        <f>IF($D2416&gt;0,VLOOKUP($D2416,Iscrizioni!$A$2:$M$2502,4,FALSE),"-")</f>
        <v>-</v>
      </c>
      <c r="I2416" s="27" t="str">
        <f>IF($D2416&gt;0,VLOOKUP($D2416,Iscrizioni!$A$2:$M$2502,5,FALSE),"-")</f>
        <v>-</v>
      </c>
      <c r="J2416" s="27" t="str">
        <f>IF($D2416&gt;0,VLOOKUP($D2416,Iscrizioni!$A$2:$M$2502,10,FALSE),"-")</f>
        <v>-</v>
      </c>
      <c r="K2416" s="27" t="str">
        <f t="shared" si="226"/>
        <v>-</v>
      </c>
      <c r="L2416" s="46" t="str">
        <f>IF($D2416&gt;0,VLOOKUP($D2416,Iscrizioni!$A$2:$M$2502,11,FALSE),"-")</f>
        <v>-</v>
      </c>
      <c r="M2416" s="27" t="str">
        <f>IF($D2416&gt;0,VLOOKUP($D2416,Iscrizioni!$A$2:$N$2502,12,FALSE),"-")</f>
        <v>-</v>
      </c>
      <c r="N2416" s="46" t="str">
        <f>IF($D2416&gt;0,VLOOKUP($D2416,Iscrizioni!$A$2:$M$2502,6,FALSE),"-")</f>
        <v>-</v>
      </c>
      <c r="O2416" s="107" t="str">
        <f>IF($D2416&gt;0,VLOOKUP($D2416,Iscrizioni!$A$2:$M$2502,7,FALSE),"-")</f>
        <v>-</v>
      </c>
      <c r="P2416" s="46" t="str">
        <f>IF($D2416&gt;0,VLOOKUP(LEFT($N2416,1),Regione!$A$2:$C$21,2,FALSE),"-")</f>
        <v>-</v>
      </c>
      <c r="Q2416" s="112" t="str">
        <f ca="1">IF($D2416&gt;0,NormalizzaTempo("D",CELL("tipo",$E2416),$E2416),"-")</f>
        <v>-</v>
      </c>
      <c r="R2416" s="27" t="str">
        <f>IF($D2416&gt;0,VLOOKUP($D2416,Iscrizioni!$A$2:$M$2502,13,FALSE),"-")</f>
        <v>-</v>
      </c>
      <c r="S2416" s="112" t="str">
        <f t="shared" si="229"/>
        <v>-</v>
      </c>
      <c r="T2416" s="112" t="str">
        <f>IF($D2416&gt;0,SUMIFS($S$3:$S2416,$X$3:$X2416,1,$J$3:$J2416,$J2416),"-")</f>
        <v>-</v>
      </c>
      <c r="U2416" s="112" t="str">
        <f t="shared" si="230"/>
        <v>-</v>
      </c>
      <c r="V2416" s="112" t="str">
        <f t="shared" si="227"/>
        <v>-</v>
      </c>
      <c r="W2416" s="27" t="str">
        <f>IF(LEN($C2416)=0,IF($D2416&gt;0,COUNTIFS($A$3:$A2416,$A2416),"-"),"Escluso")</f>
        <v>-</v>
      </c>
      <c r="X2416" s="2" t="str">
        <f>IF(LEN($C2416)=0,IF($D2416&gt;0,COUNTIFS($J$3:$J2416,$J2416,$C$3:$C2416,""),"-"),"Escluso")</f>
        <v>-</v>
      </c>
      <c r="Y2416" s="127" t="str">
        <f t="shared" ref="Y2416:Y2479" si="231">IF(LEN($C2416)=0,IF(AND($D2416&gt;0,$V2416="ok"),IF($X2416&gt;20,1,21 -$X2416),"-"),0)</f>
        <v>-</v>
      </c>
      <c r="Z2416" s="2" t="str">
        <f>IF($D2416&gt;0,COUNTIFS($O$3:$O2416,$O2416,$L$3:$L2416,$L2416,$I$3:$I2416,$I2416),"-")</f>
        <v>-</v>
      </c>
      <c r="AA2416" s="27" t="str">
        <f>IF($D2416&gt;0,IF(OR($Z2416 &gt;1,$L2416&lt;&gt;"Adulti"),0,VLOOKUP($P2416,Regione!$B$2:$C$22,2,FALSE)),"-")</f>
        <v>-</v>
      </c>
      <c r="AB2416" s="27" t="str">
        <f>IF($D2416&gt;0,IF(COUNTIFS($O$3:$O2416,$O2416,$L$3:$L2416,$L2416,$I$3:$I2416,$I2416) &gt;1,0,SUMIFS($Y$3:$Y$2503,$L$3:$L$2503,$L2416,$O$3:$O$2503,$O2416,$I$3:$I$2503,$I2416)),"-")</f>
        <v>-</v>
      </c>
      <c r="AC2416" s="27" t="str">
        <f t="shared" si="228"/>
        <v>-</v>
      </c>
    </row>
    <row r="2417" spans="1:29" s="1" customFormat="1">
      <c r="A2417" s="13"/>
      <c r="B2417" s="107" t="str">
        <f>IF(COUNTA($A2417)&gt;0,VLOOKUP($A2417,Corsa!$A$1:$F$43,2,FALSE),"-")</f>
        <v>-</v>
      </c>
      <c r="C2417" s="11"/>
      <c r="D2417" s="13"/>
      <c r="E2417" s="13"/>
      <c r="F2417" s="46" t="str">
        <f>IF(COUNTA($A2417)&gt;0,VLOOKUP($A2417,Corsa!$A$1:$F$43,3,FALSE),"-")</f>
        <v>-</v>
      </c>
      <c r="G2417" s="28" t="str">
        <f>IF($D2417&gt;0,VLOOKUP($D2417,Iscrizioni!$A$2:$M$2502,9,FALSE),"-")</f>
        <v>-</v>
      </c>
      <c r="H2417" s="28" t="str">
        <f>IF($D2417&gt;0,VLOOKUP($D2417,Iscrizioni!$A$2:$M$2502,4,FALSE),"-")</f>
        <v>-</v>
      </c>
      <c r="I2417" s="27" t="str">
        <f>IF($D2417&gt;0,VLOOKUP($D2417,Iscrizioni!$A$2:$M$2502,5,FALSE),"-")</f>
        <v>-</v>
      </c>
      <c r="J2417" s="27" t="str">
        <f>IF($D2417&gt;0,VLOOKUP($D2417,Iscrizioni!$A$2:$M$2502,10,FALSE),"-")</f>
        <v>-</v>
      </c>
      <c r="K2417" s="27" t="str">
        <f t="shared" si="226"/>
        <v>-</v>
      </c>
      <c r="L2417" s="46" t="str">
        <f>IF($D2417&gt;0,VLOOKUP($D2417,Iscrizioni!$A$2:$M$2502,11,FALSE),"-")</f>
        <v>-</v>
      </c>
      <c r="M2417" s="27" t="str">
        <f>IF($D2417&gt;0,VLOOKUP($D2417,Iscrizioni!$A$2:$N$2502,12,FALSE),"-")</f>
        <v>-</v>
      </c>
      <c r="N2417" s="46" t="str">
        <f>IF($D2417&gt;0,VLOOKUP($D2417,Iscrizioni!$A$2:$M$2502,6,FALSE),"-")</f>
        <v>-</v>
      </c>
      <c r="O2417" s="107" t="str">
        <f>IF($D2417&gt;0,VLOOKUP($D2417,Iscrizioni!$A$2:$M$2502,7,FALSE),"-")</f>
        <v>-</v>
      </c>
      <c r="P2417" s="46" t="str">
        <f>IF($D2417&gt;0,VLOOKUP(LEFT($N2417,1),Regione!$A$2:$C$21,2,FALSE),"-")</f>
        <v>-</v>
      </c>
      <c r="Q2417" s="112" t="str">
        <f ca="1">IF($D2417&gt;0,NormalizzaTempo("D",CELL("tipo",$E2417),$E2417),"-")</f>
        <v>-</v>
      </c>
      <c r="R2417" s="27" t="str">
        <f>IF($D2417&gt;0,VLOOKUP($D2417,Iscrizioni!$A$2:$M$2502,13,FALSE),"-")</f>
        <v>-</v>
      </c>
      <c r="S2417" s="112" t="str">
        <f t="shared" si="229"/>
        <v>-</v>
      </c>
      <c r="T2417" s="112" t="str">
        <f>IF($D2417&gt;0,SUMIFS($S$3:$S2417,$X$3:$X2417,1,$J$3:$J2417,$J2417),"-")</f>
        <v>-</v>
      </c>
      <c r="U2417" s="112" t="str">
        <f t="shared" si="230"/>
        <v>-</v>
      </c>
      <c r="V2417" s="112" t="str">
        <f t="shared" si="227"/>
        <v>-</v>
      </c>
      <c r="W2417" s="27" t="str">
        <f>IF(LEN($C2417)=0,IF($D2417&gt;0,COUNTIFS($A$3:$A2417,$A2417),"-"),"Escluso")</f>
        <v>-</v>
      </c>
      <c r="X2417" s="2" t="str">
        <f>IF(LEN($C2417)=0,IF($D2417&gt;0,COUNTIFS($J$3:$J2417,$J2417,$C$3:$C2417,""),"-"),"Escluso")</f>
        <v>-</v>
      </c>
      <c r="Y2417" s="127" t="str">
        <f t="shared" si="231"/>
        <v>-</v>
      </c>
      <c r="Z2417" s="2" t="str">
        <f>IF($D2417&gt;0,COUNTIFS($O$3:$O2417,$O2417,$L$3:$L2417,$L2417,$I$3:$I2417,$I2417),"-")</f>
        <v>-</v>
      </c>
      <c r="AA2417" s="27" t="str">
        <f>IF($D2417&gt;0,IF(OR($Z2417 &gt;1,$L2417&lt;&gt;"Adulti"),0,VLOOKUP($P2417,Regione!$B$2:$C$22,2,FALSE)),"-")</f>
        <v>-</v>
      </c>
      <c r="AB2417" s="27" t="str">
        <f>IF($D2417&gt;0,IF(COUNTIFS($O$3:$O2417,$O2417,$L$3:$L2417,$L2417,$I$3:$I2417,$I2417) &gt;1,0,SUMIFS($Y$3:$Y$2503,$L$3:$L$2503,$L2417,$O$3:$O$2503,$O2417,$I$3:$I$2503,$I2417)),"-")</f>
        <v>-</v>
      </c>
      <c r="AC2417" s="27" t="str">
        <f t="shared" si="228"/>
        <v>-</v>
      </c>
    </row>
    <row r="2418" spans="1:29" s="1" customFormat="1">
      <c r="A2418" s="13"/>
      <c r="B2418" s="107" t="str">
        <f>IF(COUNTA($A2418)&gt;0,VLOOKUP($A2418,Corsa!$A$1:$F$43,2,FALSE),"-")</f>
        <v>-</v>
      </c>
      <c r="C2418" s="11"/>
      <c r="D2418" s="13"/>
      <c r="E2418" s="13"/>
      <c r="F2418" s="46" t="str">
        <f>IF(COUNTA($A2418)&gt;0,VLOOKUP($A2418,Corsa!$A$1:$F$43,3,FALSE),"-")</f>
        <v>-</v>
      </c>
      <c r="G2418" s="28" t="str">
        <f>IF($D2418&gt;0,VLOOKUP($D2418,Iscrizioni!$A$2:$M$2502,9,FALSE),"-")</f>
        <v>-</v>
      </c>
      <c r="H2418" s="28" t="str">
        <f>IF($D2418&gt;0,VLOOKUP($D2418,Iscrizioni!$A$2:$M$2502,4,FALSE),"-")</f>
        <v>-</v>
      </c>
      <c r="I2418" s="27" t="str">
        <f>IF($D2418&gt;0,VLOOKUP($D2418,Iscrizioni!$A$2:$M$2502,5,FALSE),"-")</f>
        <v>-</v>
      </c>
      <c r="J2418" s="27" t="str">
        <f>IF($D2418&gt;0,VLOOKUP($D2418,Iscrizioni!$A$2:$M$2502,10,FALSE),"-")</f>
        <v>-</v>
      </c>
      <c r="K2418" s="27" t="str">
        <f t="shared" si="226"/>
        <v>-</v>
      </c>
      <c r="L2418" s="46" t="str">
        <f>IF($D2418&gt;0,VLOOKUP($D2418,Iscrizioni!$A$2:$M$2502,11,FALSE),"-")</f>
        <v>-</v>
      </c>
      <c r="M2418" s="27" t="str">
        <f>IF($D2418&gt;0,VLOOKUP($D2418,Iscrizioni!$A$2:$N$2502,12,FALSE),"-")</f>
        <v>-</v>
      </c>
      <c r="N2418" s="46" t="str">
        <f>IF($D2418&gt;0,VLOOKUP($D2418,Iscrizioni!$A$2:$M$2502,6,FALSE),"-")</f>
        <v>-</v>
      </c>
      <c r="O2418" s="107" t="str">
        <f>IF($D2418&gt;0,VLOOKUP($D2418,Iscrizioni!$A$2:$M$2502,7,FALSE),"-")</f>
        <v>-</v>
      </c>
      <c r="P2418" s="46" t="str">
        <f>IF($D2418&gt;0,VLOOKUP(LEFT($N2418,1),Regione!$A$2:$C$21,2,FALSE),"-")</f>
        <v>-</v>
      </c>
      <c r="Q2418" s="112" t="str">
        <f ca="1">IF($D2418&gt;0,NormalizzaTempo("D",CELL("tipo",$E2418),$E2418),"-")</f>
        <v>-</v>
      </c>
      <c r="R2418" s="27" t="str">
        <f>IF($D2418&gt;0,VLOOKUP($D2418,Iscrizioni!$A$2:$M$2502,13,FALSE),"-")</f>
        <v>-</v>
      </c>
      <c r="S2418" s="112" t="str">
        <f t="shared" si="229"/>
        <v>-</v>
      </c>
      <c r="T2418" s="112" t="str">
        <f>IF($D2418&gt;0,SUMIFS($S$3:$S2418,$X$3:$X2418,1,$J$3:$J2418,$J2418),"-")</f>
        <v>-</v>
      </c>
      <c r="U2418" s="112" t="str">
        <f t="shared" si="230"/>
        <v>-</v>
      </c>
      <c r="V2418" s="112" t="str">
        <f t="shared" si="227"/>
        <v>-</v>
      </c>
      <c r="W2418" s="27" t="str">
        <f>IF(LEN($C2418)=0,IF($D2418&gt;0,COUNTIFS($A$3:$A2418,$A2418),"-"),"Escluso")</f>
        <v>-</v>
      </c>
      <c r="X2418" s="2" t="str">
        <f>IF(LEN($C2418)=0,IF($D2418&gt;0,COUNTIFS($J$3:$J2418,$J2418,$C$3:$C2418,""),"-"),"Escluso")</f>
        <v>-</v>
      </c>
      <c r="Y2418" s="127" t="str">
        <f t="shared" si="231"/>
        <v>-</v>
      </c>
      <c r="Z2418" s="2" t="str">
        <f>IF($D2418&gt;0,COUNTIFS($O$3:$O2418,$O2418,$L$3:$L2418,$L2418,$I$3:$I2418,$I2418),"-")</f>
        <v>-</v>
      </c>
      <c r="AA2418" s="27" t="str">
        <f>IF($D2418&gt;0,IF(OR($Z2418 &gt;1,$L2418&lt;&gt;"Adulti"),0,VLOOKUP($P2418,Regione!$B$2:$C$22,2,FALSE)),"-")</f>
        <v>-</v>
      </c>
      <c r="AB2418" s="27" t="str">
        <f>IF($D2418&gt;0,IF(COUNTIFS($O$3:$O2418,$O2418,$L$3:$L2418,$L2418,$I$3:$I2418,$I2418) &gt;1,0,SUMIFS($Y$3:$Y$2503,$L$3:$L$2503,$L2418,$O$3:$O$2503,$O2418,$I$3:$I$2503,$I2418)),"-")</f>
        <v>-</v>
      </c>
      <c r="AC2418" s="27" t="str">
        <f t="shared" si="228"/>
        <v>-</v>
      </c>
    </row>
    <row r="2419" spans="1:29" s="1" customFormat="1">
      <c r="A2419" s="13"/>
      <c r="B2419" s="107" t="str">
        <f>IF(COUNTA($A2419)&gt;0,VLOOKUP($A2419,Corsa!$A$1:$F$43,2,FALSE),"-")</f>
        <v>-</v>
      </c>
      <c r="C2419" s="11"/>
      <c r="D2419" s="13"/>
      <c r="E2419" s="13"/>
      <c r="F2419" s="46" t="str">
        <f>IF(COUNTA($A2419)&gt;0,VLOOKUP($A2419,Corsa!$A$1:$F$43,3,FALSE),"-")</f>
        <v>-</v>
      </c>
      <c r="G2419" s="28" t="str">
        <f>IF($D2419&gt;0,VLOOKUP($D2419,Iscrizioni!$A$2:$M$2502,9,FALSE),"-")</f>
        <v>-</v>
      </c>
      <c r="H2419" s="28" t="str">
        <f>IF($D2419&gt;0,VLOOKUP($D2419,Iscrizioni!$A$2:$M$2502,4,FALSE),"-")</f>
        <v>-</v>
      </c>
      <c r="I2419" s="27" t="str">
        <f>IF($D2419&gt;0,VLOOKUP($D2419,Iscrizioni!$A$2:$M$2502,5,FALSE),"-")</f>
        <v>-</v>
      </c>
      <c r="J2419" s="27" t="str">
        <f>IF($D2419&gt;0,VLOOKUP($D2419,Iscrizioni!$A$2:$M$2502,10,FALSE),"-")</f>
        <v>-</v>
      </c>
      <c r="K2419" s="27" t="str">
        <f t="shared" si="226"/>
        <v>-</v>
      </c>
      <c r="L2419" s="46" t="str">
        <f>IF($D2419&gt;0,VLOOKUP($D2419,Iscrizioni!$A$2:$M$2502,11,FALSE),"-")</f>
        <v>-</v>
      </c>
      <c r="M2419" s="27" t="str">
        <f>IF($D2419&gt;0,VLOOKUP($D2419,Iscrizioni!$A$2:$N$2502,12,FALSE),"-")</f>
        <v>-</v>
      </c>
      <c r="N2419" s="46" t="str">
        <f>IF($D2419&gt;0,VLOOKUP($D2419,Iscrizioni!$A$2:$M$2502,6,FALSE),"-")</f>
        <v>-</v>
      </c>
      <c r="O2419" s="107" t="str">
        <f>IF($D2419&gt;0,VLOOKUP($D2419,Iscrizioni!$A$2:$M$2502,7,FALSE),"-")</f>
        <v>-</v>
      </c>
      <c r="P2419" s="46" t="str">
        <f>IF($D2419&gt;0,VLOOKUP(LEFT($N2419,1),Regione!$A$2:$C$21,2,FALSE),"-")</f>
        <v>-</v>
      </c>
      <c r="Q2419" s="112" t="str">
        <f ca="1">IF($D2419&gt;0,NormalizzaTempo("D",CELL("tipo",$E2419),$E2419),"-")</f>
        <v>-</v>
      </c>
      <c r="R2419" s="27" t="str">
        <f>IF($D2419&gt;0,VLOOKUP($D2419,Iscrizioni!$A$2:$M$2502,13,FALSE),"-")</f>
        <v>-</v>
      </c>
      <c r="S2419" s="112" t="str">
        <f t="shared" si="229"/>
        <v>-</v>
      </c>
      <c r="T2419" s="112" t="str">
        <f>IF($D2419&gt;0,SUMIFS($S$3:$S2419,$X$3:$X2419,1,$J$3:$J2419,$J2419),"-")</f>
        <v>-</v>
      </c>
      <c r="U2419" s="112" t="str">
        <f t="shared" si="230"/>
        <v>-</v>
      </c>
      <c r="V2419" s="112" t="str">
        <f t="shared" si="227"/>
        <v>-</v>
      </c>
      <c r="W2419" s="27" t="str">
        <f>IF(LEN($C2419)=0,IF($D2419&gt;0,COUNTIFS($A$3:$A2419,$A2419),"-"),"Escluso")</f>
        <v>-</v>
      </c>
      <c r="X2419" s="2" t="str">
        <f>IF(LEN($C2419)=0,IF($D2419&gt;0,COUNTIFS($J$3:$J2419,$J2419,$C$3:$C2419,""),"-"),"Escluso")</f>
        <v>-</v>
      </c>
      <c r="Y2419" s="127" t="str">
        <f t="shared" si="231"/>
        <v>-</v>
      </c>
      <c r="Z2419" s="2" t="str">
        <f>IF($D2419&gt;0,COUNTIFS($O$3:$O2419,$O2419,$L$3:$L2419,$L2419,$I$3:$I2419,$I2419),"-")</f>
        <v>-</v>
      </c>
      <c r="AA2419" s="27" t="str">
        <f>IF($D2419&gt;0,IF(OR($Z2419 &gt;1,$L2419&lt;&gt;"Adulti"),0,VLOOKUP($P2419,Regione!$B$2:$C$22,2,FALSE)),"-")</f>
        <v>-</v>
      </c>
      <c r="AB2419" s="27" t="str">
        <f>IF($D2419&gt;0,IF(COUNTIFS($O$3:$O2419,$O2419,$L$3:$L2419,$L2419,$I$3:$I2419,$I2419) &gt;1,0,SUMIFS($Y$3:$Y$2503,$L$3:$L$2503,$L2419,$O$3:$O$2503,$O2419,$I$3:$I$2503,$I2419)),"-")</f>
        <v>-</v>
      </c>
      <c r="AC2419" s="27" t="str">
        <f t="shared" si="228"/>
        <v>-</v>
      </c>
    </row>
    <row r="2420" spans="1:29" s="1" customFormat="1">
      <c r="A2420" s="13"/>
      <c r="B2420" s="107" t="str">
        <f>IF(COUNTA($A2420)&gt;0,VLOOKUP($A2420,Corsa!$A$1:$F$43,2,FALSE),"-")</f>
        <v>-</v>
      </c>
      <c r="C2420" s="11"/>
      <c r="D2420" s="13"/>
      <c r="E2420" s="13"/>
      <c r="F2420" s="46" t="str">
        <f>IF(COUNTA($A2420)&gt;0,VLOOKUP($A2420,Corsa!$A$1:$F$43,3,FALSE),"-")</f>
        <v>-</v>
      </c>
      <c r="G2420" s="28" t="str">
        <f>IF($D2420&gt;0,VLOOKUP($D2420,Iscrizioni!$A$2:$M$2502,9,FALSE),"-")</f>
        <v>-</v>
      </c>
      <c r="H2420" s="28" t="str">
        <f>IF($D2420&gt;0,VLOOKUP($D2420,Iscrizioni!$A$2:$M$2502,4,FALSE),"-")</f>
        <v>-</v>
      </c>
      <c r="I2420" s="27" t="str">
        <f>IF($D2420&gt;0,VLOOKUP($D2420,Iscrizioni!$A$2:$M$2502,5,FALSE),"-")</f>
        <v>-</v>
      </c>
      <c r="J2420" s="27" t="str">
        <f>IF($D2420&gt;0,VLOOKUP($D2420,Iscrizioni!$A$2:$M$2502,10,FALSE),"-")</f>
        <v>-</v>
      </c>
      <c r="K2420" s="27" t="str">
        <f t="shared" si="226"/>
        <v>-</v>
      </c>
      <c r="L2420" s="46" t="str">
        <f>IF($D2420&gt;0,VLOOKUP($D2420,Iscrizioni!$A$2:$M$2502,11,FALSE),"-")</f>
        <v>-</v>
      </c>
      <c r="M2420" s="27" t="str">
        <f>IF($D2420&gt;0,VLOOKUP($D2420,Iscrizioni!$A$2:$N$2502,12,FALSE),"-")</f>
        <v>-</v>
      </c>
      <c r="N2420" s="46" t="str">
        <f>IF($D2420&gt;0,VLOOKUP($D2420,Iscrizioni!$A$2:$M$2502,6,FALSE),"-")</f>
        <v>-</v>
      </c>
      <c r="O2420" s="107" t="str">
        <f>IF($D2420&gt;0,VLOOKUP($D2420,Iscrizioni!$A$2:$M$2502,7,FALSE),"-")</f>
        <v>-</v>
      </c>
      <c r="P2420" s="46" t="str">
        <f>IF($D2420&gt;0,VLOOKUP(LEFT($N2420,1),Regione!$A$2:$C$21,2,FALSE),"-")</f>
        <v>-</v>
      </c>
      <c r="Q2420" s="112" t="str">
        <f ca="1">IF($D2420&gt;0,NormalizzaTempo("D",CELL("tipo",$E2420),$E2420),"-")</f>
        <v>-</v>
      </c>
      <c r="R2420" s="27" t="str">
        <f>IF($D2420&gt;0,VLOOKUP($D2420,Iscrizioni!$A$2:$M$2502,13,FALSE),"-")</f>
        <v>-</v>
      </c>
      <c r="S2420" s="112" t="str">
        <f t="shared" si="229"/>
        <v>-</v>
      </c>
      <c r="T2420" s="112" t="str">
        <f>IF($D2420&gt;0,SUMIFS($S$3:$S2420,$X$3:$X2420,1,$J$3:$J2420,$J2420),"-")</f>
        <v>-</v>
      </c>
      <c r="U2420" s="112" t="str">
        <f t="shared" si="230"/>
        <v>-</v>
      </c>
      <c r="V2420" s="112" t="str">
        <f t="shared" si="227"/>
        <v>-</v>
      </c>
      <c r="W2420" s="27" t="str">
        <f>IF(LEN($C2420)=0,IF($D2420&gt;0,COUNTIFS($A$3:$A2420,$A2420),"-"),"Escluso")</f>
        <v>-</v>
      </c>
      <c r="X2420" s="2" t="str">
        <f>IF(LEN($C2420)=0,IF($D2420&gt;0,COUNTIFS($J$3:$J2420,$J2420,$C$3:$C2420,""),"-"),"Escluso")</f>
        <v>-</v>
      </c>
      <c r="Y2420" s="127" t="str">
        <f t="shared" si="231"/>
        <v>-</v>
      </c>
      <c r="Z2420" s="2" t="str">
        <f>IF($D2420&gt;0,COUNTIFS($O$3:$O2420,$O2420,$L$3:$L2420,$L2420,$I$3:$I2420,$I2420),"-")</f>
        <v>-</v>
      </c>
      <c r="AA2420" s="27" t="str">
        <f>IF($D2420&gt;0,IF(OR($Z2420 &gt;1,$L2420&lt;&gt;"Adulti"),0,VLOOKUP($P2420,Regione!$B$2:$C$22,2,FALSE)),"-")</f>
        <v>-</v>
      </c>
      <c r="AB2420" s="27" t="str">
        <f>IF($D2420&gt;0,IF(COUNTIFS($O$3:$O2420,$O2420,$L$3:$L2420,$L2420,$I$3:$I2420,$I2420) &gt;1,0,SUMIFS($Y$3:$Y$2503,$L$3:$L$2503,$L2420,$O$3:$O$2503,$O2420,$I$3:$I$2503,$I2420)),"-")</f>
        <v>-</v>
      </c>
      <c r="AC2420" s="27" t="str">
        <f t="shared" si="228"/>
        <v>-</v>
      </c>
    </row>
    <row r="2421" spans="1:29" s="1" customFormat="1">
      <c r="A2421" s="13"/>
      <c r="B2421" s="107" t="str">
        <f>IF(COUNTA($A2421)&gt;0,VLOOKUP($A2421,Corsa!$A$1:$F$43,2,FALSE),"-")</f>
        <v>-</v>
      </c>
      <c r="C2421" s="11"/>
      <c r="D2421" s="13"/>
      <c r="E2421" s="13"/>
      <c r="F2421" s="46" t="str">
        <f>IF(COUNTA($A2421)&gt;0,VLOOKUP($A2421,Corsa!$A$1:$F$43,3,FALSE),"-")</f>
        <v>-</v>
      </c>
      <c r="G2421" s="28" t="str">
        <f>IF($D2421&gt;0,VLOOKUP($D2421,Iscrizioni!$A$2:$M$2502,9,FALSE),"-")</f>
        <v>-</v>
      </c>
      <c r="H2421" s="28" t="str">
        <f>IF($D2421&gt;0,VLOOKUP($D2421,Iscrizioni!$A$2:$M$2502,4,FALSE),"-")</f>
        <v>-</v>
      </c>
      <c r="I2421" s="27" t="str">
        <f>IF($D2421&gt;0,VLOOKUP($D2421,Iscrizioni!$A$2:$M$2502,5,FALSE),"-")</f>
        <v>-</v>
      </c>
      <c r="J2421" s="27" t="str">
        <f>IF($D2421&gt;0,VLOOKUP($D2421,Iscrizioni!$A$2:$M$2502,10,FALSE),"-")</f>
        <v>-</v>
      </c>
      <c r="K2421" s="27" t="str">
        <f t="shared" si="226"/>
        <v>-</v>
      </c>
      <c r="L2421" s="46" t="str">
        <f>IF($D2421&gt;0,VLOOKUP($D2421,Iscrizioni!$A$2:$M$2502,11,FALSE),"-")</f>
        <v>-</v>
      </c>
      <c r="M2421" s="27" t="str">
        <f>IF($D2421&gt;0,VLOOKUP($D2421,Iscrizioni!$A$2:$N$2502,12,FALSE),"-")</f>
        <v>-</v>
      </c>
      <c r="N2421" s="46" t="str">
        <f>IF($D2421&gt;0,VLOOKUP($D2421,Iscrizioni!$A$2:$M$2502,6,FALSE),"-")</f>
        <v>-</v>
      </c>
      <c r="O2421" s="107" t="str">
        <f>IF($D2421&gt;0,VLOOKUP($D2421,Iscrizioni!$A$2:$M$2502,7,FALSE),"-")</f>
        <v>-</v>
      </c>
      <c r="P2421" s="46" t="str">
        <f>IF($D2421&gt;0,VLOOKUP(LEFT($N2421,1),Regione!$A$2:$C$21,2,FALSE),"-")</f>
        <v>-</v>
      </c>
      <c r="Q2421" s="112" t="str">
        <f ca="1">IF($D2421&gt;0,NormalizzaTempo("D",CELL("tipo",$E2421),$E2421),"-")</f>
        <v>-</v>
      </c>
      <c r="R2421" s="27" t="str">
        <f>IF($D2421&gt;0,VLOOKUP($D2421,Iscrizioni!$A$2:$M$2502,13,FALSE),"-")</f>
        <v>-</v>
      </c>
      <c r="S2421" s="112" t="str">
        <f t="shared" si="229"/>
        <v>-</v>
      </c>
      <c r="T2421" s="112" t="str">
        <f>IF($D2421&gt;0,SUMIFS($S$3:$S2421,$X$3:$X2421,1,$J$3:$J2421,$J2421),"-")</f>
        <v>-</v>
      </c>
      <c r="U2421" s="112" t="str">
        <f t="shared" si="230"/>
        <v>-</v>
      </c>
      <c r="V2421" s="112" t="str">
        <f t="shared" si="227"/>
        <v>-</v>
      </c>
      <c r="W2421" s="27" t="str">
        <f>IF(LEN($C2421)=0,IF($D2421&gt;0,COUNTIFS($A$3:$A2421,$A2421),"-"),"Escluso")</f>
        <v>-</v>
      </c>
      <c r="X2421" s="2" t="str">
        <f>IF(LEN($C2421)=0,IF($D2421&gt;0,COUNTIFS($J$3:$J2421,$J2421,$C$3:$C2421,""),"-"),"Escluso")</f>
        <v>-</v>
      </c>
      <c r="Y2421" s="127" t="str">
        <f t="shared" si="231"/>
        <v>-</v>
      </c>
      <c r="Z2421" s="2" t="str">
        <f>IF($D2421&gt;0,COUNTIFS($O$3:$O2421,$O2421,$L$3:$L2421,$L2421,$I$3:$I2421,$I2421),"-")</f>
        <v>-</v>
      </c>
      <c r="AA2421" s="27" t="str">
        <f>IF($D2421&gt;0,IF(OR($Z2421 &gt;1,$L2421&lt;&gt;"Adulti"),0,VLOOKUP($P2421,Regione!$B$2:$C$22,2,FALSE)),"-")</f>
        <v>-</v>
      </c>
      <c r="AB2421" s="27" t="str">
        <f>IF($D2421&gt;0,IF(COUNTIFS($O$3:$O2421,$O2421,$L$3:$L2421,$L2421,$I$3:$I2421,$I2421) &gt;1,0,SUMIFS($Y$3:$Y$2503,$L$3:$L$2503,$L2421,$O$3:$O$2503,$O2421,$I$3:$I$2503,$I2421)),"-")</f>
        <v>-</v>
      </c>
      <c r="AC2421" s="27" t="str">
        <f t="shared" si="228"/>
        <v>-</v>
      </c>
    </row>
    <row r="2422" spans="1:29" s="1" customFormat="1">
      <c r="A2422" s="13"/>
      <c r="B2422" s="107" t="str">
        <f>IF(COUNTA($A2422)&gt;0,VLOOKUP($A2422,Corsa!$A$1:$F$43,2,FALSE),"-")</f>
        <v>-</v>
      </c>
      <c r="C2422" s="11"/>
      <c r="D2422" s="13"/>
      <c r="E2422" s="13"/>
      <c r="F2422" s="46" t="str">
        <f>IF(COUNTA($A2422)&gt;0,VLOOKUP($A2422,Corsa!$A$1:$F$43,3,FALSE),"-")</f>
        <v>-</v>
      </c>
      <c r="G2422" s="28" t="str">
        <f>IF($D2422&gt;0,VLOOKUP($D2422,Iscrizioni!$A$2:$M$2502,9,FALSE),"-")</f>
        <v>-</v>
      </c>
      <c r="H2422" s="28" t="str">
        <f>IF($D2422&gt;0,VLOOKUP($D2422,Iscrizioni!$A$2:$M$2502,4,FALSE),"-")</f>
        <v>-</v>
      </c>
      <c r="I2422" s="27" t="str">
        <f>IF($D2422&gt;0,VLOOKUP($D2422,Iscrizioni!$A$2:$M$2502,5,FALSE),"-")</f>
        <v>-</v>
      </c>
      <c r="J2422" s="27" t="str">
        <f>IF($D2422&gt;0,VLOOKUP($D2422,Iscrizioni!$A$2:$M$2502,10,FALSE),"-")</f>
        <v>-</v>
      </c>
      <c r="K2422" s="27" t="str">
        <f t="shared" si="226"/>
        <v>-</v>
      </c>
      <c r="L2422" s="46" t="str">
        <f>IF($D2422&gt;0,VLOOKUP($D2422,Iscrizioni!$A$2:$M$2502,11,FALSE),"-")</f>
        <v>-</v>
      </c>
      <c r="M2422" s="27" t="str">
        <f>IF($D2422&gt;0,VLOOKUP($D2422,Iscrizioni!$A$2:$N$2502,12,FALSE),"-")</f>
        <v>-</v>
      </c>
      <c r="N2422" s="46" t="str">
        <f>IF($D2422&gt;0,VLOOKUP($D2422,Iscrizioni!$A$2:$M$2502,6,FALSE),"-")</f>
        <v>-</v>
      </c>
      <c r="O2422" s="107" t="str">
        <f>IF($D2422&gt;0,VLOOKUP($D2422,Iscrizioni!$A$2:$M$2502,7,FALSE),"-")</f>
        <v>-</v>
      </c>
      <c r="P2422" s="46" t="str">
        <f>IF($D2422&gt;0,VLOOKUP(LEFT($N2422,1),Regione!$A$2:$C$21,2,FALSE),"-")</f>
        <v>-</v>
      </c>
      <c r="Q2422" s="112" t="str">
        <f ca="1">IF($D2422&gt;0,NormalizzaTempo("D",CELL("tipo",$E2422),$E2422),"-")</f>
        <v>-</v>
      </c>
      <c r="R2422" s="27" t="str">
        <f>IF($D2422&gt;0,VLOOKUP($D2422,Iscrizioni!$A$2:$M$2502,13,FALSE),"-")</f>
        <v>-</v>
      </c>
      <c r="S2422" s="112" t="str">
        <f t="shared" si="229"/>
        <v>-</v>
      </c>
      <c r="T2422" s="112" t="str">
        <f>IF($D2422&gt;0,SUMIFS($S$3:$S2422,$X$3:$X2422,1,$J$3:$J2422,$J2422),"-")</f>
        <v>-</v>
      </c>
      <c r="U2422" s="112" t="str">
        <f t="shared" si="230"/>
        <v>-</v>
      </c>
      <c r="V2422" s="112" t="str">
        <f t="shared" si="227"/>
        <v>-</v>
      </c>
      <c r="W2422" s="27" t="str">
        <f>IF(LEN($C2422)=0,IF($D2422&gt;0,COUNTIFS($A$3:$A2422,$A2422),"-"),"Escluso")</f>
        <v>-</v>
      </c>
      <c r="X2422" s="2" t="str">
        <f>IF(LEN($C2422)=0,IF($D2422&gt;0,COUNTIFS($J$3:$J2422,$J2422,$C$3:$C2422,""),"-"),"Escluso")</f>
        <v>-</v>
      </c>
      <c r="Y2422" s="127" t="str">
        <f t="shared" si="231"/>
        <v>-</v>
      </c>
      <c r="Z2422" s="2" t="str">
        <f>IF($D2422&gt;0,COUNTIFS($O$3:$O2422,$O2422,$L$3:$L2422,$L2422,$I$3:$I2422,$I2422),"-")</f>
        <v>-</v>
      </c>
      <c r="AA2422" s="27" t="str">
        <f>IF($D2422&gt;0,IF(OR($Z2422 &gt;1,$L2422&lt;&gt;"Adulti"),0,VLOOKUP($P2422,Regione!$B$2:$C$22,2,FALSE)),"-")</f>
        <v>-</v>
      </c>
      <c r="AB2422" s="27" t="str">
        <f>IF($D2422&gt;0,IF(COUNTIFS($O$3:$O2422,$O2422,$L$3:$L2422,$L2422,$I$3:$I2422,$I2422) &gt;1,0,SUMIFS($Y$3:$Y$2503,$L$3:$L$2503,$L2422,$O$3:$O$2503,$O2422,$I$3:$I$2503,$I2422)),"-")</f>
        <v>-</v>
      </c>
      <c r="AC2422" s="27" t="str">
        <f t="shared" si="228"/>
        <v>-</v>
      </c>
    </row>
    <row r="2423" spans="1:29" s="1" customFormat="1">
      <c r="A2423" s="13"/>
      <c r="B2423" s="107" t="str">
        <f>IF(COUNTA($A2423)&gt;0,VLOOKUP($A2423,Corsa!$A$1:$F$43,2,FALSE),"-")</f>
        <v>-</v>
      </c>
      <c r="C2423" s="11"/>
      <c r="D2423" s="13"/>
      <c r="E2423" s="13"/>
      <c r="F2423" s="46" t="str">
        <f>IF(COUNTA($A2423)&gt;0,VLOOKUP($A2423,Corsa!$A$1:$F$43,3,FALSE),"-")</f>
        <v>-</v>
      </c>
      <c r="G2423" s="28" t="str">
        <f>IF($D2423&gt;0,VLOOKUP($D2423,Iscrizioni!$A$2:$M$2502,9,FALSE),"-")</f>
        <v>-</v>
      </c>
      <c r="H2423" s="28" t="str">
        <f>IF($D2423&gt;0,VLOOKUP($D2423,Iscrizioni!$A$2:$M$2502,4,FALSE),"-")</f>
        <v>-</v>
      </c>
      <c r="I2423" s="27" t="str">
        <f>IF($D2423&gt;0,VLOOKUP($D2423,Iscrizioni!$A$2:$M$2502,5,FALSE),"-")</f>
        <v>-</v>
      </c>
      <c r="J2423" s="27" t="str">
        <f>IF($D2423&gt;0,VLOOKUP($D2423,Iscrizioni!$A$2:$M$2502,10,FALSE),"-")</f>
        <v>-</v>
      </c>
      <c r="K2423" s="27" t="str">
        <f t="shared" si="226"/>
        <v>-</v>
      </c>
      <c r="L2423" s="46" t="str">
        <f>IF($D2423&gt;0,VLOOKUP($D2423,Iscrizioni!$A$2:$M$2502,11,FALSE),"-")</f>
        <v>-</v>
      </c>
      <c r="M2423" s="27" t="str">
        <f>IF($D2423&gt;0,VLOOKUP($D2423,Iscrizioni!$A$2:$N$2502,12,FALSE),"-")</f>
        <v>-</v>
      </c>
      <c r="N2423" s="46" t="str">
        <f>IF($D2423&gt;0,VLOOKUP($D2423,Iscrizioni!$A$2:$M$2502,6,FALSE),"-")</f>
        <v>-</v>
      </c>
      <c r="O2423" s="107" t="str">
        <f>IF($D2423&gt;0,VLOOKUP($D2423,Iscrizioni!$A$2:$M$2502,7,FALSE),"-")</f>
        <v>-</v>
      </c>
      <c r="P2423" s="46" t="str">
        <f>IF($D2423&gt;0,VLOOKUP(LEFT($N2423,1),Regione!$A$2:$C$21,2,FALSE),"-")</f>
        <v>-</v>
      </c>
      <c r="Q2423" s="112" t="str">
        <f ca="1">IF($D2423&gt;0,NormalizzaTempo("D",CELL("tipo",$E2423),$E2423),"-")</f>
        <v>-</v>
      </c>
      <c r="R2423" s="27" t="str">
        <f>IF($D2423&gt;0,VLOOKUP($D2423,Iscrizioni!$A$2:$M$2502,13,FALSE),"-")</f>
        <v>-</v>
      </c>
      <c r="S2423" s="112" t="str">
        <f t="shared" si="229"/>
        <v>-</v>
      </c>
      <c r="T2423" s="112" t="str">
        <f>IF($D2423&gt;0,SUMIFS($S$3:$S2423,$X$3:$X2423,1,$J$3:$J2423,$J2423),"-")</f>
        <v>-</v>
      </c>
      <c r="U2423" s="112" t="str">
        <f t="shared" si="230"/>
        <v>-</v>
      </c>
      <c r="V2423" s="112" t="str">
        <f t="shared" si="227"/>
        <v>-</v>
      </c>
      <c r="W2423" s="27" t="str">
        <f>IF(LEN($C2423)=0,IF($D2423&gt;0,COUNTIFS($A$3:$A2423,$A2423),"-"),"Escluso")</f>
        <v>-</v>
      </c>
      <c r="X2423" s="2" t="str">
        <f>IF(LEN($C2423)=0,IF($D2423&gt;0,COUNTIFS($J$3:$J2423,$J2423,$C$3:$C2423,""),"-"),"Escluso")</f>
        <v>-</v>
      </c>
      <c r="Y2423" s="127" t="str">
        <f t="shared" si="231"/>
        <v>-</v>
      </c>
      <c r="Z2423" s="2" t="str">
        <f>IF($D2423&gt;0,COUNTIFS($O$3:$O2423,$O2423,$L$3:$L2423,$L2423,$I$3:$I2423,$I2423),"-")</f>
        <v>-</v>
      </c>
      <c r="AA2423" s="27" t="str">
        <f>IF($D2423&gt;0,IF(OR($Z2423 &gt;1,$L2423&lt;&gt;"Adulti"),0,VLOOKUP($P2423,Regione!$B$2:$C$22,2,FALSE)),"-")</f>
        <v>-</v>
      </c>
      <c r="AB2423" s="27" t="str">
        <f>IF($D2423&gt;0,IF(COUNTIFS($O$3:$O2423,$O2423,$L$3:$L2423,$L2423,$I$3:$I2423,$I2423) &gt;1,0,SUMIFS($Y$3:$Y$2503,$L$3:$L$2503,$L2423,$O$3:$O$2503,$O2423,$I$3:$I$2503,$I2423)),"-")</f>
        <v>-</v>
      </c>
      <c r="AC2423" s="27" t="str">
        <f t="shared" si="228"/>
        <v>-</v>
      </c>
    </row>
    <row r="2424" spans="1:29" s="1" customFormat="1">
      <c r="A2424" s="13"/>
      <c r="B2424" s="107" t="str">
        <f>IF(COUNTA($A2424)&gt;0,VLOOKUP($A2424,Corsa!$A$1:$F$43,2,FALSE),"-")</f>
        <v>-</v>
      </c>
      <c r="C2424" s="11"/>
      <c r="D2424" s="13"/>
      <c r="E2424" s="13"/>
      <c r="F2424" s="46" t="str">
        <f>IF(COUNTA($A2424)&gt;0,VLOOKUP($A2424,Corsa!$A$1:$F$43,3,FALSE),"-")</f>
        <v>-</v>
      </c>
      <c r="G2424" s="28" t="str">
        <f>IF($D2424&gt;0,VLOOKUP($D2424,Iscrizioni!$A$2:$M$2502,9,FALSE),"-")</f>
        <v>-</v>
      </c>
      <c r="H2424" s="28" t="str">
        <f>IF($D2424&gt;0,VLOOKUP($D2424,Iscrizioni!$A$2:$M$2502,4,FALSE),"-")</f>
        <v>-</v>
      </c>
      <c r="I2424" s="27" t="str">
        <f>IF($D2424&gt;0,VLOOKUP($D2424,Iscrizioni!$A$2:$M$2502,5,FALSE),"-")</f>
        <v>-</v>
      </c>
      <c r="J2424" s="27" t="str">
        <f>IF($D2424&gt;0,VLOOKUP($D2424,Iscrizioni!$A$2:$M$2502,10,FALSE),"-")</f>
        <v>-</v>
      </c>
      <c r="K2424" s="27" t="str">
        <f t="shared" si="226"/>
        <v>-</v>
      </c>
      <c r="L2424" s="46" t="str">
        <f>IF($D2424&gt;0,VLOOKUP($D2424,Iscrizioni!$A$2:$M$2502,11,FALSE),"-")</f>
        <v>-</v>
      </c>
      <c r="M2424" s="27" t="str">
        <f>IF($D2424&gt;0,VLOOKUP($D2424,Iscrizioni!$A$2:$N$2502,12,FALSE),"-")</f>
        <v>-</v>
      </c>
      <c r="N2424" s="46" t="str">
        <f>IF($D2424&gt;0,VLOOKUP($D2424,Iscrizioni!$A$2:$M$2502,6,FALSE),"-")</f>
        <v>-</v>
      </c>
      <c r="O2424" s="107" t="str">
        <f>IF($D2424&gt;0,VLOOKUP($D2424,Iscrizioni!$A$2:$M$2502,7,FALSE),"-")</f>
        <v>-</v>
      </c>
      <c r="P2424" s="46" t="str">
        <f>IF($D2424&gt;0,VLOOKUP(LEFT($N2424,1),Regione!$A$2:$C$21,2,FALSE),"-")</f>
        <v>-</v>
      </c>
      <c r="Q2424" s="112" t="str">
        <f ca="1">IF($D2424&gt;0,NormalizzaTempo("D",CELL("tipo",$E2424),$E2424),"-")</f>
        <v>-</v>
      </c>
      <c r="R2424" s="27" t="str">
        <f>IF($D2424&gt;0,VLOOKUP($D2424,Iscrizioni!$A$2:$M$2502,13,FALSE),"-")</f>
        <v>-</v>
      </c>
      <c r="S2424" s="112" t="str">
        <f t="shared" si="229"/>
        <v>-</v>
      </c>
      <c r="T2424" s="112" t="str">
        <f>IF($D2424&gt;0,SUMIFS($S$3:$S2424,$X$3:$X2424,1,$J$3:$J2424,$J2424),"-")</f>
        <v>-</v>
      </c>
      <c r="U2424" s="112" t="str">
        <f t="shared" si="230"/>
        <v>-</v>
      </c>
      <c r="V2424" s="112" t="str">
        <f t="shared" si="227"/>
        <v>-</v>
      </c>
      <c r="W2424" s="27" t="str">
        <f>IF(LEN($C2424)=0,IF($D2424&gt;0,COUNTIFS($A$3:$A2424,$A2424),"-"),"Escluso")</f>
        <v>-</v>
      </c>
      <c r="X2424" s="2" t="str">
        <f>IF(LEN($C2424)=0,IF($D2424&gt;0,COUNTIFS($J$3:$J2424,$J2424,$C$3:$C2424,""),"-"),"Escluso")</f>
        <v>-</v>
      </c>
      <c r="Y2424" s="127" t="str">
        <f t="shared" si="231"/>
        <v>-</v>
      </c>
      <c r="Z2424" s="2" t="str">
        <f>IF($D2424&gt;0,COUNTIFS($O$3:$O2424,$O2424,$L$3:$L2424,$L2424,$I$3:$I2424,$I2424),"-")</f>
        <v>-</v>
      </c>
      <c r="AA2424" s="27" t="str">
        <f>IF($D2424&gt;0,IF(OR($Z2424 &gt;1,$L2424&lt;&gt;"Adulti"),0,VLOOKUP($P2424,Regione!$B$2:$C$22,2,FALSE)),"-")</f>
        <v>-</v>
      </c>
      <c r="AB2424" s="27" t="str">
        <f>IF($D2424&gt;0,IF(COUNTIFS($O$3:$O2424,$O2424,$L$3:$L2424,$L2424,$I$3:$I2424,$I2424) &gt;1,0,SUMIFS($Y$3:$Y$2503,$L$3:$L$2503,$L2424,$O$3:$O$2503,$O2424,$I$3:$I$2503,$I2424)),"-")</f>
        <v>-</v>
      </c>
      <c r="AC2424" s="27" t="str">
        <f t="shared" si="228"/>
        <v>-</v>
      </c>
    </row>
    <row r="2425" spans="1:29" s="1" customFormat="1">
      <c r="A2425" s="13"/>
      <c r="B2425" s="107" t="str">
        <f>IF(COUNTA($A2425)&gt;0,VLOOKUP($A2425,Corsa!$A$1:$F$43,2,FALSE),"-")</f>
        <v>-</v>
      </c>
      <c r="C2425" s="11"/>
      <c r="D2425" s="13"/>
      <c r="E2425" s="13"/>
      <c r="F2425" s="46" t="str">
        <f>IF(COUNTA($A2425)&gt;0,VLOOKUP($A2425,Corsa!$A$1:$F$43,3,FALSE),"-")</f>
        <v>-</v>
      </c>
      <c r="G2425" s="28" t="str">
        <f>IF($D2425&gt;0,VLOOKUP($D2425,Iscrizioni!$A$2:$M$2502,9,FALSE),"-")</f>
        <v>-</v>
      </c>
      <c r="H2425" s="28" t="str">
        <f>IF($D2425&gt;0,VLOOKUP($D2425,Iscrizioni!$A$2:$M$2502,4,FALSE),"-")</f>
        <v>-</v>
      </c>
      <c r="I2425" s="27" t="str">
        <f>IF($D2425&gt;0,VLOOKUP($D2425,Iscrizioni!$A$2:$M$2502,5,FALSE),"-")</f>
        <v>-</v>
      </c>
      <c r="J2425" s="27" t="str">
        <f>IF($D2425&gt;0,VLOOKUP($D2425,Iscrizioni!$A$2:$M$2502,10,FALSE),"-")</f>
        <v>-</v>
      </c>
      <c r="K2425" s="27" t="str">
        <f t="shared" si="226"/>
        <v>-</v>
      </c>
      <c r="L2425" s="46" t="str">
        <f>IF($D2425&gt;0,VLOOKUP($D2425,Iscrizioni!$A$2:$M$2502,11,FALSE),"-")</f>
        <v>-</v>
      </c>
      <c r="M2425" s="27" t="str">
        <f>IF($D2425&gt;0,VLOOKUP($D2425,Iscrizioni!$A$2:$N$2502,12,FALSE),"-")</f>
        <v>-</v>
      </c>
      <c r="N2425" s="46" t="str">
        <f>IF($D2425&gt;0,VLOOKUP($D2425,Iscrizioni!$A$2:$M$2502,6,FALSE),"-")</f>
        <v>-</v>
      </c>
      <c r="O2425" s="107" t="str">
        <f>IF($D2425&gt;0,VLOOKUP($D2425,Iscrizioni!$A$2:$M$2502,7,FALSE),"-")</f>
        <v>-</v>
      </c>
      <c r="P2425" s="46" t="str">
        <f>IF($D2425&gt;0,VLOOKUP(LEFT($N2425,1),Regione!$A$2:$C$21,2,FALSE),"-")</f>
        <v>-</v>
      </c>
      <c r="Q2425" s="112" t="str">
        <f ca="1">IF($D2425&gt;0,NormalizzaTempo("D",CELL("tipo",$E2425),$E2425),"-")</f>
        <v>-</v>
      </c>
      <c r="R2425" s="27" t="str">
        <f>IF($D2425&gt;0,VLOOKUP($D2425,Iscrizioni!$A$2:$M$2502,13,FALSE),"-")</f>
        <v>-</v>
      </c>
      <c r="S2425" s="112" t="str">
        <f t="shared" si="229"/>
        <v>-</v>
      </c>
      <c r="T2425" s="112" t="str">
        <f>IF($D2425&gt;0,SUMIFS($S$3:$S2425,$X$3:$X2425,1,$J$3:$J2425,$J2425),"-")</f>
        <v>-</v>
      </c>
      <c r="U2425" s="112" t="str">
        <f t="shared" si="230"/>
        <v>-</v>
      </c>
      <c r="V2425" s="112" t="str">
        <f t="shared" si="227"/>
        <v>-</v>
      </c>
      <c r="W2425" s="27" t="str">
        <f>IF(LEN($C2425)=0,IF($D2425&gt;0,COUNTIFS($A$3:$A2425,$A2425),"-"),"Escluso")</f>
        <v>-</v>
      </c>
      <c r="X2425" s="2" t="str">
        <f>IF(LEN($C2425)=0,IF($D2425&gt;0,COUNTIFS($J$3:$J2425,$J2425,$C$3:$C2425,""),"-"),"Escluso")</f>
        <v>-</v>
      </c>
      <c r="Y2425" s="127" t="str">
        <f t="shared" si="231"/>
        <v>-</v>
      </c>
      <c r="Z2425" s="2" t="str">
        <f>IF($D2425&gt;0,COUNTIFS($O$3:$O2425,$O2425,$L$3:$L2425,$L2425,$I$3:$I2425,$I2425),"-")</f>
        <v>-</v>
      </c>
      <c r="AA2425" s="27" t="str">
        <f>IF($D2425&gt;0,IF(OR($Z2425 &gt;1,$L2425&lt;&gt;"Adulti"),0,VLOOKUP($P2425,Regione!$B$2:$C$22,2,FALSE)),"-")</f>
        <v>-</v>
      </c>
      <c r="AB2425" s="27" t="str">
        <f>IF($D2425&gt;0,IF(COUNTIFS($O$3:$O2425,$O2425,$L$3:$L2425,$L2425,$I$3:$I2425,$I2425) &gt;1,0,SUMIFS($Y$3:$Y$2503,$L$3:$L$2503,$L2425,$O$3:$O$2503,$O2425,$I$3:$I$2503,$I2425)),"-")</f>
        <v>-</v>
      </c>
      <c r="AC2425" s="27" t="str">
        <f t="shared" si="228"/>
        <v>-</v>
      </c>
    </row>
    <row r="2426" spans="1:29" s="1" customFormat="1">
      <c r="A2426" s="13"/>
      <c r="B2426" s="107" t="str">
        <f>IF(COUNTA($A2426)&gt;0,VLOOKUP($A2426,Corsa!$A$1:$F$43,2,FALSE),"-")</f>
        <v>-</v>
      </c>
      <c r="C2426" s="11"/>
      <c r="D2426" s="13"/>
      <c r="E2426" s="13"/>
      <c r="F2426" s="46" t="str">
        <f>IF(COUNTA($A2426)&gt;0,VLOOKUP($A2426,Corsa!$A$1:$F$43,3,FALSE),"-")</f>
        <v>-</v>
      </c>
      <c r="G2426" s="28" t="str">
        <f>IF($D2426&gt;0,VLOOKUP($D2426,Iscrizioni!$A$2:$M$2502,9,FALSE),"-")</f>
        <v>-</v>
      </c>
      <c r="H2426" s="28" t="str">
        <f>IF($D2426&gt;0,VLOOKUP($D2426,Iscrizioni!$A$2:$M$2502,4,FALSE),"-")</f>
        <v>-</v>
      </c>
      <c r="I2426" s="27" t="str">
        <f>IF($D2426&gt;0,VLOOKUP($D2426,Iscrizioni!$A$2:$M$2502,5,FALSE),"-")</f>
        <v>-</v>
      </c>
      <c r="J2426" s="27" t="str">
        <f>IF($D2426&gt;0,VLOOKUP($D2426,Iscrizioni!$A$2:$M$2502,10,FALSE),"-")</f>
        <v>-</v>
      </c>
      <c r="K2426" s="27" t="str">
        <f t="shared" si="226"/>
        <v>-</v>
      </c>
      <c r="L2426" s="46" t="str">
        <f>IF($D2426&gt;0,VLOOKUP($D2426,Iscrizioni!$A$2:$M$2502,11,FALSE),"-")</f>
        <v>-</v>
      </c>
      <c r="M2426" s="27" t="str">
        <f>IF($D2426&gt;0,VLOOKUP($D2426,Iscrizioni!$A$2:$N$2502,12,FALSE),"-")</f>
        <v>-</v>
      </c>
      <c r="N2426" s="46" t="str">
        <f>IF($D2426&gt;0,VLOOKUP($D2426,Iscrizioni!$A$2:$M$2502,6,FALSE),"-")</f>
        <v>-</v>
      </c>
      <c r="O2426" s="107" t="str">
        <f>IF($D2426&gt;0,VLOOKUP($D2426,Iscrizioni!$A$2:$M$2502,7,FALSE),"-")</f>
        <v>-</v>
      </c>
      <c r="P2426" s="46" t="str">
        <f>IF($D2426&gt;0,VLOOKUP(LEFT($N2426,1),Regione!$A$2:$C$21,2,FALSE),"-")</f>
        <v>-</v>
      </c>
      <c r="Q2426" s="112" t="str">
        <f ca="1">IF($D2426&gt;0,NormalizzaTempo("D",CELL("tipo",$E2426),$E2426),"-")</f>
        <v>-</v>
      </c>
      <c r="R2426" s="27" t="str">
        <f>IF($D2426&gt;0,VLOOKUP($D2426,Iscrizioni!$A$2:$M$2502,13,FALSE),"-")</f>
        <v>-</v>
      </c>
      <c r="S2426" s="112" t="str">
        <f t="shared" si="229"/>
        <v>-</v>
      </c>
      <c r="T2426" s="112" t="str">
        <f>IF($D2426&gt;0,SUMIFS($S$3:$S2426,$X$3:$X2426,1,$J$3:$J2426,$J2426),"-")</f>
        <v>-</v>
      </c>
      <c r="U2426" s="112" t="str">
        <f t="shared" si="230"/>
        <v>-</v>
      </c>
      <c r="V2426" s="112" t="str">
        <f t="shared" si="227"/>
        <v>-</v>
      </c>
      <c r="W2426" s="27" t="str">
        <f>IF(LEN($C2426)=0,IF($D2426&gt;0,COUNTIFS($A$3:$A2426,$A2426),"-"),"Escluso")</f>
        <v>-</v>
      </c>
      <c r="X2426" s="2" t="str">
        <f>IF(LEN($C2426)=0,IF($D2426&gt;0,COUNTIFS($J$3:$J2426,$J2426,$C$3:$C2426,""),"-"),"Escluso")</f>
        <v>-</v>
      </c>
      <c r="Y2426" s="127" t="str">
        <f t="shared" si="231"/>
        <v>-</v>
      </c>
      <c r="Z2426" s="2" t="str">
        <f>IF($D2426&gt;0,COUNTIFS($O$3:$O2426,$O2426,$L$3:$L2426,$L2426,$I$3:$I2426,$I2426),"-")</f>
        <v>-</v>
      </c>
      <c r="AA2426" s="27" t="str">
        <f>IF($D2426&gt;0,IF(OR($Z2426 &gt;1,$L2426&lt;&gt;"Adulti"),0,VLOOKUP($P2426,Regione!$B$2:$C$22,2,FALSE)),"-")</f>
        <v>-</v>
      </c>
      <c r="AB2426" s="27" t="str">
        <f>IF($D2426&gt;0,IF(COUNTIFS($O$3:$O2426,$O2426,$L$3:$L2426,$L2426,$I$3:$I2426,$I2426) &gt;1,0,SUMIFS($Y$3:$Y$2503,$L$3:$L$2503,$L2426,$O$3:$O$2503,$O2426,$I$3:$I$2503,$I2426)),"-")</f>
        <v>-</v>
      </c>
      <c r="AC2426" s="27" t="str">
        <f t="shared" si="228"/>
        <v>-</v>
      </c>
    </row>
    <row r="2427" spans="1:29" s="1" customFormat="1">
      <c r="A2427" s="13"/>
      <c r="B2427" s="107" t="str">
        <f>IF(COUNTA($A2427)&gt;0,VLOOKUP($A2427,Corsa!$A$1:$F$43,2,FALSE),"-")</f>
        <v>-</v>
      </c>
      <c r="C2427" s="11"/>
      <c r="D2427" s="13"/>
      <c r="E2427" s="13"/>
      <c r="F2427" s="46" t="str">
        <f>IF(COUNTA($A2427)&gt;0,VLOOKUP($A2427,Corsa!$A$1:$F$43,3,FALSE),"-")</f>
        <v>-</v>
      </c>
      <c r="G2427" s="28" t="str">
        <f>IF($D2427&gt;0,VLOOKUP($D2427,Iscrizioni!$A$2:$M$2502,9,FALSE),"-")</f>
        <v>-</v>
      </c>
      <c r="H2427" s="28" t="str">
        <f>IF($D2427&gt;0,VLOOKUP($D2427,Iscrizioni!$A$2:$M$2502,4,FALSE),"-")</f>
        <v>-</v>
      </c>
      <c r="I2427" s="27" t="str">
        <f>IF($D2427&gt;0,VLOOKUP($D2427,Iscrizioni!$A$2:$M$2502,5,FALSE),"-")</f>
        <v>-</v>
      </c>
      <c r="J2427" s="27" t="str">
        <f>IF($D2427&gt;0,VLOOKUP($D2427,Iscrizioni!$A$2:$M$2502,10,FALSE),"-")</f>
        <v>-</v>
      </c>
      <c r="K2427" s="27" t="str">
        <f t="shared" si="226"/>
        <v>-</v>
      </c>
      <c r="L2427" s="46" t="str">
        <f>IF($D2427&gt;0,VLOOKUP($D2427,Iscrizioni!$A$2:$M$2502,11,FALSE),"-")</f>
        <v>-</v>
      </c>
      <c r="M2427" s="27" t="str">
        <f>IF($D2427&gt;0,VLOOKUP($D2427,Iscrizioni!$A$2:$N$2502,12,FALSE),"-")</f>
        <v>-</v>
      </c>
      <c r="N2427" s="46" t="str">
        <f>IF($D2427&gt;0,VLOOKUP($D2427,Iscrizioni!$A$2:$M$2502,6,FALSE),"-")</f>
        <v>-</v>
      </c>
      <c r="O2427" s="107" t="str">
        <f>IF($D2427&gt;0,VLOOKUP($D2427,Iscrizioni!$A$2:$M$2502,7,FALSE),"-")</f>
        <v>-</v>
      </c>
      <c r="P2427" s="46" t="str">
        <f>IF($D2427&gt;0,VLOOKUP(LEFT($N2427,1),Regione!$A$2:$C$21,2,FALSE),"-")</f>
        <v>-</v>
      </c>
      <c r="Q2427" s="112" t="str">
        <f ca="1">IF($D2427&gt;0,NormalizzaTempo("D",CELL("tipo",$E2427),$E2427),"-")</f>
        <v>-</v>
      </c>
      <c r="R2427" s="27" t="str">
        <f>IF($D2427&gt;0,VLOOKUP($D2427,Iscrizioni!$A$2:$M$2502,13,FALSE),"-")</f>
        <v>-</v>
      </c>
      <c r="S2427" s="112" t="str">
        <f t="shared" si="229"/>
        <v>-</v>
      </c>
      <c r="T2427" s="112" t="str">
        <f>IF($D2427&gt;0,SUMIFS($S$3:$S2427,$X$3:$X2427,1,$J$3:$J2427,$J2427),"-")</f>
        <v>-</v>
      </c>
      <c r="U2427" s="112" t="str">
        <f t="shared" si="230"/>
        <v>-</v>
      </c>
      <c r="V2427" s="112" t="str">
        <f t="shared" si="227"/>
        <v>-</v>
      </c>
      <c r="W2427" s="27" t="str">
        <f>IF(LEN($C2427)=0,IF($D2427&gt;0,COUNTIFS($A$3:$A2427,$A2427),"-"),"Escluso")</f>
        <v>-</v>
      </c>
      <c r="X2427" s="2" t="str">
        <f>IF(LEN($C2427)=0,IF($D2427&gt;0,COUNTIFS($J$3:$J2427,$J2427,$C$3:$C2427,""),"-"),"Escluso")</f>
        <v>-</v>
      </c>
      <c r="Y2427" s="127" t="str">
        <f t="shared" si="231"/>
        <v>-</v>
      </c>
      <c r="Z2427" s="2" t="str">
        <f>IF($D2427&gt;0,COUNTIFS($O$3:$O2427,$O2427,$L$3:$L2427,$L2427,$I$3:$I2427,$I2427),"-")</f>
        <v>-</v>
      </c>
      <c r="AA2427" s="27" t="str">
        <f>IF($D2427&gt;0,IF(OR($Z2427 &gt;1,$L2427&lt;&gt;"Adulti"),0,VLOOKUP($P2427,Regione!$B$2:$C$22,2,FALSE)),"-")</f>
        <v>-</v>
      </c>
      <c r="AB2427" s="27" t="str">
        <f>IF($D2427&gt;0,IF(COUNTIFS($O$3:$O2427,$O2427,$L$3:$L2427,$L2427,$I$3:$I2427,$I2427) &gt;1,0,SUMIFS($Y$3:$Y$2503,$L$3:$L$2503,$L2427,$O$3:$O$2503,$O2427,$I$3:$I$2503,$I2427)),"-")</f>
        <v>-</v>
      </c>
      <c r="AC2427" s="27" t="str">
        <f t="shared" si="228"/>
        <v>-</v>
      </c>
    </row>
    <row r="2428" spans="1:29" s="1" customFormat="1">
      <c r="A2428" s="13"/>
      <c r="B2428" s="107" t="str">
        <f>IF(COUNTA($A2428)&gt;0,VLOOKUP($A2428,Corsa!$A$1:$F$43,2,FALSE),"-")</f>
        <v>-</v>
      </c>
      <c r="C2428" s="11"/>
      <c r="D2428" s="13"/>
      <c r="E2428" s="13"/>
      <c r="F2428" s="46" t="str">
        <f>IF(COUNTA($A2428)&gt;0,VLOOKUP($A2428,Corsa!$A$1:$F$43,3,FALSE),"-")</f>
        <v>-</v>
      </c>
      <c r="G2428" s="28" t="str">
        <f>IF($D2428&gt;0,VLOOKUP($D2428,Iscrizioni!$A$2:$M$2502,9,FALSE),"-")</f>
        <v>-</v>
      </c>
      <c r="H2428" s="28" t="str">
        <f>IF($D2428&gt;0,VLOOKUP($D2428,Iscrizioni!$A$2:$M$2502,4,FALSE),"-")</f>
        <v>-</v>
      </c>
      <c r="I2428" s="27" t="str">
        <f>IF($D2428&gt;0,VLOOKUP($D2428,Iscrizioni!$A$2:$M$2502,5,FALSE),"-")</f>
        <v>-</v>
      </c>
      <c r="J2428" s="27" t="str">
        <f>IF($D2428&gt;0,VLOOKUP($D2428,Iscrizioni!$A$2:$M$2502,10,FALSE),"-")</f>
        <v>-</v>
      </c>
      <c r="K2428" s="27" t="str">
        <f t="shared" si="226"/>
        <v>-</v>
      </c>
      <c r="L2428" s="46" t="str">
        <f>IF($D2428&gt;0,VLOOKUP($D2428,Iscrizioni!$A$2:$M$2502,11,FALSE),"-")</f>
        <v>-</v>
      </c>
      <c r="M2428" s="27" t="str">
        <f>IF($D2428&gt;0,VLOOKUP($D2428,Iscrizioni!$A$2:$N$2502,12,FALSE),"-")</f>
        <v>-</v>
      </c>
      <c r="N2428" s="46" t="str">
        <f>IF($D2428&gt;0,VLOOKUP($D2428,Iscrizioni!$A$2:$M$2502,6,FALSE),"-")</f>
        <v>-</v>
      </c>
      <c r="O2428" s="107" t="str">
        <f>IF($D2428&gt;0,VLOOKUP($D2428,Iscrizioni!$A$2:$M$2502,7,FALSE),"-")</f>
        <v>-</v>
      </c>
      <c r="P2428" s="46" t="str">
        <f>IF($D2428&gt;0,VLOOKUP(LEFT($N2428,1),Regione!$A$2:$C$21,2,FALSE),"-")</f>
        <v>-</v>
      </c>
      <c r="Q2428" s="112" t="str">
        <f ca="1">IF($D2428&gt;0,NormalizzaTempo("D",CELL("tipo",$E2428),$E2428),"-")</f>
        <v>-</v>
      </c>
      <c r="R2428" s="27" t="str">
        <f>IF($D2428&gt;0,VLOOKUP($D2428,Iscrizioni!$A$2:$M$2502,13,FALSE),"-")</f>
        <v>-</v>
      </c>
      <c r="S2428" s="112" t="str">
        <f t="shared" si="229"/>
        <v>-</v>
      </c>
      <c r="T2428" s="112" t="str">
        <f>IF($D2428&gt;0,SUMIFS($S$3:$S2428,$X$3:$X2428,1,$J$3:$J2428,$J2428),"-")</f>
        <v>-</v>
      </c>
      <c r="U2428" s="112" t="str">
        <f t="shared" si="230"/>
        <v>-</v>
      </c>
      <c r="V2428" s="112" t="str">
        <f t="shared" si="227"/>
        <v>-</v>
      </c>
      <c r="W2428" s="27" t="str">
        <f>IF(LEN($C2428)=0,IF($D2428&gt;0,COUNTIFS($A$3:$A2428,$A2428),"-"),"Escluso")</f>
        <v>-</v>
      </c>
      <c r="X2428" s="2" t="str">
        <f>IF(LEN($C2428)=0,IF($D2428&gt;0,COUNTIFS($J$3:$J2428,$J2428,$C$3:$C2428,""),"-"),"Escluso")</f>
        <v>-</v>
      </c>
      <c r="Y2428" s="127" t="str">
        <f t="shared" si="231"/>
        <v>-</v>
      </c>
      <c r="Z2428" s="2" t="str">
        <f>IF($D2428&gt;0,COUNTIFS($O$3:$O2428,$O2428,$L$3:$L2428,$L2428,$I$3:$I2428,$I2428),"-")</f>
        <v>-</v>
      </c>
      <c r="AA2428" s="27" t="str">
        <f>IF($D2428&gt;0,IF(OR($Z2428 &gt;1,$L2428&lt;&gt;"Adulti"),0,VLOOKUP($P2428,Regione!$B$2:$C$22,2,FALSE)),"-")</f>
        <v>-</v>
      </c>
      <c r="AB2428" s="27" t="str">
        <f>IF($D2428&gt;0,IF(COUNTIFS($O$3:$O2428,$O2428,$L$3:$L2428,$L2428,$I$3:$I2428,$I2428) &gt;1,0,SUMIFS($Y$3:$Y$2503,$L$3:$L$2503,$L2428,$O$3:$O$2503,$O2428,$I$3:$I$2503,$I2428)),"-")</f>
        <v>-</v>
      </c>
      <c r="AC2428" s="27" t="str">
        <f t="shared" si="228"/>
        <v>-</v>
      </c>
    </row>
    <row r="2429" spans="1:29" s="1" customFormat="1">
      <c r="A2429" s="13"/>
      <c r="B2429" s="107" t="str">
        <f>IF(COUNTA($A2429)&gt;0,VLOOKUP($A2429,Corsa!$A$1:$F$43,2,FALSE),"-")</f>
        <v>-</v>
      </c>
      <c r="C2429" s="11"/>
      <c r="D2429" s="13"/>
      <c r="E2429" s="13"/>
      <c r="F2429" s="46" t="str">
        <f>IF(COUNTA($A2429)&gt;0,VLOOKUP($A2429,Corsa!$A$1:$F$43,3,FALSE),"-")</f>
        <v>-</v>
      </c>
      <c r="G2429" s="28" t="str">
        <f>IF($D2429&gt;0,VLOOKUP($D2429,Iscrizioni!$A$2:$M$2502,9,FALSE),"-")</f>
        <v>-</v>
      </c>
      <c r="H2429" s="28" t="str">
        <f>IF($D2429&gt;0,VLOOKUP($D2429,Iscrizioni!$A$2:$M$2502,4,FALSE),"-")</f>
        <v>-</v>
      </c>
      <c r="I2429" s="27" t="str">
        <f>IF($D2429&gt;0,VLOOKUP($D2429,Iscrizioni!$A$2:$M$2502,5,FALSE),"-")</f>
        <v>-</v>
      </c>
      <c r="J2429" s="27" t="str">
        <f>IF($D2429&gt;0,VLOOKUP($D2429,Iscrizioni!$A$2:$M$2502,10,FALSE),"-")</f>
        <v>-</v>
      </c>
      <c r="K2429" s="27" t="str">
        <f t="shared" si="226"/>
        <v>-</v>
      </c>
      <c r="L2429" s="46" t="str">
        <f>IF($D2429&gt;0,VLOOKUP($D2429,Iscrizioni!$A$2:$M$2502,11,FALSE),"-")</f>
        <v>-</v>
      </c>
      <c r="M2429" s="27" t="str">
        <f>IF($D2429&gt;0,VLOOKUP($D2429,Iscrizioni!$A$2:$N$2502,12,FALSE),"-")</f>
        <v>-</v>
      </c>
      <c r="N2429" s="46" t="str">
        <f>IF($D2429&gt;0,VLOOKUP($D2429,Iscrizioni!$A$2:$M$2502,6,FALSE),"-")</f>
        <v>-</v>
      </c>
      <c r="O2429" s="107" t="str">
        <f>IF($D2429&gt;0,VLOOKUP($D2429,Iscrizioni!$A$2:$M$2502,7,FALSE),"-")</f>
        <v>-</v>
      </c>
      <c r="P2429" s="46" t="str">
        <f>IF($D2429&gt;0,VLOOKUP(LEFT($N2429,1),Regione!$A$2:$C$21,2,FALSE),"-")</f>
        <v>-</v>
      </c>
      <c r="Q2429" s="112" t="str">
        <f ca="1">IF($D2429&gt;0,NormalizzaTempo("D",CELL("tipo",$E2429),$E2429),"-")</f>
        <v>-</v>
      </c>
      <c r="R2429" s="27" t="str">
        <f>IF($D2429&gt;0,VLOOKUP($D2429,Iscrizioni!$A$2:$M$2502,13,FALSE),"-")</f>
        <v>-</v>
      </c>
      <c r="S2429" s="112" t="str">
        <f t="shared" si="229"/>
        <v>-</v>
      </c>
      <c r="T2429" s="112" t="str">
        <f>IF($D2429&gt;0,SUMIFS($S$3:$S2429,$X$3:$X2429,1,$J$3:$J2429,$J2429),"-")</f>
        <v>-</v>
      </c>
      <c r="U2429" s="112" t="str">
        <f t="shared" si="230"/>
        <v>-</v>
      </c>
      <c r="V2429" s="112" t="str">
        <f t="shared" si="227"/>
        <v>-</v>
      </c>
      <c r="W2429" s="27" t="str">
        <f>IF(LEN($C2429)=0,IF($D2429&gt;0,COUNTIFS($A$3:$A2429,$A2429),"-"),"Escluso")</f>
        <v>-</v>
      </c>
      <c r="X2429" s="2" t="str">
        <f>IF(LEN($C2429)=0,IF($D2429&gt;0,COUNTIFS($J$3:$J2429,$J2429,$C$3:$C2429,""),"-"),"Escluso")</f>
        <v>-</v>
      </c>
      <c r="Y2429" s="127" t="str">
        <f t="shared" si="231"/>
        <v>-</v>
      </c>
      <c r="Z2429" s="2" t="str">
        <f>IF($D2429&gt;0,COUNTIFS($O$3:$O2429,$O2429,$L$3:$L2429,$L2429,$I$3:$I2429,$I2429),"-")</f>
        <v>-</v>
      </c>
      <c r="AA2429" s="27" t="str">
        <f>IF($D2429&gt;0,IF(OR($Z2429 &gt;1,$L2429&lt;&gt;"Adulti"),0,VLOOKUP($P2429,Regione!$B$2:$C$22,2,FALSE)),"-")</f>
        <v>-</v>
      </c>
      <c r="AB2429" s="27" t="str">
        <f>IF($D2429&gt;0,IF(COUNTIFS($O$3:$O2429,$O2429,$L$3:$L2429,$L2429,$I$3:$I2429,$I2429) &gt;1,0,SUMIFS($Y$3:$Y$2503,$L$3:$L$2503,$L2429,$O$3:$O$2503,$O2429,$I$3:$I$2503,$I2429)),"-")</f>
        <v>-</v>
      </c>
      <c r="AC2429" s="27" t="str">
        <f t="shared" si="228"/>
        <v>-</v>
      </c>
    </row>
    <row r="2430" spans="1:29" s="1" customFormat="1">
      <c r="A2430" s="13"/>
      <c r="B2430" s="107" t="str">
        <f>IF(COUNTA($A2430)&gt;0,VLOOKUP($A2430,Corsa!$A$1:$F$43,2,FALSE),"-")</f>
        <v>-</v>
      </c>
      <c r="C2430" s="11"/>
      <c r="D2430" s="13"/>
      <c r="E2430" s="13"/>
      <c r="F2430" s="46" t="str">
        <f>IF(COUNTA($A2430)&gt;0,VLOOKUP($A2430,Corsa!$A$1:$F$43,3,FALSE),"-")</f>
        <v>-</v>
      </c>
      <c r="G2430" s="28" t="str">
        <f>IF($D2430&gt;0,VLOOKUP($D2430,Iscrizioni!$A$2:$M$2502,9,FALSE),"-")</f>
        <v>-</v>
      </c>
      <c r="H2430" s="28" t="str">
        <f>IF($D2430&gt;0,VLOOKUP($D2430,Iscrizioni!$A$2:$M$2502,4,FALSE),"-")</f>
        <v>-</v>
      </c>
      <c r="I2430" s="27" t="str">
        <f>IF($D2430&gt;0,VLOOKUP($D2430,Iscrizioni!$A$2:$M$2502,5,FALSE),"-")</f>
        <v>-</v>
      </c>
      <c r="J2430" s="27" t="str">
        <f>IF($D2430&gt;0,VLOOKUP($D2430,Iscrizioni!$A$2:$M$2502,10,FALSE),"-")</f>
        <v>-</v>
      </c>
      <c r="K2430" s="27" t="str">
        <f t="shared" si="226"/>
        <v>-</v>
      </c>
      <c r="L2430" s="46" t="str">
        <f>IF($D2430&gt;0,VLOOKUP($D2430,Iscrizioni!$A$2:$M$2502,11,FALSE),"-")</f>
        <v>-</v>
      </c>
      <c r="M2430" s="27" t="str">
        <f>IF($D2430&gt;0,VLOOKUP($D2430,Iscrizioni!$A$2:$N$2502,12,FALSE),"-")</f>
        <v>-</v>
      </c>
      <c r="N2430" s="46" t="str">
        <f>IF($D2430&gt;0,VLOOKUP($D2430,Iscrizioni!$A$2:$M$2502,6,FALSE),"-")</f>
        <v>-</v>
      </c>
      <c r="O2430" s="107" t="str">
        <f>IF($D2430&gt;0,VLOOKUP($D2430,Iscrizioni!$A$2:$M$2502,7,FALSE),"-")</f>
        <v>-</v>
      </c>
      <c r="P2430" s="46" t="str">
        <f>IF($D2430&gt;0,VLOOKUP(LEFT($N2430,1),Regione!$A$2:$C$21,2,FALSE),"-")</f>
        <v>-</v>
      </c>
      <c r="Q2430" s="112" t="str">
        <f ca="1">IF($D2430&gt;0,NormalizzaTempo("D",CELL("tipo",$E2430),$E2430),"-")</f>
        <v>-</v>
      </c>
      <c r="R2430" s="27" t="str">
        <f>IF($D2430&gt;0,VLOOKUP($D2430,Iscrizioni!$A$2:$M$2502,13,FALSE),"-")</f>
        <v>-</v>
      </c>
      <c r="S2430" s="112" t="str">
        <f t="shared" si="229"/>
        <v>-</v>
      </c>
      <c r="T2430" s="112" t="str">
        <f>IF($D2430&gt;0,SUMIFS($S$3:$S2430,$X$3:$X2430,1,$J$3:$J2430,$J2430),"-")</f>
        <v>-</v>
      </c>
      <c r="U2430" s="112" t="str">
        <f t="shared" si="230"/>
        <v>-</v>
      </c>
      <c r="V2430" s="112" t="str">
        <f t="shared" si="227"/>
        <v>-</v>
      </c>
      <c r="W2430" s="27" t="str">
        <f>IF(LEN($C2430)=0,IF($D2430&gt;0,COUNTIFS($A$3:$A2430,$A2430),"-"),"Escluso")</f>
        <v>-</v>
      </c>
      <c r="X2430" s="2" t="str">
        <f>IF(LEN($C2430)=0,IF($D2430&gt;0,COUNTIFS($J$3:$J2430,$J2430,$C$3:$C2430,""),"-"),"Escluso")</f>
        <v>-</v>
      </c>
      <c r="Y2430" s="127" t="str">
        <f t="shared" si="231"/>
        <v>-</v>
      </c>
      <c r="Z2430" s="2" t="str">
        <f>IF($D2430&gt;0,COUNTIFS($O$3:$O2430,$O2430,$L$3:$L2430,$L2430,$I$3:$I2430,$I2430),"-")</f>
        <v>-</v>
      </c>
      <c r="AA2430" s="27" t="str">
        <f>IF($D2430&gt;0,IF(OR($Z2430 &gt;1,$L2430&lt;&gt;"Adulti"),0,VLOOKUP($P2430,Regione!$B$2:$C$22,2,FALSE)),"-")</f>
        <v>-</v>
      </c>
      <c r="AB2430" s="27" t="str">
        <f>IF($D2430&gt;0,IF(COUNTIFS($O$3:$O2430,$O2430,$L$3:$L2430,$L2430,$I$3:$I2430,$I2430) &gt;1,0,SUMIFS($Y$3:$Y$2503,$L$3:$L$2503,$L2430,$O$3:$O$2503,$O2430,$I$3:$I$2503,$I2430)),"-")</f>
        <v>-</v>
      </c>
      <c r="AC2430" s="27" t="str">
        <f t="shared" si="228"/>
        <v>-</v>
      </c>
    </row>
    <row r="2431" spans="1:29" s="1" customFormat="1">
      <c r="A2431" s="13"/>
      <c r="B2431" s="107" t="str">
        <f>IF(COUNTA($A2431)&gt;0,VLOOKUP($A2431,Corsa!$A$1:$F$43,2,FALSE),"-")</f>
        <v>-</v>
      </c>
      <c r="C2431" s="11"/>
      <c r="D2431" s="13"/>
      <c r="E2431" s="13"/>
      <c r="F2431" s="46" t="str">
        <f>IF(COUNTA($A2431)&gt;0,VLOOKUP($A2431,Corsa!$A$1:$F$43,3,FALSE),"-")</f>
        <v>-</v>
      </c>
      <c r="G2431" s="28" t="str">
        <f>IF($D2431&gt;0,VLOOKUP($D2431,Iscrizioni!$A$2:$M$2502,9,FALSE),"-")</f>
        <v>-</v>
      </c>
      <c r="H2431" s="28" t="str">
        <f>IF($D2431&gt;0,VLOOKUP($D2431,Iscrizioni!$A$2:$M$2502,4,FALSE),"-")</f>
        <v>-</v>
      </c>
      <c r="I2431" s="27" t="str">
        <f>IF($D2431&gt;0,VLOOKUP($D2431,Iscrizioni!$A$2:$M$2502,5,FALSE),"-")</f>
        <v>-</v>
      </c>
      <c r="J2431" s="27" t="str">
        <f>IF($D2431&gt;0,VLOOKUP($D2431,Iscrizioni!$A$2:$M$2502,10,FALSE),"-")</f>
        <v>-</v>
      </c>
      <c r="K2431" s="27" t="str">
        <f t="shared" si="226"/>
        <v>-</v>
      </c>
      <c r="L2431" s="46" t="str">
        <f>IF($D2431&gt;0,VLOOKUP($D2431,Iscrizioni!$A$2:$M$2502,11,FALSE),"-")</f>
        <v>-</v>
      </c>
      <c r="M2431" s="27" t="str">
        <f>IF($D2431&gt;0,VLOOKUP($D2431,Iscrizioni!$A$2:$N$2502,12,FALSE),"-")</f>
        <v>-</v>
      </c>
      <c r="N2431" s="46" t="str">
        <f>IF($D2431&gt;0,VLOOKUP($D2431,Iscrizioni!$A$2:$M$2502,6,FALSE),"-")</f>
        <v>-</v>
      </c>
      <c r="O2431" s="107" t="str">
        <f>IF($D2431&gt;0,VLOOKUP($D2431,Iscrizioni!$A$2:$M$2502,7,FALSE),"-")</f>
        <v>-</v>
      </c>
      <c r="P2431" s="46" t="str">
        <f>IF($D2431&gt;0,VLOOKUP(LEFT($N2431,1),Regione!$A$2:$C$21,2,FALSE),"-")</f>
        <v>-</v>
      </c>
      <c r="Q2431" s="112" t="str">
        <f ca="1">IF($D2431&gt;0,NormalizzaTempo("D",CELL("tipo",$E2431),$E2431),"-")</f>
        <v>-</v>
      </c>
      <c r="R2431" s="27" t="str">
        <f>IF($D2431&gt;0,VLOOKUP($D2431,Iscrizioni!$A$2:$M$2502,13,FALSE),"-")</f>
        <v>-</v>
      </c>
      <c r="S2431" s="112" t="str">
        <f t="shared" si="229"/>
        <v>-</v>
      </c>
      <c r="T2431" s="112" t="str">
        <f>IF($D2431&gt;0,SUMIFS($S$3:$S2431,$X$3:$X2431,1,$J$3:$J2431,$J2431),"-")</f>
        <v>-</v>
      </c>
      <c r="U2431" s="112" t="str">
        <f t="shared" si="230"/>
        <v>-</v>
      </c>
      <c r="V2431" s="112" t="str">
        <f t="shared" si="227"/>
        <v>-</v>
      </c>
      <c r="W2431" s="27" t="str">
        <f>IF(LEN($C2431)=0,IF($D2431&gt;0,COUNTIFS($A$3:$A2431,$A2431),"-"),"Escluso")</f>
        <v>-</v>
      </c>
      <c r="X2431" s="2" t="str">
        <f>IF(LEN($C2431)=0,IF($D2431&gt;0,COUNTIFS($J$3:$J2431,$J2431,$C$3:$C2431,""),"-"),"Escluso")</f>
        <v>-</v>
      </c>
      <c r="Y2431" s="127" t="str">
        <f t="shared" si="231"/>
        <v>-</v>
      </c>
      <c r="Z2431" s="2" t="str">
        <f>IF($D2431&gt;0,COUNTIFS($O$3:$O2431,$O2431,$L$3:$L2431,$L2431,$I$3:$I2431,$I2431),"-")</f>
        <v>-</v>
      </c>
      <c r="AA2431" s="27" t="str">
        <f>IF($D2431&gt;0,IF(OR($Z2431 &gt;1,$L2431&lt;&gt;"Adulti"),0,VLOOKUP($P2431,Regione!$B$2:$C$22,2,FALSE)),"-")</f>
        <v>-</v>
      </c>
      <c r="AB2431" s="27" t="str">
        <f>IF($D2431&gt;0,IF(COUNTIFS($O$3:$O2431,$O2431,$L$3:$L2431,$L2431,$I$3:$I2431,$I2431) &gt;1,0,SUMIFS($Y$3:$Y$2503,$L$3:$L$2503,$L2431,$O$3:$O$2503,$O2431,$I$3:$I$2503,$I2431)),"-")</f>
        <v>-</v>
      </c>
      <c r="AC2431" s="27" t="str">
        <f t="shared" si="228"/>
        <v>-</v>
      </c>
    </row>
    <row r="2432" spans="1:29" s="1" customFormat="1">
      <c r="A2432" s="13"/>
      <c r="B2432" s="107" t="str">
        <f>IF(COUNTA($A2432)&gt;0,VLOOKUP($A2432,Corsa!$A$1:$F$43,2,FALSE),"-")</f>
        <v>-</v>
      </c>
      <c r="C2432" s="11"/>
      <c r="D2432" s="13"/>
      <c r="E2432" s="13"/>
      <c r="F2432" s="46" t="str">
        <f>IF(COUNTA($A2432)&gt;0,VLOOKUP($A2432,Corsa!$A$1:$F$43,3,FALSE),"-")</f>
        <v>-</v>
      </c>
      <c r="G2432" s="28" t="str">
        <f>IF($D2432&gt;0,VLOOKUP($D2432,Iscrizioni!$A$2:$M$2502,9,FALSE),"-")</f>
        <v>-</v>
      </c>
      <c r="H2432" s="28" t="str">
        <f>IF($D2432&gt;0,VLOOKUP($D2432,Iscrizioni!$A$2:$M$2502,4,FALSE),"-")</f>
        <v>-</v>
      </c>
      <c r="I2432" s="27" t="str">
        <f>IF($D2432&gt;0,VLOOKUP($D2432,Iscrizioni!$A$2:$M$2502,5,FALSE),"-")</f>
        <v>-</v>
      </c>
      <c r="J2432" s="27" t="str">
        <f>IF($D2432&gt;0,VLOOKUP($D2432,Iscrizioni!$A$2:$M$2502,10,FALSE),"-")</f>
        <v>-</v>
      </c>
      <c r="K2432" s="27" t="str">
        <f t="shared" si="226"/>
        <v>-</v>
      </c>
      <c r="L2432" s="46" t="str">
        <f>IF($D2432&gt;0,VLOOKUP($D2432,Iscrizioni!$A$2:$M$2502,11,FALSE),"-")</f>
        <v>-</v>
      </c>
      <c r="M2432" s="27" t="str">
        <f>IF($D2432&gt;0,VLOOKUP($D2432,Iscrizioni!$A$2:$N$2502,12,FALSE),"-")</f>
        <v>-</v>
      </c>
      <c r="N2432" s="46" t="str">
        <f>IF($D2432&gt;0,VLOOKUP($D2432,Iscrizioni!$A$2:$M$2502,6,FALSE),"-")</f>
        <v>-</v>
      </c>
      <c r="O2432" s="107" t="str">
        <f>IF($D2432&gt;0,VLOOKUP($D2432,Iscrizioni!$A$2:$M$2502,7,FALSE),"-")</f>
        <v>-</v>
      </c>
      <c r="P2432" s="46" t="str">
        <f>IF($D2432&gt;0,VLOOKUP(LEFT($N2432,1),Regione!$A$2:$C$21,2,FALSE),"-")</f>
        <v>-</v>
      </c>
      <c r="Q2432" s="112" t="str">
        <f ca="1">IF($D2432&gt;0,NormalizzaTempo("D",CELL("tipo",$E2432),$E2432),"-")</f>
        <v>-</v>
      </c>
      <c r="R2432" s="27" t="str">
        <f>IF($D2432&gt;0,VLOOKUP($D2432,Iscrizioni!$A$2:$M$2502,13,FALSE),"-")</f>
        <v>-</v>
      </c>
      <c r="S2432" s="112" t="str">
        <f t="shared" si="229"/>
        <v>-</v>
      </c>
      <c r="T2432" s="112" t="str">
        <f>IF($D2432&gt;0,SUMIFS($S$3:$S2432,$X$3:$X2432,1,$J$3:$J2432,$J2432),"-")</f>
        <v>-</v>
      </c>
      <c r="U2432" s="112" t="str">
        <f t="shared" si="230"/>
        <v>-</v>
      </c>
      <c r="V2432" s="112" t="str">
        <f t="shared" si="227"/>
        <v>-</v>
      </c>
      <c r="W2432" s="27" t="str">
        <f>IF(LEN($C2432)=0,IF($D2432&gt;0,COUNTIFS($A$3:$A2432,$A2432),"-"),"Escluso")</f>
        <v>-</v>
      </c>
      <c r="X2432" s="2" t="str">
        <f>IF(LEN($C2432)=0,IF($D2432&gt;0,COUNTIFS($J$3:$J2432,$J2432,$C$3:$C2432,""),"-"),"Escluso")</f>
        <v>-</v>
      </c>
      <c r="Y2432" s="127" t="str">
        <f t="shared" si="231"/>
        <v>-</v>
      </c>
      <c r="Z2432" s="2" t="str">
        <f>IF($D2432&gt;0,COUNTIFS($O$3:$O2432,$O2432,$L$3:$L2432,$L2432,$I$3:$I2432,$I2432),"-")</f>
        <v>-</v>
      </c>
      <c r="AA2432" s="27" t="str">
        <f>IF($D2432&gt;0,IF(OR($Z2432 &gt;1,$L2432&lt;&gt;"Adulti"),0,VLOOKUP($P2432,Regione!$B$2:$C$22,2,FALSE)),"-")</f>
        <v>-</v>
      </c>
      <c r="AB2432" s="27" t="str">
        <f>IF($D2432&gt;0,IF(COUNTIFS($O$3:$O2432,$O2432,$L$3:$L2432,$L2432,$I$3:$I2432,$I2432) &gt;1,0,SUMIFS($Y$3:$Y$2503,$L$3:$L$2503,$L2432,$O$3:$O$2503,$O2432,$I$3:$I$2503,$I2432)),"-")</f>
        <v>-</v>
      </c>
      <c r="AC2432" s="27" t="str">
        <f t="shared" si="228"/>
        <v>-</v>
      </c>
    </row>
    <row r="2433" spans="1:29" s="1" customFormat="1">
      <c r="A2433" s="13"/>
      <c r="B2433" s="107" t="str">
        <f>IF(COUNTA($A2433)&gt;0,VLOOKUP($A2433,Corsa!$A$1:$F$43,2,FALSE),"-")</f>
        <v>-</v>
      </c>
      <c r="C2433" s="11"/>
      <c r="D2433" s="13"/>
      <c r="E2433" s="13"/>
      <c r="F2433" s="46" t="str">
        <f>IF(COUNTA($A2433)&gt;0,VLOOKUP($A2433,Corsa!$A$1:$F$43,3,FALSE),"-")</f>
        <v>-</v>
      </c>
      <c r="G2433" s="28" t="str">
        <f>IF($D2433&gt;0,VLOOKUP($D2433,Iscrizioni!$A$2:$M$2502,9,FALSE),"-")</f>
        <v>-</v>
      </c>
      <c r="H2433" s="28" t="str">
        <f>IF($D2433&gt;0,VLOOKUP($D2433,Iscrizioni!$A$2:$M$2502,4,FALSE),"-")</f>
        <v>-</v>
      </c>
      <c r="I2433" s="27" t="str">
        <f>IF($D2433&gt;0,VLOOKUP($D2433,Iscrizioni!$A$2:$M$2502,5,FALSE),"-")</f>
        <v>-</v>
      </c>
      <c r="J2433" s="27" t="str">
        <f>IF($D2433&gt;0,VLOOKUP($D2433,Iscrizioni!$A$2:$M$2502,10,FALSE),"-")</f>
        <v>-</v>
      </c>
      <c r="K2433" s="27" t="str">
        <f t="shared" si="226"/>
        <v>-</v>
      </c>
      <c r="L2433" s="46" t="str">
        <f>IF($D2433&gt;0,VLOOKUP($D2433,Iscrizioni!$A$2:$M$2502,11,FALSE),"-")</f>
        <v>-</v>
      </c>
      <c r="M2433" s="27" t="str">
        <f>IF($D2433&gt;0,VLOOKUP($D2433,Iscrizioni!$A$2:$N$2502,12,FALSE),"-")</f>
        <v>-</v>
      </c>
      <c r="N2433" s="46" t="str">
        <f>IF($D2433&gt;0,VLOOKUP($D2433,Iscrizioni!$A$2:$M$2502,6,FALSE),"-")</f>
        <v>-</v>
      </c>
      <c r="O2433" s="107" t="str">
        <f>IF($D2433&gt;0,VLOOKUP($D2433,Iscrizioni!$A$2:$M$2502,7,FALSE),"-")</f>
        <v>-</v>
      </c>
      <c r="P2433" s="46" t="str">
        <f>IF($D2433&gt;0,VLOOKUP(LEFT($N2433,1),Regione!$A$2:$C$21,2,FALSE),"-")</f>
        <v>-</v>
      </c>
      <c r="Q2433" s="112" t="str">
        <f ca="1">IF($D2433&gt;0,NormalizzaTempo("D",CELL("tipo",$E2433),$E2433),"-")</f>
        <v>-</v>
      </c>
      <c r="R2433" s="27" t="str">
        <f>IF($D2433&gt;0,VLOOKUP($D2433,Iscrizioni!$A$2:$M$2502,13,FALSE),"-")</f>
        <v>-</v>
      </c>
      <c r="S2433" s="112" t="str">
        <f t="shared" si="229"/>
        <v>-</v>
      </c>
      <c r="T2433" s="112" t="str">
        <f>IF($D2433&gt;0,SUMIFS($S$3:$S2433,$X$3:$X2433,1,$J$3:$J2433,$J2433),"-")</f>
        <v>-</v>
      </c>
      <c r="U2433" s="112" t="str">
        <f t="shared" si="230"/>
        <v>-</v>
      </c>
      <c r="V2433" s="112" t="str">
        <f t="shared" si="227"/>
        <v>-</v>
      </c>
      <c r="W2433" s="27" t="str">
        <f>IF(LEN($C2433)=0,IF($D2433&gt;0,COUNTIFS($A$3:$A2433,$A2433),"-"),"Escluso")</f>
        <v>-</v>
      </c>
      <c r="X2433" s="2" t="str">
        <f>IF(LEN($C2433)=0,IF($D2433&gt;0,COUNTIFS($J$3:$J2433,$J2433,$C$3:$C2433,""),"-"),"Escluso")</f>
        <v>-</v>
      </c>
      <c r="Y2433" s="127" t="str">
        <f t="shared" si="231"/>
        <v>-</v>
      </c>
      <c r="Z2433" s="2" t="str">
        <f>IF($D2433&gt;0,COUNTIFS($O$3:$O2433,$O2433,$L$3:$L2433,$L2433,$I$3:$I2433,$I2433),"-")</f>
        <v>-</v>
      </c>
      <c r="AA2433" s="27" t="str">
        <f>IF($D2433&gt;0,IF(OR($Z2433 &gt;1,$L2433&lt;&gt;"Adulti"),0,VLOOKUP($P2433,Regione!$B$2:$C$22,2,FALSE)),"-")</f>
        <v>-</v>
      </c>
      <c r="AB2433" s="27" t="str">
        <f>IF($D2433&gt;0,IF(COUNTIFS($O$3:$O2433,$O2433,$L$3:$L2433,$L2433,$I$3:$I2433,$I2433) &gt;1,0,SUMIFS($Y$3:$Y$2503,$L$3:$L$2503,$L2433,$O$3:$O$2503,$O2433,$I$3:$I$2503,$I2433)),"-")</f>
        <v>-</v>
      </c>
      <c r="AC2433" s="27" t="str">
        <f t="shared" si="228"/>
        <v>-</v>
      </c>
    </row>
    <row r="2434" spans="1:29" s="1" customFormat="1">
      <c r="A2434" s="13"/>
      <c r="B2434" s="107" t="str">
        <f>IF(COUNTA($A2434)&gt;0,VLOOKUP($A2434,Corsa!$A$1:$F$43,2,FALSE),"-")</f>
        <v>-</v>
      </c>
      <c r="C2434" s="11"/>
      <c r="D2434" s="13"/>
      <c r="E2434" s="13"/>
      <c r="F2434" s="46" t="str">
        <f>IF(COUNTA($A2434)&gt;0,VLOOKUP($A2434,Corsa!$A$1:$F$43,3,FALSE),"-")</f>
        <v>-</v>
      </c>
      <c r="G2434" s="28" t="str">
        <f>IF($D2434&gt;0,VLOOKUP($D2434,Iscrizioni!$A$2:$M$2502,9,FALSE),"-")</f>
        <v>-</v>
      </c>
      <c r="H2434" s="28" t="str">
        <f>IF($D2434&gt;0,VLOOKUP($D2434,Iscrizioni!$A$2:$M$2502,4,FALSE),"-")</f>
        <v>-</v>
      </c>
      <c r="I2434" s="27" t="str">
        <f>IF($D2434&gt;0,VLOOKUP($D2434,Iscrizioni!$A$2:$M$2502,5,FALSE),"-")</f>
        <v>-</v>
      </c>
      <c r="J2434" s="27" t="str">
        <f>IF($D2434&gt;0,VLOOKUP($D2434,Iscrizioni!$A$2:$M$2502,10,FALSE),"-")</f>
        <v>-</v>
      </c>
      <c r="K2434" s="27" t="str">
        <f t="shared" si="226"/>
        <v>-</v>
      </c>
      <c r="L2434" s="46" t="str">
        <f>IF($D2434&gt;0,VLOOKUP($D2434,Iscrizioni!$A$2:$M$2502,11,FALSE),"-")</f>
        <v>-</v>
      </c>
      <c r="M2434" s="27" t="str">
        <f>IF($D2434&gt;0,VLOOKUP($D2434,Iscrizioni!$A$2:$N$2502,12,FALSE),"-")</f>
        <v>-</v>
      </c>
      <c r="N2434" s="46" t="str">
        <f>IF($D2434&gt;0,VLOOKUP($D2434,Iscrizioni!$A$2:$M$2502,6,FALSE),"-")</f>
        <v>-</v>
      </c>
      <c r="O2434" s="107" t="str">
        <f>IF($D2434&gt;0,VLOOKUP($D2434,Iscrizioni!$A$2:$M$2502,7,FALSE),"-")</f>
        <v>-</v>
      </c>
      <c r="P2434" s="46" t="str">
        <f>IF($D2434&gt;0,VLOOKUP(LEFT($N2434,1),Regione!$A$2:$C$21,2,FALSE),"-")</f>
        <v>-</v>
      </c>
      <c r="Q2434" s="112" t="str">
        <f ca="1">IF($D2434&gt;0,NormalizzaTempo("D",CELL("tipo",$E2434),$E2434),"-")</f>
        <v>-</v>
      </c>
      <c r="R2434" s="27" t="str">
        <f>IF($D2434&gt;0,VLOOKUP($D2434,Iscrizioni!$A$2:$M$2502,13,FALSE),"-")</f>
        <v>-</v>
      </c>
      <c r="S2434" s="112" t="str">
        <f t="shared" si="229"/>
        <v>-</v>
      </c>
      <c r="T2434" s="112" t="str">
        <f>IF($D2434&gt;0,SUMIFS($S$3:$S2434,$X$3:$X2434,1,$J$3:$J2434,$J2434),"-")</f>
        <v>-</v>
      </c>
      <c r="U2434" s="112" t="str">
        <f t="shared" si="230"/>
        <v>-</v>
      </c>
      <c r="V2434" s="112" t="str">
        <f t="shared" si="227"/>
        <v>-</v>
      </c>
      <c r="W2434" s="27" t="str">
        <f>IF(LEN($C2434)=0,IF($D2434&gt;0,COUNTIFS($A$3:$A2434,$A2434),"-"),"Escluso")</f>
        <v>-</v>
      </c>
      <c r="X2434" s="2" t="str">
        <f>IF(LEN($C2434)=0,IF($D2434&gt;0,COUNTIFS($J$3:$J2434,$J2434,$C$3:$C2434,""),"-"),"Escluso")</f>
        <v>-</v>
      </c>
      <c r="Y2434" s="127" t="str">
        <f t="shared" si="231"/>
        <v>-</v>
      </c>
      <c r="Z2434" s="2" t="str">
        <f>IF($D2434&gt;0,COUNTIFS($O$3:$O2434,$O2434,$L$3:$L2434,$L2434,$I$3:$I2434,$I2434),"-")</f>
        <v>-</v>
      </c>
      <c r="AA2434" s="27" t="str">
        <f>IF($D2434&gt;0,IF(OR($Z2434 &gt;1,$L2434&lt;&gt;"Adulti"),0,VLOOKUP($P2434,Regione!$B$2:$C$22,2,FALSE)),"-")</f>
        <v>-</v>
      </c>
      <c r="AB2434" s="27" t="str">
        <f>IF($D2434&gt;0,IF(COUNTIFS($O$3:$O2434,$O2434,$L$3:$L2434,$L2434,$I$3:$I2434,$I2434) &gt;1,0,SUMIFS($Y$3:$Y$2503,$L$3:$L$2503,$L2434,$O$3:$O$2503,$O2434,$I$3:$I$2503,$I2434)),"-")</f>
        <v>-</v>
      </c>
      <c r="AC2434" s="27" t="str">
        <f t="shared" si="228"/>
        <v>-</v>
      </c>
    </row>
    <row r="2435" spans="1:29" s="1" customFormat="1">
      <c r="A2435" s="13"/>
      <c r="B2435" s="107" t="str">
        <f>IF(COUNTA($A2435)&gt;0,VLOOKUP($A2435,Corsa!$A$1:$F$43,2,FALSE),"-")</f>
        <v>-</v>
      </c>
      <c r="C2435" s="11"/>
      <c r="D2435" s="13"/>
      <c r="E2435" s="13"/>
      <c r="F2435" s="46" t="str">
        <f>IF(COUNTA($A2435)&gt;0,VLOOKUP($A2435,Corsa!$A$1:$F$43,3,FALSE),"-")</f>
        <v>-</v>
      </c>
      <c r="G2435" s="28" t="str">
        <f>IF($D2435&gt;0,VLOOKUP($D2435,Iscrizioni!$A$2:$M$2502,9,FALSE),"-")</f>
        <v>-</v>
      </c>
      <c r="H2435" s="28" t="str">
        <f>IF($D2435&gt;0,VLOOKUP($D2435,Iscrizioni!$A$2:$M$2502,4,FALSE),"-")</f>
        <v>-</v>
      </c>
      <c r="I2435" s="27" t="str">
        <f>IF($D2435&gt;0,VLOOKUP($D2435,Iscrizioni!$A$2:$M$2502,5,FALSE),"-")</f>
        <v>-</v>
      </c>
      <c r="J2435" s="27" t="str">
        <f>IF($D2435&gt;0,VLOOKUP($D2435,Iscrizioni!$A$2:$M$2502,10,FALSE),"-")</f>
        <v>-</v>
      </c>
      <c r="K2435" s="27" t="str">
        <f t="shared" ref="K2435:K2498" si="232">IF(D2435&gt;0,IF(IFERROR(SEARCH(J2435,F2435),0)=0,"Verifica","ok"),"-")</f>
        <v>-</v>
      </c>
      <c r="L2435" s="46" t="str">
        <f>IF($D2435&gt;0,VLOOKUP($D2435,Iscrizioni!$A$2:$M$2502,11,FALSE),"-")</f>
        <v>-</v>
      </c>
      <c r="M2435" s="27" t="str">
        <f>IF($D2435&gt;0,VLOOKUP($D2435,Iscrizioni!$A$2:$N$2502,12,FALSE),"-")</f>
        <v>-</v>
      </c>
      <c r="N2435" s="46" t="str">
        <f>IF($D2435&gt;0,VLOOKUP($D2435,Iscrizioni!$A$2:$M$2502,6,FALSE),"-")</f>
        <v>-</v>
      </c>
      <c r="O2435" s="107" t="str">
        <f>IF($D2435&gt;0,VLOOKUP($D2435,Iscrizioni!$A$2:$M$2502,7,FALSE),"-")</f>
        <v>-</v>
      </c>
      <c r="P2435" s="46" t="str">
        <f>IF($D2435&gt;0,VLOOKUP(LEFT($N2435,1),Regione!$A$2:$C$21,2,FALSE),"-")</f>
        <v>-</v>
      </c>
      <c r="Q2435" s="112" t="str">
        <f ca="1">IF($D2435&gt;0,NormalizzaTempo("D",CELL("tipo",$E2435),$E2435),"-")</f>
        <v>-</v>
      </c>
      <c r="R2435" s="27" t="str">
        <f>IF($D2435&gt;0,VLOOKUP($D2435,Iscrizioni!$A$2:$M$2502,13,FALSE),"-")</f>
        <v>-</v>
      </c>
      <c r="S2435" s="112" t="str">
        <f t="shared" si="229"/>
        <v>-</v>
      </c>
      <c r="T2435" s="112" t="str">
        <f>IF($D2435&gt;0,SUMIFS($S$3:$S2435,$X$3:$X2435,1,$J$3:$J2435,$J2435),"-")</f>
        <v>-</v>
      </c>
      <c r="U2435" s="112" t="str">
        <f t="shared" si="230"/>
        <v>-</v>
      </c>
      <c r="V2435" s="112" t="str">
        <f t="shared" si="227"/>
        <v>-</v>
      </c>
      <c r="W2435" s="27" t="str">
        <f>IF(LEN($C2435)=0,IF($D2435&gt;0,COUNTIFS($A$3:$A2435,$A2435),"-"),"Escluso")</f>
        <v>-</v>
      </c>
      <c r="X2435" s="2" t="str">
        <f>IF(LEN($C2435)=0,IF($D2435&gt;0,COUNTIFS($J$3:$J2435,$J2435,$C$3:$C2435,""),"-"),"Escluso")</f>
        <v>-</v>
      </c>
      <c r="Y2435" s="127" t="str">
        <f t="shared" si="231"/>
        <v>-</v>
      </c>
      <c r="Z2435" s="2" t="str">
        <f>IF($D2435&gt;0,COUNTIFS($O$3:$O2435,$O2435,$L$3:$L2435,$L2435,$I$3:$I2435,$I2435),"-")</f>
        <v>-</v>
      </c>
      <c r="AA2435" s="27" t="str">
        <f>IF($D2435&gt;0,IF(OR($Z2435 &gt;1,$L2435&lt;&gt;"Adulti"),0,VLOOKUP($P2435,Regione!$B$2:$C$22,2,FALSE)),"-")</f>
        <v>-</v>
      </c>
      <c r="AB2435" s="27" t="str">
        <f>IF($D2435&gt;0,IF(COUNTIFS($O$3:$O2435,$O2435,$L$3:$L2435,$L2435,$I$3:$I2435,$I2435) &gt;1,0,SUMIFS($Y$3:$Y$2503,$L$3:$L$2503,$L2435,$O$3:$O$2503,$O2435,$I$3:$I$2503,$I2435)),"-")</f>
        <v>-</v>
      </c>
      <c r="AC2435" s="27" t="str">
        <f t="shared" si="228"/>
        <v>-</v>
      </c>
    </row>
    <row r="2436" spans="1:29" s="1" customFormat="1">
      <c r="A2436" s="13"/>
      <c r="B2436" s="107" t="str">
        <f>IF(COUNTA($A2436)&gt;0,VLOOKUP($A2436,Corsa!$A$1:$F$43,2,FALSE),"-")</f>
        <v>-</v>
      </c>
      <c r="C2436" s="11"/>
      <c r="D2436" s="13"/>
      <c r="E2436" s="13"/>
      <c r="F2436" s="46" t="str">
        <f>IF(COUNTA($A2436)&gt;0,VLOOKUP($A2436,Corsa!$A$1:$F$43,3,FALSE),"-")</f>
        <v>-</v>
      </c>
      <c r="G2436" s="28" t="str">
        <f>IF($D2436&gt;0,VLOOKUP($D2436,Iscrizioni!$A$2:$M$2502,9,FALSE),"-")</f>
        <v>-</v>
      </c>
      <c r="H2436" s="28" t="str">
        <f>IF($D2436&gt;0,VLOOKUP($D2436,Iscrizioni!$A$2:$M$2502,4,FALSE),"-")</f>
        <v>-</v>
      </c>
      <c r="I2436" s="27" t="str">
        <f>IF($D2436&gt;0,VLOOKUP($D2436,Iscrizioni!$A$2:$M$2502,5,FALSE),"-")</f>
        <v>-</v>
      </c>
      <c r="J2436" s="27" t="str">
        <f>IF($D2436&gt;0,VLOOKUP($D2436,Iscrizioni!$A$2:$M$2502,10,FALSE),"-")</f>
        <v>-</v>
      </c>
      <c r="K2436" s="27" t="str">
        <f t="shared" si="232"/>
        <v>-</v>
      </c>
      <c r="L2436" s="46" t="str">
        <f>IF($D2436&gt;0,VLOOKUP($D2436,Iscrizioni!$A$2:$M$2502,11,FALSE),"-")</f>
        <v>-</v>
      </c>
      <c r="M2436" s="27" t="str">
        <f>IF($D2436&gt;0,VLOOKUP($D2436,Iscrizioni!$A$2:$N$2502,12,FALSE),"-")</f>
        <v>-</v>
      </c>
      <c r="N2436" s="46" t="str">
        <f>IF($D2436&gt;0,VLOOKUP($D2436,Iscrizioni!$A$2:$M$2502,6,FALSE),"-")</f>
        <v>-</v>
      </c>
      <c r="O2436" s="107" t="str">
        <f>IF($D2436&gt;0,VLOOKUP($D2436,Iscrizioni!$A$2:$M$2502,7,FALSE),"-")</f>
        <v>-</v>
      </c>
      <c r="P2436" s="46" t="str">
        <f>IF($D2436&gt;0,VLOOKUP(LEFT($N2436,1),Regione!$A$2:$C$21,2,FALSE),"-")</f>
        <v>-</v>
      </c>
      <c r="Q2436" s="112" t="str">
        <f ca="1">IF($D2436&gt;0,NormalizzaTempo("D",CELL("tipo",$E2436),$E2436),"-")</f>
        <v>-</v>
      </c>
      <c r="R2436" s="27" t="str">
        <f>IF($D2436&gt;0,VLOOKUP($D2436,Iscrizioni!$A$2:$M$2502,13,FALSE),"-")</f>
        <v>-</v>
      </c>
      <c r="S2436" s="112" t="str">
        <f t="shared" si="229"/>
        <v>-</v>
      </c>
      <c r="T2436" s="112" t="str">
        <f>IF($D2436&gt;0,SUMIFS($S$3:$S2436,$X$3:$X2436,1,$J$3:$J2436,$J2436),"-")</f>
        <v>-</v>
      </c>
      <c r="U2436" s="112" t="str">
        <f t="shared" si="230"/>
        <v>-</v>
      </c>
      <c r="V2436" s="112" t="str">
        <f t="shared" ref="V2436:V2499" si="233">IF(OR(AND($L2436="Adulti",LEN($C2436)=0,$U2436&lt;=$U$1), AND(OR($L2436="Giovanile",$L2436="Promozionale"),LEN($C2436)=0) ), "ok","-")</f>
        <v>-</v>
      </c>
      <c r="W2436" s="27" t="str">
        <f>IF(LEN($C2436)=0,IF($D2436&gt;0,COUNTIFS($A$3:$A2436,$A2436),"-"),"Escluso")</f>
        <v>-</v>
      </c>
      <c r="X2436" s="2" t="str">
        <f>IF(LEN($C2436)=0,IF($D2436&gt;0,COUNTIFS($J$3:$J2436,$J2436,$C$3:$C2436,""),"-"),"Escluso")</f>
        <v>-</v>
      </c>
      <c r="Y2436" s="127" t="str">
        <f t="shared" si="231"/>
        <v>-</v>
      </c>
      <c r="Z2436" s="2" t="str">
        <f>IF($D2436&gt;0,COUNTIFS($O$3:$O2436,$O2436,$L$3:$L2436,$L2436,$I$3:$I2436,$I2436),"-")</f>
        <v>-</v>
      </c>
      <c r="AA2436" s="27" t="str">
        <f>IF($D2436&gt;0,IF(OR($Z2436 &gt;1,$L2436&lt;&gt;"Adulti"),0,VLOOKUP($P2436,Regione!$B$2:$C$22,2,FALSE)),"-")</f>
        <v>-</v>
      </c>
      <c r="AB2436" s="27" t="str">
        <f>IF($D2436&gt;0,IF(COUNTIFS($O$3:$O2436,$O2436,$L$3:$L2436,$L2436,$I$3:$I2436,$I2436) &gt;1,0,SUMIFS($Y$3:$Y$2503,$L$3:$L$2503,$L2436,$O$3:$O$2503,$O2436,$I$3:$I$2503,$I2436)),"-")</f>
        <v>-</v>
      </c>
      <c r="AC2436" s="27" t="str">
        <f t="shared" si="228"/>
        <v>-</v>
      </c>
    </row>
    <row r="2437" spans="1:29" s="1" customFormat="1">
      <c r="A2437" s="13"/>
      <c r="B2437" s="107" t="str">
        <f>IF(COUNTA($A2437)&gt;0,VLOOKUP($A2437,Corsa!$A$1:$F$43,2,FALSE),"-")</f>
        <v>-</v>
      </c>
      <c r="C2437" s="11"/>
      <c r="D2437" s="13"/>
      <c r="E2437" s="13"/>
      <c r="F2437" s="46" t="str">
        <f>IF(COUNTA($A2437)&gt;0,VLOOKUP($A2437,Corsa!$A$1:$F$43,3,FALSE),"-")</f>
        <v>-</v>
      </c>
      <c r="G2437" s="28" t="str">
        <f>IF($D2437&gt;0,VLOOKUP($D2437,Iscrizioni!$A$2:$M$2502,9,FALSE),"-")</f>
        <v>-</v>
      </c>
      <c r="H2437" s="28" t="str">
        <f>IF($D2437&gt;0,VLOOKUP($D2437,Iscrizioni!$A$2:$M$2502,4,FALSE),"-")</f>
        <v>-</v>
      </c>
      <c r="I2437" s="27" t="str">
        <f>IF($D2437&gt;0,VLOOKUP($D2437,Iscrizioni!$A$2:$M$2502,5,FALSE),"-")</f>
        <v>-</v>
      </c>
      <c r="J2437" s="27" t="str">
        <f>IF($D2437&gt;0,VLOOKUP($D2437,Iscrizioni!$A$2:$M$2502,10,FALSE),"-")</f>
        <v>-</v>
      </c>
      <c r="K2437" s="27" t="str">
        <f t="shared" si="232"/>
        <v>-</v>
      </c>
      <c r="L2437" s="46" t="str">
        <f>IF($D2437&gt;0,VLOOKUP($D2437,Iscrizioni!$A$2:$M$2502,11,FALSE),"-")</f>
        <v>-</v>
      </c>
      <c r="M2437" s="27" t="str">
        <f>IF($D2437&gt;0,VLOOKUP($D2437,Iscrizioni!$A$2:$N$2502,12,FALSE),"-")</f>
        <v>-</v>
      </c>
      <c r="N2437" s="46" t="str">
        <f>IF($D2437&gt;0,VLOOKUP($D2437,Iscrizioni!$A$2:$M$2502,6,FALSE),"-")</f>
        <v>-</v>
      </c>
      <c r="O2437" s="107" t="str">
        <f>IF($D2437&gt;0,VLOOKUP($D2437,Iscrizioni!$A$2:$M$2502,7,FALSE),"-")</f>
        <v>-</v>
      </c>
      <c r="P2437" s="46" t="str">
        <f>IF($D2437&gt;0,VLOOKUP(LEFT($N2437,1),Regione!$A$2:$C$21,2,FALSE),"-")</f>
        <v>-</v>
      </c>
      <c r="Q2437" s="112" t="str">
        <f ca="1">IF($D2437&gt;0,NormalizzaTempo("D",CELL("tipo",$E2437),$E2437),"-")</f>
        <v>-</v>
      </c>
      <c r="R2437" s="27" t="str">
        <f>IF($D2437&gt;0,VLOOKUP($D2437,Iscrizioni!$A$2:$M$2502,13,FALSE),"-")</f>
        <v>-</v>
      </c>
      <c r="S2437" s="112" t="str">
        <f t="shared" si="229"/>
        <v>-</v>
      </c>
      <c r="T2437" s="112" t="str">
        <f>IF($D2437&gt;0,SUMIFS($S$3:$S2437,$X$3:$X2437,1,$J$3:$J2437,$J2437),"-")</f>
        <v>-</v>
      </c>
      <c r="U2437" s="112" t="str">
        <f t="shared" si="230"/>
        <v>-</v>
      </c>
      <c r="V2437" s="112" t="str">
        <f t="shared" si="233"/>
        <v>-</v>
      </c>
      <c r="W2437" s="27" t="str">
        <f>IF(LEN($C2437)=0,IF($D2437&gt;0,COUNTIFS($A$3:$A2437,$A2437),"-"),"Escluso")</f>
        <v>-</v>
      </c>
      <c r="X2437" s="2" t="str">
        <f>IF(LEN($C2437)=0,IF($D2437&gt;0,COUNTIFS($J$3:$J2437,$J2437,$C$3:$C2437,""),"-"),"Escluso")</f>
        <v>-</v>
      </c>
      <c r="Y2437" s="127" t="str">
        <f t="shared" si="231"/>
        <v>-</v>
      </c>
      <c r="Z2437" s="2" t="str">
        <f>IF($D2437&gt;0,COUNTIFS($O$3:$O2437,$O2437,$L$3:$L2437,$L2437,$I$3:$I2437,$I2437),"-")</f>
        <v>-</v>
      </c>
      <c r="AA2437" s="27" t="str">
        <f>IF($D2437&gt;0,IF(OR($Z2437 &gt;1,$L2437&lt;&gt;"Adulti"),0,VLOOKUP($P2437,Regione!$B$2:$C$22,2,FALSE)),"-")</f>
        <v>-</v>
      </c>
      <c r="AB2437" s="27" t="str">
        <f>IF($D2437&gt;0,IF(COUNTIFS($O$3:$O2437,$O2437,$L$3:$L2437,$L2437,$I$3:$I2437,$I2437) &gt;1,0,SUMIFS($Y$3:$Y$2503,$L$3:$L$2503,$L2437,$O$3:$O$2503,$O2437,$I$3:$I$2503,$I2437)),"-")</f>
        <v>-</v>
      </c>
      <c r="AC2437" s="27" t="str">
        <f t="shared" si="228"/>
        <v>-</v>
      </c>
    </row>
    <row r="2438" spans="1:29" s="1" customFormat="1">
      <c r="A2438" s="13"/>
      <c r="B2438" s="107" t="str">
        <f>IF(COUNTA($A2438)&gt;0,VLOOKUP($A2438,Corsa!$A$1:$F$43,2,FALSE),"-")</f>
        <v>-</v>
      </c>
      <c r="C2438" s="11"/>
      <c r="D2438" s="13"/>
      <c r="E2438" s="13"/>
      <c r="F2438" s="46" t="str">
        <f>IF(COUNTA($A2438)&gt;0,VLOOKUP($A2438,Corsa!$A$1:$F$43,3,FALSE),"-")</f>
        <v>-</v>
      </c>
      <c r="G2438" s="28" t="str">
        <f>IF($D2438&gt;0,VLOOKUP($D2438,Iscrizioni!$A$2:$M$2502,9,FALSE),"-")</f>
        <v>-</v>
      </c>
      <c r="H2438" s="28" t="str">
        <f>IF($D2438&gt;0,VLOOKUP($D2438,Iscrizioni!$A$2:$M$2502,4,FALSE),"-")</f>
        <v>-</v>
      </c>
      <c r="I2438" s="27" t="str">
        <f>IF($D2438&gt;0,VLOOKUP($D2438,Iscrizioni!$A$2:$M$2502,5,FALSE),"-")</f>
        <v>-</v>
      </c>
      <c r="J2438" s="27" t="str">
        <f>IF($D2438&gt;0,VLOOKUP($D2438,Iscrizioni!$A$2:$M$2502,10,FALSE),"-")</f>
        <v>-</v>
      </c>
      <c r="K2438" s="27" t="str">
        <f t="shared" si="232"/>
        <v>-</v>
      </c>
      <c r="L2438" s="46" t="str">
        <f>IF($D2438&gt;0,VLOOKUP($D2438,Iscrizioni!$A$2:$M$2502,11,FALSE),"-")</f>
        <v>-</v>
      </c>
      <c r="M2438" s="27" t="str">
        <f>IF($D2438&gt;0,VLOOKUP($D2438,Iscrizioni!$A$2:$N$2502,12,FALSE),"-")</f>
        <v>-</v>
      </c>
      <c r="N2438" s="46" t="str">
        <f>IF($D2438&gt;0,VLOOKUP($D2438,Iscrizioni!$A$2:$M$2502,6,FALSE),"-")</f>
        <v>-</v>
      </c>
      <c r="O2438" s="107" t="str">
        <f>IF($D2438&gt;0,VLOOKUP($D2438,Iscrizioni!$A$2:$M$2502,7,FALSE),"-")</f>
        <v>-</v>
      </c>
      <c r="P2438" s="46" t="str">
        <f>IF($D2438&gt;0,VLOOKUP(LEFT($N2438,1),Regione!$A$2:$C$21,2,FALSE),"-")</f>
        <v>-</v>
      </c>
      <c r="Q2438" s="112" t="str">
        <f ca="1">IF($D2438&gt;0,NormalizzaTempo("D",CELL("tipo",$E2438),$E2438),"-")</f>
        <v>-</v>
      </c>
      <c r="R2438" s="27" t="str">
        <f>IF($D2438&gt;0,VLOOKUP($D2438,Iscrizioni!$A$2:$M$2502,13,FALSE),"-")</f>
        <v>-</v>
      </c>
      <c r="S2438" s="112" t="str">
        <f t="shared" si="229"/>
        <v>-</v>
      </c>
      <c r="T2438" s="112" t="str">
        <f>IF($D2438&gt;0,SUMIFS($S$3:$S2438,$X$3:$X2438,1,$J$3:$J2438,$J2438),"-")</f>
        <v>-</v>
      </c>
      <c r="U2438" s="112" t="str">
        <f t="shared" si="230"/>
        <v>-</v>
      </c>
      <c r="V2438" s="112" t="str">
        <f t="shared" si="233"/>
        <v>-</v>
      </c>
      <c r="W2438" s="27" t="str">
        <f>IF(LEN($C2438)=0,IF($D2438&gt;0,COUNTIFS($A$3:$A2438,$A2438),"-"),"Escluso")</f>
        <v>-</v>
      </c>
      <c r="X2438" s="2" t="str">
        <f>IF(LEN($C2438)=0,IF($D2438&gt;0,COUNTIFS($J$3:$J2438,$J2438,$C$3:$C2438,""),"-"),"Escluso")</f>
        <v>-</v>
      </c>
      <c r="Y2438" s="127" t="str">
        <f t="shared" si="231"/>
        <v>-</v>
      </c>
      <c r="Z2438" s="2" t="str">
        <f>IF($D2438&gt;0,COUNTIFS($O$3:$O2438,$O2438,$L$3:$L2438,$L2438,$I$3:$I2438,$I2438),"-")</f>
        <v>-</v>
      </c>
      <c r="AA2438" s="27" t="str">
        <f>IF($D2438&gt;0,IF(OR($Z2438 &gt;1,$L2438&lt;&gt;"Adulti"),0,VLOOKUP($P2438,Regione!$B$2:$C$22,2,FALSE)),"-")</f>
        <v>-</v>
      </c>
      <c r="AB2438" s="27" t="str">
        <f>IF($D2438&gt;0,IF(COUNTIFS($O$3:$O2438,$O2438,$L$3:$L2438,$L2438,$I$3:$I2438,$I2438) &gt;1,0,SUMIFS($Y$3:$Y$2503,$L$3:$L$2503,$L2438,$O$3:$O$2503,$O2438,$I$3:$I$2503,$I2438)),"-")</f>
        <v>-</v>
      </c>
      <c r="AC2438" s="27" t="str">
        <f t="shared" si="228"/>
        <v>-</v>
      </c>
    </row>
    <row r="2439" spans="1:29" s="1" customFormat="1">
      <c r="A2439" s="13"/>
      <c r="B2439" s="107" t="str">
        <f>IF(COUNTA($A2439)&gt;0,VLOOKUP($A2439,Corsa!$A$1:$F$43,2,FALSE),"-")</f>
        <v>-</v>
      </c>
      <c r="C2439" s="11"/>
      <c r="D2439" s="13"/>
      <c r="E2439" s="13"/>
      <c r="F2439" s="46" t="str">
        <f>IF(COUNTA($A2439)&gt;0,VLOOKUP($A2439,Corsa!$A$1:$F$43,3,FALSE),"-")</f>
        <v>-</v>
      </c>
      <c r="G2439" s="28" t="str">
        <f>IF($D2439&gt;0,VLOOKUP($D2439,Iscrizioni!$A$2:$M$2502,9,FALSE),"-")</f>
        <v>-</v>
      </c>
      <c r="H2439" s="28" t="str">
        <f>IF($D2439&gt;0,VLOOKUP($D2439,Iscrizioni!$A$2:$M$2502,4,FALSE),"-")</f>
        <v>-</v>
      </c>
      <c r="I2439" s="27" t="str">
        <f>IF($D2439&gt;0,VLOOKUP($D2439,Iscrizioni!$A$2:$M$2502,5,FALSE),"-")</f>
        <v>-</v>
      </c>
      <c r="J2439" s="27" t="str">
        <f>IF($D2439&gt;0,VLOOKUP($D2439,Iscrizioni!$A$2:$M$2502,10,FALSE),"-")</f>
        <v>-</v>
      </c>
      <c r="K2439" s="27" t="str">
        <f t="shared" si="232"/>
        <v>-</v>
      </c>
      <c r="L2439" s="46" t="str">
        <f>IF($D2439&gt;0,VLOOKUP($D2439,Iscrizioni!$A$2:$M$2502,11,FALSE),"-")</f>
        <v>-</v>
      </c>
      <c r="M2439" s="27" t="str">
        <f>IF($D2439&gt;0,VLOOKUP($D2439,Iscrizioni!$A$2:$N$2502,12,FALSE),"-")</f>
        <v>-</v>
      </c>
      <c r="N2439" s="46" t="str">
        <f>IF($D2439&gt;0,VLOOKUP($D2439,Iscrizioni!$A$2:$M$2502,6,FALSE),"-")</f>
        <v>-</v>
      </c>
      <c r="O2439" s="107" t="str">
        <f>IF($D2439&gt;0,VLOOKUP($D2439,Iscrizioni!$A$2:$M$2502,7,FALSE),"-")</f>
        <v>-</v>
      </c>
      <c r="P2439" s="46" t="str">
        <f>IF($D2439&gt;0,VLOOKUP(LEFT($N2439,1),Regione!$A$2:$C$21,2,FALSE),"-")</f>
        <v>-</v>
      </c>
      <c r="Q2439" s="112" t="str">
        <f ca="1">IF($D2439&gt;0,NormalizzaTempo("D",CELL("tipo",$E2439),$E2439),"-")</f>
        <v>-</v>
      </c>
      <c r="R2439" s="27" t="str">
        <f>IF($D2439&gt;0,VLOOKUP($D2439,Iscrizioni!$A$2:$M$2502,13,FALSE),"-")</f>
        <v>-</v>
      </c>
      <c r="S2439" s="112" t="str">
        <f t="shared" si="229"/>
        <v>-</v>
      </c>
      <c r="T2439" s="112" t="str">
        <f>IF($D2439&gt;0,SUMIFS($S$3:$S2439,$X$3:$X2439,1,$J$3:$J2439,$J2439),"-")</f>
        <v>-</v>
      </c>
      <c r="U2439" s="112" t="str">
        <f t="shared" si="230"/>
        <v>-</v>
      </c>
      <c r="V2439" s="112" t="str">
        <f t="shared" si="233"/>
        <v>-</v>
      </c>
      <c r="W2439" s="27" t="str">
        <f>IF(LEN($C2439)=0,IF($D2439&gt;0,COUNTIFS($A$3:$A2439,$A2439),"-"),"Escluso")</f>
        <v>-</v>
      </c>
      <c r="X2439" s="2" t="str">
        <f>IF(LEN($C2439)=0,IF($D2439&gt;0,COUNTIFS($J$3:$J2439,$J2439,$C$3:$C2439,""),"-"),"Escluso")</f>
        <v>-</v>
      </c>
      <c r="Y2439" s="127" t="str">
        <f t="shared" si="231"/>
        <v>-</v>
      </c>
      <c r="Z2439" s="2" t="str">
        <f>IF($D2439&gt;0,COUNTIFS($O$3:$O2439,$O2439,$L$3:$L2439,$L2439,$I$3:$I2439,$I2439),"-")</f>
        <v>-</v>
      </c>
      <c r="AA2439" s="27" t="str">
        <f>IF($D2439&gt;0,IF(OR($Z2439 &gt;1,$L2439&lt;&gt;"Adulti"),0,VLOOKUP($P2439,Regione!$B$2:$C$22,2,FALSE)),"-")</f>
        <v>-</v>
      </c>
      <c r="AB2439" s="27" t="str">
        <f>IF($D2439&gt;0,IF(COUNTIFS($O$3:$O2439,$O2439,$L$3:$L2439,$L2439,$I$3:$I2439,$I2439) &gt;1,0,SUMIFS($Y$3:$Y$2503,$L$3:$L$2503,$L2439,$O$3:$O$2503,$O2439,$I$3:$I$2503,$I2439)),"-")</f>
        <v>-</v>
      </c>
      <c r="AC2439" s="27" t="str">
        <f t="shared" si="228"/>
        <v>-</v>
      </c>
    </row>
    <row r="2440" spans="1:29" s="1" customFormat="1">
      <c r="A2440" s="13"/>
      <c r="B2440" s="107" t="str">
        <f>IF(COUNTA($A2440)&gt;0,VLOOKUP($A2440,Corsa!$A$1:$F$43,2,FALSE),"-")</f>
        <v>-</v>
      </c>
      <c r="C2440" s="11"/>
      <c r="D2440" s="13"/>
      <c r="E2440" s="13"/>
      <c r="F2440" s="46" t="str">
        <f>IF(COUNTA($A2440)&gt;0,VLOOKUP($A2440,Corsa!$A$1:$F$43,3,FALSE),"-")</f>
        <v>-</v>
      </c>
      <c r="G2440" s="28" t="str">
        <f>IF($D2440&gt;0,VLOOKUP($D2440,Iscrizioni!$A$2:$M$2502,9,FALSE),"-")</f>
        <v>-</v>
      </c>
      <c r="H2440" s="28" t="str">
        <f>IF($D2440&gt;0,VLOOKUP($D2440,Iscrizioni!$A$2:$M$2502,4,FALSE),"-")</f>
        <v>-</v>
      </c>
      <c r="I2440" s="27" t="str">
        <f>IF($D2440&gt;0,VLOOKUP($D2440,Iscrizioni!$A$2:$M$2502,5,FALSE),"-")</f>
        <v>-</v>
      </c>
      <c r="J2440" s="27" t="str">
        <f>IF($D2440&gt;0,VLOOKUP($D2440,Iscrizioni!$A$2:$M$2502,10,FALSE),"-")</f>
        <v>-</v>
      </c>
      <c r="K2440" s="27" t="str">
        <f t="shared" si="232"/>
        <v>-</v>
      </c>
      <c r="L2440" s="46" t="str">
        <f>IF($D2440&gt;0,VLOOKUP($D2440,Iscrizioni!$A$2:$M$2502,11,FALSE),"-")</f>
        <v>-</v>
      </c>
      <c r="M2440" s="27" t="str">
        <f>IF($D2440&gt;0,VLOOKUP($D2440,Iscrizioni!$A$2:$N$2502,12,FALSE),"-")</f>
        <v>-</v>
      </c>
      <c r="N2440" s="46" t="str">
        <f>IF($D2440&gt;0,VLOOKUP($D2440,Iscrizioni!$A$2:$M$2502,6,FALSE),"-")</f>
        <v>-</v>
      </c>
      <c r="O2440" s="107" t="str">
        <f>IF($D2440&gt;0,VLOOKUP($D2440,Iscrizioni!$A$2:$M$2502,7,FALSE),"-")</f>
        <v>-</v>
      </c>
      <c r="P2440" s="46" t="str">
        <f>IF($D2440&gt;0,VLOOKUP(LEFT($N2440,1),Regione!$A$2:$C$21,2,FALSE),"-")</f>
        <v>-</v>
      </c>
      <c r="Q2440" s="112" t="str">
        <f ca="1">IF($D2440&gt;0,NormalizzaTempo("D",CELL("tipo",$E2440),$E2440),"-")</f>
        <v>-</v>
      </c>
      <c r="R2440" s="27" t="str">
        <f>IF($D2440&gt;0,VLOOKUP($D2440,Iscrizioni!$A$2:$M$2502,13,FALSE),"-")</f>
        <v>-</v>
      </c>
      <c r="S2440" s="112" t="str">
        <f t="shared" si="229"/>
        <v>-</v>
      </c>
      <c r="T2440" s="112" t="str">
        <f>IF($D2440&gt;0,SUMIFS($S$3:$S2440,$X$3:$X2440,1,$J$3:$J2440,$J2440),"-")</f>
        <v>-</v>
      </c>
      <c r="U2440" s="112" t="str">
        <f t="shared" si="230"/>
        <v>-</v>
      </c>
      <c r="V2440" s="112" t="str">
        <f t="shared" si="233"/>
        <v>-</v>
      </c>
      <c r="W2440" s="27" t="str">
        <f>IF(LEN($C2440)=0,IF($D2440&gt;0,COUNTIFS($A$3:$A2440,$A2440),"-"),"Escluso")</f>
        <v>-</v>
      </c>
      <c r="X2440" s="2" t="str">
        <f>IF(LEN($C2440)=0,IF($D2440&gt;0,COUNTIFS($J$3:$J2440,$J2440,$C$3:$C2440,""),"-"),"Escluso")</f>
        <v>-</v>
      </c>
      <c r="Y2440" s="127" t="str">
        <f t="shared" si="231"/>
        <v>-</v>
      </c>
      <c r="Z2440" s="2" t="str">
        <f>IF($D2440&gt;0,COUNTIFS($O$3:$O2440,$O2440,$L$3:$L2440,$L2440,$I$3:$I2440,$I2440),"-")</f>
        <v>-</v>
      </c>
      <c r="AA2440" s="27" t="str">
        <f>IF($D2440&gt;0,IF(OR($Z2440 &gt;1,$L2440&lt;&gt;"Adulti"),0,VLOOKUP($P2440,Regione!$B$2:$C$22,2,FALSE)),"-")</f>
        <v>-</v>
      </c>
      <c r="AB2440" s="27" t="str">
        <f>IF($D2440&gt;0,IF(COUNTIFS($O$3:$O2440,$O2440,$L$3:$L2440,$L2440,$I$3:$I2440,$I2440) &gt;1,0,SUMIFS($Y$3:$Y$2503,$L$3:$L$2503,$L2440,$O$3:$O$2503,$O2440,$I$3:$I$2503,$I2440)),"-")</f>
        <v>-</v>
      </c>
      <c r="AC2440" s="27" t="str">
        <f t="shared" si="228"/>
        <v>-</v>
      </c>
    </row>
    <row r="2441" spans="1:29" s="1" customFormat="1">
      <c r="A2441" s="13"/>
      <c r="B2441" s="107" t="str">
        <f>IF(COUNTA($A2441)&gt;0,VLOOKUP($A2441,Corsa!$A$1:$F$43,2,FALSE),"-")</f>
        <v>-</v>
      </c>
      <c r="C2441" s="11"/>
      <c r="D2441" s="13"/>
      <c r="E2441" s="13"/>
      <c r="F2441" s="46" t="str">
        <f>IF(COUNTA($A2441)&gt;0,VLOOKUP($A2441,Corsa!$A$1:$F$43,3,FALSE),"-")</f>
        <v>-</v>
      </c>
      <c r="G2441" s="28" t="str">
        <f>IF($D2441&gt;0,VLOOKUP($D2441,Iscrizioni!$A$2:$M$2502,9,FALSE),"-")</f>
        <v>-</v>
      </c>
      <c r="H2441" s="28" t="str">
        <f>IF($D2441&gt;0,VLOOKUP($D2441,Iscrizioni!$A$2:$M$2502,4,FALSE),"-")</f>
        <v>-</v>
      </c>
      <c r="I2441" s="27" t="str">
        <f>IF($D2441&gt;0,VLOOKUP($D2441,Iscrizioni!$A$2:$M$2502,5,FALSE),"-")</f>
        <v>-</v>
      </c>
      <c r="J2441" s="27" t="str">
        <f>IF($D2441&gt;0,VLOOKUP($D2441,Iscrizioni!$A$2:$M$2502,10,FALSE),"-")</f>
        <v>-</v>
      </c>
      <c r="K2441" s="27" t="str">
        <f t="shared" si="232"/>
        <v>-</v>
      </c>
      <c r="L2441" s="46" t="str">
        <f>IF($D2441&gt;0,VLOOKUP($D2441,Iscrizioni!$A$2:$M$2502,11,FALSE),"-")</f>
        <v>-</v>
      </c>
      <c r="M2441" s="27" t="str">
        <f>IF($D2441&gt;0,VLOOKUP($D2441,Iscrizioni!$A$2:$N$2502,12,FALSE),"-")</f>
        <v>-</v>
      </c>
      <c r="N2441" s="46" t="str">
        <f>IF($D2441&gt;0,VLOOKUP($D2441,Iscrizioni!$A$2:$M$2502,6,FALSE),"-")</f>
        <v>-</v>
      </c>
      <c r="O2441" s="107" t="str">
        <f>IF($D2441&gt;0,VLOOKUP($D2441,Iscrizioni!$A$2:$M$2502,7,FALSE),"-")</f>
        <v>-</v>
      </c>
      <c r="P2441" s="46" t="str">
        <f>IF($D2441&gt;0,VLOOKUP(LEFT($N2441,1),Regione!$A$2:$C$21,2,FALSE),"-")</f>
        <v>-</v>
      </c>
      <c r="Q2441" s="112" t="str">
        <f ca="1">IF($D2441&gt;0,NormalizzaTempo("D",CELL("tipo",$E2441),$E2441),"-")</f>
        <v>-</v>
      </c>
      <c r="R2441" s="27" t="str">
        <f>IF($D2441&gt;0,VLOOKUP($D2441,Iscrizioni!$A$2:$M$2502,13,FALSE),"-")</f>
        <v>-</v>
      </c>
      <c r="S2441" s="112" t="str">
        <f t="shared" si="229"/>
        <v>-</v>
      </c>
      <c r="T2441" s="112" t="str">
        <f>IF($D2441&gt;0,SUMIFS($S$3:$S2441,$X$3:$X2441,1,$J$3:$J2441,$J2441),"-")</f>
        <v>-</v>
      </c>
      <c r="U2441" s="112" t="str">
        <f t="shared" si="230"/>
        <v>-</v>
      </c>
      <c r="V2441" s="112" t="str">
        <f t="shared" si="233"/>
        <v>-</v>
      </c>
      <c r="W2441" s="27" t="str">
        <f>IF(LEN($C2441)=0,IF($D2441&gt;0,COUNTIFS($A$3:$A2441,$A2441),"-"),"Escluso")</f>
        <v>-</v>
      </c>
      <c r="X2441" s="2" t="str">
        <f>IF(LEN($C2441)=0,IF($D2441&gt;0,COUNTIFS($J$3:$J2441,$J2441,$C$3:$C2441,""),"-"),"Escluso")</f>
        <v>-</v>
      </c>
      <c r="Y2441" s="127" t="str">
        <f t="shared" si="231"/>
        <v>-</v>
      </c>
      <c r="Z2441" s="2" t="str">
        <f>IF($D2441&gt;0,COUNTIFS($O$3:$O2441,$O2441,$L$3:$L2441,$L2441,$I$3:$I2441,$I2441),"-")</f>
        <v>-</v>
      </c>
      <c r="AA2441" s="27" t="str">
        <f>IF($D2441&gt;0,IF(OR($Z2441 &gt;1,$L2441&lt;&gt;"Adulti"),0,VLOOKUP($P2441,Regione!$B$2:$C$22,2,FALSE)),"-")</f>
        <v>-</v>
      </c>
      <c r="AB2441" s="27" t="str">
        <f>IF($D2441&gt;0,IF(COUNTIFS($O$3:$O2441,$O2441,$L$3:$L2441,$L2441,$I$3:$I2441,$I2441) &gt;1,0,SUMIFS($Y$3:$Y$2503,$L$3:$L$2503,$L2441,$O$3:$O$2503,$O2441,$I$3:$I$2503,$I2441)),"-")</f>
        <v>-</v>
      </c>
      <c r="AC2441" s="27" t="str">
        <f t="shared" si="228"/>
        <v>-</v>
      </c>
    </row>
    <row r="2442" spans="1:29">
      <c r="A2442" s="12"/>
      <c r="B2442" s="107" t="str">
        <f>IF(COUNTA($A2442)&gt;0,VLOOKUP($A2442,Corsa!$A$1:$F$43,2,FALSE),"-")</f>
        <v>-</v>
      </c>
      <c r="C2442" s="11"/>
      <c r="D2442" s="12"/>
      <c r="E2442" s="12"/>
      <c r="F2442" s="46" t="str">
        <f>IF(COUNTA($A2442)&gt;0,VLOOKUP($A2442,Corsa!$A$1:$F$43,3,FALSE),"-")</f>
        <v>-</v>
      </c>
      <c r="G2442" s="28" t="str">
        <f>IF($D2442&gt;0,VLOOKUP($D2442,Iscrizioni!$A$2:$M$2502,9,FALSE),"-")</f>
        <v>-</v>
      </c>
      <c r="H2442" s="28" t="str">
        <f>IF($D2442&gt;0,VLOOKUP($D2442,Iscrizioni!$A$2:$M$2502,4,FALSE),"-")</f>
        <v>-</v>
      </c>
      <c r="I2442" s="27" t="str">
        <f>IF($D2442&gt;0,VLOOKUP($D2442,Iscrizioni!$A$2:$M$2502,5,FALSE),"-")</f>
        <v>-</v>
      </c>
      <c r="J2442" s="27" t="str">
        <f>IF($D2442&gt;0,VLOOKUP($D2442,Iscrizioni!$A$2:$M$2502,10,FALSE),"-")</f>
        <v>-</v>
      </c>
      <c r="K2442" s="27" t="str">
        <f t="shared" si="232"/>
        <v>-</v>
      </c>
      <c r="L2442" s="46" t="str">
        <f>IF($D2442&gt;0,VLOOKUP($D2442,Iscrizioni!$A$2:$M$2502,11,FALSE),"-")</f>
        <v>-</v>
      </c>
      <c r="M2442" s="27" t="str">
        <f>IF($D2442&gt;0,VLOOKUP($D2442,Iscrizioni!$A$2:$N$2502,12,FALSE),"-")</f>
        <v>-</v>
      </c>
      <c r="N2442" s="46" t="str">
        <f>IF($D2442&gt;0,VLOOKUP($D2442,Iscrizioni!$A$2:$M$2502,6,FALSE),"-")</f>
        <v>-</v>
      </c>
      <c r="O2442" s="107" t="str">
        <f>IF($D2442&gt;0,VLOOKUP($D2442,Iscrizioni!$A$2:$M$2502,7,FALSE),"-")</f>
        <v>-</v>
      </c>
      <c r="P2442" s="46" t="str">
        <f>IF($D2442&gt;0,VLOOKUP(LEFT($N2442,1),Regione!$A$2:$C$21,2,FALSE),"-")</f>
        <v>-</v>
      </c>
      <c r="Q2442" s="112" t="str">
        <f ca="1">IF($D2442&gt;0,NormalizzaTempo("D",CELL("tipo",$E2442),$E2442),"-")</f>
        <v>-</v>
      </c>
      <c r="R2442" s="27" t="str">
        <f>IF($D2442&gt;0,VLOOKUP($D2442,Iscrizioni!$A$2:$M$2502,13,FALSE),"-")</f>
        <v>-</v>
      </c>
      <c r="S2442" s="112" t="str">
        <f t="shared" si="229"/>
        <v>-</v>
      </c>
      <c r="T2442" s="112" t="str">
        <f>IF($D2442&gt;0,SUMIFS($S$3:$S2442,$X$3:$X2442,1,$J$3:$J2442,$J2442),"-")</f>
        <v>-</v>
      </c>
      <c r="U2442" s="112" t="str">
        <f t="shared" si="230"/>
        <v>-</v>
      </c>
      <c r="V2442" s="112" t="str">
        <f t="shared" si="233"/>
        <v>-</v>
      </c>
      <c r="W2442" s="27" t="str">
        <f>IF(LEN($C2442)=0,IF($D2442&gt;0,COUNTIFS($A$3:$A2442,$A2442),"-"),"Escluso")</f>
        <v>-</v>
      </c>
      <c r="X2442" s="2" t="str">
        <f>IF(LEN($C2442)=0,IF($D2442&gt;0,COUNTIFS($J$3:$J2442,$J2442,$C$3:$C2442,""),"-"),"Escluso")</f>
        <v>-</v>
      </c>
      <c r="Y2442" s="127" t="str">
        <f t="shared" si="231"/>
        <v>-</v>
      </c>
      <c r="Z2442" s="2" t="str">
        <f>IF($D2442&gt;0,COUNTIFS($O$3:$O2442,$O2442,$L$3:$L2442,$L2442,$I$3:$I2442,$I2442),"-")</f>
        <v>-</v>
      </c>
      <c r="AA2442" s="27" t="str">
        <f>IF($D2442&gt;0,IF(OR($Z2442 &gt;1,$L2442&lt;&gt;"Adulti"),0,VLOOKUP($P2442,Regione!$B$2:$C$22,2,FALSE)),"-")</f>
        <v>-</v>
      </c>
      <c r="AB2442" s="27" t="str">
        <f>IF($D2442&gt;0,IF(COUNTIFS($O$3:$O2442,$O2442,$L$3:$L2442,$L2442,$I$3:$I2442,$I2442) &gt;1,0,SUMIFS($Y$3:$Y$2503,$L$3:$L$2503,$L2442,$O$3:$O$2503,$O2442,$I$3:$I$2503,$I2442)),"-")</f>
        <v>-</v>
      </c>
      <c r="AC2442" s="27" t="str">
        <f t="shared" si="228"/>
        <v>-</v>
      </c>
    </row>
    <row r="2443" spans="1:29">
      <c r="A2443" s="12"/>
      <c r="B2443" s="107" t="str">
        <f>IF(COUNTA($A2443)&gt;0,VLOOKUP($A2443,Corsa!$A$1:$F$43,2,FALSE),"-")</f>
        <v>-</v>
      </c>
      <c r="C2443" s="11"/>
      <c r="D2443" s="12"/>
      <c r="E2443" s="12"/>
      <c r="F2443" s="46" t="str">
        <f>IF(COUNTA($A2443)&gt;0,VLOOKUP($A2443,Corsa!$A$1:$F$43,3,FALSE),"-")</f>
        <v>-</v>
      </c>
      <c r="G2443" s="28" t="str">
        <f>IF($D2443&gt;0,VLOOKUP($D2443,Iscrizioni!$A$2:$M$2502,9,FALSE),"-")</f>
        <v>-</v>
      </c>
      <c r="H2443" s="28" t="str">
        <f>IF($D2443&gt;0,VLOOKUP($D2443,Iscrizioni!$A$2:$M$2502,4,FALSE),"-")</f>
        <v>-</v>
      </c>
      <c r="I2443" s="27" t="str">
        <f>IF($D2443&gt;0,VLOOKUP($D2443,Iscrizioni!$A$2:$M$2502,5,FALSE),"-")</f>
        <v>-</v>
      </c>
      <c r="J2443" s="27" t="str">
        <f>IF($D2443&gt;0,VLOOKUP($D2443,Iscrizioni!$A$2:$M$2502,10,FALSE),"-")</f>
        <v>-</v>
      </c>
      <c r="K2443" s="27" t="str">
        <f t="shared" si="232"/>
        <v>-</v>
      </c>
      <c r="L2443" s="46" t="str">
        <f>IF($D2443&gt;0,VLOOKUP($D2443,Iscrizioni!$A$2:$M$2502,11,FALSE),"-")</f>
        <v>-</v>
      </c>
      <c r="M2443" s="27" t="str">
        <f>IF($D2443&gt;0,VLOOKUP($D2443,Iscrizioni!$A$2:$N$2502,12,FALSE),"-")</f>
        <v>-</v>
      </c>
      <c r="N2443" s="46" t="str">
        <f>IF($D2443&gt;0,VLOOKUP($D2443,Iscrizioni!$A$2:$M$2502,6,FALSE),"-")</f>
        <v>-</v>
      </c>
      <c r="O2443" s="107" t="str">
        <f>IF($D2443&gt;0,VLOOKUP($D2443,Iscrizioni!$A$2:$M$2502,7,FALSE),"-")</f>
        <v>-</v>
      </c>
      <c r="P2443" s="46" t="str">
        <f>IF($D2443&gt;0,VLOOKUP(LEFT($N2443,1),Regione!$A$2:$C$21,2,FALSE),"-")</f>
        <v>-</v>
      </c>
      <c r="Q2443" s="112" t="str">
        <f ca="1">IF($D2443&gt;0,NormalizzaTempo("D",CELL("tipo",$E2443),$E2443),"-")</f>
        <v>-</v>
      </c>
      <c r="R2443" s="27" t="str">
        <f>IF($D2443&gt;0,VLOOKUP($D2443,Iscrizioni!$A$2:$M$2502,13,FALSE),"-")</f>
        <v>-</v>
      </c>
      <c r="S2443" s="112" t="str">
        <f t="shared" si="229"/>
        <v>-</v>
      </c>
      <c r="T2443" s="112" t="str">
        <f>IF($D2443&gt;0,SUMIFS($S$3:$S2443,$X$3:$X2443,1,$J$3:$J2443,$J2443),"-")</f>
        <v>-</v>
      </c>
      <c r="U2443" s="112" t="str">
        <f t="shared" si="230"/>
        <v>-</v>
      </c>
      <c r="V2443" s="112" t="str">
        <f t="shared" si="233"/>
        <v>-</v>
      </c>
      <c r="W2443" s="27" t="str">
        <f>IF(LEN($C2443)=0,IF($D2443&gt;0,COUNTIFS($A$3:$A2443,$A2443),"-"),"Escluso")</f>
        <v>-</v>
      </c>
      <c r="X2443" s="2" t="str">
        <f>IF(LEN($C2443)=0,IF($D2443&gt;0,COUNTIFS($J$3:$J2443,$J2443,$C$3:$C2443,""),"-"),"Escluso")</f>
        <v>-</v>
      </c>
      <c r="Y2443" s="127" t="str">
        <f t="shared" si="231"/>
        <v>-</v>
      </c>
      <c r="Z2443" s="2" t="str">
        <f>IF($D2443&gt;0,COUNTIFS($O$3:$O2443,$O2443,$L$3:$L2443,$L2443,$I$3:$I2443,$I2443),"-")</f>
        <v>-</v>
      </c>
      <c r="AA2443" s="27" t="str">
        <f>IF($D2443&gt;0,IF(OR($Z2443 &gt;1,$L2443&lt;&gt;"Adulti"),0,VLOOKUP($P2443,Regione!$B$2:$C$22,2,FALSE)),"-")</f>
        <v>-</v>
      </c>
      <c r="AB2443" s="27" t="str">
        <f>IF($D2443&gt;0,IF(COUNTIFS($O$3:$O2443,$O2443,$L$3:$L2443,$L2443,$I$3:$I2443,$I2443) &gt;1,0,SUMIFS($Y$3:$Y$2503,$L$3:$L$2503,$L2443,$O$3:$O$2503,$O2443,$I$3:$I$2503,$I2443)),"-")</f>
        <v>-</v>
      </c>
      <c r="AC2443" s="27" t="str">
        <f t="shared" si="228"/>
        <v>-</v>
      </c>
    </row>
    <row r="2444" spans="1:29">
      <c r="A2444" s="12"/>
      <c r="B2444" s="107" t="str">
        <f>IF(COUNTA($A2444)&gt;0,VLOOKUP($A2444,Corsa!$A$1:$F$43,2,FALSE),"-")</f>
        <v>-</v>
      </c>
      <c r="C2444" s="11"/>
      <c r="D2444" s="12"/>
      <c r="E2444" s="12"/>
      <c r="F2444" s="46" t="str">
        <f>IF(COUNTA($A2444)&gt;0,VLOOKUP($A2444,Corsa!$A$1:$F$43,3,FALSE),"-")</f>
        <v>-</v>
      </c>
      <c r="G2444" s="28" t="str">
        <f>IF($D2444&gt;0,VLOOKUP($D2444,Iscrizioni!$A$2:$M$2502,9,FALSE),"-")</f>
        <v>-</v>
      </c>
      <c r="H2444" s="28" t="str">
        <f>IF($D2444&gt;0,VLOOKUP($D2444,Iscrizioni!$A$2:$M$2502,4,FALSE),"-")</f>
        <v>-</v>
      </c>
      <c r="I2444" s="27" t="str">
        <f>IF($D2444&gt;0,VLOOKUP($D2444,Iscrizioni!$A$2:$M$2502,5,FALSE),"-")</f>
        <v>-</v>
      </c>
      <c r="J2444" s="27" t="str">
        <f>IF($D2444&gt;0,VLOOKUP($D2444,Iscrizioni!$A$2:$M$2502,10,FALSE),"-")</f>
        <v>-</v>
      </c>
      <c r="K2444" s="27" t="str">
        <f t="shared" si="232"/>
        <v>-</v>
      </c>
      <c r="L2444" s="46" t="str">
        <f>IF($D2444&gt;0,VLOOKUP($D2444,Iscrizioni!$A$2:$M$2502,11,FALSE),"-")</f>
        <v>-</v>
      </c>
      <c r="M2444" s="27" t="str">
        <f>IF($D2444&gt;0,VLOOKUP($D2444,Iscrizioni!$A$2:$N$2502,12,FALSE),"-")</f>
        <v>-</v>
      </c>
      <c r="N2444" s="46" t="str">
        <f>IF($D2444&gt;0,VLOOKUP($D2444,Iscrizioni!$A$2:$M$2502,6,FALSE),"-")</f>
        <v>-</v>
      </c>
      <c r="O2444" s="107" t="str">
        <f>IF($D2444&gt;0,VLOOKUP($D2444,Iscrizioni!$A$2:$M$2502,7,FALSE),"-")</f>
        <v>-</v>
      </c>
      <c r="P2444" s="46" t="str">
        <f>IF($D2444&gt;0,VLOOKUP(LEFT($N2444,1),Regione!$A$2:$C$21,2,FALSE),"-")</f>
        <v>-</v>
      </c>
      <c r="Q2444" s="112" t="str">
        <f ca="1">IF($D2444&gt;0,NormalizzaTempo("D",CELL("tipo",$E2444),$E2444),"-")</f>
        <v>-</v>
      </c>
      <c r="R2444" s="27" t="str">
        <f>IF($D2444&gt;0,VLOOKUP($D2444,Iscrizioni!$A$2:$M$2502,13,FALSE),"-")</f>
        <v>-</v>
      </c>
      <c r="S2444" s="112" t="str">
        <f t="shared" si="229"/>
        <v>-</v>
      </c>
      <c r="T2444" s="112" t="str">
        <f>IF($D2444&gt;0,SUMIFS($S$3:$S2444,$X$3:$X2444,1,$J$3:$J2444,$J2444),"-")</f>
        <v>-</v>
      </c>
      <c r="U2444" s="112" t="str">
        <f t="shared" si="230"/>
        <v>-</v>
      </c>
      <c r="V2444" s="112" t="str">
        <f t="shared" si="233"/>
        <v>-</v>
      </c>
      <c r="W2444" s="27" t="str">
        <f>IF(LEN($C2444)=0,IF($D2444&gt;0,COUNTIFS($A$3:$A2444,$A2444),"-"),"Escluso")</f>
        <v>-</v>
      </c>
      <c r="X2444" s="2" t="str">
        <f>IF(LEN($C2444)=0,IF($D2444&gt;0,COUNTIFS($J$3:$J2444,$J2444,$C$3:$C2444,""),"-"),"Escluso")</f>
        <v>-</v>
      </c>
      <c r="Y2444" s="127" t="str">
        <f t="shared" si="231"/>
        <v>-</v>
      </c>
      <c r="Z2444" s="2" t="str">
        <f>IF($D2444&gt;0,COUNTIFS($O$3:$O2444,$O2444,$L$3:$L2444,$L2444,$I$3:$I2444,$I2444),"-")</f>
        <v>-</v>
      </c>
      <c r="AA2444" s="27" t="str">
        <f>IF($D2444&gt;0,IF(OR($Z2444 &gt;1,$L2444&lt;&gt;"Adulti"),0,VLOOKUP($P2444,Regione!$B$2:$C$22,2,FALSE)),"-")</f>
        <v>-</v>
      </c>
      <c r="AB2444" s="27" t="str">
        <f>IF($D2444&gt;0,IF(COUNTIFS($O$3:$O2444,$O2444,$L$3:$L2444,$L2444,$I$3:$I2444,$I2444) &gt;1,0,SUMIFS($Y$3:$Y$2503,$L$3:$L$2503,$L2444,$O$3:$O$2503,$O2444,$I$3:$I$2503,$I2444)),"-")</f>
        <v>-</v>
      </c>
      <c r="AC2444" s="27" t="str">
        <f t="shared" si="228"/>
        <v>-</v>
      </c>
    </row>
    <row r="2445" spans="1:29">
      <c r="A2445" s="12"/>
      <c r="B2445" s="107" t="str">
        <f>IF(COUNTA($A2445)&gt;0,VLOOKUP($A2445,Corsa!$A$1:$F$43,2,FALSE),"-")</f>
        <v>-</v>
      </c>
      <c r="C2445" s="11"/>
      <c r="D2445" s="12"/>
      <c r="E2445" s="12"/>
      <c r="F2445" s="46" t="str">
        <f>IF(COUNTA($A2445)&gt;0,VLOOKUP($A2445,Corsa!$A$1:$F$43,3,FALSE),"-")</f>
        <v>-</v>
      </c>
      <c r="G2445" s="28" t="str">
        <f>IF($D2445&gt;0,VLOOKUP($D2445,Iscrizioni!$A$2:$M$2502,9,FALSE),"-")</f>
        <v>-</v>
      </c>
      <c r="H2445" s="28" t="str">
        <f>IF($D2445&gt;0,VLOOKUP($D2445,Iscrizioni!$A$2:$M$2502,4,FALSE),"-")</f>
        <v>-</v>
      </c>
      <c r="I2445" s="27" t="str">
        <f>IF($D2445&gt;0,VLOOKUP($D2445,Iscrizioni!$A$2:$M$2502,5,FALSE),"-")</f>
        <v>-</v>
      </c>
      <c r="J2445" s="27" t="str">
        <f>IF($D2445&gt;0,VLOOKUP($D2445,Iscrizioni!$A$2:$M$2502,10,FALSE),"-")</f>
        <v>-</v>
      </c>
      <c r="K2445" s="27" t="str">
        <f t="shared" si="232"/>
        <v>-</v>
      </c>
      <c r="L2445" s="46" t="str">
        <f>IF($D2445&gt;0,VLOOKUP($D2445,Iscrizioni!$A$2:$M$2502,11,FALSE),"-")</f>
        <v>-</v>
      </c>
      <c r="M2445" s="27" t="str">
        <f>IF($D2445&gt;0,VLOOKUP($D2445,Iscrizioni!$A$2:$N$2502,12,FALSE),"-")</f>
        <v>-</v>
      </c>
      <c r="N2445" s="46" t="str">
        <f>IF($D2445&gt;0,VLOOKUP($D2445,Iscrizioni!$A$2:$M$2502,6,FALSE),"-")</f>
        <v>-</v>
      </c>
      <c r="O2445" s="107" t="str">
        <f>IF($D2445&gt;0,VLOOKUP($D2445,Iscrizioni!$A$2:$M$2502,7,FALSE),"-")</f>
        <v>-</v>
      </c>
      <c r="P2445" s="46" t="str">
        <f>IF($D2445&gt;0,VLOOKUP(LEFT($N2445,1),Regione!$A$2:$C$21,2,FALSE),"-")</f>
        <v>-</v>
      </c>
      <c r="Q2445" s="112" t="str">
        <f ca="1">IF($D2445&gt;0,NormalizzaTempo("D",CELL("tipo",$E2445),$E2445),"-")</f>
        <v>-</v>
      </c>
      <c r="R2445" s="27" t="str">
        <f>IF($D2445&gt;0,VLOOKUP($D2445,Iscrizioni!$A$2:$M$2502,13,FALSE),"-")</f>
        <v>-</v>
      </c>
      <c r="S2445" s="112" t="str">
        <f t="shared" si="229"/>
        <v>-</v>
      </c>
      <c r="T2445" s="112" t="str">
        <f>IF($D2445&gt;0,SUMIFS($S$3:$S2445,$X$3:$X2445,1,$J$3:$J2445,$J2445),"-")</f>
        <v>-</v>
      </c>
      <c r="U2445" s="112" t="str">
        <f t="shared" si="230"/>
        <v>-</v>
      </c>
      <c r="V2445" s="112" t="str">
        <f t="shared" si="233"/>
        <v>-</v>
      </c>
      <c r="W2445" s="27" t="str">
        <f>IF(LEN($C2445)=0,IF($D2445&gt;0,COUNTIFS($A$3:$A2445,$A2445),"-"),"Escluso")</f>
        <v>-</v>
      </c>
      <c r="X2445" s="2" t="str">
        <f>IF(LEN($C2445)=0,IF($D2445&gt;0,COUNTIFS($J$3:$J2445,$J2445,$C$3:$C2445,""),"-"),"Escluso")</f>
        <v>-</v>
      </c>
      <c r="Y2445" s="127" t="str">
        <f t="shared" si="231"/>
        <v>-</v>
      </c>
      <c r="Z2445" s="2" t="str">
        <f>IF($D2445&gt;0,COUNTIFS($O$3:$O2445,$O2445,$L$3:$L2445,$L2445,$I$3:$I2445,$I2445),"-")</f>
        <v>-</v>
      </c>
      <c r="AA2445" s="27" t="str">
        <f>IF($D2445&gt;0,IF(OR($Z2445 &gt;1,$L2445&lt;&gt;"Adulti"),0,VLOOKUP($P2445,Regione!$B$2:$C$22,2,FALSE)),"-")</f>
        <v>-</v>
      </c>
      <c r="AB2445" s="27" t="str">
        <f>IF($D2445&gt;0,IF(COUNTIFS($O$3:$O2445,$O2445,$L$3:$L2445,$L2445,$I$3:$I2445,$I2445) &gt;1,0,SUMIFS($Y$3:$Y$2503,$L$3:$L$2503,$L2445,$O$3:$O$2503,$O2445,$I$3:$I$2503,$I2445)),"-")</f>
        <v>-</v>
      </c>
      <c r="AC2445" s="27" t="str">
        <f t="shared" si="228"/>
        <v>-</v>
      </c>
    </row>
    <row r="2446" spans="1:29">
      <c r="A2446" s="12"/>
      <c r="B2446" s="107" t="str">
        <f>IF(COUNTA($A2446)&gt;0,VLOOKUP($A2446,Corsa!$A$1:$F$43,2,FALSE),"-")</f>
        <v>-</v>
      </c>
      <c r="C2446" s="11"/>
      <c r="D2446" s="12"/>
      <c r="E2446" s="12"/>
      <c r="F2446" s="46" t="str">
        <f>IF(COUNTA($A2446)&gt;0,VLOOKUP($A2446,Corsa!$A$1:$F$43,3,FALSE),"-")</f>
        <v>-</v>
      </c>
      <c r="G2446" s="28" t="str">
        <f>IF($D2446&gt;0,VLOOKUP($D2446,Iscrizioni!$A$2:$M$2502,9,FALSE),"-")</f>
        <v>-</v>
      </c>
      <c r="H2446" s="28" t="str">
        <f>IF($D2446&gt;0,VLOOKUP($D2446,Iscrizioni!$A$2:$M$2502,4,FALSE),"-")</f>
        <v>-</v>
      </c>
      <c r="I2446" s="27" t="str">
        <f>IF($D2446&gt;0,VLOOKUP($D2446,Iscrizioni!$A$2:$M$2502,5,FALSE),"-")</f>
        <v>-</v>
      </c>
      <c r="J2446" s="27" t="str">
        <f>IF($D2446&gt;0,VLOOKUP($D2446,Iscrizioni!$A$2:$M$2502,10,FALSE),"-")</f>
        <v>-</v>
      </c>
      <c r="K2446" s="27" t="str">
        <f t="shared" si="232"/>
        <v>-</v>
      </c>
      <c r="L2446" s="46" t="str">
        <f>IF($D2446&gt;0,VLOOKUP($D2446,Iscrizioni!$A$2:$M$2502,11,FALSE),"-")</f>
        <v>-</v>
      </c>
      <c r="M2446" s="27" t="str">
        <f>IF($D2446&gt;0,VLOOKUP($D2446,Iscrizioni!$A$2:$N$2502,12,FALSE),"-")</f>
        <v>-</v>
      </c>
      <c r="N2446" s="46" t="str">
        <f>IF($D2446&gt;0,VLOOKUP($D2446,Iscrizioni!$A$2:$M$2502,6,FALSE),"-")</f>
        <v>-</v>
      </c>
      <c r="O2446" s="107" t="str">
        <f>IF($D2446&gt;0,VLOOKUP($D2446,Iscrizioni!$A$2:$M$2502,7,FALSE),"-")</f>
        <v>-</v>
      </c>
      <c r="P2446" s="46" t="str">
        <f>IF($D2446&gt;0,VLOOKUP(LEFT($N2446,1),Regione!$A$2:$C$21,2,FALSE),"-")</f>
        <v>-</v>
      </c>
      <c r="Q2446" s="112" t="str">
        <f ca="1">IF($D2446&gt;0,NormalizzaTempo("D",CELL("tipo",$E2446),$E2446),"-")</f>
        <v>-</v>
      </c>
      <c r="R2446" s="27" t="str">
        <f>IF($D2446&gt;0,VLOOKUP($D2446,Iscrizioni!$A$2:$M$2502,13,FALSE),"-")</f>
        <v>-</v>
      </c>
      <c r="S2446" s="112" t="str">
        <f t="shared" si="229"/>
        <v>-</v>
      </c>
      <c r="T2446" s="112" t="str">
        <f>IF($D2446&gt;0,SUMIFS($S$3:$S2446,$X$3:$X2446,1,$J$3:$J2446,$J2446),"-")</f>
        <v>-</v>
      </c>
      <c r="U2446" s="112" t="str">
        <f t="shared" si="230"/>
        <v>-</v>
      </c>
      <c r="V2446" s="112" t="str">
        <f t="shared" si="233"/>
        <v>-</v>
      </c>
      <c r="W2446" s="27" t="str">
        <f>IF(LEN($C2446)=0,IF($D2446&gt;0,COUNTIFS($A$3:$A2446,$A2446),"-"),"Escluso")</f>
        <v>-</v>
      </c>
      <c r="X2446" s="2" t="str">
        <f>IF(LEN($C2446)=0,IF($D2446&gt;0,COUNTIFS($J$3:$J2446,$J2446,$C$3:$C2446,""),"-"),"Escluso")</f>
        <v>-</v>
      </c>
      <c r="Y2446" s="127" t="str">
        <f t="shared" si="231"/>
        <v>-</v>
      </c>
      <c r="Z2446" s="2" t="str">
        <f>IF($D2446&gt;0,COUNTIFS($O$3:$O2446,$O2446,$L$3:$L2446,$L2446,$I$3:$I2446,$I2446),"-")</f>
        <v>-</v>
      </c>
      <c r="AA2446" s="27" t="str">
        <f>IF($D2446&gt;0,IF(OR($Z2446 &gt;1,$L2446&lt;&gt;"Adulti"),0,VLOOKUP($P2446,Regione!$B$2:$C$22,2,FALSE)),"-")</f>
        <v>-</v>
      </c>
      <c r="AB2446" s="27" t="str">
        <f>IF($D2446&gt;0,IF(COUNTIFS($O$3:$O2446,$O2446,$L$3:$L2446,$L2446,$I$3:$I2446,$I2446) &gt;1,0,SUMIFS($Y$3:$Y$2503,$L$3:$L$2503,$L2446,$O$3:$O$2503,$O2446,$I$3:$I$2503,$I2446)),"-")</f>
        <v>-</v>
      </c>
      <c r="AC2446" s="27" t="str">
        <f t="shared" si="228"/>
        <v>-</v>
      </c>
    </row>
    <row r="2447" spans="1:29">
      <c r="A2447" s="12"/>
      <c r="B2447" s="107" t="str">
        <f>IF(COUNTA($A2447)&gt;0,VLOOKUP($A2447,Corsa!$A$1:$F$43,2,FALSE),"-")</f>
        <v>-</v>
      </c>
      <c r="C2447" s="11"/>
      <c r="D2447" s="12"/>
      <c r="E2447" s="12"/>
      <c r="F2447" s="46" t="str">
        <f>IF(COUNTA($A2447)&gt;0,VLOOKUP($A2447,Corsa!$A$1:$F$43,3,FALSE),"-")</f>
        <v>-</v>
      </c>
      <c r="G2447" s="28" t="str">
        <f>IF($D2447&gt;0,VLOOKUP($D2447,Iscrizioni!$A$2:$M$2502,9,FALSE),"-")</f>
        <v>-</v>
      </c>
      <c r="H2447" s="28" t="str">
        <f>IF($D2447&gt;0,VLOOKUP($D2447,Iscrizioni!$A$2:$M$2502,4,FALSE),"-")</f>
        <v>-</v>
      </c>
      <c r="I2447" s="27" t="str">
        <f>IF($D2447&gt;0,VLOOKUP($D2447,Iscrizioni!$A$2:$M$2502,5,FALSE),"-")</f>
        <v>-</v>
      </c>
      <c r="J2447" s="27" t="str">
        <f>IF($D2447&gt;0,VLOOKUP($D2447,Iscrizioni!$A$2:$M$2502,10,FALSE),"-")</f>
        <v>-</v>
      </c>
      <c r="K2447" s="27" t="str">
        <f t="shared" si="232"/>
        <v>-</v>
      </c>
      <c r="L2447" s="46" t="str">
        <f>IF($D2447&gt;0,VLOOKUP($D2447,Iscrizioni!$A$2:$M$2502,11,FALSE),"-")</f>
        <v>-</v>
      </c>
      <c r="M2447" s="27" t="str">
        <f>IF($D2447&gt;0,VLOOKUP($D2447,Iscrizioni!$A$2:$N$2502,12,FALSE),"-")</f>
        <v>-</v>
      </c>
      <c r="N2447" s="46" t="str">
        <f>IF($D2447&gt;0,VLOOKUP($D2447,Iscrizioni!$A$2:$M$2502,6,FALSE),"-")</f>
        <v>-</v>
      </c>
      <c r="O2447" s="107" t="str">
        <f>IF($D2447&gt;0,VLOOKUP($D2447,Iscrizioni!$A$2:$M$2502,7,FALSE),"-")</f>
        <v>-</v>
      </c>
      <c r="P2447" s="46" t="str">
        <f>IF($D2447&gt;0,VLOOKUP(LEFT($N2447,1),Regione!$A$2:$C$21,2,FALSE),"-")</f>
        <v>-</v>
      </c>
      <c r="Q2447" s="112" t="str">
        <f ca="1">IF($D2447&gt;0,NormalizzaTempo("D",CELL("tipo",$E2447),$E2447),"-")</f>
        <v>-</v>
      </c>
      <c r="R2447" s="27" t="str">
        <f>IF($D2447&gt;0,VLOOKUP($D2447,Iscrizioni!$A$2:$M$2502,13,FALSE),"-")</f>
        <v>-</v>
      </c>
      <c r="S2447" s="112" t="str">
        <f t="shared" si="229"/>
        <v>-</v>
      </c>
      <c r="T2447" s="112" t="str">
        <f>IF($D2447&gt;0,SUMIFS($S$3:$S2447,$X$3:$X2447,1,$J$3:$J2447,$J2447),"-")</f>
        <v>-</v>
      </c>
      <c r="U2447" s="112" t="str">
        <f t="shared" si="230"/>
        <v>-</v>
      </c>
      <c r="V2447" s="112" t="str">
        <f t="shared" si="233"/>
        <v>-</v>
      </c>
      <c r="W2447" s="27" t="str">
        <f>IF(LEN($C2447)=0,IF($D2447&gt;0,COUNTIFS($A$3:$A2447,$A2447),"-"),"Escluso")</f>
        <v>-</v>
      </c>
      <c r="X2447" s="2" t="str">
        <f>IF(LEN($C2447)=0,IF($D2447&gt;0,COUNTIFS($J$3:$J2447,$J2447,$C$3:$C2447,""),"-"),"Escluso")</f>
        <v>-</v>
      </c>
      <c r="Y2447" s="127" t="str">
        <f t="shared" si="231"/>
        <v>-</v>
      </c>
      <c r="Z2447" s="2" t="str">
        <f>IF($D2447&gt;0,COUNTIFS($O$3:$O2447,$O2447,$L$3:$L2447,$L2447,$I$3:$I2447,$I2447),"-")</f>
        <v>-</v>
      </c>
      <c r="AA2447" s="27" t="str">
        <f>IF($D2447&gt;0,IF(OR($Z2447 &gt;1,$L2447&lt;&gt;"Adulti"),0,VLOOKUP($P2447,Regione!$B$2:$C$22,2,FALSE)),"-")</f>
        <v>-</v>
      </c>
      <c r="AB2447" s="27" t="str">
        <f>IF($D2447&gt;0,IF(COUNTIFS($O$3:$O2447,$O2447,$L$3:$L2447,$L2447,$I$3:$I2447,$I2447) &gt;1,0,SUMIFS($Y$3:$Y$2503,$L$3:$L$2503,$L2447,$O$3:$O$2503,$O2447,$I$3:$I$2503,$I2447)),"-")</f>
        <v>-</v>
      </c>
      <c r="AC2447" s="27" t="str">
        <f t="shared" si="228"/>
        <v>-</v>
      </c>
    </row>
    <row r="2448" spans="1:29" s="1" customFormat="1">
      <c r="A2448" s="13"/>
      <c r="B2448" s="107" t="str">
        <f>IF(COUNTA($A2448)&gt;0,VLOOKUP($A2448,Corsa!$A$1:$F$43,2,FALSE),"-")</f>
        <v>-</v>
      </c>
      <c r="C2448" s="11"/>
      <c r="D2448" s="13"/>
      <c r="E2448" s="13"/>
      <c r="F2448" s="46" t="str">
        <f>IF(COUNTA($A2448)&gt;0,VLOOKUP($A2448,Corsa!$A$1:$F$43,3,FALSE),"-")</f>
        <v>-</v>
      </c>
      <c r="G2448" s="28" t="str">
        <f>IF($D2448&gt;0,VLOOKUP($D2448,Iscrizioni!$A$2:$M$2502,9,FALSE),"-")</f>
        <v>-</v>
      </c>
      <c r="H2448" s="28" t="str">
        <f>IF($D2448&gt;0,VLOOKUP($D2448,Iscrizioni!$A$2:$M$2502,4,FALSE),"-")</f>
        <v>-</v>
      </c>
      <c r="I2448" s="27" t="str">
        <f>IF($D2448&gt;0,VLOOKUP($D2448,Iscrizioni!$A$2:$M$2502,5,FALSE),"-")</f>
        <v>-</v>
      </c>
      <c r="J2448" s="27" t="str">
        <f>IF($D2448&gt;0,VLOOKUP($D2448,Iscrizioni!$A$2:$M$2502,10,FALSE),"-")</f>
        <v>-</v>
      </c>
      <c r="K2448" s="27" t="str">
        <f t="shared" si="232"/>
        <v>-</v>
      </c>
      <c r="L2448" s="46" t="str">
        <f>IF($D2448&gt;0,VLOOKUP($D2448,Iscrizioni!$A$2:$M$2502,11,FALSE),"-")</f>
        <v>-</v>
      </c>
      <c r="M2448" s="27" t="str">
        <f>IF($D2448&gt;0,VLOOKUP($D2448,Iscrizioni!$A$2:$N$2502,12,FALSE),"-")</f>
        <v>-</v>
      </c>
      <c r="N2448" s="46" t="str">
        <f>IF($D2448&gt;0,VLOOKUP($D2448,Iscrizioni!$A$2:$M$2502,6,FALSE),"-")</f>
        <v>-</v>
      </c>
      <c r="O2448" s="107" t="str">
        <f>IF($D2448&gt;0,VLOOKUP($D2448,Iscrizioni!$A$2:$M$2502,7,FALSE),"-")</f>
        <v>-</v>
      </c>
      <c r="P2448" s="46" t="str">
        <f>IF($D2448&gt;0,VLOOKUP(LEFT($N2448,1),Regione!$A$2:$C$21,2,FALSE),"-")</f>
        <v>-</v>
      </c>
      <c r="Q2448" s="112" t="str">
        <f ca="1">IF($D2448&gt;0,NormalizzaTempo("D",CELL("tipo",$E2448),$E2448),"-")</f>
        <v>-</v>
      </c>
      <c r="R2448" s="27" t="str">
        <f>IF($D2448&gt;0,VLOOKUP($D2448,Iscrizioni!$A$2:$M$2502,13,FALSE),"-")</f>
        <v>-</v>
      </c>
      <c r="S2448" s="112" t="str">
        <f t="shared" si="229"/>
        <v>-</v>
      </c>
      <c r="T2448" s="112" t="str">
        <f>IF($D2448&gt;0,SUMIFS($S$3:$S2448,$X$3:$X2448,1,$J$3:$J2448,$J2448),"-")</f>
        <v>-</v>
      </c>
      <c r="U2448" s="112" t="str">
        <f t="shared" si="230"/>
        <v>-</v>
      </c>
      <c r="V2448" s="112" t="str">
        <f t="shared" si="233"/>
        <v>-</v>
      </c>
      <c r="W2448" s="27" t="str">
        <f>IF(LEN($C2448)=0,IF($D2448&gt;0,COUNTIFS($A$3:$A2448,$A2448),"-"),"Escluso")</f>
        <v>-</v>
      </c>
      <c r="X2448" s="2" t="str">
        <f>IF(LEN($C2448)=0,IF($D2448&gt;0,COUNTIFS($J$3:$J2448,$J2448,$C$3:$C2448,""),"-"),"Escluso")</f>
        <v>-</v>
      </c>
      <c r="Y2448" s="127" t="str">
        <f t="shared" si="231"/>
        <v>-</v>
      </c>
      <c r="Z2448" s="2" t="str">
        <f>IF($D2448&gt;0,COUNTIFS($O$3:$O2448,$O2448,$L$3:$L2448,$L2448,$I$3:$I2448,$I2448),"-")</f>
        <v>-</v>
      </c>
      <c r="AA2448" s="27" t="str">
        <f>IF($D2448&gt;0,IF(OR($Z2448 &gt;1,$L2448&lt;&gt;"Adulti"),0,VLOOKUP($P2448,Regione!$B$2:$C$22,2,FALSE)),"-")</f>
        <v>-</v>
      </c>
      <c r="AB2448" s="27" t="str">
        <f>IF($D2448&gt;0,IF(COUNTIFS($O$3:$O2448,$O2448,$L$3:$L2448,$L2448,$I$3:$I2448,$I2448) &gt;1,0,SUMIFS($Y$3:$Y$2503,$L$3:$L$2503,$L2448,$O$3:$O$2503,$O2448,$I$3:$I$2503,$I2448)),"-")</f>
        <v>-</v>
      </c>
      <c r="AC2448" s="27" t="str">
        <f t="shared" ref="AC2448:AC2502" si="234">IF($D2448&gt;0,AA2448+AB2448,"-")</f>
        <v>-</v>
      </c>
    </row>
    <row r="2449" spans="1:29" s="1" customFormat="1">
      <c r="A2449" s="13"/>
      <c r="B2449" s="107" t="str">
        <f>IF(COUNTA($A2449)&gt;0,VLOOKUP($A2449,Corsa!$A$1:$F$43,2,FALSE),"-")</f>
        <v>-</v>
      </c>
      <c r="C2449" s="11"/>
      <c r="D2449" s="13"/>
      <c r="E2449" s="13"/>
      <c r="F2449" s="46" t="str">
        <f>IF(COUNTA($A2449)&gt;0,VLOOKUP($A2449,Corsa!$A$1:$F$43,3,FALSE),"-")</f>
        <v>-</v>
      </c>
      <c r="G2449" s="28" t="str">
        <f>IF($D2449&gt;0,VLOOKUP($D2449,Iscrizioni!$A$2:$M$2502,9,FALSE),"-")</f>
        <v>-</v>
      </c>
      <c r="H2449" s="28" t="str">
        <f>IF($D2449&gt;0,VLOOKUP($D2449,Iscrizioni!$A$2:$M$2502,4,FALSE),"-")</f>
        <v>-</v>
      </c>
      <c r="I2449" s="27" t="str">
        <f>IF($D2449&gt;0,VLOOKUP($D2449,Iscrizioni!$A$2:$M$2502,5,FALSE),"-")</f>
        <v>-</v>
      </c>
      <c r="J2449" s="27" t="str">
        <f>IF($D2449&gt;0,VLOOKUP($D2449,Iscrizioni!$A$2:$M$2502,10,FALSE),"-")</f>
        <v>-</v>
      </c>
      <c r="K2449" s="27" t="str">
        <f t="shared" si="232"/>
        <v>-</v>
      </c>
      <c r="L2449" s="46" t="str">
        <f>IF($D2449&gt;0,VLOOKUP($D2449,Iscrizioni!$A$2:$M$2502,11,FALSE),"-")</f>
        <v>-</v>
      </c>
      <c r="M2449" s="27" t="str">
        <f>IF($D2449&gt;0,VLOOKUP($D2449,Iscrizioni!$A$2:$N$2502,12,FALSE),"-")</f>
        <v>-</v>
      </c>
      <c r="N2449" s="46" t="str">
        <f>IF($D2449&gt;0,VLOOKUP($D2449,Iscrizioni!$A$2:$M$2502,6,FALSE),"-")</f>
        <v>-</v>
      </c>
      <c r="O2449" s="107" t="str">
        <f>IF($D2449&gt;0,VLOOKUP($D2449,Iscrizioni!$A$2:$M$2502,7,FALSE),"-")</f>
        <v>-</v>
      </c>
      <c r="P2449" s="46" t="str">
        <f>IF($D2449&gt;0,VLOOKUP(LEFT($N2449,1),Regione!$A$2:$C$21,2,FALSE),"-")</f>
        <v>-</v>
      </c>
      <c r="Q2449" s="112" t="str">
        <f ca="1">IF($D2449&gt;0,NormalizzaTempo("D",CELL("tipo",$E2449),$E2449),"-")</f>
        <v>-</v>
      </c>
      <c r="R2449" s="27" t="str">
        <f>IF($D2449&gt;0,VLOOKUP($D2449,Iscrizioni!$A$2:$M$2502,13,FALSE),"-")</f>
        <v>-</v>
      </c>
      <c r="S2449" s="112" t="str">
        <f t="shared" ref="S2449:S2502" si="235">IF($D2449&gt;0,CalcolaVelocita(R2449,Q2449*86400),"-")</f>
        <v>-</v>
      </c>
      <c r="T2449" s="112" t="str">
        <f>IF($D2449&gt;0,SUMIFS($S$3:$S2449,$X$3:$X2449,1,$J$3:$J2449,$J2449),"-")</f>
        <v>-</v>
      </c>
      <c r="U2449" s="112" t="str">
        <f t="shared" ref="U2449:U2502" si="236">IF($D2449&gt;0,S2449-T2449,"-")</f>
        <v>-</v>
      </c>
      <c r="V2449" s="112" t="str">
        <f t="shared" si="233"/>
        <v>-</v>
      </c>
      <c r="W2449" s="27" t="str">
        <f>IF(LEN($C2449)=0,IF($D2449&gt;0,COUNTIFS($A$3:$A2449,$A2449),"-"),"Escluso")</f>
        <v>-</v>
      </c>
      <c r="X2449" s="2" t="str">
        <f>IF(LEN($C2449)=0,IF($D2449&gt;0,COUNTIFS($J$3:$J2449,$J2449,$C$3:$C2449,""),"-"),"Escluso")</f>
        <v>-</v>
      </c>
      <c r="Y2449" s="127" t="str">
        <f t="shared" si="231"/>
        <v>-</v>
      </c>
      <c r="Z2449" s="2" t="str">
        <f>IF($D2449&gt;0,COUNTIFS($O$3:$O2449,$O2449,$L$3:$L2449,$L2449,$I$3:$I2449,$I2449),"-")</f>
        <v>-</v>
      </c>
      <c r="AA2449" s="27" t="str">
        <f>IF($D2449&gt;0,IF(OR($Z2449 &gt;1,$L2449&lt;&gt;"Adulti"),0,VLOOKUP($P2449,Regione!$B$2:$C$22,2,FALSE)),"-")</f>
        <v>-</v>
      </c>
      <c r="AB2449" s="27" t="str">
        <f>IF($D2449&gt;0,IF(COUNTIFS($O$3:$O2449,$O2449,$L$3:$L2449,$L2449,$I$3:$I2449,$I2449) &gt;1,0,SUMIFS($Y$3:$Y$2503,$L$3:$L$2503,$L2449,$O$3:$O$2503,$O2449,$I$3:$I$2503,$I2449)),"-")</f>
        <v>-</v>
      </c>
      <c r="AC2449" s="27" t="str">
        <f t="shared" si="234"/>
        <v>-</v>
      </c>
    </row>
    <row r="2450" spans="1:29" s="1" customFormat="1">
      <c r="A2450" s="13"/>
      <c r="B2450" s="107" t="str">
        <f>IF(COUNTA($A2450)&gt;0,VLOOKUP($A2450,Corsa!$A$1:$F$43,2,FALSE),"-")</f>
        <v>-</v>
      </c>
      <c r="C2450" s="11"/>
      <c r="D2450" s="13"/>
      <c r="E2450" s="13"/>
      <c r="F2450" s="46" t="str">
        <f>IF(COUNTA($A2450)&gt;0,VLOOKUP($A2450,Corsa!$A$1:$F$43,3,FALSE),"-")</f>
        <v>-</v>
      </c>
      <c r="G2450" s="28" t="str">
        <f>IF($D2450&gt;0,VLOOKUP($D2450,Iscrizioni!$A$2:$M$2502,9,FALSE),"-")</f>
        <v>-</v>
      </c>
      <c r="H2450" s="28" t="str">
        <f>IF($D2450&gt;0,VLOOKUP($D2450,Iscrizioni!$A$2:$M$2502,4,FALSE),"-")</f>
        <v>-</v>
      </c>
      <c r="I2450" s="27" t="str">
        <f>IF($D2450&gt;0,VLOOKUP($D2450,Iscrizioni!$A$2:$M$2502,5,FALSE),"-")</f>
        <v>-</v>
      </c>
      <c r="J2450" s="27" t="str">
        <f>IF($D2450&gt;0,VLOOKUP($D2450,Iscrizioni!$A$2:$M$2502,10,FALSE),"-")</f>
        <v>-</v>
      </c>
      <c r="K2450" s="27" t="str">
        <f t="shared" si="232"/>
        <v>-</v>
      </c>
      <c r="L2450" s="46" t="str">
        <f>IF($D2450&gt;0,VLOOKUP($D2450,Iscrizioni!$A$2:$M$2502,11,FALSE),"-")</f>
        <v>-</v>
      </c>
      <c r="M2450" s="27" t="str">
        <f>IF($D2450&gt;0,VLOOKUP($D2450,Iscrizioni!$A$2:$N$2502,12,FALSE),"-")</f>
        <v>-</v>
      </c>
      <c r="N2450" s="46" t="str">
        <f>IF($D2450&gt;0,VLOOKUP($D2450,Iscrizioni!$A$2:$M$2502,6,FALSE),"-")</f>
        <v>-</v>
      </c>
      <c r="O2450" s="107" t="str">
        <f>IF($D2450&gt;0,VLOOKUP($D2450,Iscrizioni!$A$2:$M$2502,7,FALSE),"-")</f>
        <v>-</v>
      </c>
      <c r="P2450" s="46" t="str">
        <f>IF($D2450&gt;0,VLOOKUP(LEFT($N2450,1),Regione!$A$2:$C$21,2,FALSE),"-")</f>
        <v>-</v>
      </c>
      <c r="Q2450" s="112" t="str">
        <f ca="1">IF($D2450&gt;0,NormalizzaTempo("D",CELL("tipo",$E2450),$E2450),"-")</f>
        <v>-</v>
      </c>
      <c r="R2450" s="27" t="str">
        <f>IF($D2450&gt;0,VLOOKUP($D2450,Iscrizioni!$A$2:$M$2502,13,FALSE),"-")</f>
        <v>-</v>
      </c>
      <c r="S2450" s="112" t="str">
        <f t="shared" si="235"/>
        <v>-</v>
      </c>
      <c r="T2450" s="112" t="str">
        <f>IF($D2450&gt;0,SUMIFS($S$3:$S2450,$X$3:$X2450,1,$J$3:$J2450,$J2450),"-")</f>
        <v>-</v>
      </c>
      <c r="U2450" s="112" t="str">
        <f t="shared" si="236"/>
        <v>-</v>
      </c>
      <c r="V2450" s="112" t="str">
        <f t="shared" si="233"/>
        <v>-</v>
      </c>
      <c r="W2450" s="27" t="str">
        <f>IF(LEN($C2450)=0,IF($D2450&gt;0,COUNTIFS($A$3:$A2450,$A2450),"-"),"Escluso")</f>
        <v>-</v>
      </c>
      <c r="X2450" s="2" t="str">
        <f>IF(LEN($C2450)=0,IF($D2450&gt;0,COUNTIFS($J$3:$J2450,$J2450,$C$3:$C2450,""),"-"),"Escluso")</f>
        <v>-</v>
      </c>
      <c r="Y2450" s="127" t="str">
        <f t="shared" si="231"/>
        <v>-</v>
      </c>
      <c r="Z2450" s="2" t="str">
        <f>IF($D2450&gt;0,COUNTIFS($O$3:$O2450,$O2450,$L$3:$L2450,$L2450,$I$3:$I2450,$I2450),"-")</f>
        <v>-</v>
      </c>
      <c r="AA2450" s="27" t="str">
        <f>IF($D2450&gt;0,IF(OR($Z2450 &gt;1,$L2450&lt;&gt;"Adulti"),0,VLOOKUP($P2450,Regione!$B$2:$C$22,2,FALSE)),"-")</f>
        <v>-</v>
      </c>
      <c r="AB2450" s="27" t="str">
        <f>IF($D2450&gt;0,IF(COUNTIFS($O$3:$O2450,$O2450,$L$3:$L2450,$L2450,$I$3:$I2450,$I2450) &gt;1,0,SUMIFS($Y$3:$Y$2503,$L$3:$L$2503,$L2450,$O$3:$O$2503,$O2450,$I$3:$I$2503,$I2450)),"-")</f>
        <v>-</v>
      </c>
      <c r="AC2450" s="27" t="str">
        <f t="shared" si="234"/>
        <v>-</v>
      </c>
    </row>
    <row r="2451" spans="1:29" s="1" customFormat="1">
      <c r="A2451" s="13"/>
      <c r="B2451" s="107" t="str">
        <f>IF(COUNTA($A2451)&gt;0,VLOOKUP($A2451,Corsa!$A$1:$F$43,2,FALSE),"-")</f>
        <v>-</v>
      </c>
      <c r="C2451" s="11"/>
      <c r="D2451" s="13"/>
      <c r="E2451" s="13"/>
      <c r="F2451" s="46" t="str">
        <f>IF(COUNTA($A2451)&gt;0,VLOOKUP($A2451,Corsa!$A$1:$F$43,3,FALSE),"-")</f>
        <v>-</v>
      </c>
      <c r="G2451" s="28" t="str">
        <f>IF($D2451&gt;0,VLOOKUP($D2451,Iscrizioni!$A$2:$M$2502,9,FALSE),"-")</f>
        <v>-</v>
      </c>
      <c r="H2451" s="28" t="str">
        <f>IF($D2451&gt;0,VLOOKUP($D2451,Iscrizioni!$A$2:$M$2502,4,FALSE),"-")</f>
        <v>-</v>
      </c>
      <c r="I2451" s="27" t="str">
        <f>IF($D2451&gt;0,VLOOKUP($D2451,Iscrizioni!$A$2:$M$2502,5,FALSE),"-")</f>
        <v>-</v>
      </c>
      <c r="J2451" s="27" t="str">
        <f>IF($D2451&gt;0,VLOOKUP($D2451,Iscrizioni!$A$2:$M$2502,10,FALSE),"-")</f>
        <v>-</v>
      </c>
      <c r="K2451" s="27" t="str">
        <f t="shared" si="232"/>
        <v>-</v>
      </c>
      <c r="L2451" s="46" t="str">
        <f>IF($D2451&gt;0,VLOOKUP($D2451,Iscrizioni!$A$2:$M$2502,11,FALSE),"-")</f>
        <v>-</v>
      </c>
      <c r="M2451" s="27" t="str">
        <f>IF($D2451&gt;0,VLOOKUP($D2451,Iscrizioni!$A$2:$N$2502,12,FALSE),"-")</f>
        <v>-</v>
      </c>
      <c r="N2451" s="46" t="str">
        <f>IF($D2451&gt;0,VLOOKUP($D2451,Iscrizioni!$A$2:$M$2502,6,FALSE),"-")</f>
        <v>-</v>
      </c>
      <c r="O2451" s="107" t="str">
        <f>IF($D2451&gt;0,VLOOKUP($D2451,Iscrizioni!$A$2:$M$2502,7,FALSE),"-")</f>
        <v>-</v>
      </c>
      <c r="P2451" s="46" t="str">
        <f>IF($D2451&gt;0,VLOOKUP(LEFT($N2451,1),Regione!$A$2:$C$21,2,FALSE),"-")</f>
        <v>-</v>
      </c>
      <c r="Q2451" s="112" t="str">
        <f ca="1">IF($D2451&gt;0,NormalizzaTempo("D",CELL("tipo",$E2451),$E2451),"-")</f>
        <v>-</v>
      </c>
      <c r="R2451" s="27" t="str">
        <f>IF($D2451&gt;0,VLOOKUP($D2451,Iscrizioni!$A$2:$M$2502,13,FALSE),"-")</f>
        <v>-</v>
      </c>
      <c r="S2451" s="112" t="str">
        <f t="shared" si="235"/>
        <v>-</v>
      </c>
      <c r="T2451" s="112" t="str">
        <f>IF($D2451&gt;0,SUMIFS($S$3:$S2451,$X$3:$X2451,1,$J$3:$J2451,$J2451),"-")</f>
        <v>-</v>
      </c>
      <c r="U2451" s="112" t="str">
        <f t="shared" si="236"/>
        <v>-</v>
      </c>
      <c r="V2451" s="112" t="str">
        <f t="shared" si="233"/>
        <v>-</v>
      </c>
      <c r="W2451" s="27" t="str">
        <f>IF(LEN($C2451)=0,IF($D2451&gt;0,COUNTIFS($A$3:$A2451,$A2451),"-"),"Escluso")</f>
        <v>-</v>
      </c>
      <c r="X2451" s="2" t="str">
        <f>IF(LEN($C2451)=0,IF($D2451&gt;0,COUNTIFS($J$3:$J2451,$J2451,$C$3:$C2451,""),"-"),"Escluso")</f>
        <v>-</v>
      </c>
      <c r="Y2451" s="127" t="str">
        <f t="shared" si="231"/>
        <v>-</v>
      </c>
      <c r="Z2451" s="2" t="str">
        <f>IF($D2451&gt;0,COUNTIFS($O$3:$O2451,$O2451,$L$3:$L2451,$L2451,$I$3:$I2451,$I2451),"-")</f>
        <v>-</v>
      </c>
      <c r="AA2451" s="27" t="str">
        <f>IF($D2451&gt;0,IF(OR($Z2451 &gt;1,$L2451&lt;&gt;"Adulti"),0,VLOOKUP($P2451,Regione!$B$2:$C$22,2,FALSE)),"-")</f>
        <v>-</v>
      </c>
      <c r="AB2451" s="27" t="str">
        <f>IF($D2451&gt;0,IF(COUNTIFS($O$3:$O2451,$O2451,$L$3:$L2451,$L2451,$I$3:$I2451,$I2451) &gt;1,0,SUMIFS($Y$3:$Y$2503,$L$3:$L$2503,$L2451,$O$3:$O$2503,$O2451,$I$3:$I$2503,$I2451)),"-")</f>
        <v>-</v>
      </c>
      <c r="AC2451" s="27" t="str">
        <f t="shared" si="234"/>
        <v>-</v>
      </c>
    </row>
    <row r="2452" spans="1:29" s="1" customFormat="1">
      <c r="A2452" s="13"/>
      <c r="B2452" s="107" t="str">
        <f>IF(COUNTA($A2452)&gt;0,VLOOKUP($A2452,Corsa!$A$1:$F$43,2,FALSE),"-")</f>
        <v>-</v>
      </c>
      <c r="C2452" s="11"/>
      <c r="D2452" s="13"/>
      <c r="E2452" s="13"/>
      <c r="F2452" s="46" t="str">
        <f>IF(COUNTA($A2452)&gt;0,VLOOKUP($A2452,Corsa!$A$1:$F$43,3,FALSE),"-")</f>
        <v>-</v>
      </c>
      <c r="G2452" s="28" t="str">
        <f>IF($D2452&gt;0,VLOOKUP($D2452,Iscrizioni!$A$2:$M$2502,9,FALSE),"-")</f>
        <v>-</v>
      </c>
      <c r="H2452" s="28" t="str">
        <f>IF($D2452&gt;0,VLOOKUP($D2452,Iscrizioni!$A$2:$M$2502,4,FALSE),"-")</f>
        <v>-</v>
      </c>
      <c r="I2452" s="27" t="str">
        <f>IF($D2452&gt;0,VLOOKUP($D2452,Iscrizioni!$A$2:$M$2502,5,FALSE),"-")</f>
        <v>-</v>
      </c>
      <c r="J2452" s="27" t="str">
        <f>IF($D2452&gt;0,VLOOKUP($D2452,Iscrizioni!$A$2:$M$2502,10,FALSE),"-")</f>
        <v>-</v>
      </c>
      <c r="K2452" s="27" t="str">
        <f t="shared" si="232"/>
        <v>-</v>
      </c>
      <c r="L2452" s="46" t="str">
        <f>IF($D2452&gt;0,VLOOKUP($D2452,Iscrizioni!$A$2:$M$2502,11,FALSE),"-")</f>
        <v>-</v>
      </c>
      <c r="M2452" s="27" t="str">
        <f>IF($D2452&gt;0,VLOOKUP($D2452,Iscrizioni!$A$2:$N$2502,12,FALSE),"-")</f>
        <v>-</v>
      </c>
      <c r="N2452" s="46" t="str">
        <f>IF($D2452&gt;0,VLOOKUP($D2452,Iscrizioni!$A$2:$M$2502,6,FALSE),"-")</f>
        <v>-</v>
      </c>
      <c r="O2452" s="107" t="str">
        <f>IF($D2452&gt;0,VLOOKUP($D2452,Iscrizioni!$A$2:$M$2502,7,FALSE),"-")</f>
        <v>-</v>
      </c>
      <c r="P2452" s="46" t="str">
        <f>IF($D2452&gt;0,VLOOKUP(LEFT($N2452,1),Regione!$A$2:$C$21,2,FALSE),"-")</f>
        <v>-</v>
      </c>
      <c r="Q2452" s="112" t="str">
        <f ca="1">IF($D2452&gt;0,NormalizzaTempo("D",CELL("tipo",$E2452),$E2452),"-")</f>
        <v>-</v>
      </c>
      <c r="R2452" s="27" t="str">
        <f>IF($D2452&gt;0,VLOOKUP($D2452,Iscrizioni!$A$2:$M$2502,13,FALSE),"-")</f>
        <v>-</v>
      </c>
      <c r="S2452" s="112" t="str">
        <f t="shared" si="235"/>
        <v>-</v>
      </c>
      <c r="T2452" s="112" t="str">
        <f>IF($D2452&gt;0,SUMIFS($S$3:$S2452,$X$3:$X2452,1,$J$3:$J2452,$J2452),"-")</f>
        <v>-</v>
      </c>
      <c r="U2452" s="112" t="str">
        <f t="shared" si="236"/>
        <v>-</v>
      </c>
      <c r="V2452" s="112" t="str">
        <f t="shared" si="233"/>
        <v>-</v>
      </c>
      <c r="W2452" s="27" t="str">
        <f>IF(LEN($C2452)=0,IF($D2452&gt;0,COUNTIFS($A$3:$A2452,$A2452),"-"),"Escluso")</f>
        <v>-</v>
      </c>
      <c r="X2452" s="2" t="str">
        <f>IF(LEN($C2452)=0,IF($D2452&gt;0,COUNTIFS($J$3:$J2452,$J2452,$C$3:$C2452,""),"-"),"Escluso")</f>
        <v>-</v>
      </c>
      <c r="Y2452" s="127" t="str">
        <f t="shared" si="231"/>
        <v>-</v>
      </c>
      <c r="Z2452" s="2" t="str">
        <f>IF($D2452&gt;0,COUNTIFS($O$3:$O2452,$O2452,$L$3:$L2452,$L2452,$I$3:$I2452,$I2452),"-")</f>
        <v>-</v>
      </c>
      <c r="AA2452" s="27" t="str">
        <f>IF($D2452&gt;0,IF(OR($Z2452 &gt;1,$L2452&lt;&gt;"Adulti"),0,VLOOKUP($P2452,Regione!$B$2:$C$22,2,FALSE)),"-")</f>
        <v>-</v>
      </c>
      <c r="AB2452" s="27" t="str">
        <f>IF($D2452&gt;0,IF(COUNTIFS($O$3:$O2452,$O2452,$L$3:$L2452,$L2452,$I$3:$I2452,$I2452) &gt;1,0,SUMIFS($Y$3:$Y$2503,$L$3:$L$2503,$L2452,$O$3:$O$2503,$O2452,$I$3:$I$2503,$I2452)),"-")</f>
        <v>-</v>
      </c>
      <c r="AC2452" s="27" t="str">
        <f t="shared" si="234"/>
        <v>-</v>
      </c>
    </row>
    <row r="2453" spans="1:29" s="1" customFormat="1">
      <c r="A2453" s="13"/>
      <c r="B2453" s="107" t="str">
        <f>IF(COUNTA($A2453)&gt;0,VLOOKUP($A2453,Corsa!$A$1:$F$43,2,FALSE),"-")</f>
        <v>-</v>
      </c>
      <c r="C2453" s="11"/>
      <c r="D2453" s="13"/>
      <c r="E2453" s="13"/>
      <c r="F2453" s="46" t="str">
        <f>IF(COUNTA($A2453)&gt;0,VLOOKUP($A2453,Corsa!$A$1:$F$43,3,FALSE),"-")</f>
        <v>-</v>
      </c>
      <c r="G2453" s="28" t="str">
        <f>IF($D2453&gt;0,VLOOKUP($D2453,Iscrizioni!$A$2:$M$2502,9,FALSE),"-")</f>
        <v>-</v>
      </c>
      <c r="H2453" s="28" t="str">
        <f>IF($D2453&gt;0,VLOOKUP($D2453,Iscrizioni!$A$2:$M$2502,4,FALSE),"-")</f>
        <v>-</v>
      </c>
      <c r="I2453" s="27" t="str">
        <f>IF($D2453&gt;0,VLOOKUP($D2453,Iscrizioni!$A$2:$M$2502,5,FALSE),"-")</f>
        <v>-</v>
      </c>
      <c r="J2453" s="27" t="str">
        <f>IF($D2453&gt;0,VLOOKUP($D2453,Iscrizioni!$A$2:$M$2502,10,FALSE),"-")</f>
        <v>-</v>
      </c>
      <c r="K2453" s="27" t="str">
        <f t="shared" si="232"/>
        <v>-</v>
      </c>
      <c r="L2453" s="46" t="str">
        <f>IF($D2453&gt;0,VLOOKUP($D2453,Iscrizioni!$A$2:$M$2502,11,FALSE),"-")</f>
        <v>-</v>
      </c>
      <c r="M2453" s="27" t="str">
        <f>IF($D2453&gt;0,VLOOKUP($D2453,Iscrizioni!$A$2:$N$2502,12,FALSE),"-")</f>
        <v>-</v>
      </c>
      <c r="N2453" s="46" t="str">
        <f>IF($D2453&gt;0,VLOOKUP($D2453,Iscrizioni!$A$2:$M$2502,6,FALSE),"-")</f>
        <v>-</v>
      </c>
      <c r="O2453" s="107" t="str">
        <f>IF($D2453&gt;0,VLOOKUP($D2453,Iscrizioni!$A$2:$M$2502,7,FALSE),"-")</f>
        <v>-</v>
      </c>
      <c r="P2453" s="46" t="str">
        <f>IF($D2453&gt;0,VLOOKUP(LEFT($N2453,1),Regione!$A$2:$C$21,2,FALSE),"-")</f>
        <v>-</v>
      </c>
      <c r="Q2453" s="112" t="str">
        <f ca="1">IF($D2453&gt;0,NormalizzaTempo("D",CELL("tipo",$E2453),$E2453),"-")</f>
        <v>-</v>
      </c>
      <c r="R2453" s="27" t="str">
        <f>IF($D2453&gt;0,VLOOKUP($D2453,Iscrizioni!$A$2:$M$2502,13,FALSE),"-")</f>
        <v>-</v>
      </c>
      <c r="S2453" s="112" t="str">
        <f t="shared" si="235"/>
        <v>-</v>
      </c>
      <c r="T2453" s="112" t="str">
        <f>IF($D2453&gt;0,SUMIFS($S$3:$S2453,$X$3:$X2453,1,$J$3:$J2453,$J2453),"-")</f>
        <v>-</v>
      </c>
      <c r="U2453" s="112" t="str">
        <f t="shared" si="236"/>
        <v>-</v>
      </c>
      <c r="V2453" s="112" t="str">
        <f t="shared" si="233"/>
        <v>-</v>
      </c>
      <c r="W2453" s="27" t="str">
        <f>IF(LEN($C2453)=0,IF($D2453&gt;0,COUNTIFS($A$3:$A2453,$A2453),"-"),"Escluso")</f>
        <v>-</v>
      </c>
      <c r="X2453" s="2" t="str">
        <f>IF(LEN($C2453)=0,IF($D2453&gt;0,COUNTIFS($J$3:$J2453,$J2453,$C$3:$C2453,""),"-"),"Escluso")</f>
        <v>-</v>
      </c>
      <c r="Y2453" s="127" t="str">
        <f t="shared" si="231"/>
        <v>-</v>
      </c>
      <c r="Z2453" s="2" t="str">
        <f>IF($D2453&gt;0,COUNTIFS($O$3:$O2453,$O2453,$L$3:$L2453,$L2453,$I$3:$I2453,$I2453),"-")</f>
        <v>-</v>
      </c>
      <c r="AA2453" s="27" t="str">
        <f>IF($D2453&gt;0,IF(OR($Z2453 &gt;1,$L2453&lt;&gt;"Adulti"),0,VLOOKUP($P2453,Regione!$B$2:$C$22,2,FALSE)),"-")</f>
        <v>-</v>
      </c>
      <c r="AB2453" s="27" t="str">
        <f>IF($D2453&gt;0,IF(COUNTIFS($O$3:$O2453,$O2453,$L$3:$L2453,$L2453,$I$3:$I2453,$I2453) &gt;1,0,SUMIFS($Y$3:$Y$2503,$L$3:$L$2503,$L2453,$O$3:$O$2503,$O2453,$I$3:$I$2503,$I2453)),"-")</f>
        <v>-</v>
      </c>
      <c r="AC2453" s="27" t="str">
        <f t="shared" si="234"/>
        <v>-</v>
      </c>
    </row>
    <row r="2454" spans="1:29" s="1" customFormat="1">
      <c r="A2454" s="13"/>
      <c r="B2454" s="107" t="str">
        <f>IF(COUNTA($A2454)&gt;0,VLOOKUP($A2454,Corsa!$A$1:$F$43,2,FALSE),"-")</f>
        <v>-</v>
      </c>
      <c r="C2454" s="11"/>
      <c r="D2454" s="13"/>
      <c r="E2454" s="13"/>
      <c r="F2454" s="46" t="str">
        <f>IF(COUNTA($A2454)&gt;0,VLOOKUP($A2454,Corsa!$A$1:$F$43,3,FALSE),"-")</f>
        <v>-</v>
      </c>
      <c r="G2454" s="28" t="str">
        <f>IF($D2454&gt;0,VLOOKUP($D2454,Iscrizioni!$A$2:$M$2502,9,FALSE),"-")</f>
        <v>-</v>
      </c>
      <c r="H2454" s="28" t="str">
        <f>IF($D2454&gt;0,VLOOKUP($D2454,Iscrizioni!$A$2:$M$2502,4,FALSE),"-")</f>
        <v>-</v>
      </c>
      <c r="I2454" s="27" t="str">
        <f>IF($D2454&gt;0,VLOOKUP($D2454,Iscrizioni!$A$2:$M$2502,5,FALSE),"-")</f>
        <v>-</v>
      </c>
      <c r="J2454" s="27" t="str">
        <f>IF($D2454&gt;0,VLOOKUP($D2454,Iscrizioni!$A$2:$M$2502,10,FALSE),"-")</f>
        <v>-</v>
      </c>
      <c r="K2454" s="27" t="str">
        <f t="shared" si="232"/>
        <v>-</v>
      </c>
      <c r="L2454" s="46" t="str">
        <f>IF($D2454&gt;0,VLOOKUP($D2454,Iscrizioni!$A$2:$M$2502,11,FALSE),"-")</f>
        <v>-</v>
      </c>
      <c r="M2454" s="27" t="str">
        <f>IF($D2454&gt;0,VLOOKUP($D2454,Iscrizioni!$A$2:$N$2502,12,FALSE),"-")</f>
        <v>-</v>
      </c>
      <c r="N2454" s="46" t="str">
        <f>IF($D2454&gt;0,VLOOKUP($D2454,Iscrizioni!$A$2:$M$2502,6,FALSE),"-")</f>
        <v>-</v>
      </c>
      <c r="O2454" s="107" t="str">
        <f>IF($D2454&gt;0,VLOOKUP($D2454,Iscrizioni!$A$2:$M$2502,7,FALSE),"-")</f>
        <v>-</v>
      </c>
      <c r="P2454" s="46" t="str">
        <f>IF($D2454&gt;0,VLOOKUP(LEFT($N2454,1),Regione!$A$2:$C$21,2,FALSE),"-")</f>
        <v>-</v>
      </c>
      <c r="Q2454" s="112" t="str">
        <f ca="1">IF($D2454&gt;0,NormalizzaTempo("D",CELL("tipo",$E2454),$E2454),"-")</f>
        <v>-</v>
      </c>
      <c r="R2454" s="27" t="str">
        <f>IF($D2454&gt;0,VLOOKUP($D2454,Iscrizioni!$A$2:$M$2502,13,FALSE),"-")</f>
        <v>-</v>
      </c>
      <c r="S2454" s="112" t="str">
        <f t="shared" si="235"/>
        <v>-</v>
      </c>
      <c r="T2454" s="112" t="str">
        <f>IF($D2454&gt;0,SUMIFS($S$3:$S2454,$X$3:$X2454,1,$J$3:$J2454,$J2454),"-")</f>
        <v>-</v>
      </c>
      <c r="U2454" s="112" t="str">
        <f t="shared" si="236"/>
        <v>-</v>
      </c>
      <c r="V2454" s="112" t="str">
        <f t="shared" si="233"/>
        <v>-</v>
      </c>
      <c r="W2454" s="27" t="str">
        <f>IF(LEN($C2454)=0,IF($D2454&gt;0,COUNTIFS($A$3:$A2454,$A2454),"-"),"Escluso")</f>
        <v>-</v>
      </c>
      <c r="X2454" s="2" t="str">
        <f>IF(LEN($C2454)=0,IF($D2454&gt;0,COUNTIFS($J$3:$J2454,$J2454,$C$3:$C2454,""),"-"),"Escluso")</f>
        <v>-</v>
      </c>
      <c r="Y2454" s="127" t="str">
        <f t="shared" si="231"/>
        <v>-</v>
      </c>
      <c r="Z2454" s="2" t="str">
        <f>IF($D2454&gt;0,COUNTIFS($O$3:$O2454,$O2454,$L$3:$L2454,$L2454,$I$3:$I2454,$I2454),"-")</f>
        <v>-</v>
      </c>
      <c r="AA2454" s="27" t="str">
        <f>IF($D2454&gt;0,IF(OR($Z2454 &gt;1,$L2454&lt;&gt;"Adulti"),0,VLOOKUP($P2454,Regione!$B$2:$C$22,2,FALSE)),"-")</f>
        <v>-</v>
      </c>
      <c r="AB2454" s="27" t="str">
        <f>IF($D2454&gt;0,IF(COUNTIFS($O$3:$O2454,$O2454,$L$3:$L2454,$L2454,$I$3:$I2454,$I2454) &gt;1,0,SUMIFS($Y$3:$Y$2503,$L$3:$L$2503,$L2454,$O$3:$O$2503,$O2454,$I$3:$I$2503,$I2454)),"-")</f>
        <v>-</v>
      </c>
      <c r="AC2454" s="27" t="str">
        <f t="shared" si="234"/>
        <v>-</v>
      </c>
    </row>
    <row r="2455" spans="1:29" s="1" customFormat="1">
      <c r="A2455" s="13"/>
      <c r="B2455" s="107" t="str">
        <f>IF(COUNTA($A2455)&gt;0,VLOOKUP($A2455,Corsa!$A$1:$F$43,2,FALSE),"-")</f>
        <v>-</v>
      </c>
      <c r="C2455" s="11"/>
      <c r="D2455" s="13"/>
      <c r="E2455" s="13"/>
      <c r="F2455" s="46" t="str">
        <f>IF(COUNTA($A2455)&gt;0,VLOOKUP($A2455,Corsa!$A$1:$F$43,3,FALSE),"-")</f>
        <v>-</v>
      </c>
      <c r="G2455" s="28" t="str">
        <f>IF($D2455&gt;0,VLOOKUP($D2455,Iscrizioni!$A$2:$M$2502,9,FALSE),"-")</f>
        <v>-</v>
      </c>
      <c r="H2455" s="28" t="str">
        <f>IF($D2455&gt;0,VLOOKUP($D2455,Iscrizioni!$A$2:$M$2502,4,FALSE),"-")</f>
        <v>-</v>
      </c>
      <c r="I2455" s="27" t="str">
        <f>IF($D2455&gt;0,VLOOKUP($D2455,Iscrizioni!$A$2:$M$2502,5,FALSE),"-")</f>
        <v>-</v>
      </c>
      <c r="J2455" s="27" t="str">
        <f>IF($D2455&gt;0,VLOOKUP($D2455,Iscrizioni!$A$2:$M$2502,10,FALSE),"-")</f>
        <v>-</v>
      </c>
      <c r="K2455" s="27" t="str">
        <f t="shared" si="232"/>
        <v>-</v>
      </c>
      <c r="L2455" s="46" t="str">
        <f>IF($D2455&gt;0,VLOOKUP($D2455,Iscrizioni!$A$2:$M$2502,11,FALSE),"-")</f>
        <v>-</v>
      </c>
      <c r="M2455" s="27" t="str">
        <f>IF($D2455&gt;0,VLOOKUP($D2455,Iscrizioni!$A$2:$N$2502,12,FALSE),"-")</f>
        <v>-</v>
      </c>
      <c r="N2455" s="46" t="str">
        <f>IF($D2455&gt;0,VLOOKUP($D2455,Iscrizioni!$A$2:$M$2502,6,FALSE),"-")</f>
        <v>-</v>
      </c>
      <c r="O2455" s="107" t="str">
        <f>IF($D2455&gt;0,VLOOKUP($D2455,Iscrizioni!$A$2:$M$2502,7,FALSE),"-")</f>
        <v>-</v>
      </c>
      <c r="P2455" s="46" t="str">
        <f>IF($D2455&gt;0,VLOOKUP(LEFT($N2455,1),Regione!$A$2:$C$21,2,FALSE),"-")</f>
        <v>-</v>
      </c>
      <c r="Q2455" s="112" t="str">
        <f ca="1">IF($D2455&gt;0,NormalizzaTempo("D",CELL("tipo",$E2455),$E2455),"-")</f>
        <v>-</v>
      </c>
      <c r="R2455" s="27" t="str">
        <f>IF($D2455&gt;0,VLOOKUP($D2455,Iscrizioni!$A$2:$M$2502,13,FALSE),"-")</f>
        <v>-</v>
      </c>
      <c r="S2455" s="112" t="str">
        <f t="shared" si="235"/>
        <v>-</v>
      </c>
      <c r="T2455" s="112" t="str">
        <f>IF($D2455&gt;0,SUMIFS($S$3:$S2455,$X$3:$X2455,1,$J$3:$J2455,$J2455),"-")</f>
        <v>-</v>
      </c>
      <c r="U2455" s="112" t="str">
        <f t="shared" si="236"/>
        <v>-</v>
      </c>
      <c r="V2455" s="112" t="str">
        <f t="shared" si="233"/>
        <v>-</v>
      </c>
      <c r="W2455" s="27" t="str">
        <f>IF(LEN($C2455)=0,IF($D2455&gt;0,COUNTIFS($A$3:$A2455,$A2455),"-"),"Escluso")</f>
        <v>-</v>
      </c>
      <c r="X2455" s="2" t="str">
        <f>IF(LEN($C2455)=0,IF($D2455&gt;0,COUNTIFS($J$3:$J2455,$J2455,$C$3:$C2455,""),"-"),"Escluso")</f>
        <v>-</v>
      </c>
      <c r="Y2455" s="127" t="str">
        <f t="shared" si="231"/>
        <v>-</v>
      </c>
      <c r="Z2455" s="2" t="str">
        <f>IF($D2455&gt;0,COUNTIFS($O$3:$O2455,$O2455,$L$3:$L2455,$L2455,$I$3:$I2455,$I2455),"-")</f>
        <v>-</v>
      </c>
      <c r="AA2455" s="27" t="str">
        <f>IF($D2455&gt;0,IF(OR($Z2455 &gt;1,$L2455&lt;&gt;"Adulti"),0,VLOOKUP($P2455,Regione!$B$2:$C$22,2,FALSE)),"-")</f>
        <v>-</v>
      </c>
      <c r="AB2455" s="27" t="str">
        <f>IF($D2455&gt;0,IF(COUNTIFS($O$3:$O2455,$O2455,$L$3:$L2455,$L2455,$I$3:$I2455,$I2455) &gt;1,0,SUMIFS($Y$3:$Y$2503,$L$3:$L$2503,$L2455,$O$3:$O$2503,$O2455,$I$3:$I$2503,$I2455)),"-")</f>
        <v>-</v>
      </c>
      <c r="AC2455" s="27" t="str">
        <f t="shared" si="234"/>
        <v>-</v>
      </c>
    </row>
    <row r="2456" spans="1:29" s="1" customFormat="1">
      <c r="A2456" s="13"/>
      <c r="B2456" s="107" t="str">
        <f>IF(COUNTA($A2456)&gt;0,VLOOKUP($A2456,Corsa!$A$1:$F$43,2,FALSE),"-")</f>
        <v>-</v>
      </c>
      <c r="C2456" s="11"/>
      <c r="D2456" s="13"/>
      <c r="E2456" s="13"/>
      <c r="F2456" s="46" t="str">
        <f>IF(COUNTA($A2456)&gt;0,VLOOKUP($A2456,Corsa!$A$1:$F$43,3,FALSE),"-")</f>
        <v>-</v>
      </c>
      <c r="G2456" s="28" t="str">
        <f>IF($D2456&gt;0,VLOOKUP($D2456,Iscrizioni!$A$2:$M$2502,9,FALSE),"-")</f>
        <v>-</v>
      </c>
      <c r="H2456" s="28" t="str">
        <f>IF($D2456&gt;0,VLOOKUP($D2456,Iscrizioni!$A$2:$M$2502,4,FALSE),"-")</f>
        <v>-</v>
      </c>
      <c r="I2456" s="27" t="str">
        <f>IF($D2456&gt;0,VLOOKUP($D2456,Iscrizioni!$A$2:$M$2502,5,FALSE),"-")</f>
        <v>-</v>
      </c>
      <c r="J2456" s="27" t="str">
        <f>IF($D2456&gt;0,VLOOKUP($D2456,Iscrizioni!$A$2:$M$2502,10,FALSE),"-")</f>
        <v>-</v>
      </c>
      <c r="K2456" s="27" t="str">
        <f t="shared" si="232"/>
        <v>-</v>
      </c>
      <c r="L2456" s="46" t="str">
        <f>IF($D2456&gt;0,VLOOKUP($D2456,Iscrizioni!$A$2:$M$2502,11,FALSE),"-")</f>
        <v>-</v>
      </c>
      <c r="M2456" s="27" t="str">
        <f>IF($D2456&gt;0,VLOOKUP($D2456,Iscrizioni!$A$2:$N$2502,12,FALSE),"-")</f>
        <v>-</v>
      </c>
      <c r="N2456" s="46" t="str">
        <f>IF($D2456&gt;0,VLOOKUP($D2456,Iscrizioni!$A$2:$M$2502,6,FALSE),"-")</f>
        <v>-</v>
      </c>
      <c r="O2456" s="107" t="str">
        <f>IF($D2456&gt;0,VLOOKUP($D2456,Iscrizioni!$A$2:$M$2502,7,FALSE),"-")</f>
        <v>-</v>
      </c>
      <c r="P2456" s="46" t="str">
        <f>IF($D2456&gt;0,VLOOKUP(LEFT($N2456,1),Regione!$A$2:$C$21,2,FALSE),"-")</f>
        <v>-</v>
      </c>
      <c r="Q2456" s="112" t="str">
        <f ca="1">IF($D2456&gt;0,NormalizzaTempo("D",CELL("tipo",$E2456),$E2456),"-")</f>
        <v>-</v>
      </c>
      <c r="R2456" s="27" t="str">
        <f>IF($D2456&gt;0,VLOOKUP($D2456,Iscrizioni!$A$2:$M$2502,13,FALSE),"-")</f>
        <v>-</v>
      </c>
      <c r="S2456" s="112" t="str">
        <f t="shared" si="235"/>
        <v>-</v>
      </c>
      <c r="T2456" s="112" t="str">
        <f>IF($D2456&gt;0,SUMIFS($S$3:$S2456,$X$3:$X2456,1,$J$3:$J2456,$J2456),"-")</f>
        <v>-</v>
      </c>
      <c r="U2456" s="112" t="str">
        <f t="shared" si="236"/>
        <v>-</v>
      </c>
      <c r="V2456" s="112" t="str">
        <f t="shared" si="233"/>
        <v>-</v>
      </c>
      <c r="W2456" s="27" t="str">
        <f>IF(LEN($C2456)=0,IF($D2456&gt;0,COUNTIFS($A$3:$A2456,$A2456),"-"),"Escluso")</f>
        <v>-</v>
      </c>
      <c r="X2456" s="2" t="str">
        <f>IF(LEN($C2456)=0,IF($D2456&gt;0,COUNTIFS($J$3:$J2456,$J2456,$C$3:$C2456,""),"-"),"Escluso")</f>
        <v>-</v>
      </c>
      <c r="Y2456" s="127" t="str">
        <f t="shared" si="231"/>
        <v>-</v>
      </c>
      <c r="Z2456" s="2" t="str">
        <f>IF($D2456&gt;0,COUNTIFS($O$3:$O2456,$O2456,$L$3:$L2456,$L2456,$I$3:$I2456,$I2456),"-")</f>
        <v>-</v>
      </c>
      <c r="AA2456" s="27" t="str">
        <f>IF($D2456&gt;0,IF(OR($Z2456 &gt;1,$L2456&lt;&gt;"Adulti"),0,VLOOKUP($P2456,Regione!$B$2:$C$22,2,FALSE)),"-")</f>
        <v>-</v>
      </c>
      <c r="AB2456" s="27" t="str">
        <f>IF($D2456&gt;0,IF(COUNTIFS($O$3:$O2456,$O2456,$L$3:$L2456,$L2456,$I$3:$I2456,$I2456) &gt;1,0,SUMIFS($Y$3:$Y$2503,$L$3:$L$2503,$L2456,$O$3:$O$2503,$O2456,$I$3:$I$2503,$I2456)),"-")</f>
        <v>-</v>
      </c>
      <c r="AC2456" s="27" t="str">
        <f t="shared" si="234"/>
        <v>-</v>
      </c>
    </row>
    <row r="2457" spans="1:29" s="1" customFormat="1">
      <c r="A2457" s="13"/>
      <c r="B2457" s="107" t="str">
        <f>IF(COUNTA($A2457)&gt;0,VLOOKUP($A2457,Corsa!$A$1:$F$43,2,FALSE),"-")</f>
        <v>-</v>
      </c>
      <c r="C2457" s="11"/>
      <c r="D2457" s="13"/>
      <c r="E2457" s="13"/>
      <c r="F2457" s="46" t="str">
        <f>IF(COUNTA($A2457)&gt;0,VLOOKUP($A2457,Corsa!$A$1:$F$43,3,FALSE),"-")</f>
        <v>-</v>
      </c>
      <c r="G2457" s="28" t="str">
        <f>IF($D2457&gt;0,VLOOKUP($D2457,Iscrizioni!$A$2:$M$2502,9,FALSE),"-")</f>
        <v>-</v>
      </c>
      <c r="H2457" s="28" t="str">
        <f>IF($D2457&gt;0,VLOOKUP($D2457,Iscrizioni!$A$2:$M$2502,4,FALSE),"-")</f>
        <v>-</v>
      </c>
      <c r="I2457" s="27" t="str">
        <f>IF($D2457&gt;0,VLOOKUP($D2457,Iscrizioni!$A$2:$M$2502,5,FALSE),"-")</f>
        <v>-</v>
      </c>
      <c r="J2457" s="27" t="str">
        <f>IF($D2457&gt;0,VLOOKUP($D2457,Iscrizioni!$A$2:$M$2502,10,FALSE),"-")</f>
        <v>-</v>
      </c>
      <c r="K2457" s="27" t="str">
        <f t="shared" si="232"/>
        <v>-</v>
      </c>
      <c r="L2457" s="46" t="str">
        <f>IF($D2457&gt;0,VLOOKUP($D2457,Iscrizioni!$A$2:$M$2502,11,FALSE),"-")</f>
        <v>-</v>
      </c>
      <c r="M2457" s="27" t="str">
        <f>IF($D2457&gt;0,VLOOKUP($D2457,Iscrizioni!$A$2:$N$2502,12,FALSE),"-")</f>
        <v>-</v>
      </c>
      <c r="N2457" s="46" t="str">
        <f>IF($D2457&gt;0,VLOOKUP($D2457,Iscrizioni!$A$2:$M$2502,6,FALSE),"-")</f>
        <v>-</v>
      </c>
      <c r="O2457" s="107" t="str">
        <f>IF($D2457&gt;0,VLOOKUP($D2457,Iscrizioni!$A$2:$M$2502,7,FALSE),"-")</f>
        <v>-</v>
      </c>
      <c r="P2457" s="46" t="str">
        <f>IF($D2457&gt;0,VLOOKUP(LEFT($N2457,1),Regione!$A$2:$C$21,2,FALSE),"-")</f>
        <v>-</v>
      </c>
      <c r="Q2457" s="112" t="str">
        <f ca="1">IF($D2457&gt;0,NormalizzaTempo("D",CELL("tipo",$E2457),$E2457),"-")</f>
        <v>-</v>
      </c>
      <c r="R2457" s="27" t="str">
        <f>IF($D2457&gt;0,VLOOKUP($D2457,Iscrizioni!$A$2:$M$2502,13,FALSE),"-")</f>
        <v>-</v>
      </c>
      <c r="S2457" s="112" t="str">
        <f t="shared" si="235"/>
        <v>-</v>
      </c>
      <c r="T2457" s="112" t="str">
        <f>IF($D2457&gt;0,SUMIFS($S$3:$S2457,$X$3:$X2457,1,$J$3:$J2457,$J2457),"-")</f>
        <v>-</v>
      </c>
      <c r="U2457" s="112" t="str">
        <f t="shared" si="236"/>
        <v>-</v>
      </c>
      <c r="V2457" s="112" t="str">
        <f t="shared" si="233"/>
        <v>-</v>
      </c>
      <c r="W2457" s="27" t="str">
        <f>IF(LEN($C2457)=0,IF($D2457&gt;0,COUNTIFS($A$3:$A2457,$A2457),"-"),"Escluso")</f>
        <v>-</v>
      </c>
      <c r="X2457" s="2" t="str">
        <f>IF(LEN($C2457)=0,IF($D2457&gt;0,COUNTIFS($J$3:$J2457,$J2457,$C$3:$C2457,""),"-"),"Escluso")</f>
        <v>-</v>
      </c>
      <c r="Y2457" s="127" t="str">
        <f t="shared" si="231"/>
        <v>-</v>
      </c>
      <c r="Z2457" s="2" t="str">
        <f>IF($D2457&gt;0,COUNTIFS($O$3:$O2457,$O2457,$L$3:$L2457,$L2457,$I$3:$I2457,$I2457),"-")</f>
        <v>-</v>
      </c>
      <c r="AA2457" s="27" t="str">
        <f>IF($D2457&gt;0,IF(OR($Z2457 &gt;1,$L2457&lt;&gt;"Adulti"),0,VLOOKUP($P2457,Regione!$B$2:$C$22,2,FALSE)),"-")</f>
        <v>-</v>
      </c>
      <c r="AB2457" s="27" t="str">
        <f>IF($D2457&gt;0,IF(COUNTIFS($O$3:$O2457,$O2457,$L$3:$L2457,$L2457,$I$3:$I2457,$I2457) &gt;1,0,SUMIFS($Y$3:$Y$2503,$L$3:$L$2503,$L2457,$O$3:$O$2503,$O2457,$I$3:$I$2503,$I2457)),"-")</f>
        <v>-</v>
      </c>
      <c r="AC2457" s="27" t="str">
        <f t="shared" si="234"/>
        <v>-</v>
      </c>
    </row>
    <row r="2458" spans="1:29" s="1" customFormat="1">
      <c r="A2458" s="13"/>
      <c r="B2458" s="107" t="str">
        <f>IF(COUNTA($A2458)&gt;0,VLOOKUP($A2458,Corsa!$A$1:$F$43,2,FALSE),"-")</f>
        <v>-</v>
      </c>
      <c r="C2458" s="11"/>
      <c r="D2458" s="13"/>
      <c r="E2458" s="13"/>
      <c r="F2458" s="46" t="str">
        <f>IF(COUNTA($A2458)&gt;0,VLOOKUP($A2458,Corsa!$A$1:$F$43,3,FALSE),"-")</f>
        <v>-</v>
      </c>
      <c r="G2458" s="28" t="str">
        <f>IF($D2458&gt;0,VLOOKUP($D2458,Iscrizioni!$A$2:$M$2502,9,FALSE),"-")</f>
        <v>-</v>
      </c>
      <c r="H2458" s="28" t="str">
        <f>IF($D2458&gt;0,VLOOKUP($D2458,Iscrizioni!$A$2:$M$2502,4,FALSE),"-")</f>
        <v>-</v>
      </c>
      <c r="I2458" s="27" t="str">
        <f>IF($D2458&gt;0,VLOOKUP($D2458,Iscrizioni!$A$2:$M$2502,5,FALSE),"-")</f>
        <v>-</v>
      </c>
      <c r="J2458" s="27" t="str">
        <f>IF($D2458&gt;0,VLOOKUP($D2458,Iscrizioni!$A$2:$M$2502,10,FALSE),"-")</f>
        <v>-</v>
      </c>
      <c r="K2458" s="27" t="str">
        <f t="shared" si="232"/>
        <v>-</v>
      </c>
      <c r="L2458" s="46" t="str">
        <f>IF($D2458&gt;0,VLOOKUP($D2458,Iscrizioni!$A$2:$M$2502,11,FALSE),"-")</f>
        <v>-</v>
      </c>
      <c r="M2458" s="27" t="str">
        <f>IF($D2458&gt;0,VLOOKUP($D2458,Iscrizioni!$A$2:$N$2502,12,FALSE),"-")</f>
        <v>-</v>
      </c>
      <c r="N2458" s="46" t="str">
        <f>IF($D2458&gt;0,VLOOKUP($D2458,Iscrizioni!$A$2:$M$2502,6,FALSE),"-")</f>
        <v>-</v>
      </c>
      <c r="O2458" s="107" t="str">
        <f>IF($D2458&gt;0,VLOOKUP($D2458,Iscrizioni!$A$2:$M$2502,7,FALSE),"-")</f>
        <v>-</v>
      </c>
      <c r="P2458" s="46" t="str">
        <f>IF($D2458&gt;0,VLOOKUP(LEFT($N2458,1),Regione!$A$2:$C$21,2,FALSE),"-")</f>
        <v>-</v>
      </c>
      <c r="Q2458" s="112" t="str">
        <f ca="1">IF($D2458&gt;0,NormalizzaTempo("D",CELL("tipo",$E2458),$E2458),"-")</f>
        <v>-</v>
      </c>
      <c r="R2458" s="27" t="str">
        <f>IF($D2458&gt;0,VLOOKUP($D2458,Iscrizioni!$A$2:$M$2502,13,FALSE),"-")</f>
        <v>-</v>
      </c>
      <c r="S2458" s="112" t="str">
        <f t="shared" si="235"/>
        <v>-</v>
      </c>
      <c r="T2458" s="112" t="str">
        <f>IF($D2458&gt;0,SUMIFS($S$3:$S2458,$X$3:$X2458,1,$J$3:$J2458,$J2458),"-")</f>
        <v>-</v>
      </c>
      <c r="U2458" s="112" t="str">
        <f t="shared" si="236"/>
        <v>-</v>
      </c>
      <c r="V2458" s="112" t="str">
        <f t="shared" si="233"/>
        <v>-</v>
      </c>
      <c r="W2458" s="27" t="str">
        <f>IF(LEN($C2458)=0,IF($D2458&gt;0,COUNTIFS($A$3:$A2458,$A2458),"-"),"Escluso")</f>
        <v>-</v>
      </c>
      <c r="X2458" s="2" t="str">
        <f>IF(LEN($C2458)=0,IF($D2458&gt;0,COUNTIFS($J$3:$J2458,$J2458,$C$3:$C2458,""),"-"),"Escluso")</f>
        <v>-</v>
      </c>
      <c r="Y2458" s="127" t="str">
        <f t="shared" si="231"/>
        <v>-</v>
      </c>
      <c r="Z2458" s="2" t="str">
        <f>IF($D2458&gt;0,COUNTIFS($O$3:$O2458,$O2458,$L$3:$L2458,$L2458,$I$3:$I2458,$I2458),"-")</f>
        <v>-</v>
      </c>
      <c r="AA2458" s="27" t="str">
        <f>IF($D2458&gt;0,IF(OR($Z2458 &gt;1,$L2458&lt;&gt;"Adulti"),0,VLOOKUP($P2458,Regione!$B$2:$C$22,2,FALSE)),"-")</f>
        <v>-</v>
      </c>
      <c r="AB2458" s="27" t="str">
        <f>IF($D2458&gt;0,IF(COUNTIFS($O$3:$O2458,$O2458,$L$3:$L2458,$L2458,$I$3:$I2458,$I2458) &gt;1,0,SUMIFS($Y$3:$Y$2503,$L$3:$L$2503,$L2458,$O$3:$O$2503,$O2458,$I$3:$I$2503,$I2458)),"-")</f>
        <v>-</v>
      </c>
      <c r="AC2458" s="27" t="str">
        <f t="shared" si="234"/>
        <v>-</v>
      </c>
    </row>
    <row r="2459" spans="1:29" s="1" customFormat="1">
      <c r="A2459" s="13"/>
      <c r="B2459" s="107" t="str">
        <f>IF(COUNTA($A2459)&gt;0,VLOOKUP($A2459,Corsa!$A$1:$F$43,2,FALSE),"-")</f>
        <v>-</v>
      </c>
      <c r="C2459" s="11"/>
      <c r="D2459" s="13"/>
      <c r="E2459" s="13"/>
      <c r="F2459" s="46" t="str">
        <f>IF(COUNTA($A2459)&gt;0,VLOOKUP($A2459,Corsa!$A$1:$F$43,3,FALSE),"-")</f>
        <v>-</v>
      </c>
      <c r="G2459" s="28" t="str">
        <f>IF($D2459&gt;0,VLOOKUP($D2459,Iscrizioni!$A$2:$M$2502,9,FALSE),"-")</f>
        <v>-</v>
      </c>
      <c r="H2459" s="28" t="str">
        <f>IF($D2459&gt;0,VLOOKUP($D2459,Iscrizioni!$A$2:$M$2502,4,FALSE),"-")</f>
        <v>-</v>
      </c>
      <c r="I2459" s="27" t="str">
        <f>IF($D2459&gt;0,VLOOKUP($D2459,Iscrizioni!$A$2:$M$2502,5,FALSE),"-")</f>
        <v>-</v>
      </c>
      <c r="J2459" s="27" t="str">
        <f>IF($D2459&gt;0,VLOOKUP($D2459,Iscrizioni!$A$2:$M$2502,10,FALSE),"-")</f>
        <v>-</v>
      </c>
      <c r="K2459" s="27" t="str">
        <f t="shared" si="232"/>
        <v>-</v>
      </c>
      <c r="L2459" s="46" t="str">
        <f>IF($D2459&gt;0,VLOOKUP($D2459,Iscrizioni!$A$2:$M$2502,11,FALSE),"-")</f>
        <v>-</v>
      </c>
      <c r="M2459" s="27" t="str">
        <f>IF($D2459&gt;0,VLOOKUP($D2459,Iscrizioni!$A$2:$N$2502,12,FALSE),"-")</f>
        <v>-</v>
      </c>
      <c r="N2459" s="46" t="str">
        <f>IF($D2459&gt;0,VLOOKUP($D2459,Iscrizioni!$A$2:$M$2502,6,FALSE),"-")</f>
        <v>-</v>
      </c>
      <c r="O2459" s="107" t="str">
        <f>IF($D2459&gt;0,VLOOKUP($D2459,Iscrizioni!$A$2:$M$2502,7,FALSE),"-")</f>
        <v>-</v>
      </c>
      <c r="P2459" s="46" t="str">
        <f>IF($D2459&gt;0,VLOOKUP(LEFT($N2459,1),Regione!$A$2:$C$21,2,FALSE),"-")</f>
        <v>-</v>
      </c>
      <c r="Q2459" s="112" t="str">
        <f ca="1">IF($D2459&gt;0,NormalizzaTempo("D",CELL("tipo",$E2459),$E2459),"-")</f>
        <v>-</v>
      </c>
      <c r="R2459" s="27" t="str">
        <f>IF($D2459&gt;0,VLOOKUP($D2459,Iscrizioni!$A$2:$M$2502,13,FALSE),"-")</f>
        <v>-</v>
      </c>
      <c r="S2459" s="112" t="str">
        <f t="shared" si="235"/>
        <v>-</v>
      </c>
      <c r="T2459" s="112" t="str">
        <f>IF($D2459&gt;0,SUMIFS($S$3:$S2459,$X$3:$X2459,1,$J$3:$J2459,$J2459),"-")</f>
        <v>-</v>
      </c>
      <c r="U2459" s="112" t="str">
        <f t="shared" si="236"/>
        <v>-</v>
      </c>
      <c r="V2459" s="112" t="str">
        <f t="shared" si="233"/>
        <v>-</v>
      </c>
      <c r="W2459" s="27" t="str">
        <f>IF(LEN($C2459)=0,IF($D2459&gt;0,COUNTIFS($A$3:$A2459,$A2459),"-"),"Escluso")</f>
        <v>-</v>
      </c>
      <c r="X2459" s="2" t="str">
        <f>IF(LEN($C2459)=0,IF($D2459&gt;0,COUNTIFS($J$3:$J2459,$J2459,$C$3:$C2459,""),"-"),"Escluso")</f>
        <v>-</v>
      </c>
      <c r="Y2459" s="127" t="str">
        <f t="shared" si="231"/>
        <v>-</v>
      </c>
      <c r="Z2459" s="2" t="str">
        <f>IF($D2459&gt;0,COUNTIFS($O$3:$O2459,$O2459,$L$3:$L2459,$L2459,$I$3:$I2459,$I2459),"-")</f>
        <v>-</v>
      </c>
      <c r="AA2459" s="27" t="str">
        <f>IF($D2459&gt;0,IF(OR($Z2459 &gt;1,$L2459&lt;&gt;"Adulti"),0,VLOOKUP($P2459,Regione!$B$2:$C$22,2,FALSE)),"-")</f>
        <v>-</v>
      </c>
      <c r="AB2459" s="27" t="str">
        <f>IF($D2459&gt;0,IF(COUNTIFS($O$3:$O2459,$O2459,$L$3:$L2459,$L2459,$I$3:$I2459,$I2459) &gt;1,0,SUMIFS($Y$3:$Y$2503,$L$3:$L$2503,$L2459,$O$3:$O$2503,$O2459,$I$3:$I$2503,$I2459)),"-")</f>
        <v>-</v>
      </c>
      <c r="AC2459" s="27" t="str">
        <f t="shared" si="234"/>
        <v>-</v>
      </c>
    </row>
    <row r="2460" spans="1:29" s="1" customFormat="1">
      <c r="A2460" s="13"/>
      <c r="B2460" s="107" t="str">
        <f>IF(COUNTA($A2460)&gt;0,VLOOKUP($A2460,Corsa!$A$1:$F$43,2,FALSE),"-")</f>
        <v>-</v>
      </c>
      <c r="C2460" s="11"/>
      <c r="D2460" s="13"/>
      <c r="E2460" s="13"/>
      <c r="F2460" s="46" t="str">
        <f>IF(COUNTA($A2460)&gt;0,VLOOKUP($A2460,Corsa!$A$1:$F$43,3,FALSE),"-")</f>
        <v>-</v>
      </c>
      <c r="G2460" s="28" t="str">
        <f>IF($D2460&gt;0,VLOOKUP($D2460,Iscrizioni!$A$2:$M$2502,9,FALSE),"-")</f>
        <v>-</v>
      </c>
      <c r="H2460" s="28" t="str">
        <f>IF($D2460&gt;0,VLOOKUP($D2460,Iscrizioni!$A$2:$M$2502,4,FALSE),"-")</f>
        <v>-</v>
      </c>
      <c r="I2460" s="27" t="str">
        <f>IF($D2460&gt;0,VLOOKUP($D2460,Iscrizioni!$A$2:$M$2502,5,FALSE),"-")</f>
        <v>-</v>
      </c>
      <c r="J2460" s="27" t="str">
        <f>IF($D2460&gt;0,VLOOKUP($D2460,Iscrizioni!$A$2:$M$2502,10,FALSE),"-")</f>
        <v>-</v>
      </c>
      <c r="K2460" s="27" t="str">
        <f t="shared" si="232"/>
        <v>-</v>
      </c>
      <c r="L2460" s="46" t="str">
        <f>IF($D2460&gt;0,VLOOKUP($D2460,Iscrizioni!$A$2:$M$2502,11,FALSE),"-")</f>
        <v>-</v>
      </c>
      <c r="M2460" s="27" t="str">
        <f>IF($D2460&gt;0,VLOOKUP($D2460,Iscrizioni!$A$2:$N$2502,12,FALSE),"-")</f>
        <v>-</v>
      </c>
      <c r="N2460" s="46" t="str">
        <f>IF($D2460&gt;0,VLOOKUP($D2460,Iscrizioni!$A$2:$M$2502,6,FALSE),"-")</f>
        <v>-</v>
      </c>
      <c r="O2460" s="107" t="str">
        <f>IF($D2460&gt;0,VLOOKUP($D2460,Iscrizioni!$A$2:$M$2502,7,FALSE),"-")</f>
        <v>-</v>
      </c>
      <c r="P2460" s="46" t="str">
        <f>IF($D2460&gt;0,VLOOKUP(LEFT($N2460,1),Regione!$A$2:$C$21,2,FALSE),"-")</f>
        <v>-</v>
      </c>
      <c r="Q2460" s="112" t="str">
        <f ca="1">IF($D2460&gt;0,NormalizzaTempo("D",CELL("tipo",$E2460),$E2460),"-")</f>
        <v>-</v>
      </c>
      <c r="R2460" s="27" t="str">
        <f>IF($D2460&gt;0,VLOOKUP($D2460,Iscrizioni!$A$2:$M$2502,13,FALSE),"-")</f>
        <v>-</v>
      </c>
      <c r="S2460" s="112" t="str">
        <f t="shared" si="235"/>
        <v>-</v>
      </c>
      <c r="T2460" s="112" t="str">
        <f>IF($D2460&gt;0,SUMIFS($S$3:$S2460,$X$3:$X2460,1,$J$3:$J2460,$J2460),"-")</f>
        <v>-</v>
      </c>
      <c r="U2460" s="112" t="str">
        <f t="shared" si="236"/>
        <v>-</v>
      </c>
      <c r="V2460" s="112" t="str">
        <f t="shared" si="233"/>
        <v>-</v>
      </c>
      <c r="W2460" s="27" t="str">
        <f>IF(LEN($C2460)=0,IF($D2460&gt;0,COUNTIFS($A$3:$A2460,$A2460),"-"),"Escluso")</f>
        <v>-</v>
      </c>
      <c r="X2460" s="2" t="str">
        <f>IF(LEN($C2460)=0,IF($D2460&gt;0,COUNTIFS($J$3:$J2460,$J2460,$C$3:$C2460,""),"-"),"Escluso")</f>
        <v>-</v>
      </c>
      <c r="Y2460" s="127" t="str">
        <f t="shared" si="231"/>
        <v>-</v>
      </c>
      <c r="Z2460" s="2" t="str">
        <f>IF($D2460&gt;0,COUNTIFS($O$3:$O2460,$O2460,$L$3:$L2460,$L2460,$I$3:$I2460,$I2460),"-")</f>
        <v>-</v>
      </c>
      <c r="AA2460" s="27" t="str">
        <f>IF($D2460&gt;0,IF(OR($Z2460 &gt;1,$L2460&lt;&gt;"Adulti"),0,VLOOKUP($P2460,Regione!$B$2:$C$22,2,FALSE)),"-")</f>
        <v>-</v>
      </c>
      <c r="AB2460" s="27" t="str">
        <f>IF($D2460&gt;0,IF(COUNTIFS($O$3:$O2460,$O2460,$L$3:$L2460,$L2460,$I$3:$I2460,$I2460) &gt;1,0,SUMIFS($Y$3:$Y$2503,$L$3:$L$2503,$L2460,$O$3:$O$2503,$O2460,$I$3:$I$2503,$I2460)),"-")</f>
        <v>-</v>
      </c>
      <c r="AC2460" s="27" t="str">
        <f t="shared" si="234"/>
        <v>-</v>
      </c>
    </row>
    <row r="2461" spans="1:29" s="1" customFormat="1">
      <c r="A2461" s="13"/>
      <c r="B2461" s="107" t="str">
        <f>IF(COUNTA($A2461)&gt;0,VLOOKUP($A2461,Corsa!$A$1:$F$43,2,FALSE),"-")</f>
        <v>-</v>
      </c>
      <c r="C2461" s="11"/>
      <c r="D2461" s="13"/>
      <c r="E2461" s="13"/>
      <c r="F2461" s="46" t="str">
        <f>IF(COUNTA($A2461)&gt;0,VLOOKUP($A2461,Corsa!$A$1:$F$43,3,FALSE),"-")</f>
        <v>-</v>
      </c>
      <c r="G2461" s="28" t="str">
        <f>IF($D2461&gt;0,VLOOKUP($D2461,Iscrizioni!$A$2:$M$2502,9,FALSE),"-")</f>
        <v>-</v>
      </c>
      <c r="H2461" s="28" t="str">
        <f>IF($D2461&gt;0,VLOOKUP($D2461,Iscrizioni!$A$2:$M$2502,4,FALSE),"-")</f>
        <v>-</v>
      </c>
      <c r="I2461" s="27" t="str">
        <f>IF($D2461&gt;0,VLOOKUP($D2461,Iscrizioni!$A$2:$M$2502,5,FALSE),"-")</f>
        <v>-</v>
      </c>
      <c r="J2461" s="27" t="str">
        <f>IF($D2461&gt;0,VLOOKUP($D2461,Iscrizioni!$A$2:$M$2502,10,FALSE),"-")</f>
        <v>-</v>
      </c>
      <c r="K2461" s="27" t="str">
        <f t="shared" si="232"/>
        <v>-</v>
      </c>
      <c r="L2461" s="46" t="str">
        <f>IF($D2461&gt;0,VLOOKUP($D2461,Iscrizioni!$A$2:$M$2502,11,FALSE),"-")</f>
        <v>-</v>
      </c>
      <c r="M2461" s="27" t="str">
        <f>IF($D2461&gt;0,VLOOKUP($D2461,Iscrizioni!$A$2:$N$2502,12,FALSE),"-")</f>
        <v>-</v>
      </c>
      <c r="N2461" s="46" t="str">
        <f>IF($D2461&gt;0,VLOOKUP($D2461,Iscrizioni!$A$2:$M$2502,6,FALSE),"-")</f>
        <v>-</v>
      </c>
      <c r="O2461" s="107" t="str">
        <f>IF($D2461&gt;0,VLOOKUP($D2461,Iscrizioni!$A$2:$M$2502,7,FALSE),"-")</f>
        <v>-</v>
      </c>
      <c r="P2461" s="46" t="str">
        <f>IF($D2461&gt;0,VLOOKUP(LEFT($N2461,1),Regione!$A$2:$C$21,2,FALSE),"-")</f>
        <v>-</v>
      </c>
      <c r="Q2461" s="112" t="str">
        <f ca="1">IF($D2461&gt;0,NormalizzaTempo("D",CELL("tipo",$E2461),$E2461),"-")</f>
        <v>-</v>
      </c>
      <c r="R2461" s="27" t="str">
        <f>IF($D2461&gt;0,VLOOKUP($D2461,Iscrizioni!$A$2:$M$2502,13,FALSE),"-")</f>
        <v>-</v>
      </c>
      <c r="S2461" s="112" t="str">
        <f t="shared" si="235"/>
        <v>-</v>
      </c>
      <c r="T2461" s="112" t="str">
        <f>IF($D2461&gt;0,SUMIFS($S$3:$S2461,$X$3:$X2461,1,$J$3:$J2461,$J2461),"-")</f>
        <v>-</v>
      </c>
      <c r="U2461" s="112" t="str">
        <f t="shared" si="236"/>
        <v>-</v>
      </c>
      <c r="V2461" s="112" t="str">
        <f t="shared" si="233"/>
        <v>-</v>
      </c>
      <c r="W2461" s="27" t="str">
        <f>IF(LEN($C2461)=0,IF($D2461&gt;0,COUNTIFS($A$3:$A2461,$A2461),"-"),"Escluso")</f>
        <v>-</v>
      </c>
      <c r="X2461" s="2" t="str">
        <f>IF(LEN($C2461)=0,IF($D2461&gt;0,COUNTIFS($J$3:$J2461,$J2461,$C$3:$C2461,""),"-"),"Escluso")</f>
        <v>-</v>
      </c>
      <c r="Y2461" s="127" t="str">
        <f t="shared" si="231"/>
        <v>-</v>
      </c>
      <c r="Z2461" s="2" t="str">
        <f>IF($D2461&gt;0,COUNTIFS($O$3:$O2461,$O2461,$L$3:$L2461,$L2461,$I$3:$I2461,$I2461),"-")</f>
        <v>-</v>
      </c>
      <c r="AA2461" s="27" t="str">
        <f>IF($D2461&gt;0,IF(OR($Z2461 &gt;1,$L2461&lt;&gt;"Adulti"),0,VLOOKUP($P2461,Regione!$B$2:$C$22,2,FALSE)),"-")</f>
        <v>-</v>
      </c>
      <c r="AB2461" s="27" t="str">
        <f>IF($D2461&gt;0,IF(COUNTIFS($O$3:$O2461,$O2461,$L$3:$L2461,$L2461,$I$3:$I2461,$I2461) &gt;1,0,SUMIFS($Y$3:$Y$2503,$L$3:$L$2503,$L2461,$O$3:$O$2503,$O2461,$I$3:$I$2503,$I2461)),"-")</f>
        <v>-</v>
      </c>
      <c r="AC2461" s="27" t="str">
        <f t="shared" si="234"/>
        <v>-</v>
      </c>
    </row>
    <row r="2462" spans="1:29" s="1" customFormat="1">
      <c r="A2462" s="13"/>
      <c r="B2462" s="107" t="str">
        <f>IF(COUNTA($A2462)&gt;0,VLOOKUP($A2462,Corsa!$A$1:$F$43,2,FALSE),"-")</f>
        <v>-</v>
      </c>
      <c r="C2462" s="11"/>
      <c r="D2462" s="13"/>
      <c r="E2462" s="13"/>
      <c r="F2462" s="46" t="str">
        <f>IF(COUNTA($A2462)&gt;0,VLOOKUP($A2462,Corsa!$A$1:$F$43,3,FALSE),"-")</f>
        <v>-</v>
      </c>
      <c r="G2462" s="28" t="str">
        <f>IF($D2462&gt;0,VLOOKUP($D2462,Iscrizioni!$A$2:$M$2502,9,FALSE),"-")</f>
        <v>-</v>
      </c>
      <c r="H2462" s="28" t="str">
        <f>IF($D2462&gt;0,VLOOKUP($D2462,Iscrizioni!$A$2:$M$2502,4,FALSE),"-")</f>
        <v>-</v>
      </c>
      <c r="I2462" s="27" t="str">
        <f>IF($D2462&gt;0,VLOOKUP($D2462,Iscrizioni!$A$2:$M$2502,5,FALSE),"-")</f>
        <v>-</v>
      </c>
      <c r="J2462" s="27" t="str">
        <f>IF($D2462&gt;0,VLOOKUP($D2462,Iscrizioni!$A$2:$M$2502,10,FALSE),"-")</f>
        <v>-</v>
      </c>
      <c r="K2462" s="27" t="str">
        <f t="shared" si="232"/>
        <v>-</v>
      </c>
      <c r="L2462" s="46" t="str">
        <f>IF($D2462&gt;0,VLOOKUP($D2462,Iscrizioni!$A$2:$M$2502,11,FALSE),"-")</f>
        <v>-</v>
      </c>
      <c r="M2462" s="27" t="str">
        <f>IF($D2462&gt;0,VLOOKUP($D2462,Iscrizioni!$A$2:$N$2502,12,FALSE),"-")</f>
        <v>-</v>
      </c>
      <c r="N2462" s="46" t="str">
        <f>IF($D2462&gt;0,VLOOKUP($D2462,Iscrizioni!$A$2:$M$2502,6,FALSE),"-")</f>
        <v>-</v>
      </c>
      <c r="O2462" s="107" t="str">
        <f>IF($D2462&gt;0,VLOOKUP($D2462,Iscrizioni!$A$2:$M$2502,7,FALSE),"-")</f>
        <v>-</v>
      </c>
      <c r="P2462" s="46" t="str">
        <f>IF($D2462&gt;0,VLOOKUP(LEFT($N2462,1),Regione!$A$2:$C$21,2,FALSE),"-")</f>
        <v>-</v>
      </c>
      <c r="Q2462" s="112" t="str">
        <f ca="1">IF($D2462&gt;0,NormalizzaTempo("D",CELL("tipo",$E2462),$E2462),"-")</f>
        <v>-</v>
      </c>
      <c r="R2462" s="27" t="str">
        <f>IF($D2462&gt;0,VLOOKUP($D2462,Iscrizioni!$A$2:$M$2502,13,FALSE),"-")</f>
        <v>-</v>
      </c>
      <c r="S2462" s="112" t="str">
        <f t="shared" si="235"/>
        <v>-</v>
      </c>
      <c r="T2462" s="112" t="str">
        <f>IF($D2462&gt;0,SUMIFS($S$3:$S2462,$X$3:$X2462,1,$J$3:$J2462,$J2462),"-")</f>
        <v>-</v>
      </c>
      <c r="U2462" s="112" t="str">
        <f t="shared" si="236"/>
        <v>-</v>
      </c>
      <c r="V2462" s="112" t="str">
        <f t="shared" si="233"/>
        <v>-</v>
      </c>
      <c r="W2462" s="27" t="str">
        <f>IF(LEN($C2462)=0,IF($D2462&gt;0,COUNTIFS($A$3:$A2462,$A2462),"-"),"Escluso")</f>
        <v>-</v>
      </c>
      <c r="X2462" s="2" t="str">
        <f>IF(LEN($C2462)=0,IF($D2462&gt;0,COUNTIFS($J$3:$J2462,$J2462,$C$3:$C2462,""),"-"),"Escluso")</f>
        <v>-</v>
      </c>
      <c r="Y2462" s="127" t="str">
        <f t="shared" si="231"/>
        <v>-</v>
      </c>
      <c r="Z2462" s="2" t="str">
        <f>IF($D2462&gt;0,COUNTIFS($O$3:$O2462,$O2462,$L$3:$L2462,$L2462,$I$3:$I2462,$I2462),"-")</f>
        <v>-</v>
      </c>
      <c r="AA2462" s="27" t="str">
        <f>IF($D2462&gt;0,IF(OR($Z2462 &gt;1,$L2462&lt;&gt;"Adulti"),0,VLOOKUP($P2462,Regione!$B$2:$C$22,2,FALSE)),"-")</f>
        <v>-</v>
      </c>
      <c r="AB2462" s="27" t="str">
        <f>IF($D2462&gt;0,IF(COUNTIFS($O$3:$O2462,$O2462,$L$3:$L2462,$L2462,$I$3:$I2462,$I2462) &gt;1,0,SUMIFS($Y$3:$Y$2503,$L$3:$L$2503,$L2462,$O$3:$O$2503,$O2462,$I$3:$I$2503,$I2462)),"-")</f>
        <v>-</v>
      </c>
      <c r="AC2462" s="27" t="str">
        <f t="shared" si="234"/>
        <v>-</v>
      </c>
    </row>
    <row r="2463" spans="1:29" s="1" customFormat="1">
      <c r="A2463" s="13"/>
      <c r="B2463" s="107" t="str">
        <f>IF(COUNTA($A2463)&gt;0,VLOOKUP($A2463,Corsa!$A$1:$F$43,2,FALSE),"-")</f>
        <v>-</v>
      </c>
      <c r="C2463" s="11"/>
      <c r="D2463" s="13"/>
      <c r="E2463" s="13"/>
      <c r="F2463" s="46" t="str">
        <f>IF(COUNTA($A2463)&gt;0,VLOOKUP($A2463,Corsa!$A$1:$F$43,3,FALSE),"-")</f>
        <v>-</v>
      </c>
      <c r="G2463" s="28" t="str">
        <f>IF($D2463&gt;0,VLOOKUP($D2463,Iscrizioni!$A$2:$M$2502,9,FALSE),"-")</f>
        <v>-</v>
      </c>
      <c r="H2463" s="28" t="str">
        <f>IF($D2463&gt;0,VLOOKUP($D2463,Iscrizioni!$A$2:$M$2502,4,FALSE),"-")</f>
        <v>-</v>
      </c>
      <c r="I2463" s="27" t="str">
        <f>IF($D2463&gt;0,VLOOKUP($D2463,Iscrizioni!$A$2:$M$2502,5,FALSE),"-")</f>
        <v>-</v>
      </c>
      <c r="J2463" s="27" t="str">
        <f>IF($D2463&gt;0,VLOOKUP($D2463,Iscrizioni!$A$2:$M$2502,10,FALSE),"-")</f>
        <v>-</v>
      </c>
      <c r="K2463" s="27" t="str">
        <f t="shared" si="232"/>
        <v>-</v>
      </c>
      <c r="L2463" s="46" t="str">
        <f>IF($D2463&gt;0,VLOOKUP($D2463,Iscrizioni!$A$2:$M$2502,11,FALSE),"-")</f>
        <v>-</v>
      </c>
      <c r="M2463" s="27" t="str">
        <f>IF($D2463&gt;0,VLOOKUP($D2463,Iscrizioni!$A$2:$N$2502,12,FALSE),"-")</f>
        <v>-</v>
      </c>
      <c r="N2463" s="46" t="str">
        <f>IF($D2463&gt;0,VLOOKUP($D2463,Iscrizioni!$A$2:$M$2502,6,FALSE),"-")</f>
        <v>-</v>
      </c>
      <c r="O2463" s="107" t="str">
        <f>IF($D2463&gt;0,VLOOKUP($D2463,Iscrizioni!$A$2:$M$2502,7,FALSE),"-")</f>
        <v>-</v>
      </c>
      <c r="P2463" s="46" t="str">
        <f>IF($D2463&gt;0,VLOOKUP(LEFT($N2463,1),Regione!$A$2:$C$21,2,FALSE),"-")</f>
        <v>-</v>
      </c>
      <c r="Q2463" s="112" t="str">
        <f ca="1">IF($D2463&gt;0,NormalizzaTempo("D",CELL("tipo",$E2463),$E2463),"-")</f>
        <v>-</v>
      </c>
      <c r="R2463" s="27" t="str">
        <f>IF($D2463&gt;0,VLOOKUP($D2463,Iscrizioni!$A$2:$M$2502,13,FALSE),"-")</f>
        <v>-</v>
      </c>
      <c r="S2463" s="112" t="str">
        <f t="shared" si="235"/>
        <v>-</v>
      </c>
      <c r="T2463" s="112" t="str">
        <f>IF($D2463&gt;0,SUMIFS($S$3:$S2463,$X$3:$X2463,1,$J$3:$J2463,$J2463),"-")</f>
        <v>-</v>
      </c>
      <c r="U2463" s="112" t="str">
        <f t="shared" si="236"/>
        <v>-</v>
      </c>
      <c r="V2463" s="112" t="str">
        <f t="shared" si="233"/>
        <v>-</v>
      </c>
      <c r="W2463" s="27" t="str">
        <f>IF(LEN($C2463)=0,IF($D2463&gt;0,COUNTIFS($A$3:$A2463,$A2463),"-"),"Escluso")</f>
        <v>-</v>
      </c>
      <c r="X2463" s="2" t="str">
        <f>IF(LEN($C2463)=0,IF($D2463&gt;0,COUNTIFS($J$3:$J2463,$J2463,$C$3:$C2463,""),"-"),"Escluso")</f>
        <v>-</v>
      </c>
      <c r="Y2463" s="127" t="str">
        <f t="shared" si="231"/>
        <v>-</v>
      </c>
      <c r="Z2463" s="2" t="str">
        <f>IF($D2463&gt;0,COUNTIFS($O$3:$O2463,$O2463,$L$3:$L2463,$L2463,$I$3:$I2463,$I2463),"-")</f>
        <v>-</v>
      </c>
      <c r="AA2463" s="27" t="str">
        <f>IF($D2463&gt;0,IF(OR($Z2463 &gt;1,$L2463&lt;&gt;"Adulti"),0,VLOOKUP($P2463,Regione!$B$2:$C$22,2,FALSE)),"-")</f>
        <v>-</v>
      </c>
      <c r="AB2463" s="27" t="str">
        <f>IF($D2463&gt;0,IF(COUNTIFS($O$3:$O2463,$O2463,$L$3:$L2463,$L2463,$I$3:$I2463,$I2463) &gt;1,0,SUMIFS($Y$3:$Y$2503,$L$3:$L$2503,$L2463,$O$3:$O$2503,$O2463,$I$3:$I$2503,$I2463)),"-")</f>
        <v>-</v>
      </c>
      <c r="AC2463" s="27" t="str">
        <f t="shared" si="234"/>
        <v>-</v>
      </c>
    </row>
    <row r="2464" spans="1:29" s="1" customFormat="1">
      <c r="A2464" s="13"/>
      <c r="B2464" s="107" t="str">
        <f>IF(COUNTA($A2464)&gt;0,VLOOKUP($A2464,Corsa!$A$1:$F$43,2,FALSE),"-")</f>
        <v>-</v>
      </c>
      <c r="C2464" s="11"/>
      <c r="D2464" s="13"/>
      <c r="E2464" s="13"/>
      <c r="F2464" s="46" t="str">
        <f>IF(COUNTA($A2464)&gt;0,VLOOKUP($A2464,Corsa!$A$1:$F$43,3,FALSE),"-")</f>
        <v>-</v>
      </c>
      <c r="G2464" s="28" t="str">
        <f>IF($D2464&gt;0,VLOOKUP($D2464,Iscrizioni!$A$2:$M$2502,9,FALSE),"-")</f>
        <v>-</v>
      </c>
      <c r="H2464" s="28" t="str">
        <f>IF($D2464&gt;0,VLOOKUP($D2464,Iscrizioni!$A$2:$M$2502,4,FALSE),"-")</f>
        <v>-</v>
      </c>
      <c r="I2464" s="27" t="str">
        <f>IF($D2464&gt;0,VLOOKUP($D2464,Iscrizioni!$A$2:$M$2502,5,FALSE),"-")</f>
        <v>-</v>
      </c>
      <c r="J2464" s="27" t="str">
        <f>IF($D2464&gt;0,VLOOKUP($D2464,Iscrizioni!$A$2:$M$2502,10,FALSE),"-")</f>
        <v>-</v>
      </c>
      <c r="K2464" s="27" t="str">
        <f t="shared" si="232"/>
        <v>-</v>
      </c>
      <c r="L2464" s="46" t="str">
        <f>IF($D2464&gt;0,VLOOKUP($D2464,Iscrizioni!$A$2:$M$2502,11,FALSE),"-")</f>
        <v>-</v>
      </c>
      <c r="M2464" s="27" t="str">
        <f>IF($D2464&gt;0,VLOOKUP($D2464,Iscrizioni!$A$2:$N$2502,12,FALSE),"-")</f>
        <v>-</v>
      </c>
      <c r="N2464" s="46" t="str">
        <f>IF($D2464&gt;0,VLOOKUP($D2464,Iscrizioni!$A$2:$M$2502,6,FALSE),"-")</f>
        <v>-</v>
      </c>
      <c r="O2464" s="107" t="str">
        <f>IF($D2464&gt;0,VLOOKUP($D2464,Iscrizioni!$A$2:$M$2502,7,FALSE),"-")</f>
        <v>-</v>
      </c>
      <c r="P2464" s="46" t="str">
        <f>IF($D2464&gt;0,VLOOKUP(LEFT($N2464,1),Regione!$A$2:$C$21,2,FALSE),"-")</f>
        <v>-</v>
      </c>
      <c r="Q2464" s="112" t="str">
        <f ca="1">IF($D2464&gt;0,NormalizzaTempo("D",CELL("tipo",$E2464),$E2464),"-")</f>
        <v>-</v>
      </c>
      <c r="R2464" s="27" t="str">
        <f>IF($D2464&gt;0,VLOOKUP($D2464,Iscrizioni!$A$2:$M$2502,13,FALSE),"-")</f>
        <v>-</v>
      </c>
      <c r="S2464" s="112" t="str">
        <f t="shared" si="235"/>
        <v>-</v>
      </c>
      <c r="T2464" s="112" t="str">
        <f>IF($D2464&gt;0,SUMIFS($S$3:$S2464,$X$3:$X2464,1,$J$3:$J2464,$J2464),"-")</f>
        <v>-</v>
      </c>
      <c r="U2464" s="112" t="str">
        <f t="shared" si="236"/>
        <v>-</v>
      </c>
      <c r="V2464" s="112" t="str">
        <f t="shared" si="233"/>
        <v>-</v>
      </c>
      <c r="W2464" s="27" t="str">
        <f>IF(LEN($C2464)=0,IF($D2464&gt;0,COUNTIFS($A$3:$A2464,$A2464),"-"),"Escluso")</f>
        <v>-</v>
      </c>
      <c r="X2464" s="2" t="str">
        <f>IF(LEN($C2464)=0,IF($D2464&gt;0,COUNTIFS($J$3:$J2464,$J2464,$C$3:$C2464,""),"-"),"Escluso")</f>
        <v>-</v>
      </c>
      <c r="Y2464" s="127" t="str">
        <f t="shared" si="231"/>
        <v>-</v>
      </c>
      <c r="Z2464" s="2" t="str">
        <f>IF($D2464&gt;0,COUNTIFS($O$3:$O2464,$O2464,$L$3:$L2464,$L2464,$I$3:$I2464,$I2464),"-")</f>
        <v>-</v>
      </c>
      <c r="AA2464" s="27" t="str">
        <f>IF($D2464&gt;0,IF(OR($Z2464 &gt;1,$L2464&lt;&gt;"Adulti"),0,VLOOKUP($P2464,Regione!$B$2:$C$22,2,FALSE)),"-")</f>
        <v>-</v>
      </c>
      <c r="AB2464" s="27" t="str">
        <f>IF($D2464&gt;0,IF(COUNTIFS($O$3:$O2464,$O2464,$L$3:$L2464,$L2464,$I$3:$I2464,$I2464) &gt;1,0,SUMIFS($Y$3:$Y$2503,$L$3:$L$2503,$L2464,$O$3:$O$2503,$O2464,$I$3:$I$2503,$I2464)),"-")</f>
        <v>-</v>
      </c>
      <c r="AC2464" s="27" t="str">
        <f t="shared" si="234"/>
        <v>-</v>
      </c>
    </row>
    <row r="2465" spans="1:29" s="1" customFormat="1">
      <c r="A2465" s="13"/>
      <c r="B2465" s="107" t="str">
        <f>IF(COUNTA($A2465)&gt;0,VLOOKUP($A2465,Corsa!$A$1:$F$43,2,FALSE),"-")</f>
        <v>-</v>
      </c>
      <c r="C2465" s="11"/>
      <c r="D2465" s="13"/>
      <c r="E2465" s="13"/>
      <c r="F2465" s="46" t="str">
        <f>IF(COUNTA($A2465)&gt;0,VLOOKUP($A2465,Corsa!$A$1:$F$43,3,FALSE),"-")</f>
        <v>-</v>
      </c>
      <c r="G2465" s="28" t="str">
        <f>IF($D2465&gt;0,VLOOKUP($D2465,Iscrizioni!$A$2:$M$2502,9,FALSE),"-")</f>
        <v>-</v>
      </c>
      <c r="H2465" s="28" t="str">
        <f>IF($D2465&gt;0,VLOOKUP($D2465,Iscrizioni!$A$2:$M$2502,4,FALSE),"-")</f>
        <v>-</v>
      </c>
      <c r="I2465" s="27" t="str">
        <f>IF($D2465&gt;0,VLOOKUP($D2465,Iscrizioni!$A$2:$M$2502,5,FALSE),"-")</f>
        <v>-</v>
      </c>
      <c r="J2465" s="27" t="str">
        <f>IF($D2465&gt;0,VLOOKUP($D2465,Iscrizioni!$A$2:$M$2502,10,FALSE),"-")</f>
        <v>-</v>
      </c>
      <c r="K2465" s="27" t="str">
        <f t="shared" si="232"/>
        <v>-</v>
      </c>
      <c r="L2465" s="46" t="str">
        <f>IF($D2465&gt;0,VLOOKUP($D2465,Iscrizioni!$A$2:$M$2502,11,FALSE),"-")</f>
        <v>-</v>
      </c>
      <c r="M2465" s="27" t="str">
        <f>IF($D2465&gt;0,VLOOKUP($D2465,Iscrizioni!$A$2:$N$2502,12,FALSE),"-")</f>
        <v>-</v>
      </c>
      <c r="N2465" s="46" t="str">
        <f>IF($D2465&gt;0,VLOOKUP($D2465,Iscrizioni!$A$2:$M$2502,6,FALSE),"-")</f>
        <v>-</v>
      </c>
      <c r="O2465" s="107" t="str">
        <f>IF($D2465&gt;0,VLOOKUP($D2465,Iscrizioni!$A$2:$M$2502,7,FALSE),"-")</f>
        <v>-</v>
      </c>
      <c r="P2465" s="46" t="str">
        <f>IF($D2465&gt;0,VLOOKUP(LEFT($N2465,1),Regione!$A$2:$C$21,2,FALSE),"-")</f>
        <v>-</v>
      </c>
      <c r="Q2465" s="112" t="str">
        <f ca="1">IF($D2465&gt;0,NormalizzaTempo("D",CELL("tipo",$E2465),$E2465),"-")</f>
        <v>-</v>
      </c>
      <c r="R2465" s="27" t="str">
        <f>IF($D2465&gt;0,VLOOKUP($D2465,Iscrizioni!$A$2:$M$2502,13,FALSE),"-")</f>
        <v>-</v>
      </c>
      <c r="S2465" s="112" t="str">
        <f t="shared" si="235"/>
        <v>-</v>
      </c>
      <c r="T2465" s="112" t="str">
        <f>IF($D2465&gt;0,SUMIFS($S$3:$S2465,$X$3:$X2465,1,$J$3:$J2465,$J2465),"-")</f>
        <v>-</v>
      </c>
      <c r="U2465" s="112" t="str">
        <f t="shared" si="236"/>
        <v>-</v>
      </c>
      <c r="V2465" s="112" t="str">
        <f t="shared" si="233"/>
        <v>-</v>
      </c>
      <c r="W2465" s="27" t="str">
        <f>IF(LEN($C2465)=0,IF($D2465&gt;0,COUNTIFS($A$3:$A2465,$A2465),"-"),"Escluso")</f>
        <v>-</v>
      </c>
      <c r="X2465" s="2" t="str">
        <f>IF(LEN($C2465)=0,IF($D2465&gt;0,COUNTIFS($J$3:$J2465,$J2465,$C$3:$C2465,""),"-"),"Escluso")</f>
        <v>-</v>
      </c>
      <c r="Y2465" s="127" t="str">
        <f t="shared" si="231"/>
        <v>-</v>
      </c>
      <c r="Z2465" s="2" t="str">
        <f>IF($D2465&gt;0,COUNTIFS($O$3:$O2465,$O2465,$L$3:$L2465,$L2465,$I$3:$I2465,$I2465),"-")</f>
        <v>-</v>
      </c>
      <c r="AA2465" s="27" t="str">
        <f>IF($D2465&gt;0,IF(OR($Z2465 &gt;1,$L2465&lt;&gt;"Adulti"),0,VLOOKUP($P2465,Regione!$B$2:$C$22,2,FALSE)),"-")</f>
        <v>-</v>
      </c>
      <c r="AB2465" s="27" t="str">
        <f>IF($D2465&gt;0,IF(COUNTIFS($O$3:$O2465,$O2465,$L$3:$L2465,$L2465,$I$3:$I2465,$I2465) &gt;1,0,SUMIFS($Y$3:$Y$2503,$L$3:$L$2503,$L2465,$O$3:$O$2503,$O2465,$I$3:$I$2503,$I2465)),"-")</f>
        <v>-</v>
      </c>
      <c r="AC2465" s="27" t="str">
        <f t="shared" si="234"/>
        <v>-</v>
      </c>
    </row>
    <row r="2466" spans="1:29" s="1" customFormat="1">
      <c r="A2466" s="13"/>
      <c r="B2466" s="107" t="str">
        <f>IF(COUNTA($A2466)&gt;0,VLOOKUP($A2466,Corsa!$A$1:$F$43,2,FALSE),"-")</f>
        <v>-</v>
      </c>
      <c r="C2466" s="11"/>
      <c r="D2466" s="13"/>
      <c r="E2466" s="13"/>
      <c r="F2466" s="46" t="str">
        <f>IF(COUNTA($A2466)&gt;0,VLOOKUP($A2466,Corsa!$A$1:$F$43,3,FALSE),"-")</f>
        <v>-</v>
      </c>
      <c r="G2466" s="28" t="str">
        <f>IF($D2466&gt;0,VLOOKUP($D2466,Iscrizioni!$A$2:$M$2502,9,FALSE),"-")</f>
        <v>-</v>
      </c>
      <c r="H2466" s="28" t="str">
        <f>IF($D2466&gt;0,VLOOKUP($D2466,Iscrizioni!$A$2:$M$2502,4,FALSE),"-")</f>
        <v>-</v>
      </c>
      <c r="I2466" s="27" t="str">
        <f>IF($D2466&gt;0,VLOOKUP($D2466,Iscrizioni!$A$2:$M$2502,5,FALSE),"-")</f>
        <v>-</v>
      </c>
      <c r="J2466" s="27" t="str">
        <f>IF($D2466&gt;0,VLOOKUP($D2466,Iscrizioni!$A$2:$M$2502,10,FALSE),"-")</f>
        <v>-</v>
      </c>
      <c r="K2466" s="27" t="str">
        <f t="shared" si="232"/>
        <v>-</v>
      </c>
      <c r="L2466" s="46" t="str">
        <f>IF($D2466&gt;0,VLOOKUP($D2466,Iscrizioni!$A$2:$M$2502,11,FALSE),"-")</f>
        <v>-</v>
      </c>
      <c r="M2466" s="27" t="str">
        <f>IF($D2466&gt;0,VLOOKUP($D2466,Iscrizioni!$A$2:$N$2502,12,FALSE),"-")</f>
        <v>-</v>
      </c>
      <c r="N2466" s="46" t="str">
        <f>IF($D2466&gt;0,VLOOKUP($D2466,Iscrizioni!$A$2:$M$2502,6,FALSE),"-")</f>
        <v>-</v>
      </c>
      <c r="O2466" s="107" t="str">
        <f>IF($D2466&gt;0,VLOOKUP($D2466,Iscrizioni!$A$2:$M$2502,7,FALSE),"-")</f>
        <v>-</v>
      </c>
      <c r="P2466" s="46" t="str">
        <f>IF($D2466&gt;0,VLOOKUP(LEFT($N2466,1),Regione!$A$2:$C$21,2,FALSE),"-")</f>
        <v>-</v>
      </c>
      <c r="Q2466" s="112" t="str">
        <f ca="1">IF($D2466&gt;0,NormalizzaTempo("D",CELL("tipo",$E2466),$E2466),"-")</f>
        <v>-</v>
      </c>
      <c r="R2466" s="27" t="str">
        <f>IF($D2466&gt;0,VLOOKUP($D2466,Iscrizioni!$A$2:$M$2502,13,FALSE),"-")</f>
        <v>-</v>
      </c>
      <c r="S2466" s="112" t="str">
        <f t="shared" si="235"/>
        <v>-</v>
      </c>
      <c r="T2466" s="112" t="str">
        <f>IF($D2466&gt;0,SUMIFS($S$3:$S2466,$X$3:$X2466,1,$J$3:$J2466,$J2466),"-")</f>
        <v>-</v>
      </c>
      <c r="U2466" s="112" t="str">
        <f t="shared" si="236"/>
        <v>-</v>
      </c>
      <c r="V2466" s="112" t="str">
        <f t="shared" si="233"/>
        <v>-</v>
      </c>
      <c r="W2466" s="27" t="str">
        <f>IF(LEN($C2466)=0,IF($D2466&gt;0,COUNTIFS($A$3:$A2466,$A2466),"-"),"Escluso")</f>
        <v>-</v>
      </c>
      <c r="X2466" s="2" t="str">
        <f>IF(LEN($C2466)=0,IF($D2466&gt;0,COUNTIFS($J$3:$J2466,$J2466,$C$3:$C2466,""),"-"),"Escluso")</f>
        <v>-</v>
      </c>
      <c r="Y2466" s="127" t="str">
        <f t="shared" si="231"/>
        <v>-</v>
      </c>
      <c r="Z2466" s="2" t="str">
        <f>IF($D2466&gt;0,COUNTIFS($O$3:$O2466,$O2466,$L$3:$L2466,$L2466,$I$3:$I2466,$I2466),"-")</f>
        <v>-</v>
      </c>
      <c r="AA2466" s="27" t="str">
        <f>IF($D2466&gt;0,IF(OR($Z2466 &gt;1,$L2466&lt;&gt;"Adulti"),0,VLOOKUP($P2466,Regione!$B$2:$C$22,2,FALSE)),"-")</f>
        <v>-</v>
      </c>
      <c r="AB2466" s="27" t="str">
        <f>IF($D2466&gt;0,IF(COUNTIFS($O$3:$O2466,$O2466,$L$3:$L2466,$L2466,$I$3:$I2466,$I2466) &gt;1,0,SUMIFS($Y$3:$Y$2503,$L$3:$L$2503,$L2466,$O$3:$O$2503,$O2466,$I$3:$I$2503,$I2466)),"-")</f>
        <v>-</v>
      </c>
      <c r="AC2466" s="27" t="str">
        <f t="shared" si="234"/>
        <v>-</v>
      </c>
    </row>
    <row r="2467" spans="1:29" s="1" customFormat="1">
      <c r="A2467" s="13"/>
      <c r="B2467" s="107" t="str">
        <f>IF(COUNTA($A2467)&gt;0,VLOOKUP($A2467,Corsa!$A$1:$F$43,2,FALSE),"-")</f>
        <v>-</v>
      </c>
      <c r="C2467" s="11"/>
      <c r="D2467" s="13"/>
      <c r="E2467" s="13"/>
      <c r="F2467" s="46" t="str">
        <f>IF(COUNTA($A2467)&gt;0,VLOOKUP($A2467,Corsa!$A$1:$F$43,3,FALSE),"-")</f>
        <v>-</v>
      </c>
      <c r="G2467" s="28" t="str">
        <f>IF($D2467&gt;0,VLOOKUP($D2467,Iscrizioni!$A$2:$M$2502,9,FALSE),"-")</f>
        <v>-</v>
      </c>
      <c r="H2467" s="28" t="str">
        <f>IF($D2467&gt;0,VLOOKUP($D2467,Iscrizioni!$A$2:$M$2502,4,FALSE),"-")</f>
        <v>-</v>
      </c>
      <c r="I2467" s="27" t="str">
        <f>IF($D2467&gt;0,VLOOKUP($D2467,Iscrizioni!$A$2:$M$2502,5,FALSE),"-")</f>
        <v>-</v>
      </c>
      <c r="J2467" s="27" t="str">
        <f>IF($D2467&gt;0,VLOOKUP($D2467,Iscrizioni!$A$2:$M$2502,10,FALSE),"-")</f>
        <v>-</v>
      </c>
      <c r="K2467" s="27" t="str">
        <f t="shared" si="232"/>
        <v>-</v>
      </c>
      <c r="L2467" s="46" t="str">
        <f>IF($D2467&gt;0,VLOOKUP($D2467,Iscrizioni!$A$2:$M$2502,11,FALSE),"-")</f>
        <v>-</v>
      </c>
      <c r="M2467" s="27" t="str">
        <f>IF($D2467&gt;0,VLOOKUP($D2467,Iscrizioni!$A$2:$N$2502,12,FALSE),"-")</f>
        <v>-</v>
      </c>
      <c r="N2467" s="46" t="str">
        <f>IF($D2467&gt;0,VLOOKUP($D2467,Iscrizioni!$A$2:$M$2502,6,FALSE),"-")</f>
        <v>-</v>
      </c>
      <c r="O2467" s="107" t="str">
        <f>IF($D2467&gt;0,VLOOKUP($D2467,Iscrizioni!$A$2:$M$2502,7,FALSE),"-")</f>
        <v>-</v>
      </c>
      <c r="P2467" s="46" t="str">
        <f>IF($D2467&gt;0,VLOOKUP(LEFT($N2467,1),Regione!$A$2:$C$21,2,FALSE),"-")</f>
        <v>-</v>
      </c>
      <c r="Q2467" s="112" t="str">
        <f ca="1">IF($D2467&gt;0,NormalizzaTempo("D",CELL("tipo",$E2467),$E2467),"-")</f>
        <v>-</v>
      </c>
      <c r="R2467" s="27" t="str">
        <f>IF($D2467&gt;0,VLOOKUP($D2467,Iscrizioni!$A$2:$M$2502,13,FALSE),"-")</f>
        <v>-</v>
      </c>
      <c r="S2467" s="112" t="str">
        <f t="shared" si="235"/>
        <v>-</v>
      </c>
      <c r="T2467" s="112" t="str">
        <f>IF($D2467&gt;0,SUMIFS($S$3:$S2467,$X$3:$X2467,1,$J$3:$J2467,$J2467),"-")</f>
        <v>-</v>
      </c>
      <c r="U2467" s="112" t="str">
        <f t="shared" si="236"/>
        <v>-</v>
      </c>
      <c r="V2467" s="112" t="str">
        <f t="shared" si="233"/>
        <v>-</v>
      </c>
      <c r="W2467" s="27" t="str">
        <f>IF(LEN($C2467)=0,IF($D2467&gt;0,COUNTIFS($A$3:$A2467,$A2467),"-"),"Escluso")</f>
        <v>-</v>
      </c>
      <c r="X2467" s="2" t="str">
        <f>IF(LEN($C2467)=0,IF($D2467&gt;0,COUNTIFS($J$3:$J2467,$J2467,$C$3:$C2467,""),"-"),"Escluso")</f>
        <v>-</v>
      </c>
      <c r="Y2467" s="127" t="str">
        <f t="shared" si="231"/>
        <v>-</v>
      </c>
      <c r="Z2467" s="2" t="str">
        <f>IF($D2467&gt;0,COUNTIFS($O$3:$O2467,$O2467,$L$3:$L2467,$L2467,$I$3:$I2467,$I2467),"-")</f>
        <v>-</v>
      </c>
      <c r="AA2467" s="27" t="str">
        <f>IF($D2467&gt;0,IF(OR($Z2467 &gt;1,$L2467&lt;&gt;"Adulti"),0,VLOOKUP($P2467,Regione!$B$2:$C$22,2,FALSE)),"-")</f>
        <v>-</v>
      </c>
      <c r="AB2467" s="27" t="str">
        <f>IF($D2467&gt;0,IF(COUNTIFS($O$3:$O2467,$O2467,$L$3:$L2467,$L2467,$I$3:$I2467,$I2467) &gt;1,0,SUMIFS($Y$3:$Y$2503,$L$3:$L$2503,$L2467,$O$3:$O$2503,$O2467,$I$3:$I$2503,$I2467)),"-")</f>
        <v>-</v>
      </c>
      <c r="AC2467" s="27" t="str">
        <f t="shared" si="234"/>
        <v>-</v>
      </c>
    </row>
    <row r="2468" spans="1:29" s="1" customFormat="1">
      <c r="A2468" s="13"/>
      <c r="B2468" s="107" t="str">
        <f>IF(COUNTA($A2468)&gt;0,VLOOKUP($A2468,Corsa!$A$1:$F$43,2,FALSE),"-")</f>
        <v>-</v>
      </c>
      <c r="C2468" s="11"/>
      <c r="D2468" s="13"/>
      <c r="E2468" s="13"/>
      <c r="F2468" s="46" t="str">
        <f>IF(COUNTA($A2468)&gt;0,VLOOKUP($A2468,Corsa!$A$1:$F$43,3,FALSE),"-")</f>
        <v>-</v>
      </c>
      <c r="G2468" s="28" t="str">
        <f>IF($D2468&gt;0,VLOOKUP($D2468,Iscrizioni!$A$2:$M$2502,9,FALSE),"-")</f>
        <v>-</v>
      </c>
      <c r="H2468" s="28" t="str">
        <f>IF($D2468&gt;0,VLOOKUP($D2468,Iscrizioni!$A$2:$M$2502,4,FALSE),"-")</f>
        <v>-</v>
      </c>
      <c r="I2468" s="27" t="str">
        <f>IF($D2468&gt;0,VLOOKUP($D2468,Iscrizioni!$A$2:$M$2502,5,FALSE),"-")</f>
        <v>-</v>
      </c>
      <c r="J2468" s="27" t="str">
        <f>IF($D2468&gt;0,VLOOKUP($D2468,Iscrizioni!$A$2:$M$2502,10,FALSE),"-")</f>
        <v>-</v>
      </c>
      <c r="K2468" s="27" t="str">
        <f t="shared" si="232"/>
        <v>-</v>
      </c>
      <c r="L2468" s="46" t="str">
        <f>IF($D2468&gt;0,VLOOKUP($D2468,Iscrizioni!$A$2:$M$2502,11,FALSE),"-")</f>
        <v>-</v>
      </c>
      <c r="M2468" s="27" t="str">
        <f>IF($D2468&gt;0,VLOOKUP($D2468,Iscrizioni!$A$2:$N$2502,12,FALSE),"-")</f>
        <v>-</v>
      </c>
      <c r="N2468" s="46" t="str">
        <f>IF($D2468&gt;0,VLOOKUP($D2468,Iscrizioni!$A$2:$M$2502,6,FALSE),"-")</f>
        <v>-</v>
      </c>
      <c r="O2468" s="107" t="str">
        <f>IF($D2468&gt;0,VLOOKUP($D2468,Iscrizioni!$A$2:$M$2502,7,FALSE),"-")</f>
        <v>-</v>
      </c>
      <c r="P2468" s="46" t="str">
        <f>IF($D2468&gt;0,VLOOKUP(LEFT($N2468,1),Regione!$A$2:$C$21,2,FALSE),"-")</f>
        <v>-</v>
      </c>
      <c r="Q2468" s="112" t="str">
        <f ca="1">IF($D2468&gt;0,NormalizzaTempo("D",CELL("tipo",$E2468),$E2468),"-")</f>
        <v>-</v>
      </c>
      <c r="R2468" s="27" t="str">
        <f>IF($D2468&gt;0,VLOOKUP($D2468,Iscrizioni!$A$2:$M$2502,13,FALSE),"-")</f>
        <v>-</v>
      </c>
      <c r="S2468" s="112" t="str">
        <f t="shared" si="235"/>
        <v>-</v>
      </c>
      <c r="T2468" s="112" t="str">
        <f>IF($D2468&gt;0,SUMIFS($S$3:$S2468,$X$3:$X2468,1,$J$3:$J2468,$J2468),"-")</f>
        <v>-</v>
      </c>
      <c r="U2468" s="112" t="str">
        <f t="shared" si="236"/>
        <v>-</v>
      </c>
      <c r="V2468" s="112" t="str">
        <f t="shared" si="233"/>
        <v>-</v>
      </c>
      <c r="W2468" s="27" t="str">
        <f>IF(LEN($C2468)=0,IF($D2468&gt;0,COUNTIFS($A$3:$A2468,$A2468),"-"),"Escluso")</f>
        <v>-</v>
      </c>
      <c r="X2468" s="2" t="str">
        <f>IF(LEN($C2468)=0,IF($D2468&gt;0,COUNTIFS($J$3:$J2468,$J2468,$C$3:$C2468,""),"-"),"Escluso")</f>
        <v>-</v>
      </c>
      <c r="Y2468" s="127" t="str">
        <f t="shared" si="231"/>
        <v>-</v>
      </c>
      <c r="Z2468" s="2" t="str">
        <f>IF($D2468&gt;0,COUNTIFS($O$3:$O2468,$O2468,$L$3:$L2468,$L2468,$I$3:$I2468,$I2468),"-")</f>
        <v>-</v>
      </c>
      <c r="AA2468" s="27" t="str">
        <f>IF($D2468&gt;0,IF(OR($Z2468 &gt;1,$L2468&lt;&gt;"Adulti"),0,VLOOKUP($P2468,Regione!$B$2:$C$22,2,FALSE)),"-")</f>
        <v>-</v>
      </c>
      <c r="AB2468" s="27" t="str">
        <f>IF($D2468&gt;0,IF(COUNTIFS($O$3:$O2468,$O2468,$L$3:$L2468,$L2468,$I$3:$I2468,$I2468) &gt;1,0,SUMIFS($Y$3:$Y$2503,$L$3:$L$2503,$L2468,$O$3:$O$2503,$O2468,$I$3:$I$2503,$I2468)),"-")</f>
        <v>-</v>
      </c>
      <c r="AC2468" s="27" t="str">
        <f t="shared" si="234"/>
        <v>-</v>
      </c>
    </row>
    <row r="2469" spans="1:29" s="1" customFormat="1">
      <c r="A2469" s="13"/>
      <c r="B2469" s="107" t="str">
        <f>IF(COUNTA($A2469)&gt;0,VLOOKUP($A2469,Corsa!$A$1:$F$43,2,FALSE),"-")</f>
        <v>-</v>
      </c>
      <c r="C2469" s="11"/>
      <c r="D2469" s="13"/>
      <c r="E2469" s="13"/>
      <c r="F2469" s="46" t="str">
        <f>IF(COUNTA($A2469)&gt;0,VLOOKUP($A2469,Corsa!$A$1:$F$43,3,FALSE),"-")</f>
        <v>-</v>
      </c>
      <c r="G2469" s="28" t="str">
        <f>IF($D2469&gt;0,VLOOKUP($D2469,Iscrizioni!$A$2:$M$2502,9,FALSE),"-")</f>
        <v>-</v>
      </c>
      <c r="H2469" s="28" t="str">
        <f>IF($D2469&gt;0,VLOOKUP($D2469,Iscrizioni!$A$2:$M$2502,4,FALSE),"-")</f>
        <v>-</v>
      </c>
      <c r="I2469" s="27" t="str">
        <f>IF($D2469&gt;0,VLOOKUP($D2469,Iscrizioni!$A$2:$M$2502,5,FALSE),"-")</f>
        <v>-</v>
      </c>
      <c r="J2469" s="27" t="str">
        <f>IF($D2469&gt;0,VLOOKUP($D2469,Iscrizioni!$A$2:$M$2502,10,FALSE),"-")</f>
        <v>-</v>
      </c>
      <c r="K2469" s="27" t="str">
        <f t="shared" si="232"/>
        <v>-</v>
      </c>
      <c r="L2469" s="46" t="str">
        <f>IF($D2469&gt;0,VLOOKUP($D2469,Iscrizioni!$A$2:$M$2502,11,FALSE),"-")</f>
        <v>-</v>
      </c>
      <c r="M2469" s="27" t="str">
        <f>IF($D2469&gt;0,VLOOKUP($D2469,Iscrizioni!$A$2:$N$2502,12,FALSE),"-")</f>
        <v>-</v>
      </c>
      <c r="N2469" s="46" t="str">
        <f>IF($D2469&gt;0,VLOOKUP($D2469,Iscrizioni!$A$2:$M$2502,6,FALSE),"-")</f>
        <v>-</v>
      </c>
      <c r="O2469" s="107" t="str">
        <f>IF($D2469&gt;0,VLOOKUP($D2469,Iscrizioni!$A$2:$M$2502,7,FALSE),"-")</f>
        <v>-</v>
      </c>
      <c r="P2469" s="46" t="str">
        <f>IF($D2469&gt;0,VLOOKUP(LEFT($N2469,1),Regione!$A$2:$C$21,2,FALSE),"-")</f>
        <v>-</v>
      </c>
      <c r="Q2469" s="112" t="str">
        <f ca="1">IF($D2469&gt;0,NormalizzaTempo("D",CELL("tipo",$E2469),$E2469),"-")</f>
        <v>-</v>
      </c>
      <c r="R2469" s="27" t="str">
        <f>IF($D2469&gt;0,VLOOKUP($D2469,Iscrizioni!$A$2:$M$2502,13,FALSE),"-")</f>
        <v>-</v>
      </c>
      <c r="S2469" s="112" t="str">
        <f t="shared" si="235"/>
        <v>-</v>
      </c>
      <c r="T2469" s="112" t="str">
        <f>IF($D2469&gt;0,SUMIFS($S$3:$S2469,$X$3:$X2469,1,$J$3:$J2469,$J2469),"-")</f>
        <v>-</v>
      </c>
      <c r="U2469" s="112" t="str">
        <f t="shared" si="236"/>
        <v>-</v>
      </c>
      <c r="V2469" s="112" t="str">
        <f t="shared" si="233"/>
        <v>-</v>
      </c>
      <c r="W2469" s="27" t="str">
        <f>IF(LEN($C2469)=0,IF($D2469&gt;0,COUNTIFS($A$3:$A2469,$A2469),"-"),"Escluso")</f>
        <v>-</v>
      </c>
      <c r="X2469" s="2" t="str">
        <f>IF(LEN($C2469)=0,IF($D2469&gt;0,COUNTIFS($J$3:$J2469,$J2469,$C$3:$C2469,""),"-"),"Escluso")</f>
        <v>-</v>
      </c>
      <c r="Y2469" s="127" t="str">
        <f t="shared" si="231"/>
        <v>-</v>
      </c>
      <c r="Z2469" s="2" t="str">
        <f>IF($D2469&gt;0,COUNTIFS($O$3:$O2469,$O2469,$L$3:$L2469,$L2469,$I$3:$I2469,$I2469),"-")</f>
        <v>-</v>
      </c>
      <c r="AA2469" s="27" t="str">
        <f>IF($D2469&gt;0,IF(OR($Z2469 &gt;1,$L2469&lt;&gt;"Adulti"),0,VLOOKUP($P2469,Regione!$B$2:$C$22,2,FALSE)),"-")</f>
        <v>-</v>
      </c>
      <c r="AB2469" s="27" t="str">
        <f>IF($D2469&gt;0,IF(COUNTIFS($O$3:$O2469,$O2469,$L$3:$L2469,$L2469,$I$3:$I2469,$I2469) &gt;1,0,SUMIFS($Y$3:$Y$2503,$L$3:$L$2503,$L2469,$O$3:$O$2503,$O2469,$I$3:$I$2503,$I2469)),"-")</f>
        <v>-</v>
      </c>
      <c r="AC2469" s="27" t="str">
        <f t="shared" si="234"/>
        <v>-</v>
      </c>
    </row>
    <row r="2470" spans="1:29" s="1" customFormat="1">
      <c r="A2470" s="13"/>
      <c r="B2470" s="107" t="str">
        <f>IF(COUNTA($A2470)&gt;0,VLOOKUP($A2470,Corsa!$A$1:$F$43,2,FALSE),"-")</f>
        <v>-</v>
      </c>
      <c r="C2470" s="11"/>
      <c r="D2470" s="13"/>
      <c r="E2470" s="13"/>
      <c r="F2470" s="46" t="str">
        <f>IF(COUNTA($A2470)&gt;0,VLOOKUP($A2470,Corsa!$A$1:$F$43,3,FALSE),"-")</f>
        <v>-</v>
      </c>
      <c r="G2470" s="28" t="str">
        <f>IF($D2470&gt;0,VLOOKUP($D2470,Iscrizioni!$A$2:$M$2502,9,FALSE),"-")</f>
        <v>-</v>
      </c>
      <c r="H2470" s="28" t="str">
        <f>IF($D2470&gt;0,VLOOKUP($D2470,Iscrizioni!$A$2:$M$2502,4,FALSE),"-")</f>
        <v>-</v>
      </c>
      <c r="I2470" s="27" t="str">
        <f>IF($D2470&gt;0,VLOOKUP($D2470,Iscrizioni!$A$2:$M$2502,5,FALSE),"-")</f>
        <v>-</v>
      </c>
      <c r="J2470" s="27" t="str">
        <f>IF($D2470&gt;0,VLOOKUP($D2470,Iscrizioni!$A$2:$M$2502,10,FALSE),"-")</f>
        <v>-</v>
      </c>
      <c r="K2470" s="27" t="str">
        <f t="shared" si="232"/>
        <v>-</v>
      </c>
      <c r="L2470" s="46" t="str">
        <f>IF($D2470&gt;0,VLOOKUP($D2470,Iscrizioni!$A$2:$M$2502,11,FALSE),"-")</f>
        <v>-</v>
      </c>
      <c r="M2470" s="27" t="str">
        <f>IF($D2470&gt;0,VLOOKUP($D2470,Iscrizioni!$A$2:$N$2502,12,FALSE),"-")</f>
        <v>-</v>
      </c>
      <c r="N2470" s="46" t="str">
        <f>IF($D2470&gt;0,VLOOKUP($D2470,Iscrizioni!$A$2:$M$2502,6,FALSE),"-")</f>
        <v>-</v>
      </c>
      <c r="O2470" s="107" t="str">
        <f>IF($D2470&gt;0,VLOOKUP($D2470,Iscrizioni!$A$2:$M$2502,7,FALSE),"-")</f>
        <v>-</v>
      </c>
      <c r="P2470" s="46" t="str">
        <f>IF($D2470&gt;0,VLOOKUP(LEFT($N2470,1),Regione!$A$2:$C$21,2,FALSE),"-")</f>
        <v>-</v>
      </c>
      <c r="Q2470" s="112" t="str">
        <f ca="1">IF($D2470&gt;0,NormalizzaTempo("D",CELL("tipo",$E2470),$E2470),"-")</f>
        <v>-</v>
      </c>
      <c r="R2470" s="27" t="str">
        <f>IF($D2470&gt;0,VLOOKUP($D2470,Iscrizioni!$A$2:$M$2502,13,FALSE),"-")</f>
        <v>-</v>
      </c>
      <c r="S2470" s="112" t="str">
        <f t="shared" si="235"/>
        <v>-</v>
      </c>
      <c r="T2470" s="112" t="str">
        <f>IF($D2470&gt;0,SUMIFS($S$3:$S2470,$X$3:$X2470,1,$J$3:$J2470,$J2470),"-")</f>
        <v>-</v>
      </c>
      <c r="U2470" s="112" t="str">
        <f t="shared" si="236"/>
        <v>-</v>
      </c>
      <c r="V2470" s="112" t="str">
        <f t="shared" si="233"/>
        <v>-</v>
      </c>
      <c r="W2470" s="27" t="str">
        <f>IF(LEN($C2470)=0,IF($D2470&gt;0,COUNTIFS($A$3:$A2470,$A2470),"-"),"Escluso")</f>
        <v>-</v>
      </c>
      <c r="X2470" s="2" t="str">
        <f>IF(LEN($C2470)=0,IF($D2470&gt;0,COUNTIFS($J$3:$J2470,$J2470,$C$3:$C2470,""),"-"),"Escluso")</f>
        <v>-</v>
      </c>
      <c r="Y2470" s="127" t="str">
        <f t="shared" si="231"/>
        <v>-</v>
      </c>
      <c r="Z2470" s="2" t="str">
        <f>IF($D2470&gt;0,COUNTIFS($O$3:$O2470,$O2470,$L$3:$L2470,$L2470,$I$3:$I2470,$I2470),"-")</f>
        <v>-</v>
      </c>
      <c r="AA2470" s="27" t="str">
        <f>IF($D2470&gt;0,IF(OR($Z2470 &gt;1,$L2470&lt;&gt;"Adulti"),0,VLOOKUP($P2470,Regione!$B$2:$C$22,2,FALSE)),"-")</f>
        <v>-</v>
      </c>
      <c r="AB2470" s="27" t="str">
        <f>IF($D2470&gt;0,IF(COUNTIFS($O$3:$O2470,$O2470,$L$3:$L2470,$L2470,$I$3:$I2470,$I2470) &gt;1,0,SUMIFS($Y$3:$Y$2503,$L$3:$L$2503,$L2470,$O$3:$O$2503,$O2470,$I$3:$I$2503,$I2470)),"-")</f>
        <v>-</v>
      </c>
      <c r="AC2470" s="27" t="str">
        <f t="shared" si="234"/>
        <v>-</v>
      </c>
    </row>
    <row r="2471" spans="1:29" s="1" customFormat="1">
      <c r="A2471" s="13"/>
      <c r="B2471" s="107" t="str">
        <f>IF(COUNTA($A2471)&gt;0,VLOOKUP($A2471,Corsa!$A$1:$F$43,2,FALSE),"-")</f>
        <v>-</v>
      </c>
      <c r="C2471" s="11"/>
      <c r="D2471" s="13"/>
      <c r="E2471" s="13"/>
      <c r="F2471" s="46" t="str">
        <f>IF(COUNTA($A2471)&gt;0,VLOOKUP($A2471,Corsa!$A$1:$F$43,3,FALSE),"-")</f>
        <v>-</v>
      </c>
      <c r="G2471" s="28" t="str">
        <f>IF($D2471&gt;0,VLOOKUP($D2471,Iscrizioni!$A$2:$M$2502,9,FALSE),"-")</f>
        <v>-</v>
      </c>
      <c r="H2471" s="28" t="str">
        <f>IF($D2471&gt;0,VLOOKUP($D2471,Iscrizioni!$A$2:$M$2502,4,FALSE),"-")</f>
        <v>-</v>
      </c>
      <c r="I2471" s="27" t="str">
        <f>IF($D2471&gt;0,VLOOKUP($D2471,Iscrizioni!$A$2:$M$2502,5,FALSE),"-")</f>
        <v>-</v>
      </c>
      <c r="J2471" s="27" t="str">
        <f>IF($D2471&gt;0,VLOOKUP($D2471,Iscrizioni!$A$2:$M$2502,10,FALSE),"-")</f>
        <v>-</v>
      </c>
      <c r="K2471" s="27" t="str">
        <f t="shared" si="232"/>
        <v>-</v>
      </c>
      <c r="L2471" s="46" t="str">
        <f>IF($D2471&gt;0,VLOOKUP($D2471,Iscrizioni!$A$2:$M$2502,11,FALSE),"-")</f>
        <v>-</v>
      </c>
      <c r="M2471" s="27" t="str">
        <f>IF($D2471&gt;0,VLOOKUP($D2471,Iscrizioni!$A$2:$N$2502,12,FALSE),"-")</f>
        <v>-</v>
      </c>
      <c r="N2471" s="46" t="str">
        <f>IF($D2471&gt;0,VLOOKUP($D2471,Iscrizioni!$A$2:$M$2502,6,FALSE),"-")</f>
        <v>-</v>
      </c>
      <c r="O2471" s="107" t="str">
        <f>IF($D2471&gt;0,VLOOKUP($D2471,Iscrizioni!$A$2:$M$2502,7,FALSE),"-")</f>
        <v>-</v>
      </c>
      <c r="P2471" s="46" t="str">
        <f>IF($D2471&gt;0,VLOOKUP(LEFT($N2471,1),Regione!$A$2:$C$21,2,FALSE),"-")</f>
        <v>-</v>
      </c>
      <c r="Q2471" s="112" t="str">
        <f ca="1">IF($D2471&gt;0,NormalizzaTempo("D",CELL("tipo",$E2471),$E2471),"-")</f>
        <v>-</v>
      </c>
      <c r="R2471" s="27" t="str">
        <f>IF($D2471&gt;0,VLOOKUP($D2471,Iscrizioni!$A$2:$M$2502,13,FALSE),"-")</f>
        <v>-</v>
      </c>
      <c r="S2471" s="112" t="str">
        <f t="shared" si="235"/>
        <v>-</v>
      </c>
      <c r="T2471" s="112" t="str">
        <f>IF($D2471&gt;0,SUMIFS($S$3:$S2471,$X$3:$X2471,1,$J$3:$J2471,$J2471),"-")</f>
        <v>-</v>
      </c>
      <c r="U2471" s="112" t="str">
        <f t="shared" si="236"/>
        <v>-</v>
      </c>
      <c r="V2471" s="112" t="str">
        <f t="shared" si="233"/>
        <v>-</v>
      </c>
      <c r="W2471" s="27" t="str">
        <f>IF(LEN($C2471)=0,IF($D2471&gt;0,COUNTIFS($A$3:$A2471,$A2471),"-"),"Escluso")</f>
        <v>-</v>
      </c>
      <c r="X2471" s="2" t="str">
        <f>IF(LEN($C2471)=0,IF($D2471&gt;0,COUNTIFS($J$3:$J2471,$J2471,$C$3:$C2471,""),"-"),"Escluso")</f>
        <v>-</v>
      </c>
      <c r="Y2471" s="127" t="str">
        <f t="shared" si="231"/>
        <v>-</v>
      </c>
      <c r="Z2471" s="2" t="str">
        <f>IF($D2471&gt;0,COUNTIFS($O$3:$O2471,$O2471,$L$3:$L2471,$L2471,$I$3:$I2471,$I2471),"-")</f>
        <v>-</v>
      </c>
      <c r="AA2471" s="27" t="str">
        <f>IF($D2471&gt;0,IF(OR($Z2471 &gt;1,$L2471&lt;&gt;"Adulti"),0,VLOOKUP($P2471,Regione!$B$2:$C$22,2,FALSE)),"-")</f>
        <v>-</v>
      </c>
      <c r="AB2471" s="27" t="str">
        <f>IF($D2471&gt;0,IF(COUNTIFS($O$3:$O2471,$O2471,$L$3:$L2471,$L2471,$I$3:$I2471,$I2471) &gt;1,0,SUMIFS($Y$3:$Y$2503,$L$3:$L$2503,$L2471,$O$3:$O$2503,$O2471,$I$3:$I$2503,$I2471)),"-")</f>
        <v>-</v>
      </c>
      <c r="AC2471" s="27" t="str">
        <f t="shared" si="234"/>
        <v>-</v>
      </c>
    </row>
    <row r="2472" spans="1:29" s="1" customFormat="1">
      <c r="A2472" s="13"/>
      <c r="B2472" s="107" t="str">
        <f>IF(COUNTA($A2472)&gt;0,VLOOKUP($A2472,Corsa!$A$1:$F$43,2,FALSE),"-")</f>
        <v>-</v>
      </c>
      <c r="C2472" s="11"/>
      <c r="D2472" s="13"/>
      <c r="E2472" s="13"/>
      <c r="F2472" s="46" t="str">
        <f>IF(COUNTA($A2472)&gt;0,VLOOKUP($A2472,Corsa!$A$1:$F$43,3,FALSE),"-")</f>
        <v>-</v>
      </c>
      <c r="G2472" s="28" t="str">
        <f>IF($D2472&gt;0,VLOOKUP($D2472,Iscrizioni!$A$2:$M$2502,9,FALSE),"-")</f>
        <v>-</v>
      </c>
      <c r="H2472" s="28" t="str">
        <f>IF($D2472&gt;0,VLOOKUP($D2472,Iscrizioni!$A$2:$M$2502,4,FALSE),"-")</f>
        <v>-</v>
      </c>
      <c r="I2472" s="27" t="str">
        <f>IF($D2472&gt;0,VLOOKUP($D2472,Iscrizioni!$A$2:$M$2502,5,FALSE),"-")</f>
        <v>-</v>
      </c>
      <c r="J2472" s="27" t="str">
        <f>IF($D2472&gt;0,VLOOKUP($D2472,Iscrizioni!$A$2:$M$2502,10,FALSE),"-")</f>
        <v>-</v>
      </c>
      <c r="K2472" s="27" t="str">
        <f t="shared" si="232"/>
        <v>-</v>
      </c>
      <c r="L2472" s="46" t="str">
        <f>IF($D2472&gt;0,VLOOKUP($D2472,Iscrizioni!$A$2:$M$2502,11,FALSE),"-")</f>
        <v>-</v>
      </c>
      <c r="M2472" s="27" t="str">
        <f>IF($D2472&gt;0,VLOOKUP($D2472,Iscrizioni!$A$2:$N$2502,12,FALSE),"-")</f>
        <v>-</v>
      </c>
      <c r="N2472" s="46" t="str">
        <f>IF($D2472&gt;0,VLOOKUP($D2472,Iscrizioni!$A$2:$M$2502,6,FALSE),"-")</f>
        <v>-</v>
      </c>
      <c r="O2472" s="107" t="str">
        <f>IF($D2472&gt;0,VLOOKUP($D2472,Iscrizioni!$A$2:$M$2502,7,FALSE),"-")</f>
        <v>-</v>
      </c>
      <c r="P2472" s="46" t="str">
        <f>IF($D2472&gt;0,VLOOKUP(LEFT($N2472,1),Regione!$A$2:$C$21,2,FALSE),"-")</f>
        <v>-</v>
      </c>
      <c r="Q2472" s="112" t="str">
        <f ca="1">IF($D2472&gt;0,NormalizzaTempo("D",CELL("tipo",$E2472),$E2472),"-")</f>
        <v>-</v>
      </c>
      <c r="R2472" s="27" t="str">
        <f>IF($D2472&gt;0,VLOOKUP($D2472,Iscrizioni!$A$2:$M$2502,13,FALSE),"-")</f>
        <v>-</v>
      </c>
      <c r="S2472" s="112" t="str">
        <f t="shared" si="235"/>
        <v>-</v>
      </c>
      <c r="T2472" s="112" t="str">
        <f>IF($D2472&gt;0,SUMIFS($S$3:$S2472,$X$3:$X2472,1,$J$3:$J2472,$J2472),"-")</f>
        <v>-</v>
      </c>
      <c r="U2472" s="112" t="str">
        <f t="shared" si="236"/>
        <v>-</v>
      </c>
      <c r="V2472" s="112" t="str">
        <f t="shared" si="233"/>
        <v>-</v>
      </c>
      <c r="W2472" s="27" t="str">
        <f>IF(LEN($C2472)=0,IF($D2472&gt;0,COUNTIFS($A$3:$A2472,$A2472),"-"),"Escluso")</f>
        <v>-</v>
      </c>
      <c r="X2472" s="2" t="str">
        <f>IF(LEN($C2472)=0,IF($D2472&gt;0,COUNTIFS($J$3:$J2472,$J2472,$C$3:$C2472,""),"-"),"Escluso")</f>
        <v>-</v>
      </c>
      <c r="Y2472" s="127" t="str">
        <f t="shared" si="231"/>
        <v>-</v>
      </c>
      <c r="Z2472" s="2" t="str">
        <f>IF($D2472&gt;0,COUNTIFS($O$3:$O2472,$O2472,$L$3:$L2472,$L2472,$I$3:$I2472,$I2472),"-")</f>
        <v>-</v>
      </c>
      <c r="AA2472" s="27" t="str">
        <f>IF($D2472&gt;0,IF(OR($Z2472 &gt;1,$L2472&lt;&gt;"Adulti"),0,VLOOKUP($P2472,Regione!$B$2:$C$22,2,FALSE)),"-")</f>
        <v>-</v>
      </c>
      <c r="AB2472" s="27" t="str">
        <f>IF($D2472&gt;0,IF(COUNTIFS($O$3:$O2472,$O2472,$L$3:$L2472,$L2472,$I$3:$I2472,$I2472) &gt;1,0,SUMIFS($Y$3:$Y$2503,$L$3:$L$2503,$L2472,$O$3:$O$2503,$O2472,$I$3:$I$2503,$I2472)),"-")</f>
        <v>-</v>
      </c>
      <c r="AC2472" s="27" t="str">
        <f t="shared" si="234"/>
        <v>-</v>
      </c>
    </row>
    <row r="2473" spans="1:29" s="1" customFormat="1">
      <c r="A2473" s="13"/>
      <c r="B2473" s="107" t="str">
        <f>IF(COUNTA($A2473)&gt;0,VLOOKUP($A2473,Corsa!$A$1:$F$43,2,FALSE),"-")</f>
        <v>-</v>
      </c>
      <c r="C2473" s="11"/>
      <c r="D2473" s="13"/>
      <c r="E2473" s="13"/>
      <c r="F2473" s="46" t="str">
        <f>IF(COUNTA($A2473)&gt;0,VLOOKUP($A2473,Corsa!$A$1:$F$43,3,FALSE),"-")</f>
        <v>-</v>
      </c>
      <c r="G2473" s="28" t="str">
        <f>IF($D2473&gt;0,VLOOKUP($D2473,Iscrizioni!$A$2:$M$2502,9,FALSE),"-")</f>
        <v>-</v>
      </c>
      <c r="H2473" s="28" t="str">
        <f>IF($D2473&gt;0,VLOOKUP($D2473,Iscrizioni!$A$2:$M$2502,4,FALSE),"-")</f>
        <v>-</v>
      </c>
      <c r="I2473" s="27" t="str">
        <f>IF($D2473&gt;0,VLOOKUP($D2473,Iscrizioni!$A$2:$M$2502,5,FALSE),"-")</f>
        <v>-</v>
      </c>
      <c r="J2473" s="27" t="str">
        <f>IF($D2473&gt;0,VLOOKUP($D2473,Iscrizioni!$A$2:$M$2502,10,FALSE),"-")</f>
        <v>-</v>
      </c>
      <c r="K2473" s="27" t="str">
        <f t="shared" si="232"/>
        <v>-</v>
      </c>
      <c r="L2473" s="46" t="str">
        <f>IF($D2473&gt;0,VLOOKUP($D2473,Iscrizioni!$A$2:$M$2502,11,FALSE),"-")</f>
        <v>-</v>
      </c>
      <c r="M2473" s="27" t="str">
        <f>IF($D2473&gt;0,VLOOKUP($D2473,Iscrizioni!$A$2:$N$2502,12,FALSE),"-")</f>
        <v>-</v>
      </c>
      <c r="N2473" s="46" t="str">
        <f>IF($D2473&gt;0,VLOOKUP($D2473,Iscrizioni!$A$2:$M$2502,6,FALSE),"-")</f>
        <v>-</v>
      </c>
      <c r="O2473" s="107" t="str">
        <f>IF($D2473&gt;0,VLOOKUP($D2473,Iscrizioni!$A$2:$M$2502,7,FALSE),"-")</f>
        <v>-</v>
      </c>
      <c r="P2473" s="46" t="str">
        <f>IF($D2473&gt;0,VLOOKUP(LEFT($N2473,1),Regione!$A$2:$C$21,2,FALSE),"-")</f>
        <v>-</v>
      </c>
      <c r="Q2473" s="112" t="str">
        <f ca="1">IF($D2473&gt;0,NormalizzaTempo("D",CELL("tipo",$E2473),$E2473),"-")</f>
        <v>-</v>
      </c>
      <c r="R2473" s="27" t="str">
        <f>IF($D2473&gt;0,VLOOKUP($D2473,Iscrizioni!$A$2:$M$2502,13,FALSE),"-")</f>
        <v>-</v>
      </c>
      <c r="S2473" s="112" t="str">
        <f t="shared" si="235"/>
        <v>-</v>
      </c>
      <c r="T2473" s="112" t="str">
        <f>IF($D2473&gt;0,SUMIFS($S$3:$S2473,$X$3:$X2473,1,$J$3:$J2473,$J2473),"-")</f>
        <v>-</v>
      </c>
      <c r="U2473" s="112" t="str">
        <f t="shared" si="236"/>
        <v>-</v>
      </c>
      <c r="V2473" s="112" t="str">
        <f t="shared" si="233"/>
        <v>-</v>
      </c>
      <c r="W2473" s="27" t="str">
        <f>IF(LEN($C2473)=0,IF($D2473&gt;0,COUNTIFS($A$3:$A2473,$A2473),"-"),"Escluso")</f>
        <v>-</v>
      </c>
      <c r="X2473" s="2" t="str">
        <f>IF(LEN($C2473)=0,IF($D2473&gt;0,COUNTIFS($J$3:$J2473,$J2473,$C$3:$C2473,""),"-"),"Escluso")</f>
        <v>-</v>
      </c>
      <c r="Y2473" s="127" t="str">
        <f t="shared" si="231"/>
        <v>-</v>
      </c>
      <c r="Z2473" s="2" t="str">
        <f>IF($D2473&gt;0,COUNTIFS($O$3:$O2473,$O2473,$L$3:$L2473,$L2473,$I$3:$I2473,$I2473),"-")</f>
        <v>-</v>
      </c>
      <c r="AA2473" s="27" t="str">
        <f>IF($D2473&gt;0,IF(OR($Z2473 &gt;1,$L2473&lt;&gt;"Adulti"),0,VLOOKUP($P2473,Regione!$B$2:$C$22,2,FALSE)),"-")</f>
        <v>-</v>
      </c>
      <c r="AB2473" s="27" t="str">
        <f>IF($D2473&gt;0,IF(COUNTIFS($O$3:$O2473,$O2473,$L$3:$L2473,$L2473,$I$3:$I2473,$I2473) &gt;1,0,SUMIFS($Y$3:$Y$2503,$L$3:$L$2503,$L2473,$O$3:$O$2503,$O2473,$I$3:$I$2503,$I2473)),"-")</f>
        <v>-</v>
      </c>
      <c r="AC2473" s="27" t="str">
        <f t="shared" si="234"/>
        <v>-</v>
      </c>
    </row>
    <row r="2474" spans="1:29" s="1" customFormat="1">
      <c r="A2474" s="13"/>
      <c r="B2474" s="107" t="str">
        <f>IF(COUNTA($A2474)&gt;0,VLOOKUP($A2474,Corsa!$A$1:$F$43,2,FALSE),"-")</f>
        <v>-</v>
      </c>
      <c r="C2474" s="11"/>
      <c r="D2474" s="13"/>
      <c r="E2474" s="13"/>
      <c r="F2474" s="46" t="str">
        <f>IF(COUNTA($A2474)&gt;0,VLOOKUP($A2474,Corsa!$A$1:$F$43,3,FALSE),"-")</f>
        <v>-</v>
      </c>
      <c r="G2474" s="28" t="str">
        <f>IF($D2474&gt;0,VLOOKUP($D2474,Iscrizioni!$A$2:$M$2502,9,FALSE),"-")</f>
        <v>-</v>
      </c>
      <c r="H2474" s="28" t="str">
        <f>IF($D2474&gt;0,VLOOKUP($D2474,Iscrizioni!$A$2:$M$2502,4,FALSE),"-")</f>
        <v>-</v>
      </c>
      <c r="I2474" s="27" t="str">
        <f>IF($D2474&gt;0,VLOOKUP($D2474,Iscrizioni!$A$2:$M$2502,5,FALSE),"-")</f>
        <v>-</v>
      </c>
      <c r="J2474" s="27" t="str">
        <f>IF($D2474&gt;0,VLOOKUP($D2474,Iscrizioni!$A$2:$M$2502,10,FALSE),"-")</f>
        <v>-</v>
      </c>
      <c r="K2474" s="27" t="str">
        <f t="shared" si="232"/>
        <v>-</v>
      </c>
      <c r="L2474" s="46" t="str">
        <f>IF($D2474&gt;0,VLOOKUP($D2474,Iscrizioni!$A$2:$M$2502,11,FALSE),"-")</f>
        <v>-</v>
      </c>
      <c r="M2474" s="27" t="str">
        <f>IF($D2474&gt;0,VLOOKUP($D2474,Iscrizioni!$A$2:$N$2502,12,FALSE),"-")</f>
        <v>-</v>
      </c>
      <c r="N2474" s="46" t="str">
        <f>IF($D2474&gt;0,VLOOKUP($D2474,Iscrizioni!$A$2:$M$2502,6,FALSE),"-")</f>
        <v>-</v>
      </c>
      <c r="O2474" s="107" t="str">
        <f>IF($D2474&gt;0,VLOOKUP($D2474,Iscrizioni!$A$2:$M$2502,7,FALSE),"-")</f>
        <v>-</v>
      </c>
      <c r="P2474" s="46" t="str">
        <f>IF($D2474&gt;0,VLOOKUP(LEFT($N2474,1),Regione!$A$2:$C$21,2,FALSE),"-")</f>
        <v>-</v>
      </c>
      <c r="Q2474" s="112" t="str">
        <f ca="1">IF($D2474&gt;0,NormalizzaTempo("D",CELL("tipo",$E2474),$E2474),"-")</f>
        <v>-</v>
      </c>
      <c r="R2474" s="27" t="str">
        <f>IF($D2474&gt;0,VLOOKUP($D2474,Iscrizioni!$A$2:$M$2502,13,FALSE),"-")</f>
        <v>-</v>
      </c>
      <c r="S2474" s="112" t="str">
        <f t="shared" si="235"/>
        <v>-</v>
      </c>
      <c r="T2474" s="112" t="str">
        <f>IF($D2474&gt;0,SUMIFS($S$3:$S2474,$X$3:$X2474,1,$J$3:$J2474,$J2474),"-")</f>
        <v>-</v>
      </c>
      <c r="U2474" s="112" t="str">
        <f t="shared" si="236"/>
        <v>-</v>
      </c>
      <c r="V2474" s="112" t="str">
        <f t="shared" si="233"/>
        <v>-</v>
      </c>
      <c r="W2474" s="27" t="str">
        <f>IF(LEN($C2474)=0,IF($D2474&gt;0,COUNTIFS($A$3:$A2474,$A2474),"-"),"Escluso")</f>
        <v>-</v>
      </c>
      <c r="X2474" s="2" t="str">
        <f>IF(LEN($C2474)=0,IF($D2474&gt;0,COUNTIFS($J$3:$J2474,$J2474,$C$3:$C2474,""),"-"),"Escluso")</f>
        <v>-</v>
      </c>
      <c r="Y2474" s="127" t="str">
        <f t="shared" si="231"/>
        <v>-</v>
      </c>
      <c r="Z2474" s="2" t="str">
        <f>IF($D2474&gt;0,COUNTIFS($O$3:$O2474,$O2474,$L$3:$L2474,$L2474,$I$3:$I2474,$I2474),"-")</f>
        <v>-</v>
      </c>
      <c r="AA2474" s="27" t="str">
        <f>IF($D2474&gt;0,IF(OR($Z2474 &gt;1,$L2474&lt;&gt;"Adulti"),0,VLOOKUP($P2474,Regione!$B$2:$C$22,2,FALSE)),"-")</f>
        <v>-</v>
      </c>
      <c r="AB2474" s="27" t="str">
        <f>IF($D2474&gt;0,IF(COUNTIFS($O$3:$O2474,$O2474,$L$3:$L2474,$L2474,$I$3:$I2474,$I2474) &gt;1,0,SUMIFS($Y$3:$Y$2503,$L$3:$L$2503,$L2474,$O$3:$O$2503,$O2474,$I$3:$I$2503,$I2474)),"-")</f>
        <v>-</v>
      </c>
      <c r="AC2474" s="27" t="str">
        <f t="shared" si="234"/>
        <v>-</v>
      </c>
    </row>
    <row r="2475" spans="1:29" s="1" customFormat="1">
      <c r="A2475" s="13"/>
      <c r="B2475" s="107" t="str">
        <f>IF(COUNTA($A2475)&gt;0,VLOOKUP($A2475,Corsa!$A$1:$F$43,2,FALSE),"-")</f>
        <v>-</v>
      </c>
      <c r="C2475" s="11"/>
      <c r="D2475" s="13"/>
      <c r="E2475" s="13"/>
      <c r="F2475" s="46" t="str">
        <f>IF(COUNTA($A2475)&gt;0,VLOOKUP($A2475,Corsa!$A$1:$F$43,3,FALSE),"-")</f>
        <v>-</v>
      </c>
      <c r="G2475" s="28" t="str">
        <f>IF($D2475&gt;0,VLOOKUP($D2475,Iscrizioni!$A$2:$M$2502,9,FALSE),"-")</f>
        <v>-</v>
      </c>
      <c r="H2475" s="28" t="str">
        <f>IF($D2475&gt;0,VLOOKUP($D2475,Iscrizioni!$A$2:$M$2502,4,FALSE),"-")</f>
        <v>-</v>
      </c>
      <c r="I2475" s="27" t="str">
        <f>IF($D2475&gt;0,VLOOKUP($D2475,Iscrizioni!$A$2:$M$2502,5,FALSE),"-")</f>
        <v>-</v>
      </c>
      <c r="J2475" s="27" t="str">
        <f>IF($D2475&gt;0,VLOOKUP($D2475,Iscrizioni!$A$2:$M$2502,10,FALSE),"-")</f>
        <v>-</v>
      </c>
      <c r="K2475" s="27" t="str">
        <f t="shared" si="232"/>
        <v>-</v>
      </c>
      <c r="L2475" s="46" t="str">
        <f>IF($D2475&gt;0,VLOOKUP($D2475,Iscrizioni!$A$2:$M$2502,11,FALSE),"-")</f>
        <v>-</v>
      </c>
      <c r="M2475" s="27" t="str">
        <f>IF($D2475&gt;0,VLOOKUP($D2475,Iscrizioni!$A$2:$N$2502,12,FALSE),"-")</f>
        <v>-</v>
      </c>
      <c r="N2475" s="46" t="str">
        <f>IF($D2475&gt;0,VLOOKUP($D2475,Iscrizioni!$A$2:$M$2502,6,FALSE),"-")</f>
        <v>-</v>
      </c>
      <c r="O2475" s="107" t="str">
        <f>IF($D2475&gt;0,VLOOKUP($D2475,Iscrizioni!$A$2:$M$2502,7,FALSE),"-")</f>
        <v>-</v>
      </c>
      <c r="P2475" s="46" t="str">
        <f>IF($D2475&gt;0,VLOOKUP(LEFT($N2475,1),Regione!$A$2:$C$21,2,FALSE),"-")</f>
        <v>-</v>
      </c>
      <c r="Q2475" s="112" t="str">
        <f ca="1">IF($D2475&gt;0,NormalizzaTempo("D",CELL("tipo",$E2475),$E2475),"-")</f>
        <v>-</v>
      </c>
      <c r="R2475" s="27" t="str">
        <f>IF($D2475&gt;0,VLOOKUP($D2475,Iscrizioni!$A$2:$M$2502,13,FALSE),"-")</f>
        <v>-</v>
      </c>
      <c r="S2475" s="112" t="str">
        <f t="shared" si="235"/>
        <v>-</v>
      </c>
      <c r="T2475" s="112" t="str">
        <f>IF($D2475&gt;0,SUMIFS($S$3:$S2475,$X$3:$X2475,1,$J$3:$J2475,$J2475),"-")</f>
        <v>-</v>
      </c>
      <c r="U2475" s="112" t="str">
        <f t="shared" si="236"/>
        <v>-</v>
      </c>
      <c r="V2475" s="112" t="str">
        <f t="shared" si="233"/>
        <v>-</v>
      </c>
      <c r="W2475" s="27" t="str">
        <f>IF(LEN($C2475)=0,IF($D2475&gt;0,COUNTIFS($A$3:$A2475,$A2475),"-"),"Escluso")</f>
        <v>-</v>
      </c>
      <c r="X2475" s="2" t="str">
        <f>IF(LEN($C2475)=0,IF($D2475&gt;0,COUNTIFS($J$3:$J2475,$J2475,$C$3:$C2475,""),"-"),"Escluso")</f>
        <v>-</v>
      </c>
      <c r="Y2475" s="127" t="str">
        <f t="shared" si="231"/>
        <v>-</v>
      </c>
      <c r="Z2475" s="2" t="str">
        <f>IF($D2475&gt;0,COUNTIFS($O$3:$O2475,$O2475,$L$3:$L2475,$L2475,$I$3:$I2475,$I2475),"-")</f>
        <v>-</v>
      </c>
      <c r="AA2475" s="27" t="str">
        <f>IF($D2475&gt;0,IF(OR($Z2475 &gt;1,$L2475&lt;&gt;"Adulti"),0,VLOOKUP($P2475,Regione!$B$2:$C$22,2,FALSE)),"-")</f>
        <v>-</v>
      </c>
      <c r="AB2475" s="27" t="str">
        <f>IF($D2475&gt;0,IF(COUNTIFS($O$3:$O2475,$O2475,$L$3:$L2475,$L2475,$I$3:$I2475,$I2475) &gt;1,0,SUMIFS($Y$3:$Y$2503,$L$3:$L$2503,$L2475,$O$3:$O$2503,$O2475,$I$3:$I$2503,$I2475)),"-")</f>
        <v>-</v>
      </c>
      <c r="AC2475" s="27" t="str">
        <f t="shared" si="234"/>
        <v>-</v>
      </c>
    </row>
    <row r="2476" spans="1:29" s="1" customFormat="1">
      <c r="A2476" s="13"/>
      <c r="B2476" s="107" t="str">
        <f>IF(COUNTA($A2476)&gt;0,VLOOKUP($A2476,Corsa!$A$1:$F$43,2,FALSE),"-")</f>
        <v>-</v>
      </c>
      <c r="C2476" s="11"/>
      <c r="D2476" s="13"/>
      <c r="E2476" s="13"/>
      <c r="F2476" s="46" t="str">
        <f>IF(COUNTA($A2476)&gt;0,VLOOKUP($A2476,Corsa!$A$1:$F$43,3,FALSE),"-")</f>
        <v>-</v>
      </c>
      <c r="G2476" s="28" t="str">
        <f>IF($D2476&gt;0,VLOOKUP($D2476,Iscrizioni!$A$2:$M$2502,9,FALSE),"-")</f>
        <v>-</v>
      </c>
      <c r="H2476" s="28" t="str">
        <f>IF($D2476&gt;0,VLOOKUP($D2476,Iscrizioni!$A$2:$M$2502,4,FALSE),"-")</f>
        <v>-</v>
      </c>
      <c r="I2476" s="27" t="str">
        <f>IF($D2476&gt;0,VLOOKUP($D2476,Iscrizioni!$A$2:$M$2502,5,FALSE),"-")</f>
        <v>-</v>
      </c>
      <c r="J2476" s="27" t="str">
        <f>IF($D2476&gt;0,VLOOKUP($D2476,Iscrizioni!$A$2:$M$2502,10,FALSE),"-")</f>
        <v>-</v>
      </c>
      <c r="K2476" s="27" t="str">
        <f t="shared" si="232"/>
        <v>-</v>
      </c>
      <c r="L2476" s="46" t="str">
        <f>IF($D2476&gt;0,VLOOKUP($D2476,Iscrizioni!$A$2:$M$2502,11,FALSE),"-")</f>
        <v>-</v>
      </c>
      <c r="M2476" s="27" t="str">
        <f>IF($D2476&gt;0,VLOOKUP($D2476,Iscrizioni!$A$2:$N$2502,12,FALSE),"-")</f>
        <v>-</v>
      </c>
      <c r="N2476" s="46" t="str">
        <f>IF($D2476&gt;0,VLOOKUP($D2476,Iscrizioni!$A$2:$M$2502,6,FALSE),"-")</f>
        <v>-</v>
      </c>
      <c r="O2476" s="107" t="str">
        <f>IF($D2476&gt;0,VLOOKUP($D2476,Iscrizioni!$A$2:$M$2502,7,FALSE),"-")</f>
        <v>-</v>
      </c>
      <c r="P2476" s="46" t="str">
        <f>IF($D2476&gt;0,VLOOKUP(LEFT($N2476,1),Regione!$A$2:$C$21,2,FALSE),"-")</f>
        <v>-</v>
      </c>
      <c r="Q2476" s="112" t="str">
        <f ca="1">IF($D2476&gt;0,NormalizzaTempo("D",CELL("tipo",$E2476),$E2476),"-")</f>
        <v>-</v>
      </c>
      <c r="R2476" s="27" t="str">
        <f>IF($D2476&gt;0,VLOOKUP($D2476,Iscrizioni!$A$2:$M$2502,13,FALSE),"-")</f>
        <v>-</v>
      </c>
      <c r="S2476" s="112" t="str">
        <f t="shared" si="235"/>
        <v>-</v>
      </c>
      <c r="T2476" s="112" t="str">
        <f>IF($D2476&gt;0,SUMIFS($S$3:$S2476,$X$3:$X2476,1,$J$3:$J2476,$J2476),"-")</f>
        <v>-</v>
      </c>
      <c r="U2476" s="112" t="str">
        <f t="shared" si="236"/>
        <v>-</v>
      </c>
      <c r="V2476" s="112" t="str">
        <f t="shared" si="233"/>
        <v>-</v>
      </c>
      <c r="W2476" s="27" t="str">
        <f>IF(LEN($C2476)=0,IF($D2476&gt;0,COUNTIFS($A$3:$A2476,$A2476),"-"),"Escluso")</f>
        <v>-</v>
      </c>
      <c r="X2476" s="2" t="str">
        <f>IF(LEN($C2476)=0,IF($D2476&gt;0,COUNTIFS($J$3:$J2476,$J2476,$C$3:$C2476,""),"-"),"Escluso")</f>
        <v>-</v>
      </c>
      <c r="Y2476" s="127" t="str">
        <f t="shared" si="231"/>
        <v>-</v>
      </c>
      <c r="Z2476" s="2" t="str">
        <f>IF($D2476&gt;0,COUNTIFS($O$3:$O2476,$O2476,$L$3:$L2476,$L2476,$I$3:$I2476,$I2476),"-")</f>
        <v>-</v>
      </c>
      <c r="AA2476" s="27" t="str">
        <f>IF($D2476&gt;0,IF(OR($Z2476 &gt;1,$L2476&lt;&gt;"Adulti"),0,VLOOKUP($P2476,Regione!$B$2:$C$22,2,FALSE)),"-")</f>
        <v>-</v>
      </c>
      <c r="AB2476" s="27" t="str">
        <f>IF($D2476&gt;0,IF(COUNTIFS($O$3:$O2476,$O2476,$L$3:$L2476,$L2476,$I$3:$I2476,$I2476) &gt;1,0,SUMIFS($Y$3:$Y$2503,$L$3:$L$2503,$L2476,$O$3:$O$2503,$O2476,$I$3:$I$2503,$I2476)),"-")</f>
        <v>-</v>
      </c>
      <c r="AC2476" s="27" t="str">
        <f t="shared" si="234"/>
        <v>-</v>
      </c>
    </row>
    <row r="2477" spans="1:29" s="1" customFormat="1">
      <c r="A2477" s="13"/>
      <c r="B2477" s="107" t="str">
        <f>IF(COUNTA($A2477)&gt;0,VLOOKUP($A2477,Corsa!$A$1:$F$43,2,FALSE),"-")</f>
        <v>-</v>
      </c>
      <c r="C2477" s="11"/>
      <c r="D2477" s="13"/>
      <c r="E2477" s="13"/>
      <c r="F2477" s="46" t="str">
        <f>IF(COUNTA($A2477)&gt;0,VLOOKUP($A2477,Corsa!$A$1:$F$43,3,FALSE),"-")</f>
        <v>-</v>
      </c>
      <c r="G2477" s="28" t="str">
        <f>IF($D2477&gt;0,VLOOKUP($D2477,Iscrizioni!$A$2:$M$2502,9,FALSE),"-")</f>
        <v>-</v>
      </c>
      <c r="H2477" s="28" t="str">
        <f>IF($D2477&gt;0,VLOOKUP($D2477,Iscrizioni!$A$2:$M$2502,4,FALSE),"-")</f>
        <v>-</v>
      </c>
      <c r="I2477" s="27" t="str">
        <f>IF($D2477&gt;0,VLOOKUP($D2477,Iscrizioni!$A$2:$M$2502,5,FALSE),"-")</f>
        <v>-</v>
      </c>
      <c r="J2477" s="27" t="str">
        <f>IF($D2477&gt;0,VLOOKUP($D2477,Iscrizioni!$A$2:$M$2502,10,FALSE),"-")</f>
        <v>-</v>
      </c>
      <c r="K2477" s="27" t="str">
        <f t="shared" si="232"/>
        <v>-</v>
      </c>
      <c r="L2477" s="46" t="str">
        <f>IF($D2477&gt;0,VLOOKUP($D2477,Iscrizioni!$A$2:$M$2502,11,FALSE),"-")</f>
        <v>-</v>
      </c>
      <c r="M2477" s="27" t="str">
        <f>IF($D2477&gt;0,VLOOKUP($D2477,Iscrizioni!$A$2:$N$2502,12,FALSE),"-")</f>
        <v>-</v>
      </c>
      <c r="N2477" s="46" t="str">
        <f>IF($D2477&gt;0,VLOOKUP($D2477,Iscrizioni!$A$2:$M$2502,6,FALSE),"-")</f>
        <v>-</v>
      </c>
      <c r="O2477" s="107" t="str">
        <f>IF($D2477&gt;0,VLOOKUP($D2477,Iscrizioni!$A$2:$M$2502,7,FALSE),"-")</f>
        <v>-</v>
      </c>
      <c r="P2477" s="46" t="str">
        <f>IF($D2477&gt;0,VLOOKUP(LEFT($N2477,1),Regione!$A$2:$C$21,2,FALSE),"-")</f>
        <v>-</v>
      </c>
      <c r="Q2477" s="112" t="str">
        <f ca="1">IF($D2477&gt;0,NormalizzaTempo("D",CELL("tipo",$E2477),$E2477),"-")</f>
        <v>-</v>
      </c>
      <c r="R2477" s="27" t="str">
        <f>IF($D2477&gt;0,VLOOKUP($D2477,Iscrizioni!$A$2:$M$2502,13,FALSE),"-")</f>
        <v>-</v>
      </c>
      <c r="S2477" s="112" t="str">
        <f t="shared" si="235"/>
        <v>-</v>
      </c>
      <c r="T2477" s="112" t="str">
        <f>IF($D2477&gt;0,SUMIFS($S$3:$S2477,$X$3:$X2477,1,$J$3:$J2477,$J2477),"-")</f>
        <v>-</v>
      </c>
      <c r="U2477" s="112" t="str">
        <f t="shared" si="236"/>
        <v>-</v>
      </c>
      <c r="V2477" s="112" t="str">
        <f t="shared" si="233"/>
        <v>-</v>
      </c>
      <c r="W2477" s="27" t="str">
        <f>IF(LEN($C2477)=0,IF($D2477&gt;0,COUNTIFS($A$3:$A2477,$A2477),"-"),"Escluso")</f>
        <v>-</v>
      </c>
      <c r="X2477" s="2" t="str">
        <f>IF(LEN($C2477)=0,IF($D2477&gt;0,COUNTIFS($J$3:$J2477,$J2477,$C$3:$C2477,""),"-"),"Escluso")</f>
        <v>-</v>
      </c>
      <c r="Y2477" s="127" t="str">
        <f t="shared" si="231"/>
        <v>-</v>
      </c>
      <c r="Z2477" s="2" t="str">
        <f>IF($D2477&gt;0,COUNTIFS($O$3:$O2477,$O2477,$L$3:$L2477,$L2477,$I$3:$I2477,$I2477),"-")</f>
        <v>-</v>
      </c>
      <c r="AA2477" s="27" t="str">
        <f>IF($D2477&gt;0,IF(OR($Z2477 &gt;1,$L2477&lt;&gt;"Adulti"),0,VLOOKUP($P2477,Regione!$B$2:$C$22,2,FALSE)),"-")</f>
        <v>-</v>
      </c>
      <c r="AB2477" s="27" t="str">
        <f>IF($D2477&gt;0,IF(COUNTIFS($O$3:$O2477,$O2477,$L$3:$L2477,$L2477,$I$3:$I2477,$I2477) &gt;1,0,SUMIFS($Y$3:$Y$2503,$L$3:$L$2503,$L2477,$O$3:$O$2503,$O2477,$I$3:$I$2503,$I2477)),"-")</f>
        <v>-</v>
      </c>
      <c r="AC2477" s="27" t="str">
        <f t="shared" si="234"/>
        <v>-</v>
      </c>
    </row>
    <row r="2478" spans="1:29" s="1" customFormat="1">
      <c r="A2478" s="13"/>
      <c r="B2478" s="107" t="str">
        <f>IF(COUNTA($A2478)&gt;0,VLOOKUP($A2478,Corsa!$A$1:$F$43,2,FALSE),"-")</f>
        <v>-</v>
      </c>
      <c r="C2478" s="11"/>
      <c r="D2478" s="13"/>
      <c r="E2478" s="13"/>
      <c r="F2478" s="46" t="str">
        <f>IF(COUNTA($A2478)&gt;0,VLOOKUP($A2478,Corsa!$A$1:$F$43,3,FALSE),"-")</f>
        <v>-</v>
      </c>
      <c r="G2478" s="28" t="str">
        <f>IF($D2478&gt;0,VLOOKUP($D2478,Iscrizioni!$A$2:$M$2502,9,FALSE),"-")</f>
        <v>-</v>
      </c>
      <c r="H2478" s="28" t="str">
        <f>IF($D2478&gt;0,VLOOKUP($D2478,Iscrizioni!$A$2:$M$2502,4,FALSE),"-")</f>
        <v>-</v>
      </c>
      <c r="I2478" s="27" t="str">
        <f>IF($D2478&gt;0,VLOOKUP($D2478,Iscrizioni!$A$2:$M$2502,5,FALSE),"-")</f>
        <v>-</v>
      </c>
      <c r="J2478" s="27" t="str">
        <f>IF($D2478&gt;0,VLOOKUP($D2478,Iscrizioni!$A$2:$M$2502,10,FALSE),"-")</f>
        <v>-</v>
      </c>
      <c r="K2478" s="27" t="str">
        <f t="shared" si="232"/>
        <v>-</v>
      </c>
      <c r="L2478" s="46" t="str">
        <f>IF($D2478&gt;0,VLOOKUP($D2478,Iscrizioni!$A$2:$M$2502,11,FALSE),"-")</f>
        <v>-</v>
      </c>
      <c r="M2478" s="27" t="str">
        <f>IF($D2478&gt;0,VLOOKUP($D2478,Iscrizioni!$A$2:$N$2502,12,FALSE),"-")</f>
        <v>-</v>
      </c>
      <c r="N2478" s="46" t="str">
        <f>IF($D2478&gt;0,VLOOKUP($D2478,Iscrizioni!$A$2:$M$2502,6,FALSE),"-")</f>
        <v>-</v>
      </c>
      <c r="O2478" s="107" t="str">
        <f>IF($D2478&gt;0,VLOOKUP($D2478,Iscrizioni!$A$2:$M$2502,7,FALSE),"-")</f>
        <v>-</v>
      </c>
      <c r="P2478" s="46" t="str">
        <f>IF($D2478&gt;0,VLOOKUP(LEFT($N2478,1),Regione!$A$2:$C$21,2,FALSE),"-")</f>
        <v>-</v>
      </c>
      <c r="Q2478" s="112" t="str">
        <f ca="1">IF($D2478&gt;0,NormalizzaTempo("D",CELL("tipo",$E2478),$E2478),"-")</f>
        <v>-</v>
      </c>
      <c r="R2478" s="27" t="str">
        <f>IF($D2478&gt;0,VLOOKUP($D2478,Iscrizioni!$A$2:$M$2502,13,FALSE),"-")</f>
        <v>-</v>
      </c>
      <c r="S2478" s="112" t="str">
        <f t="shared" si="235"/>
        <v>-</v>
      </c>
      <c r="T2478" s="112" t="str">
        <f>IF($D2478&gt;0,SUMIFS($S$3:$S2478,$X$3:$X2478,1,$J$3:$J2478,$J2478),"-")</f>
        <v>-</v>
      </c>
      <c r="U2478" s="112" t="str">
        <f t="shared" si="236"/>
        <v>-</v>
      </c>
      <c r="V2478" s="112" t="str">
        <f t="shared" si="233"/>
        <v>-</v>
      </c>
      <c r="W2478" s="27" t="str">
        <f>IF(LEN($C2478)=0,IF($D2478&gt;0,COUNTIFS($A$3:$A2478,$A2478),"-"),"Escluso")</f>
        <v>-</v>
      </c>
      <c r="X2478" s="2" t="str">
        <f>IF(LEN($C2478)=0,IF($D2478&gt;0,COUNTIFS($J$3:$J2478,$J2478,$C$3:$C2478,""),"-"),"Escluso")</f>
        <v>-</v>
      </c>
      <c r="Y2478" s="127" t="str">
        <f t="shared" si="231"/>
        <v>-</v>
      </c>
      <c r="Z2478" s="2" t="str">
        <f>IF($D2478&gt;0,COUNTIFS($O$3:$O2478,$O2478,$L$3:$L2478,$L2478,$I$3:$I2478,$I2478),"-")</f>
        <v>-</v>
      </c>
      <c r="AA2478" s="27" t="str">
        <f>IF($D2478&gt;0,IF(OR($Z2478 &gt;1,$L2478&lt;&gt;"Adulti"),0,VLOOKUP($P2478,Regione!$B$2:$C$22,2,FALSE)),"-")</f>
        <v>-</v>
      </c>
      <c r="AB2478" s="27" t="str">
        <f>IF($D2478&gt;0,IF(COUNTIFS($O$3:$O2478,$O2478,$L$3:$L2478,$L2478,$I$3:$I2478,$I2478) &gt;1,0,SUMIFS($Y$3:$Y$2503,$L$3:$L$2503,$L2478,$O$3:$O$2503,$O2478,$I$3:$I$2503,$I2478)),"-")</f>
        <v>-</v>
      </c>
      <c r="AC2478" s="27" t="str">
        <f t="shared" si="234"/>
        <v>-</v>
      </c>
    </row>
    <row r="2479" spans="1:29" s="1" customFormat="1">
      <c r="A2479" s="13"/>
      <c r="B2479" s="107" t="str">
        <f>IF(COUNTA($A2479)&gt;0,VLOOKUP($A2479,Corsa!$A$1:$F$43,2,FALSE),"-")</f>
        <v>-</v>
      </c>
      <c r="C2479" s="11"/>
      <c r="D2479" s="13"/>
      <c r="E2479" s="13"/>
      <c r="F2479" s="46" t="str">
        <f>IF(COUNTA($A2479)&gt;0,VLOOKUP($A2479,Corsa!$A$1:$F$43,3,FALSE),"-")</f>
        <v>-</v>
      </c>
      <c r="G2479" s="28" t="str">
        <f>IF($D2479&gt;0,VLOOKUP($D2479,Iscrizioni!$A$2:$M$2502,9,FALSE),"-")</f>
        <v>-</v>
      </c>
      <c r="H2479" s="28" t="str">
        <f>IF($D2479&gt;0,VLOOKUP($D2479,Iscrizioni!$A$2:$M$2502,4,FALSE),"-")</f>
        <v>-</v>
      </c>
      <c r="I2479" s="27" t="str">
        <f>IF($D2479&gt;0,VLOOKUP($D2479,Iscrizioni!$A$2:$M$2502,5,FALSE),"-")</f>
        <v>-</v>
      </c>
      <c r="J2479" s="27" t="str">
        <f>IF($D2479&gt;0,VLOOKUP($D2479,Iscrizioni!$A$2:$M$2502,10,FALSE),"-")</f>
        <v>-</v>
      </c>
      <c r="K2479" s="27" t="str">
        <f t="shared" si="232"/>
        <v>-</v>
      </c>
      <c r="L2479" s="46" t="str">
        <f>IF($D2479&gt;0,VLOOKUP($D2479,Iscrizioni!$A$2:$M$2502,11,FALSE),"-")</f>
        <v>-</v>
      </c>
      <c r="M2479" s="27" t="str">
        <f>IF($D2479&gt;0,VLOOKUP($D2479,Iscrizioni!$A$2:$N$2502,12,FALSE),"-")</f>
        <v>-</v>
      </c>
      <c r="N2479" s="46" t="str">
        <f>IF($D2479&gt;0,VLOOKUP($D2479,Iscrizioni!$A$2:$M$2502,6,FALSE),"-")</f>
        <v>-</v>
      </c>
      <c r="O2479" s="107" t="str">
        <f>IF($D2479&gt;0,VLOOKUP($D2479,Iscrizioni!$A$2:$M$2502,7,FALSE),"-")</f>
        <v>-</v>
      </c>
      <c r="P2479" s="46" t="str">
        <f>IF($D2479&gt;0,VLOOKUP(LEFT($N2479,1),Regione!$A$2:$C$21,2,FALSE),"-")</f>
        <v>-</v>
      </c>
      <c r="Q2479" s="112" t="str">
        <f ca="1">IF($D2479&gt;0,NormalizzaTempo("D",CELL("tipo",$E2479),$E2479),"-")</f>
        <v>-</v>
      </c>
      <c r="R2479" s="27" t="str">
        <f>IF($D2479&gt;0,VLOOKUP($D2479,Iscrizioni!$A$2:$M$2502,13,FALSE),"-")</f>
        <v>-</v>
      </c>
      <c r="S2479" s="112" t="str">
        <f t="shared" si="235"/>
        <v>-</v>
      </c>
      <c r="T2479" s="112" t="str">
        <f>IF($D2479&gt;0,SUMIFS($S$3:$S2479,$X$3:$X2479,1,$J$3:$J2479,$J2479),"-")</f>
        <v>-</v>
      </c>
      <c r="U2479" s="112" t="str">
        <f t="shared" si="236"/>
        <v>-</v>
      </c>
      <c r="V2479" s="112" t="str">
        <f t="shared" si="233"/>
        <v>-</v>
      </c>
      <c r="W2479" s="27" t="str">
        <f>IF(LEN($C2479)=0,IF($D2479&gt;0,COUNTIFS($A$3:$A2479,$A2479),"-"),"Escluso")</f>
        <v>-</v>
      </c>
      <c r="X2479" s="2" t="str">
        <f>IF(LEN($C2479)=0,IF($D2479&gt;0,COUNTIFS($J$3:$J2479,$J2479,$C$3:$C2479,""),"-"),"Escluso")</f>
        <v>-</v>
      </c>
      <c r="Y2479" s="127" t="str">
        <f t="shared" si="231"/>
        <v>-</v>
      </c>
      <c r="Z2479" s="2" t="str">
        <f>IF($D2479&gt;0,COUNTIFS($O$3:$O2479,$O2479,$L$3:$L2479,$L2479,$I$3:$I2479,$I2479),"-")</f>
        <v>-</v>
      </c>
      <c r="AA2479" s="27" t="str">
        <f>IF($D2479&gt;0,IF(OR($Z2479 &gt;1,$L2479&lt;&gt;"Adulti"),0,VLOOKUP($P2479,Regione!$B$2:$C$22,2,FALSE)),"-")</f>
        <v>-</v>
      </c>
      <c r="AB2479" s="27" t="str">
        <f>IF($D2479&gt;0,IF(COUNTIFS($O$3:$O2479,$O2479,$L$3:$L2479,$L2479,$I$3:$I2479,$I2479) &gt;1,0,SUMIFS($Y$3:$Y$2503,$L$3:$L$2503,$L2479,$O$3:$O$2503,$O2479,$I$3:$I$2503,$I2479)),"-")</f>
        <v>-</v>
      </c>
      <c r="AC2479" s="27" t="str">
        <f t="shared" si="234"/>
        <v>-</v>
      </c>
    </row>
    <row r="2480" spans="1:29" s="1" customFormat="1">
      <c r="A2480" s="13"/>
      <c r="B2480" s="107" t="str">
        <f>IF(COUNTA($A2480)&gt;0,VLOOKUP($A2480,Corsa!$A$1:$F$43,2,FALSE),"-")</f>
        <v>-</v>
      </c>
      <c r="C2480" s="11"/>
      <c r="D2480" s="13"/>
      <c r="E2480" s="13"/>
      <c r="F2480" s="46" t="str">
        <f>IF(COUNTA($A2480)&gt;0,VLOOKUP($A2480,Corsa!$A$1:$F$43,3,FALSE),"-")</f>
        <v>-</v>
      </c>
      <c r="G2480" s="28" t="str">
        <f>IF($D2480&gt;0,VLOOKUP($D2480,Iscrizioni!$A$2:$M$2502,9,FALSE),"-")</f>
        <v>-</v>
      </c>
      <c r="H2480" s="28" t="str">
        <f>IF($D2480&gt;0,VLOOKUP($D2480,Iscrizioni!$A$2:$M$2502,4,FALSE),"-")</f>
        <v>-</v>
      </c>
      <c r="I2480" s="27" t="str">
        <f>IF($D2480&gt;0,VLOOKUP($D2480,Iscrizioni!$A$2:$M$2502,5,FALSE),"-")</f>
        <v>-</v>
      </c>
      <c r="J2480" s="27" t="str">
        <f>IF($D2480&gt;0,VLOOKUP($D2480,Iscrizioni!$A$2:$M$2502,10,FALSE),"-")</f>
        <v>-</v>
      </c>
      <c r="K2480" s="27" t="str">
        <f t="shared" si="232"/>
        <v>-</v>
      </c>
      <c r="L2480" s="46" t="str">
        <f>IF($D2480&gt;0,VLOOKUP($D2480,Iscrizioni!$A$2:$M$2502,11,FALSE),"-")</f>
        <v>-</v>
      </c>
      <c r="M2480" s="27" t="str">
        <f>IF($D2480&gt;0,VLOOKUP($D2480,Iscrizioni!$A$2:$N$2502,12,FALSE),"-")</f>
        <v>-</v>
      </c>
      <c r="N2480" s="46" t="str">
        <f>IF($D2480&gt;0,VLOOKUP($D2480,Iscrizioni!$A$2:$M$2502,6,FALSE),"-")</f>
        <v>-</v>
      </c>
      <c r="O2480" s="107" t="str">
        <f>IF($D2480&gt;0,VLOOKUP($D2480,Iscrizioni!$A$2:$M$2502,7,FALSE),"-")</f>
        <v>-</v>
      </c>
      <c r="P2480" s="46" t="str">
        <f>IF($D2480&gt;0,VLOOKUP(LEFT($N2480,1),Regione!$A$2:$C$21,2,FALSE),"-")</f>
        <v>-</v>
      </c>
      <c r="Q2480" s="112" t="str">
        <f ca="1">IF($D2480&gt;0,NormalizzaTempo("D",CELL("tipo",$E2480),$E2480),"-")</f>
        <v>-</v>
      </c>
      <c r="R2480" s="27" t="str">
        <f>IF($D2480&gt;0,VLOOKUP($D2480,Iscrizioni!$A$2:$M$2502,13,FALSE),"-")</f>
        <v>-</v>
      </c>
      <c r="S2480" s="112" t="str">
        <f t="shared" si="235"/>
        <v>-</v>
      </c>
      <c r="T2480" s="112" t="str">
        <f>IF($D2480&gt;0,SUMIFS($S$3:$S2480,$X$3:$X2480,1,$J$3:$J2480,$J2480),"-")</f>
        <v>-</v>
      </c>
      <c r="U2480" s="112" t="str">
        <f t="shared" si="236"/>
        <v>-</v>
      </c>
      <c r="V2480" s="112" t="str">
        <f t="shared" si="233"/>
        <v>-</v>
      </c>
      <c r="W2480" s="27" t="str">
        <f>IF(LEN($C2480)=0,IF($D2480&gt;0,COUNTIFS($A$3:$A2480,$A2480),"-"),"Escluso")</f>
        <v>-</v>
      </c>
      <c r="X2480" s="2" t="str">
        <f>IF(LEN($C2480)=0,IF($D2480&gt;0,COUNTIFS($J$3:$J2480,$J2480,$C$3:$C2480,""),"-"),"Escluso")</f>
        <v>-</v>
      </c>
      <c r="Y2480" s="127" t="str">
        <f t="shared" ref="Y2480:Y2502" si="237">IF(LEN($C2480)=0,IF(AND($D2480&gt;0,$V2480="ok"),IF($X2480&gt;20,1,21 -$X2480),"-"),0)</f>
        <v>-</v>
      </c>
      <c r="Z2480" s="2" t="str">
        <f>IF($D2480&gt;0,COUNTIFS($O$3:$O2480,$O2480,$L$3:$L2480,$L2480,$I$3:$I2480,$I2480),"-")</f>
        <v>-</v>
      </c>
      <c r="AA2480" s="27" t="str">
        <f>IF($D2480&gt;0,IF(OR($Z2480 &gt;1,$L2480&lt;&gt;"Adulti"),0,VLOOKUP($P2480,Regione!$B$2:$C$22,2,FALSE)),"-")</f>
        <v>-</v>
      </c>
      <c r="AB2480" s="27" t="str">
        <f>IF($D2480&gt;0,IF(COUNTIFS($O$3:$O2480,$O2480,$L$3:$L2480,$L2480,$I$3:$I2480,$I2480) &gt;1,0,SUMIFS($Y$3:$Y$2503,$L$3:$L$2503,$L2480,$O$3:$O$2503,$O2480,$I$3:$I$2503,$I2480)),"-")</f>
        <v>-</v>
      </c>
      <c r="AC2480" s="27" t="str">
        <f t="shared" si="234"/>
        <v>-</v>
      </c>
    </row>
    <row r="2481" spans="1:29" s="1" customFormat="1">
      <c r="A2481" s="13"/>
      <c r="B2481" s="107" t="str">
        <f>IF(COUNTA($A2481)&gt;0,VLOOKUP($A2481,Corsa!$A$1:$F$43,2,FALSE),"-")</f>
        <v>-</v>
      </c>
      <c r="C2481" s="11"/>
      <c r="D2481" s="13"/>
      <c r="E2481" s="13"/>
      <c r="F2481" s="46" t="str">
        <f>IF(COUNTA($A2481)&gt;0,VLOOKUP($A2481,Corsa!$A$1:$F$43,3,FALSE),"-")</f>
        <v>-</v>
      </c>
      <c r="G2481" s="28" t="str">
        <f>IF($D2481&gt;0,VLOOKUP($D2481,Iscrizioni!$A$2:$M$2502,9,FALSE),"-")</f>
        <v>-</v>
      </c>
      <c r="H2481" s="28" t="str">
        <f>IF($D2481&gt;0,VLOOKUP($D2481,Iscrizioni!$A$2:$M$2502,4,FALSE),"-")</f>
        <v>-</v>
      </c>
      <c r="I2481" s="27" t="str">
        <f>IF($D2481&gt;0,VLOOKUP($D2481,Iscrizioni!$A$2:$M$2502,5,FALSE),"-")</f>
        <v>-</v>
      </c>
      <c r="J2481" s="27" t="str">
        <f>IF($D2481&gt;0,VLOOKUP($D2481,Iscrizioni!$A$2:$M$2502,10,FALSE),"-")</f>
        <v>-</v>
      </c>
      <c r="K2481" s="27" t="str">
        <f t="shared" si="232"/>
        <v>-</v>
      </c>
      <c r="L2481" s="46" t="str">
        <f>IF($D2481&gt;0,VLOOKUP($D2481,Iscrizioni!$A$2:$M$2502,11,FALSE),"-")</f>
        <v>-</v>
      </c>
      <c r="M2481" s="27" t="str">
        <f>IF($D2481&gt;0,VLOOKUP($D2481,Iscrizioni!$A$2:$N$2502,12,FALSE),"-")</f>
        <v>-</v>
      </c>
      <c r="N2481" s="46" t="str">
        <f>IF($D2481&gt;0,VLOOKUP($D2481,Iscrizioni!$A$2:$M$2502,6,FALSE),"-")</f>
        <v>-</v>
      </c>
      <c r="O2481" s="107" t="str">
        <f>IF($D2481&gt;0,VLOOKUP($D2481,Iscrizioni!$A$2:$M$2502,7,FALSE),"-")</f>
        <v>-</v>
      </c>
      <c r="P2481" s="46" t="str">
        <f>IF($D2481&gt;0,VLOOKUP(LEFT($N2481,1),Regione!$A$2:$C$21,2,FALSE),"-")</f>
        <v>-</v>
      </c>
      <c r="Q2481" s="112" t="str">
        <f ca="1">IF($D2481&gt;0,NormalizzaTempo("D",CELL("tipo",$E2481),$E2481),"-")</f>
        <v>-</v>
      </c>
      <c r="R2481" s="27" t="str">
        <f>IF($D2481&gt;0,VLOOKUP($D2481,Iscrizioni!$A$2:$M$2502,13,FALSE),"-")</f>
        <v>-</v>
      </c>
      <c r="S2481" s="112" t="str">
        <f t="shared" si="235"/>
        <v>-</v>
      </c>
      <c r="T2481" s="112" t="str">
        <f>IF($D2481&gt;0,SUMIFS($S$3:$S2481,$X$3:$X2481,1,$J$3:$J2481,$J2481),"-")</f>
        <v>-</v>
      </c>
      <c r="U2481" s="112" t="str">
        <f t="shared" si="236"/>
        <v>-</v>
      </c>
      <c r="V2481" s="112" t="str">
        <f t="shared" si="233"/>
        <v>-</v>
      </c>
      <c r="W2481" s="27" t="str">
        <f>IF(LEN($C2481)=0,IF($D2481&gt;0,COUNTIFS($A$3:$A2481,$A2481),"-"),"Escluso")</f>
        <v>-</v>
      </c>
      <c r="X2481" s="2" t="str">
        <f>IF(LEN($C2481)=0,IF($D2481&gt;0,COUNTIFS($J$3:$J2481,$J2481,$C$3:$C2481,""),"-"),"Escluso")</f>
        <v>-</v>
      </c>
      <c r="Y2481" s="127" t="str">
        <f t="shared" si="237"/>
        <v>-</v>
      </c>
      <c r="Z2481" s="2" t="str">
        <f>IF($D2481&gt;0,COUNTIFS($O$3:$O2481,$O2481,$L$3:$L2481,$L2481,$I$3:$I2481,$I2481),"-")</f>
        <v>-</v>
      </c>
      <c r="AA2481" s="27" t="str">
        <f>IF($D2481&gt;0,IF(OR($Z2481 &gt;1,$L2481&lt;&gt;"Adulti"),0,VLOOKUP($P2481,Regione!$B$2:$C$22,2,FALSE)),"-")</f>
        <v>-</v>
      </c>
      <c r="AB2481" s="27" t="str">
        <f>IF($D2481&gt;0,IF(COUNTIFS($O$3:$O2481,$O2481,$L$3:$L2481,$L2481,$I$3:$I2481,$I2481) &gt;1,0,SUMIFS($Y$3:$Y$2503,$L$3:$L$2503,$L2481,$O$3:$O$2503,$O2481,$I$3:$I$2503,$I2481)),"-")</f>
        <v>-</v>
      </c>
      <c r="AC2481" s="27" t="str">
        <f t="shared" si="234"/>
        <v>-</v>
      </c>
    </row>
    <row r="2482" spans="1:29" s="1" customFormat="1">
      <c r="A2482" s="13"/>
      <c r="B2482" s="107" t="str">
        <f>IF(COUNTA($A2482)&gt;0,VLOOKUP($A2482,Corsa!$A$1:$F$43,2,FALSE),"-")</f>
        <v>-</v>
      </c>
      <c r="C2482" s="11"/>
      <c r="D2482" s="13"/>
      <c r="E2482" s="13"/>
      <c r="F2482" s="46" t="str">
        <f>IF(COUNTA($A2482)&gt;0,VLOOKUP($A2482,Corsa!$A$1:$F$43,3,FALSE),"-")</f>
        <v>-</v>
      </c>
      <c r="G2482" s="28" t="str">
        <f>IF($D2482&gt;0,VLOOKUP($D2482,Iscrizioni!$A$2:$M$2502,9,FALSE),"-")</f>
        <v>-</v>
      </c>
      <c r="H2482" s="28" t="str">
        <f>IF($D2482&gt;0,VLOOKUP($D2482,Iscrizioni!$A$2:$M$2502,4,FALSE),"-")</f>
        <v>-</v>
      </c>
      <c r="I2482" s="27" t="str">
        <f>IF($D2482&gt;0,VLOOKUP($D2482,Iscrizioni!$A$2:$M$2502,5,FALSE),"-")</f>
        <v>-</v>
      </c>
      <c r="J2482" s="27" t="str">
        <f>IF($D2482&gt;0,VLOOKUP($D2482,Iscrizioni!$A$2:$M$2502,10,FALSE),"-")</f>
        <v>-</v>
      </c>
      <c r="K2482" s="27" t="str">
        <f t="shared" si="232"/>
        <v>-</v>
      </c>
      <c r="L2482" s="46" t="str">
        <f>IF($D2482&gt;0,VLOOKUP($D2482,Iscrizioni!$A$2:$M$2502,11,FALSE),"-")</f>
        <v>-</v>
      </c>
      <c r="M2482" s="27" t="str">
        <f>IF($D2482&gt;0,VLOOKUP($D2482,Iscrizioni!$A$2:$N$2502,12,FALSE),"-")</f>
        <v>-</v>
      </c>
      <c r="N2482" s="46" t="str">
        <f>IF($D2482&gt;0,VLOOKUP($D2482,Iscrizioni!$A$2:$M$2502,6,FALSE),"-")</f>
        <v>-</v>
      </c>
      <c r="O2482" s="107" t="str">
        <f>IF($D2482&gt;0,VLOOKUP($D2482,Iscrizioni!$A$2:$M$2502,7,FALSE),"-")</f>
        <v>-</v>
      </c>
      <c r="P2482" s="46" t="str">
        <f>IF($D2482&gt;0,VLOOKUP(LEFT($N2482,1),Regione!$A$2:$C$21,2,FALSE),"-")</f>
        <v>-</v>
      </c>
      <c r="Q2482" s="112" t="str">
        <f ca="1">IF($D2482&gt;0,NormalizzaTempo("D",CELL("tipo",$E2482),$E2482),"-")</f>
        <v>-</v>
      </c>
      <c r="R2482" s="27" t="str">
        <f>IF($D2482&gt;0,VLOOKUP($D2482,Iscrizioni!$A$2:$M$2502,13,FALSE),"-")</f>
        <v>-</v>
      </c>
      <c r="S2482" s="112" t="str">
        <f t="shared" si="235"/>
        <v>-</v>
      </c>
      <c r="T2482" s="112" t="str">
        <f>IF($D2482&gt;0,SUMIFS($S$3:$S2482,$X$3:$X2482,1,$J$3:$J2482,$J2482),"-")</f>
        <v>-</v>
      </c>
      <c r="U2482" s="112" t="str">
        <f t="shared" si="236"/>
        <v>-</v>
      </c>
      <c r="V2482" s="112" t="str">
        <f t="shared" si="233"/>
        <v>-</v>
      </c>
      <c r="W2482" s="27" t="str">
        <f>IF(LEN($C2482)=0,IF($D2482&gt;0,COUNTIFS($A$3:$A2482,$A2482),"-"),"Escluso")</f>
        <v>-</v>
      </c>
      <c r="X2482" s="2" t="str">
        <f>IF(LEN($C2482)=0,IF($D2482&gt;0,COUNTIFS($J$3:$J2482,$J2482,$C$3:$C2482,""),"-"),"Escluso")</f>
        <v>-</v>
      </c>
      <c r="Y2482" s="127" t="str">
        <f t="shared" si="237"/>
        <v>-</v>
      </c>
      <c r="Z2482" s="2" t="str">
        <f>IF($D2482&gt;0,COUNTIFS($O$3:$O2482,$O2482,$L$3:$L2482,$L2482,$I$3:$I2482,$I2482),"-")</f>
        <v>-</v>
      </c>
      <c r="AA2482" s="27" t="str">
        <f>IF($D2482&gt;0,IF(OR($Z2482 &gt;1,$L2482&lt;&gt;"Adulti"),0,VLOOKUP($P2482,Regione!$B$2:$C$22,2,FALSE)),"-")</f>
        <v>-</v>
      </c>
      <c r="AB2482" s="27" t="str">
        <f>IF($D2482&gt;0,IF(COUNTIFS($O$3:$O2482,$O2482,$L$3:$L2482,$L2482,$I$3:$I2482,$I2482) &gt;1,0,SUMIFS($Y$3:$Y$2503,$L$3:$L$2503,$L2482,$O$3:$O$2503,$O2482,$I$3:$I$2503,$I2482)),"-")</f>
        <v>-</v>
      </c>
      <c r="AC2482" s="27" t="str">
        <f t="shared" si="234"/>
        <v>-</v>
      </c>
    </row>
    <row r="2483" spans="1:29" s="1" customFormat="1">
      <c r="A2483" s="13"/>
      <c r="B2483" s="107" t="str">
        <f>IF(COUNTA($A2483)&gt;0,VLOOKUP($A2483,Corsa!$A$1:$F$43,2,FALSE),"-")</f>
        <v>-</v>
      </c>
      <c r="C2483" s="11"/>
      <c r="D2483" s="13"/>
      <c r="E2483" s="13"/>
      <c r="F2483" s="46" t="str">
        <f>IF(COUNTA($A2483)&gt;0,VLOOKUP($A2483,Corsa!$A$1:$F$43,3,FALSE),"-")</f>
        <v>-</v>
      </c>
      <c r="G2483" s="28" t="str">
        <f>IF($D2483&gt;0,VLOOKUP($D2483,Iscrizioni!$A$2:$M$2502,9,FALSE),"-")</f>
        <v>-</v>
      </c>
      <c r="H2483" s="28" t="str">
        <f>IF($D2483&gt;0,VLOOKUP($D2483,Iscrizioni!$A$2:$M$2502,4,FALSE),"-")</f>
        <v>-</v>
      </c>
      <c r="I2483" s="27" t="str">
        <f>IF($D2483&gt;0,VLOOKUP($D2483,Iscrizioni!$A$2:$M$2502,5,FALSE),"-")</f>
        <v>-</v>
      </c>
      <c r="J2483" s="27" t="str">
        <f>IF($D2483&gt;0,VLOOKUP($D2483,Iscrizioni!$A$2:$M$2502,10,FALSE),"-")</f>
        <v>-</v>
      </c>
      <c r="K2483" s="27" t="str">
        <f t="shared" si="232"/>
        <v>-</v>
      </c>
      <c r="L2483" s="46" t="str">
        <f>IF($D2483&gt;0,VLOOKUP($D2483,Iscrizioni!$A$2:$M$2502,11,FALSE),"-")</f>
        <v>-</v>
      </c>
      <c r="M2483" s="27" t="str">
        <f>IF($D2483&gt;0,VLOOKUP($D2483,Iscrizioni!$A$2:$N$2502,12,FALSE),"-")</f>
        <v>-</v>
      </c>
      <c r="N2483" s="46" t="str">
        <f>IF($D2483&gt;0,VLOOKUP($D2483,Iscrizioni!$A$2:$M$2502,6,FALSE),"-")</f>
        <v>-</v>
      </c>
      <c r="O2483" s="107" t="str">
        <f>IF($D2483&gt;0,VLOOKUP($D2483,Iscrizioni!$A$2:$M$2502,7,FALSE),"-")</f>
        <v>-</v>
      </c>
      <c r="P2483" s="46" t="str">
        <f>IF($D2483&gt;0,VLOOKUP(LEFT($N2483,1),Regione!$A$2:$C$21,2,FALSE),"-")</f>
        <v>-</v>
      </c>
      <c r="Q2483" s="112" t="str">
        <f ca="1">IF($D2483&gt;0,NormalizzaTempo("D",CELL("tipo",$E2483),$E2483),"-")</f>
        <v>-</v>
      </c>
      <c r="R2483" s="27" t="str">
        <f>IF($D2483&gt;0,VLOOKUP($D2483,Iscrizioni!$A$2:$M$2502,13,FALSE),"-")</f>
        <v>-</v>
      </c>
      <c r="S2483" s="112" t="str">
        <f t="shared" si="235"/>
        <v>-</v>
      </c>
      <c r="T2483" s="112" t="str">
        <f>IF($D2483&gt;0,SUMIFS($S$3:$S2483,$X$3:$X2483,1,$J$3:$J2483,$J2483),"-")</f>
        <v>-</v>
      </c>
      <c r="U2483" s="112" t="str">
        <f t="shared" si="236"/>
        <v>-</v>
      </c>
      <c r="V2483" s="112" t="str">
        <f t="shared" si="233"/>
        <v>-</v>
      </c>
      <c r="W2483" s="27" t="str">
        <f>IF(LEN($C2483)=0,IF($D2483&gt;0,COUNTIFS($A$3:$A2483,$A2483),"-"),"Escluso")</f>
        <v>-</v>
      </c>
      <c r="X2483" s="2" t="str">
        <f>IF(LEN($C2483)=0,IF($D2483&gt;0,COUNTIFS($J$3:$J2483,$J2483,$C$3:$C2483,""),"-"),"Escluso")</f>
        <v>-</v>
      </c>
      <c r="Y2483" s="127" t="str">
        <f t="shared" si="237"/>
        <v>-</v>
      </c>
      <c r="Z2483" s="2" t="str">
        <f>IF($D2483&gt;0,COUNTIFS($O$3:$O2483,$O2483,$L$3:$L2483,$L2483,$I$3:$I2483,$I2483),"-")</f>
        <v>-</v>
      </c>
      <c r="AA2483" s="27" t="str">
        <f>IF($D2483&gt;0,IF(OR($Z2483 &gt;1,$L2483&lt;&gt;"Adulti"),0,VLOOKUP($P2483,Regione!$B$2:$C$22,2,FALSE)),"-")</f>
        <v>-</v>
      </c>
      <c r="AB2483" s="27" t="str">
        <f>IF($D2483&gt;0,IF(COUNTIFS($O$3:$O2483,$O2483,$L$3:$L2483,$L2483,$I$3:$I2483,$I2483) &gt;1,0,SUMIFS($Y$3:$Y$2503,$L$3:$L$2503,$L2483,$O$3:$O$2503,$O2483,$I$3:$I$2503,$I2483)),"-")</f>
        <v>-</v>
      </c>
      <c r="AC2483" s="27" t="str">
        <f t="shared" si="234"/>
        <v>-</v>
      </c>
    </row>
    <row r="2484" spans="1:29" s="1" customFormat="1">
      <c r="A2484" s="13"/>
      <c r="B2484" s="107" t="str">
        <f>IF(COUNTA($A2484)&gt;0,VLOOKUP($A2484,Corsa!$A$1:$F$43,2,FALSE),"-")</f>
        <v>-</v>
      </c>
      <c r="C2484" s="11"/>
      <c r="D2484" s="13"/>
      <c r="E2484" s="13"/>
      <c r="F2484" s="46" t="str">
        <f>IF(COUNTA($A2484)&gt;0,VLOOKUP($A2484,Corsa!$A$1:$F$43,3,FALSE),"-")</f>
        <v>-</v>
      </c>
      <c r="G2484" s="28" t="str">
        <f>IF($D2484&gt;0,VLOOKUP($D2484,Iscrizioni!$A$2:$M$2502,9,FALSE),"-")</f>
        <v>-</v>
      </c>
      <c r="H2484" s="28" t="str">
        <f>IF($D2484&gt;0,VLOOKUP($D2484,Iscrizioni!$A$2:$M$2502,4,FALSE),"-")</f>
        <v>-</v>
      </c>
      <c r="I2484" s="27" t="str">
        <f>IF($D2484&gt;0,VLOOKUP($D2484,Iscrizioni!$A$2:$M$2502,5,FALSE),"-")</f>
        <v>-</v>
      </c>
      <c r="J2484" s="27" t="str">
        <f>IF($D2484&gt;0,VLOOKUP($D2484,Iscrizioni!$A$2:$M$2502,10,FALSE),"-")</f>
        <v>-</v>
      </c>
      <c r="K2484" s="27" t="str">
        <f t="shared" si="232"/>
        <v>-</v>
      </c>
      <c r="L2484" s="46" t="str">
        <f>IF($D2484&gt;0,VLOOKUP($D2484,Iscrizioni!$A$2:$M$2502,11,FALSE),"-")</f>
        <v>-</v>
      </c>
      <c r="M2484" s="27" t="str">
        <f>IF($D2484&gt;0,VLOOKUP($D2484,Iscrizioni!$A$2:$N$2502,12,FALSE),"-")</f>
        <v>-</v>
      </c>
      <c r="N2484" s="46" t="str">
        <f>IF($D2484&gt;0,VLOOKUP($D2484,Iscrizioni!$A$2:$M$2502,6,FALSE),"-")</f>
        <v>-</v>
      </c>
      <c r="O2484" s="107" t="str">
        <f>IF($D2484&gt;0,VLOOKUP($D2484,Iscrizioni!$A$2:$M$2502,7,FALSE),"-")</f>
        <v>-</v>
      </c>
      <c r="P2484" s="46" t="str">
        <f>IF($D2484&gt;0,VLOOKUP(LEFT($N2484,1),Regione!$A$2:$C$21,2,FALSE),"-")</f>
        <v>-</v>
      </c>
      <c r="Q2484" s="112" t="str">
        <f ca="1">IF($D2484&gt;0,NormalizzaTempo("D",CELL("tipo",$E2484),$E2484),"-")</f>
        <v>-</v>
      </c>
      <c r="R2484" s="27" t="str">
        <f>IF($D2484&gt;0,VLOOKUP($D2484,Iscrizioni!$A$2:$M$2502,13,FALSE),"-")</f>
        <v>-</v>
      </c>
      <c r="S2484" s="112" t="str">
        <f t="shared" si="235"/>
        <v>-</v>
      </c>
      <c r="T2484" s="112" t="str">
        <f>IF($D2484&gt;0,SUMIFS($S$3:$S2484,$X$3:$X2484,1,$J$3:$J2484,$J2484),"-")</f>
        <v>-</v>
      </c>
      <c r="U2484" s="112" t="str">
        <f t="shared" si="236"/>
        <v>-</v>
      </c>
      <c r="V2484" s="112" t="str">
        <f t="shared" si="233"/>
        <v>-</v>
      </c>
      <c r="W2484" s="27" t="str">
        <f>IF(LEN($C2484)=0,IF($D2484&gt;0,COUNTIFS($A$3:$A2484,$A2484),"-"),"Escluso")</f>
        <v>-</v>
      </c>
      <c r="X2484" s="2" t="str">
        <f>IF(LEN($C2484)=0,IF($D2484&gt;0,COUNTIFS($J$3:$J2484,$J2484,$C$3:$C2484,""),"-"),"Escluso")</f>
        <v>-</v>
      </c>
      <c r="Y2484" s="127" t="str">
        <f t="shared" si="237"/>
        <v>-</v>
      </c>
      <c r="Z2484" s="2" t="str">
        <f>IF($D2484&gt;0,COUNTIFS($O$3:$O2484,$O2484,$L$3:$L2484,$L2484,$I$3:$I2484,$I2484),"-")</f>
        <v>-</v>
      </c>
      <c r="AA2484" s="27" t="str">
        <f>IF($D2484&gt;0,IF(OR($Z2484 &gt;1,$L2484&lt;&gt;"Adulti"),0,VLOOKUP($P2484,Regione!$B$2:$C$22,2,FALSE)),"-")</f>
        <v>-</v>
      </c>
      <c r="AB2484" s="27" t="str">
        <f>IF($D2484&gt;0,IF(COUNTIFS($O$3:$O2484,$O2484,$L$3:$L2484,$L2484,$I$3:$I2484,$I2484) &gt;1,0,SUMIFS($Y$3:$Y$2503,$L$3:$L$2503,$L2484,$O$3:$O$2503,$O2484,$I$3:$I$2503,$I2484)),"-")</f>
        <v>-</v>
      </c>
      <c r="AC2484" s="27" t="str">
        <f t="shared" si="234"/>
        <v>-</v>
      </c>
    </row>
    <row r="2485" spans="1:29" s="1" customFormat="1">
      <c r="A2485" s="13"/>
      <c r="B2485" s="107" t="str">
        <f>IF(COUNTA($A2485)&gt;0,VLOOKUP($A2485,Corsa!$A$1:$F$43,2,FALSE),"-")</f>
        <v>-</v>
      </c>
      <c r="C2485" s="11"/>
      <c r="D2485" s="13"/>
      <c r="E2485" s="13"/>
      <c r="F2485" s="46" t="str">
        <f>IF(COUNTA($A2485)&gt;0,VLOOKUP($A2485,Corsa!$A$1:$F$43,3,FALSE),"-")</f>
        <v>-</v>
      </c>
      <c r="G2485" s="28" t="str">
        <f>IF($D2485&gt;0,VLOOKUP($D2485,Iscrizioni!$A$2:$M$2502,9,FALSE),"-")</f>
        <v>-</v>
      </c>
      <c r="H2485" s="28" t="str">
        <f>IF($D2485&gt;0,VLOOKUP($D2485,Iscrizioni!$A$2:$M$2502,4,FALSE),"-")</f>
        <v>-</v>
      </c>
      <c r="I2485" s="27" t="str">
        <f>IF($D2485&gt;0,VLOOKUP($D2485,Iscrizioni!$A$2:$M$2502,5,FALSE),"-")</f>
        <v>-</v>
      </c>
      <c r="J2485" s="27" t="str">
        <f>IF($D2485&gt;0,VLOOKUP($D2485,Iscrizioni!$A$2:$M$2502,10,FALSE),"-")</f>
        <v>-</v>
      </c>
      <c r="K2485" s="27" t="str">
        <f t="shared" si="232"/>
        <v>-</v>
      </c>
      <c r="L2485" s="46" t="str">
        <f>IF($D2485&gt;0,VLOOKUP($D2485,Iscrizioni!$A$2:$M$2502,11,FALSE),"-")</f>
        <v>-</v>
      </c>
      <c r="M2485" s="27" t="str">
        <f>IF($D2485&gt;0,VLOOKUP($D2485,Iscrizioni!$A$2:$N$2502,12,FALSE),"-")</f>
        <v>-</v>
      </c>
      <c r="N2485" s="46" t="str">
        <f>IF($D2485&gt;0,VLOOKUP($D2485,Iscrizioni!$A$2:$M$2502,6,FALSE),"-")</f>
        <v>-</v>
      </c>
      <c r="O2485" s="107" t="str">
        <f>IF($D2485&gt;0,VLOOKUP($D2485,Iscrizioni!$A$2:$M$2502,7,FALSE),"-")</f>
        <v>-</v>
      </c>
      <c r="P2485" s="46" t="str">
        <f>IF($D2485&gt;0,VLOOKUP(LEFT($N2485,1),Regione!$A$2:$C$21,2,FALSE),"-")</f>
        <v>-</v>
      </c>
      <c r="Q2485" s="112" t="str">
        <f ca="1">IF($D2485&gt;0,NormalizzaTempo("D",CELL("tipo",$E2485),$E2485),"-")</f>
        <v>-</v>
      </c>
      <c r="R2485" s="27" t="str">
        <f>IF($D2485&gt;0,VLOOKUP($D2485,Iscrizioni!$A$2:$M$2502,13,FALSE),"-")</f>
        <v>-</v>
      </c>
      <c r="S2485" s="112" t="str">
        <f t="shared" si="235"/>
        <v>-</v>
      </c>
      <c r="T2485" s="112" t="str">
        <f>IF($D2485&gt;0,SUMIFS($S$3:$S2485,$X$3:$X2485,1,$J$3:$J2485,$J2485),"-")</f>
        <v>-</v>
      </c>
      <c r="U2485" s="112" t="str">
        <f t="shared" si="236"/>
        <v>-</v>
      </c>
      <c r="V2485" s="112" t="str">
        <f t="shared" si="233"/>
        <v>-</v>
      </c>
      <c r="W2485" s="27" t="str">
        <f>IF(LEN($C2485)=0,IF($D2485&gt;0,COUNTIFS($A$3:$A2485,$A2485),"-"),"Escluso")</f>
        <v>-</v>
      </c>
      <c r="X2485" s="2" t="str">
        <f>IF(LEN($C2485)=0,IF($D2485&gt;0,COUNTIFS($J$3:$J2485,$J2485,$C$3:$C2485,""),"-"),"Escluso")</f>
        <v>-</v>
      </c>
      <c r="Y2485" s="127" t="str">
        <f t="shared" si="237"/>
        <v>-</v>
      </c>
      <c r="Z2485" s="2" t="str">
        <f>IF($D2485&gt;0,COUNTIFS($O$3:$O2485,$O2485,$L$3:$L2485,$L2485,$I$3:$I2485,$I2485),"-")</f>
        <v>-</v>
      </c>
      <c r="AA2485" s="27" t="str">
        <f>IF($D2485&gt;0,IF(OR($Z2485 &gt;1,$L2485&lt;&gt;"Adulti"),0,VLOOKUP($P2485,Regione!$B$2:$C$22,2,FALSE)),"-")</f>
        <v>-</v>
      </c>
      <c r="AB2485" s="27" t="str">
        <f>IF($D2485&gt;0,IF(COUNTIFS($O$3:$O2485,$O2485,$L$3:$L2485,$L2485,$I$3:$I2485,$I2485) &gt;1,0,SUMIFS($Y$3:$Y$2503,$L$3:$L$2503,$L2485,$O$3:$O$2503,$O2485,$I$3:$I$2503,$I2485)),"-")</f>
        <v>-</v>
      </c>
      <c r="AC2485" s="27" t="str">
        <f t="shared" si="234"/>
        <v>-</v>
      </c>
    </row>
    <row r="2486" spans="1:29">
      <c r="A2486" s="12"/>
      <c r="B2486" s="107" t="str">
        <f>IF(COUNTA($A2486)&gt;0,VLOOKUP($A2486,Corsa!$A$1:$F$43,2,FALSE),"-")</f>
        <v>-</v>
      </c>
      <c r="C2486" s="11"/>
      <c r="D2486" s="12"/>
      <c r="E2486" s="12"/>
      <c r="F2486" s="46" t="str">
        <f>IF(COUNTA($A2486)&gt;0,VLOOKUP($A2486,Corsa!$A$1:$F$43,3,FALSE),"-")</f>
        <v>-</v>
      </c>
      <c r="G2486" s="28" t="str">
        <f>IF($D2486&gt;0,VLOOKUP($D2486,Iscrizioni!$A$2:$M$2502,9,FALSE),"-")</f>
        <v>-</v>
      </c>
      <c r="H2486" s="28" t="str">
        <f>IF($D2486&gt;0,VLOOKUP($D2486,Iscrizioni!$A$2:$M$2502,4,FALSE),"-")</f>
        <v>-</v>
      </c>
      <c r="I2486" s="27" t="str">
        <f>IF($D2486&gt;0,VLOOKUP($D2486,Iscrizioni!$A$2:$M$2502,5,FALSE),"-")</f>
        <v>-</v>
      </c>
      <c r="J2486" s="27" t="str">
        <f>IF($D2486&gt;0,VLOOKUP($D2486,Iscrizioni!$A$2:$M$2502,10,FALSE),"-")</f>
        <v>-</v>
      </c>
      <c r="K2486" s="27" t="str">
        <f t="shared" si="232"/>
        <v>-</v>
      </c>
      <c r="L2486" s="46" t="str">
        <f>IF($D2486&gt;0,VLOOKUP($D2486,Iscrizioni!$A$2:$M$2502,11,FALSE),"-")</f>
        <v>-</v>
      </c>
      <c r="M2486" s="27" t="str">
        <f>IF($D2486&gt;0,VLOOKUP($D2486,Iscrizioni!$A$2:$N$2502,12,FALSE),"-")</f>
        <v>-</v>
      </c>
      <c r="N2486" s="46" t="str">
        <f>IF($D2486&gt;0,VLOOKUP($D2486,Iscrizioni!$A$2:$M$2502,6,FALSE),"-")</f>
        <v>-</v>
      </c>
      <c r="O2486" s="107" t="str">
        <f>IF($D2486&gt;0,VLOOKUP($D2486,Iscrizioni!$A$2:$M$2502,7,FALSE),"-")</f>
        <v>-</v>
      </c>
      <c r="P2486" s="46" t="str">
        <f>IF($D2486&gt;0,VLOOKUP(LEFT($N2486,1),Regione!$A$2:$C$21,2,FALSE),"-")</f>
        <v>-</v>
      </c>
      <c r="Q2486" s="112" t="str">
        <f ca="1">IF($D2486&gt;0,NormalizzaTempo("D",CELL("tipo",$E2486),$E2486),"-")</f>
        <v>-</v>
      </c>
      <c r="R2486" s="27" t="str">
        <f>IF($D2486&gt;0,VLOOKUP($D2486,Iscrizioni!$A$2:$M$2502,13,FALSE),"-")</f>
        <v>-</v>
      </c>
      <c r="S2486" s="112" t="str">
        <f t="shared" si="235"/>
        <v>-</v>
      </c>
      <c r="T2486" s="112" t="str">
        <f>IF($D2486&gt;0,SUMIFS($S$3:$S2486,$X$3:$X2486,1,$J$3:$J2486,$J2486),"-")</f>
        <v>-</v>
      </c>
      <c r="U2486" s="112" t="str">
        <f t="shared" si="236"/>
        <v>-</v>
      </c>
      <c r="V2486" s="112" t="str">
        <f t="shared" si="233"/>
        <v>-</v>
      </c>
      <c r="W2486" s="27" t="str">
        <f>IF(LEN($C2486)=0,IF($D2486&gt;0,COUNTIFS($A$3:$A2486,$A2486),"-"),"Escluso")</f>
        <v>-</v>
      </c>
      <c r="X2486" s="2" t="str">
        <f>IF(LEN($C2486)=0,IF($D2486&gt;0,COUNTIFS($J$3:$J2486,$J2486,$C$3:$C2486,""),"-"),"Escluso")</f>
        <v>-</v>
      </c>
      <c r="Y2486" s="127" t="str">
        <f t="shared" si="237"/>
        <v>-</v>
      </c>
      <c r="Z2486" s="2" t="str">
        <f>IF($D2486&gt;0,COUNTIFS($O$3:$O2486,$O2486,$L$3:$L2486,$L2486,$I$3:$I2486,$I2486),"-")</f>
        <v>-</v>
      </c>
      <c r="AA2486" s="27" t="str">
        <f>IF($D2486&gt;0,IF(OR($Z2486 &gt;1,$L2486&lt;&gt;"Adulti"),0,VLOOKUP($P2486,Regione!$B$2:$C$22,2,FALSE)),"-")</f>
        <v>-</v>
      </c>
      <c r="AB2486" s="27" t="str">
        <f>IF($D2486&gt;0,IF(COUNTIFS($O$3:$O2486,$O2486,$L$3:$L2486,$L2486,$I$3:$I2486,$I2486) &gt;1,0,SUMIFS($Y$3:$Y$2503,$L$3:$L$2503,$L2486,$O$3:$O$2503,$O2486,$I$3:$I$2503,$I2486)),"-")</f>
        <v>-</v>
      </c>
      <c r="AC2486" s="27" t="str">
        <f t="shared" si="234"/>
        <v>-</v>
      </c>
    </row>
    <row r="2487" spans="1:29">
      <c r="A2487" s="12"/>
      <c r="B2487" s="107" t="str">
        <f>IF(COUNTA($A2487)&gt;0,VLOOKUP($A2487,Corsa!$A$1:$F$43,2,FALSE),"-")</f>
        <v>-</v>
      </c>
      <c r="C2487" s="11"/>
      <c r="D2487" s="12"/>
      <c r="E2487" s="12"/>
      <c r="F2487" s="46" t="str">
        <f>IF(COUNTA($A2487)&gt;0,VLOOKUP($A2487,Corsa!$A$1:$F$43,3,FALSE),"-")</f>
        <v>-</v>
      </c>
      <c r="G2487" s="28" t="str">
        <f>IF($D2487&gt;0,VLOOKUP($D2487,Iscrizioni!$A$2:$M$2502,9,FALSE),"-")</f>
        <v>-</v>
      </c>
      <c r="H2487" s="28" t="str">
        <f>IF($D2487&gt;0,VLOOKUP($D2487,Iscrizioni!$A$2:$M$2502,4,FALSE),"-")</f>
        <v>-</v>
      </c>
      <c r="I2487" s="27" t="str">
        <f>IF($D2487&gt;0,VLOOKUP($D2487,Iscrizioni!$A$2:$M$2502,5,FALSE),"-")</f>
        <v>-</v>
      </c>
      <c r="J2487" s="27" t="str">
        <f>IF($D2487&gt;0,VLOOKUP($D2487,Iscrizioni!$A$2:$M$2502,10,FALSE),"-")</f>
        <v>-</v>
      </c>
      <c r="K2487" s="27" t="str">
        <f t="shared" si="232"/>
        <v>-</v>
      </c>
      <c r="L2487" s="46" t="str">
        <f>IF($D2487&gt;0,VLOOKUP($D2487,Iscrizioni!$A$2:$M$2502,11,FALSE),"-")</f>
        <v>-</v>
      </c>
      <c r="M2487" s="27" t="str">
        <f>IF($D2487&gt;0,VLOOKUP($D2487,Iscrizioni!$A$2:$N$2502,12,FALSE),"-")</f>
        <v>-</v>
      </c>
      <c r="N2487" s="46" t="str">
        <f>IF($D2487&gt;0,VLOOKUP($D2487,Iscrizioni!$A$2:$M$2502,6,FALSE),"-")</f>
        <v>-</v>
      </c>
      <c r="O2487" s="107" t="str">
        <f>IF($D2487&gt;0,VLOOKUP($D2487,Iscrizioni!$A$2:$M$2502,7,FALSE),"-")</f>
        <v>-</v>
      </c>
      <c r="P2487" s="46" t="str">
        <f>IF($D2487&gt;0,VLOOKUP(LEFT($N2487,1),Regione!$A$2:$C$21,2,FALSE),"-")</f>
        <v>-</v>
      </c>
      <c r="Q2487" s="112" t="str">
        <f ca="1">IF($D2487&gt;0,NormalizzaTempo("D",CELL("tipo",$E2487),$E2487),"-")</f>
        <v>-</v>
      </c>
      <c r="R2487" s="27" t="str">
        <f>IF($D2487&gt;0,VLOOKUP($D2487,Iscrizioni!$A$2:$M$2502,13,FALSE),"-")</f>
        <v>-</v>
      </c>
      <c r="S2487" s="112" t="str">
        <f t="shared" si="235"/>
        <v>-</v>
      </c>
      <c r="T2487" s="112" t="str">
        <f>IF($D2487&gt;0,SUMIFS($S$3:$S2487,$X$3:$X2487,1,$J$3:$J2487,$J2487),"-")</f>
        <v>-</v>
      </c>
      <c r="U2487" s="112" t="str">
        <f t="shared" si="236"/>
        <v>-</v>
      </c>
      <c r="V2487" s="112" t="str">
        <f t="shared" si="233"/>
        <v>-</v>
      </c>
      <c r="W2487" s="27" t="str">
        <f>IF(LEN($C2487)=0,IF($D2487&gt;0,COUNTIFS($A$3:$A2487,$A2487),"-"),"Escluso")</f>
        <v>-</v>
      </c>
      <c r="X2487" s="2" t="str">
        <f>IF(LEN($C2487)=0,IF($D2487&gt;0,COUNTIFS($J$3:$J2487,$J2487,$C$3:$C2487,""),"-"),"Escluso")</f>
        <v>-</v>
      </c>
      <c r="Y2487" s="127" t="str">
        <f t="shared" si="237"/>
        <v>-</v>
      </c>
      <c r="Z2487" s="2" t="str">
        <f>IF($D2487&gt;0,COUNTIFS($O$3:$O2487,$O2487,$L$3:$L2487,$L2487,$I$3:$I2487,$I2487),"-")</f>
        <v>-</v>
      </c>
      <c r="AA2487" s="27" t="str">
        <f>IF($D2487&gt;0,IF(OR($Z2487 &gt;1,$L2487&lt;&gt;"Adulti"),0,VLOOKUP($P2487,Regione!$B$2:$C$22,2,FALSE)),"-")</f>
        <v>-</v>
      </c>
      <c r="AB2487" s="27" t="str">
        <f>IF($D2487&gt;0,IF(COUNTIFS($O$3:$O2487,$O2487,$L$3:$L2487,$L2487,$I$3:$I2487,$I2487) &gt;1,0,SUMIFS($Y$3:$Y$2503,$L$3:$L$2503,$L2487,$O$3:$O$2503,$O2487,$I$3:$I$2503,$I2487)),"-")</f>
        <v>-</v>
      </c>
      <c r="AC2487" s="27" t="str">
        <f t="shared" si="234"/>
        <v>-</v>
      </c>
    </row>
    <row r="2488" spans="1:29">
      <c r="A2488" s="12"/>
      <c r="B2488" s="107" t="str">
        <f>IF(COUNTA($A2488)&gt;0,VLOOKUP($A2488,Corsa!$A$1:$F$43,2,FALSE),"-")</f>
        <v>-</v>
      </c>
      <c r="C2488" s="11"/>
      <c r="D2488" s="12"/>
      <c r="E2488" s="12"/>
      <c r="F2488" s="46" t="str">
        <f>IF(COUNTA($A2488)&gt;0,VLOOKUP($A2488,Corsa!$A$1:$F$43,3,FALSE),"-")</f>
        <v>-</v>
      </c>
      <c r="G2488" s="28" t="str">
        <f>IF($D2488&gt;0,VLOOKUP($D2488,Iscrizioni!$A$2:$M$2502,9,FALSE),"-")</f>
        <v>-</v>
      </c>
      <c r="H2488" s="28" t="str">
        <f>IF($D2488&gt;0,VLOOKUP($D2488,Iscrizioni!$A$2:$M$2502,4,FALSE),"-")</f>
        <v>-</v>
      </c>
      <c r="I2488" s="27" t="str">
        <f>IF($D2488&gt;0,VLOOKUP($D2488,Iscrizioni!$A$2:$M$2502,5,FALSE),"-")</f>
        <v>-</v>
      </c>
      <c r="J2488" s="27" t="str">
        <f>IF($D2488&gt;0,VLOOKUP($D2488,Iscrizioni!$A$2:$M$2502,10,FALSE),"-")</f>
        <v>-</v>
      </c>
      <c r="K2488" s="27" t="str">
        <f t="shared" si="232"/>
        <v>-</v>
      </c>
      <c r="L2488" s="46" t="str">
        <f>IF($D2488&gt;0,VLOOKUP($D2488,Iscrizioni!$A$2:$M$2502,11,FALSE),"-")</f>
        <v>-</v>
      </c>
      <c r="M2488" s="27" t="str">
        <f>IF($D2488&gt;0,VLOOKUP($D2488,Iscrizioni!$A$2:$N$2502,12,FALSE),"-")</f>
        <v>-</v>
      </c>
      <c r="N2488" s="46" t="str">
        <f>IF($D2488&gt;0,VLOOKUP($D2488,Iscrizioni!$A$2:$M$2502,6,FALSE),"-")</f>
        <v>-</v>
      </c>
      <c r="O2488" s="107" t="str">
        <f>IF($D2488&gt;0,VLOOKUP($D2488,Iscrizioni!$A$2:$M$2502,7,FALSE),"-")</f>
        <v>-</v>
      </c>
      <c r="P2488" s="46" t="str">
        <f>IF($D2488&gt;0,VLOOKUP(LEFT($N2488,1),Regione!$A$2:$C$21,2,FALSE),"-")</f>
        <v>-</v>
      </c>
      <c r="Q2488" s="112" t="str">
        <f ca="1">IF($D2488&gt;0,NormalizzaTempo("D",CELL("tipo",$E2488),$E2488),"-")</f>
        <v>-</v>
      </c>
      <c r="R2488" s="27" t="str">
        <f>IF($D2488&gt;0,VLOOKUP($D2488,Iscrizioni!$A$2:$M$2502,13,FALSE),"-")</f>
        <v>-</v>
      </c>
      <c r="S2488" s="112" t="str">
        <f t="shared" si="235"/>
        <v>-</v>
      </c>
      <c r="T2488" s="112" t="str">
        <f>IF($D2488&gt;0,SUMIFS($S$3:$S2488,$X$3:$X2488,1,$J$3:$J2488,$J2488),"-")</f>
        <v>-</v>
      </c>
      <c r="U2488" s="112" t="str">
        <f t="shared" si="236"/>
        <v>-</v>
      </c>
      <c r="V2488" s="112" t="str">
        <f t="shared" si="233"/>
        <v>-</v>
      </c>
      <c r="W2488" s="27" t="str">
        <f>IF(LEN($C2488)=0,IF($D2488&gt;0,COUNTIFS($A$3:$A2488,$A2488),"-"),"Escluso")</f>
        <v>-</v>
      </c>
      <c r="X2488" s="2" t="str">
        <f>IF(LEN($C2488)=0,IF($D2488&gt;0,COUNTIFS($J$3:$J2488,$J2488,$C$3:$C2488,""),"-"),"Escluso")</f>
        <v>-</v>
      </c>
      <c r="Y2488" s="127" t="str">
        <f t="shared" si="237"/>
        <v>-</v>
      </c>
      <c r="Z2488" s="2" t="str">
        <f>IF($D2488&gt;0,COUNTIFS($O$3:$O2488,$O2488,$L$3:$L2488,$L2488,$I$3:$I2488,$I2488),"-")</f>
        <v>-</v>
      </c>
      <c r="AA2488" s="27" t="str">
        <f>IF($D2488&gt;0,IF(OR($Z2488 &gt;1,$L2488&lt;&gt;"Adulti"),0,VLOOKUP($P2488,Regione!$B$2:$C$22,2,FALSE)),"-")</f>
        <v>-</v>
      </c>
      <c r="AB2488" s="27" t="str">
        <f>IF($D2488&gt;0,IF(COUNTIFS($O$3:$O2488,$O2488,$L$3:$L2488,$L2488,$I$3:$I2488,$I2488) &gt;1,0,SUMIFS($Y$3:$Y$2503,$L$3:$L$2503,$L2488,$O$3:$O$2503,$O2488,$I$3:$I$2503,$I2488)),"-")</f>
        <v>-</v>
      </c>
      <c r="AC2488" s="27" t="str">
        <f t="shared" si="234"/>
        <v>-</v>
      </c>
    </row>
    <row r="2489" spans="1:29">
      <c r="A2489" s="12"/>
      <c r="B2489" s="107" t="str">
        <f>IF(COUNTA($A2489)&gt;0,VLOOKUP($A2489,Corsa!$A$1:$F$43,2,FALSE),"-")</f>
        <v>-</v>
      </c>
      <c r="C2489" s="11"/>
      <c r="D2489" s="12"/>
      <c r="E2489" s="12"/>
      <c r="F2489" s="46" t="str">
        <f>IF(COUNTA($A2489)&gt;0,VLOOKUP($A2489,Corsa!$A$1:$F$43,3,FALSE),"-")</f>
        <v>-</v>
      </c>
      <c r="G2489" s="28" t="str">
        <f>IF($D2489&gt;0,VLOOKUP($D2489,Iscrizioni!$A$2:$M$2502,9,FALSE),"-")</f>
        <v>-</v>
      </c>
      <c r="H2489" s="28" t="str">
        <f>IF($D2489&gt;0,VLOOKUP($D2489,Iscrizioni!$A$2:$M$2502,4,FALSE),"-")</f>
        <v>-</v>
      </c>
      <c r="I2489" s="27" t="str">
        <f>IF($D2489&gt;0,VLOOKUP($D2489,Iscrizioni!$A$2:$M$2502,5,FALSE),"-")</f>
        <v>-</v>
      </c>
      <c r="J2489" s="27" t="str">
        <f>IF($D2489&gt;0,VLOOKUP($D2489,Iscrizioni!$A$2:$M$2502,10,FALSE),"-")</f>
        <v>-</v>
      </c>
      <c r="K2489" s="27" t="str">
        <f t="shared" si="232"/>
        <v>-</v>
      </c>
      <c r="L2489" s="46" t="str">
        <f>IF($D2489&gt;0,VLOOKUP($D2489,Iscrizioni!$A$2:$M$2502,11,FALSE),"-")</f>
        <v>-</v>
      </c>
      <c r="M2489" s="27" t="str">
        <f>IF($D2489&gt;0,VLOOKUP($D2489,Iscrizioni!$A$2:$N$2502,12,FALSE),"-")</f>
        <v>-</v>
      </c>
      <c r="N2489" s="46" t="str">
        <f>IF($D2489&gt;0,VLOOKUP($D2489,Iscrizioni!$A$2:$M$2502,6,FALSE),"-")</f>
        <v>-</v>
      </c>
      <c r="O2489" s="107" t="str">
        <f>IF($D2489&gt;0,VLOOKUP($D2489,Iscrizioni!$A$2:$M$2502,7,FALSE),"-")</f>
        <v>-</v>
      </c>
      <c r="P2489" s="46" t="str">
        <f>IF($D2489&gt;0,VLOOKUP(LEFT($N2489,1),Regione!$A$2:$C$21,2,FALSE),"-")</f>
        <v>-</v>
      </c>
      <c r="Q2489" s="112" t="str">
        <f ca="1">IF($D2489&gt;0,NormalizzaTempo("D",CELL("tipo",$E2489),$E2489),"-")</f>
        <v>-</v>
      </c>
      <c r="R2489" s="27" t="str">
        <f>IF($D2489&gt;0,VLOOKUP($D2489,Iscrizioni!$A$2:$M$2502,13,FALSE),"-")</f>
        <v>-</v>
      </c>
      <c r="S2489" s="112" t="str">
        <f t="shared" si="235"/>
        <v>-</v>
      </c>
      <c r="T2489" s="112" t="str">
        <f>IF($D2489&gt;0,SUMIFS($S$3:$S2489,$X$3:$X2489,1,$J$3:$J2489,$J2489),"-")</f>
        <v>-</v>
      </c>
      <c r="U2489" s="112" t="str">
        <f t="shared" si="236"/>
        <v>-</v>
      </c>
      <c r="V2489" s="112" t="str">
        <f t="shared" si="233"/>
        <v>-</v>
      </c>
      <c r="W2489" s="27" t="str">
        <f>IF(LEN($C2489)=0,IF($D2489&gt;0,COUNTIFS($A$3:$A2489,$A2489),"-"),"Escluso")</f>
        <v>-</v>
      </c>
      <c r="X2489" s="2" t="str">
        <f>IF(LEN($C2489)=0,IF($D2489&gt;0,COUNTIFS($J$3:$J2489,$J2489,$C$3:$C2489,""),"-"),"Escluso")</f>
        <v>-</v>
      </c>
      <c r="Y2489" s="127" t="str">
        <f t="shared" si="237"/>
        <v>-</v>
      </c>
      <c r="Z2489" s="2" t="str">
        <f>IF($D2489&gt;0,COUNTIFS($O$3:$O2489,$O2489,$L$3:$L2489,$L2489,$I$3:$I2489,$I2489),"-")</f>
        <v>-</v>
      </c>
      <c r="AA2489" s="27" t="str">
        <f>IF($D2489&gt;0,IF(OR($Z2489 &gt;1,$L2489&lt;&gt;"Adulti"),0,VLOOKUP($P2489,Regione!$B$2:$C$22,2,FALSE)),"-")</f>
        <v>-</v>
      </c>
      <c r="AB2489" s="27" t="str">
        <f>IF($D2489&gt;0,IF(COUNTIFS($O$3:$O2489,$O2489,$L$3:$L2489,$L2489,$I$3:$I2489,$I2489) &gt;1,0,SUMIFS($Y$3:$Y$2503,$L$3:$L$2503,$L2489,$O$3:$O$2503,$O2489,$I$3:$I$2503,$I2489)),"-")</f>
        <v>-</v>
      </c>
      <c r="AC2489" s="27" t="str">
        <f t="shared" si="234"/>
        <v>-</v>
      </c>
    </row>
    <row r="2490" spans="1:29">
      <c r="A2490" s="12"/>
      <c r="B2490" s="107" t="str">
        <f>IF(COUNTA($A2490)&gt;0,VLOOKUP($A2490,Corsa!$A$1:$F$43,2,FALSE),"-")</f>
        <v>-</v>
      </c>
      <c r="C2490" s="11"/>
      <c r="D2490" s="12"/>
      <c r="E2490" s="12"/>
      <c r="F2490" s="46" t="str">
        <f>IF(COUNTA($A2490)&gt;0,VLOOKUP($A2490,Corsa!$A$1:$F$43,3,FALSE),"-")</f>
        <v>-</v>
      </c>
      <c r="G2490" s="28" t="str">
        <f>IF($D2490&gt;0,VLOOKUP($D2490,Iscrizioni!$A$2:$M$2502,9,FALSE),"-")</f>
        <v>-</v>
      </c>
      <c r="H2490" s="28" t="str">
        <f>IF($D2490&gt;0,VLOOKUP($D2490,Iscrizioni!$A$2:$M$2502,4,FALSE),"-")</f>
        <v>-</v>
      </c>
      <c r="I2490" s="27" t="str">
        <f>IF($D2490&gt;0,VLOOKUP($D2490,Iscrizioni!$A$2:$M$2502,5,FALSE),"-")</f>
        <v>-</v>
      </c>
      <c r="J2490" s="27" t="str">
        <f>IF($D2490&gt;0,VLOOKUP($D2490,Iscrizioni!$A$2:$M$2502,10,FALSE),"-")</f>
        <v>-</v>
      </c>
      <c r="K2490" s="27" t="str">
        <f t="shared" si="232"/>
        <v>-</v>
      </c>
      <c r="L2490" s="46" t="str">
        <f>IF($D2490&gt;0,VLOOKUP($D2490,Iscrizioni!$A$2:$M$2502,11,FALSE),"-")</f>
        <v>-</v>
      </c>
      <c r="M2490" s="27" t="str">
        <f>IF($D2490&gt;0,VLOOKUP($D2490,Iscrizioni!$A$2:$N$2502,12,FALSE),"-")</f>
        <v>-</v>
      </c>
      <c r="N2490" s="46" t="str">
        <f>IF($D2490&gt;0,VLOOKUP($D2490,Iscrizioni!$A$2:$M$2502,6,FALSE),"-")</f>
        <v>-</v>
      </c>
      <c r="O2490" s="107" t="str">
        <f>IF($D2490&gt;0,VLOOKUP($D2490,Iscrizioni!$A$2:$M$2502,7,FALSE),"-")</f>
        <v>-</v>
      </c>
      <c r="P2490" s="46" t="str">
        <f>IF($D2490&gt;0,VLOOKUP(LEFT($N2490,1),Regione!$A$2:$C$21,2,FALSE),"-")</f>
        <v>-</v>
      </c>
      <c r="Q2490" s="112" t="str">
        <f ca="1">IF($D2490&gt;0,NormalizzaTempo("D",CELL("tipo",$E2490),$E2490),"-")</f>
        <v>-</v>
      </c>
      <c r="R2490" s="27" t="str">
        <f>IF($D2490&gt;0,VLOOKUP($D2490,Iscrizioni!$A$2:$M$2502,13,FALSE),"-")</f>
        <v>-</v>
      </c>
      <c r="S2490" s="112" t="str">
        <f t="shared" si="235"/>
        <v>-</v>
      </c>
      <c r="T2490" s="112" t="str">
        <f>IF($D2490&gt;0,SUMIFS($S$3:$S2490,$X$3:$X2490,1,$J$3:$J2490,$J2490),"-")</f>
        <v>-</v>
      </c>
      <c r="U2490" s="112" t="str">
        <f t="shared" si="236"/>
        <v>-</v>
      </c>
      <c r="V2490" s="112" t="str">
        <f t="shared" si="233"/>
        <v>-</v>
      </c>
      <c r="W2490" s="27" t="str">
        <f>IF(LEN($C2490)=0,IF($D2490&gt;0,COUNTIFS($A$3:$A2490,$A2490),"-"),"Escluso")</f>
        <v>-</v>
      </c>
      <c r="X2490" s="2" t="str">
        <f>IF(LEN($C2490)=0,IF($D2490&gt;0,COUNTIFS($J$3:$J2490,$J2490,$C$3:$C2490,""),"-"),"Escluso")</f>
        <v>-</v>
      </c>
      <c r="Y2490" s="127" t="str">
        <f t="shared" si="237"/>
        <v>-</v>
      </c>
      <c r="Z2490" s="2" t="str">
        <f>IF($D2490&gt;0,COUNTIFS($O$3:$O2490,$O2490,$L$3:$L2490,$L2490,$I$3:$I2490,$I2490),"-")</f>
        <v>-</v>
      </c>
      <c r="AA2490" s="27" t="str">
        <f>IF($D2490&gt;0,IF(OR($Z2490 &gt;1,$L2490&lt;&gt;"Adulti"),0,VLOOKUP($P2490,Regione!$B$2:$C$22,2,FALSE)),"-")</f>
        <v>-</v>
      </c>
      <c r="AB2490" s="27" t="str">
        <f>IF($D2490&gt;0,IF(COUNTIFS($O$3:$O2490,$O2490,$L$3:$L2490,$L2490,$I$3:$I2490,$I2490) &gt;1,0,SUMIFS($Y$3:$Y$2503,$L$3:$L$2503,$L2490,$O$3:$O$2503,$O2490,$I$3:$I$2503,$I2490)),"-")</f>
        <v>-</v>
      </c>
      <c r="AC2490" s="27" t="str">
        <f t="shared" si="234"/>
        <v>-</v>
      </c>
    </row>
    <row r="2491" spans="1:29">
      <c r="A2491" s="12"/>
      <c r="B2491" s="107" t="str">
        <f>IF(COUNTA($A2491)&gt;0,VLOOKUP($A2491,Corsa!$A$1:$F$43,2,FALSE),"-")</f>
        <v>-</v>
      </c>
      <c r="C2491" s="11"/>
      <c r="D2491" s="12"/>
      <c r="E2491" s="12"/>
      <c r="F2491" s="46" t="str">
        <f>IF(COUNTA($A2491)&gt;0,VLOOKUP($A2491,Corsa!$A$1:$F$43,3,FALSE),"-")</f>
        <v>-</v>
      </c>
      <c r="G2491" s="28" t="str">
        <f>IF($D2491&gt;0,VLOOKUP($D2491,Iscrizioni!$A$2:$M$2502,9,FALSE),"-")</f>
        <v>-</v>
      </c>
      <c r="H2491" s="28" t="str">
        <f>IF($D2491&gt;0,VLOOKUP($D2491,Iscrizioni!$A$2:$M$2502,4,FALSE),"-")</f>
        <v>-</v>
      </c>
      <c r="I2491" s="27" t="str">
        <f>IF($D2491&gt;0,VLOOKUP($D2491,Iscrizioni!$A$2:$M$2502,5,FALSE),"-")</f>
        <v>-</v>
      </c>
      <c r="J2491" s="27" t="str">
        <f>IF($D2491&gt;0,VLOOKUP($D2491,Iscrizioni!$A$2:$M$2502,10,FALSE),"-")</f>
        <v>-</v>
      </c>
      <c r="K2491" s="27" t="str">
        <f t="shared" si="232"/>
        <v>-</v>
      </c>
      <c r="L2491" s="46" t="str">
        <f>IF($D2491&gt;0,VLOOKUP($D2491,Iscrizioni!$A$2:$M$2502,11,FALSE),"-")</f>
        <v>-</v>
      </c>
      <c r="M2491" s="27" t="str">
        <f>IF($D2491&gt;0,VLOOKUP($D2491,Iscrizioni!$A$2:$N$2502,12,FALSE),"-")</f>
        <v>-</v>
      </c>
      <c r="N2491" s="46" t="str">
        <f>IF($D2491&gt;0,VLOOKUP($D2491,Iscrizioni!$A$2:$M$2502,6,FALSE),"-")</f>
        <v>-</v>
      </c>
      <c r="O2491" s="107" t="str">
        <f>IF($D2491&gt;0,VLOOKUP($D2491,Iscrizioni!$A$2:$M$2502,7,FALSE),"-")</f>
        <v>-</v>
      </c>
      <c r="P2491" s="46" t="str">
        <f>IF($D2491&gt;0,VLOOKUP(LEFT($N2491,1),Regione!$A$2:$C$21,2,FALSE),"-")</f>
        <v>-</v>
      </c>
      <c r="Q2491" s="112" t="str">
        <f ca="1">IF($D2491&gt;0,NormalizzaTempo("D",CELL("tipo",$E2491),$E2491),"-")</f>
        <v>-</v>
      </c>
      <c r="R2491" s="27" t="str">
        <f>IF($D2491&gt;0,VLOOKUP($D2491,Iscrizioni!$A$2:$M$2502,13,FALSE),"-")</f>
        <v>-</v>
      </c>
      <c r="S2491" s="112" t="str">
        <f t="shared" si="235"/>
        <v>-</v>
      </c>
      <c r="T2491" s="112" t="str">
        <f>IF($D2491&gt;0,SUMIFS($S$3:$S2491,$X$3:$X2491,1,$J$3:$J2491,$J2491),"-")</f>
        <v>-</v>
      </c>
      <c r="U2491" s="112" t="str">
        <f t="shared" si="236"/>
        <v>-</v>
      </c>
      <c r="V2491" s="112" t="str">
        <f t="shared" si="233"/>
        <v>-</v>
      </c>
      <c r="W2491" s="27" t="str">
        <f>IF(LEN($C2491)=0,IF($D2491&gt;0,COUNTIFS($A$3:$A2491,$A2491),"-"),"Escluso")</f>
        <v>-</v>
      </c>
      <c r="X2491" s="2" t="str">
        <f>IF(LEN($C2491)=0,IF($D2491&gt;0,COUNTIFS($J$3:$J2491,$J2491,$C$3:$C2491,""),"-"),"Escluso")</f>
        <v>-</v>
      </c>
      <c r="Y2491" s="127" t="str">
        <f t="shared" si="237"/>
        <v>-</v>
      </c>
      <c r="Z2491" s="2" t="str">
        <f>IF($D2491&gt;0,COUNTIFS($O$3:$O2491,$O2491,$L$3:$L2491,$L2491,$I$3:$I2491,$I2491),"-")</f>
        <v>-</v>
      </c>
      <c r="AA2491" s="27" t="str">
        <f>IF($D2491&gt;0,IF(OR($Z2491 &gt;1,$L2491&lt;&gt;"Adulti"),0,VLOOKUP($P2491,Regione!$B$2:$C$22,2,FALSE)),"-")</f>
        <v>-</v>
      </c>
      <c r="AB2491" s="27" t="str">
        <f>IF($D2491&gt;0,IF(COUNTIFS($O$3:$O2491,$O2491,$L$3:$L2491,$L2491,$I$3:$I2491,$I2491) &gt;1,0,SUMIFS($Y$3:$Y$2503,$L$3:$L$2503,$L2491,$O$3:$O$2503,$O2491,$I$3:$I$2503,$I2491)),"-")</f>
        <v>-</v>
      </c>
      <c r="AC2491" s="27" t="str">
        <f t="shared" si="234"/>
        <v>-</v>
      </c>
    </row>
    <row r="2492" spans="1:29" s="1" customFormat="1">
      <c r="A2492" s="13"/>
      <c r="B2492" s="107" t="str">
        <f>IF(COUNTA($A2492)&gt;0,VLOOKUP($A2492,Corsa!$A$1:$F$43,2,FALSE),"-")</f>
        <v>-</v>
      </c>
      <c r="C2492" s="11"/>
      <c r="D2492" s="13"/>
      <c r="E2492" s="13"/>
      <c r="F2492" s="46" t="str">
        <f>IF(COUNTA($A2492)&gt;0,VLOOKUP($A2492,Corsa!$A$1:$F$43,3,FALSE),"-")</f>
        <v>-</v>
      </c>
      <c r="G2492" s="28" t="str">
        <f>IF($D2492&gt;0,VLOOKUP($D2492,Iscrizioni!$A$2:$M$2502,9,FALSE),"-")</f>
        <v>-</v>
      </c>
      <c r="H2492" s="28" t="str">
        <f>IF($D2492&gt;0,VLOOKUP($D2492,Iscrizioni!$A$2:$M$2502,4,FALSE),"-")</f>
        <v>-</v>
      </c>
      <c r="I2492" s="27" t="str">
        <f>IF($D2492&gt;0,VLOOKUP($D2492,Iscrizioni!$A$2:$M$2502,5,FALSE),"-")</f>
        <v>-</v>
      </c>
      <c r="J2492" s="27" t="str">
        <f>IF($D2492&gt;0,VLOOKUP($D2492,Iscrizioni!$A$2:$M$2502,10,FALSE),"-")</f>
        <v>-</v>
      </c>
      <c r="K2492" s="27" t="str">
        <f t="shared" si="232"/>
        <v>-</v>
      </c>
      <c r="L2492" s="46" t="str">
        <f>IF($D2492&gt;0,VLOOKUP($D2492,Iscrizioni!$A$2:$M$2502,11,FALSE),"-")</f>
        <v>-</v>
      </c>
      <c r="M2492" s="27" t="str">
        <f>IF($D2492&gt;0,VLOOKUP($D2492,Iscrizioni!$A$2:$N$2502,12,FALSE),"-")</f>
        <v>-</v>
      </c>
      <c r="N2492" s="46" t="str">
        <f>IF($D2492&gt;0,VLOOKUP($D2492,Iscrizioni!$A$2:$M$2502,6,FALSE),"-")</f>
        <v>-</v>
      </c>
      <c r="O2492" s="107" t="str">
        <f>IF($D2492&gt;0,VLOOKUP($D2492,Iscrizioni!$A$2:$M$2502,7,FALSE),"-")</f>
        <v>-</v>
      </c>
      <c r="P2492" s="46" t="str">
        <f>IF($D2492&gt;0,VLOOKUP(LEFT($N2492,1),Regione!$A$2:$C$21,2,FALSE),"-")</f>
        <v>-</v>
      </c>
      <c r="Q2492" s="112" t="str">
        <f ca="1">IF($D2492&gt;0,NormalizzaTempo("D",CELL("tipo",$E2492),$E2492),"-")</f>
        <v>-</v>
      </c>
      <c r="R2492" s="27" t="str">
        <f>IF($D2492&gt;0,VLOOKUP($D2492,Iscrizioni!$A$2:$M$2502,13,FALSE),"-")</f>
        <v>-</v>
      </c>
      <c r="S2492" s="112" t="str">
        <f t="shared" si="235"/>
        <v>-</v>
      </c>
      <c r="T2492" s="112" t="str">
        <f>IF($D2492&gt;0,SUMIFS($S$3:$S2492,$X$3:$X2492,1,$J$3:$J2492,$J2492),"-")</f>
        <v>-</v>
      </c>
      <c r="U2492" s="112" t="str">
        <f t="shared" si="236"/>
        <v>-</v>
      </c>
      <c r="V2492" s="112" t="str">
        <f t="shared" si="233"/>
        <v>-</v>
      </c>
      <c r="W2492" s="27" t="str">
        <f>IF(LEN($C2492)=0,IF($D2492&gt;0,COUNTIFS($A$3:$A2492,$A2492),"-"),"Escluso")</f>
        <v>-</v>
      </c>
      <c r="X2492" s="2" t="str">
        <f>IF(LEN($C2492)=0,IF($D2492&gt;0,COUNTIFS($J$3:$J2492,$J2492,$C$3:$C2492,""),"-"),"Escluso")</f>
        <v>-</v>
      </c>
      <c r="Y2492" s="127" t="str">
        <f t="shared" si="237"/>
        <v>-</v>
      </c>
      <c r="Z2492" s="2" t="str">
        <f>IF($D2492&gt;0,COUNTIFS($O$3:$O2492,$O2492,$L$3:$L2492,$L2492,$I$3:$I2492,$I2492),"-")</f>
        <v>-</v>
      </c>
      <c r="AA2492" s="27" t="str">
        <f>IF($D2492&gt;0,IF(OR($Z2492 &gt;1,$L2492&lt;&gt;"Adulti"),0,VLOOKUP($P2492,Regione!$B$2:$C$22,2,FALSE)),"-")</f>
        <v>-</v>
      </c>
      <c r="AB2492" s="27" t="str">
        <f>IF($D2492&gt;0,IF(COUNTIFS($O$3:$O2492,$O2492,$L$3:$L2492,$L2492,$I$3:$I2492,$I2492) &gt;1,0,SUMIFS($Y$3:$Y$2503,$L$3:$L$2503,$L2492,$O$3:$O$2503,$O2492,$I$3:$I$2503,$I2492)),"-")</f>
        <v>-</v>
      </c>
      <c r="AC2492" s="27" t="str">
        <f t="shared" si="234"/>
        <v>-</v>
      </c>
    </row>
    <row r="2493" spans="1:29" s="1" customFormat="1">
      <c r="A2493" s="13"/>
      <c r="B2493" s="107" t="str">
        <f>IF(COUNTA($A2493)&gt;0,VLOOKUP($A2493,Corsa!$A$1:$F$43,2,FALSE),"-")</f>
        <v>-</v>
      </c>
      <c r="C2493" s="11"/>
      <c r="D2493" s="13"/>
      <c r="E2493" s="13"/>
      <c r="F2493" s="46" t="str">
        <f>IF(COUNTA($A2493)&gt;0,VLOOKUP($A2493,Corsa!$A$1:$F$43,3,FALSE),"-")</f>
        <v>-</v>
      </c>
      <c r="G2493" s="28" t="str">
        <f>IF($D2493&gt;0,VLOOKUP($D2493,Iscrizioni!$A$2:$M$2502,9,FALSE),"-")</f>
        <v>-</v>
      </c>
      <c r="H2493" s="28" t="str">
        <f>IF($D2493&gt;0,VLOOKUP($D2493,Iscrizioni!$A$2:$M$2502,4,FALSE),"-")</f>
        <v>-</v>
      </c>
      <c r="I2493" s="27" t="str">
        <f>IF($D2493&gt;0,VLOOKUP($D2493,Iscrizioni!$A$2:$M$2502,5,FALSE),"-")</f>
        <v>-</v>
      </c>
      <c r="J2493" s="27" t="str">
        <f>IF($D2493&gt;0,VLOOKUP($D2493,Iscrizioni!$A$2:$M$2502,10,FALSE),"-")</f>
        <v>-</v>
      </c>
      <c r="K2493" s="27" t="str">
        <f t="shared" si="232"/>
        <v>-</v>
      </c>
      <c r="L2493" s="46" t="str">
        <f>IF($D2493&gt;0,VLOOKUP($D2493,Iscrizioni!$A$2:$M$2502,11,FALSE),"-")</f>
        <v>-</v>
      </c>
      <c r="M2493" s="27" t="str">
        <f>IF($D2493&gt;0,VLOOKUP($D2493,Iscrizioni!$A$2:$N$2502,12,FALSE),"-")</f>
        <v>-</v>
      </c>
      <c r="N2493" s="46" t="str">
        <f>IF($D2493&gt;0,VLOOKUP($D2493,Iscrizioni!$A$2:$M$2502,6,FALSE),"-")</f>
        <v>-</v>
      </c>
      <c r="O2493" s="107" t="str">
        <f>IF($D2493&gt;0,VLOOKUP($D2493,Iscrizioni!$A$2:$M$2502,7,FALSE),"-")</f>
        <v>-</v>
      </c>
      <c r="P2493" s="46" t="str">
        <f>IF($D2493&gt;0,VLOOKUP(LEFT($N2493,1),Regione!$A$2:$C$21,2,FALSE),"-")</f>
        <v>-</v>
      </c>
      <c r="Q2493" s="112" t="str">
        <f ca="1">IF($D2493&gt;0,NormalizzaTempo("D",CELL("tipo",$E2493),$E2493),"-")</f>
        <v>-</v>
      </c>
      <c r="R2493" s="27" t="str">
        <f>IF($D2493&gt;0,VLOOKUP($D2493,Iscrizioni!$A$2:$M$2502,13,FALSE),"-")</f>
        <v>-</v>
      </c>
      <c r="S2493" s="112" t="str">
        <f t="shared" si="235"/>
        <v>-</v>
      </c>
      <c r="T2493" s="112" t="str">
        <f>IF($D2493&gt;0,SUMIFS($S$3:$S2493,$X$3:$X2493,1,$J$3:$J2493,$J2493),"-")</f>
        <v>-</v>
      </c>
      <c r="U2493" s="112" t="str">
        <f t="shared" si="236"/>
        <v>-</v>
      </c>
      <c r="V2493" s="112" t="str">
        <f t="shared" si="233"/>
        <v>-</v>
      </c>
      <c r="W2493" s="27" t="str">
        <f>IF(LEN($C2493)=0,IF($D2493&gt;0,COUNTIFS($A$3:$A2493,$A2493),"-"),"Escluso")</f>
        <v>-</v>
      </c>
      <c r="X2493" s="2" t="str">
        <f>IF(LEN($C2493)=0,IF($D2493&gt;0,COUNTIFS($J$3:$J2493,$J2493,$C$3:$C2493,""),"-"),"Escluso")</f>
        <v>-</v>
      </c>
      <c r="Y2493" s="127" t="str">
        <f t="shared" si="237"/>
        <v>-</v>
      </c>
      <c r="Z2493" s="2" t="str">
        <f>IF($D2493&gt;0,COUNTIFS($O$3:$O2493,$O2493,$L$3:$L2493,$L2493,$I$3:$I2493,$I2493),"-")</f>
        <v>-</v>
      </c>
      <c r="AA2493" s="27" t="str">
        <f>IF($D2493&gt;0,IF(OR($Z2493 &gt;1,$L2493&lt;&gt;"Adulti"),0,VLOOKUP($P2493,Regione!$B$2:$C$22,2,FALSE)),"-")</f>
        <v>-</v>
      </c>
      <c r="AB2493" s="27" t="str">
        <f>IF($D2493&gt;0,IF(COUNTIFS($O$3:$O2493,$O2493,$L$3:$L2493,$L2493,$I$3:$I2493,$I2493) &gt;1,0,SUMIFS($Y$3:$Y$2503,$L$3:$L$2503,$L2493,$O$3:$O$2503,$O2493,$I$3:$I$2503,$I2493)),"-")</f>
        <v>-</v>
      </c>
      <c r="AC2493" s="27" t="str">
        <f t="shared" si="234"/>
        <v>-</v>
      </c>
    </row>
    <row r="2494" spans="1:29" s="1" customFormat="1">
      <c r="A2494" s="13"/>
      <c r="B2494" s="107" t="str">
        <f>IF(COUNTA($A2494)&gt;0,VLOOKUP($A2494,Corsa!$A$1:$F$43,2,FALSE),"-")</f>
        <v>-</v>
      </c>
      <c r="C2494" s="11"/>
      <c r="D2494" s="13"/>
      <c r="E2494" s="13"/>
      <c r="F2494" s="46" t="str">
        <f>IF(COUNTA($A2494)&gt;0,VLOOKUP($A2494,Corsa!$A$1:$F$43,3,FALSE),"-")</f>
        <v>-</v>
      </c>
      <c r="G2494" s="28" t="str">
        <f>IF($D2494&gt;0,VLOOKUP($D2494,Iscrizioni!$A$2:$M$2502,9,FALSE),"-")</f>
        <v>-</v>
      </c>
      <c r="H2494" s="28" t="str">
        <f>IF($D2494&gt;0,VLOOKUP($D2494,Iscrizioni!$A$2:$M$2502,4,FALSE),"-")</f>
        <v>-</v>
      </c>
      <c r="I2494" s="27" t="str">
        <f>IF($D2494&gt;0,VLOOKUP($D2494,Iscrizioni!$A$2:$M$2502,5,FALSE),"-")</f>
        <v>-</v>
      </c>
      <c r="J2494" s="27" t="str">
        <f>IF($D2494&gt;0,VLOOKUP($D2494,Iscrizioni!$A$2:$M$2502,10,FALSE),"-")</f>
        <v>-</v>
      </c>
      <c r="K2494" s="27" t="str">
        <f t="shared" si="232"/>
        <v>-</v>
      </c>
      <c r="L2494" s="46" t="str">
        <f>IF($D2494&gt;0,VLOOKUP($D2494,Iscrizioni!$A$2:$M$2502,11,FALSE),"-")</f>
        <v>-</v>
      </c>
      <c r="M2494" s="27" t="str">
        <f>IF($D2494&gt;0,VLOOKUP($D2494,Iscrizioni!$A$2:$N$2502,12,FALSE),"-")</f>
        <v>-</v>
      </c>
      <c r="N2494" s="46" t="str">
        <f>IF($D2494&gt;0,VLOOKUP($D2494,Iscrizioni!$A$2:$M$2502,6,FALSE),"-")</f>
        <v>-</v>
      </c>
      <c r="O2494" s="107" t="str">
        <f>IF($D2494&gt;0,VLOOKUP($D2494,Iscrizioni!$A$2:$M$2502,7,FALSE),"-")</f>
        <v>-</v>
      </c>
      <c r="P2494" s="46" t="str">
        <f>IF($D2494&gt;0,VLOOKUP(LEFT($N2494,1),Regione!$A$2:$C$21,2,FALSE),"-")</f>
        <v>-</v>
      </c>
      <c r="Q2494" s="112" t="str">
        <f ca="1">IF($D2494&gt;0,NormalizzaTempo("D",CELL("tipo",$E2494),$E2494),"-")</f>
        <v>-</v>
      </c>
      <c r="R2494" s="27" t="str">
        <f>IF($D2494&gt;0,VLOOKUP($D2494,Iscrizioni!$A$2:$M$2502,13,FALSE),"-")</f>
        <v>-</v>
      </c>
      <c r="S2494" s="112" t="str">
        <f t="shared" si="235"/>
        <v>-</v>
      </c>
      <c r="T2494" s="112" t="str">
        <f>IF($D2494&gt;0,SUMIFS($S$3:$S2494,$X$3:$X2494,1,$J$3:$J2494,$J2494),"-")</f>
        <v>-</v>
      </c>
      <c r="U2494" s="112" t="str">
        <f t="shared" si="236"/>
        <v>-</v>
      </c>
      <c r="V2494" s="112" t="str">
        <f t="shared" si="233"/>
        <v>-</v>
      </c>
      <c r="W2494" s="27" t="str">
        <f>IF(LEN($C2494)=0,IF($D2494&gt;0,COUNTIFS($A$3:$A2494,$A2494),"-"),"Escluso")</f>
        <v>-</v>
      </c>
      <c r="X2494" s="2" t="str">
        <f>IF(LEN($C2494)=0,IF($D2494&gt;0,COUNTIFS($J$3:$J2494,$J2494,$C$3:$C2494,""),"-"),"Escluso")</f>
        <v>-</v>
      </c>
      <c r="Y2494" s="127" t="str">
        <f t="shared" si="237"/>
        <v>-</v>
      </c>
      <c r="Z2494" s="2" t="str">
        <f>IF($D2494&gt;0,COUNTIFS($O$3:$O2494,$O2494,$L$3:$L2494,$L2494,$I$3:$I2494,$I2494),"-")</f>
        <v>-</v>
      </c>
      <c r="AA2494" s="27" t="str">
        <f>IF($D2494&gt;0,IF(OR($Z2494 &gt;1,$L2494&lt;&gt;"Adulti"),0,VLOOKUP($P2494,Regione!$B$2:$C$22,2,FALSE)),"-")</f>
        <v>-</v>
      </c>
      <c r="AB2494" s="27" t="str">
        <f>IF($D2494&gt;0,IF(COUNTIFS($O$3:$O2494,$O2494,$L$3:$L2494,$L2494,$I$3:$I2494,$I2494) &gt;1,0,SUMIFS($Y$3:$Y$2503,$L$3:$L$2503,$L2494,$O$3:$O$2503,$O2494,$I$3:$I$2503,$I2494)),"-")</f>
        <v>-</v>
      </c>
      <c r="AC2494" s="27" t="str">
        <f t="shared" si="234"/>
        <v>-</v>
      </c>
    </row>
    <row r="2495" spans="1:29" s="1" customFormat="1">
      <c r="A2495" s="13"/>
      <c r="B2495" s="107" t="str">
        <f>IF(COUNTA($A2495)&gt;0,VLOOKUP($A2495,Corsa!$A$1:$F$43,2,FALSE),"-")</f>
        <v>-</v>
      </c>
      <c r="C2495" s="11"/>
      <c r="D2495" s="13"/>
      <c r="E2495" s="13"/>
      <c r="F2495" s="46" t="str">
        <f>IF(COUNTA($A2495)&gt;0,VLOOKUP($A2495,Corsa!$A$1:$F$43,3,FALSE),"-")</f>
        <v>-</v>
      </c>
      <c r="G2495" s="28" t="str">
        <f>IF($D2495&gt;0,VLOOKUP($D2495,Iscrizioni!$A$2:$M$2502,9,FALSE),"-")</f>
        <v>-</v>
      </c>
      <c r="H2495" s="28" t="str">
        <f>IF($D2495&gt;0,VLOOKUP($D2495,Iscrizioni!$A$2:$M$2502,4,FALSE),"-")</f>
        <v>-</v>
      </c>
      <c r="I2495" s="27" t="str">
        <f>IF($D2495&gt;0,VLOOKUP($D2495,Iscrizioni!$A$2:$M$2502,5,FALSE),"-")</f>
        <v>-</v>
      </c>
      <c r="J2495" s="27" t="str">
        <f>IF($D2495&gt;0,VLOOKUP($D2495,Iscrizioni!$A$2:$M$2502,10,FALSE),"-")</f>
        <v>-</v>
      </c>
      <c r="K2495" s="27" t="str">
        <f t="shared" si="232"/>
        <v>-</v>
      </c>
      <c r="L2495" s="46" t="str">
        <f>IF($D2495&gt;0,VLOOKUP($D2495,Iscrizioni!$A$2:$M$2502,11,FALSE),"-")</f>
        <v>-</v>
      </c>
      <c r="M2495" s="27" t="str">
        <f>IF($D2495&gt;0,VLOOKUP($D2495,Iscrizioni!$A$2:$N$2502,12,FALSE),"-")</f>
        <v>-</v>
      </c>
      <c r="N2495" s="46" t="str">
        <f>IF($D2495&gt;0,VLOOKUP($D2495,Iscrizioni!$A$2:$M$2502,6,FALSE),"-")</f>
        <v>-</v>
      </c>
      <c r="O2495" s="107" t="str">
        <f>IF($D2495&gt;0,VLOOKUP($D2495,Iscrizioni!$A$2:$M$2502,7,FALSE),"-")</f>
        <v>-</v>
      </c>
      <c r="P2495" s="46" t="str">
        <f>IF($D2495&gt;0,VLOOKUP(LEFT($N2495,1),Regione!$A$2:$C$21,2,FALSE),"-")</f>
        <v>-</v>
      </c>
      <c r="Q2495" s="112" t="str">
        <f ca="1">IF($D2495&gt;0,NormalizzaTempo("D",CELL("tipo",$E2495),$E2495),"-")</f>
        <v>-</v>
      </c>
      <c r="R2495" s="27" t="str">
        <f>IF($D2495&gt;0,VLOOKUP($D2495,Iscrizioni!$A$2:$M$2502,13,FALSE),"-")</f>
        <v>-</v>
      </c>
      <c r="S2495" s="112" t="str">
        <f t="shared" si="235"/>
        <v>-</v>
      </c>
      <c r="T2495" s="112" t="str">
        <f>IF($D2495&gt;0,SUMIFS($S$3:$S2495,$X$3:$X2495,1,$J$3:$J2495,$J2495),"-")</f>
        <v>-</v>
      </c>
      <c r="U2495" s="112" t="str">
        <f t="shared" si="236"/>
        <v>-</v>
      </c>
      <c r="V2495" s="112" t="str">
        <f t="shared" si="233"/>
        <v>-</v>
      </c>
      <c r="W2495" s="27" t="str">
        <f>IF(LEN($C2495)=0,IF($D2495&gt;0,COUNTIFS($A$3:$A2495,$A2495),"-"),"Escluso")</f>
        <v>-</v>
      </c>
      <c r="X2495" s="2" t="str">
        <f>IF(LEN($C2495)=0,IF($D2495&gt;0,COUNTIFS($J$3:$J2495,$J2495,$C$3:$C2495,""),"-"),"Escluso")</f>
        <v>-</v>
      </c>
      <c r="Y2495" s="127" t="str">
        <f t="shared" si="237"/>
        <v>-</v>
      </c>
      <c r="Z2495" s="2" t="str">
        <f>IF($D2495&gt;0,COUNTIFS($O$3:$O2495,$O2495,$L$3:$L2495,$L2495,$I$3:$I2495,$I2495),"-")</f>
        <v>-</v>
      </c>
      <c r="AA2495" s="27" t="str">
        <f>IF($D2495&gt;0,IF(OR($Z2495 &gt;1,$L2495&lt;&gt;"Adulti"),0,VLOOKUP($P2495,Regione!$B$2:$C$22,2,FALSE)),"-")</f>
        <v>-</v>
      </c>
      <c r="AB2495" s="27" t="str">
        <f>IF($D2495&gt;0,IF(COUNTIFS($O$3:$O2495,$O2495,$L$3:$L2495,$L2495,$I$3:$I2495,$I2495) &gt;1,0,SUMIFS($Y$3:$Y$2503,$L$3:$L$2503,$L2495,$O$3:$O$2503,$O2495,$I$3:$I$2503,$I2495)),"-")</f>
        <v>-</v>
      </c>
      <c r="AC2495" s="27" t="str">
        <f t="shared" si="234"/>
        <v>-</v>
      </c>
    </row>
    <row r="2496" spans="1:29" s="1" customFormat="1">
      <c r="A2496" s="13"/>
      <c r="B2496" s="107" t="str">
        <f>IF(COUNTA($A2496)&gt;0,VLOOKUP($A2496,Corsa!$A$1:$F$43,2,FALSE),"-")</f>
        <v>-</v>
      </c>
      <c r="C2496" s="11"/>
      <c r="D2496" s="13"/>
      <c r="E2496" s="13"/>
      <c r="F2496" s="46" t="str">
        <f>IF(COUNTA($A2496)&gt;0,VLOOKUP($A2496,Corsa!$A$1:$F$43,3,FALSE),"-")</f>
        <v>-</v>
      </c>
      <c r="G2496" s="28" t="str">
        <f>IF($D2496&gt;0,VLOOKUP($D2496,Iscrizioni!$A$2:$M$2502,9,FALSE),"-")</f>
        <v>-</v>
      </c>
      <c r="H2496" s="28" t="str">
        <f>IF($D2496&gt;0,VLOOKUP($D2496,Iscrizioni!$A$2:$M$2502,4,FALSE),"-")</f>
        <v>-</v>
      </c>
      <c r="I2496" s="27" t="str">
        <f>IF($D2496&gt;0,VLOOKUP($D2496,Iscrizioni!$A$2:$M$2502,5,FALSE),"-")</f>
        <v>-</v>
      </c>
      <c r="J2496" s="27" t="str">
        <f>IF($D2496&gt;0,VLOOKUP($D2496,Iscrizioni!$A$2:$M$2502,10,FALSE),"-")</f>
        <v>-</v>
      </c>
      <c r="K2496" s="27" t="str">
        <f t="shared" si="232"/>
        <v>-</v>
      </c>
      <c r="L2496" s="46" t="str">
        <f>IF($D2496&gt;0,VLOOKUP($D2496,Iscrizioni!$A$2:$M$2502,11,FALSE),"-")</f>
        <v>-</v>
      </c>
      <c r="M2496" s="27" t="str">
        <f>IF($D2496&gt;0,VLOOKUP($D2496,Iscrizioni!$A$2:$N$2502,12,FALSE),"-")</f>
        <v>-</v>
      </c>
      <c r="N2496" s="46" t="str">
        <f>IF($D2496&gt;0,VLOOKUP($D2496,Iscrizioni!$A$2:$M$2502,6,FALSE),"-")</f>
        <v>-</v>
      </c>
      <c r="O2496" s="107" t="str">
        <f>IF($D2496&gt;0,VLOOKUP($D2496,Iscrizioni!$A$2:$M$2502,7,FALSE),"-")</f>
        <v>-</v>
      </c>
      <c r="P2496" s="46" t="str">
        <f>IF($D2496&gt;0,VLOOKUP(LEFT($N2496,1),Regione!$A$2:$C$21,2,FALSE),"-")</f>
        <v>-</v>
      </c>
      <c r="Q2496" s="112" t="str">
        <f ca="1">IF($D2496&gt;0,NormalizzaTempo("D",CELL("tipo",$E2496),$E2496),"-")</f>
        <v>-</v>
      </c>
      <c r="R2496" s="27" t="str">
        <f>IF($D2496&gt;0,VLOOKUP($D2496,Iscrizioni!$A$2:$M$2502,13,FALSE),"-")</f>
        <v>-</v>
      </c>
      <c r="S2496" s="112" t="str">
        <f t="shared" si="235"/>
        <v>-</v>
      </c>
      <c r="T2496" s="112" t="str">
        <f>IF($D2496&gt;0,SUMIFS($S$3:$S2496,$X$3:$X2496,1,$J$3:$J2496,$J2496),"-")</f>
        <v>-</v>
      </c>
      <c r="U2496" s="112" t="str">
        <f t="shared" si="236"/>
        <v>-</v>
      </c>
      <c r="V2496" s="112" t="str">
        <f t="shared" si="233"/>
        <v>-</v>
      </c>
      <c r="W2496" s="27" t="str">
        <f>IF(LEN($C2496)=0,IF($D2496&gt;0,COUNTIFS($A$3:$A2496,$A2496),"-"),"Escluso")</f>
        <v>-</v>
      </c>
      <c r="X2496" s="2" t="str">
        <f>IF(LEN($C2496)=0,IF($D2496&gt;0,COUNTIFS($J$3:$J2496,$J2496,$C$3:$C2496,""),"-"),"Escluso")</f>
        <v>-</v>
      </c>
      <c r="Y2496" s="127" t="str">
        <f t="shared" si="237"/>
        <v>-</v>
      </c>
      <c r="Z2496" s="2" t="str">
        <f>IF($D2496&gt;0,COUNTIFS($O$3:$O2496,$O2496,$L$3:$L2496,$L2496,$I$3:$I2496,$I2496),"-")</f>
        <v>-</v>
      </c>
      <c r="AA2496" s="27" t="str">
        <f>IF($D2496&gt;0,IF(OR($Z2496 &gt;1,$L2496&lt;&gt;"Adulti"),0,VLOOKUP($P2496,Regione!$B$2:$C$22,2,FALSE)),"-")</f>
        <v>-</v>
      </c>
      <c r="AB2496" s="27" t="str">
        <f>IF($D2496&gt;0,IF(COUNTIFS($O$3:$O2496,$O2496,$L$3:$L2496,$L2496,$I$3:$I2496,$I2496) &gt;1,0,SUMIFS($Y$3:$Y$2503,$L$3:$L$2503,$L2496,$O$3:$O$2503,$O2496,$I$3:$I$2503,$I2496)),"-")</f>
        <v>-</v>
      </c>
      <c r="AC2496" s="27" t="str">
        <f t="shared" si="234"/>
        <v>-</v>
      </c>
    </row>
    <row r="2497" spans="1:29" s="1" customFormat="1">
      <c r="A2497" s="13"/>
      <c r="B2497" s="107" t="str">
        <f>IF(COUNTA($A2497)&gt;0,VLOOKUP($A2497,Corsa!$A$1:$F$43,2,FALSE),"-")</f>
        <v>-</v>
      </c>
      <c r="C2497" s="11"/>
      <c r="D2497" s="13"/>
      <c r="E2497" s="13"/>
      <c r="F2497" s="46" t="str">
        <f>IF(COUNTA($A2497)&gt;0,VLOOKUP($A2497,Corsa!$A$1:$F$43,3,FALSE),"-")</f>
        <v>-</v>
      </c>
      <c r="G2497" s="28" t="str">
        <f>IF($D2497&gt;0,VLOOKUP($D2497,Iscrizioni!$A$2:$M$2502,9,FALSE),"-")</f>
        <v>-</v>
      </c>
      <c r="H2497" s="28" t="str">
        <f>IF($D2497&gt;0,VLOOKUP($D2497,Iscrizioni!$A$2:$M$2502,4,FALSE),"-")</f>
        <v>-</v>
      </c>
      <c r="I2497" s="27" t="str">
        <f>IF($D2497&gt;0,VLOOKUP($D2497,Iscrizioni!$A$2:$M$2502,5,FALSE),"-")</f>
        <v>-</v>
      </c>
      <c r="J2497" s="27" t="str">
        <f>IF($D2497&gt;0,VLOOKUP($D2497,Iscrizioni!$A$2:$M$2502,10,FALSE),"-")</f>
        <v>-</v>
      </c>
      <c r="K2497" s="27" t="str">
        <f t="shared" si="232"/>
        <v>-</v>
      </c>
      <c r="L2497" s="46" t="str">
        <f>IF($D2497&gt;0,VLOOKUP($D2497,Iscrizioni!$A$2:$M$2502,11,FALSE),"-")</f>
        <v>-</v>
      </c>
      <c r="M2497" s="27" t="str">
        <f>IF($D2497&gt;0,VLOOKUP($D2497,Iscrizioni!$A$2:$N$2502,12,FALSE),"-")</f>
        <v>-</v>
      </c>
      <c r="N2497" s="46" t="str">
        <f>IF($D2497&gt;0,VLOOKUP($D2497,Iscrizioni!$A$2:$M$2502,6,FALSE),"-")</f>
        <v>-</v>
      </c>
      <c r="O2497" s="107" t="str">
        <f>IF($D2497&gt;0,VLOOKUP($D2497,Iscrizioni!$A$2:$M$2502,7,FALSE),"-")</f>
        <v>-</v>
      </c>
      <c r="P2497" s="46" t="str">
        <f>IF($D2497&gt;0,VLOOKUP(LEFT($N2497,1),Regione!$A$2:$C$21,2,FALSE),"-")</f>
        <v>-</v>
      </c>
      <c r="Q2497" s="112" t="str">
        <f ca="1">IF($D2497&gt;0,NormalizzaTempo("D",CELL("tipo",$E2497),$E2497),"-")</f>
        <v>-</v>
      </c>
      <c r="R2497" s="27" t="str">
        <f>IF($D2497&gt;0,VLOOKUP($D2497,Iscrizioni!$A$2:$M$2502,13,FALSE),"-")</f>
        <v>-</v>
      </c>
      <c r="S2497" s="112" t="str">
        <f t="shared" si="235"/>
        <v>-</v>
      </c>
      <c r="T2497" s="112" t="str">
        <f>IF($D2497&gt;0,SUMIFS($S$3:$S2497,$X$3:$X2497,1,$J$3:$J2497,$J2497),"-")</f>
        <v>-</v>
      </c>
      <c r="U2497" s="112" t="str">
        <f t="shared" si="236"/>
        <v>-</v>
      </c>
      <c r="V2497" s="112" t="str">
        <f t="shared" si="233"/>
        <v>-</v>
      </c>
      <c r="W2497" s="27" t="str">
        <f>IF(LEN($C2497)=0,IF($D2497&gt;0,COUNTIFS($A$3:$A2497,$A2497),"-"),"Escluso")</f>
        <v>-</v>
      </c>
      <c r="X2497" s="2" t="str">
        <f>IF(LEN($C2497)=0,IF($D2497&gt;0,COUNTIFS($J$3:$J2497,$J2497,$C$3:$C2497,""),"-"),"Escluso")</f>
        <v>-</v>
      </c>
      <c r="Y2497" s="127" t="str">
        <f t="shared" si="237"/>
        <v>-</v>
      </c>
      <c r="Z2497" s="2" t="str">
        <f>IF($D2497&gt;0,COUNTIFS($O$3:$O2497,$O2497,$L$3:$L2497,$L2497,$I$3:$I2497,$I2497),"-")</f>
        <v>-</v>
      </c>
      <c r="AA2497" s="27" t="str">
        <f>IF($D2497&gt;0,IF(OR($Z2497 &gt;1,$L2497&lt;&gt;"Adulti"),0,VLOOKUP($P2497,Regione!$B$2:$C$22,2,FALSE)),"-")</f>
        <v>-</v>
      </c>
      <c r="AB2497" s="27" t="str">
        <f>IF($D2497&gt;0,IF(COUNTIFS($O$3:$O2497,$O2497,$L$3:$L2497,$L2497,$I$3:$I2497,$I2497) &gt;1,0,SUMIFS($Y$3:$Y$2503,$L$3:$L$2503,$L2497,$O$3:$O$2503,$O2497,$I$3:$I$2503,$I2497)),"-")</f>
        <v>-</v>
      </c>
      <c r="AC2497" s="27" t="str">
        <f t="shared" si="234"/>
        <v>-</v>
      </c>
    </row>
    <row r="2498" spans="1:29" s="1" customFormat="1">
      <c r="A2498" s="13"/>
      <c r="B2498" s="107" t="str">
        <f>IF(COUNTA($A2498)&gt;0,VLOOKUP($A2498,Corsa!$A$1:$F$43,2,FALSE),"-")</f>
        <v>-</v>
      </c>
      <c r="C2498" s="11"/>
      <c r="D2498" s="13"/>
      <c r="E2498" s="13"/>
      <c r="F2498" s="46" t="str">
        <f>IF(COUNTA($A2498)&gt;0,VLOOKUP($A2498,Corsa!$A$1:$F$43,3,FALSE),"-")</f>
        <v>-</v>
      </c>
      <c r="G2498" s="28" t="str">
        <f>IF($D2498&gt;0,VLOOKUP($D2498,Iscrizioni!$A$2:$M$2502,9,FALSE),"-")</f>
        <v>-</v>
      </c>
      <c r="H2498" s="28" t="str">
        <f>IF($D2498&gt;0,VLOOKUP($D2498,Iscrizioni!$A$2:$M$2502,4,FALSE),"-")</f>
        <v>-</v>
      </c>
      <c r="I2498" s="27" t="str">
        <f>IF($D2498&gt;0,VLOOKUP($D2498,Iscrizioni!$A$2:$M$2502,5,FALSE),"-")</f>
        <v>-</v>
      </c>
      <c r="J2498" s="27" t="str">
        <f>IF($D2498&gt;0,VLOOKUP($D2498,Iscrizioni!$A$2:$M$2502,10,FALSE),"-")</f>
        <v>-</v>
      </c>
      <c r="K2498" s="27" t="str">
        <f t="shared" si="232"/>
        <v>-</v>
      </c>
      <c r="L2498" s="46" t="str">
        <f>IF($D2498&gt;0,VLOOKUP($D2498,Iscrizioni!$A$2:$M$2502,11,FALSE),"-")</f>
        <v>-</v>
      </c>
      <c r="M2498" s="27" t="str">
        <f>IF($D2498&gt;0,VLOOKUP($D2498,Iscrizioni!$A$2:$N$2502,12,FALSE),"-")</f>
        <v>-</v>
      </c>
      <c r="N2498" s="46" t="str">
        <f>IF($D2498&gt;0,VLOOKUP($D2498,Iscrizioni!$A$2:$M$2502,6,FALSE),"-")</f>
        <v>-</v>
      </c>
      <c r="O2498" s="107" t="str">
        <f>IF($D2498&gt;0,VLOOKUP($D2498,Iscrizioni!$A$2:$M$2502,7,FALSE),"-")</f>
        <v>-</v>
      </c>
      <c r="P2498" s="46" t="str">
        <f>IF($D2498&gt;0,VLOOKUP(LEFT($N2498,1),Regione!$A$2:$C$21,2,FALSE),"-")</f>
        <v>-</v>
      </c>
      <c r="Q2498" s="112" t="str">
        <f ca="1">IF($D2498&gt;0,NormalizzaTempo("D",CELL("tipo",$E2498),$E2498),"-")</f>
        <v>-</v>
      </c>
      <c r="R2498" s="27" t="str">
        <f>IF($D2498&gt;0,VLOOKUP($D2498,Iscrizioni!$A$2:$M$2502,13,FALSE),"-")</f>
        <v>-</v>
      </c>
      <c r="S2498" s="112" t="str">
        <f t="shared" si="235"/>
        <v>-</v>
      </c>
      <c r="T2498" s="112" t="str">
        <f>IF($D2498&gt;0,SUMIFS($S$3:$S2498,$X$3:$X2498,1,$J$3:$J2498,$J2498),"-")</f>
        <v>-</v>
      </c>
      <c r="U2498" s="112" t="str">
        <f t="shared" si="236"/>
        <v>-</v>
      </c>
      <c r="V2498" s="112" t="str">
        <f t="shared" si="233"/>
        <v>-</v>
      </c>
      <c r="W2498" s="27" t="str">
        <f>IF(LEN($C2498)=0,IF($D2498&gt;0,COUNTIFS($A$3:$A2498,$A2498),"-"),"Escluso")</f>
        <v>-</v>
      </c>
      <c r="X2498" s="2" t="str">
        <f>IF(LEN($C2498)=0,IF($D2498&gt;0,COUNTIFS($J$3:$J2498,$J2498,$C$3:$C2498,""),"-"),"Escluso")</f>
        <v>-</v>
      </c>
      <c r="Y2498" s="127" t="str">
        <f t="shared" si="237"/>
        <v>-</v>
      </c>
      <c r="Z2498" s="2" t="str">
        <f>IF($D2498&gt;0,COUNTIFS($O$3:$O2498,$O2498,$L$3:$L2498,$L2498,$I$3:$I2498,$I2498),"-")</f>
        <v>-</v>
      </c>
      <c r="AA2498" s="27" t="str">
        <f>IF($D2498&gt;0,IF(OR($Z2498 &gt;1,$L2498&lt;&gt;"Adulti"),0,VLOOKUP($P2498,Regione!$B$2:$C$22,2,FALSE)),"-")</f>
        <v>-</v>
      </c>
      <c r="AB2498" s="27" t="str">
        <f>IF($D2498&gt;0,IF(COUNTIFS($O$3:$O2498,$O2498,$L$3:$L2498,$L2498,$I$3:$I2498,$I2498) &gt;1,0,SUMIFS($Y$3:$Y$2503,$L$3:$L$2503,$L2498,$O$3:$O$2503,$O2498,$I$3:$I$2503,$I2498)),"-")</f>
        <v>-</v>
      </c>
      <c r="AC2498" s="27" t="str">
        <f t="shared" si="234"/>
        <v>-</v>
      </c>
    </row>
    <row r="2499" spans="1:29" s="1" customFormat="1">
      <c r="A2499" s="13"/>
      <c r="B2499" s="107" t="str">
        <f>IF(COUNTA($A2499)&gt;0,VLOOKUP($A2499,Corsa!$A$1:$F$43,2,FALSE),"-")</f>
        <v>-</v>
      </c>
      <c r="C2499" s="11"/>
      <c r="D2499" s="13"/>
      <c r="E2499" s="13"/>
      <c r="F2499" s="46" t="str">
        <f>IF(COUNTA($A2499)&gt;0,VLOOKUP($A2499,Corsa!$A$1:$F$43,3,FALSE),"-")</f>
        <v>-</v>
      </c>
      <c r="G2499" s="28" t="str">
        <f>IF($D2499&gt;0,VLOOKUP($D2499,Iscrizioni!$A$2:$M$2502,9,FALSE),"-")</f>
        <v>-</v>
      </c>
      <c r="H2499" s="28" t="str">
        <f>IF($D2499&gt;0,VLOOKUP($D2499,Iscrizioni!$A$2:$M$2502,4,FALSE),"-")</f>
        <v>-</v>
      </c>
      <c r="I2499" s="27" t="str">
        <f>IF($D2499&gt;0,VLOOKUP($D2499,Iscrizioni!$A$2:$M$2502,5,FALSE),"-")</f>
        <v>-</v>
      </c>
      <c r="J2499" s="27" t="str">
        <f>IF($D2499&gt;0,VLOOKUP($D2499,Iscrizioni!$A$2:$M$2502,10,FALSE),"-")</f>
        <v>-</v>
      </c>
      <c r="K2499" s="27" t="str">
        <f>IF(D2499&gt;0,IF(IFERROR(SEARCH(J2499,F2499),0)=0,"Verifica","ok"),"-")</f>
        <v>-</v>
      </c>
      <c r="L2499" s="46" t="str">
        <f>IF($D2499&gt;0,VLOOKUP($D2499,Iscrizioni!$A$2:$M$2502,11,FALSE),"-")</f>
        <v>-</v>
      </c>
      <c r="M2499" s="27" t="str">
        <f>IF($D2499&gt;0,VLOOKUP($D2499,Iscrizioni!$A$2:$N$2502,12,FALSE),"-")</f>
        <v>-</v>
      </c>
      <c r="N2499" s="46" t="str">
        <f>IF($D2499&gt;0,VLOOKUP($D2499,Iscrizioni!$A$2:$M$2502,6,FALSE),"-")</f>
        <v>-</v>
      </c>
      <c r="O2499" s="107" t="str">
        <f>IF($D2499&gt;0,VLOOKUP($D2499,Iscrizioni!$A$2:$M$2502,7,FALSE),"-")</f>
        <v>-</v>
      </c>
      <c r="P2499" s="46" t="str">
        <f>IF($D2499&gt;0,VLOOKUP(LEFT($N2499,1),Regione!$A$2:$C$21,2,FALSE),"-")</f>
        <v>-</v>
      </c>
      <c r="Q2499" s="112" t="str">
        <f ca="1">IF($D2499&gt;0,NormalizzaTempo("D",CELL("tipo",$E2499),$E2499),"-")</f>
        <v>-</v>
      </c>
      <c r="R2499" s="27" t="str">
        <f>IF($D2499&gt;0,VLOOKUP($D2499,Iscrizioni!$A$2:$M$2502,13,FALSE),"-")</f>
        <v>-</v>
      </c>
      <c r="S2499" s="112" t="str">
        <f t="shared" si="235"/>
        <v>-</v>
      </c>
      <c r="T2499" s="112" t="str">
        <f>IF($D2499&gt;0,SUMIFS($S$3:$S2499,$X$3:$X2499,1,$J$3:$J2499,$J2499),"-")</f>
        <v>-</v>
      </c>
      <c r="U2499" s="112" t="str">
        <f t="shared" si="236"/>
        <v>-</v>
      </c>
      <c r="V2499" s="112" t="str">
        <f t="shared" si="233"/>
        <v>-</v>
      </c>
      <c r="W2499" s="27" t="str">
        <f>IF(LEN($C2499)=0,IF($D2499&gt;0,COUNTIFS($A$3:$A2499,$A2499),"-"),"Escluso")</f>
        <v>-</v>
      </c>
      <c r="X2499" s="2" t="str">
        <f>IF(LEN($C2499)=0,IF($D2499&gt;0,COUNTIFS($J$3:$J2499,$J2499,$C$3:$C2499,""),"-"),"Escluso")</f>
        <v>-</v>
      </c>
      <c r="Y2499" s="127" t="str">
        <f t="shared" si="237"/>
        <v>-</v>
      </c>
      <c r="Z2499" s="2" t="str">
        <f>IF($D2499&gt;0,COUNTIFS($O$3:$O2499,$O2499,$L$3:$L2499,$L2499,$I$3:$I2499,$I2499),"-")</f>
        <v>-</v>
      </c>
      <c r="AA2499" s="27" t="str">
        <f>IF($D2499&gt;0,IF(OR($Z2499 &gt;1,$L2499&lt;&gt;"Adulti"),0,VLOOKUP($P2499,Regione!$B$2:$C$22,2,FALSE)),"-")</f>
        <v>-</v>
      </c>
      <c r="AB2499" s="27" t="str">
        <f>IF($D2499&gt;0,IF(COUNTIFS($O$3:$O2499,$O2499,$L$3:$L2499,$L2499,$I$3:$I2499,$I2499) &gt;1,0,SUMIFS($Y$3:$Y$2503,$L$3:$L$2503,$L2499,$O$3:$O$2503,$O2499,$I$3:$I$2503,$I2499)),"-")</f>
        <v>-</v>
      </c>
      <c r="AC2499" s="27" t="str">
        <f t="shared" si="234"/>
        <v>-</v>
      </c>
    </row>
    <row r="2500" spans="1:29" s="1" customFormat="1">
      <c r="A2500" s="13"/>
      <c r="B2500" s="107" t="str">
        <f>IF(COUNTA($A2500)&gt;0,VLOOKUP($A2500,Corsa!$A$1:$F$43,2,FALSE),"-")</f>
        <v>-</v>
      </c>
      <c r="C2500" s="11"/>
      <c r="D2500" s="13"/>
      <c r="E2500" s="13"/>
      <c r="F2500" s="46" t="str">
        <f>IF(COUNTA($A2500)&gt;0,VLOOKUP($A2500,Corsa!$A$1:$F$43,3,FALSE),"-")</f>
        <v>-</v>
      </c>
      <c r="G2500" s="28" t="str">
        <f>IF($D2500&gt;0,VLOOKUP($D2500,Iscrizioni!$A$2:$M$2502,9,FALSE),"-")</f>
        <v>-</v>
      </c>
      <c r="H2500" s="28" t="str">
        <f>IF($D2500&gt;0,VLOOKUP($D2500,Iscrizioni!$A$2:$M$2502,4,FALSE),"-")</f>
        <v>-</v>
      </c>
      <c r="I2500" s="27" t="str">
        <f>IF($D2500&gt;0,VLOOKUP($D2500,Iscrizioni!$A$2:$M$2502,5,FALSE),"-")</f>
        <v>-</v>
      </c>
      <c r="J2500" s="27" t="str">
        <f>IF($D2500&gt;0,VLOOKUP($D2500,Iscrizioni!$A$2:$M$2502,10,FALSE),"-")</f>
        <v>-</v>
      </c>
      <c r="K2500" s="27" t="str">
        <f>IF(D2500&gt;0,IF(IFERROR(SEARCH(J2500,F2500),0)=0,"Verifica","ok"),"-")</f>
        <v>-</v>
      </c>
      <c r="L2500" s="46" t="str">
        <f>IF($D2500&gt;0,VLOOKUP($D2500,Iscrizioni!$A$2:$M$2502,11,FALSE),"-")</f>
        <v>-</v>
      </c>
      <c r="M2500" s="27" t="str">
        <f>IF($D2500&gt;0,VLOOKUP($D2500,Iscrizioni!$A$2:$N$2502,12,FALSE),"-")</f>
        <v>-</v>
      </c>
      <c r="N2500" s="46" t="str">
        <f>IF($D2500&gt;0,VLOOKUP($D2500,Iscrizioni!$A$2:$M$2502,6,FALSE),"-")</f>
        <v>-</v>
      </c>
      <c r="O2500" s="107" t="str">
        <f>IF($D2500&gt;0,VLOOKUP($D2500,Iscrizioni!$A$2:$M$2502,7,FALSE),"-")</f>
        <v>-</v>
      </c>
      <c r="P2500" s="46" t="str">
        <f>IF($D2500&gt;0,VLOOKUP(LEFT($N2500,1),Regione!$A$2:$C$21,2,FALSE),"-")</f>
        <v>-</v>
      </c>
      <c r="Q2500" s="112" t="str">
        <f ca="1">IF($D2500&gt;0,NormalizzaTempo("D",CELL("tipo",$E2500),$E2500),"-")</f>
        <v>-</v>
      </c>
      <c r="R2500" s="27" t="str">
        <f>IF($D2500&gt;0,VLOOKUP($D2500,Iscrizioni!$A$2:$M$2502,13,FALSE),"-")</f>
        <v>-</v>
      </c>
      <c r="S2500" s="112" t="str">
        <f t="shared" si="235"/>
        <v>-</v>
      </c>
      <c r="T2500" s="112" t="str">
        <f>IF($D2500&gt;0,SUMIFS($S$3:$S2500,$X$3:$X2500,1,$J$3:$J2500,$J2500),"-")</f>
        <v>-</v>
      </c>
      <c r="U2500" s="112" t="str">
        <f t="shared" si="236"/>
        <v>-</v>
      </c>
      <c r="V2500" s="112" t="str">
        <f>IF(OR(AND($L2500="Adulti",LEN($C2500)=0,$U2500&lt;=$U$1), AND(OR($L2500="Giovanile",$L2500="Promozionale"),LEN($C2500)=0) ), "ok","-")</f>
        <v>-</v>
      </c>
      <c r="W2500" s="27" t="str">
        <f>IF(LEN($C2500)=0,IF($D2500&gt;0,COUNTIFS($A$3:$A2500,$A2500),"-"),"Escluso")</f>
        <v>-</v>
      </c>
      <c r="X2500" s="2" t="str">
        <f>IF(LEN($C2500)=0,IF($D2500&gt;0,COUNTIFS($J$3:$J2500,$J2500,$C$3:$C2500,""),"-"),"Escluso")</f>
        <v>-</v>
      </c>
      <c r="Y2500" s="127" t="str">
        <f t="shared" si="237"/>
        <v>-</v>
      </c>
      <c r="Z2500" s="2" t="str">
        <f>IF($D2500&gt;0,COUNTIFS($O$3:$O2500,$O2500,$L$3:$L2500,$L2500,$I$3:$I2500,$I2500),"-")</f>
        <v>-</v>
      </c>
      <c r="AA2500" s="27" t="str">
        <f>IF($D2500&gt;0,IF(OR($Z2500 &gt;1,$L2500&lt;&gt;"Adulti"),0,VLOOKUP($P2500,Regione!$B$2:$C$22,2,FALSE)),"-")</f>
        <v>-</v>
      </c>
      <c r="AB2500" s="27" t="str">
        <f>IF($D2500&gt;0,IF(COUNTIFS($O$3:$O2500,$O2500,$L$3:$L2500,$L2500,$I$3:$I2500,$I2500) &gt;1,0,SUMIFS($Y$3:$Y$2503,$L$3:$L$2503,$L2500,$O$3:$O$2503,$O2500,$I$3:$I$2503,$I2500)),"-")</f>
        <v>-</v>
      </c>
      <c r="AC2500" s="27" t="str">
        <f t="shared" si="234"/>
        <v>-</v>
      </c>
    </row>
    <row r="2501" spans="1:29" s="1" customFormat="1">
      <c r="A2501" s="13"/>
      <c r="B2501" s="107" t="str">
        <f>IF(COUNTA($A2501)&gt;0,VLOOKUP($A2501,Corsa!$A$1:$F$43,2,FALSE),"-")</f>
        <v>-</v>
      </c>
      <c r="C2501" s="11"/>
      <c r="D2501" s="13"/>
      <c r="E2501" s="13"/>
      <c r="F2501" s="46" t="str">
        <f>IF(COUNTA($A2501)&gt;0,VLOOKUP($A2501,Corsa!$A$1:$F$43,3,FALSE),"-")</f>
        <v>-</v>
      </c>
      <c r="G2501" s="28" t="str">
        <f>IF($D2501&gt;0,VLOOKUP($D2501,Iscrizioni!$A$2:$M$2502,9,FALSE),"-")</f>
        <v>-</v>
      </c>
      <c r="H2501" s="28" t="str">
        <f>IF($D2501&gt;0,VLOOKUP($D2501,Iscrizioni!$A$2:$M$2502,4,FALSE),"-")</f>
        <v>-</v>
      </c>
      <c r="I2501" s="27" t="str">
        <f>IF($D2501&gt;0,VLOOKUP($D2501,Iscrizioni!$A$2:$M$2502,5,FALSE),"-")</f>
        <v>-</v>
      </c>
      <c r="J2501" s="27" t="str">
        <f>IF($D2501&gt;0,VLOOKUP($D2501,Iscrizioni!$A$2:$M$2502,10,FALSE),"-")</f>
        <v>-</v>
      </c>
      <c r="K2501" s="27" t="str">
        <f>IF(D2501&gt;0,IF(IFERROR(SEARCH(J2501,F2501),0)=0,"Verifica","ok"),"-")</f>
        <v>-</v>
      </c>
      <c r="L2501" s="46" t="str">
        <f>IF($D2501&gt;0,VLOOKUP($D2501,Iscrizioni!$A$2:$M$2502,11,FALSE),"-")</f>
        <v>-</v>
      </c>
      <c r="M2501" s="27" t="str">
        <f>IF($D2501&gt;0,VLOOKUP($D2501,Iscrizioni!$A$2:$N$2502,12,FALSE),"-")</f>
        <v>-</v>
      </c>
      <c r="N2501" s="46" t="str">
        <f>IF($D2501&gt;0,VLOOKUP($D2501,Iscrizioni!$A$2:$M$2502,6,FALSE),"-")</f>
        <v>-</v>
      </c>
      <c r="O2501" s="107" t="str">
        <f>IF($D2501&gt;0,VLOOKUP($D2501,Iscrizioni!$A$2:$M$2502,7,FALSE),"-")</f>
        <v>-</v>
      </c>
      <c r="P2501" s="46" t="str">
        <f>IF($D2501&gt;0,VLOOKUP(LEFT($N2501,1),Regione!$A$2:$C$21,2,FALSE),"-")</f>
        <v>-</v>
      </c>
      <c r="Q2501" s="112" t="str">
        <f ca="1">IF($D2501&gt;0,NormalizzaTempo("D",CELL("tipo",$E2501),$E2501),"-")</f>
        <v>-</v>
      </c>
      <c r="R2501" s="27" t="str">
        <f>IF($D2501&gt;0,VLOOKUP($D2501,Iscrizioni!$A$2:$M$2502,13,FALSE),"-")</f>
        <v>-</v>
      </c>
      <c r="S2501" s="112" t="str">
        <f t="shared" si="235"/>
        <v>-</v>
      </c>
      <c r="T2501" s="112" t="str">
        <f>IF($D2501&gt;0,SUMIFS($S$3:$S2501,$X$3:$X2501,1,$J$3:$J2501,$J2501),"-")</f>
        <v>-</v>
      </c>
      <c r="U2501" s="112" t="str">
        <f t="shared" si="236"/>
        <v>-</v>
      </c>
      <c r="V2501" s="112" t="str">
        <f>IF(OR(AND($L2501="Adulti",LEN($C2501)=0,$U2501&lt;=$U$1), AND(OR($L2501="Giovanile",$L2501="Promozionale"),LEN($C2501)=0) ), "ok","-")</f>
        <v>-</v>
      </c>
      <c r="W2501" s="27" t="str">
        <f>IF(LEN($C2501)=0,IF($D2501&gt;0,COUNTIFS($A$3:$A2501,$A2501),"-"),"Escluso")</f>
        <v>-</v>
      </c>
      <c r="X2501" s="2" t="str">
        <f>IF(LEN($C2501)=0,IF($D2501&gt;0,COUNTIFS($J$3:$J2501,$J2501,$C$3:$C2501,""),"-"),"Escluso")</f>
        <v>-</v>
      </c>
      <c r="Y2501" s="127" t="str">
        <f t="shared" si="237"/>
        <v>-</v>
      </c>
      <c r="Z2501" s="2" t="str">
        <f>IF($D2501&gt;0,COUNTIFS($O$3:$O2501,$O2501,$L$3:$L2501,$L2501,$I$3:$I2501,$I2501),"-")</f>
        <v>-</v>
      </c>
      <c r="AA2501" s="27" t="str">
        <f>IF($D2501&gt;0,IF(OR($Z2501 &gt;1,$L2501&lt;&gt;"Adulti"),0,VLOOKUP($P2501,Regione!$B$2:$C$22,2,FALSE)),"-")</f>
        <v>-</v>
      </c>
      <c r="AB2501" s="27" t="str">
        <f>IF($D2501&gt;0,IF(COUNTIFS($O$3:$O2501,$O2501,$L$3:$L2501,$L2501,$I$3:$I2501,$I2501) &gt;1,0,SUMIFS($Y$3:$Y$2503,$L$3:$L$2503,$L2501,$O$3:$O$2503,$O2501,$I$3:$I$2503,$I2501)),"-")</f>
        <v>-</v>
      </c>
      <c r="AC2501" s="27" t="str">
        <f t="shared" si="234"/>
        <v>-</v>
      </c>
    </row>
    <row r="2502" spans="1:29" s="1" customFormat="1">
      <c r="A2502" s="13"/>
      <c r="B2502" s="107" t="str">
        <f>IF(COUNTA($A2502)&gt;0,VLOOKUP($A2502,Corsa!$A$1:$F$43,2,FALSE),"-")</f>
        <v>-</v>
      </c>
      <c r="C2502" s="11"/>
      <c r="D2502" s="13"/>
      <c r="E2502" s="13"/>
      <c r="F2502" s="46" t="str">
        <f>IF(COUNTA($A2502)&gt;0,VLOOKUP($A2502,Corsa!$A$1:$F$43,3,FALSE),"-")</f>
        <v>-</v>
      </c>
      <c r="G2502" s="28" t="str">
        <f>IF($D2502&gt;0,VLOOKUP($D2502,Iscrizioni!$A$2:$M$2502,9,FALSE),"-")</f>
        <v>-</v>
      </c>
      <c r="H2502" s="28" t="str">
        <f>IF($D2502&gt;0,VLOOKUP($D2502,Iscrizioni!$A$2:$M$2502,4,FALSE),"-")</f>
        <v>-</v>
      </c>
      <c r="I2502" s="27" t="str">
        <f>IF($D2502&gt;0,VLOOKUP($D2502,Iscrizioni!$A$2:$M$2502,5,FALSE),"-")</f>
        <v>-</v>
      </c>
      <c r="J2502" s="27" t="str">
        <f>IF($D2502&gt;0,VLOOKUP($D2502,Iscrizioni!$A$2:$M$2502,10,FALSE),"-")</f>
        <v>-</v>
      </c>
      <c r="K2502" s="27" t="str">
        <f>IF(D2502&gt;0,IF(IFERROR(SEARCH(J2502,F2502),0)=0,"Verifica","ok"),"-")</f>
        <v>-</v>
      </c>
      <c r="L2502" s="46" t="str">
        <f>IF($D2502&gt;0,VLOOKUP($D2502,Iscrizioni!$A$2:$M$2502,11,FALSE),"-")</f>
        <v>-</v>
      </c>
      <c r="M2502" s="27" t="str">
        <f>IF($D2502&gt;0,VLOOKUP($D2502,Iscrizioni!$A$2:$N$2502,12,FALSE),"-")</f>
        <v>-</v>
      </c>
      <c r="N2502" s="46" t="str">
        <f>IF($D2502&gt;0,VLOOKUP($D2502,Iscrizioni!$A$2:$M$2502,6,FALSE),"-")</f>
        <v>-</v>
      </c>
      <c r="O2502" s="107" t="str">
        <f>IF($D2502&gt;0,VLOOKUP($D2502,Iscrizioni!$A$2:$M$2502,7,FALSE),"-")</f>
        <v>-</v>
      </c>
      <c r="P2502" s="46" t="str">
        <f>IF($D2502&gt;0,VLOOKUP(LEFT($N2502,1),Regione!$A$2:$C$21,2,FALSE),"-")</f>
        <v>-</v>
      </c>
      <c r="Q2502" s="112" t="str">
        <f ca="1">IF($D2502&gt;0,NormalizzaTempo("D",CELL("tipo",$E2502),$E2502),"-")</f>
        <v>-</v>
      </c>
      <c r="R2502" s="27" t="str">
        <f>IF($D2502&gt;0,VLOOKUP($D2502,Iscrizioni!$A$2:$M$2502,13,FALSE),"-")</f>
        <v>-</v>
      </c>
      <c r="S2502" s="112" t="str">
        <f t="shared" si="235"/>
        <v>-</v>
      </c>
      <c r="T2502" s="112" t="str">
        <f>IF($D2502&gt;0,SUMIFS($S$3:$S2502,$X$3:$X2502,1,$J$3:$J2502,$J2502),"-")</f>
        <v>-</v>
      </c>
      <c r="U2502" s="112" t="str">
        <f t="shared" si="236"/>
        <v>-</v>
      </c>
      <c r="V2502" s="112" t="str">
        <f>IF(OR(AND($L2502="Adulti",LEN($C2502)=0,$U2502&lt;=$U$1), AND(OR($L2502="Giovanile",$L2502="Promozionale"),LEN($C2502)=0) ), "ok","-")</f>
        <v>-</v>
      </c>
      <c r="W2502" s="27" t="str">
        <f>IF(LEN($C2502)=0,IF($D2502&gt;0,COUNTIFS($A$3:$A2502,$A2502),"-"),"Escluso")</f>
        <v>-</v>
      </c>
      <c r="X2502" s="2" t="str">
        <f>IF(LEN($C2502)=0,IF($D2502&gt;0,COUNTIFS($J$3:$J2502,$J2502,$C$3:$C2502,""),"-"),"Escluso")</f>
        <v>-</v>
      </c>
      <c r="Y2502" s="127" t="str">
        <f t="shared" si="237"/>
        <v>-</v>
      </c>
      <c r="Z2502" s="2" t="str">
        <f>IF($D2502&gt;0,COUNTIFS($O$3:$O2502,$O2502,$L$3:$L2502,$L2502,$I$3:$I2502,$I2502),"-")</f>
        <v>-</v>
      </c>
      <c r="AA2502" s="27" t="str">
        <f>IF($D2502&gt;0,IF(OR($Z2502 &gt;1,$L2502&lt;&gt;"Adulti"),0,VLOOKUP($P2502,Regione!$B$2:$C$22,2,FALSE)),"-")</f>
        <v>-</v>
      </c>
      <c r="AB2502" s="27" t="str">
        <f>IF($D2502&gt;0,IF(COUNTIFS($O$3:$O2502,$O2502,$L$3:$L2502,$L2502,$I$3:$I2502,$I2502) &gt;1,0,SUMIFS($Y$3:$Y$2503,$L$3:$L$2503,$L2502,$O$3:$O$2503,$O2502,$I$3:$I$2503,$I2502)),"-")</f>
        <v>-</v>
      </c>
      <c r="AC2502" s="27" t="str">
        <f t="shared" si="234"/>
        <v>-</v>
      </c>
    </row>
    <row r="2503" spans="1:29" ht="12.75">
      <c r="A2503" s="29" t="s">
        <v>18</v>
      </c>
      <c r="B2503" s="29" t="s">
        <v>18</v>
      </c>
      <c r="C2503" s="29" t="s">
        <v>18</v>
      </c>
      <c r="D2503" s="29" t="s">
        <v>18</v>
      </c>
      <c r="E2503" s="29" t="s">
        <v>18</v>
      </c>
      <c r="F2503" s="29" t="s">
        <v>18</v>
      </c>
      <c r="G2503" s="29" t="s">
        <v>18</v>
      </c>
      <c r="H2503" s="29" t="s">
        <v>18</v>
      </c>
      <c r="I2503" s="29" t="s">
        <v>18</v>
      </c>
      <c r="J2503" s="29" t="s">
        <v>18</v>
      </c>
      <c r="K2503" s="29" t="s">
        <v>18</v>
      </c>
      <c r="L2503" s="29" t="s">
        <v>18</v>
      </c>
      <c r="M2503" s="27" t="str">
        <f>IF($D2503&gt;0,VLOOKUP($D2503,Iscrizioni!$A$2:$N$2502,12,FALSE),"-")</f>
        <v>-</v>
      </c>
      <c r="N2503" s="29" t="s">
        <v>18</v>
      </c>
      <c r="O2503" s="29" t="s">
        <v>18</v>
      </c>
      <c r="P2503" s="29" t="s">
        <v>18</v>
      </c>
      <c r="Q2503" s="29" t="s">
        <v>18</v>
      </c>
      <c r="R2503" s="29" t="s">
        <v>18</v>
      </c>
      <c r="S2503" s="29" t="s">
        <v>18</v>
      </c>
      <c r="T2503" s="29" t="s">
        <v>18</v>
      </c>
      <c r="U2503" s="29" t="s">
        <v>18</v>
      </c>
      <c r="V2503" s="29" t="s">
        <v>18</v>
      </c>
      <c r="W2503" s="29" t="s">
        <v>18</v>
      </c>
      <c r="X2503" s="29" t="s">
        <v>18</v>
      </c>
      <c r="Y2503" s="29" t="s">
        <v>18</v>
      </c>
      <c r="Z2503" s="29" t="s">
        <v>18</v>
      </c>
      <c r="AA2503" s="29" t="s">
        <v>18</v>
      </c>
      <c r="AB2503" s="29" t="s">
        <v>18</v>
      </c>
      <c r="AC2503" s="29" t="s">
        <v>18</v>
      </c>
    </row>
    <row r="2504" spans="1:29">
      <c r="Z2504" s="2"/>
    </row>
    <row r="2505" spans="1:29">
      <c r="Z2505" s="2"/>
    </row>
    <row r="2506" spans="1:29">
      <c r="Z2506" s="2"/>
    </row>
    <row r="2507" spans="1:29">
      <c r="Z2507" s="2"/>
    </row>
    <row r="2508" spans="1:29">
      <c r="Z2508" s="2"/>
    </row>
    <row r="2509" spans="1:29">
      <c r="Z2509" s="2"/>
    </row>
    <row r="2510" spans="1:29">
      <c r="Z2510" s="2"/>
    </row>
    <row r="2511" spans="1:29">
      <c r="Z2511" s="2"/>
    </row>
    <row r="2512" spans="1:29">
      <c r="Z2512" s="2"/>
    </row>
    <row r="2513" spans="26:26">
      <c r="Z2513" s="2"/>
    </row>
    <row r="2514" spans="26:26">
      <c r="Z2514" s="2"/>
    </row>
    <row r="2515" spans="26:26">
      <c r="Z2515" s="2"/>
    </row>
    <row r="2516" spans="26:26">
      <c r="Z2516" s="2"/>
    </row>
    <row r="2517" spans="26:26">
      <c r="Z2517" s="2"/>
    </row>
    <row r="2518" spans="26:26">
      <c r="Z2518" s="2"/>
    </row>
    <row r="2519" spans="26:26">
      <c r="Z2519" s="2"/>
    </row>
    <row r="2520" spans="26:26">
      <c r="Z2520" s="2"/>
    </row>
    <row r="2521" spans="26:26">
      <c r="Z2521" s="2"/>
    </row>
    <row r="2522" spans="26:26">
      <c r="Z2522" s="2"/>
    </row>
    <row r="2523" spans="26:26">
      <c r="Z2523" s="2"/>
    </row>
    <row r="2524" spans="26:26">
      <c r="Z2524" s="2"/>
    </row>
    <row r="2525" spans="26:26">
      <c r="Z2525" s="2"/>
    </row>
    <row r="2526" spans="26:26">
      <c r="Z2526" s="2"/>
    </row>
    <row r="2527" spans="26:26">
      <c r="Z2527" s="2"/>
    </row>
    <row r="2528" spans="26:26">
      <c r="Z2528" s="2"/>
    </row>
    <row r="2529" spans="26:26">
      <c r="Z2529" s="2"/>
    </row>
    <row r="2530" spans="26:26">
      <c r="Z2530" s="2"/>
    </row>
    <row r="2531" spans="26:26">
      <c r="Z2531" s="2"/>
    </row>
    <row r="2532" spans="26:26">
      <c r="Z2532" s="2"/>
    </row>
    <row r="2533" spans="26:26">
      <c r="Z2533" s="2"/>
    </row>
    <row r="2534" spans="26:26">
      <c r="Z2534" s="2"/>
    </row>
    <row r="2535" spans="26:26">
      <c r="Z2535" s="2"/>
    </row>
    <row r="2536" spans="26:26">
      <c r="Z2536" s="2"/>
    </row>
    <row r="2537" spans="26:26">
      <c r="Z2537" s="2"/>
    </row>
    <row r="2538" spans="26:26">
      <c r="Z2538" s="2"/>
    </row>
  </sheetData>
  <sheetProtection autoFilter="0"/>
  <autoFilter ref="A1:AC2503"/>
  <conditionalFormatting sqref="F3:F2502 A3:B2502">
    <cfRule type="expression" dxfId="585" priority="11">
      <formula>A3&lt;&gt;A2</formula>
    </cfRule>
  </conditionalFormatting>
  <conditionalFormatting sqref="C3:C2502">
    <cfRule type="cellIs" dxfId="584" priority="12" operator="greaterThan">
      <formula>""</formula>
    </cfRule>
  </conditionalFormatting>
  <conditionalFormatting sqref="D2:D2502">
    <cfRule type="duplicateValues" dxfId="583" priority="61"/>
  </conditionalFormatting>
  <conditionalFormatting sqref="W3:X2502">
    <cfRule type="cellIs" dxfId="582" priority="5" operator="equal">
      <formula>"Escluso"</formula>
    </cfRule>
  </conditionalFormatting>
  <conditionalFormatting sqref="U3:U2502">
    <cfRule type="expression" dxfId="581" priority="3">
      <formula>AND($U3&lt;&gt;"-",$U3&gt;$U$1)</formula>
    </cfRule>
  </conditionalFormatting>
  <conditionalFormatting sqref="K3:K2502">
    <cfRule type="cellIs" dxfId="580" priority="1" operator="equal">
      <formula>"Verifica"</formula>
    </cfRule>
  </conditionalFormatting>
  <printOptions horizontalCentered="1" gridLines="1"/>
  <pageMargins left="0.24027777777777778" right="0.19027777777777777" top="0.39374999999999999" bottom="0.22986111111111113" header="0.51180555555555551" footer="0.11805555555555555"/>
  <pageSetup paperSize="9" firstPageNumber="0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5" max="16383" man="1"/>
    <brk id="265" max="16383" man="1"/>
    <brk id="34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6">
    <tabColor theme="8" tint="0.39997558519241921"/>
  </sheetPr>
  <dimension ref="A1:C22"/>
  <sheetViews>
    <sheetView workbookViewId="0">
      <selection activeCell="D11" sqref="D11"/>
    </sheetView>
  </sheetViews>
  <sheetFormatPr defaultRowHeight="14.25"/>
  <cols>
    <col min="1" max="1" width="5.375" bestFit="1" customWidth="1"/>
    <col min="2" max="2" width="32.25" bestFit="1" customWidth="1"/>
  </cols>
  <sheetData>
    <row r="1" spans="1:3">
      <c r="A1" s="33" t="s">
        <v>148</v>
      </c>
      <c r="B1" s="33" t="s">
        <v>31</v>
      </c>
      <c r="C1" s="33" t="s">
        <v>56</v>
      </c>
    </row>
    <row r="2" spans="1:3">
      <c r="A2" s="81" t="s">
        <v>150</v>
      </c>
      <c r="B2" s="68" t="s">
        <v>38</v>
      </c>
      <c r="C2" s="68">
        <v>30</v>
      </c>
    </row>
    <row r="3" spans="1:3">
      <c r="A3" s="81" t="s">
        <v>151</v>
      </c>
      <c r="B3" s="68" t="s">
        <v>39</v>
      </c>
      <c r="C3" s="68">
        <v>30</v>
      </c>
    </row>
    <row r="4" spans="1:3">
      <c r="A4" s="81" t="s">
        <v>152</v>
      </c>
      <c r="B4" s="68" t="s">
        <v>40</v>
      </c>
      <c r="C4" s="68">
        <v>30</v>
      </c>
    </row>
    <row r="5" spans="1:3">
      <c r="A5" s="81" t="s">
        <v>153</v>
      </c>
      <c r="B5" s="68" t="s">
        <v>41</v>
      </c>
      <c r="C5" s="68">
        <v>30</v>
      </c>
    </row>
    <row r="6" spans="1:3">
      <c r="A6" s="81" t="s">
        <v>154</v>
      </c>
      <c r="B6" s="68" t="s">
        <v>42</v>
      </c>
      <c r="C6" s="68">
        <v>30</v>
      </c>
    </row>
    <row r="7" spans="1:3">
      <c r="A7" s="81" t="s">
        <v>155</v>
      </c>
      <c r="B7" s="68" t="s">
        <v>43</v>
      </c>
      <c r="C7" s="68">
        <v>0</v>
      </c>
    </row>
    <row r="8" spans="1:3">
      <c r="A8" s="81" t="s">
        <v>156</v>
      </c>
      <c r="B8" s="68" t="s">
        <v>44</v>
      </c>
      <c r="C8" s="68">
        <v>30</v>
      </c>
    </row>
    <row r="9" spans="1:3">
      <c r="A9" s="81" t="s">
        <v>157</v>
      </c>
      <c r="B9" s="68" t="s">
        <v>45</v>
      </c>
      <c r="C9" s="68">
        <v>30</v>
      </c>
    </row>
    <row r="10" spans="1:3">
      <c r="A10" s="81" t="s">
        <v>167</v>
      </c>
      <c r="B10" s="68" t="s">
        <v>58</v>
      </c>
      <c r="C10" s="68">
        <v>15</v>
      </c>
    </row>
    <row r="11" spans="1:3">
      <c r="A11" s="81" t="s">
        <v>158</v>
      </c>
      <c r="B11" s="68" t="s">
        <v>46</v>
      </c>
      <c r="C11" s="68">
        <v>15</v>
      </c>
    </row>
    <row r="12" spans="1:3">
      <c r="A12" s="81" t="s">
        <v>159</v>
      </c>
      <c r="B12" s="68" t="s">
        <v>47</v>
      </c>
      <c r="C12" s="68">
        <v>15</v>
      </c>
    </row>
    <row r="13" spans="1:3">
      <c r="A13" s="81" t="s">
        <v>160</v>
      </c>
      <c r="B13" s="68" t="s">
        <v>149</v>
      </c>
      <c r="C13" s="68">
        <v>30</v>
      </c>
    </row>
    <row r="14" spans="1:3">
      <c r="A14" s="81" t="s">
        <v>161</v>
      </c>
      <c r="B14" s="68" t="s">
        <v>48</v>
      </c>
      <c r="C14" s="68">
        <v>15</v>
      </c>
    </row>
    <row r="15" spans="1:3">
      <c r="A15" s="81" t="s">
        <v>162</v>
      </c>
      <c r="B15" s="68" t="s">
        <v>49</v>
      </c>
      <c r="C15" s="68">
        <v>30</v>
      </c>
    </row>
    <row r="16" spans="1:3">
      <c r="A16" s="81" t="s">
        <v>163</v>
      </c>
      <c r="B16" s="68" t="s">
        <v>50</v>
      </c>
      <c r="C16" s="68">
        <v>30</v>
      </c>
    </row>
    <row r="17" spans="1:3">
      <c r="A17" s="81" t="s">
        <v>164</v>
      </c>
      <c r="B17" s="68" t="s">
        <v>51</v>
      </c>
      <c r="C17" s="68">
        <v>30</v>
      </c>
    </row>
    <row r="18" spans="1:3">
      <c r="A18" s="81" t="s">
        <v>165</v>
      </c>
      <c r="B18" s="68" t="s">
        <v>52</v>
      </c>
      <c r="C18" s="68">
        <v>15</v>
      </c>
    </row>
    <row r="19" spans="1:3">
      <c r="A19" s="81" t="s">
        <v>166</v>
      </c>
      <c r="B19" s="68" t="s">
        <v>53</v>
      </c>
      <c r="C19" s="68">
        <v>30</v>
      </c>
    </row>
    <row r="20" spans="1:3">
      <c r="A20" s="81" t="s">
        <v>7</v>
      </c>
      <c r="B20" s="68" t="s">
        <v>54</v>
      </c>
      <c r="C20" s="68">
        <v>30</v>
      </c>
    </row>
    <row r="21" spans="1:3">
      <c r="A21" s="81" t="s">
        <v>6</v>
      </c>
      <c r="B21" s="68" t="s">
        <v>55</v>
      </c>
      <c r="C21" s="68">
        <v>15</v>
      </c>
    </row>
    <row r="22" spans="1:3">
      <c r="A22" s="69"/>
      <c r="B22" s="69"/>
      <c r="C22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Foglio5">
    <tabColor theme="8" tint="0.39997558519241921"/>
    <pageSetUpPr fitToPage="1"/>
  </sheetPr>
  <dimension ref="A1:L100"/>
  <sheetViews>
    <sheetView workbookViewId="0">
      <pane ySplit="2" topLeftCell="A3" activePane="bottomLeft" state="frozen"/>
      <selection activeCell="A7" sqref="A7"/>
      <selection pane="bottomLeft" activeCell="L16" sqref="L16"/>
    </sheetView>
  </sheetViews>
  <sheetFormatPr defaultRowHeight="12.75"/>
  <cols>
    <col min="1" max="2" width="9" style="34"/>
    <col min="3" max="3" width="9" style="35" customWidth="1"/>
    <col min="4" max="4" width="9" style="34"/>
    <col min="5" max="5" width="6.75" style="36" bestFit="1" customWidth="1"/>
    <col min="6" max="6" width="9" style="3"/>
    <col min="7" max="7" width="7.375" style="34" bestFit="1" customWidth="1"/>
    <col min="8" max="8" width="10.375" style="3" bestFit="1" customWidth="1"/>
    <col min="9" max="9" width="5.625" style="4" bestFit="1" customWidth="1"/>
    <col min="10" max="10" width="10.625" style="3" bestFit="1" customWidth="1"/>
    <col min="11" max="11" width="10.5" style="3" customWidth="1"/>
    <col min="12" max="16384" width="9" style="3"/>
  </cols>
  <sheetData>
    <row r="1" spans="1:12" ht="15.75">
      <c r="D1" s="45">
        <v>2017</v>
      </c>
    </row>
    <row r="2" spans="1:12">
      <c r="A2" s="37" t="s">
        <v>25</v>
      </c>
      <c r="B2" s="37" t="s">
        <v>9</v>
      </c>
      <c r="C2" s="37" t="s">
        <v>10</v>
      </c>
      <c r="D2" s="37" t="s">
        <v>11</v>
      </c>
      <c r="E2" s="37" t="s">
        <v>12</v>
      </c>
      <c r="F2" s="37" t="s">
        <v>28</v>
      </c>
      <c r="G2" s="37" t="s">
        <v>13</v>
      </c>
      <c r="H2" s="37" t="s">
        <v>23</v>
      </c>
      <c r="I2" s="37" t="s">
        <v>26</v>
      </c>
      <c r="J2" s="37" t="s">
        <v>27</v>
      </c>
      <c r="K2" s="37" t="s">
        <v>61</v>
      </c>
      <c r="L2" s="37" t="s">
        <v>21</v>
      </c>
    </row>
    <row r="3" spans="1:12">
      <c r="A3" s="70" t="s">
        <v>6</v>
      </c>
      <c r="B3" s="71">
        <v>75</v>
      </c>
      <c r="C3" s="71">
        <v>99</v>
      </c>
      <c r="D3" s="73">
        <f t="shared" ref="D3:D34" si="0">$D$1-B3</f>
        <v>1942</v>
      </c>
      <c r="E3" s="73">
        <f t="shared" ref="E3:E34" si="1">$D$1-C3</f>
        <v>1918</v>
      </c>
      <c r="F3" s="85" t="str">
        <f t="shared" ref="F3:F23" si="2">A3&amp;E3</f>
        <v>F1918</v>
      </c>
      <c r="G3" s="85" t="s">
        <v>133</v>
      </c>
      <c r="H3" s="85" t="s">
        <v>57</v>
      </c>
      <c r="I3" s="86">
        <f t="shared" ref="I3:I21" si="3">I4+2</f>
        <v>41</v>
      </c>
      <c r="J3" s="87" t="str">
        <f>A3 &amp; "-" &amp; B3</f>
        <v>F-75</v>
      </c>
      <c r="K3" s="87">
        <v>4000</v>
      </c>
      <c r="L3" s="87" t="s">
        <v>183</v>
      </c>
    </row>
    <row r="4" spans="1:12">
      <c r="A4" s="74" t="s">
        <v>6</v>
      </c>
      <c r="B4" s="44">
        <v>70</v>
      </c>
      <c r="C4" s="38">
        <f>B3-1</f>
        <v>74</v>
      </c>
      <c r="D4" s="76">
        <f t="shared" si="0"/>
        <v>1947</v>
      </c>
      <c r="E4" s="76">
        <f t="shared" si="1"/>
        <v>1943</v>
      </c>
      <c r="F4" s="88" t="str">
        <f t="shared" si="2"/>
        <v>F1943</v>
      </c>
      <c r="G4" s="88" t="s">
        <v>134</v>
      </c>
      <c r="H4" s="88" t="s">
        <v>57</v>
      </c>
      <c r="I4" s="86">
        <f t="shared" si="3"/>
        <v>39</v>
      </c>
      <c r="J4" s="89" t="str">
        <f t="shared" ref="J4:J35" si="4">A4 &amp; "-" &amp; B4</f>
        <v>F-70</v>
      </c>
      <c r="K4" s="89">
        <v>4000</v>
      </c>
      <c r="L4" s="89" t="s">
        <v>183</v>
      </c>
    </row>
    <row r="5" spans="1:12">
      <c r="A5" s="74" t="s">
        <v>6</v>
      </c>
      <c r="B5" s="44">
        <v>65</v>
      </c>
      <c r="C5" s="38">
        <f t="shared" ref="C5:C23" si="5">B4-1</f>
        <v>69</v>
      </c>
      <c r="D5" s="76">
        <f t="shared" si="0"/>
        <v>1952</v>
      </c>
      <c r="E5" s="76">
        <f t="shared" si="1"/>
        <v>1948</v>
      </c>
      <c r="F5" s="88" t="str">
        <f t="shared" si="2"/>
        <v>F1948</v>
      </c>
      <c r="G5" s="88" t="s">
        <v>62</v>
      </c>
      <c r="H5" s="88" t="s">
        <v>57</v>
      </c>
      <c r="I5" s="86">
        <f t="shared" si="3"/>
        <v>37</v>
      </c>
      <c r="J5" s="89" t="str">
        <f t="shared" si="4"/>
        <v>F-65</v>
      </c>
      <c r="K5" s="89">
        <v>4000</v>
      </c>
      <c r="L5" s="89" t="s">
        <v>183</v>
      </c>
    </row>
    <row r="6" spans="1:12">
      <c r="A6" s="74" t="s">
        <v>6</v>
      </c>
      <c r="B6" s="44">
        <v>60</v>
      </c>
      <c r="C6" s="38">
        <f t="shared" si="5"/>
        <v>64</v>
      </c>
      <c r="D6" s="76">
        <f t="shared" si="0"/>
        <v>1957</v>
      </c>
      <c r="E6" s="76">
        <f t="shared" si="1"/>
        <v>1953</v>
      </c>
      <c r="F6" s="88" t="str">
        <f t="shared" si="2"/>
        <v>F1953</v>
      </c>
      <c r="G6" s="88" t="s">
        <v>135</v>
      </c>
      <c r="H6" s="88" t="s">
        <v>57</v>
      </c>
      <c r="I6" s="86">
        <f t="shared" si="3"/>
        <v>35</v>
      </c>
      <c r="J6" s="89" t="str">
        <f t="shared" si="4"/>
        <v>F-60</v>
      </c>
      <c r="K6" s="89">
        <v>4000</v>
      </c>
      <c r="L6" s="89" t="s">
        <v>183</v>
      </c>
    </row>
    <row r="7" spans="1:12">
      <c r="A7" s="74" t="s">
        <v>6</v>
      </c>
      <c r="B7" s="44">
        <v>55</v>
      </c>
      <c r="C7" s="38">
        <f t="shared" si="5"/>
        <v>59</v>
      </c>
      <c r="D7" s="76">
        <f t="shared" si="0"/>
        <v>1962</v>
      </c>
      <c r="E7" s="76">
        <f t="shared" si="1"/>
        <v>1958</v>
      </c>
      <c r="F7" s="88" t="str">
        <f t="shared" si="2"/>
        <v>F1958</v>
      </c>
      <c r="G7" s="88" t="s">
        <v>114</v>
      </c>
      <c r="H7" s="88" t="s">
        <v>57</v>
      </c>
      <c r="I7" s="86">
        <f t="shared" si="3"/>
        <v>33</v>
      </c>
      <c r="J7" s="89" t="str">
        <f t="shared" si="4"/>
        <v>F-55</v>
      </c>
      <c r="K7" s="89">
        <v>4000</v>
      </c>
      <c r="L7" s="89" t="s">
        <v>183</v>
      </c>
    </row>
    <row r="8" spans="1:12">
      <c r="A8" s="74" t="s">
        <v>6</v>
      </c>
      <c r="B8" s="44">
        <v>50</v>
      </c>
      <c r="C8" s="38">
        <f t="shared" si="5"/>
        <v>54</v>
      </c>
      <c r="D8" s="76">
        <f t="shared" si="0"/>
        <v>1967</v>
      </c>
      <c r="E8" s="76">
        <f t="shared" si="1"/>
        <v>1963</v>
      </c>
      <c r="F8" s="88" t="str">
        <f t="shared" si="2"/>
        <v>F1963</v>
      </c>
      <c r="G8" s="88" t="s">
        <v>63</v>
      </c>
      <c r="H8" s="88" t="s">
        <v>57</v>
      </c>
      <c r="I8" s="86">
        <f t="shared" si="3"/>
        <v>31</v>
      </c>
      <c r="J8" s="89" t="str">
        <f t="shared" si="4"/>
        <v>F-50</v>
      </c>
      <c r="K8" s="89">
        <v>4000</v>
      </c>
      <c r="L8" s="89" t="s">
        <v>183</v>
      </c>
    </row>
    <row r="9" spans="1:12">
      <c r="A9" s="74" t="s">
        <v>6</v>
      </c>
      <c r="B9" s="44">
        <v>45</v>
      </c>
      <c r="C9" s="38">
        <f t="shared" si="5"/>
        <v>49</v>
      </c>
      <c r="D9" s="76">
        <f t="shared" ref="D9:D18" si="6">$D$1-B9</f>
        <v>1972</v>
      </c>
      <c r="E9" s="76">
        <f t="shared" ref="E9:E18" si="7">$D$1-C9</f>
        <v>1968</v>
      </c>
      <c r="F9" s="88" t="str">
        <f t="shared" ref="F9:F18" si="8">A9&amp;E9</f>
        <v>F1968</v>
      </c>
      <c r="G9" s="88" t="s">
        <v>96</v>
      </c>
      <c r="H9" s="88" t="s">
        <v>57</v>
      </c>
      <c r="I9" s="86">
        <f t="shared" si="3"/>
        <v>29</v>
      </c>
      <c r="J9" s="89" t="str">
        <f t="shared" si="4"/>
        <v>F-45</v>
      </c>
      <c r="K9" s="89">
        <v>4000</v>
      </c>
      <c r="L9" s="89" t="s">
        <v>183</v>
      </c>
    </row>
    <row r="10" spans="1:12">
      <c r="A10" s="74" t="s">
        <v>6</v>
      </c>
      <c r="B10" s="44">
        <v>40</v>
      </c>
      <c r="C10" s="38">
        <f t="shared" si="5"/>
        <v>44</v>
      </c>
      <c r="D10" s="76">
        <f t="shared" si="6"/>
        <v>1977</v>
      </c>
      <c r="E10" s="76">
        <f t="shared" si="7"/>
        <v>1973</v>
      </c>
      <c r="F10" s="88" t="str">
        <f t="shared" si="8"/>
        <v>F1973</v>
      </c>
      <c r="G10" s="88" t="s">
        <v>64</v>
      </c>
      <c r="H10" s="88" t="s">
        <v>57</v>
      </c>
      <c r="I10" s="86">
        <f t="shared" si="3"/>
        <v>27</v>
      </c>
      <c r="J10" s="89" t="str">
        <f t="shared" si="4"/>
        <v>F-40</v>
      </c>
      <c r="K10" s="89">
        <v>4000</v>
      </c>
      <c r="L10" s="89" t="s">
        <v>183</v>
      </c>
    </row>
    <row r="11" spans="1:12">
      <c r="A11" s="74" t="s">
        <v>6</v>
      </c>
      <c r="B11" s="44">
        <v>35</v>
      </c>
      <c r="C11" s="38">
        <f t="shared" si="5"/>
        <v>39</v>
      </c>
      <c r="D11" s="76">
        <f t="shared" si="6"/>
        <v>1982</v>
      </c>
      <c r="E11" s="76">
        <f t="shared" si="7"/>
        <v>1978</v>
      </c>
      <c r="F11" s="88" t="str">
        <f t="shared" si="8"/>
        <v>F1978</v>
      </c>
      <c r="G11" s="88" t="s">
        <v>103</v>
      </c>
      <c r="H11" s="88" t="s">
        <v>57</v>
      </c>
      <c r="I11" s="86">
        <f t="shared" si="3"/>
        <v>25</v>
      </c>
      <c r="J11" s="89" t="str">
        <f t="shared" si="4"/>
        <v>F-35</v>
      </c>
      <c r="K11" s="89">
        <v>4000</v>
      </c>
      <c r="L11" s="89" t="s">
        <v>183</v>
      </c>
    </row>
    <row r="12" spans="1:12">
      <c r="A12" s="74" t="s">
        <v>6</v>
      </c>
      <c r="B12" s="44">
        <v>30</v>
      </c>
      <c r="C12" s="38">
        <f t="shared" si="5"/>
        <v>34</v>
      </c>
      <c r="D12" s="76">
        <f t="shared" si="6"/>
        <v>1987</v>
      </c>
      <c r="E12" s="76">
        <f t="shared" si="7"/>
        <v>1983</v>
      </c>
      <c r="F12" s="88" t="str">
        <f t="shared" si="8"/>
        <v>F1983</v>
      </c>
      <c r="G12" s="88" t="s">
        <v>95</v>
      </c>
      <c r="H12" s="88" t="s">
        <v>57</v>
      </c>
      <c r="I12" s="86">
        <f t="shared" si="3"/>
        <v>23</v>
      </c>
      <c r="J12" s="89" t="str">
        <f t="shared" si="4"/>
        <v>F-30</v>
      </c>
      <c r="K12" s="89">
        <v>4000</v>
      </c>
      <c r="L12" s="89" t="s">
        <v>183</v>
      </c>
    </row>
    <row r="13" spans="1:12">
      <c r="A13" s="74" t="s">
        <v>6</v>
      </c>
      <c r="B13" s="44">
        <v>25</v>
      </c>
      <c r="C13" s="38">
        <f t="shared" si="5"/>
        <v>29</v>
      </c>
      <c r="D13" s="76">
        <f t="shared" si="6"/>
        <v>1992</v>
      </c>
      <c r="E13" s="76">
        <f t="shared" si="7"/>
        <v>1988</v>
      </c>
      <c r="F13" s="88" t="str">
        <f t="shared" si="8"/>
        <v>F1988</v>
      </c>
      <c r="G13" s="88" t="s">
        <v>98</v>
      </c>
      <c r="H13" s="88" t="s">
        <v>57</v>
      </c>
      <c r="I13" s="86">
        <f t="shared" si="3"/>
        <v>21</v>
      </c>
      <c r="J13" s="89" t="str">
        <f t="shared" si="4"/>
        <v>F-25</v>
      </c>
      <c r="K13" s="89">
        <v>4000</v>
      </c>
      <c r="L13" s="89" t="s">
        <v>183</v>
      </c>
    </row>
    <row r="14" spans="1:12">
      <c r="A14" s="74" t="s">
        <v>6</v>
      </c>
      <c r="B14" s="44">
        <v>20</v>
      </c>
      <c r="C14" s="38">
        <f t="shared" si="5"/>
        <v>24</v>
      </c>
      <c r="D14" s="76">
        <f t="shared" si="6"/>
        <v>1997</v>
      </c>
      <c r="E14" s="76">
        <f t="shared" si="7"/>
        <v>1993</v>
      </c>
      <c r="F14" s="88" t="str">
        <f t="shared" si="8"/>
        <v>F1993</v>
      </c>
      <c r="G14" s="88" t="s">
        <v>102</v>
      </c>
      <c r="H14" s="88" t="s">
        <v>57</v>
      </c>
      <c r="I14" s="86">
        <f t="shared" si="3"/>
        <v>19</v>
      </c>
      <c r="J14" s="89" t="str">
        <f t="shared" si="4"/>
        <v>F-20</v>
      </c>
      <c r="K14" s="89">
        <v>4000</v>
      </c>
      <c r="L14" s="89" t="s">
        <v>183</v>
      </c>
    </row>
    <row r="15" spans="1:12">
      <c r="A15" s="74" t="s">
        <v>6</v>
      </c>
      <c r="B15" s="44">
        <v>18</v>
      </c>
      <c r="C15" s="38">
        <f t="shared" si="5"/>
        <v>19</v>
      </c>
      <c r="D15" s="76">
        <f t="shared" ref="D15:E17" si="9">$D$1-B15</f>
        <v>1999</v>
      </c>
      <c r="E15" s="76">
        <f t="shared" si="9"/>
        <v>1998</v>
      </c>
      <c r="F15" s="88" t="str">
        <f>A15&amp;E15</f>
        <v>F1998</v>
      </c>
      <c r="G15" s="88" t="s">
        <v>4</v>
      </c>
      <c r="H15" s="88" t="s">
        <v>57</v>
      </c>
      <c r="I15" s="86">
        <f t="shared" si="3"/>
        <v>17</v>
      </c>
      <c r="J15" s="89" t="s">
        <v>110</v>
      </c>
      <c r="K15" s="89">
        <v>4000</v>
      </c>
      <c r="L15" s="89" t="s">
        <v>183</v>
      </c>
    </row>
    <row r="16" spans="1:12">
      <c r="A16" s="74" t="s">
        <v>6</v>
      </c>
      <c r="B16" s="44">
        <v>16</v>
      </c>
      <c r="C16" s="38">
        <f t="shared" si="5"/>
        <v>17</v>
      </c>
      <c r="D16" s="76">
        <f t="shared" si="9"/>
        <v>2001</v>
      </c>
      <c r="E16" s="76">
        <f t="shared" si="9"/>
        <v>2000</v>
      </c>
      <c r="F16" s="88" t="str">
        <f>A16&amp;E16</f>
        <v>F2000</v>
      </c>
      <c r="G16" s="88" t="s">
        <v>3</v>
      </c>
      <c r="H16" s="88" t="s">
        <v>24</v>
      </c>
      <c r="I16" s="86">
        <f t="shared" si="3"/>
        <v>15</v>
      </c>
      <c r="J16" s="89" t="s">
        <v>109</v>
      </c>
      <c r="K16" s="89">
        <v>2500</v>
      </c>
      <c r="L16" s="89" t="s">
        <v>182</v>
      </c>
    </row>
    <row r="17" spans="1:12">
      <c r="A17" s="74" t="s">
        <v>6</v>
      </c>
      <c r="B17" s="44">
        <v>14</v>
      </c>
      <c r="C17" s="38">
        <f t="shared" si="5"/>
        <v>15</v>
      </c>
      <c r="D17" s="76">
        <f t="shared" si="9"/>
        <v>2003</v>
      </c>
      <c r="E17" s="76">
        <f t="shared" si="9"/>
        <v>2002</v>
      </c>
      <c r="F17" s="88" t="str">
        <f>A17&amp;E17</f>
        <v>F2002</v>
      </c>
      <c r="G17" s="88" t="s">
        <v>130</v>
      </c>
      <c r="H17" s="88" t="s">
        <v>24</v>
      </c>
      <c r="I17" s="86">
        <f t="shared" si="3"/>
        <v>13</v>
      </c>
      <c r="J17" s="89" t="s">
        <v>108</v>
      </c>
      <c r="K17" s="89">
        <v>2100</v>
      </c>
      <c r="L17" s="89" t="s">
        <v>170</v>
      </c>
    </row>
    <row r="18" spans="1:12">
      <c r="A18" s="74" t="s">
        <v>6</v>
      </c>
      <c r="B18" s="44">
        <v>13</v>
      </c>
      <c r="C18" s="38">
        <f t="shared" si="5"/>
        <v>13</v>
      </c>
      <c r="D18" s="76">
        <f t="shared" si="6"/>
        <v>2004</v>
      </c>
      <c r="E18" s="76">
        <f t="shared" si="7"/>
        <v>2004</v>
      </c>
      <c r="F18" s="88" t="str">
        <f t="shared" si="8"/>
        <v>F2004</v>
      </c>
      <c r="G18" s="88" t="s">
        <v>132</v>
      </c>
      <c r="H18" s="88" t="s">
        <v>24</v>
      </c>
      <c r="I18" s="86">
        <f t="shared" si="3"/>
        <v>11</v>
      </c>
      <c r="J18" s="89" t="s">
        <v>106</v>
      </c>
      <c r="K18" s="89">
        <v>1000</v>
      </c>
      <c r="L18" s="89" t="s">
        <v>172</v>
      </c>
    </row>
    <row r="19" spans="1:12">
      <c r="A19" s="74" t="s">
        <v>6</v>
      </c>
      <c r="B19" s="44">
        <v>12</v>
      </c>
      <c r="C19" s="38">
        <f t="shared" si="5"/>
        <v>12</v>
      </c>
      <c r="D19" s="76">
        <f t="shared" si="0"/>
        <v>2005</v>
      </c>
      <c r="E19" s="76">
        <f t="shared" si="1"/>
        <v>2005</v>
      </c>
      <c r="F19" s="88" t="str">
        <f t="shared" si="2"/>
        <v>F2005</v>
      </c>
      <c r="G19" s="88" t="s">
        <v>131</v>
      </c>
      <c r="H19" s="88" t="s">
        <v>24</v>
      </c>
      <c r="I19" s="86">
        <f t="shared" si="3"/>
        <v>9</v>
      </c>
      <c r="J19" s="89" t="s">
        <v>104</v>
      </c>
      <c r="K19" s="89">
        <v>1000</v>
      </c>
      <c r="L19" s="89" t="s">
        <v>174</v>
      </c>
    </row>
    <row r="20" spans="1:12">
      <c r="A20" s="74" t="s">
        <v>6</v>
      </c>
      <c r="B20" s="44">
        <v>10</v>
      </c>
      <c r="C20" s="38">
        <f t="shared" si="5"/>
        <v>11</v>
      </c>
      <c r="D20" s="76">
        <f t="shared" si="0"/>
        <v>2007</v>
      </c>
      <c r="E20" s="76">
        <f t="shared" si="1"/>
        <v>2006</v>
      </c>
      <c r="F20" s="88" t="str">
        <f t="shared" si="2"/>
        <v>F2006</v>
      </c>
      <c r="G20" s="88" t="s">
        <v>129</v>
      </c>
      <c r="H20" s="88" t="s">
        <v>24</v>
      </c>
      <c r="I20" s="86">
        <f t="shared" si="3"/>
        <v>7</v>
      </c>
      <c r="J20" s="89" t="s">
        <v>65</v>
      </c>
      <c r="K20" s="89">
        <v>800</v>
      </c>
      <c r="L20" s="89" t="s">
        <v>176</v>
      </c>
    </row>
    <row r="21" spans="1:12">
      <c r="A21" s="74" t="s">
        <v>6</v>
      </c>
      <c r="B21" s="44">
        <v>8</v>
      </c>
      <c r="C21" s="38">
        <f t="shared" si="5"/>
        <v>9</v>
      </c>
      <c r="D21" s="76">
        <f t="shared" si="0"/>
        <v>2009</v>
      </c>
      <c r="E21" s="76">
        <f t="shared" si="1"/>
        <v>2008</v>
      </c>
      <c r="F21" s="88" t="str">
        <f t="shared" si="2"/>
        <v>F2008</v>
      </c>
      <c r="G21" s="88" t="s">
        <v>128</v>
      </c>
      <c r="H21" s="88" t="s">
        <v>24</v>
      </c>
      <c r="I21" s="86">
        <f t="shared" si="3"/>
        <v>5</v>
      </c>
      <c r="J21" s="89" t="s">
        <v>66</v>
      </c>
      <c r="K21" s="89">
        <v>400</v>
      </c>
      <c r="L21" s="89" t="s">
        <v>178</v>
      </c>
    </row>
    <row r="22" spans="1:12">
      <c r="A22" s="74" t="s">
        <v>6</v>
      </c>
      <c r="B22" s="44">
        <v>6</v>
      </c>
      <c r="C22" s="38">
        <f t="shared" si="5"/>
        <v>7</v>
      </c>
      <c r="D22" s="76">
        <f t="shared" si="0"/>
        <v>2011</v>
      </c>
      <c r="E22" s="76">
        <f t="shared" si="1"/>
        <v>2010</v>
      </c>
      <c r="F22" s="88" t="str">
        <f t="shared" si="2"/>
        <v>F2010</v>
      </c>
      <c r="G22" s="88" t="s">
        <v>127</v>
      </c>
      <c r="H22" s="88" t="s">
        <v>24</v>
      </c>
      <c r="I22" s="86">
        <f>I23+2</f>
        <v>3</v>
      </c>
      <c r="J22" s="89" t="s">
        <v>67</v>
      </c>
      <c r="K22" s="89">
        <v>400</v>
      </c>
      <c r="L22" s="89" t="s">
        <v>180</v>
      </c>
    </row>
    <row r="23" spans="1:12">
      <c r="A23" s="74" t="s">
        <v>6</v>
      </c>
      <c r="B23" s="44">
        <v>0</v>
      </c>
      <c r="C23" s="38">
        <f t="shared" si="5"/>
        <v>5</v>
      </c>
      <c r="D23" s="76">
        <f t="shared" si="0"/>
        <v>2017</v>
      </c>
      <c r="E23" s="76">
        <f t="shared" si="1"/>
        <v>2012</v>
      </c>
      <c r="F23" s="88" t="str">
        <f t="shared" si="2"/>
        <v>F2012</v>
      </c>
      <c r="G23" s="88" t="s">
        <v>126</v>
      </c>
      <c r="H23" s="88" t="s">
        <v>125</v>
      </c>
      <c r="I23" s="86">
        <v>1</v>
      </c>
      <c r="J23" s="89" t="str">
        <f>A23 &amp; "-" &amp; "baby"</f>
        <v>F-baby</v>
      </c>
      <c r="K23" s="89">
        <v>0</v>
      </c>
      <c r="L23" s="89"/>
    </row>
    <row r="24" spans="1:12">
      <c r="A24" s="70" t="s">
        <v>7</v>
      </c>
      <c r="B24" s="71">
        <v>75</v>
      </c>
      <c r="C24" s="72">
        <f>C3</f>
        <v>99</v>
      </c>
      <c r="D24" s="73">
        <f t="shared" si="0"/>
        <v>1942</v>
      </c>
      <c r="E24" s="73">
        <f t="shared" si="1"/>
        <v>1918</v>
      </c>
      <c r="F24" s="90" t="str">
        <f t="shared" ref="F24:F34" si="10">A24&amp;E24</f>
        <v>M1918</v>
      </c>
      <c r="G24" s="90" t="s">
        <v>138</v>
      </c>
      <c r="H24" s="90" t="s">
        <v>57</v>
      </c>
      <c r="I24" s="91">
        <f t="shared" ref="I24:I43" si="11">I25+2</f>
        <v>42</v>
      </c>
      <c r="J24" s="92" t="str">
        <f>A24 &amp; "-" &amp; B24</f>
        <v>M-75</v>
      </c>
      <c r="K24" s="92">
        <v>5000</v>
      </c>
      <c r="L24" s="92" t="s">
        <v>184</v>
      </c>
    </row>
    <row r="25" spans="1:12">
      <c r="A25" s="74" t="s">
        <v>7</v>
      </c>
      <c r="B25" s="44">
        <v>70</v>
      </c>
      <c r="C25" s="75">
        <f>B24-1</f>
        <v>74</v>
      </c>
      <c r="D25" s="76">
        <f t="shared" si="0"/>
        <v>1947</v>
      </c>
      <c r="E25" s="76">
        <f t="shared" si="1"/>
        <v>1943</v>
      </c>
      <c r="F25" s="93" t="str">
        <f t="shared" si="10"/>
        <v>M1943</v>
      </c>
      <c r="G25" s="93" t="s">
        <v>139</v>
      </c>
      <c r="H25" s="93" t="s">
        <v>57</v>
      </c>
      <c r="I25" s="94">
        <f t="shared" si="11"/>
        <v>40</v>
      </c>
      <c r="J25" s="95" t="str">
        <f t="shared" si="4"/>
        <v>M-70</v>
      </c>
      <c r="K25" s="95">
        <v>5000</v>
      </c>
      <c r="L25" s="95" t="s">
        <v>184</v>
      </c>
    </row>
    <row r="26" spans="1:12">
      <c r="A26" s="74" t="s">
        <v>7</v>
      </c>
      <c r="B26" s="44">
        <v>65</v>
      </c>
      <c r="C26" s="75">
        <f t="shared" ref="C26:C44" si="12">B25-1</f>
        <v>69</v>
      </c>
      <c r="D26" s="76">
        <f t="shared" si="0"/>
        <v>1952</v>
      </c>
      <c r="E26" s="76">
        <f t="shared" si="1"/>
        <v>1948</v>
      </c>
      <c r="F26" s="93" t="str">
        <f t="shared" si="10"/>
        <v>M1948</v>
      </c>
      <c r="G26" s="93" t="s">
        <v>117</v>
      </c>
      <c r="H26" s="93" t="s">
        <v>57</v>
      </c>
      <c r="I26" s="94">
        <f t="shared" si="11"/>
        <v>38</v>
      </c>
      <c r="J26" s="95" t="str">
        <f t="shared" si="4"/>
        <v>M-65</v>
      </c>
      <c r="K26" s="95">
        <v>5000</v>
      </c>
      <c r="L26" s="95" t="s">
        <v>184</v>
      </c>
    </row>
    <row r="27" spans="1:12">
      <c r="A27" s="74" t="s">
        <v>7</v>
      </c>
      <c r="B27" s="44">
        <v>60</v>
      </c>
      <c r="C27" s="75">
        <f t="shared" si="12"/>
        <v>64</v>
      </c>
      <c r="D27" s="76">
        <f t="shared" si="0"/>
        <v>1957</v>
      </c>
      <c r="E27" s="76">
        <f t="shared" si="1"/>
        <v>1953</v>
      </c>
      <c r="F27" s="93" t="str">
        <f t="shared" si="10"/>
        <v>M1953</v>
      </c>
      <c r="G27" s="93" t="s">
        <v>116</v>
      </c>
      <c r="H27" s="93" t="s">
        <v>57</v>
      </c>
      <c r="I27" s="94">
        <f t="shared" si="11"/>
        <v>36</v>
      </c>
      <c r="J27" s="95" t="str">
        <f t="shared" si="4"/>
        <v>M-60</v>
      </c>
      <c r="K27" s="95">
        <v>5000</v>
      </c>
      <c r="L27" s="95" t="s">
        <v>184</v>
      </c>
    </row>
    <row r="28" spans="1:12">
      <c r="A28" s="74" t="s">
        <v>7</v>
      </c>
      <c r="B28" s="44">
        <v>55</v>
      </c>
      <c r="C28" s="75">
        <f t="shared" si="12"/>
        <v>59</v>
      </c>
      <c r="D28" s="76">
        <f t="shared" si="0"/>
        <v>1962</v>
      </c>
      <c r="E28" s="76">
        <f t="shared" si="1"/>
        <v>1958</v>
      </c>
      <c r="F28" s="93" t="str">
        <f t="shared" si="10"/>
        <v>M1958</v>
      </c>
      <c r="G28" s="93" t="s">
        <v>115</v>
      </c>
      <c r="H28" s="93" t="s">
        <v>57</v>
      </c>
      <c r="I28" s="94">
        <f t="shared" si="11"/>
        <v>34</v>
      </c>
      <c r="J28" s="95" t="str">
        <f t="shared" si="4"/>
        <v>M-55</v>
      </c>
      <c r="K28" s="95">
        <v>5000</v>
      </c>
      <c r="L28" s="95" t="s">
        <v>184</v>
      </c>
    </row>
    <row r="29" spans="1:12">
      <c r="A29" s="74" t="s">
        <v>7</v>
      </c>
      <c r="B29" s="44">
        <v>50</v>
      </c>
      <c r="C29" s="75">
        <f t="shared" si="12"/>
        <v>54</v>
      </c>
      <c r="D29" s="76">
        <f t="shared" si="0"/>
        <v>1967</v>
      </c>
      <c r="E29" s="76">
        <f t="shared" si="1"/>
        <v>1963</v>
      </c>
      <c r="F29" s="93" t="str">
        <f t="shared" si="10"/>
        <v>M1963</v>
      </c>
      <c r="G29" s="93" t="s">
        <v>113</v>
      </c>
      <c r="H29" s="93" t="s">
        <v>57</v>
      </c>
      <c r="I29" s="94">
        <f t="shared" si="11"/>
        <v>32</v>
      </c>
      <c r="J29" s="95" t="str">
        <f t="shared" si="4"/>
        <v>M-50</v>
      </c>
      <c r="K29" s="95">
        <v>5000</v>
      </c>
      <c r="L29" s="95" t="s">
        <v>184</v>
      </c>
    </row>
    <row r="30" spans="1:12">
      <c r="A30" s="74" t="s">
        <v>7</v>
      </c>
      <c r="B30" s="44">
        <v>45</v>
      </c>
      <c r="C30" s="75">
        <f t="shared" si="12"/>
        <v>49</v>
      </c>
      <c r="D30" s="76">
        <f t="shared" si="0"/>
        <v>1972</v>
      </c>
      <c r="E30" s="76">
        <f t="shared" si="1"/>
        <v>1968</v>
      </c>
      <c r="F30" s="93" t="str">
        <f t="shared" si="10"/>
        <v>M1968</v>
      </c>
      <c r="G30" s="93" t="s">
        <v>101</v>
      </c>
      <c r="H30" s="93" t="s">
        <v>57</v>
      </c>
      <c r="I30" s="94">
        <f t="shared" si="11"/>
        <v>30</v>
      </c>
      <c r="J30" s="95" t="str">
        <f t="shared" si="4"/>
        <v>M-45</v>
      </c>
      <c r="K30" s="95">
        <v>6500</v>
      </c>
      <c r="L30" s="95" t="s">
        <v>185</v>
      </c>
    </row>
    <row r="31" spans="1:12">
      <c r="A31" s="74" t="s">
        <v>7</v>
      </c>
      <c r="B31" s="44">
        <v>40</v>
      </c>
      <c r="C31" s="75">
        <f t="shared" si="12"/>
        <v>44</v>
      </c>
      <c r="D31" s="76">
        <f t="shared" si="0"/>
        <v>1977</v>
      </c>
      <c r="E31" s="76">
        <f t="shared" si="1"/>
        <v>1973</v>
      </c>
      <c r="F31" s="93" t="str">
        <f t="shared" si="10"/>
        <v>M1973</v>
      </c>
      <c r="G31" s="93" t="s">
        <v>100</v>
      </c>
      <c r="H31" s="93" t="s">
        <v>57</v>
      </c>
      <c r="I31" s="94">
        <f t="shared" si="11"/>
        <v>28</v>
      </c>
      <c r="J31" s="95" t="str">
        <f t="shared" si="4"/>
        <v>M-40</v>
      </c>
      <c r="K31" s="95">
        <v>6500</v>
      </c>
      <c r="L31" s="95" t="s">
        <v>185</v>
      </c>
    </row>
    <row r="32" spans="1:12">
      <c r="A32" s="74" t="s">
        <v>7</v>
      </c>
      <c r="B32" s="44">
        <v>35</v>
      </c>
      <c r="C32" s="75">
        <f t="shared" si="12"/>
        <v>39</v>
      </c>
      <c r="D32" s="76">
        <f t="shared" si="0"/>
        <v>1982</v>
      </c>
      <c r="E32" s="76">
        <f t="shared" si="1"/>
        <v>1978</v>
      </c>
      <c r="F32" s="93" t="str">
        <f t="shared" si="10"/>
        <v>M1978</v>
      </c>
      <c r="G32" s="93" t="s">
        <v>99</v>
      </c>
      <c r="H32" s="93" t="s">
        <v>57</v>
      </c>
      <c r="I32" s="94">
        <f t="shared" si="11"/>
        <v>26</v>
      </c>
      <c r="J32" s="95" t="str">
        <f t="shared" si="4"/>
        <v>M-35</v>
      </c>
      <c r="K32" s="95">
        <v>6500</v>
      </c>
      <c r="L32" s="95" t="s">
        <v>185</v>
      </c>
    </row>
    <row r="33" spans="1:12">
      <c r="A33" s="74" t="s">
        <v>7</v>
      </c>
      <c r="B33" s="44">
        <v>30</v>
      </c>
      <c r="C33" s="75">
        <f t="shared" si="12"/>
        <v>34</v>
      </c>
      <c r="D33" s="76">
        <f t="shared" si="0"/>
        <v>1987</v>
      </c>
      <c r="E33" s="76">
        <f t="shared" si="1"/>
        <v>1983</v>
      </c>
      <c r="F33" s="93" t="str">
        <f t="shared" si="10"/>
        <v>M1983</v>
      </c>
      <c r="G33" s="93" t="s">
        <v>68</v>
      </c>
      <c r="H33" s="93" t="s">
        <v>57</v>
      </c>
      <c r="I33" s="94">
        <f t="shared" si="11"/>
        <v>24</v>
      </c>
      <c r="J33" s="95" t="str">
        <f t="shared" si="4"/>
        <v>M-30</v>
      </c>
      <c r="K33" s="95">
        <v>6500</v>
      </c>
      <c r="L33" s="95" t="s">
        <v>185</v>
      </c>
    </row>
    <row r="34" spans="1:12">
      <c r="A34" s="74" t="s">
        <v>7</v>
      </c>
      <c r="B34" s="44">
        <v>25</v>
      </c>
      <c r="C34" s="75">
        <f t="shared" si="12"/>
        <v>29</v>
      </c>
      <c r="D34" s="76">
        <f t="shared" si="0"/>
        <v>1992</v>
      </c>
      <c r="E34" s="76">
        <f t="shared" si="1"/>
        <v>1988</v>
      </c>
      <c r="F34" s="93" t="str">
        <f t="shared" si="10"/>
        <v>M1988</v>
      </c>
      <c r="G34" s="93" t="s">
        <v>112</v>
      </c>
      <c r="H34" s="93" t="s">
        <v>57</v>
      </c>
      <c r="I34" s="94">
        <f t="shared" si="11"/>
        <v>22</v>
      </c>
      <c r="J34" s="95" t="str">
        <f t="shared" si="4"/>
        <v>M-25</v>
      </c>
      <c r="K34" s="95">
        <v>6500</v>
      </c>
      <c r="L34" s="95" t="s">
        <v>185</v>
      </c>
    </row>
    <row r="35" spans="1:12">
      <c r="A35" s="74" t="s">
        <v>7</v>
      </c>
      <c r="B35" s="44">
        <v>20</v>
      </c>
      <c r="C35" s="75">
        <f t="shared" si="12"/>
        <v>24</v>
      </c>
      <c r="D35" s="76">
        <f t="shared" ref="D35:D44" si="13">$D$1-B35</f>
        <v>1997</v>
      </c>
      <c r="E35" s="76">
        <f t="shared" ref="E35:E44" si="14">$D$1-C35</f>
        <v>1993</v>
      </c>
      <c r="F35" s="93" t="str">
        <f t="shared" ref="F35:F44" si="15">A35&amp;E35</f>
        <v>M1993</v>
      </c>
      <c r="G35" s="93" t="s">
        <v>97</v>
      </c>
      <c r="H35" s="93" t="s">
        <v>57</v>
      </c>
      <c r="I35" s="94">
        <f t="shared" si="11"/>
        <v>20</v>
      </c>
      <c r="J35" s="95" t="str">
        <f t="shared" si="4"/>
        <v>M-20</v>
      </c>
      <c r="K35" s="95">
        <v>6500</v>
      </c>
      <c r="L35" s="95" t="s">
        <v>185</v>
      </c>
    </row>
    <row r="36" spans="1:12">
      <c r="A36" s="74" t="s">
        <v>7</v>
      </c>
      <c r="B36" s="44">
        <v>18</v>
      </c>
      <c r="C36" s="75">
        <f t="shared" si="12"/>
        <v>19</v>
      </c>
      <c r="D36" s="76">
        <f t="shared" si="13"/>
        <v>1999</v>
      </c>
      <c r="E36" s="76">
        <f t="shared" si="14"/>
        <v>1998</v>
      </c>
      <c r="F36" s="93" t="str">
        <f t="shared" si="15"/>
        <v>M1998</v>
      </c>
      <c r="G36" s="93" t="s">
        <v>2</v>
      </c>
      <c r="H36" s="93" t="s">
        <v>57</v>
      </c>
      <c r="I36" s="94">
        <f t="shared" si="11"/>
        <v>18</v>
      </c>
      <c r="J36" s="95" t="s">
        <v>111</v>
      </c>
      <c r="K36" s="95">
        <v>5000</v>
      </c>
      <c r="L36" s="95" t="s">
        <v>184</v>
      </c>
    </row>
    <row r="37" spans="1:12">
      <c r="A37" s="74" t="s">
        <v>7</v>
      </c>
      <c r="B37" s="44">
        <v>16</v>
      </c>
      <c r="C37" s="75">
        <f t="shared" si="12"/>
        <v>17</v>
      </c>
      <c r="D37" s="76">
        <f t="shared" si="13"/>
        <v>2001</v>
      </c>
      <c r="E37" s="76">
        <f t="shared" si="14"/>
        <v>2000</v>
      </c>
      <c r="F37" s="93" t="str">
        <f t="shared" si="15"/>
        <v>M2000</v>
      </c>
      <c r="G37" s="93" t="s">
        <v>1</v>
      </c>
      <c r="H37" s="93" t="s">
        <v>24</v>
      </c>
      <c r="I37" s="94">
        <f t="shared" si="11"/>
        <v>16</v>
      </c>
      <c r="J37" s="95" t="s">
        <v>136</v>
      </c>
      <c r="K37" s="95">
        <v>2500</v>
      </c>
      <c r="L37" s="95" t="s">
        <v>182</v>
      </c>
    </row>
    <row r="38" spans="1:12">
      <c r="A38" s="74" t="s">
        <v>7</v>
      </c>
      <c r="B38" s="44">
        <v>14</v>
      </c>
      <c r="C38" s="75">
        <f t="shared" si="12"/>
        <v>15</v>
      </c>
      <c r="D38" s="76">
        <f t="shared" si="13"/>
        <v>2003</v>
      </c>
      <c r="E38" s="76">
        <f t="shared" si="14"/>
        <v>2002</v>
      </c>
      <c r="F38" s="93" t="str">
        <f t="shared" si="15"/>
        <v>M2002</v>
      </c>
      <c r="G38" s="93" t="s">
        <v>140</v>
      </c>
      <c r="H38" s="93" t="s">
        <v>24</v>
      </c>
      <c r="I38" s="94">
        <f t="shared" si="11"/>
        <v>14</v>
      </c>
      <c r="J38" s="95" t="s">
        <v>137</v>
      </c>
      <c r="K38" s="95">
        <v>2100</v>
      </c>
      <c r="L38" s="95" t="s">
        <v>169</v>
      </c>
    </row>
    <row r="39" spans="1:12">
      <c r="A39" s="74" t="s">
        <v>7</v>
      </c>
      <c r="B39" s="44">
        <v>13</v>
      </c>
      <c r="C39" s="75">
        <f t="shared" si="12"/>
        <v>13</v>
      </c>
      <c r="D39" s="76">
        <f t="shared" si="13"/>
        <v>2004</v>
      </c>
      <c r="E39" s="76">
        <f t="shared" si="14"/>
        <v>2004</v>
      </c>
      <c r="F39" s="93" t="str">
        <f t="shared" si="15"/>
        <v>M2004</v>
      </c>
      <c r="G39" s="93" t="s">
        <v>141</v>
      </c>
      <c r="H39" s="93" t="s">
        <v>24</v>
      </c>
      <c r="I39" s="94">
        <f t="shared" si="11"/>
        <v>12</v>
      </c>
      <c r="J39" s="95" t="s">
        <v>107</v>
      </c>
      <c r="K39" s="95">
        <v>1000</v>
      </c>
      <c r="L39" s="95" t="s">
        <v>171</v>
      </c>
    </row>
    <row r="40" spans="1:12">
      <c r="A40" s="74" t="s">
        <v>7</v>
      </c>
      <c r="B40" s="44">
        <v>12</v>
      </c>
      <c r="C40" s="75">
        <f t="shared" si="12"/>
        <v>12</v>
      </c>
      <c r="D40" s="76">
        <f t="shared" si="13"/>
        <v>2005</v>
      </c>
      <c r="E40" s="76">
        <f t="shared" si="14"/>
        <v>2005</v>
      </c>
      <c r="F40" s="93" t="str">
        <f t="shared" si="15"/>
        <v>M2005</v>
      </c>
      <c r="G40" s="93" t="s">
        <v>142</v>
      </c>
      <c r="H40" s="93" t="s">
        <v>24</v>
      </c>
      <c r="I40" s="94">
        <f t="shared" si="11"/>
        <v>10</v>
      </c>
      <c r="J40" s="95" t="s">
        <v>105</v>
      </c>
      <c r="K40" s="95">
        <v>1000</v>
      </c>
      <c r="L40" s="95" t="s">
        <v>173</v>
      </c>
    </row>
    <row r="41" spans="1:12">
      <c r="A41" s="74" t="s">
        <v>7</v>
      </c>
      <c r="B41" s="44">
        <v>10</v>
      </c>
      <c r="C41" s="75">
        <f t="shared" si="12"/>
        <v>11</v>
      </c>
      <c r="D41" s="76">
        <f t="shared" si="13"/>
        <v>2007</v>
      </c>
      <c r="E41" s="76">
        <f t="shared" si="14"/>
        <v>2006</v>
      </c>
      <c r="F41" s="93" t="str">
        <f t="shared" si="15"/>
        <v>M2006</v>
      </c>
      <c r="G41" s="93" t="s">
        <v>143</v>
      </c>
      <c r="H41" s="93" t="s">
        <v>24</v>
      </c>
      <c r="I41" s="94">
        <f t="shared" si="11"/>
        <v>8</v>
      </c>
      <c r="J41" s="95" t="s">
        <v>69</v>
      </c>
      <c r="K41" s="95">
        <v>800</v>
      </c>
      <c r="L41" s="95" t="s">
        <v>175</v>
      </c>
    </row>
    <row r="42" spans="1:12">
      <c r="A42" s="74" t="s">
        <v>7</v>
      </c>
      <c r="B42" s="44">
        <v>8</v>
      </c>
      <c r="C42" s="75">
        <f t="shared" si="12"/>
        <v>9</v>
      </c>
      <c r="D42" s="76">
        <f t="shared" si="13"/>
        <v>2009</v>
      </c>
      <c r="E42" s="76">
        <f t="shared" si="14"/>
        <v>2008</v>
      </c>
      <c r="F42" s="93" t="str">
        <f t="shared" si="15"/>
        <v>M2008</v>
      </c>
      <c r="G42" s="93" t="s">
        <v>144</v>
      </c>
      <c r="H42" s="93" t="s">
        <v>24</v>
      </c>
      <c r="I42" s="94">
        <f t="shared" si="11"/>
        <v>6</v>
      </c>
      <c r="J42" s="95" t="s">
        <v>70</v>
      </c>
      <c r="K42" s="95">
        <v>400</v>
      </c>
      <c r="L42" s="95" t="s">
        <v>177</v>
      </c>
    </row>
    <row r="43" spans="1:12">
      <c r="A43" s="74" t="s">
        <v>7</v>
      </c>
      <c r="B43" s="44">
        <v>6</v>
      </c>
      <c r="C43" s="75">
        <f t="shared" si="12"/>
        <v>7</v>
      </c>
      <c r="D43" s="76">
        <f t="shared" si="13"/>
        <v>2011</v>
      </c>
      <c r="E43" s="76">
        <f t="shared" si="14"/>
        <v>2010</v>
      </c>
      <c r="F43" s="93" t="str">
        <f t="shared" si="15"/>
        <v>M2010</v>
      </c>
      <c r="G43" s="93" t="s">
        <v>145</v>
      </c>
      <c r="H43" s="93" t="s">
        <v>24</v>
      </c>
      <c r="I43" s="94">
        <f t="shared" si="11"/>
        <v>4</v>
      </c>
      <c r="J43" s="95" t="s">
        <v>71</v>
      </c>
      <c r="K43" s="95">
        <v>400</v>
      </c>
      <c r="L43" s="95" t="s">
        <v>179</v>
      </c>
    </row>
    <row r="44" spans="1:12">
      <c r="A44" s="77" t="s">
        <v>7</v>
      </c>
      <c r="B44" s="78">
        <v>0</v>
      </c>
      <c r="C44" s="79">
        <f t="shared" si="12"/>
        <v>5</v>
      </c>
      <c r="D44" s="80">
        <f t="shared" si="13"/>
        <v>2017</v>
      </c>
      <c r="E44" s="80">
        <f t="shared" si="14"/>
        <v>2012</v>
      </c>
      <c r="F44" s="96" t="str">
        <f t="shared" si="15"/>
        <v>M2012</v>
      </c>
      <c r="G44" s="96" t="s">
        <v>126</v>
      </c>
      <c r="H44" s="96" t="s">
        <v>125</v>
      </c>
      <c r="I44" s="97">
        <v>2</v>
      </c>
      <c r="J44" s="98" t="str">
        <f>A44 &amp; "-" &amp; "baby"</f>
        <v>M-baby</v>
      </c>
      <c r="K44" s="98">
        <v>0</v>
      </c>
      <c r="L44" s="98"/>
    </row>
    <row r="100" spans="1:7">
      <c r="A100" s="39" t="s">
        <v>18</v>
      </c>
      <c r="B100" s="39" t="s">
        <v>18</v>
      </c>
      <c r="C100" s="40" t="s">
        <v>18</v>
      </c>
      <c r="D100" s="39" t="s">
        <v>18</v>
      </c>
      <c r="E100" s="41" t="s">
        <v>18</v>
      </c>
      <c r="G100" s="39" t="s">
        <v>18</v>
      </c>
    </row>
  </sheetData>
  <sheetProtection selectLockedCells="1" selectUnlockedCells="1"/>
  <phoneticPr fontId="3" type="noConversion"/>
  <printOptions gridLines="1"/>
  <pageMargins left="0.39374999999999999" right="0.39374999999999999" top="0.78749999999999998" bottom="0.78749999999999998" header="0.51180555555555551" footer="0.51180555555555551"/>
  <pageSetup paperSize="9" scale="57" firstPageNumber="0" orientation="portrait" horizontalDpi="300" verticalDpi="300" r:id="rId1"/>
  <headerFooter alignWithMargins="0">
    <oddFooter>&amp;L&amp;F&amp;C&amp;A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Foglio7">
    <tabColor theme="8" tint="0.39997558519241921"/>
    <pageSetUpPr fitToPage="1"/>
  </sheetPr>
  <dimension ref="A1:Q44"/>
  <sheetViews>
    <sheetView topLeftCell="B1" workbookViewId="0">
      <pane ySplit="1" topLeftCell="A21" activePane="bottomLeft" state="frozen"/>
      <selection pane="bottomLeft" activeCell="C2" sqref="C2:C43"/>
    </sheetView>
  </sheetViews>
  <sheetFormatPr defaultRowHeight="11.25"/>
  <cols>
    <col min="1" max="1" width="12" style="101" bestFit="1" customWidth="1"/>
    <col min="2" max="2" width="12.75" style="101" bestFit="1" customWidth="1"/>
    <col min="3" max="3" width="24.375" style="101" customWidth="1"/>
    <col min="4" max="4" width="2.25" style="101" customWidth="1"/>
    <col min="5" max="5" width="8.875" style="101" bestFit="1" customWidth="1"/>
    <col min="6" max="13" width="8.625" style="99" bestFit="1" customWidth="1"/>
    <col min="14" max="14" width="9.5" style="99" bestFit="1" customWidth="1"/>
    <col min="15" max="16384" width="9" style="99"/>
  </cols>
  <sheetData>
    <row r="1" spans="1:17" ht="12.75">
      <c r="A1" s="82" t="s">
        <v>72</v>
      </c>
      <c r="B1" s="82" t="s">
        <v>168</v>
      </c>
      <c r="C1" s="82" t="s">
        <v>74</v>
      </c>
      <c r="D1" s="105"/>
      <c r="E1" s="16" t="s">
        <v>75</v>
      </c>
      <c r="F1" s="16" t="s">
        <v>76</v>
      </c>
      <c r="G1" s="16" t="s">
        <v>77</v>
      </c>
      <c r="H1" s="16" t="s">
        <v>78</v>
      </c>
      <c r="I1" s="16" t="s">
        <v>79</v>
      </c>
      <c r="J1" s="16" t="s">
        <v>80</v>
      </c>
      <c r="K1" s="16" t="s">
        <v>81</v>
      </c>
      <c r="L1" s="16" t="s">
        <v>82</v>
      </c>
      <c r="M1" s="16" t="s">
        <v>83</v>
      </c>
      <c r="N1" s="16" t="s">
        <v>84</v>
      </c>
      <c r="O1" s="16" t="s">
        <v>186</v>
      </c>
      <c r="P1" s="16" t="s">
        <v>187</v>
      </c>
      <c r="Q1" s="16" t="s">
        <v>188</v>
      </c>
    </row>
    <row r="2" spans="1:17">
      <c r="A2" s="102" t="s">
        <v>169</v>
      </c>
      <c r="B2" s="103" t="str">
        <f t="shared" ref="B2:B43" si="0">"Corsa " &amp; A2</f>
        <v>Corsa A01</v>
      </c>
      <c r="C2" s="103" t="str">
        <f>E2 &amp; IF(F2&gt;""," + "&amp;F2,"") &amp; IF(G2&gt;""," + "&amp;G2,"") &amp; IF(H2&gt;""," + "&amp;H2,"") &amp; IF(I2&gt;""," + "&amp;I2,"") &amp; IF(J2&gt;""," + "&amp;J2,"") &amp; IF(K2&gt;""," + "&amp;K2,"") &amp; IF(L2&gt;""," + "&amp;L2,"") &amp; IF(M2&gt;""," + "&amp;M2,"") &amp; IF(N2&gt;""," + "&amp;N2,"") &amp; IF(O2&gt;""," + "&amp;O2,"") &amp; IF(P2&gt;""," + "&amp;P2,"") &amp; IF(Q2&gt;""," + "&amp;Q2,"")</f>
        <v>M-CadettI</v>
      </c>
      <c r="D2" s="103"/>
      <c r="E2" s="103" t="s">
        <v>137</v>
      </c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</row>
    <row r="3" spans="1:17">
      <c r="A3" s="102" t="s">
        <v>170</v>
      </c>
      <c r="B3" s="103" t="str">
        <f t="shared" si="0"/>
        <v>Corsa A02</v>
      </c>
      <c r="C3" s="103" t="str">
        <f t="shared" ref="C3:C43" si="1">E3 &amp; IF(F3&gt;""," + "&amp;F3,"") &amp; IF(G3&gt;""," + "&amp;G3,"") &amp; IF(H3&gt;""," + "&amp;H3,"") &amp; IF(I3&gt;""," + "&amp;I3,"") &amp; IF(J3&gt;""," + "&amp;J3,"") &amp; IF(K3&gt;""," + "&amp;K3,"") &amp; IF(L3&gt;""," + "&amp;L3,"") &amp; IF(M3&gt;""," + "&amp;M3,"") &amp; IF(N3&gt;""," + "&amp;N3,"") &amp; IF(O3&gt;""," + "&amp;O3,"") &amp; IF(P3&gt;""," + "&amp;P3,"") &amp; IF(Q3&gt;""," + "&amp;Q3,"")</f>
        <v>F-Cadette</v>
      </c>
      <c r="D3" s="103"/>
      <c r="E3" s="103" t="s">
        <v>108</v>
      </c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</row>
    <row r="4" spans="1:17">
      <c r="A4" s="102" t="s">
        <v>171</v>
      </c>
      <c r="B4" s="103" t="str">
        <f t="shared" si="0"/>
        <v>Corsa A03</v>
      </c>
      <c r="C4" s="103" t="str">
        <f t="shared" si="1"/>
        <v>M-Ragazzi B</v>
      </c>
      <c r="D4" s="103"/>
      <c r="E4" s="103" t="s">
        <v>107</v>
      </c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7">
      <c r="A5" s="102" t="s">
        <v>172</v>
      </c>
      <c r="B5" s="103" t="str">
        <f t="shared" si="0"/>
        <v>Corsa A04</v>
      </c>
      <c r="C5" s="103" t="str">
        <f t="shared" si="1"/>
        <v>F-Ragazze B</v>
      </c>
      <c r="D5" s="103"/>
      <c r="E5" s="103" t="s">
        <v>106</v>
      </c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</row>
    <row r="6" spans="1:17" s="100" customFormat="1">
      <c r="A6" s="102" t="s">
        <v>173</v>
      </c>
      <c r="B6" s="103" t="str">
        <f t="shared" si="0"/>
        <v>Corsa A05</v>
      </c>
      <c r="C6" s="103" t="str">
        <f t="shared" si="1"/>
        <v>M-Ragazzi A</v>
      </c>
      <c r="D6" s="103"/>
      <c r="E6" s="103" t="s">
        <v>105</v>
      </c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</row>
    <row r="7" spans="1:17">
      <c r="A7" s="102" t="s">
        <v>174</v>
      </c>
      <c r="B7" s="103" t="str">
        <f t="shared" si="0"/>
        <v>Corsa A06</v>
      </c>
      <c r="C7" s="103" t="str">
        <f t="shared" si="1"/>
        <v>F-Ragazze A</v>
      </c>
      <c r="D7" s="103"/>
      <c r="E7" s="103" t="s">
        <v>104</v>
      </c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</row>
    <row r="8" spans="1:17" s="100" customFormat="1">
      <c r="A8" s="102" t="s">
        <v>175</v>
      </c>
      <c r="B8" s="103" t="str">
        <f t="shared" si="0"/>
        <v>Corsa A07</v>
      </c>
      <c r="C8" s="103" t="str">
        <f t="shared" si="1"/>
        <v>M-Esordienti</v>
      </c>
      <c r="D8" s="103"/>
      <c r="E8" s="103" t="s">
        <v>69</v>
      </c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</row>
    <row r="9" spans="1:17">
      <c r="A9" s="102" t="s">
        <v>176</v>
      </c>
      <c r="B9" s="103" t="str">
        <f t="shared" si="0"/>
        <v>Corsa A08</v>
      </c>
      <c r="C9" s="103" t="str">
        <f t="shared" si="1"/>
        <v>F-Esordienti</v>
      </c>
      <c r="D9" s="103"/>
      <c r="E9" s="103" t="s">
        <v>65</v>
      </c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</row>
    <row r="10" spans="1:17">
      <c r="A10" s="102" t="s">
        <v>177</v>
      </c>
      <c r="B10" s="103" t="str">
        <f t="shared" si="0"/>
        <v>Corsa A09</v>
      </c>
      <c r="C10" s="103" t="str">
        <f t="shared" si="1"/>
        <v>M-Pulcini</v>
      </c>
      <c r="D10" s="103"/>
      <c r="E10" s="103" t="s">
        <v>70</v>
      </c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</row>
    <row r="11" spans="1:17">
      <c r="A11" s="102" t="s">
        <v>178</v>
      </c>
      <c r="B11" s="103" t="str">
        <f t="shared" si="0"/>
        <v>Corsa A10</v>
      </c>
      <c r="C11" s="103" t="str">
        <f t="shared" si="1"/>
        <v>F-Pulcini</v>
      </c>
      <c r="D11" s="103"/>
      <c r="E11" s="103" t="s">
        <v>66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</row>
    <row r="12" spans="1:17">
      <c r="A12" s="102" t="s">
        <v>179</v>
      </c>
      <c r="B12" s="103" t="str">
        <f t="shared" si="0"/>
        <v>Corsa A11</v>
      </c>
      <c r="C12" s="103" t="str">
        <f t="shared" si="1"/>
        <v>M-Primi Passi</v>
      </c>
      <c r="D12" s="103"/>
      <c r="E12" s="103" t="s">
        <v>71</v>
      </c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</row>
    <row r="13" spans="1:17">
      <c r="A13" s="102" t="s">
        <v>182</v>
      </c>
      <c r="B13" s="103" t="str">
        <f t="shared" si="0"/>
        <v>Corsa B01</v>
      </c>
      <c r="C13" s="103" t="str">
        <f t="shared" si="1"/>
        <v>M-AllievI + F-Allieve</v>
      </c>
      <c r="D13" s="103"/>
      <c r="E13" s="103" t="s">
        <v>136</v>
      </c>
      <c r="F13" s="103" t="s">
        <v>109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1:17">
      <c r="A14" s="102" t="s">
        <v>183</v>
      </c>
      <c r="B14" s="103" t="str">
        <f t="shared" si="0"/>
        <v>Corsa B02</v>
      </c>
      <c r="C14" s="103" t="str">
        <f t="shared" si="1"/>
        <v>F- Juniores + F-20 + F-25 + F-30 + F-35 + F-40 + F-45 + F-50 + F-55 + F-60 + F-65 + F-70 + F-75</v>
      </c>
      <c r="D14" s="103"/>
      <c r="E14" s="103" t="s">
        <v>110</v>
      </c>
      <c r="F14" s="103" t="s">
        <v>102</v>
      </c>
      <c r="G14" s="103" t="s">
        <v>98</v>
      </c>
      <c r="H14" s="103" t="s">
        <v>95</v>
      </c>
      <c r="I14" s="103" t="s">
        <v>103</v>
      </c>
      <c r="J14" s="103" t="s">
        <v>64</v>
      </c>
      <c r="K14" s="103" t="s">
        <v>96</v>
      </c>
      <c r="L14" s="103" t="s">
        <v>63</v>
      </c>
      <c r="M14" s="103" t="s">
        <v>114</v>
      </c>
      <c r="N14" s="103" t="s">
        <v>135</v>
      </c>
      <c r="O14" s="103" t="s">
        <v>62</v>
      </c>
      <c r="P14" s="103" t="s">
        <v>134</v>
      </c>
      <c r="Q14" s="103" t="s">
        <v>133</v>
      </c>
    </row>
    <row r="15" spans="1:17">
      <c r="A15" s="102" t="s">
        <v>184</v>
      </c>
      <c r="B15" s="103" t="str">
        <f t="shared" si="0"/>
        <v>Corsa B03</v>
      </c>
      <c r="C15" s="103" t="str">
        <f t="shared" si="1"/>
        <v>M- Juniores + M-50 + M-55 + M-60 + M-65 + M-70 + M-75</v>
      </c>
      <c r="D15" s="103"/>
      <c r="E15" s="103" t="s">
        <v>111</v>
      </c>
      <c r="F15" s="103" t="s">
        <v>113</v>
      </c>
      <c r="G15" s="103" t="s">
        <v>115</v>
      </c>
      <c r="H15" s="103" t="s">
        <v>116</v>
      </c>
      <c r="I15" s="103" t="s">
        <v>117</v>
      </c>
      <c r="J15" s="103" t="s">
        <v>139</v>
      </c>
      <c r="K15" s="103" t="s">
        <v>138</v>
      </c>
      <c r="L15" s="103"/>
      <c r="M15" s="103"/>
      <c r="N15" s="103"/>
      <c r="O15" s="103"/>
      <c r="P15" s="103"/>
      <c r="Q15" s="103"/>
    </row>
    <row r="16" spans="1:17">
      <c r="A16" s="102" t="s">
        <v>185</v>
      </c>
      <c r="B16" s="103" t="str">
        <f t="shared" si="0"/>
        <v>Corsa B04</v>
      </c>
      <c r="C16" s="103" t="str">
        <f t="shared" si="1"/>
        <v>M-20 + M-25 + M-30 + M-35 + M-40 + M-45</v>
      </c>
      <c r="D16" s="103"/>
      <c r="E16" s="103" t="s">
        <v>97</v>
      </c>
      <c r="F16" s="103" t="s">
        <v>112</v>
      </c>
      <c r="G16" s="103" t="s">
        <v>68</v>
      </c>
      <c r="H16" s="103" t="s">
        <v>99</v>
      </c>
      <c r="I16" s="103" t="s">
        <v>100</v>
      </c>
      <c r="J16" s="103" t="s">
        <v>101</v>
      </c>
      <c r="K16" s="103"/>
      <c r="L16" s="103"/>
      <c r="M16" s="103"/>
      <c r="N16" s="103"/>
      <c r="O16" s="103"/>
      <c r="P16" s="103"/>
      <c r="Q16" s="103"/>
    </row>
    <row r="17" spans="1:17">
      <c r="A17" s="102" t="s">
        <v>180</v>
      </c>
      <c r="B17" s="103" t="str">
        <f t="shared" si="0"/>
        <v>Corsa A12</v>
      </c>
      <c r="C17" s="103" t="str">
        <f t="shared" si="1"/>
        <v>F-Primi Passi</v>
      </c>
      <c r="D17" s="103"/>
      <c r="E17" s="103" t="s">
        <v>67</v>
      </c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</row>
    <row r="18" spans="1:17">
      <c r="A18" s="102"/>
      <c r="B18" s="103" t="str">
        <f t="shared" si="0"/>
        <v xml:space="preserve">Corsa </v>
      </c>
      <c r="C18" s="103" t="str">
        <f t="shared" si="1"/>
        <v/>
      </c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</row>
    <row r="19" spans="1:17">
      <c r="A19" s="102"/>
      <c r="B19" s="103" t="str">
        <f t="shared" si="0"/>
        <v xml:space="preserve">Corsa </v>
      </c>
      <c r="C19" s="103" t="str">
        <f t="shared" si="1"/>
        <v/>
      </c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1:17">
      <c r="A20" s="102"/>
      <c r="B20" s="103" t="str">
        <f t="shared" si="0"/>
        <v xml:space="preserve">Corsa </v>
      </c>
      <c r="C20" s="103" t="str">
        <f t="shared" si="1"/>
        <v/>
      </c>
      <c r="D20" s="104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</row>
    <row r="21" spans="1:17">
      <c r="A21" s="102"/>
      <c r="B21" s="103" t="str">
        <f t="shared" si="0"/>
        <v xml:space="preserve">Corsa </v>
      </c>
      <c r="C21" s="103" t="str">
        <f t="shared" si="1"/>
        <v/>
      </c>
      <c r="D21" s="104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</row>
    <row r="22" spans="1:17">
      <c r="A22" s="102"/>
      <c r="B22" s="103" t="str">
        <f t="shared" si="0"/>
        <v xml:space="preserve">Corsa </v>
      </c>
      <c r="C22" s="103" t="str">
        <f t="shared" si="1"/>
        <v/>
      </c>
      <c r="D22" s="104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</row>
    <row r="23" spans="1:17">
      <c r="A23" s="102"/>
      <c r="B23" s="103" t="str">
        <f t="shared" si="0"/>
        <v xml:space="preserve">Corsa </v>
      </c>
      <c r="C23" s="103" t="str">
        <f t="shared" si="1"/>
        <v/>
      </c>
      <c r="D23" s="104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</row>
    <row r="24" spans="1:17">
      <c r="A24" s="102"/>
      <c r="B24" s="103" t="str">
        <f t="shared" si="0"/>
        <v xml:space="preserve">Corsa </v>
      </c>
      <c r="C24" s="103" t="str">
        <f t="shared" si="1"/>
        <v/>
      </c>
      <c r="D24" s="104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</row>
    <row r="25" spans="1:17">
      <c r="A25" s="102"/>
      <c r="B25" s="103" t="str">
        <f t="shared" si="0"/>
        <v xml:space="preserve">Corsa </v>
      </c>
      <c r="C25" s="103" t="str">
        <f t="shared" si="1"/>
        <v/>
      </c>
      <c r="D25" s="104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</row>
    <row r="26" spans="1:17">
      <c r="A26" s="102"/>
      <c r="B26" s="103" t="str">
        <f t="shared" si="0"/>
        <v xml:space="preserve">Corsa </v>
      </c>
      <c r="C26" s="103" t="str">
        <f t="shared" si="1"/>
        <v/>
      </c>
      <c r="D26" s="104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</row>
    <row r="27" spans="1:17">
      <c r="A27" s="102"/>
      <c r="B27" s="103" t="str">
        <f t="shared" si="0"/>
        <v xml:space="preserve">Corsa </v>
      </c>
      <c r="C27" s="103" t="str">
        <f t="shared" si="1"/>
        <v/>
      </c>
      <c r="D27" s="104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</row>
    <row r="28" spans="1:17">
      <c r="A28" s="102"/>
      <c r="B28" s="103" t="str">
        <f t="shared" si="0"/>
        <v xml:space="preserve">Corsa </v>
      </c>
      <c r="C28" s="103" t="str">
        <f t="shared" si="1"/>
        <v/>
      </c>
      <c r="D28" s="104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</row>
    <row r="29" spans="1:17">
      <c r="A29" s="102"/>
      <c r="B29" s="103" t="str">
        <f t="shared" si="0"/>
        <v xml:space="preserve">Corsa </v>
      </c>
      <c r="C29" s="103" t="str">
        <f t="shared" si="1"/>
        <v/>
      </c>
      <c r="D29" s="104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</row>
    <row r="30" spans="1:17">
      <c r="A30" s="102"/>
      <c r="B30" s="103" t="str">
        <f t="shared" si="0"/>
        <v xml:space="preserve">Corsa </v>
      </c>
      <c r="C30" s="103" t="str">
        <f t="shared" si="1"/>
        <v/>
      </c>
      <c r="D30" s="104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</row>
    <row r="31" spans="1:17">
      <c r="A31" s="102"/>
      <c r="B31" s="103" t="str">
        <f t="shared" si="0"/>
        <v xml:space="preserve">Corsa </v>
      </c>
      <c r="C31" s="103" t="str">
        <f t="shared" si="1"/>
        <v/>
      </c>
      <c r="D31" s="104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</row>
    <row r="32" spans="1:17">
      <c r="A32" s="102"/>
      <c r="B32" s="103" t="str">
        <f t="shared" si="0"/>
        <v xml:space="preserve">Corsa </v>
      </c>
      <c r="C32" s="103" t="str">
        <f t="shared" si="1"/>
        <v/>
      </c>
      <c r="D32" s="104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</row>
    <row r="33" spans="1:17">
      <c r="A33" s="102"/>
      <c r="B33" s="103" t="str">
        <f t="shared" si="0"/>
        <v xml:space="preserve">Corsa </v>
      </c>
      <c r="C33" s="103" t="str">
        <f t="shared" si="1"/>
        <v/>
      </c>
      <c r="D33" s="104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</row>
    <row r="34" spans="1:17">
      <c r="A34" s="102"/>
      <c r="B34" s="103" t="str">
        <f t="shared" si="0"/>
        <v xml:space="preserve">Corsa </v>
      </c>
      <c r="C34" s="103" t="str">
        <f t="shared" si="1"/>
        <v/>
      </c>
      <c r="D34" s="104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</row>
    <row r="35" spans="1:17">
      <c r="A35" s="102"/>
      <c r="B35" s="103" t="str">
        <f t="shared" si="0"/>
        <v xml:space="preserve">Corsa </v>
      </c>
      <c r="C35" s="103" t="str">
        <f t="shared" si="1"/>
        <v/>
      </c>
      <c r="D35" s="104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</row>
    <row r="36" spans="1:17">
      <c r="A36" s="102"/>
      <c r="B36" s="103" t="str">
        <f t="shared" si="0"/>
        <v xml:space="preserve">Corsa </v>
      </c>
      <c r="C36" s="103" t="str">
        <f t="shared" si="1"/>
        <v/>
      </c>
      <c r="D36" s="104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</row>
    <row r="37" spans="1:17">
      <c r="A37" s="102"/>
      <c r="B37" s="103" t="str">
        <f t="shared" si="0"/>
        <v xml:space="preserve">Corsa </v>
      </c>
      <c r="C37" s="103" t="str">
        <f t="shared" si="1"/>
        <v/>
      </c>
      <c r="D37" s="104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  <row r="38" spans="1:17">
      <c r="A38" s="102"/>
      <c r="B38" s="103" t="str">
        <f t="shared" si="0"/>
        <v xml:space="preserve">Corsa </v>
      </c>
      <c r="C38" s="103" t="str">
        <f t="shared" si="1"/>
        <v/>
      </c>
      <c r="D38" s="104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</row>
    <row r="39" spans="1:17">
      <c r="A39" s="102"/>
      <c r="B39" s="103" t="str">
        <f t="shared" si="0"/>
        <v xml:space="preserve">Corsa </v>
      </c>
      <c r="C39" s="103" t="str">
        <f t="shared" si="1"/>
        <v/>
      </c>
      <c r="D39" s="104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</row>
    <row r="40" spans="1:17">
      <c r="A40" s="102"/>
      <c r="B40" s="103" t="str">
        <f t="shared" si="0"/>
        <v xml:space="preserve">Corsa </v>
      </c>
      <c r="C40" s="103" t="str">
        <f t="shared" si="1"/>
        <v/>
      </c>
      <c r="D40" s="104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</row>
    <row r="41" spans="1:17">
      <c r="A41" s="102"/>
      <c r="B41" s="103" t="str">
        <f t="shared" si="0"/>
        <v xml:space="preserve">Corsa </v>
      </c>
      <c r="C41" s="103" t="str">
        <f t="shared" si="1"/>
        <v/>
      </c>
      <c r="D41" s="104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</row>
    <row r="42" spans="1:17">
      <c r="A42" s="102"/>
      <c r="B42" s="103" t="str">
        <f t="shared" si="0"/>
        <v xml:space="preserve">Corsa </v>
      </c>
      <c r="C42" s="103" t="str">
        <f t="shared" si="1"/>
        <v/>
      </c>
      <c r="D42" s="104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</row>
    <row r="43" spans="1:17">
      <c r="A43" s="102"/>
      <c r="B43" s="103" t="str">
        <f t="shared" si="0"/>
        <v xml:space="preserve">Corsa </v>
      </c>
      <c r="C43" s="103" t="str">
        <f t="shared" si="1"/>
        <v/>
      </c>
      <c r="D43" s="104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</row>
    <row r="44" spans="1:17">
      <c r="A44" s="121" t="s">
        <v>189</v>
      </c>
      <c r="B44" s="121" t="s">
        <v>189</v>
      </c>
      <c r="C44" s="121" t="s">
        <v>189</v>
      </c>
      <c r="D44" s="121" t="s">
        <v>189</v>
      </c>
      <c r="E44" s="122" t="s">
        <v>189</v>
      </c>
      <c r="F44" s="122" t="s">
        <v>189</v>
      </c>
      <c r="G44" s="122" t="s">
        <v>189</v>
      </c>
      <c r="H44" s="122" t="s">
        <v>189</v>
      </c>
      <c r="I44" s="122" t="s">
        <v>189</v>
      </c>
      <c r="J44" s="122" t="s">
        <v>189</v>
      </c>
      <c r="K44" s="122" t="s">
        <v>189</v>
      </c>
      <c r="L44" s="122" t="s">
        <v>189</v>
      </c>
      <c r="M44" s="122" t="s">
        <v>189</v>
      </c>
      <c r="N44" s="122" t="s">
        <v>189</v>
      </c>
      <c r="O44" s="122" t="s">
        <v>189</v>
      </c>
      <c r="P44" s="122" t="s">
        <v>189</v>
      </c>
      <c r="Q44" s="122" t="s">
        <v>189</v>
      </c>
    </row>
  </sheetData>
  <sheetProtection selectLockedCells="1" selectUnlockedCells="1"/>
  <printOptions gridLines="1"/>
  <pageMargins left="0.39374999999999999" right="0.39374999999999999" top="0.78749999999999998" bottom="0.78749999999999998" header="0.51180555555555551" footer="0.51180555555555551"/>
  <pageSetup paperSize="9" firstPageNumber="0" orientation="portrait" horizontalDpi="300" verticalDpi="300" r:id="rId1"/>
  <headerFooter alignWithMargins="0">
    <oddFooter>&amp;L&amp;F&amp;C&amp;A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66FF33"/>
    <pageSetUpPr fitToPage="1"/>
  </sheetPr>
  <dimension ref="A3:G1958"/>
  <sheetViews>
    <sheetView workbookViewId="0">
      <pane ySplit="3" topLeftCell="A408" activePane="bottomLeft" state="frozen"/>
      <selection activeCell="E44" sqref="E44"/>
      <selection pane="bottomLeft" activeCell="C411" sqref="C411"/>
    </sheetView>
  </sheetViews>
  <sheetFormatPr defaultRowHeight="12.75"/>
  <cols>
    <col min="1" max="1" width="9" style="3" customWidth="1"/>
    <col min="2" max="2" width="7.875" style="3" customWidth="1"/>
    <col min="3" max="3" width="23.25" style="3" customWidth="1"/>
    <col min="4" max="4" width="8.5" style="3" bestFit="1" customWidth="1"/>
    <col min="5" max="5" width="32.375" style="3" customWidth="1"/>
    <col min="6" max="6" width="11.625" style="3" bestFit="1" customWidth="1"/>
    <col min="7" max="16384" width="9" style="3"/>
  </cols>
  <sheetData>
    <row r="3" spans="1:7">
      <c r="A3" s="138" t="s">
        <v>21</v>
      </c>
      <c r="B3" s="138" t="s">
        <v>17</v>
      </c>
      <c r="C3" s="146" t="s">
        <v>85</v>
      </c>
      <c r="D3" s="146" t="s">
        <v>0</v>
      </c>
      <c r="E3" s="146" t="s">
        <v>16</v>
      </c>
      <c r="F3" s="146" t="s">
        <v>13</v>
      </c>
      <c r="G3" s="147" t="s">
        <v>2535</v>
      </c>
    </row>
    <row r="4" spans="1:7">
      <c r="A4" s="152" t="s">
        <v>169</v>
      </c>
      <c r="B4" s="153"/>
      <c r="C4" s="153"/>
      <c r="D4" s="153"/>
      <c r="E4" s="153"/>
      <c r="F4" s="153"/>
      <c r="G4" s="154">
        <v>55</v>
      </c>
    </row>
    <row r="5" spans="1:7">
      <c r="A5" s="139" t="s">
        <v>169</v>
      </c>
      <c r="B5" s="147">
        <v>20</v>
      </c>
      <c r="C5" s="151" t="s">
        <v>1592</v>
      </c>
      <c r="D5" s="147">
        <v>2003</v>
      </c>
      <c r="E5" s="151" t="s">
        <v>1548</v>
      </c>
      <c r="F5" s="147" t="s">
        <v>137</v>
      </c>
      <c r="G5" s="148">
        <v>1</v>
      </c>
    </row>
    <row r="6" spans="1:7">
      <c r="A6" s="139" t="s">
        <v>169</v>
      </c>
      <c r="B6" s="147">
        <v>35</v>
      </c>
      <c r="C6" s="151" t="s">
        <v>1593</v>
      </c>
      <c r="D6" s="147">
        <v>2003</v>
      </c>
      <c r="E6" s="151" t="s">
        <v>1476</v>
      </c>
      <c r="F6" s="147" t="s">
        <v>137</v>
      </c>
      <c r="G6" s="148">
        <v>1</v>
      </c>
    </row>
    <row r="7" spans="1:7">
      <c r="A7" s="139" t="s">
        <v>169</v>
      </c>
      <c r="B7" s="147">
        <v>37</v>
      </c>
      <c r="C7" s="151" t="s">
        <v>1594</v>
      </c>
      <c r="D7" s="147">
        <v>2003</v>
      </c>
      <c r="E7" s="151" t="s">
        <v>1476</v>
      </c>
      <c r="F7" s="147" t="s">
        <v>137</v>
      </c>
      <c r="G7" s="148">
        <v>1</v>
      </c>
    </row>
    <row r="8" spans="1:7">
      <c r="A8" s="139" t="s">
        <v>169</v>
      </c>
      <c r="B8" s="147">
        <v>40</v>
      </c>
      <c r="C8" s="151" t="s">
        <v>1595</v>
      </c>
      <c r="D8" s="147">
        <v>2003</v>
      </c>
      <c r="E8" s="151" t="s">
        <v>1476</v>
      </c>
      <c r="F8" s="147" t="s">
        <v>137</v>
      </c>
      <c r="G8" s="148">
        <v>1</v>
      </c>
    </row>
    <row r="9" spans="1:7">
      <c r="A9" s="139" t="s">
        <v>169</v>
      </c>
      <c r="B9" s="147">
        <v>53</v>
      </c>
      <c r="C9" s="151" t="s">
        <v>2585</v>
      </c>
      <c r="D9" s="147">
        <v>2002</v>
      </c>
      <c r="E9" s="151" t="s">
        <v>1476</v>
      </c>
      <c r="F9" s="147" t="s">
        <v>137</v>
      </c>
      <c r="G9" s="148">
        <v>1</v>
      </c>
    </row>
    <row r="10" spans="1:7">
      <c r="A10" s="139" t="s">
        <v>169</v>
      </c>
      <c r="B10" s="147">
        <v>60</v>
      </c>
      <c r="C10" s="151" t="s">
        <v>1596</v>
      </c>
      <c r="D10" s="147">
        <v>2003</v>
      </c>
      <c r="E10" s="151" t="s">
        <v>1476</v>
      </c>
      <c r="F10" s="147" t="s">
        <v>137</v>
      </c>
      <c r="G10" s="148">
        <v>1</v>
      </c>
    </row>
    <row r="11" spans="1:7">
      <c r="A11" s="139" t="s">
        <v>169</v>
      </c>
      <c r="B11" s="147">
        <v>68</v>
      </c>
      <c r="C11" s="151" t="s">
        <v>1597</v>
      </c>
      <c r="D11" s="147">
        <v>2003</v>
      </c>
      <c r="E11" s="151" t="s">
        <v>1476</v>
      </c>
      <c r="F11" s="147" t="s">
        <v>137</v>
      </c>
      <c r="G11" s="148">
        <v>1</v>
      </c>
    </row>
    <row r="12" spans="1:7">
      <c r="A12" s="139" t="s">
        <v>169</v>
      </c>
      <c r="B12" s="147">
        <v>71</v>
      </c>
      <c r="C12" s="151" t="s">
        <v>1598</v>
      </c>
      <c r="D12" s="147">
        <v>2003</v>
      </c>
      <c r="E12" s="151" t="s">
        <v>1476</v>
      </c>
      <c r="F12" s="147" t="s">
        <v>137</v>
      </c>
      <c r="G12" s="148">
        <v>1</v>
      </c>
    </row>
    <row r="13" spans="1:7">
      <c r="A13" s="139" t="s">
        <v>169</v>
      </c>
      <c r="B13" s="147">
        <v>73</v>
      </c>
      <c r="C13" s="151" t="s">
        <v>1599</v>
      </c>
      <c r="D13" s="147">
        <v>2002</v>
      </c>
      <c r="E13" s="151" t="s">
        <v>1476</v>
      </c>
      <c r="F13" s="147" t="s">
        <v>137</v>
      </c>
      <c r="G13" s="148">
        <v>1</v>
      </c>
    </row>
    <row r="14" spans="1:7">
      <c r="A14" s="139" t="s">
        <v>169</v>
      </c>
      <c r="B14" s="147">
        <v>82</v>
      </c>
      <c r="C14" s="151" t="s">
        <v>1600</v>
      </c>
      <c r="D14" s="147">
        <v>2002</v>
      </c>
      <c r="E14" s="151" t="s">
        <v>1476</v>
      </c>
      <c r="F14" s="147" t="s">
        <v>137</v>
      </c>
      <c r="G14" s="148">
        <v>1</v>
      </c>
    </row>
    <row r="15" spans="1:7">
      <c r="A15" s="139" t="s">
        <v>169</v>
      </c>
      <c r="B15" s="147">
        <v>84</v>
      </c>
      <c r="C15" s="151" t="s">
        <v>1601</v>
      </c>
      <c r="D15" s="147">
        <v>2003</v>
      </c>
      <c r="E15" s="151" t="s">
        <v>1476</v>
      </c>
      <c r="F15" s="147" t="s">
        <v>137</v>
      </c>
      <c r="G15" s="148">
        <v>1</v>
      </c>
    </row>
    <row r="16" spans="1:7">
      <c r="A16" s="139" t="s">
        <v>169</v>
      </c>
      <c r="B16" s="147">
        <v>109</v>
      </c>
      <c r="C16" s="151" t="s">
        <v>1602</v>
      </c>
      <c r="D16" s="147">
        <v>2003</v>
      </c>
      <c r="E16" s="151" t="s">
        <v>1476</v>
      </c>
      <c r="F16" s="147" t="s">
        <v>137</v>
      </c>
      <c r="G16" s="148">
        <v>1</v>
      </c>
    </row>
    <row r="17" spans="1:7">
      <c r="A17" s="139" t="s">
        <v>169</v>
      </c>
      <c r="B17" s="147">
        <v>133</v>
      </c>
      <c r="C17" s="151" t="s">
        <v>1603</v>
      </c>
      <c r="D17" s="147">
        <v>2002</v>
      </c>
      <c r="E17" s="151" t="s">
        <v>1438</v>
      </c>
      <c r="F17" s="147" t="s">
        <v>137</v>
      </c>
      <c r="G17" s="148">
        <v>1</v>
      </c>
    </row>
    <row r="18" spans="1:7">
      <c r="A18" s="139" t="s">
        <v>169</v>
      </c>
      <c r="B18" s="147">
        <v>140</v>
      </c>
      <c r="C18" s="151" t="s">
        <v>1604</v>
      </c>
      <c r="D18" s="147">
        <v>2002</v>
      </c>
      <c r="E18" s="151" t="s">
        <v>1438</v>
      </c>
      <c r="F18" s="147" t="s">
        <v>137</v>
      </c>
      <c r="G18" s="148">
        <v>1</v>
      </c>
    </row>
    <row r="19" spans="1:7">
      <c r="A19" s="139" t="s">
        <v>169</v>
      </c>
      <c r="B19" s="147">
        <v>142</v>
      </c>
      <c r="C19" s="151" t="s">
        <v>1605</v>
      </c>
      <c r="D19" s="147">
        <v>2003</v>
      </c>
      <c r="E19" s="151" t="s">
        <v>1438</v>
      </c>
      <c r="F19" s="147" t="s">
        <v>137</v>
      </c>
      <c r="G19" s="148">
        <v>1</v>
      </c>
    </row>
    <row r="20" spans="1:7">
      <c r="A20" s="139" t="s">
        <v>169</v>
      </c>
      <c r="B20" s="147">
        <v>147</v>
      </c>
      <c r="C20" s="151" t="s">
        <v>1606</v>
      </c>
      <c r="D20" s="147">
        <v>2003</v>
      </c>
      <c r="E20" s="151" t="s">
        <v>1398</v>
      </c>
      <c r="F20" s="147" t="s">
        <v>137</v>
      </c>
      <c r="G20" s="148">
        <v>1</v>
      </c>
    </row>
    <row r="21" spans="1:7">
      <c r="A21" s="139" t="s">
        <v>169</v>
      </c>
      <c r="B21" s="147">
        <v>151</v>
      </c>
      <c r="C21" s="151" t="s">
        <v>1607</v>
      </c>
      <c r="D21" s="147">
        <v>2002</v>
      </c>
      <c r="E21" s="151" t="s">
        <v>1398</v>
      </c>
      <c r="F21" s="147" t="s">
        <v>137</v>
      </c>
      <c r="G21" s="148">
        <v>1</v>
      </c>
    </row>
    <row r="22" spans="1:7">
      <c r="A22" s="139" t="s">
        <v>169</v>
      </c>
      <c r="B22" s="147">
        <v>170</v>
      </c>
      <c r="C22" s="151" t="s">
        <v>1608</v>
      </c>
      <c r="D22" s="147">
        <v>2003</v>
      </c>
      <c r="E22" s="151" t="s">
        <v>1398</v>
      </c>
      <c r="F22" s="147" t="s">
        <v>137</v>
      </c>
      <c r="G22" s="148">
        <v>1</v>
      </c>
    </row>
    <row r="23" spans="1:7">
      <c r="A23" s="139" t="s">
        <v>169</v>
      </c>
      <c r="B23" s="147">
        <v>172</v>
      </c>
      <c r="C23" s="151" t="s">
        <v>1609</v>
      </c>
      <c r="D23" s="147">
        <v>2002</v>
      </c>
      <c r="E23" s="151" t="s">
        <v>1398</v>
      </c>
      <c r="F23" s="147" t="s">
        <v>137</v>
      </c>
      <c r="G23" s="148">
        <v>1</v>
      </c>
    </row>
    <row r="24" spans="1:7">
      <c r="A24" s="139" t="s">
        <v>169</v>
      </c>
      <c r="B24" s="147">
        <v>175</v>
      </c>
      <c r="C24" s="151" t="s">
        <v>1610</v>
      </c>
      <c r="D24" s="147">
        <v>2003</v>
      </c>
      <c r="E24" s="151" t="s">
        <v>1398</v>
      </c>
      <c r="F24" s="147" t="s">
        <v>137</v>
      </c>
      <c r="G24" s="148">
        <v>1</v>
      </c>
    </row>
    <row r="25" spans="1:7">
      <c r="A25" s="139" t="s">
        <v>169</v>
      </c>
      <c r="B25" s="147">
        <v>203</v>
      </c>
      <c r="C25" s="151" t="s">
        <v>1611</v>
      </c>
      <c r="D25" s="147">
        <v>2002</v>
      </c>
      <c r="E25" s="151" t="s">
        <v>1355</v>
      </c>
      <c r="F25" s="147" t="s">
        <v>137</v>
      </c>
      <c r="G25" s="148">
        <v>1</v>
      </c>
    </row>
    <row r="26" spans="1:7">
      <c r="A26" s="139" t="s">
        <v>169</v>
      </c>
      <c r="B26" s="147">
        <v>205</v>
      </c>
      <c r="C26" s="151" t="s">
        <v>1612</v>
      </c>
      <c r="D26" s="147">
        <v>2002</v>
      </c>
      <c r="E26" s="151" t="s">
        <v>1355</v>
      </c>
      <c r="F26" s="147" t="s">
        <v>137</v>
      </c>
      <c r="G26" s="148">
        <v>1</v>
      </c>
    </row>
    <row r="27" spans="1:7">
      <c r="A27" s="139" t="s">
        <v>169</v>
      </c>
      <c r="B27" s="147">
        <v>211</v>
      </c>
      <c r="C27" s="151" t="s">
        <v>1613</v>
      </c>
      <c r="D27" s="147">
        <v>2002</v>
      </c>
      <c r="E27" s="151" t="s">
        <v>1355</v>
      </c>
      <c r="F27" s="147" t="s">
        <v>137</v>
      </c>
      <c r="G27" s="148">
        <v>1</v>
      </c>
    </row>
    <row r="28" spans="1:7">
      <c r="A28" s="139" t="s">
        <v>169</v>
      </c>
      <c r="B28" s="147">
        <v>277</v>
      </c>
      <c r="C28" s="151" t="s">
        <v>1614</v>
      </c>
      <c r="D28" s="147">
        <v>2003</v>
      </c>
      <c r="E28" s="151" t="s">
        <v>1269</v>
      </c>
      <c r="F28" s="147" t="s">
        <v>137</v>
      </c>
      <c r="G28" s="148">
        <v>1</v>
      </c>
    </row>
    <row r="29" spans="1:7">
      <c r="A29" s="139" t="s">
        <v>169</v>
      </c>
      <c r="B29" s="147">
        <v>278</v>
      </c>
      <c r="C29" s="151" t="s">
        <v>1615</v>
      </c>
      <c r="D29" s="147">
        <v>2003</v>
      </c>
      <c r="E29" s="151" t="s">
        <v>1269</v>
      </c>
      <c r="F29" s="147" t="s">
        <v>137</v>
      </c>
      <c r="G29" s="148">
        <v>1</v>
      </c>
    </row>
    <row r="30" spans="1:7">
      <c r="A30" s="139" t="s">
        <v>169</v>
      </c>
      <c r="B30" s="147">
        <v>337</v>
      </c>
      <c r="C30" s="151" t="s">
        <v>1616</v>
      </c>
      <c r="D30" s="147">
        <v>2002</v>
      </c>
      <c r="E30" s="151" t="s">
        <v>1159</v>
      </c>
      <c r="F30" s="147" t="s">
        <v>137</v>
      </c>
      <c r="G30" s="148">
        <v>1</v>
      </c>
    </row>
    <row r="31" spans="1:7">
      <c r="A31" s="139" t="s">
        <v>169</v>
      </c>
      <c r="B31" s="147">
        <v>349</v>
      </c>
      <c r="C31" s="151" t="s">
        <v>1617</v>
      </c>
      <c r="D31" s="147">
        <v>2002</v>
      </c>
      <c r="E31" s="151" t="s">
        <v>1159</v>
      </c>
      <c r="F31" s="147" t="s">
        <v>137</v>
      </c>
      <c r="G31" s="148">
        <v>1</v>
      </c>
    </row>
    <row r="32" spans="1:7">
      <c r="A32" s="139" t="s">
        <v>169</v>
      </c>
      <c r="B32" s="147">
        <v>474</v>
      </c>
      <c r="C32" s="151" t="s">
        <v>1618</v>
      </c>
      <c r="D32" s="147">
        <v>2003</v>
      </c>
      <c r="E32" s="151" t="s">
        <v>1006</v>
      </c>
      <c r="F32" s="147" t="s">
        <v>137</v>
      </c>
      <c r="G32" s="148">
        <v>1</v>
      </c>
    </row>
    <row r="33" spans="1:7">
      <c r="A33" s="139" t="s">
        <v>169</v>
      </c>
      <c r="B33" s="147">
        <v>477</v>
      </c>
      <c r="C33" s="151" t="s">
        <v>1619</v>
      </c>
      <c r="D33" s="147">
        <v>2002</v>
      </c>
      <c r="E33" s="151" t="s">
        <v>1006</v>
      </c>
      <c r="F33" s="147" t="s">
        <v>137</v>
      </c>
      <c r="G33" s="148">
        <v>1</v>
      </c>
    </row>
    <row r="34" spans="1:7">
      <c r="A34" s="139" t="s">
        <v>169</v>
      </c>
      <c r="B34" s="147">
        <v>483</v>
      </c>
      <c r="C34" s="151" t="s">
        <v>1620</v>
      </c>
      <c r="D34" s="147">
        <v>2003</v>
      </c>
      <c r="E34" s="151" t="s">
        <v>1006</v>
      </c>
      <c r="F34" s="147" t="s">
        <v>137</v>
      </c>
      <c r="G34" s="148">
        <v>1</v>
      </c>
    </row>
    <row r="35" spans="1:7">
      <c r="A35" s="139" t="s">
        <v>169</v>
      </c>
      <c r="B35" s="147">
        <v>495</v>
      </c>
      <c r="C35" s="151" t="s">
        <v>1621</v>
      </c>
      <c r="D35" s="147">
        <v>2003</v>
      </c>
      <c r="E35" s="151" t="s">
        <v>985</v>
      </c>
      <c r="F35" s="147" t="s">
        <v>137</v>
      </c>
      <c r="G35" s="148">
        <v>1</v>
      </c>
    </row>
    <row r="36" spans="1:7">
      <c r="A36" s="139" t="s">
        <v>169</v>
      </c>
      <c r="B36" s="147">
        <v>502</v>
      </c>
      <c r="C36" s="151" t="s">
        <v>1622</v>
      </c>
      <c r="D36" s="147">
        <v>2002</v>
      </c>
      <c r="E36" s="151" t="s">
        <v>979</v>
      </c>
      <c r="F36" s="147" t="s">
        <v>137</v>
      </c>
      <c r="G36" s="148">
        <v>1</v>
      </c>
    </row>
    <row r="37" spans="1:7">
      <c r="A37" s="139" t="s">
        <v>169</v>
      </c>
      <c r="B37" s="147">
        <v>519</v>
      </c>
      <c r="C37" s="151" t="s">
        <v>1623</v>
      </c>
      <c r="D37" s="147">
        <v>2002</v>
      </c>
      <c r="E37" s="151" t="s">
        <v>949</v>
      </c>
      <c r="F37" s="147" t="s">
        <v>137</v>
      </c>
      <c r="G37" s="148">
        <v>1</v>
      </c>
    </row>
    <row r="38" spans="1:7">
      <c r="A38" s="139" t="s">
        <v>169</v>
      </c>
      <c r="B38" s="147">
        <v>531</v>
      </c>
      <c r="C38" s="151" t="s">
        <v>1624</v>
      </c>
      <c r="D38" s="147">
        <v>2003</v>
      </c>
      <c r="E38" s="151" t="s">
        <v>921</v>
      </c>
      <c r="F38" s="147" t="s">
        <v>137</v>
      </c>
      <c r="G38" s="148">
        <v>1</v>
      </c>
    </row>
    <row r="39" spans="1:7">
      <c r="A39" s="139" t="s">
        <v>169</v>
      </c>
      <c r="B39" s="147">
        <v>626</v>
      </c>
      <c r="C39" s="151" t="s">
        <v>1625</v>
      </c>
      <c r="D39" s="147">
        <v>2003</v>
      </c>
      <c r="E39" s="151" t="s">
        <v>814</v>
      </c>
      <c r="F39" s="147" t="s">
        <v>137</v>
      </c>
      <c r="G39" s="148">
        <v>1</v>
      </c>
    </row>
    <row r="40" spans="1:7">
      <c r="A40" s="139" t="s">
        <v>169</v>
      </c>
      <c r="B40" s="147">
        <v>726</v>
      </c>
      <c r="C40" s="151" t="s">
        <v>1626</v>
      </c>
      <c r="D40" s="147">
        <v>2003</v>
      </c>
      <c r="E40" s="151" t="s">
        <v>656</v>
      </c>
      <c r="F40" s="147" t="s">
        <v>137</v>
      </c>
      <c r="G40" s="148">
        <v>1</v>
      </c>
    </row>
    <row r="41" spans="1:7">
      <c r="A41" s="139" t="s">
        <v>169</v>
      </c>
      <c r="B41" s="147">
        <v>757</v>
      </c>
      <c r="C41" s="151" t="s">
        <v>1627</v>
      </c>
      <c r="D41" s="147">
        <v>2002</v>
      </c>
      <c r="E41" s="151" t="s">
        <v>579</v>
      </c>
      <c r="F41" s="147" t="s">
        <v>137</v>
      </c>
      <c r="G41" s="148">
        <v>1</v>
      </c>
    </row>
    <row r="42" spans="1:7">
      <c r="A42" s="139" t="s">
        <v>169</v>
      </c>
      <c r="B42" s="147">
        <v>758</v>
      </c>
      <c r="C42" s="151" t="s">
        <v>1628</v>
      </c>
      <c r="D42" s="147">
        <v>2003</v>
      </c>
      <c r="E42" s="151" t="s">
        <v>579</v>
      </c>
      <c r="F42" s="147" t="s">
        <v>137</v>
      </c>
      <c r="G42" s="148">
        <v>1</v>
      </c>
    </row>
    <row r="43" spans="1:7">
      <c r="A43" s="139" t="s">
        <v>169</v>
      </c>
      <c r="B43" s="147">
        <v>784</v>
      </c>
      <c r="C43" s="151" t="s">
        <v>1629</v>
      </c>
      <c r="D43" s="147">
        <v>2003</v>
      </c>
      <c r="E43" s="151" t="s">
        <v>545</v>
      </c>
      <c r="F43" s="147" t="s">
        <v>137</v>
      </c>
      <c r="G43" s="148">
        <v>1</v>
      </c>
    </row>
    <row r="44" spans="1:7">
      <c r="A44" s="139" t="s">
        <v>169</v>
      </c>
      <c r="B44" s="147">
        <v>789</v>
      </c>
      <c r="C44" s="151" t="s">
        <v>1630</v>
      </c>
      <c r="D44" s="147">
        <v>2003</v>
      </c>
      <c r="E44" s="151" t="s">
        <v>532</v>
      </c>
      <c r="F44" s="147" t="s">
        <v>137</v>
      </c>
      <c r="G44" s="148">
        <v>1</v>
      </c>
    </row>
    <row r="45" spans="1:7">
      <c r="A45" s="139" t="s">
        <v>169</v>
      </c>
      <c r="B45" s="147">
        <v>790</v>
      </c>
      <c r="C45" s="151" t="s">
        <v>1631</v>
      </c>
      <c r="D45" s="147">
        <v>2002</v>
      </c>
      <c r="E45" s="151" t="s">
        <v>532</v>
      </c>
      <c r="F45" s="147" t="s">
        <v>137</v>
      </c>
      <c r="G45" s="148">
        <v>1</v>
      </c>
    </row>
    <row r="46" spans="1:7">
      <c r="A46" s="139" t="s">
        <v>169</v>
      </c>
      <c r="B46" s="147">
        <v>791</v>
      </c>
      <c r="C46" s="151" t="s">
        <v>1632</v>
      </c>
      <c r="D46" s="147">
        <v>2003</v>
      </c>
      <c r="E46" s="151" t="s">
        <v>532</v>
      </c>
      <c r="F46" s="147" t="s">
        <v>137</v>
      </c>
      <c r="G46" s="148">
        <v>1</v>
      </c>
    </row>
    <row r="47" spans="1:7">
      <c r="A47" s="139" t="s">
        <v>169</v>
      </c>
      <c r="B47" s="147">
        <v>792</v>
      </c>
      <c r="C47" s="151" t="s">
        <v>2586</v>
      </c>
      <c r="D47" s="147">
        <v>2003</v>
      </c>
      <c r="E47" s="151" t="s">
        <v>532</v>
      </c>
      <c r="F47" s="147" t="s">
        <v>137</v>
      </c>
      <c r="G47" s="148">
        <v>1</v>
      </c>
    </row>
    <row r="48" spans="1:7">
      <c r="A48" s="139" t="s">
        <v>169</v>
      </c>
      <c r="B48" s="147">
        <v>793</v>
      </c>
      <c r="C48" s="151" t="s">
        <v>1633</v>
      </c>
      <c r="D48" s="147">
        <v>2003</v>
      </c>
      <c r="E48" s="151" t="s">
        <v>532</v>
      </c>
      <c r="F48" s="147" t="s">
        <v>137</v>
      </c>
      <c r="G48" s="148">
        <v>1</v>
      </c>
    </row>
    <row r="49" spans="1:7">
      <c r="A49" s="139" t="s">
        <v>169</v>
      </c>
      <c r="B49" s="147">
        <v>810</v>
      </c>
      <c r="C49" s="151" t="s">
        <v>1634</v>
      </c>
      <c r="D49" s="147">
        <v>2003</v>
      </c>
      <c r="E49" s="151" t="s">
        <v>438</v>
      </c>
      <c r="F49" s="147" t="s">
        <v>137</v>
      </c>
      <c r="G49" s="148">
        <v>1</v>
      </c>
    </row>
    <row r="50" spans="1:7">
      <c r="A50" s="139" t="s">
        <v>169</v>
      </c>
      <c r="B50" s="147">
        <v>815</v>
      </c>
      <c r="C50" s="151" t="s">
        <v>1635</v>
      </c>
      <c r="D50" s="147">
        <v>2002</v>
      </c>
      <c r="E50" s="151" t="s">
        <v>438</v>
      </c>
      <c r="F50" s="147" t="s">
        <v>137</v>
      </c>
      <c r="G50" s="148">
        <v>1</v>
      </c>
    </row>
    <row r="51" spans="1:7">
      <c r="A51" s="139" t="s">
        <v>169</v>
      </c>
      <c r="B51" s="147">
        <v>824</v>
      </c>
      <c r="C51" s="151" t="s">
        <v>1636</v>
      </c>
      <c r="D51" s="147">
        <v>2003</v>
      </c>
      <c r="E51" s="151" t="s">
        <v>438</v>
      </c>
      <c r="F51" s="147" t="s">
        <v>137</v>
      </c>
      <c r="G51" s="148">
        <v>1</v>
      </c>
    </row>
    <row r="52" spans="1:7">
      <c r="A52" s="139" t="s">
        <v>169</v>
      </c>
      <c r="B52" s="147">
        <v>825</v>
      </c>
      <c r="C52" s="151" t="s">
        <v>1637</v>
      </c>
      <c r="D52" s="147">
        <v>2002</v>
      </c>
      <c r="E52" s="151" t="s">
        <v>438</v>
      </c>
      <c r="F52" s="147" t="s">
        <v>137</v>
      </c>
      <c r="G52" s="148">
        <v>1</v>
      </c>
    </row>
    <row r="53" spans="1:7">
      <c r="A53" s="139" t="s">
        <v>169</v>
      </c>
      <c r="B53" s="147">
        <v>834</v>
      </c>
      <c r="C53" s="151" t="s">
        <v>1638</v>
      </c>
      <c r="D53" s="147">
        <v>2003</v>
      </c>
      <c r="E53" s="151" t="s">
        <v>438</v>
      </c>
      <c r="F53" s="147" t="s">
        <v>137</v>
      </c>
      <c r="G53" s="148">
        <v>1</v>
      </c>
    </row>
    <row r="54" spans="1:7">
      <c r="A54" s="139" t="s">
        <v>169</v>
      </c>
      <c r="B54" s="147">
        <v>874</v>
      </c>
      <c r="C54" s="151" t="s">
        <v>1639</v>
      </c>
      <c r="D54" s="147">
        <v>2002</v>
      </c>
      <c r="E54" s="151" t="s">
        <v>35</v>
      </c>
      <c r="F54" s="147" t="s">
        <v>137</v>
      </c>
      <c r="G54" s="148">
        <v>1</v>
      </c>
    </row>
    <row r="55" spans="1:7">
      <c r="A55" s="139" t="s">
        <v>169</v>
      </c>
      <c r="B55" s="147">
        <v>886</v>
      </c>
      <c r="C55" s="151" t="s">
        <v>1640</v>
      </c>
      <c r="D55" s="147">
        <v>2003</v>
      </c>
      <c r="E55" s="151" t="s">
        <v>35</v>
      </c>
      <c r="F55" s="147" t="s">
        <v>137</v>
      </c>
      <c r="G55" s="148">
        <v>1</v>
      </c>
    </row>
    <row r="56" spans="1:7">
      <c r="A56" s="139" t="s">
        <v>169</v>
      </c>
      <c r="B56" s="147">
        <v>893</v>
      </c>
      <c r="C56" s="151" t="s">
        <v>1641</v>
      </c>
      <c r="D56" s="147">
        <v>2003</v>
      </c>
      <c r="E56" s="151" t="s">
        <v>370</v>
      </c>
      <c r="F56" s="147" t="s">
        <v>137</v>
      </c>
      <c r="G56" s="148">
        <v>1</v>
      </c>
    </row>
    <row r="57" spans="1:7">
      <c r="A57" s="139" t="s">
        <v>169</v>
      </c>
      <c r="B57" s="147">
        <v>903</v>
      </c>
      <c r="C57" s="151" t="s">
        <v>1642</v>
      </c>
      <c r="D57" s="147">
        <v>2002</v>
      </c>
      <c r="E57" s="151" t="s">
        <v>350</v>
      </c>
      <c r="F57" s="147" t="s">
        <v>137</v>
      </c>
      <c r="G57" s="148">
        <v>1</v>
      </c>
    </row>
    <row r="58" spans="1:7">
      <c r="A58" s="139" t="s">
        <v>169</v>
      </c>
      <c r="B58" s="147">
        <v>918</v>
      </c>
      <c r="C58" s="151" t="s">
        <v>1643</v>
      </c>
      <c r="D58" s="147">
        <v>2003</v>
      </c>
      <c r="E58" s="151" t="s">
        <v>289</v>
      </c>
      <c r="F58" s="147" t="s">
        <v>137</v>
      </c>
      <c r="G58" s="148">
        <v>1</v>
      </c>
    </row>
    <row r="59" spans="1:7">
      <c r="A59" s="139" t="s">
        <v>169</v>
      </c>
      <c r="B59" s="147">
        <v>929</v>
      </c>
      <c r="C59" s="151" t="s">
        <v>1644</v>
      </c>
      <c r="D59" s="147">
        <v>2002</v>
      </c>
      <c r="E59" s="151" t="s">
        <v>289</v>
      </c>
      <c r="F59" s="147" t="s">
        <v>137</v>
      </c>
      <c r="G59" s="148">
        <v>1</v>
      </c>
    </row>
    <row r="60" spans="1:7">
      <c r="A60" s="152" t="s">
        <v>170</v>
      </c>
      <c r="B60" s="153"/>
      <c r="C60" s="153"/>
      <c r="D60" s="153"/>
      <c r="E60" s="153"/>
      <c r="F60" s="153"/>
      <c r="G60" s="154">
        <v>33</v>
      </c>
    </row>
    <row r="61" spans="1:7">
      <c r="A61" s="139" t="s">
        <v>170</v>
      </c>
      <c r="B61" s="147">
        <v>9</v>
      </c>
      <c r="C61" s="151" t="s">
        <v>1645</v>
      </c>
      <c r="D61" s="147">
        <v>2003</v>
      </c>
      <c r="E61" s="151" t="s">
        <v>1548</v>
      </c>
      <c r="F61" s="147" t="s">
        <v>108</v>
      </c>
      <c r="G61" s="148">
        <v>1</v>
      </c>
    </row>
    <row r="62" spans="1:7">
      <c r="A62" s="139" t="s">
        <v>170</v>
      </c>
      <c r="B62" s="147">
        <v>18</v>
      </c>
      <c r="C62" s="151" t="s">
        <v>1646</v>
      </c>
      <c r="D62" s="147">
        <v>2003</v>
      </c>
      <c r="E62" s="151" t="s">
        <v>1548</v>
      </c>
      <c r="F62" s="147" t="s">
        <v>108</v>
      </c>
      <c r="G62" s="148">
        <v>1</v>
      </c>
    </row>
    <row r="63" spans="1:7">
      <c r="A63" s="139" t="s">
        <v>170</v>
      </c>
      <c r="B63" s="147">
        <v>29</v>
      </c>
      <c r="C63" s="151" t="s">
        <v>1647</v>
      </c>
      <c r="D63" s="147">
        <v>2002</v>
      </c>
      <c r="E63" s="151" t="s">
        <v>1476</v>
      </c>
      <c r="F63" s="147" t="s">
        <v>108</v>
      </c>
      <c r="G63" s="148">
        <v>1</v>
      </c>
    </row>
    <row r="64" spans="1:7">
      <c r="A64" s="139" t="s">
        <v>170</v>
      </c>
      <c r="B64" s="147">
        <v>30</v>
      </c>
      <c r="C64" s="151" t="s">
        <v>1648</v>
      </c>
      <c r="D64" s="147">
        <v>2002</v>
      </c>
      <c r="E64" s="151" t="s">
        <v>1476</v>
      </c>
      <c r="F64" s="147" t="s">
        <v>108</v>
      </c>
      <c r="G64" s="148">
        <v>1</v>
      </c>
    </row>
    <row r="65" spans="1:7">
      <c r="A65" s="139" t="s">
        <v>170</v>
      </c>
      <c r="B65" s="147">
        <v>34</v>
      </c>
      <c r="C65" s="151" t="s">
        <v>1649</v>
      </c>
      <c r="D65" s="147">
        <v>2003</v>
      </c>
      <c r="E65" s="151" t="s">
        <v>1476</v>
      </c>
      <c r="F65" s="147" t="s">
        <v>108</v>
      </c>
      <c r="G65" s="148">
        <v>1</v>
      </c>
    </row>
    <row r="66" spans="1:7">
      <c r="A66" s="139" t="s">
        <v>170</v>
      </c>
      <c r="B66" s="147">
        <v>64</v>
      </c>
      <c r="C66" s="151" t="s">
        <v>1650</v>
      </c>
      <c r="D66" s="147">
        <v>2003</v>
      </c>
      <c r="E66" s="151" t="s">
        <v>1476</v>
      </c>
      <c r="F66" s="147" t="s">
        <v>108</v>
      </c>
      <c r="G66" s="148">
        <v>1</v>
      </c>
    </row>
    <row r="67" spans="1:7">
      <c r="A67" s="139" t="s">
        <v>170</v>
      </c>
      <c r="B67" s="147">
        <v>67</v>
      </c>
      <c r="C67" s="151" t="s">
        <v>1651</v>
      </c>
      <c r="D67" s="147">
        <v>2002</v>
      </c>
      <c r="E67" s="151" t="s">
        <v>1476</v>
      </c>
      <c r="F67" s="147" t="s">
        <v>108</v>
      </c>
      <c r="G67" s="148">
        <v>1</v>
      </c>
    </row>
    <row r="68" spans="1:7">
      <c r="A68" s="139" t="s">
        <v>170</v>
      </c>
      <c r="B68" s="147">
        <v>69</v>
      </c>
      <c r="C68" s="151" t="s">
        <v>1652</v>
      </c>
      <c r="D68" s="147">
        <v>2003</v>
      </c>
      <c r="E68" s="151" t="s">
        <v>1476</v>
      </c>
      <c r="F68" s="147" t="s">
        <v>108</v>
      </c>
      <c r="G68" s="148">
        <v>1</v>
      </c>
    </row>
    <row r="69" spans="1:7">
      <c r="A69" s="139" t="s">
        <v>170</v>
      </c>
      <c r="B69" s="147">
        <v>72</v>
      </c>
      <c r="C69" s="151" t="s">
        <v>1653</v>
      </c>
      <c r="D69" s="147">
        <v>2003</v>
      </c>
      <c r="E69" s="151" t="s">
        <v>1476</v>
      </c>
      <c r="F69" s="147" t="s">
        <v>108</v>
      </c>
      <c r="G69" s="148">
        <v>1</v>
      </c>
    </row>
    <row r="70" spans="1:7">
      <c r="A70" s="139" t="s">
        <v>170</v>
      </c>
      <c r="B70" s="147">
        <v>76</v>
      </c>
      <c r="C70" s="151" t="s">
        <v>1654</v>
      </c>
      <c r="D70" s="147">
        <v>2002</v>
      </c>
      <c r="E70" s="151" t="s">
        <v>1476</v>
      </c>
      <c r="F70" s="147" t="s">
        <v>108</v>
      </c>
      <c r="G70" s="148">
        <v>1</v>
      </c>
    </row>
    <row r="71" spans="1:7">
      <c r="A71" s="139" t="s">
        <v>170</v>
      </c>
      <c r="B71" s="147">
        <v>78</v>
      </c>
      <c r="C71" s="151" t="s">
        <v>2587</v>
      </c>
      <c r="D71" s="147">
        <v>2003</v>
      </c>
      <c r="E71" s="151" t="s">
        <v>1476</v>
      </c>
      <c r="F71" s="147" t="s">
        <v>108</v>
      </c>
      <c r="G71" s="148">
        <v>1</v>
      </c>
    </row>
    <row r="72" spans="1:7">
      <c r="A72" s="139" t="s">
        <v>170</v>
      </c>
      <c r="B72" s="147">
        <v>79</v>
      </c>
      <c r="C72" s="151" t="s">
        <v>1655</v>
      </c>
      <c r="D72" s="147">
        <v>2003</v>
      </c>
      <c r="E72" s="151" t="s">
        <v>1476</v>
      </c>
      <c r="F72" s="147" t="s">
        <v>108</v>
      </c>
      <c r="G72" s="148">
        <v>1</v>
      </c>
    </row>
    <row r="73" spans="1:7">
      <c r="A73" s="139" t="s">
        <v>170</v>
      </c>
      <c r="B73" s="147">
        <v>88</v>
      </c>
      <c r="C73" s="151" t="s">
        <v>1656</v>
      </c>
      <c r="D73" s="147">
        <v>2002</v>
      </c>
      <c r="E73" s="151" t="s">
        <v>1476</v>
      </c>
      <c r="F73" s="147" t="s">
        <v>108</v>
      </c>
      <c r="G73" s="148">
        <v>1</v>
      </c>
    </row>
    <row r="74" spans="1:7">
      <c r="A74" s="139" t="s">
        <v>170</v>
      </c>
      <c r="B74" s="147">
        <v>90</v>
      </c>
      <c r="C74" s="151" t="s">
        <v>1657</v>
      </c>
      <c r="D74" s="147">
        <v>2002</v>
      </c>
      <c r="E74" s="151" t="s">
        <v>1476</v>
      </c>
      <c r="F74" s="147" t="s">
        <v>108</v>
      </c>
      <c r="G74" s="148">
        <v>1</v>
      </c>
    </row>
    <row r="75" spans="1:7">
      <c r="A75" s="139" t="s">
        <v>170</v>
      </c>
      <c r="B75" s="147">
        <v>99</v>
      </c>
      <c r="C75" s="151" t="s">
        <v>1658</v>
      </c>
      <c r="D75" s="147">
        <v>2003</v>
      </c>
      <c r="E75" s="151" t="s">
        <v>1476</v>
      </c>
      <c r="F75" s="147" t="s">
        <v>108</v>
      </c>
      <c r="G75" s="148">
        <v>1</v>
      </c>
    </row>
    <row r="76" spans="1:7">
      <c r="A76" s="139" t="s">
        <v>170</v>
      </c>
      <c r="B76" s="147">
        <v>100</v>
      </c>
      <c r="C76" s="151" t="s">
        <v>1659</v>
      </c>
      <c r="D76" s="147">
        <v>2002</v>
      </c>
      <c r="E76" s="151" t="s">
        <v>1476</v>
      </c>
      <c r="F76" s="147" t="s">
        <v>108</v>
      </c>
      <c r="G76" s="148">
        <v>1</v>
      </c>
    </row>
    <row r="77" spans="1:7">
      <c r="A77" s="139" t="s">
        <v>170</v>
      </c>
      <c r="B77" s="147">
        <v>111</v>
      </c>
      <c r="C77" s="151" t="s">
        <v>1660</v>
      </c>
      <c r="D77" s="147">
        <v>2003</v>
      </c>
      <c r="E77" s="151" t="s">
        <v>1476</v>
      </c>
      <c r="F77" s="147" t="s">
        <v>108</v>
      </c>
      <c r="G77" s="148">
        <v>1</v>
      </c>
    </row>
    <row r="78" spans="1:7">
      <c r="A78" s="139" t="s">
        <v>170</v>
      </c>
      <c r="B78" s="147">
        <v>118</v>
      </c>
      <c r="C78" s="151" t="s">
        <v>1661</v>
      </c>
      <c r="D78" s="147">
        <v>2002</v>
      </c>
      <c r="E78" s="151" t="s">
        <v>1467</v>
      </c>
      <c r="F78" s="147" t="s">
        <v>108</v>
      </c>
      <c r="G78" s="148">
        <v>1</v>
      </c>
    </row>
    <row r="79" spans="1:7">
      <c r="A79" s="139" t="s">
        <v>170</v>
      </c>
      <c r="B79" s="147">
        <v>130</v>
      </c>
      <c r="C79" s="151" t="s">
        <v>1662</v>
      </c>
      <c r="D79" s="147">
        <v>2003</v>
      </c>
      <c r="E79" s="151" t="s">
        <v>1438</v>
      </c>
      <c r="F79" s="147" t="s">
        <v>108</v>
      </c>
      <c r="G79" s="148">
        <v>1</v>
      </c>
    </row>
    <row r="80" spans="1:7">
      <c r="A80" s="139" t="s">
        <v>170</v>
      </c>
      <c r="B80" s="147">
        <v>137</v>
      </c>
      <c r="C80" s="151" t="s">
        <v>1663</v>
      </c>
      <c r="D80" s="147">
        <v>2003</v>
      </c>
      <c r="E80" s="151" t="s">
        <v>1438</v>
      </c>
      <c r="F80" s="147" t="s">
        <v>108</v>
      </c>
      <c r="G80" s="148">
        <v>1</v>
      </c>
    </row>
    <row r="81" spans="1:7">
      <c r="A81" s="139" t="s">
        <v>170</v>
      </c>
      <c r="B81" s="147">
        <v>154</v>
      </c>
      <c r="C81" s="151" t="s">
        <v>1664</v>
      </c>
      <c r="D81" s="147">
        <v>2002</v>
      </c>
      <c r="E81" s="151" t="s">
        <v>1398</v>
      </c>
      <c r="F81" s="147" t="s">
        <v>108</v>
      </c>
      <c r="G81" s="148">
        <v>1</v>
      </c>
    </row>
    <row r="82" spans="1:7">
      <c r="A82" s="139" t="s">
        <v>170</v>
      </c>
      <c r="B82" s="147">
        <v>155</v>
      </c>
      <c r="C82" s="151" t="s">
        <v>1665</v>
      </c>
      <c r="D82" s="147">
        <v>2003</v>
      </c>
      <c r="E82" s="151" t="s">
        <v>1398</v>
      </c>
      <c r="F82" s="147" t="s">
        <v>108</v>
      </c>
      <c r="G82" s="148">
        <v>1</v>
      </c>
    </row>
    <row r="83" spans="1:7">
      <c r="A83" s="139" t="s">
        <v>170</v>
      </c>
      <c r="B83" s="147">
        <v>246</v>
      </c>
      <c r="C83" s="151" t="s">
        <v>1666</v>
      </c>
      <c r="D83" s="147">
        <v>2003</v>
      </c>
      <c r="E83" s="151" t="s">
        <v>1290</v>
      </c>
      <c r="F83" s="147" t="s">
        <v>108</v>
      </c>
      <c r="G83" s="148">
        <v>1</v>
      </c>
    </row>
    <row r="84" spans="1:7">
      <c r="A84" s="139" t="s">
        <v>170</v>
      </c>
      <c r="B84" s="147">
        <v>323</v>
      </c>
      <c r="C84" s="151" t="s">
        <v>1667</v>
      </c>
      <c r="D84" s="147">
        <v>2003</v>
      </c>
      <c r="E84" s="151" t="s">
        <v>1218</v>
      </c>
      <c r="F84" s="147" t="s">
        <v>108</v>
      </c>
      <c r="G84" s="148">
        <v>1</v>
      </c>
    </row>
    <row r="85" spans="1:7">
      <c r="A85" s="139" t="s">
        <v>170</v>
      </c>
      <c r="B85" s="147">
        <v>353</v>
      </c>
      <c r="C85" s="151" t="s">
        <v>1668</v>
      </c>
      <c r="D85" s="147">
        <v>2002</v>
      </c>
      <c r="E85" s="151" t="s">
        <v>1159</v>
      </c>
      <c r="F85" s="147" t="s">
        <v>108</v>
      </c>
      <c r="G85" s="148">
        <v>1</v>
      </c>
    </row>
    <row r="86" spans="1:7">
      <c r="A86" s="139" t="s">
        <v>170</v>
      </c>
      <c r="B86" s="147">
        <v>356</v>
      </c>
      <c r="C86" s="151" t="s">
        <v>1669</v>
      </c>
      <c r="D86" s="147">
        <v>2002</v>
      </c>
      <c r="E86" s="151" t="s">
        <v>1159</v>
      </c>
      <c r="F86" s="147" t="s">
        <v>108</v>
      </c>
      <c r="G86" s="148">
        <v>1</v>
      </c>
    </row>
    <row r="87" spans="1:7">
      <c r="A87" s="139" t="s">
        <v>170</v>
      </c>
      <c r="B87" s="147">
        <v>481</v>
      </c>
      <c r="C87" s="151" t="s">
        <v>1670</v>
      </c>
      <c r="D87" s="147">
        <v>2003</v>
      </c>
      <c r="E87" s="151" t="s">
        <v>1006</v>
      </c>
      <c r="F87" s="147" t="s">
        <v>108</v>
      </c>
      <c r="G87" s="148">
        <v>1</v>
      </c>
    </row>
    <row r="88" spans="1:7">
      <c r="A88" s="139" t="s">
        <v>170</v>
      </c>
      <c r="B88" s="147">
        <v>487</v>
      </c>
      <c r="C88" s="151" t="s">
        <v>1671</v>
      </c>
      <c r="D88" s="147">
        <v>2003</v>
      </c>
      <c r="E88" s="151" t="s">
        <v>1006</v>
      </c>
      <c r="F88" s="147" t="s">
        <v>108</v>
      </c>
      <c r="G88" s="148">
        <v>1</v>
      </c>
    </row>
    <row r="89" spans="1:7">
      <c r="A89" s="139" t="s">
        <v>170</v>
      </c>
      <c r="B89" s="147">
        <v>607</v>
      </c>
      <c r="C89" s="151" t="s">
        <v>1672</v>
      </c>
      <c r="D89" s="147">
        <v>2002</v>
      </c>
      <c r="E89" s="151" t="s">
        <v>820</v>
      </c>
      <c r="F89" s="147" t="s">
        <v>108</v>
      </c>
      <c r="G89" s="148">
        <v>1</v>
      </c>
    </row>
    <row r="90" spans="1:7">
      <c r="A90" s="139" t="s">
        <v>170</v>
      </c>
      <c r="B90" s="147">
        <v>727</v>
      </c>
      <c r="C90" s="151" t="s">
        <v>1673</v>
      </c>
      <c r="D90" s="147">
        <v>2002</v>
      </c>
      <c r="E90" s="151" t="s">
        <v>656</v>
      </c>
      <c r="F90" s="147" t="s">
        <v>108</v>
      </c>
      <c r="G90" s="148">
        <v>1</v>
      </c>
    </row>
    <row r="91" spans="1:7">
      <c r="A91" s="139" t="s">
        <v>170</v>
      </c>
      <c r="B91" s="147">
        <v>767</v>
      </c>
      <c r="C91" s="151" t="s">
        <v>1674</v>
      </c>
      <c r="D91" s="147">
        <v>2003</v>
      </c>
      <c r="E91" s="151" t="s">
        <v>579</v>
      </c>
      <c r="F91" s="147" t="s">
        <v>108</v>
      </c>
      <c r="G91" s="148">
        <v>1</v>
      </c>
    </row>
    <row r="92" spans="1:7">
      <c r="A92" s="139" t="s">
        <v>170</v>
      </c>
      <c r="B92" s="147">
        <v>794</v>
      </c>
      <c r="C92" s="151" t="s">
        <v>1675</v>
      </c>
      <c r="D92" s="147">
        <v>2003</v>
      </c>
      <c r="E92" s="151" t="s">
        <v>532</v>
      </c>
      <c r="F92" s="147" t="s">
        <v>108</v>
      </c>
      <c r="G92" s="148">
        <v>1</v>
      </c>
    </row>
    <row r="93" spans="1:7">
      <c r="A93" s="139" t="s">
        <v>170</v>
      </c>
      <c r="B93" s="147">
        <v>947</v>
      </c>
      <c r="C93" s="151" t="s">
        <v>1676</v>
      </c>
      <c r="D93" s="147">
        <v>2003</v>
      </c>
      <c r="E93" s="151" t="s">
        <v>232</v>
      </c>
      <c r="F93" s="147" t="s">
        <v>108</v>
      </c>
      <c r="G93" s="148">
        <v>1</v>
      </c>
    </row>
    <row r="94" spans="1:7">
      <c r="A94" s="152" t="s">
        <v>171</v>
      </c>
      <c r="B94" s="153"/>
      <c r="C94" s="153"/>
      <c r="D94" s="153"/>
      <c r="E94" s="153"/>
      <c r="F94" s="153"/>
      <c r="G94" s="154">
        <v>39</v>
      </c>
    </row>
    <row r="95" spans="1:7">
      <c r="A95" s="139" t="s">
        <v>171</v>
      </c>
      <c r="B95" s="147">
        <v>7</v>
      </c>
      <c r="C95" s="151" t="s">
        <v>1677</v>
      </c>
      <c r="D95" s="147">
        <v>2004</v>
      </c>
      <c r="E95" s="151" t="s">
        <v>1548</v>
      </c>
      <c r="F95" s="147" t="s">
        <v>107</v>
      </c>
      <c r="G95" s="148">
        <v>1</v>
      </c>
    </row>
    <row r="96" spans="1:7">
      <c r="A96" s="139" t="s">
        <v>171</v>
      </c>
      <c r="B96" s="147">
        <v>16</v>
      </c>
      <c r="C96" s="151" t="s">
        <v>1678</v>
      </c>
      <c r="D96" s="147">
        <v>2004</v>
      </c>
      <c r="E96" s="151" t="s">
        <v>1548</v>
      </c>
      <c r="F96" s="147" t="s">
        <v>107</v>
      </c>
      <c r="G96" s="148">
        <v>1</v>
      </c>
    </row>
    <row r="97" spans="1:7">
      <c r="A97" s="139" t="s">
        <v>171</v>
      </c>
      <c r="B97" s="147">
        <v>19</v>
      </c>
      <c r="C97" s="151" t="s">
        <v>1679</v>
      </c>
      <c r="D97" s="147">
        <v>2004</v>
      </c>
      <c r="E97" s="151" t="s">
        <v>1548</v>
      </c>
      <c r="F97" s="147" t="s">
        <v>107</v>
      </c>
      <c r="G97" s="148">
        <v>1</v>
      </c>
    </row>
    <row r="98" spans="1:7">
      <c r="A98" s="139" t="s">
        <v>171</v>
      </c>
      <c r="B98" s="147">
        <v>31</v>
      </c>
      <c r="C98" s="151" t="s">
        <v>1680</v>
      </c>
      <c r="D98" s="147">
        <v>2004</v>
      </c>
      <c r="E98" s="151" t="s">
        <v>1476</v>
      </c>
      <c r="F98" s="147" t="s">
        <v>107</v>
      </c>
      <c r="G98" s="148">
        <v>1</v>
      </c>
    </row>
    <row r="99" spans="1:7">
      <c r="A99" s="139" t="s">
        <v>171</v>
      </c>
      <c r="B99" s="147">
        <v>38</v>
      </c>
      <c r="C99" s="151" t="s">
        <v>1681</v>
      </c>
      <c r="D99" s="147">
        <v>2004</v>
      </c>
      <c r="E99" s="151" t="s">
        <v>1476</v>
      </c>
      <c r="F99" s="147" t="s">
        <v>107</v>
      </c>
      <c r="G99" s="148">
        <v>1</v>
      </c>
    </row>
    <row r="100" spans="1:7">
      <c r="A100" s="139" t="s">
        <v>171</v>
      </c>
      <c r="B100" s="147">
        <v>44</v>
      </c>
      <c r="C100" s="151" t="s">
        <v>1682</v>
      </c>
      <c r="D100" s="147">
        <v>2004</v>
      </c>
      <c r="E100" s="151" t="s">
        <v>1476</v>
      </c>
      <c r="F100" s="147" t="s">
        <v>107</v>
      </c>
      <c r="G100" s="148">
        <v>1</v>
      </c>
    </row>
    <row r="101" spans="1:7">
      <c r="A101" s="139" t="s">
        <v>171</v>
      </c>
      <c r="B101" s="147">
        <v>87</v>
      </c>
      <c r="C101" s="151" t="s">
        <v>1683</v>
      </c>
      <c r="D101" s="147">
        <v>2004</v>
      </c>
      <c r="E101" s="151" t="s">
        <v>1476</v>
      </c>
      <c r="F101" s="147" t="s">
        <v>107</v>
      </c>
      <c r="G101" s="148">
        <v>1</v>
      </c>
    </row>
    <row r="102" spans="1:7">
      <c r="A102" s="139" t="s">
        <v>171</v>
      </c>
      <c r="B102" s="147">
        <v>89</v>
      </c>
      <c r="C102" s="151" t="s">
        <v>1684</v>
      </c>
      <c r="D102" s="147">
        <v>2004</v>
      </c>
      <c r="E102" s="151" t="s">
        <v>1476</v>
      </c>
      <c r="F102" s="147" t="s">
        <v>107</v>
      </c>
      <c r="G102" s="148">
        <v>1</v>
      </c>
    </row>
    <row r="103" spans="1:7">
      <c r="A103" s="139" t="s">
        <v>171</v>
      </c>
      <c r="B103" s="147">
        <v>103</v>
      </c>
      <c r="C103" s="151" t="s">
        <v>1685</v>
      </c>
      <c r="D103" s="147">
        <v>2004</v>
      </c>
      <c r="E103" s="151" t="s">
        <v>1476</v>
      </c>
      <c r="F103" s="147" t="s">
        <v>107</v>
      </c>
      <c r="G103" s="148">
        <v>1</v>
      </c>
    </row>
    <row r="104" spans="1:7">
      <c r="A104" s="139" t="s">
        <v>171</v>
      </c>
      <c r="B104" s="147">
        <v>106</v>
      </c>
      <c r="C104" s="151" t="s">
        <v>1686</v>
      </c>
      <c r="D104" s="147">
        <v>2004</v>
      </c>
      <c r="E104" s="151" t="s">
        <v>1476</v>
      </c>
      <c r="F104" s="147" t="s">
        <v>107</v>
      </c>
      <c r="G104" s="148">
        <v>1</v>
      </c>
    </row>
    <row r="105" spans="1:7">
      <c r="A105" s="139" t="s">
        <v>171</v>
      </c>
      <c r="B105" s="147">
        <v>107</v>
      </c>
      <c r="C105" s="151" t="s">
        <v>1687</v>
      </c>
      <c r="D105" s="147">
        <v>2004</v>
      </c>
      <c r="E105" s="151" t="s">
        <v>1476</v>
      </c>
      <c r="F105" s="147" t="s">
        <v>107</v>
      </c>
      <c r="G105" s="148">
        <v>1</v>
      </c>
    </row>
    <row r="106" spans="1:7">
      <c r="A106" s="139" t="s">
        <v>171</v>
      </c>
      <c r="B106" s="147">
        <v>112</v>
      </c>
      <c r="C106" s="151" t="s">
        <v>1688</v>
      </c>
      <c r="D106" s="147">
        <v>2004</v>
      </c>
      <c r="E106" s="151" t="s">
        <v>1476</v>
      </c>
      <c r="F106" s="147" t="s">
        <v>107</v>
      </c>
      <c r="G106" s="148">
        <v>1</v>
      </c>
    </row>
    <row r="107" spans="1:7">
      <c r="A107" s="139" t="s">
        <v>171</v>
      </c>
      <c r="B107" s="147">
        <v>132</v>
      </c>
      <c r="C107" s="151" t="s">
        <v>1689</v>
      </c>
      <c r="D107" s="147">
        <v>2004</v>
      </c>
      <c r="E107" s="151" t="s">
        <v>1438</v>
      </c>
      <c r="F107" s="147" t="s">
        <v>107</v>
      </c>
      <c r="G107" s="148">
        <v>1</v>
      </c>
    </row>
    <row r="108" spans="1:7">
      <c r="A108" s="139" t="s">
        <v>171</v>
      </c>
      <c r="B108" s="147">
        <v>134</v>
      </c>
      <c r="C108" s="151" t="s">
        <v>1690</v>
      </c>
      <c r="D108" s="147">
        <v>2004</v>
      </c>
      <c r="E108" s="151" t="s">
        <v>1438</v>
      </c>
      <c r="F108" s="147" t="s">
        <v>107</v>
      </c>
      <c r="G108" s="148">
        <v>1</v>
      </c>
    </row>
    <row r="109" spans="1:7">
      <c r="A109" s="139" t="s">
        <v>171</v>
      </c>
      <c r="B109" s="147">
        <v>143</v>
      </c>
      <c r="C109" s="151" t="s">
        <v>1691</v>
      </c>
      <c r="D109" s="147">
        <v>2004</v>
      </c>
      <c r="E109" s="151" t="s">
        <v>1438</v>
      </c>
      <c r="F109" s="147" t="s">
        <v>107</v>
      </c>
      <c r="G109" s="148">
        <v>1</v>
      </c>
    </row>
    <row r="110" spans="1:7">
      <c r="A110" s="139" t="s">
        <v>171</v>
      </c>
      <c r="B110" s="147">
        <v>194</v>
      </c>
      <c r="C110" s="151" t="s">
        <v>1692</v>
      </c>
      <c r="D110" s="147">
        <v>2004</v>
      </c>
      <c r="E110" s="151" t="s">
        <v>1355</v>
      </c>
      <c r="F110" s="147" t="s">
        <v>107</v>
      </c>
      <c r="G110" s="148">
        <v>1</v>
      </c>
    </row>
    <row r="111" spans="1:7">
      <c r="A111" s="139" t="s">
        <v>171</v>
      </c>
      <c r="B111" s="147">
        <v>248</v>
      </c>
      <c r="C111" s="151" t="s">
        <v>1693</v>
      </c>
      <c r="D111" s="147">
        <v>2004</v>
      </c>
      <c r="E111" s="151" t="s">
        <v>1290</v>
      </c>
      <c r="F111" s="147" t="s">
        <v>107</v>
      </c>
      <c r="G111" s="148">
        <v>1</v>
      </c>
    </row>
    <row r="112" spans="1:7">
      <c r="A112" s="139" t="s">
        <v>171</v>
      </c>
      <c r="B112" s="147">
        <v>252</v>
      </c>
      <c r="C112" s="151" t="s">
        <v>1694</v>
      </c>
      <c r="D112" s="147">
        <v>2004</v>
      </c>
      <c r="E112" s="151" t="s">
        <v>1290</v>
      </c>
      <c r="F112" s="147" t="s">
        <v>107</v>
      </c>
      <c r="G112" s="148">
        <v>1</v>
      </c>
    </row>
    <row r="113" spans="1:7">
      <c r="A113" s="139" t="s">
        <v>171</v>
      </c>
      <c r="B113" s="147">
        <v>258</v>
      </c>
      <c r="C113" s="151" t="s">
        <v>1695</v>
      </c>
      <c r="D113" s="147">
        <v>2004</v>
      </c>
      <c r="E113" s="151" t="s">
        <v>1290</v>
      </c>
      <c r="F113" s="147" t="s">
        <v>107</v>
      </c>
      <c r="G113" s="148">
        <v>1</v>
      </c>
    </row>
    <row r="114" spans="1:7">
      <c r="A114" s="139" t="s">
        <v>171</v>
      </c>
      <c r="B114" s="147">
        <v>322</v>
      </c>
      <c r="C114" s="151" t="s">
        <v>1696</v>
      </c>
      <c r="D114" s="147">
        <v>2004</v>
      </c>
      <c r="E114" s="151" t="s">
        <v>1218</v>
      </c>
      <c r="F114" s="147" t="s">
        <v>107</v>
      </c>
      <c r="G114" s="148">
        <v>1</v>
      </c>
    </row>
    <row r="115" spans="1:7">
      <c r="A115" s="139" t="s">
        <v>171</v>
      </c>
      <c r="B115" s="147">
        <v>465</v>
      </c>
      <c r="C115" s="151" t="s">
        <v>1697</v>
      </c>
      <c r="D115" s="147">
        <v>2004</v>
      </c>
      <c r="E115" s="151" t="s">
        <v>1030</v>
      </c>
      <c r="F115" s="147" t="s">
        <v>107</v>
      </c>
      <c r="G115" s="148">
        <v>1</v>
      </c>
    </row>
    <row r="116" spans="1:7">
      <c r="A116" s="139" t="s">
        <v>171</v>
      </c>
      <c r="B116" s="147">
        <v>472</v>
      </c>
      <c r="C116" s="151" t="s">
        <v>1698</v>
      </c>
      <c r="D116" s="147">
        <v>2004</v>
      </c>
      <c r="E116" s="151" t="s">
        <v>1023</v>
      </c>
      <c r="F116" s="147" t="s">
        <v>107</v>
      </c>
      <c r="G116" s="148">
        <v>1</v>
      </c>
    </row>
    <row r="117" spans="1:7">
      <c r="A117" s="139" t="s">
        <v>171</v>
      </c>
      <c r="B117" s="147">
        <v>518</v>
      </c>
      <c r="C117" s="151" t="s">
        <v>1699</v>
      </c>
      <c r="D117" s="147">
        <v>2004</v>
      </c>
      <c r="E117" s="151" t="s">
        <v>949</v>
      </c>
      <c r="F117" s="147" t="s">
        <v>107</v>
      </c>
      <c r="G117" s="148">
        <v>1</v>
      </c>
    </row>
    <row r="118" spans="1:7">
      <c r="A118" s="139" t="s">
        <v>171</v>
      </c>
      <c r="B118" s="147">
        <v>536</v>
      </c>
      <c r="C118" s="151" t="s">
        <v>1700</v>
      </c>
      <c r="D118" s="147">
        <v>2004</v>
      </c>
      <c r="E118" s="151" t="s">
        <v>921</v>
      </c>
      <c r="F118" s="147" t="s">
        <v>107</v>
      </c>
      <c r="G118" s="148">
        <v>1</v>
      </c>
    </row>
    <row r="119" spans="1:7">
      <c r="A119" s="139" t="s">
        <v>171</v>
      </c>
      <c r="B119" s="147">
        <v>538</v>
      </c>
      <c r="C119" s="151" t="s">
        <v>1701</v>
      </c>
      <c r="D119" s="147">
        <v>2004</v>
      </c>
      <c r="E119" s="151" t="s">
        <v>921</v>
      </c>
      <c r="F119" s="147" t="s">
        <v>107</v>
      </c>
      <c r="G119" s="148">
        <v>1</v>
      </c>
    </row>
    <row r="120" spans="1:7">
      <c r="A120" s="139" t="s">
        <v>171</v>
      </c>
      <c r="B120" s="147">
        <v>769</v>
      </c>
      <c r="C120" s="151" t="s">
        <v>1702</v>
      </c>
      <c r="D120" s="147">
        <v>2004</v>
      </c>
      <c r="E120" s="151" t="s">
        <v>579</v>
      </c>
      <c r="F120" s="147" t="s">
        <v>107</v>
      </c>
      <c r="G120" s="148">
        <v>1</v>
      </c>
    </row>
    <row r="121" spans="1:7">
      <c r="A121" s="139" t="s">
        <v>171</v>
      </c>
      <c r="B121" s="147">
        <v>819</v>
      </c>
      <c r="C121" s="151" t="s">
        <v>1703</v>
      </c>
      <c r="D121" s="147">
        <v>2004</v>
      </c>
      <c r="E121" s="151" t="s">
        <v>438</v>
      </c>
      <c r="F121" s="147" t="s">
        <v>107</v>
      </c>
      <c r="G121" s="148">
        <v>1</v>
      </c>
    </row>
    <row r="122" spans="1:7">
      <c r="A122" s="139" t="s">
        <v>171</v>
      </c>
      <c r="B122" s="147">
        <v>827</v>
      </c>
      <c r="C122" s="151" t="s">
        <v>1704</v>
      </c>
      <c r="D122" s="147">
        <v>2004</v>
      </c>
      <c r="E122" s="151" t="s">
        <v>438</v>
      </c>
      <c r="F122" s="147" t="s">
        <v>107</v>
      </c>
      <c r="G122" s="148">
        <v>1</v>
      </c>
    </row>
    <row r="123" spans="1:7">
      <c r="A123" s="139" t="s">
        <v>171</v>
      </c>
      <c r="B123" s="147">
        <v>836</v>
      </c>
      <c r="C123" s="151" t="s">
        <v>1705</v>
      </c>
      <c r="D123" s="147">
        <v>2004</v>
      </c>
      <c r="E123" s="151" t="s">
        <v>438</v>
      </c>
      <c r="F123" s="147" t="s">
        <v>107</v>
      </c>
      <c r="G123" s="148">
        <v>1</v>
      </c>
    </row>
    <row r="124" spans="1:7">
      <c r="A124" s="139" t="s">
        <v>171</v>
      </c>
      <c r="B124" s="147">
        <v>842</v>
      </c>
      <c r="C124" s="151" t="s">
        <v>1706</v>
      </c>
      <c r="D124" s="147">
        <v>2004</v>
      </c>
      <c r="E124" s="151" t="s">
        <v>438</v>
      </c>
      <c r="F124" s="147" t="s">
        <v>107</v>
      </c>
      <c r="G124" s="148">
        <v>1</v>
      </c>
    </row>
    <row r="125" spans="1:7">
      <c r="A125" s="139" t="s">
        <v>171</v>
      </c>
      <c r="B125" s="147">
        <v>845</v>
      </c>
      <c r="C125" s="151" t="s">
        <v>1707</v>
      </c>
      <c r="D125" s="147">
        <v>2004</v>
      </c>
      <c r="E125" s="151" t="s">
        <v>438</v>
      </c>
      <c r="F125" s="147" t="s">
        <v>107</v>
      </c>
      <c r="G125" s="148">
        <v>1</v>
      </c>
    </row>
    <row r="126" spans="1:7">
      <c r="A126" s="139" t="s">
        <v>171</v>
      </c>
      <c r="B126" s="147">
        <v>866</v>
      </c>
      <c r="C126" s="151" t="s">
        <v>1708</v>
      </c>
      <c r="D126" s="147">
        <v>2004</v>
      </c>
      <c r="E126" s="151" t="s">
        <v>35</v>
      </c>
      <c r="F126" s="147" t="s">
        <v>107</v>
      </c>
      <c r="G126" s="148">
        <v>1</v>
      </c>
    </row>
    <row r="127" spans="1:7">
      <c r="A127" s="139" t="s">
        <v>171</v>
      </c>
      <c r="B127" s="147">
        <v>878</v>
      </c>
      <c r="C127" s="151" t="s">
        <v>2588</v>
      </c>
      <c r="D127" s="147">
        <v>2004</v>
      </c>
      <c r="E127" s="151" t="s">
        <v>35</v>
      </c>
      <c r="F127" s="147" t="s">
        <v>107</v>
      </c>
      <c r="G127" s="148">
        <v>1</v>
      </c>
    </row>
    <row r="128" spans="1:7">
      <c r="A128" s="139" t="s">
        <v>171</v>
      </c>
      <c r="B128" s="147">
        <v>880</v>
      </c>
      <c r="C128" s="151" t="s">
        <v>1709</v>
      </c>
      <c r="D128" s="147">
        <v>2004</v>
      </c>
      <c r="E128" s="151" t="s">
        <v>35</v>
      </c>
      <c r="F128" s="147" t="s">
        <v>107</v>
      </c>
      <c r="G128" s="148">
        <v>1</v>
      </c>
    </row>
    <row r="129" spans="1:7">
      <c r="A129" s="139" t="s">
        <v>171</v>
      </c>
      <c r="B129" s="147">
        <v>902</v>
      </c>
      <c r="C129" s="151" t="s">
        <v>1710</v>
      </c>
      <c r="D129" s="147">
        <v>2004</v>
      </c>
      <c r="E129" s="151" t="s">
        <v>350</v>
      </c>
      <c r="F129" s="147" t="s">
        <v>107</v>
      </c>
      <c r="G129" s="148">
        <v>1</v>
      </c>
    </row>
    <row r="130" spans="1:7">
      <c r="A130" s="139" t="s">
        <v>171</v>
      </c>
      <c r="B130" s="147">
        <v>910</v>
      </c>
      <c r="C130" s="151" t="s">
        <v>1711</v>
      </c>
      <c r="D130" s="147">
        <v>2004</v>
      </c>
      <c r="E130" s="151" t="s">
        <v>289</v>
      </c>
      <c r="F130" s="147" t="s">
        <v>107</v>
      </c>
      <c r="G130" s="148">
        <v>1</v>
      </c>
    </row>
    <row r="131" spans="1:7">
      <c r="A131" s="139" t="s">
        <v>171</v>
      </c>
      <c r="B131" s="147">
        <v>921</v>
      </c>
      <c r="C131" s="151" t="s">
        <v>1712</v>
      </c>
      <c r="D131" s="147">
        <v>2004</v>
      </c>
      <c r="E131" s="151" t="s">
        <v>289</v>
      </c>
      <c r="F131" s="147" t="s">
        <v>107</v>
      </c>
      <c r="G131" s="148">
        <v>1</v>
      </c>
    </row>
    <row r="132" spans="1:7">
      <c r="A132" s="139" t="s">
        <v>171</v>
      </c>
      <c r="B132" s="147">
        <v>934</v>
      </c>
      <c r="C132" s="151" t="s">
        <v>1713</v>
      </c>
      <c r="D132" s="147">
        <v>2004</v>
      </c>
      <c r="E132" s="151" t="s">
        <v>289</v>
      </c>
      <c r="F132" s="147" t="s">
        <v>107</v>
      </c>
      <c r="G132" s="148">
        <v>1</v>
      </c>
    </row>
    <row r="133" spans="1:7">
      <c r="A133" s="139" t="s">
        <v>171</v>
      </c>
      <c r="B133" s="147">
        <v>950</v>
      </c>
      <c r="C133" s="151" t="s">
        <v>1714</v>
      </c>
      <c r="D133" s="147">
        <v>2004</v>
      </c>
      <c r="E133" s="151" t="s">
        <v>232</v>
      </c>
      <c r="F133" s="147" t="s">
        <v>107</v>
      </c>
      <c r="G133" s="148">
        <v>1</v>
      </c>
    </row>
    <row r="134" spans="1:7">
      <c r="A134" s="152" t="s">
        <v>172</v>
      </c>
      <c r="B134" s="153"/>
      <c r="C134" s="153"/>
      <c r="D134" s="153"/>
      <c r="E134" s="153"/>
      <c r="F134" s="153"/>
      <c r="G134" s="154">
        <v>19</v>
      </c>
    </row>
    <row r="135" spans="1:7">
      <c r="A135" s="139" t="s">
        <v>172</v>
      </c>
      <c r="B135" s="147">
        <v>6</v>
      </c>
      <c r="C135" s="151" t="s">
        <v>1715</v>
      </c>
      <c r="D135" s="147">
        <v>2004</v>
      </c>
      <c r="E135" s="151" t="s">
        <v>1548</v>
      </c>
      <c r="F135" s="147" t="s">
        <v>106</v>
      </c>
      <c r="G135" s="148">
        <v>1</v>
      </c>
    </row>
    <row r="136" spans="1:7">
      <c r="A136" s="139" t="s">
        <v>172</v>
      </c>
      <c r="B136" s="147">
        <v>12</v>
      </c>
      <c r="C136" s="151" t="s">
        <v>1716</v>
      </c>
      <c r="D136" s="147">
        <v>2004</v>
      </c>
      <c r="E136" s="151" t="s">
        <v>1548</v>
      </c>
      <c r="F136" s="147" t="s">
        <v>106</v>
      </c>
      <c r="G136" s="148">
        <v>1</v>
      </c>
    </row>
    <row r="137" spans="1:7">
      <c r="A137" s="139" t="s">
        <v>172</v>
      </c>
      <c r="B137" s="147">
        <v>21</v>
      </c>
      <c r="C137" s="151" t="s">
        <v>1717</v>
      </c>
      <c r="D137" s="147">
        <v>2004</v>
      </c>
      <c r="E137" s="151" t="s">
        <v>1548</v>
      </c>
      <c r="F137" s="147" t="s">
        <v>106</v>
      </c>
      <c r="G137" s="148">
        <v>1</v>
      </c>
    </row>
    <row r="138" spans="1:7">
      <c r="A138" s="139" t="s">
        <v>172</v>
      </c>
      <c r="B138" s="147">
        <v>91</v>
      </c>
      <c r="C138" s="151" t="s">
        <v>1718</v>
      </c>
      <c r="D138" s="147">
        <v>2004</v>
      </c>
      <c r="E138" s="151" t="s">
        <v>1476</v>
      </c>
      <c r="F138" s="147" t="s">
        <v>106</v>
      </c>
      <c r="G138" s="148">
        <v>1</v>
      </c>
    </row>
    <row r="139" spans="1:7">
      <c r="A139" s="139" t="s">
        <v>172</v>
      </c>
      <c r="B139" s="147">
        <v>98</v>
      </c>
      <c r="C139" s="151" t="s">
        <v>1719</v>
      </c>
      <c r="D139" s="147">
        <v>2004</v>
      </c>
      <c r="E139" s="151" t="s">
        <v>1476</v>
      </c>
      <c r="F139" s="147" t="s">
        <v>106</v>
      </c>
      <c r="G139" s="148">
        <v>1</v>
      </c>
    </row>
    <row r="140" spans="1:7">
      <c r="A140" s="139" t="s">
        <v>172</v>
      </c>
      <c r="B140" s="147">
        <v>110</v>
      </c>
      <c r="C140" s="151" t="s">
        <v>1720</v>
      </c>
      <c r="D140" s="147">
        <v>2004</v>
      </c>
      <c r="E140" s="151" t="s">
        <v>1476</v>
      </c>
      <c r="F140" s="147" t="s">
        <v>106</v>
      </c>
      <c r="G140" s="148">
        <v>1</v>
      </c>
    </row>
    <row r="141" spans="1:7">
      <c r="A141" s="139" t="s">
        <v>172</v>
      </c>
      <c r="B141" s="147">
        <v>115</v>
      </c>
      <c r="C141" s="151" t="s">
        <v>1721</v>
      </c>
      <c r="D141" s="147">
        <v>2004</v>
      </c>
      <c r="E141" s="151" t="s">
        <v>1473</v>
      </c>
      <c r="F141" s="147" t="s">
        <v>106</v>
      </c>
      <c r="G141" s="148">
        <v>1</v>
      </c>
    </row>
    <row r="142" spans="1:7">
      <c r="A142" s="139" t="s">
        <v>172</v>
      </c>
      <c r="B142" s="147">
        <v>158</v>
      </c>
      <c r="C142" s="151" t="s">
        <v>1722</v>
      </c>
      <c r="D142" s="147">
        <v>2004</v>
      </c>
      <c r="E142" s="151" t="s">
        <v>1398</v>
      </c>
      <c r="F142" s="147" t="s">
        <v>106</v>
      </c>
      <c r="G142" s="148">
        <v>1</v>
      </c>
    </row>
    <row r="143" spans="1:7">
      <c r="A143" s="139" t="s">
        <v>172</v>
      </c>
      <c r="B143" s="147">
        <v>164</v>
      </c>
      <c r="C143" s="151" t="s">
        <v>1723</v>
      </c>
      <c r="D143" s="147">
        <v>2004</v>
      </c>
      <c r="E143" s="151" t="s">
        <v>1398</v>
      </c>
      <c r="F143" s="147" t="s">
        <v>106</v>
      </c>
      <c r="G143" s="148">
        <v>1</v>
      </c>
    </row>
    <row r="144" spans="1:7">
      <c r="A144" s="139" t="s">
        <v>172</v>
      </c>
      <c r="B144" s="147">
        <v>244</v>
      </c>
      <c r="C144" s="151" t="s">
        <v>1724</v>
      </c>
      <c r="D144" s="147">
        <v>2004</v>
      </c>
      <c r="E144" s="151" t="s">
        <v>1290</v>
      </c>
      <c r="F144" s="147" t="s">
        <v>106</v>
      </c>
      <c r="G144" s="148">
        <v>1</v>
      </c>
    </row>
    <row r="145" spans="1:7">
      <c r="A145" s="139" t="s">
        <v>172</v>
      </c>
      <c r="B145" s="147">
        <v>249</v>
      </c>
      <c r="C145" s="151" t="s">
        <v>1725</v>
      </c>
      <c r="D145" s="147">
        <v>2004</v>
      </c>
      <c r="E145" s="151" t="s">
        <v>1290</v>
      </c>
      <c r="F145" s="147" t="s">
        <v>106</v>
      </c>
      <c r="G145" s="148">
        <v>1</v>
      </c>
    </row>
    <row r="146" spans="1:7">
      <c r="A146" s="139" t="s">
        <v>172</v>
      </c>
      <c r="B146" s="147">
        <v>260</v>
      </c>
      <c r="C146" s="151" t="s">
        <v>1726</v>
      </c>
      <c r="D146" s="147">
        <v>2004</v>
      </c>
      <c r="E146" s="151" t="s">
        <v>1290</v>
      </c>
      <c r="F146" s="147" t="s">
        <v>106</v>
      </c>
      <c r="G146" s="148">
        <v>1</v>
      </c>
    </row>
    <row r="147" spans="1:7">
      <c r="A147" s="139" t="s">
        <v>172</v>
      </c>
      <c r="B147" s="147">
        <v>262</v>
      </c>
      <c r="C147" s="151" t="s">
        <v>1727</v>
      </c>
      <c r="D147" s="147">
        <v>2004</v>
      </c>
      <c r="E147" s="151" t="s">
        <v>1290</v>
      </c>
      <c r="F147" s="147" t="s">
        <v>106</v>
      </c>
      <c r="G147" s="148">
        <v>1</v>
      </c>
    </row>
    <row r="148" spans="1:7">
      <c r="A148" s="139" t="s">
        <v>172</v>
      </c>
      <c r="B148" s="147">
        <v>463</v>
      </c>
      <c r="C148" s="151" t="s">
        <v>1728</v>
      </c>
      <c r="D148" s="147">
        <v>2004</v>
      </c>
      <c r="E148" s="151" t="s">
        <v>1030</v>
      </c>
      <c r="F148" s="147" t="s">
        <v>106</v>
      </c>
      <c r="G148" s="148">
        <v>1</v>
      </c>
    </row>
    <row r="149" spans="1:7">
      <c r="A149" s="139" t="s">
        <v>172</v>
      </c>
      <c r="B149" s="147">
        <v>467</v>
      </c>
      <c r="C149" s="151" t="s">
        <v>1729</v>
      </c>
      <c r="D149" s="147">
        <v>2004</v>
      </c>
      <c r="E149" s="151" t="s">
        <v>1030</v>
      </c>
      <c r="F149" s="147" t="s">
        <v>106</v>
      </c>
      <c r="G149" s="148">
        <v>1</v>
      </c>
    </row>
    <row r="150" spans="1:7">
      <c r="A150" s="139" t="s">
        <v>172</v>
      </c>
      <c r="B150" s="147">
        <v>628</v>
      </c>
      <c r="C150" s="151" t="s">
        <v>1730</v>
      </c>
      <c r="D150" s="147">
        <v>2004</v>
      </c>
      <c r="E150" s="151" t="s">
        <v>814</v>
      </c>
      <c r="F150" s="147" t="s">
        <v>106</v>
      </c>
      <c r="G150" s="148">
        <v>1</v>
      </c>
    </row>
    <row r="151" spans="1:7">
      <c r="A151" s="139" t="s">
        <v>172</v>
      </c>
      <c r="B151" s="147">
        <v>755</v>
      </c>
      <c r="C151" s="151" t="s">
        <v>1731</v>
      </c>
      <c r="D151" s="147">
        <v>2004</v>
      </c>
      <c r="E151" s="151" t="s">
        <v>579</v>
      </c>
      <c r="F151" s="147" t="s">
        <v>106</v>
      </c>
      <c r="G151" s="148">
        <v>1</v>
      </c>
    </row>
    <row r="152" spans="1:7">
      <c r="A152" s="139" t="s">
        <v>172</v>
      </c>
      <c r="B152" s="147">
        <v>977</v>
      </c>
      <c r="C152" s="151" t="s">
        <v>2547</v>
      </c>
      <c r="D152" s="147">
        <v>2004</v>
      </c>
      <c r="E152" s="151" t="s">
        <v>1030</v>
      </c>
      <c r="F152" s="147" t="s">
        <v>106</v>
      </c>
      <c r="G152" s="148">
        <v>1</v>
      </c>
    </row>
    <row r="153" spans="1:7">
      <c r="A153" s="139" t="s">
        <v>172</v>
      </c>
      <c r="B153" s="147">
        <v>981</v>
      </c>
      <c r="C153" s="151" t="s">
        <v>2548</v>
      </c>
      <c r="D153" s="147">
        <v>2004</v>
      </c>
      <c r="E153" s="151" t="s">
        <v>1030</v>
      </c>
      <c r="F153" s="147" t="s">
        <v>106</v>
      </c>
      <c r="G153" s="148">
        <v>1</v>
      </c>
    </row>
    <row r="154" spans="1:7">
      <c r="A154" s="152" t="s">
        <v>173</v>
      </c>
      <c r="B154" s="153"/>
      <c r="C154" s="153"/>
      <c r="D154" s="153"/>
      <c r="E154" s="153"/>
      <c r="F154" s="153"/>
      <c r="G154" s="154">
        <v>19</v>
      </c>
    </row>
    <row r="155" spans="1:7">
      <c r="A155" s="139" t="s">
        <v>173</v>
      </c>
      <c r="B155" s="147">
        <v>25</v>
      </c>
      <c r="C155" s="151" t="s">
        <v>1732</v>
      </c>
      <c r="D155" s="147">
        <v>2005</v>
      </c>
      <c r="E155" s="151" t="s">
        <v>1548</v>
      </c>
      <c r="F155" s="147" t="s">
        <v>105</v>
      </c>
      <c r="G155" s="148">
        <v>1</v>
      </c>
    </row>
    <row r="156" spans="1:7">
      <c r="A156" s="139" t="s">
        <v>173</v>
      </c>
      <c r="B156" s="147">
        <v>160</v>
      </c>
      <c r="C156" s="151" t="s">
        <v>1733</v>
      </c>
      <c r="D156" s="147">
        <v>2005</v>
      </c>
      <c r="E156" s="151" t="s">
        <v>1398</v>
      </c>
      <c r="F156" s="147" t="s">
        <v>105</v>
      </c>
      <c r="G156" s="148">
        <v>1</v>
      </c>
    </row>
    <row r="157" spans="1:7">
      <c r="A157" s="139" t="s">
        <v>173</v>
      </c>
      <c r="B157" s="147">
        <v>396</v>
      </c>
      <c r="C157" s="151" t="s">
        <v>1734</v>
      </c>
      <c r="D157" s="147">
        <v>2005</v>
      </c>
      <c r="E157" s="151" t="s">
        <v>1098</v>
      </c>
      <c r="F157" s="147" t="s">
        <v>105</v>
      </c>
      <c r="G157" s="148">
        <v>1</v>
      </c>
    </row>
    <row r="158" spans="1:7">
      <c r="A158" s="139" t="s">
        <v>173</v>
      </c>
      <c r="B158" s="147">
        <v>417</v>
      </c>
      <c r="C158" s="151" t="s">
        <v>1735</v>
      </c>
      <c r="D158" s="147">
        <v>2005</v>
      </c>
      <c r="E158" s="151" t="s">
        <v>1098</v>
      </c>
      <c r="F158" s="147" t="s">
        <v>105</v>
      </c>
      <c r="G158" s="148">
        <v>1</v>
      </c>
    </row>
    <row r="159" spans="1:7">
      <c r="A159" s="139" t="s">
        <v>173</v>
      </c>
      <c r="B159" s="147">
        <v>435</v>
      </c>
      <c r="C159" s="151" t="s">
        <v>1736</v>
      </c>
      <c r="D159" s="147">
        <v>2005</v>
      </c>
      <c r="E159" s="151" t="s">
        <v>1060</v>
      </c>
      <c r="F159" s="147" t="s">
        <v>105</v>
      </c>
      <c r="G159" s="148">
        <v>1</v>
      </c>
    </row>
    <row r="160" spans="1:7">
      <c r="A160" s="139" t="s">
        <v>173</v>
      </c>
      <c r="B160" s="147">
        <v>441</v>
      </c>
      <c r="C160" s="151" t="s">
        <v>1737</v>
      </c>
      <c r="D160" s="147">
        <v>2005</v>
      </c>
      <c r="E160" s="151" t="s">
        <v>1060</v>
      </c>
      <c r="F160" s="147" t="s">
        <v>105</v>
      </c>
      <c r="G160" s="148">
        <v>1</v>
      </c>
    </row>
    <row r="161" spans="1:7">
      <c r="A161" s="139" t="s">
        <v>173</v>
      </c>
      <c r="B161" s="147">
        <v>464</v>
      </c>
      <c r="C161" s="151" t="s">
        <v>1738</v>
      </c>
      <c r="D161" s="147">
        <v>2005</v>
      </c>
      <c r="E161" s="151" t="s">
        <v>1030</v>
      </c>
      <c r="F161" s="147" t="s">
        <v>105</v>
      </c>
      <c r="G161" s="148">
        <v>1</v>
      </c>
    </row>
    <row r="162" spans="1:7">
      <c r="A162" s="139" t="s">
        <v>173</v>
      </c>
      <c r="B162" s="147">
        <v>466</v>
      </c>
      <c r="C162" s="151" t="s">
        <v>1739</v>
      </c>
      <c r="D162" s="147">
        <v>2005</v>
      </c>
      <c r="E162" s="151" t="s">
        <v>1030</v>
      </c>
      <c r="F162" s="147" t="s">
        <v>105</v>
      </c>
      <c r="G162" s="148">
        <v>1</v>
      </c>
    </row>
    <row r="163" spans="1:7">
      <c r="A163" s="139" t="s">
        <v>173</v>
      </c>
      <c r="B163" s="147">
        <v>585</v>
      </c>
      <c r="C163" s="151" t="s">
        <v>1740</v>
      </c>
      <c r="D163" s="147">
        <v>2005</v>
      </c>
      <c r="E163" s="151" t="s">
        <v>857</v>
      </c>
      <c r="F163" s="147" t="s">
        <v>105</v>
      </c>
      <c r="G163" s="148">
        <v>1</v>
      </c>
    </row>
    <row r="164" spans="1:7">
      <c r="A164" s="139" t="s">
        <v>173</v>
      </c>
      <c r="B164" s="147">
        <v>606</v>
      </c>
      <c r="C164" s="151" t="s">
        <v>1741</v>
      </c>
      <c r="D164" s="147">
        <v>2005</v>
      </c>
      <c r="E164" s="151" t="s">
        <v>820</v>
      </c>
      <c r="F164" s="147" t="s">
        <v>105</v>
      </c>
      <c r="G164" s="148">
        <v>1</v>
      </c>
    </row>
    <row r="165" spans="1:7">
      <c r="A165" s="139" t="s">
        <v>173</v>
      </c>
      <c r="B165" s="147">
        <v>627</v>
      </c>
      <c r="C165" s="151" t="s">
        <v>1742</v>
      </c>
      <c r="D165" s="147">
        <v>2005</v>
      </c>
      <c r="E165" s="151" t="s">
        <v>814</v>
      </c>
      <c r="F165" s="147" t="s">
        <v>105</v>
      </c>
      <c r="G165" s="148">
        <v>1</v>
      </c>
    </row>
    <row r="166" spans="1:7">
      <c r="A166" s="139" t="s">
        <v>173</v>
      </c>
      <c r="B166" s="147">
        <v>783</v>
      </c>
      <c r="C166" s="151" t="s">
        <v>1743</v>
      </c>
      <c r="D166" s="147">
        <v>2005</v>
      </c>
      <c r="E166" s="151" t="s">
        <v>545</v>
      </c>
      <c r="F166" s="147" t="s">
        <v>105</v>
      </c>
      <c r="G166" s="148">
        <v>1</v>
      </c>
    </row>
    <row r="167" spans="1:7">
      <c r="A167" s="139" t="s">
        <v>173</v>
      </c>
      <c r="B167" s="147">
        <v>786</v>
      </c>
      <c r="C167" s="151" t="s">
        <v>1744</v>
      </c>
      <c r="D167" s="147">
        <v>2005</v>
      </c>
      <c r="E167" s="151" t="s">
        <v>545</v>
      </c>
      <c r="F167" s="147" t="s">
        <v>105</v>
      </c>
      <c r="G167" s="148">
        <v>1</v>
      </c>
    </row>
    <row r="168" spans="1:7">
      <c r="A168" s="139" t="s">
        <v>173</v>
      </c>
      <c r="B168" s="147">
        <v>788</v>
      </c>
      <c r="C168" s="151" t="s">
        <v>1745</v>
      </c>
      <c r="D168" s="147">
        <v>2005</v>
      </c>
      <c r="E168" s="151" t="s">
        <v>545</v>
      </c>
      <c r="F168" s="147" t="s">
        <v>105</v>
      </c>
      <c r="G168" s="148">
        <v>1</v>
      </c>
    </row>
    <row r="169" spans="1:7">
      <c r="A169" s="139" t="s">
        <v>173</v>
      </c>
      <c r="B169" s="147">
        <v>844</v>
      </c>
      <c r="C169" s="151" t="s">
        <v>1746</v>
      </c>
      <c r="D169" s="147">
        <v>2005</v>
      </c>
      <c r="E169" s="151" t="s">
        <v>438</v>
      </c>
      <c r="F169" s="147" t="s">
        <v>105</v>
      </c>
      <c r="G169" s="148">
        <v>1</v>
      </c>
    </row>
    <row r="170" spans="1:7">
      <c r="A170" s="139" t="s">
        <v>173</v>
      </c>
      <c r="B170" s="147">
        <v>860</v>
      </c>
      <c r="C170" s="151" t="s">
        <v>1747</v>
      </c>
      <c r="D170" s="147">
        <v>2005</v>
      </c>
      <c r="E170" s="151" t="s">
        <v>35</v>
      </c>
      <c r="F170" s="147" t="s">
        <v>105</v>
      </c>
      <c r="G170" s="148">
        <v>1</v>
      </c>
    </row>
    <row r="171" spans="1:7">
      <c r="A171" s="139" t="s">
        <v>173</v>
      </c>
      <c r="B171" s="147">
        <v>875</v>
      </c>
      <c r="C171" s="151" t="s">
        <v>1748</v>
      </c>
      <c r="D171" s="147">
        <v>2005</v>
      </c>
      <c r="E171" s="151" t="s">
        <v>35</v>
      </c>
      <c r="F171" s="147" t="s">
        <v>105</v>
      </c>
      <c r="G171" s="148">
        <v>1</v>
      </c>
    </row>
    <row r="172" spans="1:7">
      <c r="A172" s="139" t="s">
        <v>173</v>
      </c>
      <c r="B172" s="147">
        <v>924</v>
      </c>
      <c r="C172" s="151" t="s">
        <v>1749</v>
      </c>
      <c r="D172" s="147">
        <v>2005</v>
      </c>
      <c r="E172" s="151" t="s">
        <v>289</v>
      </c>
      <c r="F172" s="147" t="s">
        <v>105</v>
      </c>
      <c r="G172" s="148">
        <v>1</v>
      </c>
    </row>
    <row r="173" spans="1:7">
      <c r="A173" s="139" t="s">
        <v>173</v>
      </c>
      <c r="B173" s="147">
        <v>925</v>
      </c>
      <c r="C173" s="151" t="s">
        <v>1750</v>
      </c>
      <c r="D173" s="147">
        <v>2005</v>
      </c>
      <c r="E173" s="151" t="s">
        <v>289</v>
      </c>
      <c r="F173" s="147" t="s">
        <v>105</v>
      </c>
      <c r="G173" s="148">
        <v>1</v>
      </c>
    </row>
    <row r="174" spans="1:7">
      <c r="A174" s="152" t="s">
        <v>174</v>
      </c>
      <c r="B174" s="153"/>
      <c r="C174" s="153"/>
      <c r="D174" s="153"/>
      <c r="E174" s="153"/>
      <c r="F174" s="153"/>
      <c r="G174" s="154">
        <v>36</v>
      </c>
    </row>
    <row r="175" spans="1:7">
      <c r="A175" s="139" t="s">
        <v>174</v>
      </c>
      <c r="B175" s="147">
        <v>17</v>
      </c>
      <c r="C175" s="151" t="s">
        <v>1751</v>
      </c>
      <c r="D175" s="147">
        <v>2005</v>
      </c>
      <c r="E175" s="151" t="s">
        <v>1548</v>
      </c>
      <c r="F175" s="147" t="s">
        <v>104</v>
      </c>
      <c r="G175" s="148">
        <v>1</v>
      </c>
    </row>
    <row r="176" spans="1:7">
      <c r="A176" s="139" t="s">
        <v>174</v>
      </c>
      <c r="B176" s="147">
        <v>24</v>
      </c>
      <c r="C176" s="151" t="s">
        <v>2589</v>
      </c>
      <c r="D176" s="147">
        <v>2005</v>
      </c>
      <c r="E176" s="151" t="s">
        <v>1548</v>
      </c>
      <c r="F176" s="147" t="s">
        <v>104</v>
      </c>
      <c r="G176" s="148">
        <v>1</v>
      </c>
    </row>
    <row r="177" spans="1:7">
      <c r="A177" s="139" t="s">
        <v>174</v>
      </c>
      <c r="B177" s="147">
        <v>48</v>
      </c>
      <c r="C177" s="151" t="s">
        <v>1752</v>
      </c>
      <c r="D177" s="147">
        <v>2005</v>
      </c>
      <c r="E177" s="151" t="s">
        <v>1476</v>
      </c>
      <c r="F177" s="147" t="s">
        <v>104</v>
      </c>
      <c r="G177" s="148">
        <v>1</v>
      </c>
    </row>
    <row r="178" spans="1:7">
      <c r="A178" s="139" t="s">
        <v>174</v>
      </c>
      <c r="B178" s="147">
        <v>59</v>
      </c>
      <c r="C178" s="151" t="s">
        <v>1753</v>
      </c>
      <c r="D178" s="147">
        <v>2005</v>
      </c>
      <c r="E178" s="151" t="s">
        <v>1476</v>
      </c>
      <c r="F178" s="147" t="s">
        <v>104</v>
      </c>
      <c r="G178" s="148">
        <v>1</v>
      </c>
    </row>
    <row r="179" spans="1:7">
      <c r="A179" s="139" t="s">
        <v>174</v>
      </c>
      <c r="B179" s="147">
        <v>92</v>
      </c>
      <c r="C179" s="151" t="s">
        <v>1754</v>
      </c>
      <c r="D179" s="147">
        <v>2005</v>
      </c>
      <c r="E179" s="151" t="s">
        <v>1476</v>
      </c>
      <c r="F179" s="147" t="s">
        <v>104</v>
      </c>
      <c r="G179" s="148">
        <v>1</v>
      </c>
    </row>
    <row r="180" spans="1:7">
      <c r="A180" s="139" t="s">
        <v>174</v>
      </c>
      <c r="B180" s="147">
        <v>101</v>
      </c>
      <c r="C180" s="151" t="s">
        <v>1755</v>
      </c>
      <c r="D180" s="147">
        <v>2005</v>
      </c>
      <c r="E180" s="151" t="s">
        <v>1476</v>
      </c>
      <c r="F180" s="147" t="s">
        <v>104</v>
      </c>
      <c r="G180" s="148">
        <v>1</v>
      </c>
    </row>
    <row r="181" spans="1:7">
      <c r="A181" s="139" t="s">
        <v>174</v>
      </c>
      <c r="B181" s="147">
        <v>102</v>
      </c>
      <c r="C181" s="151" t="s">
        <v>1756</v>
      </c>
      <c r="D181" s="147">
        <v>2005</v>
      </c>
      <c r="E181" s="151" t="s">
        <v>1476</v>
      </c>
      <c r="F181" s="147" t="s">
        <v>104</v>
      </c>
      <c r="G181" s="148">
        <v>1</v>
      </c>
    </row>
    <row r="182" spans="1:7">
      <c r="A182" s="139" t="s">
        <v>174</v>
      </c>
      <c r="B182" s="147">
        <v>231</v>
      </c>
      <c r="C182" s="151" t="s">
        <v>1757</v>
      </c>
      <c r="D182" s="147">
        <v>2005</v>
      </c>
      <c r="E182" s="151" t="s">
        <v>1318</v>
      </c>
      <c r="F182" s="147" t="s">
        <v>104</v>
      </c>
      <c r="G182" s="148">
        <v>1</v>
      </c>
    </row>
    <row r="183" spans="1:7">
      <c r="A183" s="139" t="s">
        <v>174</v>
      </c>
      <c r="B183" s="147">
        <v>239</v>
      </c>
      <c r="C183" s="151" t="s">
        <v>1758</v>
      </c>
      <c r="D183" s="147">
        <v>2005</v>
      </c>
      <c r="E183" s="151" t="s">
        <v>1318</v>
      </c>
      <c r="F183" s="147" t="s">
        <v>104</v>
      </c>
      <c r="G183" s="148">
        <v>1</v>
      </c>
    </row>
    <row r="184" spans="1:7">
      <c r="A184" s="139" t="s">
        <v>174</v>
      </c>
      <c r="B184" s="147">
        <v>243</v>
      </c>
      <c r="C184" s="151" t="s">
        <v>1759</v>
      </c>
      <c r="D184" s="147">
        <v>2005</v>
      </c>
      <c r="E184" s="151" t="s">
        <v>1290</v>
      </c>
      <c r="F184" s="147" t="s">
        <v>104</v>
      </c>
      <c r="G184" s="148">
        <v>1</v>
      </c>
    </row>
    <row r="185" spans="1:7">
      <c r="A185" s="139" t="s">
        <v>174</v>
      </c>
      <c r="B185" s="147">
        <v>247</v>
      </c>
      <c r="C185" s="151" t="s">
        <v>1760</v>
      </c>
      <c r="D185" s="147">
        <v>2005</v>
      </c>
      <c r="E185" s="151" t="s">
        <v>1290</v>
      </c>
      <c r="F185" s="147" t="s">
        <v>104</v>
      </c>
      <c r="G185" s="148">
        <v>1</v>
      </c>
    </row>
    <row r="186" spans="1:7">
      <c r="A186" s="139" t="s">
        <v>174</v>
      </c>
      <c r="B186" s="147">
        <v>261</v>
      </c>
      <c r="C186" s="151" t="s">
        <v>1761</v>
      </c>
      <c r="D186" s="147">
        <v>2005</v>
      </c>
      <c r="E186" s="151" t="s">
        <v>1290</v>
      </c>
      <c r="F186" s="147" t="s">
        <v>104</v>
      </c>
      <c r="G186" s="148">
        <v>1</v>
      </c>
    </row>
    <row r="187" spans="1:7">
      <c r="A187" s="139" t="s">
        <v>174</v>
      </c>
      <c r="B187" s="147">
        <v>274</v>
      </c>
      <c r="C187" s="151" t="s">
        <v>1762</v>
      </c>
      <c r="D187" s="147">
        <v>2005</v>
      </c>
      <c r="E187" s="151" t="s">
        <v>1269</v>
      </c>
      <c r="F187" s="147" t="s">
        <v>104</v>
      </c>
      <c r="G187" s="148">
        <v>1</v>
      </c>
    </row>
    <row r="188" spans="1:7">
      <c r="A188" s="139" t="s">
        <v>174</v>
      </c>
      <c r="B188" s="147">
        <v>339</v>
      </c>
      <c r="C188" s="151" t="s">
        <v>1763</v>
      </c>
      <c r="D188" s="147">
        <v>2005</v>
      </c>
      <c r="E188" s="151" t="s">
        <v>1159</v>
      </c>
      <c r="F188" s="147" t="s">
        <v>104</v>
      </c>
      <c r="G188" s="148">
        <v>1</v>
      </c>
    </row>
    <row r="189" spans="1:7">
      <c r="A189" s="139" t="s">
        <v>174</v>
      </c>
      <c r="B189" s="147">
        <v>459</v>
      </c>
      <c r="C189" s="151" t="s">
        <v>1764</v>
      </c>
      <c r="D189" s="147">
        <v>2005</v>
      </c>
      <c r="E189" s="151" t="s">
        <v>1030</v>
      </c>
      <c r="F189" s="147" t="s">
        <v>104</v>
      </c>
      <c r="G189" s="148">
        <v>1</v>
      </c>
    </row>
    <row r="190" spans="1:7">
      <c r="A190" s="139" t="s">
        <v>174</v>
      </c>
      <c r="B190" s="147">
        <v>486</v>
      </c>
      <c r="C190" s="151" t="s">
        <v>1765</v>
      </c>
      <c r="D190" s="147">
        <v>2005</v>
      </c>
      <c r="E190" s="151" t="s">
        <v>1006</v>
      </c>
      <c r="F190" s="147" t="s">
        <v>104</v>
      </c>
      <c r="G190" s="148">
        <v>1</v>
      </c>
    </row>
    <row r="191" spans="1:7">
      <c r="A191" s="139" t="s">
        <v>174</v>
      </c>
      <c r="B191" s="147">
        <v>493</v>
      </c>
      <c r="C191" s="151" t="s">
        <v>1766</v>
      </c>
      <c r="D191" s="147">
        <v>2005</v>
      </c>
      <c r="E191" s="151" t="s">
        <v>985</v>
      </c>
      <c r="F191" s="147" t="s">
        <v>104</v>
      </c>
      <c r="G191" s="148">
        <v>1</v>
      </c>
    </row>
    <row r="192" spans="1:7">
      <c r="A192" s="139" t="s">
        <v>174</v>
      </c>
      <c r="B192" s="147">
        <v>513</v>
      </c>
      <c r="C192" s="151" t="s">
        <v>1767</v>
      </c>
      <c r="D192" s="147">
        <v>2005</v>
      </c>
      <c r="E192" s="151" t="s">
        <v>955</v>
      </c>
      <c r="F192" s="147" t="s">
        <v>104</v>
      </c>
      <c r="G192" s="148">
        <v>1</v>
      </c>
    </row>
    <row r="193" spans="1:7">
      <c r="A193" s="139" t="s">
        <v>174</v>
      </c>
      <c r="B193" s="147">
        <v>520</v>
      </c>
      <c r="C193" s="151" t="s">
        <v>1768</v>
      </c>
      <c r="D193" s="147">
        <v>2005</v>
      </c>
      <c r="E193" s="151" t="s">
        <v>949</v>
      </c>
      <c r="F193" s="147" t="s">
        <v>104</v>
      </c>
      <c r="G193" s="148">
        <v>1</v>
      </c>
    </row>
    <row r="194" spans="1:7">
      <c r="A194" s="139" t="s">
        <v>174</v>
      </c>
      <c r="B194" s="147">
        <v>533</v>
      </c>
      <c r="C194" s="151" t="s">
        <v>1769</v>
      </c>
      <c r="D194" s="147">
        <v>2005</v>
      </c>
      <c r="E194" s="151" t="s">
        <v>921</v>
      </c>
      <c r="F194" s="147" t="s">
        <v>104</v>
      </c>
      <c r="G194" s="148">
        <v>1</v>
      </c>
    </row>
    <row r="195" spans="1:7">
      <c r="A195" s="139" t="s">
        <v>174</v>
      </c>
      <c r="B195" s="147">
        <v>534</v>
      </c>
      <c r="C195" s="151" t="s">
        <v>1770</v>
      </c>
      <c r="D195" s="147">
        <v>2005</v>
      </c>
      <c r="E195" s="151" t="s">
        <v>921</v>
      </c>
      <c r="F195" s="147" t="s">
        <v>104</v>
      </c>
      <c r="G195" s="148">
        <v>1</v>
      </c>
    </row>
    <row r="196" spans="1:7">
      <c r="A196" s="139" t="s">
        <v>174</v>
      </c>
      <c r="B196" s="147">
        <v>537</v>
      </c>
      <c r="C196" s="151" t="s">
        <v>1771</v>
      </c>
      <c r="D196" s="147">
        <v>2005</v>
      </c>
      <c r="E196" s="151" t="s">
        <v>921</v>
      </c>
      <c r="F196" s="147" t="s">
        <v>104</v>
      </c>
      <c r="G196" s="148">
        <v>1</v>
      </c>
    </row>
    <row r="197" spans="1:7">
      <c r="A197" s="139" t="s">
        <v>174</v>
      </c>
      <c r="B197" s="147">
        <v>540</v>
      </c>
      <c r="C197" s="151" t="s">
        <v>1772</v>
      </c>
      <c r="D197" s="147">
        <v>2005</v>
      </c>
      <c r="E197" s="151" t="s">
        <v>921</v>
      </c>
      <c r="F197" s="147" t="s">
        <v>104</v>
      </c>
      <c r="G197" s="148">
        <v>1</v>
      </c>
    </row>
    <row r="198" spans="1:7">
      <c r="A198" s="139" t="s">
        <v>174</v>
      </c>
      <c r="B198" s="147">
        <v>542</v>
      </c>
      <c r="C198" s="151" t="s">
        <v>1773</v>
      </c>
      <c r="D198" s="147">
        <v>2005</v>
      </c>
      <c r="E198" s="151" t="s">
        <v>921</v>
      </c>
      <c r="F198" s="147" t="s">
        <v>104</v>
      </c>
      <c r="G198" s="148">
        <v>1</v>
      </c>
    </row>
    <row r="199" spans="1:7">
      <c r="A199" s="139" t="s">
        <v>174</v>
      </c>
      <c r="B199" s="147">
        <v>545</v>
      </c>
      <c r="C199" s="151" t="s">
        <v>1774</v>
      </c>
      <c r="D199" s="147">
        <v>2005</v>
      </c>
      <c r="E199" s="151" t="s">
        <v>921</v>
      </c>
      <c r="F199" s="147" t="s">
        <v>104</v>
      </c>
      <c r="G199" s="148">
        <v>1</v>
      </c>
    </row>
    <row r="200" spans="1:7">
      <c r="A200" s="139" t="s">
        <v>174</v>
      </c>
      <c r="B200" s="147">
        <v>579</v>
      </c>
      <c r="C200" s="151" t="s">
        <v>1775</v>
      </c>
      <c r="D200" s="147">
        <v>2005</v>
      </c>
      <c r="E200" s="151" t="s">
        <v>857</v>
      </c>
      <c r="F200" s="147" t="s">
        <v>104</v>
      </c>
      <c r="G200" s="148">
        <v>1</v>
      </c>
    </row>
    <row r="201" spans="1:7">
      <c r="A201" s="139" t="s">
        <v>174</v>
      </c>
      <c r="B201" s="147">
        <v>730</v>
      </c>
      <c r="C201" s="151" t="s">
        <v>1776</v>
      </c>
      <c r="D201" s="147">
        <v>2005</v>
      </c>
      <c r="E201" s="151" t="s">
        <v>652</v>
      </c>
      <c r="F201" s="147" t="s">
        <v>104</v>
      </c>
      <c r="G201" s="148">
        <v>1</v>
      </c>
    </row>
    <row r="202" spans="1:7">
      <c r="A202" s="139" t="s">
        <v>174</v>
      </c>
      <c r="B202" s="147">
        <v>765</v>
      </c>
      <c r="C202" s="151" t="s">
        <v>1777</v>
      </c>
      <c r="D202" s="147">
        <v>2005</v>
      </c>
      <c r="E202" s="151" t="s">
        <v>579</v>
      </c>
      <c r="F202" s="147" t="s">
        <v>104</v>
      </c>
      <c r="G202" s="148">
        <v>1</v>
      </c>
    </row>
    <row r="203" spans="1:7">
      <c r="A203" s="139" t="s">
        <v>174</v>
      </c>
      <c r="B203" s="147">
        <v>766</v>
      </c>
      <c r="C203" s="151" t="s">
        <v>1778</v>
      </c>
      <c r="D203" s="147">
        <v>2005</v>
      </c>
      <c r="E203" s="151" t="s">
        <v>579</v>
      </c>
      <c r="F203" s="147" t="s">
        <v>104</v>
      </c>
      <c r="G203" s="148">
        <v>1</v>
      </c>
    </row>
    <row r="204" spans="1:7">
      <c r="A204" s="139" t="s">
        <v>174</v>
      </c>
      <c r="B204" s="147">
        <v>811</v>
      </c>
      <c r="C204" s="151" t="s">
        <v>1779</v>
      </c>
      <c r="D204" s="147">
        <v>2005</v>
      </c>
      <c r="E204" s="151" t="s">
        <v>438</v>
      </c>
      <c r="F204" s="147" t="s">
        <v>104</v>
      </c>
      <c r="G204" s="148">
        <v>1</v>
      </c>
    </row>
    <row r="205" spans="1:7">
      <c r="A205" s="139" t="s">
        <v>174</v>
      </c>
      <c r="B205" s="147">
        <v>826</v>
      </c>
      <c r="C205" s="151" t="s">
        <v>2590</v>
      </c>
      <c r="D205" s="147">
        <v>2005</v>
      </c>
      <c r="E205" s="151" t="s">
        <v>438</v>
      </c>
      <c r="F205" s="147" t="s">
        <v>104</v>
      </c>
      <c r="G205" s="148">
        <v>1</v>
      </c>
    </row>
    <row r="206" spans="1:7">
      <c r="A206" s="139" t="s">
        <v>174</v>
      </c>
      <c r="B206" s="147">
        <v>832</v>
      </c>
      <c r="C206" s="151" t="s">
        <v>1780</v>
      </c>
      <c r="D206" s="147">
        <v>2005</v>
      </c>
      <c r="E206" s="151" t="s">
        <v>438</v>
      </c>
      <c r="F206" s="147" t="s">
        <v>104</v>
      </c>
      <c r="G206" s="148">
        <v>1</v>
      </c>
    </row>
    <row r="207" spans="1:7">
      <c r="A207" s="139" t="s">
        <v>174</v>
      </c>
      <c r="B207" s="147">
        <v>846</v>
      </c>
      <c r="C207" s="151" t="s">
        <v>1781</v>
      </c>
      <c r="D207" s="147">
        <v>2005</v>
      </c>
      <c r="E207" s="151" t="s">
        <v>438</v>
      </c>
      <c r="F207" s="147" t="s">
        <v>104</v>
      </c>
      <c r="G207" s="148">
        <v>1</v>
      </c>
    </row>
    <row r="208" spans="1:7">
      <c r="A208" s="139" t="s">
        <v>174</v>
      </c>
      <c r="B208" s="147">
        <v>849</v>
      </c>
      <c r="C208" s="151" t="s">
        <v>1782</v>
      </c>
      <c r="D208" s="147">
        <v>2005</v>
      </c>
      <c r="E208" s="151" t="s">
        <v>438</v>
      </c>
      <c r="F208" s="147" t="s">
        <v>104</v>
      </c>
      <c r="G208" s="148">
        <v>1</v>
      </c>
    </row>
    <row r="209" spans="1:7">
      <c r="A209" s="139" t="s">
        <v>174</v>
      </c>
      <c r="B209" s="147">
        <v>948</v>
      </c>
      <c r="C209" s="151" t="s">
        <v>1783</v>
      </c>
      <c r="D209" s="147">
        <v>2005</v>
      </c>
      <c r="E209" s="151" t="s">
        <v>232</v>
      </c>
      <c r="F209" s="147" t="s">
        <v>104</v>
      </c>
      <c r="G209" s="148">
        <v>1</v>
      </c>
    </row>
    <row r="210" spans="1:7">
      <c r="A210" s="139" t="s">
        <v>174</v>
      </c>
      <c r="B210" s="147">
        <v>973</v>
      </c>
      <c r="C210" s="151" t="s">
        <v>2549</v>
      </c>
      <c r="D210" s="147">
        <v>2005</v>
      </c>
      <c r="E210" s="151" t="s">
        <v>1030</v>
      </c>
      <c r="F210" s="147" t="s">
        <v>104</v>
      </c>
      <c r="G210" s="148">
        <v>1</v>
      </c>
    </row>
    <row r="211" spans="1:7">
      <c r="A211" s="152" t="s">
        <v>175</v>
      </c>
      <c r="B211" s="153"/>
      <c r="C211" s="153"/>
      <c r="D211" s="153"/>
      <c r="E211" s="153"/>
      <c r="F211" s="153"/>
      <c r="G211" s="154">
        <v>60</v>
      </c>
    </row>
    <row r="212" spans="1:7">
      <c r="A212" s="139" t="s">
        <v>175</v>
      </c>
      <c r="B212" s="147">
        <v>22</v>
      </c>
      <c r="C212" s="151" t="s">
        <v>1784</v>
      </c>
      <c r="D212" s="147">
        <v>2006</v>
      </c>
      <c r="E212" s="151" t="s">
        <v>1548</v>
      </c>
      <c r="F212" s="147" t="s">
        <v>69</v>
      </c>
      <c r="G212" s="148">
        <v>1</v>
      </c>
    </row>
    <row r="213" spans="1:7">
      <c r="A213" s="139" t="s">
        <v>175</v>
      </c>
      <c r="B213" s="147">
        <v>23</v>
      </c>
      <c r="C213" s="151" t="s">
        <v>1785</v>
      </c>
      <c r="D213" s="147">
        <v>2006</v>
      </c>
      <c r="E213" s="151" t="s">
        <v>1548</v>
      </c>
      <c r="F213" s="147" t="s">
        <v>69</v>
      </c>
      <c r="G213" s="148">
        <v>1</v>
      </c>
    </row>
    <row r="214" spans="1:7">
      <c r="A214" s="139" t="s">
        <v>175</v>
      </c>
      <c r="B214" s="147">
        <v>26</v>
      </c>
      <c r="C214" s="151" t="s">
        <v>1786</v>
      </c>
      <c r="D214" s="147">
        <v>2006</v>
      </c>
      <c r="E214" s="151" t="s">
        <v>1548</v>
      </c>
      <c r="F214" s="147" t="s">
        <v>69</v>
      </c>
      <c r="G214" s="148">
        <v>1</v>
      </c>
    </row>
    <row r="215" spans="1:7">
      <c r="A215" s="139" t="s">
        <v>175</v>
      </c>
      <c r="B215" s="147">
        <v>135</v>
      </c>
      <c r="C215" s="151" t="s">
        <v>1787</v>
      </c>
      <c r="D215" s="147">
        <v>2007</v>
      </c>
      <c r="E215" s="151" t="s">
        <v>1438</v>
      </c>
      <c r="F215" s="147" t="s">
        <v>69</v>
      </c>
      <c r="G215" s="148">
        <v>1</v>
      </c>
    </row>
    <row r="216" spans="1:7">
      <c r="A216" s="139" t="s">
        <v>175</v>
      </c>
      <c r="B216" s="147">
        <v>138</v>
      </c>
      <c r="C216" s="151" t="s">
        <v>1788</v>
      </c>
      <c r="D216" s="147">
        <v>2007</v>
      </c>
      <c r="E216" s="151" t="s">
        <v>1438</v>
      </c>
      <c r="F216" s="147" t="s">
        <v>69</v>
      </c>
      <c r="G216" s="148">
        <v>1</v>
      </c>
    </row>
    <row r="217" spans="1:7">
      <c r="A217" s="139" t="s">
        <v>175</v>
      </c>
      <c r="B217" s="147">
        <v>179</v>
      </c>
      <c r="C217" s="151" t="s">
        <v>1789</v>
      </c>
      <c r="D217" s="147">
        <v>2006</v>
      </c>
      <c r="E217" s="151" t="s">
        <v>1355</v>
      </c>
      <c r="F217" s="147" t="s">
        <v>69</v>
      </c>
      <c r="G217" s="148">
        <v>1</v>
      </c>
    </row>
    <row r="218" spans="1:7">
      <c r="A218" s="139" t="s">
        <v>175</v>
      </c>
      <c r="B218" s="147">
        <v>189</v>
      </c>
      <c r="C218" s="151" t="s">
        <v>2591</v>
      </c>
      <c r="D218" s="147">
        <v>2006</v>
      </c>
      <c r="E218" s="151" t="s">
        <v>1355</v>
      </c>
      <c r="F218" s="147" t="s">
        <v>69</v>
      </c>
      <c r="G218" s="148">
        <v>1</v>
      </c>
    </row>
    <row r="219" spans="1:7">
      <c r="A219" s="139" t="s">
        <v>175</v>
      </c>
      <c r="B219" s="147">
        <v>197</v>
      </c>
      <c r="C219" s="151" t="s">
        <v>1790</v>
      </c>
      <c r="D219" s="147">
        <v>2006</v>
      </c>
      <c r="E219" s="151" t="s">
        <v>1355</v>
      </c>
      <c r="F219" s="147" t="s">
        <v>69</v>
      </c>
      <c r="G219" s="148">
        <v>1</v>
      </c>
    </row>
    <row r="220" spans="1:7">
      <c r="A220" s="139" t="s">
        <v>175</v>
      </c>
      <c r="B220" s="147">
        <v>240</v>
      </c>
      <c r="C220" s="151" t="s">
        <v>1791</v>
      </c>
      <c r="D220" s="147">
        <v>2007</v>
      </c>
      <c r="E220" s="151" t="s">
        <v>1318</v>
      </c>
      <c r="F220" s="147" t="s">
        <v>69</v>
      </c>
      <c r="G220" s="148">
        <v>1</v>
      </c>
    </row>
    <row r="221" spans="1:7">
      <c r="A221" s="139" t="s">
        <v>175</v>
      </c>
      <c r="B221" s="147">
        <v>250</v>
      </c>
      <c r="C221" s="151" t="s">
        <v>1792</v>
      </c>
      <c r="D221" s="147">
        <v>2006</v>
      </c>
      <c r="E221" s="151" t="s">
        <v>1290</v>
      </c>
      <c r="F221" s="147" t="s">
        <v>69</v>
      </c>
      <c r="G221" s="148">
        <v>1</v>
      </c>
    </row>
    <row r="222" spans="1:7">
      <c r="A222" s="139" t="s">
        <v>175</v>
      </c>
      <c r="B222" s="147">
        <v>263</v>
      </c>
      <c r="C222" s="151" t="s">
        <v>1793</v>
      </c>
      <c r="D222" s="147">
        <v>2006</v>
      </c>
      <c r="E222" s="151" t="s">
        <v>1290</v>
      </c>
      <c r="F222" s="147" t="s">
        <v>69</v>
      </c>
      <c r="G222" s="148">
        <v>1</v>
      </c>
    </row>
    <row r="223" spans="1:7">
      <c r="A223" s="139" t="s">
        <v>175</v>
      </c>
      <c r="B223" s="147">
        <v>266</v>
      </c>
      <c r="C223" s="151" t="s">
        <v>1794</v>
      </c>
      <c r="D223" s="147">
        <v>2006</v>
      </c>
      <c r="E223" s="151" t="s">
        <v>1283</v>
      </c>
      <c r="F223" s="147" t="s">
        <v>69</v>
      </c>
      <c r="G223" s="148">
        <v>1</v>
      </c>
    </row>
    <row r="224" spans="1:7">
      <c r="A224" s="139" t="s">
        <v>175</v>
      </c>
      <c r="B224" s="147">
        <v>267</v>
      </c>
      <c r="C224" s="151" t="s">
        <v>1795</v>
      </c>
      <c r="D224" s="147">
        <v>2006</v>
      </c>
      <c r="E224" s="151" t="s">
        <v>1283</v>
      </c>
      <c r="F224" s="147" t="s">
        <v>69</v>
      </c>
      <c r="G224" s="148">
        <v>1</v>
      </c>
    </row>
    <row r="225" spans="1:7">
      <c r="A225" s="139" t="s">
        <v>175</v>
      </c>
      <c r="B225" s="147">
        <v>275</v>
      </c>
      <c r="C225" s="151" t="s">
        <v>1796</v>
      </c>
      <c r="D225" s="147">
        <v>2007</v>
      </c>
      <c r="E225" s="151" t="s">
        <v>1269</v>
      </c>
      <c r="F225" s="147" t="s">
        <v>69</v>
      </c>
      <c r="G225" s="148">
        <v>1</v>
      </c>
    </row>
    <row r="226" spans="1:7">
      <c r="A226" s="139" t="s">
        <v>175</v>
      </c>
      <c r="B226" s="147">
        <v>303</v>
      </c>
      <c r="C226" s="151" t="s">
        <v>1797</v>
      </c>
      <c r="D226" s="147">
        <v>2006</v>
      </c>
      <c r="E226" s="151" t="s">
        <v>1233</v>
      </c>
      <c r="F226" s="147" t="s">
        <v>69</v>
      </c>
      <c r="G226" s="148">
        <v>1</v>
      </c>
    </row>
    <row r="227" spans="1:7">
      <c r="A227" s="139" t="s">
        <v>175</v>
      </c>
      <c r="B227" s="147">
        <v>340</v>
      </c>
      <c r="C227" s="151" t="s">
        <v>1798</v>
      </c>
      <c r="D227" s="147">
        <v>2006</v>
      </c>
      <c r="E227" s="151" t="s">
        <v>1159</v>
      </c>
      <c r="F227" s="147" t="s">
        <v>69</v>
      </c>
      <c r="G227" s="148">
        <v>1</v>
      </c>
    </row>
    <row r="228" spans="1:7">
      <c r="A228" s="139" t="s">
        <v>175</v>
      </c>
      <c r="B228" s="147">
        <v>344</v>
      </c>
      <c r="C228" s="151" t="s">
        <v>1799</v>
      </c>
      <c r="D228" s="147">
        <v>2007</v>
      </c>
      <c r="E228" s="151" t="s">
        <v>1159</v>
      </c>
      <c r="F228" s="147" t="s">
        <v>69</v>
      </c>
      <c r="G228" s="148">
        <v>1</v>
      </c>
    </row>
    <row r="229" spans="1:7">
      <c r="A229" s="139" t="s">
        <v>175</v>
      </c>
      <c r="B229" s="147">
        <v>370</v>
      </c>
      <c r="C229" s="151" t="s">
        <v>1800</v>
      </c>
      <c r="D229" s="147">
        <v>2006</v>
      </c>
      <c r="E229" s="151" t="s">
        <v>1152</v>
      </c>
      <c r="F229" s="147" t="s">
        <v>69</v>
      </c>
      <c r="G229" s="148">
        <v>1</v>
      </c>
    </row>
    <row r="230" spans="1:7">
      <c r="A230" s="139" t="s">
        <v>175</v>
      </c>
      <c r="B230" s="147">
        <v>400</v>
      </c>
      <c r="C230" s="151" t="s">
        <v>1801</v>
      </c>
      <c r="D230" s="147">
        <v>2006</v>
      </c>
      <c r="E230" s="151" t="s">
        <v>1098</v>
      </c>
      <c r="F230" s="147" t="s">
        <v>69</v>
      </c>
      <c r="G230" s="148">
        <v>1</v>
      </c>
    </row>
    <row r="231" spans="1:7">
      <c r="A231" s="139" t="s">
        <v>175</v>
      </c>
      <c r="B231" s="147">
        <v>404</v>
      </c>
      <c r="C231" s="151" t="s">
        <v>1802</v>
      </c>
      <c r="D231" s="147">
        <v>2007</v>
      </c>
      <c r="E231" s="151" t="s">
        <v>1098</v>
      </c>
      <c r="F231" s="147" t="s">
        <v>69</v>
      </c>
      <c r="G231" s="148">
        <v>1</v>
      </c>
    </row>
    <row r="232" spans="1:7">
      <c r="A232" s="139" t="s">
        <v>175</v>
      </c>
      <c r="B232" s="147">
        <v>411</v>
      </c>
      <c r="C232" s="151" t="s">
        <v>2592</v>
      </c>
      <c r="D232" s="147">
        <v>2006</v>
      </c>
      <c r="E232" s="151" t="s">
        <v>1098</v>
      </c>
      <c r="F232" s="147" t="s">
        <v>69</v>
      </c>
      <c r="G232" s="148">
        <v>1</v>
      </c>
    </row>
    <row r="233" spans="1:7">
      <c r="A233" s="139" t="s">
        <v>175</v>
      </c>
      <c r="B233" s="147">
        <v>412</v>
      </c>
      <c r="C233" s="151" t="s">
        <v>1803</v>
      </c>
      <c r="D233" s="147">
        <v>2007</v>
      </c>
      <c r="E233" s="151" t="s">
        <v>1098</v>
      </c>
      <c r="F233" s="147" t="s">
        <v>69</v>
      </c>
      <c r="G233" s="148">
        <v>1</v>
      </c>
    </row>
    <row r="234" spans="1:7">
      <c r="A234" s="139" t="s">
        <v>175</v>
      </c>
      <c r="B234" s="147">
        <v>415</v>
      </c>
      <c r="C234" s="151" t="s">
        <v>2593</v>
      </c>
      <c r="D234" s="147">
        <v>2006</v>
      </c>
      <c r="E234" s="151" t="s">
        <v>1098</v>
      </c>
      <c r="F234" s="147" t="s">
        <v>69</v>
      </c>
      <c r="G234" s="148">
        <v>1</v>
      </c>
    </row>
    <row r="235" spans="1:7">
      <c r="A235" s="139" t="s">
        <v>175</v>
      </c>
      <c r="B235" s="147">
        <v>418</v>
      </c>
      <c r="C235" s="151" t="s">
        <v>1804</v>
      </c>
      <c r="D235" s="147">
        <v>2006</v>
      </c>
      <c r="E235" s="151" t="s">
        <v>1094</v>
      </c>
      <c r="F235" s="147" t="s">
        <v>69</v>
      </c>
      <c r="G235" s="148">
        <v>1</v>
      </c>
    </row>
    <row r="236" spans="1:7">
      <c r="A236" s="139" t="s">
        <v>175</v>
      </c>
      <c r="B236" s="147">
        <v>438</v>
      </c>
      <c r="C236" s="151" t="s">
        <v>1805</v>
      </c>
      <c r="D236" s="147">
        <v>2006</v>
      </c>
      <c r="E236" s="151" t="s">
        <v>1060</v>
      </c>
      <c r="F236" s="147" t="s">
        <v>69</v>
      </c>
      <c r="G236" s="148">
        <v>1</v>
      </c>
    </row>
    <row r="237" spans="1:7">
      <c r="A237" s="139" t="s">
        <v>175</v>
      </c>
      <c r="B237" s="147">
        <v>449</v>
      </c>
      <c r="C237" s="151" t="s">
        <v>1806</v>
      </c>
      <c r="D237" s="147">
        <v>2006</v>
      </c>
      <c r="E237" s="151" t="s">
        <v>1030</v>
      </c>
      <c r="F237" s="147" t="s">
        <v>69</v>
      </c>
      <c r="G237" s="148">
        <v>1</v>
      </c>
    </row>
    <row r="238" spans="1:7">
      <c r="A238" s="139" t="s">
        <v>175</v>
      </c>
      <c r="B238" s="147">
        <v>457</v>
      </c>
      <c r="C238" s="151" t="s">
        <v>1807</v>
      </c>
      <c r="D238" s="147">
        <v>2007</v>
      </c>
      <c r="E238" s="151" t="s">
        <v>1030</v>
      </c>
      <c r="F238" s="147" t="s">
        <v>69</v>
      </c>
      <c r="G238" s="148">
        <v>1</v>
      </c>
    </row>
    <row r="239" spans="1:7">
      <c r="A239" s="139" t="s">
        <v>175</v>
      </c>
      <c r="B239" s="147">
        <v>458</v>
      </c>
      <c r="C239" s="151" t="s">
        <v>1808</v>
      </c>
      <c r="D239" s="147">
        <v>2007</v>
      </c>
      <c r="E239" s="151" t="s">
        <v>1030</v>
      </c>
      <c r="F239" s="147" t="s">
        <v>69</v>
      </c>
      <c r="G239" s="148">
        <v>1</v>
      </c>
    </row>
    <row r="240" spans="1:7">
      <c r="A240" s="139" t="s">
        <v>175</v>
      </c>
      <c r="B240" s="147">
        <v>475</v>
      </c>
      <c r="C240" s="151" t="s">
        <v>1809</v>
      </c>
      <c r="D240" s="147">
        <v>2007</v>
      </c>
      <c r="E240" s="151" t="s">
        <v>1006</v>
      </c>
      <c r="F240" s="147" t="s">
        <v>69</v>
      </c>
      <c r="G240" s="148">
        <v>1</v>
      </c>
    </row>
    <row r="241" spans="1:7">
      <c r="A241" s="139" t="s">
        <v>175</v>
      </c>
      <c r="B241" s="147">
        <v>482</v>
      </c>
      <c r="C241" s="151" t="s">
        <v>1810</v>
      </c>
      <c r="D241" s="147">
        <v>2006</v>
      </c>
      <c r="E241" s="151" t="s">
        <v>1006</v>
      </c>
      <c r="F241" s="147" t="s">
        <v>69</v>
      </c>
      <c r="G241" s="148">
        <v>1</v>
      </c>
    </row>
    <row r="242" spans="1:7">
      <c r="A242" s="139" t="s">
        <v>175</v>
      </c>
      <c r="B242" s="147">
        <v>488</v>
      </c>
      <c r="C242" s="151" t="s">
        <v>1811</v>
      </c>
      <c r="D242" s="147">
        <v>2007</v>
      </c>
      <c r="E242" s="151" t="s">
        <v>1003</v>
      </c>
      <c r="F242" s="147" t="s">
        <v>69</v>
      </c>
      <c r="G242" s="148">
        <v>1</v>
      </c>
    </row>
    <row r="243" spans="1:7">
      <c r="A243" s="139" t="s">
        <v>175</v>
      </c>
      <c r="B243" s="147">
        <v>535</v>
      </c>
      <c r="C243" s="151" t="s">
        <v>1812</v>
      </c>
      <c r="D243" s="147">
        <v>2006</v>
      </c>
      <c r="E243" s="151" t="s">
        <v>921</v>
      </c>
      <c r="F243" s="147" t="s">
        <v>69</v>
      </c>
      <c r="G243" s="148">
        <v>1</v>
      </c>
    </row>
    <row r="244" spans="1:7">
      <c r="A244" s="139" t="s">
        <v>175</v>
      </c>
      <c r="B244" s="147">
        <v>541</v>
      </c>
      <c r="C244" s="151" t="s">
        <v>1813</v>
      </c>
      <c r="D244" s="147">
        <v>2007</v>
      </c>
      <c r="E244" s="151" t="s">
        <v>921</v>
      </c>
      <c r="F244" s="147" t="s">
        <v>69</v>
      </c>
      <c r="G244" s="148">
        <v>1</v>
      </c>
    </row>
    <row r="245" spans="1:7">
      <c r="A245" s="139" t="s">
        <v>175</v>
      </c>
      <c r="B245" s="147">
        <v>543</v>
      </c>
      <c r="C245" s="151" t="s">
        <v>1814</v>
      </c>
      <c r="D245" s="147">
        <v>2007</v>
      </c>
      <c r="E245" s="151" t="s">
        <v>921</v>
      </c>
      <c r="F245" s="147" t="s">
        <v>69</v>
      </c>
      <c r="G245" s="148">
        <v>1</v>
      </c>
    </row>
    <row r="246" spans="1:7">
      <c r="A246" s="139" t="s">
        <v>175</v>
      </c>
      <c r="B246" s="147">
        <v>546</v>
      </c>
      <c r="C246" s="151" t="s">
        <v>1815</v>
      </c>
      <c r="D246" s="147">
        <v>2006</v>
      </c>
      <c r="E246" s="151" t="s">
        <v>921</v>
      </c>
      <c r="F246" s="147" t="s">
        <v>69</v>
      </c>
      <c r="G246" s="148">
        <v>1</v>
      </c>
    </row>
    <row r="247" spans="1:7">
      <c r="A247" s="139" t="s">
        <v>175</v>
      </c>
      <c r="B247" s="147">
        <v>547</v>
      </c>
      <c r="C247" s="151" t="s">
        <v>1816</v>
      </c>
      <c r="D247" s="147">
        <v>2007</v>
      </c>
      <c r="E247" s="151" t="s">
        <v>921</v>
      </c>
      <c r="F247" s="147" t="s">
        <v>69</v>
      </c>
      <c r="G247" s="148">
        <v>1</v>
      </c>
    </row>
    <row r="248" spans="1:7">
      <c r="A248" s="139" t="s">
        <v>175</v>
      </c>
      <c r="B248" s="147">
        <v>813</v>
      </c>
      <c r="C248" s="151" t="s">
        <v>1817</v>
      </c>
      <c r="D248" s="147">
        <v>2007</v>
      </c>
      <c r="E248" s="151" t="s">
        <v>438</v>
      </c>
      <c r="F248" s="147" t="s">
        <v>69</v>
      </c>
      <c r="G248" s="148">
        <v>1</v>
      </c>
    </row>
    <row r="249" spans="1:7">
      <c r="A249" s="139" t="s">
        <v>175</v>
      </c>
      <c r="B249" s="147">
        <v>828</v>
      </c>
      <c r="C249" s="151" t="s">
        <v>1818</v>
      </c>
      <c r="D249" s="147">
        <v>2007</v>
      </c>
      <c r="E249" s="151" t="s">
        <v>438</v>
      </c>
      <c r="F249" s="147" t="s">
        <v>69</v>
      </c>
      <c r="G249" s="148">
        <v>1</v>
      </c>
    </row>
    <row r="250" spans="1:7">
      <c r="A250" s="139" t="s">
        <v>175</v>
      </c>
      <c r="B250" s="147">
        <v>839</v>
      </c>
      <c r="C250" s="151" t="s">
        <v>2594</v>
      </c>
      <c r="D250" s="147">
        <v>2006</v>
      </c>
      <c r="E250" s="151" t="s">
        <v>438</v>
      </c>
      <c r="F250" s="147" t="s">
        <v>69</v>
      </c>
      <c r="G250" s="148">
        <v>1</v>
      </c>
    </row>
    <row r="251" spans="1:7">
      <c r="A251" s="139" t="s">
        <v>175</v>
      </c>
      <c r="B251" s="147">
        <v>855</v>
      </c>
      <c r="C251" s="151" t="s">
        <v>1819</v>
      </c>
      <c r="D251" s="147">
        <v>2006</v>
      </c>
      <c r="E251" s="151" t="s">
        <v>438</v>
      </c>
      <c r="F251" s="147" t="s">
        <v>69</v>
      </c>
      <c r="G251" s="148">
        <v>1</v>
      </c>
    </row>
    <row r="252" spans="1:7">
      <c r="A252" s="139" t="s">
        <v>175</v>
      </c>
      <c r="B252" s="147">
        <v>863</v>
      </c>
      <c r="C252" s="151" t="s">
        <v>1820</v>
      </c>
      <c r="D252" s="147">
        <v>2006</v>
      </c>
      <c r="E252" s="151" t="s">
        <v>35</v>
      </c>
      <c r="F252" s="147" t="s">
        <v>69</v>
      </c>
      <c r="G252" s="148">
        <v>1</v>
      </c>
    </row>
    <row r="253" spans="1:7">
      <c r="A253" s="139" t="s">
        <v>175</v>
      </c>
      <c r="B253" s="147">
        <v>867</v>
      </c>
      <c r="C253" s="151" t="s">
        <v>1821</v>
      </c>
      <c r="D253" s="147">
        <v>2006</v>
      </c>
      <c r="E253" s="151" t="s">
        <v>35</v>
      </c>
      <c r="F253" s="147" t="s">
        <v>69</v>
      </c>
      <c r="G253" s="148">
        <v>1</v>
      </c>
    </row>
    <row r="254" spans="1:7">
      <c r="A254" s="139" t="s">
        <v>175</v>
      </c>
      <c r="B254" s="147">
        <v>870</v>
      </c>
      <c r="C254" s="151" t="s">
        <v>1822</v>
      </c>
      <c r="D254" s="147">
        <v>2006</v>
      </c>
      <c r="E254" s="151" t="s">
        <v>35</v>
      </c>
      <c r="F254" s="147" t="s">
        <v>69</v>
      </c>
      <c r="G254" s="148">
        <v>1</v>
      </c>
    </row>
    <row r="255" spans="1:7">
      <c r="A255" s="139" t="s">
        <v>175</v>
      </c>
      <c r="B255" s="147">
        <v>871</v>
      </c>
      <c r="C255" s="151" t="s">
        <v>1823</v>
      </c>
      <c r="D255" s="147">
        <v>2007</v>
      </c>
      <c r="E255" s="151" t="s">
        <v>35</v>
      </c>
      <c r="F255" s="147" t="s">
        <v>69</v>
      </c>
      <c r="G255" s="148">
        <v>1</v>
      </c>
    </row>
    <row r="256" spans="1:7">
      <c r="A256" s="139" t="s">
        <v>175</v>
      </c>
      <c r="B256" s="147">
        <v>872</v>
      </c>
      <c r="C256" s="151" t="s">
        <v>1824</v>
      </c>
      <c r="D256" s="147">
        <v>2007</v>
      </c>
      <c r="E256" s="151" t="s">
        <v>35</v>
      </c>
      <c r="F256" s="147" t="s">
        <v>69</v>
      </c>
      <c r="G256" s="148">
        <v>1</v>
      </c>
    </row>
    <row r="257" spans="1:7">
      <c r="A257" s="139" t="s">
        <v>175</v>
      </c>
      <c r="B257" s="147">
        <v>881</v>
      </c>
      <c r="C257" s="151" t="s">
        <v>1825</v>
      </c>
      <c r="D257" s="147">
        <v>2006</v>
      </c>
      <c r="E257" s="151" t="s">
        <v>35</v>
      </c>
      <c r="F257" s="147" t="s">
        <v>69</v>
      </c>
      <c r="G257" s="148">
        <v>1</v>
      </c>
    </row>
    <row r="258" spans="1:7">
      <c r="A258" s="139" t="s">
        <v>175</v>
      </c>
      <c r="B258" s="147">
        <v>887</v>
      </c>
      <c r="C258" s="151" t="s">
        <v>1826</v>
      </c>
      <c r="D258" s="147">
        <v>2006</v>
      </c>
      <c r="E258" s="151" t="s">
        <v>35</v>
      </c>
      <c r="F258" s="147" t="s">
        <v>69</v>
      </c>
      <c r="G258" s="148">
        <v>1</v>
      </c>
    </row>
    <row r="259" spans="1:7">
      <c r="A259" s="139" t="s">
        <v>175</v>
      </c>
      <c r="B259" s="147">
        <v>890</v>
      </c>
      <c r="C259" s="151" t="s">
        <v>1827</v>
      </c>
      <c r="D259" s="147">
        <v>2006</v>
      </c>
      <c r="E259" s="151" t="s">
        <v>35</v>
      </c>
      <c r="F259" s="147" t="s">
        <v>69</v>
      </c>
      <c r="G259" s="148">
        <v>1</v>
      </c>
    </row>
    <row r="260" spans="1:7">
      <c r="A260" s="139" t="s">
        <v>175</v>
      </c>
      <c r="B260" s="147">
        <v>907</v>
      </c>
      <c r="C260" s="151" t="s">
        <v>1828</v>
      </c>
      <c r="D260" s="147">
        <v>2006</v>
      </c>
      <c r="E260" s="151" t="s">
        <v>289</v>
      </c>
      <c r="F260" s="147" t="s">
        <v>69</v>
      </c>
      <c r="G260" s="148">
        <v>1</v>
      </c>
    </row>
    <row r="261" spans="1:7">
      <c r="A261" s="139" t="s">
        <v>175</v>
      </c>
      <c r="B261" s="147">
        <v>912</v>
      </c>
      <c r="C261" s="151" t="s">
        <v>1829</v>
      </c>
      <c r="D261" s="147">
        <v>2007</v>
      </c>
      <c r="E261" s="151" t="s">
        <v>289</v>
      </c>
      <c r="F261" s="147" t="s">
        <v>69</v>
      </c>
      <c r="G261" s="148">
        <v>1</v>
      </c>
    </row>
    <row r="262" spans="1:7">
      <c r="A262" s="139" t="s">
        <v>175</v>
      </c>
      <c r="B262" s="147">
        <v>920</v>
      </c>
      <c r="C262" s="151" t="s">
        <v>1830</v>
      </c>
      <c r="D262" s="147">
        <v>2007</v>
      </c>
      <c r="E262" s="151" t="s">
        <v>289</v>
      </c>
      <c r="F262" s="147" t="s">
        <v>69</v>
      </c>
      <c r="G262" s="148">
        <v>1</v>
      </c>
    </row>
    <row r="263" spans="1:7">
      <c r="A263" s="139" t="s">
        <v>175</v>
      </c>
      <c r="B263" s="147">
        <v>926</v>
      </c>
      <c r="C263" s="151" t="s">
        <v>1831</v>
      </c>
      <c r="D263" s="147">
        <v>2007</v>
      </c>
      <c r="E263" s="151" t="s">
        <v>289</v>
      </c>
      <c r="F263" s="147" t="s">
        <v>69</v>
      </c>
      <c r="G263" s="148">
        <v>1</v>
      </c>
    </row>
    <row r="264" spans="1:7">
      <c r="A264" s="139" t="s">
        <v>175</v>
      </c>
      <c r="B264" s="147">
        <v>927</v>
      </c>
      <c r="C264" s="151" t="s">
        <v>1832</v>
      </c>
      <c r="D264" s="147">
        <v>2006</v>
      </c>
      <c r="E264" s="151" t="s">
        <v>289</v>
      </c>
      <c r="F264" s="147" t="s">
        <v>69</v>
      </c>
      <c r="G264" s="148">
        <v>1</v>
      </c>
    </row>
    <row r="265" spans="1:7">
      <c r="A265" s="139" t="s">
        <v>175</v>
      </c>
      <c r="B265" s="147">
        <v>941</v>
      </c>
      <c r="C265" s="151" t="s">
        <v>1833</v>
      </c>
      <c r="D265" s="147">
        <v>2007</v>
      </c>
      <c r="E265" s="151" t="s">
        <v>273</v>
      </c>
      <c r="F265" s="147" t="s">
        <v>69</v>
      </c>
      <c r="G265" s="148">
        <v>1</v>
      </c>
    </row>
    <row r="266" spans="1:7">
      <c r="A266" s="139" t="s">
        <v>175</v>
      </c>
      <c r="B266" s="147">
        <v>949</v>
      </c>
      <c r="C266" s="151" t="s">
        <v>1834</v>
      </c>
      <c r="D266" s="147">
        <v>2007</v>
      </c>
      <c r="E266" s="151" t="s">
        <v>232</v>
      </c>
      <c r="F266" s="147" t="s">
        <v>69</v>
      </c>
      <c r="G266" s="148">
        <v>1</v>
      </c>
    </row>
    <row r="267" spans="1:7">
      <c r="A267" s="139" t="s">
        <v>175</v>
      </c>
      <c r="B267" s="147">
        <v>951</v>
      </c>
      <c r="C267" s="151" t="s">
        <v>1835</v>
      </c>
      <c r="D267" s="147">
        <v>2007</v>
      </c>
      <c r="E267" s="151" t="s">
        <v>232</v>
      </c>
      <c r="F267" s="147" t="s">
        <v>69</v>
      </c>
      <c r="G267" s="148">
        <v>1</v>
      </c>
    </row>
    <row r="268" spans="1:7">
      <c r="A268" s="139" t="s">
        <v>175</v>
      </c>
      <c r="B268" s="147">
        <v>952</v>
      </c>
      <c r="C268" s="151" t="s">
        <v>1836</v>
      </c>
      <c r="D268" s="147">
        <v>2007</v>
      </c>
      <c r="E268" s="151" t="s">
        <v>232</v>
      </c>
      <c r="F268" s="147" t="s">
        <v>69</v>
      </c>
      <c r="G268" s="148">
        <v>1</v>
      </c>
    </row>
    <row r="269" spans="1:7">
      <c r="A269" s="139" t="s">
        <v>175</v>
      </c>
      <c r="B269" s="147">
        <v>954</v>
      </c>
      <c r="C269" s="151" t="s">
        <v>1837</v>
      </c>
      <c r="D269" s="147">
        <v>2007</v>
      </c>
      <c r="E269" s="151" t="s">
        <v>232</v>
      </c>
      <c r="F269" s="147" t="s">
        <v>69</v>
      </c>
      <c r="G269" s="148">
        <v>1</v>
      </c>
    </row>
    <row r="270" spans="1:7">
      <c r="A270" s="139" t="s">
        <v>175</v>
      </c>
      <c r="B270" s="147">
        <v>958</v>
      </c>
      <c r="C270" s="151" t="s">
        <v>1838</v>
      </c>
      <c r="D270" s="147">
        <v>2006</v>
      </c>
      <c r="E270" s="151" t="s">
        <v>232</v>
      </c>
      <c r="F270" s="147" t="s">
        <v>69</v>
      </c>
      <c r="G270" s="148">
        <v>1</v>
      </c>
    </row>
    <row r="271" spans="1:7">
      <c r="A271" s="139" t="s">
        <v>175</v>
      </c>
      <c r="B271" s="147">
        <v>974</v>
      </c>
      <c r="C271" s="151" t="s">
        <v>2550</v>
      </c>
      <c r="D271" s="147">
        <v>2007</v>
      </c>
      <c r="E271" s="151" t="s">
        <v>1030</v>
      </c>
      <c r="F271" s="147" t="s">
        <v>69</v>
      </c>
      <c r="G271" s="148">
        <v>1</v>
      </c>
    </row>
    <row r="272" spans="1:7">
      <c r="A272" s="152" t="s">
        <v>176</v>
      </c>
      <c r="B272" s="153"/>
      <c r="C272" s="153"/>
      <c r="D272" s="153"/>
      <c r="E272" s="153"/>
      <c r="F272" s="153"/>
      <c r="G272" s="154">
        <v>42</v>
      </c>
    </row>
    <row r="273" spans="1:7">
      <c r="A273" s="139" t="s">
        <v>176</v>
      </c>
      <c r="B273" s="147">
        <v>41</v>
      </c>
      <c r="C273" s="151" t="s">
        <v>1839</v>
      </c>
      <c r="D273" s="147">
        <v>2006</v>
      </c>
      <c r="E273" s="151" t="s">
        <v>1476</v>
      </c>
      <c r="F273" s="147" t="s">
        <v>65</v>
      </c>
      <c r="G273" s="148">
        <v>1</v>
      </c>
    </row>
    <row r="274" spans="1:7">
      <c r="A274" s="139" t="s">
        <v>176</v>
      </c>
      <c r="B274" s="147">
        <v>77</v>
      </c>
      <c r="C274" s="151" t="s">
        <v>1840</v>
      </c>
      <c r="D274" s="147">
        <v>2006</v>
      </c>
      <c r="E274" s="151" t="s">
        <v>1476</v>
      </c>
      <c r="F274" s="147" t="s">
        <v>65</v>
      </c>
      <c r="G274" s="148">
        <v>1</v>
      </c>
    </row>
    <row r="275" spans="1:7">
      <c r="A275" s="139" t="s">
        <v>176</v>
      </c>
      <c r="B275" s="147">
        <v>113</v>
      </c>
      <c r="C275" s="151" t="s">
        <v>1841</v>
      </c>
      <c r="D275" s="147">
        <v>2007</v>
      </c>
      <c r="E275" s="151" t="s">
        <v>1476</v>
      </c>
      <c r="F275" s="147" t="s">
        <v>65</v>
      </c>
      <c r="G275" s="148">
        <v>1</v>
      </c>
    </row>
    <row r="276" spans="1:7">
      <c r="A276" s="139" t="s">
        <v>176</v>
      </c>
      <c r="B276" s="147">
        <v>206</v>
      </c>
      <c r="C276" s="151" t="s">
        <v>1842</v>
      </c>
      <c r="D276" s="147">
        <v>2006</v>
      </c>
      <c r="E276" s="151" t="s">
        <v>1355</v>
      </c>
      <c r="F276" s="147" t="s">
        <v>65</v>
      </c>
      <c r="G276" s="148">
        <v>1</v>
      </c>
    </row>
    <row r="277" spans="1:7">
      <c r="A277" s="139" t="s">
        <v>176</v>
      </c>
      <c r="B277" s="147">
        <v>214</v>
      </c>
      <c r="C277" s="151" t="s">
        <v>1843</v>
      </c>
      <c r="D277" s="147">
        <v>2006</v>
      </c>
      <c r="E277" s="151" t="s">
        <v>1355</v>
      </c>
      <c r="F277" s="147" t="s">
        <v>65</v>
      </c>
      <c r="G277" s="148">
        <v>1</v>
      </c>
    </row>
    <row r="278" spans="1:7">
      <c r="A278" s="139" t="s">
        <v>176</v>
      </c>
      <c r="B278" s="147">
        <v>316</v>
      </c>
      <c r="C278" s="151" t="s">
        <v>1844</v>
      </c>
      <c r="D278" s="147">
        <v>2007</v>
      </c>
      <c r="E278" s="151" t="s">
        <v>1224</v>
      </c>
      <c r="F278" s="147" t="s">
        <v>65</v>
      </c>
      <c r="G278" s="148">
        <v>1</v>
      </c>
    </row>
    <row r="279" spans="1:7">
      <c r="A279" s="139" t="s">
        <v>176</v>
      </c>
      <c r="B279" s="147">
        <v>334</v>
      </c>
      <c r="C279" s="151" t="s">
        <v>1845</v>
      </c>
      <c r="D279" s="147">
        <v>2007</v>
      </c>
      <c r="E279" s="151" t="s">
        <v>1159</v>
      </c>
      <c r="F279" s="147" t="s">
        <v>65</v>
      </c>
      <c r="G279" s="148">
        <v>1</v>
      </c>
    </row>
    <row r="280" spans="1:7">
      <c r="A280" s="139" t="s">
        <v>176</v>
      </c>
      <c r="B280" s="147">
        <v>365</v>
      </c>
      <c r="C280" s="151" t="s">
        <v>1846</v>
      </c>
      <c r="D280" s="147">
        <v>2007</v>
      </c>
      <c r="E280" s="151" t="s">
        <v>1159</v>
      </c>
      <c r="F280" s="147" t="s">
        <v>65</v>
      </c>
      <c r="G280" s="148">
        <v>1</v>
      </c>
    </row>
    <row r="281" spans="1:7">
      <c r="A281" s="139" t="s">
        <v>176</v>
      </c>
      <c r="B281" s="147">
        <v>406</v>
      </c>
      <c r="C281" s="151" t="s">
        <v>1847</v>
      </c>
      <c r="D281" s="147">
        <v>2007</v>
      </c>
      <c r="E281" s="151" t="s">
        <v>1098</v>
      </c>
      <c r="F281" s="147" t="s">
        <v>65</v>
      </c>
      <c r="G281" s="148">
        <v>1</v>
      </c>
    </row>
    <row r="282" spans="1:7">
      <c r="A282" s="139" t="s">
        <v>176</v>
      </c>
      <c r="B282" s="147">
        <v>407</v>
      </c>
      <c r="C282" s="151" t="s">
        <v>1848</v>
      </c>
      <c r="D282" s="147">
        <v>2007</v>
      </c>
      <c r="E282" s="151" t="s">
        <v>1098</v>
      </c>
      <c r="F282" s="147" t="s">
        <v>65</v>
      </c>
      <c r="G282" s="148">
        <v>1</v>
      </c>
    </row>
    <row r="283" spans="1:7">
      <c r="A283" s="139" t="s">
        <v>176</v>
      </c>
      <c r="B283" s="147">
        <v>409</v>
      </c>
      <c r="C283" s="151" t="s">
        <v>1849</v>
      </c>
      <c r="D283" s="147">
        <v>2007</v>
      </c>
      <c r="E283" s="151" t="s">
        <v>1098</v>
      </c>
      <c r="F283" s="147" t="s">
        <v>65</v>
      </c>
      <c r="G283" s="148">
        <v>1</v>
      </c>
    </row>
    <row r="284" spans="1:7">
      <c r="A284" s="139" t="s">
        <v>176</v>
      </c>
      <c r="B284" s="147">
        <v>413</v>
      </c>
      <c r="C284" s="151" t="s">
        <v>1850</v>
      </c>
      <c r="D284" s="147">
        <v>2007</v>
      </c>
      <c r="E284" s="151" t="s">
        <v>1098</v>
      </c>
      <c r="F284" s="147" t="s">
        <v>65</v>
      </c>
      <c r="G284" s="148">
        <v>1</v>
      </c>
    </row>
    <row r="285" spans="1:7">
      <c r="A285" s="139" t="s">
        <v>176</v>
      </c>
      <c r="B285" s="147">
        <v>444</v>
      </c>
      <c r="C285" s="151" t="s">
        <v>1851</v>
      </c>
      <c r="D285" s="147">
        <v>2006</v>
      </c>
      <c r="E285" s="151" t="s">
        <v>1060</v>
      </c>
      <c r="F285" s="147" t="s">
        <v>65</v>
      </c>
      <c r="G285" s="148">
        <v>1</v>
      </c>
    </row>
    <row r="286" spans="1:7">
      <c r="A286" s="139" t="s">
        <v>176</v>
      </c>
      <c r="B286" s="147">
        <v>447</v>
      </c>
      <c r="C286" s="151" t="s">
        <v>1852</v>
      </c>
      <c r="D286" s="147">
        <v>2007</v>
      </c>
      <c r="E286" s="151" t="s">
        <v>1030</v>
      </c>
      <c r="F286" s="147" t="s">
        <v>65</v>
      </c>
      <c r="G286" s="148">
        <v>1</v>
      </c>
    </row>
    <row r="287" spans="1:7">
      <c r="A287" s="139" t="s">
        <v>176</v>
      </c>
      <c r="B287" s="147">
        <v>450</v>
      </c>
      <c r="C287" s="151" t="s">
        <v>1853</v>
      </c>
      <c r="D287" s="147">
        <v>2006</v>
      </c>
      <c r="E287" s="151" t="s">
        <v>1030</v>
      </c>
      <c r="F287" s="147" t="s">
        <v>65</v>
      </c>
      <c r="G287" s="148">
        <v>1</v>
      </c>
    </row>
    <row r="288" spans="1:7">
      <c r="A288" s="139" t="s">
        <v>176</v>
      </c>
      <c r="B288" s="147">
        <v>461</v>
      </c>
      <c r="C288" s="151" t="s">
        <v>1854</v>
      </c>
      <c r="D288" s="147">
        <v>2006</v>
      </c>
      <c r="E288" s="151" t="s">
        <v>1030</v>
      </c>
      <c r="F288" s="147" t="s">
        <v>65</v>
      </c>
      <c r="G288" s="148">
        <v>1</v>
      </c>
    </row>
    <row r="289" spans="1:7">
      <c r="A289" s="139" t="s">
        <v>176</v>
      </c>
      <c r="B289" s="147">
        <v>468</v>
      </c>
      <c r="C289" s="151" t="s">
        <v>1855</v>
      </c>
      <c r="D289" s="147">
        <v>2006</v>
      </c>
      <c r="E289" s="151" t="s">
        <v>1030</v>
      </c>
      <c r="F289" s="147" t="s">
        <v>65</v>
      </c>
      <c r="G289" s="148">
        <v>1</v>
      </c>
    </row>
    <row r="290" spans="1:7">
      <c r="A290" s="139" t="s">
        <v>176</v>
      </c>
      <c r="B290" s="147">
        <v>490</v>
      </c>
      <c r="C290" s="151" t="s">
        <v>1856</v>
      </c>
      <c r="D290" s="147">
        <v>2006</v>
      </c>
      <c r="E290" s="151" t="s">
        <v>1000</v>
      </c>
      <c r="F290" s="147" t="s">
        <v>65</v>
      </c>
      <c r="G290" s="148">
        <v>1</v>
      </c>
    </row>
    <row r="291" spans="1:7">
      <c r="A291" s="139" t="s">
        <v>176</v>
      </c>
      <c r="B291" s="147">
        <v>568</v>
      </c>
      <c r="C291" s="151" t="s">
        <v>1857</v>
      </c>
      <c r="D291" s="147">
        <v>2007</v>
      </c>
      <c r="E291" s="151" t="s">
        <v>857</v>
      </c>
      <c r="F291" s="147" t="s">
        <v>65</v>
      </c>
      <c r="G291" s="148">
        <v>1</v>
      </c>
    </row>
    <row r="292" spans="1:7">
      <c r="A292" s="139" t="s">
        <v>176</v>
      </c>
      <c r="B292" s="147">
        <v>578</v>
      </c>
      <c r="C292" s="151" t="s">
        <v>1858</v>
      </c>
      <c r="D292" s="147">
        <v>2007</v>
      </c>
      <c r="E292" s="151" t="s">
        <v>857</v>
      </c>
      <c r="F292" s="147" t="s">
        <v>65</v>
      </c>
      <c r="G292" s="148">
        <v>1</v>
      </c>
    </row>
    <row r="293" spans="1:7">
      <c r="A293" s="139" t="s">
        <v>176</v>
      </c>
      <c r="B293" s="147">
        <v>655</v>
      </c>
      <c r="C293" s="151" t="s">
        <v>1859</v>
      </c>
      <c r="D293" s="147">
        <v>2007</v>
      </c>
      <c r="E293" s="151" t="s">
        <v>756</v>
      </c>
      <c r="F293" s="147" t="s">
        <v>65</v>
      </c>
      <c r="G293" s="148">
        <v>1</v>
      </c>
    </row>
    <row r="294" spans="1:7">
      <c r="A294" s="139" t="s">
        <v>176</v>
      </c>
      <c r="B294" s="147">
        <v>656</v>
      </c>
      <c r="C294" s="151" t="s">
        <v>1860</v>
      </c>
      <c r="D294" s="147">
        <v>2007</v>
      </c>
      <c r="E294" s="151" t="s">
        <v>756</v>
      </c>
      <c r="F294" s="147" t="s">
        <v>65</v>
      </c>
      <c r="G294" s="148">
        <v>1</v>
      </c>
    </row>
    <row r="295" spans="1:7">
      <c r="A295" s="139" t="s">
        <v>176</v>
      </c>
      <c r="B295" s="147">
        <v>725</v>
      </c>
      <c r="C295" s="151" t="s">
        <v>1861</v>
      </c>
      <c r="D295" s="147">
        <v>2006</v>
      </c>
      <c r="E295" s="151" t="s">
        <v>662</v>
      </c>
      <c r="F295" s="147" t="s">
        <v>65</v>
      </c>
      <c r="G295" s="148">
        <v>1</v>
      </c>
    </row>
    <row r="296" spans="1:7">
      <c r="A296" s="139" t="s">
        <v>176</v>
      </c>
      <c r="B296" s="147">
        <v>729</v>
      </c>
      <c r="C296" s="151" t="s">
        <v>1862</v>
      </c>
      <c r="D296" s="147">
        <v>2006</v>
      </c>
      <c r="E296" s="151" t="s">
        <v>652</v>
      </c>
      <c r="F296" s="147" t="s">
        <v>65</v>
      </c>
      <c r="G296" s="148">
        <v>1</v>
      </c>
    </row>
    <row r="297" spans="1:7">
      <c r="A297" s="139" t="s">
        <v>176</v>
      </c>
      <c r="B297" s="147">
        <v>795</v>
      </c>
      <c r="C297" s="151" t="s">
        <v>1863</v>
      </c>
      <c r="D297" s="147">
        <v>2006</v>
      </c>
      <c r="E297" s="151" t="s">
        <v>532</v>
      </c>
      <c r="F297" s="147" t="s">
        <v>65</v>
      </c>
      <c r="G297" s="148">
        <v>1</v>
      </c>
    </row>
    <row r="298" spans="1:7">
      <c r="A298" s="139" t="s">
        <v>176</v>
      </c>
      <c r="B298" s="147">
        <v>803</v>
      </c>
      <c r="C298" s="151" t="s">
        <v>1864</v>
      </c>
      <c r="D298" s="147">
        <v>2006</v>
      </c>
      <c r="E298" s="151" t="s">
        <v>507</v>
      </c>
      <c r="F298" s="147" t="s">
        <v>65</v>
      </c>
      <c r="G298" s="148">
        <v>1</v>
      </c>
    </row>
    <row r="299" spans="1:7">
      <c r="A299" s="139" t="s">
        <v>176</v>
      </c>
      <c r="B299" s="147">
        <v>820</v>
      </c>
      <c r="C299" s="151" t="s">
        <v>1865</v>
      </c>
      <c r="D299" s="147">
        <v>2006</v>
      </c>
      <c r="E299" s="151" t="s">
        <v>438</v>
      </c>
      <c r="F299" s="147" t="s">
        <v>65</v>
      </c>
      <c r="G299" s="148">
        <v>1</v>
      </c>
    </row>
    <row r="300" spans="1:7">
      <c r="A300" s="139" t="s">
        <v>176</v>
      </c>
      <c r="B300" s="147">
        <v>821</v>
      </c>
      <c r="C300" s="151" t="s">
        <v>1866</v>
      </c>
      <c r="D300" s="147">
        <v>2006</v>
      </c>
      <c r="E300" s="151" t="s">
        <v>438</v>
      </c>
      <c r="F300" s="147" t="s">
        <v>65</v>
      </c>
      <c r="G300" s="148">
        <v>1</v>
      </c>
    </row>
    <row r="301" spans="1:7">
      <c r="A301" s="139" t="s">
        <v>176</v>
      </c>
      <c r="B301" s="147">
        <v>822</v>
      </c>
      <c r="C301" s="151" t="s">
        <v>1867</v>
      </c>
      <c r="D301" s="147">
        <v>2007</v>
      </c>
      <c r="E301" s="151" t="s">
        <v>438</v>
      </c>
      <c r="F301" s="147" t="s">
        <v>65</v>
      </c>
      <c r="G301" s="148">
        <v>1</v>
      </c>
    </row>
    <row r="302" spans="1:7">
      <c r="A302" s="139" t="s">
        <v>176</v>
      </c>
      <c r="B302" s="147">
        <v>831</v>
      </c>
      <c r="C302" s="151" t="s">
        <v>1868</v>
      </c>
      <c r="D302" s="147">
        <v>2006</v>
      </c>
      <c r="E302" s="151" t="s">
        <v>438</v>
      </c>
      <c r="F302" s="147" t="s">
        <v>65</v>
      </c>
      <c r="G302" s="148">
        <v>1</v>
      </c>
    </row>
    <row r="303" spans="1:7">
      <c r="A303" s="139" t="s">
        <v>176</v>
      </c>
      <c r="B303" s="147">
        <v>833</v>
      </c>
      <c r="C303" s="151" t="s">
        <v>1869</v>
      </c>
      <c r="D303" s="147">
        <v>2006</v>
      </c>
      <c r="E303" s="151" t="s">
        <v>438</v>
      </c>
      <c r="F303" s="147" t="s">
        <v>65</v>
      </c>
      <c r="G303" s="148">
        <v>1</v>
      </c>
    </row>
    <row r="304" spans="1:7">
      <c r="A304" s="139" t="s">
        <v>176</v>
      </c>
      <c r="B304" s="147">
        <v>838</v>
      </c>
      <c r="C304" s="151" t="s">
        <v>1870</v>
      </c>
      <c r="D304" s="147">
        <v>2007</v>
      </c>
      <c r="E304" s="151" t="s">
        <v>438</v>
      </c>
      <c r="F304" s="147" t="s">
        <v>65</v>
      </c>
      <c r="G304" s="148">
        <v>1</v>
      </c>
    </row>
    <row r="305" spans="1:7">
      <c r="A305" s="139" t="s">
        <v>176</v>
      </c>
      <c r="B305" s="147">
        <v>841</v>
      </c>
      <c r="C305" s="151" t="s">
        <v>1871</v>
      </c>
      <c r="D305" s="147">
        <v>2007</v>
      </c>
      <c r="E305" s="151" t="s">
        <v>438</v>
      </c>
      <c r="F305" s="147" t="s">
        <v>65</v>
      </c>
      <c r="G305" s="148">
        <v>1</v>
      </c>
    </row>
    <row r="306" spans="1:7">
      <c r="A306" s="139" t="s">
        <v>176</v>
      </c>
      <c r="B306" s="147">
        <v>853</v>
      </c>
      <c r="C306" s="151" t="s">
        <v>1872</v>
      </c>
      <c r="D306" s="147">
        <v>2006</v>
      </c>
      <c r="E306" s="151" t="s">
        <v>438</v>
      </c>
      <c r="F306" s="147" t="s">
        <v>65</v>
      </c>
      <c r="G306" s="148">
        <v>1</v>
      </c>
    </row>
    <row r="307" spans="1:7">
      <c r="A307" s="139" t="s">
        <v>176</v>
      </c>
      <c r="B307" s="147">
        <v>864</v>
      </c>
      <c r="C307" s="151" t="s">
        <v>1873</v>
      </c>
      <c r="D307" s="147">
        <v>2006</v>
      </c>
      <c r="E307" s="151" t="s">
        <v>35</v>
      </c>
      <c r="F307" s="147" t="s">
        <v>65</v>
      </c>
      <c r="G307" s="148">
        <v>1</v>
      </c>
    </row>
    <row r="308" spans="1:7">
      <c r="A308" s="139" t="s">
        <v>176</v>
      </c>
      <c r="B308" s="147">
        <v>879</v>
      </c>
      <c r="C308" s="151" t="s">
        <v>1874</v>
      </c>
      <c r="D308" s="147">
        <v>2007</v>
      </c>
      <c r="E308" s="151" t="s">
        <v>35</v>
      </c>
      <c r="F308" s="147" t="s">
        <v>65</v>
      </c>
      <c r="G308" s="148">
        <v>1</v>
      </c>
    </row>
    <row r="309" spans="1:7">
      <c r="A309" s="139" t="s">
        <v>176</v>
      </c>
      <c r="B309" s="147">
        <v>884</v>
      </c>
      <c r="C309" s="151" t="s">
        <v>1875</v>
      </c>
      <c r="D309" s="147">
        <v>2006</v>
      </c>
      <c r="E309" s="151" t="s">
        <v>35</v>
      </c>
      <c r="F309" s="147" t="s">
        <v>65</v>
      </c>
      <c r="G309" s="148">
        <v>1</v>
      </c>
    </row>
    <row r="310" spans="1:7">
      <c r="A310" s="139" t="s">
        <v>176</v>
      </c>
      <c r="B310" s="147">
        <v>889</v>
      </c>
      <c r="C310" s="151" t="s">
        <v>1876</v>
      </c>
      <c r="D310" s="147">
        <v>2006</v>
      </c>
      <c r="E310" s="151" t="s">
        <v>35</v>
      </c>
      <c r="F310" s="147" t="s">
        <v>65</v>
      </c>
      <c r="G310" s="148">
        <v>1</v>
      </c>
    </row>
    <row r="311" spans="1:7">
      <c r="A311" s="139" t="s">
        <v>176</v>
      </c>
      <c r="B311" s="147">
        <v>917</v>
      </c>
      <c r="C311" s="151" t="s">
        <v>1877</v>
      </c>
      <c r="D311" s="147">
        <v>2007</v>
      </c>
      <c r="E311" s="151" t="s">
        <v>289</v>
      </c>
      <c r="F311" s="147" t="s">
        <v>65</v>
      </c>
      <c r="G311" s="148">
        <v>1</v>
      </c>
    </row>
    <row r="312" spans="1:7">
      <c r="A312" s="139" t="s">
        <v>176</v>
      </c>
      <c r="B312" s="147">
        <v>922</v>
      </c>
      <c r="C312" s="151" t="s">
        <v>1878</v>
      </c>
      <c r="D312" s="147">
        <v>2007</v>
      </c>
      <c r="E312" s="151" t="s">
        <v>289</v>
      </c>
      <c r="F312" s="147" t="s">
        <v>65</v>
      </c>
      <c r="G312" s="148">
        <v>1</v>
      </c>
    </row>
    <row r="313" spans="1:7">
      <c r="A313" s="139" t="s">
        <v>176</v>
      </c>
      <c r="B313" s="147">
        <v>928</v>
      </c>
      <c r="C313" s="151" t="s">
        <v>1879</v>
      </c>
      <c r="D313" s="147">
        <v>2007</v>
      </c>
      <c r="E313" s="151" t="s">
        <v>289</v>
      </c>
      <c r="F313" s="147" t="s">
        <v>65</v>
      </c>
      <c r="G313" s="148">
        <v>1</v>
      </c>
    </row>
    <row r="314" spans="1:7">
      <c r="A314" s="139" t="s">
        <v>176</v>
      </c>
      <c r="B314" s="147">
        <v>946</v>
      </c>
      <c r="C314" s="151" t="s">
        <v>1880</v>
      </c>
      <c r="D314" s="147">
        <v>2006</v>
      </c>
      <c r="E314" s="151" t="s">
        <v>232</v>
      </c>
      <c r="F314" s="147" t="s">
        <v>65</v>
      </c>
      <c r="G314" s="148">
        <v>1</v>
      </c>
    </row>
    <row r="315" spans="1:7">
      <c r="A315" s="152" t="s">
        <v>177</v>
      </c>
      <c r="B315" s="153"/>
      <c r="C315" s="153"/>
      <c r="D315" s="153"/>
      <c r="E315" s="153"/>
      <c r="F315" s="153"/>
      <c r="G315" s="154">
        <v>42</v>
      </c>
    </row>
    <row r="316" spans="1:7">
      <c r="A316" s="139" t="s">
        <v>177</v>
      </c>
      <c r="B316" s="147">
        <v>10</v>
      </c>
      <c r="C316" s="151" t="s">
        <v>1881</v>
      </c>
      <c r="D316" s="147">
        <v>2009</v>
      </c>
      <c r="E316" s="151" t="s">
        <v>1548</v>
      </c>
      <c r="F316" s="147" t="s">
        <v>70</v>
      </c>
      <c r="G316" s="148">
        <v>1</v>
      </c>
    </row>
    <row r="317" spans="1:7">
      <c r="A317" s="139" t="s">
        <v>177</v>
      </c>
      <c r="B317" s="147">
        <v>11</v>
      </c>
      <c r="C317" s="151" t="s">
        <v>1882</v>
      </c>
      <c r="D317" s="147">
        <v>2009</v>
      </c>
      <c r="E317" s="151" t="s">
        <v>1548</v>
      </c>
      <c r="F317" s="147" t="s">
        <v>70</v>
      </c>
      <c r="G317" s="148">
        <v>1</v>
      </c>
    </row>
    <row r="318" spans="1:7">
      <c r="A318" s="139" t="s">
        <v>177</v>
      </c>
      <c r="B318" s="147">
        <v>14</v>
      </c>
      <c r="C318" s="151" t="s">
        <v>1883</v>
      </c>
      <c r="D318" s="147">
        <v>2009</v>
      </c>
      <c r="E318" s="151" t="s">
        <v>1548</v>
      </c>
      <c r="F318" s="147" t="s">
        <v>70</v>
      </c>
      <c r="G318" s="148">
        <v>1</v>
      </c>
    </row>
    <row r="319" spans="1:7">
      <c r="A319" s="139" t="s">
        <v>177</v>
      </c>
      <c r="B319" s="147">
        <v>49</v>
      </c>
      <c r="C319" s="151" t="s">
        <v>2595</v>
      </c>
      <c r="D319" s="147">
        <v>2008</v>
      </c>
      <c r="E319" s="151" t="s">
        <v>1476</v>
      </c>
      <c r="F319" s="147" t="s">
        <v>70</v>
      </c>
      <c r="G319" s="148">
        <v>1</v>
      </c>
    </row>
    <row r="320" spans="1:7">
      <c r="A320" s="139" t="s">
        <v>177</v>
      </c>
      <c r="B320" s="147">
        <v>97</v>
      </c>
      <c r="C320" s="151" t="s">
        <v>1884</v>
      </c>
      <c r="D320" s="147">
        <v>2008</v>
      </c>
      <c r="E320" s="151" t="s">
        <v>1476</v>
      </c>
      <c r="F320" s="147" t="s">
        <v>70</v>
      </c>
      <c r="G320" s="148">
        <v>1</v>
      </c>
    </row>
    <row r="321" spans="1:7">
      <c r="A321" s="139" t="s">
        <v>177</v>
      </c>
      <c r="B321" s="147">
        <v>187</v>
      </c>
      <c r="C321" s="151" t="s">
        <v>1885</v>
      </c>
      <c r="D321" s="147">
        <v>2008</v>
      </c>
      <c r="E321" s="151" t="s">
        <v>1355</v>
      </c>
      <c r="F321" s="147" t="s">
        <v>70</v>
      </c>
      <c r="G321" s="148">
        <v>1</v>
      </c>
    </row>
    <row r="322" spans="1:7">
      <c r="A322" s="139" t="s">
        <v>177</v>
      </c>
      <c r="B322" s="147">
        <v>228</v>
      </c>
      <c r="C322" s="151" t="s">
        <v>1886</v>
      </c>
      <c r="D322" s="147">
        <v>2008</v>
      </c>
      <c r="E322" s="151" t="s">
        <v>1318</v>
      </c>
      <c r="F322" s="147" t="s">
        <v>70</v>
      </c>
      <c r="G322" s="148">
        <v>1</v>
      </c>
    </row>
    <row r="323" spans="1:7">
      <c r="A323" s="139" t="s">
        <v>177</v>
      </c>
      <c r="B323" s="147">
        <v>233</v>
      </c>
      <c r="C323" s="151" t="s">
        <v>1887</v>
      </c>
      <c r="D323" s="147">
        <v>2009</v>
      </c>
      <c r="E323" s="151" t="s">
        <v>1318</v>
      </c>
      <c r="F323" s="147" t="s">
        <v>70</v>
      </c>
      <c r="G323" s="148">
        <v>1</v>
      </c>
    </row>
    <row r="324" spans="1:7">
      <c r="A324" s="139" t="s">
        <v>177</v>
      </c>
      <c r="B324" s="147">
        <v>268</v>
      </c>
      <c r="C324" s="151" t="s">
        <v>1888</v>
      </c>
      <c r="D324" s="147">
        <v>2008</v>
      </c>
      <c r="E324" s="151" t="s">
        <v>1283</v>
      </c>
      <c r="F324" s="147" t="s">
        <v>70</v>
      </c>
      <c r="G324" s="148">
        <v>1</v>
      </c>
    </row>
    <row r="325" spans="1:7">
      <c r="A325" s="139" t="s">
        <v>177</v>
      </c>
      <c r="B325" s="147">
        <v>291</v>
      </c>
      <c r="C325" s="151" t="s">
        <v>1889</v>
      </c>
      <c r="D325" s="147">
        <v>2008</v>
      </c>
      <c r="E325" s="151" t="s">
        <v>1233</v>
      </c>
      <c r="F325" s="147" t="s">
        <v>70</v>
      </c>
      <c r="G325" s="148">
        <v>1</v>
      </c>
    </row>
    <row r="326" spans="1:7">
      <c r="A326" s="139" t="s">
        <v>177</v>
      </c>
      <c r="B326" s="147">
        <v>341</v>
      </c>
      <c r="C326" s="151" t="s">
        <v>1890</v>
      </c>
      <c r="D326" s="147">
        <v>2008</v>
      </c>
      <c r="E326" s="151" t="s">
        <v>1159</v>
      </c>
      <c r="F326" s="147" t="s">
        <v>70</v>
      </c>
      <c r="G326" s="148">
        <v>1</v>
      </c>
    </row>
    <row r="327" spans="1:7">
      <c r="A327" s="139" t="s">
        <v>177</v>
      </c>
      <c r="B327" s="147">
        <v>345</v>
      </c>
      <c r="C327" s="151" t="s">
        <v>1891</v>
      </c>
      <c r="D327" s="147">
        <v>2009</v>
      </c>
      <c r="E327" s="151" t="s">
        <v>1159</v>
      </c>
      <c r="F327" s="147" t="s">
        <v>70</v>
      </c>
      <c r="G327" s="148">
        <v>1</v>
      </c>
    </row>
    <row r="328" spans="1:7">
      <c r="A328" s="139" t="s">
        <v>177</v>
      </c>
      <c r="B328" s="147">
        <v>359</v>
      </c>
      <c r="C328" s="151" t="s">
        <v>1892</v>
      </c>
      <c r="D328" s="147">
        <v>2008</v>
      </c>
      <c r="E328" s="151" t="s">
        <v>1159</v>
      </c>
      <c r="F328" s="147" t="s">
        <v>70</v>
      </c>
      <c r="G328" s="148">
        <v>1</v>
      </c>
    </row>
    <row r="329" spans="1:7">
      <c r="A329" s="139" t="s">
        <v>177</v>
      </c>
      <c r="B329" s="147">
        <v>397</v>
      </c>
      <c r="C329" s="151" t="s">
        <v>1893</v>
      </c>
      <c r="D329" s="147">
        <v>2008</v>
      </c>
      <c r="E329" s="151" t="s">
        <v>1098</v>
      </c>
      <c r="F329" s="147" t="s">
        <v>70</v>
      </c>
      <c r="G329" s="148">
        <v>1</v>
      </c>
    </row>
    <row r="330" spans="1:7">
      <c r="A330" s="139" t="s">
        <v>177</v>
      </c>
      <c r="B330" s="147">
        <v>414</v>
      </c>
      <c r="C330" s="151" t="s">
        <v>1894</v>
      </c>
      <c r="D330" s="147">
        <v>2009</v>
      </c>
      <c r="E330" s="151" t="s">
        <v>1098</v>
      </c>
      <c r="F330" s="147" t="s">
        <v>70</v>
      </c>
      <c r="G330" s="148">
        <v>1</v>
      </c>
    </row>
    <row r="331" spans="1:7">
      <c r="A331" s="139" t="s">
        <v>177</v>
      </c>
      <c r="B331" s="147">
        <v>419</v>
      </c>
      <c r="C331" s="151" t="s">
        <v>1895</v>
      </c>
      <c r="D331" s="147">
        <v>2008</v>
      </c>
      <c r="E331" s="151" t="s">
        <v>1094</v>
      </c>
      <c r="F331" s="147" t="s">
        <v>70</v>
      </c>
      <c r="G331" s="148">
        <v>1</v>
      </c>
    </row>
    <row r="332" spans="1:7">
      <c r="A332" s="139" t="s">
        <v>177</v>
      </c>
      <c r="B332" s="147">
        <v>434</v>
      </c>
      <c r="C332" s="151" t="s">
        <v>1896</v>
      </c>
      <c r="D332" s="147">
        <v>2008</v>
      </c>
      <c r="E332" s="151" t="s">
        <v>1060</v>
      </c>
      <c r="F332" s="147" t="s">
        <v>70</v>
      </c>
      <c r="G332" s="148">
        <v>1</v>
      </c>
    </row>
    <row r="333" spans="1:7">
      <c r="A333" s="139" t="s">
        <v>177</v>
      </c>
      <c r="B333" s="147">
        <v>454</v>
      </c>
      <c r="C333" s="151" t="s">
        <v>1897</v>
      </c>
      <c r="D333" s="147">
        <v>2008</v>
      </c>
      <c r="E333" s="151" t="s">
        <v>1030</v>
      </c>
      <c r="F333" s="147" t="s">
        <v>70</v>
      </c>
      <c r="G333" s="148">
        <v>1</v>
      </c>
    </row>
    <row r="334" spans="1:7">
      <c r="A334" s="139" t="s">
        <v>177</v>
      </c>
      <c r="B334" s="147">
        <v>455</v>
      </c>
      <c r="C334" s="151" t="s">
        <v>1898</v>
      </c>
      <c r="D334" s="147">
        <v>2008</v>
      </c>
      <c r="E334" s="151" t="s">
        <v>1030</v>
      </c>
      <c r="F334" s="147" t="s">
        <v>70</v>
      </c>
      <c r="G334" s="148">
        <v>1</v>
      </c>
    </row>
    <row r="335" spans="1:7">
      <c r="A335" s="139" t="s">
        <v>177</v>
      </c>
      <c r="B335" s="147">
        <v>544</v>
      </c>
      <c r="C335" s="151" t="s">
        <v>1899</v>
      </c>
      <c r="D335" s="147">
        <v>2009</v>
      </c>
      <c r="E335" s="151" t="s">
        <v>921</v>
      </c>
      <c r="F335" s="147" t="s">
        <v>70</v>
      </c>
      <c r="G335" s="148">
        <v>1</v>
      </c>
    </row>
    <row r="336" spans="1:7">
      <c r="A336" s="139" t="s">
        <v>177</v>
      </c>
      <c r="B336" s="147">
        <v>761</v>
      </c>
      <c r="C336" s="151" t="s">
        <v>1900</v>
      </c>
      <c r="D336" s="147">
        <v>2009</v>
      </c>
      <c r="E336" s="151" t="s">
        <v>579</v>
      </c>
      <c r="F336" s="147" t="s">
        <v>70</v>
      </c>
      <c r="G336" s="148">
        <v>1</v>
      </c>
    </row>
    <row r="337" spans="1:7">
      <c r="A337" s="139" t="s">
        <v>177</v>
      </c>
      <c r="B337" s="147">
        <v>785</v>
      </c>
      <c r="C337" s="151" t="s">
        <v>1901</v>
      </c>
      <c r="D337" s="147">
        <v>2009</v>
      </c>
      <c r="E337" s="151" t="s">
        <v>545</v>
      </c>
      <c r="F337" s="147" t="s">
        <v>70</v>
      </c>
      <c r="G337" s="148">
        <v>1</v>
      </c>
    </row>
    <row r="338" spans="1:7">
      <c r="A338" s="139" t="s">
        <v>177</v>
      </c>
      <c r="B338" s="147">
        <v>798</v>
      </c>
      <c r="C338" s="151" t="s">
        <v>1902</v>
      </c>
      <c r="D338" s="147">
        <v>2009</v>
      </c>
      <c r="E338" s="151" t="s">
        <v>507</v>
      </c>
      <c r="F338" s="147" t="s">
        <v>70</v>
      </c>
      <c r="G338" s="148">
        <v>1</v>
      </c>
    </row>
    <row r="339" spans="1:7">
      <c r="A339" s="139" t="s">
        <v>177</v>
      </c>
      <c r="B339" s="147">
        <v>817</v>
      </c>
      <c r="C339" s="151" t="s">
        <v>1903</v>
      </c>
      <c r="D339" s="147">
        <v>2009</v>
      </c>
      <c r="E339" s="151" t="s">
        <v>438</v>
      </c>
      <c r="F339" s="147" t="s">
        <v>70</v>
      </c>
      <c r="G339" s="148">
        <v>1</v>
      </c>
    </row>
    <row r="340" spans="1:7">
      <c r="A340" s="139" t="s">
        <v>177</v>
      </c>
      <c r="B340" s="147">
        <v>823</v>
      </c>
      <c r="C340" s="151" t="s">
        <v>1904</v>
      </c>
      <c r="D340" s="147">
        <v>2008</v>
      </c>
      <c r="E340" s="151" t="s">
        <v>438</v>
      </c>
      <c r="F340" s="147" t="s">
        <v>70</v>
      </c>
      <c r="G340" s="148">
        <v>1</v>
      </c>
    </row>
    <row r="341" spans="1:7">
      <c r="A341" s="139" t="s">
        <v>177</v>
      </c>
      <c r="B341" s="147">
        <v>830</v>
      </c>
      <c r="C341" s="151" t="s">
        <v>1905</v>
      </c>
      <c r="D341" s="147">
        <v>2009</v>
      </c>
      <c r="E341" s="151" t="s">
        <v>438</v>
      </c>
      <c r="F341" s="147" t="s">
        <v>70</v>
      </c>
      <c r="G341" s="148">
        <v>1</v>
      </c>
    </row>
    <row r="342" spans="1:7">
      <c r="A342" s="139" t="s">
        <v>177</v>
      </c>
      <c r="B342" s="147">
        <v>835</v>
      </c>
      <c r="C342" s="151" t="s">
        <v>1906</v>
      </c>
      <c r="D342" s="147">
        <v>2008</v>
      </c>
      <c r="E342" s="151" t="s">
        <v>438</v>
      </c>
      <c r="F342" s="147" t="s">
        <v>70</v>
      </c>
      <c r="G342" s="148">
        <v>1</v>
      </c>
    </row>
    <row r="343" spans="1:7">
      <c r="A343" s="139" t="s">
        <v>177</v>
      </c>
      <c r="B343" s="147">
        <v>847</v>
      </c>
      <c r="C343" s="151" t="s">
        <v>1907</v>
      </c>
      <c r="D343" s="147">
        <v>2009</v>
      </c>
      <c r="E343" s="151" t="s">
        <v>438</v>
      </c>
      <c r="F343" s="147" t="s">
        <v>70</v>
      </c>
      <c r="G343" s="148">
        <v>1</v>
      </c>
    </row>
    <row r="344" spans="1:7">
      <c r="A344" s="139" t="s">
        <v>177</v>
      </c>
      <c r="B344" s="147">
        <v>848</v>
      </c>
      <c r="C344" s="151" t="s">
        <v>1908</v>
      </c>
      <c r="D344" s="147">
        <v>2008</v>
      </c>
      <c r="E344" s="151" t="s">
        <v>438</v>
      </c>
      <c r="F344" s="147" t="s">
        <v>70</v>
      </c>
      <c r="G344" s="148">
        <v>1</v>
      </c>
    </row>
    <row r="345" spans="1:7">
      <c r="A345" s="139" t="s">
        <v>177</v>
      </c>
      <c r="B345" s="147">
        <v>861</v>
      </c>
      <c r="C345" s="151" t="s">
        <v>1909</v>
      </c>
      <c r="D345" s="147">
        <v>2008</v>
      </c>
      <c r="E345" s="151" t="s">
        <v>35</v>
      </c>
      <c r="F345" s="147" t="s">
        <v>70</v>
      </c>
      <c r="G345" s="148">
        <v>1</v>
      </c>
    </row>
    <row r="346" spans="1:7">
      <c r="A346" s="139" t="s">
        <v>177</v>
      </c>
      <c r="B346" s="147">
        <v>868</v>
      </c>
      <c r="C346" s="151" t="s">
        <v>1910</v>
      </c>
      <c r="D346" s="147">
        <v>2008</v>
      </c>
      <c r="E346" s="151" t="s">
        <v>35</v>
      </c>
      <c r="F346" s="147" t="s">
        <v>70</v>
      </c>
      <c r="G346" s="148">
        <v>1</v>
      </c>
    </row>
    <row r="347" spans="1:7">
      <c r="A347" s="139" t="s">
        <v>177</v>
      </c>
      <c r="B347" s="147">
        <v>877</v>
      </c>
      <c r="C347" s="151" t="s">
        <v>1911</v>
      </c>
      <c r="D347" s="147">
        <v>2008</v>
      </c>
      <c r="E347" s="151" t="s">
        <v>35</v>
      </c>
      <c r="F347" s="147" t="s">
        <v>70</v>
      </c>
      <c r="G347" s="148">
        <v>1</v>
      </c>
    </row>
    <row r="348" spans="1:7">
      <c r="A348" s="139" t="s">
        <v>177</v>
      </c>
      <c r="B348" s="147">
        <v>883</v>
      </c>
      <c r="C348" s="151" t="s">
        <v>1912</v>
      </c>
      <c r="D348" s="147">
        <v>2009</v>
      </c>
      <c r="E348" s="151" t="s">
        <v>35</v>
      </c>
      <c r="F348" s="147" t="s">
        <v>70</v>
      </c>
      <c r="G348" s="148">
        <v>1</v>
      </c>
    </row>
    <row r="349" spans="1:7">
      <c r="A349" s="139" t="s">
        <v>177</v>
      </c>
      <c r="B349" s="147">
        <v>888</v>
      </c>
      <c r="C349" s="151" t="s">
        <v>1913</v>
      </c>
      <c r="D349" s="147">
        <v>2008</v>
      </c>
      <c r="E349" s="151" t="s">
        <v>35</v>
      </c>
      <c r="F349" s="147" t="s">
        <v>70</v>
      </c>
      <c r="G349" s="148">
        <v>1</v>
      </c>
    </row>
    <row r="350" spans="1:7">
      <c r="A350" s="139" t="s">
        <v>177</v>
      </c>
      <c r="B350" s="147">
        <v>953</v>
      </c>
      <c r="C350" s="151" t="s">
        <v>1914</v>
      </c>
      <c r="D350" s="147">
        <v>2009</v>
      </c>
      <c r="E350" s="151" t="s">
        <v>232</v>
      </c>
      <c r="F350" s="147" t="s">
        <v>70</v>
      </c>
      <c r="G350" s="148">
        <v>1</v>
      </c>
    </row>
    <row r="351" spans="1:7">
      <c r="A351" s="139" t="s">
        <v>177</v>
      </c>
      <c r="B351" s="147">
        <v>956</v>
      </c>
      <c r="C351" s="151" t="s">
        <v>1915</v>
      </c>
      <c r="D351" s="147">
        <v>2009</v>
      </c>
      <c r="E351" s="151" t="s">
        <v>232</v>
      </c>
      <c r="F351" s="147" t="s">
        <v>70</v>
      </c>
      <c r="G351" s="148">
        <v>1</v>
      </c>
    </row>
    <row r="352" spans="1:7">
      <c r="A352" s="139" t="s">
        <v>177</v>
      </c>
      <c r="B352" s="147">
        <v>957</v>
      </c>
      <c r="C352" s="151" t="s">
        <v>1916</v>
      </c>
      <c r="D352" s="147">
        <v>2009</v>
      </c>
      <c r="E352" s="151" t="s">
        <v>232</v>
      </c>
      <c r="F352" s="147" t="s">
        <v>70</v>
      </c>
      <c r="G352" s="148">
        <v>1</v>
      </c>
    </row>
    <row r="353" spans="1:7">
      <c r="A353" s="139" t="s">
        <v>177</v>
      </c>
      <c r="B353" s="147">
        <v>965</v>
      </c>
      <c r="C353" s="151" t="s">
        <v>1917</v>
      </c>
      <c r="D353" s="147">
        <v>2009</v>
      </c>
      <c r="E353" s="151" t="s">
        <v>203</v>
      </c>
      <c r="F353" s="147" t="s">
        <v>70</v>
      </c>
      <c r="G353" s="148">
        <v>1</v>
      </c>
    </row>
    <row r="354" spans="1:7">
      <c r="A354" s="139" t="s">
        <v>177</v>
      </c>
      <c r="B354" s="147">
        <v>971</v>
      </c>
      <c r="C354" s="151" t="s">
        <v>2551</v>
      </c>
      <c r="D354" s="147">
        <v>2008</v>
      </c>
      <c r="E354" s="151" t="s">
        <v>1030</v>
      </c>
      <c r="F354" s="147" t="s">
        <v>70</v>
      </c>
      <c r="G354" s="148">
        <v>1</v>
      </c>
    </row>
    <row r="355" spans="1:7">
      <c r="A355" s="139" t="s">
        <v>177</v>
      </c>
      <c r="B355" s="147">
        <v>976</v>
      </c>
      <c r="C355" s="151" t="s">
        <v>2552</v>
      </c>
      <c r="D355" s="147">
        <v>2009</v>
      </c>
      <c r="E355" s="151" t="s">
        <v>1030</v>
      </c>
      <c r="F355" s="147" t="s">
        <v>70</v>
      </c>
      <c r="G355" s="148">
        <v>1</v>
      </c>
    </row>
    <row r="356" spans="1:7">
      <c r="A356" s="139" t="s">
        <v>177</v>
      </c>
      <c r="B356" s="147">
        <v>980</v>
      </c>
      <c r="C356" s="151" t="s">
        <v>2553</v>
      </c>
      <c r="D356" s="147">
        <v>2008</v>
      </c>
      <c r="E356" s="151" t="s">
        <v>1030</v>
      </c>
      <c r="F356" s="147" t="s">
        <v>70</v>
      </c>
      <c r="G356" s="148">
        <v>1</v>
      </c>
    </row>
    <row r="357" spans="1:7">
      <c r="A357" s="139" t="s">
        <v>177</v>
      </c>
      <c r="B357" s="147">
        <v>982</v>
      </c>
      <c r="C357" s="151" t="s">
        <v>2554</v>
      </c>
      <c r="D357" s="147">
        <v>2009</v>
      </c>
      <c r="E357" s="151" t="s">
        <v>1030</v>
      </c>
      <c r="F357" s="147" t="s">
        <v>70</v>
      </c>
      <c r="G357" s="148">
        <v>1</v>
      </c>
    </row>
    <row r="358" spans="1:7">
      <c r="A358" s="152" t="s">
        <v>178</v>
      </c>
      <c r="B358" s="153"/>
      <c r="C358" s="153"/>
      <c r="D358" s="153"/>
      <c r="E358" s="153"/>
      <c r="F358" s="153"/>
      <c r="G358" s="154">
        <v>32</v>
      </c>
    </row>
    <row r="359" spans="1:7">
      <c r="A359" s="139" t="s">
        <v>178</v>
      </c>
      <c r="B359" s="147">
        <v>8</v>
      </c>
      <c r="C359" s="151" t="s">
        <v>1918</v>
      </c>
      <c r="D359" s="147">
        <v>2008</v>
      </c>
      <c r="E359" s="151" t="s">
        <v>1548</v>
      </c>
      <c r="F359" s="147" t="s">
        <v>66</v>
      </c>
      <c r="G359" s="148">
        <v>1</v>
      </c>
    </row>
    <row r="360" spans="1:7">
      <c r="A360" s="139" t="s">
        <v>178</v>
      </c>
      <c r="B360" s="147">
        <v>33</v>
      </c>
      <c r="C360" s="151" t="s">
        <v>1919</v>
      </c>
      <c r="D360" s="147">
        <v>2008</v>
      </c>
      <c r="E360" s="151" t="s">
        <v>1476</v>
      </c>
      <c r="F360" s="147" t="s">
        <v>66</v>
      </c>
      <c r="G360" s="148">
        <v>1</v>
      </c>
    </row>
    <row r="361" spans="1:7">
      <c r="A361" s="139" t="s">
        <v>178</v>
      </c>
      <c r="B361" s="147">
        <v>56</v>
      </c>
      <c r="C361" s="151" t="s">
        <v>1920</v>
      </c>
      <c r="D361" s="147">
        <v>2008</v>
      </c>
      <c r="E361" s="151" t="s">
        <v>1476</v>
      </c>
      <c r="F361" s="147" t="s">
        <v>66</v>
      </c>
      <c r="G361" s="148">
        <v>1</v>
      </c>
    </row>
    <row r="362" spans="1:7">
      <c r="A362" s="139" t="s">
        <v>178</v>
      </c>
      <c r="B362" s="147">
        <v>65</v>
      </c>
      <c r="C362" s="151" t="s">
        <v>1921</v>
      </c>
      <c r="D362" s="147">
        <v>2009</v>
      </c>
      <c r="E362" s="151" t="s">
        <v>1476</v>
      </c>
      <c r="F362" s="147" t="s">
        <v>66</v>
      </c>
      <c r="G362" s="148">
        <v>1</v>
      </c>
    </row>
    <row r="363" spans="1:7">
      <c r="A363" s="139" t="s">
        <v>178</v>
      </c>
      <c r="B363" s="147">
        <v>74</v>
      </c>
      <c r="C363" s="151" t="s">
        <v>1922</v>
      </c>
      <c r="D363" s="147">
        <v>2008</v>
      </c>
      <c r="E363" s="151" t="s">
        <v>1476</v>
      </c>
      <c r="F363" s="147" t="s">
        <v>66</v>
      </c>
      <c r="G363" s="148">
        <v>1</v>
      </c>
    </row>
    <row r="364" spans="1:7">
      <c r="A364" s="139" t="s">
        <v>178</v>
      </c>
      <c r="B364" s="147">
        <v>93</v>
      </c>
      <c r="C364" s="151" t="s">
        <v>1923</v>
      </c>
      <c r="D364" s="147">
        <v>2008</v>
      </c>
      <c r="E364" s="151" t="s">
        <v>1476</v>
      </c>
      <c r="F364" s="147" t="s">
        <v>66</v>
      </c>
      <c r="G364" s="148">
        <v>1</v>
      </c>
    </row>
    <row r="365" spans="1:7">
      <c r="A365" s="139" t="s">
        <v>178</v>
      </c>
      <c r="B365" s="147">
        <v>94</v>
      </c>
      <c r="C365" s="151" t="s">
        <v>1924</v>
      </c>
      <c r="D365" s="147">
        <v>2009</v>
      </c>
      <c r="E365" s="151" t="s">
        <v>1476</v>
      </c>
      <c r="F365" s="147" t="s">
        <v>66</v>
      </c>
      <c r="G365" s="148">
        <v>1</v>
      </c>
    </row>
    <row r="366" spans="1:7">
      <c r="A366" s="139" t="s">
        <v>178</v>
      </c>
      <c r="B366" s="147">
        <v>351</v>
      </c>
      <c r="C366" s="151" t="s">
        <v>1925</v>
      </c>
      <c r="D366" s="147">
        <v>2008</v>
      </c>
      <c r="E366" s="151" t="s">
        <v>1159</v>
      </c>
      <c r="F366" s="147" t="s">
        <v>66</v>
      </c>
      <c r="G366" s="148">
        <v>1</v>
      </c>
    </row>
    <row r="367" spans="1:7">
      <c r="A367" s="139" t="s">
        <v>178</v>
      </c>
      <c r="B367" s="147">
        <v>368</v>
      </c>
      <c r="C367" s="151" t="s">
        <v>1926</v>
      </c>
      <c r="D367" s="147">
        <v>2008</v>
      </c>
      <c r="E367" s="151" t="s">
        <v>1159</v>
      </c>
      <c r="F367" s="147" t="s">
        <v>66</v>
      </c>
      <c r="G367" s="148">
        <v>1</v>
      </c>
    </row>
    <row r="368" spans="1:7">
      <c r="A368" s="139" t="s">
        <v>178</v>
      </c>
      <c r="B368" s="147">
        <v>398</v>
      </c>
      <c r="C368" s="151" t="s">
        <v>1927</v>
      </c>
      <c r="D368" s="147">
        <v>2009</v>
      </c>
      <c r="E368" s="151" t="s">
        <v>1098</v>
      </c>
      <c r="F368" s="147" t="s">
        <v>66</v>
      </c>
      <c r="G368" s="148">
        <v>1</v>
      </c>
    </row>
    <row r="369" spans="1:7">
      <c r="A369" s="139" t="s">
        <v>178</v>
      </c>
      <c r="B369" s="147">
        <v>401</v>
      </c>
      <c r="C369" s="151" t="s">
        <v>1928</v>
      </c>
      <c r="D369" s="147">
        <v>2008</v>
      </c>
      <c r="E369" s="151" t="s">
        <v>1098</v>
      </c>
      <c r="F369" s="147" t="s">
        <v>66</v>
      </c>
      <c r="G369" s="148">
        <v>1</v>
      </c>
    </row>
    <row r="370" spans="1:7">
      <c r="A370" s="139" t="s">
        <v>178</v>
      </c>
      <c r="B370" s="147">
        <v>403</v>
      </c>
      <c r="C370" s="151" t="s">
        <v>1929</v>
      </c>
      <c r="D370" s="147">
        <v>2008</v>
      </c>
      <c r="E370" s="151" t="s">
        <v>1098</v>
      </c>
      <c r="F370" s="147" t="s">
        <v>66</v>
      </c>
      <c r="G370" s="148">
        <v>1</v>
      </c>
    </row>
    <row r="371" spans="1:7">
      <c r="A371" s="139" t="s">
        <v>178</v>
      </c>
      <c r="B371" s="147">
        <v>436</v>
      </c>
      <c r="C371" s="151" t="s">
        <v>1930</v>
      </c>
      <c r="D371" s="147">
        <v>2008</v>
      </c>
      <c r="E371" s="151" t="s">
        <v>1060</v>
      </c>
      <c r="F371" s="147" t="s">
        <v>66</v>
      </c>
      <c r="G371" s="148">
        <v>1</v>
      </c>
    </row>
    <row r="372" spans="1:7">
      <c r="A372" s="139" t="s">
        <v>178</v>
      </c>
      <c r="B372" s="147">
        <v>439</v>
      </c>
      <c r="C372" s="151" t="s">
        <v>1931</v>
      </c>
      <c r="D372" s="147">
        <v>2009</v>
      </c>
      <c r="E372" s="151" t="s">
        <v>1060</v>
      </c>
      <c r="F372" s="147" t="s">
        <v>66</v>
      </c>
      <c r="G372" s="148">
        <v>1</v>
      </c>
    </row>
    <row r="373" spans="1:7">
      <c r="A373" s="139" t="s">
        <v>178</v>
      </c>
      <c r="B373" s="147">
        <v>443</v>
      </c>
      <c r="C373" s="151" t="s">
        <v>1932</v>
      </c>
      <c r="D373" s="147">
        <v>2009</v>
      </c>
      <c r="E373" s="151" t="s">
        <v>1060</v>
      </c>
      <c r="F373" s="147" t="s">
        <v>66</v>
      </c>
      <c r="G373" s="148">
        <v>1</v>
      </c>
    </row>
    <row r="374" spans="1:7">
      <c r="A374" s="139" t="s">
        <v>178</v>
      </c>
      <c r="B374" s="147">
        <v>448</v>
      </c>
      <c r="C374" s="151" t="s">
        <v>1933</v>
      </c>
      <c r="D374" s="147">
        <v>2009</v>
      </c>
      <c r="E374" s="151" t="s">
        <v>1030</v>
      </c>
      <c r="F374" s="147" t="s">
        <v>66</v>
      </c>
      <c r="G374" s="148">
        <v>1</v>
      </c>
    </row>
    <row r="375" spans="1:7">
      <c r="A375" s="139" t="s">
        <v>178</v>
      </c>
      <c r="B375" s="147">
        <v>452</v>
      </c>
      <c r="C375" s="151" t="s">
        <v>1934</v>
      </c>
      <c r="D375" s="147">
        <v>2008</v>
      </c>
      <c r="E375" s="151" t="s">
        <v>1030</v>
      </c>
      <c r="F375" s="147" t="s">
        <v>66</v>
      </c>
      <c r="G375" s="148">
        <v>1</v>
      </c>
    </row>
    <row r="376" spans="1:7">
      <c r="A376" s="139" t="s">
        <v>178</v>
      </c>
      <c r="B376" s="147">
        <v>460</v>
      </c>
      <c r="C376" s="151" t="s">
        <v>1935</v>
      </c>
      <c r="D376" s="147">
        <v>2009</v>
      </c>
      <c r="E376" s="151" t="s">
        <v>1030</v>
      </c>
      <c r="F376" s="147" t="s">
        <v>66</v>
      </c>
      <c r="G376" s="148">
        <v>1</v>
      </c>
    </row>
    <row r="377" spans="1:7">
      <c r="A377" s="139" t="s">
        <v>178</v>
      </c>
      <c r="B377" s="147">
        <v>539</v>
      </c>
      <c r="C377" s="151" t="s">
        <v>1936</v>
      </c>
      <c r="D377" s="147">
        <v>2008</v>
      </c>
      <c r="E377" s="151" t="s">
        <v>921</v>
      </c>
      <c r="F377" s="147" t="s">
        <v>66</v>
      </c>
      <c r="G377" s="148">
        <v>1</v>
      </c>
    </row>
    <row r="378" spans="1:7">
      <c r="A378" s="139" t="s">
        <v>178</v>
      </c>
      <c r="B378" s="147">
        <v>657</v>
      </c>
      <c r="C378" s="151" t="s">
        <v>1937</v>
      </c>
      <c r="D378" s="147">
        <v>2008</v>
      </c>
      <c r="E378" s="151" t="s">
        <v>756</v>
      </c>
      <c r="F378" s="147" t="s">
        <v>66</v>
      </c>
      <c r="G378" s="148">
        <v>1</v>
      </c>
    </row>
    <row r="379" spans="1:7">
      <c r="A379" s="139" t="s">
        <v>178</v>
      </c>
      <c r="B379" s="147">
        <v>724</v>
      </c>
      <c r="C379" s="151" t="s">
        <v>1938</v>
      </c>
      <c r="D379" s="147">
        <v>2008</v>
      </c>
      <c r="E379" s="151" t="s">
        <v>662</v>
      </c>
      <c r="F379" s="147" t="s">
        <v>66</v>
      </c>
      <c r="G379" s="148">
        <v>1</v>
      </c>
    </row>
    <row r="380" spans="1:7">
      <c r="A380" s="139" t="s">
        <v>178</v>
      </c>
      <c r="B380" s="147">
        <v>762</v>
      </c>
      <c r="C380" s="151" t="s">
        <v>1939</v>
      </c>
      <c r="D380" s="147">
        <v>2009</v>
      </c>
      <c r="E380" s="151" t="s">
        <v>579</v>
      </c>
      <c r="F380" s="147" t="s">
        <v>66</v>
      </c>
      <c r="G380" s="148">
        <v>1</v>
      </c>
    </row>
    <row r="381" spans="1:7">
      <c r="A381" s="139" t="s">
        <v>178</v>
      </c>
      <c r="B381" s="147">
        <v>802</v>
      </c>
      <c r="C381" s="151" t="s">
        <v>1940</v>
      </c>
      <c r="D381" s="147">
        <v>2009</v>
      </c>
      <c r="E381" s="151" t="s">
        <v>507</v>
      </c>
      <c r="F381" s="147" t="s">
        <v>66</v>
      </c>
      <c r="G381" s="148">
        <v>1</v>
      </c>
    </row>
    <row r="382" spans="1:7">
      <c r="A382" s="139" t="s">
        <v>178</v>
      </c>
      <c r="B382" s="147">
        <v>812</v>
      </c>
      <c r="C382" s="151" t="s">
        <v>1941</v>
      </c>
      <c r="D382" s="147">
        <v>2009</v>
      </c>
      <c r="E382" s="151" t="s">
        <v>438</v>
      </c>
      <c r="F382" s="147" t="s">
        <v>66</v>
      </c>
      <c r="G382" s="148">
        <v>1</v>
      </c>
    </row>
    <row r="383" spans="1:7">
      <c r="A383" s="139" t="s">
        <v>178</v>
      </c>
      <c r="B383" s="147">
        <v>843</v>
      </c>
      <c r="C383" s="151" t="s">
        <v>1942</v>
      </c>
      <c r="D383" s="147">
        <v>2008</v>
      </c>
      <c r="E383" s="151" t="s">
        <v>438</v>
      </c>
      <c r="F383" s="147" t="s">
        <v>66</v>
      </c>
      <c r="G383" s="148">
        <v>1</v>
      </c>
    </row>
    <row r="384" spans="1:7">
      <c r="A384" s="139" t="s">
        <v>178</v>
      </c>
      <c r="B384" s="147">
        <v>851</v>
      </c>
      <c r="C384" s="151" t="s">
        <v>1943</v>
      </c>
      <c r="D384" s="147">
        <v>2008</v>
      </c>
      <c r="E384" s="151" t="s">
        <v>438</v>
      </c>
      <c r="F384" s="147" t="s">
        <v>66</v>
      </c>
      <c r="G384" s="148">
        <v>1</v>
      </c>
    </row>
    <row r="385" spans="1:7">
      <c r="A385" s="139" t="s">
        <v>178</v>
      </c>
      <c r="B385" s="147">
        <v>865</v>
      </c>
      <c r="C385" s="151" t="s">
        <v>1944</v>
      </c>
      <c r="D385" s="147">
        <v>2008</v>
      </c>
      <c r="E385" s="151" t="s">
        <v>35</v>
      </c>
      <c r="F385" s="147" t="s">
        <v>66</v>
      </c>
      <c r="G385" s="148">
        <v>1</v>
      </c>
    </row>
    <row r="386" spans="1:7">
      <c r="A386" s="139" t="s">
        <v>178</v>
      </c>
      <c r="B386" s="147">
        <v>873</v>
      </c>
      <c r="C386" s="151" t="s">
        <v>1945</v>
      </c>
      <c r="D386" s="147">
        <v>2009</v>
      </c>
      <c r="E386" s="151" t="s">
        <v>35</v>
      </c>
      <c r="F386" s="147" t="s">
        <v>66</v>
      </c>
      <c r="G386" s="148">
        <v>1</v>
      </c>
    </row>
    <row r="387" spans="1:7">
      <c r="A387" s="139" t="s">
        <v>178</v>
      </c>
      <c r="B387" s="147">
        <v>876</v>
      </c>
      <c r="C387" s="151" t="s">
        <v>1946</v>
      </c>
      <c r="D387" s="147">
        <v>2008</v>
      </c>
      <c r="E387" s="151" t="s">
        <v>35</v>
      </c>
      <c r="F387" s="147" t="s">
        <v>66</v>
      </c>
      <c r="G387" s="148">
        <v>1</v>
      </c>
    </row>
    <row r="388" spans="1:7">
      <c r="A388" s="139" t="s">
        <v>178</v>
      </c>
      <c r="B388" s="147">
        <v>882</v>
      </c>
      <c r="C388" s="151" t="s">
        <v>1947</v>
      </c>
      <c r="D388" s="147">
        <v>2008</v>
      </c>
      <c r="E388" s="151" t="s">
        <v>35</v>
      </c>
      <c r="F388" s="147" t="s">
        <v>66</v>
      </c>
      <c r="G388" s="148">
        <v>1</v>
      </c>
    </row>
    <row r="389" spans="1:7">
      <c r="A389" s="139" t="s">
        <v>178</v>
      </c>
      <c r="B389" s="147">
        <v>919</v>
      </c>
      <c r="C389" s="151" t="s">
        <v>1948</v>
      </c>
      <c r="D389" s="147">
        <v>2009</v>
      </c>
      <c r="E389" s="151" t="s">
        <v>289</v>
      </c>
      <c r="F389" s="147" t="s">
        <v>66</v>
      </c>
      <c r="G389" s="148">
        <v>1</v>
      </c>
    </row>
    <row r="390" spans="1:7">
      <c r="A390" s="139" t="s">
        <v>178</v>
      </c>
      <c r="B390" s="147">
        <v>923</v>
      </c>
      <c r="C390" s="151" t="s">
        <v>1949</v>
      </c>
      <c r="D390" s="147">
        <v>2008</v>
      </c>
      <c r="E390" s="151" t="s">
        <v>289</v>
      </c>
      <c r="F390" s="147" t="s">
        <v>66</v>
      </c>
      <c r="G390" s="148">
        <v>1</v>
      </c>
    </row>
    <row r="391" spans="1:7">
      <c r="A391" s="152" t="s">
        <v>179</v>
      </c>
      <c r="B391" s="153"/>
      <c r="C391" s="153"/>
      <c r="D391" s="153"/>
      <c r="E391" s="153"/>
      <c r="F391" s="153"/>
      <c r="G391" s="154">
        <v>23</v>
      </c>
    </row>
    <row r="392" spans="1:7">
      <c r="A392" s="139" t="s">
        <v>179</v>
      </c>
      <c r="B392" s="147">
        <v>43</v>
      </c>
      <c r="C392" s="151" t="s">
        <v>1951</v>
      </c>
      <c r="D392" s="147">
        <v>2011</v>
      </c>
      <c r="E392" s="151" t="s">
        <v>1476</v>
      </c>
      <c r="F392" s="147" t="s">
        <v>71</v>
      </c>
      <c r="G392" s="148">
        <v>1</v>
      </c>
    </row>
    <row r="393" spans="1:7">
      <c r="A393" s="139" t="s">
        <v>179</v>
      </c>
      <c r="B393" s="147">
        <v>51</v>
      </c>
      <c r="C393" s="151" t="s">
        <v>1953</v>
      </c>
      <c r="D393" s="147">
        <v>2011</v>
      </c>
      <c r="E393" s="151" t="s">
        <v>1476</v>
      </c>
      <c r="F393" s="147" t="s">
        <v>71</v>
      </c>
      <c r="G393" s="148">
        <v>1</v>
      </c>
    </row>
    <row r="394" spans="1:7">
      <c r="A394" s="139" t="s">
        <v>179</v>
      </c>
      <c r="B394" s="147">
        <v>57</v>
      </c>
      <c r="C394" s="151" t="s">
        <v>1954</v>
      </c>
      <c r="D394" s="147">
        <v>2010</v>
      </c>
      <c r="E394" s="151" t="s">
        <v>1476</v>
      </c>
      <c r="F394" s="147" t="s">
        <v>71</v>
      </c>
      <c r="G394" s="148">
        <v>1</v>
      </c>
    </row>
    <row r="395" spans="1:7">
      <c r="A395" s="139" t="s">
        <v>179</v>
      </c>
      <c r="B395" s="147">
        <v>58</v>
      </c>
      <c r="C395" s="151" t="s">
        <v>1955</v>
      </c>
      <c r="D395" s="147">
        <v>2010</v>
      </c>
      <c r="E395" s="151" t="s">
        <v>1476</v>
      </c>
      <c r="F395" s="147" t="s">
        <v>71</v>
      </c>
      <c r="G395" s="148">
        <v>1</v>
      </c>
    </row>
    <row r="396" spans="1:7">
      <c r="A396" s="139" t="s">
        <v>179</v>
      </c>
      <c r="B396" s="147">
        <v>75</v>
      </c>
      <c r="C396" s="151" t="s">
        <v>1956</v>
      </c>
      <c r="D396" s="147">
        <v>2010</v>
      </c>
      <c r="E396" s="151" t="s">
        <v>1476</v>
      </c>
      <c r="F396" s="147" t="s">
        <v>71</v>
      </c>
      <c r="G396" s="148">
        <v>1</v>
      </c>
    </row>
    <row r="397" spans="1:7">
      <c r="A397" s="139" t="s">
        <v>179</v>
      </c>
      <c r="B397" s="147">
        <v>96</v>
      </c>
      <c r="C397" s="151" t="s">
        <v>1957</v>
      </c>
      <c r="D397" s="147">
        <v>2010</v>
      </c>
      <c r="E397" s="151" t="s">
        <v>1476</v>
      </c>
      <c r="F397" s="147" t="s">
        <v>71</v>
      </c>
      <c r="G397" s="148">
        <v>1</v>
      </c>
    </row>
    <row r="398" spans="1:7">
      <c r="A398" s="139" t="s">
        <v>179</v>
      </c>
      <c r="B398" s="147">
        <v>348</v>
      </c>
      <c r="C398" s="151" t="s">
        <v>1962</v>
      </c>
      <c r="D398" s="147">
        <v>2010</v>
      </c>
      <c r="E398" s="151" t="s">
        <v>1159</v>
      </c>
      <c r="F398" s="147" t="s">
        <v>71</v>
      </c>
      <c r="G398" s="148">
        <v>1</v>
      </c>
    </row>
    <row r="399" spans="1:7">
      <c r="A399" s="139" t="s">
        <v>179</v>
      </c>
      <c r="B399" s="147">
        <v>405</v>
      </c>
      <c r="C399" s="151" t="s">
        <v>1964</v>
      </c>
      <c r="D399" s="147">
        <v>2010</v>
      </c>
      <c r="E399" s="151" t="s">
        <v>1098</v>
      </c>
      <c r="F399" s="147" t="s">
        <v>71</v>
      </c>
      <c r="G399" s="148">
        <v>1</v>
      </c>
    </row>
    <row r="400" spans="1:7">
      <c r="A400" s="139" t="s">
        <v>179</v>
      </c>
      <c r="B400" s="147">
        <v>408</v>
      </c>
      <c r="C400" s="151" t="s">
        <v>1965</v>
      </c>
      <c r="D400" s="147">
        <v>2011</v>
      </c>
      <c r="E400" s="151" t="s">
        <v>1098</v>
      </c>
      <c r="F400" s="147" t="s">
        <v>71</v>
      </c>
      <c r="G400" s="148">
        <v>1</v>
      </c>
    </row>
    <row r="401" spans="1:7">
      <c r="A401" s="139" t="s">
        <v>179</v>
      </c>
      <c r="B401" s="147">
        <v>451</v>
      </c>
      <c r="C401" s="151" t="s">
        <v>1969</v>
      </c>
      <c r="D401" s="147">
        <v>2010</v>
      </c>
      <c r="E401" s="151" t="s">
        <v>1030</v>
      </c>
      <c r="F401" s="147" t="s">
        <v>71</v>
      </c>
      <c r="G401" s="148">
        <v>1</v>
      </c>
    </row>
    <row r="402" spans="1:7">
      <c r="A402" s="139" t="s">
        <v>179</v>
      </c>
      <c r="B402" s="147">
        <v>654</v>
      </c>
      <c r="C402" s="151" t="s">
        <v>1972</v>
      </c>
      <c r="D402" s="147">
        <v>2010</v>
      </c>
      <c r="E402" s="151" t="s">
        <v>756</v>
      </c>
      <c r="F402" s="147" t="s">
        <v>71</v>
      </c>
      <c r="G402" s="148">
        <v>1</v>
      </c>
    </row>
    <row r="403" spans="1:7">
      <c r="A403" s="139" t="s">
        <v>179</v>
      </c>
      <c r="B403" s="147">
        <v>658</v>
      </c>
      <c r="C403" s="151" t="s">
        <v>1973</v>
      </c>
      <c r="D403" s="147">
        <v>2010</v>
      </c>
      <c r="E403" s="151" t="s">
        <v>756</v>
      </c>
      <c r="F403" s="147" t="s">
        <v>71</v>
      </c>
      <c r="G403" s="148">
        <v>1</v>
      </c>
    </row>
    <row r="404" spans="1:7">
      <c r="A404" s="139" t="s">
        <v>179</v>
      </c>
      <c r="B404" s="147">
        <v>756</v>
      </c>
      <c r="C404" s="151" t="s">
        <v>1974</v>
      </c>
      <c r="D404" s="147">
        <v>2010</v>
      </c>
      <c r="E404" s="151" t="s">
        <v>579</v>
      </c>
      <c r="F404" s="147" t="s">
        <v>71</v>
      </c>
      <c r="G404" s="148">
        <v>1</v>
      </c>
    </row>
    <row r="405" spans="1:7">
      <c r="A405" s="139" t="s">
        <v>179</v>
      </c>
      <c r="B405" s="147">
        <v>763</v>
      </c>
      <c r="C405" s="151" t="s">
        <v>1976</v>
      </c>
      <c r="D405" s="147">
        <v>2010</v>
      </c>
      <c r="E405" s="151" t="s">
        <v>579</v>
      </c>
      <c r="F405" s="147" t="s">
        <v>71</v>
      </c>
      <c r="G405" s="148">
        <v>1</v>
      </c>
    </row>
    <row r="406" spans="1:7">
      <c r="A406" s="139" t="s">
        <v>179</v>
      </c>
      <c r="B406" s="147">
        <v>764</v>
      </c>
      <c r="C406" s="151" t="s">
        <v>1977</v>
      </c>
      <c r="D406" s="147">
        <v>2010</v>
      </c>
      <c r="E406" s="151" t="s">
        <v>579</v>
      </c>
      <c r="F406" s="147" t="s">
        <v>71</v>
      </c>
      <c r="G406" s="148">
        <v>1</v>
      </c>
    </row>
    <row r="407" spans="1:7">
      <c r="A407" s="139" t="s">
        <v>179</v>
      </c>
      <c r="B407" s="147">
        <v>814</v>
      </c>
      <c r="C407" s="151" t="s">
        <v>1979</v>
      </c>
      <c r="D407" s="147">
        <v>2010</v>
      </c>
      <c r="E407" s="151" t="s">
        <v>438</v>
      </c>
      <c r="F407" s="147" t="s">
        <v>71</v>
      </c>
      <c r="G407" s="148">
        <v>1</v>
      </c>
    </row>
    <row r="408" spans="1:7">
      <c r="A408" s="139" t="s">
        <v>179</v>
      </c>
      <c r="B408" s="147">
        <v>916</v>
      </c>
      <c r="C408" s="151" t="s">
        <v>1982</v>
      </c>
      <c r="D408" s="147">
        <v>2010</v>
      </c>
      <c r="E408" s="151" t="s">
        <v>289</v>
      </c>
      <c r="F408" s="147" t="s">
        <v>71</v>
      </c>
      <c r="G408" s="148">
        <v>1</v>
      </c>
    </row>
    <row r="409" spans="1:7">
      <c r="A409" s="139" t="s">
        <v>179</v>
      </c>
      <c r="B409" s="147">
        <v>930</v>
      </c>
      <c r="C409" s="151" t="s">
        <v>1983</v>
      </c>
      <c r="D409" s="147">
        <v>2011</v>
      </c>
      <c r="E409" s="151" t="s">
        <v>289</v>
      </c>
      <c r="F409" s="147" t="s">
        <v>71</v>
      </c>
      <c r="G409" s="148">
        <v>1</v>
      </c>
    </row>
    <row r="410" spans="1:7">
      <c r="A410" s="139" t="s">
        <v>179</v>
      </c>
      <c r="B410" s="147">
        <v>940</v>
      </c>
      <c r="C410" s="151" t="s">
        <v>1985</v>
      </c>
      <c r="D410" s="147">
        <v>2010</v>
      </c>
      <c r="E410" s="151" t="s">
        <v>273</v>
      </c>
      <c r="F410" s="147" t="s">
        <v>71</v>
      </c>
      <c r="G410" s="148">
        <v>1</v>
      </c>
    </row>
    <row r="411" spans="1:7">
      <c r="A411" s="139" t="s">
        <v>179</v>
      </c>
      <c r="B411" s="147">
        <v>955</v>
      </c>
      <c r="C411" s="151" t="s">
        <v>1986</v>
      </c>
      <c r="D411" s="147">
        <v>2011</v>
      </c>
      <c r="E411" s="151" t="s">
        <v>232</v>
      </c>
      <c r="F411" s="147" t="s">
        <v>71</v>
      </c>
      <c r="G411" s="148">
        <v>1</v>
      </c>
    </row>
    <row r="412" spans="1:7">
      <c r="A412" s="139" t="s">
        <v>179</v>
      </c>
      <c r="B412" s="147">
        <v>967</v>
      </c>
      <c r="C412" s="151" t="s">
        <v>1987</v>
      </c>
      <c r="D412" s="147">
        <v>2011</v>
      </c>
      <c r="E412" s="151" t="s">
        <v>193</v>
      </c>
      <c r="F412" s="147" t="s">
        <v>71</v>
      </c>
      <c r="G412" s="148">
        <v>1</v>
      </c>
    </row>
    <row r="413" spans="1:7">
      <c r="A413" s="139" t="s">
        <v>179</v>
      </c>
      <c r="B413" s="147">
        <v>969</v>
      </c>
      <c r="C413" s="151" t="s">
        <v>2555</v>
      </c>
      <c r="D413" s="147">
        <v>2010</v>
      </c>
      <c r="E413" s="151" t="s">
        <v>1030</v>
      </c>
      <c r="F413" s="147" t="s">
        <v>71</v>
      </c>
      <c r="G413" s="148">
        <v>1</v>
      </c>
    </row>
    <row r="414" spans="1:7">
      <c r="A414" s="139" t="s">
        <v>179</v>
      </c>
      <c r="B414" s="147">
        <v>975</v>
      </c>
      <c r="C414" s="151" t="s">
        <v>2556</v>
      </c>
      <c r="D414" s="147">
        <v>2010</v>
      </c>
      <c r="E414" s="151" t="s">
        <v>1030</v>
      </c>
      <c r="F414" s="147" t="s">
        <v>71</v>
      </c>
      <c r="G414" s="148">
        <v>1</v>
      </c>
    </row>
    <row r="415" spans="1:7">
      <c r="A415" s="152" t="s">
        <v>180</v>
      </c>
      <c r="B415" s="153"/>
      <c r="C415" s="153"/>
      <c r="D415" s="153"/>
      <c r="E415" s="153"/>
      <c r="F415" s="153"/>
      <c r="G415" s="154">
        <v>17</v>
      </c>
    </row>
    <row r="416" spans="1:7">
      <c r="A416" s="139" t="s">
        <v>180</v>
      </c>
      <c r="B416" s="147">
        <v>15</v>
      </c>
      <c r="C416" s="151" t="s">
        <v>1950</v>
      </c>
      <c r="D416" s="147">
        <v>2010</v>
      </c>
      <c r="E416" s="151" t="s">
        <v>1548</v>
      </c>
      <c r="F416" s="147" t="s">
        <v>67</v>
      </c>
      <c r="G416" s="148">
        <v>1</v>
      </c>
    </row>
    <row r="417" spans="1:7">
      <c r="A417" s="139" t="s">
        <v>180</v>
      </c>
      <c r="B417" s="147">
        <v>50</v>
      </c>
      <c r="C417" s="151" t="s">
        <v>1952</v>
      </c>
      <c r="D417" s="147">
        <v>2010</v>
      </c>
      <c r="E417" s="151" t="s">
        <v>1476</v>
      </c>
      <c r="F417" s="147" t="s">
        <v>67</v>
      </c>
      <c r="G417" s="148">
        <v>1</v>
      </c>
    </row>
    <row r="418" spans="1:7">
      <c r="A418" s="139" t="s">
        <v>180</v>
      </c>
      <c r="B418" s="147">
        <v>251</v>
      </c>
      <c r="C418" s="151" t="s">
        <v>1958</v>
      </c>
      <c r="D418" s="147">
        <v>2010</v>
      </c>
      <c r="E418" s="151" t="s">
        <v>1290</v>
      </c>
      <c r="F418" s="147" t="s">
        <v>67</v>
      </c>
      <c r="G418" s="148">
        <v>1</v>
      </c>
    </row>
    <row r="419" spans="1:7">
      <c r="A419" s="139" t="s">
        <v>180</v>
      </c>
      <c r="B419" s="147">
        <v>301</v>
      </c>
      <c r="C419" s="151" t="s">
        <v>1959</v>
      </c>
      <c r="D419" s="147">
        <v>2010</v>
      </c>
      <c r="E419" s="151" t="s">
        <v>1233</v>
      </c>
      <c r="F419" s="147" t="s">
        <v>67</v>
      </c>
      <c r="G419" s="148">
        <v>1</v>
      </c>
    </row>
    <row r="420" spans="1:7">
      <c r="A420" s="139" t="s">
        <v>180</v>
      </c>
      <c r="B420" s="147">
        <v>302</v>
      </c>
      <c r="C420" s="151" t="s">
        <v>1960</v>
      </c>
      <c r="D420" s="147">
        <v>2010</v>
      </c>
      <c r="E420" s="151" t="s">
        <v>1233</v>
      </c>
      <c r="F420" s="147" t="s">
        <v>67</v>
      </c>
      <c r="G420" s="148">
        <v>1</v>
      </c>
    </row>
    <row r="421" spans="1:7">
      <c r="A421" s="139" t="s">
        <v>180</v>
      </c>
      <c r="B421" s="147">
        <v>338</v>
      </c>
      <c r="C421" s="151" t="s">
        <v>1961</v>
      </c>
      <c r="D421" s="147">
        <v>2011</v>
      </c>
      <c r="E421" s="151" t="s">
        <v>1159</v>
      </c>
      <c r="F421" s="147" t="s">
        <v>67</v>
      </c>
      <c r="G421" s="148">
        <v>1</v>
      </c>
    </row>
    <row r="422" spans="1:7">
      <c r="A422" s="139" t="s">
        <v>180</v>
      </c>
      <c r="B422" s="147">
        <v>364</v>
      </c>
      <c r="C422" s="151" t="s">
        <v>1963</v>
      </c>
      <c r="D422" s="147">
        <v>2010</v>
      </c>
      <c r="E422" s="151" t="s">
        <v>1159</v>
      </c>
      <c r="F422" s="147" t="s">
        <v>67</v>
      </c>
      <c r="G422" s="148">
        <v>1</v>
      </c>
    </row>
    <row r="423" spans="1:7">
      <c r="A423" s="139" t="s">
        <v>180</v>
      </c>
      <c r="B423" s="147">
        <v>416</v>
      </c>
      <c r="C423" s="151" t="s">
        <v>1966</v>
      </c>
      <c r="D423" s="147">
        <v>2010</v>
      </c>
      <c r="E423" s="151" t="s">
        <v>1098</v>
      </c>
      <c r="F423" s="147" t="s">
        <v>67</v>
      </c>
      <c r="G423" s="148">
        <v>1</v>
      </c>
    </row>
    <row r="424" spans="1:7">
      <c r="A424" s="139" t="s">
        <v>180</v>
      </c>
      <c r="B424" s="147">
        <v>437</v>
      </c>
      <c r="C424" s="151" t="s">
        <v>1967</v>
      </c>
      <c r="D424" s="147">
        <v>2010</v>
      </c>
      <c r="E424" s="151" t="s">
        <v>1060</v>
      </c>
      <c r="F424" s="147" t="s">
        <v>67</v>
      </c>
      <c r="G424" s="148">
        <v>1</v>
      </c>
    </row>
    <row r="425" spans="1:7">
      <c r="A425" s="139" t="s">
        <v>180</v>
      </c>
      <c r="B425" s="147">
        <v>440</v>
      </c>
      <c r="C425" s="151" t="s">
        <v>1968</v>
      </c>
      <c r="D425" s="147">
        <v>2010</v>
      </c>
      <c r="E425" s="151" t="s">
        <v>1060</v>
      </c>
      <c r="F425" s="147" t="s">
        <v>67</v>
      </c>
      <c r="G425" s="148">
        <v>1</v>
      </c>
    </row>
    <row r="426" spans="1:7">
      <c r="A426" s="139" t="s">
        <v>180</v>
      </c>
      <c r="B426" s="147">
        <v>462</v>
      </c>
      <c r="C426" s="151" t="s">
        <v>1970</v>
      </c>
      <c r="D426" s="147">
        <v>2010</v>
      </c>
      <c r="E426" s="151" t="s">
        <v>1030</v>
      </c>
      <c r="F426" s="147" t="s">
        <v>67</v>
      </c>
      <c r="G426" s="148">
        <v>1</v>
      </c>
    </row>
    <row r="427" spans="1:7">
      <c r="A427" s="139" t="s">
        <v>180</v>
      </c>
      <c r="B427" s="147">
        <v>489</v>
      </c>
      <c r="C427" s="151" t="s">
        <v>1971</v>
      </c>
      <c r="D427" s="147">
        <v>2010</v>
      </c>
      <c r="E427" s="151" t="s">
        <v>1000</v>
      </c>
      <c r="F427" s="147" t="s">
        <v>67</v>
      </c>
      <c r="G427" s="148">
        <v>1</v>
      </c>
    </row>
    <row r="428" spans="1:7">
      <c r="A428" s="139" t="s">
        <v>180</v>
      </c>
      <c r="B428" s="147">
        <v>760</v>
      </c>
      <c r="C428" s="151" t="s">
        <v>1975</v>
      </c>
      <c r="D428" s="147">
        <v>2010</v>
      </c>
      <c r="E428" s="151" t="s">
        <v>579</v>
      </c>
      <c r="F428" s="147" t="s">
        <v>67</v>
      </c>
      <c r="G428" s="148">
        <v>1</v>
      </c>
    </row>
    <row r="429" spans="1:7">
      <c r="A429" s="139" t="s">
        <v>180</v>
      </c>
      <c r="B429" s="147">
        <v>799</v>
      </c>
      <c r="C429" s="151" t="s">
        <v>1978</v>
      </c>
      <c r="D429" s="147">
        <v>2011</v>
      </c>
      <c r="E429" s="151" t="s">
        <v>507</v>
      </c>
      <c r="F429" s="147" t="s">
        <v>67</v>
      </c>
      <c r="G429" s="148">
        <v>1</v>
      </c>
    </row>
    <row r="430" spans="1:7">
      <c r="A430" s="139" t="s">
        <v>180</v>
      </c>
      <c r="B430" s="147">
        <v>869</v>
      </c>
      <c r="C430" s="151" t="s">
        <v>1980</v>
      </c>
      <c r="D430" s="147">
        <v>2010</v>
      </c>
      <c r="E430" s="151" t="s">
        <v>35</v>
      </c>
      <c r="F430" s="147" t="s">
        <v>67</v>
      </c>
      <c r="G430" s="148">
        <v>1</v>
      </c>
    </row>
    <row r="431" spans="1:7">
      <c r="A431" s="139" t="s">
        <v>180</v>
      </c>
      <c r="B431" s="147">
        <v>913</v>
      </c>
      <c r="C431" s="151" t="s">
        <v>1981</v>
      </c>
      <c r="D431" s="147">
        <v>2011</v>
      </c>
      <c r="E431" s="151" t="s">
        <v>289</v>
      </c>
      <c r="F431" s="147" t="s">
        <v>67</v>
      </c>
      <c r="G431" s="148">
        <v>1</v>
      </c>
    </row>
    <row r="432" spans="1:7">
      <c r="A432" s="139" t="s">
        <v>180</v>
      </c>
      <c r="B432" s="147">
        <v>937</v>
      </c>
      <c r="C432" s="151" t="s">
        <v>1984</v>
      </c>
      <c r="D432" s="147">
        <v>2011</v>
      </c>
      <c r="E432" s="151" t="s">
        <v>273</v>
      </c>
      <c r="F432" s="147" t="s">
        <v>67</v>
      </c>
      <c r="G432" s="148">
        <v>1</v>
      </c>
    </row>
    <row r="433" spans="1:7">
      <c r="A433" s="147" t="s">
        <v>8</v>
      </c>
      <c r="B433" s="147"/>
      <c r="C433" s="147"/>
      <c r="D433" s="147"/>
      <c r="E433" s="147"/>
      <c r="F433" s="147"/>
      <c r="G433" s="148">
        <v>417</v>
      </c>
    </row>
    <row r="434" spans="1:7" ht="14.25">
      <c r="A434"/>
      <c r="B434"/>
      <c r="C434"/>
      <c r="D434"/>
      <c r="E434"/>
      <c r="F434"/>
      <c r="G434"/>
    </row>
    <row r="435" spans="1:7" ht="14.25">
      <c r="A435"/>
      <c r="B435"/>
      <c r="C435"/>
      <c r="D435"/>
      <c r="E435"/>
      <c r="F435"/>
      <c r="G435"/>
    </row>
    <row r="436" spans="1:7" ht="14.25">
      <c r="A436"/>
      <c r="B436"/>
      <c r="C436"/>
      <c r="D436"/>
      <c r="E436"/>
      <c r="F436"/>
      <c r="G436"/>
    </row>
    <row r="437" spans="1:7" ht="14.25">
      <c r="A437"/>
      <c r="B437"/>
      <c r="C437"/>
      <c r="D437"/>
      <c r="E437"/>
      <c r="F437"/>
      <c r="G437"/>
    </row>
    <row r="438" spans="1:7" ht="14.25">
      <c r="A438"/>
      <c r="B438"/>
      <c r="C438"/>
      <c r="D438"/>
      <c r="E438"/>
      <c r="F438"/>
      <c r="G438"/>
    </row>
    <row r="439" spans="1:7" ht="14.25">
      <c r="A439"/>
      <c r="B439"/>
      <c r="C439"/>
      <c r="D439"/>
      <c r="E439"/>
      <c r="F439"/>
      <c r="G439"/>
    </row>
    <row r="440" spans="1:7" ht="14.25">
      <c r="A440"/>
      <c r="B440"/>
      <c r="C440"/>
      <c r="D440"/>
      <c r="E440"/>
      <c r="F440"/>
      <c r="G440"/>
    </row>
    <row r="441" spans="1:7" ht="14.25">
      <c r="A441"/>
      <c r="B441"/>
      <c r="C441"/>
      <c r="D441"/>
      <c r="E441"/>
      <c r="F441"/>
      <c r="G441"/>
    </row>
    <row r="442" spans="1:7" ht="14.25">
      <c r="A442"/>
      <c r="B442"/>
      <c r="C442"/>
      <c r="D442"/>
      <c r="E442"/>
      <c r="F442"/>
      <c r="G442"/>
    </row>
    <row r="443" spans="1:7" ht="14.25">
      <c r="A443"/>
      <c r="B443"/>
      <c r="C443"/>
      <c r="D443"/>
      <c r="E443"/>
      <c r="F443"/>
      <c r="G443"/>
    </row>
    <row r="444" spans="1:7" ht="14.25">
      <c r="A444"/>
      <c r="B444"/>
      <c r="C444"/>
      <c r="D444"/>
      <c r="E444"/>
      <c r="F444"/>
      <c r="G444"/>
    </row>
    <row r="445" spans="1:7" ht="14.25">
      <c r="A445"/>
      <c r="B445"/>
      <c r="C445"/>
      <c r="D445"/>
      <c r="E445"/>
      <c r="F445"/>
      <c r="G445"/>
    </row>
    <row r="446" spans="1:7" ht="14.25">
      <c r="A446"/>
      <c r="B446"/>
      <c r="C446"/>
      <c r="D446"/>
      <c r="E446"/>
      <c r="F446"/>
      <c r="G446"/>
    </row>
    <row r="447" spans="1:7" ht="14.25">
      <c r="A447"/>
      <c r="B447"/>
      <c r="C447"/>
      <c r="D447"/>
      <c r="E447"/>
      <c r="F447"/>
      <c r="G447"/>
    </row>
    <row r="448" spans="1:7" ht="14.25">
      <c r="A448"/>
      <c r="B448"/>
      <c r="C448"/>
      <c r="D448"/>
      <c r="E448"/>
      <c r="F448"/>
      <c r="G448"/>
    </row>
    <row r="449" spans="1:7" ht="14.25">
      <c r="A449"/>
      <c r="B449"/>
      <c r="C449"/>
      <c r="D449"/>
      <c r="E449"/>
      <c r="F449"/>
      <c r="G449"/>
    </row>
    <row r="450" spans="1:7" ht="14.25">
      <c r="A450"/>
      <c r="B450"/>
      <c r="C450"/>
      <c r="D450"/>
      <c r="E450"/>
      <c r="F450"/>
      <c r="G450"/>
    </row>
    <row r="451" spans="1:7" ht="14.25">
      <c r="A451"/>
      <c r="B451"/>
      <c r="C451"/>
      <c r="D451"/>
      <c r="E451"/>
      <c r="F451"/>
      <c r="G451"/>
    </row>
    <row r="452" spans="1:7" ht="14.25">
      <c r="A452"/>
      <c r="B452"/>
      <c r="C452"/>
      <c r="D452"/>
      <c r="E452"/>
      <c r="F452"/>
      <c r="G452"/>
    </row>
    <row r="453" spans="1:7" ht="14.25">
      <c r="A453"/>
      <c r="B453"/>
      <c r="C453"/>
      <c r="D453"/>
      <c r="E453"/>
      <c r="F453"/>
      <c r="G453"/>
    </row>
    <row r="454" spans="1:7" ht="14.25">
      <c r="A454"/>
      <c r="B454"/>
      <c r="C454"/>
      <c r="D454"/>
      <c r="E454"/>
      <c r="F454"/>
      <c r="G454"/>
    </row>
    <row r="455" spans="1:7" ht="14.25">
      <c r="A455"/>
      <c r="B455"/>
      <c r="C455"/>
      <c r="D455"/>
      <c r="E455"/>
      <c r="F455"/>
      <c r="G455"/>
    </row>
    <row r="456" spans="1:7" ht="14.25">
      <c r="A456"/>
      <c r="B456"/>
      <c r="C456"/>
      <c r="D456"/>
      <c r="E456"/>
      <c r="F456"/>
      <c r="G456"/>
    </row>
    <row r="457" spans="1:7" ht="14.25">
      <c r="A457"/>
      <c r="B457"/>
      <c r="C457"/>
      <c r="D457"/>
      <c r="E457"/>
      <c r="F457"/>
      <c r="G457"/>
    </row>
    <row r="458" spans="1:7" ht="14.25">
      <c r="A458"/>
      <c r="B458"/>
      <c r="C458"/>
      <c r="D458"/>
      <c r="E458"/>
      <c r="F458"/>
      <c r="G458"/>
    </row>
    <row r="459" spans="1:7" ht="14.25">
      <c r="A459"/>
      <c r="B459"/>
      <c r="C459"/>
      <c r="D459"/>
      <c r="E459"/>
      <c r="F459"/>
      <c r="G459"/>
    </row>
    <row r="460" spans="1:7" ht="14.25">
      <c r="A460"/>
      <c r="B460"/>
      <c r="C460"/>
      <c r="D460"/>
      <c r="E460"/>
      <c r="F460"/>
      <c r="G460"/>
    </row>
    <row r="461" spans="1:7" ht="14.25">
      <c r="A461"/>
      <c r="B461"/>
      <c r="C461"/>
      <c r="D461"/>
      <c r="E461"/>
      <c r="F461"/>
      <c r="G461"/>
    </row>
    <row r="462" spans="1:7" ht="14.25">
      <c r="A462"/>
      <c r="B462"/>
      <c r="C462"/>
      <c r="D462"/>
      <c r="E462"/>
      <c r="F462"/>
      <c r="G462"/>
    </row>
    <row r="463" spans="1:7" ht="14.25">
      <c r="A463"/>
      <c r="B463"/>
      <c r="C463"/>
      <c r="D463"/>
      <c r="E463"/>
      <c r="F463"/>
      <c r="G463"/>
    </row>
    <row r="464" spans="1:7" ht="14.25">
      <c r="A464"/>
      <c r="B464"/>
      <c r="C464"/>
      <c r="D464"/>
      <c r="E464"/>
      <c r="F464"/>
      <c r="G464"/>
    </row>
    <row r="465" spans="1:7" ht="14.25">
      <c r="A465"/>
      <c r="B465"/>
      <c r="C465"/>
      <c r="D465"/>
      <c r="E465"/>
      <c r="F465"/>
      <c r="G465"/>
    </row>
    <row r="466" spans="1:7" ht="14.25">
      <c r="A466"/>
      <c r="B466"/>
      <c r="C466"/>
      <c r="D466"/>
      <c r="E466"/>
      <c r="F466"/>
      <c r="G466"/>
    </row>
    <row r="467" spans="1:7" ht="14.25">
      <c r="A467"/>
      <c r="B467"/>
      <c r="C467"/>
      <c r="D467"/>
      <c r="E467"/>
      <c r="F467"/>
      <c r="G467"/>
    </row>
    <row r="468" spans="1:7" ht="14.25">
      <c r="A468"/>
      <c r="B468"/>
      <c r="C468"/>
      <c r="D468"/>
      <c r="E468"/>
      <c r="F468"/>
      <c r="G468"/>
    </row>
    <row r="469" spans="1:7" ht="14.25">
      <c r="A469"/>
      <c r="B469"/>
      <c r="C469"/>
      <c r="D469"/>
      <c r="E469"/>
      <c r="F469"/>
      <c r="G469"/>
    </row>
    <row r="470" spans="1:7" ht="14.25">
      <c r="A470"/>
      <c r="B470"/>
      <c r="C470"/>
      <c r="D470"/>
      <c r="E470"/>
      <c r="F470"/>
      <c r="G470"/>
    </row>
    <row r="471" spans="1:7" ht="14.25">
      <c r="A471"/>
      <c r="B471"/>
      <c r="C471"/>
      <c r="D471"/>
      <c r="E471"/>
      <c r="F471"/>
      <c r="G471"/>
    </row>
    <row r="472" spans="1:7" ht="14.25">
      <c r="A472"/>
      <c r="B472"/>
      <c r="C472"/>
      <c r="D472"/>
      <c r="E472"/>
      <c r="F472"/>
      <c r="G472"/>
    </row>
    <row r="473" spans="1:7" ht="14.25">
      <c r="A473"/>
      <c r="B473"/>
      <c r="C473"/>
      <c r="D473"/>
      <c r="E473"/>
      <c r="F473"/>
      <c r="G473"/>
    </row>
    <row r="474" spans="1:7" ht="14.25">
      <c r="A474"/>
      <c r="B474"/>
      <c r="C474"/>
      <c r="D474"/>
      <c r="E474"/>
      <c r="F474"/>
      <c r="G474"/>
    </row>
    <row r="475" spans="1:7" ht="14.25">
      <c r="A475"/>
      <c r="B475"/>
      <c r="C475"/>
      <c r="D475"/>
      <c r="E475"/>
      <c r="F475"/>
      <c r="G475"/>
    </row>
    <row r="476" spans="1:7" ht="14.25">
      <c r="A476"/>
      <c r="B476"/>
      <c r="C476"/>
      <c r="D476"/>
      <c r="E476"/>
      <c r="F476"/>
      <c r="G476"/>
    </row>
    <row r="477" spans="1:7" ht="14.25">
      <c r="A477"/>
      <c r="B477"/>
      <c r="C477"/>
      <c r="D477"/>
      <c r="E477"/>
      <c r="F477"/>
      <c r="G477"/>
    </row>
    <row r="478" spans="1:7" ht="14.25">
      <c r="A478"/>
      <c r="B478"/>
      <c r="C478"/>
      <c r="D478"/>
      <c r="E478"/>
      <c r="F478"/>
      <c r="G478"/>
    </row>
    <row r="479" spans="1:7" ht="14.25">
      <c r="A479"/>
      <c r="B479"/>
      <c r="C479"/>
      <c r="D479"/>
      <c r="E479"/>
      <c r="F479"/>
      <c r="G479"/>
    </row>
    <row r="480" spans="1:7" ht="14.25">
      <c r="A480"/>
      <c r="B480"/>
      <c r="C480"/>
      <c r="D480"/>
      <c r="E480"/>
      <c r="F480"/>
      <c r="G480"/>
    </row>
    <row r="481" spans="1:7" ht="14.25">
      <c r="A481"/>
      <c r="B481"/>
      <c r="C481"/>
      <c r="D481"/>
      <c r="E481"/>
      <c r="F481"/>
      <c r="G481"/>
    </row>
    <row r="482" spans="1:7" ht="14.25">
      <c r="A482"/>
      <c r="B482"/>
      <c r="C482"/>
      <c r="D482"/>
      <c r="E482"/>
      <c r="F482"/>
      <c r="G482"/>
    </row>
    <row r="483" spans="1:7" ht="14.25">
      <c r="A483"/>
      <c r="B483"/>
      <c r="C483"/>
      <c r="D483"/>
      <c r="E483"/>
      <c r="F483"/>
      <c r="G483"/>
    </row>
    <row r="484" spans="1:7" ht="14.25">
      <c r="A484"/>
      <c r="B484"/>
      <c r="C484"/>
      <c r="D484"/>
      <c r="E484"/>
      <c r="F484"/>
      <c r="G484"/>
    </row>
    <row r="485" spans="1:7" ht="14.25">
      <c r="A485"/>
      <c r="B485"/>
      <c r="C485"/>
      <c r="D485"/>
      <c r="E485"/>
      <c r="F485"/>
      <c r="G485"/>
    </row>
    <row r="486" spans="1:7" ht="14.25">
      <c r="A486"/>
      <c r="B486"/>
      <c r="C486"/>
      <c r="D486"/>
      <c r="E486"/>
      <c r="F486"/>
      <c r="G486"/>
    </row>
    <row r="487" spans="1:7" ht="14.25">
      <c r="A487"/>
      <c r="B487"/>
      <c r="C487"/>
      <c r="D487"/>
      <c r="E487"/>
      <c r="F487"/>
      <c r="G487"/>
    </row>
    <row r="488" spans="1:7" ht="14.25">
      <c r="A488"/>
      <c r="B488"/>
      <c r="C488"/>
      <c r="D488"/>
      <c r="E488"/>
      <c r="F488"/>
      <c r="G488"/>
    </row>
    <row r="489" spans="1:7" ht="14.25">
      <c r="A489"/>
      <c r="B489"/>
      <c r="C489"/>
      <c r="D489"/>
      <c r="E489"/>
      <c r="F489"/>
      <c r="G489"/>
    </row>
    <row r="490" spans="1:7" ht="14.25">
      <c r="A490"/>
      <c r="B490"/>
      <c r="C490"/>
      <c r="D490"/>
      <c r="E490"/>
      <c r="F490"/>
      <c r="G490"/>
    </row>
    <row r="491" spans="1:7" ht="14.25">
      <c r="A491"/>
      <c r="B491"/>
      <c r="C491"/>
      <c r="D491"/>
      <c r="E491"/>
      <c r="F491"/>
      <c r="G491"/>
    </row>
    <row r="492" spans="1:7" ht="14.25">
      <c r="A492"/>
      <c r="B492"/>
      <c r="C492"/>
      <c r="D492"/>
      <c r="E492"/>
      <c r="F492"/>
      <c r="G492"/>
    </row>
    <row r="493" spans="1:7" ht="14.25">
      <c r="A493"/>
      <c r="B493"/>
      <c r="C493"/>
      <c r="D493"/>
      <c r="E493"/>
      <c r="F493"/>
      <c r="G493"/>
    </row>
    <row r="494" spans="1:7" ht="14.25">
      <c r="A494"/>
      <c r="B494"/>
      <c r="C494"/>
      <c r="D494"/>
      <c r="E494"/>
      <c r="F494"/>
      <c r="G494"/>
    </row>
    <row r="495" spans="1:7" ht="14.25">
      <c r="A495"/>
      <c r="B495"/>
      <c r="C495"/>
      <c r="D495"/>
      <c r="E495"/>
      <c r="F495"/>
      <c r="G495"/>
    </row>
    <row r="496" spans="1:7" ht="14.25">
      <c r="A496"/>
      <c r="B496"/>
      <c r="C496"/>
      <c r="D496"/>
      <c r="E496"/>
      <c r="F496"/>
      <c r="G496"/>
    </row>
    <row r="497" spans="1:7" ht="14.25">
      <c r="A497"/>
      <c r="B497"/>
      <c r="C497"/>
      <c r="D497"/>
      <c r="E497"/>
      <c r="F497"/>
      <c r="G497"/>
    </row>
    <row r="498" spans="1:7" ht="14.25">
      <c r="A498"/>
      <c r="B498"/>
      <c r="C498"/>
      <c r="D498"/>
      <c r="E498"/>
      <c r="F498"/>
      <c r="G498"/>
    </row>
    <row r="499" spans="1:7" ht="14.25">
      <c r="A499"/>
      <c r="B499"/>
      <c r="C499"/>
      <c r="D499"/>
      <c r="E499"/>
      <c r="F499"/>
      <c r="G499"/>
    </row>
    <row r="500" spans="1:7" ht="14.25">
      <c r="A500"/>
      <c r="B500"/>
      <c r="C500"/>
      <c r="D500"/>
      <c r="E500"/>
      <c r="F500"/>
      <c r="G500"/>
    </row>
    <row r="501" spans="1:7" ht="14.25">
      <c r="A501"/>
      <c r="B501"/>
      <c r="C501"/>
      <c r="D501"/>
      <c r="E501"/>
      <c r="F501"/>
      <c r="G501"/>
    </row>
    <row r="502" spans="1:7" ht="14.25">
      <c r="A502"/>
      <c r="B502"/>
      <c r="C502"/>
      <c r="D502"/>
      <c r="E502"/>
      <c r="F502"/>
      <c r="G502"/>
    </row>
    <row r="503" spans="1:7" ht="14.25">
      <c r="A503"/>
      <c r="B503"/>
      <c r="C503"/>
      <c r="D503"/>
      <c r="E503"/>
      <c r="F503"/>
      <c r="G503"/>
    </row>
    <row r="504" spans="1:7" ht="14.25">
      <c r="A504"/>
      <c r="B504"/>
      <c r="C504"/>
      <c r="D504"/>
      <c r="E504"/>
      <c r="F504"/>
      <c r="G504"/>
    </row>
    <row r="505" spans="1:7" ht="14.25">
      <c r="A505"/>
      <c r="B505"/>
      <c r="C505"/>
      <c r="D505"/>
      <c r="E505"/>
      <c r="F505"/>
      <c r="G505"/>
    </row>
    <row r="506" spans="1:7" ht="14.25">
      <c r="A506"/>
      <c r="B506"/>
      <c r="C506"/>
      <c r="D506"/>
      <c r="E506"/>
      <c r="F506"/>
      <c r="G506"/>
    </row>
    <row r="507" spans="1:7" ht="14.25">
      <c r="A507"/>
      <c r="B507"/>
      <c r="C507"/>
      <c r="D507"/>
      <c r="E507"/>
      <c r="F507"/>
      <c r="G507"/>
    </row>
    <row r="508" spans="1:7" ht="14.25">
      <c r="A508"/>
      <c r="B508"/>
      <c r="C508"/>
      <c r="D508"/>
      <c r="E508"/>
      <c r="F508"/>
      <c r="G508"/>
    </row>
    <row r="509" spans="1:7" ht="14.25">
      <c r="A509"/>
      <c r="B509"/>
      <c r="C509"/>
      <c r="D509"/>
      <c r="E509"/>
      <c r="F509"/>
      <c r="G509"/>
    </row>
    <row r="510" spans="1:7" ht="14.25">
      <c r="A510"/>
      <c r="B510"/>
      <c r="C510"/>
      <c r="D510"/>
      <c r="E510"/>
      <c r="F510"/>
      <c r="G510"/>
    </row>
    <row r="511" spans="1:7" ht="14.25">
      <c r="A511"/>
      <c r="B511"/>
      <c r="C511"/>
      <c r="D511"/>
      <c r="E511"/>
      <c r="F511"/>
      <c r="G511"/>
    </row>
    <row r="512" spans="1:7" ht="14.25">
      <c r="A512"/>
      <c r="B512"/>
      <c r="C512"/>
      <c r="D512"/>
      <c r="E512"/>
      <c r="F512"/>
      <c r="G512"/>
    </row>
    <row r="513" spans="1:7" ht="14.25">
      <c r="A513"/>
      <c r="B513"/>
      <c r="C513"/>
      <c r="D513"/>
      <c r="E513"/>
      <c r="F513"/>
      <c r="G513"/>
    </row>
    <row r="514" spans="1:7" ht="14.25">
      <c r="A514"/>
      <c r="B514"/>
      <c r="C514"/>
      <c r="D514"/>
      <c r="E514"/>
      <c r="F514"/>
      <c r="G514"/>
    </row>
    <row r="515" spans="1:7" ht="14.25">
      <c r="A515"/>
      <c r="B515"/>
      <c r="C515"/>
      <c r="D515"/>
      <c r="E515"/>
      <c r="F515"/>
      <c r="G515"/>
    </row>
    <row r="516" spans="1:7" ht="14.25">
      <c r="A516"/>
      <c r="B516"/>
      <c r="C516"/>
      <c r="D516"/>
      <c r="E516"/>
      <c r="F516"/>
      <c r="G516"/>
    </row>
    <row r="517" spans="1:7" ht="14.25">
      <c r="A517"/>
      <c r="B517"/>
      <c r="C517"/>
      <c r="D517"/>
      <c r="E517"/>
      <c r="F517"/>
      <c r="G517"/>
    </row>
    <row r="518" spans="1:7" ht="14.25">
      <c r="A518"/>
      <c r="B518"/>
      <c r="C518"/>
      <c r="D518"/>
      <c r="E518"/>
      <c r="F518"/>
      <c r="G518"/>
    </row>
    <row r="519" spans="1:7" ht="14.25">
      <c r="A519"/>
      <c r="B519"/>
      <c r="C519"/>
      <c r="D519"/>
      <c r="E519"/>
      <c r="F519"/>
      <c r="G519"/>
    </row>
    <row r="520" spans="1:7" ht="14.25">
      <c r="A520"/>
      <c r="B520"/>
      <c r="C520"/>
      <c r="D520"/>
      <c r="E520"/>
      <c r="F520"/>
      <c r="G520"/>
    </row>
    <row r="521" spans="1:7" ht="14.25">
      <c r="A521"/>
      <c r="B521"/>
      <c r="C521"/>
      <c r="D521"/>
      <c r="E521"/>
      <c r="F521"/>
      <c r="G521"/>
    </row>
    <row r="522" spans="1:7" ht="14.25">
      <c r="A522"/>
      <c r="B522"/>
      <c r="C522"/>
      <c r="D522"/>
      <c r="E522"/>
      <c r="F522"/>
      <c r="G522"/>
    </row>
    <row r="523" spans="1:7" ht="14.25">
      <c r="A523"/>
      <c r="B523"/>
      <c r="C523"/>
      <c r="D523"/>
      <c r="E523"/>
      <c r="F523"/>
      <c r="G523"/>
    </row>
    <row r="524" spans="1:7" ht="14.25">
      <c r="A524"/>
      <c r="B524"/>
      <c r="C524"/>
      <c r="D524"/>
      <c r="E524"/>
      <c r="F524"/>
      <c r="G524"/>
    </row>
    <row r="525" spans="1:7" ht="14.25">
      <c r="A525"/>
      <c r="B525"/>
      <c r="C525"/>
      <c r="D525"/>
      <c r="E525"/>
      <c r="F525"/>
      <c r="G525"/>
    </row>
    <row r="526" spans="1:7" ht="14.25">
      <c r="A526"/>
      <c r="B526"/>
      <c r="C526"/>
      <c r="D526"/>
      <c r="E526"/>
      <c r="F526"/>
      <c r="G526"/>
    </row>
    <row r="527" spans="1:7" ht="14.25">
      <c r="A527"/>
      <c r="B527"/>
      <c r="C527"/>
      <c r="D527"/>
      <c r="E527"/>
      <c r="F527"/>
      <c r="G527"/>
    </row>
    <row r="528" spans="1:7" ht="14.25">
      <c r="A528"/>
      <c r="B528"/>
      <c r="C528"/>
      <c r="D528"/>
      <c r="E528"/>
      <c r="F528"/>
      <c r="G528"/>
    </row>
    <row r="529" spans="1:7" ht="14.25">
      <c r="A529"/>
      <c r="B529"/>
      <c r="C529"/>
      <c r="D529"/>
      <c r="E529"/>
      <c r="F529"/>
      <c r="G529"/>
    </row>
    <row r="530" spans="1:7" ht="14.25">
      <c r="A530"/>
      <c r="B530"/>
      <c r="C530"/>
      <c r="D530"/>
      <c r="E530"/>
      <c r="F530"/>
      <c r="G530"/>
    </row>
    <row r="531" spans="1:7" ht="14.25">
      <c r="A531"/>
      <c r="B531"/>
      <c r="C531"/>
      <c r="D531"/>
      <c r="E531"/>
      <c r="F531"/>
      <c r="G531"/>
    </row>
    <row r="532" spans="1:7" ht="14.25">
      <c r="A532"/>
      <c r="B532"/>
      <c r="C532"/>
      <c r="D532"/>
      <c r="E532"/>
      <c r="F532"/>
      <c r="G532"/>
    </row>
    <row r="533" spans="1:7" ht="14.25">
      <c r="A533"/>
      <c r="B533"/>
      <c r="C533"/>
      <c r="D533"/>
      <c r="E533"/>
      <c r="F533"/>
      <c r="G533"/>
    </row>
    <row r="534" spans="1:7" ht="14.25">
      <c r="A534"/>
      <c r="B534"/>
      <c r="C534"/>
      <c r="D534"/>
      <c r="E534"/>
      <c r="F534"/>
      <c r="G534"/>
    </row>
    <row r="535" spans="1:7" ht="14.25">
      <c r="A535"/>
      <c r="B535"/>
      <c r="C535"/>
      <c r="D535"/>
      <c r="E535"/>
      <c r="F535"/>
      <c r="G535"/>
    </row>
    <row r="536" spans="1:7" ht="14.25">
      <c r="A536"/>
      <c r="B536"/>
      <c r="C536"/>
      <c r="D536"/>
      <c r="E536"/>
      <c r="F536"/>
      <c r="G536"/>
    </row>
    <row r="537" spans="1:7" ht="14.25">
      <c r="A537"/>
      <c r="B537"/>
      <c r="C537"/>
      <c r="D537"/>
      <c r="E537"/>
      <c r="F537"/>
      <c r="G537"/>
    </row>
    <row r="538" spans="1:7" ht="14.25">
      <c r="A538"/>
      <c r="B538"/>
      <c r="C538"/>
      <c r="D538"/>
      <c r="E538"/>
      <c r="F538"/>
      <c r="G538"/>
    </row>
    <row r="539" spans="1:7" ht="14.25">
      <c r="A539"/>
      <c r="B539"/>
      <c r="C539"/>
      <c r="D539"/>
      <c r="E539"/>
      <c r="F539"/>
      <c r="G539"/>
    </row>
    <row r="540" spans="1:7" ht="14.25">
      <c r="A540"/>
      <c r="B540"/>
      <c r="C540"/>
      <c r="D540"/>
      <c r="E540"/>
      <c r="F540"/>
      <c r="G540"/>
    </row>
    <row r="541" spans="1:7" ht="14.25">
      <c r="A541"/>
      <c r="B541"/>
      <c r="C541"/>
      <c r="D541"/>
      <c r="E541"/>
      <c r="F541"/>
      <c r="G541"/>
    </row>
    <row r="542" spans="1:7" ht="14.25">
      <c r="A542"/>
      <c r="B542"/>
      <c r="C542"/>
      <c r="D542"/>
      <c r="E542"/>
      <c r="F542"/>
      <c r="G542"/>
    </row>
    <row r="543" spans="1:7" ht="14.25">
      <c r="A543"/>
      <c r="B543"/>
      <c r="C543"/>
      <c r="D543"/>
      <c r="E543"/>
      <c r="F543"/>
      <c r="G543"/>
    </row>
    <row r="544" spans="1:7" ht="14.25">
      <c r="A544"/>
      <c r="B544"/>
      <c r="C544"/>
      <c r="D544"/>
      <c r="E544"/>
      <c r="F544"/>
      <c r="G544"/>
    </row>
    <row r="545" spans="1:7" ht="14.25">
      <c r="A545"/>
      <c r="B545"/>
      <c r="C545"/>
      <c r="D545"/>
      <c r="E545"/>
      <c r="F545"/>
      <c r="G545"/>
    </row>
    <row r="546" spans="1:7" ht="14.25">
      <c r="A546"/>
      <c r="B546"/>
      <c r="C546"/>
      <c r="D546"/>
      <c r="E546"/>
      <c r="F546"/>
      <c r="G546"/>
    </row>
    <row r="547" spans="1:7" ht="14.25">
      <c r="A547"/>
      <c r="B547"/>
      <c r="C547"/>
      <c r="D547"/>
      <c r="E547"/>
      <c r="F547"/>
      <c r="G547"/>
    </row>
    <row r="548" spans="1:7" ht="14.25">
      <c r="A548"/>
      <c r="B548"/>
      <c r="C548"/>
      <c r="D548"/>
      <c r="E548"/>
      <c r="F548"/>
      <c r="G548"/>
    </row>
    <row r="549" spans="1:7" ht="14.25">
      <c r="A549"/>
      <c r="B549"/>
      <c r="C549"/>
      <c r="D549"/>
      <c r="E549"/>
      <c r="F549"/>
      <c r="G549"/>
    </row>
    <row r="550" spans="1:7" ht="14.25">
      <c r="A550"/>
      <c r="B550"/>
      <c r="C550"/>
      <c r="D550"/>
      <c r="E550"/>
      <c r="F550"/>
      <c r="G550"/>
    </row>
    <row r="551" spans="1:7" ht="14.25">
      <c r="A551"/>
      <c r="B551"/>
      <c r="C551"/>
      <c r="D551"/>
      <c r="E551"/>
      <c r="F551"/>
      <c r="G551"/>
    </row>
    <row r="552" spans="1:7" ht="14.25">
      <c r="A552"/>
      <c r="B552"/>
      <c r="C552"/>
      <c r="D552"/>
      <c r="E552"/>
      <c r="F552"/>
      <c r="G552"/>
    </row>
    <row r="553" spans="1:7" ht="14.25">
      <c r="A553"/>
      <c r="B553"/>
      <c r="C553"/>
      <c r="D553"/>
      <c r="E553"/>
      <c r="F553"/>
      <c r="G553"/>
    </row>
    <row r="554" spans="1:7" ht="14.25">
      <c r="A554"/>
      <c r="B554"/>
      <c r="C554"/>
      <c r="D554"/>
      <c r="E554"/>
      <c r="F554"/>
      <c r="G554"/>
    </row>
    <row r="555" spans="1:7" ht="14.25">
      <c r="A555"/>
      <c r="B555"/>
      <c r="C555"/>
      <c r="D555"/>
      <c r="E555"/>
      <c r="F555"/>
      <c r="G555"/>
    </row>
    <row r="556" spans="1:7" ht="14.25">
      <c r="A556"/>
      <c r="B556"/>
      <c r="C556"/>
      <c r="D556"/>
      <c r="E556"/>
      <c r="F556"/>
      <c r="G556"/>
    </row>
    <row r="557" spans="1:7" ht="14.25">
      <c r="A557"/>
      <c r="B557"/>
      <c r="C557"/>
      <c r="D557"/>
      <c r="E557"/>
      <c r="F557"/>
      <c r="G557"/>
    </row>
    <row r="558" spans="1:7" ht="14.25">
      <c r="A558"/>
      <c r="B558"/>
      <c r="C558"/>
      <c r="D558"/>
      <c r="E558"/>
      <c r="F558"/>
      <c r="G558"/>
    </row>
    <row r="559" spans="1:7" ht="14.25">
      <c r="A559"/>
      <c r="B559"/>
      <c r="C559"/>
      <c r="D559"/>
      <c r="E559"/>
      <c r="F559"/>
      <c r="G559"/>
    </row>
    <row r="560" spans="1:7" ht="14.25">
      <c r="A560"/>
      <c r="B560"/>
      <c r="C560"/>
      <c r="D560"/>
      <c r="E560"/>
      <c r="F560"/>
      <c r="G560"/>
    </row>
    <row r="561" spans="1:7" ht="14.25">
      <c r="A561"/>
      <c r="B561"/>
      <c r="C561"/>
      <c r="D561"/>
      <c r="E561"/>
      <c r="F561"/>
      <c r="G561"/>
    </row>
    <row r="562" spans="1:7" ht="14.25">
      <c r="A562"/>
      <c r="B562"/>
      <c r="C562"/>
      <c r="D562"/>
      <c r="E562"/>
      <c r="F562"/>
      <c r="G562"/>
    </row>
    <row r="563" spans="1:7" ht="14.25">
      <c r="A563"/>
      <c r="B563"/>
      <c r="C563"/>
      <c r="D563"/>
      <c r="E563"/>
      <c r="F563"/>
      <c r="G563"/>
    </row>
    <row r="564" spans="1:7" ht="14.25">
      <c r="A564"/>
      <c r="B564"/>
      <c r="C564"/>
      <c r="D564"/>
      <c r="E564"/>
      <c r="F564"/>
      <c r="G564"/>
    </row>
    <row r="565" spans="1:7" ht="14.25">
      <c r="A565"/>
      <c r="B565"/>
      <c r="C565"/>
      <c r="D565"/>
      <c r="E565"/>
      <c r="F565"/>
      <c r="G565"/>
    </row>
    <row r="566" spans="1:7" ht="14.25">
      <c r="A566"/>
      <c r="B566"/>
      <c r="C566"/>
      <c r="D566"/>
      <c r="E566"/>
      <c r="F566"/>
      <c r="G566"/>
    </row>
    <row r="567" spans="1:7" ht="14.25">
      <c r="A567"/>
      <c r="B567"/>
      <c r="C567"/>
      <c r="D567"/>
      <c r="E567"/>
      <c r="F567"/>
      <c r="G567"/>
    </row>
    <row r="568" spans="1:7" ht="14.25">
      <c r="A568"/>
      <c r="B568"/>
      <c r="C568"/>
      <c r="D568"/>
      <c r="E568"/>
      <c r="F568"/>
      <c r="G568"/>
    </row>
    <row r="569" spans="1:7" ht="14.25">
      <c r="A569"/>
      <c r="B569"/>
      <c r="C569"/>
      <c r="D569"/>
      <c r="E569"/>
      <c r="F569"/>
      <c r="G569"/>
    </row>
    <row r="570" spans="1:7" ht="14.25">
      <c r="A570"/>
      <c r="B570"/>
      <c r="C570"/>
      <c r="D570"/>
      <c r="E570"/>
      <c r="F570"/>
      <c r="G570"/>
    </row>
    <row r="571" spans="1:7" ht="14.25">
      <c r="A571"/>
      <c r="B571"/>
      <c r="C571"/>
      <c r="D571"/>
      <c r="E571"/>
      <c r="F571"/>
      <c r="G571"/>
    </row>
    <row r="572" spans="1:7" ht="14.25">
      <c r="A572"/>
      <c r="B572"/>
      <c r="C572"/>
      <c r="D572"/>
      <c r="E572"/>
      <c r="F572"/>
      <c r="G572"/>
    </row>
    <row r="573" spans="1:7" ht="14.25">
      <c r="A573"/>
      <c r="B573"/>
      <c r="C573"/>
      <c r="D573"/>
      <c r="E573"/>
      <c r="F573"/>
      <c r="G573"/>
    </row>
    <row r="574" spans="1:7" ht="14.25">
      <c r="A574"/>
      <c r="B574"/>
      <c r="C574"/>
      <c r="D574"/>
      <c r="E574"/>
      <c r="F574"/>
      <c r="G574"/>
    </row>
    <row r="575" spans="1:7" ht="14.25">
      <c r="A575"/>
      <c r="B575"/>
      <c r="C575"/>
      <c r="D575"/>
      <c r="E575"/>
      <c r="F575"/>
      <c r="G575"/>
    </row>
    <row r="576" spans="1:7" ht="14.25">
      <c r="A576"/>
      <c r="B576"/>
      <c r="C576"/>
      <c r="D576"/>
      <c r="E576"/>
      <c r="F576"/>
      <c r="G576"/>
    </row>
    <row r="577" spans="1:7" ht="14.25">
      <c r="A577"/>
      <c r="B577"/>
      <c r="C577"/>
      <c r="D577"/>
      <c r="E577"/>
      <c r="F577"/>
      <c r="G577"/>
    </row>
    <row r="578" spans="1:7" ht="14.25">
      <c r="A578"/>
      <c r="B578"/>
      <c r="C578"/>
      <c r="D578"/>
      <c r="E578"/>
      <c r="F578"/>
      <c r="G578"/>
    </row>
    <row r="579" spans="1:7" ht="14.25">
      <c r="A579"/>
      <c r="B579"/>
      <c r="C579"/>
      <c r="D579"/>
      <c r="E579"/>
      <c r="F579"/>
      <c r="G579"/>
    </row>
    <row r="580" spans="1:7" ht="14.25">
      <c r="A580"/>
      <c r="B580"/>
      <c r="C580"/>
      <c r="D580"/>
      <c r="E580"/>
      <c r="F580"/>
      <c r="G580"/>
    </row>
    <row r="581" spans="1:7" ht="14.25">
      <c r="A581"/>
      <c r="B581"/>
      <c r="C581"/>
      <c r="D581"/>
      <c r="E581"/>
      <c r="F581"/>
      <c r="G581"/>
    </row>
    <row r="582" spans="1:7" ht="14.25">
      <c r="A582"/>
      <c r="B582"/>
      <c r="C582"/>
      <c r="D582"/>
      <c r="E582"/>
      <c r="F582"/>
      <c r="G582"/>
    </row>
    <row r="583" spans="1:7" ht="14.25">
      <c r="A583"/>
      <c r="B583"/>
      <c r="C583"/>
      <c r="D583"/>
      <c r="E583"/>
      <c r="F583"/>
      <c r="G583"/>
    </row>
    <row r="584" spans="1:7" ht="14.25">
      <c r="A584"/>
      <c r="B584"/>
      <c r="C584"/>
      <c r="D584"/>
      <c r="E584"/>
      <c r="F584"/>
      <c r="G584"/>
    </row>
    <row r="585" spans="1:7" ht="14.25">
      <c r="A585"/>
      <c r="B585"/>
      <c r="C585"/>
      <c r="D585"/>
      <c r="E585"/>
      <c r="F585"/>
      <c r="G585"/>
    </row>
    <row r="586" spans="1:7" ht="14.25">
      <c r="A586"/>
      <c r="B586"/>
      <c r="C586"/>
      <c r="D586"/>
      <c r="E586"/>
      <c r="F586"/>
      <c r="G586"/>
    </row>
    <row r="587" spans="1:7" ht="14.25">
      <c r="A587"/>
      <c r="B587"/>
      <c r="C587"/>
      <c r="D587"/>
      <c r="E587"/>
      <c r="F587"/>
      <c r="G587"/>
    </row>
    <row r="588" spans="1:7" ht="14.25">
      <c r="A588"/>
      <c r="B588"/>
      <c r="C588"/>
      <c r="D588"/>
      <c r="E588"/>
      <c r="F588"/>
      <c r="G588"/>
    </row>
    <row r="589" spans="1:7" ht="14.25">
      <c r="A589"/>
      <c r="B589"/>
      <c r="C589"/>
      <c r="D589"/>
      <c r="E589"/>
      <c r="F589"/>
      <c r="G589"/>
    </row>
    <row r="590" spans="1:7" ht="14.25">
      <c r="A590"/>
      <c r="B590"/>
      <c r="C590"/>
      <c r="D590"/>
      <c r="E590"/>
      <c r="F590"/>
      <c r="G590"/>
    </row>
    <row r="591" spans="1:7" ht="14.25">
      <c r="A591"/>
      <c r="B591"/>
      <c r="C591"/>
      <c r="D591"/>
      <c r="E591"/>
      <c r="F591"/>
      <c r="G591"/>
    </row>
    <row r="592" spans="1:7" ht="14.25">
      <c r="A592"/>
      <c r="B592"/>
      <c r="C592"/>
      <c r="D592"/>
      <c r="E592"/>
      <c r="F592"/>
      <c r="G592"/>
    </row>
    <row r="593" spans="1:7" ht="14.25">
      <c r="A593"/>
      <c r="B593"/>
      <c r="C593"/>
      <c r="D593"/>
      <c r="E593"/>
      <c r="F593"/>
      <c r="G593"/>
    </row>
    <row r="594" spans="1:7" ht="14.25">
      <c r="A594"/>
      <c r="B594"/>
      <c r="C594"/>
      <c r="D594"/>
      <c r="E594"/>
      <c r="F594"/>
      <c r="G594"/>
    </row>
    <row r="595" spans="1:7" ht="14.25">
      <c r="A595"/>
      <c r="B595"/>
      <c r="C595"/>
      <c r="D595"/>
      <c r="E595"/>
      <c r="F595"/>
      <c r="G595"/>
    </row>
    <row r="596" spans="1:7" ht="14.25">
      <c r="A596"/>
      <c r="B596"/>
      <c r="C596"/>
      <c r="D596"/>
      <c r="E596"/>
      <c r="F596"/>
      <c r="G596"/>
    </row>
    <row r="597" spans="1:7" ht="14.25">
      <c r="A597"/>
      <c r="B597"/>
      <c r="C597"/>
      <c r="D597"/>
      <c r="E597"/>
      <c r="F597"/>
      <c r="G597"/>
    </row>
    <row r="598" spans="1:7" ht="14.25">
      <c r="A598"/>
      <c r="B598"/>
      <c r="C598"/>
      <c r="D598"/>
      <c r="E598"/>
      <c r="F598"/>
      <c r="G598"/>
    </row>
    <row r="599" spans="1:7" ht="14.25">
      <c r="A599"/>
      <c r="B599"/>
      <c r="C599"/>
      <c r="D599"/>
      <c r="E599"/>
      <c r="F599"/>
      <c r="G599"/>
    </row>
    <row r="600" spans="1:7" ht="14.25">
      <c r="A600"/>
      <c r="B600"/>
      <c r="C600"/>
      <c r="D600"/>
      <c r="E600"/>
      <c r="F600"/>
      <c r="G600"/>
    </row>
    <row r="601" spans="1:7" ht="14.25">
      <c r="A601"/>
      <c r="B601"/>
      <c r="C601"/>
      <c r="D601"/>
      <c r="E601"/>
      <c r="F601"/>
      <c r="G601"/>
    </row>
    <row r="602" spans="1:7" ht="14.25">
      <c r="A602"/>
      <c r="B602"/>
      <c r="C602"/>
      <c r="D602"/>
      <c r="E602"/>
      <c r="F602"/>
      <c r="G602"/>
    </row>
    <row r="603" spans="1:7" ht="14.25">
      <c r="A603"/>
      <c r="B603"/>
      <c r="C603"/>
      <c r="D603"/>
      <c r="E603"/>
      <c r="F603"/>
      <c r="G603"/>
    </row>
    <row r="604" spans="1:7" ht="14.25">
      <c r="A604"/>
      <c r="B604"/>
      <c r="C604"/>
      <c r="D604"/>
      <c r="E604"/>
      <c r="F604"/>
      <c r="G604"/>
    </row>
    <row r="605" spans="1:7" ht="14.25">
      <c r="A605"/>
      <c r="B605"/>
      <c r="C605"/>
      <c r="D605"/>
      <c r="E605"/>
      <c r="F605"/>
      <c r="G605"/>
    </row>
    <row r="606" spans="1:7" ht="14.25">
      <c r="A606"/>
      <c r="B606"/>
      <c r="C606"/>
      <c r="D606"/>
      <c r="E606"/>
      <c r="F606"/>
      <c r="G606"/>
    </row>
    <row r="607" spans="1:7" ht="14.25">
      <c r="A607"/>
      <c r="B607"/>
      <c r="C607"/>
      <c r="D607"/>
      <c r="E607"/>
      <c r="F607"/>
      <c r="G607"/>
    </row>
    <row r="608" spans="1:7" ht="14.25">
      <c r="A608"/>
      <c r="B608"/>
      <c r="C608"/>
      <c r="D608"/>
      <c r="E608"/>
      <c r="F608"/>
      <c r="G608"/>
    </row>
    <row r="609" spans="1:7" ht="14.25">
      <c r="A609"/>
      <c r="B609"/>
      <c r="C609"/>
      <c r="D609"/>
      <c r="E609"/>
      <c r="F609"/>
      <c r="G609"/>
    </row>
    <row r="610" spans="1:7" ht="14.25">
      <c r="A610"/>
      <c r="B610"/>
      <c r="C610"/>
      <c r="D610"/>
      <c r="E610"/>
      <c r="F610"/>
      <c r="G610"/>
    </row>
    <row r="611" spans="1:7" ht="14.25">
      <c r="A611"/>
      <c r="B611"/>
      <c r="C611"/>
      <c r="D611"/>
      <c r="E611"/>
      <c r="F611"/>
      <c r="G611"/>
    </row>
    <row r="612" spans="1:7" ht="14.25">
      <c r="A612"/>
      <c r="B612"/>
      <c r="C612"/>
      <c r="D612"/>
      <c r="E612"/>
      <c r="F612"/>
      <c r="G612"/>
    </row>
    <row r="613" spans="1:7" ht="14.25">
      <c r="A613"/>
      <c r="B613"/>
      <c r="C613"/>
      <c r="D613"/>
      <c r="E613"/>
      <c r="F613"/>
      <c r="G613"/>
    </row>
    <row r="614" spans="1:7" ht="14.25">
      <c r="A614"/>
      <c r="B614"/>
      <c r="C614"/>
      <c r="D614"/>
      <c r="E614"/>
      <c r="F614"/>
      <c r="G614"/>
    </row>
    <row r="615" spans="1:7" ht="14.25">
      <c r="A615"/>
      <c r="B615"/>
      <c r="C615"/>
      <c r="D615"/>
      <c r="E615"/>
      <c r="F615"/>
      <c r="G615"/>
    </row>
    <row r="616" spans="1:7" ht="14.25">
      <c r="A616"/>
      <c r="B616"/>
      <c r="C616"/>
      <c r="D616"/>
      <c r="E616"/>
      <c r="F616"/>
      <c r="G616"/>
    </row>
    <row r="617" spans="1:7" ht="14.25">
      <c r="A617"/>
      <c r="B617"/>
      <c r="C617"/>
      <c r="D617"/>
      <c r="E617"/>
      <c r="F617"/>
      <c r="G617"/>
    </row>
    <row r="618" spans="1:7" ht="14.25">
      <c r="A618"/>
      <c r="B618"/>
      <c r="C618"/>
      <c r="D618"/>
      <c r="E618"/>
      <c r="F618"/>
      <c r="G618"/>
    </row>
    <row r="619" spans="1:7" ht="14.25">
      <c r="A619"/>
      <c r="B619"/>
      <c r="C619"/>
      <c r="D619"/>
      <c r="E619"/>
      <c r="F619"/>
      <c r="G619"/>
    </row>
    <row r="620" spans="1:7" ht="14.25">
      <c r="A620"/>
      <c r="B620"/>
      <c r="C620"/>
      <c r="D620"/>
      <c r="E620"/>
      <c r="F620"/>
      <c r="G620"/>
    </row>
    <row r="621" spans="1:7" ht="14.25">
      <c r="A621"/>
      <c r="B621"/>
      <c r="C621"/>
      <c r="D621"/>
      <c r="E621"/>
      <c r="F621"/>
      <c r="G621"/>
    </row>
    <row r="622" spans="1:7" ht="14.25">
      <c r="A622"/>
      <c r="B622"/>
      <c r="C622"/>
      <c r="D622"/>
      <c r="E622"/>
      <c r="F622"/>
      <c r="G622"/>
    </row>
    <row r="623" spans="1:7" ht="14.25">
      <c r="A623"/>
      <c r="B623"/>
      <c r="C623"/>
      <c r="D623"/>
      <c r="E623"/>
      <c r="F623"/>
      <c r="G623"/>
    </row>
    <row r="624" spans="1:7" ht="14.25">
      <c r="A624"/>
      <c r="B624"/>
      <c r="C624"/>
      <c r="D624"/>
      <c r="E624"/>
      <c r="F624"/>
      <c r="G624"/>
    </row>
    <row r="625" spans="1:7" ht="14.25">
      <c r="A625"/>
      <c r="B625"/>
      <c r="C625"/>
      <c r="D625"/>
      <c r="E625"/>
      <c r="F625"/>
      <c r="G625"/>
    </row>
    <row r="626" spans="1:7" ht="14.25">
      <c r="A626"/>
      <c r="B626"/>
      <c r="C626"/>
      <c r="D626"/>
      <c r="E626"/>
      <c r="F626"/>
      <c r="G626"/>
    </row>
    <row r="627" spans="1:7" ht="14.25">
      <c r="A627"/>
      <c r="B627"/>
      <c r="C627"/>
      <c r="D627"/>
      <c r="E627"/>
      <c r="F627"/>
      <c r="G627"/>
    </row>
    <row r="628" spans="1:7" ht="14.25">
      <c r="A628"/>
      <c r="B628"/>
      <c r="C628"/>
      <c r="D628"/>
      <c r="E628"/>
      <c r="F628"/>
      <c r="G628"/>
    </row>
    <row r="629" spans="1:7" ht="14.25">
      <c r="A629"/>
      <c r="B629"/>
      <c r="C629"/>
      <c r="D629"/>
      <c r="E629"/>
      <c r="F629"/>
      <c r="G629"/>
    </row>
    <row r="630" spans="1:7" ht="14.25">
      <c r="A630"/>
      <c r="B630"/>
      <c r="C630"/>
      <c r="D630"/>
      <c r="E630"/>
      <c r="F630"/>
      <c r="G630"/>
    </row>
    <row r="631" spans="1:7" ht="14.25">
      <c r="A631"/>
      <c r="B631"/>
      <c r="C631"/>
      <c r="D631"/>
      <c r="E631"/>
      <c r="F631"/>
      <c r="G631"/>
    </row>
    <row r="632" spans="1:7" ht="14.25">
      <c r="A632"/>
      <c r="B632"/>
      <c r="C632"/>
      <c r="D632"/>
      <c r="E632"/>
      <c r="F632"/>
      <c r="G632"/>
    </row>
    <row r="633" spans="1:7" ht="14.25">
      <c r="A633"/>
      <c r="B633"/>
      <c r="C633"/>
      <c r="D633"/>
      <c r="E633"/>
      <c r="F633"/>
      <c r="G633"/>
    </row>
    <row r="634" spans="1:7" ht="14.25">
      <c r="A634"/>
      <c r="B634"/>
      <c r="C634"/>
      <c r="D634"/>
      <c r="E634"/>
      <c r="F634"/>
      <c r="G634"/>
    </row>
    <row r="635" spans="1:7" ht="14.25">
      <c r="A635"/>
      <c r="B635"/>
      <c r="C635"/>
      <c r="D635"/>
      <c r="E635"/>
      <c r="F635"/>
      <c r="G635"/>
    </row>
    <row r="636" spans="1:7" ht="14.25">
      <c r="A636"/>
      <c r="B636"/>
      <c r="C636"/>
      <c r="D636"/>
      <c r="E636"/>
      <c r="F636"/>
      <c r="G636"/>
    </row>
    <row r="637" spans="1:7" ht="14.25">
      <c r="A637"/>
      <c r="B637"/>
      <c r="C637"/>
      <c r="D637"/>
      <c r="E637"/>
      <c r="F637"/>
      <c r="G637"/>
    </row>
    <row r="638" spans="1:7" ht="14.25">
      <c r="A638"/>
      <c r="B638"/>
      <c r="C638"/>
      <c r="D638"/>
      <c r="E638"/>
      <c r="F638"/>
      <c r="G638"/>
    </row>
    <row r="639" spans="1:7" ht="14.25">
      <c r="A639"/>
      <c r="B639"/>
      <c r="C639"/>
      <c r="D639"/>
      <c r="E639"/>
      <c r="F639"/>
      <c r="G639"/>
    </row>
    <row r="640" spans="1:7" ht="14.25">
      <c r="A640"/>
      <c r="B640"/>
      <c r="C640"/>
      <c r="D640"/>
      <c r="E640"/>
      <c r="F640"/>
      <c r="G640"/>
    </row>
    <row r="641" spans="1:7" ht="14.25">
      <c r="A641"/>
      <c r="B641"/>
      <c r="C641"/>
      <c r="D641"/>
      <c r="E641"/>
      <c r="F641"/>
      <c r="G641"/>
    </row>
    <row r="642" spans="1:7" ht="14.25">
      <c r="A642"/>
      <c r="B642"/>
      <c r="C642"/>
      <c r="D642"/>
      <c r="E642"/>
      <c r="F642"/>
      <c r="G642"/>
    </row>
    <row r="643" spans="1:7" ht="14.25">
      <c r="A643"/>
      <c r="B643"/>
      <c r="C643"/>
      <c r="D643"/>
      <c r="E643"/>
      <c r="F643"/>
      <c r="G643"/>
    </row>
    <row r="644" spans="1:7" ht="14.25">
      <c r="A644"/>
      <c r="B644"/>
      <c r="C644"/>
      <c r="D644"/>
      <c r="E644"/>
      <c r="F644"/>
      <c r="G644"/>
    </row>
    <row r="645" spans="1:7" ht="14.25">
      <c r="A645"/>
      <c r="B645"/>
      <c r="C645"/>
      <c r="D645"/>
      <c r="E645"/>
      <c r="F645"/>
      <c r="G645"/>
    </row>
    <row r="646" spans="1:7" ht="14.25">
      <c r="A646"/>
      <c r="B646"/>
      <c r="C646"/>
      <c r="D646"/>
      <c r="E646"/>
      <c r="F646"/>
      <c r="G646"/>
    </row>
    <row r="647" spans="1:7" ht="14.25">
      <c r="A647"/>
      <c r="B647"/>
      <c r="C647"/>
      <c r="D647"/>
      <c r="E647"/>
      <c r="F647"/>
      <c r="G647"/>
    </row>
    <row r="648" spans="1:7" ht="14.25">
      <c r="A648"/>
      <c r="B648"/>
      <c r="C648"/>
      <c r="D648"/>
      <c r="E648"/>
      <c r="F648"/>
      <c r="G648"/>
    </row>
    <row r="649" spans="1:7" ht="14.25">
      <c r="A649"/>
      <c r="B649"/>
      <c r="C649"/>
      <c r="D649"/>
      <c r="E649"/>
      <c r="F649"/>
      <c r="G649"/>
    </row>
    <row r="650" spans="1:7" ht="14.25">
      <c r="A650"/>
      <c r="B650"/>
      <c r="C650"/>
      <c r="D650"/>
      <c r="E650"/>
      <c r="F650"/>
      <c r="G650"/>
    </row>
    <row r="651" spans="1:7" ht="14.25">
      <c r="A651"/>
      <c r="B651"/>
      <c r="C651"/>
      <c r="D651"/>
      <c r="E651"/>
      <c r="F651"/>
      <c r="G651"/>
    </row>
    <row r="652" spans="1:7" ht="14.25">
      <c r="A652"/>
      <c r="B652"/>
      <c r="C652"/>
      <c r="D652"/>
      <c r="E652"/>
      <c r="F652"/>
      <c r="G652"/>
    </row>
    <row r="653" spans="1:7" ht="14.25">
      <c r="A653"/>
      <c r="B653"/>
      <c r="C653"/>
      <c r="D653"/>
      <c r="E653"/>
      <c r="F653"/>
      <c r="G653"/>
    </row>
    <row r="654" spans="1:7" ht="14.25">
      <c r="A654"/>
      <c r="B654"/>
      <c r="C654"/>
      <c r="D654"/>
      <c r="E654"/>
      <c r="F654"/>
      <c r="G654"/>
    </row>
    <row r="655" spans="1:7" ht="14.25">
      <c r="A655"/>
      <c r="B655"/>
      <c r="C655"/>
      <c r="D655"/>
      <c r="E655"/>
      <c r="F655"/>
      <c r="G655"/>
    </row>
    <row r="656" spans="1:7" ht="14.25">
      <c r="A656"/>
      <c r="B656"/>
      <c r="C656"/>
      <c r="D656"/>
      <c r="E656"/>
      <c r="F656"/>
      <c r="G656"/>
    </row>
    <row r="657" spans="1:7" ht="14.25">
      <c r="A657"/>
      <c r="B657"/>
      <c r="C657"/>
      <c r="D657"/>
      <c r="E657"/>
      <c r="F657"/>
      <c r="G657"/>
    </row>
    <row r="658" spans="1:7" ht="14.25">
      <c r="A658"/>
      <c r="B658"/>
      <c r="C658"/>
      <c r="D658"/>
      <c r="E658"/>
      <c r="F658"/>
      <c r="G658"/>
    </row>
    <row r="659" spans="1:7" ht="14.25">
      <c r="A659"/>
      <c r="B659"/>
      <c r="C659"/>
      <c r="D659"/>
      <c r="E659"/>
      <c r="F659"/>
      <c r="G659"/>
    </row>
    <row r="660" spans="1:7" ht="14.25">
      <c r="A660"/>
      <c r="B660"/>
      <c r="C660"/>
      <c r="D660"/>
      <c r="E660"/>
      <c r="F660"/>
      <c r="G660"/>
    </row>
    <row r="661" spans="1:7" ht="14.25">
      <c r="A661"/>
      <c r="B661"/>
      <c r="C661"/>
      <c r="D661"/>
      <c r="E661"/>
      <c r="F661"/>
      <c r="G661"/>
    </row>
    <row r="662" spans="1:7" ht="14.25">
      <c r="A662"/>
      <c r="B662"/>
      <c r="C662"/>
      <c r="D662"/>
      <c r="E662"/>
      <c r="F662"/>
      <c r="G662"/>
    </row>
    <row r="663" spans="1:7" ht="14.25">
      <c r="A663"/>
      <c r="B663"/>
      <c r="C663"/>
      <c r="D663"/>
      <c r="E663"/>
      <c r="F663"/>
      <c r="G663"/>
    </row>
    <row r="664" spans="1:7" ht="14.25">
      <c r="A664"/>
      <c r="B664"/>
      <c r="C664"/>
      <c r="D664"/>
      <c r="E664"/>
      <c r="F664"/>
      <c r="G664"/>
    </row>
    <row r="665" spans="1:7" ht="14.25">
      <c r="A665"/>
      <c r="B665"/>
      <c r="C665"/>
      <c r="D665"/>
      <c r="E665"/>
      <c r="F665"/>
      <c r="G665"/>
    </row>
    <row r="666" spans="1:7" ht="14.25">
      <c r="A666"/>
      <c r="B666"/>
      <c r="C666"/>
      <c r="D666"/>
      <c r="E666"/>
      <c r="F666"/>
      <c r="G666"/>
    </row>
    <row r="667" spans="1:7" ht="14.25">
      <c r="A667"/>
      <c r="B667"/>
      <c r="C667"/>
      <c r="D667"/>
      <c r="E667"/>
      <c r="F667"/>
      <c r="G667"/>
    </row>
    <row r="668" spans="1:7" ht="14.25">
      <c r="A668"/>
      <c r="B668"/>
      <c r="C668"/>
      <c r="D668"/>
      <c r="E668"/>
      <c r="F668"/>
      <c r="G668"/>
    </row>
    <row r="669" spans="1:7" ht="14.25">
      <c r="A669"/>
      <c r="B669"/>
      <c r="C669"/>
      <c r="D669"/>
      <c r="E669"/>
      <c r="F669"/>
      <c r="G669"/>
    </row>
    <row r="670" spans="1:7" ht="14.25">
      <c r="A670"/>
      <c r="B670"/>
      <c r="C670"/>
      <c r="D670"/>
      <c r="E670"/>
      <c r="F670"/>
      <c r="G670"/>
    </row>
    <row r="671" spans="1:7" ht="14.25">
      <c r="A671"/>
      <c r="B671"/>
      <c r="C671"/>
      <c r="D671"/>
      <c r="E671"/>
      <c r="F671"/>
      <c r="G671"/>
    </row>
    <row r="672" spans="1:7" ht="14.25">
      <c r="A672"/>
      <c r="B672"/>
      <c r="C672"/>
      <c r="D672"/>
      <c r="E672"/>
      <c r="F672"/>
      <c r="G672"/>
    </row>
    <row r="673" spans="1:7" ht="14.25">
      <c r="A673"/>
      <c r="B673"/>
      <c r="C673"/>
      <c r="D673"/>
      <c r="E673"/>
      <c r="F673"/>
      <c r="G673"/>
    </row>
    <row r="674" spans="1:7" ht="14.25">
      <c r="A674"/>
      <c r="B674"/>
      <c r="C674"/>
      <c r="D674"/>
      <c r="E674"/>
      <c r="F674"/>
      <c r="G674"/>
    </row>
    <row r="675" spans="1:7" ht="14.25">
      <c r="A675"/>
      <c r="B675"/>
      <c r="C675"/>
      <c r="D675"/>
      <c r="E675"/>
      <c r="F675"/>
      <c r="G675"/>
    </row>
    <row r="676" spans="1:7" ht="14.25">
      <c r="A676"/>
      <c r="B676"/>
      <c r="C676"/>
      <c r="D676"/>
      <c r="E676"/>
      <c r="F676"/>
      <c r="G676"/>
    </row>
    <row r="677" spans="1:7" ht="14.25">
      <c r="A677"/>
      <c r="B677"/>
      <c r="C677"/>
      <c r="D677"/>
      <c r="E677"/>
      <c r="F677"/>
      <c r="G677"/>
    </row>
    <row r="678" spans="1:7" ht="14.25">
      <c r="A678"/>
      <c r="B678"/>
      <c r="C678"/>
      <c r="D678"/>
      <c r="E678"/>
      <c r="F678"/>
      <c r="G678"/>
    </row>
    <row r="679" spans="1:7" ht="14.25">
      <c r="A679"/>
      <c r="B679"/>
      <c r="C679"/>
      <c r="D679"/>
      <c r="E679"/>
      <c r="F679"/>
      <c r="G679"/>
    </row>
    <row r="680" spans="1:7" ht="14.25">
      <c r="A680"/>
      <c r="B680"/>
      <c r="C680"/>
      <c r="D680"/>
      <c r="E680"/>
      <c r="F680"/>
      <c r="G680"/>
    </row>
    <row r="681" spans="1:7" ht="14.25">
      <c r="A681"/>
      <c r="B681"/>
      <c r="C681"/>
      <c r="D681"/>
      <c r="E681"/>
      <c r="F681"/>
      <c r="G681"/>
    </row>
    <row r="682" spans="1:7" ht="14.25">
      <c r="A682"/>
      <c r="B682"/>
      <c r="C682"/>
      <c r="D682"/>
      <c r="E682"/>
      <c r="F682"/>
      <c r="G682"/>
    </row>
    <row r="683" spans="1:7" ht="14.25">
      <c r="A683"/>
      <c r="B683"/>
      <c r="C683"/>
      <c r="D683"/>
      <c r="E683"/>
      <c r="F683"/>
      <c r="G683"/>
    </row>
    <row r="684" spans="1:7" ht="14.25">
      <c r="A684"/>
      <c r="B684"/>
      <c r="C684"/>
      <c r="D684"/>
      <c r="E684"/>
      <c r="F684"/>
      <c r="G684"/>
    </row>
    <row r="685" spans="1:7" ht="14.25">
      <c r="A685"/>
      <c r="B685"/>
      <c r="C685"/>
      <c r="D685"/>
      <c r="E685"/>
      <c r="F685"/>
      <c r="G685"/>
    </row>
    <row r="686" spans="1:7" ht="14.25">
      <c r="A686"/>
      <c r="B686"/>
      <c r="C686"/>
      <c r="D686"/>
      <c r="E686"/>
      <c r="F686"/>
      <c r="G686"/>
    </row>
    <row r="687" spans="1:7" ht="14.25">
      <c r="A687"/>
      <c r="B687"/>
      <c r="C687"/>
      <c r="D687"/>
      <c r="E687"/>
      <c r="F687"/>
      <c r="G687"/>
    </row>
    <row r="688" spans="1:7" ht="14.25">
      <c r="A688"/>
      <c r="B688"/>
      <c r="C688"/>
      <c r="D688"/>
      <c r="E688"/>
      <c r="F688"/>
      <c r="G688"/>
    </row>
    <row r="689" spans="1:7" ht="14.25">
      <c r="A689"/>
      <c r="B689"/>
      <c r="C689"/>
      <c r="D689"/>
      <c r="E689"/>
      <c r="F689"/>
      <c r="G689"/>
    </row>
    <row r="690" spans="1:7" ht="14.25">
      <c r="A690"/>
      <c r="B690"/>
      <c r="C690"/>
      <c r="D690"/>
      <c r="E690"/>
      <c r="F690"/>
      <c r="G690"/>
    </row>
    <row r="691" spans="1:7" ht="14.25">
      <c r="A691"/>
      <c r="B691"/>
      <c r="C691"/>
      <c r="D691"/>
      <c r="E691"/>
      <c r="F691"/>
      <c r="G691"/>
    </row>
    <row r="692" spans="1:7" ht="14.25">
      <c r="A692"/>
      <c r="B692"/>
      <c r="C692"/>
      <c r="D692"/>
      <c r="E692"/>
      <c r="F692"/>
      <c r="G692"/>
    </row>
    <row r="693" spans="1:7" ht="14.25">
      <c r="A693"/>
      <c r="B693"/>
      <c r="C693"/>
      <c r="D693"/>
      <c r="E693"/>
      <c r="F693"/>
      <c r="G693"/>
    </row>
    <row r="694" spans="1:7" ht="14.25">
      <c r="A694"/>
      <c r="B694"/>
      <c r="C694"/>
      <c r="D694"/>
      <c r="E694"/>
      <c r="F694"/>
      <c r="G694"/>
    </row>
    <row r="695" spans="1:7" ht="14.25">
      <c r="A695"/>
      <c r="B695"/>
      <c r="C695"/>
      <c r="D695"/>
      <c r="E695"/>
      <c r="F695"/>
      <c r="G695"/>
    </row>
    <row r="696" spans="1:7" ht="14.25">
      <c r="A696"/>
      <c r="B696"/>
      <c r="C696"/>
      <c r="D696"/>
      <c r="E696"/>
      <c r="F696"/>
      <c r="G696"/>
    </row>
    <row r="697" spans="1:7" ht="14.25">
      <c r="A697"/>
      <c r="B697"/>
      <c r="C697"/>
      <c r="D697"/>
      <c r="E697"/>
      <c r="F697"/>
      <c r="G697"/>
    </row>
    <row r="698" spans="1:7" ht="14.25">
      <c r="A698"/>
      <c r="B698"/>
      <c r="C698"/>
      <c r="D698"/>
      <c r="E698"/>
      <c r="F698"/>
      <c r="G698"/>
    </row>
    <row r="699" spans="1:7" ht="14.25">
      <c r="A699"/>
      <c r="B699"/>
      <c r="C699"/>
      <c r="D699"/>
      <c r="E699"/>
      <c r="F699"/>
      <c r="G699"/>
    </row>
    <row r="700" spans="1:7" ht="14.25">
      <c r="A700"/>
      <c r="B700"/>
      <c r="C700"/>
      <c r="D700"/>
      <c r="E700"/>
      <c r="F700"/>
      <c r="G700"/>
    </row>
    <row r="701" spans="1:7" ht="14.25">
      <c r="A701"/>
      <c r="B701"/>
      <c r="C701"/>
      <c r="D701"/>
      <c r="E701"/>
      <c r="F701"/>
      <c r="G701"/>
    </row>
    <row r="702" spans="1:7" ht="14.25">
      <c r="A702"/>
      <c r="B702"/>
      <c r="C702"/>
      <c r="D702"/>
      <c r="E702"/>
      <c r="F702"/>
      <c r="G702"/>
    </row>
    <row r="703" spans="1:7" ht="14.25">
      <c r="A703"/>
      <c r="B703"/>
      <c r="C703"/>
      <c r="D703"/>
      <c r="E703"/>
      <c r="F703"/>
      <c r="G703"/>
    </row>
    <row r="704" spans="1:7" ht="14.25">
      <c r="A704"/>
      <c r="B704"/>
      <c r="C704"/>
      <c r="D704"/>
      <c r="E704"/>
      <c r="F704"/>
      <c r="G704"/>
    </row>
    <row r="705" spans="1:7" ht="14.25">
      <c r="A705"/>
      <c r="B705"/>
      <c r="C705"/>
      <c r="D705"/>
      <c r="E705"/>
      <c r="F705"/>
      <c r="G705"/>
    </row>
    <row r="706" spans="1:7" ht="14.25">
      <c r="A706"/>
      <c r="B706"/>
      <c r="C706"/>
      <c r="D706"/>
      <c r="E706"/>
      <c r="F706"/>
      <c r="G706"/>
    </row>
    <row r="707" spans="1:7" ht="14.25">
      <c r="A707"/>
      <c r="B707"/>
      <c r="C707"/>
      <c r="D707"/>
      <c r="E707"/>
      <c r="F707"/>
      <c r="G707"/>
    </row>
    <row r="708" spans="1:7" ht="14.25">
      <c r="A708"/>
      <c r="B708"/>
      <c r="C708"/>
      <c r="D708"/>
      <c r="E708"/>
      <c r="F708"/>
      <c r="G708"/>
    </row>
    <row r="709" spans="1:7" ht="14.25">
      <c r="A709"/>
      <c r="B709"/>
      <c r="C709"/>
      <c r="D709"/>
      <c r="E709"/>
      <c r="F709"/>
      <c r="G709"/>
    </row>
    <row r="710" spans="1:7" ht="14.25">
      <c r="A710"/>
      <c r="B710"/>
      <c r="C710"/>
      <c r="D710"/>
      <c r="E710"/>
      <c r="F710"/>
      <c r="G710"/>
    </row>
    <row r="711" spans="1:7" ht="14.25">
      <c r="A711"/>
      <c r="B711"/>
      <c r="C711"/>
      <c r="D711"/>
      <c r="E711"/>
      <c r="F711"/>
      <c r="G711"/>
    </row>
    <row r="712" spans="1:7" ht="14.25">
      <c r="A712"/>
      <c r="B712"/>
      <c r="C712"/>
      <c r="D712"/>
      <c r="E712"/>
      <c r="F712"/>
      <c r="G712"/>
    </row>
    <row r="713" spans="1:7" ht="14.25">
      <c r="A713"/>
      <c r="B713"/>
      <c r="C713"/>
      <c r="D713"/>
      <c r="E713"/>
      <c r="F713"/>
      <c r="G713"/>
    </row>
    <row r="714" spans="1:7" ht="14.25">
      <c r="A714"/>
      <c r="B714"/>
      <c r="C714"/>
      <c r="D714"/>
      <c r="E714"/>
      <c r="F714"/>
      <c r="G714"/>
    </row>
    <row r="715" spans="1:7" ht="14.25">
      <c r="A715"/>
      <c r="B715"/>
      <c r="C715"/>
      <c r="D715"/>
      <c r="E715"/>
      <c r="F715"/>
      <c r="G715"/>
    </row>
    <row r="716" spans="1:7" ht="14.25">
      <c r="A716"/>
      <c r="B716"/>
      <c r="C716"/>
      <c r="D716"/>
      <c r="E716"/>
      <c r="F716"/>
      <c r="G716"/>
    </row>
    <row r="717" spans="1:7" ht="14.25">
      <c r="A717"/>
      <c r="B717"/>
      <c r="C717"/>
      <c r="D717"/>
      <c r="E717"/>
      <c r="F717"/>
      <c r="G717"/>
    </row>
    <row r="718" spans="1:7" ht="14.25">
      <c r="A718"/>
      <c r="B718"/>
      <c r="C718"/>
      <c r="D718"/>
      <c r="E718"/>
      <c r="F718"/>
      <c r="G718"/>
    </row>
    <row r="719" spans="1:7" ht="14.25">
      <c r="A719"/>
      <c r="B719"/>
      <c r="C719"/>
      <c r="D719"/>
      <c r="E719"/>
      <c r="F719"/>
      <c r="G719"/>
    </row>
    <row r="720" spans="1:7" ht="14.25">
      <c r="A720"/>
      <c r="B720"/>
      <c r="C720"/>
      <c r="D720"/>
      <c r="E720"/>
      <c r="F720"/>
      <c r="G720"/>
    </row>
    <row r="721" spans="1:7" ht="14.25">
      <c r="A721"/>
      <c r="B721"/>
      <c r="C721"/>
      <c r="D721"/>
      <c r="E721"/>
      <c r="F721"/>
      <c r="G721"/>
    </row>
    <row r="722" spans="1:7" ht="14.25">
      <c r="A722"/>
      <c r="B722"/>
      <c r="C722"/>
      <c r="D722"/>
      <c r="E722"/>
      <c r="F722"/>
      <c r="G722"/>
    </row>
    <row r="723" spans="1:7" ht="14.25">
      <c r="A723"/>
      <c r="B723"/>
      <c r="C723"/>
      <c r="D723"/>
      <c r="E723"/>
      <c r="F723"/>
      <c r="G723"/>
    </row>
    <row r="724" spans="1:7" ht="14.25">
      <c r="A724"/>
      <c r="B724"/>
      <c r="C724"/>
      <c r="D724"/>
      <c r="E724"/>
      <c r="F724"/>
      <c r="G724"/>
    </row>
    <row r="725" spans="1:7" ht="14.25">
      <c r="A725"/>
      <c r="B725"/>
      <c r="C725"/>
      <c r="D725"/>
      <c r="E725"/>
      <c r="F725"/>
      <c r="G725"/>
    </row>
    <row r="726" spans="1:7" ht="14.25">
      <c r="A726"/>
      <c r="B726"/>
      <c r="C726"/>
      <c r="D726"/>
      <c r="E726"/>
      <c r="F726"/>
      <c r="G726"/>
    </row>
    <row r="727" spans="1:7" ht="14.25">
      <c r="A727"/>
      <c r="B727"/>
      <c r="C727"/>
      <c r="D727"/>
      <c r="E727"/>
      <c r="F727"/>
      <c r="G727"/>
    </row>
    <row r="728" spans="1:7" ht="14.25">
      <c r="A728"/>
      <c r="B728"/>
      <c r="C728"/>
      <c r="D728"/>
      <c r="E728"/>
      <c r="F728"/>
      <c r="G728"/>
    </row>
    <row r="729" spans="1:7" ht="14.25">
      <c r="A729"/>
      <c r="B729"/>
      <c r="C729"/>
      <c r="D729"/>
      <c r="E729"/>
      <c r="F729"/>
      <c r="G729"/>
    </row>
    <row r="730" spans="1:7" ht="14.25">
      <c r="A730"/>
      <c r="B730"/>
      <c r="C730"/>
      <c r="D730"/>
      <c r="E730"/>
      <c r="F730"/>
      <c r="G730"/>
    </row>
    <row r="731" spans="1:7" ht="14.25">
      <c r="A731"/>
      <c r="B731"/>
      <c r="C731"/>
      <c r="D731"/>
      <c r="E731"/>
      <c r="F731"/>
      <c r="G731"/>
    </row>
    <row r="732" spans="1:7" ht="14.25">
      <c r="A732"/>
      <c r="B732"/>
      <c r="C732"/>
      <c r="D732"/>
      <c r="E732"/>
      <c r="F732"/>
      <c r="G732"/>
    </row>
    <row r="733" spans="1:7" ht="14.25">
      <c r="A733"/>
      <c r="B733"/>
      <c r="C733"/>
      <c r="D733"/>
      <c r="E733"/>
      <c r="F733"/>
      <c r="G733"/>
    </row>
    <row r="734" spans="1:7" ht="14.25">
      <c r="A734"/>
      <c r="B734"/>
      <c r="C734"/>
      <c r="D734"/>
      <c r="E734"/>
      <c r="F734"/>
      <c r="G734"/>
    </row>
    <row r="735" spans="1:7" ht="14.25">
      <c r="A735"/>
      <c r="B735"/>
      <c r="C735"/>
      <c r="D735"/>
      <c r="E735"/>
      <c r="F735"/>
      <c r="G735"/>
    </row>
    <row r="736" spans="1:7" ht="14.25">
      <c r="A736"/>
      <c r="B736"/>
      <c r="C736"/>
      <c r="D736"/>
      <c r="E736"/>
      <c r="F736"/>
      <c r="G736"/>
    </row>
    <row r="737" spans="1:7" ht="14.25">
      <c r="A737"/>
      <c r="B737"/>
      <c r="C737"/>
      <c r="D737"/>
      <c r="E737"/>
      <c r="F737"/>
      <c r="G737"/>
    </row>
    <row r="738" spans="1:7" ht="14.25">
      <c r="A738"/>
      <c r="B738"/>
      <c r="C738"/>
      <c r="D738"/>
      <c r="E738"/>
      <c r="F738"/>
      <c r="G738"/>
    </row>
    <row r="739" spans="1:7" ht="14.25">
      <c r="A739"/>
      <c r="B739"/>
      <c r="C739"/>
      <c r="D739"/>
      <c r="E739"/>
      <c r="F739"/>
      <c r="G739"/>
    </row>
    <row r="740" spans="1:7" ht="14.25">
      <c r="A740"/>
      <c r="B740"/>
      <c r="C740"/>
      <c r="D740"/>
      <c r="E740"/>
      <c r="F740"/>
      <c r="G740"/>
    </row>
    <row r="741" spans="1:7" ht="14.25">
      <c r="A741"/>
      <c r="B741"/>
      <c r="C741"/>
      <c r="D741"/>
      <c r="E741"/>
      <c r="F741"/>
      <c r="G741"/>
    </row>
    <row r="742" spans="1:7" ht="14.25">
      <c r="A742"/>
      <c r="B742"/>
      <c r="C742"/>
      <c r="D742"/>
      <c r="E742"/>
      <c r="F742"/>
      <c r="G742"/>
    </row>
    <row r="743" spans="1:7" ht="14.25">
      <c r="A743"/>
      <c r="B743"/>
      <c r="C743"/>
      <c r="D743"/>
      <c r="E743"/>
      <c r="F743"/>
      <c r="G743"/>
    </row>
    <row r="744" spans="1:7" ht="14.25">
      <c r="A744"/>
      <c r="B744"/>
      <c r="C744"/>
      <c r="D744"/>
      <c r="E744"/>
      <c r="F744"/>
      <c r="G744"/>
    </row>
    <row r="745" spans="1:7" ht="14.25">
      <c r="A745"/>
      <c r="B745"/>
      <c r="C745"/>
      <c r="D745"/>
      <c r="E745"/>
      <c r="F745"/>
      <c r="G745"/>
    </row>
    <row r="746" spans="1:7" ht="14.25">
      <c r="A746"/>
      <c r="B746"/>
      <c r="C746"/>
      <c r="D746"/>
      <c r="E746"/>
      <c r="F746"/>
      <c r="G746"/>
    </row>
    <row r="747" spans="1:7" ht="14.25">
      <c r="A747"/>
      <c r="B747"/>
      <c r="C747"/>
      <c r="D747"/>
      <c r="E747"/>
      <c r="F747"/>
      <c r="G747"/>
    </row>
    <row r="748" spans="1:7" ht="14.25">
      <c r="A748"/>
      <c r="B748"/>
      <c r="C748"/>
      <c r="D748"/>
      <c r="E748"/>
      <c r="F748"/>
      <c r="G748"/>
    </row>
    <row r="749" spans="1:7" ht="14.25">
      <c r="A749"/>
      <c r="B749"/>
      <c r="C749"/>
      <c r="D749"/>
      <c r="E749"/>
      <c r="F749"/>
      <c r="G749"/>
    </row>
    <row r="750" spans="1:7" ht="14.25">
      <c r="A750"/>
      <c r="B750"/>
      <c r="C750"/>
      <c r="D750"/>
      <c r="E750"/>
      <c r="F750"/>
      <c r="G750"/>
    </row>
    <row r="751" spans="1:7" ht="14.25">
      <c r="A751"/>
      <c r="B751"/>
      <c r="C751"/>
      <c r="D751"/>
      <c r="E751"/>
      <c r="F751"/>
      <c r="G751"/>
    </row>
    <row r="752" spans="1:7" ht="14.25">
      <c r="A752"/>
      <c r="B752"/>
      <c r="C752"/>
      <c r="D752"/>
      <c r="E752"/>
      <c r="F752"/>
      <c r="G752"/>
    </row>
    <row r="753" spans="1:7" ht="14.25">
      <c r="A753"/>
      <c r="B753"/>
      <c r="C753"/>
      <c r="D753"/>
      <c r="E753"/>
      <c r="F753"/>
      <c r="G753"/>
    </row>
    <row r="754" spans="1:7" ht="14.25">
      <c r="A754"/>
      <c r="B754"/>
      <c r="C754"/>
      <c r="D754"/>
      <c r="E754"/>
      <c r="F754"/>
      <c r="G754"/>
    </row>
    <row r="755" spans="1:7" ht="14.25">
      <c r="A755"/>
      <c r="B755"/>
      <c r="C755"/>
      <c r="D755"/>
      <c r="E755"/>
      <c r="F755"/>
      <c r="G755"/>
    </row>
    <row r="756" spans="1:7" ht="14.25">
      <c r="A756"/>
      <c r="B756"/>
      <c r="C756"/>
      <c r="D756"/>
      <c r="E756"/>
      <c r="F756"/>
      <c r="G756"/>
    </row>
    <row r="757" spans="1:7" ht="14.25">
      <c r="A757"/>
      <c r="B757"/>
      <c r="C757"/>
      <c r="D757"/>
      <c r="E757"/>
      <c r="F757"/>
      <c r="G757"/>
    </row>
    <row r="758" spans="1:7" ht="14.25">
      <c r="A758"/>
      <c r="B758"/>
      <c r="C758"/>
      <c r="D758"/>
      <c r="E758"/>
      <c r="F758"/>
      <c r="G758"/>
    </row>
    <row r="759" spans="1:7" ht="14.25">
      <c r="A759"/>
      <c r="B759"/>
      <c r="C759"/>
      <c r="D759"/>
      <c r="E759"/>
      <c r="F759"/>
      <c r="G759"/>
    </row>
    <row r="760" spans="1:7" ht="14.25">
      <c r="A760"/>
      <c r="B760"/>
      <c r="C760"/>
      <c r="D760"/>
      <c r="E760"/>
      <c r="F760"/>
      <c r="G760"/>
    </row>
    <row r="761" spans="1:7" ht="14.25">
      <c r="A761"/>
      <c r="B761"/>
      <c r="C761"/>
      <c r="D761"/>
      <c r="E761"/>
      <c r="F761"/>
      <c r="G761"/>
    </row>
    <row r="762" spans="1:7" ht="14.25">
      <c r="A762"/>
      <c r="B762"/>
      <c r="C762"/>
      <c r="D762"/>
      <c r="E762"/>
      <c r="F762"/>
      <c r="G762"/>
    </row>
    <row r="763" spans="1:7" ht="14.25">
      <c r="A763"/>
      <c r="B763"/>
      <c r="C763"/>
      <c r="D763"/>
      <c r="E763"/>
      <c r="F763"/>
      <c r="G763"/>
    </row>
    <row r="764" spans="1:7" ht="14.25">
      <c r="A764"/>
      <c r="B764"/>
      <c r="C764"/>
      <c r="D764"/>
      <c r="E764"/>
      <c r="F764"/>
      <c r="G764"/>
    </row>
    <row r="765" spans="1:7" ht="14.25">
      <c r="A765"/>
      <c r="B765"/>
      <c r="C765"/>
      <c r="D765"/>
      <c r="E765"/>
      <c r="F765"/>
      <c r="G765"/>
    </row>
    <row r="766" spans="1:7" ht="14.25">
      <c r="A766"/>
      <c r="B766"/>
      <c r="C766"/>
      <c r="D766"/>
      <c r="E766"/>
      <c r="F766"/>
      <c r="G766"/>
    </row>
    <row r="767" spans="1:7" ht="14.25">
      <c r="A767"/>
      <c r="B767"/>
      <c r="C767"/>
      <c r="D767"/>
      <c r="E767"/>
      <c r="F767"/>
      <c r="G767"/>
    </row>
    <row r="768" spans="1:7" ht="14.25">
      <c r="A768"/>
      <c r="B768"/>
      <c r="C768"/>
      <c r="D768"/>
      <c r="E768"/>
      <c r="F768"/>
      <c r="G768"/>
    </row>
    <row r="769" spans="1:7" ht="14.25">
      <c r="A769"/>
      <c r="B769"/>
      <c r="C769"/>
      <c r="D769"/>
      <c r="E769"/>
      <c r="F769"/>
      <c r="G769"/>
    </row>
    <row r="770" spans="1:7" ht="14.25">
      <c r="A770"/>
      <c r="B770"/>
      <c r="C770"/>
      <c r="D770"/>
      <c r="E770"/>
      <c r="F770"/>
      <c r="G770"/>
    </row>
    <row r="771" spans="1:7" ht="14.25">
      <c r="A771"/>
      <c r="B771"/>
      <c r="C771"/>
      <c r="D771"/>
      <c r="E771"/>
      <c r="F771"/>
      <c r="G771"/>
    </row>
    <row r="772" spans="1:7" ht="14.25">
      <c r="A772"/>
      <c r="B772"/>
      <c r="C772"/>
      <c r="D772"/>
      <c r="E772"/>
      <c r="F772"/>
      <c r="G772"/>
    </row>
    <row r="773" spans="1:7" ht="14.25">
      <c r="A773"/>
      <c r="B773"/>
      <c r="C773"/>
      <c r="D773"/>
      <c r="E773"/>
      <c r="F773"/>
      <c r="G773"/>
    </row>
    <row r="774" spans="1:7" ht="14.25">
      <c r="A774"/>
      <c r="B774"/>
      <c r="C774"/>
      <c r="D774"/>
      <c r="E774"/>
      <c r="F774"/>
      <c r="G774"/>
    </row>
    <row r="775" spans="1:7" ht="14.25">
      <c r="A775"/>
      <c r="B775"/>
      <c r="C775"/>
      <c r="D775"/>
      <c r="E775"/>
      <c r="F775"/>
      <c r="G775"/>
    </row>
    <row r="776" spans="1:7" ht="14.25">
      <c r="A776"/>
      <c r="B776"/>
      <c r="C776"/>
      <c r="D776"/>
      <c r="E776"/>
      <c r="F776"/>
      <c r="G776"/>
    </row>
    <row r="777" spans="1:7" ht="14.25">
      <c r="A777"/>
      <c r="B777"/>
      <c r="C777"/>
      <c r="D777"/>
      <c r="E777"/>
      <c r="F777"/>
      <c r="G777"/>
    </row>
    <row r="778" spans="1:7" ht="14.25">
      <c r="A778"/>
      <c r="B778"/>
      <c r="C778"/>
      <c r="D778"/>
      <c r="E778"/>
      <c r="F778"/>
      <c r="G778"/>
    </row>
    <row r="779" spans="1:7" ht="14.25">
      <c r="A779"/>
      <c r="B779"/>
      <c r="C779"/>
      <c r="D779"/>
      <c r="E779"/>
      <c r="F779"/>
      <c r="G779"/>
    </row>
    <row r="780" spans="1:7" ht="14.25">
      <c r="A780"/>
      <c r="B780"/>
      <c r="C780"/>
      <c r="D780"/>
      <c r="E780"/>
      <c r="F780"/>
      <c r="G780"/>
    </row>
    <row r="781" spans="1:7" ht="14.25">
      <c r="A781"/>
      <c r="B781"/>
      <c r="C781"/>
      <c r="D781"/>
      <c r="E781"/>
      <c r="F781"/>
      <c r="G781"/>
    </row>
    <row r="782" spans="1:7" ht="14.25">
      <c r="A782"/>
      <c r="B782"/>
      <c r="C782"/>
      <c r="D782"/>
      <c r="E782"/>
      <c r="F782"/>
      <c r="G782"/>
    </row>
    <row r="783" spans="1:7" ht="14.25">
      <c r="A783"/>
      <c r="B783"/>
      <c r="C783"/>
      <c r="D783"/>
      <c r="E783"/>
      <c r="F783"/>
      <c r="G783"/>
    </row>
    <row r="784" spans="1:7" ht="14.25">
      <c r="A784"/>
      <c r="B784"/>
      <c r="C784"/>
      <c r="D784"/>
      <c r="E784"/>
      <c r="F784"/>
      <c r="G784"/>
    </row>
    <row r="785" spans="1:7" ht="14.25">
      <c r="A785"/>
      <c r="B785"/>
      <c r="C785"/>
      <c r="D785"/>
      <c r="E785"/>
      <c r="F785"/>
      <c r="G785"/>
    </row>
    <row r="786" spans="1:7" ht="14.25">
      <c r="A786"/>
      <c r="B786"/>
      <c r="C786"/>
      <c r="D786"/>
      <c r="E786"/>
      <c r="F786"/>
      <c r="G786"/>
    </row>
    <row r="787" spans="1:7" ht="14.25">
      <c r="A787"/>
      <c r="B787"/>
      <c r="C787"/>
      <c r="D787"/>
      <c r="E787"/>
      <c r="F787"/>
      <c r="G787"/>
    </row>
    <row r="788" spans="1:7" ht="14.25">
      <c r="A788"/>
      <c r="B788"/>
      <c r="C788"/>
      <c r="D788"/>
      <c r="E788"/>
      <c r="F788"/>
      <c r="G788"/>
    </row>
    <row r="789" spans="1:7" ht="14.25">
      <c r="A789"/>
      <c r="B789"/>
      <c r="C789"/>
      <c r="D789"/>
      <c r="E789"/>
      <c r="F789"/>
      <c r="G789"/>
    </row>
    <row r="790" spans="1:7" ht="14.25">
      <c r="A790"/>
      <c r="B790"/>
      <c r="C790"/>
      <c r="D790"/>
      <c r="E790"/>
      <c r="F790"/>
      <c r="G790"/>
    </row>
    <row r="791" spans="1:7" ht="14.25">
      <c r="A791"/>
      <c r="B791"/>
      <c r="C791"/>
      <c r="D791"/>
      <c r="E791"/>
      <c r="F791"/>
      <c r="G791"/>
    </row>
    <row r="792" spans="1:7" ht="14.25">
      <c r="A792"/>
      <c r="B792"/>
      <c r="C792"/>
      <c r="D792"/>
      <c r="E792"/>
      <c r="F792"/>
      <c r="G792"/>
    </row>
    <row r="793" spans="1:7" ht="14.25">
      <c r="A793"/>
      <c r="B793"/>
      <c r="C793"/>
      <c r="D793"/>
      <c r="E793"/>
      <c r="F793"/>
      <c r="G793"/>
    </row>
    <row r="794" spans="1:7" ht="14.25">
      <c r="A794"/>
      <c r="B794"/>
      <c r="C794"/>
      <c r="D794"/>
      <c r="E794"/>
      <c r="F794"/>
      <c r="G794"/>
    </row>
    <row r="795" spans="1:7" ht="14.25">
      <c r="A795"/>
      <c r="B795"/>
      <c r="C795"/>
      <c r="D795"/>
      <c r="E795"/>
      <c r="F795"/>
      <c r="G795"/>
    </row>
    <row r="796" spans="1:7" ht="14.25">
      <c r="A796"/>
      <c r="B796"/>
      <c r="C796"/>
      <c r="D796"/>
      <c r="E796"/>
      <c r="F796"/>
      <c r="G796"/>
    </row>
    <row r="797" spans="1:7" ht="14.25">
      <c r="A797"/>
      <c r="B797"/>
      <c r="C797"/>
      <c r="D797"/>
      <c r="E797"/>
      <c r="F797"/>
      <c r="G797"/>
    </row>
    <row r="798" spans="1:7" ht="14.25">
      <c r="A798"/>
      <c r="B798"/>
      <c r="C798"/>
      <c r="D798"/>
      <c r="E798"/>
      <c r="F798"/>
      <c r="G798"/>
    </row>
    <row r="799" spans="1:7" ht="14.25">
      <c r="A799"/>
      <c r="B799"/>
      <c r="C799"/>
      <c r="D799"/>
      <c r="E799"/>
      <c r="F799"/>
      <c r="G799"/>
    </row>
    <row r="800" spans="1:7" ht="14.25">
      <c r="A800"/>
      <c r="B800"/>
      <c r="C800"/>
      <c r="D800"/>
      <c r="E800"/>
      <c r="F800"/>
      <c r="G800"/>
    </row>
    <row r="801" spans="1:7" ht="14.25">
      <c r="A801"/>
      <c r="B801"/>
      <c r="C801"/>
      <c r="D801"/>
      <c r="E801"/>
      <c r="F801"/>
      <c r="G801"/>
    </row>
    <row r="802" spans="1:7" ht="14.25">
      <c r="A802"/>
      <c r="B802"/>
      <c r="C802"/>
      <c r="D802"/>
      <c r="E802"/>
      <c r="F802"/>
      <c r="G802"/>
    </row>
    <row r="803" spans="1:7" ht="14.25">
      <c r="A803"/>
      <c r="B803"/>
      <c r="C803"/>
      <c r="D803"/>
      <c r="E803"/>
      <c r="F803"/>
      <c r="G803"/>
    </row>
    <row r="804" spans="1:7" ht="14.25">
      <c r="A804"/>
      <c r="B804"/>
      <c r="C804"/>
      <c r="D804"/>
      <c r="E804"/>
      <c r="F804"/>
      <c r="G804"/>
    </row>
    <row r="805" spans="1:7" ht="14.25">
      <c r="A805"/>
      <c r="B805"/>
      <c r="C805"/>
      <c r="D805"/>
      <c r="E805"/>
      <c r="F805"/>
      <c r="G805"/>
    </row>
    <row r="806" spans="1:7" ht="14.25">
      <c r="A806"/>
      <c r="B806"/>
      <c r="C806"/>
      <c r="D806"/>
      <c r="E806"/>
      <c r="F806"/>
      <c r="G806"/>
    </row>
    <row r="807" spans="1:7" ht="14.25">
      <c r="A807"/>
      <c r="B807"/>
      <c r="C807"/>
      <c r="D807"/>
      <c r="E807"/>
      <c r="F807"/>
      <c r="G807"/>
    </row>
    <row r="808" spans="1:7" ht="14.25">
      <c r="A808"/>
      <c r="B808"/>
      <c r="C808"/>
      <c r="D808"/>
      <c r="E808"/>
      <c r="F808"/>
      <c r="G808"/>
    </row>
    <row r="809" spans="1:7" ht="14.25">
      <c r="A809"/>
      <c r="B809"/>
      <c r="C809"/>
      <c r="D809"/>
      <c r="E809"/>
      <c r="F809"/>
      <c r="G809"/>
    </row>
    <row r="810" spans="1:7" ht="14.25">
      <c r="A810"/>
      <c r="B810"/>
      <c r="C810"/>
      <c r="D810"/>
      <c r="E810"/>
      <c r="F810"/>
      <c r="G810"/>
    </row>
    <row r="811" spans="1:7" ht="14.25">
      <c r="A811"/>
      <c r="B811"/>
      <c r="C811"/>
      <c r="D811"/>
      <c r="E811"/>
      <c r="F811"/>
      <c r="G811"/>
    </row>
    <row r="812" spans="1:7" ht="14.25">
      <c r="A812"/>
      <c r="B812"/>
      <c r="C812"/>
      <c r="D812"/>
      <c r="E812"/>
      <c r="F812"/>
      <c r="G812"/>
    </row>
    <row r="813" spans="1:7" ht="14.25">
      <c r="A813"/>
      <c r="B813"/>
      <c r="C813"/>
      <c r="D813"/>
      <c r="E813"/>
      <c r="F813"/>
      <c r="G813"/>
    </row>
    <row r="814" spans="1:7" ht="14.25">
      <c r="A814"/>
      <c r="B814"/>
      <c r="C814"/>
      <c r="D814"/>
      <c r="E814"/>
      <c r="F814"/>
      <c r="G814"/>
    </row>
    <row r="815" spans="1:7" ht="14.25">
      <c r="A815"/>
      <c r="B815"/>
      <c r="C815"/>
      <c r="D815"/>
      <c r="E815"/>
      <c r="F815"/>
      <c r="G815"/>
    </row>
    <row r="816" spans="1:7" ht="14.25">
      <c r="A816"/>
      <c r="B816"/>
      <c r="C816"/>
      <c r="D816"/>
      <c r="E816"/>
      <c r="F816"/>
      <c r="G816"/>
    </row>
    <row r="817" spans="1:7" ht="14.25">
      <c r="A817"/>
      <c r="B817"/>
      <c r="C817"/>
      <c r="D817"/>
      <c r="E817"/>
      <c r="F817"/>
      <c r="G817"/>
    </row>
    <row r="818" spans="1:7" ht="14.25">
      <c r="A818"/>
      <c r="B818"/>
      <c r="C818"/>
      <c r="D818"/>
      <c r="E818"/>
      <c r="F818"/>
      <c r="G818"/>
    </row>
    <row r="819" spans="1:7" ht="14.25">
      <c r="A819"/>
      <c r="B819"/>
      <c r="C819"/>
      <c r="D819"/>
      <c r="E819"/>
      <c r="F819"/>
      <c r="G819"/>
    </row>
    <row r="820" spans="1:7" ht="14.25">
      <c r="A820"/>
      <c r="B820"/>
      <c r="C820"/>
      <c r="D820"/>
      <c r="E820"/>
      <c r="F820"/>
      <c r="G820"/>
    </row>
    <row r="821" spans="1:7" ht="14.25">
      <c r="A821"/>
      <c r="B821"/>
      <c r="C821"/>
      <c r="D821"/>
      <c r="E821"/>
      <c r="F821"/>
      <c r="G821"/>
    </row>
    <row r="822" spans="1:7" ht="14.25">
      <c r="A822"/>
      <c r="B822"/>
      <c r="C822"/>
      <c r="D822"/>
      <c r="E822"/>
      <c r="F822"/>
      <c r="G822"/>
    </row>
    <row r="823" spans="1:7" ht="14.25">
      <c r="A823"/>
      <c r="B823"/>
      <c r="C823"/>
      <c r="D823"/>
      <c r="E823"/>
      <c r="F823"/>
      <c r="G823"/>
    </row>
    <row r="824" spans="1:7" ht="14.25">
      <c r="A824"/>
      <c r="B824"/>
      <c r="C824"/>
      <c r="D824"/>
      <c r="E824"/>
      <c r="F824"/>
      <c r="G824"/>
    </row>
    <row r="825" spans="1:7" ht="14.25">
      <c r="A825"/>
      <c r="B825"/>
      <c r="C825"/>
      <c r="D825"/>
      <c r="E825"/>
      <c r="F825"/>
      <c r="G825"/>
    </row>
    <row r="826" spans="1:7" ht="14.25">
      <c r="A826"/>
      <c r="B826"/>
      <c r="C826"/>
      <c r="D826"/>
      <c r="E826"/>
      <c r="F826"/>
      <c r="G826"/>
    </row>
    <row r="827" spans="1:7" ht="14.25">
      <c r="A827"/>
      <c r="B827"/>
      <c r="C827"/>
      <c r="D827"/>
      <c r="E827"/>
      <c r="F827"/>
      <c r="G827"/>
    </row>
    <row r="828" spans="1:7" ht="14.25">
      <c r="A828"/>
      <c r="B828"/>
      <c r="C828"/>
      <c r="D828"/>
      <c r="E828"/>
      <c r="F828"/>
      <c r="G828"/>
    </row>
    <row r="829" spans="1:7" ht="14.25">
      <c r="A829"/>
      <c r="B829"/>
      <c r="C829"/>
      <c r="D829"/>
      <c r="E829"/>
      <c r="F829"/>
      <c r="G829"/>
    </row>
    <row r="830" spans="1:7" ht="14.25">
      <c r="A830"/>
      <c r="B830"/>
      <c r="C830"/>
      <c r="D830"/>
      <c r="E830"/>
    </row>
    <row r="831" spans="1:7" ht="14.25">
      <c r="A831"/>
      <c r="B831"/>
      <c r="C831"/>
      <c r="D831"/>
      <c r="E831"/>
    </row>
    <row r="832" spans="1:7" ht="14.25">
      <c r="A832"/>
      <c r="B832"/>
      <c r="C832"/>
      <c r="D832"/>
      <c r="E832"/>
    </row>
    <row r="833" spans="1:5" ht="14.25">
      <c r="A833"/>
      <c r="B833"/>
      <c r="C833"/>
      <c r="D833"/>
      <c r="E833"/>
    </row>
    <row r="834" spans="1:5" ht="14.25">
      <c r="A834"/>
      <c r="B834"/>
      <c r="C834"/>
      <c r="D834"/>
      <c r="E834"/>
    </row>
    <row r="835" spans="1:5" ht="14.25">
      <c r="A835"/>
      <c r="B835"/>
      <c r="C835"/>
      <c r="D835"/>
      <c r="E835"/>
    </row>
    <row r="836" spans="1:5" ht="14.25">
      <c r="A836"/>
      <c r="B836"/>
      <c r="C836"/>
      <c r="D836"/>
      <c r="E836"/>
    </row>
    <row r="837" spans="1:5" ht="14.25">
      <c r="A837"/>
      <c r="B837"/>
      <c r="C837"/>
      <c r="D837"/>
      <c r="E837"/>
    </row>
    <row r="838" spans="1:5" ht="14.25">
      <c r="A838"/>
      <c r="B838"/>
      <c r="C838"/>
      <c r="D838"/>
      <c r="E838"/>
    </row>
    <row r="839" spans="1:5" ht="14.25">
      <c r="A839"/>
      <c r="B839"/>
      <c r="C839"/>
      <c r="D839"/>
      <c r="E839"/>
    </row>
    <row r="840" spans="1:5" ht="14.25">
      <c r="A840"/>
      <c r="B840"/>
      <c r="C840"/>
      <c r="D840"/>
      <c r="E840"/>
    </row>
    <row r="841" spans="1:5" ht="14.25">
      <c r="A841"/>
      <c r="B841"/>
      <c r="C841"/>
      <c r="D841"/>
      <c r="E841"/>
    </row>
    <row r="842" spans="1:5" ht="14.25">
      <c r="A842"/>
      <c r="B842"/>
      <c r="C842"/>
      <c r="D842"/>
      <c r="E842"/>
    </row>
    <row r="843" spans="1:5" ht="14.25">
      <c r="A843"/>
      <c r="B843"/>
      <c r="C843"/>
      <c r="D843"/>
      <c r="E843"/>
    </row>
    <row r="844" spans="1:5" ht="14.25">
      <c r="A844"/>
      <c r="B844"/>
      <c r="C844"/>
      <c r="D844"/>
      <c r="E844"/>
    </row>
    <row r="845" spans="1:5" ht="14.25">
      <c r="A845"/>
      <c r="B845"/>
      <c r="C845"/>
      <c r="D845"/>
      <c r="E845"/>
    </row>
    <row r="846" spans="1:5" ht="14.25">
      <c r="A846"/>
      <c r="B846"/>
      <c r="C846"/>
      <c r="D846"/>
      <c r="E846"/>
    </row>
    <row r="847" spans="1:5" ht="14.25">
      <c r="A847"/>
      <c r="B847"/>
      <c r="C847"/>
      <c r="D847"/>
      <c r="E847"/>
    </row>
    <row r="848" spans="1:5" ht="14.25">
      <c r="A848"/>
      <c r="B848"/>
      <c r="C848"/>
      <c r="D848"/>
      <c r="E848"/>
    </row>
    <row r="849" spans="1:5" ht="14.25">
      <c r="A849"/>
      <c r="B849"/>
      <c r="C849"/>
      <c r="D849"/>
      <c r="E849"/>
    </row>
    <row r="850" spans="1:5" ht="14.25">
      <c r="A850"/>
      <c r="B850"/>
      <c r="C850"/>
      <c r="D850"/>
      <c r="E850"/>
    </row>
    <row r="851" spans="1:5" ht="14.25">
      <c r="A851"/>
      <c r="B851"/>
      <c r="C851"/>
      <c r="D851"/>
      <c r="E851"/>
    </row>
    <row r="852" spans="1:5" ht="14.25">
      <c r="A852"/>
      <c r="B852"/>
      <c r="C852"/>
      <c r="D852"/>
      <c r="E852"/>
    </row>
    <row r="853" spans="1:5" ht="14.25">
      <c r="A853"/>
      <c r="B853"/>
      <c r="C853"/>
      <c r="D853"/>
      <c r="E853"/>
    </row>
    <row r="854" spans="1:5" ht="14.25">
      <c r="A854"/>
      <c r="B854"/>
      <c r="C854"/>
      <c r="D854"/>
      <c r="E854"/>
    </row>
    <row r="855" spans="1:5" ht="14.25">
      <c r="A855"/>
      <c r="B855"/>
      <c r="C855"/>
      <c r="D855"/>
      <c r="E855"/>
    </row>
    <row r="856" spans="1:5" ht="14.25">
      <c r="A856"/>
      <c r="B856"/>
      <c r="C856"/>
      <c r="D856"/>
      <c r="E856"/>
    </row>
    <row r="857" spans="1:5" ht="14.25">
      <c r="A857"/>
      <c r="B857"/>
      <c r="C857"/>
      <c r="D857"/>
      <c r="E857"/>
    </row>
    <row r="858" spans="1:5" ht="14.25">
      <c r="A858"/>
      <c r="B858"/>
      <c r="C858"/>
      <c r="D858"/>
      <c r="E858"/>
    </row>
    <row r="859" spans="1:5" ht="14.25">
      <c r="A859"/>
      <c r="B859"/>
      <c r="C859"/>
      <c r="D859"/>
      <c r="E859"/>
    </row>
    <row r="860" spans="1:5" ht="14.25">
      <c r="A860"/>
      <c r="B860"/>
      <c r="C860"/>
      <c r="D860"/>
      <c r="E860"/>
    </row>
    <row r="861" spans="1:5" ht="14.25">
      <c r="A861"/>
      <c r="B861"/>
      <c r="C861"/>
      <c r="D861"/>
      <c r="E861"/>
    </row>
    <row r="862" spans="1:5" ht="14.25">
      <c r="A862"/>
      <c r="B862"/>
      <c r="C862"/>
      <c r="D862"/>
      <c r="E862"/>
    </row>
    <row r="863" spans="1:5" ht="14.25">
      <c r="A863"/>
      <c r="B863"/>
      <c r="C863"/>
      <c r="D863"/>
      <c r="E863"/>
    </row>
    <row r="864" spans="1:5" ht="14.25">
      <c r="A864"/>
      <c r="B864"/>
      <c r="C864"/>
      <c r="D864"/>
      <c r="E864"/>
    </row>
    <row r="865" spans="1:5" ht="14.25">
      <c r="A865"/>
      <c r="B865"/>
      <c r="C865"/>
      <c r="D865"/>
      <c r="E865"/>
    </row>
    <row r="866" spans="1:5" ht="14.25">
      <c r="A866"/>
      <c r="B866"/>
      <c r="C866"/>
      <c r="D866"/>
      <c r="E866"/>
    </row>
    <row r="867" spans="1:5" ht="14.25">
      <c r="A867"/>
      <c r="B867"/>
      <c r="C867"/>
      <c r="D867"/>
      <c r="E867"/>
    </row>
    <row r="868" spans="1:5" ht="14.25">
      <c r="A868"/>
      <c r="B868"/>
      <c r="C868"/>
      <c r="D868"/>
      <c r="E868"/>
    </row>
    <row r="869" spans="1:5" ht="14.25">
      <c r="A869"/>
      <c r="B869"/>
      <c r="C869"/>
      <c r="D869"/>
      <c r="E869"/>
    </row>
    <row r="870" spans="1:5" ht="14.25">
      <c r="A870"/>
      <c r="B870"/>
      <c r="C870"/>
      <c r="D870"/>
      <c r="E870"/>
    </row>
    <row r="871" spans="1:5" ht="14.25">
      <c r="A871"/>
      <c r="B871"/>
      <c r="C871"/>
      <c r="D871"/>
      <c r="E871"/>
    </row>
    <row r="872" spans="1:5" ht="14.25">
      <c r="A872"/>
      <c r="B872"/>
      <c r="C872"/>
      <c r="D872"/>
      <c r="E872"/>
    </row>
    <row r="873" spans="1:5" ht="14.25">
      <c r="A873"/>
      <c r="B873"/>
      <c r="C873"/>
      <c r="D873"/>
      <c r="E873"/>
    </row>
    <row r="874" spans="1:5" ht="14.25">
      <c r="A874"/>
      <c r="B874"/>
      <c r="C874"/>
      <c r="D874"/>
      <c r="E874"/>
    </row>
    <row r="875" spans="1:5" ht="14.25">
      <c r="A875"/>
      <c r="B875"/>
      <c r="C875"/>
      <c r="D875"/>
      <c r="E875"/>
    </row>
    <row r="876" spans="1:5" ht="14.25">
      <c r="A876"/>
      <c r="B876"/>
      <c r="C876"/>
      <c r="D876"/>
      <c r="E876"/>
    </row>
    <row r="877" spans="1:5" ht="14.25">
      <c r="A877"/>
      <c r="B877"/>
      <c r="C877"/>
      <c r="D877"/>
      <c r="E877"/>
    </row>
    <row r="878" spans="1:5" ht="14.25">
      <c r="A878"/>
      <c r="B878"/>
      <c r="C878"/>
      <c r="D878"/>
      <c r="E878"/>
    </row>
    <row r="879" spans="1:5" ht="14.25">
      <c r="A879"/>
      <c r="B879"/>
      <c r="C879"/>
      <c r="D879"/>
      <c r="E879"/>
    </row>
    <row r="880" spans="1:5" ht="14.25">
      <c r="A880"/>
      <c r="B880"/>
      <c r="C880"/>
      <c r="D880"/>
      <c r="E880"/>
    </row>
    <row r="881" spans="1:5" ht="14.25">
      <c r="A881"/>
      <c r="B881"/>
      <c r="C881"/>
      <c r="D881"/>
      <c r="E881"/>
    </row>
    <row r="882" spans="1:5" ht="14.25">
      <c r="A882"/>
      <c r="B882"/>
      <c r="C882"/>
      <c r="D882"/>
      <c r="E882"/>
    </row>
    <row r="883" spans="1:5" ht="14.25">
      <c r="A883"/>
      <c r="B883"/>
      <c r="C883"/>
      <c r="D883"/>
      <c r="E883"/>
    </row>
    <row r="884" spans="1:5" ht="14.25">
      <c r="A884"/>
      <c r="B884"/>
      <c r="C884"/>
      <c r="D884"/>
      <c r="E884"/>
    </row>
    <row r="885" spans="1:5" ht="14.25">
      <c r="A885"/>
      <c r="B885"/>
      <c r="C885"/>
      <c r="D885"/>
      <c r="E885"/>
    </row>
    <row r="886" spans="1:5" ht="14.25">
      <c r="A886"/>
      <c r="B886"/>
      <c r="C886"/>
      <c r="D886"/>
      <c r="E886"/>
    </row>
    <row r="887" spans="1:5" ht="14.25">
      <c r="A887"/>
      <c r="B887"/>
      <c r="C887"/>
      <c r="D887"/>
      <c r="E887"/>
    </row>
    <row r="888" spans="1:5" ht="14.25">
      <c r="A888"/>
      <c r="B888"/>
      <c r="C888"/>
      <c r="D888"/>
      <c r="E888"/>
    </row>
    <row r="889" spans="1:5" ht="14.25">
      <c r="A889"/>
      <c r="B889"/>
      <c r="C889"/>
      <c r="D889"/>
      <c r="E889"/>
    </row>
    <row r="890" spans="1:5" ht="14.25">
      <c r="A890"/>
      <c r="B890"/>
      <c r="C890"/>
      <c r="D890"/>
      <c r="E890"/>
    </row>
    <row r="891" spans="1:5" ht="14.25">
      <c r="A891"/>
      <c r="B891"/>
      <c r="C891"/>
      <c r="D891"/>
      <c r="E891"/>
    </row>
    <row r="892" spans="1:5" ht="14.25">
      <c r="A892"/>
      <c r="B892"/>
      <c r="C892"/>
      <c r="D892"/>
      <c r="E892"/>
    </row>
    <row r="893" spans="1:5" ht="14.25">
      <c r="A893"/>
      <c r="B893"/>
      <c r="C893"/>
      <c r="D893"/>
      <c r="E893"/>
    </row>
    <row r="894" spans="1:5" ht="14.25">
      <c r="A894"/>
      <c r="B894"/>
      <c r="C894"/>
      <c r="D894"/>
      <c r="E894"/>
    </row>
    <row r="895" spans="1:5" ht="14.25">
      <c r="A895"/>
      <c r="B895"/>
      <c r="C895"/>
      <c r="D895"/>
      <c r="E895"/>
    </row>
    <row r="896" spans="1:5" ht="14.25">
      <c r="A896"/>
      <c r="B896"/>
      <c r="C896"/>
      <c r="D896"/>
      <c r="E896"/>
    </row>
    <row r="897" spans="1:5" ht="14.25">
      <c r="A897"/>
      <c r="B897"/>
      <c r="C897"/>
      <c r="D897"/>
      <c r="E897"/>
    </row>
    <row r="898" spans="1:5" ht="14.25">
      <c r="A898"/>
      <c r="B898"/>
      <c r="C898"/>
      <c r="D898"/>
      <c r="E898"/>
    </row>
    <row r="899" spans="1:5" ht="14.25">
      <c r="A899"/>
      <c r="B899"/>
      <c r="C899"/>
      <c r="D899"/>
      <c r="E899"/>
    </row>
    <row r="900" spans="1:5" ht="14.25">
      <c r="A900"/>
      <c r="B900"/>
      <c r="C900"/>
      <c r="D900"/>
      <c r="E900"/>
    </row>
    <row r="901" spans="1:5" ht="14.25">
      <c r="A901"/>
      <c r="B901"/>
      <c r="C901"/>
      <c r="D901"/>
      <c r="E901"/>
    </row>
    <row r="902" spans="1:5" ht="14.25">
      <c r="A902"/>
      <c r="B902"/>
      <c r="C902"/>
      <c r="D902"/>
      <c r="E902"/>
    </row>
    <row r="903" spans="1:5" ht="14.25">
      <c r="A903"/>
      <c r="B903"/>
      <c r="C903"/>
      <c r="D903"/>
      <c r="E903"/>
    </row>
    <row r="904" spans="1:5" ht="14.25">
      <c r="A904"/>
      <c r="B904"/>
      <c r="C904"/>
      <c r="D904"/>
      <c r="E904"/>
    </row>
    <row r="905" spans="1:5" ht="14.25">
      <c r="A905"/>
      <c r="B905"/>
      <c r="C905"/>
      <c r="D905"/>
      <c r="E905"/>
    </row>
    <row r="906" spans="1:5" ht="14.25">
      <c r="A906"/>
      <c r="B906"/>
      <c r="C906"/>
      <c r="D906"/>
      <c r="E906"/>
    </row>
    <row r="907" spans="1:5" ht="14.25">
      <c r="A907"/>
      <c r="B907"/>
      <c r="C907"/>
      <c r="D907"/>
      <c r="E907"/>
    </row>
    <row r="908" spans="1:5" ht="14.25">
      <c r="A908"/>
      <c r="B908"/>
      <c r="C908"/>
      <c r="D908"/>
      <c r="E908"/>
    </row>
    <row r="909" spans="1:5" ht="14.25">
      <c r="A909"/>
      <c r="B909"/>
      <c r="C909"/>
      <c r="D909"/>
      <c r="E909"/>
    </row>
    <row r="910" spans="1:5" ht="14.25">
      <c r="A910"/>
      <c r="B910"/>
      <c r="C910"/>
      <c r="D910"/>
      <c r="E910"/>
    </row>
    <row r="911" spans="1:5" ht="14.25">
      <c r="A911"/>
      <c r="B911"/>
      <c r="C911"/>
      <c r="D911"/>
      <c r="E911"/>
    </row>
    <row r="912" spans="1:5" ht="14.25">
      <c r="A912"/>
      <c r="B912"/>
      <c r="C912"/>
      <c r="D912"/>
      <c r="E912"/>
    </row>
    <row r="913" spans="1:5" ht="14.25">
      <c r="A913"/>
      <c r="B913"/>
      <c r="C913"/>
      <c r="D913"/>
      <c r="E913"/>
    </row>
    <row r="914" spans="1:5" ht="14.25">
      <c r="A914"/>
      <c r="B914"/>
      <c r="C914"/>
      <c r="D914"/>
      <c r="E914"/>
    </row>
    <row r="915" spans="1:5" ht="14.25">
      <c r="A915"/>
      <c r="B915"/>
      <c r="C915"/>
      <c r="D915"/>
      <c r="E915"/>
    </row>
    <row r="916" spans="1:5" ht="14.25">
      <c r="A916"/>
      <c r="B916"/>
      <c r="C916"/>
      <c r="D916"/>
      <c r="E916"/>
    </row>
    <row r="917" spans="1:5" ht="14.25">
      <c r="A917"/>
      <c r="B917"/>
      <c r="C917"/>
      <c r="D917"/>
      <c r="E917"/>
    </row>
    <row r="918" spans="1:5" ht="14.25">
      <c r="A918"/>
      <c r="B918"/>
      <c r="C918"/>
      <c r="D918"/>
      <c r="E918"/>
    </row>
    <row r="919" spans="1:5" ht="14.25">
      <c r="A919"/>
      <c r="B919"/>
      <c r="C919"/>
      <c r="D919"/>
      <c r="E919"/>
    </row>
    <row r="920" spans="1:5" ht="14.25">
      <c r="A920"/>
      <c r="B920"/>
      <c r="C920"/>
      <c r="D920"/>
      <c r="E920"/>
    </row>
    <row r="921" spans="1:5" ht="14.25">
      <c r="A921"/>
      <c r="B921"/>
      <c r="C921"/>
      <c r="D921"/>
      <c r="E921"/>
    </row>
    <row r="922" spans="1:5" ht="14.25">
      <c r="A922"/>
      <c r="B922"/>
      <c r="C922"/>
      <c r="D922"/>
      <c r="E922"/>
    </row>
    <row r="923" spans="1:5" ht="14.25">
      <c r="A923"/>
      <c r="B923"/>
      <c r="C923"/>
      <c r="D923"/>
      <c r="E923"/>
    </row>
    <row r="924" spans="1:5" ht="14.25">
      <c r="A924"/>
      <c r="B924"/>
      <c r="C924"/>
      <c r="D924"/>
      <c r="E924"/>
    </row>
    <row r="925" spans="1:5" ht="14.25">
      <c r="A925"/>
      <c r="B925"/>
      <c r="C925"/>
      <c r="D925"/>
      <c r="E925"/>
    </row>
    <row r="926" spans="1:5" ht="14.25">
      <c r="A926"/>
      <c r="B926"/>
      <c r="C926"/>
      <c r="D926"/>
      <c r="E926"/>
    </row>
    <row r="927" spans="1:5" ht="14.25">
      <c r="A927"/>
      <c r="B927"/>
      <c r="C927"/>
      <c r="D927"/>
      <c r="E927"/>
    </row>
    <row r="928" spans="1:5" ht="14.25">
      <c r="A928"/>
      <c r="B928"/>
      <c r="C928"/>
      <c r="D928"/>
      <c r="E928"/>
    </row>
    <row r="929" spans="1:5" ht="14.25">
      <c r="A929"/>
      <c r="B929"/>
      <c r="C929"/>
      <c r="D929"/>
      <c r="E929"/>
    </row>
    <row r="930" spans="1:5" ht="14.25">
      <c r="A930"/>
      <c r="B930"/>
      <c r="C930"/>
      <c r="D930"/>
      <c r="E930"/>
    </row>
    <row r="931" spans="1:5" ht="14.25">
      <c r="A931"/>
      <c r="B931"/>
      <c r="C931"/>
      <c r="D931"/>
      <c r="E931"/>
    </row>
    <row r="932" spans="1:5" ht="14.25">
      <c r="A932"/>
      <c r="B932"/>
      <c r="C932"/>
      <c r="D932"/>
      <c r="E932"/>
    </row>
    <row r="933" spans="1:5" ht="14.25">
      <c r="A933"/>
      <c r="B933"/>
      <c r="C933"/>
      <c r="D933"/>
      <c r="E933"/>
    </row>
    <row r="934" spans="1:5" ht="14.25">
      <c r="A934"/>
      <c r="B934"/>
      <c r="C934"/>
      <c r="D934"/>
      <c r="E934"/>
    </row>
    <row r="935" spans="1:5" ht="14.25">
      <c r="A935"/>
      <c r="B935"/>
      <c r="C935"/>
      <c r="D935"/>
      <c r="E935"/>
    </row>
    <row r="936" spans="1:5" ht="14.25">
      <c r="A936"/>
      <c r="B936"/>
      <c r="C936"/>
      <c r="D936"/>
      <c r="E936"/>
    </row>
    <row r="937" spans="1:5" ht="14.25">
      <c r="A937"/>
      <c r="B937"/>
      <c r="C937"/>
      <c r="D937"/>
      <c r="E937"/>
    </row>
    <row r="938" spans="1:5" ht="14.25">
      <c r="A938"/>
      <c r="B938"/>
      <c r="C938"/>
      <c r="D938"/>
      <c r="E938"/>
    </row>
    <row r="939" spans="1:5" ht="14.25">
      <c r="A939"/>
      <c r="B939"/>
      <c r="C939"/>
      <c r="D939"/>
      <c r="E939"/>
    </row>
    <row r="940" spans="1:5" ht="14.25">
      <c r="A940"/>
      <c r="B940"/>
      <c r="C940"/>
      <c r="D940"/>
      <c r="E940"/>
    </row>
    <row r="941" spans="1:5" ht="14.25">
      <c r="A941"/>
      <c r="B941"/>
      <c r="C941"/>
      <c r="D941"/>
      <c r="E941"/>
    </row>
    <row r="942" spans="1:5" ht="14.25">
      <c r="A942"/>
      <c r="B942"/>
      <c r="C942"/>
      <c r="D942"/>
      <c r="E942"/>
    </row>
    <row r="943" spans="1:5" ht="14.25">
      <c r="A943"/>
      <c r="B943"/>
      <c r="C943"/>
      <c r="D943"/>
      <c r="E943"/>
    </row>
    <row r="944" spans="1:5" ht="14.25">
      <c r="A944"/>
      <c r="B944"/>
      <c r="C944"/>
      <c r="D944"/>
      <c r="E944"/>
    </row>
    <row r="945" spans="1:5" ht="14.25">
      <c r="A945"/>
      <c r="B945"/>
      <c r="C945"/>
      <c r="D945"/>
      <c r="E945"/>
    </row>
    <row r="946" spans="1:5" ht="14.25">
      <c r="A946"/>
      <c r="B946"/>
      <c r="C946"/>
      <c r="D946"/>
      <c r="E946"/>
    </row>
    <row r="947" spans="1:5" ht="14.25">
      <c r="A947"/>
      <c r="B947"/>
      <c r="C947"/>
      <c r="D947"/>
      <c r="E947"/>
    </row>
    <row r="948" spans="1:5" ht="14.25">
      <c r="A948"/>
      <c r="B948"/>
      <c r="C948"/>
      <c r="D948"/>
      <c r="E948"/>
    </row>
    <row r="949" spans="1:5" ht="14.25">
      <c r="A949"/>
      <c r="B949"/>
      <c r="C949"/>
      <c r="D949"/>
      <c r="E949"/>
    </row>
    <row r="950" spans="1:5" ht="14.25">
      <c r="A950"/>
      <c r="B950"/>
      <c r="C950"/>
      <c r="D950"/>
      <c r="E950"/>
    </row>
    <row r="951" spans="1:5" ht="14.25">
      <c r="A951"/>
      <c r="B951"/>
      <c r="C951"/>
      <c r="D951"/>
      <c r="E951"/>
    </row>
    <row r="952" spans="1:5" ht="14.25">
      <c r="A952"/>
      <c r="B952"/>
      <c r="C952"/>
      <c r="D952"/>
      <c r="E952"/>
    </row>
    <row r="953" spans="1:5" ht="14.25">
      <c r="A953"/>
      <c r="B953"/>
      <c r="C953"/>
      <c r="D953"/>
      <c r="E953"/>
    </row>
    <row r="954" spans="1:5" ht="14.25">
      <c r="A954"/>
      <c r="B954"/>
      <c r="C954"/>
      <c r="D954"/>
      <c r="E954"/>
    </row>
    <row r="955" spans="1:5" ht="14.25">
      <c r="A955"/>
      <c r="B955"/>
      <c r="C955"/>
      <c r="D955"/>
      <c r="E955"/>
    </row>
    <row r="956" spans="1:5" ht="14.25">
      <c r="A956"/>
      <c r="B956"/>
      <c r="C956"/>
      <c r="D956"/>
      <c r="E956"/>
    </row>
    <row r="957" spans="1:5" ht="14.25">
      <c r="A957"/>
      <c r="B957"/>
      <c r="C957"/>
      <c r="D957"/>
      <c r="E957"/>
    </row>
    <row r="958" spans="1:5" ht="14.25">
      <c r="A958"/>
      <c r="B958"/>
      <c r="C958"/>
      <c r="D958"/>
      <c r="E958"/>
    </row>
    <row r="959" spans="1:5" ht="14.25">
      <c r="A959"/>
      <c r="B959"/>
      <c r="C959"/>
      <c r="D959"/>
      <c r="E959"/>
    </row>
    <row r="960" spans="1:5" ht="14.25">
      <c r="A960"/>
      <c r="B960"/>
      <c r="C960"/>
      <c r="D960"/>
      <c r="E960"/>
    </row>
    <row r="961" spans="1:5" ht="14.25">
      <c r="A961"/>
      <c r="B961"/>
      <c r="C961"/>
      <c r="D961"/>
      <c r="E961"/>
    </row>
    <row r="962" spans="1:5" ht="14.25">
      <c r="A962"/>
      <c r="B962"/>
      <c r="C962"/>
      <c r="D962"/>
      <c r="E962"/>
    </row>
    <row r="963" spans="1:5" ht="14.25">
      <c r="A963"/>
      <c r="B963"/>
      <c r="C963"/>
      <c r="D963"/>
      <c r="E963"/>
    </row>
    <row r="964" spans="1:5" ht="14.25">
      <c r="A964"/>
      <c r="B964"/>
      <c r="C964"/>
      <c r="D964"/>
      <c r="E964"/>
    </row>
    <row r="965" spans="1:5" ht="14.25">
      <c r="A965"/>
      <c r="B965"/>
      <c r="C965"/>
      <c r="D965"/>
      <c r="E965"/>
    </row>
    <row r="966" spans="1:5" ht="14.25">
      <c r="A966"/>
      <c r="B966"/>
      <c r="C966"/>
      <c r="D966"/>
      <c r="E966"/>
    </row>
    <row r="967" spans="1:5" ht="14.25">
      <c r="A967"/>
      <c r="B967"/>
      <c r="C967"/>
      <c r="D967"/>
      <c r="E967"/>
    </row>
    <row r="968" spans="1:5" ht="14.25">
      <c r="A968"/>
      <c r="B968"/>
      <c r="C968"/>
      <c r="D968"/>
      <c r="E968"/>
    </row>
    <row r="969" spans="1:5" ht="14.25">
      <c r="A969"/>
      <c r="B969"/>
      <c r="C969"/>
      <c r="D969"/>
      <c r="E969"/>
    </row>
    <row r="970" spans="1:5" ht="14.25">
      <c r="A970"/>
      <c r="B970"/>
      <c r="C970"/>
      <c r="D970"/>
      <c r="E970"/>
    </row>
    <row r="971" spans="1:5" ht="14.25">
      <c r="A971"/>
      <c r="B971"/>
      <c r="C971"/>
      <c r="D971"/>
      <c r="E971"/>
    </row>
    <row r="972" spans="1:5" ht="14.25">
      <c r="A972"/>
      <c r="B972"/>
      <c r="C972"/>
      <c r="D972"/>
      <c r="E972"/>
    </row>
    <row r="973" spans="1:5" ht="14.25">
      <c r="A973"/>
      <c r="B973"/>
      <c r="C973"/>
      <c r="D973"/>
      <c r="E973"/>
    </row>
    <row r="974" spans="1:5" ht="14.25">
      <c r="A974"/>
      <c r="B974"/>
      <c r="C974"/>
      <c r="D974"/>
      <c r="E974"/>
    </row>
    <row r="975" spans="1:5" ht="14.25">
      <c r="A975"/>
      <c r="B975"/>
      <c r="C975"/>
      <c r="D975"/>
      <c r="E975"/>
    </row>
    <row r="976" spans="1:5" ht="14.25">
      <c r="A976"/>
      <c r="B976"/>
      <c r="C976"/>
      <c r="D976"/>
      <c r="E976"/>
    </row>
    <row r="977" spans="1:5" ht="14.25">
      <c r="A977"/>
      <c r="B977"/>
      <c r="C977"/>
      <c r="D977"/>
      <c r="E977"/>
    </row>
    <row r="978" spans="1:5" ht="14.25">
      <c r="A978"/>
      <c r="B978"/>
      <c r="C978"/>
      <c r="D978"/>
      <c r="E978"/>
    </row>
    <row r="979" spans="1:5" ht="14.25">
      <c r="A979"/>
      <c r="B979"/>
      <c r="C979"/>
      <c r="D979"/>
      <c r="E979"/>
    </row>
    <row r="980" spans="1:5" ht="14.25">
      <c r="A980"/>
      <c r="B980"/>
      <c r="C980"/>
      <c r="D980"/>
      <c r="E980"/>
    </row>
    <row r="981" spans="1:5" ht="14.25">
      <c r="A981"/>
      <c r="B981"/>
      <c r="C981"/>
      <c r="D981"/>
      <c r="E981"/>
    </row>
    <row r="982" spans="1:5" ht="14.25">
      <c r="A982"/>
      <c r="B982"/>
      <c r="C982"/>
      <c r="D982"/>
      <c r="E982"/>
    </row>
    <row r="983" spans="1:5" ht="14.25">
      <c r="A983"/>
      <c r="B983"/>
      <c r="C983"/>
      <c r="D983"/>
      <c r="E983"/>
    </row>
    <row r="984" spans="1:5" ht="14.25">
      <c r="A984"/>
      <c r="B984"/>
      <c r="C984"/>
      <c r="D984"/>
      <c r="E984"/>
    </row>
    <row r="985" spans="1:5" ht="14.25">
      <c r="A985"/>
      <c r="B985"/>
      <c r="C985"/>
      <c r="D985"/>
      <c r="E985"/>
    </row>
    <row r="986" spans="1:5" ht="14.25">
      <c r="A986"/>
      <c r="B986"/>
      <c r="C986"/>
      <c r="D986"/>
      <c r="E986"/>
    </row>
    <row r="987" spans="1:5" ht="14.25">
      <c r="A987"/>
      <c r="B987"/>
      <c r="C987"/>
      <c r="D987"/>
      <c r="E987"/>
    </row>
    <row r="988" spans="1:5" ht="14.25">
      <c r="A988"/>
      <c r="B988"/>
      <c r="C988"/>
      <c r="D988"/>
      <c r="E988"/>
    </row>
    <row r="989" spans="1:5" ht="14.25">
      <c r="A989"/>
      <c r="B989"/>
      <c r="C989"/>
      <c r="D989"/>
      <c r="E989"/>
    </row>
    <row r="990" spans="1:5" ht="14.25">
      <c r="A990"/>
      <c r="B990"/>
      <c r="C990"/>
      <c r="D990"/>
      <c r="E990"/>
    </row>
    <row r="991" spans="1:5" ht="14.25">
      <c r="A991"/>
      <c r="B991"/>
      <c r="C991"/>
      <c r="D991"/>
      <c r="E991"/>
    </row>
    <row r="992" spans="1:5" ht="14.25">
      <c r="A992"/>
      <c r="B992"/>
      <c r="C992"/>
      <c r="D992"/>
      <c r="E992"/>
    </row>
    <row r="993" spans="1:5" ht="14.25">
      <c r="A993"/>
      <c r="B993"/>
      <c r="C993"/>
      <c r="D993"/>
      <c r="E993"/>
    </row>
    <row r="994" spans="1:5" ht="14.25">
      <c r="A994"/>
      <c r="B994"/>
      <c r="C994"/>
      <c r="D994"/>
      <c r="E994"/>
    </row>
    <row r="995" spans="1:5" ht="14.25">
      <c r="A995"/>
      <c r="B995"/>
      <c r="C995"/>
      <c r="D995"/>
      <c r="E995"/>
    </row>
    <row r="996" spans="1:5" ht="14.25">
      <c r="A996"/>
      <c r="B996"/>
      <c r="C996"/>
      <c r="D996"/>
      <c r="E996"/>
    </row>
    <row r="997" spans="1:5" ht="14.25">
      <c r="A997"/>
      <c r="B997"/>
      <c r="C997"/>
      <c r="D997"/>
      <c r="E997"/>
    </row>
    <row r="998" spans="1:5" ht="14.25">
      <c r="A998"/>
      <c r="B998"/>
      <c r="C998"/>
      <c r="D998"/>
      <c r="E998"/>
    </row>
    <row r="999" spans="1:5" ht="14.25">
      <c r="A999"/>
      <c r="B999"/>
      <c r="C999"/>
      <c r="D999"/>
      <c r="E999"/>
    </row>
    <row r="1000" spans="1:5" ht="14.25">
      <c r="A1000"/>
      <c r="B1000"/>
      <c r="C1000"/>
      <c r="D1000"/>
      <c r="E1000"/>
    </row>
    <row r="1001" spans="1:5" ht="14.25">
      <c r="A1001"/>
      <c r="B1001"/>
      <c r="C1001"/>
      <c r="D1001"/>
      <c r="E1001"/>
    </row>
    <row r="1002" spans="1:5" ht="14.25">
      <c r="A1002"/>
      <c r="B1002"/>
      <c r="C1002"/>
      <c r="D1002"/>
      <c r="E1002"/>
    </row>
    <row r="1003" spans="1:5" ht="14.25">
      <c r="A1003"/>
      <c r="B1003"/>
      <c r="C1003"/>
      <c r="D1003"/>
      <c r="E1003"/>
    </row>
    <row r="1004" spans="1:5" ht="14.25">
      <c r="A1004"/>
      <c r="B1004"/>
      <c r="C1004"/>
      <c r="D1004"/>
      <c r="E1004"/>
    </row>
    <row r="1005" spans="1:5" ht="14.25">
      <c r="A1005"/>
      <c r="B1005"/>
      <c r="C1005"/>
      <c r="D1005"/>
      <c r="E1005"/>
    </row>
    <row r="1006" spans="1:5" ht="14.25">
      <c r="A1006"/>
      <c r="B1006"/>
      <c r="C1006"/>
      <c r="D1006"/>
      <c r="E1006"/>
    </row>
    <row r="1007" spans="1:5" ht="14.25">
      <c r="A1007"/>
      <c r="B1007"/>
      <c r="C1007"/>
      <c r="D1007"/>
      <c r="E1007"/>
    </row>
    <row r="1008" spans="1:5" ht="14.25">
      <c r="A1008"/>
      <c r="B1008"/>
      <c r="C1008"/>
      <c r="D1008"/>
      <c r="E1008"/>
    </row>
    <row r="1009" spans="1:5" ht="14.25">
      <c r="A1009"/>
      <c r="B1009"/>
      <c r="C1009"/>
      <c r="D1009"/>
      <c r="E1009"/>
    </row>
    <row r="1010" spans="1:5" ht="14.25">
      <c r="A1010"/>
      <c r="B1010"/>
      <c r="C1010"/>
      <c r="D1010"/>
      <c r="E1010"/>
    </row>
    <row r="1011" spans="1:5" ht="14.25">
      <c r="A1011"/>
      <c r="B1011"/>
      <c r="C1011"/>
      <c r="D1011"/>
      <c r="E1011"/>
    </row>
    <row r="1012" spans="1:5" ht="14.25">
      <c r="A1012"/>
      <c r="B1012"/>
      <c r="C1012"/>
      <c r="D1012"/>
      <c r="E1012"/>
    </row>
    <row r="1013" spans="1:5" ht="14.25">
      <c r="A1013"/>
      <c r="B1013"/>
      <c r="C1013"/>
      <c r="D1013"/>
      <c r="E1013"/>
    </row>
    <row r="1014" spans="1:5" ht="14.25">
      <c r="A1014"/>
      <c r="B1014"/>
      <c r="C1014"/>
      <c r="D1014"/>
      <c r="E1014"/>
    </row>
    <row r="1015" spans="1:5" ht="14.25">
      <c r="A1015"/>
      <c r="B1015"/>
      <c r="C1015"/>
      <c r="D1015"/>
      <c r="E1015"/>
    </row>
    <row r="1016" spans="1:5" ht="14.25">
      <c r="A1016"/>
      <c r="B1016"/>
      <c r="C1016"/>
      <c r="D1016"/>
      <c r="E1016"/>
    </row>
    <row r="1017" spans="1:5" ht="14.25">
      <c r="A1017"/>
      <c r="B1017"/>
      <c r="C1017"/>
      <c r="D1017"/>
      <c r="E1017"/>
    </row>
    <row r="1018" spans="1:5" ht="14.25">
      <c r="A1018"/>
      <c r="B1018"/>
      <c r="C1018"/>
      <c r="D1018"/>
      <c r="E1018"/>
    </row>
    <row r="1019" spans="1:5" ht="14.25">
      <c r="A1019"/>
      <c r="B1019"/>
      <c r="C1019"/>
      <c r="D1019"/>
      <c r="E1019"/>
    </row>
    <row r="1020" spans="1:5" ht="14.25">
      <c r="A1020"/>
      <c r="B1020"/>
      <c r="C1020"/>
      <c r="D1020"/>
      <c r="E1020"/>
    </row>
    <row r="1021" spans="1:5" ht="14.25">
      <c r="A1021"/>
      <c r="B1021"/>
      <c r="C1021"/>
      <c r="D1021"/>
      <c r="E1021"/>
    </row>
    <row r="1022" spans="1:5" ht="14.25">
      <c r="A1022"/>
      <c r="B1022"/>
      <c r="C1022"/>
      <c r="D1022"/>
      <c r="E1022"/>
    </row>
    <row r="1023" spans="1:5" ht="14.25">
      <c r="A1023"/>
      <c r="B1023"/>
      <c r="C1023"/>
      <c r="D1023"/>
      <c r="E1023"/>
    </row>
    <row r="1024" spans="1:5" ht="14.25">
      <c r="A1024"/>
      <c r="B1024"/>
      <c r="C1024"/>
      <c r="D1024"/>
      <c r="E1024"/>
    </row>
    <row r="1025" spans="1:5" ht="14.25">
      <c r="A1025"/>
      <c r="B1025"/>
      <c r="C1025"/>
      <c r="D1025"/>
      <c r="E1025"/>
    </row>
    <row r="1026" spans="1:5" ht="14.25">
      <c r="A1026"/>
      <c r="B1026"/>
      <c r="C1026"/>
      <c r="D1026"/>
      <c r="E1026"/>
    </row>
    <row r="1027" spans="1:5" ht="14.25">
      <c r="A1027"/>
      <c r="B1027"/>
      <c r="C1027"/>
      <c r="D1027"/>
      <c r="E1027"/>
    </row>
    <row r="1028" spans="1:5" ht="14.25">
      <c r="A1028"/>
      <c r="B1028"/>
      <c r="C1028"/>
      <c r="D1028"/>
      <c r="E1028"/>
    </row>
    <row r="1029" spans="1:5" ht="14.25">
      <c r="A1029"/>
      <c r="B1029"/>
      <c r="C1029"/>
      <c r="D1029"/>
      <c r="E1029"/>
    </row>
    <row r="1030" spans="1:5" ht="14.25">
      <c r="A1030"/>
      <c r="B1030"/>
      <c r="C1030"/>
      <c r="D1030"/>
      <c r="E1030"/>
    </row>
    <row r="1031" spans="1:5" ht="14.25">
      <c r="A1031"/>
      <c r="B1031"/>
      <c r="C1031"/>
      <c r="D1031"/>
      <c r="E1031"/>
    </row>
    <row r="1032" spans="1:5" ht="14.25">
      <c r="A1032"/>
      <c r="B1032"/>
      <c r="C1032"/>
      <c r="D1032"/>
      <c r="E1032"/>
    </row>
    <row r="1033" spans="1:5" ht="14.25">
      <c r="A1033"/>
      <c r="B1033"/>
      <c r="C1033"/>
      <c r="D1033"/>
      <c r="E1033"/>
    </row>
    <row r="1034" spans="1:5" ht="14.25">
      <c r="A1034"/>
      <c r="B1034"/>
      <c r="C1034"/>
      <c r="D1034"/>
      <c r="E1034"/>
    </row>
    <row r="1035" spans="1:5" ht="14.25">
      <c r="A1035"/>
      <c r="B1035"/>
      <c r="C1035"/>
      <c r="D1035"/>
      <c r="E1035"/>
    </row>
    <row r="1036" spans="1:5" ht="14.25">
      <c r="A1036"/>
      <c r="B1036"/>
      <c r="C1036"/>
      <c r="D1036"/>
      <c r="E1036"/>
    </row>
    <row r="1037" spans="1:5" ht="14.25">
      <c r="A1037"/>
      <c r="B1037"/>
      <c r="C1037"/>
      <c r="D1037"/>
      <c r="E1037"/>
    </row>
    <row r="1038" spans="1:5" ht="14.25">
      <c r="A1038"/>
      <c r="B1038"/>
      <c r="C1038"/>
      <c r="D1038"/>
      <c r="E1038"/>
    </row>
    <row r="1039" spans="1:5" ht="14.25">
      <c r="A1039"/>
      <c r="B1039"/>
      <c r="C1039"/>
      <c r="D1039"/>
      <c r="E1039"/>
    </row>
    <row r="1040" spans="1:5" ht="14.25">
      <c r="A1040"/>
      <c r="B1040"/>
      <c r="C1040"/>
      <c r="D1040"/>
      <c r="E1040"/>
    </row>
    <row r="1041" spans="1:5" ht="14.25">
      <c r="A1041"/>
      <c r="B1041"/>
      <c r="C1041"/>
      <c r="D1041"/>
      <c r="E1041"/>
    </row>
    <row r="1042" spans="1:5" ht="14.25">
      <c r="A1042"/>
      <c r="B1042"/>
      <c r="C1042"/>
      <c r="D1042"/>
      <c r="E1042"/>
    </row>
    <row r="1043" spans="1:5" ht="14.25">
      <c r="A1043"/>
      <c r="B1043"/>
      <c r="C1043"/>
      <c r="D1043"/>
      <c r="E1043"/>
    </row>
    <row r="1044" spans="1:5" ht="14.25">
      <c r="A1044"/>
      <c r="B1044"/>
      <c r="C1044"/>
      <c r="D1044"/>
      <c r="E1044"/>
    </row>
    <row r="1045" spans="1:5" ht="14.25">
      <c r="A1045"/>
      <c r="B1045"/>
      <c r="C1045"/>
      <c r="D1045"/>
      <c r="E1045"/>
    </row>
    <row r="1046" spans="1:5" ht="14.25">
      <c r="A1046"/>
      <c r="B1046"/>
      <c r="C1046"/>
      <c r="D1046"/>
      <c r="E1046"/>
    </row>
    <row r="1047" spans="1:5" ht="14.25">
      <c r="A1047"/>
      <c r="B1047"/>
      <c r="C1047"/>
      <c r="D1047"/>
      <c r="E1047"/>
    </row>
    <row r="1048" spans="1:5" ht="14.25">
      <c r="A1048"/>
      <c r="B1048"/>
      <c r="C1048"/>
      <c r="D1048"/>
      <c r="E1048"/>
    </row>
    <row r="1049" spans="1:5" ht="14.25">
      <c r="A1049"/>
      <c r="B1049"/>
      <c r="C1049"/>
      <c r="D1049"/>
      <c r="E1049"/>
    </row>
    <row r="1050" spans="1:5" ht="14.25">
      <c r="A1050"/>
      <c r="B1050"/>
      <c r="C1050"/>
      <c r="D1050"/>
      <c r="E1050"/>
    </row>
    <row r="1051" spans="1:5" ht="14.25">
      <c r="A1051"/>
      <c r="B1051"/>
      <c r="C1051"/>
      <c r="D1051"/>
      <c r="E1051"/>
    </row>
    <row r="1052" spans="1:5" ht="14.25">
      <c r="A1052"/>
      <c r="B1052"/>
      <c r="C1052"/>
      <c r="D1052"/>
      <c r="E1052"/>
    </row>
    <row r="1053" spans="1:5" ht="14.25">
      <c r="A1053"/>
      <c r="B1053"/>
      <c r="C1053"/>
      <c r="D1053"/>
      <c r="E1053"/>
    </row>
    <row r="1054" spans="1:5" ht="14.25">
      <c r="A1054"/>
      <c r="B1054"/>
      <c r="C1054"/>
      <c r="D1054"/>
      <c r="E1054"/>
    </row>
    <row r="1055" spans="1:5" ht="14.25">
      <c r="A1055"/>
      <c r="B1055"/>
      <c r="C1055"/>
      <c r="D1055"/>
      <c r="E1055"/>
    </row>
    <row r="1056" spans="1:5" ht="14.25">
      <c r="A1056"/>
      <c r="B1056"/>
      <c r="C1056"/>
      <c r="D1056"/>
      <c r="E1056"/>
    </row>
    <row r="1057" spans="1:5" ht="14.25">
      <c r="A1057"/>
      <c r="B1057"/>
      <c r="C1057"/>
      <c r="D1057"/>
      <c r="E1057"/>
    </row>
    <row r="1058" spans="1:5" ht="14.25">
      <c r="A1058"/>
      <c r="B1058"/>
      <c r="C1058"/>
      <c r="D1058"/>
      <c r="E1058"/>
    </row>
    <row r="1059" spans="1:5" ht="14.25">
      <c r="A1059"/>
      <c r="B1059"/>
      <c r="C1059"/>
      <c r="D1059"/>
      <c r="E1059"/>
    </row>
    <row r="1060" spans="1:5" ht="14.25">
      <c r="A1060"/>
      <c r="B1060"/>
      <c r="C1060"/>
      <c r="D1060"/>
      <c r="E1060"/>
    </row>
    <row r="1061" spans="1:5" ht="14.25">
      <c r="A1061"/>
      <c r="B1061"/>
      <c r="C1061"/>
      <c r="D1061"/>
      <c r="E1061"/>
    </row>
    <row r="1062" spans="1:5" ht="14.25">
      <c r="A1062"/>
      <c r="B1062"/>
      <c r="C1062"/>
      <c r="D1062"/>
      <c r="E1062"/>
    </row>
    <row r="1063" spans="1:5" ht="14.25">
      <c r="A1063"/>
      <c r="B1063"/>
      <c r="C1063"/>
      <c r="D1063"/>
      <c r="E1063"/>
    </row>
    <row r="1064" spans="1:5" ht="14.25">
      <c r="A1064"/>
      <c r="B1064"/>
      <c r="C1064"/>
      <c r="D1064"/>
      <c r="E1064"/>
    </row>
    <row r="1065" spans="1:5" ht="14.25">
      <c r="A1065"/>
      <c r="B1065"/>
      <c r="C1065"/>
      <c r="D1065"/>
      <c r="E1065"/>
    </row>
    <row r="1066" spans="1:5" ht="14.25">
      <c r="A1066"/>
      <c r="B1066"/>
      <c r="C1066"/>
      <c r="D1066"/>
      <c r="E1066"/>
    </row>
    <row r="1067" spans="1:5" ht="14.25">
      <c r="A1067"/>
      <c r="B1067"/>
      <c r="C1067"/>
      <c r="D1067"/>
      <c r="E1067"/>
    </row>
    <row r="1068" spans="1:5" ht="14.25">
      <c r="A1068"/>
      <c r="B1068"/>
      <c r="C1068"/>
      <c r="D1068"/>
      <c r="E1068"/>
    </row>
    <row r="1069" spans="1:5" ht="14.25">
      <c r="A1069"/>
      <c r="B1069"/>
      <c r="C1069"/>
      <c r="D1069"/>
      <c r="E1069"/>
    </row>
    <row r="1070" spans="1:5" ht="14.25">
      <c r="A1070"/>
      <c r="B1070"/>
      <c r="C1070"/>
      <c r="D1070"/>
      <c r="E1070"/>
    </row>
    <row r="1071" spans="1:5" ht="14.25">
      <c r="A1071"/>
      <c r="B1071"/>
      <c r="C1071"/>
      <c r="D1071"/>
      <c r="E1071"/>
    </row>
    <row r="1072" spans="1:5" ht="14.25">
      <c r="A1072"/>
      <c r="B1072"/>
      <c r="C1072"/>
      <c r="D1072"/>
      <c r="E1072"/>
    </row>
    <row r="1073" spans="1:5" ht="14.25">
      <c r="A1073"/>
      <c r="B1073"/>
      <c r="C1073"/>
      <c r="D1073"/>
      <c r="E1073"/>
    </row>
    <row r="1074" spans="1:5" ht="14.25">
      <c r="A1074"/>
      <c r="B1074"/>
      <c r="C1074"/>
      <c r="D1074"/>
      <c r="E1074"/>
    </row>
    <row r="1075" spans="1:5" ht="14.25">
      <c r="A1075"/>
      <c r="B1075"/>
      <c r="C1075"/>
      <c r="D1075"/>
      <c r="E1075"/>
    </row>
    <row r="1076" spans="1:5" ht="14.25">
      <c r="A1076"/>
      <c r="B1076"/>
      <c r="C1076"/>
      <c r="D1076"/>
      <c r="E1076"/>
    </row>
    <row r="1077" spans="1:5" ht="14.25">
      <c r="A1077"/>
      <c r="B1077"/>
      <c r="C1077"/>
      <c r="D1077"/>
      <c r="E1077"/>
    </row>
    <row r="1078" spans="1:5" ht="14.25">
      <c r="A1078"/>
      <c r="B1078"/>
      <c r="C1078"/>
      <c r="D1078"/>
      <c r="E1078"/>
    </row>
    <row r="1079" spans="1:5" ht="14.25">
      <c r="A1079"/>
      <c r="B1079"/>
      <c r="C1079"/>
      <c r="D1079"/>
      <c r="E1079"/>
    </row>
    <row r="1080" spans="1:5" ht="14.25">
      <c r="A1080"/>
      <c r="B1080"/>
      <c r="C1080"/>
      <c r="D1080"/>
      <c r="E1080"/>
    </row>
    <row r="1081" spans="1:5" ht="14.25">
      <c r="A1081"/>
      <c r="B1081"/>
      <c r="C1081"/>
      <c r="D1081"/>
      <c r="E1081"/>
    </row>
    <row r="1082" spans="1:5" ht="14.25">
      <c r="A1082"/>
      <c r="B1082"/>
      <c r="C1082"/>
      <c r="D1082"/>
      <c r="E1082"/>
    </row>
    <row r="1083" spans="1:5" ht="14.25">
      <c r="A1083"/>
      <c r="B1083"/>
      <c r="C1083"/>
      <c r="D1083"/>
      <c r="E1083"/>
    </row>
    <row r="1084" spans="1:5" ht="14.25">
      <c r="A1084"/>
      <c r="B1084"/>
      <c r="C1084"/>
      <c r="D1084"/>
      <c r="E1084"/>
    </row>
    <row r="1085" spans="1:5" ht="14.25">
      <c r="A1085"/>
      <c r="B1085"/>
      <c r="C1085"/>
      <c r="D1085"/>
      <c r="E1085"/>
    </row>
    <row r="1086" spans="1:5" ht="14.25">
      <c r="A1086"/>
      <c r="B1086"/>
      <c r="C1086"/>
      <c r="D1086"/>
      <c r="E1086"/>
    </row>
    <row r="1087" spans="1:5" ht="14.25">
      <c r="A1087"/>
      <c r="B1087"/>
      <c r="C1087"/>
      <c r="D1087"/>
      <c r="E1087"/>
    </row>
    <row r="1088" spans="1:5" ht="14.25">
      <c r="A1088"/>
      <c r="B1088"/>
      <c r="C1088"/>
      <c r="D1088"/>
      <c r="E1088"/>
    </row>
    <row r="1089" spans="1:5" ht="14.25">
      <c r="A1089"/>
      <c r="B1089"/>
      <c r="C1089"/>
      <c r="D1089"/>
      <c r="E1089"/>
    </row>
    <row r="1090" spans="1:5" ht="14.25">
      <c r="A1090"/>
      <c r="B1090"/>
      <c r="C1090"/>
      <c r="D1090"/>
      <c r="E1090"/>
    </row>
    <row r="1091" spans="1:5" ht="14.25">
      <c r="A1091"/>
      <c r="B1091"/>
      <c r="C1091"/>
      <c r="D1091"/>
      <c r="E1091"/>
    </row>
    <row r="1092" spans="1:5" ht="14.25">
      <c r="A1092"/>
      <c r="B1092"/>
      <c r="C1092"/>
      <c r="D1092"/>
      <c r="E1092"/>
    </row>
    <row r="1093" spans="1:5" ht="14.25">
      <c r="A1093"/>
      <c r="B1093"/>
      <c r="C1093"/>
      <c r="D1093"/>
      <c r="E1093"/>
    </row>
    <row r="1094" spans="1:5" ht="14.25">
      <c r="A1094"/>
      <c r="B1094"/>
      <c r="C1094"/>
      <c r="D1094"/>
      <c r="E1094"/>
    </row>
    <row r="1095" spans="1:5" ht="14.25">
      <c r="A1095"/>
      <c r="B1095"/>
      <c r="C1095"/>
      <c r="D1095"/>
      <c r="E1095"/>
    </row>
    <row r="1096" spans="1:5" ht="14.25">
      <c r="A1096"/>
      <c r="B1096"/>
      <c r="C1096"/>
      <c r="D1096"/>
      <c r="E1096"/>
    </row>
    <row r="1097" spans="1:5" ht="14.25">
      <c r="A1097"/>
      <c r="B1097"/>
      <c r="C1097"/>
      <c r="D1097"/>
      <c r="E1097"/>
    </row>
    <row r="1098" spans="1:5" ht="14.25">
      <c r="A1098"/>
      <c r="B1098"/>
      <c r="C1098"/>
      <c r="D1098"/>
      <c r="E1098"/>
    </row>
    <row r="1099" spans="1:5" ht="14.25">
      <c r="A1099"/>
      <c r="B1099"/>
      <c r="C1099"/>
      <c r="D1099"/>
      <c r="E1099"/>
    </row>
    <row r="1100" spans="1:5" ht="14.25">
      <c r="A1100"/>
      <c r="B1100"/>
      <c r="C1100"/>
      <c r="D1100"/>
      <c r="E1100"/>
    </row>
    <row r="1101" spans="1:5" ht="14.25">
      <c r="A1101"/>
      <c r="B1101"/>
      <c r="C1101"/>
      <c r="D1101"/>
      <c r="E1101"/>
    </row>
    <row r="1102" spans="1:5" ht="14.25">
      <c r="A1102"/>
      <c r="B1102"/>
      <c r="C1102"/>
      <c r="D1102"/>
      <c r="E1102"/>
    </row>
    <row r="1103" spans="1:5" ht="14.25">
      <c r="A1103"/>
      <c r="B1103"/>
      <c r="C1103"/>
      <c r="D1103"/>
      <c r="E1103"/>
    </row>
    <row r="1104" spans="1:5" ht="14.25">
      <c r="A1104"/>
      <c r="B1104"/>
      <c r="C1104"/>
      <c r="D1104"/>
      <c r="E1104"/>
    </row>
    <row r="1105" spans="1:5" ht="14.25">
      <c r="A1105"/>
      <c r="B1105"/>
      <c r="C1105"/>
      <c r="D1105"/>
      <c r="E1105"/>
    </row>
    <row r="1106" spans="1:5" ht="14.25">
      <c r="A1106"/>
      <c r="B1106"/>
      <c r="C1106"/>
      <c r="D1106"/>
      <c r="E1106"/>
    </row>
    <row r="1107" spans="1:5" ht="14.25">
      <c r="A1107"/>
      <c r="B1107"/>
      <c r="C1107"/>
      <c r="D1107"/>
      <c r="E1107"/>
    </row>
    <row r="1108" spans="1:5" ht="14.25">
      <c r="A1108"/>
      <c r="B1108"/>
      <c r="C1108"/>
      <c r="D1108"/>
      <c r="E1108"/>
    </row>
    <row r="1109" spans="1:5" ht="14.25">
      <c r="A1109"/>
      <c r="B1109"/>
      <c r="C1109"/>
      <c r="D1109"/>
      <c r="E1109"/>
    </row>
    <row r="1110" spans="1:5" ht="14.25">
      <c r="A1110"/>
      <c r="B1110"/>
      <c r="C1110"/>
      <c r="D1110"/>
      <c r="E1110"/>
    </row>
    <row r="1111" spans="1:5" ht="14.25">
      <c r="A1111"/>
      <c r="B1111"/>
      <c r="C1111"/>
      <c r="D1111"/>
      <c r="E1111"/>
    </row>
    <row r="1112" spans="1:5" ht="14.25">
      <c r="A1112"/>
      <c r="B1112"/>
      <c r="C1112"/>
      <c r="D1112"/>
      <c r="E1112"/>
    </row>
    <row r="1113" spans="1:5" ht="14.25">
      <c r="A1113"/>
      <c r="B1113"/>
      <c r="C1113"/>
      <c r="D1113"/>
      <c r="E1113"/>
    </row>
    <row r="1114" spans="1:5" ht="14.25">
      <c r="A1114"/>
      <c r="B1114"/>
      <c r="C1114"/>
      <c r="D1114"/>
      <c r="E1114"/>
    </row>
    <row r="1115" spans="1:5" ht="14.25">
      <c r="A1115"/>
      <c r="B1115"/>
      <c r="C1115"/>
      <c r="D1115"/>
      <c r="E1115"/>
    </row>
    <row r="1116" spans="1:5" ht="14.25">
      <c r="A1116"/>
      <c r="B1116"/>
      <c r="C1116"/>
      <c r="D1116"/>
      <c r="E1116"/>
    </row>
    <row r="1117" spans="1:5" ht="14.25">
      <c r="A1117"/>
      <c r="B1117"/>
      <c r="C1117"/>
      <c r="D1117"/>
      <c r="E1117"/>
    </row>
    <row r="1118" spans="1:5" ht="14.25">
      <c r="A1118"/>
      <c r="B1118"/>
      <c r="C1118"/>
      <c r="D1118"/>
      <c r="E1118"/>
    </row>
    <row r="1119" spans="1:5" ht="14.25">
      <c r="A1119"/>
      <c r="B1119"/>
      <c r="C1119"/>
      <c r="D1119"/>
      <c r="E1119"/>
    </row>
    <row r="1120" spans="1:5" ht="14.25">
      <c r="A1120"/>
      <c r="B1120"/>
      <c r="C1120"/>
      <c r="D1120"/>
      <c r="E1120"/>
    </row>
    <row r="1121" spans="1:5" ht="14.25">
      <c r="A1121"/>
      <c r="B1121"/>
      <c r="C1121"/>
      <c r="D1121"/>
      <c r="E1121"/>
    </row>
    <row r="1122" spans="1:5" ht="14.25">
      <c r="A1122"/>
      <c r="B1122"/>
      <c r="C1122"/>
      <c r="D1122"/>
      <c r="E1122"/>
    </row>
    <row r="1123" spans="1:5" ht="14.25">
      <c r="A1123"/>
      <c r="B1123"/>
      <c r="C1123"/>
      <c r="D1123"/>
      <c r="E1123"/>
    </row>
    <row r="1124" spans="1:5" ht="14.25">
      <c r="A1124"/>
      <c r="B1124"/>
      <c r="C1124"/>
      <c r="D1124"/>
      <c r="E1124"/>
    </row>
    <row r="1125" spans="1:5" ht="14.25">
      <c r="A1125"/>
      <c r="B1125"/>
      <c r="C1125"/>
      <c r="D1125"/>
      <c r="E1125"/>
    </row>
    <row r="1126" spans="1:5" ht="14.25">
      <c r="A1126"/>
      <c r="B1126"/>
      <c r="C1126"/>
      <c r="D1126"/>
      <c r="E1126"/>
    </row>
    <row r="1127" spans="1:5" ht="14.25">
      <c r="A1127"/>
      <c r="B1127"/>
      <c r="C1127"/>
      <c r="D1127"/>
      <c r="E1127"/>
    </row>
    <row r="1128" spans="1:5" ht="14.25">
      <c r="A1128"/>
      <c r="B1128"/>
      <c r="C1128"/>
      <c r="D1128"/>
      <c r="E1128"/>
    </row>
    <row r="1129" spans="1:5" ht="14.25">
      <c r="A1129"/>
      <c r="B1129"/>
      <c r="C1129"/>
      <c r="D1129"/>
      <c r="E1129"/>
    </row>
    <row r="1130" spans="1:5" ht="14.25">
      <c r="A1130"/>
      <c r="B1130"/>
      <c r="C1130"/>
      <c r="D1130"/>
      <c r="E1130"/>
    </row>
    <row r="1131" spans="1:5" ht="14.25">
      <c r="A1131"/>
      <c r="B1131"/>
      <c r="C1131"/>
      <c r="D1131"/>
      <c r="E1131"/>
    </row>
    <row r="1132" spans="1:5" ht="14.25">
      <c r="A1132"/>
      <c r="B1132"/>
      <c r="C1132"/>
      <c r="D1132"/>
      <c r="E1132"/>
    </row>
    <row r="1133" spans="1:5" ht="14.25">
      <c r="A1133"/>
      <c r="B1133"/>
      <c r="C1133"/>
      <c r="D1133"/>
      <c r="E1133"/>
    </row>
    <row r="1134" spans="1:5" ht="14.25">
      <c r="A1134"/>
      <c r="B1134"/>
      <c r="C1134"/>
      <c r="D1134"/>
      <c r="E1134"/>
    </row>
    <row r="1135" spans="1:5" ht="14.25">
      <c r="A1135"/>
      <c r="B1135"/>
      <c r="C1135"/>
      <c r="D1135"/>
      <c r="E1135"/>
    </row>
    <row r="1136" spans="1:5" ht="14.25">
      <c r="A1136"/>
      <c r="B1136"/>
      <c r="C1136"/>
      <c r="D1136"/>
      <c r="E1136"/>
    </row>
    <row r="1137" spans="1:5" ht="14.25">
      <c r="A1137"/>
      <c r="B1137"/>
      <c r="C1137"/>
      <c r="D1137"/>
      <c r="E1137"/>
    </row>
    <row r="1138" spans="1:5" ht="14.25">
      <c r="A1138"/>
      <c r="B1138"/>
      <c r="C1138"/>
      <c r="D1138"/>
      <c r="E1138"/>
    </row>
    <row r="1139" spans="1:5" ht="14.25">
      <c r="A1139"/>
      <c r="B1139"/>
      <c r="C1139"/>
      <c r="D1139"/>
      <c r="E1139"/>
    </row>
    <row r="1140" spans="1:5" ht="14.25">
      <c r="A1140"/>
      <c r="B1140"/>
      <c r="C1140"/>
      <c r="D1140"/>
      <c r="E1140"/>
    </row>
    <row r="1141" spans="1:5" ht="14.25">
      <c r="A1141"/>
      <c r="B1141"/>
      <c r="C1141"/>
      <c r="D1141"/>
      <c r="E1141"/>
    </row>
    <row r="1142" spans="1:5" ht="14.25">
      <c r="A1142"/>
      <c r="B1142"/>
      <c r="C1142"/>
      <c r="D1142"/>
      <c r="E1142"/>
    </row>
    <row r="1143" spans="1:5" ht="14.25">
      <c r="A1143"/>
      <c r="B1143"/>
      <c r="C1143"/>
      <c r="D1143"/>
      <c r="E1143"/>
    </row>
    <row r="1144" spans="1:5" ht="14.25">
      <c r="A1144"/>
      <c r="B1144"/>
      <c r="C1144"/>
      <c r="D1144"/>
      <c r="E1144"/>
    </row>
    <row r="1145" spans="1:5" ht="14.25">
      <c r="A1145"/>
      <c r="B1145"/>
      <c r="C1145"/>
      <c r="D1145"/>
      <c r="E1145"/>
    </row>
    <row r="1146" spans="1:5" ht="14.25">
      <c r="A1146"/>
      <c r="B1146"/>
      <c r="C1146"/>
      <c r="D1146"/>
      <c r="E1146"/>
    </row>
    <row r="1147" spans="1:5" ht="14.25">
      <c r="A1147"/>
      <c r="B1147"/>
      <c r="C1147"/>
      <c r="D1147"/>
      <c r="E1147"/>
    </row>
    <row r="1148" spans="1:5" ht="14.25">
      <c r="A1148"/>
      <c r="B1148"/>
      <c r="C1148"/>
      <c r="D1148"/>
      <c r="E1148"/>
    </row>
    <row r="1149" spans="1:5" ht="14.25">
      <c r="A1149"/>
      <c r="B1149"/>
      <c r="C1149"/>
      <c r="D1149"/>
      <c r="E1149"/>
    </row>
    <row r="1150" spans="1:5" ht="14.25">
      <c r="A1150"/>
      <c r="B1150"/>
      <c r="C1150"/>
      <c r="D1150"/>
      <c r="E1150"/>
    </row>
    <row r="1151" spans="1:5" ht="14.25">
      <c r="A1151"/>
      <c r="B1151"/>
      <c r="C1151"/>
      <c r="D1151"/>
      <c r="E1151"/>
    </row>
    <row r="1152" spans="1:5" ht="14.25">
      <c r="A1152"/>
      <c r="B1152"/>
      <c r="C1152"/>
      <c r="D1152"/>
      <c r="E1152"/>
    </row>
    <row r="1153" spans="1:5" ht="14.25">
      <c r="A1153"/>
      <c r="B1153"/>
      <c r="C1153"/>
      <c r="D1153"/>
      <c r="E1153"/>
    </row>
    <row r="1154" spans="1:5" ht="14.25">
      <c r="A1154"/>
      <c r="B1154"/>
      <c r="C1154"/>
      <c r="D1154"/>
      <c r="E1154"/>
    </row>
    <row r="1155" spans="1:5" ht="14.25">
      <c r="A1155"/>
      <c r="B1155"/>
      <c r="C1155"/>
      <c r="D1155"/>
      <c r="E1155"/>
    </row>
    <row r="1156" spans="1:5" ht="14.25">
      <c r="A1156"/>
      <c r="B1156"/>
      <c r="C1156"/>
      <c r="D1156"/>
      <c r="E1156"/>
    </row>
    <row r="1157" spans="1:5" ht="14.25">
      <c r="A1157"/>
      <c r="B1157"/>
      <c r="C1157"/>
      <c r="D1157"/>
      <c r="E1157"/>
    </row>
    <row r="1158" spans="1:5" ht="14.25">
      <c r="A1158"/>
      <c r="B1158"/>
      <c r="C1158"/>
      <c r="D1158"/>
      <c r="E1158"/>
    </row>
    <row r="1159" spans="1:5" ht="14.25">
      <c r="A1159"/>
      <c r="B1159"/>
      <c r="C1159"/>
      <c r="D1159"/>
      <c r="E1159"/>
    </row>
    <row r="1160" spans="1:5" ht="14.25">
      <c r="A1160"/>
      <c r="B1160"/>
      <c r="C1160"/>
      <c r="D1160"/>
      <c r="E1160"/>
    </row>
    <row r="1161" spans="1:5" ht="14.25">
      <c r="A1161"/>
      <c r="B1161"/>
      <c r="C1161"/>
      <c r="D1161"/>
      <c r="E1161"/>
    </row>
    <row r="1162" spans="1:5" ht="14.25">
      <c r="A1162"/>
      <c r="B1162"/>
      <c r="C1162"/>
      <c r="D1162"/>
      <c r="E1162"/>
    </row>
    <row r="1163" spans="1:5" ht="14.25">
      <c r="A1163"/>
      <c r="B1163"/>
      <c r="C1163"/>
      <c r="D1163"/>
      <c r="E1163"/>
    </row>
    <row r="1164" spans="1:5" ht="14.25">
      <c r="A1164"/>
      <c r="B1164"/>
      <c r="C1164"/>
      <c r="D1164"/>
      <c r="E1164"/>
    </row>
    <row r="1165" spans="1:5" ht="14.25">
      <c r="A1165"/>
      <c r="B1165"/>
      <c r="C1165"/>
      <c r="D1165"/>
      <c r="E1165"/>
    </row>
    <row r="1166" spans="1:5" ht="14.25">
      <c r="A1166"/>
      <c r="B1166"/>
      <c r="C1166"/>
      <c r="D1166"/>
      <c r="E1166"/>
    </row>
    <row r="1167" spans="1:5" ht="14.25">
      <c r="A1167"/>
      <c r="B1167"/>
      <c r="C1167"/>
      <c r="D1167"/>
      <c r="E1167"/>
    </row>
    <row r="1168" spans="1:5" ht="14.25">
      <c r="A1168"/>
      <c r="B1168"/>
      <c r="C1168"/>
      <c r="D1168"/>
      <c r="E1168"/>
    </row>
    <row r="1169" spans="1:5" ht="14.25">
      <c r="A1169"/>
      <c r="B1169"/>
      <c r="C1169"/>
      <c r="D1169"/>
      <c r="E1169"/>
    </row>
    <row r="1170" spans="1:5" ht="14.25">
      <c r="A1170"/>
      <c r="B1170"/>
      <c r="C1170"/>
      <c r="D1170"/>
      <c r="E1170"/>
    </row>
    <row r="1171" spans="1:5" ht="14.25">
      <c r="A1171"/>
      <c r="B1171"/>
      <c r="C1171"/>
      <c r="D1171"/>
      <c r="E1171"/>
    </row>
    <row r="1172" spans="1:5" ht="14.25">
      <c r="A1172"/>
      <c r="B1172"/>
      <c r="C1172"/>
      <c r="D1172"/>
      <c r="E1172"/>
    </row>
    <row r="1173" spans="1:5" ht="14.25">
      <c r="A1173"/>
      <c r="B1173"/>
      <c r="C1173"/>
      <c r="D1173"/>
      <c r="E1173"/>
    </row>
    <row r="1174" spans="1:5" ht="14.25">
      <c r="A1174"/>
      <c r="B1174"/>
      <c r="C1174"/>
      <c r="D1174"/>
      <c r="E1174"/>
    </row>
    <row r="1175" spans="1:5" ht="14.25">
      <c r="A1175"/>
      <c r="B1175"/>
      <c r="C1175"/>
      <c r="D1175"/>
      <c r="E1175"/>
    </row>
    <row r="1176" spans="1:5" ht="14.25">
      <c r="A1176"/>
      <c r="B1176"/>
      <c r="C1176"/>
      <c r="D1176"/>
      <c r="E1176"/>
    </row>
    <row r="1177" spans="1:5" ht="14.25">
      <c r="A1177"/>
      <c r="B1177"/>
      <c r="C1177"/>
      <c r="D1177"/>
      <c r="E1177"/>
    </row>
    <row r="1178" spans="1:5" ht="14.25">
      <c r="A1178"/>
      <c r="B1178"/>
      <c r="C1178"/>
      <c r="D1178"/>
      <c r="E1178"/>
    </row>
    <row r="1179" spans="1:5" ht="14.25">
      <c r="A1179"/>
      <c r="B1179"/>
      <c r="C1179"/>
      <c r="D1179"/>
      <c r="E1179"/>
    </row>
    <row r="1180" spans="1:5" ht="14.25">
      <c r="A1180"/>
      <c r="B1180"/>
      <c r="C1180"/>
      <c r="D1180"/>
      <c r="E1180"/>
    </row>
    <row r="1181" spans="1:5" ht="14.25">
      <c r="A1181"/>
      <c r="B1181"/>
      <c r="C1181"/>
      <c r="D1181"/>
      <c r="E1181"/>
    </row>
    <row r="1182" spans="1:5" ht="14.25">
      <c r="A1182"/>
      <c r="B1182"/>
      <c r="C1182"/>
      <c r="D1182"/>
      <c r="E1182"/>
    </row>
    <row r="1183" spans="1:5" ht="14.25">
      <c r="A1183"/>
      <c r="B1183"/>
      <c r="C1183"/>
      <c r="D1183"/>
      <c r="E1183"/>
    </row>
    <row r="1184" spans="1:5" ht="14.25">
      <c r="A1184"/>
      <c r="B1184"/>
      <c r="C1184"/>
      <c r="D1184"/>
      <c r="E1184"/>
    </row>
    <row r="1185" spans="1:5" ht="14.25">
      <c r="A1185"/>
      <c r="B1185"/>
      <c r="C1185"/>
      <c r="D1185"/>
      <c r="E1185"/>
    </row>
    <row r="1186" spans="1:5" ht="14.25">
      <c r="A1186"/>
      <c r="B1186"/>
      <c r="C1186"/>
      <c r="D1186"/>
      <c r="E1186"/>
    </row>
    <row r="1187" spans="1:5" ht="14.25">
      <c r="A1187"/>
      <c r="B1187"/>
      <c r="C1187"/>
      <c r="D1187"/>
      <c r="E1187"/>
    </row>
    <row r="1188" spans="1:5" ht="14.25">
      <c r="A1188"/>
      <c r="B1188"/>
      <c r="C1188"/>
      <c r="D1188"/>
      <c r="E1188"/>
    </row>
    <row r="1189" spans="1:5" ht="14.25">
      <c r="A1189"/>
      <c r="B1189"/>
      <c r="C1189"/>
      <c r="D1189"/>
      <c r="E1189"/>
    </row>
    <row r="1190" spans="1:5" ht="14.25">
      <c r="A1190"/>
      <c r="B1190"/>
      <c r="C1190"/>
      <c r="D1190"/>
      <c r="E1190"/>
    </row>
    <row r="1191" spans="1:5" ht="14.25">
      <c r="A1191"/>
      <c r="B1191"/>
      <c r="C1191"/>
      <c r="D1191"/>
      <c r="E1191"/>
    </row>
    <row r="1192" spans="1:5" ht="14.25">
      <c r="A1192"/>
      <c r="B1192"/>
      <c r="C1192"/>
      <c r="D1192"/>
      <c r="E1192"/>
    </row>
    <row r="1193" spans="1:5" ht="14.25">
      <c r="A1193"/>
      <c r="B1193"/>
      <c r="C1193"/>
      <c r="D1193"/>
      <c r="E1193"/>
    </row>
    <row r="1194" spans="1:5" ht="14.25">
      <c r="A1194"/>
      <c r="B1194"/>
      <c r="C1194"/>
      <c r="D1194"/>
      <c r="E1194"/>
    </row>
    <row r="1195" spans="1:5" ht="14.25">
      <c r="A1195"/>
      <c r="B1195"/>
      <c r="C1195"/>
      <c r="D1195"/>
      <c r="E1195"/>
    </row>
    <row r="1196" spans="1:5" ht="14.25">
      <c r="A1196"/>
      <c r="B1196"/>
      <c r="C1196"/>
      <c r="D1196"/>
      <c r="E1196"/>
    </row>
    <row r="1197" spans="1:5" ht="14.25">
      <c r="A1197"/>
      <c r="B1197"/>
      <c r="C1197"/>
      <c r="D1197"/>
      <c r="E1197"/>
    </row>
    <row r="1198" spans="1:5" ht="14.25">
      <c r="A1198"/>
      <c r="B1198"/>
      <c r="C1198"/>
      <c r="D1198"/>
      <c r="E1198"/>
    </row>
    <row r="1199" spans="1:5" ht="14.25">
      <c r="A1199"/>
      <c r="B1199"/>
      <c r="C1199"/>
      <c r="D1199"/>
      <c r="E1199"/>
    </row>
    <row r="1200" spans="1:5" ht="14.25">
      <c r="A1200"/>
      <c r="B1200"/>
      <c r="C1200"/>
      <c r="D1200"/>
      <c r="E1200"/>
    </row>
    <row r="1201" spans="1:5" ht="14.25">
      <c r="A1201"/>
      <c r="B1201"/>
      <c r="C1201"/>
      <c r="D1201"/>
      <c r="E1201"/>
    </row>
    <row r="1202" spans="1:5" ht="14.25">
      <c r="A1202"/>
      <c r="B1202"/>
      <c r="C1202"/>
      <c r="D1202"/>
      <c r="E1202"/>
    </row>
    <row r="1203" spans="1:5" ht="14.25">
      <c r="A1203"/>
      <c r="B1203"/>
      <c r="C1203"/>
      <c r="D1203"/>
      <c r="E1203"/>
    </row>
    <row r="1204" spans="1:5" ht="14.25">
      <c r="A1204"/>
      <c r="B1204"/>
      <c r="C1204"/>
      <c r="D1204"/>
      <c r="E1204"/>
    </row>
    <row r="1205" spans="1:5" ht="14.25">
      <c r="A1205"/>
      <c r="B1205"/>
      <c r="C1205"/>
      <c r="D1205"/>
      <c r="E1205"/>
    </row>
    <row r="1206" spans="1:5" ht="14.25">
      <c r="A1206"/>
      <c r="B1206"/>
      <c r="C1206"/>
      <c r="D1206"/>
      <c r="E1206"/>
    </row>
    <row r="1207" spans="1:5" ht="14.25">
      <c r="A1207"/>
      <c r="B1207"/>
      <c r="C1207"/>
      <c r="D1207"/>
      <c r="E1207"/>
    </row>
    <row r="1208" spans="1:5" ht="14.25">
      <c r="A1208"/>
      <c r="B1208"/>
      <c r="C1208"/>
      <c r="D1208"/>
      <c r="E1208"/>
    </row>
    <row r="1209" spans="1:5" ht="14.25">
      <c r="A1209"/>
      <c r="B1209"/>
      <c r="C1209"/>
      <c r="D1209"/>
      <c r="E1209"/>
    </row>
    <row r="1210" spans="1:5" ht="14.25">
      <c r="A1210"/>
      <c r="B1210"/>
      <c r="C1210"/>
      <c r="D1210"/>
      <c r="E1210"/>
    </row>
    <row r="1211" spans="1:5" ht="14.25">
      <c r="A1211"/>
      <c r="B1211"/>
      <c r="C1211"/>
      <c r="D1211"/>
      <c r="E1211"/>
    </row>
    <row r="1212" spans="1:5" ht="14.25">
      <c r="A1212"/>
      <c r="B1212"/>
      <c r="C1212"/>
      <c r="D1212"/>
      <c r="E1212"/>
    </row>
    <row r="1213" spans="1:5" ht="14.25">
      <c r="A1213"/>
      <c r="B1213"/>
      <c r="C1213"/>
      <c r="D1213"/>
      <c r="E1213"/>
    </row>
    <row r="1214" spans="1:5" ht="14.25">
      <c r="A1214"/>
      <c r="B1214"/>
      <c r="C1214"/>
      <c r="D1214"/>
      <c r="E1214"/>
    </row>
    <row r="1215" spans="1:5" ht="14.25">
      <c r="A1215"/>
      <c r="B1215"/>
      <c r="C1215"/>
      <c r="D1215"/>
      <c r="E1215"/>
    </row>
    <row r="1216" spans="1:5" ht="14.25">
      <c r="A1216"/>
      <c r="B1216"/>
      <c r="C1216"/>
      <c r="D1216"/>
      <c r="E1216"/>
    </row>
    <row r="1217" spans="1:5" ht="14.25">
      <c r="A1217"/>
      <c r="B1217"/>
      <c r="C1217"/>
      <c r="D1217"/>
      <c r="E1217"/>
    </row>
    <row r="1218" spans="1:5" ht="14.25">
      <c r="A1218"/>
      <c r="B1218"/>
      <c r="C1218"/>
      <c r="D1218"/>
      <c r="E1218"/>
    </row>
    <row r="1219" spans="1:5" ht="14.25">
      <c r="A1219"/>
      <c r="B1219"/>
      <c r="C1219"/>
      <c r="D1219"/>
      <c r="E1219"/>
    </row>
    <row r="1220" spans="1:5" ht="14.25">
      <c r="A1220"/>
      <c r="B1220"/>
      <c r="C1220"/>
      <c r="D1220"/>
      <c r="E1220"/>
    </row>
    <row r="1221" spans="1:5" ht="14.25">
      <c r="A1221"/>
      <c r="B1221"/>
      <c r="C1221"/>
      <c r="D1221"/>
      <c r="E1221"/>
    </row>
    <row r="1222" spans="1:5" ht="14.25">
      <c r="A1222"/>
      <c r="B1222"/>
      <c r="C1222"/>
      <c r="D1222"/>
      <c r="E1222"/>
    </row>
    <row r="1223" spans="1:5" ht="14.25">
      <c r="A1223"/>
      <c r="B1223"/>
      <c r="C1223"/>
      <c r="D1223"/>
      <c r="E1223"/>
    </row>
    <row r="1224" spans="1:5" ht="14.25">
      <c r="A1224"/>
      <c r="B1224"/>
      <c r="C1224"/>
      <c r="D1224"/>
      <c r="E1224"/>
    </row>
    <row r="1225" spans="1:5" ht="14.25">
      <c r="A1225"/>
      <c r="B1225"/>
      <c r="C1225"/>
      <c r="D1225"/>
      <c r="E1225"/>
    </row>
    <row r="1226" spans="1:5" ht="14.25">
      <c r="A1226"/>
      <c r="B1226"/>
      <c r="C1226"/>
      <c r="D1226"/>
      <c r="E1226"/>
    </row>
    <row r="1227" spans="1:5" ht="14.25">
      <c r="A1227"/>
      <c r="B1227"/>
      <c r="C1227"/>
      <c r="D1227"/>
      <c r="E1227"/>
    </row>
    <row r="1228" spans="1:5" ht="14.25">
      <c r="A1228"/>
      <c r="B1228"/>
      <c r="C1228"/>
      <c r="D1228"/>
      <c r="E1228"/>
    </row>
    <row r="1229" spans="1:5" ht="14.25">
      <c r="A1229"/>
      <c r="B1229"/>
      <c r="C1229"/>
      <c r="D1229"/>
      <c r="E1229"/>
    </row>
    <row r="1230" spans="1:5" ht="14.25">
      <c r="A1230"/>
      <c r="B1230"/>
      <c r="C1230"/>
      <c r="D1230"/>
      <c r="E1230"/>
    </row>
    <row r="1231" spans="1:5" ht="14.25">
      <c r="A1231"/>
      <c r="B1231"/>
      <c r="C1231"/>
      <c r="D1231"/>
      <c r="E1231"/>
    </row>
    <row r="1232" spans="1:5" ht="14.25">
      <c r="A1232"/>
      <c r="B1232"/>
      <c r="C1232"/>
      <c r="D1232"/>
      <c r="E1232"/>
    </row>
    <row r="1233" spans="1:5" ht="14.25">
      <c r="A1233"/>
      <c r="B1233"/>
      <c r="C1233"/>
      <c r="D1233"/>
      <c r="E1233"/>
    </row>
    <row r="1234" spans="1:5" ht="14.25">
      <c r="A1234"/>
      <c r="B1234"/>
      <c r="C1234"/>
      <c r="D1234"/>
      <c r="E1234"/>
    </row>
    <row r="1235" spans="1:5" ht="14.25">
      <c r="A1235"/>
      <c r="B1235"/>
      <c r="C1235"/>
      <c r="D1235"/>
      <c r="E1235"/>
    </row>
    <row r="1236" spans="1:5" ht="14.25">
      <c r="A1236"/>
      <c r="B1236"/>
      <c r="C1236"/>
      <c r="D1236"/>
      <c r="E1236"/>
    </row>
    <row r="1237" spans="1:5" ht="14.25">
      <c r="A1237"/>
      <c r="B1237"/>
      <c r="C1237"/>
      <c r="D1237"/>
      <c r="E1237"/>
    </row>
    <row r="1238" spans="1:5" ht="14.25">
      <c r="A1238"/>
      <c r="B1238"/>
      <c r="C1238"/>
      <c r="D1238"/>
      <c r="E1238"/>
    </row>
    <row r="1239" spans="1:5" ht="14.25">
      <c r="A1239"/>
      <c r="B1239"/>
      <c r="C1239"/>
      <c r="D1239"/>
      <c r="E1239"/>
    </row>
    <row r="1240" spans="1:5" ht="14.25">
      <c r="A1240"/>
      <c r="B1240"/>
      <c r="C1240"/>
      <c r="D1240"/>
      <c r="E1240"/>
    </row>
    <row r="1241" spans="1:5" ht="14.25">
      <c r="A1241"/>
      <c r="B1241"/>
      <c r="C1241"/>
      <c r="D1241"/>
      <c r="E1241"/>
    </row>
    <row r="1242" spans="1:5" ht="14.25">
      <c r="A1242"/>
      <c r="B1242"/>
      <c r="C1242"/>
      <c r="D1242"/>
      <c r="E1242"/>
    </row>
    <row r="1243" spans="1:5" ht="14.25">
      <c r="A1243"/>
      <c r="B1243"/>
      <c r="C1243"/>
      <c r="D1243"/>
      <c r="E1243"/>
    </row>
    <row r="1244" spans="1:5" ht="14.25">
      <c r="A1244"/>
      <c r="B1244"/>
      <c r="C1244"/>
      <c r="D1244"/>
      <c r="E1244"/>
    </row>
    <row r="1245" spans="1:5" ht="14.25">
      <c r="A1245"/>
      <c r="B1245"/>
      <c r="C1245"/>
      <c r="D1245"/>
      <c r="E1245"/>
    </row>
    <row r="1246" spans="1:5" ht="14.25">
      <c r="A1246"/>
      <c r="B1246"/>
      <c r="C1246"/>
      <c r="D1246"/>
      <c r="E1246"/>
    </row>
    <row r="1247" spans="1:5" ht="14.25">
      <c r="A1247"/>
      <c r="B1247"/>
      <c r="C1247"/>
      <c r="D1247"/>
      <c r="E1247"/>
    </row>
    <row r="1248" spans="1:5" ht="14.25">
      <c r="A1248"/>
      <c r="B1248"/>
      <c r="C1248"/>
      <c r="D1248"/>
      <c r="E1248"/>
    </row>
    <row r="1249" spans="1:5" ht="14.25">
      <c r="A1249"/>
      <c r="B1249"/>
      <c r="C1249"/>
      <c r="D1249"/>
      <c r="E1249"/>
    </row>
    <row r="1250" spans="1:5" ht="14.25">
      <c r="A1250"/>
      <c r="B1250"/>
      <c r="C1250"/>
      <c r="D1250"/>
      <c r="E1250"/>
    </row>
    <row r="1251" spans="1:5" ht="14.25">
      <c r="A1251"/>
      <c r="B1251"/>
      <c r="C1251"/>
      <c r="D1251"/>
      <c r="E1251"/>
    </row>
    <row r="1252" spans="1:5" ht="14.25">
      <c r="A1252"/>
      <c r="B1252"/>
      <c r="C1252"/>
      <c r="D1252"/>
      <c r="E1252"/>
    </row>
    <row r="1253" spans="1:5" ht="14.25">
      <c r="A1253"/>
      <c r="B1253"/>
      <c r="C1253"/>
      <c r="D1253"/>
      <c r="E1253"/>
    </row>
    <row r="1254" spans="1:5" ht="14.25">
      <c r="A1254"/>
      <c r="B1254"/>
      <c r="C1254"/>
      <c r="D1254"/>
      <c r="E1254"/>
    </row>
    <row r="1255" spans="1:5" ht="14.25">
      <c r="A1255"/>
      <c r="B1255"/>
      <c r="C1255"/>
      <c r="D1255"/>
      <c r="E1255"/>
    </row>
    <row r="1256" spans="1:5" ht="14.25">
      <c r="A1256"/>
      <c r="B1256"/>
      <c r="C1256"/>
      <c r="D1256"/>
      <c r="E1256"/>
    </row>
    <row r="1257" spans="1:5" ht="14.25">
      <c r="A1257"/>
      <c r="B1257"/>
      <c r="C1257"/>
      <c r="D1257"/>
      <c r="E1257"/>
    </row>
    <row r="1258" spans="1:5" ht="14.25">
      <c r="A1258"/>
      <c r="B1258"/>
      <c r="C1258"/>
      <c r="D1258"/>
      <c r="E1258"/>
    </row>
    <row r="1259" spans="1:5" ht="14.25">
      <c r="A1259"/>
      <c r="B1259"/>
      <c r="C1259"/>
      <c r="D1259"/>
      <c r="E1259"/>
    </row>
    <row r="1260" spans="1:5" ht="14.25">
      <c r="A1260"/>
      <c r="B1260"/>
      <c r="C1260"/>
      <c r="D1260"/>
      <c r="E1260"/>
    </row>
    <row r="1261" spans="1:5" ht="14.25">
      <c r="A1261"/>
      <c r="B1261"/>
      <c r="C1261"/>
      <c r="D1261"/>
      <c r="E1261"/>
    </row>
    <row r="1262" spans="1:5" ht="14.25">
      <c r="A1262"/>
      <c r="B1262"/>
      <c r="C1262"/>
      <c r="D1262"/>
      <c r="E1262"/>
    </row>
    <row r="1263" spans="1:5" ht="14.25">
      <c r="A1263"/>
      <c r="B1263"/>
      <c r="C1263"/>
      <c r="D1263"/>
      <c r="E1263"/>
    </row>
    <row r="1264" spans="1:5" ht="14.25">
      <c r="A1264"/>
      <c r="B1264"/>
      <c r="C1264"/>
      <c r="D1264"/>
      <c r="E1264"/>
    </row>
    <row r="1265" spans="1:5" ht="14.25">
      <c r="A1265"/>
      <c r="B1265"/>
      <c r="C1265"/>
      <c r="D1265"/>
      <c r="E1265"/>
    </row>
    <row r="1266" spans="1:5" ht="14.25">
      <c r="A1266"/>
      <c r="B1266"/>
      <c r="C1266"/>
      <c r="D1266"/>
      <c r="E1266"/>
    </row>
    <row r="1267" spans="1:5" ht="14.25">
      <c r="A1267"/>
      <c r="B1267"/>
      <c r="C1267"/>
      <c r="D1267"/>
      <c r="E1267"/>
    </row>
    <row r="1268" spans="1:5" ht="14.25">
      <c r="A1268"/>
      <c r="B1268"/>
      <c r="C1268"/>
      <c r="D1268"/>
      <c r="E1268"/>
    </row>
    <row r="1269" spans="1:5" ht="14.25">
      <c r="A1269"/>
      <c r="B1269"/>
      <c r="C1269"/>
      <c r="D1269"/>
      <c r="E1269"/>
    </row>
    <row r="1270" spans="1:5" ht="14.25">
      <c r="A1270"/>
      <c r="B1270"/>
      <c r="C1270"/>
      <c r="D1270"/>
      <c r="E1270"/>
    </row>
    <row r="1271" spans="1:5" ht="14.25">
      <c r="A1271"/>
      <c r="B1271"/>
      <c r="C1271"/>
      <c r="D1271"/>
      <c r="E1271"/>
    </row>
    <row r="1272" spans="1:5" ht="14.25">
      <c r="A1272"/>
      <c r="B1272"/>
      <c r="C1272"/>
      <c r="D1272"/>
      <c r="E1272"/>
    </row>
    <row r="1273" spans="1:5" ht="14.25">
      <c r="A1273"/>
      <c r="B1273"/>
      <c r="C1273"/>
      <c r="D1273"/>
      <c r="E1273"/>
    </row>
    <row r="1274" spans="1:5" ht="14.25">
      <c r="A1274"/>
      <c r="B1274"/>
      <c r="C1274"/>
      <c r="D1274"/>
      <c r="E1274"/>
    </row>
    <row r="1275" spans="1:5" ht="14.25">
      <c r="A1275"/>
      <c r="B1275"/>
      <c r="C1275"/>
      <c r="D1275"/>
      <c r="E1275"/>
    </row>
    <row r="1276" spans="1:5" ht="14.25">
      <c r="A1276"/>
      <c r="B1276"/>
      <c r="C1276"/>
      <c r="D1276"/>
      <c r="E1276"/>
    </row>
    <row r="1277" spans="1:5" ht="14.25">
      <c r="A1277"/>
      <c r="B1277"/>
      <c r="C1277"/>
      <c r="D1277"/>
      <c r="E1277"/>
    </row>
    <row r="1278" spans="1:5" ht="14.25">
      <c r="A1278"/>
      <c r="B1278"/>
      <c r="C1278"/>
      <c r="D1278"/>
      <c r="E1278"/>
    </row>
    <row r="1279" spans="1:5" ht="14.25">
      <c r="A1279"/>
      <c r="B1279"/>
      <c r="C1279"/>
      <c r="D1279"/>
      <c r="E1279"/>
    </row>
    <row r="1280" spans="1:5" ht="14.25">
      <c r="A1280"/>
      <c r="B1280"/>
      <c r="C1280"/>
      <c r="D1280"/>
      <c r="E1280"/>
    </row>
    <row r="1281" spans="1:5" ht="14.25">
      <c r="A1281"/>
      <c r="B1281"/>
      <c r="C1281"/>
      <c r="D1281"/>
      <c r="E1281"/>
    </row>
    <row r="1282" spans="1:5" ht="14.25">
      <c r="A1282"/>
      <c r="B1282"/>
      <c r="C1282"/>
      <c r="D1282"/>
      <c r="E1282"/>
    </row>
    <row r="1283" spans="1:5" ht="14.25">
      <c r="A1283"/>
      <c r="B1283"/>
      <c r="C1283"/>
      <c r="D1283"/>
      <c r="E1283"/>
    </row>
    <row r="1284" spans="1:5" ht="14.25">
      <c r="A1284"/>
      <c r="B1284"/>
      <c r="C1284"/>
      <c r="D1284"/>
      <c r="E1284"/>
    </row>
    <row r="1285" spans="1:5" ht="14.25">
      <c r="A1285"/>
      <c r="B1285"/>
      <c r="C1285"/>
      <c r="D1285"/>
      <c r="E1285"/>
    </row>
    <row r="1286" spans="1:5" ht="14.25">
      <c r="A1286"/>
      <c r="B1286"/>
      <c r="C1286"/>
      <c r="D1286"/>
      <c r="E1286"/>
    </row>
    <row r="1287" spans="1:5" ht="14.25">
      <c r="A1287"/>
      <c r="B1287"/>
      <c r="C1287"/>
      <c r="D1287"/>
      <c r="E1287"/>
    </row>
    <row r="1288" spans="1:5" ht="14.25">
      <c r="A1288"/>
      <c r="B1288"/>
      <c r="C1288"/>
      <c r="D1288"/>
      <c r="E1288"/>
    </row>
    <row r="1289" spans="1:5" ht="14.25">
      <c r="A1289"/>
      <c r="B1289"/>
      <c r="C1289"/>
      <c r="D1289"/>
      <c r="E1289"/>
    </row>
    <row r="1290" spans="1:5" ht="14.25">
      <c r="A1290"/>
      <c r="B1290"/>
      <c r="C1290"/>
      <c r="D1290"/>
      <c r="E1290"/>
    </row>
    <row r="1291" spans="1:5" ht="14.25">
      <c r="A1291"/>
      <c r="B1291"/>
      <c r="C1291"/>
      <c r="D1291"/>
      <c r="E1291"/>
    </row>
    <row r="1292" spans="1:5" ht="14.25">
      <c r="A1292"/>
      <c r="B1292"/>
      <c r="C1292"/>
      <c r="D1292"/>
      <c r="E1292"/>
    </row>
    <row r="1293" spans="1:5" ht="14.25">
      <c r="A1293"/>
      <c r="B1293"/>
      <c r="C1293"/>
      <c r="D1293"/>
      <c r="E1293"/>
    </row>
    <row r="1294" spans="1:5" ht="14.25">
      <c r="A1294"/>
      <c r="B1294"/>
      <c r="C1294"/>
      <c r="D1294"/>
      <c r="E1294"/>
    </row>
    <row r="1295" spans="1:5" ht="14.25">
      <c r="A1295"/>
      <c r="B1295"/>
      <c r="C1295"/>
      <c r="D1295"/>
      <c r="E1295"/>
    </row>
    <row r="1296" spans="1:5" ht="14.25">
      <c r="A1296"/>
      <c r="B1296"/>
      <c r="C1296"/>
      <c r="D1296"/>
      <c r="E1296"/>
    </row>
    <row r="1297" spans="1:5" ht="14.25">
      <c r="A1297"/>
      <c r="B1297"/>
      <c r="C1297"/>
      <c r="D1297"/>
      <c r="E1297"/>
    </row>
    <row r="1298" spans="1:5" ht="14.25">
      <c r="A1298"/>
      <c r="B1298"/>
      <c r="C1298"/>
      <c r="D1298"/>
      <c r="E1298"/>
    </row>
    <row r="1299" spans="1:5" ht="14.25">
      <c r="A1299"/>
      <c r="B1299"/>
      <c r="C1299"/>
      <c r="D1299"/>
      <c r="E1299"/>
    </row>
    <row r="1300" spans="1:5" ht="14.25">
      <c r="A1300"/>
      <c r="B1300"/>
      <c r="C1300"/>
      <c r="D1300"/>
      <c r="E1300"/>
    </row>
    <row r="1301" spans="1:5" ht="14.25">
      <c r="A1301"/>
      <c r="B1301"/>
      <c r="C1301"/>
      <c r="D1301"/>
      <c r="E1301"/>
    </row>
    <row r="1302" spans="1:5" ht="14.25">
      <c r="A1302"/>
      <c r="B1302"/>
      <c r="C1302"/>
      <c r="D1302"/>
      <c r="E1302"/>
    </row>
    <row r="1303" spans="1:5" ht="14.25">
      <c r="A1303"/>
      <c r="B1303"/>
      <c r="C1303"/>
      <c r="D1303"/>
      <c r="E1303"/>
    </row>
    <row r="1304" spans="1:5" ht="14.25">
      <c r="A1304"/>
      <c r="B1304"/>
      <c r="C1304"/>
      <c r="D1304"/>
      <c r="E1304"/>
    </row>
    <row r="1305" spans="1:5" ht="14.25">
      <c r="A1305"/>
      <c r="B1305"/>
      <c r="C1305"/>
      <c r="D1305"/>
      <c r="E1305"/>
    </row>
    <row r="1306" spans="1:5" ht="14.25">
      <c r="A1306"/>
      <c r="B1306"/>
      <c r="C1306"/>
      <c r="D1306"/>
      <c r="E1306"/>
    </row>
    <row r="1307" spans="1:5" ht="14.25">
      <c r="A1307"/>
      <c r="B1307"/>
      <c r="C1307"/>
      <c r="D1307"/>
      <c r="E1307"/>
    </row>
    <row r="1308" spans="1:5" ht="14.25">
      <c r="A1308"/>
      <c r="B1308"/>
      <c r="C1308"/>
      <c r="D1308"/>
      <c r="E1308"/>
    </row>
    <row r="1309" spans="1:5" ht="14.25">
      <c r="A1309"/>
      <c r="B1309"/>
      <c r="C1309"/>
      <c r="D1309"/>
      <c r="E1309"/>
    </row>
    <row r="1310" spans="1:5" ht="14.25">
      <c r="A1310"/>
      <c r="B1310"/>
      <c r="C1310"/>
      <c r="D1310"/>
      <c r="E1310"/>
    </row>
    <row r="1311" spans="1:5" ht="14.25">
      <c r="A1311"/>
      <c r="B1311"/>
      <c r="C1311"/>
      <c r="D1311"/>
      <c r="E1311"/>
    </row>
    <row r="1312" spans="1:5" ht="14.25">
      <c r="A1312"/>
      <c r="B1312"/>
      <c r="C1312"/>
      <c r="D1312"/>
      <c r="E1312"/>
    </row>
    <row r="1313" spans="1:5" ht="14.25">
      <c r="A1313"/>
      <c r="B1313"/>
      <c r="C1313"/>
      <c r="D1313"/>
      <c r="E1313"/>
    </row>
    <row r="1314" spans="1:5" ht="14.25">
      <c r="A1314"/>
      <c r="B1314"/>
      <c r="C1314"/>
      <c r="D1314"/>
      <c r="E1314"/>
    </row>
    <row r="1315" spans="1:5" ht="14.25">
      <c r="A1315"/>
      <c r="B1315"/>
      <c r="C1315"/>
      <c r="D1315"/>
      <c r="E1315"/>
    </row>
    <row r="1316" spans="1:5" ht="14.25">
      <c r="A1316"/>
      <c r="B1316"/>
      <c r="C1316"/>
      <c r="D1316"/>
      <c r="E1316"/>
    </row>
    <row r="1317" spans="1:5" ht="14.25">
      <c r="A1317"/>
      <c r="B1317"/>
      <c r="C1317"/>
      <c r="D1317"/>
      <c r="E1317"/>
    </row>
    <row r="1318" spans="1:5" ht="14.25">
      <c r="A1318"/>
      <c r="B1318"/>
      <c r="C1318"/>
      <c r="D1318"/>
      <c r="E1318"/>
    </row>
    <row r="1319" spans="1:5" ht="14.25">
      <c r="A1319"/>
      <c r="B1319"/>
      <c r="C1319"/>
      <c r="D1319"/>
      <c r="E1319"/>
    </row>
    <row r="1320" spans="1:5" ht="14.25">
      <c r="A1320"/>
      <c r="B1320"/>
      <c r="C1320"/>
      <c r="D1320"/>
      <c r="E1320"/>
    </row>
    <row r="1321" spans="1:5" ht="14.25">
      <c r="A1321"/>
      <c r="B1321"/>
      <c r="C1321"/>
      <c r="D1321"/>
      <c r="E1321"/>
    </row>
    <row r="1322" spans="1:5" ht="14.25">
      <c r="A1322"/>
      <c r="B1322"/>
      <c r="C1322"/>
      <c r="D1322"/>
      <c r="E1322"/>
    </row>
    <row r="1323" spans="1:5" ht="14.25">
      <c r="A1323"/>
      <c r="B1323"/>
      <c r="C1323"/>
      <c r="D1323"/>
      <c r="E1323"/>
    </row>
    <row r="1324" spans="1:5" ht="14.25">
      <c r="A1324"/>
      <c r="B1324"/>
      <c r="C1324"/>
      <c r="D1324"/>
      <c r="E1324"/>
    </row>
    <row r="1325" spans="1:5" ht="14.25">
      <c r="A1325"/>
      <c r="B1325"/>
      <c r="C1325"/>
      <c r="D1325"/>
      <c r="E1325"/>
    </row>
    <row r="1326" spans="1:5" ht="14.25">
      <c r="A1326"/>
      <c r="B1326"/>
      <c r="C1326"/>
      <c r="D1326"/>
      <c r="E1326"/>
    </row>
    <row r="1327" spans="1:5" ht="14.25">
      <c r="A1327"/>
      <c r="B1327"/>
      <c r="C1327"/>
      <c r="D1327"/>
      <c r="E1327"/>
    </row>
    <row r="1328" spans="1:5" ht="14.25">
      <c r="A1328"/>
      <c r="B1328"/>
      <c r="C1328"/>
      <c r="D1328"/>
      <c r="E1328"/>
    </row>
    <row r="1329" spans="1:5" ht="14.25">
      <c r="A1329"/>
      <c r="B1329"/>
      <c r="C1329"/>
      <c r="D1329"/>
      <c r="E1329"/>
    </row>
    <row r="1330" spans="1:5" ht="14.25">
      <c r="A1330"/>
      <c r="B1330"/>
      <c r="C1330"/>
      <c r="D1330"/>
      <c r="E1330"/>
    </row>
    <row r="1331" spans="1:5" ht="14.25">
      <c r="A1331"/>
      <c r="B1331"/>
      <c r="C1331"/>
      <c r="D1331"/>
      <c r="E1331"/>
    </row>
    <row r="1332" spans="1:5" ht="14.25">
      <c r="A1332"/>
      <c r="B1332"/>
      <c r="C1332"/>
      <c r="D1332"/>
      <c r="E1332"/>
    </row>
    <row r="1333" spans="1:5" ht="14.25">
      <c r="A1333"/>
      <c r="B1333"/>
      <c r="C1333"/>
      <c r="D1333"/>
      <c r="E1333"/>
    </row>
    <row r="1334" spans="1:5" ht="14.25">
      <c r="A1334"/>
      <c r="B1334"/>
      <c r="C1334"/>
      <c r="D1334"/>
      <c r="E1334"/>
    </row>
    <row r="1335" spans="1:5" ht="14.25">
      <c r="A1335"/>
      <c r="B1335"/>
      <c r="C1335"/>
      <c r="D1335"/>
      <c r="E1335"/>
    </row>
    <row r="1336" spans="1:5" ht="14.25">
      <c r="A1336"/>
      <c r="B1336"/>
      <c r="C1336"/>
      <c r="D1336"/>
      <c r="E1336"/>
    </row>
    <row r="1337" spans="1:5" ht="14.25">
      <c r="A1337"/>
      <c r="B1337"/>
      <c r="C1337"/>
      <c r="D1337"/>
      <c r="E1337"/>
    </row>
    <row r="1338" spans="1:5" ht="14.25">
      <c r="A1338"/>
      <c r="B1338"/>
      <c r="C1338"/>
      <c r="D1338"/>
      <c r="E1338"/>
    </row>
    <row r="1339" spans="1:5" ht="14.25">
      <c r="A1339"/>
      <c r="B1339"/>
      <c r="C1339"/>
      <c r="D1339"/>
      <c r="E1339"/>
    </row>
    <row r="1340" spans="1:5" ht="14.25">
      <c r="A1340"/>
      <c r="B1340"/>
      <c r="C1340"/>
      <c r="D1340"/>
      <c r="E1340"/>
    </row>
    <row r="1341" spans="1:5" ht="14.25">
      <c r="A1341"/>
      <c r="B1341"/>
      <c r="C1341"/>
      <c r="D1341"/>
      <c r="E1341"/>
    </row>
    <row r="1342" spans="1:5" ht="14.25">
      <c r="A1342"/>
      <c r="B1342"/>
      <c r="C1342"/>
      <c r="D1342"/>
      <c r="E1342"/>
    </row>
    <row r="1343" spans="1:5" ht="14.25">
      <c r="A1343"/>
      <c r="B1343"/>
      <c r="C1343"/>
      <c r="D1343"/>
      <c r="E1343"/>
    </row>
    <row r="1344" spans="1:5" ht="14.25">
      <c r="A1344"/>
      <c r="B1344"/>
      <c r="C1344"/>
      <c r="D1344"/>
      <c r="E1344"/>
    </row>
    <row r="1345" spans="1:5" ht="14.25">
      <c r="A1345"/>
      <c r="B1345"/>
      <c r="C1345"/>
      <c r="D1345"/>
      <c r="E1345"/>
    </row>
    <row r="1346" spans="1:5" ht="14.25">
      <c r="A1346"/>
      <c r="B1346"/>
      <c r="C1346"/>
      <c r="D1346"/>
      <c r="E1346"/>
    </row>
    <row r="1347" spans="1:5" ht="14.25">
      <c r="A1347"/>
      <c r="B1347"/>
      <c r="C1347"/>
      <c r="D1347"/>
      <c r="E1347"/>
    </row>
    <row r="1348" spans="1:5" ht="14.25">
      <c r="A1348"/>
      <c r="B1348"/>
      <c r="C1348"/>
      <c r="D1348"/>
      <c r="E1348"/>
    </row>
    <row r="1349" spans="1:5" ht="14.25">
      <c r="A1349"/>
      <c r="B1349"/>
      <c r="C1349"/>
      <c r="D1349"/>
      <c r="E1349"/>
    </row>
    <row r="1350" spans="1:5" ht="14.25">
      <c r="A1350"/>
      <c r="B1350"/>
      <c r="C1350"/>
      <c r="D1350"/>
      <c r="E1350"/>
    </row>
    <row r="1351" spans="1:5" ht="14.25">
      <c r="A1351"/>
      <c r="B1351"/>
      <c r="C1351"/>
      <c r="D1351"/>
      <c r="E1351"/>
    </row>
    <row r="1352" spans="1:5" ht="14.25">
      <c r="A1352"/>
      <c r="B1352"/>
      <c r="C1352"/>
      <c r="D1352"/>
      <c r="E1352"/>
    </row>
    <row r="1353" spans="1:5" ht="14.25">
      <c r="A1353"/>
      <c r="B1353"/>
      <c r="C1353"/>
      <c r="D1353"/>
      <c r="E1353"/>
    </row>
    <row r="1354" spans="1:5" ht="14.25">
      <c r="A1354"/>
      <c r="B1354"/>
      <c r="C1354"/>
      <c r="D1354"/>
      <c r="E1354"/>
    </row>
    <row r="1355" spans="1:5" ht="14.25">
      <c r="A1355"/>
      <c r="B1355"/>
      <c r="C1355"/>
      <c r="D1355"/>
      <c r="E1355"/>
    </row>
    <row r="1356" spans="1:5" ht="14.25">
      <c r="A1356"/>
      <c r="B1356"/>
      <c r="C1356"/>
      <c r="D1356"/>
      <c r="E1356"/>
    </row>
    <row r="1357" spans="1:5" ht="14.25">
      <c r="A1357"/>
      <c r="B1357"/>
      <c r="C1357"/>
      <c r="D1357"/>
      <c r="E1357"/>
    </row>
    <row r="1358" spans="1:5" ht="14.25">
      <c r="A1358"/>
      <c r="B1358"/>
      <c r="C1358"/>
      <c r="D1358"/>
      <c r="E1358"/>
    </row>
    <row r="1359" spans="1:5" ht="14.25">
      <c r="A1359"/>
      <c r="B1359"/>
      <c r="C1359"/>
      <c r="D1359"/>
      <c r="E1359"/>
    </row>
    <row r="1360" spans="1:5" ht="14.25">
      <c r="A1360"/>
      <c r="B1360"/>
      <c r="C1360"/>
      <c r="D1360"/>
      <c r="E1360"/>
    </row>
    <row r="1361" spans="1:5" ht="14.25">
      <c r="A1361"/>
      <c r="B1361"/>
      <c r="C1361"/>
      <c r="D1361"/>
      <c r="E1361"/>
    </row>
    <row r="1362" spans="1:5" ht="14.25">
      <c r="A1362"/>
      <c r="B1362"/>
      <c r="C1362"/>
      <c r="D1362"/>
      <c r="E1362"/>
    </row>
    <row r="1363" spans="1:5" ht="14.25">
      <c r="A1363"/>
      <c r="B1363"/>
      <c r="C1363"/>
      <c r="D1363"/>
      <c r="E1363"/>
    </row>
    <row r="1364" spans="1:5" ht="14.25">
      <c r="A1364"/>
      <c r="B1364"/>
      <c r="C1364"/>
      <c r="D1364"/>
      <c r="E1364"/>
    </row>
    <row r="1365" spans="1:5" ht="14.25">
      <c r="A1365"/>
      <c r="B1365"/>
      <c r="C1365"/>
      <c r="D1365"/>
      <c r="E1365"/>
    </row>
    <row r="1366" spans="1:5" ht="14.25">
      <c r="A1366"/>
      <c r="B1366"/>
      <c r="C1366"/>
      <c r="D1366"/>
      <c r="E1366"/>
    </row>
    <row r="1367" spans="1:5" ht="14.25">
      <c r="A1367"/>
      <c r="B1367"/>
      <c r="C1367"/>
      <c r="D1367"/>
      <c r="E1367"/>
    </row>
    <row r="1368" spans="1:5" ht="14.25">
      <c r="A1368"/>
      <c r="B1368"/>
      <c r="C1368"/>
      <c r="D1368"/>
      <c r="E1368"/>
    </row>
    <row r="1369" spans="1:5" ht="14.25">
      <c r="A1369"/>
      <c r="B1369"/>
      <c r="C1369"/>
      <c r="D1369"/>
      <c r="E1369"/>
    </row>
    <row r="1370" spans="1:5" ht="14.25">
      <c r="A1370"/>
      <c r="B1370"/>
      <c r="C1370"/>
      <c r="D1370"/>
      <c r="E1370"/>
    </row>
    <row r="1371" spans="1:5" ht="14.25">
      <c r="A1371"/>
      <c r="B1371"/>
      <c r="C1371"/>
      <c r="D1371"/>
      <c r="E1371"/>
    </row>
    <row r="1372" spans="1:5" ht="14.25">
      <c r="A1372"/>
      <c r="B1372"/>
      <c r="C1372"/>
      <c r="D1372"/>
      <c r="E1372"/>
    </row>
    <row r="1373" spans="1:5" ht="14.25">
      <c r="A1373"/>
      <c r="B1373"/>
      <c r="C1373"/>
      <c r="D1373"/>
      <c r="E1373"/>
    </row>
    <row r="1374" spans="1:5" ht="14.25">
      <c r="A1374"/>
      <c r="B1374"/>
      <c r="C1374"/>
      <c r="D1374"/>
      <c r="E1374"/>
    </row>
    <row r="1375" spans="1:5" ht="14.25">
      <c r="A1375"/>
      <c r="B1375"/>
      <c r="C1375"/>
      <c r="D1375"/>
      <c r="E1375"/>
    </row>
    <row r="1376" spans="1:5" ht="14.25">
      <c r="A1376"/>
      <c r="B1376"/>
      <c r="C1376"/>
      <c r="D1376"/>
      <c r="E1376"/>
    </row>
    <row r="1377" spans="1:5" ht="14.25">
      <c r="A1377"/>
      <c r="B1377"/>
      <c r="C1377"/>
      <c r="D1377"/>
      <c r="E1377"/>
    </row>
    <row r="1378" spans="1:5" ht="14.25">
      <c r="A1378"/>
      <c r="B1378"/>
      <c r="C1378"/>
      <c r="D1378"/>
      <c r="E1378"/>
    </row>
    <row r="1379" spans="1:5" ht="14.25">
      <c r="A1379"/>
      <c r="B1379"/>
      <c r="C1379"/>
      <c r="D1379"/>
      <c r="E1379"/>
    </row>
    <row r="1380" spans="1:5" ht="14.25">
      <c r="A1380"/>
      <c r="B1380"/>
      <c r="C1380"/>
      <c r="D1380"/>
      <c r="E1380"/>
    </row>
    <row r="1381" spans="1:5" ht="14.25">
      <c r="A1381"/>
      <c r="B1381"/>
      <c r="C1381"/>
      <c r="D1381"/>
      <c r="E1381"/>
    </row>
    <row r="1382" spans="1:5" ht="14.25">
      <c r="A1382"/>
      <c r="B1382"/>
      <c r="C1382"/>
      <c r="D1382"/>
      <c r="E1382"/>
    </row>
    <row r="1383" spans="1:5" ht="14.25">
      <c r="A1383"/>
      <c r="B1383"/>
      <c r="C1383"/>
      <c r="D1383"/>
      <c r="E1383"/>
    </row>
    <row r="1384" spans="1:5" ht="14.25">
      <c r="A1384"/>
      <c r="B1384"/>
      <c r="C1384"/>
      <c r="D1384"/>
      <c r="E1384"/>
    </row>
    <row r="1385" spans="1:5" ht="14.25">
      <c r="A1385"/>
      <c r="B1385"/>
      <c r="C1385"/>
      <c r="D1385"/>
      <c r="E1385"/>
    </row>
    <row r="1386" spans="1:5" ht="14.25">
      <c r="A1386"/>
      <c r="B1386"/>
      <c r="C1386"/>
      <c r="D1386"/>
      <c r="E1386"/>
    </row>
    <row r="1387" spans="1:5" ht="14.25">
      <c r="A1387"/>
      <c r="B1387"/>
      <c r="C1387"/>
      <c r="D1387"/>
      <c r="E1387"/>
    </row>
    <row r="1388" spans="1:5" ht="14.25">
      <c r="A1388"/>
      <c r="B1388"/>
      <c r="C1388"/>
      <c r="D1388"/>
      <c r="E1388"/>
    </row>
    <row r="1389" spans="1:5" ht="14.25">
      <c r="A1389"/>
      <c r="B1389"/>
      <c r="C1389"/>
      <c r="D1389"/>
      <c r="E1389"/>
    </row>
    <row r="1390" spans="1:5" ht="14.25">
      <c r="A1390"/>
      <c r="B1390"/>
      <c r="C1390"/>
      <c r="D1390"/>
      <c r="E1390"/>
    </row>
    <row r="1391" spans="1:5" ht="14.25">
      <c r="A1391"/>
      <c r="B1391"/>
      <c r="C1391"/>
      <c r="D1391"/>
      <c r="E1391"/>
    </row>
    <row r="1392" spans="1:5" ht="14.25">
      <c r="A1392"/>
      <c r="B1392"/>
      <c r="C1392"/>
      <c r="D1392"/>
      <c r="E1392"/>
    </row>
    <row r="1393" spans="1:5" ht="14.25">
      <c r="A1393"/>
      <c r="B1393"/>
      <c r="C1393"/>
      <c r="D1393"/>
      <c r="E1393"/>
    </row>
    <row r="1394" spans="1:5" ht="14.25">
      <c r="A1394"/>
      <c r="B1394"/>
      <c r="C1394"/>
      <c r="D1394"/>
      <c r="E1394"/>
    </row>
    <row r="1395" spans="1:5" ht="14.25">
      <c r="A1395"/>
      <c r="B1395"/>
      <c r="C1395"/>
      <c r="D1395"/>
      <c r="E1395"/>
    </row>
    <row r="1396" spans="1:5" ht="14.25">
      <c r="A1396"/>
      <c r="B1396"/>
      <c r="C1396"/>
      <c r="D1396"/>
      <c r="E1396"/>
    </row>
    <row r="1397" spans="1:5" ht="14.25">
      <c r="A1397"/>
      <c r="B1397"/>
      <c r="C1397"/>
      <c r="D1397"/>
      <c r="E1397"/>
    </row>
    <row r="1398" spans="1:5" ht="14.25">
      <c r="A1398"/>
      <c r="B1398"/>
      <c r="C1398"/>
      <c r="D1398"/>
      <c r="E1398"/>
    </row>
    <row r="1399" spans="1:5" ht="14.25">
      <c r="A1399"/>
      <c r="B1399"/>
      <c r="C1399"/>
      <c r="D1399"/>
      <c r="E1399"/>
    </row>
    <row r="1400" spans="1:5" ht="14.25">
      <c r="A1400"/>
      <c r="B1400"/>
      <c r="C1400"/>
      <c r="D1400"/>
      <c r="E1400"/>
    </row>
    <row r="1401" spans="1:5" ht="14.25">
      <c r="A1401"/>
      <c r="B1401"/>
      <c r="C1401"/>
      <c r="D1401"/>
      <c r="E1401"/>
    </row>
    <row r="1402" spans="1:5" ht="14.25">
      <c r="A1402"/>
      <c r="B1402"/>
      <c r="C1402"/>
      <c r="D1402"/>
      <c r="E1402"/>
    </row>
    <row r="1403" spans="1:5" ht="14.25">
      <c r="A1403"/>
      <c r="B1403"/>
      <c r="C1403"/>
      <c r="D1403"/>
      <c r="E1403"/>
    </row>
    <row r="1404" spans="1:5" ht="14.25">
      <c r="A1404"/>
      <c r="B1404"/>
      <c r="C1404"/>
      <c r="D1404"/>
      <c r="E1404"/>
    </row>
    <row r="1405" spans="1:5" ht="14.25">
      <c r="A1405"/>
      <c r="B1405"/>
      <c r="C1405"/>
      <c r="D1405"/>
      <c r="E1405"/>
    </row>
    <row r="1406" spans="1:5" ht="14.25">
      <c r="A1406"/>
      <c r="B1406"/>
      <c r="C1406"/>
      <c r="D1406"/>
      <c r="E1406"/>
    </row>
    <row r="1407" spans="1:5" ht="14.25">
      <c r="A1407"/>
      <c r="B1407"/>
      <c r="C1407"/>
      <c r="D1407"/>
      <c r="E1407"/>
    </row>
    <row r="1408" spans="1:5" ht="14.25">
      <c r="A1408"/>
      <c r="B1408"/>
      <c r="C1408"/>
      <c r="D1408"/>
      <c r="E1408"/>
    </row>
    <row r="1409" spans="1:5" ht="14.25">
      <c r="A1409"/>
      <c r="B1409"/>
      <c r="C1409"/>
      <c r="D1409"/>
      <c r="E1409"/>
    </row>
    <row r="1410" spans="1:5" ht="14.25">
      <c r="A1410"/>
      <c r="B1410"/>
      <c r="C1410"/>
      <c r="D1410"/>
      <c r="E1410"/>
    </row>
    <row r="1411" spans="1:5" ht="14.25">
      <c r="A1411"/>
      <c r="B1411"/>
      <c r="C1411"/>
      <c r="D1411"/>
      <c r="E1411"/>
    </row>
    <row r="1412" spans="1:5" ht="14.25">
      <c r="A1412"/>
      <c r="B1412"/>
      <c r="C1412"/>
      <c r="D1412"/>
      <c r="E1412"/>
    </row>
    <row r="1413" spans="1:5" ht="14.25">
      <c r="A1413"/>
      <c r="B1413"/>
      <c r="C1413"/>
      <c r="D1413"/>
      <c r="E1413"/>
    </row>
    <row r="1414" spans="1:5" ht="14.25">
      <c r="A1414"/>
      <c r="B1414"/>
      <c r="C1414"/>
      <c r="D1414"/>
      <c r="E1414"/>
    </row>
    <row r="1415" spans="1:5" ht="14.25">
      <c r="A1415"/>
      <c r="B1415"/>
      <c r="C1415"/>
      <c r="D1415"/>
      <c r="E1415"/>
    </row>
    <row r="1416" spans="1:5" ht="14.25">
      <c r="A1416"/>
      <c r="B1416"/>
      <c r="C1416"/>
      <c r="D1416"/>
      <c r="E1416"/>
    </row>
    <row r="1417" spans="1:5" ht="14.25">
      <c r="A1417"/>
      <c r="B1417"/>
      <c r="C1417"/>
      <c r="D1417"/>
      <c r="E1417"/>
    </row>
    <row r="1418" spans="1:5" ht="14.25">
      <c r="A1418"/>
      <c r="B1418"/>
      <c r="C1418"/>
      <c r="D1418"/>
      <c r="E1418"/>
    </row>
    <row r="1419" spans="1:5" ht="14.25">
      <c r="A1419"/>
      <c r="B1419"/>
      <c r="C1419"/>
      <c r="D1419"/>
      <c r="E1419"/>
    </row>
    <row r="1420" spans="1:5" ht="14.25">
      <c r="A1420"/>
      <c r="B1420"/>
      <c r="C1420"/>
      <c r="D1420"/>
      <c r="E1420"/>
    </row>
    <row r="1421" spans="1:5" ht="14.25">
      <c r="A1421"/>
      <c r="B1421"/>
      <c r="C1421"/>
      <c r="D1421"/>
      <c r="E1421"/>
    </row>
    <row r="1422" spans="1:5" ht="14.25">
      <c r="A1422"/>
      <c r="B1422"/>
      <c r="C1422"/>
      <c r="D1422"/>
      <c r="E1422"/>
    </row>
    <row r="1423" spans="1:5" ht="14.25">
      <c r="A1423"/>
      <c r="B1423"/>
      <c r="C1423"/>
      <c r="D1423"/>
      <c r="E1423"/>
    </row>
    <row r="1424" spans="1:5" ht="14.25">
      <c r="A1424"/>
      <c r="B1424"/>
      <c r="C1424"/>
      <c r="D1424"/>
      <c r="E1424"/>
    </row>
    <row r="1425" spans="1:5" ht="14.25">
      <c r="A1425"/>
      <c r="B1425"/>
      <c r="C1425"/>
      <c r="D1425"/>
      <c r="E1425"/>
    </row>
    <row r="1426" spans="1:5" ht="14.25">
      <c r="A1426"/>
      <c r="B1426"/>
      <c r="C1426"/>
      <c r="D1426"/>
      <c r="E1426"/>
    </row>
    <row r="1427" spans="1:5" ht="14.25">
      <c r="A1427"/>
      <c r="B1427"/>
      <c r="C1427"/>
      <c r="D1427"/>
      <c r="E1427"/>
    </row>
    <row r="1428" spans="1:5" ht="14.25">
      <c r="A1428"/>
      <c r="B1428"/>
      <c r="C1428"/>
      <c r="D1428"/>
      <c r="E1428"/>
    </row>
    <row r="1429" spans="1:5" ht="14.25">
      <c r="A1429"/>
      <c r="B1429"/>
      <c r="C1429"/>
      <c r="D1429"/>
      <c r="E1429"/>
    </row>
    <row r="1430" spans="1:5" ht="14.25">
      <c r="A1430"/>
      <c r="B1430"/>
      <c r="C1430"/>
      <c r="D1430"/>
      <c r="E1430"/>
    </row>
    <row r="1431" spans="1:5" ht="14.25">
      <c r="A1431"/>
      <c r="B1431"/>
      <c r="C1431"/>
      <c r="D1431"/>
      <c r="E1431"/>
    </row>
    <row r="1432" spans="1:5" ht="14.25">
      <c r="A1432"/>
      <c r="B1432"/>
      <c r="C1432"/>
      <c r="D1432"/>
      <c r="E1432"/>
    </row>
    <row r="1433" spans="1:5" ht="14.25">
      <c r="A1433"/>
      <c r="B1433"/>
      <c r="C1433"/>
      <c r="D1433"/>
      <c r="E1433"/>
    </row>
    <row r="1434" spans="1:5" ht="14.25">
      <c r="A1434"/>
      <c r="B1434"/>
      <c r="C1434"/>
      <c r="D1434"/>
      <c r="E1434"/>
    </row>
    <row r="1435" spans="1:5" ht="14.25">
      <c r="A1435"/>
      <c r="B1435"/>
      <c r="C1435"/>
      <c r="D1435"/>
      <c r="E1435"/>
    </row>
    <row r="1436" spans="1:5" ht="14.25">
      <c r="A1436"/>
      <c r="B1436"/>
      <c r="C1436"/>
      <c r="D1436"/>
      <c r="E1436"/>
    </row>
    <row r="1437" spans="1:5" ht="14.25">
      <c r="A1437"/>
      <c r="B1437"/>
      <c r="C1437"/>
      <c r="D1437"/>
      <c r="E1437"/>
    </row>
    <row r="1438" spans="1:5" ht="14.25">
      <c r="A1438"/>
      <c r="B1438"/>
      <c r="C1438"/>
      <c r="D1438"/>
      <c r="E1438"/>
    </row>
    <row r="1439" spans="1:5" ht="14.25">
      <c r="A1439"/>
      <c r="B1439"/>
      <c r="C1439"/>
      <c r="D1439"/>
      <c r="E1439"/>
    </row>
    <row r="1440" spans="1:5" ht="14.25">
      <c r="A1440"/>
      <c r="B1440"/>
      <c r="C1440"/>
      <c r="D1440"/>
      <c r="E1440"/>
    </row>
    <row r="1441" spans="1:5" ht="14.25">
      <c r="A1441"/>
      <c r="B1441"/>
      <c r="C1441"/>
      <c r="D1441"/>
      <c r="E1441"/>
    </row>
    <row r="1442" spans="1:5" ht="14.25">
      <c r="A1442"/>
      <c r="B1442"/>
      <c r="C1442"/>
      <c r="D1442"/>
      <c r="E1442"/>
    </row>
    <row r="1443" spans="1:5" ht="14.25">
      <c r="A1443"/>
      <c r="B1443"/>
      <c r="C1443"/>
      <c r="D1443"/>
      <c r="E1443"/>
    </row>
    <row r="1444" spans="1:5" ht="14.25">
      <c r="A1444"/>
      <c r="B1444"/>
      <c r="C1444"/>
      <c r="D1444"/>
      <c r="E1444"/>
    </row>
    <row r="1445" spans="1:5" ht="14.25">
      <c r="A1445"/>
      <c r="B1445"/>
      <c r="C1445"/>
      <c r="D1445"/>
      <c r="E1445"/>
    </row>
    <row r="1446" spans="1:5" ht="14.25">
      <c r="A1446"/>
      <c r="B1446"/>
      <c r="C1446"/>
      <c r="D1446"/>
      <c r="E1446"/>
    </row>
    <row r="1447" spans="1:5" ht="14.25">
      <c r="A1447"/>
      <c r="B1447"/>
      <c r="C1447"/>
      <c r="D1447"/>
      <c r="E1447"/>
    </row>
    <row r="1448" spans="1:5" ht="14.25">
      <c r="A1448"/>
      <c r="B1448"/>
      <c r="C1448"/>
      <c r="D1448"/>
      <c r="E1448"/>
    </row>
    <row r="1449" spans="1:5" ht="14.25">
      <c r="A1449"/>
      <c r="B1449"/>
      <c r="C1449"/>
      <c r="D1449"/>
      <c r="E1449"/>
    </row>
    <row r="1450" spans="1:5" ht="14.25">
      <c r="A1450"/>
      <c r="B1450"/>
      <c r="C1450"/>
      <c r="D1450"/>
      <c r="E1450"/>
    </row>
    <row r="1451" spans="1:5" ht="14.25">
      <c r="A1451"/>
      <c r="B1451"/>
      <c r="C1451"/>
      <c r="D1451"/>
      <c r="E1451"/>
    </row>
    <row r="1452" spans="1:5" ht="14.25">
      <c r="A1452"/>
      <c r="B1452"/>
      <c r="C1452"/>
      <c r="D1452"/>
      <c r="E1452"/>
    </row>
    <row r="1453" spans="1:5" ht="14.25">
      <c r="A1453"/>
      <c r="B1453"/>
      <c r="C1453"/>
      <c r="D1453"/>
      <c r="E1453"/>
    </row>
    <row r="1454" spans="1:5" ht="14.25">
      <c r="A1454"/>
      <c r="B1454"/>
      <c r="C1454"/>
      <c r="D1454"/>
      <c r="E1454"/>
    </row>
    <row r="1455" spans="1:5" ht="14.25">
      <c r="A1455"/>
      <c r="B1455"/>
      <c r="C1455"/>
      <c r="D1455"/>
      <c r="E1455"/>
    </row>
    <row r="1456" spans="1:5" ht="14.25">
      <c r="A1456"/>
      <c r="B1456"/>
      <c r="C1456"/>
      <c r="D1456"/>
      <c r="E1456"/>
    </row>
    <row r="1457" spans="1:5" ht="14.25">
      <c r="A1457"/>
      <c r="B1457"/>
      <c r="C1457"/>
      <c r="D1457"/>
      <c r="E1457"/>
    </row>
    <row r="1458" spans="1:5" ht="14.25">
      <c r="A1458"/>
      <c r="B1458"/>
      <c r="C1458"/>
      <c r="D1458"/>
      <c r="E1458"/>
    </row>
    <row r="1459" spans="1:5" ht="14.25">
      <c r="A1459"/>
      <c r="B1459"/>
      <c r="C1459"/>
      <c r="D1459"/>
      <c r="E1459"/>
    </row>
    <row r="1460" spans="1:5" ht="14.25">
      <c r="A1460"/>
      <c r="B1460"/>
      <c r="C1460"/>
      <c r="D1460"/>
      <c r="E1460"/>
    </row>
    <row r="1461" spans="1:5" ht="14.25">
      <c r="A1461"/>
      <c r="B1461"/>
      <c r="C1461"/>
      <c r="D1461"/>
      <c r="E1461"/>
    </row>
    <row r="1462" spans="1:5" ht="14.25">
      <c r="A1462"/>
      <c r="B1462"/>
      <c r="C1462"/>
      <c r="D1462"/>
      <c r="E1462"/>
    </row>
    <row r="1463" spans="1:5" ht="14.25">
      <c r="A1463"/>
      <c r="B1463"/>
      <c r="C1463"/>
      <c r="D1463"/>
      <c r="E1463"/>
    </row>
    <row r="1464" spans="1:5" ht="14.25">
      <c r="A1464"/>
      <c r="B1464"/>
      <c r="C1464"/>
      <c r="D1464"/>
      <c r="E1464"/>
    </row>
    <row r="1465" spans="1:5" ht="14.25">
      <c r="A1465"/>
      <c r="B1465"/>
      <c r="C1465"/>
      <c r="D1465"/>
      <c r="E1465"/>
    </row>
    <row r="1466" spans="1:5" ht="14.25">
      <c r="A1466"/>
      <c r="B1466"/>
      <c r="C1466"/>
      <c r="D1466"/>
      <c r="E1466"/>
    </row>
    <row r="1467" spans="1:5" ht="14.25">
      <c r="A1467"/>
      <c r="B1467"/>
      <c r="C1467"/>
      <c r="D1467"/>
      <c r="E1467"/>
    </row>
    <row r="1468" spans="1:5" ht="14.25">
      <c r="A1468"/>
      <c r="B1468"/>
      <c r="C1468"/>
      <c r="D1468"/>
      <c r="E1468"/>
    </row>
    <row r="1469" spans="1:5" ht="14.25">
      <c r="A1469"/>
      <c r="B1469"/>
      <c r="C1469"/>
      <c r="D1469"/>
      <c r="E1469"/>
    </row>
    <row r="1470" spans="1:5" ht="14.25">
      <c r="A1470"/>
      <c r="B1470"/>
      <c r="C1470"/>
      <c r="D1470"/>
      <c r="E1470"/>
    </row>
    <row r="1471" spans="1:5" ht="14.25">
      <c r="A1471"/>
      <c r="B1471"/>
      <c r="C1471"/>
      <c r="D1471"/>
      <c r="E1471"/>
    </row>
    <row r="1472" spans="1:5" ht="14.25">
      <c r="A1472"/>
      <c r="B1472"/>
      <c r="C1472"/>
      <c r="D1472"/>
      <c r="E1472"/>
    </row>
    <row r="1473" spans="1:5" ht="14.25">
      <c r="A1473"/>
      <c r="B1473"/>
      <c r="C1473"/>
      <c r="D1473"/>
      <c r="E1473"/>
    </row>
    <row r="1474" spans="1:5" ht="14.25">
      <c r="A1474"/>
      <c r="B1474"/>
      <c r="C1474"/>
      <c r="D1474"/>
      <c r="E1474"/>
    </row>
    <row r="1475" spans="1:5" ht="14.25">
      <c r="A1475"/>
      <c r="B1475"/>
      <c r="C1475"/>
      <c r="D1475"/>
      <c r="E1475"/>
    </row>
    <row r="1476" spans="1:5" ht="14.25">
      <c r="A1476"/>
      <c r="B1476"/>
      <c r="C1476"/>
      <c r="D1476"/>
      <c r="E1476"/>
    </row>
    <row r="1477" spans="1:5" ht="14.25">
      <c r="A1477"/>
      <c r="B1477"/>
      <c r="C1477"/>
      <c r="D1477"/>
      <c r="E1477"/>
    </row>
    <row r="1478" spans="1:5" ht="14.25">
      <c r="A1478"/>
      <c r="B1478"/>
      <c r="C1478"/>
      <c r="D1478"/>
      <c r="E1478"/>
    </row>
    <row r="1479" spans="1:5" ht="14.25">
      <c r="A1479"/>
      <c r="B1479"/>
      <c r="C1479"/>
      <c r="D1479"/>
      <c r="E1479"/>
    </row>
    <row r="1480" spans="1:5" ht="14.25">
      <c r="A1480"/>
      <c r="B1480"/>
      <c r="C1480"/>
      <c r="D1480"/>
      <c r="E1480"/>
    </row>
    <row r="1481" spans="1:5" ht="14.25">
      <c r="A1481"/>
      <c r="B1481"/>
      <c r="C1481"/>
      <c r="D1481"/>
      <c r="E1481"/>
    </row>
    <row r="1482" spans="1:5" ht="14.25">
      <c r="A1482"/>
      <c r="B1482"/>
      <c r="C1482"/>
      <c r="D1482"/>
      <c r="E1482"/>
    </row>
    <row r="1483" spans="1:5" ht="14.25">
      <c r="A1483"/>
      <c r="B1483"/>
      <c r="C1483"/>
      <c r="D1483"/>
      <c r="E1483"/>
    </row>
    <row r="1484" spans="1:5" ht="14.25">
      <c r="A1484"/>
      <c r="B1484"/>
      <c r="C1484"/>
      <c r="D1484"/>
      <c r="E1484"/>
    </row>
    <row r="1485" spans="1:5" ht="14.25">
      <c r="A1485"/>
      <c r="B1485"/>
      <c r="C1485"/>
      <c r="D1485"/>
      <c r="E1485"/>
    </row>
    <row r="1486" spans="1:5" ht="14.25">
      <c r="A1486"/>
      <c r="B1486"/>
      <c r="C1486"/>
      <c r="D1486"/>
      <c r="E1486"/>
    </row>
    <row r="1487" spans="1:5" ht="14.25">
      <c r="A1487"/>
      <c r="B1487"/>
      <c r="C1487"/>
      <c r="D1487"/>
      <c r="E1487"/>
    </row>
    <row r="1488" spans="1:5" ht="14.25">
      <c r="A1488"/>
      <c r="B1488"/>
      <c r="C1488"/>
      <c r="D1488"/>
      <c r="E1488"/>
    </row>
    <row r="1489" spans="1:5" ht="14.25">
      <c r="A1489"/>
      <c r="B1489"/>
      <c r="C1489"/>
      <c r="D1489"/>
      <c r="E1489"/>
    </row>
    <row r="1490" spans="1:5" ht="14.25">
      <c r="A1490"/>
      <c r="B1490"/>
      <c r="C1490"/>
      <c r="D1490"/>
      <c r="E1490"/>
    </row>
    <row r="1491" spans="1:5" ht="14.25">
      <c r="A1491"/>
      <c r="B1491"/>
      <c r="C1491"/>
      <c r="D1491"/>
      <c r="E1491"/>
    </row>
    <row r="1492" spans="1:5" ht="14.25">
      <c r="A1492"/>
      <c r="B1492"/>
      <c r="C1492"/>
      <c r="D1492"/>
      <c r="E1492"/>
    </row>
    <row r="1493" spans="1:5" ht="14.25">
      <c r="A1493"/>
      <c r="B1493"/>
      <c r="C1493"/>
      <c r="D1493"/>
      <c r="E1493"/>
    </row>
    <row r="1494" spans="1:5" ht="14.25">
      <c r="A1494"/>
      <c r="B1494"/>
      <c r="C1494"/>
      <c r="D1494"/>
      <c r="E1494"/>
    </row>
    <row r="1495" spans="1:5" ht="14.25">
      <c r="A1495"/>
      <c r="B1495"/>
      <c r="C1495"/>
      <c r="D1495"/>
      <c r="E1495"/>
    </row>
    <row r="1496" spans="1:5" ht="14.25">
      <c r="A1496"/>
      <c r="B1496"/>
      <c r="C1496"/>
      <c r="D1496"/>
      <c r="E1496"/>
    </row>
    <row r="1497" spans="1:5" ht="14.25">
      <c r="A1497"/>
      <c r="B1497"/>
      <c r="C1497"/>
      <c r="D1497"/>
      <c r="E1497"/>
    </row>
    <row r="1498" spans="1:5" ht="14.25">
      <c r="A1498"/>
      <c r="B1498"/>
      <c r="C1498"/>
      <c r="D1498"/>
      <c r="E1498"/>
    </row>
    <row r="1499" spans="1:5" ht="14.25">
      <c r="A1499"/>
      <c r="B1499"/>
      <c r="C1499"/>
      <c r="D1499"/>
      <c r="E1499"/>
    </row>
    <row r="1500" spans="1:5" ht="14.25">
      <c r="A1500"/>
      <c r="B1500"/>
      <c r="C1500"/>
      <c r="D1500"/>
      <c r="E1500"/>
    </row>
    <row r="1501" spans="1:5" ht="14.25">
      <c r="A1501"/>
      <c r="B1501"/>
      <c r="C1501"/>
      <c r="D1501"/>
      <c r="E1501"/>
    </row>
    <row r="1502" spans="1:5" ht="14.25">
      <c r="A1502"/>
      <c r="B1502"/>
      <c r="C1502"/>
      <c r="D1502"/>
      <c r="E1502"/>
    </row>
    <row r="1503" spans="1:5" ht="14.25">
      <c r="A1503"/>
      <c r="B1503"/>
      <c r="C1503"/>
      <c r="D1503"/>
      <c r="E1503"/>
    </row>
    <row r="1504" spans="1:5" ht="14.25">
      <c r="A1504"/>
      <c r="B1504"/>
      <c r="C1504"/>
      <c r="D1504"/>
      <c r="E1504"/>
    </row>
    <row r="1505" spans="1:5" ht="14.25">
      <c r="A1505"/>
      <c r="B1505"/>
      <c r="C1505"/>
      <c r="D1505"/>
      <c r="E1505"/>
    </row>
    <row r="1506" spans="1:5" ht="14.25">
      <c r="A1506"/>
      <c r="B1506"/>
      <c r="C1506"/>
      <c r="D1506"/>
      <c r="E1506"/>
    </row>
    <row r="1507" spans="1:5" ht="14.25">
      <c r="A1507"/>
      <c r="B1507"/>
      <c r="C1507"/>
      <c r="D1507"/>
      <c r="E1507"/>
    </row>
    <row r="1508" spans="1:5" ht="14.25">
      <c r="A1508"/>
      <c r="B1508"/>
      <c r="C1508"/>
      <c r="D1508"/>
      <c r="E1508"/>
    </row>
    <row r="1509" spans="1:5" ht="14.25">
      <c r="A1509"/>
      <c r="B1509"/>
      <c r="C1509"/>
      <c r="D1509"/>
      <c r="E1509"/>
    </row>
    <row r="1510" spans="1:5" ht="14.25">
      <c r="A1510"/>
      <c r="B1510"/>
      <c r="C1510"/>
      <c r="D1510"/>
      <c r="E1510"/>
    </row>
    <row r="1511" spans="1:5" ht="14.25">
      <c r="A1511"/>
      <c r="B1511"/>
      <c r="C1511"/>
      <c r="D1511"/>
      <c r="E1511"/>
    </row>
    <row r="1512" spans="1:5" ht="14.25">
      <c r="A1512"/>
      <c r="B1512"/>
      <c r="C1512"/>
      <c r="D1512"/>
      <c r="E1512"/>
    </row>
    <row r="1513" spans="1:5" ht="14.25">
      <c r="A1513"/>
      <c r="B1513"/>
      <c r="C1513"/>
      <c r="D1513"/>
      <c r="E1513"/>
    </row>
    <row r="1514" spans="1:5" ht="14.25">
      <c r="A1514"/>
      <c r="B1514"/>
      <c r="C1514"/>
      <c r="D1514"/>
      <c r="E1514"/>
    </row>
    <row r="1515" spans="1:5" ht="14.25">
      <c r="A1515"/>
      <c r="B1515"/>
      <c r="C1515"/>
      <c r="D1515"/>
      <c r="E1515"/>
    </row>
    <row r="1516" spans="1:5" ht="14.25">
      <c r="A1516"/>
      <c r="B1516"/>
      <c r="C1516"/>
      <c r="D1516"/>
      <c r="E1516"/>
    </row>
    <row r="1517" spans="1:5" ht="14.25">
      <c r="A1517"/>
      <c r="B1517"/>
      <c r="C1517"/>
      <c r="D1517"/>
      <c r="E1517"/>
    </row>
    <row r="1518" spans="1:5" ht="14.25">
      <c r="A1518"/>
      <c r="B1518"/>
      <c r="C1518"/>
      <c r="D1518"/>
      <c r="E1518"/>
    </row>
    <row r="1519" spans="1:5" ht="14.25">
      <c r="A1519"/>
      <c r="B1519"/>
      <c r="C1519"/>
      <c r="D1519"/>
      <c r="E1519"/>
    </row>
    <row r="1520" spans="1:5" ht="14.25">
      <c r="A1520"/>
      <c r="B1520"/>
      <c r="C1520"/>
      <c r="D1520"/>
      <c r="E1520"/>
    </row>
    <row r="1521" spans="1:5" ht="14.25">
      <c r="A1521"/>
      <c r="B1521"/>
      <c r="C1521"/>
      <c r="D1521"/>
      <c r="E1521"/>
    </row>
    <row r="1522" spans="1:5" ht="14.25">
      <c r="A1522"/>
      <c r="B1522"/>
      <c r="C1522"/>
      <c r="D1522"/>
      <c r="E1522"/>
    </row>
    <row r="1523" spans="1:5" ht="14.25">
      <c r="A1523"/>
      <c r="B1523"/>
      <c r="C1523"/>
      <c r="D1523"/>
      <c r="E1523"/>
    </row>
    <row r="1524" spans="1:5" ht="14.25">
      <c r="A1524"/>
      <c r="B1524"/>
      <c r="C1524"/>
      <c r="D1524"/>
      <c r="E1524"/>
    </row>
    <row r="1525" spans="1:5" ht="14.25">
      <c r="A1525"/>
      <c r="B1525"/>
      <c r="C1525"/>
      <c r="D1525"/>
      <c r="E1525"/>
    </row>
    <row r="1526" spans="1:5" ht="14.25">
      <c r="A1526"/>
      <c r="B1526"/>
      <c r="C1526"/>
      <c r="D1526"/>
      <c r="E1526"/>
    </row>
    <row r="1527" spans="1:5" ht="14.25">
      <c r="A1527"/>
      <c r="B1527"/>
      <c r="C1527"/>
      <c r="D1527"/>
      <c r="E1527"/>
    </row>
    <row r="1528" spans="1:5" ht="14.25">
      <c r="A1528"/>
      <c r="B1528"/>
      <c r="C1528"/>
      <c r="D1528"/>
      <c r="E1528"/>
    </row>
    <row r="1529" spans="1:5" ht="14.25">
      <c r="A1529"/>
      <c r="B1529"/>
      <c r="C1529"/>
      <c r="D1529"/>
      <c r="E1529"/>
    </row>
    <row r="1530" spans="1:5" ht="14.25">
      <c r="A1530"/>
      <c r="B1530"/>
      <c r="C1530"/>
      <c r="D1530"/>
      <c r="E1530"/>
    </row>
    <row r="1531" spans="1:5" ht="14.25">
      <c r="A1531"/>
      <c r="B1531"/>
      <c r="C1531"/>
      <c r="D1531"/>
      <c r="E1531"/>
    </row>
    <row r="1532" spans="1:5" ht="14.25">
      <c r="A1532"/>
      <c r="B1532"/>
      <c r="C1532"/>
      <c r="D1532"/>
      <c r="E1532"/>
    </row>
    <row r="1533" spans="1:5" ht="14.25">
      <c r="A1533"/>
      <c r="B1533"/>
      <c r="C1533"/>
      <c r="D1533"/>
      <c r="E1533"/>
    </row>
    <row r="1534" spans="1:5" ht="14.25">
      <c r="A1534"/>
      <c r="B1534"/>
      <c r="C1534"/>
      <c r="D1534"/>
      <c r="E1534"/>
    </row>
    <row r="1535" spans="1:5" ht="14.25">
      <c r="A1535"/>
      <c r="B1535"/>
      <c r="C1535"/>
      <c r="D1535"/>
      <c r="E1535"/>
    </row>
    <row r="1536" spans="1:5" ht="14.25">
      <c r="A1536"/>
      <c r="B1536"/>
      <c r="C1536"/>
      <c r="D1536"/>
      <c r="E1536"/>
    </row>
    <row r="1537" spans="1:5" ht="14.25">
      <c r="A1537"/>
      <c r="B1537"/>
      <c r="C1537"/>
      <c r="D1537"/>
      <c r="E1537"/>
    </row>
    <row r="1538" spans="1:5" ht="14.25">
      <c r="A1538"/>
      <c r="B1538"/>
      <c r="C1538"/>
      <c r="D1538"/>
      <c r="E1538"/>
    </row>
    <row r="1539" spans="1:5" ht="14.25">
      <c r="A1539"/>
      <c r="B1539"/>
      <c r="C1539"/>
      <c r="D1539"/>
      <c r="E1539"/>
    </row>
    <row r="1540" spans="1:5" ht="14.25">
      <c r="A1540"/>
      <c r="B1540"/>
      <c r="C1540"/>
      <c r="D1540"/>
      <c r="E1540"/>
    </row>
    <row r="1541" spans="1:5" ht="14.25">
      <c r="A1541"/>
      <c r="B1541"/>
      <c r="C1541"/>
      <c r="D1541"/>
      <c r="E1541"/>
    </row>
    <row r="1542" spans="1:5" ht="14.25">
      <c r="A1542"/>
      <c r="B1542"/>
      <c r="C1542"/>
      <c r="D1542"/>
      <c r="E1542"/>
    </row>
    <row r="1543" spans="1:5" ht="14.25">
      <c r="A1543"/>
      <c r="B1543"/>
      <c r="C1543"/>
      <c r="D1543"/>
      <c r="E1543"/>
    </row>
    <row r="1544" spans="1:5" ht="14.25">
      <c r="A1544"/>
      <c r="B1544"/>
      <c r="C1544"/>
      <c r="D1544"/>
      <c r="E1544"/>
    </row>
    <row r="1545" spans="1:5" ht="14.25">
      <c r="A1545"/>
      <c r="B1545"/>
      <c r="C1545"/>
      <c r="D1545"/>
      <c r="E1545"/>
    </row>
    <row r="1546" spans="1:5" ht="14.25">
      <c r="A1546"/>
      <c r="B1546"/>
      <c r="C1546"/>
      <c r="D1546"/>
      <c r="E1546"/>
    </row>
    <row r="1547" spans="1:5" ht="14.25">
      <c r="A1547"/>
      <c r="B1547"/>
      <c r="C1547"/>
      <c r="D1547"/>
      <c r="E1547"/>
    </row>
    <row r="1548" spans="1:5" ht="14.25">
      <c r="A1548"/>
      <c r="B1548"/>
      <c r="C1548"/>
      <c r="D1548"/>
      <c r="E1548"/>
    </row>
    <row r="1549" spans="1:5" ht="14.25">
      <c r="A1549"/>
      <c r="B1549"/>
      <c r="C1549"/>
      <c r="D1549"/>
      <c r="E1549"/>
    </row>
    <row r="1550" spans="1:5" ht="14.25">
      <c r="A1550"/>
      <c r="B1550"/>
      <c r="C1550"/>
      <c r="D1550"/>
      <c r="E1550"/>
    </row>
    <row r="1551" spans="1:5" ht="14.25">
      <c r="A1551"/>
      <c r="B1551"/>
      <c r="C1551"/>
      <c r="D1551"/>
      <c r="E1551"/>
    </row>
    <row r="1552" spans="1:5" ht="14.25">
      <c r="A1552"/>
      <c r="B1552"/>
      <c r="C1552"/>
      <c r="D1552"/>
      <c r="E1552"/>
    </row>
    <row r="1553" spans="1:5" ht="14.25">
      <c r="A1553"/>
      <c r="B1553"/>
      <c r="C1553"/>
      <c r="D1553"/>
      <c r="E1553"/>
    </row>
    <row r="1554" spans="1:5" ht="14.25">
      <c r="A1554"/>
      <c r="B1554"/>
      <c r="C1554"/>
      <c r="D1554"/>
      <c r="E1554"/>
    </row>
    <row r="1555" spans="1:5" ht="14.25">
      <c r="A1555"/>
      <c r="B1555"/>
      <c r="C1555"/>
      <c r="D1555"/>
      <c r="E1555"/>
    </row>
    <row r="1556" spans="1:5" ht="14.25">
      <c r="A1556"/>
      <c r="B1556"/>
      <c r="C1556"/>
      <c r="D1556"/>
      <c r="E1556"/>
    </row>
    <row r="1557" spans="1:5" ht="14.25">
      <c r="A1557"/>
      <c r="B1557"/>
      <c r="C1557"/>
      <c r="D1557"/>
      <c r="E1557"/>
    </row>
    <row r="1558" spans="1:5" ht="14.25">
      <c r="A1558"/>
      <c r="B1558"/>
      <c r="C1558"/>
      <c r="D1558"/>
      <c r="E1558"/>
    </row>
    <row r="1559" spans="1:5" ht="14.25">
      <c r="A1559"/>
      <c r="B1559"/>
      <c r="C1559"/>
      <c r="D1559"/>
      <c r="E1559"/>
    </row>
    <row r="1560" spans="1:5" ht="14.25">
      <c r="A1560"/>
      <c r="B1560"/>
      <c r="C1560"/>
      <c r="D1560"/>
      <c r="E1560"/>
    </row>
    <row r="1561" spans="1:5" ht="14.25">
      <c r="A1561"/>
      <c r="B1561"/>
      <c r="C1561"/>
      <c r="D1561"/>
      <c r="E1561"/>
    </row>
    <row r="1562" spans="1:5" ht="14.25">
      <c r="A1562"/>
      <c r="B1562"/>
      <c r="C1562"/>
      <c r="D1562"/>
      <c r="E1562"/>
    </row>
    <row r="1563" spans="1:5" ht="14.25">
      <c r="A1563"/>
      <c r="B1563"/>
      <c r="C1563"/>
      <c r="D1563"/>
      <c r="E1563"/>
    </row>
    <row r="1564" spans="1:5" ht="14.25">
      <c r="A1564"/>
      <c r="B1564"/>
      <c r="C1564"/>
      <c r="D1564"/>
      <c r="E1564"/>
    </row>
    <row r="1565" spans="1:5" ht="14.25">
      <c r="A1565"/>
      <c r="B1565"/>
      <c r="C1565"/>
      <c r="D1565"/>
      <c r="E1565"/>
    </row>
    <row r="1566" spans="1:5" ht="14.25">
      <c r="A1566"/>
      <c r="B1566"/>
      <c r="C1566"/>
      <c r="D1566"/>
      <c r="E1566"/>
    </row>
    <row r="1567" spans="1:5" ht="14.25">
      <c r="A1567"/>
      <c r="B1567"/>
      <c r="C1567"/>
      <c r="D1567"/>
      <c r="E1567"/>
    </row>
    <row r="1568" spans="1:5" ht="14.25">
      <c r="A1568"/>
      <c r="B1568"/>
      <c r="C1568"/>
      <c r="D1568"/>
      <c r="E1568"/>
    </row>
    <row r="1569" spans="1:5" ht="14.25">
      <c r="A1569"/>
      <c r="B1569"/>
      <c r="C1569"/>
      <c r="D1569"/>
      <c r="E1569"/>
    </row>
    <row r="1570" spans="1:5" ht="14.25">
      <c r="A1570"/>
      <c r="B1570"/>
      <c r="C1570"/>
      <c r="D1570"/>
      <c r="E1570"/>
    </row>
    <row r="1571" spans="1:5" ht="14.25">
      <c r="A1571"/>
      <c r="B1571"/>
      <c r="C1571"/>
      <c r="D1571"/>
      <c r="E1571"/>
    </row>
    <row r="1572" spans="1:5" ht="14.25">
      <c r="A1572"/>
      <c r="B1572"/>
      <c r="C1572"/>
      <c r="D1572"/>
      <c r="E1572"/>
    </row>
    <row r="1573" spans="1:5" ht="14.25">
      <c r="A1573"/>
      <c r="B1573"/>
      <c r="C1573"/>
      <c r="D1573"/>
      <c r="E1573"/>
    </row>
    <row r="1574" spans="1:5" ht="14.25">
      <c r="A1574"/>
      <c r="B1574"/>
      <c r="C1574"/>
      <c r="D1574"/>
      <c r="E1574"/>
    </row>
    <row r="1575" spans="1:5" ht="14.25">
      <c r="A1575"/>
      <c r="B1575"/>
      <c r="C1575"/>
      <c r="D1575"/>
      <c r="E1575"/>
    </row>
    <row r="1576" spans="1:5" ht="14.25">
      <c r="A1576"/>
      <c r="B1576"/>
      <c r="C1576"/>
      <c r="D1576"/>
      <c r="E1576"/>
    </row>
    <row r="1577" spans="1:5" ht="14.25">
      <c r="A1577"/>
      <c r="B1577"/>
      <c r="C1577"/>
      <c r="D1577"/>
      <c r="E1577"/>
    </row>
    <row r="1578" spans="1:5" ht="14.25">
      <c r="A1578"/>
      <c r="B1578"/>
      <c r="C1578"/>
      <c r="D1578"/>
      <c r="E1578"/>
    </row>
    <row r="1579" spans="1:5" ht="14.25">
      <c r="A1579"/>
      <c r="B1579"/>
      <c r="C1579"/>
      <c r="D1579"/>
      <c r="E1579"/>
    </row>
    <row r="1580" spans="1:5" ht="14.25">
      <c r="A1580"/>
      <c r="B1580"/>
      <c r="C1580"/>
      <c r="D1580"/>
      <c r="E1580"/>
    </row>
    <row r="1581" spans="1:5" ht="14.25">
      <c r="A1581"/>
      <c r="B1581"/>
      <c r="C1581"/>
      <c r="D1581"/>
      <c r="E1581"/>
    </row>
    <row r="1582" spans="1:5" ht="14.25">
      <c r="A1582"/>
      <c r="B1582"/>
      <c r="C1582"/>
      <c r="D1582"/>
      <c r="E1582"/>
    </row>
    <row r="1583" spans="1:5" ht="14.25">
      <c r="A1583"/>
      <c r="B1583"/>
      <c r="C1583"/>
      <c r="D1583"/>
      <c r="E1583"/>
    </row>
    <row r="1584" spans="1:5" ht="14.25">
      <c r="A1584"/>
      <c r="B1584"/>
      <c r="C1584"/>
      <c r="D1584"/>
      <c r="E1584"/>
    </row>
    <row r="1585" spans="1:5" ht="14.25">
      <c r="A1585"/>
      <c r="B1585"/>
      <c r="C1585"/>
      <c r="D1585"/>
      <c r="E1585"/>
    </row>
    <row r="1586" spans="1:5" ht="14.25">
      <c r="A1586"/>
      <c r="B1586"/>
      <c r="C1586"/>
      <c r="D1586"/>
      <c r="E1586"/>
    </row>
    <row r="1587" spans="1:5" ht="14.25">
      <c r="A1587"/>
      <c r="B1587"/>
      <c r="C1587"/>
      <c r="D1587"/>
      <c r="E1587"/>
    </row>
    <row r="1588" spans="1:5" ht="14.25">
      <c r="A1588"/>
      <c r="B1588"/>
      <c r="C1588"/>
      <c r="D1588"/>
      <c r="E1588"/>
    </row>
    <row r="1589" spans="1:5" ht="14.25">
      <c r="A1589"/>
      <c r="B1589"/>
      <c r="C1589"/>
      <c r="D1589"/>
      <c r="E1589"/>
    </row>
    <row r="1590" spans="1:5" ht="14.25">
      <c r="A1590"/>
      <c r="B1590"/>
      <c r="C1590"/>
      <c r="D1590"/>
      <c r="E1590"/>
    </row>
    <row r="1591" spans="1:5" ht="14.25">
      <c r="A1591"/>
      <c r="B1591"/>
      <c r="C1591"/>
      <c r="D1591"/>
      <c r="E1591"/>
    </row>
    <row r="1592" spans="1:5" ht="14.25">
      <c r="A1592"/>
      <c r="B1592"/>
      <c r="C1592"/>
      <c r="D1592"/>
      <c r="E1592"/>
    </row>
    <row r="1593" spans="1:5" ht="14.25">
      <c r="A1593"/>
      <c r="B1593"/>
      <c r="C1593"/>
      <c r="D1593"/>
      <c r="E1593"/>
    </row>
    <row r="1594" spans="1:5" ht="14.25">
      <c r="A1594"/>
      <c r="B1594"/>
      <c r="C1594"/>
      <c r="D1594"/>
      <c r="E1594"/>
    </row>
    <row r="1595" spans="1:5" ht="14.25">
      <c r="A1595"/>
      <c r="B1595"/>
      <c r="C1595"/>
      <c r="D1595"/>
      <c r="E1595"/>
    </row>
    <row r="1596" spans="1:5" ht="14.25">
      <c r="A1596"/>
      <c r="B1596"/>
      <c r="C1596"/>
      <c r="D1596"/>
      <c r="E1596"/>
    </row>
    <row r="1597" spans="1:5" ht="14.25">
      <c r="A1597"/>
      <c r="B1597"/>
      <c r="C1597"/>
      <c r="D1597"/>
      <c r="E1597"/>
    </row>
    <row r="1598" spans="1:5" ht="14.25">
      <c r="A1598"/>
      <c r="B1598"/>
      <c r="C1598"/>
      <c r="D1598"/>
      <c r="E1598"/>
    </row>
    <row r="1599" spans="1:5" ht="14.25">
      <c r="A1599"/>
      <c r="B1599"/>
      <c r="C1599"/>
      <c r="D1599"/>
      <c r="E1599"/>
    </row>
    <row r="1600" spans="1:5" ht="14.25">
      <c r="A1600"/>
      <c r="B1600"/>
      <c r="C1600"/>
      <c r="D1600"/>
      <c r="E1600"/>
    </row>
    <row r="1601" spans="1:5" ht="14.25">
      <c r="A1601"/>
      <c r="B1601"/>
      <c r="C1601"/>
      <c r="D1601"/>
      <c r="E1601"/>
    </row>
    <row r="1602" spans="1:5" ht="14.25">
      <c r="A1602"/>
      <c r="B1602"/>
      <c r="C1602"/>
      <c r="D1602"/>
      <c r="E1602"/>
    </row>
    <row r="1603" spans="1:5" ht="14.25">
      <c r="A1603"/>
      <c r="B1603"/>
      <c r="C1603"/>
      <c r="D1603"/>
      <c r="E1603"/>
    </row>
    <row r="1604" spans="1:5" ht="14.25">
      <c r="A1604"/>
      <c r="B1604"/>
      <c r="C1604"/>
      <c r="D1604"/>
      <c r="E1604"/>
    </row>
    <row r="1605" spans="1:5" ht="14.25">
      <c r="A1605"/>
      <c r="B1605"/>
      <c r="C1605"/>
      <c r="D1605"/>
      <c r="E1605"/>
    </row>
    <row r="1606" spans="1:5" ht="14.25">
      <c r="A1606"/>
      <c r="B1606"/>
      <c r="C1606"/>
      <c r="D1606"/>
      <c r="E1606"/>
    </row>
    <row r="1607" spans="1:5" ht="14.25">
      <c r="A1607"/>
      <c r="B1607"/>
      <c r="C1607"/>
      <c r="D1607"/>
      <c r="E1607"/>
    </row>
    <row r="1608" spans="1:5" ht="14.25">
      <c r="A1608"/>
      <c r="B1608"/>
      <c r="C1608"/>
      <c r="D1608"/>
      <c r="E1608"/>
    </row>
    <row r="1609" spans="1:5" ht="14.25">
      <c r="A1609"/>
      <c r="B1609"/>
      <c r="C1609"/>
      <c r="D1609"/>
      <c r="E1609"/>
    </row>
    <row r="1610" spans="1:5" ht="14.25">
      <c r="A1610"/>
      <c r="B1610"/>
      <c r="C1610"/>
      <c r="D1610"/>
      <c r="E1610"/>
    </row>
    <row r="1611" spans="1:5" ht="14.25">
      <c r="A1611"/>
      <c r="B1611"/>
      <c r="C1611"/>
      <c r="D1611"/>
      <c r="E1611"/>
    </row>
    <row r="1612" spans="1:5" ht="14.25">
      <c r="A1612"/>
      <c r="B1612"/>
      <c r="C1612"/>
      <c r="D1612"/>
      <c r="E1612"/>
    </row>
    <row r="1613" spans="1:5" ht="14.25">
      <c r="A1613"/>
      <c r="B1613"/>
      <c r="C1613"/>
      <c r="D1613"/>
      <c r="E1613"/>
    </row>
    <row r="1614" spans="1:5" ht="14.25">
      <c r="A1614"/>
      <c r="B1614"/>
      <c r="C1614"/>
      <c r="D1614"/>
      <c r="E1614"/>
    </row>
    <row r="1615" spans="1:5" ht="14.25">
      <c r="A1615"/>
      <c r="B1615"/>
      <c r="C1615"/>
      <c r="D1615"/>
      <c r="E1615"/>
    </row>
    <row r="1616" spans="1:5" ht="14.25">
      <c r="A1616"/>
      <c r="B1616"/>
      <c r="C1616"/>
      <c r="D1616"/>
      <c r="E1616"/>
    </row>
    <row r="1617" spans="1:5" ht="14.25">
      <c r="A1617"/>
      <c r="B1617"/>
      <c r="C1617"/>
      <c r="D1617"/>
      <c r="E1617"/>
    </row>
    <row r="1618" spans="1:5" ht="14.25">
      <c r="A1618"/>
      <c r="B1618"/>
      <c r="C1618"/>
      <c r="D1618"/>
      <c r="E1618"/>
    </row>
    <row r="1619" spans="1:5" ht="14.25">
      <c r="A1619"/>
      <c r="B1619"/>
      <c r="C1619"/>
      <c r="D1619"/>
      <c r="E1619"/>
    </row>
    <row r="1620" spans="1:5" ht="14.25">
      <c r="A1620"/>
      <c r="B1620"/>
      <c r="C1620"/>
      <c r="D1620"/>
      <c r="E1620"/>
    </row>
    <row r="1621" spans="1:5" ht="14.25">
      <c r="A1621"/>
      <c r="B1621"/>
      <c r="C1621"/>
      <c r="D1621"/>
      <c r="E1621"/>
    </row>
    <row r="1622" spans="1:5" ht="14.25">
      <c r="A1622"/>
      <c r="B1622"/>
      <c r="C1622"/>
      <c r="D1622"/>
      <c r="E1622"/>
    </row>
    <row r="1623" spans="1:5" ht="14.25">
      <c r="A1623"/>
      <c r="B1623"/>
      <c r="C1623"/>
      <c r="D1623"/>
      <c r="E1623"/>
    </row>
    <row r="1624" spans="1:5" ht="14.25">
      <c r="A1624"/>
      <c r="B1624"/>
      <c r="C1624"/>
      <c r="D1624"/>
      <c r="E1624"/>
    </row>
    <row r="1625" spans="1:5" ht="14.25">
      <c r="A1625"/>
      <c r="B1625"/>
      <c r="C1625"/>
      <c r="D1625"/>
      <c r="E1625"/>
    </row>
    <row r="1626" spans="1:5" ht="14.25">
      <c r="A1626"/>
      <c r="B1626"/>
      <c r="C1626"/>
      <c r="D1626"/>
      <c r="E1626"/>
    </row>
    <row r="1627" spans="1:5" ht="14.25">
      <c r="A1627"/>
      <c r="B1627"/>
      <c r="C1627"/>
      <c r="D1627"/>
      <c r="E1627"/>
    </row>
    <row r="1628" spans="1:5" ht="14.25">
      <c r="A1628"/>
      <c r="B1628"/>
      <c r="C1628"/>
      <c r="D1628"/>
      <c r="E1628"/>
    </row>
    <row r="1629" spans="1:5" ht="14.25">
      <c r="A1629"/>
      <c r="B1629"/>
      <c r="C1629"/>
      <c r="D1629"/>
      <c r="E1629"/>
    </row>
    <row r="1630" spans="1:5" ht="14.25">
      <c r="A1630"/>
      <c r="B1630"/>
      <c r="C1630"/>
      <c r="D1630"/>
      <c r="E1630"/>
    </row>
    <row r="1631" spans="1:5" ht="14.25">
      <c r="A1631"/>
      <c r="B1631"/>
      <c r="C1631"/>
      <c r="D1631"/>
      <c r="E1631"/>
    </row>
    <row r="1632" spans="1:5" ht="14.25">
      <c r="A1632"/>
      <c r="B1632"/>
      <c r="C1632"/>
      <c r="D1632"/>
      <c r="E1632"/>
    </row>
    <row r="1633" spans="1:5" ht="14.25">
      <c r="A1633"/>
      <c r="B1633"/>
      <c r="C1633"/>
      <c r="D1633"/>
      <c r="E1633"/>
    </row>
    <row r="1634" spans="1:5" ht="14.25">
      <c r="A1634"/>
      <c r="B1634"/>
      <c r="C1634"/>
      <c r="D1634"/>
      <c r="E1634"/>
    </row>
    <row r="1635" spans="1:5" ht="14.25">
      <c r="A1635"/>
      <c r="B1635"/>
      <c r="C1635"/>
      <c r="D1635"/>
      <c r="E1635"/>
    </row>
    <row r="1636" spans="1:5" ht="14.25">
      <c r="A1636"/>
      <c r="B1636"/>
      <c r="C1636"/>
      <c r="D1636"/>
      <c r="E1636"/>
    </row>
    <row r="1637" spans="1:5" ht="14.25">
      <c r="A1637"/>
      <c r="B1637"/>
      <c r="C1637"/>
      <c r="D1637"/>
      <c r="E1637"/>
    </row>
    <row r="1638" spans="1:5" ht="14.25">
      <c r="A1638"/>
      <c r="B1638"/>
      <c r="C1638"/>
      <c r="D1638"/>
      <c r="E1638"/>
    </row>
    <row r="1639" spans="1:5" ht="14.25">
      <c r="A1639"/>
      <c r="B1639"/>
      <c r="C1639"/>
      <c r="D1639"/>
      <c r="E1639"/>
    </row>
    <row r="1640" spans="1:5" ht="14.25">
      <c r="A1640"/>
      <c r="B1640"/>
      <c r="C1640"/>
      <c r="D1640"/>
      <c r="E1640"/>
    </row>
    <row r="1641" spans="1:5" ht="14.25">
      <c r="A1641"/>
      <c r="B1641"/>
      <c r="C1641"/>
      <c r="D1641"/>
      <c r="E1641"/>
    </row>
    <row r="1642" spans="1:5" ht="14.25">
      <c r="A1642"/>
      <c r="B1642"/>
      <c r="C1642"/>
      <c r="D1642"/>
      <c r="E1642"/>
    </row>
    <row r="1643" spans="1:5" ht="14.25">
      <c r="A1643"/>
      <c r="B1643"/>
      <c r="C1643"/>
      <c r="D1643"/>
      <c r="E1643"/>
    </row>
    <row r="1644" spans="1:5" ht="14.25">
      <c r="A1644"/>
      <c r="B1644"/>
      <c r="C1644"/>
      <c r="D1644"/>
      <c r="E1644"/>
    </row>
    <row r="1645" spans="1:5" ht="14.25">
      <c r="A1645"/>
      <c r="B1645"/>
      <c r="C1645"/>
      <c r="D1645"/>
      <c r="E1645"/>
    </row>
    <row r="1646" spans="1:5" ht="14.25">
      <c r="A1646"/>
      <c r="B1646"/>
      <c r="C1646"/>
      <c r="D1646"/>
      <c r="E1646"/>
    </row>
    <row r="1647" spans="1:5" ht="14.25">
      <c r="A1647"/>
      <c r="B1647"/>
      <c r="C1647"/>
      <c r="D1647"/>
      <c r="E1647"/>
    </row>
    <row r="1648" spans="1:5" ht="14.25">
      <c r="A1648"/>
      <c r="B1648"/>
      <c r="C1648"/>
      <c r="D1648"/>
      <c r="E1648"/>
    </row>
    <row r="1649" spans="1:5" ht="14.25">
      <c r="A1649"/>
      <c r="B1649"/>
      <c r="C1649"/>
      <c r="D1649"/>
      <c r="E1649"/>
    </row>
    <row r="1650" spans="1:5" ht="14.25">
      <c r="A1650"/>
      <c r="B1650"/>
      <c r="C1650"/>
      <c r="D1650"/>
      <c r="E1650"/>
    </row>
    <row r="1651" spans="1:5" ht="14.25">
      <c r="A1651"/>
      <c r="B1651"/>
      <c r="C1651"/>
      <c r="D1651"/>
      <c r="E1651"/>
    </row>
    <row r="1652" spans="1:5" ht="14.25">
      <c r="A1652"/>
      <c r="B1652"/>
      <c r="C1652"/>
      <c r="D1652"/>
      <c r="E1652"/>
    </row>
    <row r="1653" spans="1:5" ht="14.25">
      <c r="A1653"/>
      <c r="B1653"/>
      <c r="C1653"/>
      <c r="D1653"/>
      <c r="E1653"/>
    </row>
    <row r="1654" spans="1:5" ht="14.25">
      <c r="A1654"/>
      <c r="B1654"/>
      <c r="C1654"/>
      <c r="D1654"/>
      <c r="E1654"/>
    </row>
    <row r="1655" spans="1:5" ht="14.25">
      <c r="A1655"/>
      <c r="B1655"/>
      <c r="C1655"/>
      <c r="D1655"/>
      <c r="E1655"/>
    </row>
    <row r="1656" spans="1:5" ht="14.25">
      <c r="A1656"/>
      <c r="B1656"/>
      <c r="C1656"/>
      <c r="D1656"/>
      <c r="E1656"/>
    </row>
    <row r="1657" spans="1:5" ht="14.25">
      <c r="A1657"/>
      <c r="B1657"/>
      <c r="C1657"/>
      <c r="D1657"/>
      <c r="E1657"/>
    </row>
    <row r="1658" spans="1:5" ht="14.25">
      <c r="A1658"/>
      <c r="B1658"/>
      <c r="C1658"/>
      <c r="D1658"/>
      <c r="E1658"/>
    </row>
    <row r="1659" spans="1:5" ht="14.25">
      <c r="A1659"/>
      <c r="B1659"/>
      <c r="C1659"/>
      <c r="D1659"/>
      <c r="E1659"/>
    </row>
    <row r="1660" spans="1:5" ht="14.25">
      <c r="A1660"/>
      <c r="B1660"/>
      <c r="C1660"/>
      <c r="D1660"/>
      <c r="E1660"/>
    </row>
    <row r="1661" spans="1:5" ht="14.25">
      <c r="A1661"/>
      <c r="B1661"/>
      <c r="C1661"/>
      <c r="D1661"/>
      <c r="E1661"/>
    </row>
    <row r="1662" spans="1:5" ht="14.25">
      <c r="A1662"/>
      <c r="B1662"/>
      <c r="C1662"/>
      <c r="D1662"/>
      <c r="E1662"/>
    </row>
    <row r="1663" spans="1:5" ht="14.25">
      <c r="A1663"/>
      <c r="B1663"/>
      <c r="C1663"/>
      <c r="D1663"/>
      <c r="E1663"/>
    </row>
    <row r="1664" spans="1:5" ht="14.25">
      <c r="A1664"/>
      <c r="B1664"/>
      <c r="C1664"/>
      <c r="D1664"/>
      <c r="E1664"/>
    </row>
    <row r="1665" spans="1:5" ht="14.25">
      <c r="A1665"/>
      <c r="B1665"/>
      <c r="C1665"/>
      <c r="D1665"/>
      <c r="E1665"/>
    </row>
    <row r="1666" spans="1:5" ht="14.25">
      <c r="A1666"/>
      <c r="B1666"/>
      <c r="C1666"/>
      <c r="D1666"/>
      <c r="E1666"/>
    </row>
    <row r="1667" spans="1:5" ht="14.25">
      <c r="A1667"/>
      <c r="B1667"/>
      <c r="C1667"/>
      <c r="D1667"/>
      <c r="E1667"/>
    </row>
    <row r="1668" spans="1:5" ht="14.25">
      <c r="A1668"/>
      <c r="B1668"/>
      <c r="C1668"/>
      <c r="D1668"/>
      <c r="E1668"/>
    </row>
    <row r="1669" spans="1:5" ht="14.25">
      <c r="A1669"/>
      <c r="B1669"/>
      <c r="C1669"/>
      <c r="D1669"/>
      <c r="E1669"/>
    </row>
    <row r="1670" spans="1:5" ht="14.25">
      <c r="A1670"/>
      <c r="B1670"/>
      <c r="C1670"/>
      <c r="D1670"/>
      <c r="E1670"/>
    </row>
    <row r="1671" spans="1:5" ht="14.25">
      <c r="A1671"/>
      <c r="B1671"/>
      <c r="C1671"/>
      <c r="D1671"/>
      <c r="E1671"/>
    </row>
    <row r="1672" spans="1:5" ht="14.25">
      <c r="A1672"/>
      <c r="B1672"/>
      <c r="C1672"/>
      <c r="D1672"/>
      <c r="E1672"/>
    </row>
    <row r="1673" spans="1:5" ht="14.25">
      <c r="A1673"/>
      <c r="B1673"/>
      <c r="C1673"/>
      <c r="D1673"/>
      <c r="E1673"/>
    </row>
    <row r="1674" spans="1:5" ht="14.25">
      <c r="A1674"/>
      <c r="B1674"/>
      <c r="C1674"/>
      <c r="D1674"/>
      <c r="E1674"/>
    </row>
    <row r="1675" spans="1:5" ht="14.25">
      <c r="A1675"/>
      <c r="B1675"/>
      <c r="C1675"/>
      <c r="D1675"/>
      <c r="E1675"/>
    </row>
    <row r="1676" spans="1:5" ht="14.25">
      <c r="A1676"/>
      <c r="B1676"/>
      <c r="C1676"/>
      <c r="D1676"/>
      <c r="E1676"/>
    </row>
    <row r="1677" spans="1:5" ht="14.25">
      <c r="A1677"/>
      <c r="B1677"/>
      <c r="C1677"/>
      <c r="D1677"/>
      <c r="E1677"/>
    </row>
    <row r="1678" spans="1:5" ht="14.25">
      <c r="A1678"/>
      <c r="B1678"/>
      <c r="C1678"/>
      <c r="D1678"/>
      <c r="E1678"/>
    </row>
    <row r="1679" spans="1:5" ht="14.25">
      <c r="A1679"/>
      <c r="B1679"/>
      <c r="C1679"/>
      <c r="D1679"/>
      <c r="E1679"/>
    </row>
    <row r="1680" spans="1:5" ht="14.25">
      <c r="A1680"/>
      <c r="B1680"/>
      <c r="C1680"/>
      <c r="D1680"/>
      <c r="E1680"/>
    </row>
    <row r="1681" spans="1:5" ht="14.25">
      <c r="A1681"/>
      <c r="B1681"/>
      <c r="C1681"/>
      <c r="D1681"/>
      <c r="E1681"/>
    </row>
    <row r="1682" spans="1:5" ht="14.25">
      <c r="A1682"/>
      <c r="B1682"/>
      <c r="C1682"/>
      <c r="D1682"/>
      <c r="E1682"/>
    </row>
    <row r="1683" spans="1:5" ht="14.25">
      <c r="A1683"/>
      <c r="B1683"/>
      <c r="C1683"/>
      <c r="D1683"/>
      <c r="E1683"/>
    </row>
    <row r="1684" spans="1:5" ht="14.25">
      <c r="A1684"/>
      <c r="B1684"/>
      <c r="C1684"/>
      <c r="D1684"/>
      <c r="E1684"/>
    </row>
    <row r="1685" spans="1:5" ht="14.25">
      <c r="A1685"/>
      <c r="B1685"/>
      <c r="C1685"/>
      <c r="D1685"/>
      <c r="E1685"/>
    </row>
    <row r="1686" spans="1:5" ht="14.25">
      <c r="A1686"/>
      <c r="B1686"/>
      <c r="C1686"/>
      <c r="D1686"/>
      <c r="E1686"/>
    </row>
    <row r="1687" spans="1:5" ht="14.25">
      <c r="A1687"/>
      <c r="B1687"/>
      <c r="C1687"/>
      <c r="D1687"/>
      <c r="E1687"/>
    </row>
    <row r="1688" spans="1:5" ht="14.25">
      <c r="A1688"/>
      <c r="B1688"/>
      <c r="C1688"/>
      <c r="D1688"/>
      <c r="E1688"/>
    </row>
    <row r="1689" spans="1:5" ht="14.25">
      <c r="A1689"/>
      <c r="B1689"/>
      <c r="C1689"/>
      <c r="D1689"/>
      <c r="E1689"/>
    </row>
    <row r="1690" spans="1:5" ht="14.25">
      <c r="A1690"/>
      <c r="B1690"/>
      <c r="C1690"/>
      <c r="D1690"/>
      <c r="E1690"/>
    </row>
    <row r="1691" spans="1:5" ht="14.25">
      <c r="A1691"/>
      <c r="B1691"/>
      <c r="C1691"/>
      <c r="D1691"/>
      <c r="E1691"/>
    </row>
    <row r="1692" spans="1:5" ht="14.25">
      <c r="A1692"/>
      <c r="B1692"/>
      <c r="C1692"/>
      <c r="D1692"/>
      <c r="E1692"/>
    </row>
    <row r="1693" spans="1:5" ht="14.25">
      <c r="A1693"/>
      <c r="B1693"/>
      <c r="C1693"/>
      <c r="D1693"/>
      <c r="E1693"/>
    </row>
    <row r="1694" spans="1:5" ht="14.25">
      <c r="A1694"/>
      <c r="B1694"/>
      <c r="C1694"/>
      <c r="D1694"/>
      <c r="E1694"/>
    </row>
    <row r="1695" spans="1:5" ht="14.25">
      <c r="A1695"/>
      <c r="B1695"/>
      <c r="C1695"/>
      <c r="D1695"/>
      <c r="E1695"/>
    </row>
    <row r="1696" spans="1:5" ht="14.25">
      <c r="A1696"/>
      <c r="B1696"/>
      <c r="C1696"/>
      <c r="D1696"/>
      <c r="E1696"/>
    </row>
    <row r="1697" spans="1:5" ht="14.25">
      <c r="A1697"/>
      <c r="B1697"/>
      <c r="C1697"/>
      <c r="D1697"/>
      <c r="E1697"/>
    </row>
    <row r="1698" spans="1:5" ht="14.25">
      <c r="A1698"/>
      <c r="B1698"/>
      <c r="C1698"/>
      <c r="D1698"/>
      <c r="E1698"/>
    </row>
    <row r="1699" spans="1:5" ht="14.25">
      <c r="A1699"/>
      <c r="B1699"/>
      <c r="C1699"/>
      <c r="D1699"/>
      <c r="E1699"/>
    </row>
    <row r="1700" spans="1:5" ht="14.25">
      <c r="A1700"/>
      <c r="B1700"/>
      <c r="C1700"/>
      <c r="D1700"/>
      <c r="E1700"/>
    </row>
    <row r="1701" spans="1:5" ht="14.25">
      <c r="A1701"/>
      <c r="B1701"/>
      <c r="C1701"/>
      <c r="D1701"/>
      <c r="E1701"/>
    </row>
    <row r="1702" spans="1:5" ht="14.25">
      <c r="A1702"/>
      <c r="B1702"/>
      <c r="C1702"/>
      <c r="D1702"/>
      <c r="E1702"/>
    </row>
    <row r="1703" spans="1:5" ht="14.25">
      <c r="A1703"/>
      <c r="B1703"/>
      <c r="C1703"/>
      <c r="D1703"/>
      <c r="E1703"/>
    </row>
    <row r="1704" spans="1:5" ht="14.25">
      <c r="A1704"/>
      <c r="B1704"/>
      <c r="C1704"/>
      <c r="D1704"/>
      <c r="E1704"/>
    </row>
    <row r="1705" spans="1:5" ht="14.25">
      <c r="A1705"/>
      <c r="B1705"/>
      <c r="C1705"/>
      <c r="D1705"/>
      <c r="E1705"/>
    </row>
    <row r="1706" spans="1:5" ht="14.25">
      <c r="A1706"/>
      <c r="B1706"/>
      <c r="C1706"/>
      <c r="D1706"/>
      <c r="E1706"/>
    </row>
    <row r="1707" spans="1:5" ht="14.25">
      <c r="A1707"/>
      <c r="B1707"/>
      <c r="C1707"/>
      <c r="D1707"/>
      <c r="E1707"/>
    </row>
    <row r="1708" spans="1:5" ht="14.25">
      <c r="A1708"/>
      <c r="B1708"/>
      <c r="C1708"/>
      <c r="D1708"/>
      <c r="E1708"/>
    </row>
    <row r="1709" spans="1:5" ht="14.25">
      <c r="A1709"/>
      <c r="B1709"/>
      <c r="C1709"/>
      <c r="D1709"/>
      <c r="E1709"/>
    </row>
    <row r="1710" spans="1:5" ht="14.25">
      <c r="A1710"/>
      <c r="B1710"/>
      <c r="C1710"/>
      <c r="D1710"/>
      <c r="E1710"/>
    </row>
    <row r="1711" spans="1:5" ht="14.25">
      <c r="A1711"/>
      <c r="B1711"/>
      <c r="C1711"/>
      <c r="D1711"/>
      <c r="E1711"/>
    </row>
    <row r="1712" spans="1:5" ht="14.25">
      <c r="A1712"/>
      <c r="B1712"/>
      <c r="C1712"/>
      <c r="D1712"/>
      <c r="E1712"/>
    </row>
    <row r="1713" spans="1:5" ht="14.25">
      <c r="A1713"/>
      <c r="B1713"/>
      <c r="C1713"/>
      <c r="D1713"/>
      <c r="E1713"/>
    </row>
    <row r="1714" spans="1:5" ht="14.25">
      <c r="A1714"/>
      <c r="B1714"/>
      <c r="C1714"/>
      <c r="D1714"/>
      <c r="E1714"/>
    </row>
    <row r="1715" spans="1:5" ht="14.25">
      <c r="A1715"/>
      <c r="B1715"/>
      <c r="C1715"/>
      <c r="D1715"/>
      <c r="E1715"/>
    </row>
    <row r="1716" spans="1:5" ht="14.25">
      <c r="A1716"/>
      <c r="B1716"/>
      <c r="C1716"/>
      <c r="D1716"/>
      <c r="E1716"/>
    </row>
    <row r="1717" spans="1:5" ht="14.25">
      <c r="A1717"/>
      <c r="B1717"/>
      <c r="C1717"/>
      <c r="D1717"/>
      <c r="E1717"/>
    </row>
    <row r="1718" spans="1:5" ht="14.25">
      <c r="A1718"/>
      <c r="B1718"/>
      <c r="C1718"/>
      <c r="D1718"/>
      <c r="E1718"/>
    </row>
    <row r="1719" spans="1:5" ht="14.25">
      <c r="A1719"/>
      <c r="B1719"/>
      <c r="C1719"/>
      <c r="D1719"/>
      <c r="E1719"/>
    </row>
    <row r="1720" spans="1:5" ht="14.25">
      <c r="A1720"/>
      <c r="B1720"/>
      <c r="C1720"/>
      <c r="D1720"/>
      <c r="E1720"/>
    </row>
    <row r="1721" spans="1:5" ht="14.25">
      <c r="A1721"/>
      <c r="B1721"/>
      <c r="C1721"/>
      <c r="D1721"/>
      <c r="E1721"/>
    </row>
    <row r="1722" spans="1:5" ht="14.25">
      <c r="A1722"/>
      <c r="B1722"/>
      <c r="C1722"/>
      <c r="D1722"/>
      <c r="E1722"/>
    </row>
    <row r="1723" spans="1:5" ht="14.25">
      <c r="A1723"/>
      <c r="B1723"/>
      <c r="C1723"/>
      <c r="D1723"/>
      <c r="E1723"/>
    </row>
    <row r="1724" spans="1:5" ht="14.25">
      <c r="A1724"/>
      <c r="B1724"/>
      <c r="C1724"/>
      <c r="D1724"/>
      <c r="E1724"/>
    </row>
    <row r="1725" spans="1:5" ht="14.25">
      <c r="A1725"/>
      <c r="B1725"/>
      <c r="C1725"/>
      <c r="D1725"/>
      <c r="E1725"/>
    </row>
    <row r="1726" spans="1:5" ht="14.25">
      <c r="A1726"/>
      <c r="B1726"/>
      <c r="C1726"/>
      <c r="D1726"/>
      <c r="E1726"/>
    </row>
    <row r="1727" spans="1:5" ht="14.25">
      <c r="A1727"/>
      <c r="B1727"/>
      <c r="C1727"/>
      <c r="D1727"/>
      <c r="E1727"/>
    </row>
    <row r="1728" spans="1:5" ht="14.25">
      <c r="A1728"/>
      <c r="B1728"/>
      <c r="C1728"/>
      <c r="D1728"/>
      <c r="E1728"/>
    </row>
    <row r="1729" spans="1:5" ht="14.25">
      <c r="A1729"/>
      <c r="B1729"/>
      <c r="C1729"/>
      <c r="D1729"/>
      <c r="E1729"/>
    </row>
    <row r="1730" spans="1:5" ht="14.25">
      <c r="A1730"/>
      <c r="B1730"/>
      <c r="C1730"/>
      <c r="D1730"/>
      <c r="E1730"/>
    </row>
    <row r="1731" spans="1:5" ht="14.25">
      <c r="A1731"/>
      <c r="B1731"/>
      <c r="C1731"/>
      <c r="D1731"/>
      <c r="E1731"/>
    </row>
    <row r="1732" spans="1:5" ht="14.25">
      <c r="A1732"/>
      <c r="B1732"/>
      <c r="C1732"/>
      <c r="D1732"/>
      <c r="E1732"/>
    </row>
    <row r="1733" spans="1:5" ht="14.25">
      <c r="A1733"/>
      <c r="B1733"/>
      <c r="C1733"/>
      <c r="D1733"/>
      <c r="E1733"/>
    </row>
    <row r="1734" spans="1:5" ht="14.25">
      <c r="A1734"/>
      <c r="B1734"/>
      <c r="C1734"/>
      <c r="D1734"/>
      <c r="E1734"/>
    </row>
    <row r="1735" spans="1:5" ht="14.25">
      <c r="A1735"/>
      <c r="B1735"/>
      <c r="C1735"/>
      <c r="D1735"/>
      <c r="E1735"/>
    </row>
    <row r="1736" spans="1:5" ht="14.25">
      <c r="A1736"/>
      <c r="B1736"/>
      <c r="C1736"/>
      <c r="D1736"/>
      <c r="E1736"/>
    </row>
    <row r="1737" spans="1:5" ht="14.25">
      <c r="A1737"/>
      <c r="B1737"/>
      <c r="C1737"/>
      <c r="D1737"/>
      <c r="E1737"/>
    </row>
    <row r="1738" spans="1:5" ht="14.25">
      <c r="A1738"/>
      <c r="B1738"/>
      <c r="C1738"/>
      <c r="D1738"/>
      <c r="E1738"/>
    </row>
    <row r="1739" spans="1:5" ht="14.25">
      <c r="A1739"/>
      <c r="B1739"/>
      <c r="C1739"/>
      <c r="D1739"/>
      <c r="E1739"/>
    </row>
    <row r="1740" spans="1:5" ht="14.25">
      <c r="A1740"/>
      <c r="B1740"/>
      <c r="C1740"/>
      <c r="D1740"/>
      <c r="E1740"/>
    </row>
    <row r="1741" spans="1:5" ht="14.25">
      <c r="A1741"/>
      <c r="B1741"/>
      <c r="C1741"/>
      <c r="D1741"/>
      <c r="E1741"/>
    </row>
    <row r="1742" spans="1:5" ht="14.25">
      <c r="A1742"/>
      <c r="B1742"/>
      <c r="C1742"/>
      <c r="D1742"/>
      <c r="E1742"/>
    </row>
    <row r="1743" spans="1:5" ht="14.25">
      <c r="A1743"/>
      <c r="B1743"/>
      <c r="C1743"/>
      <c r="D1743"/>
      <c r="E1743"/>
    </row>
    <row r="1744" spans="1:5" ht="14.25">
      <c r="A1744"/>
      <c r="B1744"/>
      <c r="C1744"/>
      <c r="D1744"/>
      <c r="E1744"/>
    </row>
    <row r="1745" spans="1:5" ht="14.25">
      <c r="A1745"/>
      <c r="B1745"/>
      <c r="C1745"/>
      <c r="D1745"/>
      <c r="E1745"/>
    </row>
    <row r="1746" spans="1:5" ht="14.25">
      <c r="A1746"/>
      <c r="B1746"/>
      <c r="C1746"/>
      <c r="D1746"/>
      <c r="E1746"/>
    </row>
    <row r="1747" spans="1:5" ht="14.25">
      <c r="A1747"/>
      <c r="B1747"/>
      <c r="C1747"/>
      <c r="D1747"/>
      <c r="E1747"/>
    </row>
    <row r="1748" spans="1:5" ht="14.25">
      <c r="A1748"/>
      <c r="B1748"/>
      <c r="C1748"/>
      <c r="D1748"/>
      <c r="E1748"/>
    </row>
    <row r="1749" spans="1:5" ht="14.25">
      <c r="A1749"/>
      <c r="B1749"/>
      <c r="C1749"/>
      <c r="D1749"/>
      <c r="E1749"/>
    </row>
    <row r="1750" spans="1:5" ht="14.25">
      <c r="A1750"/>
      <c r="B1750"/>
      <c r="C1750"/>
      <c r="D1750"/>
      <c r="E1750"/>
    </row>
    <row r="1751" spans="1:5" ht="14.25">
      <c r="A1751"/>
      <c r="B1751"/>
      <c r="C1751"/>
      <c r="D1751"/>
      <c r="E1751"/>
    </row>
    <row r="1752" spans="1:5" ht="14.25">
      <c r="A1752"/>
      <c r="B1752"/>
      <c r="C1752"/>
      <c r="D1752"/>
      <c r="E1752"/>
    </row>
    <row r="1753" spans="1:5" ht="14.25">
      <c r="A1753"/>
      <c r="B1753"/>
      <c r="C1753"/>
      <c r="D1753"/>
      <c r="E1753"/>
    </row>
    <row r="1754" spans="1:5" ht="14.25">
      <c r="A1754"/>
      <c r="B1754"/>
      <c r="C1754"/>
      <c r="D1754"/>
      <c r="E1754"/>
    </row>
    <row r="1755" spans="1:5" ht="14.25">
      <c r="A1755"/>
      <c r="B1755"/>
      <c r="C1755"/>
      <c r="D1755"/>
      <c r="E1755"/>
    </row>
    <row r="1756" spans="1:5" ht="14.25">
      <c r="A1756"/>
      <c r="B1756"/>
      <c r="C1756"/>
      <c r="D1756"/>
      <c r="E1756"/>
    </row>
    <row r="1757" spans="1:5" ht="14.25">
      <c r="A1757"/>
      <c r="B1757"/>
      <c r="C1757"/>
      <c r="D1757"/>
      <c r="E1757"/>
    </row>
    <row r="1758" spans="1:5" ht="14.25">
      <c r="A1758"/>
      <c r="B1758"/>
      <c r="C1758"/>
      <c r="D1758"/>
      <c r="E1758"/>
    </row>
    <row r="1759" spans="1:5" ht="14.25">
      <c r="A1759"/>
      <c r="B1759"/>
      <c r="C1759"/>
      <c r="D1759"/>
      <c r="E1759"/>
    </row>
    <row r="1760" spans="1:5" ht="14.25">
      <c r="A1760"/>
      <c r="B1760"/>
      <c r="C1760"/>
      <c r="D1760"/>
      <c r="E1760"/>
    </row>
    <row r="1761" spans="1:5" ht="14.25">
      <c r="A1761"/>
      <c r="B1761"/>
      <c r="C1761"/>
      <c r="D1761"/>
      <c r="E1761"/>
    </row>
    <row r="1762" spans="1:5" ht="14.25">
      <c r="A1762"/>
      <c r="B1762"/>
      <c r="C1762"/>
      <c r="D1762"/>
      <c r="E1762"/>
    </row>
    <row r="1763" spans="1:5" ht="14.25">
      <c r="A1763"/>
      <c r="B1763"/>
      <c r="C1763"/>
      <c r="D1763"/>
      <c r="E1763"/>
    </row>
    <row r="1764" spans="1:5" ht="14.25">
      <c r="A1764"/>
      <c r="B1764"/>
      <c r="C1764"/>
      <c r="D1764"/>
      <c r="E1764"/>
    </row>
    <row r="1765" spans="1:5" ht="14.25">
      <c r="A1765"/>
      <c r="B1765"/>
      <c r="C1765"/>
      <c r="D1765"/>
      <c r="E1765"/>
    </row>
    <row r="1766" spans="1:5" ht="14.25">
      <c r="A1766"/>
      <c r="B1766"/>
      <c r="C1766"/>
      <c r="D1766"/>
      <c r="E1766"/>
    </row>
    <row r="1767" spans="1:5" ht="14.25">
      <c r="A1767"/>
      <c r="B1767"/>
      <c r="C1767"/>
      <c r="D1767"/>
      <c r="E1767"/>
    </row>
    <row r="1768" spans="1:5" ht="14.25">
      <c r="A1768"/>
      <c r="B1768"/>
      <c r="C1768"/>
      <c r="D1768"/>
      <c r="E1768"/>
    </row>
    <row r="1769" spans="1:5" ht="14.25">
      <c r="A1769"/>
      <c r="B1769"/>
      <c r="C1769"/>
      <c r="D1769"/>
      <c r="E1769"/>
    </row>
    <row r="1770" spans="1:5" ht="14.25">
      <c r="A1770"/>
      <c r="B1770"/>
      <c r="C1770"/>
      <c r="D1770"/>
      <c r="E1770"/>
    </row>
    <row r="1771" spans="1:5" ht="14.25">
      <c r="A1771"/>
      <c r="B1771"/>
      <c r="C1771"/>
      <c r="D1771"/>
      <c r="E1771"/>
    </row>
    <row r="1772" spans="1:5" ht="14.25">
      <c r="A1772"/>
      <c r="B1772"/>
      <c r="C1772"/>
      <c r="D1772"/>
      <c r="E1772"/>
    </row>
    <row r="1773" spans="1:5" ht="14.25">
      <c r="A1773"/>
      <c r="B1773"/>
      <c r="C1773"/>
      <c r="D1773"/>
      <c r="E1773"/>
    </row>
    <row r="1774" spans="1:5" ht="14.25">
      <c r="A1774"/>
      <c r="B1774"/>
      <c r="C1774"/>
      <c r="D1774"/>
      <c r="E1774"/>
    </row>
    <row r="1775" spans="1:5" ht="14.25">
      <c r="A1775"/>
      <c r="B1775"/>
      <c r="C1775"/>
      <c r="D1775"/>
      <c r="E1775"/>
    </row>
    <row r="1776" spans="1:5" ht="14.25">
      <c r="A1776"/>
      <c r="B1776"/>
      <c r="C1776"/>
      <c r="D1776"/>
      <c r="E1776"/>
    </row>
    <row r="1777" spans="1:5" ht="14.25">
      <c r="A1777"/>
      <c r="B1777"/>
      <c r="C1777"/>
      <c r="D1777"/>
      <c r="E1777"/>
    </row>
    <row r="1778" spans="1:5" ht="14.25">
      <c r="A1778"/>
      <c r="B1778"/>
      <c r="C1778"/>
      <c r="D1778"/>
      <c r="E1778"/>
    </row>
    <row r="1779" spans="1:5" ht="14.25">
      <c r="A1779"/>
      <c r="B1779"/>
      <c r="C1779"/>
      <c r="D1779"/>
      <c r="E1779"/>
    </row>
    <row r="1780" spans="1:5" ht="14.25">
      <c r="A1780"/>
      <c r="B1780"/>
      <c r="C1780"/>
      <c r="D1780"/>
      <c r="E1780"/>
    </row>
    <row r="1781" spans="1:5" ht="14.25">
      <c r="A1781"/>
      <c r="B1781"/>
      <c r="C1781"/>
      <c r="D1781"/>
      <c r="E1781"/>
    </row>
    <row r="1782" spans="1:5" ht="14.25">
      <c r="A1782"/>
      <c r="B1782"/>
      <c r="C1782"/>
      <c r="D1782"/>
      <c r="E1782"/>
    </row>
    <row r="1783" spans="1:5" ht="14.25">
      <c r="A1783"/>
      <c r="B1783"/>
      <c r="C1783"/>
      <c r="D1783"/>
      <c r="E1783"/>
    </row>
    <row r="1784" spans="1:5" ht="14.25">
      <c r="A1784"/>
      <c r="B1784"/>
      <c r="C1784"/>
      <c r="D1784"/>
      <c r="E1784"/>
    </row>
    <row r="1785" spans="1:5" ht="14.25">
      <c r="A1785"/>
      <c r="B1785"/>
      <c r="C1785"/>
      <c r="D1785"/>
      <c r="E1785"/>
    </row>
    <row r="1786" spans="1:5" ht="14.25">
      <c r="A1786"/>
      <c r="B1786"/>
      <c r="C1786"/>
      <c r="D1786"/>
      <c r="E1786"/>
    </row>
    <row r="1787" spans="1:5" ht="14.25">
      <c r="A1787"/>
      <c r="B1787"/>
      <c r="C1787"/>
      <c r="D1787"/>
      <c r="E1787"/>
    </row>
    <row r="1788" spans="1:5" ht="14.25">
      <c r="A1788"/>
      <c r="B1788"/>
      <c r="C1788"/>
      <c r="D1788"/>
      <c r="E1788"/>
    </row>
    <row r="1789" spans="1:5" ht="14.25">
      <c r="A1789"/>
      <c r="B1789"/>
      <c r="C1789"/>
      <c r="D1789"/>
      <c r="E1789"/>
    </row>
    <row r="1790" spans="1:5" ht="14.25">
      <c r="A1790"/>
      <c r="B1790"/>
      <c r="C1790"/>
      <c r="D1790"/>
      <c r="E1790"/>
    </row>
    <row r="1791" spans="1:5" ht="14.25">
      <c r="A1791"/>
      <c r="B1791"/>
      <c r="C1791"/>
      <c r="D1791"/>
      <c r="E1791"/>
    </row>
    <row r="1792" spans="1:5" ht="14.25">
      <c r="A1792"/>
      <c r="B1792"/>
      <c r="C1792"/>
      <c r="D1792"/>
      <c r="E1792"/>
    </row>
    <row r="1793" spans="1:5" ht="14.25">
      <c r="A1793"/>
      <c r="B1793"/>
      <c r="C1793"/>
      <c r="D1793"/>
      <c r="E1793"/>
    </row>
    <row r="1794" spans="1:5" ht="14.25">
      <c r="A1794"/>
      <c r="B1794"/>
      <c r="C1794"/>
      <c r="D1794"/>
      <c r="E1794"/>
    </row>
    <row r="1795" spans="1:5" ht="14.25">
      <c r="A1795"/>
      <c r="B1795"/>
      <c r="C1795"/>
      <c r="D1795"/>
      <c r="E1795"/>
    </row>
    <row r="1796" spans="1:5" ht="14.25">
      <c r="A1796"/>
      <c r="B1796"/>
      <c r="C1796"/>
      <c r="D1796"/>
      <c r="E1796"/>
    </row>
    <row r="1797" spans="1:5" ht="14.25">
      <c r="A1797"/>
      <c r="B1797"/>
      <c r="C1797"/>
      <c r="D1797"/>
      <c r="E1797"/>
    </row>
    <row r="1798" spans="1:5" ht="14.25">
      <c r="A1798"/>
      <c r="B1798"/>
      <c r="C1798"/>
      <c r="D1798"/>
      <c r="E1798"/>
    </row>
    <row r="1799" spans="1:5" ht="14.25">
      <c r="A1799"/>
      <c r="B1799"/>
      <c r="C1799"/>
      <c r="D1799"/>
      <c r="E1799"/>
    </row>
    <row r="1800" spans="1:5" ht="14.25">
      <c r="A1800"/>
      <c r="B1800"/>
      <c r="C1800"/>
      <c r="D1800"/>
      <c r="E1800"/>
    </row>
    <row r="1801" spans="1:5" ht="14.25">
      <c r="A1801"/>
      <c r="B1801"/>
      <c r="C1801"/>
      <c r="D1801"/>
      <c r="E1801"/>
    </row>
    <row r="1802" spans="1:5" ht="14.25">
      <c r="A1802"/>
      <c r="B1802"/>
      <c r="C1802"/>
      <c r="D1802"/>
      <c r="E1802"/>
    </row>
    <row r="1803" spans="1:5" ht="14.25">
      <c r="A1803"/>
      <c r="B1803"/>
      <c r="C1803"/>
      <c r="D1803"/>
      <c r="E1803"/>
    </row>
    <row r="1804" spans="1:5" ht="14.25">
      <c r="A1804"/>
      <c r="B1804"/>
      <c r="C1804"/>
      <c r="D1804"/>
      <c r="E1804"/>
    </row>
    <row r="1805" spans="1:5" ht="14.25">
      <c r="A1805"/>
      <c r="B1805"/>
      <c r="C1805"/>
      <c r="D1805"/>
      <c r="E1805"/>
    </row>
    <row r="1806" spans="1:5" ht="14.25">
      <c r="A1806"/>
      <c r="B1806"/>
      <c r="C1806"/>
      <c r="D1806"/>
      <c r="E1806"/>
    </row>
    <row r="1807" spans="1:5" ht="14.25">
      <c r="A1807"/>
      <c r="B1807"/>
      <c r="C1807"/>
      <c r="D1807"/>
      <c r="E1807"/>
    </row>
    <row r="1808" spans="1:5" ht="14.25">
      <c r="A1808"/>
      <c r="B1808"/>
      <c r="C1808"/>
      <c r="D1808"/>
      <c r="E1808"/>
    </row>
    <row r="1809" spans="1:5" ht="14.25">
      <c r="A1809"/>
      <c r="B1809"/>
      <c r="C1809"/>
      <c r="D1809"/>
      <c r="E1809"/>
    </row>
    <row r="1810" spans="1:5" ht="14.25">
      <c r="A1810"/>
      <c r="B1810"/>
      <c r="C1810"/>
      <c r="D1810"/>
      <c r="E1810"/>
    </row>
    <row r="1811" spans="1:5" ht="14.25">
      <c r="A1811"/>
      <c r="B1811"/>
      <c r="C1811"/>
      <c r="D1811"/>
      <c r="E1811"/>
    </row>
    <row r="1812" spans="1:5" ht="14.25">
      <c r="A1812"/>
      <c r="B1812"/>
      <c r="C1812"/>
      <c r="D1812"/>
      <c r="E1812"/>
    </row>
    <row r="1813" spans="1:5" ht="14.25">
      <c r="A1813"/>
      <c r="B1813"/>
      <c r="C1813"/>
      <c r="D1813"/>
      <c r="E1813"/>
    </row>
    <row r="1814" spans="1:5" ht="14.25">
      <c r="A1814"/>
      <c r="B1814"/>
      <c r="C1814"/>
      <c r="D1814"/>
      <c r="E1814"/>
    </row>
    <row r="1815" spans="1:5" ht="14.25">
      <c r="A1815"/>
      <c r="B1815"/>
      <c r="C1815"/>
      <c r="D1815"/>
      <c r="E1815"/>
    </row>
    <row r="1816" spans="1:5" ht="14.25">
      <c r="A1816"/>
      <c r="B1816"/>
      <c r="C1816"/>
      <c r="D1816"/>
      <c r="E1816"/>
    </row>
    <row r="1817" spans="1:5" ht="14.25">
      <c r="A1817"/>
      <c r="B1817"/>
      <c r="C1817"/>
      <c r="D1817"/>
      <c r="E1817"/>
    </row>
    <row r="1818" spans="1:5" ht="14.25">
      <c r="A1818"/>
      <c r="B1818"/>
      <c r="C1818"/>
      <c r="D1818"/>
      <c r="E1818"/>
    </row>
    <row r="1819" spans="1:5" ht="14.25">
      <c r="A1819"/>
      <c r="B1819"/>
      <c r="C1819"/>
      <c r="D1819"/>
      <c r="E1819"/>
    </row>
    <row r="1820" spans="1:5" ht="14.25">
      <c r="A1820"/>
      <c r="B1820"/>
      <c r="C1820"/>
      <c r="D1820"/>
      <c r="E1820"/>
    </row>
    <row r="1821" spans="1:5" ht="14.25">
      <c r="A1821"/>
      <c r="B1821"/>
      <c r="C1821"/>
      <c r="D1821"/>
      <c r="E1821"/>
    </row>
    <row r="1822" spans="1:5" ht="14.25">
      <c r="A1822"/>
      <c r="B1822"/>
      <c r="C1822"/>
      <c r="D1822"/>
      <c r="E1822"/>
    </row>
    <row r="1823" spans="1:5" ht="14.25">
      <c r="A1823"/>
      <c r="B1823"/>
      <c r="C1823"/>
      <c r="D1823"/>
      <c r="E1823"/>
    </row>
    <row r="1824" spans="1:5" ht="14.25">
      <c r="A1824"/>
      <c r="B1824"/>
      <c r="C1824"/>
      <c r="D1824"/>
      <c r="E1824"/>
    </row>
    <row r="1825" spans="1:5" ht="14.25">
      <c r="A1825"/>
      <c r="B1825"/>
      <c r="C1825"/>
      <c r="D1825"/>
      <c r="E1825"/>
    </row>
    <row r="1826" spans="1:5" ht="14.25">
      <c r="A1826"/>
      <c r="B1826"/>
      <c r="C1826"/>
      <c r="D1826"/>
      <c r="E1826"/>
    </row>
    <row r="1827" spans="1:5" ht="14.25">
      <c r="A1827"/>
      <c r="B1827"/>
      <c r="C1827"/>
      <c r="D1827"/>
      <c r="E1827"/>
    </row>
    <row r="1828" spans="1:5" ht="14.25">
      <c r="A1828"/>
      <c r="B1828"/>
      <c r="C1828"/>
      <c r="D1828"/>
      <c r="E1828"/>
    </row>
    <row r="1829" spans="1:5" ht="14.25">
      <c r="A1829"/>
      <c r="B1829"/>
      <c r="C1829"/>
      <c r="D1829"/>
      <c r="E1829"/>
    </row>
    <row r="1830" spans="1:5" ht="14.25">
      <c r="A1830"/>
      <c r="B1830"/>
      <c r="C1830"/>
      <c r="D1830"/>
      <c r="E1830"/>
    </row>
    <row r="1831" spans="1:5" ht="14.25">
      <c r="A1831"/>
      <c r="B1831"/>
      <c r="C1831"/>
      <c r="D1831"/>
      <c r="E1831"/>
    </row>
    <row r="1832" spans="1:5" ht="14.25">
      <c r="A1832"/>
      <c r="B1832"/>
      <c r="C1832"/>
      <c r="D1832"/>
      <c r="E1832"/>
    </row>
    <row r="1833" spans="1:5" ht="14.25">
      <c r="A1833"/>
      <c r="B1833"/>
      <c r="C1833"/>
      <c r="D1833"/>
      <c r="E1833"/>
    </row>
    <row r="1834" spans="1:5" ht="14.25">
      <c r="A1834"/>
      <c r="B1834"/>
      <c r="C1834"/>
      <c r="D1834"/>
      <c r="E1834"/>
    </row>
    <row r="1835" spans="1:5" ht="14.25">
      <c r="A1835"/>
      <c r="B1835"/>
      <c r="C1835"/>
      <c r="D1835"/>
      <c r="E1835"/>
    </row>
    <row r="1836" spans="1:5" ht="14.25">
      <c r="A1836"/>
      <c r="B1836"/>
      <c r="C1836"/>
      <c r="D1836"/>
      <c r="E1836"/>
    </row>
    <row r="1837" spans="1:5" ht="14.25">
      <c r="A1837"/>
      <c r="B1837"/>
      <c r="C1837"/>
      <c r="D1837"/>
      <c r="E1837"/>
    </row>
    <row r="1838" spans="1:5" ht="14.25">
      <c r="A1838"/>
      <c r="B1838"/>
      <c r="C1838"/>
      <c r="D1838"/>
      <c r="E1838"/>
    </row>
    <row r="1839" spans="1:5" ht="14.25">
      <c r="A1839"/>
      <c r="B1839"/>
      <c r="C1839"/>
      <c r="D1839"/>
      <c r="E1839"/>
    </row>
    <row r="1840" spans="1:5" ht="14.25">
      <c r="A1840"/>
      <c r="B1840"/>
      <c r="C1840"/>
      <c r="D1840"/>
      <c r="E1840"/>
    </row>
    <row r="1841" spans="1:5" ht="14.25">
      <c r="A1841"/>
      <c r="B1841"/>
      <c r="C1841"/>
      <c r="D1841"/>
      <c r="E1841"/>
    </row>
    <row r="1842" spans="1:5" ht="14.25">
      <c r="A1842"/>
      <c r="B1842"/>
      <c r="C1842"/>
      <c r="D1842"/>
      <c r="E1842"/>
    </row>
    <row r="1843" spans="1:5" ht="14.25">
      <c r="A1843"/>
      <c r="B1843"/>
      <c r="C1843"/>
      <c r="D1843"/>
      <c r="E1843"/>
    </row>
    <row r="1844" spans="1:5" ht="14.25">
      <c r="A1844"/>
      <c r="B1844"/>
      <c r="C1844"/>
      <c r="D1844"/>
      <c r="E1844"/>
    </row>
    <row r="1845" spans="1:5" ht="14.25">
      <c r="A1845"/>
      <c r="B1845"/>
      <c r="C1845"/>
      <c r="D1845"/>
      <c r="E1845"/>
    </row>
    <row r="1846" spans="1:5" ht="14.25">
      <c r="A1846"/>
      <c r="B1846"/>
      <c r="C1846"/>
      <c r="D1846"/>
      <c r="E1846"/>
    </row>
    <row r="1847" spans="1:5" ht="14.25">
      <c r="A1847"/>
      <c r="B1847"/>
      <c r="C1847"/>
      <c r="D1847"/>
      <c r="E1847"/>
    </row>
    <row r="1848" spans="1:5" ht="14.25">
      <c r="A1848"/>
      <c r="B1848"/>
      <c r="C1848"/>
      <c r="D1848"/>
      <c r="E1848"/>
    </row>
    <row r="1849" spans="1:5" ht="14.25">
      <c r="A1849"/>
      <c r="B1849"/>
      <c r="C1849"/>
      <c r="D1849"/>
      <c r="E1849"/>
    </row>
    <row r="1850" spans="1:5" ht="14.25">
      <c r="A1850"/>
      <c r="B1850"/>
      <c r="C1850"/>
      <c r="D1850"/>
      <c r="E1850"/>
    </row>
    <row r="1851" spans="1:5" ht="14.25">
      <c r="A1851"/>
      <c r="B1851"/>
      <c r="C1851"/>
      <c r="D1851"/>
      <c r="E1851"/>
    </row>
    <row r="1852" spans="1:5" ht="14.25">
      <c r="A1852"/>
      <c r="B1852"/>
      <c r="C1852"/>
      <c r="D1852"/>
      <c r="E1852"/>
    </row>
    <row r="1853" spans="1:5" ht="14.25">
      <c r="A1853"/>
      <c r="B1853"/>
      <c r="C1853"/>
      <c r="D1853"/>
      <c r="E1853"/>
    </row>
    <row r="1854" spans="1:5" ht="14.25">
      <c r="A1854"/>
      <c r="B1854"/>
      <c r="C1854"/>
      <c r="D1854"/>
      <c r="E1854"/>
    </row>
    <row r="1855" spans="1:5" ht="14.25">
      <c r="A1855"/>
      <c r="B1855"/>
      <c r="C1855"/>
      <c r="D1855"/>
      <c r="E1855"/>
    </row>
    <row r="1856" spans="1:5" ht="14.25">
      <c r="A1856"/>
      <c r="B1856"/>
      <c r="C1856"/>
      <c r="D1856"/>
      <c r="E1856"/>
    </row>
    <row r="1857" spans="1:5" ht="14.25">
      <c r="A1857"/>
      <c r="B1857"/>
      <c r="C1857"/>
      <c r="D1857"/>
      <c r="E1857"/>
    </row>
    <row r="1858" spans="1:5" ht="14.25">
      <c r="A1858"/>
      <c r="B1858"/>
      <c r="C1858"/>
      <c r="D1858"/>
      <c r="E1858"/>
    </row>
    <row r="1859" spans="1:5" ht="14.25">
      <c r="A1859"/>
      <c r="B1859"/>
      <c r="C1859"/>
      <c r="D1859"/>
      <c r="E1859"/>
    </row>
    <row r="1860" spans="1:5" ht="14.25">
      <c r="A1860"/>
      <c r="B1860"/>
      <c r="C1860"/>
      <c r="D1860"/>
      <c r="E1860"/>
    </row>
    <row r="1861" spans="1:5" ht="14.25">
      <c r="A1861"/>
      <c r="B1861"/>
      <c r="C1861"/>
      <c r="D1861"/>
      <c r="E1861"/>
    </row>
    <row r="1862" spans="1:5" ht="14.25">
      <c r="A1862"/>
      <c r="B1862"/>
      <c r="C1862"/>
      <c r="D1862"/>
      <c r="E1862"/>
    </row>
    <row r="1863" spans="1:5" ht="14.25">
      <c r="A1863"/>
      <c r="B1863"/>
      <c r="C1863"/>
      <c r="D1863"/>
      <c r="E1863"/>
    </row>
    <row r="1864" spans="1:5" ht="14.25">
      <c r="A1864"/>
      <c r="B1864"/>
      <c r="C1864"/>
      <c r="D1864"/>
      <c r="E1864"/>
    </row>
    <row r="1865" spans="1:5" ht="14.25">
      <c r="A1865"/>
      <c r="B1865"/>
      <c r="C1865"/>
      <c r="D1865"/>
      <c r="E1865"/>
    </row>
    <row r="1866" spans="1:5" ht="14.25">
      <c r="A1866"/>
      <c r="B1866"/>
      <c r="C1866"/>
      <c r="D1866"/>
      <c r="E1866"/>
    </row>
    <row r="1867" spans="1:5" ht="14.25">
      <c r="A1867"/>
      <c r="B1867"/>
      <c r="C1867"/>
      <c r="D1867"/>
      <c r="E1867"/>
    </row>
    <row r="1868" spans="1:5" ht="14.25">
      <c r="A1868"/>
      <c r="B1868"/>
      <c r="C1868"/>
      <c r="D1868"/>
      <c r="E1868"/>
    </row>
    <row r="1869" spans="1:5" ht="14.25">
      <c r="A1869"/>
      <c r="B1869"/>
      <c r="C1869"/>
      <c r="D1869"/>
      <c r="E1869"/>
    </row>
    <row r="1870" spans="1:5" ht="14.25">
      <c r="A1870"/>
      <c r="B1870"/>
      <c r="C1870"/>
      <c r="D1870"/>
      <c r="E1870"/>
    </row>
    <row r="1871" spans="1:5" ht="14.25">
      <c r="A1871"/>
      <c r="B1871"/>
      <c r="C1871"/>
      <c r="D1871"/>
      <c r="E1871"/>
    </row>
    <row r="1872" spans="1:5" ht="14.25">
      <c r="A1872"/>
      <c r="B1872"/>
      <c r="C1872"/>
      <c r="D1872"/>
      <c r="E1872"/>
    </row>
    <row r="1873" spans="1:5" ht="14.25">
      <c r="A1873"/>
      <c r="B1873"/>
      <c r="C1873"/>
      <c r="D1873"/>
      <c r="E1873"/>
    </row>
    <row r="1874" spans="1:5" ht="14.25">
      <c r="A1874"/>
      <c r="B1874"/>
      <c r="C1874"/>
      <c r="D1874"/>
      <c r="E1874"/>
    </row>
    <row r="1875" spans="1:5" ht="14.25">
      <c r="A1875"/>
      <c r="B1875"/>
      <c r="C1875"/>
      <c r="D1875"/>
      <c r="E1875"/>
    </row>
    <row r="1876" spans="1:5" ht="14.25">
      <c r="A1876"/>
      <c r="B1876"/>
      <c r="C1876"/>
      <c r="D1876"/>
      <c r="E1876"/>
    </row>
    <row r="1877" spans="1:5" ht="14.25">
      <c r="A1877"/>
      <c r="B1877"/>
      <c r="C1877"/>
      <c r="D1877"/>
      <c r="E1877"/>
    </row>
    <row r="1878" spans="1:5" ht="14.25">
      <c r="A1878"/>
      <c r="B1878"/>
      <c r="C1878"/>
      <c r="D1878"/>
      <c r="E1878"/>
    </row>
    <row r="1879" spans="1:5" ht="14.25">
      <c r="A1879"/>
      <c r="B1879"/>
      <c r="C1879"/>
      <c r="D1879"/>
      <c r="E1879"/>
    </row>
    <row r="1880" spans="1:5" ht="14.25">
      <c r="A1880"/>
      <c r="B1880"/>
      <c r="C1880"/>
      <c r="D1880"/>
      <c r="E1880"/>
    </row>
    <row r="1881" spans="1:5" ht="14.25">
      <c r="A1881"/>
      <c r="B1881"/>
      <c r="C1881"/>
      <c r="D1881"/>
      <c r="E1881"/>
    </row>
    <row r="1882" spans="1:5" ht="14.25">
      <c r="A1882"/>
      <c r="B1882"/>
      <c r="C1882"/>
      <c r="D1882"/>
      <c r="E1882"/>
    </row>
    <row r="1883" spans="1:5" ht="14.25">
      <c r="A1883"/>
      <c r="B1883"/>
      <c r="C1883"/>
      <c r="D1883"/>
      <c r="E1883"/>
    </row>
    <row r="1884" spans="1:5" ht="14.25">
      <c r="A1884"/>
      <c r="B1884"/>
      <c r="C1884"/>
      <c r="D1884"/>
      <c r="E1884"/>
    </row>
    <row r="1885" spans="1:5" ht="14.25">
      <c r="A1885"/>
      <c r="B1885"/>
      <c r="C1885"/>
      <c r="D1885"/>
      <c r="E1885"/>
    </row>
    <row r="1886" spans="1:5" ht="14.25">
      <c r="A1886"/>
      <c r="B1886"/>
      <c r="C1886"/>
      <c r="D1886"/>
      <c r="E1886"/>
    </row>
    <row r="1887" spans="1:5" ht="14.25">
      <c r="A1887"/>
      <c r="B1887"/>
      <c r="C1887"/>
      <c r="D1887"/>
      <c r="E1887"/>
    </row>
    <row r="1888" spans="1:5" ht="14.25">
      <c r="A1888"/>
      <c r="B1888"/>
      <c r="C1888"/>
      <c r="D1888"/>
      <c r="E1888"/>
    </row>
    <row r="1889" spans="1:5" ht="14.25">
      <c r="A1889"/>
      <c r="B1889"/>
      <c r="C1889"/>
      <c r="D1889"/>
      <c r="E1889"/>
    </row>
    <row r="1890" spans="1:5" ht="14.25">
      <c r="A1890"/>
      <c r="B1890"/>
      <c r="C1890"/>
      <c r="D1890"/>
      <c r="E1890"/>
    </row>
    <row r="1891" spans="1:5" ht="14.25">
      <c r="A1891"/>
      <c r="B1891"/>
      <c r="C1891"/>
      <c r="D1891"/>
      <c r="E1891"/>
    </row>
    <row r="1892" spans="1:5" ht="14.25">
      <c r="A1892"/>
      <c r="B1892"/>
      <c r="C1892"/>
      <c r="D1892"/>
      <c r="E1892"/>
    </row>
    <row r="1893" spans="1:5" ht="14.25">
      <c r="A1893"/>
      <c r="B1893"/>
      <c r="C1893"/>
      <c r="D1893"/>
      <c r="E1893"/>
    </row>
    <row r="1894" spans="1:5" ht="14.25">
      <c r="A1894"/>
      <c r="B1894"/>
      <c r="C1894"/>
      <c r="D1894"/>
      <c r="E1894"/>
    </row>
    <row r="1895" spans="1:5" ht="14.25">
      <c r="A1895"/>
      <c r="B1895"/>
      <c r="C1895"/>
      <c r="D1895"/>
      <c r="E1895"/>
    </row>
    <row r="1896" spans="1:5" ht="14.25">
      <c r="A1896"/>
      <c r="B1896"/>
      <c r="C1896"/>
      <c r="D1896"/>
      <c r="E1896"/>
    </row>
    <row r="1897" spans="1:5" ht="14.25">
      <c r="A1897"/>
      <c r="B1897"/>
      <c r="C1897"/>
      <c r="D1897"/>
      <c r="E1897"/>
    </row>
    <row r="1898" spans="1:5" ht="14.25">
      <c r="A1898"/>
      <c r="B1898"/>
      <c r="C1898"/>
      <c r="D1898"/>
      <c r="E1898"/>
    </row>
    <row r="1899" spans="1:5" ht="14.25">
      <c r="A1899"/>
      <c r="B1899"/>
      <c r="C1899"/>
      <c r="D1899"/>
      <c r="E1899"/>
    </row>
    <row r="1900" spans="1:5" ht="14.25">
      <c r="A1900"/>
      <c r="B1900"/>
      <c r="C1900"/>
      <c r="D1900"/>
      <c r="E1900"/>
    </row>
    <row r="1901" spans="1:5" ht="14.25">
      <c r="A1901"/>
      <c r="B1901"/>
      <c r="C1901"/>
      <c r="D1901"/>
      <c r="E1901"/>
    </row>
    <row r="1902" spans="1:5" ht="14.25">
      <c r="A1902"/>
      <c r="B1902"/>
      <c r="C1902"/>
      <c r="D1902"/>
      <c r="E1902"/>
    </row>
    <row r="1903" spans="1:5" ht="14.25">
      <c r="A1903"/>
      <c r="B1903"/>
      <c r="C1903"/>
      <c r="D1903"/>
      <c r="E1903"/>
    </row>
    <row r="1904" spans="1:5" ht="14.25">
      <c r="A1904"/>
      <c r="B1904"/>
      <c r="C1904"/>
      <c r="D1904"/>
      <c r="E1904"/>
    </row>
    <row r="1905" spans="1:5" ht="14.25">
      <c r="A1905"/>
      <c r="B1905"/>
      <c r="C1905"/>
      <c r="D1905"/>
      <c r="E1905"/>
    </row>
    <row r="1906" spans="1:5" ht="14.25">
      <c r="A1906"/>
      <c r="B1906"/>
      <c r="C1906"/>
      <c r="D1906"/>
      <c r="E1906"/>
    </row>
    <row r="1907" spans="1:5" ht="14.25">
      <c r="A1907"/>
      <c r="B1907"/>
      <c r="C1907"/>
      <c r="D1907"/>
      <c r="E1907"/>
    </row>
    <row r="1908" spans="1:5" ht="14.25">
      <c r="A1908"/>
      <c r="B1908"/>
      <c r="C1908"/>
      <c r="D1908"/>
      <c r="E1908"/>
    </row>
    <row r="1909" spans="1:5" ht="14.25">
      <c r="A1909"/>
      <c r="B1909"/>
      <c r="C1909"/>
      <c r="D1909"/>
      <c r="E1909"/>
    </row>
    <row r="1910" spans="1:5" ht="14.25">
      <c r="A1910"/>
      <c r="B1910"/>
      <c r="C1910"/>
      <c r="D1910"/>
      <c r="E1910"/>
    </row>
    <row r="1911" spans="1:5" ht="14.25">
      <c r="A1911"/>
      <c r="B1911"/>
      <c r="C1911"/>
      <c r="D1911"/>
      <c r="E1911"/>
    </row>
    <row r="1912" spans="1:5" ht="14.25">
      <c r="A1912"/>
      <c r="B1912"/>
      <c r="C1912"/>
      <c r="D1912"/>
      <c r="E1912"/>
    </row>
    <row r="1913" spans="1:5" ht="14.25">
      <c r="A1913"/>
      <c r="B1913"/>
      <c r="C1913"/>
      <c r="D1913"/>
      <c r="E1913"/>
    </row>
    <row r="1914" spans="1:5" ht="14.25">
      <c r="A1914"/>
      <c r="B1914"/>
      <c r="C1914"/>
      <c r="D1914"/>
      <c r="E1914"/>
    </row>
    <row r="1915" spans="1:5" ht="14.25">
      <c r="A1915"/>
      <c r="B1915"/>
      <c r="C1915"/>
      <c r="D1915"/>
      <c r="E1915"/>
    </row>
    <row r="1916" spans="1:5" ht="14.25">
      <c r="A1916"/>
      <c r="B1916"/>
      <c r="C1916"/>
      <c r="D1916"/>
      <c r="E1916"/>
    </row>
    <row r="1917" spans="1:5" ht="14.25">
      <c r="A1917"/>
      <c r="B1917"/>
      <c r="C1917"/>
      <c r="D1917"/>
      <c r="E1917"/>
    </row>
    <row r="1918" spans="1:5" ht="14.25">
      <c r="A1918"/>
      <c r="B1918"/>
      <c r="C1918"/>
      <c r="D1918"/>
      <c r="E1918"/>
    </row>
    <row r="1919" spans="1:5" ht="14.25">
      <c r="A1919"/>
      <c r="B1919"/>
      <c r="C1919"/>
      <c r="D1919"/>
      <c r="E1919"/>
    </row>
    <row r="1920" spans="1:5" ht="14.25">
      <c r="A1920"/>
      <c r="B1920"/>
      <c r="C1920"/>
      <c r="D1920"/>
      <c r="E1920"/>
    </row>
    <row r="1921" spans="1:5" ht="14.25">
      <c r="A1921"/>
      <c r="B1921"/>
      <c r="C1921"/>
      <c r="D1921"/>
      <c r="E1921"/>
    </row>
    <row r="1922" spans="1:5" ht="14.25">
      <c r="A1922"/>
      <c r="B1922"/>
      <c r="C1922"/>
      <c r="D1922"/>
      <c r="E1922"/>
    </row>
    <row r="1923" spans="1:5" ht="14.25">
      <c r="A1923"/>
      <c r="B1923"/>
      <c r="C1923"/>
      <c r="D1923"/>
      <c r="E1923"/>
    </row>
    <row r="1924" spans="1:5" ht="14.25">
      <c r="A1924"/>
      <c r="B1924"/>
      <c r="C1924"/>
      <c r="D1924"/>
      <c r="E1924"/>
    </row>
    <row r="1925" spans="1:5" ht="14.25">
      <c r="A1925"/>
      <c r="B1925"/>
      <c r="C1925"/>
      <c r="D1925"/>
      <c r="E1925"/>
    </row>
    <row r="1926" spans="1:5" ht="14.25">
      <c r="A1926"/>
      <c r="B1926"/>
      <c r="C1926"/>
      <c r="D1926"/>
      <c r="E1926"/>
    </row>
    <row r="1927" spans="1:5" ht="14.25">
      <c r="A1927"/>
      <c r="B1927"/>
      <c r="C1927"/>
      <c r="D1927"/>
      <c r="E1927"/>
    </row>
    <row r="1928" spans="1:5" ht="14.25">
      <c r="A1928"/>
      <c r="B1928"/>
      <c r="C1928"/>
      <c r="D1928"/>
      <c r="E1928"/>
    </row>
    <row r="1929" spans="1:5" ht="14.25">
      <c r="A1929"/>
      <c r="B1929"/>
      <c r="C1929"/>
      <c r="D1929"/>
      <c r="E1929"/>
    </row>
    <row r="1930" spans="1:5" ht="14.25">
      <c r="A1930"/>
      <c r="B1930"/>
      <c r="C1930"/>
      <c r="D1930"/>
      <c r="E1930"/>
    </row>
    <row r="1931" spans="1:5" ht="14.25">
      <c r="A1931"/>
      <c r="B1931"/>
      <c r="C1931"/>
      <c r="D1931"/>
      <c r="E1931"/>
    </row>
    <row r="1932" spans="1:5" ht="14.25">
      <c r="A1932"/>
      <c r="B1932"/>
      <c r="C1932"/>
      <c r="D1932"/>
      <c r="E1932"/>
    </row>
    <row r="1933" spans="1:5" ht="14.25">
      <c r="A1933"/>
      <c r="B1933"/>
      <c r="C1933"/>
      <c r="D1933"/>
      <c r="E1933"/>
    </row>
    <row r="1934" spans="1:5" ht="14.25">
      <c r="A1934"/>
      <c r="B1934"/>
      <c r="C1934"/>
      <c r="D1934"/>
      <c r="E1934"/>
    </row>
    <row r="1935" spans="1:5" ht="14.25">
      <c r="A1935"/>
      <c r="B1935"/>
      <c r="C1935"/>
      <c r="D1935"/>
      <c r="E1935"/>
    </row>
    <row r="1936" spans="1:5" ht="14.25">
      <c r="A1936"/>
      <c r="B1936"/>
      <c r="C1936"/>
      <c r="D1936"/>
      <c r="E1936"/>
    </row>
    <row r="1937" spans="1:5" ht="14.25">
      <c r="A1937"/>
      <c r="B1937"/>
      <c r="C1937"/>
      <c r="D1937"/>
      <c r="E1937"/>
    </row>
    <row r="1938" spans="1:5" ht="14.25">
      <c r="A1938"/>
      <c r="B1938"/>
      <c r="C1938"/>
      <c r="D1938"/>
      <c r="E1938"/>
    </row>
    <row r="1939" spans="1:5" ht="14.25">
      <c r="A1939"/>
      <c r="B1939"/>
      <c r="C1939"/>
      <c r="D1939"/>
      <c r="E1939"/>
    </row>
    <row r="1940" spans="1:5" ht="14.25">
      <c r="A1940"/>
      <c r="B1940"/>
      <c r="C1940"/>
      <c r="D1940"/>
      <c r="E1940"/>
    </row>
    <row r="1941" spans="1:5" ht="14.25">
      <c r="A1941"/>
      <c r="B1941"/>
      <c r="C1941"/>
      <c r="D1941"/>
      <c r="E1941"/>
    </row>
    <row r="1942" spans="1:5" ht="14.25">
      <c r="A1942"/>
      <c r="B1942"/>
      <c r="C1942"/>
      <c r="D1942"/>
      <c r="E1942"/>
    </row>
    <row r="1943" spans="1:5" ht="14.25">
      <c r="A1943"/>
      <c r="B1943"/>
      <c r="C1943"/>
      <c r="D1943"/>
      <c r="E1943"/>
    </row>
    <row r="1944" spans="1:5" ht="14.25">
      <c r="A1944"/>
      <c r="B1944"/>
      <c r="C1944"/>
      <c r="D1944"/>
      <c r="E1944"/>
    </row>
    <row r="1945" spans="1:5" ht="14.25">
      <c r="A1945"/>
      <c r="B1945"/>
      <c r="C1945"/>
      <c r="D1945"/>
      <c r="E1945"/>
    </row>
    <row r="1946" spans="1:5" ht="14.25">
      <c r="A1946"/>
      <c r="B1946"/>
      <c r="C1946"/>
      <c r="D1946"/>
      <c r="E1946"/>
    </row>
    <row r="1947" spans="1:5" ht="14.25">
      <c r="A1947"/>
      <c r="B1947"/>
      <c r="C1947"/>
      <c r="D1947"/>
      <c r="E1947"/>
    </row>
    <row r="1948" spans="1:5" ht="14.25">
      <c r="A1948"/>
      <c r="B1948"/>
      <c r="C1948"/>
      <c r="D1948"/>
      <c r="E1948"/>
    </row>
    <row r="1949" spans="1:5" ht="14.25">
      <c r="A1949"/>
      <c r="B1949"/>
      <c r="C1949"/>
      <c r="D1949"/>
      <c r="E1949"/>
    </row>
    <row r="1950" spans="1:5" ht="14.25">
      <c r="A1950"/>
      <c r="B1950"/>
      <c r="C1950"/>
      <c r="D1950"/>
      <c r="E1950"/>
    </row>
    <row r="1951" spans="1:5" ht="14.25">
      <c r="A1951"/>
      <c r="B1951"/>
      <c r="C1951"/>
      <c r="D1951"/>
      <c r="E1951"/>
    </row>
    <row r="1952" spans="1:5" ht="14.25">
      <c r="A1952"/>
      <c r="B1952"/>
      <c r="C1952"/>
      <c r="D1952"/>
      <c r="E1952"/>
    </row>
    <row r="1953" spans="1:5" ht="14.25">
      <c r="A1953"/>
      <c r="B1953"/>
      <c r="C1953"/>
      <c r="D1953"/>
      <c r="E1953"/>
    </row>
    <row r="1954" spans="1:5" ht="14.25">
      <c r="A1954"/>
      <c r="B1954"/>
      <c r="C1954"/>
      <c r="D1954"/>
      <c r="E1954"/>
    </row>
    <row r="1955" spans="1:5" ht="14.25">
      <c r="A1955"/>
      <c r="B1955"/>
      <c r="C1955"/>
      <c r="D1955"/>
      <c r="E1955"/>
    </row>
    <row r="1956" spans="1:5" ht="14.25">
      <c r="A1956"/>
      <c r="B1956"/>
      <c r="C1956"/>
      <c r="D1956"/>
      <c r="E1956"/>
    </row>
    <row r="1957" spans="1:5" ht="14.25">
      <c r="A1957"/>
      <c r="B1957"/>
      <c r="C1957"/>
      <c r="D1957"/>
      <c r="E1957"/>
    </row>
    <row r="1958" spans="1:5" ht="14.25">
      <c r="A1958"/>
      <c r="B1958"/>
      <c r="C1958"/>
      <c r="D1958"/>
      <c r="E1958"/>
    </row>
  </sheetData>
  <pageMargins left="0.11811023622047245" right="0.11811023622047245" top="0.15748031496062992" bottom="0.15748031496062992" header="0.31496062992125984" footer="0.31496062992125984"/>
  <pageSetup paperSize="9" scale="91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66FF33"/>
    <pageSetUpPr fitToPage="1"/>
  </sheetPr>
  <dimension ref="A3:G1958"/>
  <sheetViews>
    <sheetView workbookViewId="0">
      <pane ySplit="3" topLeftCell="A13" activePane="bottomLeft" state="frozen"/>
      <selection activeCell="A22" sqref="A22"/>
      <selection pane="bottomLeft" activeCell="B3" sqref="B3"/>
    </sheetView>
  </sheetViews>
  <sheetFormatPr defaultRowHeight="12.75"/>
  <cols>
    <col min="1" max="1" width="9" style="3" customWidth="1"/>
    <col min="2" max="2" width="7.875" style="3" customWidth="1"/>
    <col min="3" max="3" width="23.25" style="3" customWidth="1"/>
    <col min="4" max="4" width="8.5" style="3" bestFit="1" customWidth="1"/>
    <col min="5" max="5" width="32.375" style="3" customWidth="1"/>
    <col min="6" max="6" width="11.625" style="3" bestFit="1" customWidth="1"/>
    <col min="7" max="16384" width="9" style="3"/>
  </cols>
  <sheetData>
    <row r="3" spans="1:7">
      <c r="A3" s="138" t="s">
        <v>21</v>
      </c>
      <c r="B3" s="138" t="s">
        <v>17</v>
      </c>
      <c r="C3" s="146" t="s">
        <v>85</v>
      </c>
      <c r="D3" s="146" t="s">
        <v>0</v>
      </c>
      <c r="E3" s="146" t="s">
        <v>16</v>
      </c>
      <c r="F3" s="146" t="s">
        <v>13</v>
      </c>
      <c r="G3" s="147" t="s">
        <v>2535</v>
      </c>
    </row>
    <row r="4" spans="1:7">
      <c r="A4" s="152" t="s">
        <v>182</v>
      </c>
      <c r="B4" s="153"/>
      <c r="C4" s="153"/>
      <c r="D4" s="153"/>
      <c r="E4" s="153"/>
      <c r="F4" s="153"/>
      <c r="G4" s="154">
        <v>34</v>
      </c>
    </row>
    <row r="5" spans="1:7">
      <c r="A5" s="139" t="s">
        <v>182</v>
      </c>
      <c r="B5" s="147">
        <v>45</v>
      </c>
      <c r="C5" s="151" t="s">
        <v>1988</v>
      </c>
      <c r="D5" s="147">
        <v>2001</v>
      </c>
      <c r="E5" s="151" t="s">
        <v>1476</v>
      </c>
      <c r="F5" s="147" t="s">
        <v>136</v>
      </c>
      <c r="G5" s="148">
        <v>1</v>
      </c>
    </row>
    <row r="6" spans="1:7">
      <c r="A6" s="139" t="s">
        <v>182</v>
      </c>
      <c r="B6" s="147">
        <v>70</v>
      </c>
      <c r="C6" s="151" t="s">
        <v>1989</v>
      </c>
      <c r="D6" s="147">
        <v>2000</v>
      </c>
      <c r="E6" s="151" t="s">
        <v>1476</v>
      </c>
      <c r="F6" s="147" t="s">
        <v>109</v>
      </c>
      <c r="G6" s="148">
        <v>1</v>
      </c>
    </row>
    <row r="7" spans="1:7">
      <c r="A7" s="139" t="s">
        <v>182</v>
      </c>
      <c r="B7" s="147">
        <v>108</v>
      </c>
      <c r="C7" s="151" t="s">
        <v>1990</v>
      </c>
      <c r="D7" s="147">
        <v>2000</v>
      </c>
      <c r="E7" s="151" t="s">
        <v>1476</v>
      </c>
      <c r="F7" s="147" t="s">
        <v>109</v>
      </c>
      <c r="G7" s="148">
        <v>1</v>
      </c>
    </row>
    <row r="8" spans="1:7">
      <c r="A8" s="139" t="s">
        <v>182</v>
      </c>
      <c r="B8" s="147">
        <v>139</v>
      </c>
      <c r="C8" s="151" t="s">
        <v>1991</v>
      </c>
      <c r="D8" s="147">
        <v>2001</v>
      </c>
      <c r="E8" s="151" t="s">
        <v>1438</v>
      </c>
      <c r="F8" s="147" t="s">
        <v>136</v>
      </c>
      <c r="G8" s="148">
        <v>1</v>
      </c>
    </row>
    <row r="9" spans="1:7">
      <c r="A9" s="139" t="s">
        <v>182</v>
      </c>
      <c r="B9" s="147">
        <v>141</v>
      </c>
      <c r="C9" s="151" t="s">
        <v>1992</v>
      </c>
      <c r="D9" s="147">
        <v>2001</v>
      </c>
      <c r="E9" s="151" t="s">
        <v>1438</v>
      </c>
      <c r="F9" s="147" t="s">
        <v>136</v>
      </c>
      <c r="G9" s="148">
        <v>1</v>
      </c>
    </row>
    <row r="10" spans="1:7">
      <c r="A10" s="139" t="s">
        <v>182</v>
      </c>
      <c r="B10" s="147">
        <v>156</v>
      </c>
      <c r="C10" s="151" t="s">
        <v>1993</v>
      </c>
      <c r="D10" s="147">
        <v>2001</v>
      </c>
      <c r="E10" s="151" t="s">
        <v>1398</v>
      </c>
      <c r="F10" s="147" t="s">
        <v>109</v>
      </c>
      <c r="G10" s="148">
        <v>1</v>
      </c>
    </row>
    <row r="11" spans="1:7">
      <c r="A11" s="139" t="s">
        <v>182</v>
      </c>
      <c r="B11" s="147">
        <v>177</v>
      </c>
      <c r="C11" s="151" t="s">
        <v>1994</v>
      </c>
      <c r="D11" s="147">
        <v>2000</v>
      </c>
      <c r="E11" s="151" t="s">
        <v>1355</v>
      </c>
      <c r="F11" s="147" t="s">
        <v>136</v>
      </c>
      <c r="G11" s="148">
        <v>1</v>
      </c>
    </row>
    <row r="12" spans="1:7">
      <c r="A12" s="139" t="s">
        <v>182</v>
      </c>
      <c r="B12" s="147">
        <v>182</v>
      </c>
      <c r="C12" s="151" t="s">
        <v>1995</v>
      </c>
      <c r="D12" s="147">
        <v>2000</v>
      </c>
      <c r="E12" s="151" t="s">
        <v>1355</v>
      </c>
      <c r="F12" s="147" t="s">
        <v>136</v>
      </c>
      <c r="G12" s="148">
        <v>1</v>
      </c>
    </row>
    <row r="13" spans="1:7">
      <c r="A13" s="139" t="s">
        <v>182</v>
      </c>
      <c r="B13" s="147">
        <v>219</v>
      </c>
      <c r="C13" s="151" t="s">
        <v>1996</v>
      </c>
      <c r="D13" s="147">
        <v>2000</v>
      </c>
      <c r="E13" s="151" t="s">
        <v>1318</v>
      </c>
      <c r="F13" s="147" t="s">
        <v>136</v>
      </c>
      <c r="G13" s="148">
        <v>1</v>
      </c>
    </row>
    <row r="14" spans="1:7">
      <c r="A14" s="139" t="s">
        <v>182</v>
      </c>
      <c r="B14" s="147">
        <v>259</v>
      </c>
      <c r="C14" s="151" t="s">
        <v>1997</v>
      </c>
      <c r="D14" s="147">
        <v>2000</v>
      </c>
      <c r="E14" s="151" t="s">
        <v>1290</v>
      </c>
      <c r="F14" s="147" t="s">
        <v>109</v>
      </c>
      <c r="G14" s="148">
        <v>1</v>
      </c>
    </row>
    <row r="15" spans="1:7">
      <c r="A15" s="139" t="s">
        <v>182</v>
      </c>
      <c r="B15" s="147">
        <v>332</v>
      </c>
      <c r="C15" s="151" t="s">
        <v>2596</v>
      </c>
      <c r="D15" s="147">
        <v>2000</v>
      </c>
      <c r="E15" s="151" t="s">
        <v>1199</v>
      </c>
      <c r="F15" s="147" t="s">
        <v>109</v>
      </c>
      <c r="G15" s="148">
        <v>1</v>
      </c>
    </row>
    <row r="16" spans="1:7">
      <c r="A16" s="139" t="s">
        <v>182</v>
      </c>
      <c r="B16" s="147">
        <v>335</v>
      </c>
      <c r="C16" s="151" t="s">
        <v>1998</v>
      </c>
      <c r="D16" s="147">
        <v>2001</v>
      </c>
      <c r="E16" s="151" t="s">
        <v>1159</v>
      </c>
      <c r="F16" s="147" t="s">
        <v>136</v>
      </c>
      <c r="G16" s="148">
        <v>1</v>
      </c>
    </row>
    <row r="17" spans="1:7">
      <c r="A17" s="139" t="s">
        <v>182</v>
      </c>
      <c r="B17" s="147">
        <v>355</v>
      </c>
      <c r="C17" s="151" t="s">
        <v>1999</v>
      </c>
      <c r="D17" s="147">
        <v>2001</v>
      </c>
      <c r="E17" s="151" t="s">
        <v>1159</v>
      </c>
      <c r="F17" s="147" t="s">
        <v>136</v>
      </c>
      <c r="G17" s="148">
        <v>1</v>
      </c>
    </row>
    <row r="18" spans="1:7">
      <c r="A18" s="139" t="s">
        <v>182</v>
      </c>
      <c r="B18" s="147">
        <v>363</v>
      </c>
      <c r="C18" s="151" t="s">
        <v>2000</v>
      </c>
      <c r="D18" s="147">
        <v>2000</v>
      </c>
      <c r="E18" s="151" t="s">
        <v>1159</v>
      </c>
      <c r="F18" s="147" t="s">
        <v>136</v>
      </c>
      <c r="G18" s="148">
        <v>1</v>
      </c>
    </row>
    <row r="19" spans="1:7">
      <c r="A19" s="139" t="s">
        <v>182</v>
      </c>
      <c r="B19" s="147">
        <v>366</v>
      </c>
      <c r="C19" s="151" t="s">
        <v>2001</v>
      </c>
      <c r="D19" s="147">
        <v>2000</v>
      </c>
      <c r="E19" s="151" t="s">
        <v>1159</v>
      </c>
      <c r="F19" s="147" t="s">
        <v>136</v>
      </c>
      <c r="G19" s="148">
        <v>1</v>
      </c>
    </row>
    <row r="20" spans="1:7">
      <c r="A20" s="139" t="s">
        <v>182</v>
      </c>
      <c r="B20" s="147">
        <v>442</v>
      </c>
      <c r="C20" s="151" t="s">
        <v>2002</v>
      </c>
      <c r="D20" s="147">
        <v>2001</v>
      </c>
      <c r="E20" s="151" t="s">
        <v>1060</v>
      </c>
      <c r="F20" s="147" t="s">
        <v>136</v>
      </c>
      <c r="G20" s="148">
        <v>1</v>
      </c>
    </row>
    <row r="21" spans="1:7">
      <c r="A21" s="139" t="s">
        <v>182</v>
      </c>
      <c r="B21" s="147">
        <v>469</v>
      </c>
      <c r="C21" s="151" t="s">
        <v>2003</v>
      </c>
      <c r="D21" s="147">
        <v>2001</v>
      </c>
      <c r="E21" s="151" t="s">
        <v>1030</v>
      </c>
      <c r="F21" s="147" t="s">
        <v>136</v>
      </c>
      <c r="G21" s="148">
        <v>1</v>
      </c>
    </row>
    <row r="22" spans="1:7">
      <c r="A22" s="139" t="s">
        <v>182</v>
      </c>
      <c r="B22" s="147">
        <v>473</v>
      </c>
      <c r="C22" s="151" t="s">
        <v>2004</v>
      </c>
      <c r="D22" s="147">
        <v>2001</v>
      </c>
      <c r="E22" s="151" t="s">
        <v>1006</v>
      </c>
      <c r="F22" s="147" t="s">
        <v>136</v>
      </c>
      <c r="G22" s="148">
        <v>1</v>
      </c>
    </row>
    <row r="23" spans="1:7">
      <c r="A23" s="139" t="s">
        <v>182</v>
      </c>
      <c r="B23" s="147">
        <v>478</v>
      </c>
      <c r="C23" s="151" t="s">
        <v>2005</v>
      </c>
      <c r="D23" s="147">
        <v>2001</v>
      </c>
      <c r="E23" s="151" t="s">
        <v>1006</v>
      </c>
      <c r="F23" s="147" t="s">
        <v>136</v>
      </c>
      <c r="G23" s="148">
        <v>1</v>
      </c>
    </row>
    <row r="24" spans="1:7">
      <c r="A24" s="139" t="s">
        <v>182</v>
      </c>
      <c r="B24" s="147">
        <v>480</v>
      </c>
      <c r="C24" s="151" t="s">
        <v>2597</v>
      </c>
      <c r="D24" s="147">
        <v>2000</v>
      </c>
      <c r="E24" s="151" t="s">
        <v>1006</v>
      </c>
      <c r="F24" s="147" t="s">
        <v>136</v>
      </c>
      <c r="G24" s="148">
        <v>1</v>
      </c>
    </row>
    <row r="25" spans="1:7">
      <c r="A25" s="139" t="s">
        <v>182</v>
      </c>
      <c r="B25" s="147">
        <v>485</v>
      </c>
      <c r="C25" s="151" t="s">
        <v>2006</v>
      </c>
      <c r="D25" s="147">
        <v>2001</v>
      </c>
      <c r="E25" s="151" t="s">
        <v>1006</v>
      </c>
      <c r="F25" s="147" t="s">
        <v>109</v>
      </c>
      <c r="G25" s="148">
        <v>1</v>
      </c>
    </row>
    <row r="26" spans="1:7">
      <c r="A26" s="139" t="s">
        <v>182</v>
      </c>
      <c r="B26" s="147">
        <v>501</v>
      </c>
      <c r="C26" s="151" t="s">
        <v>2007</v>
      </c>
      <c r="D26" s="147">
        <v>2001</v>
      </c>
      <c r="E26" s="151" t="s">
        <v>979</v>
      </c>
      <c r="F26" s="147" t="s">
        <v>136</v>
      </c>
      <c r="G26" s="148">
        <v>1</v>
      </c>
    </row>
    <row r="27" spans="1:7">
      <c r="A27" s="139" t="s">
        <v>182</v>
      </c>
      <c r="B27" s="147">
        <v>530</v>
      </c>
      <c r="C27" s="151" t="s">
        <v>2598</v>
      </c>
      <c r="D27" s="147">
        <v>2001</v>
      </c>
      <c r="E27" s="151" t="s">
        <v>921</v>
      </c>
      <c r="F27" s="147" t="s">
        <v>136</v>
      </c>
      <c r="G27" s="148">
        <v>1</v>
      </c>
    </row>
    <row r="28" spans="1:7">
      <c r="A28" s="139" t="s">
        <v>182</v>
      </c>
      <c r="B28" s="147">
        <v>555</v>
      </c>
      <c r="C28" s="151" t="s">
        <v>2008</v>
      </c>
      <c r="D28" s="147">
        <v>2001</v>
      </c>
      <c r="E28" s="151" t="s">
        <v>908</v>
      </c>
      <c r="F28" s="147" t="s">
        <v>136</v>
      </c>
      <c r="G28" s="148">
        <v>1</v>
      </c>
    </row>
    <row r="29" spans="1:7">
      <c r="A29" s="139" t="s">
        <v>182</v>
      </c>
      <c r="B29" s="147">
        <v>618</v>
      </c>
      <c r="C29" s="151" t="s">
        <v>2009</v>
      </c>
      <c r="D29" s="147">
        <v>2001</v>
      </c>
      <c r="E29" s="151" t="s">
        <v>820</v>
      </c>
      <c r="F29" s="147" t="s">
        <v>109</v>
      </c>
      <c r="G29" s="148">
        <v>1</v>
      </c>
    </row>
    <row r="30" spans="1:7">
      <c r="A30" s="139" t="s">
        <v>182</v>
      </c>
      <c r="B30" s="147">
        <v>644</v>
      </c>
      <c r="C30" s="151" t="s">
        <v>2010</v>
      </c>
      <c r="D30" s="147">
        <v>2000</v>
      </c>
      <c r="E30" s="151" t="s">
        <v>778</v>
      </c>
      <c r="F30" s="147" t="s">
        <v>109</v>
      </c>
      <c r="G30" s="148">
        <v>1</v>
      </c>
    </row>
    <row r="31" spans="1:7">
      <c r="A31" s="139" t="s">
        <v>182</v>
      </c>
      <c r="B31" s="147">
        <v>728</v>
      </c>
      <c r="C31" s="151" t="s">
        <v>2011</v>
      </c>
      <c r="D31" s="147">
        <v>2001</v>
      </c>
      <c r="E31" s="151" t="s">
        <v>656</v>
      </c>
      <c r="F31" s="147" t="s">
        <v>136</v>
      </c>
      <c r="G31" s="148">
        <v>1</v>
      </c>
    </row>
    <row r="32" spans="1:7">
      <c r="A32" s="139" t="s">
        <v>182</v>
      </c>
      <c r="B32" s="147">
        <v>768</v>
      </c>
      <c r="C32" s="151" t="s">
        <v>2012</v>
      </c>
      <c r="D32" s="147">
        <v>2001</v>
      </c>
      <c r="E32" s="151" t="s">
        <v>579</v>
      </c>
      <c r="F32" s="147" t="s">
        <v>136</v>
      </c>
      <c r="G32" s="148">
        <v>1</v>
      </c>
    </row>
    <row r="33" spans="1:7">
      <c r="A33" s="139" t="s">
        <v>182</v>
      </c>
      <c r="B33" s="147">
        <v>770</v>
      </c>
      <c r="C33" s="151" t="s">
        <v>2013</v>
      </c>
      <c r="D33" s="147">
        <v>2001</v>
      </c>
      <c r="E33" s="151" t="s">
        <v>579</v>
      </c>
      <c r="F33" s="147" t="s">
        <v>109</v>
      </c>
      <c r="G33" s="148">
        <v>1</v>
      </c>
    </row>
    <row r="34" spans="1:7">
      <c r="A34" s="139" t="s">
        <v>182</v>
      </c>
      <c r="B34" s="147">
        <v>787</v>
      </c>
      <c r="C34" s="151" t="s">
        <v>2014</v>
      </c>
      <c r="D34" s="147">
        <v>2000</v>
      </c>
      <c r="E34" s="151" t="s">
        <v>545</v>
      </c>
      <c r="F34" s="147" t="s">
        <v>136</v>
      </c>
      <c r="G34" s="148">
        <v>1</v>
      </c>
    </row>
    <row r="35" spans="1:7">
      <c r="A35" s="139" t="s">
        <v>182</v>
      </c>
      <c r="B35" s="147">
        <v>840</v>
      </c>
      <c r="C35" s="151" t="s">
        <v>2015</v>
      </c>
      <c r="D35" s="147">
        <v>2001</v>
      </c>
      <c r="E35" s="151" t="s">
        <v>438</v>
      </c>
      <c r="F35" s="147" t="s">
        <v>136</v>
      </c>
      <c r="G35" s="148">
        <v>1</v>
      </c>
    </row>
    <row r="36" spans="1:7">
      <c r="A36" s="139" t="s">
        <v>182</v>
      </c>
      <c r="B36" s="147">
        <v>854</v>
      </c>
      <c r="C36" s="151" t="s">
        <v>2016</v>
      </c>
      <c r="D36" s="147">
        <v>2000</v>
      </c>
      <c r="E36" s="151" t="s">
        <v>438</v>
      </c>
      <c r="F36" s="147" t="s">
        <v>136</v>
      </c>
      <c r="G36" s="148">
        <v>1</v>
      </c>
    </row>
    <row r="37" spans="1:7">
      <c r="A37" s="139" t="s">
        <v>182</v>
      </c>
      <c r="B37" s="147">
        <v>885</v>
      </c>
      <c r="C37" s="151" t="s">
        <v>2017</v>
      </c>
      <c r="D37" s="147">
        <v>2000</v>
      </c>
      <c r="E37" s="151" t="s">
        <v>35</v>
      </c>
      <c r="F37" s="147" t="s">
        <v>109</v>
      </c>
      <c r="G37" s="148">
        <v>1</v>
      </c>
    </row>
    <row r="38" spans="1:7">
      <c r="A38" s="139" t="s">
        <v>182</v>
      </c>
      <c r="B38" s="147">
        <v>905</v>
      </c>
      <c r="C38" s="151" t="s">
        <v>2018</v>
      </c>
      <c r="D38" s="147">
        <v>2001</v>
      </c>
      <c r="E38" s="151" t="s">
        <v>289</v>
      </c>
      <c r="F38" s="147" t="s">
        <v>136</v>
      </c>
      <c r="G38" s="148">
        <v>1</v>
      </c>
    </row>
    <row r="39" spans="1:7">
      <c r="A39" s="152" t="s">
        <v>183</v>
      </c>
      <c r="B39" s="153"/>
      <c r="C39" s="153"/>
      <c r="D39" s="153"/>
      <c r="E39" s="153"/>
      <c r="F39" s="153"/>
      <c r="G39" s="154">
        <v>155</v>
      </c>
    </row>
    <row r="40" spans="1:7">
      <c r="A40" s="139" t="s">
        <v>183</v>
      </c>
      <c r="B40" s="147">
        <v>3</v>
      </c>
      <c r="C40" s="151" t="s">
        <v>2019</v>
      </c>
      <c r="D40" s="147">
        <v>1974</v>
      </c>
      <c r="E40" s="151" t="s">
        <v>1583</v>
      </c>
      <c r="F40" s="147" t="s">
        <v>64</v>
      </c>
      <c r="G40" s="148">
        <v>1</v>
      </c>
    </row>
    <row r="41" spans="1:7">
      <c r="A41" s="139" t="s">
        <v>183</v>
      </c>
      <c r="B41" s="147">
        <v>4</v>
      </c>
      <c r="C41" s="151" t="s">
        <v>2020</v>
      </c>
      <c r="D41" s="147">
        <v>1960</v>
      </c>
      <c r="E41" s="151" t="s">
        <v>1580</v>
      </c>
      <c r="F41" s="147" t="s">
        <v>114</v>
      </c>
      <c r="G41" s="148">
        <v>1</v>
      </c>
    </row>
    <row r="42" spans="1:7">
      <c r="A42" s="139" t="s">
        <v>183</v>
      </c>
      <c r="B42" s="147">
        <v>27</v>
      </c>
      <c r="C42" s="151" t="s">
        <v>2021</v>
      </c>
      <c r="D42" s="147">
        <v>1999</v>
      </c>
      <c r="E42" s="151" t="s">
        <v>1548</v>
      </c>
      <c r="F42" s="147" t="s">
        <v>110</v>
      </c>
      <c r="G42" s="148">
        <v>1</v>
      </c>
    </row>
    <row r="43" spans="1:7">
      <c r="A43" s="139" t="s">
        <v>183</v>
      </c>
      <c r="B43" s="147">
        <v>39</v>
      </c>
      <c r="C43" s="151" t="s">
        <v>2022</v>
      </c>
      <c r="D43" s="147">
        <v>1963</v>
      </c>
      <c r="E43" s="151" t="s">
        <v>1476</v>
      </c>
      <c r="F43" s="147" t="s">
        <v>63</v>
      </c>
      <c r="G43" s="148">
        <v>1</v>
      </c>
    </row>
    <row r="44" spans="1:7">
      <c r="A44" s="139" t="s">
        <v>183</v>
      </c>
      <c r="B44" s="147">
        <v>55</v>
      </c>
      <c r="C44" s="151" t="s">
        <v>2023</v>
      </c>
      <c r="D44" s="147">
        <v>1972</v>
      </c>
      <c r="E44" s="151" t="s">
        <v>1476</v>
      </c>
      <c r="F44" s="147" t="s">
        <v>96</v>
      </c>
      <c r="G44" s="148">
        <v>1</v>
      </c>
    </row>
    <row r="45" spans="1:7">
      <c r="A45" s="139" t="s">
        <v>183</v>
      </c>
      <c r="B45" s="147">
        <v>62</v>
      </c>
      <c r="C45" s="151" t="s">
        <v>2024</v>
      </c>
      <c r="D45" s="147">
        <v>1970</v>
      </c>
      <c r="E45" s="151" t="s">
        <v>1476</v>
      </c>
      <c r="F45" s="147" t="s">
        <v>96</v>
      </c>
      <c r="G45" s="148">
        <v>1</v>
      </c>
    </row>
    <row r="46" spans="1:7">
      <c r="A46" s="139" t="s">
        <v>183</v>
      </c>
      <c r="B46" s="147">
        <v>85</v>
      </c>
      <c r="C46" s="151" t="s">
        <v>2025</v>
      </c>
      <c r="D46" s="147">
        <v>1968</v>
      </c>
      <c r="E46" s="151" t="s">
        <v>1476</v>
      </c>
      <c r="F46" s="147" t="s">
        <v>96</v>
      </c>
      <c r="G46" s="148">
        <v>1</v>
      </c>
    </row>
    <row r="47" spans="1:7">
      <c r="A47" s="139" t="s">
        <v>183</v>
      </c>
      <c r="B47" s="147">
        <v>86</v>
      </c>
      <c r="C47" s="151" t="s">
        <v>2026</v>
      </c>
      <c r="D47" s="147">
        <v>1963</v>
      </c>
      <c r="E47" s="151" t="s">
        <v>1476</v>
      </c>
      <c r="F47" s="147" t="s">
        <v>63</v>
      </c>
      <c r="G47" s="148">
        <v>1</v>
      </c>
    </row>
    <row r="48" spans="1:7">
      <c r="A48" s="139" t="s">
        <v>183</v>
      </c>
      <c r="B48" s="147">
        <v>95</v>
      </c>
      <c r="C48" s="151" t="s">
        <v>2027</v>
      </c>
      <c r="D48" s="147">
        <v>1965</v>
      </c>
      <c r="E48" s="151" t="s">
        <v>1476</v>
      </c>
      <c r="F48" s="147" t="s">
        <v>63</v>
      </c>
      <c r="G48" s="148">
        <v>1</v>
      </c>
    </row>
    <row r="49" spans="1:7">
      <c r="A49" s="139" t="s">
        <v>183</v>
      </c>
      <c r="B49" s="147">
        <v>104</v>
      </c>
      <c r="C49" s="151" t="s">
        <v>2028</v>
      </c>
      <c r="D49" s="147">
        <v>1974</v>
      </c>
      <c r="E49" s="151" t="s">
        <v>1476</v>
      </c>
      <c r="F49" s="147" t="s">
        <v>64</v>
      </c>
      <c r="G49" s="148">
        <v>1</v>
      </c>
    </row>
    <row r="50" spans="1:7">
      <c r="A50" s="139" t="s">
        <v>183</v>
      </c>
      <c r="B50" s="147">
        <v>114</v>
      </c>
      <c r="C50" s="151" t="s">
        <v>2029</v>
      </c>
      <c r="D50" s="147">
        <v>1969</v>
      </c>
      <c r="E50" s="151" t="s">
        <v>1476</v>
      </c>
      <c r="F50" s="147" t="s">
        <v>96</v>
      </c>
      <c r="G50" s="148">
        <v>1</v>
      </c>
    </row>
    <row r="51" spans="1:7">
      <c r="A51" s="139" t="s">
        <v>183</v>
      </c>
      <c r="B51" s="147">
        <v>129</v>
      </c>
      <c r="C51" s="151" t="s">
        <v>2030</v>
      </c>
      <c r="D51" s="147">
        <v>1971</v>
      </c>
      <c r="E51" s="151" t="s">
        <v>1453</v>
      </c>
      <c r="F51" s="147" t="s">
        <v>96</v>
      </c>
      <c r="G51" s="148">
        <v>1</v>
      </c>
    </row>
    <row r="52" spans="1:7">
      <c r="A52" s="139" t="s">
        <v>183</v>
      </c>
      <c r="B52" s="147">
        <v>136</v>
      </c>
      <c r="C52" s="151" t="s">
        <v>2031</v>
      </c>
      <c r="D52" s="147">
        <v>1996</v>
      </c>
      <c r="E52" s="151" t="s">
        <v>1438</v>
      </c>
      <c r="F52" s="147" t="s">
        <v>102</v>
      </c>
      <c r="G52" s="148">
        <v>1</v>
      </c>
    </row>
    <row r="53" spans="1:7">
      <c r="A53" s="139" t="s">
        <v>183</v>
      </c>
      <c r="B53" s="147">
        <v>145</v>
      </c>
      <c r="C53" s="151" t="s">
        <v>2032</v>
      </c>
      <c r="D53" s="147">
        <v>1955</v>
      </c>
      <c r="E53" s="151" t="s">
        <v>1434</v>
      </c>
      <c r="F53" s="147" t="s">
        <v>135</v>
      </c>
      <c r="G53" s="148">
        <v>1</v>
      </c>
    </row>
    <row r="54" spans="1:7">
      <c r="A54" s="139" t="s">
        <v>183</v>
      </c>
      <c r="B54" s="147">
        <v>146</v>
      </c>
      <c r="C54" s="151" t="s">
        <v>2033</v>
      </c>
      <c r="D54" s="147">
        <v>1963</v>
      </c>
      <c r="E54" s="151" t="s">
        <v>1398</v>
      </c>
      <c r="F54" s="147" t="s">
        <v>63</v>
      </c>
      <c r="G54" s="148">
        <v>1</v>
      </c>
    </row>
    <row r="55" spans="1:7">
      <c r="A55" s="139" t="s">
        <v>183</v>
      </c>
      <c r="B55" s="147">
        <v>150</v>
      </c>
      <c r="C55" s="151" t="s">
        <v>2034</v>
      </c>
      <c r="D55" s="147">
        <v>1970</v>
      </c>
      <c r="E55" s="151" t="s">
        <v>1398</v>
      </c>
      <c r="F55" s="147" t="s">
        <v>96</v>
      </c>
      <c r="G55" s="148">
        <v>1</v>
      </c>
    </row>
    <row r="56" spans="1:7">
      <c r="A56" s="139" t="s">
        <v>183</v>
      </c>
      <c r="B56" s="147">
        <v>152</v>
      </c>
      <c r="C56" s="151" t="s">
        <v>2035</v>
      </c>
      <c r="D56" s="147">
        <v>1964</v>
      </c>
      <c r="E56" s="151" t="s">
        <v>1398</v>
      </c>
      <c r="F56" s="147" t="s">
        <v>63</v>
      </c>
      <c r="G56" s="148">
        <v>1</v>
      </c>
    </row>
    <row r="57" spans="1:7">
      <c r="A57" s="139" t="s">
        <v>183</v>
      </c>
      <c r="B57" s="147">
        <v>159</v>
      </c>
      <c r="C57" s="151" t="s">
        <v>2036</v>
      </c>
      <c r="D57" s="147">
        <v>1971</v>
      </c>
      <c r="E57" s="151" t="s">
        <v>1398</v>
      </c>
      <c r="F57" s="147" t="s">
        <v>96</v>
      </c>
      <c r="G57" s="148">
        <v>1</v>
      </c>
    </row>
    <row r="58" spans="1:7">
      <c r="A58" s="139" t="s">
        <v>183</v>
      </c>
      <c r="B58" s="147">
        <v>171</v>
      </c>
      <c r="C58" s="151" t="s">
        <v>2037</v>
      </c>
      <c r="D58" s="147">
        <v>1995</v>
      </c>
      <c r="E58" s="151" t="s">
        <v>1398</v>
      </c>
      <c r="F58" s="147" t="s">
        <v>102</v>
      </c>
      <c r="G58" s="148">
        <v>1</v>
      </c>
    </row>
    <row r="59" spans="1:7">
      <c r="A59" s="139" t="s">
        <v>183</v>
      </c>
      <c r="B59" s="147">
        <v>173</v>
      </c>
      <c r="C59" s="151" t="s">
        <v>2038</v>
      </c>
      <c r="D59" s="147">
        <v>1975</v>
      </c>
      <c r="E59" s="151" t="s">
        <v>1398</v>
      </c>
      <c r="F59" s="147" t="s">
        <v>64</v>
      </c>
      <c r="G59" s="148">
        <v>1</v>
      </c>
    </row>
    <row r="60" spans="1:7">
      <c r="A60" s="139" t="s">
        <v>183</v>
      </c>
      <c r="B60" s="147">
        <v>176</v>
      </c>
      <c r="C60" s="151" t="s">
        <v>2039</v>
      </c>
      <c r="D60" s="147">
        <v>1965</v>
      </c>
      <c r="E60" s="151" t="s">
        <v>1398</v>
      </c>
      <c r="F60" s="147" t="s">
        <v>63</v>
      </c>
      <c r="G60" s="148">
        <v>1</v>
      </c>
    </row>
    <row r="61" spans="1:7">
      <c r="A61" s="139" t="s">
        <v>183</v>
      </c>
      <c r="B61" s="147">
        <v>188</v>
      </c>
      <c r="C61" s="151" t="s">
        <v>2040</v>
      </c>
      <c r="D61" s="147">
        <v>1969</v>
      </c>
      <c r="E61" s="151" t="s">
        <v>1355</v>
      </c>
      <c r="F61" s="147" t="s">
        <v>96</v>
      </c>
      <c r="G61" s="148">
        <v>1</v>
      </c>
    </row>
    <row r="62" spans="1:7">
      <c r="A62" s="139" t="s">
        <v>183</v>
      </c>
      <c r="B62" s="147">
        <v>191</v>
      </c>
      <c r="C62" s="151" t="s">
        <v>2041</v>
      </c>
      <c r="D62" s="147">
        <v>1947</v>
      </c>
      <c r="E62" s="151" t="s">
        <v>1355</v>
      </c>
      <c r="F62" s="147" t="s">
        <v>134</v>
      </c>
      <c r="G62" s="148">
        <v>1</v>
      </c>
    </row>
    <row r="63" spans="1:7">
      <c r="A63" s="139" t="s">
        <v>183</v>
      </c>
      <c r="B63" s="147">
        <v>192</v>
      </c>
      <c r="C63" s="151" t="s">
        <v>2042</v>
      </c>
      <c r="D63" s="147">
        <v>1988</v>
      </c>
      <c r="E63" s="151" t="s">
        <v>1355</v>
      </c>
      <c r="F63" s="147" t="s">
        <v>98</v>
      </c>
      <c r="G63" s="148">
        <v>1</v>
      </c>
    </row>
    <row r="64" spans="1:7">
      <c r="A64" s="139" t="s">
        <v>183</v>
      </c>
      <c r="B64" s="147">
        <v>193</v>
      </c>
      <c r="C64" s="151" t="s">
        <v>2043</v>
      </c>
      <c r="D64" s="147">
        <v>1970</v>
      </c>
      <c r="E64" s="151" t="s">
        <v>1355</v>
      </c>
      <c r="F64" s="147" t="s">
        <v>96</v>
      </c>
      <c r="G64" s="148">
        <v>1</v>
      </c>
    </row>
    <row r="65" spans="1:7">
      <c r="A65" s="139" t="s">
        <v>183</v>
      </c>
      <c r="B65" s="147">
        <v>195</v>
      </c>
      <c r="C65" s="151" t="s">
        <v>2044</v>
      </c>
      <c r="D65" s="147">
        <v>1992</v>
      </c>
      <c r="E65" s="151" t="s">
        <v>1355</v>
      </c>
      <c r="F65" s="147" t="s">
        <v>98</v>
      </c>
      <c r="G65" s="148">
        <v>1</v>
      </c>
    </row>
    <row r="66" spans="1:7">
      <c r="A66" s="139" t="s">
        <v>183</v>
      </c>
      <c r="B66" s="147">
        <v>198</v>
      </c>
      <c r="C66" s="151" t="s">
        <v>2045</v>
      </c>
      <c r="D66" s="147">
        <v>1971</v>
      </c>
      <c r="E66" s="151" t="s">
        <v>1355</v>
      </c>
      <c r="F66" s="147" t="s">
        <v>96</v>
      </c>
      <c r="G66" s="148">
        <v>1</v>
      </c>
    </row>
    <row r="67" spans="1:7">
      <c r="A67" s="139" t="s">
        <v>183</v>
      </c>
      <c r="B67" s="147">
        <v>199</v>
      </c>
      <c r="C67" s="151" t="s">
        <v>2046</v>
      </c>
      <c r="D67" s="147">
        <v>1980</v>
      </c>
      <c r="E67" s="151" t="s">
        <v>1355</v>
      </c>
      <c r="F67" s="147" t="s">
        <v>103</v>
      </c>
      <c r="G67" s="148">
        <v>1</v>
      </c>
    </row>
    <row r="68" spans="1:7">
      <c r="A68" s="139" t="s">
        <v>183</v>
      </c>
      <c r="B68" s="147">
        <v>204</v>
      </c>
      <c r="C68" s="151" t="s">
        <v>2047</v>
      </c>
      <c r="D68" s="147">
        <v>1973</v>
      </c>
      <c r="E68" s="151" t="s">
        <v>1355</v>
      </c>
      <c r="F68" s="147" t="s">
        <v>64</v>
      </c>
      <c r="G68" s="148">
        <v>1</v>
      </c>
    </row>
    <row r="69" spans="1:7">
      <c r="A69" s="139" t="s">
        <v>183</v>
      </c>
      <c r="B69" s="147">
        <v>207</v>
      </c>
      <c r="C69" s="151" t="s">
        <v>2048</v>
      </c>
      <c r="D69" s="147">
        <v>1964</v>
      </c>
      <c r="E69" s="151" t="s">
        <v>1355</v>
      </c>
      <c r="F69" s="147" t="s">
        <v>63</v>
      </c>
      <c r="G69" s="148">
        <v>1</v>
      </c>
    </row>
    <row r="70" spans="1:7">
      <c r="A70" s="139" t="s">
        <v>183</v>
      </c>
      <c r="B70" s="147">
        <v>218</v>
      </c>
      <c r="C70" s="151" t="s">
        <v>2049</v>
      </c>
      <c r="D70" s="147">
        <v>1934</v>
      </c>
      <c r="E70" s="151" t="s">
        <v>1318</v>
      </c>
      <c r="F70" s="147" t="s">
        <v>133</v>
      </c>
      <c r="G70" s="148">
        <v>1</v>
      </c>
    </row>
    <row r="71" spans="1:7">
      <c r="A71" s="139" t="s">
        <v>183</v>
      </c>
      <c r="B71" s="147">
        <v>222</v>
      </c>
      <c r="C71" s="151" t="s">
        <v>2050</v>
      </c>
      <c r="D71" s="147">
        <v>1939</v>
      </c>
      <c r="E71" s="151" t="s">
        <v>1318</v>
      </c>
      <c r="F71" s="147" t="s">
        <v>133</v>
      </c>
      <c r="G71" s="148">
        <v>1</v>
      </c>
    </row>
    <row r="72" spans="1:7">
      <c r="A72" s="139" t="s">
        <v>183</v>
      </c>
      <c r="B72" s="147">
        <v>224</v>
      </c>
      <c r="C72" s="151" t="s">
        <v>2051</v>
      </c>
      <c r="D72" s="147">
        <v>1976</v>
      </c>
      <c r="E72" s="151" t="s">
        <v>1318</v>
      </c>
      <c r="F72" s="147" t="s">
        <v>64</v>
      </c>
      <c r="G72" s="148">
        <v>1</v>
      </c>
    </row>
    <row r="73" spans="1:7">
      <c r="A73" s="139" t="s">
        <v>183</v>
      </c>
      <c r="B73" s="147">
        <v>225</v>
      </c>
      <c r="C73" s="151" t="s">
        <v>2052</v>
      </c>
      <c r="D73" s="147">
        <v>1979</v>
      </c>
      <c r="E73" s="151" t="s">
        <v>1318</v>
      </c>
      <c r="F73" s="147" t="s">
        <v>103</v>
      </c>
      <c r="G73" s="148">
        <v>1</v>
      </c>
    </row>
    <row r="74" spans="1:7">
      <c r="A74" s="139" t="s">
        <v>183</v>
      </c>
      <c r="B74" s="147">
        <v>227</v>
      </c>
      <c r="C74" s="151" t="s">
        <v>2053</v>
      </c>
      <c r="D74" s="147">
        <v>1966</v>
      </c>
      <c r="E74" s="151" t="s">
        <v>1318</v>
      </c>
      <c r="F74" s="147" t="s">
        <v>63</v>
      </c>
      <c r="G74" s="148">
        <v>1</v>
      </c>
    </row>
    <row r="75" spans="1:7">
      <c r="A75" s="139" t="s">
        <v>183</v>
      </c>
      <c r="B75" s="147">
        <v>237</v>
      </c>
      <c r="C75" s="151" t="s">
        <v>2054</v>
      </c>
      <c r="D75" s="147">
        <v>1948</v>
      </c>
      <c r="E75" s="151" t="s">
        <v>1318</v>
      </c>
      <c r="F75" s="147" t="s">
        <v>62</v>
      </c>
      <c r="G75" s="148">
        <v>1</v>
      </c>
    </row>
    <row r="76" spans="1:7">
      <c r="A76" s="139" t="s">
        <v>183</v>
      </c>
      <c r="B76" s="147">
        <v>242</v>
      </c>
      <c r="C76" s="151" t="s">
        <v>2055</v>
      </c>
      <c r="D76" s="147">
        <v>1947</v>
      </c>
      <c r="E76" s="151" t="s">
        <v>1318</v>
      </c>
      <c r="F76" s="147" t="s">
        <v>134</v>
      </c>
      <c r="G76" s="148">
        <v>1</v>
      </c>
    </row>
    <row r="77" spans="1:7">
      <c r="A77" s="139" t="s">
        <v>183</v>
      </c>
      <c r="B77" s="147">
        <v>245</v>
      </c>
      <c r="C77" s="151" t="s">
        <v>2056</v>
      </c>
      <c r="D77" s="147">
        <v>1989</v>
      </c>
      <c r="E77" s="151" t="s">
        <v>1290</v>
      </c>
      <c r="F77" s="147" t="s">
        <v>98</v>
      </c>
      <c r="G77" s="148">
        <v>1</v>
      </c>
    </row>
    <row r="78" spans="1:7">
      <c r="A78" s="139" t="s">
        <v>183</v>
      </c>
      <c r="B78" s="147">
        <v>253</v>
      </c>
      <c r="C78" s="151" t="s">
        <v>2599</v>
      </c>
      <c r="D78" s="147">
        <v>1969</v>
      </c>
      <c r="E78" s="151" t="s">
        <v>1290</v>
      </c>
      <c r="F78" s="147" t="s">
        <v>96</v>
      </c>
      <c r="G78" s="148">
        <v>1</v>
      </c>
    </row>
    <row r="79" spans="1:7">
      <c r="A79" s="139" t="s">
        <v>183</v>
      </c>
      <c r="B79" s="147">
        <v>254</v>
      </c>
      <c r="C79" s="151" t="s">
        <v>2057</v>
      </c>
      <c r="D79" s="147">
        <v>1950</v>
      </c>
      <c r="E79" s="151" t="s">
        <v>1290</v>
      </c>
      <c r="F79" s="147" t="s">
        <v>62</v>
      </c>
      <c r="G79" s="148">
        <v>1</v>
      </c>
    </row>
    <row r="80" spans="1:7">
      <c r="A80" s="139" t="s">
        <v>183</v>
      </c>
      <c r="B80" s="147">
        <v>255</v>
      </c>
      <c r="C80" s="151" t="s">
        <v>2600</v>
      </c>
      <c r="D80" s="147">
        <v>1972</v>
      </c>
      <c r="E80" s="151" t="s">
        <v>1290</v>
      </c>
      <c r="F80" s="147" t="s">
        <v>96</v>
      </c>
      <c r="G80" s="148">
        <v>1</v>
      </c>
    </row>
    <row r="81" spans="1:7">
      <c r="A81" s="139" t="s">
        <v>183</v>
      </c>
      <c r="B81" s="147">
        <v>256</v>
      </c>
      <c r="C81" s="151" t="s">
        <v>2058</v>
      </c>
      <c r="D81" s="147">
        <v>1978</v>
      </c>
      <c r="E81" s="151" t="s">
        <v>1290</v>
      </c>
      <c r="F81" s="147" t="s">
        <v>103</v>
      </c>
      <c r="G81" s="148">
        <v>1</v>
      </c>
    </row>
    <row r="82" spans="1:7">
      <c r="A82" s="139" t="s">
        <v>183</v>
      </c>
      <c r="B82" s="147">
        <v>264</v>
      </c>
      <c r="C82" s="151" t="s">
        <v>2601</v>
      </c>
      <c r="D82" s="147">
        <v>1971</v>
      </c>
      <c r="E82" s="151" t="s">
        <v>1290</v>
      </c>
      <c r="F82" s="147" t="s">
        <v>96</v>
      </c>
      <c r="G82" s="148">
        <v>1</v>
      </c>
    </row>
    <row r="83" spans="1:7">
      <c r="A83" s="139" t="s">
        <v>183</v>
      </c>
      <c r="B83" s="147">
        <v>270</v>
      </c>
      <c r="C83" s="151" t="s">
        <v>2059</v>
      </c>
      <c r="D83" s="147">
        <v>1957</v>
      </c>
      <c r="E83" s="151" t="s">
        <v>1277</v>
      </c>
      <c r="F83" s="147" t="s">
        <v>135</v>
      </c>
      <c r="G83" s="148">
        <v>1</v>
      </c>
    </row>
    <row r="84" spans="1:7">
      <c r="A84" s="139" t="s">
        <v>183</v>
      </c>
      <c r="B84" s="147">
        <v>273</v>
      </c>
      <c r="C84" s="151" t="s">
        <v>2060</v>
      </c>
      <c r="D84" s="147">
        <v>1973</v>
      </c>
      <c r="E84" s="151" t="s">
        <v>1277</v>
      </c>
      <c r="F84" s="147" t="s">
        <v>64</v>
      </c>
      <c r="G84" s="148">
        <v>1</v>
      </c>
    </row>
    <row r="85" spans="1:7">
      <c r="A85" s="139" t="s">
        <v>183</v>
      </c>
      <c r="B85" s="147">
        <v>281</v>
      </c>
      <c r="C85" s="151" t="s">
        <v>2061</v>
      </c>
      <c r="D85" s="147">
        <v>1976</v>
      </c>
      <c r="E85" s="151" t="s">
        <v>1233</v>
      </c>
      <c r="F85" s="147" t="s">
        <v>64</v>
      </c>
      <c r="G85" s="148">
        <v>1</v>
      </c>
    </row>
    <row r="86" spans="1:7">
      <c r="A86" s="139" t="s">
        <v>183</v>
      </c>
      <c r="B86" s="147">
        <v>282</v>
      </c>
      <c r="C86" s="151" t="s">
        <v>2062</v>
      </c>
      <c r="D86" s="147">
        <v>1958</v>
      </c>
      <c r="E86" s="151" t="s">
        <v>1233</v>
      </c>
      <c r="F86" s="147" t="s">
        <v>114</v>
      </c>
      <c r="G86" s="148">
        <v>1</v>
      </c>
    </row>
    <row r="87" spans="1:7">
      <c r="A87" s="139" t="s">
        <v>183</v>
      </c>
      <c r="B87" s="147">
        <v>285</v>
      </c>
      <c r="C87" s="151" t="s">
        <v>2063</v>
      </c>
      <c r="D87" s="147">
        <v>1966</v>
      </c>
      <c r="E87" s="151" t="s">
        <v>1233</v>
      </c>
      <c r="F87" s="147" t="s">
        <v>63</v>
      </c>
      <c r="G87" s="148">
        <v>1</v>
      </c>
    </row>
    <row r="88" spans="1:7">
      <c r="A88" s="139" t="s">
        <v>183</v>
      </c>
      <c r="B88" s="147">
        <v>286</v>
      </c>
      <c r="C88" s="151" t="s">
        <v>2064</v>
      </c>
      <c r="D88" s="147">
        <v>1971</v>
      </c>
      <c r="E88" s="151" t="s">
        <v>1233</v>
      </c>
      <c r="F88" s="147" t="s">
        <v>96</v>
      </c>
      <c r="G88" s="148">
        <v>1</v>
      </c>
    </row>
    <row r="89" spans="1:7">
      <c r="A89" s="139" t="s">
        <v>183</v>
      </c>
      <c r="B89" s="147">
        <v>287</v>
      </c>
      <c r="C89" s="151" t="s">
        <v>2065</v>
      </c>
      <c r="D89" s="147">
        <v>1958</v>
      </c>
      <c r="E89" s="151" t="s">
        <v>1233</v>
      </c>
      <c r="F89" s="147" t="s">
        <v>114</v>
      </c>
      <c r="G89" s="148">
        <v>1</v>
      </c>
    </row>
    <row r="90" spans="1:7">
      <c r="A90" s="139" t="s">
        <v>183</v>
      </c>
      <c r="B90" s="147">
        <v>289</v>
      </c>
      <c r="C90" s="151" t="s">
        <v>2066</v>
      </c>
      <c r="D90" s="147">
        <v>1966</v>
      </c>
      <c r="E90" s="151" t="s">
        <v>1233</v>
      </c>
      <c r="F90" s="147" t="s">
        <v>63</v>
      </c>
      <c r="G90" s="148">
        <v>1</v>
      </c>
    </row>
    <row r="91" spans="1:7">
      <c r="A91" s="139" t="s">
        <v>183</v>
      </c>
      <c r="B91" s="147">
        <v>304</v>
      </c>
      <c r="C91" s="151" t="s">
        <v>2067</v>
      </c>
      <c r="D91" s="147">
        <v>1990</v>
      </c>
      <c r="E91" s="151" t="s">
        <v>1233</v>
      </c>
      <c r="F91" s="147" t="s">
        <v>98</v>
      </c>
      <c r="G91" s="148">
        <v>1</v>
      </c>
    </row>
    <row r="92" spans="1:7">
      <c r="A92" s="139" t="s">
        <v>183</v>
      </c>
      <c r="B92" s="147">
        <v>308</v>
      </c>
      <c r="C92" s="151" t="s">
        <v>2068</v>
      </c>
      <c r="D92" s="147">
        <v>1989</v>
      </c>
      <c r="E92" s="151" t="s">
        <v>1233</v>
      </c>
      <c r="F92" s="147" t="s">
        <v>98</v>
      </c>
      <c r="G92" s="148">
        <v>1</v>
      </c>
    </row>
    <row r="93" spans="1:7">
      <c r="A93" s="139" t="s">
        <v>183</v>
      </c>
      <c r="B93" s="147">
        <v>312</v>
      </c>
      <c r="C93" s="151" t="s">
        <v>2069</v>
      </c>
      <c r="D93" s="147">
        <v>1967</v>
      </c>
      <c r="E93" s="151" t="s">
        <v>1233</v>
      </c>
      <c r="F93" s="147" t="s">
        <v>63</v>
      </c>
      <c r="G93" s="148">
        <v>1</v>
      </c>
    </row>
    <row r="94" spans="1:7">
      <c r="A94" s="139" t="s">
        <v>183</v>
      </c>
      <c r="B94" s="147">
        <v>319</v>
      </c>
      <c r="C94" s="151" t="s">
        <v>2070</v>
      </c>
      <c r="D94" s="147">
        <v>1983</v>
      </c>
      <c r="E94" s="151" t="s">
        <v>1224</v>
      </c>
      <c r="F94" s="147" t="s">
        <v>95</v>
      </c>
      <c r="G94" s="148">
        <v>1</v>
      </c>
    </row>
    <row r="95" spans="1:7">
      <c r="A95" s="139" t="s">
        <v>183</v>
      </c>
      <c r="B95" s="147">
        <v>329</v>
      </c>
      <c r="C95" s="151" t="s">
        <v>2071</v>
      </c>
      <c r="D95" s="147">
        <v>1963</v>
      </c>
      <c r="E95" s="151" t="s">
        <v>1204</v>
      </c>
      <c r="F95" s="147" t="s">
        <v>63</v>
      </c>
      <c r="G95" s="148">
        <v>1</v>
      </c>
    </row>
    <row r="96" spans="1:7">
      <c r="A96" s="139" t="s">
        <v>183</v>
      </c>
      <c r="B96" s="147">
        <v>342</v>
      </c>
      <c r="C96" s="151" t="s">
        <v>2072</v>
      </c>
      <c r="D96" s="147">
        <v>1972</v>
      </c>
      <c r="E96" s="151" t="s">
        <v>1159</v>
      </c>
      <c r="F96" s="147" t="s">
        <v>96</v>
      </c>
      <c r="G96" s="148">
        <v>1</v>
      </c>
    </row>
    <row r="97" spans="1:7">
      <c r="A97" s="139" t="s">
        <v>183</v>
      </c>
      <c r="B97" s="147">
        <v>350</v>
      </c>
      <c r="C97" s="151" t="s">
        <v>2073</v>
      </c>
      <c r="D97" s="147">
        <v>1977</v>
      </c>
      <c r="E97" s="151" t="s">
        <v>1159</v>
      </c>
      <c r="F97" s="147" t="s">
        <v>64</v>
      </c>
      <c r="G97" s="148">
        <v>1</v>
      </c>
    </row>
    <row r="98" spans="1:7">
      <c r="A98" s="139" t="s">
        <v>183</v>
      </c>
      <c r="B98" s="147">
        <v>358</v>
      </c>
      <c r="C98" s="151" t="s">
        <v>2074</v>
      </c>
      <c r="D98" s="147">
        <v>1968</v>
      </c>
      <c r="E98" s="151" t="s">
        <v>1159</v>
      </c>
      <c r="F98" s="147" t="s">
        <v>96</v>
      </c>
      <c r="G98" s="148">
        <v>1</v>
      </c>
    </row>
    <row r="99" spans="1:7">
      <c r="A99" s="139" t="s">
        <v>183</v>
      </c>
      <c r="B99" s="147">
        <v>367</v>
      </c>
      <c r="C99" s="151" t="s">
        <v>2075</v>
      </c>
      <c r="D99" s="147">
        <v>1957</v>
      </c>
      <c r="E99" s="151" t="s">
        <v>1159</v>
      </c>
      <c r="F99" s="147" t="s">
        <v>135</v>
      </c>
      <c r="G99" s="148">
        <v>1</v>
      </c>
    </row>
    <row r="100" spans="1:7">
      <c r="A100" s="139" t="s">
        <v>183</v>
      </c>
      <c r="B100" s="147">
        <v>372</v>
      </c>
      <c r="C100" s="151" t="s">
        <v>2076</v>
      </c>
      <c r="D100" s="147">
        <v>1961</v>
      </c>
      <c r="E100" s="151" t="s">
        <v>1152</v>
      </c>
      <c r="F100" s="147" t="s">
        <v>114</v>
      </c>
      <c r="G100" s="148">
        <v>1</v>
      </c>
    </row>
    <row r="101" spans="1:7">
      <c r="A101" s="139" t="s">
        <v>183</v>
      </c>
      <c r="B101" s="147">
        <v>376</v>
      </c>
      <c r="C101" s="151" t="s">
        <v>2077</v>
      </c>
      <c r="D101" s="147">
        <v>1966</v>
      </c>
      <c r="E101" s="151" t="s">
        <v>1121</v>
      </c>
      <c r="F101" s="147" t="s">
        <v>63</v>
      </c>
      <c r="G101" s="148">
        <v>1</v>
      </c>
    </row>
    <row r="102" spans="1:7">
      <c r="A102" s="139" t="s">
        <v>183</v>
      </c>
      <c r="B102" s="147">
        <v>377</v>
      </c>
      <c r="C102" s="151" t="s">
        <v>2078</v>
      </c>
      <c r="D102" s="147">
        <v>1947</v>
      </c>
      <c r="E102" s="151" t="s">
        <v>1121</v>
      </c>
      <c r="F102" s="147" t="s">
        <v>134</v>
      </c>
      <c r="G102" s="148">
        <v>1</v>
      </c>
    </row>
    <row r="103" spans="1:7">
      <c r="A103" s="139" t="s">
        <v>183</v>
      </c>
      <c r="B103" s="147">
        <v>381</v>
      </c>
      <c r="C103" s="151" t="s">
        <v>2079</v>
      </c>
      <c r="D103" s="147">
        <v>1967</v>
      </c>
      <c r="E103" s="151" t="s">
        <v>1121</v>
      </c>
      <c r="F103" s="147" t="s">
        <v>63</v>
      </c>
      <c r="G103" s="148">
        <v>1</v>
      </c>
    </row>
    <row r="104" spans="1:7">
      <c r="A104" s="139" t="s">
        <v>183</v>
      </c>
      <c r="B104" s="147">
        <v>382</v>
      </c>
      <c r="C104" s="151" t="s">
        <v>2080</v>
      </c>
      <c r="D104" s="147">
        <v>1974</v>
      </c>
      <c r="E104" s="151" t="s">
        <v>1121</v>
      </c>
      <c r="F104" s="147" t="s">
        <v>64</v>
      </c>
      <c r="G104" s="148">
        <v>1</v>
      </c>
    </row>
    <row r="105" spans="1:7">
      <c r="A105" s="139" t="s">
        <v>183</v>
      </c>
      <c r="B105" s="147">
        <v>384</v>
      </c>
      <c r="C105" s="151" t="s">
        <v>2081</v>
      </c>
      <c r="D105" s="147">
        <v>1959</v>
      </c>
      <c r="E105" s="151" t="s">
        <v>1121</v>
      </c>
      <c r="F105" s="147" t="s">
        <v>114</v>
      </c>
      <c r="G105" s="148">
        <v>1</v>
      </c>
    </row>
    <row r="106" spans="1:7">
      <c r="A106" s="139" t="s">
        <v>183</v>
      </c>
      <c r="B106" s="147">
        <v>385</v>
      </c>
      <c r="C106" s="151" t="s">
        <v>2082</v>
      </c>
      <c r="D106" s="147">
        <v>1962</v>
      </c>
      <c r="E106" s="151" t="s">
        <v>1121</v>
      </c>
      <c r="F106" s="147" t="s">
        <v>114</v>
      </c>
      <c r="G106" s="148">
        <v>1</v>
      </c>
    </row>
    <row r="107" spans="1:7">
      <c r="A107" s="139" t="s">
        <v>183</v>
      </c>
      <c r="B107" s="147">
        <v>386</v>
      </c>
      <c r="C107" s="151" t="s">
        <v>2083</v>
      </c>
      <c r="D107" s="147">
        <v>1956</v>
      </c>
      <c r="E107" s="151" t="s">
        <v>1121</v>
      </c>
      <c r="F107" s="147" t="s">
        <v>135</v>
      </c>
      <c r="G107" s="148">
        <v>1</v>
      </c>
    </row>
    <row r="108" spans="1:7">
      <c r="A108" s="139" t="s">
        <v>183</v>
      </c>
      <c r="B108" s="147">
        <v>388</v>
      </c>
      <c r="C108" s="151" t="s">
        <v>2084</v>
      </c>
      <c r="D108" s="147">
        <v>1968</v>
      </c>
      <c r="E108" s="151" t="s">
        <v>1121</v>
      </c>
      <c r="F108" s="147" t="s">
        <v>96</v>
      </c>
      <c r="G108" s="148">
        <v>1</v>
      </c>
    </row>
    <row r="109" spans="1:7">
      <c r="A109" s="139" t="s">
        <v>183</v>
      </c>
      <c r="B109" s="147">
        <v>394</v>
      </c>
      <c r="C109" s="151" t="s">
        <v>2085</v>
      </c>
      <c r="D109" s="147">
        <v>1970</v>
      </c>
      <c r="E109" s="151" t="s">
        <v>1121</v>
      </c>
      <c r="F109" s="147" t="s">
        <v>96</v>
      </c>
      <c r="G109" s="148">
        <v>1</v>
      </c>
    </row>
    <row r="110" spans="1:7">
      <c r="A110" s="139" t="s">
        <v>183</v>
      </c>
      <c r="B110" s="147">
        <v>420</v>
      </c>
      <c r="C110" s="151" t="s">
        <v>2087</v>
      </c>
      <c r="D110" s="147">
        <v>1973</v>
      </c>
      <c r="E110" s="151" t="s">
        <v>1085</v>
      </c>
      <c r="F110" s="147" t="s">
        <v>64</v>
      </c>
      <c r="G110" s="148">
        <v>1</v>
      </c>
    </row>
    <row r="111" spans="1:7">
      <c r="A111" s="139" t="s">
        <v>183</v>
      </c>
      <c r="B111" s="147">
        <v>423</v>
      </c>
      <c r="C111" s="151" t="s">
        <v>2088</v>
      </c>
      <c r="D111" s="147">
        <v>1970</v>
      </c>
      <c r="E111" s="151" t="s">
        <v>1085</v>
      </c>
      <c r="F111" s="147" t="s">
        <v>96</v>
      </c>
      <c r="G111" s="148">
        <v>1</v>
      </c>
    </row>
    <row r="112" spans="1:7">
      <c r="A112" s="139" t="s">
        <v>183</v>
      </c>
      <c r="B112" s="147">
        <v>426</v>
      </c>
      <c r="C112" s="151" t="s">
        <v>2089</v>
      </c>
      <c r="D112" s="147">
        <v>1986</v>
      </c>
      <c r="E112" s="151" t="s">
        <v>1085</v>
      </c>
      <c r="F112" s="147" t="s">
        <v>95</v>
      </c>
      <c r="G112" s="148">
        <v>1</v>
      </c>
    </row>
    <row r="113" spans="1:7">
      <c r="A113" s="139" t="s">
        <v>183</v>
      </c>
      <c r="B113" s="147">
        <v>428</v>
      </c>
      <c r="C113" s="151" t="s">
        <v>2090</v>
      </c>
      <c r="D113" s="147">
        <v>1956</v>
      </c>
      <c r="E113" s="151" t="s">
        <v>1085</v>
      </c>
      <c r="F113" s="147" t="s">
        <v>135</v>
      </c>
      <c r="G113" s="148">
        <v>1</v>
      </c>
    </row>
    <row r="114" spans="1:7">
      <c r="A114" s="139" t="s">
        <v>183</v>
      </c>
      <c r="B114" s="147">
        <v>431</v>
      </c>
      <c r="C114" s="151" t="s">
        <v>2091</v>
      </c>
      <c r="D114" s="147">
        <v>1980</v>
      </c>
      <c r="E114" s="151" t="s">
        <v>1080</v>
      </c>
      <c r="F114" s="147" t="s">
        <v>103</v>
      </c>
      <c r="G114" s="148">
        <v>1</v>
      </c>
    </row>
    <row r="115" spans="1:7">
      <c r="A115" s="139" t="s">
        <v>183</v>
      </c>
      <c r="B115" s="147">
        <v>432</v>
      </c>
      <c r="C115" s="151" t="s">
        <v>2092</v>
      </c>
      <c r="D115" s="147">
        <v>1972</v>
      </c>
      <c r="E115" s="151" t="s">
        <v>1075</v>
      </c>
      <c r="F115" s="147" t="s">
        <v>96</v>
      </c>
      <c r="G115" s="148">
        <v>1</v>
      </c>
    </row>
    <row r="116" spans="1:7">
      <c r="A116" s="139" t="s">
        <v>183</v>
      </c>
      <c r="B116" s="147">
        <v>453</v>
      </c>
      <c r="C116" s="151" t="s">
        <v>2093</v>
      </c>
      <c r="D116" s="147">
        <v>1974</v>
      </c>
      <c r="E116" s="151" t="s">
        <v>1030</v>
      </c>
      <c r="F116" s="147" t="s">
        <v>64</v>
      </c>
      <c r="G116" s="148">
        <v>1</v>
      </c>
    </row>
    <row r="117" spans="1:7">
      <c r="A117" s="139" t="s">
        <v>183</v>
      </c>
      <c r="B117" s="147">
        <v>470</v>
      </c>
      <c r="C117" s="151" t="s">
        <v>2094</v>
      </c>
      <c r="D117" s="147">
        <v>1994</v>
      </c>
      <c r="E117" s="151" t="s">
        <v>1023</v>
      </c>
      <c r="F117" s="147" t="s">
        <v>102</v>
      </c>
      <c r="G117" s="148">
        <v>1</v>
      </c>
    </row>
    <row r="118" spans="1:7">
      <c r="A118" s="139" t="s">
        <v>183</v>
      </c>
      <c r="B118" s="147">
        <v>476</v>
      </c>
      <c r="C118" s="151" t="s">
        <v>2095</v>
      </c>
      <c r="D118" s="147">
        <v>1997</v>
      </c>
      <c r="E118" s="151" t="s">
        <v>1006</v>
      </c>
      <c r="F118" s="147" t="s">
        <v>102</v>
      </c>
      <c r="G118" s="148">
        <v>1</v>
      </c>
    </row>
    <row r="119" spans="1:7">
      <c r="A119" s="139" t="s">
        <v>183</v>
      </c>
      <c r="B119" s="147">
        <v>491</v>
      </c>
      <c r="C119" s="151" t="s">
        <v>2096</v>
      </c>
      <c r="D119" s="147">
        <v>1978</v>
      </c>
      <c r="E119" s="151" t="s">
        <v>985</v>
      </c>
      <c r="F119" s="147" t="s">
        <v>103</v>
      </c>
      <c r="G119" s="148">
        <v>1</v>
      </c>
    </row>
    <row r="120" spans="1:7">
      <c r="A120" s="139" t="s">
        <v>183</v>
      </c>
      <c r="B120" s="147">
        <v>492</v>
      </c>
      <c r="C120" s="151" t="s">
        <v>2097</v>
      </c>
      <c r="D120" s="147">
        <v>1968</v>
      </c>
      <c r="E120" s="151" t="s">
        <v>985</v>
      </c>
      <c r="F120" s="147" t="s">
        <v>96</v>
      </c>
      <c r="G120" s="148">
        <v>1</v>
      </c>
    </row>
    <row r="121" spans="1:7">
      <c r="A121" s="139" t="s">
        <v>183</v>
      </c>
      <c r="B121" s="147">
        <v>500</v>
      </c>
      <c r="C121" s="151" t="s">
        <v>2098</v>
      </c>
      <c r="D121" s="147">
        <v>1983</v>
      </c>
      <c r="E121" s="151" t="s">
        <v>985</v>
      </c>
      <c r="F121" s="147" t="s">
        <v>95</v>
      </c>
      <c r="G121" s="148">
        <v>1</v>
      </c>
    </row>
    <row r="122" spans="1:7">
      <c r="A122" s="139" t="s">
        <v>183</v>
      </c>
      <c r="B122" s="147">
        <v>504</v>
      </c>
      <c r="C122" s="151" t="s">
        <v>2099</v>
      </c>
      <c r="D122" s="147">
        <v>1952</v>
      </c>
      <c r="E122" s="151" t="s">
        <v>963</v>
      </c>
      <c r="F122" s="147" t="s">
        <v>62</v>
      </c>
      <c r="G122" s="148">
        <v>1</v>
      </c>
    </row>
    <row r="123" spans="1:7">
      <c r="A123" s="139" t="s">
        <v>183</v>
      </c>
      <c r="B123" s="147">
        <v>506</v>
      </c>
      <c r="C123" s="151" t="s">
        <v>2602</v>
      </c>
      <c r="D123" s="147">
        <v>1947</v>
      </c>
      <c r="E123" s="151" t="s">
        <v>963</v>
      </c>
      <c r="F123" s="147" t="s">
        <v>134</v>
      </c>
      <c r="G123" s="148">
        <v>1</v>
      </c>
    </row>
    <row r="124" spans="1:7">
      <c r="A124" s="139" t="s">
        <v>183</v>
      </c>
      <c r="B124" s="147">
        <v>512</v>
      </c>
      <c r="C124" s="151" t="s">
        <v>2100</v>
      </c>
      <c r="D124" s="147">
        <v>1951</v>
      </c>
      <c r="E124" s="151" t="s">
        <v>963</v>
      </c>
      <c r="F124" s="147" t="s">
        <v>62</v>
      </c>
      <c r="G124" s="148">
        <v>1</v>
      </c>
    </row>
    <row r="125" spans="1:7">
      <c r="A125" s="139" t="s">
        <v>183</v>
      </c>
      <c r="B125" s="147">
        <v>521</v>
      </c>
      <c r="C125" s="151" t="s">
        <v>2101</v>
      </c>
      <c r="D125" s="147">
        <v>1967</v>
      </c>
      <c r="E125" s="151" t="s">
        <v>937</v>
      </c>
      <c r="F125" s="147" t="s">
        <v>63</v>
      </c>
      <c r="G125" s="148">
        <v>1</v>
      </c>
    </row>
    <row r="126" spans="1:7">
      <c r="A126" s="139" t="s">
        <v>183</v>
      </c>
      <c r="B126" s="147">
        <v>522</v>
      </c>
      <c r="C126" s="151" t="s">
        <v>2102</v>
      </c>
      <c r="D126" s="147">
        <v>1957</v>
      </c>
      <c r="E126" s="151" t="s">
        <v>937</v>
      </c>
      <c r="F126" s="147" t="s">
        <v>135</v>
      </c>
      <c r="G126" s="148">
        <v>1</v>
      </c>
    </row>
    <row r="127" spans="1:7">
      <c r="A127" s="139" t="s">
        <v>183</v>
      </c>
      <c r="B127" s="147">
        <v>527</v>
      </c>
      <c r="C127" s="151" t="s">
        <v>2103</v>
      </c>
      <c r="D127" s="147">
        <v>1961</v>
      </c>
      <c r="E127" s="151" t="s">
        <v>937</v>
      </c>
      <c r="F127" s="147" t="s">
        <v>114</v>
      </c>
      <c r="G127" s="148">
        <v>1</v>
      </c>
    </row>
    <row r="128" spans="1:7">
      <c r="A128" s="139" t="s">
        <v>183</v>
      </c>
      <c r="B128" s="147">
        <v>529</v>
      </c>
      <c r="C128" s="151" t="s">
        <v>2104</v>
      </c>
      <c r="D128" s="147">
        <v>1944</v>
      </c>
      <c r="E128" s="151" t="s">
        <v>934</v>
      </c>
      <c r="F128" s="147" t="s">
        <v>134</v>
      </c>
      <c r="G128" s="148">
        <v>1</v>
      </c>
    </row>
    <row r="129" spans="1:7">
      <c r="A129" s="139" t="s">
        <v>183</v>
      </c>
      <c r="B129" s="147">
        <v>553</v>
      </c>
      <c r="C129" s="151" t="s">
        <v>2105</v>
      </c>
      <c r="D129" s="147">
        <v>1974</v>
      </c>
      <c r="E129" s="151" t="s">
        <v>908</v>
      </c>
      <c r="F129" s="147" t="s">
        <v>64</v>
      </c>
      <c r="G129" s="148">
        <v>1</v>
      </c>
    </row>
    <row r="130" spans="1:7">
      <c r="A130" s="139" t="s">
        <v>183</v>
      </c>
      <c r="B130" s="147">
        <v>564</v>
      </c>
      <c r="C130" s="151" t="s">
        <v>2106</v>
      </c>
      <c r="D130" s="147">
        <v>1979</v>
      </c>
      <c r="E130" s="151" t="s">
        <v>857</v>
      </c>
      <c r="F130" s="147" t="s">
        <v>103</v>
      </c>
      <c r="G130" s="148">
        <v>1</v>
      </c>
    </row>
    <row r="131" spans="1:7">
      <c r="A131" s="139" t="s">
        <v>183</v>
      </c>
      <c r="B131" s="147">
        <v>567</v>
      </c>
      <c r="C131" s="151" t="s">
        <v>2107</v>
      </c>
      <c r="D131" s="147">
        <v>1960</v>
      </c>
      <c r="E131" s="151" t="s">
        <v>857</v>
      </c>
      <c r="F131" s="147" t="s">
        <v>114</v>
      </c>
      <c r="G131" s="148">
        <v>1</v>
      </c>
    </row>
    <row r="132" spans="1:7">
      <c r="A132" s="139" t="s">
        <v>183</v>
      </c>
      <c r="B132" s="147">
        <v>570</v>
      </c>
      <c r="C132" s="151" t="s">
        <v>2108</v>
      </c>
      <c r="D132" s="147">
        <v>1977</v>
      </c>
      <c r="E132" s="151" t="s">
        <v>857</v>
      </c>
      <c r="F132" s="147" t="s">
        <v>64</v>
      </c>
      <c r="G132" s="148">
        <v>1</v>
      </c>
    </row>
    <row r="133" spans="1:7">
      <c r="A133" s="139" t="s">
        <v>183</v>
      </c>
      <c r="B133" s="147">
        <v>575</v>
      </c>
      <c r="C133" s="151" t="s">
        <v>2109</v>
      </c>
      <c r="D133" s="147">
        <v>1977</v>
      </c>
      <c r="E133" s="151" t="s">
        <v>857</v>
      </c>
      <c r="F133" s="147" t="s">
        <v>64</v>
      </c>
      <c r="G133" s="148">
        <v>1</v>
      </c>
    </row>
    <row r="134" spans="1:7">
      <c r="A134" s="139" t="s">
        <v>183</v>
      </c>
      <c r="B134" s="147">
        <v>583</v>
      </c>
      <c r="C134" s="151" t="s">
        <v>2110</v>
      </c>
      <c r="D134" s="147">
        <v>1965</v>
      </c>
      <c r="E134" s="151" t="s">
        <v>857</v>
      </c>
      <c r="F134" s="147" t="s">
        <v>63</v>
      </c>
      <c r="G134" s="148">
        <v>1</v>
      </c>
    </row>
    <row r="135" spans="1:7">
      <c r="A135" s="139" t="s">
        <v>183</v>
      </c>
      <c r="B135" s="147">
        <v>586</v>
      </c>
      <c r="C135" s="151" t="s">
        <v>2111</v>
      </c>
      <c r="D135" s="147">
        <v>1979</v>
      </c>
      <c r="E135" s="151" t="s">
        <v>857</v>
      </c>
      <c r="F135" s="147" t="s">
        <v>103</v>
      </c>
      <c r="G135" s="148">
        <v>1</v>
      </c>
    </row>
    <row r="136" spans="1:7">
      <c r="A136" s="139" t="s">
        <v>183</v>
      </c>
      <c r="B136" s="147">
        <v>590</v>
      </c>
      <c r="C136" s="151" t="s">
        <v>2112</v>
      </c>
      <c r="D136" s="147">
        <v>1982</v>
      </c>
      <c r="E136" s="151" t="s">
        <v>857</v>
      </c>
      <c r="F136" s="147" t="s">
        <v>103</v>
      </c>
      <c r="G136" s="148">
        <v>1</v>
      </c>
    </row>
    <row r="137" spans="1:7">
      <c r="A137" s="139" t="s">
        <v>183</v>
      </c>
      <c r="B137" s="147">
        <v>591</v>
      </c>
      <c r="C137" s="151" t="s">
        <v>2113</v>
      </c>
      <c r="D137" s="147">
        <v>1978</v>
      </c>
      <c r="E137" s="151" t="s">
        <v>857</v>
      </c>
      <c r="F137" s="147" t="s">
        <v>103</v>
      </c>
      <c r="G137" s="148">
        <v>1</v>
      </c>
    </row>
    <row r="138" spans="1:7">
      <c r="A138" s="139" t="s">
        <v>183</v>
      </c>
      <c r="B138" s="147">
        <v>593</v>
      </c>
      <c r="C138" s="151" t="s">
        <v>2114</v>
      </c>
      <c r="D138" s="147">
        <v>1983</v>
      </c>
      <c r="E138" s="151" t="s">
        <v>857</v>
      </c>
      <c r="F138" s="147" t="s">
        <v>95</v>
      </c>
      <c r="G138" s="148">
        <v>1</v>
      </c>
    </row>
    <row r="139" spans="1:7">
      <c r="A139" s="139" t="s">
        <v>183</v>
      </c>
      <c r="B139" s="147">
        <v>597</v>
      </c>
      <c r="C139" s="151" t="s">
        <v>2115</v>
      </c>
      <c r="D139" s="147">
        <v>1977</v>
      </c>
      <c r="E139" s="151" t="s">
        <v>857</v>
      </c>
      <c r="F139" s="147" t="s">
        <v>64</v>
      </c>
      <c r="G139" s="148">
        <v>1</v>
      </c>
    </row>
    <row r="140" spans="1:7">
      <c r="A140" s="139" t="s">
        <v>183</v>
      </c>
      <c r="B140" s="147">
        <v>599</v>
      </c>
      <c r="C140" s="151" t="s">
        <v>2116</v>
      </c>
      <c r="D140" s="147">
        <v>1981</v>
      </c>
      <c r="E140" s="151" t="s">
        <v>857</v>
      </c>
      <c r="F140" s="147" t="s">
        <v>103</v>
      </c>
      <c r="G140" s="148">
        <v>1</v>
      </c>
    </row>
    <row r="141" spans="1:7">
      <c r="A141" s="139" t="s">
        <v>183</v>
      </c>
      <c r="B141" s="147">
        <v>603</v>
      </c>
      <c r="C141" s="151" t="s">
        <v>2117</v>
      </c>
      <c r="D141" s="147">
        <v>1990</v>
      </c>
      <c r="E141" s="151" t="s">
        <v>820</v>
      </c>
      <c r="F141" s="147" t="s">
        <v>98</v>
      </c>
      <c r="G141" s="148">
        <v>1</v>
      </c>
    </row>
    <row r="142" spans="1:7">
      <c r="A142" s="139" t="s">
        <v>183</v>
      </c>
      <c r="B142" s="147">
        <v>604</v>
      </c>
      <c r="C142" s="151" t="s">
        <v>2118</v>
      </c>
      <c r="D142" s="147">
        <v>1943</v>
      </c>
      <c r="E142" s="151" t="s">
        <v>820</v>
      </c>
      <c r="F142" s="147" t="s">
        <v>134</v>
      </c>
      <c r="G142" s="148">
        <v>1</v>
      </c>
    </row>
    <row r="143" spans="1:7">
      <c r="A143" s="139" t="s">
        <v>183</v>
      </c>
      <c r="B143" s="147">
        <v>605</v>
      </c>
      <c r="C143" s="151" t="s">
        <v>2119</v>
      </c>
      <c r="D143" s="147">
        <v>1972</v>
      </c>
      <c r="E143" s="151" t="s">
        <v>820</v>
      </c>
      <c r="F143" s="147" t="s">
        <v>96</v>
      </c>
      <c r="G143" s="148">
        <v>1</v>
      </c>
    </row>
    <row r="144" spans="1:7">
      <c r="A144" s="139" t="s">
        <v>183</v>
      </c>
      <c r="B144" s="147">
        <v>609</v>
      </c>
      <c r="C144" s="151" t="s">
        <v>2120</v>
      </c>
      <c r="D144" s="147">
        <v>1981</v>
      </c>
      <c r="E144" s="151" t="s">
        <v>820</v>
      </c>
      <c r="F144" s="147" t="s">
        <v>103</v>
      </c>
      <c r="G144" s="148">
        <v>1</v>
      </c>
    </row>
    <row r="145" spans="1:7">
      <c r="A145" s="139" t="s">
        <v>183</v>
      </c>
      <c r="B145" s="147">
        <v>612</v>
      </c>
      <c r="C145" s="151" t="s">
        <v>2121</v>
      </c>
      <c r="D145" s="147">
        <v>1966</v>
      </c>
      <c r="E145" s="151" t="s">
        <v>820</v>
      </c>
      <c r="F145" s="147" t="s">
        <v>63</v>
      </c>
      <c r="G145" s="148">
        <v>1</v>
      </c>
    </row>
    <row r="146" spans="1:7">
      <c r="A146" s="139" t="s">
        <v>183</v>
      </c>
      <c r="B146" s="147">
        <v>613</v>
      </c>
      <c r="C146" s="151" t="s">
        <v>2122</v>
      </c>
      <c r="D146" s="147">
        <v>1963</v>
      </c>
      <c r="E146" s="151" t="s">
        <v>820</v>
      </c>
      <c r="F146" s="147" t="s">
        <v>63</v>
      </c>
      <c r="G146" s="148">
        <v>1</v>
      </c>
    </row>
    <row r="147" spans="1:7">
      <c r="A147" s="139" t="s">
        <v>183</v>
      </c>
      <c r="B147" s="147">
        <v>614</v>
      </c>
      <c r="C147" s="151" t="s">
        <v>2123</v>
      </c>
      <c r="D147" s="147">
        <v>1983</v>
      </c>
      <c r="E147" s="151" t="s">
        <v>820</v>
      </c>
      <c r="F147" s="147" t="s">
        <v>95</v>
      </c>
      <c r="G147" s="148">
        <v>1</v>
      </c>
    </row>
    <row r="148" spans="1:7">
      <c r="A148" s="139" t="s">
        <v>183</v>
      </c>
      <c r="B148" s="147">
        <v>615</v>
      </c>
      <c r="C148" s="151" t="s">
        <v>2124</v>
      </c>
      <c r="D148" s="147">
        <v>1991</v>
      </c>
      <c r="E148" s="151" t="s">
        <v>820</v>
      </c>
      <c r="F148" s="147" t="s">
        <v>98</v>
      </c>
      <c r="G148" s="148">
        <v>1</v>
      </c>
    </row>
    <row r="149" spans="1:7">
      <c r="A149" s="139" t="s">
        <v>183</v>
      </c>
      <c r="B149" s="147">
        <v>616</v>
      </c>
      <c r="C149" s="151" t="s">
        <v>2125</v>
      </c>
      <c r="D149" s="147">
        <v>1950</v>
      </c>
      <c r="E149" s="151" t="s">
        <v>820</v>
      </c>
      <c r="F149" s="147" t="s">
        <v>62</v>
      </c>
      <c r="G149" s="148">
        <v>1</v>
      </c>
    </row>
    <row r="150" spans="1:7">
      <c r="A150" s="139" t="s">
        <v>183</v>
      </c>
      <c r="B150" s="147">
        <v>619</v>
      </c>
      <c r="C150" s="151" t="s">
        <v>2126</v>
      </c>
      <c r="D150" s="147">
        <v>1967</v>
      </c>
      <c r="E150" s="151" t="s">
        <v>820</v>
      </c>
      <c r="F150" s="147" t="s">
        <v>63</v>
      </c>
      <c r="G150" s="148">
        <v>1</v>
      </c>
    </row>
    <row r="151" spans="1:7">
      <c r="A151" s="139" t="s">
        <v>183</v>
      </c>
      <c r="B151" s="147">
        <v>621</v>
      </c>
      <c r="C151" s="151" t="s">
        <v>2127</v>
      </c>
      <c r="D151" s="147">
        <v>1967</v>
      </c>
      <c r="E151" s="151" t="s">
        <v>820</v>
      </c>
      <c r="F151" s="147" t="s">
        <v>63</v>
      </c>
      <c r="G151" s="148">
        <v>1</v>
      </c>
    </row>
    <row r="152" spans="1:7">
      <c r="A152" s="139" t="s">
        <v>183</v>
      </c>
      <c r="B152" s="147">
        <v>622</v>
      </c>
      <c r="C152" s="151" t="s">
        <v>2128</v>
      </c>
      <c r="D152" s="147">
        <v>1976</v>
      </c>
      <c r="E152" s="151" t="s">
        <v>820</v>
      </c>
      <c r="F152" s="147" t="s">
        <v>64</v>
      </c>
      <c r="G152" s="148">
        <v>1</v>
      </c>
    </row>
    <row r="153" spans="1:7">
      <c r="A153" s="139" t="s">
        <v>183</v>
      </c>
      <c r="B153" s="147">
        <v>625</v>
      </c>
      <c r="C153" s="151" t="s">
        <v>2129</v>
      </c>
      <c r="D153" s="147">
        <v>1956</v>
      </c>
      <c r="E153" s="151" t="s">
        <v>820</v>
      </c>
      <c r="F153" s="147" t="s">
        <v>135</v>
      </c>
      <c r="G153" s="148">
        <v>1</v>
      </c>
    </row>
    <row r="154" spans="1:7">
      <c r="A154" s="139" t="s">
        <v>183</v>
      </c>
      <c r="B154" s="147">
        <v>632</v>
      </c>
      <c r="C154" s="151" t="s">
        <v>2130</v>
      </c>
      <c r="D154" s="147">
        <v>1947</v>
      </c>
      <c r="E154" s="151" t="s">
        <v>802</v>
      </c>
      <c r="F154" s="147" t="s">
        <v>134</v>
      </c>
      <c r="G154" s="148">
        <v>1</v>
      </c>
    </row>
    <row r="155" spans="1:7">
      <c r="A155" s="139" t="s">
        <v>183</v>
      </c>
      <c r="B155" s="147">
        <v>633</v>
      </c>
      <c r="C155" s="151" t="s">
        <v>2131</v>
      </c>
      <c r="D155" s="147">
        <v>1984</v>
      </c>
      <c r="E155" s="151" t="s">
        <v>791</v>
      </c>
      <c r="F155" s="147" t="s">
        <v>95</v>
      </c>
      <c r="G155" s="148">
        <v>1</v>
      </c>
    </row>
    <row r="156" spans="1:7">
      <c r="A156" s="139" t="s">
        <v>183</v>
      </c>
      <c r="B156" s="147">
        <v>634</v>
      </c>
      <c r="C156" s="151" t="s">
        <v>2132</v>
      </c>
      <c r="D156" s="147">
        <v>1968</v>
      </c>
      <c r="E156" s="151" t="s">
        <v>791</v>
      </c>
      <c r="F156" s="147" t="s">
        <v>96</v>
      </c>
      <c r="G156" s="148">
        <v>1</v>
      </c>
    </row>
    <row r="157" spans="1:7">
      <c r="A157" s="139" t="s">
        <v>183</v>
      </c>
      <c r="B157" s="147">
        <v>636</v>
      </c>
      <c r="C157" s="151" t="s">
        <v>2133</v>
      </c>
      <c r="D157" s="147">
        <v>1963</v>
      </c>
      <c r="E157" s="151" t="s">
        <v>791</v>
      </c>
      <c r="F157" s="147" t="s">
        <v>63</v>
      </c>
      <c r="G157" s="148">
        <v>1</v>
      </c>
    </row>
    <row r="158" spans="1:7">
      <c r="A158" s="139" t="s">
        <v>183</v>
      </c>
      <c r="B158" s="147">
        <v>642</v>
      </c>
      <c r="C158" s="151" t="s">
        <v>2134</v>
      </c>
      <c r="D158" s="147">
        <v>1981</v>
      </c>
      <c r="E158" s="151" t="s">
        <v>778</v>
      </c>
      <c r="F158" s="147" t="s">
        <v>103</v>
      </c>
      <c r="G158" s="148">
        <v>1</v>
      </c>
    </row>
    <row r="159" spans="1:7">
      <c r="A159" s="139" t="s">
        <v>183</v>
      </c>
      <c r="B159" s="147">
        <v>645</v>
      </c>
      <c r="C159" s="151" t="s">
        <v>2135</v>
      </c>
      <c r="D159" s="147">
        <v>1953</v>
      </c>
      <c r="E159" s="151" t="s">
        <v>778</v>
      </c>
      <c r="F159" s="147" t="s">
        <v>135</v>
      </c>
      <c r="G159" s="148">
        <v>1</v>
      </c>
    </row>
    <row r="160" spans="1:7">
      <c r="A160" s="139" t="s">
        <v>183</v>
      </c>
      <c r="B160" s="147">
        <v>664</v>
      </c>
      <c r="C160" s="151" t="s">
        <v>2136</v>
      </c>
      <c r="D160" s="147">
        <v>1985</v>
      </c>
      <c r="E160" s="151" t="s">
        <v>667</v>
      </c>
      <c r="F160" s="147" t="s">
        <v>95</v>
      </c>
      <c r="G160" s="148">
        <v>1</v>
      </c>
    </row>
    <row r="161" spans="1:7">
      <c r="A161" s="139" t="s">
        <v>183</v>
      </c>
      <c r="B161" s="147">
        <v>673</v>
      </c>
      <c r="C161" s="151" t="s">
        <v>2137</v>
      </c>
      <c r="D161" s="147">
        <v>1975</v>
      </c>
      <c r="E161" s="151" t="s">
        <v>667</v>
      </c>
      <c r="F161" s="147" t="s">
        <v>64</v>
      </c>
      <c r="G161" s="148">
        <v>1</v>
      </c>
    </row>
    <row r="162" spans="1:7">
      <c r="A162" s="139" t="s">
        <v>183</v>
      </c>
      <c r="B162" s="147">
        <v>694</v>
      </c>
      <c r="C162" s="151" t="s">
        <v>2138</v>
      </c>
      <c r="D162" s="147">
        <v>1962</v>
      </c>
      <c r="E162" s="151" t="s">
        <v>667</v>
      </c>
      <c r="F162" s="147" t="s">
        <v>114</v>
      </c>
      <c r="G162" s="148">
        <v>1</v>
      </c>
    </row>
    <row r="163" spans="1:7">
      <c r="A163" s="139" t="s">
        <v>183</v>
      </c>
      <c r="B163" s="147">
        <v>701</v>
      </c>
      <c r="C163" s="151" t="s">
        <v>2139</v>
      </c>
      <c r="D163" s="147">
        <v>1966</v>
      </c>
      <c r="E163" s="151" t="s">
        <v>667</v>
      </c>
      <c r="F163" s="147" t="s">
        <v>63</v>
      </c>
      <c r="G163" s="148">
        <v>1</v>
      </c>
    </row>
    <row r="164" spans="1:7">
      <c r="A164" s="139" t="s">
        <v>183</v>
      </c>
      <c r="B164" s="147">
        <v>702</v>
      </c>
      <c r="C164" s="151" t="s">
        <v>2140</v>
      </c>
      <c r="D164" s="147">
        <v>1968</v>
      </c>
      <c r="E164" s="151" t="s">
        <v>667</v>
      </c>
      <c r="F164" s="147" t="s">
        <v>96</v>
      </c>
      <c r="G164" s="148">
        <v>1</v>
      </c>
    </row>
    <row r="165" spans="1:7">
      <c r="A165" s="139" t="s">
        <v>183</v>
      </c>
      <c r="B165" s="147">
        <v>705</v>
      </c>
      <c r="C165" s="151" t="s">
        <v>2141</v>
      </c>
      <c r="D165" s="147">
        <v>1973</v>
      </c>
      <c r="E165" s="151" t="s">
        <v>667</v>
      </c>
      <c r="F165" s="147" t="s">
        <v>64</v>
      </c>
      <c r="G165" s="148">
        <v>1</v>
      </c>
    </row>
    <row r="166" spans="1:7">
      <c r="A166" s="139" t="s">
        <v>183</v>
      </c>
      <c r="B166" s="147">
        <v>713</v>
      </c>
      <c r="C166" s="151" t="s">
        <v>2142</v>
      </c>
      <c r="D166" s="147">
        <v>1989</v>
      </c>
      <c r="E166" s="151" t="s">
        <v>667</v>
      </c>
      <c r="F166" s="147" t="s">
        <v>98</v>
      </c>
      <c r="G166" s="148">
        <v>1</v>
      </c>
    </row>
    <row r="167" spans="1:7">
      <c r="A167" s="139" t="s">
        <v>183</v>
      </c>
      <c r="B167" s="147">
        <v>714</v>
      </c>
      <c r="C167" s="151" t="s">
        <v>2143</v>
      </c>
      <c r="D167" s="147">
        <v>1982</v>
      </c>
      <c r="E167" s="151" t="s">
        <v>667</v>
      </c>
      <c r="F167" s="147" t="s">
        <v>103</v>
      </c>
      <c r="G167" s="148">
        <v>1</v>
      </c>
    </row>
    <row r="168" spans="1:7">
      <c r="A168" s="139" t="s">
        <v>183</v>
      </c>
      <c r="B168" s="147">
        <v>717</v>
      </c>
      <c r="C168" s="151" t="s">
        <v>2144</v>
      </c>
      <c r="D168" s="147">
        <v>1962</v>
      </c>
      <c r="E168" s="151" t="s">
        <v>667</v>
      </c>
      <c r="F168" s="147" t="s">
        <v>114</v>
      </c>
      <c r="G168" s="148">
        <v>1</v>
      </c>
    </row>
    <row r="169" spans="1:7">
      <c r="A169" s="139" t="s">
        <v>183</v>
      </c>
      <c r="B169" s="147">
        <v>723</v>
      </c>
      <c r="C169" s="151" t="s">
        <v>2145</v>
      </c>
      <c r="D169" s="147">
        <v>1987</v>
      </c>
      <c r="E169" s="151" t="s">
        <v>667</v>
      </c>
      <c r="F169" s="147" t="s">
        <v>95</v>
      </c>
      <c r="G169" s="148">
        <v>1</v>
      </c>
    </row>
    <row r="170" spans="1:7">
      <c r="A170" s="139" t="s">
        <v>183</v>
      </c>
      <c r="B170" s="147">
        <v>737</v>
      </c>
      <c r="C170" s="151" t="s">
        <v>2146</v>
      </c>
      <c r="D170" s="147">
        <v>1976</v>
      </c>
      <c r="E170" s="151" t="s">
        <v>636</v>
      </c>
      <c r="F170" s="147" t="s">
        <v>64</v>
      </c>
      <c r="G170" s="148">
        <v>1</v>
      </c>
    </row>
    <row r="171" spans="1:7">
      <c r="A171" s="139" t="s">
        <v>183</v>
      </c>
      <c r="B171" s="147">
        <v>738</v>
      </c>
      <c r="C171" s="151" t="s">
        <v>2147</v>
      </c>
      <c r="D171" s="147">
        <v>1973</v>
      </c>
      <c r="E171" s="151" t="s">
        <v>636</v>
      </c>
      <c r="F171" s="147" t="s">
        <v>64</v>
      </c>
      <c r="G171" s="148">
        <v>1</v>
      </c>
    </row>
    <row r="172" spans="1:7">
      <c r="A172" s="139" t="s">
        <v>183</v>
      </c>
      <c r="B172" s="147">
        <v>742</v>
      </c>
      <c r="C172" s="151" t="s">
        <v>2148</v>
      </c>
      <c r="D172" s="147">
        <v>1962</v>
      </c>
      <c r="E172" s="151" t="s">
        <v>620</v>
      </c>
      <c r="F172" s="147" t="s">
        <v>114</v>
      </c>
      <c r="G172" s="148">
        <v>1</v>
      </c>
    </row>
    <row r="173" spans="1:7">
      <c r="A173" s="139" t="s">
        <v>183</v>
      </c>
      <c r="B173" s="147">
        <v>745</v>
      </c>
      <c r="C173" s="151" t="s">
        <v>2149</v>
      </c>
      <c r="D173" s="147">
        <v>1960</v>
      </c>
      <c r="E173" s="151" t="s">
        <v>620</v>
      </c>
      <c r="F173" s="147" t="s">
        <v>114</v>
      </c>
      <c r="G173" s="148">
        <v>1</v>
      </c>
    </row>
    <row r="174" spans="1:7">
      <c r="A174" s="139" t="s">
        <v>183</v>
      </c>
      <c r="B174" s="147">
        <v>746</v>
      </c>
      <c r="C174" s="151" t="s">
        <v>2150</v>
      </c>
      <c r="D174" s="147">
        <v>1964</v>
      </c>
      <c r="E174" s="151" t="s">
        <v>609</v>
      </c>
      <c r="F174" s="147" t="s">
        <v>63</v>
      </c>
      <c r="G174" s="148">
        <v>1</v>
      </c>
    </row>
    <row r="175" spans="1:7">
      <c r="A175" s="139" t="s">
        <v>183</v>
      </c>
      <c r="B175" s="147">
        <v>753</v>
      </c>
      <c r="C175" s="151" t="s">
        <v>2151</v>
      </c>
      <c r="D175" s="147">
        <v>1958</v>
      </c>
      <c r="E175" s="151" t="s">
        <v>609</v>
      </c>
      <c r="F175" s="147" t="s">
        <v>114</v>
      </c>
      <c r="G175" s="148">
        <v>1</v>
      </c>
    </row>
    <row r="176" spans="1:7">
      <c r="A176" s="139" t="s">
        <v>183</v>
      </c>
      <c r="B176" s="147">
        <v>774</v>
      </c>
      <c r="C176" s="151" t="s">
        <v>2152</v>
      </c>
      <c r="D176" s="147">
        <v>1979</v>
      </c>
      <c r="E176" s="151" t="s">
        <v>563</v>
      </c>
      <c r="F176" s="147" t="s">
        <v>103</v>
      </c>
      <c r="G176" s="148">
        <v>1</v>
      </c>
    </row>
    <row r="177" spans="1:7">
      <c r="A177" s="139" t="s">
        <v>183</v>
      </c>
      <c r="B177" s="147">
        <v>775</v>
      </c>
      <c r="C177" s="151" t="s">
        <v>2153</v>
      </c>
      <c r="D177" s="147">
        <v>1962</v>
      </c>
      <c r="E177" s="151" t="s">
        <v>563</v>
      </c>
      <c r="F177" s="147" t="s">
        <v>114</v>
      </c>
      <c r="G177" s="148">
        <v>1</v>
      </c>
    </row>
    <row r="178" spans="1:7">
      <c r="A178" s="139" t="s">
        <v>183</v>
      </c>
      <c r="B178" s="147">
        <v>778</v>
      </c>
      <c r="C178" s="151" t="s">
        <v>2154</v>
      </c>
      <c r="D178" s="147">
        <v>1950</v>
      </c>
      <c r="E178" s="151" t="s">
        <v>555</v>
      </c>
      <c r="F178" s="147" t="s">
        <v>62</v>
      </c>
      <c r="G178" s="148">
        <v>1</v>
      </c>
    </row>
    <row r="179" spans="1:7">
      <c r="A179" s="139" t="s">
        <v>183</v>
      </c>
      <c r="B179" s="147">
        <v>796</v>
      </c>
      <c r="C179" s="151" t="s">
        <v>2155</v>
      </c>
      <c r="D179" s="147">
        <v>1953</v>
      </c>
      <c r="E179" s="151" t="s">
        <v>507</v>
      </c>
      <c r="F179" s="147" t="s">
        <v>135</v>
      </c>
      <c r="G179" s="148">
        <v>1</v>
      </c>
    </row>
    <row r="180" spans="1:7">
      <c r="A180" s="139" t="s">
        <v>183</v>
      </c>
      <c r="B180" s="147">
        <v>797</v>
      </c>
      <c r="C180" s="151" t="s">
        <v>2156</v>
      </c>
      <c r="D180" s="147">
        <v>1959</v>
      </c>
      <c r="E180" s="151" t="s">
        <v>507</v>
      </c>
      <c r="F180" s="147" t="s">
        <v>114</v>
      </c>
      <c r="G180" s="148">
        <v>1</v>
      </c>
    </row>
    <row r="181" spans="1:7">
      <c r="A181" s="139" t="s">
        <v>183</v>
      </c>
      <c r="B181" s="147">
        <v>801</v>
      </c>
      <c r="C181" s="151" t="s">
        <v>2157</v>
      </c>
      <c r="D181" s="147">
        <v>1966</v>
      </c>
      <c r="E181" s="151" t="s">
        <v>507</v>
      </c>
      <c r="F181" s="147" t="s">
        <v>63</v>
      </c>
      <c r="G181" s="148">
        <v>1</v>
      </c>
    </row>
    <row r="182" spans="1:7">
      <c r="A182" s="139" t="s">
        <v>183</v>
      </c>
      <c r="B182" s="147">
        <v>806</v>
      </c>
      <c r="C182" s="151" t="s">
        <v>2158</v>
      </c>
      <c r="D182" s="147">
        <v>1974</v>
      </c>
      <c r="E182" s="151" t="s">
        <v>507</v>
      </c>
      <c r="F182" s="147" t="s">
        <v>64</v>
      </c>
      <c r="G182" s="148">
        <v>1</v>
      </c>
    </row>
    <row r="183" spans="1:7">
      <c r="A183" s="139" t="s">
        <v>183</v>
      </c>
      <c r="B183" s="147">
        <v>850</v>
      </c>
      <c r="C183" s="151" t="s">
        <v>2159</v>
      </c>
      <c r="D183" s="147">
        <v>1980</v>
      </c>
      <c r="E183" s="151" t="s">
        <v>438</v>
      </c>
      <c r="F183" s="147" t="s">
        <v>103</v>
      </c>
      <c r="G183" s="148">
        <v>1</v>
      </c>
    </row>
    <row r="184" spans="1:7">
      <c r="A184" s="139" t="s">
        <v>183</v>
      </c>
      <c r="B184" s="147">
        <v>856</v>
      </c>
      <c r="C184" s="151" t="s">
        <v>2160</v>
      </c>
      <c r="D184" s="147">
        <v>1963</v>
      </c>
      <c r="E184" s="151" t="s">
        <v>438</v>
      </c>
      <c r="F184" s="147" t="s">
        <v>63</v>
      </c>
      <c r="G184" s="148">
        <v>1</v>
      </c>
    </row>
    <row r="185" spans="1:7">
      <c r="A185" s="139" t="s">
        <v>183</v>
      </c>
      <c r="B185" s="147">
        <v>896</v>
      </c>
      <c r="C185" s="151" t="s">
        <v>2161</v>
      </c>
      <c r="D185" s="147">
        <v>1976</v>
      </c>
      <c r="E185" s="151" t="s">
        <v>370</v>
      </c>
      <c r="F185" s="147" t="s">
        <v>64</v>
      </c>
      <c r="G185" s="148">
        <v>1</v>
      </c>
    </row>
    <row r="186" spans="1:7">
      <c r="A186" s="139" t="s">
        <v>183</v>
      </c>
      <c r="B186" s="147">
        <v>904</v>
      </c>
      <c r="C186" s="151" t="s">
        <v>2162</v>
      </c>
      <c r="D186" s="147">
        <v>1961</v>
      </c>
      <c r="E186" s="151" t="s">
        <v>350</v>
      </c>
      <c r="F186" s="147" t="s">
        <v>114</v>
      </c>
      <c r="G186" s="148">
        <v>1</v>
      </c>
    </row>
    <row r="187" spans="1:7">
      <c r="A187" s="139" t="s">
        <v>183</v>
      </c>
      <c r="B187" s="147">
        <v>906</v>
      </c>
      <c r="C187" s="151" t="s">
        <v>2163</v>
      </c>
      <c r="D187" s="147">
        <v>1994</v>
      </c>
      <c r="E187" s="151" t="s">
        <v>289</v>
      </c>
      <c r="F187" s="147" t="s">
        <v>102</v>
      </c>
      <c r="G187" s="148">
        <v>1</v>
      </c>
    </row>
    <row r="188" spans="1:7">
      <c r="A188" s="139" t="s">
        <v>183</v>
      </c>
      <c r="B188" s="147">
        <v>914</v>
      </c>
      <c r="C188" s="151" t="s">
        <v>2164</v>
      </c>
      <c r="D188" s="147">
        <v>1980</v>
      </c>
      <c r="E188" s="151" t="s">
        <v>289</v>
      </c>
      <c r="F188" s="147" t="s">
        <v>103</v>
      </c>
      <c r="G188" s="148">
        <v>1</v>
      </c>
    </row>
    <row r="189" spans="1:7">
      <c r="A189" s="139" t="s">
        <v>183</v>
      </c>
      <c r="B189" s="147">
        <v>931</v>
      </c>
      <c r="C189" s="151" t="s">
        <v>2165</v>
      </c>
      <c r="D189" s="147">
        <v>1967</v>
      </c>
      <c r="E189" s="151" t="s">
        <v>289</v>
      </c>
      <c r="F189" s="147" t="s">
        <v>63</v>
      </c>
      <c r="G189" s="148">
        <v>1</v>
      </c>
    </row>
    <row r="190" spans="1:7">
      <c r="A190" s="139" t="s">
        <v>183</v>
      </c>
      <c r="B190" s="147">
        <v>933</v>
      </c>
      <c r="C190" s="151" t="s">
        <v>2166</v>
      </c>
      <c r="D190" s="147">
        <v>1979</v>
      </c>
      <c r="E190" s="151" t="s">
        <v>289</v>
      </c>
      <c r="F190" s="147" t="s">
        <v>103</v>
      </c>
      <c r="G190" s="148">
        <v>1</v>
      </c>
    </row>
    <row r="191" spans="1:7">
      <c r="A191" s="139" t="s">
        <v>183</v>
      </c>
      <c r="B191" s="147">
        <v>936</v>
      </c>
      <c r="C191" s="151" t="s">
        <v>2167</v>
      </c>
      <c r="D191" s="147">
        <v>1977</v>
      </c>
      <c r="E191" s="151" t="s">
        <v>282</v>
      </c>
      <c r="F191" s="147" t="s">
        <v>64</v>
      </c>
      <c r="G191" s="148">
        <v>1</v>
      </c>
    </row>
    <row r="192" spans="1:7">
      <c r="A192" s="139" t="s">
        <v>183</v>
      </c>
      <c r="B192" s="147">
        <v>939</v>
      </c>
      <c r="C192" s="151" t="s">
        <v>2168</v>
      </c>
      <c r="D192" s="147">
        <v>1979</v>
      </c>
      <c r="E192" s="151" t="s">
        <v>273</v>
      </c>
      <c r="F192" s="147" t="s">
        <v>103</v>
      </c>
      <c r="G192" s="148">
        <v>1</v>
      </c>
    </row>
    <row r="193" spans="1:7">
      <c r="A193" s="139" t="s">
        <v>183</v>
      </c>
      <c r="B193" s="147">
        <v>963</v>
      </c>
      <c r="C193" s="151" t="s">
        <v>2169</v>
      </c>
      <c r="D193" s="147">
        <v>1963</v>
      </c>
      <c r="E193" s="151" t="s">
        <v>213</v>
      </c>
      <c r="F193" s="147" t="s">
        <v>63</v>
      </c>
      <c r="G193" s="148">
        <v>1</v>
      </c>
    </row>
    <row r="194" spans="1:7">
      <c r="A194" s="139" t="s">
        <v>183</v>
      </c>
      <c r="B194" s="147">
        <v>964</v>
      </c>
      <c r="C194" s="151" t="s">
        <v>2170</v>
      </c>
      <c r="D194" s="147">
        <v>1961</v>
      </c>
      <c r="E194" s="151" t="s">
        <v>208</v>
      </c>
      <c r="F194" s="147" t="s">
        <v>114</v>
      </c>
      <c r="G194" s="148">
        <v>1</v>
      </c>
    </row>
    <row r="195" spans="1:7">
      <c r="A195" s="152" t="s">
        <v>184</v>
      </c>
      <c r="B195" s="153"/>
      <c r="C195" s="153"/>
      <c r="D195" s="153"/>
      <c r="E195" s="153"/>
      <c r="F195" s="153"/>
      <c r="G195" s="154">
        <v>199</v>
      </c>
    </row>
    <row r="196" spans="1:7">
      <c r="A196" s="139" t="s">
        <v>184</v>
      </c>
      <c r="B196" s="147">
        <v>5</v>
      </c>
      <c r="C196" s="151" t="s">
        <v>2171</v>
      </c>
      <c r="D196" s="147">
        <v>1957</v>
      </c>
      <c r="E196" s="151" t="s">
        <v>1548</v>
      </c>
      <c r="F196" s="147" t="s">
        <v>116</v>
      </c>
      <c r="G196" s="148">
        <v>1</v>
      </c>
    </row>
    <row r="197" spans="1:7">
      <c r="A197" s="139" t="s">
        <v>184</v>
      </c>
      <c r="B197" s="147">
        <v>32</v>
      </c>
      <c r="C197" s="151" t="s">
        <v>2172</v>
      </c>
      <c r="D197" s="147">
        <v>1955</v>
      </c>
      <c r="E197" s="151" t="s">
        <v>1476</v>
      </c>
      <c r="F197" s="147" t="s">
        <v>116</v>
      </c>
      <c r="G197" s="148">
        <v>1</v>
      </c>
    </row>
    <row r="198" spans="1:7">
      <c r="A198" s="139" t="s">
        <v>184</v>
      </c>
      <c r="B198" s="147">
        <v>81</v>
      </c>
      <c r="C198" s="151" t="s">
        <v>2173</v>
      </c>
      <c r="D198" s="147">
        <v>1963</v>
      </c>
      <c r="E198" s="151" t="s">
        <v>1476</v>
      </c>
      <c r="F198" s="147" t="s">
        <v>113</v>
      </c>
      <c r="G198" s="148">
        <v>1</v>
      </c>
    </row>
    <row r="199" spans="1:7">
      <c r="A199" s="139" t="s">
        <v>184</v>
      </c>
      <c r="B199" s="147">
        <v>83</v>
      </c>
      <c r="C199" s="151" t="s">
        <v>2174</v>
      </c>
      <c r="D199" s="147">
        <v>1999</v>
      </c>
      <c r="E199" s="151" t="s">
        <v>1476</v>
      </c>
      <c r="F199" s="147" t="s">
        <v>111</v>
      </c>
      <c r="G199" s="148">
        <v>1</v>
      </c>
    </row>
    <row r="200" spans="1:7">
      <c r="A200" s="139" t="s">
        <v>184</v>
      </c>
      <c r="B200" s="147">
        <v>105</v>
      </c>
      <c r="C200" s="151" t="s">
        <v>2175</v>
      </c>
      <c r="D200" s="147">
        <v>1967</v>
      </c>
      <c r="E200" s="151" t="s">
        <v>1476</v>
      </c>
      <c r="F200" s="147" t="s">
        <v>113</v>
      </c>
      <c r="G200" s="148">
        <v>1</v>
      </c>
    </row>
    <row r="201" spans="1:7">
      <c r="A201" s="139" t="s">
        <v>184</v>
      </c>
      <c r="B201" s="147">
        <v>116</v>
      </c>
      <c r="C201" s="151" t="s">
        <v>2176</v>
      </c>
      <c r="D201" s="147">
        <v>1942</v>
      </c>
      <c r="E201" s="151" t="s">
        <v>1467</v>
      </c>
      <c r="F201" s="147" t="s">
        <v>138</v>
      </c>
      <c r="G201" s="148">
        <v>1</v>
      </c>
    </row>
    <row r="202" spans="1:7">
      <c r="A202" s="139" t="s">
        <v>184</v>
      </c>
      <c r="B202" s="147">
        <v>119</v>
      </c>
      <c r="C202" s="151" t="s">
        <v>2177</v>
      </c>
      <c r="D202" s="147">
        <v>1956</v>
      </c>
      <c r="E202" s="151" t="s">
        <v>1453</v>
      </c>
      <c r="F202" s="147" t="s">
        <v>116</v>
      </c>
      <c r="G202" s="148">
        <v>1</v>
      </c>
    </row>
    <row r="203" spans="1:7">
      <c r="A203" s="139" t="s">
        <v>184</v>
      </c>
      <c r="B203" s="147">
        <v>121</v>
      </c>
      <c r="C203" s="151" t="s">
        <v>2178</v>
      </c>
      <c r="D203" s="147">
        <v>1963</v>
      </c>
      <c r="E203" s="151" t="s">
        <v>1453</v>
      </c>
      <c r="F203" s="147" t="s">
        <v>113</v>
      </c>
      <c r="G203" s="148">
        <v>1</v>
      </c>
    </row>
    <row r="204" spans="1:7">
      <c r="A204" s="139" t="s">
        <v>184</v>
      </c>
      <c r="B204" s="147">
        <v>122</v>
      </c>
      <c r="C204" s="151" t="s">
        <v>2179</v>
      </c>
      <c r="D204" s="147">
        <v>1955</v>
      </c>
      <c r="E204" s="151" t="s">
        <v>1453</v>
      </c>
      <c r="F204" s="147" t="s">
        <v>116</v>
      </c>
      <c r="G204" s="148">
        <v>1</v>
      </c>
    </row>
    <row r="205" spans="1:7">
      <c r="A205" s="139" t="s">
        <v>184</v>
      </c>
      <c r="B205" s="147">
        <v>123</v>
      </c>
      <c r="C205" s="151" t="s">
        <v>2180</v>
      </c>
      <c r="D205" s="147">
        <v>1956</v>
      </c>
      <c r="E205" s="151" t="s">
        <v>1453</v>
      </c>
      <c r="F205" s="147" t="s">
        <v>116</v>
      </c>
      <c r="G205" s="148">
        <v>1</v>
      </c>
    </row>
    <row r="206" spans="1:7">
      <c r="A206" s="139" t="s">
        <v>184</v>
      </c>
      <c r="B206" s="147">
        <v>124</v>
      </c>
      <c r="C206" s="151" t="s">
        <v>2181</v>
      </c>
      <c r="D206" s="147">
        <v>1957</v>
      </c>
      <c r="E206" s="151" t="s">
        <v>1453</v>
      </c>
      <c r="F206" s="147" t="s">
        <v>116</v>
      </c>
      <c r="G206" s="148">
        <v>1</v>
      </c>
    </row>
    <row r="207" spans="1:7">
      <c r="A207" s="139" t="s">
        <v>184</v>
      </c>
      <c r="B207" s="147">
        <v>127</v>
      </c>
      <c r="C207" s="151" t="s">
        <v>2182</v>
      </c>
      <c r="D207" s="147">
        <v>1956</v>
      </c>
      <c r="E207" s="151" t="s">
        <v>1453</v>
      </c>
      <c r="F207" s="147" t="s">
        <v>116</v>
      </c>
      <c r="G207" s="148">
        <v>1</v>
      </c>
    </row>
    <row r="208" spans="1:7">
      <c r="A208" s="139" t="s">
        <v>184</v>
      </c>
      <c r="B208" s="147">
        <v>128</v>
      </c>
      <c r="C208" s="151" t="s">
        <v>2183</v>
      </c>
      <c r="D208" s="147">
        <v>1965</v>
      </c>
      <c r="E208" s="151" t="s">
        <v>1453</v>
      </c>
      <c r="F208" s="147" t="s">
        <v>113</v>
      </c>
      <c r="G208" s="148">
        <v>1</v>
      </c>
    </row>
    <row r="209" spans="1:7">
      <c r="A209" s="139" t="s">
        <v>184</v>
      </c>
      <c r="B209" s="147">
        <v>131</v>
      </c>
      <c r="C209" s="151" t="s">
        <v>2184</v>
      </c>
      <c r="D209" s="147">
        <v>1998</v>
      </c>
      <c r="E209" s="151" t="s">
        <v>1438</v>
      </c>
      <c r="F209" s="147" t="s">
        <v>111</v>
      </c>
      <c r="G209" s="148">
        <v>1</v>
      </c>
    </row>
    <row r="210" spans="1:7">
      <c r="A210" s="139" t="s">
        <v>184</v>
      </c>
      <c r="B210" s="147">
        <v>144</v>
      </c>
      <c r="C210" s="151" t="s">
        <v>2185</v>
      </c>
      <c r="D210" s="147">
        <v>1958</v>
      </c>
      <c r="E210" s="151" t="s">
        <v>1434</v>
      </c>
      <c r="F210" s="147" t="s">
        <v>115</v>
      </c>
      <c r="G210" s="148">
        <v>1</v>
      </c>
    </row>
    <row r="211" spans="1:7">
      <c r="A211" s="139" t="s">
        <v>184</v>
      </c>
      <c r="B211" s="147">
        <v>149</v>
      </c>
      <c r="C211" s="151" t="s">
        <v>2186</v>
      </c>
      <c r="D211" s="147">
        <v>1965</v>
      </c>
      <c r="E211" s="151" t="s">
        <v>1398</v>
      </c>
      <c r="F211" s="147" t="s">
        <v>113</v>
      </c>
      <c r="G211" s="148">
        <v>1</v>
      </c>
    </row>
    <row r="212" spans="1:7">
      <c r="A212" s="139" t="s">
        <v>184</v>
      </c>
      <c r="B212" s="147">
        <v>153</v>
      </c>
      <c r="C212" s="151" t="s">
        <v>2187</v>
      </c>
      <c r="D212" s="147">
        <v>1964</v>
      </c>
      <c r="E212" s="151" t="s">
        <v>1398</v>
      </c>
      <c r="F212" s="147" t="s">
        <v>113</v>
      </c>
      <c r="G212" s="148">
        <v>1</v>
      </c>
    </row>
    <row r="213" spans="1:7">
      <c r="A213" s="139" t="s">
        <v>184</v>
      </c>
      <c r="B213" s="147">
        <v>157</v>
      </c>
      <c r="C213" s="151" t="s">
        <v>2188</v>
      </c>
      <c r="D213" s="147">
        <v>1965</v>
      </c>
      <c r="E213" s="151" t="s">
        <v>1398</v>
      </c>
      <c r="F213" s="147" t="s">
        <v>113</v>
      </c>
      <c r="G213" s="148">
        <v>1</v>
      </c>
    </row>
    <row r="214" spans="1:7">
      <c r="A214" s="139" t="s">
        <v>184</v>
      </c>
      <c r="B214" s="147">
        <v>161</v>
      </c>
      <c r="C214" s="151" t="s">
        <v>2189</v>
      </c>
      <c r="D214" s="147">
        <v>1958</v>
      </c>
      <c r="E214" s="151" t="s">
        <v>1398</v>
      </c>
      <c r="F214" s="147" t="s">
        <v>115</v>
      </c>
      <c r="G214" s="148">
        <v>1</v>
      </c>
    </row>
    <row r="215" spans="1:7">
      <c r="A215" s="139" t="s">
        <v>184</v>
      </c>
      <c r="B215" s="147">
        <v>162</v>
      </c>
      <c r="C215" s="151" t="s">
        <v>2190</v>
      </c>
      <c r="D215" s="147">
        <v>1956</v>
      </c>
      <c r="E215" s="151" t="s">
        <v>1398</v>
      </c>
      <c r="F215" s="147" t="s">
        <v>116</v>
      </c>
      <c r="G215" s="148">
        <v>1</v>
      </c>
    </row>
    <row r="216" spans="1:7">
      <c r="A216" s="139" t="s">
        <v>184</v>
      </c>
      <c r="B216" s="147">
        <v>166</v>
      </c>
      <c r="C216" s="151" t="s">
        <v>2191</v>
      </c>
      <c r="D216" s="147">
        <v>1963</v>
      </c>
      <c r="E216" s="151" t="s">
        <v>1398</v>
      </c>
      <c r="F216" s="147" t="s">
        <v>113</v>
      </c>
      <c r="G216" s="148">
        <v>1</v>
      </c>
    </row>
    <row r="217" spans="1:7">
      <c r="A217" s="139" t="s">
        <v>184</v>
      </c>
      <c r="B217" s="147">
        <v>168</v>
      </c>
      <c r="C217" s="151" t="s">
        <v>2192</v>
      </c>
      <c r="D217" s="147">
        <v>1999</v>
      </c>
      <c r="E217" s="151" t="s">
        <v>1398</v>
      </c>
      <c r="F217" s="147" t="s">
        <v>111</v>
      </c>
      <c r="G217" s="148">
        <v>1</v>
      </c>
    </row>
    <row r="218" spans="1:7">
      <c r="A218" s="139" t="s">
        <v>184</v>
      </c>
      <c r="B218" s="147">
        <v>178</v>
      </c>
      <c r="C218" s="151" t="s">
        <v>2193</v>
      </c>
      <c r="D218" s="147">
        <v>1961</v>
      </c>
      <c r="E218" s="151" t="s">
        <v>1355</v>
      </c>
      <c r="F218" s="147" t="s">
        <v>115</v>
      </c>
      <c r="G218" s="148">
        <v>1</v>
      </c>
    </row>
    <row r="219" spans="1:7">
      <c r="A219" s="139" t="s">
        <v>184</v>
      </c>
      <c r="B219" s="147">
        <v>180</v>
      </c>
      <c r="C219" s="151" t="s">
        <v>2194</v>
      </c>
      <c r="D219" s="147">
        <v>1963</v>
      </c>
      <c r="E219" s="151" t="s">
        <v>1355</v>
      </c>
      <c r="F219" s="147" t="s">
        <v>113</v>
      </c>
      <c r="G219" s="148">
        <v>1</v>
      </c>
    </row>
    <row r="220" spans="1:7">
      <c r="A220" s="139" t="s">
        <v>184</v>
      </c>
      <c r="B220" s="147">
        <v>181</v>
      </c>
      <c r="C220" s="151" t="s">
        <v>2195</v>
      </c>
      <c r="D220" s="147">
        <v>1956</v>
      </c>
      <c r="E220" s="151" t="s">
        <v>1355</v>
      </c>
      <c r="F220" s="147" t="s">
        <v>116</v>
      </c>
      <c r="G220" s="148">
        <v>1</v>
      </c>
    </row>
    <row r="221" spans="1:7">
      <c r="A221" s="139" t="s">
        <v>184</v>
      </c>
      <c r="B221" s="147">
        <v>183</v>
      </c>
      <c r="C221" s="151" t="s">
        <v>2196</v>
      </c>
      <c r="D221" s="147">
        <v>1965</v>
      </c>
      <c r="E221" s="151" t="s">
        <v>1355</v>
      </c>
      <c r="F221" s="147" t="s">
        <v>113</v>
      </c>
      <c r="G221" s="148">
        <v>1</v>
      </c>
    </row>
    <row r="222" spans="1:7">
      <c r="A222" s="139" t="s">
        <v>184</v>
      </c>
      <c r="B222" s="147">
        <v>184</v>
      </c>
      <c r="C222" s="151" t="s">
        <v>2197</v>
      </c>
      <c r="D222" s="147">
        <v>1949</v>
      </c>
      <c r="E222" s="151" t="s">
        <v>1355</v>
      </c>
      <c r="F222" s="147" t="s">
        <v>117</v>
      </c>
      <c r="G222" s="148">
        <v>1</v>
      </c>
    </row>
    <row r="223" spans="1:7">
      <c r="A223" s="139" t="s">
        <v>184</v>
      </c>
      <c r="B223" s="147">
        <v>190</v>
      </c>
      <c r="C223" s="151" t="s">
        <v>2198</v>
      </c>
      <c r="D223" s="147">
        <v>1961</v>
      </c>
      <c r="E223" s="151" t="s">
        <v>1355</v>
      </c>
      <c r="F223" s="147" t="s">
        <v>115</v>
      </c>
      <c r="G223" s="148">
        <v>1</v>
      </c>
    </row>
    <row r="224" spans="1:7">
      <c r="A224" s="139" t="s">
        <v>184</v>
      </c>
      <c r="B224" s="147">
        <v>196</v>
      </c>
      <c r="C224" s="151" t="s">
        <v>2199</v>
      </c>
      <c r="D224" s="147">
        <v>1946</v>
      </c>
      <c r="E224" s="151" t="s">
        <v>1355</v>
      </c>
      <c r="F224" s="147" t="s">
        <v>139</v>
      </c>
      <c r="G224" s="148">
        <v>1</v>
      </c>
    </row>
    <row r="225" spans="1:7">
      <c r="A225" s="139" t="s">
        <v>184</v>
      </c>
      <c r="B225" s="147">
        <v>200</v>
      </c>
      <c r="C225" s="151" t="s">
        <v>2200</v>
      </c>
      <c r="D225" s="147">
        <v>1945</v>
      </c>
      <c r="E225" s="151" t="s">
        <v>1355</v>
      </c>
      <c r="F225" s="147" t="s">
        <v>139</v>
      </c>
      <c r="G225" s="148">
        <v>1</v>
      </c>
    </row>
    <row r="226" spans="1:7">
      <c r="A226" s="139" t="s">
        <v>184</v>
      </c>
      <c r="B226" s="147">
        <v>201</v>
      </c>
      <c r="C226" s="151" t="s">
        <v>2201</v>
      </c>
      <c r="D226" s="147">
        <v>1938</v>
      </c>
      <c r="E226" s="151" t="s">
        <v>1355</v>
      </c>
      <c r="F226" s="147" t="s">
        <v>138</v>
      </c>
      <c r="G226" s="148">
        <v>1</v>
      </c>
    </row>
    <row r="227" spans="1:7">
      <c r="A227" s="139" t="s">
        <v>184</v>
      </c>
      <c r="B227" s="147">
        <v>202</v>
      </c>
      <c r="C227" s="151" t="s">
        <v>2202</v>
      </c>
      <c r="D227" s="147">
        <v>1961</v>
      </c>
      <c r="E227" s="151" t="s">
        <v>1355</v>
      </c>
      <c r="F227" s="147" t="s">
        <v>115</v>
      </c>
      <c r="G227" s="148">
        <v>1</v>
      </c>
    </row>
    <row r="228" spans="1:7">
      <c r="A228" s="139" t="s">
        <v>184</v>
      </c>
      <c r="B228" s="147">
        <v>208</v>
      </c>
      <c r="C228" s="151" t="s">
        <v>2203</v>
      </c>
      <c r="D228" s="147">
        <v>1951</v>
      </c>
      <c r="E228" s="151" t="s">
        <v>1355</v>
      </c>
      <c r="F228" s="147" t="s">
        <v>117</v>
      </c>
      <c r="G228" s="148">
        <v>1</v>
      </c>
    </row>
    <row r="229" spans="1:7">
      <c r="A229" s="139" t="s">
        <v>184</v>
      </c>
      <c r="B229" s="147">
        <v>209</v>
      </c>
      <c r="C229" s="151" t="s">
        <v>2204</v>
      </c>
      <c r="D229" s="147">
        <v>1967</v>
      </c>
      <c r="E229" s="151" t="s">
        <v>1355</v>
      </c>
      <c r="F229" s="147" t="s">
        <v>113</v>
      </c>
      <c r="G229" s="148">
        <v>1</v>
      </c>
    </row>
    <row r="230" spans="1:7">
      <c r="A230" s="139" t="s">
        <v>184</v>
      </c>
      <c r="B230" s="147">
        <v>210</v>
      </c>
      <c r="C230" s="151" t="s">
        <v>2205</v>
      </c>
      <c r="D230" s="147">
        <v>1999</v>
      </c>
      <c r="E230" s="151" t="s">
        <v>1355</v>
      </c>
      <c r="F230" s="147" t="s">
        <v>111</v>
      </c>
      <c r="G230" s="148">
        <v>1</v>
      </c>
    </row>
    <row r="231" spans="1:7">
      <c r="A231" s="139" t="s">
        <v>184</v>
      </c>
      <c r="B231" s="147">
        <v>213</v>
      </c>
      <c r="C231" s="151" t="s">
        <v>2206</v>
      </c>
      <c r="D231" s="147">
        <v>1944</v>
      </c>
      <c r="E231" s="151" t="s">
        <v>1355</v>
      </c>
      <c r="F231" s="147" t="s">
        <v>139</v>
      </c>
      <c r="G231" s="148">
        <v>1</v>
      </c>
    </row>
    <row r="232" spans="1:7">
      <c r="A232" s="139" t="s">
        <v>184</v>
      </c>
      <c r="B232" s="147">
        <v>215</v>
      </c>
      <c r="C232" s="151" t="s">
        <v>2207</v>
      </c>
      <c r="D232" s="147">
        <v>1967</v>
      </c>
      <c r="E232" s="151" t="s">
        <v>1355</v>
      </c>
      <c r="F232" s="147" t="s">
        <v>113</v>
      </c>
      <c r="G232" s="148">
        <v>1</v>
      </c>
    </row>
    <row r="233" spans="1:7">
      <c r="A233" s="139" t="s">
        <v>184</v>
      </c>
      <c r="B233" s="147">
        <v>216</v>
      </c>
      <c r="C233" s="151" t="s">
        <v>2208</v>
      </c>
      <c r="D233" s="147">
        <v>1954</v>
      </c>
      <c r="E233" s="151" t="s">
        <v>1355</v>
      </c>
      <c r="F233" s="147" t="s">
        <v>116</v>
      </c>
      <c r="G233" s="148">
        <v>1</v>
      </c>
    </row>
    <row r="234" spans="1:7">
      <c r="A234" s="139" t="s">
        <v>184</v>
      </c>
      <c r="B234" s="147">
        <v>217</v>
      </c>
      <c r="C234" s="151" t="s">
        <v>2209</v>
      </c>
      <c r="D234" s="147">
        <v>1967</v>
      </c>
      <c r="E234" s="151" t="s">
        <v>1355</v>
      </c>
      <c r="F234" s="147" t="s">
        <v>113</v>
      </c>
      <c r="G234" s="148">
        <v>1</v>
      </c>
    </row>
    <row r="235" spans="1:7">
      <c r="A235" s="139" t="s">
        <v>184</v>
      </c>
      <c r="B235" s="147">
        <v>221</v>
      </c>
      <c r="C235" s="151" t="s">
        <v>2210</v>
      </c>
      <c r="D235" s="147">
        <v>1943</v>
      </c>
      <c r="E235" s="151" t="s">
        <v>1318</v>
      </c>
      <c r="F235" s="147" t="s">
        <v>139</v>
      </c>
      <c r="G235" s="148">
        <v>1</v>
      </c>
    </row>
    <row r="236" spans="1:7">
      <c r="A236" s="139" t="s">
        <v>184</v>
      </c>
      <c r="B236" s="147">
        <v>223</v>
      </c>
      <c r="C236" s="151" t="s">
        <v>2211</v>
      </c>
      <c r="D236" s="147">
        <v>1955</v>
      </c>
      <c r="E236" s="151" t="s">
        <v>1318</v>
      </c>
      <c r="F236" s="147" t="s">
        <v>116</v>
      </c>
      <c r="G236" s="148">
        <v>1</v>
      </c>
    </row>
    <row r="237" spans="1:7">
      <c r="A237" s="139" t="s">
        <v>184</v>
      </c>
      <c r="B237" s="147">
        <v>229</v>
      </c>
      <c r="C237" s="151" t="s">
        <v>2212</v>
      </c>
      <c r="D237" s="147">
        <v>1998</v>
      </c>
      <c r="E237" s="151" t="s">
        <v>1318</v>
      </c>
      <c r="F237" s="147" t="s">
        <v>111</v>
      </c>
      <c r="G237" s="148">
        <v>1</v>
      </c>
    </row>
    <row r="238" spans="1:7">
      <c r="A238" s="139" t="s">
        <v>184</v>
      </c>
      <c r="B238" s="147">
        <v>234</v>
      </c>
      <c r="C238" s="151" t="s">
        <v>2213</v>
      </c>
      <c r="D238" s="147">
        <v>1952</v>
      </c>
      <c r="E238" s="151" t="s">
        <v>1318</v>
      </c>
      <c r="F238" s="147" t="s">
        <v>117</v>
      </c>
      <c r="G238" s="148">
        <v>1</v>
      </c>
    </row>
    <row r="239" spans="1:7">
      <c r="A239" s="139" t="s">
        <v>184</v>
      </c>
      <c r="B239" s="147">
        <v>235</v>
      </c>
      <c r="C239" s="151" t="s">
        <v>2214</v>
      </c>
      <c r="D239" s="147">
        <v>1940</v>
      </c>
      <c r="E239" s="151" t="s">
        <v>1318</v>
      </c>
      <c r="F239" s="147" t="s">
        <v>138</v>
      </c>
      <c r="G239" s="148">
        <v>1</v>
      </c>
    </row>
    <row r="240" spans="1:7">
      <c r="A240" s="139" t="s">
        <v>184</v>
      </c>
      <c r="B240" s="147">
        <v>236</v>
      </c>
      <c r="C240" s="151" t="s">
        <v>2215</v>
      </c>
      <c r="D240" s="147">
        <v>1945</v>
      </c>
      <c r="E240" s="151" t="s">
        <v>1318</v>
      </c>
      <c r="F240" s="147" t="s">
        <v>139</v>
      </c>
      <c r="G240" s="148">
        <v>1</v>
      </c>
    </row>
    <row r="241" spans="1:7">
      <c r="A241" s="139" t="s">
        <v>184</v>
      </c>
      <c r="B241" s="147">
        <v>238</v>
      </c>
      <c r="C241" s="151" t="s">
        <v>2216</v>
      </c>
      <c r="D241" s="147">
        <v>1952</v>
      </c>
      <c r="E241" s="151" t="s">
        <v>1318</v>
      </c>
      <c r="F241" s="147" t="s">
        <v>117</v>
      </c>
      <c r="G241" s="148">
        <v>1</v>
      </c>
    </row>
    <row r="242" spans="1:7">
      <c r="A242" s="139" t="s">
        <v>184</v>
      </c>
      <c r="B242" s="147">
        <v>265</v>
      </c>
      <c r="C242" s="151" t="s">
        <v>2217</v>
      </c>
      <c r="D242" s="147">
        <v>1961</v>
      </c>
      <c r="E242" s="151" t="s">
        <v>1288</v>
      </c>
      <c r="F242" s="147" t="s">
        <v>115</v>
      </c>
      <c r="G242" s="148">
        <v>1</v>
      </c>
    </row>
    <row r="243" spans="1:7">
      <c r="A243" s="139" t="s">
        <v>184</v>
      </c>
      <c r="B243" s="147">
        <v>271</v>
      </c>
      <c r="C243" s="151" t="s">
        <v>2218</v>
      </c>
      <c r="D243" s="147">
        <v>1955</v>
      </c>
      <c r="E243" s="151" t="s">
        <v>1277</v>
      </c>
      <c r="F243" s="147" t="s">
        <v>116</v>
      </c>
      <c r="G243" s="148">
        <v>1</v>
      </c>
    </row>
    <row r="244" spans="1:7">
      <c r="A244" s="139" t="s">
        <v>184</v>
      </c>
      <c r="B244" s="147">
        <v>272</v>
      </c>
      <c r="C244" s="151" t="s">
        <v>2219</v>
      </c>
      <c r="D244" s="147">
        <v>1948</v>
      </c>
      <c r="E244" s="151" t="s">
        <v>1277</v>
      </c>
      <c r="F244" s="147" t="s">
        <v>117</v>
      </c>
      <c r="G244" s="148">
        <v>1</v>
      </c>
    </row>
    <row r="245" spans="1:7">
      <c r="A245" s="139" t="s">
        <v>184</v>
      </c>
      <c r="B245" s="147">
        <v>276</v>
      </c>
      <c r="C245" s="151" t="s">
        <v>2220</v>
      </c>
      <c r="D245" s="147">
        <v>1959</v>
      </c>
      <c r="E245" s="151" t="s">
        <v>1269</v>
      </c>
      <c r="F245" s="147" t="s">
        <v>115</v>
      </c>
      <c r="G245" s="148">
        <v>1</v>
      </c>
    </row>
    <row r="246" spans="1:7">
      <c r="A246" s="139" t="s">
        <v>184</v>
      </c>
      <c r="B246" s="147">
        <v>280</v>
      </c>
      <c r="C246" s="151" t="s">
        <v>2221</v>
      </c>
      <c r="D246" s="147">
        <v>1956</v>
      </c>
      <c r="E246" s="151" t="s">
        <v>1233</v>
      </c>
      <c r="F246" s="147" t="s">
        <v>116</v>
      </c>
      <c r="G246" s="148">
        <v>1</v>
      </c>
    </row>
    <row r="247" spans="1:7">
      <c r="A247" s="139" t="s">
        <v>184</v>
      </c>
      <c r="B247" s="147">
        <v>292</v>
      </c>
      <c r="C247" s="151" t="s">
        <v>2222</v>
      </c>
      <c r="D247" s="147">
        <v>1937</v>
      </c>
      <c r="E247" s="151" t="s">
        <v>1233</v>
      </c>
      <c r="F247" s="147" t="s">
        <v>138</v>
      </c>
      <c r="G247" s="148">
        <v>1</v>
      </c>
    </row>
    <row r="248" spans="1:7">
      <c r="A248" s="139" t="s">
        <v>184</v>
      </c>
      <c r="B248" s="147">
        <v>294</v>
      </c>
      <c r="C248" s="151" t="s">
        <v>2223</v>
      </c>
      <c r="D248" s="147">
        <v>1946</v>
      </c>
      <c r="E248" s="151" t="s">
        <v>1233</v>
      </c>
      <c r="F248" s="147" t="s">
        <v>139</v>
      </c>
      <c r="G248" s="148">
        <v>1</v>
      </c>
    </row>
    <row r="249" spans="1:7">
      <c r="A249" s="139" t="s">
        <v>184</v>
      </c>
      <c r="B249" s="147">
        <v>295</v>
      </c>
      <c r="C249" s="151" t="s">
        <v>2224</v>
      </c>
      <c r="D249" s="147">
        <v>1949</v>
      </c>
      <c r="E249" s="151" t="s">
        <v>1233</v>
      </c>
      <c r="F249" s="147" t="s">
        <v>117</v>
      </c>
      <c r="G249" s="148">
        <v>1</v>
      </c>
    </row>
    <row r="250" spans="1:7">
      <c r="A250" s="139" t="s">
        <v>184</v>
      </c>
      <c r="B250" s="147">
        <v>296</v>
      </c>
      <c r="C250" s="151" t="s">
        <v>2225</v>
      </c>
      <c r="D250" s="147">
        <v>1956</v>
      </c>
      <c r="E250" s="151" t="s">
        <v>1233</v>
      </c>
      <c r="F250" s="147" t="s">
        <v>116</v>
      </c>
      <c r="G250" s="148">
        <v>1</v>
      </c>
    </row>
    <row r="251" spans="1:7">
      <c r="A251" s="139" t="s">
        <v>184</v>
      </c>
      <c r="B251" s="147">
        <v>297</v>
      </c>
      <c r="C251" s="151" t="s">
        <v>2226</v>
      </c>
      <c r="D251" s="147">
        <v>1963</v>
      </c>
      <c r="E251" s="151" t="s">
        <v>1233</v>
      </c>
      <c r="F251" s="147" t="s">
        <v>113</v>
      </c>
      <c r="G251" s="148">
        <v>1</v>
      </c>
    </row>
    <row r="252" spans="1:7">
      <c r="A252" s="139" t="s">
        <v>184</v>
      </c>
      <c r="B252" s="147">
        <v>299</v>
      </c>
      <c r="C252" s="151" t="s">
        <v>2227</v>
      </c>
      <c r="D252" s="147">
        <v>1951</v>
      </c>
      <c r="E252" s="151" t="s">
        <v>1233</v>
      </c>
      <c r="F252" s="147" t="s">
        <v>117</v>
      </c>
      <c r="G252" s="148">
        <v>1</v>
      </c>
    </row>
    <row r="253" spans="1:7">
      <c r="A253" s="139" t="s">
        <v>184</v>
      </c>
      <c r="B253" s="147">
        <v>305</v>
      </c>
      <c r="C253" s="151" t="s">
        <v>2228</v>
      </c>
      <c r="D253" s="147">
        <v>1961</v>
      </c>
      <c r="E253" s="151" t="s">
        <v>1233</v>
      </c>
      <c r="F253" s="147" t="s">
        <v>115</v>
      </c>
      <c r="G253" s="148">
        <v>1</v>
      </c>
    </row>
    <row r="254" spans="1:7">
      <c r="A254" s="139" t="s">
        <v>184</v>
      </c>
      <c r="B254" s="147">
        <v>306</v>
      </c>
      <c r="C254" s="151" t="s">
        <v>2229</v>
      </c>
      <c r="D254" s="147">
        <v>1965</v>
      </c>
      <c r="E254" s="151" t="s">
        <v>1233</v>
      </c>
      <c r="F254" s="147" t="s">
        <v>113</v>
      </c>
      <c r="G254" s="148">
        <v>1</v>
      </c>
    </row>
    <row r="255" spans="1:7">
      <c r="A255" s="139" t="s">
        <v>184</v>
      </c>
      <c r="B255" s="147">
        <v>309</v>
      </c>
      <c r="C255" s="151" t="s">
        <v>2230</v>
      </c>
      <c r="D255" s="147">
        <v>1958</v>
      </c>
      <c r="E255" s="151" t="s">
        <v>1233</v>
      </c>
      <c r="F255" s="147" t="s">
        <v>115</v>
      </c>
      <c r="G255" s="148">
        <v>1</v>
      </c>
    </row>
    <row r="256" spans="1:7">
      <c r="A256" s="139" t="s">
        <v>184</v>
      </c>
      <c r="B256" s="147">
        <v>314</v>
      </c>
      <c r="C256" s="151" t="s">
        <v>2231</v>
      </c>
      <c r="D256" s="147">
        <v>1941</v>
      </c>
      <c r="E256" s="151" t="s">
        <v>1224</v>
      </c>
      <c r="F256" s="147" t="s">
        <v>138</v>
      </c>
      <c r="G256" s="148">
        <v>1</v>
      </c>
    </row>
    <row r="257" spans="1:7">
      <c r="A257" s="139" t="s">
        <v>184</v>
      </c>
      <c r="B257" s="147">
        <v>317</v>
      </c>
      <c r="C257" s="151" t="s">
        <v>2232</v>
      </c>
      <c r="D257" s="147">
        <v>1956</v>
      </c>
      <c r="E257" s="151" t="s">
        <v>1224</v>
      </c>
      <c r="F257" s="147" t="s">
        <v>116</v>
      </c>
      <c r="G257" s="148">
        <v>1</v>
      </c>
    </row>
    <row r="258" spans="1:7">
      <c r="A258" s="139" t="s">
        <v>184</v>
      </c>
      <c r="B258" s="147">
        <v>318</v>
      </c>
      <c r="C258" s="151" t="s">
        <v>2233</v>
      </c>
      <c r="D258" s="147">
        <v>1958</v>
      </c>
      <c r="E258" s="151" t="s">
        <v>1224</v>
      </c>
      <c r="F258" s="147" t="s">
        <v>115</v>
      </c>
      <c r="G258" s="148">
        <v>1</v>
      </c>
    </row>
    <row r="259" spans="1:7">
      <c r="A259" s="139" t="s">
        <v>184</v>
      </c>
      <c r="B259" s="147">
        <v>321</v>
      </c>
      <c r="C259" s="151" t="s">
        <v>2234</v>
      </c>
      <c r="D259" s="147">
        <v>1961</v>
      </c>
      <c r="E259" s="151" t="s">
        <v>1221</v>
      </c>
      <c r="F259" s="147" t="s">
        <v>115</v>
      </c>
      <c r="G259" s="148">
        <v>1</v>
      </c>
    </row>
    <row r="260" spans="1:7">
      <c r="A260" s="139" t="s">
        <v>184</v>
      </c>
      <c r="B260" s="147">
        <v>324</v>
      </c>
      <c r="C260" s="151" t="s">
        <v>2235</v>
      </c>
      <c r="D260" s="147">
        <v>1946</v>
      </c>
      <c r="E260" s="151" t="s">
        <v>1214</v>
      </c>
      <c r="F260" s="147" t="s">
        <v>139</v>
      </c>
      <c r="G260" s="148">
        <v>1</v>
      </c>
    </row>
    <row r="261" spans="1:7">
      <c r="A261" s="139" t="s">
        <v>184</v>
      </c>
      <c r="B261" s="147">
        <v>325</v>
      </c>
      <c r="C261" s="151" t="s">
        <v>2236</v>
      </c>
      <c r="D261" s="147">
        <v>1962</v>
      </c>
      <c r="E261" s="151" t="s">
        <v>1204</v>
      </c>
      <c r="F261" s="147" t="s">
        <v>115</v>
      </c>
      <c r="G261" s="148">
        <v>1</v>
      </c>
    </row>
    <row r="262" spans="1:7">
      <c r="A262" s="139" t="s">
        <v>184</v>
      </c>
      <c r="B262" s="147">
        <v>326</v>
      </c>
      <c r="C262" s="151" t="s">
        <v>2237</v>
      </c>
      <c r="D262" s="147">
        <v>1957</v>
      </c>
      <c r="E262" s="151" t="s">
        <v>1204</v>
      </c>
      <c r="F262" s="147" t="s">
        <v>116</v>
      </c>
      <c r="G262" s="148">
        <v>1</v>
      </c>
    </row>
    <row r="263" spans="1:7">
      <c r="A263" s="139" t="s">
        <v>184</v>
      </c>
      <c r="B263" s="147">
        <v>327</v>
      </c>
      <c r="C263" s="151" t="s">
        <v>2238</v>
      </c>
      <c r="D263" s="147">
        <v>1946</v>
      </c>
      <c r="E263" s="151" t="s">
        <v>1204</v>
      </c>
      <c r="F263" s="147" t="s">
        <v>139</v>
      </c>
      <c r="G263" s="148">
        <v>1</v>
      </c>
    </row>
    <row r="264" spans="1:7">
      <c r="A264" s="139" t="s">
        <v>184</v>
      </c>
      <c r="B264" s="147">
        <v>328</v>
      </c>
      <c r="C264" s="151" t="s">
        <v>2239</v>
      </c>
      <c r="D264" s="147">
        <v>1960</v>
      </c>
      <c r="E264" s="151" t="s">
        <v>1204</v>
      </c>
      <c r="F264" s="147" t="s">
        <v>115</v>
      </c>
      <c r="G264" s="148">
        <v>1</v>
      </c>
    </row>
    <row r="265" spans="1:7">
      <c r="A265" s="139" t="s">
        <v>184</v>
      </c>
      <c r="B265" s="147">
        <v>330</v>
      </c>
      <c r="C265" s="151" t="s">
        <v>2240</v>
      </c>
      <c r="D265" s="147">
        <v>1949</v>
      </c>
      <c r="E265" s="151" t="s">
        <v>1204</v>
      </c>
      <c r="F265" s="147" t="s">
        <v>117</v>
      </c>
      <c r="G265" s="148">
        <v>1</v>
      </c>
    </row>
    <row r="266" spans="1:7">
      <c r="A266" s="139" t="s">
        <v>184</v>
      </c>
      <c r="B266" s="147">
        <v>343</v>
      </c>
      <c r="C266" s="151" t="s">
        <v>2241</v>
      </c>
      <c r="D266" s="147">
        <v>1962</v>
      </c>
      <c r="E266" s="151" t="s">
        <v>1159</v>
      </c>
      <c r="F266" s="147" t="s">
        <v>115</v>
      </c>
      <c r="G266" s="148">
        <v>1</v>
      </c>
    </row>
    <row r="267" spans="1:7">
      <c r="A267" s="139" t="s">
        <v>184</v>
      </c>
      <c r="B267" s="147">
        <v>347</v>
      </c>
      <c r="C267" s="151" t="s">
        <v>2242</v>
      </c>
      <c r="D267" s="147">
        <v>1999</v>
      </c>
      <c r="E267" s="151" t="s">
        <v>1159</v>
      </c>
      <c r="F267" s="147" t="s">
        <v>111</v>
      </c>
      <c r="G267" s="148">
        <v>1</v>
      </c>
    </row>
    <row r="268" spans="1:7">
      <c r="A268" s="139" t="s">
        <v>184</v>
      </c>
      <c r="B268" s="147">
        <v>352</v>
      </c>
      <c r="C268" s="151" t="s">
        <v>2243</v>
      </c>
      <c r="D268" s="147">
        <v>1963</v>
      </c>
      <c r="E268" s="151" t="s">
        <v>1159</v>
      </c>
      <c r="F268" s="147" t="s">
        <v>113</v>
      </c>
      <c r="G268" s="148">
        <v>1</v>
      </c>
    </row>
    <row r="269" spans="1:7">
      <c r="A269" s="139" t="s">
        <v>184</v>
      </c>
      <c r="B269" s="147">
        <v>354</v>
      </c>
      <c r="C269" s="151" t="s">
        <v>2244</v>
      </c>
      <c r="D269" s="147">
        <v>1958</v>
      </c>
      <c r="E269" s="151" t="s">
        <v>1159</v>
      </c>
      <c r="F269" s="147" t="s">
        <v>115</v>
      </c>
      <c r="G269" s="148">
        <v>1</v>
      </c>
    </row>
    <row r="270" spans="1:7">
      <c r="A270" s="139" t="s">
        <v>184</v>
      </c>
      <c r="B270" s="147">
        <v>357</v>
      </c>
      <c r="C270" s="151" t="s">
        <v>2245</v>
      </c>
      <c r="D270" s="147">
        <v>1964</v>
      </c>
      <c r="E270" s="151" t="s">
        <v>1159</v>
      </c>
      <c r="F270" s="147" t="s">
        <v>113</v>
      </c>
      <c r="G270" s="148">
        <v>1</v>
      </c>
    </row>
    <row r="271" spans="1:7">
      <c r="A271" s="139" t="s">
        <v>184</v>
      </c>
      <c r="B271" s="147">
        <v>362</v>
      </c>
      <c r="C271" s="151" t="s">
        <v>2246</v>
      </c>
      <c r="D271" s="147">
        <v>1951</v>
      </c>
      <c r="E271" s="151" t="s">
        <v>1159</v>
      </c>
      <c r="F271" s="147" t="s">
        <v>117</v>
      </c>
      <c r="G271" s="148">
        <v>1</v>
      </c>
    </row>
    <row r="272" spans="1:7">
      <c r="A272" s="139" t="s">
        <v>184</v>
      </c>
      <c r="B272" s="147">
        <v>371</v>
      </c>
      <c r="C272" s="151" t="s">
        <v>2247</v>
      </c>
      <c r="D272" s="147">
        <v>1964</v>
      </c>
      <c r="E272" s="151" t="s">
        <v>1152</v>
      </c>
      <c r="F272" s="147" t="s">
        <v>113</v>
      </c>
      <c r="G272" s="148">
        <v>1</v>
      </c>
    </row>
    <row r="273" spans="1:7">
      <c r="A273" s="139" t="s">
        <v>184</v>
      </c>
      <c r="B273" s="147">
        <v>373</v>
      </c>
      <c r="C273" s="151" t="s">
        <v>2603</v>
      </c>
      <c r="D273" s="147">
        <v>1949</v>
      </c>
      <c r="E273" s="151" t="s">
        <v>1147</v>
      </c>
      <c r="F273" s="147" t="s">
        <v>117</v>
      </c>
      <c r="G273" s="148">
        <v>1</v>
      </c>
    </row>
    <row r="274" spans="1:7">
      <c r="A274" s="139" t="s">
        <v>184</v>
      </c>
      <c r="B274" s="147">
        <v>374</v>
      </c>
      <c r="C274" s="151" t="s">
        <v>2248</v>
      </c>
      <c r="D274" s="147">
        <v>1963</v>
      </c>
      <c r="E274" s="151" t="s">
        <v>1147</v>
      </c>
      <c r="F274" s="147" t="s">
        <v>113</v>
      </c>
      <c r="G274" s="148">
        <v>1</v>
      </c>
    </row>
    <row r="275" spans="1:7">
      <c r="A275" s="139" t="s">
        <v>184</v>
      </c>
      <c r="B275" s="147">
        <v>375</v>
      </c>
      <c r="C275" s="151" t="s">
        <v>2249</v>
      </c>
      <c r="D275" s="147">
        <v>1963</v>
      </c>
      <c r="E275" s="151" t="s">
        <v>1147</v>
      </c>
      <c r="F275" s="147" t="s">
        <v>113</v>
      </c>
      <c r="G275" s="148">
        <v>1</v>
      </c>
    </row>
    <row r="276" spans="1:7">
      <c r="A276" s="139" t="s">
        <v>184</v>
      </c>
      <c r="B276" s="147">
        <v>378</v>
      </c>
      <c r="C276" s="151" t="s">
        <v>2250</v>
      </c>
      <c r="D276" s="147">
        <v>1952</v>
      </c>
      <c r="E276" s="151" t="s">
        <v>1121</v>
      </c>
      <c r="F276" s="147" t="s">
        <v>117</v>
      </c>
      <c r="G276" s="148">
        <v>1</v>
      </c>
    </row>
    <row r="277" spans="1:7">
      <c r="A277" s="139" t="s">
        <v>184</v>
      </c>
      <c r="B277" s="147">
        <v>383</v>
      </c>
      <c r="C277" s="151" t="s">
        <v>2251</v>
      </c>
      <c r="D277" s="147">
        <v>1954</v>
      </c>
      <c r="E277" s="151" t="s">
        <v>1121</v>
      </c>
      <c r="F277" s="147" t="s">
        <v>116</v>
      </c>
      <c r="G277" s="148">
        <v>1</v>
      </c>
    </row>
    <row r="278" spans="1:7">
      <c r="A278" s="139" t="s">
        <v>184</v>
      </c>
      <c r="B278" s="147">
        <v>387</v>
      </c>
      <c r="C278" s="151" t="s">
        <v>2252</v>
      </c>
      <c r="D278" s="147">
        <v>1959</v>
      </c>
      <c r="E278" s="151" t="s">
        <v>1121</v>
      </c>
      <c r="F278" s="147" t="s">
        <v>115</v>
      </c>
      <c r="G278" s="148">
        <v>1</v>
      </c>
    </row>
    <row r="279" spans="1:7">
      <c r="A279" s="139" t="s">
        <v>184</v>
      </c>
      <c r="B279" s="147">
        <v>389</v>
      </c>
      <c r="C279" s="151" t="s">
        <v>2253</v>
      </c>
      <c r="D279" s="147">
        <v>1967</v>
      </c>
      <c r="E279" s="151" t="s">
        <v>1121</v>
      </c>
      <c r="F279" s="147" t="s">
        <v>113</v>
      </c>
      <c r="G279" s="148">
        <v>1</v>
      </c>
    </row>
    <row r="280" spans="1:7">
      <c r="A280" s="139" t="s">
        <v>184</v>
      </c>
      <c r="B280" s="147">
        <v>392</v>
      </c>
      <c r="C280" s="151" t="s">
        <v>2254</v>
      </c>
      <c r="D280" s="147">
        <v>1966</v>
      </c>
      <c r="E280" s="151" t="s">
        <v>1121</v>
      </c>
      <c r="F280" s="147" t="s">
        <v>113</v>
      </c>
      <c r="G280" s="148">
        <v>1</v>
      </c>
    </row>
    <row r="281" spans="1:7">
      <c r="A281" s="139" t="s">
        <v>184</v>
      </c>
      <c r="B281" s="147">
        <v>421</v>
      </c>
      <c r="C281" s="151" t="s">
        <v>2255</v>
      </c>
      <c r="D281" s="147">
        <v>1949</v>
      </c>
      <c r="E281" s="151" t="s">
        <v>1085</v>
      </c>
      <c r="F281" s="147" t="s">
        <v>117</v>
      </c>
      <c r="G281" s="148">
        <v>1</v>
      </c>
    </row>
    <row r="282" spans="1:7">
      <c r="A282" s="139" t="s">
        <v>184</v>
      </c>
      <c r="B282" s="147">
        <v>422</v>
      </c>
      <c r="C282" s="151" t="s">
        <v>2256</v>
      </c>
      <c r="D282" s="147">
        <v>1960</v>
      </c>
      <c r="E282" s="151" t="s">
        <v>1085</v>
      </c>
      <c r="F282" s="147" t="s">
        <v>115</v>
      </c>
      <c r="G282" s="148">
        <v>1</v>
      </c>
    </row>
    <row r="283" spans="1:7">
      <c r="A283" s="139" t="s">
        <v>184</v>
      </c>
      <c r="B283" s="147">
        <v>424</v>
      </c>
      <c r="C283" s="151" t="s">
        <v>2257</v>
      </c>
      <c r="D283" s="147">
        <v>1966</v>
      </c>
      <c r="E283" s="151" t="s">
        <v>1085</v>
      </c>
      <c r="F283" s="147" t="s">
        <v>113</v>
      </c>
      <c r="G283" s="148">
        <v>1</v>
      </c>
    </row>
    <row r="284" spans="1:7">
      <c r="A284" s="139" t="s">
        <v>184</v>
      </c>
      <c r="B284" s="147">
        <v>425</v>
      </c>
      <c r="C284" s="151" t="s">
        <v>2258</v>
      </c>
      <c r="D284" s="147">
        <v>1948</v>
      </c>
      <c r="E284" s="151" t="s">
        <v>1085</v>
      </c>
      <c r="F284" s="147" t="s">
        <v>117</v>
      </c>
      <c r="G284" s="148">
        <v>1</v>
      </c>
    </row>
    <row r="285" spans="1:7">
      <c r="A285" s="139" t="s">
        <v>184</v>
      </c>
      <c r="B285" s="147">
        <v>427</v>
      </c>
      <c r="C285" s="151" t="s">
        <v>2259</v>
      </c>
      <c r="D285" s="147">
        <v>1952</v>
      </c>
      <c r="E285" s="151" t="s">
        <v>1085</v>
      </c>
      <c r="F285" s="147" t="s">
        <v>117</v>
      </c>
      <c r="G285" s="148">
        <v>1</v>
      </c>
    </row>
    <row r="286" spans="1:7">
      <c r="A286" s="139" t="s">
        <v>184</v>
      </c>
      <c r="B286" s="147">
        <v>430</v>
      </c>
      <c r="C286" s="151" t="s">
        <v>2260</v>
      </c>
      <c r="D286" s="147">
        <v>1966</v>
      </c>
      <c r="E286" s="151" t="s">
        <v>1080</v>
      </c>
      <c r="F286" s="147" t="s">
        <v>113</v>
      </c>
      <c r="G286" s="148">
        <v>1</v>
      </c>
    </row>
    <row r="287" spans="1:7">
      <c r="A287" s="139" t="s">
        <v>184</v>
      </c>
      <c r="B287" s="147">
        <v>433</v>
      </c>
      <c r="C287" s="151" t="s">
        <v>2261</v>
      </c>
      <c r="D287" s="147">
        <v>1966</v>
      </c>
      <c r="E287" s="151" t="s">
        <v>1075</v>
      </c>
      <c r="F287" s="147" t="s">
        <v>113</v>
      </c>
      <c r="G287" s="148">
        <v>1</v>
      </c>
    </row>
    <row r="288" spans="1:7">
      <c r="A288" s="139" t="s">
        <v>184</v>
      </c>
      <c r="B288" s="147">
        <v>471</v>
      </c>
      <c r="C288" s="151" t="s">
        <v>2262</v>
      </c>
      <c r="D288" s="147">
        <v>1967</v>
      </c>
      <c r="E288" s="151" t="s">
        <v>1023</v>
      </c>
      <c r="F288" s="147" t="s">
        <v>113</v>
      </c>
      <c r="G288" s="148">
        <v>1</v>
      </c>
    </row>
    <row r="289" spans="1:7">
      <c r="A289" s="139" t="s">
        <v>184</v>
      </c>
      <c r="B289" s="147">
        <v>479</v>
      </c>
      <c r="C289" s="151" t="s">
        <v>2263</v>
      </c>
      <c r="D289" s="147">
        <v>1999</v>
      </c>
      <c r="E289" s="151" t="s">
        <v>1006</v>
      </c>
      <c r="F289" s="147" t="s">
        <v>111</v>
      </c>
      <c r="G289" s="148">
        <v>1</v>
      </c>
    </row>
    <row r="290" spans="1:7">
      <c r="A290" s="139" t="s">
        <v>184</v>
      </c>
      <c r="B290" s="147">
        <v>499</v>
      </c>
      <c r="C290" s="151" t="s">
        <v>2604</v>
      </c>
      <c r="D290" s="147">
        <v>1964</v>
      </c>
      <c r="E290" s="151" t="s">
        <v>985</v>
      </c>
      <c r="F290" s="147" t="s">
        <v>113</v>
      </c>
      <c r="G290" s="148">
        <v>1</v>
      </c>
    </row>
    <row r="291" spans="1:7">
      <c r="A291" s="139" t="s">
        <v>184</v>
      </c>
      <c r="B291" s="147">
        <v>505</v>
      </c>
      <c r="C291" s="151" t="s">
        <v>2264</v>
      </c>
      <c r="D291" s="147">
        <v>1962</v>
      </c>
      <c r="E291" s="151" t="s">
        <v>963</v>
      </c>
      <c r="F291" s="147" t="s">
        <v>115</v>
      </c>
      <c r="G291" s="148">
        <v>1</v>
      </c>
    </row>
    <row r="292" spans="1:7">
      <c r="A292" s="139" t="s">
        <v>184</v>
      </c>
      <c r="B292" s="147">
        <v>507</v>
      </c>
      <c r="C292" s="151" t="s">
        <v>2605</v>
      </c>
      <c r="D292" s="147">
        <v>1964</v>
      </c>
      <c r="E292" s="151" t="s">
        <v>963</v>
      </c>
      <c r="F292" s="147" t="s">
        <v>113</v>
      </c>
      <c r="G292" s="148">
        <v>1</v>
      </c>
    </row>
    <row r="293" spans="1:7">
      <c r="A293" s="139" t="s">
        <v>184</v>
      </c>
      <c r="B293" s="147">
        <v>508</v>
      </c>
      <c r="C293" s="151" t="s">
        <v>2265</v>
      </c>
      <c r="D293" s="147">
        <v>1956</v>
      </c>
      <c r="E293" s="151" t="s">
        <v>963</v>
      </c>
      <c r="F293" s="147" t="s">
        <v>116</v>
      </c>
      <c r="G293" s="148">
        <v>1</v>
      </c>
    </row>
    <row r="294" spans="1:7">
      <c r="A294" s="139" t="s">
        <v>184</v>
      </c>
      <c r="B294" s="147">
        <v>509</v>
      </c>
      <c r="C294" s="151" t="s">
        <v>2266</v>
      </c>
      <c r="D294" s="147">
        <v>1955</v>
      </c>
      <c r="E294" s="151" t="s">
        <v>963</v>
      </c>
      <c r="F294" s="147" t="s">
        <v>116</v>
      </c>
      <c r="G294" s="148">
        <v>1</v>
      </c>
    </row>
    <row r="295" spans="1:7">
      <c r="A295" s="139" t="s">
        <v>184</v>
      </c>
      <c r="B295" s="147">
        <v>511</v>
      </c>
      <c r="C295" s="151" t="s">
        <v>2267</v>
      </c>
      <c r="D295" s="147">
        <v>1960</v>
      </c>
      <c r="E295" s="151" t="s">
        <v>963</v>
      </c>
      <c r="F295" s="147" t="s">
        <v>115</v>
      </c>
      <c r="G295" s="148">
        <v>1</v>
      </c>
    </row>
    <row r="296" spans="1:7">
      <c r="A296" s="139" t="s">
        <v>184</v>
      </c>
      <c r="B296" s="147">
        <v>514</v>
      </c>
      <c r="C296" s="151" t="s">
        <v>2268</v>
      </c>
      <c r="D296" s="147">
        <v>1956</v>
      </c>
      <c r="E296" s="151" t="s">
        <v>955</v>
      </c>
      <c r="F296" s="147" t="s">
        <v>116</v>
      </c>
      <c r="G296" s="148">
        <v>1</v>
      </c>
    </row>
    <row r="297" spans="1:7">
      <c r="A297" s="139" t="s">
        <v>184</v>
      </c>
      <c r="B297" s="147">
        <v>516</v>
      </c>
      <c r="C297" s="151" t="s">
        <v>2269</v>
      </c>
      <c r="D297" s="147">
        <v>1951</v>
      </c>
      <c r="E297" s="151" t="s">
        <v>955</v>
      </c>
      <c r="F297" s="147" t="s">
        <v>117</v>
      </c>
      <c r="G297" s="148">
        <v>1</v>
      </c>
    </row>
    <row r="298" spans="1:7">
      <c r="A298" s="139" t="s">
        <v>184</v>
      </c>
      <c r="B298" s="147">
        <v>517</v>
      </c>
      <c r="C298" s="151" t="s">
        <v>2270</v>
      </c>
      <c r="D298" s="147">
        <v>1943</v>
      </c>
      <c r="E298" s="151" t="s">
        <v>952</v>
      </c>
      <c r="F298" s="147" t="s">
        <v>139</v>
      </c>
      <c r="G298" s="148">
        <v>1</v>
      </c>
    </row>
    <row r="299" spans="1:7">
      <c r="A299" s="139" t="s">
        <v>184</v>
      </c>
      <c r="B299" s="147">
        <v>523</v>
      </c>
      <c r="C299" s="151" t="s">
        <v>2271</v>
      </c>
      <c r="D299" s="147">
        <v>1952</v>
      </c>
      <c r="E299" s="151" t="s">
        <v>937</v>
      </c>
      <c r="F299" s="147" t="s">
        <v>117</v>
      </c>
      <c r="G299" s="148">
        <v>1</v>
      </c>
    </row>
    <row r="300" spans="1:7">
      <c r="A300" s="139" t="s">
        <v>184</v>
      </c>
      <c r="B300" s="147">
        <v>525</v>
      </c>
      <c r="C300" s="151" t="s">
        <v>2272</v>
      </c>
      <c r="D300" s="147">
        <v>1961</v>
      </c>
      <c r="E300" s="151" t="s">
        <v>937</v>
      </c>
      <c r="F300" s="147" t="s">
        <v>115</v>
      </c>
      <c r="G300" s="148">
        <v>1</v>
      </c>
    </row>
    <row r="301" spans="1:7">
      <c r="A301" s="139" t="s">
        <v>184</v>
      </c>
      <c r="B301" s="147">
        <v>526</v>
      </c>
      <c r="C301" s="151" t="s">
        <v>2273</v>
      </c>
      <c r="D301" s="147">
        <v>1967</v>
      </c>
      <c r="E301" s="151" t="s">
        <v>937</v>
      </c>
      <c r="F301" s="147" t="s">
        <v>113</v>
      </c>
      <c r="G301" s="148">
        <v>1</v>
      </c>
    </row>
    <row r="302" spans="1:7">
      <c r="A302" s="139" t="s">
        <v>184</v>
      </c>
      <c r="B302" s="147">
        <v>528</v>
      </c>
      <c r="C302" s="151" t="s">
        <v>2274</v>
      </c>
      <c r="D302" s="147">
        <v>1963</v>
      </c>
      <c r="E302" s="151" t="s">
        <v>937</v>
      </c>
      <c r="F302" s="147" t="s">
        <v>113</v>
      </c>
      <c r="G302" s="148">
        <v>1</v>
      </c>
    </row>
    <row r="303" spans="1:7">
      <c r="A303" s="139" t="s">
        <v>184</v>
      </c>
      <c r="B303" s="147">
        <v>532</v>
      </c>
      <c r="C303" s="151" t="s">
        <v>2275</v>
      </c>
      <c r="D303" s="147">
        <v>1999</v>
      </c>
      <c r="E303" s="151" t="s">
        <v>921</v>
      </c>
      <c r="F303" s="147" t="s">
        <v>111</v>
      </c>
      <c r="G303" s="148">
        <v>1</v>
      </c>
    </row>
    <row r="304" spans="1:7">
      <c r="A304" s="139" t="s">
        <v>184</v>
      </c>
      <c r="B304" s="147">
        <v>548</v>
      </c>
      <c r="C304" s="151" t="s">
        <v>2276</v>
      </c>
      <c r="D304" s="147">
        <v>1998</v>
      </c>
      <c r="E304" s="151" t="s">
        <v>908</v>
      </c>
      <c r="F304" s="147" t="s">
        <v>111</v>
      </c>
      <c r="G304" s="148">
        <v>1</v>
      </c>
    </row>
    <row r="305" spans="1:7">
      <c r="A305" s="139" t="s">
        <v>184</v>
      </c>
      <c r="B305" s="147">
        <v>556</v>
      </c>
      <c r="C305" s="151" t="s">
        <v>2277</v>
      </c>
      <c r="D305" s="147">
        <v>1966</v>
      </c>
      <c r="E305" s="151" t="s">
        <v>908</v>
      </c>
      <c r="F305" s="147" t="s">
        <v>113</v>
      </c>
      <c r="G305" s="148">
        <v>1</v>
      </c>
    </row>
    <row r="306" spans="1:7">
      <c r="A306" s="139" t="s">
        <v>184</v>
      </c>
      <c r="B306" s="147">
        <v>557</v>
      </c>
      <c r="C306" s="151" t="s">
        <v>2278</v>
      </c>
      <c r="D306" s="147">
        <v>1957</v>
      </c>
      <c r="E306" s="151" t="s">
        <v>857</v>
      </c>
      <c r="F306" s="147" t="s">
        <v>116</v>
      </c>
      <c r="G306" s="148">
        <v>1</v>
      </c>
    </row>
    <row r="307" spans="1:7">
      <c r="A307" s="139" t="s">
        <v>184</v>
      </c>
      <c r="B307" s="147">
        <v>562</v>
      </c>
      <c r="C307" s="151" t="s">
        <v>2279</v>
      </c>
      <c r="D307" s="147">
        <v>1950</v>
      </c>
      <c r="E307" s="151" t="s">
        <v>857</v>
      </c>
      <c r="F307" s="147" t="s">
        <v>117</v>
      </c>
      <c r="G307" s="148">
        <v>1</v>
      </c>
    </row>
    <row r="308" spans="1:7">
      <c r="A308" s="139" t="s">
        <v>184</v>
      </c>
      <c r="B308" s="147">
        <v>565</v>
      </c>
      <c r="C308" s="151" t="s">
        <v>2280</v>
      </c>
      <c r="D308" s="147">
        <v>1944</v>
      </c>
      <c r="E308" s="151" t="s">
        <v>857</v>
      </c>
      <c r="F308" s="147" t="s">
        <v>139</v>
      </c>
      <c r="G308" s="148">
        <v>1</v>
      </c>
    </row>
    <row r="309" spans="1:7">
      <c r="A309" s="139" t="s">
        <v>184</v>
      </c>
      <c r="B309" s="147">
        <v>569</v>
      </c>
      <c r="C309" s="151" t="s">
        <v>2281</v>
      </c>
      <c r="D309" s="147">
        <v>1962</v>
      </c>
      <c r="E309" s="151" t="s">
        <v>857</v>
      </c>
      <c r="F309" s="147" t="s">
        <v>115</v>
      </c>
      <c r="G309" s="148">
        <v>1</v>
      </c>
    </row>
    <row r="310" spans="1:7">
      <c r="A310" s="139" t="s">
        <v>184</v>
      </c>
      <c r="B310" s="147">
        <v>572</v>
      </c>
      <c r="C310" s="151" t="s">
        <v>2282</v>
      </c>
      <c r="D310" s="147">
        <v>1962</v>
      </c>
      <c r="E310" s="151" t="s">
        <v>857</v>
      </c>
      <c r="F310" s="147" t="s">
        <v>115</v>
      </c>
      <c r="G310" s="148">
        <v>1</v>
      </c>
    </row>
    <row r="311" spans="1:7">
      <c r="A311" s="139" t="s">
        <v>184</v>
      </c>
      <c r="B311" s="147">
        <v>573</v>
      </c>
      <c r="C311" s="151" t="s">
        <v>2283</v>
      </c>
      <c r="D311" s="147">
        <v>1956</v>
      </c>
      <c r="E311" s="151" t="s">
        <v>857</v>
      </c>
      <c r="F311" s="147" t="s">
        <v>116</v>
      </c>
      <c r="G311" s="148">
        <v>1</v>
      </c>
    </row>
    <row r="312" spans="1:7">
      <c r="A312" s="139" t="s">
        <v>184</v>
      </c>
      <c r="B312" s="147">
        <v>576</v>
      </c>
      <c r="C312" s="151" t="s">
        <v>2284</v>
      </c>
      <c r="D312" s="147">
        <v>1948</v>
      </c>
      <c r="E312" s="151" t="s">
        <v>857</v>
      </c>
      <c r="F312" s="147" t="s">
        <v>117</v>
      </c>
      <c r="G312" s="148">
        <v>1</v>
      </c>
    </row>
    <row r="313" spans="1:7">
      <c r="A313" s="139" t="s">
        <v>184</v>
      </c>
      <c r="B313" s="147">
        <v>582</v>
      </c>
      <c r="C313" s="151" t="s">
        <v>2285</v>
      </c>
      <c r="D313" s="147">
        <v>1963</v>
      </c>
      <c r="E313" s="151" t="s">
        <v>857</v>
      </c>
      <c r="F313" s="147" t="s">
        <v>113</v>
      </c>
      <c r="G313" s="148">
        <v>1</v>
      </c>
    </row>
    <row r="314" spans="1:7">
      <c r="A314" s="139" t="s">
        <v>184</v>
      </c>
      <c r="B314" s="147">
        <v>589</v>
      </c>
      <c r="C314" s="151" t="s">
        <v>2286</v>
      </c>
      <c r="D314" s="147">
        <v>1957</v>
      </c>
      <c r="E314" s="151" t="s">
        <v>857</v>
      </c>
      <c r="F314" s="147" t="s">
        <v>116</v>
      </c>
      <c r="G314" s="148">
        <v>1</v>
      </c>
    </row>
    <row r="315" spans="1:7">
      <c r="A315" s="139" t="s">
        <v>184</v>
      </c>
      <c r="B315" s="147">
        <v>596</v>
      </c>
      <c r="C315" s="151" t="s">
        <v>2287</v>
      </c>
      <c r="D315" s="147">
        <v>1948</v>
      </c>
      <c r="E315" s="151" t="s">
        <v>857</v>
      </c>
      <c r="F315" s="147" t="s">
        <v>117</v>
      </c>
      <c r="G315" s="148">
        <v>1</v>
      </c>
    </row>
    <row r="316" spans="1:7">
      <c r="A316" s="139" t="s">
        <v>184</v>
      </c>
      <c r="B316" s="147">
        <v>601</v>
      </c>
      <c r="C316" s="151" t="s">
        <v>2288</v>
      </c>
      <c r="D316" s="147">
        <v>1950</v>
      </c>
      <c r="E316" s="151" t="s">
        <v>853</v>
      </c>
      <c r="F316" s="147" t="s">
        <v>117</v>
      </c>
      <c r="G316" s="148">
        <v>1</v>
      </c>
    </row>
    <row r="317" spans="1:7">
      <c r="A317" s="139" t="s">
        <v>184</v>
      </c>
      <c r="B317" s="147">
        <v>608</v>
      </c>
      <c r="C317" s="151" t="s">
        <v>2289</v>
      </c>
      <c r="D317" s="147">
        <v>1966</v>
      </c>
      <c r="E317" s="151" t="s">
        <v>820</v>
      </c>
      <c r="F317" s="147" t="s">
        <v>113</v>
      </c>
      <c r="G317" s="148">
        <v>1</v>
      </c>
    </row>
    <row r="318" spans="1:7">
      <c r="A318" s="139" t="s">
        <v>184</v>
      </c>
      <c r="B318" s="147">
        <v>610</v>
      </c>
      <c r="C318" s="151" t="s">
        <v>2290</v>
      </c>
      <c r="D318" s="147">
        <v>1946</v>
      </c>
      <c r="E318" s="151" t="s">
        <v>820</v>
      </c>
      <c r="F318" s="147" t="s">
        <v>139</v>
      </c>
      <c r="G318" s="148">
        <v>1</v>
      </c>
    </row>
    <row r="319" spans="1:7">
      <c r="A319" s="139" t="s">
        <v>184</v>
      </c>
      <c r="B319" s="147">
        <v>611</v>
      </c>
      <c r="C319" s="151" t="s">
        <v>2291</v>
      </c>
      <c r="D319" s="147">
        <v>1948</v>
      </c>
      <c r="E319" s="151" t="s">
        <v>820</v>
      </c>
      <c r="F319" s="147" t="s">
        <v>117</v>
      </c>
      <c r="G319" s="148">
        <v>1</v>
      </c>
    </row>
    <row r="320" spans="1:7">
      <c r="A320" s="139" t="s">
        <v>184</v>
      </c>
      <c r="B320" s="147">
        <v>620</v>
      </c>
      <c r="C320" s="151" t="s">
        <v>2292</v>
      </c>
      <c r="D320" s="147">
        <v>1966</v>
      </c>
      <c r="E320" s="151" t="s">
        <v>820</v>
      </c>
      <c r="F320" s="147" t="s">
        <v>113</v>
      </c>
      <c r="G320" s="148">
        <v>1</v>
      </c>
    </row>
    <row r="321" spans="1:7">
      <c r="A321" s="139" t="s">
        <v>184</v>
      </c>
      <c r="B321" s="147">
        <v>629</v>
      </c>
      <c r="C321" s="151" t="s">
        <v>2293</v>
      </c>
      <c r="D321" s="147">
        <v>1965</v>
      </c>
      <c r="E321" s="151" t="s">
        <v>811</v>
      </c>
      <c r="F321" s="147" t="s">
        <v>113</v>
      </c>
      <c r="G321" s="148">
        <v>1</v>
      </c>
    </row>
    <row r="322" spans="1:7">
      <c r="A322" s="139" t="s">
        <v>184</v>
      </c>
      <c r="B322" s="147">
        <v>635</v>
      </c>
      <c r="C322" s="151" t="s">
        <v>2294</v>
      </c>
      <c r="D322" s="147">
        <v>1943</v>
      </c>
      <c r="E322" s="151" t="s">
        <v>791</v>
      </c>
      <c r="F322" s="147" t="s">
        <v>139</v>
      </c>
      <c r="G322" s="148">
        <v>1</v>
      </c>
    </row>
    <row r="323" spans="1:7">
      <c r="A323" s="139" t="s">
        <v>184</v>
      </c>
      <c r="B323" s="147">
        <v>638</v>
      </c>
      <c r="C323" s="151" t="s">
        <v>2295</v>
      </c>
      <c r="D323" s="147">
        <v>1959</v>
      </c>
      <c r="E323" s="151" t="s">
        <v>791</v>
      </c>
      <c r="F323" s="147" t="s">
        <v>115</v>
      </c>
      <c r="G323" s="148">
        <v>1</v>
      </c>
    </row>
    <row r="324" spans="1:7">
      <c r="A324" s="139" t="s">
        <v>184</v>
      </c>
      <c r="B324" s="147">
        <v>641</v>
      </c>
      <c r="C324" s="151" t="s">
        <v>2296</v>
      </c>
      <c r="D324" s="147">
        <v>1960</v>
      </c>
      <c r="E324" s="151" t="s">
        <v>778</v>
      </c>
      <c r="F324" s="147" t="s">
        <v>115</v>
      </c>
      <c r="G324" s="148">
        <v>1</v>
      </c>
    </row>
    <row r="325" spans="1:7">
      <c r="A325" s="139" t="s">
        <v>184</v>
      </c>
      <c r="B325" s="147">
        <v>647</v>
      </c>
      <c r="C325" s="151" t="s">
        <v>2297</v>
      </c>
      <c r="D325" s="147">
        <v>1961</v>
      </c>
      <c r="E325" s="151" t="s">
        <v>764</v>
      </c>
      <c r="F325" s="147" t="s">
        <v>115</v>
      </c>
      <c r="G325" s="148">
        <v>1</v>
      </c>
    </row>
    <row r="326" spans="1:7">
      <c r="A326" s="139" t="s">
        <v>184</v>
      </c>
      <c r="B326" s="147">
        <v>651</v>
      </c>
      <c r="C326" s="151" t="s">
        <v>2298</v>
      </c>
      <c r="D326" s="147">
        <v>1998</v>
      </c>
      <c r="E326" s="151" t="s">
        <v>764</v>
      </c>
      <c r="F326" s="147" t="s">
        <v>111</v>
      </c>
      <c r="G326" s="148">
        <v>1</v>
      </c>
    </row>
    <row r="327" spans="1:7">
      <c r="A327" s="139" t="s">
        <v>184</v>
      </c>
      <c r="B327" s="147">
        <v>652</v>
      </c>
      <c r="C327" s="151" t="s">
        <v>2299</v>
      </c>
      <c r="D327" s="147">
        <v>1961</v>
      </c>
      <c r="E327" s="151" t="s">
        <v>764</v>
      </c>
      <c r="F327" s="147" t="s">
        <v>115</v>
      </c>
      <c r="G327" s="148">
        <v>1</v>
      </c>
    </row>
    <row r="328" spans="1:7">
      <c r="A328" s="139" t="s">
        <v>184</v>
      </c>
      <c r="B328" s="147">
        <v>659</v>
      </c>
      <c r="C328" s="151" t="s">
        <v>2300</v>
      </c>
      <c r="D328" s="147">
        <v>1944</v>
      </c>
      <c r="E328" s="151" t="s">
        <v>752</v>
      </c>
      <c r="F328" s="147" t="s">
        <v>139</v>
      </c>
      <c r="G328" s="148">
        <v>1</v>
      </c>
    </row>
    <row r="329" spans="1:7">
      <c r="A329" s="139" t="s">
        <v>184</v>
      </c>
      <c r="B329" s="147">
        <v>660</v>
      </c>
      <c r="C329" s="151" t="s">
        <v>2301</v>
      </c>
      <c r="D329" s="147">
        <v>1957</v>
      </c>
      <c r="E329" s="151" t="s">
        <v>749</v>
      </c>
      <c r="F329" s="147" t="s">
        <v>116</v>
      </c>
      <c r="G329" s="148">
        <v>1</v>
      </c>
    </row>
    <row r="330" spans="1:7">
      <c r="A330" s="139" t="s">
        <v>184</v>
      </c>
      <c r="B330" s="147">
        <v>668</v>
      </c>
      <c r="C330" s="151" t="s">
        <v>2302</v>
      </c>
      <c r="D330" s="147">
        <v>1967</v>
      </c>
      <c r="E330" s="151" t="s">
        <v>667</v>
      </c>
      <c r="F330" s="147" t="s">
        <v>113</v>
      </c>
      <c r="G330" s="148">
        <v>1</v>
      </c>
    </row>
    <row r="331" spans="1:7">
      <c r="A331" s="139" t="s">
        <v>184</v>
      </c>
      <c r="B331" s="147">
        <v>675</v>
      </c>
      <c r="C331" s="151" t="s">
        <v>2303</v>
      </c>
      <c r="D331" s="147">
        <v>1967</v>
      </c>
      <c r="E331" s="151" t="s">
        <v>667</v>
      </c>
      <c r="F331" s="147" t="s">
        <v>113</v>
      </c>
      <c r="G331" s="148">
        <v>1</v>
      </c>
    </row>
    <row r="332" spans="1:7">
      <c r="A332" s="139" t="s">
        <v>184</v>
      </c>
      <c r="B332" s="147">
        <v>676</v>
      </c>
      <c r="C332" s="151" t="s">
        <v>2304</v>
      </c>
      <c r="D332" s="147">
        <v>1963</v>
      </c>
      <c r="E332" s="151" t="s">
        <v>667</v>
      </c>
      <c r="F332" s="147" t="s">
        <v>113</v>
      </c>
      <c r="G332" s="148">
        <v>1</v>
      </c>
    </row>
    <row r="333" spans="1:7">
      <c r="A333" s="139" t="s">
        <v>184</v>
      </c>
      <c r="B333" s="147">
        <v>677</v>
      </c>
      <c r="C333" s="151" t="s">
        <v>2305</v>
      </c>
      <c r="D333" s="147">
        <v>1961</v>
      </c>
      <c r="E333" s="151" t="s">
        <v>667</v>
      </c>
      <c r="F333" s="147" t="s">
        <v>115</v>
      </c>
      <c r="G333" s="148">
        <v>1</v>
      </c>
    </row>
    <row r="334" spans="1:7">
      <c r="A334" s="139" t="s">
        <v>184</v>
      </c>
      <c r="B334" s="147">
        <v>685</v>
      </c>
      <c r="C334" s="151" t="s">
        <v>2306</v>
      </c>
      <c r="D334" s="147">
        <v>1961</v>
      </c>
      <c r="E334" s="151" t="s">
        <v>667</v>
      </c>
      <c r="F334" s="147" t="s">
        <v>115</v>
      </c>
      <c r="G334" s="148">
        <v>1</v>
      </c>
    </row>
    <row r="335" spans="1:7">
      <c r="A335" s="139" t="s">
        <v>184</v>
      </c>
      <c r="B335" s="147">
        <v>687</v>
      </c>
      <c r="C335" s="151" t="s">
        <v>2307</v>
      </c>
      <c r="D335" s="147">
        <v>1967</v>
      </c>
      <c r="E335" s="151" t="s">
        <v>667</v>
      </c>
      <c r="F335" s="147" t="s">
        <v>113</v>
      </c>
      <c r="G335" s="148">
        <v>1</v>
      </c>
    </row>
    <row r="336" spans="1:7">
      <c r="A336" s="139" t="s">
        <v>184</v>
      </c>
      <c r="B336" s="147">
        <v>688</v>
      </c>
      <c r="C336" s="151" t="s">
        <v>2308</v>
      </c>
      <c r="D336" s="147">
        <v>1964</v>
      </c>
      <c r="E336" s="151" t="s">
        <v>667</v>
      </c>
      <c r="F336" s="147" t="s">
        <v>113</v>
      </c>
      <c r="G336" s="148">
        <v>1</v>
      </c>
    </row>
    <row r="337" spans="1:7">
      <c r="A337" s="139" t="s">
        <v>184</v>
      </c>
      <c r="B337" s="147">
        <v>693</v>
      </c>
      <c r="C337" s="151" t="s">
        <v>2309</v>
      </c>
      <c r="D337" s="147">
        <v>1958</v>
      </c>
      <c r="E337" s="151" t="s">
        <v>667</v>
      </c>
      <c r="F337" s="147" t="s">
        <v>115</v>
      </c>
      <c r="G337" s="148">
        <v>1</v>
      </c>
    </row>
    <row r="338" spans="1:7">
      <c r="A338" s="139" t="s">
        <v>184</v>
      </c>
      <c r="B338" s="147">
        <v>695</v>
      </c>
      <c r="C338" s="151" t="s">
        <v>2310</v>
      </c>
      <c r="D338" s="147">
        <v>1962</v>
      </c>
      <c r="E338" s="151" t="s">
        <v>667</v>
      </c>
      <c r="F338" s="147" t="s">
        <v>115</v>
      </c>
      <c r="G338" s="148">
        <v>1</v>
      </c>
    </row>
    <row r="339" spans="1:7">
      <c r="A339" s="139" t="s">
        <v>184</v>
      </c>
      <c r="B339" s="147">
        <v>696</v>
      </c>
      <c r="C339" s="151" t="s">
        <v>2311</v>
      </c>
      <c r="D339" s="147">
        <v>1955</v>
      </c>
      <c r="E339" s="151" t="s">
        <v>667</v>
      </c>
      <c r="F339" s="147" t="s">
        <v>116</v>
      </c>
      <c r="G339" s="148">
        <v>1</v>
      </c>
    </row>
    <row r="340" spans="1:7">
      <c r="A340" s="139" t="s">
        <v>184</v>
      </c>
      <c r="B340" s="147">
        <v>710</v>
      </c>
      <c r="C340" s="151" t="s">
        <v>2312</v>
      </c>
      <c r="D340" s="147">
        <v>1959</v>
      </c>
      <c r="E340" s="151" t="s">
        <v>667</v>
      </c>
      <c r="F340" s="147" t="s">
        <v>115</v>
      </c>
      <c r="G340" s="148">
        <v>1</v>
      </c>
    </row>
    <row r="341" spans="1:7">
      <c r="A341" s="139" t="s">
        <v>184</v>
      </c>
      <c r="B341" s="147">
        <v>716</v>
      </c>
      <c r="C341" s="151" t="s">
        <v>2313</v>
      </c>
      <c r="D341" s="147">
        <v>1962</v>
      </c>
      <c r="E341" s="151" t="s">
        <v>667</v>
      </c>
      <c r="F341" s="147" t="s">
        <v>115</v>
      </c>
      <c r="G341" s="148">
        <v>1</v>
      </c>
    </row>
    <row r="342" spans="1:7">
      <c r="A342" s="139" t="s">
        <v>184</v>
      </c>
      <c r="B342" s="147">
        <v>719</v>
      </c>
      <c r="C342" s="151" t="s">
        <v>2314</v>
      </c>
      <c r="D342" s="147">
        <v>1963</v>
      </c>
      <c r="E342" s="151" t="s">
        <v>667</v>
      </c>
      <c r="F342" s="147" t="s">
        <v>113</v>
      </c>
      <c r="G342" s="148">
        <v>1</v>
      </c>
    </row>
    <row r="343" spans="1:7">
      <c r="A343" s="139" t="s">
        <v>184</v>
      </c>
      <c r="B343" s="147">
        <v>721</v>
      </c>
      <c r="C343" s="151" t="s">
        <v>2315</v>
      </c>
      <c r="D343" s="147">
        <v>1964</v>
      </c>
      <c r="E343" s="151" t="s">
        <v>667</v>
      </c>
      <c r="F343" s="147" t="s">
        <v>113</v>
      </c>
      <c r="G343" s="148">
        <v>1</v>
      </c>
    </row>
    <row r="344" spans="1:7">
      <c r="A344" s="139" t="s">
        <v>184</v>
      </c>
      <c r="B344" s="147">
        <v>731</v>
      </c>
      <c r="C344" s="151" t="s">
        <v>2316</v>
      </c>
      <c r="D344" s="147">
        <v>1964</v>
      </c>
      <c r="E344" s="151" t="s">
        <v>642</v>
      </c>
      <c r="F344" s="147" t="s">
        <v>113</v>
      </c>
      <c r="G344" s="148">
        <v>1</v>
      </c>
    </row>
    <row r="345" spans="1:7">
      <c r="A345" s="139" t="s">
        <v>184</v>
      </c>
      <c r="B345" s="147">
        <v>732</v>
      </c>
      <c r="C345" s="151" t="s">
        <v>2317</v>
      </c>
      <c r="D345" s="147">
        <v>1959</v>
      </c>
      <c r="E345" s="151" t="s">
        <v>642</v>
      </c>
      <c r="F345" s="147" t="s">
        <v>115</v>
      </c>
      <c r="G345" s="148">
        <v>1</v>
      </c>
    </row>
    <row r="346" spans="1:7">
      <c r="A346" s="139" t="s">
        <v>184</v>
      </c>
      <c r="B346" s="147">
        <v>733</v>
      </c>
      <c r="C346" s="151" t="s">
        <v>2318</v>
      </c>
      <c r="D346" s="147">
        <v>1940</v>
      </c>
      <c r="E346" s="151" t="s">
        <v>642</v>
      </c>
      <c r="F346" s="147" t="s">
        <v>138</v>
      </c>
      <c r="G346" s="148">
        <v>1</v>
      </c>
    </row>
    <row r="347" spans="1:7">
      <c r="A347" s="139" t="s">
        <v>184</v>
      </c>
      <c r="B347" s="147">
        <v>734</v>
      </c>
      <c r="C347" s="151" t="s">
        <v>2319</v>
      </c>
      <c r="D347" s="147">
        <v>1966</v>
      </c>
      <c r="E347" s="151" t="s">
        <v>642</v>
      </c>
      <c r="F347" s="147" t="s">
        <v>113</v>
      </c>
      <c r="G347" s="148">
        <v>1</v>
      </c>
    </row>
    <row r="348" spans="1:7">
      <c r="A348" s="139" t="s">
        <v>184</v>
      </c>
      <c r="B348" s="147">
        <v>735</v>
      </c>
      <c r="C348" s="151" t="s">
        <v>2320</v>
      </c>
      <c r="D348" s="147">
        <v>1956</v>
      </c>
      <c r="E348" s="151" t="s">
        <v>642</v>
      </c>
      <c r="F348" s="147" t="s">
        <v>116</v>
      </c>
      <c r="G348" s="148">
        <v>1</v>
      </c>
    </row>
    <row r="349" spans="1:7">
      <c r="A349" s="139" t="s">
        <v>184</v>
      </c>
      <c r="B349" s="147">
        <v>736</v>
      </c>
      <c r="C349" s="151" t="s">
        <v>2321</v>
      </c>
      <c r="D349" s="147">
        <v>1958</v>
      </c>
      <c r="E349" s="151" t="s">
        <v>636</v>
      </c>
      <c r="F349" s="147" t="s">
        <v>115</v>
      </c>
      <c r="G349" s="148">
        <v>1</v>
      </c>
    </row>
    <row r="350" spans="1:7">
      <c r="A350" s="139" t="s">
        <v>184</v>
      </c>
      <c r="B350" s="147">
        <v>739</v>
      </c>
      <c r="C350" s="151" t="s">
        <v>2322</v>
      </c>
      <c r="D350" s="147">
        <v>1965</v>
      </c>
      <c r="E350" s="151" t="s">
        <v>630</v>
      </c>
      <c r="F350" s="147" t="s">
        <v>113</v>
      </c>
      <c r="G350" s="148">
        <v>1</v>
      </c>
    </row>
    <row r="351" spans="1:7">
      <c r="A351" s="139" t="s">
        <v>184</v>
      </c>
      <c r="B351" s="147">
        <v>740</v>
      </c>
      <c r="C351" s="151" t="s">
        <v>2323</v>
      </c>
      <c r="D351" s="147">
        <v>1956</v>
      </c>
      <c r="E351" s="151" t="s">
        <v>630</v>
      </c>
      <c r="F351" s="147" t="s">
        <v>116</v>
      </c>
      <c r="G351" s="148">
        <v>1</v>
      </c>
    </row>
    <row r="352" spans="1:7">
      <c r="A352" s="139" t="s">
        <v>184</v>
      </c>
      <c r="B352" s="147">
        <v>741</v>
      </c>
      <c r="C352" s="151" t="s">
        <v>2324</v>
      </c>
      <c r="D352" s="147">
        <v>1951</v>
      </c>
      <c r="E352" s="151" t="s">
        <v>630</v>
      </c>
      <c r="F352" s="147" t="s">
        <v>117</v>
      </c>
      <c r="G352" s="148">
        <v>1</v>
      </c>
    </row>
    <row r="353" spans="1:7">
      <c r="A353" s="139" t="s">
        <v>184</v>
      </c>
      <c r="B353" s="147">
        <v>743</v>
      </c>
      <c r="C353" s="151" t="s">
        <v>2325</v>
      </c>
      <c r="D353" s="147">
        <v>1949</v>
      </c>
      <c r="E353" s="151" t="s">
        <v>620</v>
      </c>
      <c r="F353" s="147" t="s">
        <v>117</v>
      </c>
      <c r="G353" s="148">
        <v>1</v>
      </c>
    </row>
    <row r="354" spans="1:7">
      <c r="A354" s="139" t="s">
        <v>184</v>
      </c>
      <c r="B354" s="147">
        <v>744</v>
      </c>
      <c r="C354" s="151" t="s">
        <v>2326</v>
      </c>
      <c r="D354" s="147">
        <v>1953</v>
      </c>
      <c r="E354" s="151" t="s">
        <v>620</v>
      </c>
      <c r="F354" s="147" t="s">
        <v>116</v>
      </c>
      <c r="G354" s="148">
        <v>1</v>
      </c>
    </row>
    <row r="355" spans="1:7">
      <c r="A355" s="139" t="s">
        <v>184</v>
      </c>
      <c r="B355" s="147">
        <v>747</v>
      </c>
      <c r="C355" s="151" t="s">
        <v>2327</v>
      </c>
      <c r="D355" s="147">
        <v>1945</v>
      </c>
      <c r="E355" s="151" t="s">
        <v>609</v>
      </c>
      <c r="F355" s="147" t="s">
        <v>139</v>
      </c>
      <c r="G355" s="148">
        <v>1</v>
      </c>
    </row>
    <row r="356" spans="1:7">
      <c r="A356" s="139" t="s">
        <v>184</v>
      </c>
      <c r="B356" s="147">
        <v>748</v>
      </c>
      <c r="C356" s="151" t="s">
        <v>2328</v>
      </c>
      <c r="D356" s="147">
        <v>1966</v>
      </c>
      <c r="E356" s="151" t="s">
        <v>609</v>
      </c>
      <c r="F356" s="147" t="s">
        <v>113</v>
      </c>
      <c r="G356" s="148">
        <v>1</v>
      </c>
    </row>
    <row r="357" spans="1:7">
      <c r="A357" s="139" t="s">
        <v>184</v>
      </c>
      <c r="B357" s="147">
        <v>750</v>
      </c>
      <c r="C357" s="151" t="s">
        <v>2329</v>
      </c>
      <c r="D357" s="147">
        <v>1963</v>
      </c>
      <c r="E357" s="151" t="s">
        <v>609</v>
      </c>
      <c r="F357" s="147" t="s">
        <v>113</v>
      </c>
      <c r="G357" s="148">
        <v>1</v>
      </c>
    </row>
    <row r="358" spans="1:7">
      <c r="A358" s="139" t="s">
        <v>184</v>
      </c>
      <c r="B358" s="147">
        <v>751</v>
      </c>
      <c r="C358" s="151" t="s">
        <v>2330</v>
      </c>
      <c r="D358" s="147">
        <v>1942</v>
      </c>
      <c r="E358" s="151" t="s">
        <v>609</v>
      </c>
      <c r="F358" s="147" t="s">
        <v>138</v>
      </c>
      <c r="G358" s="148">
        <v>1</v>
      </c>
    </row>
    <row r="359" spans="1:7">
      <c r="A359" s="139" t="s">
        <v>184</v>
      </c>
      <c r="B359" s="147">
        <v>754</v>
      </c>
      <c r="C359" s="151" t="s">
        <v>2331</v>
      </c>
      <c r="D359" s="147">
        <v>1959</v>
      </c>
      <c r="E359" s="151" t="s">
        <v>606</v>
      </c>
      <c r="F359" s="147" t="s">
        <v>115</v>
      </c>
      <c r="G359" s="148">
        <v>1</v>
      </c>
    </row>
    <row r="360" spans="1:7">
      <c r="A360" s="139" t="s">
        <v>184</v>
      </c>
      <c r="B360" s="147">
        <v>772</v>
      </c>
      <c r="C360" s="151" t="s">
        <v>2332</v>
      </c>
      <c r="D360" s="147">
        <v>1954</v>
      </c>
      <c r="E360" s="151" t="s">
        <v>563</v>
      </c>
      <c r="F360" s="147" t="s">
        <v>116</v>
      </c>
      <c r="G360" s="148">
        <v>1</v>
      </c>
    </row>
    <row r="361" spans="1:7">
      <c r="A361" s="139" t="s">
        <v>184</v>
      </c>
      <c r="B361" s="147">
        <v>773</v>
      </c>
      <c r="C361" s="151" t="s">
        <v>2333</v>
      </c>
      <c r="D361" s="147">
        <v>1944</v>
      </c>
      <c r="E361" s="151" t="s">
        <v>563</v>
      </c>
      <c r="F361" s="147" t="s">
        <v>139</v>
      </c>
      <c r="G361" s="148">
        <v>1</v>
      </c>
    </row>
    <row r="362" spans="1:7">
      <c r="A362" s="139" t="s">
        <v>184</v>
      </c>
      <c r="B362" s="147">
        <v>776</v>
      </c>
      <c r="C362" s="151" t="s">
        <v>2334</v>
      </c>
      <c r="D362" s="147">
        <v>1954</v>
      </c>
      <c r="E362" s="151" t="s">
        <v>563</v>
      </c>
      <c r="F362" s="147" t="s">
        <v>116</v>
      </c>
      <c r="G362" s="148">
        <v>1</v>
      </c>
    </row>
    <row r="363" spans="1:7">
      <c r="A363" s="139" t="s">
        <v>184</v>
      </c>
      <c r="B363" s="147">
        <v>777</v>
      </c>
      <c r="C363" s="151" t="s">
        <v>2335</v>
      </c>
      <c r="D363" s="147">
        <v>1961</v>
      </c>
      <c r="E363" s="151" t="s">
        <v>563</v>
      </c>
      <c r="F363" s="147" t="s">
        <v>115</v>
      </c>
      <c r="G363" s="148">
        <v>1</v>
      </c>
    </row>
    <row r="364" spans="1:7">
      <c r="A364" s="139" t="s">
        <v>184</v>
      </c>
      <c r="B364" s="147">
        <v>779</v>
      </c>
      <c r="C364" s="151" t="s">
        <v>2336</v>
      </c>
      <c r="D364" s="147">
        <v>1946</v>
      </c>
      <c r="E364" s="151" t="s">
        <v>555</v>
      </c>
      <c r="F364" s="147" t="s">
        <v>139</v>
      </c>
      <c r="G364" s="148">
        <v>1</v>
      </c>
    </row>
    <row r="365" spans="1:7">
      <c r="A365" s="139" t="s">
        <v>184</v>
      </c>
      <c r="B365" s="147">
        <v>780</v>
      </c>
      <c r="C365" s="151" t="s">
        <v>2337</v>
      </c>
      <c r="D365" s="147">
        <v>1949</v>
      </c>
      <c r="E365" s="151" t="s">
        <v>555</v>
      </c>
      <c r="F365" s="147" t="s">
        <v>117</v>
      </c>
      <c r="G365" s="148">
        <v>1</v>
      </c>
    </row>
    <row r="366" spans="1:7">
      <c r="A366" s="139" t="s">
        <v>184</v>
      </c>
      <c r="B366" s="147">
        <v>781</v>
      </c>
      <c r="C366" s="151" t="s">
        <v>2338</v>
      </c>
      <c r="D366" s="147">
        <v>1950</v>
      </c>
      <c r="E366" s="151" t="s">
        <v>555</v>
      </c>
      <c r="F366" s="147" t="s">
        <v>117</v>
      </c>
      <c r="G366" s="148">
        <v>1</v>
      </c>
    </row>
    <row r="367" spans="1:7">
      <c r="A367" s="139" t="s">
        <v>184</v>
      </c>
      <c r="B367" s="147">
        <v>782</v>
      </c>
      <c r="C367" s="151" t="s">
        <v>2339</v>
      </c>
      <c r="D367" s="147">
        <v>1951</v>
      </c>
      <c r="E367" s="151" t="s">
        <v>555</v>
      </c>
      <c r="F367" s="147" t="s">
        <v>117</v>
      </c>
      <c r="G367" s="148">
        <v>1</v>
      </c>
    </row>
    <row r="368" spans="1:7">
      <c r="A368" s="139" t="s">
        <v>184</v>
      </c>
      <c r="B368" s="147">
        <v>800</v>
      </c>
      <c r="C368" s="151" t="s">
        <v>2340</v>
      </c>
      <c r="D368" s="147">
        <v>1946</v>
      </c>
      <c r="E368" s="151" t="s">
        <v>507</v>
      </c>
      <c r="F368" s="147" t="s">
        <v>139</v>
      </c>
      <c r="G368" s="148">
        <v>1</v>
      </c>
    </row>
    <row r="369" spans="1:7">
      <c r="A369" s="139" t="s">
        <v>184</v>
      </c>
      <c r="B369" s="147">
        <v>804</v>
      </c>
      <c r="C369" s="151" t="s">
        <v>2341</v>
      </c>
      <c r="D369" s="147">
        <v>1951</v>
      </c>
      <c r="E369" s="151" t="s">
        <v>507</v>
      </c>
      <c r="F369" s="147" t="s">
        <v>117</v>
      </c>
      <c r="G369" s="148">
        <v>1</v>
      </c>
    </row>
    <row r="370" spans="1:7">
      <c r="A370" s="139" t="s">
        <v>184</v>
      </c>
      <c r="B370" s="147">
        <v>805</v>
      </c>
      <c r="C370" s="151" t="s">
        <v>2342</v>
      </c>
      <c r="D370" s="147">
        <v>1954</v>
      </c>
      <c r="E370" s="151" t="s">
        <v>507</v>
      </c>
      <c r="F370" s="147" t="s">
        <v>116</v>
      </c>
      <c r="G370" s="148">
        <v>1</v>
      </c>
    </row>
    <row r="371" spans="1:7">
      <c r="A371" s="139" t="s">
        <v>184</v>
      </c>
      <c r="B371" s="147">
        <v>807</v>
      </c>
      <c r="C371" s="151" t="s">
        <v>2343</v>
      </c>
      <c r="D371" s="147">
        <v>1966</v>
      </c>
      <c r="E371" s="151" t="s">
        <v>507</v>
      </c>
      <c r="F371" s="147" t="s">
        <v>113</v>
      </c>
      <c r="G371" s="148">
        <v>1</v>
      </c>
    </row>
    <row r="372" spans="1:7">
      <c r="A372" s="139" t="s">
        <v>184</v>
      </c>
      <c r="B372" s="147">
        <v>808</v>
      </c>
      <c r="C372" s="151" t="s">
        <v>2344</v>
      </c>
      <c r="D372" s="147">
        <v>1952</v>
      </c>
      <c r="E372" s="151" t="s">
        <v>507</v>
      </c>
      <c r="F372" s="147" t="s">
        <v>117</v>
      </c>
      <c r="G372" s="148">
        <v>1</v>
      </c>
    </row>
    <row r="373" spans="1:7">
      <c r="A373" s="139" t="s">
        <v>184</v>
      </c>
      <c r="B373" s="147">
        <v>809</v>
      </c>
      <c r="C373" s="151" t="s">
        <v>2345</v>
      </c>
      <c r="D373" s="147">
        <v>1960</v>
      </c>
      <c r="E373" s="151" t="s">
        <v>507</v>
      </c>
      <c r="F373" s="147" t="s">
        <v>115</v>
      </c>
      <c r="G373" s="148">
        <v>1</v>
      </c>
    </row>
    <row r="374" spans="1:7">
      <c r="A374" s="139" t="s">
        <v>184</v>
      </c>
      <c r="B374" s="147">
        <v>818</v>
      </c>
      <c r="C374" s="151" t="s">
        <v>2346</v>
      </c>
      <c r="D374" s="147">
        <v>1958</v>
      </c>
      <c r="E374" s="151" t="s">
        <v>438</v>
      </c>
      <c r="F374" s="147" t="s">
        <v>115</v>
      </c>
      <c r="G374" s="148">
        <v>1</v>
      </c>
    </row>
    <row r="375" spans="1:7">
      <c r="A375" s="139" t="s">
        <v>184</v>
      </c>
      <c r="B375" s="147">
        <v>837</v>
      </c>
      <c r="C375" s="151" t="s">
        <v>2347</v>
      </c>
      <c r="D375" s="147">
        <v>1966</v>
      </c>
      <c r="E375" s="151" t="s">
        <v>438</v>
      </c>
      <c r="F375" s="147" t="s">
        <v>113</v>
      </c>
      <c r="G375" s="148">
        <v>1</v>
      </c>
    </row>
    <row r="376" spans="1:7">
      <c r="A376" s="139" t="s">
        <v>184</v>
      </c>
      <c r="B376" s="147">
        <v>857</v>
      </c>
      <c r="C376" s="151" t="s">
        <v>2348</v>
      </c>
      <c r="D376" s="147">
        <v>1964</v>
      </c>
      <c r="E376" s="151" t="s">
        <v>34</v>
      </c>
      <c r="F376" s="147" t="s">
        <v>113</v>
      </c>
      <c r="G376" s="148">
        <v>1</v>
      </c>
    </row>
    <row r="377" spans="1:7">
      <c r="A377" s="139" t="s">
        <v>184</v>
      </c>
      <c r="B377" s="147">
        <v>858</v>
      </c>
      <c r="C377" s="151" t="s">
        <v>2349</v>
      </c>
      <c r="D377" s="147">
        <v>1960</v>
      </c>
      <c r="E377" s="151" t="s">
        <v>34</v>
      </c>
      <c r="F377" s="147" t="s">
        <v>115</v>
      </c>
      <c r="G377" s="148">
        <v>1</v>
      </c>
    </row>
    <row r="378" spans="1:7">
      <c r="A378" s="139" t="s">
        <v>184</v>
      </c>
      <c r="B378" s="147">
        <v>891</v>
      </c>
      <c r="C378" s="151" t="s">
        <v>2350</v>
      </c>
      <c r="D378" s="147">
        <v>1964</v>
      </c>
      <c r="E378" s="151" t="s">
        <v>370</v>
      </c>
      <c r="F378" s="147" t="s">
        <v>113</v>
      </c>
      <c r="G378" s="148">
        <v>1</v>
      </c>
    </row>
    <row r="379" spans="1:7">
      <c r="A379" s="139" t="s">
        <v>184</v>
      </c>
      <c r="B379" s="147">
        <v>898</v>
      </c>
      <c r="C379" s="151" t="s">
        <v>2351</v>
      </c>
      <c r="D379" s="147">
        <v>1960</v>
      </c>
      <c r="E379" s="151" t="s">
        <v>359</v>
      </c>
      <c r="F379" s="147" t="s">
        <v>115</v>
      </c>
      <c r="G379" s="148">
        <v>1</v>
      </c>
    </row>
    <row r="380" spans="1:7">
      <c r="A380" s="139" t="s">
        <v>184</v>
      </c>
      <c r="B380" s="147">
        <v>908</v>
      </c>
      <c r="C380" s="151" t="s">
        <v>2352</v>
      </c>
      <c r="D380" s="147">
        <v>1999</v>
      </c>
      <c r="E380" s="151" t="s">
        <v>289</v>
      </c>
      <c r="F380" s="147" t="s">
        <v>111</v>
      </c>
      <c r="G380" s="148">
        <v>1</v>
      </c>
    </row>
    <row r="381" spans="1:7">
      <c r="A381" s="139" t="s">
        <v>184</v>
      </c>
      <c r="B381" s="147">
        <v>909</v>
      </c>
      <c r="C381" s="151" t="s">
        <v>2353</v>
      </c>
      <c r="D381" s="147">
        <v>1957</v>
      </c>
      <c r="E381" s="151" t="s">
        <v>289</v>
      </c>
      <c r="F381" s="147" t="s">
        <v>116</v>
      </c>
      <c r="G381" s="148">
        <v>1</v>
      </c>
    </row>
    <row r="382" spans="1:7">
      <c r="A382" s="139" t="s">
        <v>184</v>
      </c>
      <c r="B382" s="147">
        <v>932</v>
      </c>
      <c r="C382" s="151" t="s">
        <v>2354</v>
      </c>
      <c r="D382" s="147">
        <v>1952</v>
      </c>
      <c r="E382" s="151" t="s">
        <v>289</v>
      </c>
      <c r="F382" s="147" t="s">
        <v>117</v>
      </c>
      <c r="G382" s="148">
        <v>1</v>
      </c>
    </row>
    <row r="383" spans="1:7">
      <c r="A383" s="139" t="s">
        <v>184</v>
      </c>
      <c r="B383" s="147">
        <v>935</v>
      </c>
      <c r="C383" s="151" t="s">
        <v>2355</v>
      </c>
      <c r="D383" s="147">
        <v>1967</v>
      </c>
      <c r="E383" s="151" t="s">
        <v>282</v>
      </c>
      <c r="F383" s="147" t="s">
        <v>113</v>
      </c>
      <c r="G383" s="148">
        <v>1</v>
      </c>
    </row>
    <row r="384" spans="1:7">
      <c r="A384" s="139" t="s">
        <v>184</v>
      </c>
      <c r="B384" s="147">
        <v>938</v>
      </c>
      <c r="C384" s="151" t="s">
        <v>2356</v>
      </c>
      <c r="D384" s="147">
        <v>1950</v>
      </c>
      <c r="E384" s="151" t="s">
        <v>273</v>
      </c>
      <c r="F384" s="147" t="s">
        <v>117</v>
      </c>
      <c r="G384" s="148">
        <v>1</v>
      </c>
    </row>
    <row r="385" spans="1:7">
      <c r="A385" s="139" t="s">
        <v>184</v>
      </c>
      <c r="B385" s="147">
        <v>942</v>
      </c>
      <c r="C385" s="151" t="s">
        <v>2357</v>
      </c>
      <c r="D385" s="147">
        <v>1950</v>
      </c>
      <c r="E385" s="151" t="s">
        <v>261</v>
      </c>
      <c r="F385" s="147" t="s">
        <v>117</v>
      </c>
      <c r="G385" s="148">
        <v>1</v>
      </c>
    </row>
    <row r="386" spans="1:7">
      <c r="A386" s="139" t="s">
        <v>184</v>
      </c>
      <c r="B386" s="147">
        <v>943</v>
      </c>
      <c r="C386" s="151" t="s">
        <v>2358</v>
      </c>
      <c r="D386" s="147">
        <v>1960</v>
      </c>
      <c r="E386" s="151" t="s">
        <v>261</v>
      </c>
      <c r="F386" s="147" t="s">
        <v>115</v>
      </c>
      <c r="G386" s="148">
        <v>1</v>
      </c>
    </row>
    <row r="387" spans="1:7">
      <c r="A387" s="139" t="s">
        <v>184</v>
      </c>
      <c r="B387" s="147">
        <v>944</v>
      </c>
      <c r="C387" s="151" t="s">
        <v>2359</v>
      </c>
      <c r="D387" s="147">
        <v>1954</v>
      </c>
      <c r="E387" s="151" t="s">
        <v>261</v>
      </c>
      <c r="F387" s="147" t="s">
        <v>116</v>
      </c>
      <c r="G387" s="148">
        <v>1</v>
      </c>
    </row>
    <row r="388" spans="1:7">
      <c r="A388" s="139" t="s">
        <v>184</v>
      </c>
      <c r="B388" s="147">
        <v>945</v>
      </c>
      <c r="C388" s="151" t="s">
        <v>2360</v>
      </c>
      <c r="D388" s="147">
        <v>1953</v>
      </c>
      <c r="E388" s="151" t="s">
        <v>261</v>
      </c>
      <c r="F388" s="147" t="s">
        <v>116</v>
      </c>
      <c r="G388" s="148">
        <v>1</v>
      </c>
    </row>
    <row r="389" spans="1:7">
      <c r="A389" s="139" t="s">
        <v>184</v>
      </c>
      <c r="B389" s="147">
        <v>959</v>
      </c>
      <c r="C389" s="151" t="s">
        <v>2361</v>
      </c>
      <c r="D389" s="147">
        <v>1957</v>
      </c>
      <c r="E389" s="151" t="s">
        <v>225</v>
      </c>
      <c r="F389" s="147" t="s">
        <v>116</v>
      </c>
      <c r="G389" s="148">
        <v>1</v>
      </c>
    </row>
    <row r="390" spans="1:7">
      <c r="A390" s="139" t="s">
        <v>184</v>
      </c>
      <c r="B390" s="147">
        <v>961</v>
      </c>
      <c r="C390" s="151" t="s">
        <v>2362</v>
      </c>
      <c r="D390" s="147">
        <v>1956</v>
      </c>
      <c r="E390" s="151" t="s">
        <v>221</v>
      </c>
      <c r="F390" s="147" t="s">
        <v>116</v>
      </c>
      <c r="G390" s="148">
        <v>1</v>
      </c>
    </row>
    <row r="391" spans="1:7">
      <c r="A391" s="139" t="s">
        <v>184</v>
      </c>
      <c r="B391" s="147">
        <v>962</v>
      </c>
      <c r="C391" s="151" t="s">
        <v>2363</v>
      </c>
      <c r="D391" s="147">
        <v>1965</v>
      </c>
      <c r="E391" s="151" t="s">
        <v>213</v>
      </c>
      <c r="F391" s="147" t="s">
        <v>113</v>
      </c>
      <c r="G391" s="148">
        <v>1</v>
      </c>
    </row>
    <row r="392" spans="1:7">
      <c r="A392" s="139" t="s">
        <v>184</v>
      </c>
      <c r="B392" s="147">
        <v>966</v>
      </c>
      <c r="C392" s="151" t="s">
        <v>2364</v>
      </c>
      <c r="D392" s="147">
        <v>1957</v>
      </c>
      <c r="E392" s="151" t="s">
        <v>198</v>
      </c>
      <c r="F392" s="147" t="s">
        <v>116</v>
      </c>
      <c r="G392" s="148">
        <v>1</v>
      </c>
    </row>
    <row r="393" spans="1:7">
      <c r="A393" s="139" t="s">
        <v>184</v>
      </c>
      <c r="B393" s="147">
        <v>978</v>
      </c>
      <c r="C393" s="151" t="s">
        <v>2557</v>
      </c>
      <c r="D393" s="147">
        <v>1966</v>
      </c>
      <c r="E393" s="151" t="s">
        <v>1030</v>
      </c>
      <c r="F393" s="147" t="s">
        <v>113</v>
      </c>
      <c r="G393" s="148">
        <v>1</v>
      </c>
    </row>
    <row r="394" spans="1:7">
      <c r="A394" s="139" t="s">
        <v>184</v>
      </c>
      <c r="B394" s="147">
        <v>983</v>
      </c>
      <c r="C394" s="151" t="s">
        <v>2558</v>
      </c>
      <c r="D394" s="147">
        <v>1949</v>
      </c>
      <c r="E394" s="151" t="s">
        <v>1030</v>
      </c>
      <c r="F394" s="147" t="s">
        <v>117</v>
      </c>
      <c r="G394" s="148">
        <v>1</v>
      </c>
    </row>
    <row r="395" spans="1:7">
      <c r="A395" s="152" t="s">
        <v>185</v>
      </c>
      <c r="B395" s="153"/>
      <c r="C395" s="153"/>
      <c r="D395" s="153"/>
      <c r="E395" s="153"/>
      <c r="F395" s="153"/>
      <c r="G395" s="154">
        <v>178</v>
      </c>
    </row>
    <row r="396" spans="1:7">
      <c r="A396" s="139" t="s">
        <v>185</v>
      </c>
      <c r="B396" s="147">
        <v>1</v>
      </c>
      <c r="C396" s="151" t="s">
        <v>2365</v>
      </c>
      <c r="D396" s="147">
        <v>1985</v>
      </c>
      <c r="E396" s="151" t="s">
        <v>1583</v>
      </c>
      <c r="F396" s="147" t="s">
        <v>68</v>
      </c>
      <c r="G396" s="148">
        <v>1</v>
      </c>
    </row>
    <row r="397" spans="1:7">
      <c r="A397" s="139" t="s">
        <v>185</v>
      </c>
      <c r="B397" s="147">
        <v>2</v>
      </c>
      <c r="C397" s="151" t="s">
        <v>2366</v>
      </c>
      <c r="D397" s="147">
        <v>1974</v>
      </c>
      <c r="E397" s="151" t="s">
        <v>1583</v>
      </c>
      <c r="F397" s="147" t="s">
        <v>100</v>
      </c>
      <c r="G397" s="148">
        <v>1</v>
      </c>
    </row>
    <row r="398" spans="1:7">
      <c r="A398" s="139" t="s">
        <v>185</v>
      </c>
      <c r="B398" s="147">
        <v>13</v>
      </c>
      <c r="C398" s="151" t="s">
        <v>2367</v>
      </c>
      <c r="D398" s="147">
        <v>1977</v>
      </c>
      <c r="E398" s="151" t="s">
        <v>1548</v>
      </c>
      <c r="F398" s="147" t="s">
        <v>100</v>
      </c>
      <c r="G398" s="148">
        <v>1</v>
      </c>
    </row>
    <row r="399" spans="1:7">
      <c r="A399" s="139" t="s">
        <v>185</v>
      </c>
      <c r="B399" s="147">
        <v>28</v>
      </c>
      <c r="C399" s="151" t="s">
        <v>2368</v>
      </c>
      <c r="D399" s="147">
        <v>1991</v>
      </c>
      <c r="E399" s="151" t="s">
        <v>1548</v>
      </c>
      <c r="F399" s="147" t="s">
        <v>112</v>
      </c>
      <c r="G399" s="148">
        <v>1</v>
      </c>
    </row>
    <row r="400" spans="1:7">
      <c r="A400" s="139" t="s">
        <v>185</v>
      </c>
      <c r="B400" s="147">
        <v>36</v>
      </c>
      <c r="C400" s="151" t="s">
        <v>2369</v>
      </c>
      <c r="D400" s="147">
        <v>1972</v>
      </c>
      <c r="E400" s="151" t="s">
        <v>1476</v>
      </c>
      <c r="F400" s="147" t="s">
        <v>101</v>
      </c>
      <c r="G400" s="148">
        <v>1</v>
      </c>
    </row>
    <row r="401" spans="1:7">
      <c r="A401" s="139" t="s">
        <v>185</v>
      </c>
      <c r="B401" s="147">
        <v>42</v>
      </c>
      <c r="C401" s="151" t="s">
        <v>2370</v>
      </c>
      <c r="D401" s="147">
        <v>1975</v>
      </c>
      <c r="E401" s="151" t="s">
        <v>1476</v>
      </c>
      <c r="F401" s="147" t="s">
        <v>100</v>
      </c>
      <c r="G401" s="148">
        <v>1</v>
      </c>
    </row>
    <row r="402" spans="1:7">
      <c r="A402" s="139" t="s">
        <v>185</v>
      </c>
      <c r="B402" s="147">
        <v>46</v>
      </c>
      <c r="C402" s="151" t="s">
        <v>2371</v>
      </c>
      <c r="D402" s="147">
        <v>1970</v>
      </c>
      <c r="E402" s="151" t="s">
        <v>1476</v>
      </c>
      <c r="F402" s="147" t="s">
        <v>101</v>
      </c>
      <c r="G402" s="148">
        <v>1</v>
      </c>
    </row>
    <row r="403" spans="1:7">
      <c r="A403" s="139" t="s">
        <v>185</v>
      </c>
      <c r="B403" s="147">
        <v>47</v>
      </c>
      <c r="C403" s="151" t="s">
        <v>2372</v>
      </c>
      <c r="D403" s="147">
        <v>1972</v>
      </c>
      <c r="E403" s="151" t="s">
        <v>1476</v>
      </c>
      <c r="F403" s="147" t="s">
        <v>101</v>
      </c>
      <c r="G403" s="148">
        <v>1</v>
      </c>
    </row>
    <row r="404" spans="1:7">
      <c r="A404" s="139" t="s">
        <v>185</v>
      </c>
      <c r="B404" s="147">
        <v>52</v>
      </c>
      <c r="C404" s="151" t="s">
        <v>2373</v>
      </c>
      <c r="D404" s="147">
        <v>1997</v>
      </c>
      <c r="E404" s="151" t="s">
        <v>1476</v>
      </c>
      <c r="F404" s="147" t="s">
        <v>97</v>
      </c>
      <c r="G404" s="148">
        <v>1</v>
      </c>
    </row>
    <row r="405" spans="1:7">
      <c r="A405" s="139" t="s">
        <v>185</v>
      </c>
      <c r="B405" s="147">
        <v>54</v>
      </c>
      <c r="C405" s="151" t="s">
        <v>2374</v>
      </c>
      <c r="D405" s="147">
        <v>1970</v>
      </c>
      <c r="E405" s="151" t="s">
        <v>1476</v>
      </c>
      <c r="F405" s="147" t="s">
        <v>101</v>
      </c>
      <c r="G405" s="148">
        <v>1</v>
      </c>
    </row>
    <row r="406" spans="1:7">
      <c r="A406" s="139" t="s">
        <v>185</v>
      </c>
      <c r="B406" s="147">
        <v>61</v>
      </c>
      <c r="C406" s="151" t="s">
        <v>2375</v>
      </c>
      <c r="D406" s="147">
        <v>1992</v>
      </c>
      <c r="E406" s="151" t="s">
        <v>1476</v>
      </c>
      <c r="F406" s="147" t="s">
        <v>112</v>
      </c>
      <c r="G406" s="148">
        <v>1</v>
      </c>
    </row>
    <row r="407" spans="1:7">
      <c r="A407" s="139" t="s">
        <v>185</v>
      </c>
      <c r="B407" s="147">
        <v>63</v>
      </c>
      <c r="C407" s="151" t="s">
        <v>2376</v>
      </c>
      <c r="D407" s="147">
        <v>1995</v>
      </c>
      <c r="E407" s="151" t="s">
        <v>1476</v>
      </c>
      <c r="F407" s="147" t="s">
        <v>97</v>
      </c>
      <c r="G407" s="148">
        <v>1</v>
      </c>
    </row>
    <row r="408" spans="1:7">
      <c r="A408" s="139" t="s">
        <v>185</v>
      </c>
      <c r="B408" s="147">
        <v>66</v>
      </c>
      <c r="C408" s="151" t="s">
        <v>2377</v>
      </c>
      <c r="D408" s="147">
        <v>1974</v>
      </c>
      <c r="E408" s="151" t="s">
        <v>1476</v>
      </c>
      <c r="F408" s="147" t="s">
        <v>100</v>
      </c>
      <c r="G408" s="148">
        <v>1</v>
      </c>
    </row>
    <row r="409" spans="1:7">
      <c r="A409" s="139" t="s">
        <v>185</v>
      </c>
      <c r="B409" s="147">
        <v>80</v>
      </c>
      <c r="C409" s="151" t="s">
        <v>2378</v>
      </c>
      <c r="D409" s="147">
        <v>1997</v>
      </c>
      <c r="E409" s="151" t="s">
        <v>1476</v>
      </c>
      <c r="F409" s="147" t="s">
        <v>97</v>
      </c>
      <c r="G409" s="148">
        <v>1</v>
      </c>
    </row>
    <row r="410" spans="1:7">
      <c r="A410" s="139" t="s">
        <v>185</v>
      </c>
      <c r="B410" s="147">
        <v>117</v>
      </c>
      <c r="C410" s="151" t="s">
        <v>2379</v>
      </c>
      <c r="D410" s="147">
        <v>1980</v>
      </c>
      <c r="E410" s="151" t="s">
        <v>1467</v>
      </c>
      <c r="F410" s="147" t="s">
        <v>99</v>
      </c>
      <c r="G410" s="148">
        <v>1</v>
      </c>
    </row>
    <row r="411" spans="1:7">
      <c r="A411" s="139" t="s">
        <v>185</v>
      </c>
      <c r="B411" s="147">
        <v>120</v>
      </c>
      <c r="C411" s="151" t="s">
        <v>2380</v>
      </c>
      <c r="D411" s="147">
        <v>1976</v>
      </c>
      <c r="E411" s="151" t="s">
        <v>1453</v>
      </c>
      <c r="F411" s="147" t="s">
        <v>100</v>
      </c>
      <c r="G411" s="148">
        <v>1</v>
      </c>
    </row>
    <row r="412" spans="1:7">
      <c r="A412" s="139" t="s">
        <v>185</v>
      </c>
      <c r="B412" s="147">
        <v>125</v>
      </c>
      <c r="C412" s="151" t="s">
        <v>2381</v>
      </c>
      <c r="D412" s="147">
        <v>1971</v>
      </c>
      <c r="E412" s="151" t="s">
        <v>1453</v>
      </c>
      <c r="F412" s="147" t="s">
        <v>101</v>
      </c>
      <c r="G412" s="148">
        <v>1</v>
      </c>
    </row>
    <row r="413" spans="1:7">
      <c r="A413" s="139" t="s">
        <v>185</v>
      </c>
      <c r="B413" s="147">
        <v>126</v>
      </c>
      <c r="C413" s="151" t="s">
        <v>2382</v>
      </c>
      <c r="D413" s="147">
        <v>1985</v>
      </c>
      <c r="E413" s="151" t="s">
        <v>1453</v>
      </c>
      <c r="F413" s="147" t="s">
        <v>68</v>
      </c>
      <c r="G413" s="148">
        <v>1</v>
      </c>
    </row>
    <row r="414" spans="1:7">
      <c r="A414" s="139" t="s">
        <v>185</v>
      </c>
      <c r="B414" s="147">
        <v>148</v>
      </c>
      <c r="C414" s="151" t="s">
        <v>2383</v>
      </c>
      <c r="D414" s="147">
        <v>1997</v>
      </c>
      <c r="E414" s="151" t="s">
        <v>1398</v>
      </c>
      <c r="F414" s="147" t="s">
        <v>97</v>
      </c>
      <c r="G414" s="148">
        <v>1</v>
      </c>
    </row>
    <row r="415" spans="1:7">
      <c r="A415" s="139" t="s">
        <v>185</v>
      </c>
      <c r="B415" s="147">
        <v>163</v>
      </c>
      <c r="C415" s="151" t="s">
        <v>2384</v>
      </c>
      <c r="D415" s="147">
        <v>1992</v>
      </c>
      <c r="E415" s="151" t="s">
        <v>1398</v>
      </c>
      <c r="F415" s="147" t="s">
        <v>112</v>
      </c>
      <c r="G415" s="148">
        <v>1</v>
      </c>
    </row>
    <row r="416" spans="1:7">
      <c r="A416" s="139" t="s">
        <v>185</v>
      </c>
      <c r="B416" s="147">
        <v>165</v>
      </c>
      <c r="C416" s="151" t="s">
        <v>2385</v>
      </c>
      <c r="D416" s="147">
        <v>1991</v>
      </c>
      <c r="E416" s="151" t="s">
        <v>1398</v>
      </c>
      <c r="F416" s="147" t="s">
        <v>112</v>
      </c>
      <c r="G416" s="148">
        <v>1</v>
      </c>
    </row>
    <row r="417" spans="1:7">
      <c r="A417" s="139" t="s">
        <v>185</v>
      </c>
      <c r="B417" s="147">
        <v>167</v>
      </c>
      <c r="C417" s="151" t="s">
        <v>2386</v>
      </c>
      <c r="D417" s="147">
        <v>1997</v>
      </c>
      <c r="E417" s="151" t="s">
        <v>1398</v>
      </c>
      <c r="F417" s="147" t="s">
        <v>97</v>
      </c>
      <c r="G417" s="148">
        <v>1</v>
      </c>
    </row>
    <row r="418" spans="1:7">
      <c r="A418" s="139" t="s">
        <v>185</v>
      </c>
      <c r="B418" s="147">
        <v>169</v>
      </c>
      <c r="C418" s="151" t="s">
        <v>2387</v>
      </c>
      <c r="D418" s="147">
        <v>1968</v>
      </c>
      <c r="E418" s="151" t="s">
        <v>1398</v>
      </c>
      <c r="F418" s="147" t="s">
        <v>101</v>
      </c>
      <c r="G418" s="148">
        <v>1</v>
      </c>
    </row>
    <row r="419" spans="1:7">
      <c r="A419" s="139" t="s">
        <v>185</v>
      </c>
      <c r="B419" s="147">
        <v>174</v>
      </c>
      <c r="C419" s="151" t="s">
        <v>2388</v>
      </c>
      <c r="D419" s="147">
        <v>1968</v>
      </c>
      <c r="E419" s="151" t="s">
        <v>1398</v>
      </c>
      <c r="F419" s="147" t="s">
        <v>101</v>
      </c>
      <c r="G419" s="148">
        <v>1</v>
      </c>
    </row>
    <row r="420" spans="1:7">
      <c r="A420" s="139" t="s">
        <v>185</v>
      </c>
      <c r="B420" s="147">
        <v>185</v>
      </c>
      <c r="C420" s="151" t="s">
        <v>2389</v>
      </c>
      <c r="D420" s="147">
        <v>1970</v>
      </c>
      <c r="E420" s="151" t="s">
        <v>1355</v>
      </c>
      <c r="F420" s="147" t="s">
        <v>101</v>
      </c>
      <c r="G420" s="148">
        <v>1</v>
      </c>
    </row>
    <row r="421" spans="1:7">
      <c r="A421" s="139" t="s">
        <v>185</v>
      </c>
      <c r="B421" s="147">
        <v>186</v>
      </c>
      <c r="C421" s="151" t="s">
        <v>2390</v>
      </c>
      <c r="D421" s="147">
        <v>1984</v>
      </c>
      <c r="E421" s="151" t="s">
        <v>1355</v>
      </c>
      <c r="F421" s="147" t="s">
        <v>68</v>
      </c>
      <c r="G421" s="148">
        <v>1</v>
      </c>
    </row>
    <row r="422" spans="1:7">
      <c r="A422" s="139" t="s">
        <v>185</v>
      </c>
      <c r="B422" s="147">
        <v>212</v>
      </c>
      <c r="C422" s="151" t="s">
        <v>2391</v>
      </c>
      <c r="D422" s="147">
        <v>1975</v>
      </c>
      <c r="E422" s="151" t="s">
        <v>1355</v>
      </c>
      <c r="F422" s="147" t="s">
        <v>100</v>
      </c>
      <c r="G422" s="148">
        <v>1</v>
      </c>
    </row>
    <row r="423" spans="1:7">
      <c r="A423" s="139" t="s">
        <v>185</v>
      </c>
      <c r="B423" s="147">
        <v>220</v>
      </c>
      <c r="C423" s="151" t="s">
        <v>2392</v>
      </c>
      <c r="D423" s="147">
        <v>1997</v>
      </c>
      <c r="E423" s="151" t="s">
        <v>1318</v>
      </c>
      <c r="F423" s="147" t="s">
        <v>97</v>
      </c>
      <c r="G423" s="148">
        <v>1</v>
      </c>
    </row>
    <row r="424" spans="1:7">
      <c r="A424" s="139" t="s">
        <v>185</v>
      </c>
      <c r="B424" s="147">
        <v>226</v>
      </c>
      <c r="C424" s="151" t="s">
        <v>2393</v>
      </c>
      <c r="D424" s="147">
        <v>1976</v>
      </c>
      <c r="E424" s="151" t="s">
        <v>1318</v>
      </c>
      <c r="F424" s="147" t="s">
        <v>100</v>
      </c>
      <c r="G424" s="148">
        <v>1</v>
      </c>
    </row>
    <row r="425" spans="1:7">
      <c r="A425" s="139" t="s">
        <v>185</v>
      </c>
      <c r="B425" s="147">
        <v>230</v>
      </c>
      <c r="C425" s="151" t="s">
        <v>2394</v>
      </c>
      <c r="D425" s="147">
        <v>1997</v>
      </c>
      <c r="E425" s="151" t="s">
        <v>1318</v>
      </c>
      <c r="F425" s="147" t="s">
        <v>97</v>
      </c>
      <c r="G425" s="148">
        <v>1</v>
      </c>
    </row>
    <row r="426" spans="1:7">
      <c r="A426" s="139" t="s">
        <v>185</v>
      </c>
      <c r="B426" s="147">
        <v>232</v>
      </c>
      <c r="C426" s="151" t="s">
        <v>2395</v>
      </c>
      <c r="D426" s="147">
        <v>1994</v>
      </c>
      <c r="E426" s="151" t="s">
        <v>1318</v>
      </c>
      <c r="F426" s="147" t="s">
        <v>97</v>
      </c>
      <c r="G426" s="148">
        <v>1</v>
      </c>
    </row>
    <row r="427" spans="1:7">
      <c r="A427" s="139" t="s">
        <v>185</v>
      </c>
      <c r="B427" s="147">
        <v>241</v>
      </c>
      <c r="C427" s="151" t="s">
        <v>2396</v>
      </c>
      <c r="D427" s="147">
        <v>1971</v>
      </c>
      <c r="E427" s="151" t="s">
        <v>1318</v>
      </c>
      <c r="F427" s="147" t="s">
        <v>101</v>
      </c>
      <c r="G427" s="148">
        <v>1</v>
      </c>
    </row>
    <row r="428" spans="1:7">
      <c r="A428" s="139" t="s">
        <v>185</v>
      </c>
      <c r="B428" s="147">
        <v>257</v>
      </c>
      <c r="C428" s="151" t="s">
        <v>2397</v>
      </c>
      <c r="D428" s="147">
        <v>1977</v>
      </c>
      <c r="E428" s="151" t="s">
        <v>1290</v>
      </c>
      <c r="F428" s="147" t="s">
        <v>100</v>
      </c>
      <c r="G428" s="148">
        <v>1</v>
      </c>
    </row>
    <row r="429" spans="1:7">
      <c r="A429" s="139" t="s">
        <v>185</v>
      </c>
      <c r="B429" s="147">
        <v>269</v>
      </c>
      <c r="C429" s="151" t="s">
        <v>2398</v>
      </c>
      <c r="D429" s="147">
        <v>1976</v>
      </c>
      <c r="E429" s="151" t="s">
        <v>1283</v>
      </c>
      <c r="F429" s="147" t="s">
        <v>100</v>
      </c>
      <c r="G429" s="148">
        <v>1</v>
      </c>
    </row>
    <row r="430" spans="1:7">
      <c r="A430" s="139" t="s">
        <v>185</v>
      </c>
      <c r="B430" s="147">
        <v>279</v>
      </c>
      <c r="C430" s="151" t="s">
        <v>2399</v>
      </c>
      <c r="D430" s="147">
        <v>1976</v>
      </c>
      <c r="E430" s="151" t="s">
        <v>1266</v>
      </c>
      <c r="F430" s="147" t="s">
        <v>100</v>
      </c>
      <c r="G430" s="148">
        <v>1</v>
      </c>
    </row>
    <row r="431" spans="1:7">
      <c r="A431" s="139" t="s">
        <v>185</v>
      </c>
      <c r="B431" s="147">
        <v>283</v>
      </c>
      <c r="C431" s="151" t="s">
        <v>2400</v>
      </c>
      <c r="D431" s="147">
        <v>1996</v>
      </c>
      <c r="E431" s="151" t="s">
        <v>1233</v>
      </c>
      <c r="F431" s="147" t="s">
        <v>97</v>
      </c>
      <c r="G431" s="148">
        <v>1</v>
      </c>
    </row>
    <row r="432" spans="1:7">
      <c r="A432" s="139" t="s">
        <v>185</v>
      </c>
      <c r="B432" s="147">
        <v>284</v>
      </c>
      <c r="C432" s="151" t="s">
        <v>2401</v>
      </c>
      <c r="D432" s="147">
        <v>1978</v>
      </c>
      <c r="E432" s="151" t="s">
        <v>1233</v>
      </c>
      <c r="F432" s="147" t="s">
        <v>99</v>
      </c>
      <c r="G432" s="148">
        <v>1</v>
      </c>
    </row>
    <row r="433" spans="1:7">
      <c r="A433" s="139" t="s">
        <v>185</v>
      </c>
      <c r="B433" s="147">
        <v>288</v>
      </c>
      <c r="C433" s="151" t="s">
        <v>2402</v>
      </c>
      <c r="D433" s="147">
        <v>1997</v>
      </c>
      <c r="E433" s="151" t="s">
        <v>1233</v>
      </c>
      <c r="F433" s="147" t="s">
        <v>97</v>
      </c>
      <c r="G433" s="148">
        <v>1</v>
      </c>
    </row>
    <row r="434" spans="1:7">
      <c r="A434" s="139" t="s">
        <v>185</v>
      </c>
      <c r="B434" s="147">
        <v>290</v>
      </c>
      <c r="C434" s="151" t="s">
        <v>2403</v>
      </c>
      <c r="D434" s="147">
        <v>1973</v>
      </c>
      <c r="E434" s="151" t="s">
        <v>1233</v>
      </c>
      <c r="F434" s="147" t="s">
        <v>100</v>
      </c>
      <c r="G434" s="148">
        <v>1</v>
      </c>
    </row>
    <row r="435" spans="1:7">
      <c r="A435" s="139" t="s">
        <v>185</v>
      </c>
      <c r="B435" s="147">
        <v>293</v>
      </c>
      <c r="C435" s="151" t="s">
        <v>2404</v>
      </c>
      <c r="D435" s="147">
        <v>1985</v>
      </c>
      <c r="E435" s="151" t="s">
        <v>1233</v>
      </c>
      <c r="F435" s="147" t="s">
        <v>68</v>
      </c>
      <c r="G435" s="148">
        <v>1</v>
      </c>
    </row>
    <row r="436" spans="1:7">
      <c r="A436" s="139" t="s">
        <v>185</v>
      </c>
      <c r="B436" s="147">
        <v>298</v>
      </c>
      <c r="C436" s="151" t="s">
        <v>2405</v>
      </c>
      <c r="D436" s="147">
        <v>1976</v>
      </c>
      <c r="E436" s="151" t="s">
        <v>1233</v>
      </c>
      <c r="F436" s="147" t="s">
        <v>100</v>
      </c>
      <c r="G436" s="148">
        <v>1</v>
      </c>
    </row>
    <row r="437" spans="1:7">
      <c r="A437" s="139" t="s">
        <v>185</v>
      </c>
      <c r="B437" s="147">
        <v>300</v>
      </c>
      <c r="C437" s="151" t="s">
        <v>2406</v>
      </c>
      <c r="D437" s="147">
        <v>1971</v>
      </c>
      <c r="E437" s="151" t="s">
        <v>1233</v>
      </c>
      <c r="F437" s="147" t="s">
        <v>101</v>
      </c>
      <c r="G437" s="148">
        <v>1</v>
      </c>
    </row>
    <row r="438" spans="1:7">
      <c r="A438" s="139" t="s">
        <v>185</v>
      </c>
      <c r="B438" s="147">
        <v>307</v>
      </c>
      <c r="C438" s="151" t="s">
        <v>2407</v>
      </c>
      <c r="D438" s="147">
        <v>1968</v>
      </c>
      <c r="E438" s="151" t="s">
        <v>1233</v>
      </c>
      <c r="F438" s="147" t="s">
        <v>101</v>
      </c>
      <c r="G438" s="148">
        <v>1</v>
      </c>
    </row>
    <row r="439" spans="1:7">
      <c r="A439" s="139" t="s">
        <v>185</v>
      </c>
      <c r="B439" s="147">
        <v>310</v>
      </c>
      <c r="C439" s="151" t="s">
        <v>2606</v>
      </c>
      <c r="D439" s="147">
        <v>1976</v>
      </c>
      <c r="E439" s="151" t="s">
        <v>1233</v>
      </c>
      <c r="F439" s="147" t="s">
        <v>100</v>
      </c>
      <c r="G439" s="148">
        <v>1</v>
      </c>
    </row>
    <row r="440" spans="1:7">
      <c r="A440" s="139" t="s">
        <v>185</v>
      </c>
      <c r="B440" s="147">
        <v>311</v>
      </c>
      <c r="C440" s="151" t="s">
        <v>2408</v>
      </c>
      <c r="D440" s="147">
        <v>1972</v>
      </c>
      <c r="E440" s="151" t="s">
        <v>1233</v>
      </c>
      <c r="F440" s="147" t="s">
        <v>101</v>
      </c>
      <c r="G440" s="148">
        <v>1</v>
      </c>
    </row>
    <row r="441" spans="1:7">
      <c r="A441" s="139" t="s">
        <v>185</v>
      </c>
      <c r="B441" s="147">
        <v>313</v>
      </c>
      <c r="C441" s="151" t="s">
        <v>2409</v>
      </c>
      <c r="D441" s="147">
        <v>1968</v>
      </c>
      <c r="E441" s="151" t="s">
        <v>1233</v>
      </c>
      <c r="F441" s="147" t="s">
        <v>101</v>
      </c>
      <c r="G441" s="148">
        <v>1</v>
      </c>
    </row>
    <row r="442" spans="1:7">
      <c r="A442" s="139" t="s">
        <v>185</v>
      </c>
      <c r="B442" s="147">
        <v>315</v>
      </c>
      <c r="C442" s="151" t="s">
        <v>2410</v>
      </c>
      <c r="D442" s="147">
        <v>1980</v>
      </c>
      <c r="E442" s="151" t="s">
        <v>1224</v>
      </c>
      <c r="F442" s="147" t="s">
        <v>99</v>
      </c>
      <c r="G442" s="148">
        <v>1</v>
      </c>
    </row>
    <row r="443" spans="1:7">
      <c r="A443" s="139" t="s">
        <v>185</v>
      </c>
      <c r="B443" s="147">
        <v>320</v>
      </c>
      <c r="C443" s="151" t="s">
        <v>2411</v>
      </c>
      <c r="D443" s="147">
        <v>1974</v>
      </c>
      <c r="E443" s="151" t="s">
        <v>1221</v>
      </c>
      <c r="F443" s="147" t="s">
        <v>100</v>
      </c>
      <c r="G443" s="148">
        <v>1</v>
      </c>
    </row>
    <row r="444" spans="1:7">
      <c r="A444" s="139" t="s">
        <v>185</v>
      </c>
      <c r="B444" s="147">
        <v>331</v>
      </c>
      <c r="C444" s="151" t="s">
        <v>2412</v>
      </c>
      <c r="D444" s="147">
        <v>1992</v>
      </c>
      <c r="E444" s="151" t="s">
        <v>1199</v>
      </c>
      <c r="F444" s="147" t="s">
        <v>112</v>
      </c>
      <c r="G444" s="148">
        <v>1</v>
      </c>
    </row>
    <row r="445" spans="1:7">
      <c r="A445" s="139" t="s">
        <v>185</v>
      </c>
      <c r="B445" s="147">
        <v>333</v>
      </c>
      <c r="C445" s="151" t="s">
        <v>2413</v>
      </c>
      <c r="D445" s="147">
        <v>1981</v>
      </c>
      <c r="E445" s="151" t="s">
        <v>1199</v>
      </c>
      <c r="F445" s="147" t="s">
        <v>99</v>
      </c>
      <c r="G445" s="148">
        <v>1</v>
      </c>
    </row>
    <row r="446" spans="1:7">
      <c r="A446" s="139" t="s">
        <v>185</v>
      </c>
      <c r="B446" s="147">
        <v>336</v>
      </c>
      <c r="C446" s="151" t="s">
        <v>2414</v>
      </c>
      <c r="D446" s="147">
        <v>1981</v>
      </c>
      <c r="E446" s="151" t="s">
        <v>1159</v>
      </c>
      <c r="F446" s="147" t="s">
        <v>99</v>
      </c>
      <c r="G446" s="148">
        <v>1</v>
      </c>
    </row>
    <row r="447" spans="1:7">
      <c r="A447" s="139" t="s">
        <v>185</v>
      </c>
      <c r="B447" s="147">
        <v>346</v>
      </c>
      <c r="C447" s="151" t="s">
        <v>2415</v>
      </c>
      <c r="D447" s="147">
        <v>1969</v>
      </c>
      <c r="E447" s="151" t="s">
        <v>1159</v>
      </c>
      <c r="F447" s="147" t="s">
        <v>101</v>
      </c>
      <c r="G447" s="148">
        <v>1</v>
      </c>
    </row>
    <row r="448" spans="1:7">
      <c r="A448" s="139" t="s">
        <v>185</v>
      </c>
      <c r="B448" s="147">
        <v>360</v>
      </c>
      <c r="C448" s="151" t="s">
        <v>2416</v>
      </c>
      <c r="D448" s="147">
        <v>1988</v>
      </c>
      <c r="E448" s="151" t="s">
        <v>1159</v>
      </c>
      <c r="F448" s="147" t="s">
        <v>112</v>
      </c>
      <c r="G448" s="148">
        <v>1</v>
      </c>
    </row>
    <row r="449" spans="1:7">
      <c r="A449" s="139" t="s">
        <v>185</v>
      </c>
      <c r="B449" s="147">
        <v>361</v>
      </c>
      <c r="C449" s="151" t="s">
        <v>2417</v>
      </c>
      <c r="D449" s="147">
        <v>1994</v>
      </c>
      <c r="E449" s="151" t="s">
        <v>1159</v>
      </c>
      <c r="F449" s="147" t="s">
        <v>97</v>
      </c>
      <c r="G449" s="148">
        <v>1</v>
      </c>
    </row>
    <row r="450" spans="1:7">
      <c r="A450" s="139" t="s">
        <v>185</v>
      </c>
      <c r="B450" s="147">
        <v>369</v>
      </c>
      <c r="C450" s="151" t="s">
        <v>2418</v>
      </c>
      <c r="D450" s="147">
        <v>1978</v>
      </c>
      <c r="E450" s="151" t="s">
        <v>1152</v>
      </c>
      <c r="F450" s="147" t="s">
        <v>99</v>
      </c>
      <c r="G450" s="148">
        <v>1</v>
      </c>
    </row>
    <row r="451" spans="1:7">
      <c r="A451" s="139" t="s">
        <v>185</v>
      </c>
      <c r="B451" s="147">
        <v>379</v>
      </c>
      <c r="C451" s="151" t="s">
        <v>2419</v>
      </c>
      <c r="D451" s="147">
        <v>1993</v>
      </c>
      <c r="E451" s="151" t="s">
        <v>1121</v>
      </c>
      <c r="F451" s="147" t="s">
        <v>97</v>
      </c>
      <c r="G451" s="148">
        <v>1</v>
      </c>
    </row>
    <row r="452" spans="1:7">
      <c r="A452" s="139" t="s">
        <v>185</v>
      </c>
      <c r="B452" s="147">
        <v>380</v>
      </c>
      <c r="C452" s="151" t="s">
        <v>2420</v>
      </c>
      <c r="D452" s="147">
        <v>1969</v>
      </c>
      <c r="E452" s="151" t="s">
        <v>1121</v>
      </c>
      <c r="F452" s="147" t="s">
        <v>101</v>
      </c>
      <c r="G452" s="148">
        <v>1</v>
      </c>
    </row>
    <row r="453" spans="1:7">
      <c r="A453" s="139" t="s">
        <v>185</v>
      </c>
      <c r="B453" s="147">
        <v>390</v>
      </c>
      <c r="C453" s="151" t="s">
        <v>2421</v>
      </c>
      <c r="D453" s="147">
        <v>1983</v>
      </c>
      <c r="E453" s="151" t="s">
        <v>1121</v>
      </c>
      <c r="F453" s="147" t="s">
        <v>68</v>
      </c>
      <c r="G453" s="148">
        <v>1</v>
      </c>
    </row>
    <row r="454" spans="1:7">
      <c r="A454" s="139" t="s">
        <v>185</v>
      </c>
      <c r="B454" s="147">
        <v>391</v>
      </c>
      <c r="C454" s="151" t="s">
        <v>2422</v>
      </c>
      <c r="D454" s="147">
        <v>1985</v>
      </c>
      <c r="E454" s="151" t="s">
        <v>1121</v>
      </c>
      <c r="F454" s="147" t="s">
        <v>68</v>
      </c>
      <c r="G454" s="148">
        <v>1</v>
      </c>
    </row>
    <row r="455" spans="1:7">
      <c r="A455" s="139" t="s">
        <v>185</v>
      </c>
      <c r="B455" s="147">
        <v>393</v>
      </c>
      <c r="C455" s="151" t="s">
        <v>2423</v>
      </c>
      <c r="D455" s="147">
        <v>1991</v>
      </c>
      <c r="E455" s="151" t="s">
        <v>1121</v>
      </c>
      <c r="F455" s="147" t="s">
        <v>112</v>
      </c>
      <c r="G455" s="148">
        <v>1</v>
      </c>
    </row>
    <row r="456" spans="1:7">
      <c r="A456" s="139" t="s">
        <v>185</v>
      </c>
      <c r="B456" s="147">
        <v>395</v>
      </c>
      <c r="C456" s="151" t="s">
        <v>2424</v>
      </c>
      <c r="D456" s="147">
        <v>1973</v>
      </c>
      <c r="E456" s="151" t="s">
        <v>1121</v>
      </c>
      <c r="F456" s="147" t="s">
        <v>100</v>
      </c>
      <c r="G456" s="148">
        <v>1</v>
      </c>
    </row>
    <row r="457" spans="1:7">
      <c r="A457" s="139" t="s">
        <v>185</v>
      </c>
      <c r="B457" s="147">
        <v>399</v>
      </c>
      <c r="C457" s="151" t="s">
        <v>2086</v>
      </c>
      <c r="D457" s="147">
        <v>1970</v>
      </c>
      <c r="E457" s="151" t="s">
        <v>1098</v>
      </c>
      <c r="F457" s="147" t="s">
        <v>101</v>
      </c>
      <c r="G457" s="148">
        <v>1</v>
      </c>
    </row>
    <row r="458" spans="1:7">
      <c r="A458" s="139" t="s">
        <v>185</v>
      </c>
      <c r="B458" s="147">
        <v>402</v>
      </c>
      <c r="C458" s="151" t="s">
        <v>2425</v>
      </c>
      <c r="D458" s="147">
        <v>1990</v>
      </c>
      <c r="E458" s="151" t="s">
        <v>1098</v>
      </c>
      <c r="F458" s="147" t="s">
        <v>112</v>
      </c>
      <c r="G458" s="148">
        <v>1</v>
      </c>
    </row>
    <row r="459" spans="1:7">
      <c r="A459" s="139" t="s">
        <v>185</v>
      </c>
      <c r="B459" s="147">
        <v>410</v>
      </c>
      <c r="C459" s="151" t="s">
        <v>2426</v>
      </c>
      <c r="D459" s="147">
        <v>1981</v>
      </c>
      <c r="E459" s="151" t="s">
        <v>1098</v>
      </c>
      <c r="F459" s="147" t="s">
        <v>99</v>
      </c>
      <c r="G459" s="148">
        <v>1</v>
      </c>
    </row>
    <row r="460" spans="1:7">
      <c r="A460" s="139" t="s">
        <v>185</v>
      </c>
      <c r="B460" s="147">
        <v>429</v>
      </c>
      <c r="C460" s="151" t="s">
        <v>2607</v>
      </c>
      <c r="D460" s="147">
        <v>1974</v>
      </c>
      <c r="E460" s="151" t="s">
        <v>1080</v>
      </c>
      <c r="F460" s="147" t="s">
        <v>100</v>
      </c>
      <c r="G460" s="148">
        <v>1</v>
      </c>
    </row>
    <row r="461" spans="1:7">
      <c r="A461" s="139" t="s">
        <v>185</v>
      </c>
      <c r="B461" s="147">
        <v>445</v>
      </c>
      <c r="C461" s="151" t="s">
        <v>2427</v>
      </c>
      <c r="D461" s="147">
        <v>1972</v>
      </c>
      <c r="E461" s="151" t="s">
        <v>1054</v>
      </c>
      <c r="F461" s="147" t="s">
        <v>101</v>
      </c>
      <c r="G461" s="148">
        <v>1</v>
      </c>
    </row>
    <row r="462" spans="1:7">
      <c r="A462" s="139" t="s">
        <v>185</v>
      </c>
      <c r="B462" s="147">
        <v>446</v>
      </c>
      <c r="C462" s="151" t="s">
        <v>2428</v>
      </c>
      <c r="D462" s="147">
        <v>1980</v>
      </c>
      <c r="E462" s="151" t="s">
        <v>1054</v>
      </c>
      <c r="F462" s="147" t="s">
        <v>99</v>
      </c>
      <c r="G462" s="148">
        <v>1</v>
      </c>
    </row>
    <row r="463" spans="1:7">
      <c r="A463" s="139" t="s">
        <v>185</v>
      </c>
      <c r="B463" s="147">
        <v>456</v>
      </c>
      <c r="C463" s="151" t="s">
        <v>2429</v>
      </c>
      <c r="D463" s="147">
        <v>1990</v>
      </c>
      <c r="E463" s="151" t="s">
        <v>1030</v>
      </c>
      <c r="F463" s="147" t="s">
        <v>112</v>
      </c>
      <c r="G463" s="148">
        <v>1</v>
      </c>
    </row>
    <row r="464" spans="1:7">
      <c r="A464" s="139" t="s">
        <v>185</v>
      </c>
      <c r="B464" s="147">
        <v>484</v>
      </c>
      <c r="C464" s="151" t="s">
        <v>2430</v>
      </c>
      <c r="D464" s="147">
        <v>1995</v>
      </c>
      <c r="E464" s="151" t="s">
        <v>1006</v>
      </c>
      <c r="F464" s="147" t="s">
        <v>97</v>
      </c>
      <c r="G464" s="148">
        <v>1</v>
      </c>
    </row>
    <row r="465" spans="1:7">
      <c r="A465" s="139" t="s">
        <v>185</v>
      </c>
      <c r="B465" s="147">
        <v>494</v>
      </c>
      <c r="C465" s="151" t="s">
        <v>2431</v>
      </c>
      <c r="D465" s="147">
        <v>1970</v>
      </c>
      <c r="E465" s="151" t="s">
        <v>985</v>
      </c>
      <c r="F465" s="147" t="s">
        <v>101</v>
      </c>
      <c r="G465" s="148">
        <v>1</v>
      </c>
    </row>
    <row r="466" spans="1:7">
      <c r="A466" s="139" t="s">
        <v>185</v>
      </c>
      <c r="B466" s="147">
        <v>496</v>
      </c>
      <c r="C466" s="151" t="s">
        <v>2432</v>
      </c>
      <c r="D466" s="147">
        <v>1997</v>
      </c>
      <c r="E466" s="151" t="s">
        <v>985</v>
      </c>
      <c r="F466" s="147" t="s">
        <v>97</v>
      </c>
      <c r="G466" s="148">
        <v>1</v>
      </c>
    </row>
    <row r="467" spans="1:7">
      <c r="A467" s="139" t="s">
        <v>185</v>
      </c>
      <c r="B467" s="147">
        <v>497</v>
      </c>
      <c r="C467" s="151" t="s">
        <v>2433</v>
      </c>
      <c r="D467" s="147">
        <v>1986</v>
      </c>
      <c r="E467" s="151" t="s">
        <v>985</v>
      </c>
      <c r="F467" s="147" t="s">
        <v>68</v>
      </c>
      <c r="G467" s="148">
        <v>1</v>
      </c>
    </row>
    <row r="468" spans="1:7">
      <c r="A468" s="139" t="s">
        <v>185</v>
      </c>
      <c r="B468" s="147">
        <v>498</v>
      </c>
      <c r="C468" s="151" t="s">
        <v>2434</v>
      </c>
      <c r="D468" s="147">
        <v>1991</v>
      </c>
      <c r="E468" s="151" t="s">
        <v>985</v>
      </c>
      <c r="F468" s="147" t="s">
        <v>112</v>
      </c>
      <c r="G468" s="148">
        <v>1</v>
      </c>
    </row>
    <row r="469" spans="1:7">
      <c r="A469" s="139" t="s">
        <v>185</v>
      </c>
      <c r="B469" s="147">
        <v>503</v>
      </c>
      <c r="C469" s="151" t="s">
        <v>2435</v>
      </c>
      <c r="D469" s="147">
        <v>1983</v>
      </c>
      <c r="E469" s="151" t="s">
        <v>963</v>
      </c>
      <c r="F469" s="147" t="s">
        <v>68</v>
      </c>
      <c r="G469" s="148">
        <v>1</v>
      </c>
    </row>
    <row r="470" spans="1:7">
      <c r="A470" s="139" t="s">
        <v>185</v>
      </c>
      <c r="B470" s="147">
        <v>510</v>
      </c>
      <c r="C470" s="151" t="s">
        <v>2436</v>
      </c>
      <c r="D470" s="147">
        <v>1976</v>
      </c>
      <c r="E470" s="151" t="s">
        <v>963</v>
      </c>
      <c r="F470" s="147" t="s">
        <v>100</v>
      </c>
      <c r="G470" s="148">
        <v>1</v>
      </c>
    </row>
    <row r="471" spans="1:7">
      <c r="A471" s="139" t="s">
        <v>185</v>
      </c>
      <c r="B471" s="147">
        <v>515</v>
      </c>
      <c r="C471" s="151" t="s">
        <v>2437</v>
      </c>
      <c r="D471" s="147">
        <v>1970</v>
      </c>
      <c r="E471" s="151" t="s">
        <v>955</v>
      </c>
      <c r="F471" s="147" t="s">
        <v>101</v>
      </c>
      <c r="G471" s="148">
        <v>1</v>
      </c>
    </row>
    <row r="472" spans="1:7">
      <c r="A472" s="139" t="s">
        <v>185</v>
      </c>
      <c r="B472" s="147">
        <v>524</v>
      </c>
      <c r="C472" s="151" t="s">
        <v>2438</v>
      </c>
      <c r="D472" s="147">
        <v>1982</v>
      </c>
      <c r="E472" s="151" t="s">
        <v>937</v>
      </c>
      <c r="F472" s="147" t="s">
        <v>99</v>
      </c>
      <c r="G472" s="148">
        <v>1</v>
      </c>
    </row>
    <row r="473" spans="1:7">
      <c r="A473" s="139" t="s">
        <v>185</v>
      </c>
      <c r="B473" s="147">
        <v>549</v>
      </c>
      <c r="C473" s="151" t="s">
        <v>2439</v>
      </c>
      <c r="D473" s="147">
        <v>1989</v>
      </c>
      <c r="E473" s="151" t="s">
        <v>908</v>
      </c>
      <c r="F473" s="147" t="s">
        <v>112</v>
      </c>
      <c r="G473" s="148">
        <v>1</v>
      </c>
    </row>
    <row r="474" spans="1:7">
      <c r="A474" s="139" t="s">
        <v>185</v>
      </c>
      <c r="B474" s="147">
        <v>550</v>
      </c>
      <c r="C474" s="151" t="s">
        <v>2440</v>
      </c>
      <c r="D474" s="147">
        <v>1978</v>
      </c>
      <c r="E474" s="151" t="s">
        <v>908</v>
      </c>
      <c r="F474" s="147" t="s">
        <v>99</v>
      </c>
      <c r="G474" s="148">
        <v>1</v>
      </c>
    </row>
    <row r="475" spans="1:7">
      <c r="A475" s="139" t="s">
        <v>185</v>
      </c>
      <c r="B475" s="147">
        <v>551</v>
      </c>
      <c r="C475" s="151" t="s">
        <v>2441</v>
      </c>
      <c r="D475" s="147">
        <v>1993</v>
      </c>
      <c r="E475" s="151" t="s">
        <v>908</v>
      </c>
      <c r="F475" s="147" t="s">
        <v>97</v>
      </c>
      <c r="G475" s="148">
        <v>1</v>
      </c>
    </row>
    <row r="476" spans="1:7">
      <c r="A476" s="139" t="s">
        <v>185</v>
      </c>
      <c r="B476" s="147">
        <v>552</v>
      </c>
      <c r="C476" s="151" t="s">
        <v>2442</v>
      </c>
      <c r="D476" s="147">
        <v>1983</v>
      </c>
      <c r="E476" s="151" t="s">
        <v>908</v>
      </c>
      <c r="F476" s="147" t="s">
        <v>68</v>
      </c>
      <c r="G476" s="148">
        <v>1</v>
      </c>
    </row>
    <row r="477" spans="1:7">
      <c r="A477" s="139" t="s">
        <v>185</v>
      </c>
      <c r="B477" s="147">
        <v>554</v>
      </c>
      <c r="C477" s="151" t="s">
        <v>2443</v>
      </c>
      <c r="D477" s="147">
        <v>1972</v>
      </c>
      <c r="E477" s="151" t="s">
        <v>908</v>
      </c>
      <c r="F477" s="147" t="s">
        <v>101</v>
      </c>
      <c r="G477" s="148">
        <v>1</v>
      </c>
    </row>
    <row r="478" spans="1:7">
      <c r="A478" s="139" t="s">
        <v>185</v>
      </c>
      <c r="B478" s="147">
        <v>558</v>
      </c>
      <c r="C478" s="151" t="s">
        <v>2365</v>
      </c>
      <c r="D478" s="147">
        <v>1981</v>
      </c>
      <c r="E478" s="151" t="s">
        <v>857</v>
      </c>
      <c r="F478" s="147" t="s">
        <v>99</v>
      </c>
      <c r="G478" s="148">
        <v>1</v>
      </c>
    </row>
    <row r="479" spans="1:7">
      <c r="A479" s="139" t="s">
        <v>185</v>
      </c>
      <c r="B479" s="147">
        <v>559</v>
      </c>
      <c r="C479" s="151" t="s">
        <v>2444</v>
      </c>
      <c r="D479" s="147">
        <v>1974</v>
      </c>
      <c r="E479" s="151" t="s">
        <v>857</v>
      </c>
      <c r="F479" s="147" t="s">
        <v>100</v>
      </c>
      <c r="G479" s="148">
        <v>1</v>
      </c>
    </row>
    <row r="480" spans="1:7">
      <c r="A480" s="139" t="s">
        <v>185</v>
      </c>
      <c r="B480" s="147">
        <v>560</v>
      </c>
      <c r="C480" s="151" t="s">
        <v>2445</v>
      </c>
      <c r="D480" s="147">
        <v>1972</v>
      </c>
      <c r="E480" s="151" t="s">
        <v>857</v>
      </c>
      <c r="F480" s="147" t="s">
        <v>101</v>
      </c>
      <c r="G480" s="148">
        <v>1</v>
      </c>
    </row>
    <row r="481" spans="1:7">
      <c r="A481" s="139" t="s">
        <v>185</v>
      </c>
      <c r="B481" s="147">
        <v>561</v>
      </c>
      <c r="C481" s="151" t="s">
        <v>2446</v>
      </c>
      <c r="D481" s="147">
        <v>1972</v>
      </c>
      <c r="E481" s="151" t="s">
        <v>857</v>
      </c>
      <c r="F481" s="147" t="s">
        <v>101</v>
      </c>
      <c r="G481" s="148">
        <v>1</v>
      </c>
    </row>
    <row r="482" spans="1:7">
      <c r="A482" s="139" t="s">
        <v>185</v>
      </c>
      <c r="B482" s="147">
        <v>563</v>
      </c>
      <c r="C482" s="151" t="s">
        <v>2447</v>
      </c>
      <c r="D482" s="147">
        <v>1972</v>
      </c>
      <c r="E482" s="151" t="s">
        <v>857</v>
      </c>
      <c r="F482" s="147" t="s">
        <v>101</v>
      </c>
      <c r="G482" s="148">
        <v>1</v>
      </c>
    </row>
    <row r="483" spans="1:7">
      <c r="A483" s="139" t="s">
        <v>185</v>
      </c>
      <c r="B483" s="147">
        <v>566</v>
      </c>
      <c r="C483" s="151" t="s">
        <v>2448</v>
      </c>
      <c r="D483" s="147">
        <v>1982</v>
      </c>
      <c r="E483" s="151" t="s">
        <v>857</v>
      </c>
      <c r="F483" s="147" t="s">
        <v>99</v>
      </c>
      <c r="G483" s="148">
        <v>1</v>
      </c>
    </row>
    <row r="484" spans="1:7">
      <c r="A484" s="139" t="s">
        <v>185</v>
      </c>
      <c r="B484" s="147">
        <v>571</v>
      </c>
      <c r="C484" s="151" t="s">
        <v>2449</v>
      </c>
      <c r="D484" s="147">
        <v>1969</v>
      </c>
      <c r="E484" s="151" t="s">
        <v>857</v>
      </c>
      <c r="F484" s="147" t="s">
        <v>101</v>
      </c>
      <c r="G484" s="148">
        <v>1</v>
      </c>
    </row>
    <row r="485" spans="1:7">
      <c r="A485" s="139" t="s">
        <v>185</v>
      </c>
      <c r="B485" s="147">
        <v>574</v>
      </c>
      <c r="C485" s="151" t="s">
        <v>2450</v>
      </c>
      <c r="D485" s="147">
        <v>1986</v>
      </c>
      <c r="E485" s="151" t="s">
        <v>857</v>
      </c>
      <c r="F485" s="147" t="s">
        <v>68</v>
      </c>
      <c r="G485" s="148">
        <v>1</v>
      </c>
    </row>
    <row r="486" spans="1:7">
      <c r="A486" s="139" t="s">
        <v>185</v>
      </c>
      <c r="B486" s="147">
        <v>577</v>
      </c>
      <c r="C486" s="151" t="s">
        <v>2451</v>
      </c>
      <c r="D486" s="147">
        <v>1979</v>
      </c>
      <c r="E486" s="151" t="s">
        <v>857</v>
      </c>
      <c r="F486" s="147" t="s">
        <v>99</v>
      </c>
      <c r="G486" s="148">
        <v>1</v>
      </c>
    </row>
    <row r="487" spans="1:7">
      <c r="A487" s="139" t="s">
        <v>185</v>
      </c>
      <c r="B487" s="147">
        <v>580</v>
      </c>
      <c r="C487" s="151" t="s">
        <v>2452</v>
      </c>
      <c r="D487" s="147">
        <v>1973</v>
      </c>
      <c r="E487" s="151" t="s">
        <v>857</v>
      </c>
      <c r="F487" s="147" t="s">
        <v>100</v>
      </c>
      <c r="G487" s="148">
        <v>1</v>
      </c>
    </row>
    <row r="488" spans="1:7">
      <c r="A488" s="139" t="s">
        <v>185</v>
      </c>
      <c r="B488" s="147">
        <v>581</v>
      </c>
      <c r="C488" s="151" t="s">
        <v>2453</v>
      </c>
      <c r="D488" s="147">
        <v>1989</v>
      </c>
      <c r="E488" s="151" t="s">
        <v>857</v>
      </c>
      <c r="F488" s="147" t="s">
        <v>112</v>
      </c>
      <c r="G488" s="148">
        <v>1</v>
      </c>
    </row>
    <row r="489" spans="1:7">
      <c r="A489" s="139" t="s">
        <v>185</v>
      </c>
      <c r="B489" s="147">
        <v>584</v>
      </c>
      <c r="C489" s="151" t="s">
        <v>2454</v>
      </c>
      <c r="D489" s="147">
        <v>1968</v>
      </c>
      <c r="E489" s="151" t="s">
        <v>857</v>
      </c>
      <c r="F489" s="147" t="s">
        <v>101</v>
      </c>
      <c r="G489" s="148">
        <v>1</v>
      </c>
    </row>
    <row r="490" spans="1:7">
      <c r="A490" s="139" t="s">
        <v>185</v>
      </c>
      <c r="B490" s="147">
        <v>587</v>
      </c>
      <c r="C490" s="151" t="s">
        <v>2455</v>
      </c>
      <c r="D490" s="147">
        <v>1976</v>
      </c>
      <c r="E490" s="151" t="s">
        <v>857</v>
      </c>
      <c r="F490" s="147" t="s">
        <v>100</v>
      </c>
      <c r="G490" s="148">
        <v>1</v>
      </c>
    </row>
    <row r="491" spans="1:7">
      <c r="A491" s="139" t="s">
        <v>185</v>
      </c>
      <c r="B491" s="147">
        <v>588</v>
      </c>
      <c r="C491" s="151" t="s">
        <v>2456</v>
      </c>
      <c r="D491" s="147">
        <v>1970</v>
      </c>
      <c r="E491" s="151" t="s">
        <v>857</v>
      </c>
      <c r="F491" s="147" t="s">
        <v>101</v>
      </c>
      <c r="G491" s="148">
        <v>1</v>
      </c>
    </row>
    <row r="492" spans="1:7">
      <c r="A492" s="139" t="s">
        <v>185</v>
      </c>
      <c r="B492" s="147">
        <v>592</v>
      </c>
      <c r="C492" s="151" t="s">
        <v>2457</v>
      </c>
      <c r="D492" s="147">
        <v>1974</v>
      </c>
      <c r="E492" s="151" t="s">
        <v>857</v>
      </c>
      <c r="F492" s="147" t="s">
        <v>100</v>
      </c>
      <c r="G492" s="148">
        <v>1</v>
      </c>
    </row>
    <row r="493" spans="1:7">
      <c r="A493" s="139" t="s">
        <v>185</v>
      </c>
      <c r="B493" s="147">
        <v>594</v>
      </c>
      <c r="C493" s="151" t="s">
        <v>2458</v>
      </c>
      <c r="D493" s="147">
        <v>1968</v>
      </c>
      <c r="E493" s="151" t="s">
        <v>857</v>
      </c>
      <c r="F493" s="147" t="s">
        <v>101</v>
      </c>
      <c r="G493" s="148">
        <v>1</v>
      </c>
    </row>
    <row r="494" spans="1:7">
      <c r="A494" s="139" t="s">
        <v>185</v>
      </c>
      <c r="B494" s="147">
        <v>595</v>
      </c>
      <c r="C494" s="151" t="s">
        <v>2459</v>
      </c>
      <c r="D494" s="147">
        <v>1979</v>
      </c>
      <c r="E494" s="151" t="s">
        <v>857</v>
      </c>
      <c r="F494" s="147" t="s">
        <v>99</v>
      </c>
      <c r="G494" s="148">
        <v>1</v>
      </c>
    </row>
    <row r="495" spans="1:7">
      <c r="A495" s="139" t="s">
        <v>185</v>
      </c>
      <c r="B495" s="147">
        <v>598</v>
      </c>
      <c r="C495" s="151" t="s">
        <v>2460</v>
      </c>
      <c r="D495" s="147">
        <v>1979</v>
      </c>
      <c r="E495" s="151" t="s">
        <v>857</v>
      </c>
      <c r="F495" s="147" t="s">
        <v>99</v>
      </c>
      <c r="G495" s="148">
        <v>1</v>
      </c>
    </row>
    <row r="496" spans="1:7">
      <c r="A496" s="139" t="s">
        <v>185</v>
      </c>
      <c r="B496" s="147">
        <v>600</v>
      </c>
      <c r="C496" s="151" t="s">
        <v>2461</v>
      </c>
      <c r="D496" s="147">
        <v>1989</v>
      </c>
      <c r="E496" s="151" t="s">
        <v>857</v>
      </c>
      <c r="F496" s="147" t="s">
        <v>112</v>
      </c>
      <c r="G496" s="148">
        <v>1</v>
      </c>
    </row>
    <row r="497" spans="1:7">
      <c r="A497" s="139" t="s">
        <v>185</v>
      </c>
      <c r="B497" s="147">
        <v>602</v>
      </c>
      <c r="C497" s="151" t="s">
        <v>2462</v>
      </c>
      <c r="D497" s="147">
        <v>1974</v>
      </c>
      <c r="E497" s="151" t="s">
        <v>850</v>
      </c>
      <c r="F497" s="147" t="s">
        <v>100</v>
      </c>
      <c r="G497" s="148">
        <v>1</v>
      </c>
    </row>
    <row r="498" spans="1:7">
      <c r="A498" s="139" t="s">
        <v>185</v>
      </c>
      <c r="B498" s="147">
        <v>617</v>
      </c>
      <c r="C498" s="151" t="s">
        <v>2463</v>
      </c>
      <c r="D498" s="147">
        <v>1975</v>
      </c>
      <c r="E498" s="151" t="s">
        <v>820</v>
      </c>
      <c r="F498" s="147" t="s">
        <v>100</v>
      </c>
      <c r="G498" s="148">
        <v>1</v>
      </c>
    </row>
    <row r="499" spans="1:7">
      <c r="A499" s="139" t="s">
        <v>185</v>
      </c>
      <c r="B499" s="147">
        <v>623</v>
      </c>
      <c r="C499" s="151" t="s">
        <v>2464</v>
      </c>
      <c r="D499" s="147">
        <v>1983</v>
      </c>
      <c r="E499" s="151" t="s">
        <v>820</v>
      </c>
      <c r="F499" s="147" t="s">
        <v>68</v>
      </c>
      <c r="G499" s="148">
        <v>1</v>
      </c>
    </row>
    <row r="500" spans="1:7">
      <c r="A500" s="139" t="s">
        <v>185</v>
      </c>
      <c r="B500" s="147">
        <v>624</v>
      </c>
      <c r="C500" s="151" t="s">
        <v>2465</v>
      </c>
      <c r="D500" s="147">
        <v>1971</v>
      </c>
      <c r="E500" s="151" t="s">
        <v>820</v>
      </c>
      <c r="F500" s="147" t="s">
        <v>101</v>
      </c>
      <c r="G500" s="148">
        <v>1</v>
      </c>
    </row>
    <row r="501" spans="1:7">
      <c r="A501" s="139" t="s">
        <v>185</v>
      </c>
      <c r="B501" s="147">
        <v>630</v>
      </c>
      <c r="C501" s="151" t="s">
        <v>2466</v>
      </c>
      <c r="D501" s="147">
        <v>1987</v>
      </c>
      <c r="E501" s="151" t="s">
        <v>807</v>
      </c>
      <c r="F501" s="147" t="s">
        <v>68</v>
      </c>
      <c r="G501" s="148">
        <v>1</v>
      </c>
    </row>
    <row r="502" spans="1:7">
      <c r="A502" s="139" t="s">
        <v>185</v>
      </c>
      <c r="B502" s="147">
        <v>631</v>
      </c>
      <c r="C502" s="151" t="s">
        <v>2467</v>
      </c>
      <c r="D502" s="147">
        <v>1978</v>
      </c>
      <c r="E502" s="151" t="s">
        <v>807</v>
      </c>
      <c r="F502" s="147" t="s">
        <v>99</v>
      </c>
      <c r="G502" s="148">
        <v>1</v>
      </c>
    </row>
    <row r="503" spans="1:7">
      <c r="A503" s="139" t="s">
        <v>185</v>
      </c>
      <c r="B503" s="147">
        <v>637</v>
      </c>
      <c r="C503" s="151" t="s">
        <v>2468</v>
      </c>
      <c r="D503" s="147">
        <v>1970</v>
      </c>
      <c r="E503" s="151" t="s">
        <v>791</v>
      </c>
      <c r="F503" s="147" t="s">
        <v>101</v>
      </c>
      <c r="G503" s="148">
        <v>1</v>
      </c>
    </row>
    <row r="504" spans="1:7">
      <c r="A504" s="139" t="s">
        <v>185</v>
      </c>
      <c r="B504" s="147">
        <v>639</v>
      </c>
      <c r="C504" s="151" t="s">
        <v>2469</v>
      </c>
      <c r="D504" s="147">
        <v>1972</v>
      </c>
      <c r="E504" s="151" t="s">
        <v>778</v>
      </c>
      <c r="F504" s="147" t="s">
        <v>101</v>
      </c>
      <c r="G504" s="148">
        <v>1</v>
      </c>
    </row>
    <row r="505" spans="1:7">
      <c r="A505" s="139" t="s">
        <v>185</v>
      </c>
      <c r="B505" s="147">
        <v>640</v>
      </c>
      <c r="C505" s="151" t="s">
        <v>2470</v>
      </c>
      <c r="D505" s="147">
        <v>1971</v>
      </c>
      <c r="E505" s="151" t="s">
        <v>778</v>
      </c>
      <c r="F505" s="147" t="s">
        <v>101</v>
      </c>
      <c r="G505" s="148">
        <v>1</v>
      </c>
    </row>
    <row r="506" spans="1:7">
      <c r="A506" s="139" t="s">
        <v>185</v>
      </c>
      <c r="B506" s="147">
        <v>643</v>
      </c>
      <c r="C506" s="151" t="s">
        <v>2471</v>
      </c>
      <c r="D506" s="147">
        <v>1972</v>
      </c>
      <c r="E506" s="151" t="s">
        <v>778</v>
      </c>
      <c r="F506" s="147" t="s">
        <v>101</v>
      </c>
      <c r="G506" s="148">
        <v>1</v>
      </c>
    </row>
    <row r="507" spans="1:7">
      <c r="A507" s="139" t="s">
        <v>185</v>
      </c>
      <c r="B507" s="147">
        <v>646</v>
      </c>
      <c r="C507" s="151" t="s">
        <v>2472</v>
      </c>
      <c r="D507" s="147">
        <v>1970</v>
      </c>
      <c r="E507" s="151" t="s">
        <v>775</v>
      </c>
      <c r="F507" s="147" t="s">
        <v>101</v>
      </c>
      <c r="G507" s="148">
        <v>1</v>
      </c>
    </row>
    <row r="508" spans="1:7">
      <c r="A508" s="139" t="s">
        <v>185</v>
      </c>
      <c r="B508" s="147">
        <v>648</v>
      </c>
      <c r="C508" s="151" t="s">
        <v>2473</v>
      </c>
      <c r="D508" s="147">
        <v>1970</v>
      </c>
      <c r="E508" s="151" t="s">
        <v>764</v>
      </c>
      <c r="F508" s="147" t="s">
        <v>101</v>
      </c>
      <c r="G508" s="148">
        <v>1</v>
      </c>
    </row>
    <row r="509" spans="1:7">
      <c r="A509" s="139" t="s">
        <v>185</v>
      </c>
      <c r="B509" s="147">
        <v>649</v>
      </c>
      <c r="C509" s="151" t="s">
        <v>2474</v>
      </c>
      <c r="D509" s="147">
        <v>1977</v>
      </c>
      <c r="E509" s="151" t="s">
        <v>764</v>
      </c>
      <c r="F509" s="147" t="s">
        <v>100</v>
      </c>
      <c r="G509" s="148">
        <v>1</v>
      </c>
    </row>
    <row r="510" spans="1:7">
      <c r="A510" s="139" t="s">
        <v>185</v>
      </c>
      <c r="B510" s="147">
        <v>650</v>
      </c>
      <c r="C510" s="151" t="s">
        <v>2475</v>
      </c>
      <c r="D510" s="147">
        <v>1976</v>
      </c>
      <c r="E510" s="151" t="s">
        <v>764</v>
      </c>
      <c r="F510" s="147" t="s">
        <v>100</v>
      </c>
      <c r="G510" s="148">
        <v>1</v>
      </c>
    </row>
    <row r="511" spans="1:7">
      <c r="A511" s="139" t="s">
        <v>185</v>
      </c>
      <c r="B511" s="147">
        <v>653</v>
      </c>
      <c r="C511" s="151" t="s">
        <v>2476</v>
      </c>
      <c r="D511" s="147">
        <v>1997</v>
      </c>
      <c r="E511" s="151" t="s">
        <v>764</v>
      </c>
      <c r="F511" s="147" t="s">
        <v>97</v>
      </c>
      <c r="G511" s="148">
        <v>1</v>
      </c>
    </row>
    <row r="512" spans="1:7">
      <c r="A512" s="139" t="s">
        <v>185</v>
      </c>
      <c r="B512" s="147">
        <v>661</v>
      </c>
      <c r="C512" s="151" t="s">
        <v>2477</v>
      </c>
      <c r="D512" s="147">
        <v>1973</v>
      </c>
      <c r="E512" s="151" t="s">
        <v>667</v>
      </c>
      <c r="F512" s="147" t="s">
        <v>100</v>
      </c>
      <c r="G512" s="148">
        <v>1</v>
      </c>
    </row>
    <row r="513" spans="1:7">
      <c r="A513" s="139" t="s">
        <v>185</v>
      </c>
      <c r="B513" s="147">
        <v>662</v>
      </c>
      <c r="C513" s="151" t="s">
        <v>2478</v>
      </c>
      <c r="D513" s="147">
        <v>1977</v>
      </c>
      <c r="E513" s="151" t="s">
        <v>667</v>
      </c>
      <c r="F513" s="147" t="s">
        <v>100</v>
      </c>
      <c r="G513" s="148">
        <v>1</v>
      </c>
    </row>
    <row r="514" spans="1:7">
      <c r="A514" s="139" t="s">
        <v>185</v>
      </c>
      <c r="B514" s="147">
        <v>663</v>
      </c>
      <c r="C514" s="151" t="s">
        <v>2479</v>
      </c>
      <c r="D514" s="147">
        <v>1980</v>
      </c>
      <c r="E514" s="151" t="s">
        <v>667</v>
      </c>
      <c r="F514" s="147" t="s">
        <v>99</v>
      </c>
      <c r="G514" s="148">
        <v>1</v>
      </c>
    </row>
    <row r="515" spans="1:7">
      <c r="A515" s="139" t="s">
        <v>185</v>
      </c>
      <c r="B515" s="147">
        <v>665</v>
      </c>
      <c r="C515" s="151" t="s">
        <v>2480</v>
      </c>
      <c r="D515" s="147">
        <v>1979</v>
      </c>
      <c r="E515" s="151" t="s">
        <v>667</v>
      </c>
      <c r="F515" s="147" t="s">
        <v>99</v>
      </c>
      <c r="G515" s="148">
        <v>1</v>
      </c>
    </row>
    <row r="516" spans="1:7">
      <c r="A516" s="139" t="s">
        <v>185</v>
      </c>
      <c r="B516" s="147">
        <v>666</v>
      </c>
      <c r="C516" s="151" t="s">
        <v>2481</v>
      </c>
      <c r="D516" s="147">
        <v>1976</v>
      </c>
      <c r="E516" s="151" t="s">
        <v>667</v>
      </c>
      <c r="F516" s="147" t="s">
        <v>100</v>
      </c>
      <c r="G516" s="148">
        <v>1</v>
      </c>
    </row>
    <row r="517" spans="1:7">
      <c r="A517" s="139" t="s">
        <v>185</v>
      </c>
      <c r="B517" s="147">
        <v>667</v>
      </c>
      <c r="C517" s="151" t="s">
        <v>2482</v>
      </c>
      <c r="D517" s="147">
        <v>1980</v>
      </c>
      <c r="E517" s="151" t="s">
        <v>667</v>
      </c>
      <c r="F517" s="147" t="s">
        <v>99</v>
      </c>
      <c r="G517" s="148">
        <v>1</v>
      </c>
    </row>
    <row r="518" spans="1:7">
      <c r="A518" s="139" t="s">
        <v>185</v>
      </c>
      <c r="B518" s="147">
        <v>669</v>
      </c>
      <c r="C518" s="151" t="s">
        <v>2483</v>
      </c>
      <c r="D518" s="147">
        <v>1974</v>
      </c>
      <c r="E518" s="151" t="s">
        <v>667</v>
      </c>
      <c r="F518" s="147" t="s">
        <v>100</v>
      </c>
      <c r="G518" s="148">
        <v>1</v>
      </c>
    </row>
    <row r="519" spans="1:7">
      <c r="A519" s="139" t="s">
        <v>185</v>
      </c>
      <c r="B519" s="147">
        <v>670</v>
      </c>
      <c r="C519" s="151" t="s">
        <v>2484</v>
      </c>
      <c r="D519" s="147">
        <v>1977</v>
      </c>
      <c r="E519" s="151" t="s">
        <v>667</v>
      </c>
      <c r="F519" s="147" t="s">
        <v>100</v>
      </c>
      <c r="G519" s="148">
        <v>1</v>
      </c>
    </row>
    <row r="520" spans="1:7">
      <c r="A520" s="139" t="s">
        <v>185</v>
      </c>
      <c r="B520" s="147">
        <v>671</v>
      </c>
      <c r="C520" s="151" t="s">
        <v>2485</v>
      </c>
      <c r="D520" s="147">
        <v>1985</v>
      </c>
      <c r="E520" s="151" t="s">
        <v>667</v>
      </c>
      <c r="F520" s="147" t="s">
        <v>68</v>
      </c>
      <c r="G520" s="148">
        <v>1</v>
      </c>
    </row>
    <row r="521" spans="1:7">
      <c r="A521" s="139" t="s">
        <v>185</v>
      </c>
      <c r="B521" s="147">
        <v>672</v>
      </c>
      <c r="C521" s="151" t="s">
        <v>2486</v>
      </c>
      <c r="D521" s="147">
        <v>1973</v>
      </c>
      <c r="E521" s="151" t="s">
        <v>667</v>
      </c>
      <c r="F521" s="147" t="s">
        <v>100</v>
      </c>
      <c r="G521" s="148">
        <v>1</v>
      </c>
    </row>
    <row r="522" spans="1:7">
      <c r="A522" s="139" t="s">
        <v>185</v>
      </c>
      <c r="B522" s="147">
        <v>674</v>
      </c>
      <c r="C522" s="151" t="s">
        <v>2487</v>
      </c>
      <c r="D522" s="147">
        <v>1977</v>
      </c>
      <c r="E522" s="151" t="s">
        <v>667</v>
      </c>
      <c r="F522" s="147" t="s">
        <v>100</v>
      </c>
      <c r="G522" s="148">
        <v>1</v>
      </c>
    </row>
    <row r="523" spans="1:7">
      <c r="A523" s="139" t="s">
        <v>185</v>
      </c>
      <c r="B523" s="147">
        <v>678</v>
      </c>
      <c r="C523" s="151" t="s">
        <v>2488</v>
      </c>
      <c r="D523" s="147">
        <v>1968</v>
      </c>
      <c r="E523" s="151" t="s">
        <v>667</v>
      </c>
      <c r="F523" s="147" t="s">
        <v>101</v>
      </c>
      <c r="G523" s="148">
        <v>1</v>
      </c>
    </row>
    <row r="524" spans="1:7">
      <c r="A524" s="139" t="s">
        <v>185</v>
      </c>
      <c r="B524" s="147">
        <v>679</v>
      </c>
      <c r="C524" s="151" t="s">
        <v>2489</v>
      </c>
      <c r="D524" s="147">
        <v>1977</v>
      </c>
      <c r="E524" s="151" t="s">
        <v>667</v>
      </c>
      <c r="F524" s="147" t="s">
        <v>100</v>
      </c>
      <c r="G524" s="148">
        <v>1</v>
      </c>
    </row>
    <row r="525" spans="1:7">
      <c r="A525" s="139" t="s">
        <v>185</v>
      </c>
      <c r="B525" s="147">
        <v>680</v>
      </c>
      <c r="C525" s="151" t="s">
        <v>2490</v>
      </c>
      <c r="D525" s="147">
        <v>1976</v>
      </c>
      <c r="E525" s="151" t="s">
        <v>667</v>
      </c>
      <c r="F525" s="147" t="s">
        <v>100</v>
      </c>
      <c r="G525" s="148">
        <v>1</v>
      </c>
    </row>
    <row r="526" spans="1:7">
      <c r="A526" s="139" t="s">
        <v>185</v>
      </c>
      <c r="B526" s="147">
        <v>681</v>
      </c>
      <c r="C526" s="151" t="s">
        <v>2491</v>
      </c>
      <c r="D526" s="147">
        <v>1968</v>
      </c>
      <c r="E526" s="151" t="s">
        <v>667</v>
      </c>
      <c r="F526" s="147" t="s">
        <v>101</v>
      </c>
      <c r="G526" s="148">
        <v>1</v>
      </c>
    </row>
    <row r="527" spans="1:7">
      <c r="A527" s="139" t="s">
        <v>185</v>
      </c>
      <c r="B527" s="147">
        <v>682</v>
      </c>
      <c r="C527" s="151" t="s">
        <v>2492</v>
      </c>
      <c r="D527" s="147">
        <v>1972</v>
      </c>
      <c r="E527" s="151" t="s">
        <v>667</v>
      </c>
      <c r="F527" s="147" t="s">
        <v>101</v>
      </c>
      <c r="G527" s="148">
        <v>1</v>
      </c>
    </row>
    <row r="528" spans="1:7">
      <c r="A528" s="139" t="s">
        <v>185</v>
      </c>
      <c r="B528" s="147">
        <v>683</v>
      </c>
      <c r="C528" s="151" t="s">
        <v>2493</v>
      </c>
      <c r="D528" s="147">
        <v>1968</v>
      </c>
      <c r="E528" s="151" t="s">
        <v>667</v>
      </c>
      <c r="F528" s="147" t="s">
        <v>101</v>
      </c>
      <c r="G528" s="148">
        <v>1</v>
      </c>
    </row>
    <row r="529" spans="1:7">
      <c r="A529" s="139" t="s">
        <v>185</v>
      </c>
      <c r="B529" s="147">
        <v>684</v>
      </c>
      <c r="C529" s="151" t="s">
        <v>2494</v>
      </c>
      <c r="D529" s="147">
        <v>1968</v>
      </c>
      <c r="E529" s="151" t="s">
        <v>667</v>
      </c>
      <c r="F529" s="147" t="s">
        <v>101</v>
      </c>
      <c r="G529" s="148">
        <v>1</v>
      </c>
    </row>
    <row r="530" spans="1:7">
      <c r="A530" s="139" t="s">
        <v>185</v>
      </c>
      <c r="B530" s="147">
        <v>686</v>
      </c>
      <c r="C530" s="151" t="s">
        <v>2495</v>
      </c>
      <c r="D530" s="147">
        <v>1977</v>
      </c>
      <c r="E530" s="151" t="s">
        <v>667</v>
      </c>
      <c r="F530" s="147" t="s">
        <v>100</v>
      </c>
      <c r="G530" s="148">
        <v>1</v>
      </c>
    </row>
    <row r="531" spans="1:7">
      <c r="A531" s="139" t="s">
        <v>185</v>
      </c>
      <c r="B531" s="147">
        <v>689</v>
      </c>
      <c r="C531" s="151" t="s">
        <v>2496</v>
      </c>
      <c r="D531" s="147">
        <v>1983</v>
      </c>
      <c r="E531" s="151" t="s">
        <v>667</v>
      </c>
      <c r="F531" s="147" t="s">
        <v>68</v>
      </c>
      <c r="G531" s="148">
        <v>1</v>
      </c>
    </row>
    <row r="532" spans="1:7">
      <c r="A532" s="139" t="s">
        <v>185</v>
      </c>
      <c r="B532" s="147">
        <v>690</v>
      </c>
      <c r="C532" s="151" t="s">
        <v>2497</v>
      </c>
      <c r="D532" s="147">
        <v>1972</v>
      </c>
      <c r="E532" s="151" t="s">
        <v>667</v>
      </c>
      <c r="F532" s="147" t="s">
        <v>101</v>
      </c>
      <c r="G532" s="148">
        <v>1</v>
      </c>
    </row>
    <row r="533" spans="1:7">
      <c r="A533" s="139" t="s">
        <v>185</v>
      </c>
      <c r="B533" s="147">
        <v>691</v>
      </c>
      <c r="C533" s="151" t="s">
        <v>2498</v>
      </c>
      <c r="D533" s="147">
        <v>1971</v>
      </c>
      <c r="E533" s="151" t="s">
        <v>667</v>
      </c>
      <c r="F533" s="147" t="s">
        <v>101</v>
      </c>
      <c r="G533" s="148">
        <v>1</v>
      </c>
    </row>
    <row r="534" spans="1:7">
      <c r="A534" s="139" t="s">
        <v>185</v>
      </c>
      <c r="B534" s="147">
        <v>692</v>
      </c>
      <c r="C534" s="151" t="s">
        <v>2499</v>
      </c>
      <c r="D534" s="147">
        <v>1979</v>
      </c>
      <c r="E534" s="151" t="s">
        <v>667</v>
      </c>
      <c r="F534" s="147" t="s">
        <v>99</v>
      </c>
      <c r="G534" s="148">
        <v>1</v>
      </c>
    </row>
    <row r="535" spans="1:7">
      <c r="A535" s="139" t="s">
        <v>185</v>
      </c>
      <c r="B535" s="147">
        <v>697</v>
      </c>
      <c r="C535" s="151" t="s">
        <v>2500</v>
      </c>
      <c r="D535" s="147">
        <v>1978</v>
      </c>
      <c r="E535" s="151" t="s">
        <v>667</v>
      </c>
      <c r="F535" s="147" t="s">
        <v>99</v>
      </c>
      <c r="G535" s="148">
        <v>1</v>
      </c>
    </row>
    <row r="536" spans="1:7">
      <c r="A536" s="139" t="s">
        <v>185</v>
      </c>
      <c r="B536" s="147">
        <v>698</v>
      </c>
      <c r="C536" s="151" t="s">
        <v>2501</v>
      </c>
      <c r="D536" s="147">
        <v>1969</v>
      </c>
      <c r="E536" s="151" t="s">
        <v>667</v>
      </c>
      <c r="F536" s="147" t="s">
        <v>101</v>
      </c>
      <c r="G536" s="148">
        <v>1</v>
      </c>
    </row>
    <row r="537" spans="1:7">
      <c r="A537" s="139" t="s">
        <v>185</v>
      </c>
      <c r="B537" s="147">
        <v>699</v>
      </c>
      <c r="C537" s="151" t="s">
        <v>2502</v>
      </c>
      <c r="D537" s="147">
        <v>1981</v>
      </c>
      <c r="E537" s="151" t="s">
        <v>667</v>
      </c>
      <c r="F537" s="147" t="s">
        <v>99</v>
      </c>
      <c r="G537" s="148">
        <v>1</v>
      </c>
    </row>
    <row r="538" spans="1:7">
      <c r="A538" s="139" t="s">
        <v>185</v>
      </c>
      <c r="B538" s="147">
        <v>700</v>
      </c>
      <c r="C538" s="151" t="s">
        <v>2503</v>
      </c>
      <c r="D538" s="147">
        <v>1988</v>
      </c>
      <c r="E538" s="151" t="s">
        <v>667</v>
      </c>
      <c r="F538" s="147" t="s">
        <v>112</v>
      </c>
      <c r="G538" s="148">
        <v>1</v>
      </c>
    </row>
    <row r="539" spans="1:7">
      <c r="A539" s="139" t="s">
        <v>185</v>
      </c>
      <c r="B539" s="147">
        <v>703</v>
      </c>
      <c r="C539" s="151" t="s">
        <v>2504</v>
      </c>
      <c r="D539" s="147">
        <v>1976</v>
      </c>
      <c r="E539" s="151" t="s">
        <v>667</v>
      </c>
      <c r="F539" s="147" t="s">
        <v>100</v>
      </c>
      <c r="G539" s="148">
        <v>1</v>
      </c>
    </row>
    <row r="540" spans="1:7">
      <c r="A540" s="139" t="s">
        <v>185</v>
      </c>
      <c r="B540" s="147">
        <v>704</v>
      </c>
      <c r="C540" s="151" t="s">
        <v>2505</v>
      </c>
      <c r="D540" s="147">
        <v>1968</v>
      </c>
      <c r="E540" s="151" t="s">
        <v>667</v>
      </c>
      <c r="F540" s="147" t="s">
        <v>101</v>
      </c>
      <c r="G540" s="148">
        <v>1</v>
      </c>
    </row>
    <row r="541" spans="1:7">
      <c r="A541" s="139" t="s">
        <v>185</v>
      </c>
      <c r="B541" s="147">
        <v>706</v>
      </c>
      <c r="C541" s="151" t="s">
        <v>2506</v>
      </c>
      <c r="D541" s="147">
        <v>1981</v>
      </c>
      <c r="E541" s="151" t="s">
        <v>667</v>
      </c>
      <c r="F541" s="147" t="s">
        <v>99</v>
      </c>
      <c r="G541" s="148">
        <v>1</v>
      </c>
    </row>
    <row r="542" spans="1:7">
      <c r="A542" s="139" t="s">
        <v>185</v>
      </c>
      <c r="B542" s="147">
        <v>707</v>
      </c>
      <c r="C542" s="151" t="s">
        <v>2507</v>
      </c>
      <c r="D542" s="147">
        <v>1985</v>
      </c>
      <c r="E542" s="151" t="s">
        <v>667</v>
      </c>
      <c r="F542" s="147" t="s">
        <v>68</v>
      </c>
      <c r="G542" s="148">
        <v>1</v>
      </c>
    </row>
    <row r="543" spans="1:7">
      <c r="A543" s="139" t="s">
        <v>185</v>
      </c>
      <c r="B543" s="147">
        <v>708</v>
      </c>
      <c r="C543" s="151" t="s">
        <v>2508</v>
      </c>
      <c r="D543" s="147">
        <v>1984</v>
      </c>
      <c r="E543" s="151" t="s">
        <v>667</v>
      </c>
      <c r="F543" s="147" t="s">
        <v>68</v>
      </c>
      <c r="G543" s="148">
        <v>1</v>
      </c>
    </row>
    <row r="544" spans="1:7">
      <c r="A544" s="139" t="s">
        <v>185</v>
      </c>
      <c r="B544" s="147">
        <v>709</v>
      </c>
      <c r="C544" s="151" t="s">
        <v>2509</v>
      </c>
      <c r="D544" s="147">
        <v>1971</v>
      </c>
      <c r="E544" s="151" t="s">
        <v>667</v>
      </c>
      <c r="F544" s="147" t="s">
        <v>101</v>
      </c>
      <c r="G544" s="148">
        <v>1</v>
      </c>
    </row>
    <row r="545" spans="1:7">
      <c r="A545" s="139" t="s">
        <v>185</v>
      </c>
      <c r="B545" s="147">
        <v>711</v>
      </c>
      <c r="C545" s="151" t="s">
        <v>2510</v>
      </c>
      <c r="D545" s="147">
        <v>1980</v>
      </c>
      <c r="E545" s="151" t="s">
        <v>667</v>
      </c>
      <c r="F545" s="147" t="s">
        <v>99</v>
      </c>
      <c r="G545" s="148">
        <v>1</v>
      </c>
    </row>
    <row r="546" spans="1:7">
      <c r="A546" s="139" t="s">
        <v>185</v>
      </c>
      <c r="B546" s="147">
        <v>712</v>
      </c>
      <c r="C546" s="151" t="s">
        <v>2511</v>
      </c>
      <c r="D546" s="147">
        <v>1972</v>
      </c>
      <c r="E546" s="151" t="s">
        <v>667</v>
      </c>
      <c r="F546" s="147" t="s">
        <v>101</v>
      </c>
      <c r="G546" s="148">
        <v>1</v>
      </c>
    </row>
    <row r="547" spans="1:7">
      <c r="A547" s="139" t="s">
        <v>185</v>
      </c>
      <c r="B547" s="147">
        <v>715</v>
      </c>
      <c r="C547" s="151" t="s">
        <v>2512</v>
      </c>
      <c r="D547" s="147">
        <v>1990</v>
      </c>
      <c r="E547" s="151" t="s">
        <v>667</v>
      </c>
      <c r="F547" s="147" t="s">
        <v>112</v>
      </c>
      <c r="G547" s="148">
        <v>1</v>
      </c>
    </row>
    <row r="548" spans="1:7">
      <c r="A548" s="139" t="s">
        <v>185</v>
      </c>
      <c r="B548" s="147">
        <v>718</v>
      </c>
      <c r="C548" s="151" t="s">
        <v>2513</v>
      </c>
      <c r="D548" s="147">
        <v>1976</v>
      </c>
      <c r="E548" s="151" t="s">
        <v>667</v>
      </c>
      <c r="F548" s="147" t="s">
        <v>100</v>
      </c>
      <c r="G548" s="148">
        <v>1</v>
      </c>
    </row>
    <row r="549" spans="1:7">
      <c r="A549" s="139" t="s">
        <v>185</v>
      </c>
      <c r="B549" s="147">
        <v>720</v>
      </c>
      <c r="C549" s="151" t="s">
        <v>2514</v>
      </c>
      <c r="D549" s="147">
        <v>1972</v>
      </c>
      <c r="E549" s="151" t="s">
        <v>667</v>
      </c>
      <c r="F549" s="147" t="s">
        <v>101</v>
      </c>
      <c r="G549" s="148">
        <v>1</v>
      </c>
    </row>
    <row r="550" spans="1:7">
      <c r="A550" s="139" t="s">
        <v>185</v>
      </c>
      <c r="B550" s="147">
        <v>722</v>
      </c>
      <c r="C550" s="151" t="s">
        <v>2515</v>
      </c>
      <c r="D550" s="147">
        <v>1971</v>
      </c>
      <c r="E550" s="151" t="s">
        <v>667</v>
      </c>
      <c r="F550" s="147" t="s">
        <v>101</v>
      </c>
      <c r="G550" s="148">
        <v>1</v>
      </c>
    </row>
    <row r="551" spans="1:7">
      <c r="A551" s="139" t="s">
        <v>185</v>
      </c>
      <c r="B551" s="147">
        <v>749</v>
      </c>
      <c r="C551" s="151" t="s">
        <v>2516</v>
      </c>
      <c r="D551" s="147">
        <v>1969</v>
      </c>
      <c r="E551" s="151" t="s">
        <v>609</v>
      </c>
      <c r="F551" s="147" t="s">
        <v>101</v>
      </c>
      <c r="G551" s="148">
        <v>1</v>
      </c>
    </row>
    <row r="552" spans="1:7">
      <c r="A552" s="139" t="s">
        <v>185</v>
      </c>
      <c r="B552" s="147">
        <v>752</v>
      </c>
      <c r="C552" s="151" t="s">
        <v>2517</v>
      </c>
      <c r="D552" s="147">
        <v>1977</v>
      </c>
      <c r="E552" s="151" t="s">
        <v>609</v>
      </c>
      <c r="F552" s="147" t="s">
        <v>100</v>
      </c>
      <c r="G552" s="148">
        <v>1</v>
      </c>
    </row>
    <row r="553" spans="1:7">
      <c r="A553" s="139" t="s">
        <v>185</v>
      </c>
      <c r="B553" s="147">
        <v>759</v>
      </c>
      <c r="C553" s="151" t="s">
        <v>2518</v>
      </c>
      <c r="D553" s="147">
        <v>1984</v>
      </c>
      <c r="E553" s="151" t="s">
        <v>579</v>
      </c>
      <c r="F553" s="147" t="s">
        <v>68</v>
      </c>
      <c r="G553" s="148">
        <v>1</v>
      </c>
    </row>
    <row r="554" spans="1:7">
      <c r="A554" s="139" t="s">
        <v>185</v>
      </c>
      <c r="B554" s="147">
        <v>771</v>
      </c>
      <c r="C554" s="151" t="s">
        <v>2519</v>
      </c>
      <c r="D554" s="147">
        <v>1982</v>
      </c>
      <c r="E554" s="151" t="s">
        <v>576</v>
      </c>
      <c r="F554" s="147" t="s">
        <v>99</v>
      </c>
      <c r="G554" s="148">
        <v>1</v>
      </c>
    </row>
    <row r="555" spans="1:7">
      <c r="A555" s="139" t="s">
        <v>185</v>
      </c>
      <c r="B555" s="147">
        <v>816</v>
      </c>
      <c r="C555" s="151" t="s">
        <v>2520</v>
      </c>
      <c r="D555" s="147">
        <v>1995</v>
      </c>
      <c r="E555" s="151" t="s">
        <v>438</v>
      </c>
      <c r="F555" s="147" t="s">
        <v>97</v>
      </c>
      <c r="G555" s="148">
        <v>1</v>
      </c>
    </row>
    <row r="556" spans="1:7">
      <c r="A556" s="139" t="s">
        <v>185</v>
      </c>
      <c r="B556" s="147">
        <v>829</v>
      </c>
      <c r="C556" s="151" t="s">
        <v>2521</v>
      </c>
      <c r="D556" s="147">
        <v>1980</v>
      </c>
      <c r="E556" s="151" t="s">
        <v>438</v>
      </c>
      <c r="F556" s="147" t="s">
        <v>99</v>
      </c>
      <c r="G556" s="148">
        <v>1</v>
      </c>
    </row>
    <row r="557" spans="1:7">
      <c r="A557" s="139" t="s">
        <v>185</v>
      </c>
      <c r="B557" s="147">
        <v>852</v>
      </c>
      <c r="C557" s="151" t="s">
        <v>2522</v>
      </c>
      <c r="D557" s="147">
        <v>1993</v>
      </c>
      <c r="E557" s="151" t="s">
        <v>438</v>
      </c>
      <c r="F557" s="147" t="s">
        <v>97</v>
      </c>
      <c r="G557" s="148">
        <v>1</v>
      </c>
    </row>
    <row r="558" spans="1:7">
      <c r="A558" s="139" t="s">
        <v>185</v>
      </c>
      <c r="B558" s="147">
        <v>859</v>
      </c>
      <c r="C558" s="151" t="s">
        <v>2523</v>
      </c>
      <c r="D558" s="147">
        <v>1973</v>
      </c>
      <c r="E558" s="151" t="s">
        <v>34</v>
      </c>
      <c r="F558" s="147" t="s">
        <v>100</v>
      </c>
      <c r="G558" s="148">
        <v>1</v>
      </c>
    </row>
    <row r="559" spans="1:7">
      <c r="A559" s="139" t="s">
        <v>185</v>
      </c>
      <c r="B559" s="147">
        <v>862</v>
      </c>
      <c r="C559" s="151" t="s">
        <v>2524</v>
      </c>
      <c r="D559" s="147">
        <v>1974</v>
      </c>
      <c r="E559" s="151" t="s">
        <v>35</v>
      </c>
      <c r="F559" s="147" t="s">
        <v>100</v>
      </c>
      <c r="G559" s="148">
        <v>1</v>
      </c>
    </row>
    <row r="560" spans="1:7">
      <c r="A560" s="139" t="s">
        <v>185</v>
      </c>
      <c r="B560" s="147">
        <v>892</v>
      </c>
      <c r="C560" s="151" t="s">
        <v>2525</v>
      </c>
      <c r="D560" s="147">
        <v>1978</v>
      </c>
      <c r="E560" s="151" t="s">
        <v>370</v>
      </c>
      <c r="F560" s="147" t="s">
        <v>99</v>
      </c>
      <c r="G560" s="148">
        <v>1</v>
      </c>
    </row>
    <row r="561" spans="1:7">
      <c r="A561" s="139" t="s">
        <v>185</v>
      </c>
      <c r="B561" s="147">
        <v>894</v>
      </c>
      <c r="C561" s="151" t="s">
        <v>2526</v>
      </c>
      <c r="D561" s="147">
        <v>1992</v>
      </c>
      <c r="E561" s="151" t="s">
        <v>370</v>
      </c>
      <c r="F561" s="147" t="s">
        <v>112</v>
      </c>
      <c r="G561" s="148">
        <v>1</v>
      </c>
    </row>
    <row r="562" spans="1:7">
      <c r="A562" s="139" t="s">
        <v>185</v>
      </c>
      <c r="B562" s="147">
        <v>895</v>
      </c>
      <c r="C562" s="151" t="s">
        <v>2527</v>
      </c>
      <c r="D562" s="147">
        <v>1997</v>
      </c>
      <c r="E562" s="151" t="s">
        <v>370</v>
      </c>
      <c r="F562" s="147" t="s">
        <v>97</v>
      </c>
      <c r="G562" s="148">
        <v>1</v>
      </c>
    </row>
    <row r="563" spans="1:7">
      <c r="A563" s="139" t="s">
        <v>185</v>
      </c>
      <c r="B563" s="147">
        <v>897</v>
      </c>
      <c r="C563" s="151" t="s">
        <v>2528</v>
      </c>
      <c r="D563" s="147">
        <v>1992</v>
      </c>
      <c r="E563" s="151" t="s">
        <v>359</v>
      </c>
      <c r="F563" s="147" t="s">
        <v>112</v>
      </c>
      <c r="G563" s="148">
        <v>1</v>
      </c>
    </row>
    <row r="564" spans="1:7">
      <c r="A564" s="139" t="s">
        <v>185</v>
      </c>
      <c r="B564" s="147">
        <v>899</v>
      </c>
      <c r="C564" s="151" t="s">
        <v>2529</v>
      </c>
      <c r="D564" s="147">
        <v>1989</v>
      </c>
      <c r="E564" s="151" t="s">
        <v>359</v>
      </c>
      <c r="F564" s="147" t="s">
        <v>112</v>
      </c>
      <c r="G564" s="148">
        <v>1</v>
      </c>
    </row>
    <row r="565" spans="1:7">
      <c r="A565" s="139" t="s">
        <v>185</v>
      </c>
      <c r="B565" s="147">
        <v>900</v>
      </c>
      <c r="C565" s="151" t="s">
        <v>2530</v>
      </c>
      <c r="D565" s="147">
        <v>1987</v>
      </c>
      <c r="E565" s="151" t="s">
        <v>359</v>
      </c>
      <c r="F565" s="147" t="s">
        <v>68</v>
      </c>
      <c r="G565" s="148">
        <v>1</v>
      </c>
    </row>
    <row r="566" spans="1:7">
      <c r="A566" s="139" t="s">
        <v>185</v>
      </c>
      <c r="B566" s="147">
        <v>901</v>
      </c>
      <c r="C566" s="151" t="s">
        <v>2531</v>
      </c>
      <c r="D566" s="147">
        <v>1969</v>
      </c>
      <c r="E566" s="151" t="s">
        <v>350</v>
      </c>
      <c r="F566" s="147" t="s">
        <v>101</v>
      </c>
      <c r="G566" s="148">
        <v>1</v>
      </c>
    </row>
    <row r="567" spans="1:7">
      <c r="A567" s="139" t="s">
        <v>185</v>
      </c>
      <c r="B567" s="147">
        <v>911</v>
      </c>
      <c r="C567" s="151" t="s">
        <v>2532</v>
      </c>
      <c r="D567" s="147">
        <v>1970</v>
      </c>
      <c r="E567" s="151" t="s">
        <v>289</v>
      </c>
      <c r="F567" s="147" t="s">
        <v>101</v>
      </c>
      <c r="G567" s="148">
        <v>1</v>
      </c>
    </row>
    <row r="568" spans="1:7">
      <c r="A568" s="139" t="s">
        <v>185</v>
      </c>
      <c r="B568" s="147">
        <v>915</v>
      </c>
      <c r="C568" s="151" t="s">
        <v>2533</v>
      </c>
      <c r="D568" s="147">
        <v>1997</v>
      </c>
      <c r="E568" s="151" t="s">
        <v>289</v>
      </c>
      <c r="F568" s="147" t="s">
        <v>97</v>
      </c>
      <c r="G568" s="148">
        <v>1</v>
      </c>
    </row>
    <row r="569" spans="1:7">
      <c r="A569" s="139" t="s">
        <v>185</v>
      </c>
      <c r="B569" s="147">
        <v>960</v>
      </c>
      <c r="C569" s="151" t="s">
        <v>2534</v>
      </c>
      <c r="D569" s="147">
        <v>1982</v>
      </c>
      <c r="E569" s="151" t="s">
        <v>225</v>
      </c>
      <c r="F569" s="147" t="s">
        <v>99</v>
      </c>
      <c r="G569" s="148">
        <v>1</v>
      </c>
    </row>
    <row r="570" spans="1:7">
      <c r="A570" s="139" t="s">
        <v>185</v>
      </c>
      <c r="B570" s="147">
        <v>968</v>
      </c>
      <c r="C570" s="151" t="s">
        <v>2559</v>
      </c>
      <c r="D570" s="147">
        <v>1973</v>
      </c>
      <c r="E570" s="151" t="s">
        <v>1030</v>
      </c>
      <c r="F570" s="147" t="s">
        <v>100</v>
      </c>
      <c r="G570" s="148">
        <v>1</v>
      </c>
    </row>
    <row r="571" spans="1:7">
      <c r="A571" s="139" t="s">
        <v>185</v>
      </c>
      <c r="B571" s="147">
        <v>970</v>
      </c>
      <c r="C571" s="151" t="s">
        <v>2560</v>
      </c>
      <c r="D571" s="147">
        <v>1970</v>
      </c>
      <c r="E571" s="151" t="s">
        <v>1030</v>
      </c>
      <c r="F571" s="147" t="s">
        <v>101</v>
      </c>
      <c r="G571" s="148">
        <v>1</v>
      </c>
    </row>
    <row r="572" spans="1:7">
      <c r="A572" s="139" t="s">
        <v>185</v>
      </c>
      <c r="B572" s="147">
        <v>972</v>
      </c>
      <c r="C572" s="151" t="s">
        <v>2561</v>
      </c>
      <c r="D572" s="147">
        <v>1977</v>
      </c>
      <c r="E572" s="151" t="s">
        <v>1030</v>
      </c>
      <c r="F572" s="147" t="s">
        <v>100</v>
      </c>
      <c r="G572" s="148">
        <v>1</v>
      </c>
    </row>
    <row r="573" spans="1:7">
      <c r="A573" s="139" t="s">
        <v>185</v>
      </c>
      <c r="B573" s="147">
        <v>979</v>
      </c>
      <c r="C573" s="151" t="s">
        <v>2562</v>
      </c>
      <c r="D573" s="147">
        <v>1968</v>
      </c>
      <c r="E573" s="151" t="s">
        <v>1030</v>
      </c>
      <c r="F573" s="147" t="s">
        <v>101</v>
      </c>
      <c r="G573" s="148">
        <v>1</v>
      </c>
    </row>
    <row r="574" spans="1:7">
      <c r="A574" s="147" t="s">
        <v>8</v>
      </c>
      <c r="B574" s="147"/>
      <c r="C574" s="147"/>
      <c r="D574" s="147"/>
      <c r="E574" s="147"/>
      <c r="F574" s="147"/>
      <c r="G574" s="148">
        <v>566</v>
      </c>
    </row>
    <row r="575" spans="1:7" ht="14.25">
      <c r="A575"/>
      <c r="B575"/>
      <c r="C575"/>
      <c r="D575"/>
      <c r="E575"/>
      <c r="F575"/>
      <c r="G575"/>
    </row>
    <row r="576" spans="1:7" ht="14.25">
      <c r="A576"/>
      <c r="B576"/>
      <c r="C576"/>
      <c r="D576"/>
      <c r="E576"/>
      <c r="F576"/>
      <c r="G576"/>
    </row>
    <row r="577" spans="1:7" ht="14.25">
      <c r="A577"/>
      <c r="B577"/>
      <c r="C577"/>
      <c r="D577"/>
      <c r="E577"/>
      <c r="F577"/>
      <c r="G577"/>
    </row>
    <row r="578" spans="1:7" ht="14.25">
      <c r="A578"/>
      <c r="B578"/>
      <c r="C578"/>
      <c r="D578"/>
      <c r="E578"/>
      <c r="F578"/>
      <c r="G578"/>
    </row>
    <row r="579" spans="1:7" ht="14.25">
      <c r="A579"/>
      <c r="B579"/>
      <c r="C579"/>
      <c r="D579"/>
      <c r="E579"/>
      <c r="F579"/>
      <c r="G579"/>
    </row>
    <row r="580" spans="1:7" ht="14.25">
      <c r="A580"/>
      <c r="B580"/>
      <c r="C580"/>
      <c r="D580"/>
      <c r="E580"/>
      <c r="F580"/>
      <c r="G580"/>
    </row>
    <row r="581" spans="1:7" ht="14.25">
      <c r="A581"/>
      <c r="B581"/>
      <c r="C581"/>
      <c r="D581"/>
      <c r="E581"/>
      <c r="F581"/>
      <c r="G581"/>
    </row>
    <row r="582" spans="1:7" ht="14.25">
      <c r="A582"/>
      <c r="B582"/>
      <c r="C582"/>
      <c r="D582"/>
      <c r="E582"/>
      <c r="F582"/>
      <c r="G582"/>
    </row>
    <row r="583" spans="1:7" ht="14.25">
      <c r="A583"/>
      <c r="B583"/>
      <c r="C583"/>
      <c r="D583"/>
      <c r="E583"/>
      <c r="F583"/>
      <c r="G583"/>
    </row>
    <row r="584" spans="1:7" ht="14.25">
      <c r="A584"/>
      <c r="B584"/>
      <c r="C584"/>
      <c r="D584"/>
      <c r="E584"/>
      <c r="F584"/>
      <c r="G584"/>
    </row>
    <row r="585" spans="1:7" ht="14.25">
      <c r="A585"/>
      <c r="B585"/>
      <c r="C585"/>
      <c r="D585"/>
      <c r="E585"/>
      <c r="F585"/>
      <c r="G585"/>
    </row>
    <row r="586" spans="1:7" ht="14.25">
      <c r="A586"/>
      <c r="B586"/>
      <c r="C586"/>
      <c r="D586"/>
      <c r="E586"/>
      <c r="F586"/>
      <c r="G586"/>
    </row>
    <row r="587" spans="1:7" ht="14.25">
      <c r="A587"/>
      <c r="B587"/>
      <c r="C587"/>
      <c r="D587"/>
      <c r="E587"/>
      <c r="F587"/>
      <c r="G587"/>
    </row>
    <row r="588" spans="1:7" ht="14.25">
      <c r="A588"/>
      <c r="B588"/>
      <c r="C588"/>
      <c r="D588"/>
      <c r="E588"/>
      <c r="F588"/>
      <c r="G588"/>
    </row>
    <row r="589" spans="1:7" ht="14.25">
      <c r="A589"/>
      <c r="B589"/>
      <c r="C589"/>
      <c r="D589"/>
      <c r="E589"/>
      <c r="F589"/>
      <c r="G589"/>
    </row>
    <row r="590" spans="1:7" ht="14.25">
      <c r="A590"/>
      <c r="B590"/>
      <c r="C590"/>
      <c r="D590"/>
      <c r="E590"/>
      <c r="F590"/>
      <c r="G590"/>
    </row>
    <row r="591" spans="1:7" ht="14.25">
      <c r="A591"/>
      <c r="B591"/>
      <c r="C591"/>
      <c r="D591"/>
      <c r="E591"/>
      <c r="F591"/>
      <c r="G591"/>
    </row>
    <row r="592" spans="1:7" ht="14.25">
      <c r="A592"/>
      <c r="B592"/>
      <c r="C592"/>
      <c r="D592"/>
      <c r="E592"/>
      <c r="F592"/>
      <c r="G592"/>
    </row>
    <row r="593" spans="1:7" ht="14.25">
      <c r="A593"/>
      <c r="B593"/>
      <c r="C593"/>
      <c r="D593"/>
      <c r="E593"/>
      <c r="F593"/>
      <c r="G593"/>
    </row>
    <row r="594" spans="1:7" ht="14.25">
      <c r="A594"/>
      <c r="B594"/>
      <c r="C594"/>
      <c r="D594"/>
      <c r="E594"/>
      <c r="F594"/>
      <c r="G594"/>
    </row>
    <row r="595" spans="1:7" ht="14.25">
      <c r="A595"/>
      <c r="B595"/>
      <c r="C595"/>
      <c r="D595"/>
      <c r="E595"/>
      <c r="F595"/>
      <c r="G595"/>
    </row>
    <row r="596" spans="1:7" ht="14.25">
      <c r="A596"/>
      <c r="B596"/>
      <c r="C596"/>
      <c r="D596"/>
      <c r="E596"/>
      <c r="F596"/>
      <c r="G596"/>
    </row>
    <row r="597" spans="1:7" ht="14.25">
      <c r="A597"/>
      <c r="B597"/>
      <c r="C597"/>
      <c r="D597"/>
      <c r="E597"/>
      <c r="F597"/>
      <c r="G597"/>
    </row>
    <row r="598" spans="1:7" ht="14.25">
      <c r="A598"/>
      <c r="B598"/>
      <c r="C598"/>
      <c r="D598"/>
      <c r="E598"/>
      <c r="F598"/>
      <c r="G598"/>
    </row>
    <row r="599" spans="1:7" ht="14.25">
      <c r="A599"/>
      <c r="B599"/>
      <c r="C599"/>
      <c r="D599"/>
      <c r="E599"/>
      <c r="F599"/>
      <c r="G599"/>
    </row>
    <row r="600" spans="1:7" ht="14.25">
      <c r="A600"/>
      <c r="B600"/>
      <c r="C600"/>
      <c r="D600"/>
      <c r="E600"/>
      <c r="F600"/>
      <c r="G600"/>
    </row>
    <row r="601" spans="1:7" ht="14.25">
      <c r="A601"/>
      <c r="B601"/>
      <c r="C601"/>
      <c r="D601"/>
      <c r="E601"/>
      <c r="F601"/>
      <c r="G601"/>
    </row>
    <row r="602" spans="1:7" ht="14.25">
      <c r="A602"/>
      <c r="B602"/>
      <c r="C602"/>
      <c r="D602"/>
      <c r="E602"/>
      <c r="F602"/>
      <c r="G602"/>
    </row>
    <row r="603" spans="1:7" ht="14.25">
      <c r="A603"/>
      <c r="B603"/>
      <c r="C603"/>
      <c r="D603"/>
      <c r="E603"/>
      <c r="F603"/>
      <c r="G603"/>
    </row>
    <row r="604" spans="1:7" ht="14.25">
      <c r="A604"/>
      <c r="B604"/>
      <c r="C604"/>
      <c r="D604"/>
      <c r="E604"/>
      <c r="F604"/>
      <c r="G604"/>
    </row>
    <row r="605" spans="1:7" ht="14.25">
      <c r="A605"/>
      <c r="B605"/>
      <c r="C605"/>
      <c r="D605"/>
      <c r="E605"/>
      <c r="F605"/>
      <c r="G605"/>
    </row>
    <row r="606" spans="1:7" ht="14.25">
      <c r="A606"/>
      <c r="B606"/>
      <c r="C606"/>
      <c r="D606"/>
      <c r="E606"/>
      <c r="F606"/>
      <c r="G606"/>
    </row>
    <row r="607" spans="1:7" ht="14.25">
      <c r="A607"/>
      <c r="B607"/>
      <c r="C607"/>
      <c r="D607"/>
      <c r="E607"/>
      <c r="F607"/>
      <c r="G607"/>
    </row>
    <row r="608" spans="1:7" ht="14.25">
      <c r="A608"/>
      <c r="B608"/>
      <c r="C608"/>
      <c r="D608"/>
      <c r="E608"/>
      <c r="F608"/>
      <c r="G608"/>
    </row>
    <row r="609" spans="1:7" ht="14.25">
      <c r="A609"/>
      <c r="B609"/>
      <c r="C609"/>
      <c r="D609"/>
      <c r="E609"/>
      <c r="F609"/>
      <c r="G609"/>
    </row>
    <row r="610" spans="1:7" ht="14.25">
      <c r="A610"/>
      <c r="B610"/>
      <c r="C610"/>
      <c r="D610"/>
      <c r="E610"/>
      <c r="F610"/>
      <c r="G610"/>
    </row>
    <row r="611" spans="1:7" ht="14.25">
      <c r="A611"/>
      <c r="B611"/>
      <c r="C611"/>
      <c r="D611"/>
      <c r="E611"/>
      <c r="F611"/>
      <c r="G611"/>
    </row>
    <row r="612" spans="1:7" ht="14.25">
      <c r="A612"/>
      <c r="B612"/>
      <c r="C612"/>
      <c r="D612"/>
      <c r="E612"/>
      <c r="F612"/>
      <c r="G612"/>
    </row>
    <row r="613" spans="1:7" ht="14.25">
      <c r="A613"/>
      <c r="B613"/>
      <c r="C613"/>
      <c r="D613"/>
      <c r="E613"/>
      <c r="F613"/>
      <c r="G613"/>
    </row>
    <row r="614" spans="1:7" ht="14.25">
      <c r="A614"/>
      <c r="B614"/>
      <c r="C614"/>
      <c r="D614"/>
      <c r="E614"/>
      <c r="F614"/>
      <c r="G614"/>
    </row>
    <row r="615" spans="1:7" ht="14.25">
      <c r="A615"/>
      <c r="B615"/>
      <c r="C615"/>
      <c r="D615"/>
      <c r="E615"/>
      <c r="F615"/>
      <c r="G615"/>
    </row>
    <row r="616" spans="1:7" ht="14.25">
      <c r="A616"/>
      <c r="B616"/>
      <c r="C616"/>
      <c r="D616"/>
      <c r="E616"/>
      <c r="F616"/>
      <c r="G616"/>
    </row>
    <row r="617" spans="1:7" ht="14.25">
      <c r="A617"/>
      <c r="B617"/>
      <c r="C617"/>
      <c r="D617"/>
      <c r="E617"/>
      <c r="F617"/>
      <c r="G617"/>
    </row>
    <row r="618" spans="1:7" ht="14.25">
      <c r="A618"/>
      <c r="B618"/>
      <c r="C618"/>
      <c r="D618"/>
      <c r="E618"/>
      <c r="F618"/>
      <c r="G618"/>
    </row>
    <row r="619" spans="1:7" ht="14.25">
      <c r="A619"/>
      <c r="B619"/>
      <c r="C619"/>
      <c r="D619"/>
      <c r="E619"/>
      <c r="F619"/>
      <c r="G619"/>
    </row>
    <row r="620" spans="1:7" ht="14.25">
      <c r="A620"/>
      <c r="B620"/>
      <c r="C620"/>
      <c r="D620"/>
      <c r="E620"/>
      <c r="F620"/>
      <c r="G620"/>
    </row>
    <row r="621" spans="1:7" ht="14.25">
      <c r="A621"/>
      <c r="B621"/>
      <c r="C621"/>
      <c r="D621"/>
      <c r="E621"/>
      <c r="F621"/>
      <c r="G621"/>
    </row>
    <row r="622" spans="1:7" ht="14.25">
      <c r="A622"/>
      <c r="B622"/>
      <c r="C622"/>
      <c r="D622"/>
      <c r="E622"/>
      <c r="F622"/>
      <c r="G622"/>
    </row>
    <row r="623" spans="1:7" ht="14.25">
      <c r="A623"/>
      <c r="B623"/>
      <c r="C623"/>
      <c r="D623"/>
      <c r="E623"/>
      <c r="F623"/>
      <c r="G623"/>
    </row>
    <row r="624" spans="1:7" ht="14.25">
      <c r="A624"/>
      <c r="B624"/>
      <c r="C624"/>
      <c r="D624"/>
      <c r="E624"/>
      <c r="F624"/>
      <c r="G624"/>
    </row>
    <row r="625" spans="1:7" ht="14.25">
      <c r="A625"/>
      <c r="B625"/>
      <c r="C625"/>
      <c r="D625"/>
      <c r="E625"/>
      <c r="F625"/>
      <c r="G625"/>
    </row>
    <row r="626" spans="1:7" ht="14.25">
      <c r="A626"/>
      <c r="B626"/>
      <c r="C626"/>
      <c r="D626"/>
      <c r="E626"/>
      <c r="F626"/>
      <c r="G626"/>
    </row>
    <row r="627" spans="1:7" ht="14.25">
      <c r="A627"/>
      <c r="B627"/>
      <c r="C627"/>
      <c r="D627"/>
      <c r="E627"/>
      <c r="F627"/>
      <c r="G627"/>
    </row>
    <row r="628" spans="1:7" ht="14.25">
      <c r="A628"/>
      <c r="B628"/>
      <c r="C628"/>
      <c r="D628"/>
      <c r="E628"/>
      <c r="F628"/>
      <c r="G628"/>
    </row>
    <row r="629" spans="1:7" ht="14.25">
      <c r="A629"/>
      <c r="B629"/>
      <c r="C629"/>
      <c r="D629"/>
      <c r="E629"/>
      <c r="F629"/>
      <c r="G629"/>
    </row>
    <row r="630" spans="1:7" ht="14.25">
      <c r="A630"/>
      <c r="B630"/>
      <c r="C630"/>
      <c r="D630"/>
      <c r="E630"/>
      <c r="F630"/>
      <c r="G630"/>
    </row>
    <row r="631" spans="1:7" ht="14.25">
      <c r="A631"/>
      <c r="B631"/>
      <c r="C631"/>
      <c r="D631"/>
      <c r="E631"/>
      <c r="F631"/>
      <c r="G631"/>
    </row>
    <row r="632" spans="1:7" ht="14.25">
      <c r="A632"/>
      <c r="B632"/>
      <c r="C632"/>
      <c r="D632"/>
      <c r="E632"/>
      <c r="F632"/>
      <c r="G632"/>
    </row>
    <row r="633" spans="1:7" ht="14.25">
      <c r="A633"/>
      <c r="B633"/>
      <c r="C633"/>
      <c r="D633"/>
      <c r="E633"/>
      <c r="F633"/>
      <c r="G633"/>
    </row>
    <row r="634" spans="1:7" ht="14.25">
      <c r="A634"/>
      <c r="B634"/>
      <c r="C634"/>
      <c r="D634"/>
      <c r="E634"/>
      <c r="F634"/>
      <c r="G634"/>
    </row>
    <row r="635" spans="1:7" ht="14.25">
      <c r="A635"/>
      <c r="B635"/>
      <c r="C635"/>
      <c r="D635"/>
      <c r="E635"/>
      <c r="F635"/>
      <c r="G635"/>
    </row>
    <row r="636" spans="1:7" ht="14.25">
      <c r="A636"/>
      <c r="B636"/>
      <c r="C636"/>
      <c r="D636"/>
      <c r="E636"/>
      <c r="F636"/>
      <c r="G636"/>
    </row>
    <row r="637" spans="1:7" ht="14.25">
      <c r="A637"/>
      <c r="B637"/>
      <c r="C637"/>
      <c r="D637"/>
      <c r="E637"/>
      <c r="F637"/>
      <c r="G637"/>
    </row>
    <row r="638" spans="1:7" ht="14.25">
      <c r="A638"/>
      <c r="B638"/>
      <c r="C638"/>
      <c r="D638"/>
      <c r="E638"/>
      <c r="F638"/>
      <c r="G638"/>
    </row>
    <row r="639" spans="1:7" ht="14.25">
      <c r="A639"/>
      <c r="B639"/>
      <c r="C639"/>
      <c r="D639"/>
      <c r="E639"/>
      <c r="F639"/>
      <c r="G639"/>
    </row>
    <row r="640" spans="1:7" ht="14.25">
      <c r="A640"/>
      <c r="B640"/>
      <c r="C640"/>
      <c r="D640"/>
      <c r="E640"/>
      <c r="F640"/>
      <c r="G640"/>
    </row>
    <row r="641" spans="1:7" ht="14.25">
      <c r="A641"/>
      <c r="B641"/>
      <c r="C641"/>
      <c r="D641"/>
      <c r="E641"/>
      <c r="F641"/>
      <c r="G641"/>
    </row>
    <row r="642" spans="1:7" ht="14.25">
      <c r="A642"/>
      <c r="B642"/>
      <c r="C642"/>
      <c r="D642"/>
      <c r="E642"/>
      <c r="F642"/>
      <c r="G642"/>
    </row>
    <row r="643" spans="1:7" ht="14.25">
      <c r="A643"/>
      <c r="B643"/>
      <c r="C643"/>
      <c r="D643"/>
      <c r="E643"/>
      <c r="F643"/>
      <c r="G643"/>
    </row>
    <row r="644" spans="1:7" ht="14.25">
      <c r="A644"/>
      <c r="B644"/>
      <c r="C644"/>
      <c r="D644"/>
      <c r="E644"/>
      <c r="F644"/>
      <c r="G644"/>
    </row>
    <row r="645" spans="1:7" ht="14.25">
      <c r="A645"/>
      <c r="B645"/>
      <c r="C645"/>
      <c r="D645"/>
      <c r="E645"/>
      <c r="F645"/>
      <c r="G645"/>
    </row>
    <row r="646" spans="1:7" ht="14.25">
      <c r="A646"/>
      <c r="B646"/>
      <c r="C646"/>
      <c r="D646"/>
      <c r="E646"/>
      <c r="F646"/>
      <c r="G646"/>
    </row>
    <row r="647" spans="1:7" ht="14.25">
      <c r="A647"/>
      <c r="B647"/>
      <c r="C647"/>
      <c r="D647"/>
      <c r="E647"/>
      <c r="F647"/>
      <c r="G647"/>
    </row>
    <row r="648" spans="1:7" ht="14.25">
      <c r="A648"/>
      <c r="B648"/>
      <c r="C648"/>
      <c r="D648"/>
      <c r="E648"/>
      <c r="F648"/>
      <c r="G648"/>
    </row>
    <row r="649" spans="1:7" ht="14.25">
      <c r="A649"/>
      <c r="B649"/>
      <c r="C649"/>
      <c r="D649"/>
      <c r="E649"/>
      <c r="F649"/>
      <c r="G649"/>
    </row>
    <row r="650" spans="1:7" ht="14.25">
      <c r="A650"/>
      <c r="B650"/>
      <c r="C650"/>
      <c r="D650"/>
      <c r="E650"/>
      <c r="F650"/>
      <c r="G650"/>
    </row>
    <row r="651" spans="1:7" ht="14.25">
      <c r="A651"/>
      <c r="B651"/>
      <c r="C651"/>
      <c r="D651"/>
      <c r="E651"/>
      <c r="F651"/>
      <c r="G651"/>
    </row>
    <row r="652" spans="1:7" ht="14.25">
      <c r="A652"/>
      <c r="B652"/>
      <c r="C652"/>
      <c r="D652"/>
      <c r="E652"/>
      <c r="F652"/>
      <c r="G652"/>
    </row>
    <row r="653" spans="1:7" ht="14.25">
      <c r="A653"/>
      <c r="B653"/>
      <c r="C653"/>
      <c r="D653"/>
      <c r="E653"/>
      <c r="F653"/>
      <c r="G653"/>
    </row>
    <row r="654" spans="1:7" ht="14.25">
      <c r="A654"/>
      <c r="B654"/>
      <c r="C654"/>
      <c r="D654"/>
      <c r="E654"/>
      <c r="F654"/>
      <c r="G654"/>
    </row>
    <row r="655" spans="1:7" ht="14.25">
      <c r="A655"/>
      <c r="B655"/>
      <c r="C655"/>
      <c r="D655"/>
      <c r="E655"/>
      <c r="F655"/>
      <c r="G655"/>
    </row>
    <row r="656" spans="1:7" ht="14.25">
      <c r="A656"/>
      <c r="B656"/>
      <c r="C656"/>
      <c r="D656"/>
      <c r="E656"/>
      <c r="F656"/>
      <c r="G656"/>
    </row>
    <row r="657" spans="1:7" ht="14.25">
      <c r="A657"/>
      <c r="B657"/>
      <c r="C657"/>
      <c r="D657"/>
      <c r="E657"/>
      <c r="F657"/>
      <c r="G657"/>
    </row>
    <row r="658" spans="1:7" ht="14.25">
      <c r="A658"/>
      <c r="B658"/>
      <c r="C658"/>
      <c r="D658"/>
      <c r="E658"/>
      <c r="F658"/>
      <c r="G658"/>
    </row>
    <row r="659" spans="1:7" ht="14.25">
      <c r="A659"/>
      <c r="B659"/>
      <c r="C659"/>
      <c r="D659"/>
      <c r="E659"/>
      <c r="F659"/>
      <c r="G659"/>
    </row>
    <row r="660" spans="1:7" ht="14.25">
      <c r="A660"/>
      <c r="B660"/>
      <c r="C660"/>
      <c r="D660"/>
      <c r="E660"/>
      <c r="F660"/>
      <c r="G660"/>
    </row>
    <row r="661" spans="1:7" ht="14.25">
      <c r="A661"/>
      <c r="B661"/>
      <c r="C661"/>
      <c r="D661"/>
      <c r="E661"/>
      <c r="F661"/>
      <c r="G661"/>
    </row>
    <row r="662" spans="1:7" ht="14.25">
      <c r="A662"/>
      <c r="B662"/>
      <c r="C662"/>
      <c r="D662"/>
      <c r="E662"/>
      <c r="F662"/>
      <c r="G662"/>
    </row>
    <row r="663" spans="1:7" ht="14.25">
      <c r="A663"/>
      <c r="B663"/>
      <c r="C663"/>
      <c r="D663"/>
      <c r="E663"/>
      <c r="F663"/>
      <c r="G663"/>
    </row>
    <row r="664" spans="1:7" ht="14.25">
      <c r="A664"/>
      <c r="B664"/>
      <c r="C664"/>
      <c r="D664"/>
      <c r="E664"/>
      <c r="F664"/>
      <c r="G664"/>
    </row>
    <row r="665" spans="1:7" ht="14.25">
      <c r="A665"/>
      <c r="B665"/>
      <c r="C665"/>
      <c r="D665"/>
      <c r="E665"/>
      <c r="F665"/>
      <c r="G665"/>
    </row>
    <row r="666" spans="1:7" ht="14.25">
      <c r="A666"/>
      <c r="B666"/>
      <c r="C666"/>
      <c r="D666"/>
      <c r="E666"/>
      <c r="F666"/>
      <c r="G666"/>
    </row>
    <row r="667" spans="1:7" ht="14.25">
      <c r="A667"/>
      <c r="B667"/>
      <c r="C667"/>
      <c r="D667"/>
      <c r="E667"/>
      <c r="F667"/>
      <c r="G667"/>
    </row>
    <row r="668" spans="1:7" ht="14.25">
      <c r="A668"/>
      <c r="B668"/>
      <c r="C668"/>
      <c r="D668"/>
      <c r="E668"/>
      <c r="F668"/>
      <c r="G668"/>
    </row>
    <row r="669" spans="1:7" ht="14.25">
      <c r="A669"/>
      <c r="B669"/>
      <c r="C669"/>
      <c r="D669"/>
      <c r="E669"/>
      <c r="F669"/>
      <c r="G669"/>
    </row>
    <row r="670" spans="1:7" ht="14.25">
      <c r="A670"/>
      <c r="B670"/>
      <c r="C670"/>
      <c r="D670"/>
      <c r="E670"/>
      <c r="F670"/>
      <c r="G670"/>
    </row>
    <row r="671" spans="1:7" ht="14.25">
      <c r="A671"/>
      <c r="B671"/>
      <c r="C671"/>
      <c r="D671"/>
      <c r="E671"/>
      <c r="F671"/>
      <c r="G671"/>
    </row>
    <row r="672" spans="1:7" ht="14.25">
      <c r="A672"/>
      <c r="B672"/>
      <c r="C672"/>
      <c r="D672"/>
      <c r="E672"/>
      <c r="F672"/>
      <c r="G672"/>
    </row>
    <row r="673" spans="1:7" ht="14.25">
      <c r="A673"/>
      <c r="B673"/>
      <c r="C673"/>
      <c r="D673"/>
      <c r="E673"/>
      <c r="F673"/>
      <c r="G673"/>
    </row>
    <row r="674" spans="1:7" ht="14.25">
      <c r="A674"/>
      <c r="B674"/>
      <c r="C674"/>
      <c r="D674"/>
      <c r="E674"/>
      <c r="F674"/>
      <c r="G674"/>
    </row>
    <row r="675" spans="1:7" ht="14.25">
      <c r="A675"/>
      <c r="B675"/>
      <c r="C675"/>
      <c r="D675"/>
      <c r="E675"/>
      <c r="F675"/>
      <c r="G675"/>
    </row>
    <row r="676" spans="1:7" ht="14.25">
      <c r="A676"/>
      <c r="B676"/>
      <c r="C676"/>
      <c r="D676"/>
      <c r="E676"/>
      <c r="F676"/>
      <c r="G676"/>
    </row>
    <row r="677" spans="1:7" ht="14.25">
      <c r="A677"/>
      <c r="B677"/>
      <c r="C677"/>
      <c r="D677"/>
      <c r="E677"/>
      <c r="F677"/>
      <c r="G677"/>
    </row>
    <row r="678" spans="1:7" ht="14.25">
      <c r="A678"/>
      <c r="B678"/>
      <c r="C678"/>
      <c r="D678"/>
      <c r="E678"/>
      <c r="F678"/>
      <c r="G678"/>
    </row>
    <row r="679" spans="1:7" ht="14.25">
      <c r="A679"/>
      <c r="B679"/>
      <c r="C679"/>
      <c r="D679"/>
      <c r="E679"/>
      <c r="F679"/>
      <c r="G679"/>
    </row>
    <row r="680" spans="1:7" ht="14.25">
      <c r="A680"/>
      <c r="B680"/>
      <c r="C680"/>
      <c r="D680"/>
      <c r="E680"/>
      <c r="F680"/>
      <c r="G680"/>
    </row>
    <row r="681" spans="1:7" ht="14.25">
      <c r="A681"/>
      <c r="B681"/>
      <c r="C681"/>
      <c r="D681"/>
      <c r="E681"/>
      <c r="F681"/>
      <c r="G681"/>
    </row>
    <row r="682" spans="1:7" ht="14.25">
      <c r="A682"/>
      <c r="B682"/>
      <c r="C682"/>
      <c r="D682"/>
      <c r="E682"/>
      <c r="F682"/>
      <c r="G682"/>
    </row>
    <row r="683" spans="1:7" ht="14.25">
      <c r="A683"/>
      <c r="B683"/>
      <c r="C683"/>
      <c r="D683"/>
      <c r="E683"/>
      <c r="F683"/>
      <c r="G683"/>
    </row>
    <row r="684" spans="1:7" ht="14.25">
      <c r="A684"/>
      <c r="B684"/>
      <c r="C684"/>
      <c r="D684"/>
      <c r="E684"/>
      <c r="F684"/>
      <c r="G684"/>
    </row>
    <row r="685" spans="1:7" ht="14.25">
      <c r="A685"/>
      <c r="B685"/>
      <c r="C685"/>
      <c r="D685"/>
      <c r="E685"/>
      <c r="F685"/>
      <c r="G685"/>
    </row>
    <row r="686" spans="1:7" ht="14.25">
      <c r="A686"/>
      <c r="B686"/>
      <c r="C686"/>
      <c r="D686"/>
      <c r="E686"/>
      <c r="F686"/>
      <c r="G686"/>
    </row>
    <row r="687" spans="1:7" ht="14.25">
      <c r="A687"/>
      <c r="B687"/>
      <c r="C687"/>
      <c r="D687"/>
      <c r="E687"/>
      <c r="F687"/>
      <c r="G687"/>
    </row>
    <row r="688" spans="1:7" ht="14.25">
      <c r="A688"/>
      <c r="B688"/>
      <c r="C688"/>
      <c r="D688"/>
      <c r="E688"/>
      <c r="F688"/>
      <c r="G688"/>
    </row>
    <row r="689" spans="1:7" ht="14.25">
      <c r="A689"/>
      <c r="B689"/>
      <c r="C689"/>
      <c r="D689"/>
      <c r="E689"/>
      <c r="F689"/>
      <c r="G689"/>
    </row>
    <row r="690" spans="1:7" ht="14.25">
      <c r="A690"/>
      <c r="B690"/>
      <c r="C690"/>
      <c r="D690"/>
      <c r="E690"/>
      <c r="F690"/>
      <c r="G690"/>
    </row>
    <row r="691" spans="1:7" ht="14.25">
      <c r="A691"/>
      <c r="B691"/>
      <c r="C691"/>
      <c r="D691"/>
      <c r="E691"/>
      <c r="F691"/>
      <c r="G691"/>
    </row>
    <row r="692" spans="1:7" ht="14.25">
      <c r="A692"/>
      <c r="B692"/>
      <c r="C692"/>
      <c r="D692"/>
      <c r="E692"/>
      <c r="F692"/>
      <c r="G692"/>
    </row>
    <row r="693" spans="1:7" ht="14.25">
      <c r="A693"/>
      <c r="B693"/>
      <c r="C693"/>
      <c r="D693"/>
      <c r="E693"/>
      <c r="F693"/>
      <c r="G693"/>
    </row>
    <row r="694" spans="1:7" ht="14.25">
      <c r="A694"/>
      <c r="B694"/>
      <c r="C694"/>
      <c r="D694"/>
      <c r="E694"/>
      <c r="F694"/>
      <c r="G694"/>
    </row>
    <row r="695" spans="1:7" ht="14.25">
      <c r="A695"/>
      <c r="B695"/>
      <c r="C695"/>
      <c r="D695"/>
      <c r="E695"/>
      <c r="F695"/>
      <c r="G695"/>
    </row>
    <row r="696" spans="1:7" ht="14.25">
      <c r="A696"/>
      <c r="B696"/>
      <c r="C696"/>
      <c r="D696"/>
      <c r="E696"/>
      <c r="F696"/>
      <c r="G696"/>
    </row>
    <row r="697" spans="1:7" ht="14.25">
      <c r="A697"/>
      <c r="B697"/>
      <c r="C697"/>
      <c r="D697"/>
      <c r="E697"/>
      <c r="F697"/>
      <c r="G697"/>
    </row>
    <row r="698" spans="1:7" ht="14.25">
      <c r="A698"/>
      <c r="B698"/>
      <c r="C698"/>
      <c r="D698"/>
      <c r="E698"/>
      <c r="F698"/>
      <c r="G698"/>
    </row>
    <row r="699" spans="1:7" ht="14.25">
      <c r="A699"/>
      <c r="B699"/>
      <c r="C699"/>
      <c r="D699"/>
      <c r="E699"/>
      <c r="F699"/>
      <c r="G699"/>
    </row>
    <row r="700" spans="1:7" ht="14.25">
      <c r="A700"/>
      <c r="B700"/>
      <c r="C700"/>
      <c r="D700"/>
      <c r="E700"/>
      <c r="F700"/>
      <c r="G700"/>
    </row>
    <row r="701" spans="1:7" ht="14.25">
      <c r="A701"/>
      <c r="B701"/>
      <c r="C701"/>
      <c r="D701"/>
      <c r="E701"/>
      <c r="F701"/>
      <c r="G701"/>
    </row>
    <row r="702" spans="1:7" ht="14.25">
      <c r="A702"/>
      <c r="B702"/>
      <c r="C702"/>
      <c r="D702"/>
      <c r="E702"/>
      <c r="F702"/>
      <c r="G702"/>
    </row>
    <row r="703" spans="1:7" ht="14.25">
      <c r="A703"/>
      <c r="B703"/>
      <c r="C703"/>
      <c r="D703"/>
      <c r="E703"/>
      <c r="F703"/>
      <c r="G703"/>
    </row>
    <row r="704" spans="1:7" ht="14.25">
      <c r="A704"/>
      <c r="B704"/>
      <c r="C704"/>
      <c r="D704"/>
      <c r="E704"/>
      <c r="F704"/>
      <c r="G704"/>
    </row>
    <row r="705" spans="1:7" ht="14.25">
      <c r="A705"/>
      <c r="B705"/>
      <c r="C705"/>
      <c r="D705"/>
      <c r="E705"/>
      <c r="F705"/>
      <c r="G705"/>
    </row>
    <row r="706" spans="1:7" ht="14.25">
      <c r="A706"/>
      <c r="B706"/>
      <c r="C706"/>
      <c r="D706"/>
      <c r="E706"/>
      <c r="F706"/>
      <c r="G706"/>
    </row>
    <row r="707" spans="1:7" ht="14.25">
      <c r="A707"/>
      <c r="B707"/>
      <c r="C707"/>
      <c r="D707"/>
      <c r="E707"/>
      <c r="F707"/>
      <c r="G707"/>
    </row>
    <row r="708" spans="1:7" ht="14.25">
      <c r="A708"/>
      <c r="B708"/>
      <c r="C708"/>
      <c r="D708"/>
      <c r="E708"/>
      <c r="F708"/>
      <c r="G708"/>
    </row>
    <row r="709" spans="1:7" ht="14.25">
      <c r="A709"/>
      <c r="B709"/>
      <c r="C709"/>
      <c r="D709"/>
      <c r="E709"/>
      <c r="F709"/>
      <c r="G709"/>
    </row>
    <row r="710" spans="1:7" ht="14.25">
      <c r="A710"/>
      <c r="B710"/>
      <c r="C710"/>
      <c r="D710"/>
      <c r="E710"/>
      <c r="F710"/>
      <c r="G710"/>
    </row>
    <row r="711" spans="1:7" ht="14.25">
      <c r="A711"/>
      <c r="B711"/>
      <c r="C711"/>
      <c r="D711"/>
      <c r="E711"/>
      <c r="F711"/>
      <c r="G711"/>
    </row>
    <row r="712" spans="1:7" ht="14.25">
      <c r="A712"/>
      <c r="B712"/>
      <c r="C712"/>
      <c r="D712"/>
      <c r="E712"/>
      <c r="F712"/>
      <c r="G712"/>
    </row>
    <row r="713" spans="1:7" ht="14.25">
      <c r="A713"/>
      <c r="B713"/>
      <c r="C713"/>
      <c r="D713"/>
      <c r="E713"/>
      <c r="F713"/>
      <c r="G713"/>
    </row>
    <row r="714" spans="1:7" ht="14.25">
      <c r="A714"/>
      <c r="B714"/>
      <c r="C714"/>
      <c r="D714"/>
      <c r="E714"/>
      <c r="F714"/>
      <c r="G714"/>
    </row>
    <row r="715" spans="1:7" ht="14.25">
      <c r="A715"/>
      <c r="B715"/>
      <c r="C715"/>
      <c r="D715"/>
      <c r="E715"/>
      <c r="F715"/>
      <c r="G715"/>
    </row>
    <row r="716" spans="1:7" ht="14.25">
      <c r="A716"/>
      <c r="B716"/>
      <c r="C716"/>
      <c r="D716"/>
      <c r="E716"/>
      <c r="F716"/>
      <c r="G716"/>
    </row>
    <row r="717" spans="1:7" ht="14.25">
      <c r="A717"/>
      <c r="B717"/>
      <c r="C717"/>
      <c r="D717"/>
      <c r="E717"/>
      <c r="F717"/>
      <c r="G717"/>
    </row>
    <row r="718" spans="1:7" ht="14.25">
      <c r="A718"/>
      <c r="B718"/>
      <c r="C718"/>
      <c r="D718"/>
      <c r="E718"/>
      <c r="F718"/>
      <c r="G718"/>
    </row>
    <row r="719" spans="1:7" ht="14.25">
      <c r="A719"/>
      <c r="B719"/>
      <c r="C719"/>
      <c r="D719"/>
      <c r="E719"/>
      <c r="F719"/>
      <c r="G719"/>
    </row>
    <row r="720" spans="1:7" ht="14.25">
      <c r="A720"/>
      <c r="B720"/>
      <c r="C720"/>
      <c r="D720"/>
      <c r="E720"/>
      <c r="F720"/>
      <c r="G720"/>
    </row>
    <row r="721" spans="1:7" ht="14.25">
      <c r="A721"/>
      <c r="B721"/>
      <c r="C721"/>
      <c r="D721"/>
      <c r="E721"/>
      <c r="F721"/>
      <c r="G721"/>
    </row>
    <row r="722" spans="1:7" ht="14.25">
      <c r="A722"/>
      <c r="B722"/>
      <c r="C722"/>
      <c r="D722"/>
      <c r="E722"/>
      <c r="F722"/>
      <c r="G722"/>
    </row>
    <row r="723" spans="1:7" ht="14.25">
      <c r="A723"/>
      <c r="B723"/>
      <c r="C723"/>
      <c r="D723"/>
      <c r="E723"/>
      <c r="F723"/>
      <c r="G723"/>
    </row>
    <row r="724" spans="1:7" ht="14.25">
      <c r="A724"/>
      <c r="B724"/>
      <c r="C724"/>
      <c r="D724"/>
      <c r="E724"/>
      <c r="F724"/>
      <c r="G724"/>
    </row>
    <row r="725" spans="1:7" ht="14.25">
      <c r="A725"/>
      <c r="B725"/>
      <c r="C725"/>
      <c r="D725"/>
      <c r="E725"/>
      <c r="F725"/>
      <c r="G725"/>
    </row>
    <row r="726" spans="1:7" ht="14.25">
      <c r="A726"/>
      <c r="B726"/>
      <c r="C726"/>
      <c r="D726"/>
      <c r="E726"/>
      <c r="F726"/>
      <c r="G726"/>
    </row>
    <row r="727" spans="1:7" ht="14.25">
      <c r="A727"/>
      <c r="B727"/>
      <c r="C727"/>
      <c r="D727"/>
      <c r="E727"/>
      <c r="F727"/>
      <c r="G727"/>
    </row>
    <row r="728" spans="1:7" ht="14.25">
      <c r="A728"/>
      <c r="B728"/>
      <c r="C728"/>
      <c r="D728"/>
      <c r="E728"/>
      <c r="F728"/>
      <c r="G728"/>
    </row>
    <row r="729" spans="1:7" ht="14.25">
      <c r="A729"/>
      <c r="B729"/>
      <c r="C729"/>
      <c r="D729"/>
      <c r="E729"/>
      <c r="F729"/>
      <c r="G729"/>
    </row>
    <row r="730" spans="1:7" ht="14.25">
      <c r="A730"/>
      <c r="B730"/>
      <c r="C730"/>
      <c r="D730"/>
      <c r="E730"/>
      <c r="F730"/>
      <c r="G730"/>
    </row>
    <row r="731" spans="1:7" ht="14.25">
      <c r="A731"/>
      <c r="B731"/>
      <c r="C731"/>
      <c r="D731"/>
      <c r="E731"/>
      <c r="F731"/>
      <c r="G731"/>
    </row>
    <row r="732" spans="1:7" ht="14.25">
      <c r="A732"/>
      <c r="B732"/>
      <c r="C732"/>
      <c r="D732"/>
      <c r="E732"/>
      <c r="F732"/>
      <c r="G732"/>
    </row>
    <row r="733" spans="1:7" ht="14.25">
      <c r="A733"/>
      <c r="B733"/>
      <c r="C733"/>
      <c r="D733"/>
      <c r="E733"/>
      <c r="F733"/>
      <c r="G733"/>
    </row>
    <row r="734" spans="1:7" ht="14.25">
      <c r="A734"/>
      <c r="B734"/>
      <c r="C734"/>
      <c r="D734"/>
      <c r="E734"/>
      <c r="F734"/>
      <c r="G734"/>
    </row>
    <row r="735" spans="1:7" ht="14.25">
      <c r="A735"/>
      <c r="B735"/>
      <c r="C735"/>
      <c r="D735"/>
      <c r="E735"/>
      <c r="F735"/>
      <c r="G735"/>
    </row>
    <row r="736" spans="1:7" ht="14.25">
      <c r="A736"/>
      <c r="B736"/>
      <c r="C736"/>
      <c r="D736"/>
      <c r="E736"/>
      <c r="F736"/>
      <c r="G736"/>
    </row>
    <row r="737" spans="1:7" ht="14.25">
      <c r="A737"/>
      <c r="B737"/>
      <c r="C737"/>
      <c r="D737"/>
      <c r="E737"/>
      <c r="F737"/>
      <c r="G737"/>
    </row>
    <row r="738" spans="1:7" ht="14.25">
      <c r="A738"/>
      <c r="B738"/>
      <c r="C738"/>
      <c r="D738"/>
      <c r="E738"/>
      <c r="F738"/>
      <c r="G738"/>
    </row>
    <row r="739" spans="1:7" ht="14.25">
      <c r="A739"/>
      <c r="B739"/>
      <c r="C739"/>
      <c r="D739"/>
      <c r="E739"/>
      <c r="F739"/>
      <c r="G739"/>
    </row>
    <row r="740" spans="1:7" ht="14.25">
      <c r="A740"/>
      <c r="B740"/>
      <c r="C740"/>
      <c r="D740"/>
      <c r="E740"/>
      <c r="F740"/>
      <c r="G740"/>
    </row>
    <row r="741" spans="1:7" ht="14.25">
      <c r="A741"/>
      <c r="B741"/>
      <c r="C741"/>
      <c r="D741"/>
      <c r="E741"/>
      <c r="F741"/>
      <c r="G741"/>
    </row>
    <row r="742" spans="1:7" ht="14.25">
      <c r="A742"/>
      <c r="B742"/>
      <c r="C742"/>
      <c r="D742"/>
      <c r="E742"/>
      <c r="F742"/>
      <c r="G742"/>
    </row>
    <row r="743" spans="1:7" ht="14.25">
      <c r="A743"/>
      <c r="B743"/>
      <c r="C743"/>
      <c r="D743"/>
      <c r="E743"/>
      <c r="F743"/>
      <c r="G743"/>
    </row>
    <row r="744" spans="1:7" ht="14.25">
      <c r="A744"/>
      <c r="B744"/>
      <c r="C744"/>
      <c r="D744"/>
      <c r="E744"/>
      <c r="F744"/>
      <c r="G744"/>
    </row>
    <row r="745" spans="1:7" ht="14.25">
      <c r="A745"/>
      <c r="B745"/>
      <c r="C745"/>
      <c r="D745"/>
      <c r="E745"/>
      <c r="F745"/>
      <c r="G745"/>
    </row>
    <row r="746" spans="1:7" ht="14.25">
      <c r="A746"/>
      <c r="B746"/>
      <c r="C746"/>
      <c r="D746"/>
      <c r="E746"/>
      <c r="F746"/>
      <c r="G746"/>
    </row>
    <row r="747" spans="1:7" ht="14.25">
      <c r="A747"/>
      <c r="B747"/>
      <c r="C747"/>
      <c r="D747"/>
      <c r="E747"/>
      <c r="F747"/>
      <c r="G747"/>
    </row>
    <row r="748" spans="1:7" ht="14.25">
      <c r="A748"/>
      <c r="B748"/>
      <c r="C748"/>
      <c r="D748"/>
      <c r="E748"/>
      <c r="F748"/>
      <c r="G748"/>
    </row>
    <row r="749" spans="1:7" ht="14.25">
      <c r="A749"/>
      <c r="B749"/>
      <c r="C749"/>
      <c r="D749"/>
      <c r="E749"/>
      <c r="F749"/>
      <c r="G749"/>
    </row>
    <row r="750" spans="1:7" ht="14.25">
      <c r="A750"/>
      <c r="B750"/>
      <c r="C750"/>
      <c r="D750"/>
      <c r="E750"/>
      <c r="F750"/>
      <c r="G750"/>
    </row>
    <row r="751" spans="1:7" ht="14.25">
      <c r="A751"/>
      <c r="B751"/>
      <c r="C751"/>
      <c r="D751"/>
      <c r="E751"/>
      <c r="F751"/>
      <c r="G751"/>
    </row>
    <row r="752" spans="1:7" ht="14.25">
      <c r="A752"/>
      <c r="B752"/>
      <c r="C752"/>
      <c r="D752"/>
      <c r="E752"/>
      <c r="F752"/>
      <c r="G752"/>
    </row>
    <row r="753" spans="1:7" ht="14.25">
      <c r="A753"/>
      <c r="B753"/>
      <c r="C753"/>
      <c r="D753"/>
      <c r="E753"/>
      <c r="F753"/>
      <c r="G753"/>
    </row>
    <row r="754" spans="1:7" ht="14.25">
      <c r="A754"/>
      <c r="B754"/>
      <c r="C754"/>
      <c r="D754"/>
      <c r="E754"/>
      <c r="F754"/>
      <c r="G754"/>
    </row>
    <row r="755" spans="1:7" ht="14.25">
      <c r="A755"/>
      <c r="B755"/>
      <c r="C755"/>
      <c r="D755"/>
      <c r="E755"/>
      <c r="F755"/>
      <c r="G755"/>
    </row>
    <row r="756" spans="1:7" ht="14.25">
      <c r="A756"/>
      <c r="B756"/>
      <c r="C756"/>
      <c r="D756"/>
      <c r="E756"/>
      <c r="F756"/>
      <c r="G756"/>
    </row>
    <row r="757" spans="1:7" ht="14.25">
      <c r="A757"/>
      <c r="B757"/>
      <c r="C757"/>
      <c r="D757"/>
      <c r="E757"/>
      <c r="F757"/>
      <c r="G757"/>
    </row>
    <row r="758" spans="1:7" ht="14.25">
      <c r="A758"/>
      <c r="B758"/>
      <c r="C758"/>
      <c r="D758"/>
      <c r="E758"/>
      <c r="F758"/>
      <c r="G758"/>
    </row>
    <row r="759" spans="1:7" ht="14.25">
      <c r="A759"/>
      <c r="B759"/>
      <c r="C759"/>
      <c r="D759"/>
      <c r="E759"/>
      <c r="F759"/>
      <c r="G759"/>
    </row>
    <row r="760" spans="1:7" ht="14.25">
      <c r="A760"/>
      <c r="B760"/>
      <c r="C760"/>
      <c r="D760"/>
      <c r="E760"/>
      <c r="F760"/>
      <c r="G760"/>
    </row>
    <row r="761" spans="1:7" ht="14.25">
      <c r="A761"/>
      <c r="B761"/>
      <c r="C761"/>
      <c r="D761"/>
      <c r="E761"/>
      <c r="F761"/>
      <c r="G761"/>
    </row>
    <row r="762" spans="1:7" ht="14.25">
      <c r="A762"/>
      <c r="B762"/>
      <c r="C762"/>
      <c r="D762"/>
      <c r="E762"/>
      <c r="F762"/>
      <c r="G762"/>
    </row>
    <row r="763" spans="1:7" ht="14.25">
      <c r="A763"/>
      <c r="B763"/>
      <c r="C763"/>
      <c r="D763"/>
      <c r="E763"/>
      <c r="F763"/>
      <c r="G763"/>
    </row>
    <row r="764" spans="1:7" ht="14.25">
      <c r="A764"/>
      <c r="B764"/>
      <c r="C764"/>
      <c r="D764"/>
      <c r="E764"/>
      <c r="F764"/>
      <c r="G764"/>
    </row>
    <row r="765" spans="1:7" ht="14.25">
      <c r="A765"/>
      <c r="B765"/>
      <c r="C765"/>
      <c r="D765"/>
      <c r="E765"/>
      <c r="F765"/>
      <c r="G765"/>
    </row>
    <row r="766" spans="1:7" ht="14.25">
      <c r="A766"/>
      <c r="B766"/>
      <c r="C766"/>
      <c r="D766"/>
      <c r="E766"/>
      <c r="F766"/>
      <c r="G766"/>
    </row>
    <row r="767" spans="1:7" ht="14.25">
      <c r="A767"/>
      <c r="B767"/>
      <c r="C767"/>
      <c r="D767"/>
      <c r="E767"/>
      <c r="F767"/>
      <c r="G767"/>
    </row>
    <row r="768" spans="1:7" ht="14.25">
      <c r="A768"/>
      <c r="B768"/>
      <c r="C768"/>
      <c r="D768"/>
      <c r="E768"/>
      <c r="F768"/>
      <c r="G768"/>
    </row>
    <row r="769" spans="1:7" ht="14.25">
      <c r="A769"/>
      <c r="B769"/>
      <c r="C769"/>
      <c r="D769"/>
      <c r="E769"/>
      <c r="F769"/>
      <c r="G769"/>
    </row>
    <row r="770" spans="1:7" ht="14.25">
      <c r="A770"/>
      <c r="B770"/>
      <c r="C770"/>
      <c r="D770"/>
      <c r="E770"/>
      <c r="F770"/>
      <c r="G770"/>
    </row>
    <row r="771" spans="1:7" ht="14.25">
      <c r="A771"/>
      <c r="B771"/>
      <c r="C771"/>
      <c r="D771"/>
      <c r="E771"/>
      <c r="F771"/>
      <c r="G771"/>
    </row>
    <row r="772" spans="1:7" ht="14.25">
      <c r="A772"/>
      <c r="B772"/>
      <c r="C772"/>
      <c r="D772"/>
      <c r="E772"/>
      <c r="F772"/>
      <c r="G772"/>
    </row>
    <row r="773" spans="1:7" ht="14.25">
      <c r="A773"/>
      <c r="B773"/>
      <c r="C773"/>
      <c r="D773"/>
      <c r="E773"/>
      <c r="F773"/>
      <c r="G773"/>
    </row>
    <row r="774" spans="1:7" ht="14.25">
      <c r="A774"/>
      <c r="B774"/>
      <c r="C774"/>
      <c r="D774"/>
      <c r="E774"/>
      <c r="F774"/>
      <c r="G774"/>
    </row>
    <row r="775" spans="1:7" ht="14.25">
      <c r="A775"/>
      <c r="B775"/>
      <c r="C775"/>
      <c r="D775"/>
      <c r="E775"/>
      <c r="F775"/>
      <c r="G775"/>
    </row>
    <row r="776" spans="1:7" ht="14.25">
      <c r="A776"/>
      <c r="B776"/>
      <c r="C776"/>
      <c r="D776"/>
      <c r="E776"/>
      <c r="F776"/>
      <c r="G776"/>
    </row>
    <row r="777" spans="1:7" ht="14.25">
      <c r="A777"/>
      <c r="B777"/>
      <c r="C777"/>
      <c r="D777"/>
      <c r="E777"/>
      <c r="F777"/>
      <c r="G777"/>
    </row>
    <row r="778" spans="1:7" ht="14.25">
      <c r="A778"/>
      <c r="B778"/>
      <c r="C778"/>
      <c r="D778"/>
      <c r="E778"/>
      <c r="F778"/>
      <c r="G778"/>
    </row>
    <row r="779" spans="1:7" ht="14.25">
      <c r="A779"/>
      <c r="B779"/>
      <c r="C779"/>
      <c r="D779"/>
      <c r="E779"/>
      <c r="F779"/>
      <c r="G779"/>
    </row>
    <row r="780" spans="1:7" ht="14.25">
      <c r="A780"/>
      <c r="B780"/>
      <c r="C780"/>
      <c r="D780"/>
      <c r="E780"/>
      <c r="F780"/>
      <c r="G780"/>
    </row>
    <row r="781" spans="1:7" ht="14.25">
      <c r="A781"/>
      <c r="B781"/>
      <c r="C781"/>
      <c r="D781"/>
      <c r="E781"/>
      <c r="F781"/>
      <c r="G781"/>
    </row>
    <row r="782" spans="1:7" ht="14.25">
      <c r="A782"/>
      <c r="B782"/>
      <c r="C782"/>
      <c r="D782"/>
      <c r="E782"/>
      <c r="F782"/>
      <c r="G782"/>
    </row>
    <row r="783" spans="1:7" ht="14.25">
      <c r="A783"/>
      <c r="B783"/>
      <c r="C783"/>
      <c r="D783"/>
      <c r="E783"/>
      <c r="F783"/>
      <c r="G783"/>
    </row>
    <row r="784" spans="1:7" ht="14.25">
      <c r="A784"/>
      <c r="B784"/>
      <c r="C784"/>
      <c r="D784"/>
      <c r="E784"/>
      <c r="F784"/>
      <c r="G784"/>
    </row>
    <row r="785" spans="1:7" ht="14.25">
      <c r="A785"/>
      <c r="B785"/>
      <c r="C785"/>
      <c r="D785"/>
      <c r="E785"/>
      <c r="F785"/>
      <c r="G785"/>
    </row>
    <row r="786" spans="1:7" ht="14.25">
      <c r="A786"/>
      <c r="B786"/>
      <c r="C786"/>
      <c r="D786"/>
      <c r="E786"/>
      <c r="F786"/>
      <c r="G786"/>
    </row>
    <row r="787" spans="1:7" ht="14.25">
      <c r="A787"/>
      <c r="B787"/>
      <c r="C787"/>
      <c r="D787"/>
      <c r="E787"/>
      <c r="F787"/>
      <c r="G787"/>
    </row>
    <row r="788" spans="1:7" ht="14.25">
      <c r="A788"/>
      <c r="B788"/>
      <c r="C788"/>
      <c r="D788"/>
      <c r="E788"/>
      <c r="F788"/>
      <c r="G788"/>
    </row>
    <row r="789" spans="1:7" ht="14.25">
      <c r="A789"/>
      <c r="B789"/>
      <c r="C789"/>
      <c r="D789"/>
      <c r="E789"/>
      <c r="F789"/>
      <c r="G789"/>
    </row>
    <row r="790" spans="1:7" ht="14.25">
      <c r="A790"/>
      <c r="B790"/>
      <c r="C790"/>
      <c r="D790"/>
      <c r="E790"/>
      <c r="F790"/>
      <c r="G790"/>
    </row>
    <row r="791" spans="1:7" ht="14.25">
      <c r="A791"/>
      <c r="B791"/>
      <c r="C791"/>
      <c r="D791"/>
      <c r="E791"/>
      <c r="F791"/>
      <c r="G791"/>
    </row>
    <row r="792" spans="1:7" ht="14.25">
      <c r="A792"/>
      <c r="B792"/>
      <c r="C792"/>
      <c r="D792"/>
      <c r="E792"/>
      <c r="F792"/>
      <c r="G792"/>
    </row>
    <row r="793" spans="1:7" ht="14.25">
      <c r="A793"/>
      <c r="B793"/>
      <c r="C793"/>
      <c r="D793"/>
      <c r="E793"/>
      <c r="F793"/>
      <c r="G793"/>
    </row>
    <row r="794" spans="1:7" ht="14.25">
      <c r="A794"/>
      <c r="B794"/>
      <c r="C794"/>
      <c r="D794"/>
      <c r="E794"/>
      <c r="F794"/>
      <c r="G794"/>
    </row>
    <row r="795" spans="1:7" ht="14.25">
      <c r="A795"/>
      <c r="B795"/>
      <c r="C795"/>
      <c r="D795"/>
      <c r="E795"/>
      <c r="F795"/>
      <c r="G795"/>
    </row>
    <row r="796" spans="1:7" ht="14.25">
      <c r="A796"/>
      <c r="B796"/>
      <c r="C796"/>
      <c r="D796"/>
      <c r="E796"/>
      <c r="F796"/>
      <c r="G796"/>
    </row>
    <row r="797" spans="1:7" ht="14.25">
      <c r="A797"/>
      <c r="B797"/>
      <c r="C797"/>
      <c r="D797"/>
      <c r="E797"/>
      <c r="F797"/>
      <c r="G797"/>
    </row>
    <row r="798" spans="1:7" ht="14.25">
      <c r="A798"/>
      <c r="B798"/>
      <c r="C798"/>
      <c r="D798"/>
      <c r="E798"/>
      <c r="F798"/>
      <c r="G798"/>
    </row>
    <row r="799" spans="1:7" ht="14.25">
      <c r="A799"/>
      <c r="B799"/>
      <c r="C799"/>
      <c r="D799"/>
      <c r="E799"/>
      <c r="F799"/>
      <c r="G799"/>
    </row>
    <row r="800" spans="1:7" ht="14.25">
      <c r="A800"/>
      <c r="B800"/>
      <c r="C800"/>
      <c r="D800"/>
      <c r="E800"/>
      <c r="F800"/>
      <c r="G800"/>
    </row>
    <row r="801" spans="1:7" ht="14.25">
      <c r="A801"/>
      <c r="B801"/>
      <c r="C801"/>
      <c r="D801"/>
      <c r="E801"/>
      <c r="F801"/>
      <c r="G801"/>
    </row>
    <row r="802" spans="1:7" ht="14.25">
      <c r="A802"/>
      <c r="B802"/>
      <c r="C802"/>
      <c r="D802"/>
      <c r="E802"/>
      <c r="F802"/>
      <c r="G802"/>
    </row>
    <row r="803" spans="1:7" ht="14.25">
      <c r="A803"/>
      <c r="B803"/>
      <c r="C803"/>
      <c r="D803"/>
      <c r="E803"/>
      <c r="F803"/>
      <c r="G803"/>
    </row>
    <row r="804" spans="1:7" ht="14.25">
      <c r="A804"/>
      <c r="B804"/>
      <c r="C804"/>
      <c r="D804"/>
      <c r="E804"/>
      <c r="F804"/>
      <c r="G804"/>
    </row>
    <row r="805" spans="1:7" ht="14.25">
      <c r="A805"/>
      <c r="B805"/>
      <c r="C805"/>
      <c r="D805"/>
      <c r="E805"/>
      <c r="F805"/>
      <c r="G805"/>
    </row>
    <row r="806" spans="1:7" ht="14.25">
      <c r="A806"/>
      <c r="B806"/>
      <c r="C806"/>
      <c r="D806"/>
      <c r="E806"/>
      <c r="F806"/>
      <c r="G806"/>
    </row>
    <row r="807" spans="1:7" ht="14.25">
      <c r="A807"/>
      <c r="B807"/>
      <c r="C807"/>
      <c r="D807"/>
      <c r="E807"/>
      <c r="F807"/>
      <c r="G807"/>
    </row>
    <row r="808" spans="1:7" ht="14.25">
      <c r="A808"/>
      <c r="B808"/>
      <c r="C808"/>
      <c r="D808"/>
      <c r="E808"/>
      <c r="F808"/>
      <c r="G808"/>
    </row>
    <row r="809" spans="1:7" ht="14.25">
      <c r="A809"/>
      <c r="B809"/>
      <c r="C809"/>
      <c r="D809"/>
      <c r="E809"/>
      <c r="F809"/>
      <c r="G809"/>
    </row>
    <row r="810" spans="1:7" ht="14.25">
      <c r="A810"/>
      <c r="B810"/>
      <c r="C810"/>
      <c r="D810"/>
      <c r="E810"/>
      <c r="F810"/>
      <c r="G810"/>
    </row>
    <row r="811" spans="1:7" ht="14.25">
      <c r="A811"/>
      <c r="B811"/>
      <c r="C811"/>
      <c r="D811"/>
      <c r="E811"/>
      <c r="F811"/>
      <c r="G811"/>
    </row>
    <row r="812" spans="1:7" ht="14.25">
      <c r="A812"/>
      <c r="B812"/>
      <c r="C812"/>
      <c r="D812"/>
      <c r="E812"/>
      <c r="F812"/>
      <c r="G812"/>
    </row>
    <row r="813" spans="1:7" ht="14.25">
      <c r="A813"/>
      <c r="B813"/>
      <c r="C813"/>
      <c r="D813"/>
      <c r="E813"/>
      <c r="F813"/>
      <c r="G813"/>
    </row>
    <row r="814" spans="1:7" ht="14.25">
      <c r="A814"/>
      <c r="B814"/>
      <c r="C814"/>
      <c r="D814"/>
      <c r="E814"/>
      <c r="F814"/>
      <c r="G814"/>
    </row>
    <row r="815" spans="1:7" ht="14.25">
      <c r="A815"/>
      <c r="B815"/>
      <c r="C815"/>
      <c r="D815"/>
      <c r="E815"/>
      <c r="F815"/>
      <c r="G815"/>
    </row>
    <row r="816" spans="1:7" ht="14.25">
      <c r="A816"/>
      <c r="B816"/>
      <c r="C816"/>
      <c r="D816"/>
      <c r="E816"/>
      <c r="F816"/>
      <c r="G816"/>
    </row>
    <row r="817" spans="1:7" ht="14.25">
      <c r="A817"/>
      <c r="B817"/>
      <c r="C817"/>
      <c r="D817"/>
      <c r="E817"/>
      <c r="F817"/>
      <c r="G817"/>
    </row>
    <row r="818" spans="1:7" ht="14.25">
      <c r="A818"/>
      <c r="B818"/>
      <c r="C818"/>
      <c r="D818"/>
      <c r="E818"/>
      <c r="F818"/>
      <c r="G818"/>
    </row>
    <row r="819" spans="1:7" ht="14.25">
      <c r="A819"/>
      <c r="B819"/>
      <c r="C819"/>
      <c r="D819"/>
      <c r="E819"/>
      <c r="F819"/>
      <c r="G819"/>
    </row>
    <row r="820" spans="1:7" ht="14.25">
      <c r="A820"/>
      <c r="B820"/>
      <c r="C820"/>
      <c r="D820"/>
      <c r="E820"/>
      <c r="F820"/>
      <c r="G820"/>
    </row>
    <row r="821" spans="1:7" ht="14.25">
      <c r="A821"/>
      <c r="B821"/>
      <c r="C821"/>
      <c r="D821"/>
      <c r="E821"/>
      <c r="F821"/>
      <c r="G821"/>
    </row>
    <row r="822" spans="1:7" ht="14.25">
      <c r="A822"/>
      <c r="B822"/>
      <c r="C822"/>
      <c r="D822"/>
      <c r="E822"/>
      <c r="F822"/>
      <c r="G822"/>
    </row>
    <row r="823" spans="1:7" ht="14.25">
      <c r="A823"/>
      <c r="B823"/>
      <c r="C823"/>
      <c r="D823"/>
      <c r="E823"/>
      <c r="F823"/>
      <c r="G823"/>
    </row>
    <row r="824" spans="1:7" ht="14.25">
      <c r="A824"/>
      <c r="B824"/>
      <c r="C824"/>
      <c r="D824"/>
      <c r="E824"/>
      <c r="F824"/>
      <c r="G824"/>
    </row>
    <row r="825" spans="1:7" ht="14.25">
      <c r="A825"/>
      <c r="B825"/>
      <c r="C825"/>
      <c r="D825"/>
      <c r="E825"/>
      <c r="F825"/>
      <c r="G825"/>
    </row>
    <row r="826" spans="1:7" ht="14.25">
      <c r="A826"/>
      <c r="B826"/>
      <c r="C826"/>
      <c r="D826"/>
      <c r="E826"/>
      <c r="F826"/>
      <c r="G826"/>
    </row>
    <row r="827" spans="1:7" ht="14.25">
      <c r="A827"/>
      <c r="B827"/>
      <c r="C827"/>
      <c r="D827"/>
      <c r="E827"/>
      <c r="F827"/>
      <c r="G827"/>
    </row>
    <row r="828" spans="1:7" ht="14.25">
      <c r="A828"/>
      <c r="B828"/>
      <c r="C828"/>
      <c r="D828"/>
      <c r="E828"/>
      <c r="F828"/>
      <c r="G828"/>
    </row>
    <row r="829" spans="1:7" ht="14.25">
      <c r="A829"/>
      <c r="B829"/>
      <c r="C829"/>
      <c r="D829"/>
      <c r="E829"/>
      <c r="F829"/>
      <c r="G829"/>
    </row>
    <row r="830" spans="1:7" ht="14.25">
      <c r="A830"/>
      <c r="B830"/>
      <c r="C830"/>
      <c r="D830"/>
      <c r="E830"/>
    </row>
    <row r="831" spans="1:7" ht="14.25">
      <c r="A831"/>
      <c r="B831"/>
      <c r="C831"/>
      <c r="D831"/>
      <c r="E831"/>
    </row>
    <row r="832" spans="1:7" ht="14.25">
      <c r="A832"/>
      <c r="B832"/>
      <c r="C832"/>
      <c r="D832"/>
      <c r="E832"/>
    </row>
    <row r="833" spans="1:5" ht="14.25">
      <c r="A833"/>
      <c r="B833"/>
      <c r="C833"/>
      <c r="D833"/>
      <c r="E833"/>
    </row>
    <row r="834" spans="1:5" ht="14.25">
      <c r="A834"/>
      <c r="B834"/>
      <c r="C834"/>
      <c r="D834"/>
      <c r="E834"/>
    </row>
    <row r="835" spans="1:5" ht="14.25">
      <c r="A835"/>
      <c r="B835"/>
      <c r="C835"/>
      <c r="D835"/>
      <c r="E835"/>
    </row>
    <row r="836" spans="1:5" ht="14.25">
      <c r="A836"/>
      <c r="B836"/>
      <c r="C836"/>
      <c r="D836"/>
      <c r="E836"/>
    </row>
    <row r="837" spans="1:5" ht="14.25">
      <c r="A837"/>
      <c r="B837"/>
      <c r="C837"/>
      <c r="D837"/>
      <c r="E837"/>
    </row>
    <row r="838" spans="1:5" ht="14.25">
      <c r="A838"/>
      <c r="B838"/>
      <c r="C838"/>
      <c r="D838"/>
      <c r="E838"/>
    </row>
    <row r="839" spans="1:5" ht="14.25">
      <c r="A839"/>
      <c r="B839"/>
      <c r="C839"/>
      <c r="D839"/>
      <c r="E839"/>
    </row>
    <row r="840" spans="1:5" ht="14.25">
      <c r="A840"/>
      <c r="B840"/>
      <c r="C840"/>
      <c r="D840"/>
      <c r="E840"/>
    </row>
    <row r="841" spans="1:5" ht="14.25">
      <c r="A841"/>
      <c r="B841"/>
      <c r="C841"/>
      <c r="D841"/>
      <c r="E841"/>
    </row>
    <row r="842" spans="1:5" ht="14.25">
      <c r="A842"/>
      <c r="B842"/>
      <c r="C842"/>
      <c r="D842"/>
      <c r="E842"/>
    </row>
    <row r="843" spans="1:5" ht="14.25">
      <c r="A843"/>
      <c r="B843"/>
      <c r="C843"/>
      <c r="D843"/>
      <c r="E843"/>
    </row>
    <row r="844" spans="1:5" ht="14.25">
      <c r="A844"/>
      <c r="B844"/>
      <c r="C844"/>
      <c r="D844"/>
      <c r="E844"/>
    </row>
    <row r="845" spans="1:5" ht="14.25">
      <c r="A845"/>
      <c r="B845"/>
      <c r="C845"/>
      <c r="D845"/>
      <c r="E845"/>
    </row>
    <row r="846" spans="1:5" ht="14.25">
      <c r="A846"/>
      <c r="B846"/>
      <c r="C846"/>
      <c r="D846"/>
      <c r="E846"/>
    </row>
    <row r="847" spans="1:5" ht="14.25">
      <c r="A847"/>
      <c r="B847"/>
      <c r="C847"/>
      <c r="D847"/>
      <c r="E847"/>
    </row>
    <row r="848" spans="1:5" ht="14.25">
      <c r="A848"/>
      <c r="B848"/>
      <c r="C848"/>
      <c r="D848"/>
      <c r="E848"/>
    </row>
    <row r="849" spans="1:5" ht="14.25">
      <c r="A849"/>
      <c r="B849"/>
      <c r="C849"/>
      <c r="D849"/>
      <c r="E849"/>
    </row>
    <row r="850" spans="1:5" ht="14.25">
      <c r="A850"/>
      <c r="B850"/>
      <c r="C850"/>
      <c r="D850"/>
      <c r="E850"/>
    </row>
    <row r="851" spans="1:5" ht="14.25">
      <c r="A851"/>
      <c r="B851"/>
      <c r="C851"/>
      <c r="D851"/>
      <c r="E851"/>
    </row>
    <row r="852" spans="1:5" ht="14.25">
      <c r="A852"/>
      <c r="B852"/>
      <c r="C852"/>
      <c r="D852"/>
      <c r="E852"/>
    </row>
    <row r="853" spans="1:5" ht="14.25">
      <c r="A853"/>
      <c r="B853"/>
      <c r="C853"/>
      <c r="D853"/>
      <c r="E853"/>
    </row>
    <row r="854" spans="1:5" ht="14.25">
      <c r="A854"/>
      <c r="B854"/>
      <c r="C854"/>
      <c r="D854"/>
      <c r="E854"/>
    </row>
    <row r="855" spans="1:5" ht="14.25">
      <c r="A855"/>
      <c r="B855"/>
      <c r="C855"/>
      <c r="D855"/>
      <c r="E855"/>
    </row>
    <row r="856" spans="1:5" ht="14.25">
      <c r="A856"/>
      <c r="B856"/>
      <c r="C856"/>
      <c r="D856"/>
      <c r="E856"/>
    </row>
    <row r="857" spans="1:5" ht="14.25">
      <c r="A857"/>
      <c r="B857"/>
      <c r="C857"/>
      <c r="D857"/>
      <c r="E857"/>
    </row>
    <row r="858" spans="1:5" ht="14.25">
      <c r="A858"/>
      <c r="B858"/>
      <c r="C858"/>
      <c r="D858"/>
      <c r="E858"/>
    </row>
    <row r="859" spans="1:5" ht="14.25">
      <c r="A859"/>
      <c r="B859"/>
      <c r="C859"/>
      <c r="D859"/>
      <c r="E859"/>
    </row>
    <row r="860" spans="1:5" ht="14.25">
      <c r="A860"/>
      <c r="B860"/>
      <c r="C860"/>
      <c r="D860"/>
      <c r="E860"/>
    </row>
    <row r="861" spans="1:5" ht="14.25">
      <c r="A861"/>
      <c r="B861"/>
      <c r="C861"/>
      <c r="D861"/>
      <c r="E861"/>
    </row>
    <row r="862" spans="1:5" ht="14.25">
      <c r="A862"/>
      <c r="B862"/>
      <c r="C862"/>
      <c r="D862"/>
      <c r="E862"/>
    </row>
    <row r="863" spans="1:5" ht="14.25">
      <c r="A863"/>
      <c r="B863"/>
      <c r="C863"/>
      <c r="D863"/>
      <c r="E863"/>
    </row>
    <row r="864" spans="1:5" ht="14.25">
      <c r="A864"/>
      <c r="B864"/>
      <c r="C864"/>
      <c r="D864"/>
      <c r="E864"/>
    </row>
    <row r="865" spans="1:5" ht="14.25">
      <c r="A865"/>
      <c r="B865"/>
      <c r="C865"/>
      <c r="D865"/>
      <c r="E865"/>
    </row>
    <row r="866" spans="1:5" ht="14.25">
      <c r="A866"/>
      <c r="B866"/>
      <c r="C866"/>
      <c r="D866"/>
      <c r="E866"/>
    </row>
    <row r="867" spans="1:5" ht="14.25">
      <c r="A867"/>
      <c r="B867"/>
      <c r="C867"/>
      <c r="D867"/>
      <c r="E867"/>
    </row>
    <row r="868" spans="1:5" ht="14.25">
      <c r="A868"/>
      <c r="B868"/>
      <c r="C868"/>
      <c r="D868"/>
      <c r="E868"/>
    </row>
    <row r="869" spans="1:5" ht="14.25">
      <c r="A869"/>
      <c r="B869"/>
      <c r="C869"/>
      <c r="D869"/>
      <c r="E869"/>
    </row>
    <row r="870" spans="1:5" ht="14.25">
      <c r="A870"/>
      <c r="B870"/>
      <c r="C870"/>
      <c r="D870"/>
      <c r="E870"/>
    </row>
    <row r="871" spans="1:5" ht="14.25">
      <c r="A871"/>
      <c r="B871"/>
      <c r="C871"/>
      <c r="D871"/>
      <c r="E871"/>
    </row>
    <row r="872" spans="1:5" ht="14.25">
      <c r="A872"/>
      <c r="B872"/>
      <c r="C872"/>
      <c r="D872"/>
      <c r="E872"/>
    </row>
    <row r="873" spans="1:5" ht="14.25">
      <c r="A873"/>
      <c r="B873"/>
      <c r="C873"/>
      <c r="D873"/>
      <c r="E873"/>
    </row>
    <row r="874" spans="1:5" ht="14.25">
      <c r="A874"/>
      <c r="B874"/>
      <c r="C874"/>
      <c r="D874"/>
      <c r="E874"/>
    </row>
    <row r="875" spans="1:5" ht="14.25">
      <c r="A875"/>
      <c r="B875"/>
      <c r="C875"/>
      <c r="D875"/>
      <c r="E875"/>
    </row>
    <row r="876" spans="1:5" ht="14.25">
      <c r="A876"/>
      <c r="B876"/>
      <c r="C876"/>
      <c r="D876"/>
      <c r="E876"/>
    </row>
    <row r="877" spans="1:5" ht="14.25">
      <c r="A877"/>
      <c r="B877"/>
      <c r="C877"/>
      <c r="D877"/>
      <c r="E877"/>
    </row>
    <row r="878" spans="1:5" ht="14.25">
      <c r="A878"/>
      <c r="B878"/>
      <c r="C878"/>
      <c r="D878"/>
      <c r="E878"/>
    </row>
    <row r="879" spans="1:5" ht="14.25">
      <c r="A879"/>
      <c r="B879"/>
      <c r="C879"/>
      <c r="D879"/>
      <c r="E879"/>
    </row>
    <row r="880" spans="1:5" ht="14.25">
      <c r="A880"/>
      <c r="B880"/>
      <c r="C880"/>
      <c r="D880"/>
      <c r="E880"/>
    </row>
    <row r="881" spans="1:5" ht="14.25">
      <c r="A881"/>
      <c r="B881"/>
      <c r="C881"/>
      <c r="D881"/>
      <c r="E881"/>
    </row>
    <row r="882" spans="1:5" ht="14.25">
      <c r="A882"/>
      <c r="B882"/>
      <c r="C882"/>
      <c r="D882"/>
      <c r="E882"/>
    </row>
    <row r="883" spans="1:5" ht="14.25">
      <c r="A883"/>
      <c r="B883"/>
      <c r="C883"/>
      <c r="D883"/>
      <c r="E883"/>
    </row>
    <row r="884" spans="1:5" ht="14.25">
      <c r="A884"/>
      <c r="B884"/>
      <c r="C884"/>
      <c r="D884"/>
      <c r="E884"/>
    </row>
    <row r="885" spans="1:5" ht="14.25">
      <c r="A885"/>
      <c r="B885"/>
      <c r="C885"/>
      <c r="D885"/>
      <c r="E885"/>
    </row>
    <row r="886" spans="1:5" ht="14.25">
      <c r="A886"/>
      <c r="B886"/>
      <c r="C886"/>
      <c r="D886"/>
      <c r="E886"/>
    </row>
    <row r="887" spans="1:5" ht="14.25">
      <c r="A887"/>
      <c r="B887"/>
      <c r="C887"/>
      <c r="D887"/>
      <c r="E887"/>
    </row>
    <row r="888" spans="1:5" ht="14.25">
      <c r="A888"/>
      <c r="B888"/>
      <c r="C888"/>
      <c r="D888"/>
      <c r="E888"/>
    </row>
    <row r="889" spans="1:5" ht="14.25">
      <c r="A889"/>
      <c r="B889"/>
      <c r="C889"/>
      <c r="D889"/>
      <c r="E889"/>
    </row>
    <row r="890" spans="1:5" ht="14.25">
      <c r="A890"/>
      <c r="B890"/>
      <c r="C890"/>
      <c r="D890"/>
      <c r="E890"/>
    </row>
    <row r="891" spans="1:5" ht="14.25">
      <c r="A891"/>
      <c r="B891"/>
      <c r="C891"/>
      <c r="D891"/>
      <c r="E891"/>
    </row>
    <row r="892" spans="1:5" ht="14.25">
      <c r="A892"/>
      <c r="B892"/>
      <c r="C892"/>
      <c r="D892"/>
      <c r="E892"/>
    </row>
    <row r="893" spans="1:5" ht="14.25">
      <c r="A893"/>
      <c r="B893"/>
      <c r="C893"/>
      <c r="D893"/>
      <c r="E893"/>
    </row>
    <row r="894" spans="1:5" ht="14.25">
      <c r="A894"/>
      <c r="B894"/>
      <c r="C894"/>
      <c r="D894"/>
      <c r="E894"/>
    </row>
    <row r="895" spans="1:5" ht="14.25">
      <c r="A895"/>
      <c r="B895"/>
      <c r="C895"/>
      <c r="D895"/>
      <c r="E895"/>
    </row>
    <row r="896" spans="1:5" ht="14.25">
      <c r="A896"/>
      <c r="B896"/>
      <c r="C896"/>
      <c r="D896"/>
      <c r="E896"/>
    </row>
    <row r="897" spans="1:5" ht="14.25">
      <c r="A897"/>
      <c r="B897"/>
      <c r="C897"/>
      <c r="D897"/>
      <c r="E897"/>
    </row>
    <row r="898" spans="1:5" ht="14.25">
      <c r="A898"/>
      <c r="B898"/>
      <c r="C898"/>
      <c r="D898"/>
      <c r="E898"/>
    </row>
    <row r="899" spans="1:5" ht="14.25">
      <c r="A899"/>
      <c r="B899"/>
      <c r="C899"/>
      <c r="D899"/>
      <c r="E899"/>
    </row>
    <row r="900" spans="1:5" ht="14.25">
      <c r="A900"/>
      <c r="B900"/>
      <c r="C900"/>
      <c r="D900"/>
      <c r="E900"/>
    </row>
    <row r="901" spans="1:5" ht="14.25">
      <c r="A901"/>
      <c r="B901"/>
      <c r="C901"/>
      <c r="D901"/>
      <c r="E901"/>
    </row>
    <row r="902" spans="1:5" ht="14.25">
      <c r="A902"/>
      <c r="B902"/>
      <c r="C902"/>
      <c r="D902"/>
      <c r="E902"/>
    </row>
    <row r="903" spans="1:5" ht="14.25">
      <c r="A903"/>
      <c r="B903"/>
      <c r="C903"/>
      <c r="D903"/>
      <c r="E903"/>
    </row>
    <row r="904" spans="1:5" ht="14.25">
      <c r="A904"/>
      <c r="B904"/>
      <c r="C904"/>
      <c r="D904"/>
      <c r="E904"/>
    </row>
    <row r="905" spans="1:5" ht="14.25">
      <c r="A905"/>
      <c r="B905"/>
      <c r="C905"/>
      <c r="D905"/>
      <c r="E905"/>
    </row>
    <row r="906" spans="1:5" ht="14.25">
      <c r="A906"/>
      <c r="B906"/>
      <c r="C906"/>
      <c r="D906"/>
      <c r="E906"/>
    </row>
    <row r="907" spans="1:5" ht="14.25">
      <c r="A907"/>
      <c r="B907"/>
      <c r="C907"/>
      <c r="D907"/>
      <c r="E907"/>
    </row>
    <row r="908" spans="1:5" ht="14.25">
      <c r="A908"/>
      <c r="B908"/>
      <c r="C908"/>
      <c r="D908"/>
      <c r="E908"/>
    </row>
    <row r="909" spans="1:5" ht="14.25">
      <c r="A909"/>
      <c r="B909"/>
      <c r="C909"/>
      <c r="D909"/>
      <c r="E909"/>
    </row>
    <row r="910" spans="1:5" ht="14.25">
      <c r="A910"/>
      <c r="B910"/>
      <c r="C910"/>
      <c r="D910"/>
      <c r="E910"/>
    </row>
    <row r="911" spans="1:5" ht="14.25">
      <c r="A911"/>
      <c r="B911"/>
      <c r="C911"/>
      <c r="D911"/>
      <c r="E911"/>
    </row>
    <row r="912" spans="1:5" ht="14.25">
      <c r="A912"/>
      <c r="B912"/>
      <c r="C912"/>
      <c r="D912"/>
      <c r="E912"/>
    </row>
    <row r="913" spans="1:5" ht="14.25">
      <c r="A913"/>
      <c r="B913"/>
      <c r="C913"/>
      <c r="D913"/>
      <c r="E913"/>
    </row>
    <row r="914" spans="1:5" ht="14.25">
      <c r="A914"/>
      <c r="B914"/>
      <c r="C914"/>
      <c r="D914"/>
      <c r="E914"/>
    </row>
    <row r="915" spans="1:5" ht="14.25">
      <c r="A915"/>
      <c r="B915"/>
      <c r="C915"/>
      <c r="D915"/>
      <c r="E915"/>
    </row>
    <row r="916" spans="1:5" ht="14.25">
      <c r="A916"/>
      <c r="B916"/>
      <c r="C916"/>
      <c r="D916"/>
      <c r="E916"/>
    </row>
    <row r="917" spans="1:5" ht="14.25">
      <c r="A917"/>
      <c r="B917"/>
      <c r="C917"/>
      <c r="D917"/>
      <c r="E917"/>
    </row>
    <row r="918" spans="1:5" ht="14.25">
      <c r="A918"/>
      <c r="B918"/>
      <c r="C918"/>
      <c r="D918"/>
      <c r="E918"/>
    </row>
    <row r="919" spans="1:5" ht="14.25">
      <c r="A919"/>
      <c r="B919"/>
      <c r="C919"/>
      <c r="D919"/>
      <c r="E919"/>
    </row>
    <row r="920" spans="1:5" ht="14.25">
      <c r="A920"/>
      <c r="B920"/>
      <c r="C920"/>
      <c r="D920"/>
      <c r="E920"/>
    </row>
    <row r="921" spans="1:5" ht="14.25">
      <c r="A921"/>
      <c r="B921"/>
      <c r="C921"/>
      <c r="D921"/>
      <c r="E921"/>
    </row>
    <row r="922" spans="1:5" ht="14.25">
      <c r="A922"/>
      <c r="B922"/>
      <c r="C922"/>
      <c r="D922"/>
      <c r="E922"/>
    </row>
    <row r="923" spans="1:5" ht="14.25">
      <c r="A923"/>
      <c r="B923"/>
      <c r="C923"/>
      <c r="D923"/>
      <c r="E923"/>
    </row>
    <row r="924" spans="1:5" ht="14.25">
      <c r="A924"/>
      <c r="B924"/>
      <c r="C924"/>
      <c r="D924"/>
      <c r="E924"/>
    </row>
    <row r="925" spans="1:5" ht="14.25">
      <c r="A925"/>
      <c r="B925"/>
      <c r="C925"/>
      <c r="D925"/>
      <c r="E925"/>
    </row>
    <row r="926" spans="1:5" ht="14.25">
      <c r="A926"/>
      <c r="B926"/>
      <c r="C926"/>
      <c r="D926"/>
      <c r="E926"/>
    </row>
    <row r="927" spans="1:5" ht="14.25">
      <c r="A927"/>
      <c r="B927"/>
      <c r="C927"/>
      <c r="D927"/>
      <c r="E927"/>
    </row>
    <row r="928" spans="1:5" ht="14.25">
      <c r="A928"/>
      <c r="B928"/>
      <c r="C928"/>
      <c r="D928"/>
      <c r="E928"/>
    </row>
    <row r="929" spans="1:5" ht="14.25">
      <c r="A929"/>
      <c r="B929"/>
      <c r="C929"/>
      <c r="D929"/>
      <c r="E929"/>
    </row>
    <row r="930" spans="1:5" ht="14.25">
      <c r="A930"/>
      <c r="B930"/>
      <c r="C930"/>
      <c r="D930"/>
      <c r="E930"/>
    </row>
    <row r="931" spans="1:5" ht="14.25">
      <c r="A931"/>
      <c r="B931"/>
      <c r="C931"/>
      <c r="D931"/>
      <c r="E931"/>
    </row>
    <row r="932" spans="1:5" ht="14.25">
      <c r="A932"/>
      <c r="B932"/>
      <c r="C932"/>
      <c r="D932"/>
      <c r="E932"/>
    </row>
    <row r="933" spans="1:5" ht="14.25">
      <c r="A933"/>
      <c r="B933"/>
      <c r="C933"/>
      <c r="D933"/>
      <c r="E933"/>
    </row>
    <row r="934" spans="1:5" ht="14.25">
      <c r="A934"/>
      <c r="B934"/>
      <c r="C934"/>
      <c r="D934"/>
      <c r="E934"/>
    </row>
    <row r="935" spans="1:5" ht="14.25">
      <c r="A935"/>
      <c r="B935"/>
      <c r="C935"/>
      <c r="D935"/>
      <c r="E935"/>
    </row>
    <row r="936" spans="1:5" ht="14.25">
      <c r="A936"/>
      <c r="B936"/>
      <c r="C936"/>
      <c r="D936"/>
      <c r="E936"/>
    </row>
    <row r="937" spans="1:5" ht="14.25">
      <c r="A937"/>
      <c r="B937"/>
      <c r="C937"/>
      <c r="D937"/>
      <c r="E937"/>
    </row>
    <row r="938" spans="1:5" ht="14.25">
      <c r="A938"/>
      <c r="B938"/>
      <c r="C938"/>
      <c r="D938"/>
      <c r="E938"/>
    </row>
    <row r="939" spans="1:5" ht="14.25">
      <c r="A939"/>
      <c r="B939"/>
      <c r="C939"/>
      <c r="D939"/>
      <c r="E939"/>
    </row>
    <row r="940" spans="1:5" ht="14.25">
      <c r="A940"/>
      <c r="B940"/>
      <c r="C940"/>
      <c r="D940"/>
      <c r="E940"/>
    </row>
    <row r="941" spans="1:5" ht="14.25">
      <c r="A941"/>
      <c r="B941"/>
      <c r="C941"/>
      <c r="D941"/>
      <c r="E941"/>
    </row>
    <row r="942" spans="1:5" ht="14.25">
      <c r="A942"/>
      <c r="B942"/>
      <c r="C942"/>
      <c r="D942"/>
      <c r="E942"/>
    </row>
    <row r="943" spans="1:5" ht="14.25">
      <c r="A943"/>
      <c r="B943"/>
      <c r="C943"/>
      <c r="D943"/>
      <c r="E943"/>
    </row>
    <row r="944" spans="1:5" ht="14.25">
      <c r="A944"/>
      <c r="B944"/>
      <c r="C944"/>
      <c r="D944"/>
      <c r="E944"/>
    </row>
    <row r="945" spans="1:5" ht="14.25">
      <c r="A945"/>
      <c r="B945"/>
      <c r="C945"/>
      <c r="D945"/>
      <c r="E945"/>
    </row>
    <row r="946" spans="1:5" ht="14.25">
      <c r="A946"/>
      <c r="B946"/>
      <c r="C946"/>
      <c r="D946"/>
      <c r="E946"/>
    </row>
    <row r="947" spans="1:5" ht="14.25">
      <c r="A947"/>
      <c r="B947"/>
      <c r="C947"/>
      <c r="D947"/>
      <c r="E947"/>
    </row>
    <row r="948" spans="1:5" ht="14.25">
      <c r="A948"/>
      <c r="B948"/>
      <c r="C948"/>
      <c r="D948"/>
      <c r="E948"/>
    </row>
    <row r="949" spans="1:5" ht="14.25">
      <c r="A949"/>
      <c r="B949"/>
      <c r="C949"/>
      <c r="D949"/>
      <c r="E949"/>
    </row>
    <row r="950" spans="1:5" ht="14.25">
      <c r="A950"/>
      <c r="B950"/>
      <c r="C950"/>
      <c r="D950"/>
      <c r="E950"/>
    </row>
    <row r="951" spans="1:5" ht="14.25">
      <c r="A951"/>
      <c r="B951"/>
      <c r="C951"/>
      <c r="D951"/>
      <c r="E951"/>
    </row>
    <row r="952" spans="1:5" ht="14.25">
      <c r="A952"/>
      <c r="B952"/>
      <c r="C952"/>
      <c r="D952"/>
      <c r="E952"/>
    </row>
    <row r="953" spans="1:5" ht="14.25">
      <c r="A953"/>
      <c r="B953"/>
      <c r="C953"/>
      <c r="D953"/>
      <c r="E953"/>
    </row>
    <row r="954" spans="1:5" ht="14.25">
      <c r="A954"/>
      <c r="B954"/>
      <c r="C954"/>
      <c r="D954"/>
      <c r="E954"/>
    </row>
    <row r="955" spans="1:5" ht="14.25">
      <c r="A955"/>
      <c r="B955"/>
      <c r="C955"/>
      <c r="D955"/>
      <c r="E955"/>
    </row>
    <row r="956" spans="1:5" ht="14.25">
      <c r="A956"/>
      <c r="B956"/>
      <c r="C956"/>
      <c r="D956"/>
      <c r="E956"/>
    </row>
    <row r="957" spans="1:5" ht="14.25">
      <c r="A957"/>
      <c r="B957"/>
      <c r="C957"/>
      <c r="D957"/>
      <c r="E957"/>
    </row>
    <row r="958" spans="1:5" ht="14.25">
      <c r="A958"/>
      <c r="B958"/>
      <c r="C958"/>
      <c r="D958"/>
      <c r="E958"/>
    </row>
    <row r="959" spans="1:5" ht="14.25">
      <c r="A959"/>
      <c r="B959"/>
      <c r="C959"/>
      <c r="D959"/>
      <c r="E959"/>
    </row>
    <row r="960" spans="1:5" ht="14.25">
      <c r="A960"/>
      <c r="B960"/>
      <c r="C960"/>
      <c r="D960"/>
      <c r="E960"/>
    </row>
    <row r="961" spans="1:5" ht="14.25">
      <c r="A961"/>
      <c r="B961"/>
      <c r="C961"/>
      <c r="D961"/>
      <c r="E961"/>
    </row>
    <row r="962" spans="1:5" ht="14.25">
      <c r="A962"/>
      <c r="B962"/>
      <c r="C962"/>
      <c r="D962"/>
      <c r="E962"/>
    </row>
    <row r="963" spans="1:5" ht="14.25">
      <c r="A963"/>
      <c r="B963"/>
      <c r="C963"/>
      <c r="D963"/>
      <c r="E963"/>
    </row>
    <row r="964" spans="1:5" ht="14.25">
      <c r="A964"/>
      <c r="B964"/>
      <c r="C964"/>
      <c r="D964"/>
      <c r="E964"/>
    </row>
    <row r="965" spans="1:5" ht="14.25">
      <c r="A965"/>
      <c r="B965"/>
      <c r="C965"/>
      <c r="D965"/>
      <c r="E965"/>
    </row>
    <row r="966" spans="1:5" ht="14.25">
      <c r="A966"/>
      <c r="B966"/>
      <c r="C966"/>
      <c r="D966"/>
      <c r="E966"/>
    </row>
    <row r="967" spans="1:5" ht="14.25">
      <c r="A967"/>
      <c r="B967"/>
      <c r="C967"/>
      <c r="D967"/>
      <c r="E967"/>
    </row>
    <row r="968" spans="1:5" ht="14.25">
      <c r="A968"/>
      <c r="B968"/>
      <c r="C968"/>
      <c r="D968"/>
      <c r="E968"/>
    </row>
    <row r="969" spans="1:5" ht="14.25">
      <c r="A969"/>
      <c r="B969"/>
      <c r="C969"/>
      <c r="D969"/>
      <c r="E969"/>
    </row>
    <row r="970" spans="1:5" ht="14.25">
      <c r="A970"/>
      <c r="B970"/>
      <c r="C970"/>
      <c r="D970"/>
      <c r="E970"/>
    </row>
    <row r="971" spans="1:5" ht="14.25">
      <c r="A971"/>
      <c r="B971"/>
      <c r="C971"/>
      <c r="D971"/>
      <c r="E971"/>
    </row>
    <row r="972" spans="1:5" ht="14.25">
      <c r="A972"/>
      <c r="B972"/>
      <c r="C972"/>
      <c r="D972"/>
      <c r="E972"/>
    </row>
    <row r="973" spans="1:5" ht="14.25">
      <c r="A973"/>
      <c r="B973"/>
      <c r="C973"/>
      <c r="D973"/>
      <c r="E973"/>
    </row>
    <row r="974" spans="1:5" ht="14.25">
      <c r="A974"/>
      <c r="B974"/>
      <c r="C974"/>
      <c r="D974"/>
      <c r="E974"/>
    </row>
    <row r="975" spans="1:5" ht="14.25">
      <c r="A975"/>
      <c r="B975"/>
      <c r="C975"/>
      <c r="D975"/>
      <c r="E975"/>
    </row>
    <row r="976" spans="1:5" ht="14.25">
      <c r="A976"/>
      <c r="B976"/>
      <c r="C976"/>
      <c r="D976"/>
      <c r="E976"/>
    </row>
    <row r="977" spans="1:5" ht="14.25">
      <c r="A977"/>
      <c r="B977"/>
      <c r="C977"/>
      <c r="D977"/>
      <c r="E977"/>
    </row>
    <row r="978" spans="1:5" ht="14.25">
      <c r="A978"/>
      <c r="B978"/>
      <c r="C978"/>
      <c r="D978"/>
      <c r="E978"/>
    </row>
    <row r="979" spans="1:5" ht="14.25">
      <c r="A979"/>
      <c r="B979"/>
      <c r="C979"/>
      <c r="D979"/>
      <c r="E979"/>
    </row>
    <row r="980" spans="1:5" ht="14.25">
      <c r="A980"/>
      <c r="B980"/>
      <c r="C980"/>
      <c r="D980"/>
      <c r="E980"/>
    </row>
    <row r="981" spans="1:5" ht="14.25">
      <c r="A981"/>
      <c r="B981"/>
      <c r="C981"/>
      <c r="D981"/>
      <c r="E981"/>
    </row>
    <row r="982" spans="1:5" ht="14.25">
      <c r="A982"/>
      <c r="B982"/>
      <c r="C982"/>
      <c r="D982"/>
      <c r="E982"/>
    </row>
    <row r="983" spans="1:5" ht="14.25">
      <c r="A983"/>
      <c r="B983"/>
      <c r="C983"/>
      <c r="D983"/>
      <c r="E983"/>
    </row>
    <row r="984" spans="1:5" ht="14.25">
      <c r="A984"/>
      <c r="B984"/>
      <c r="C984"/>
      <c r="D984"/>
      <c r="E984"/>
    </row>
    <row r="985" spans="1:5" ht="14.25">
      <c r="A985"/>
      <c r="B985"/>
      <c r="C985"/>
      <c r="D985"/>
      <c r="E985"/>
    </row>
    <row r="986" spans="1:5" ht="14.25">
      <c r="A986"/>
      <c r="B986"/>
      <c r="C986"/>
      <c r="D986"/>
      <c r="E986"/>
    </row>
    <row r="987" spans="1:5" ht="14.25">
      <c r="A987"/>
      <c r="B987"/>
      <c r="C987"/>
      <c r="D987"/>
      <c r="E987"/>
    </row>
    <row r="988" spans="1:5" ht="14.25">
      <c r="A988"/>
      <c r="B988"/>
      <c r="C988"/>
      <c r="D988"/>
      <c r="E988"/>
    </row>
    <row r="989" spans="1:5" ht="14.25">
      <c r="A989"/>
      <c r="B989"/>
      <c r="C989"/>
      <c r="D989"/>
      <c r="E989"/>
    </row>
    <row r="990" spans="1:5" ht="14.25">
      <c r="A990"/>
      <c r="B990"/>
      <c r="C990"/>
      <c r="D990"/>
      <c r="E990"/>
    </row>
    <row r="991" spans="1:5" ht="14.25">
      <c r="A991"/>
      <c r="B991"/>
      <c r="C991"/>
      <c r="D991"/>
      <c r="E991"/>
    </row>
    <row r="992" spans="1:5" ht="14.25">
      <c r="A992"/>
      <c r="B992"/>
      <c r="C992"/>
      <c r="D992"/>
      <c r="E992"/>
    </row>
    <row r="993" spans="1:5" ht="14.25">
      <c r="A993"/>
      <c r="B993"/>
      <c r="C993"/>
      <c r="D993"/>
      <c r="E993"/>
    </row>
    <row r="994" spans="1:5" ht="14.25">
      <c r="A994"/>
      <c r="B994"/>
      <c r="C994"/>
      <c r="D994"/>
      <c r="E994"/>
    </row>
    <row r="995" spans="1:5" ht="14.25">
      <c r="A995"/>
      <c r="B995"/>
      <c r="C995"/>
      <c r="D995"/>
      <c r="E995"/>
    </row>
    <row r="996" spans="1:5" ht="14.25">
      <c r="A996"/>
      <c r="B996"/>
      <c r="C996"/>
      <c r="D996"/>
      <c r="E996"/>
    </row>
    <row r="997" spans="1:5" ht="14.25">
      <c r="A997"/>
      <c r="B997"/>
      <c r="C997"/>
      <c r="D997"/>
      <c r="E997"/>
    </row>
    <row r="998" spans="1:5" ht="14.25">
      <c r="A998"/>
      <c r="B998"/>
      <c r="C998"/>
      <c r="D998"/>
      <c r="E998"/>
    </row>
    <row r="999" spans="1:5" ht="14.25">
      <c r="A999"/>
      <c r="B999"/>
      <c r="C999"/>
      <c r="D999"/>
      <c r="E999"/>
    </row>
    <row r="1000" spans="1:5" ht="14.25">
      <c r="A1000"/>
      <c r="B1000"/>
      <c r="C1000"/>
      <c r="D1000"/>
      <c r="E1000"/>
    </row>
    <row r="1001" spans="1:5" ht="14.25">
      <c r="A1001"/>
      <c r="B1001"/>
      <c r="C1001"/>
      <c r="D1001"/>
      <c r="E1001"/>
    </row>
    <row r="1002" spans="1:5" ht="14.25">
      <c r="A1002"/>
      <c r="B1002"/>
      <c r="C1002"/>
      <c r="D1002"/>
      <c r="E1002"/>
    </row>
    <row r="1003" spans="1:5" ht="14.25">
      <c r="A1003"/>
      <c r="B1003"/>
      <c r="C1003"/>
      <c r="D1003"/>
      <c r="E1003"/>
    </row>
    <row r="1004" spans="1:5" ht="14.25">
      <c r="A1004"/>
      <c r="B1004"/>
      <c r="C1004"/>
      <c r="D1004"/>
      <c r="E1004"/>
    </row>
    <row r="1005" spans="1:5" ht="14.25">
      <c r="A1005"/>
      <c r="B1005"/>
      <c r="C1005"/>
      <c r="D1005"/>
      <c r="E1005"/>
    </row>
    <row r="1006" spans="1:5" ht="14.25">
      <c r="A1006"/>
      <c r="B1006"/>
      <c r="C1006"/>
      <c r="D1006"/>
      <c r="E1006"/>
    </row>
    <row r="1007" spans="1:5" ht="14.25">
      <c r="A1007"/>
      <c r="B1007"/>
      <c r="C1007"/>
      <c r="D1007"/>
      <c r="E1007"/>
    </row>
    <row r="1008" spans="1:5" ht="14.25">
      <c r="A1008"/>
      <c r="B1008"/>
      <c r="C1008"/>
      <c r="D1008"/>
      <c r="E1008"/>
    </row>
    <row r="1009" spans="1:5" ht="14.25">
      <c r="A1009"/>
      <c r="B1009"/>
      <c r="C1009"/>
      <c r="D1009"/>
      <c r="E1009"/>
    </row>
    <row r="1010" spans="1:5" ht="14.25">
      <c r="A1010"/>
      <c r="B1010"/>
      <c r="C1010"/>
      <c r="D1010"/>
      <c r="E1010"/>
    </row>
    <row r="1011" spans="1:5" ht="14.25">
      <c r="A1011"/>
      <c r="B1011"/>
      <c r="C1011"/>
      <c r="D1011"/>
      <c r="E1011"/>
    </row>
    <row r="1012" spans="1:5" ht="14.25">
      <c r="A1012"/>
      <c r="B1012"/>
      <c r="C1012"/>
      <c r="D1012"/>
      <c r="E1012"/>
    </row>
    <row r="1013" spans="1:5" ht="14.25">
      <c r="A1013"/>
      <c r="B1013"/>
      <c r="C1013"/>
      <c r="D1013"/>
      <c r="E1013"/>
    </row>
    <row r="1014" spans="1:5" ht="14.25">
      <c r="A1014"/>
      <c r="B1014"/>
      <c r="C1014"/>
      <c r="D1014"/>
      <c r="E1014"/>
    </row>
    <row r="1015" spans="1:5" ht="14.25">
      <c r="A1015"/>
      <c r="B1015"/>
      <c r="C1015"/>
      <c r="D1015"/>
      <c r="E1015"/>
    </row>
    <row r="1016" spans="1:5" ht="14.25">
      <c r="A1016"/>
      <c r="B1016"/>
      <c r="C1016"/>
      <c r="D1016"/>
      <c r="E1016"/>
    </row>
    <row r="1017" spans="1:5" ht="14.25">
      <c r="A1017"/>
      <c r="B1017"/>
      <c r="C1017"/>
      <c r="D1017"/>
      <c r="E1017"/>
    </row>
    <row r="1018" spans="1:5" ht="14.25">
      <c r="A1018"/>
      <c r="B1018"/>
      <c r="C1018"/>
      <c r="D1018"/>
      <c r="E1018"/>
    </row>
    <row r="1019" spans="1:5" ht="14.25">
      <c r="A1019"/>
      <c r="B1019"/>
      <c r="C1019"/>
      <c r="D1019"/>
      <c r="E1019"/>
    </row>
    <row r="1020" spans="1:5" ht="14.25">
      <c r="A1020"/>
      <c r="B1020"/>
      <c r="C1020"/>
      <c r="D1020"/>
      <c r="E1020"/>
    </row>
    <row r="1021" spans="1:5" ht="14.25">
      <c r="A1021"/>
      <c r="B1021"/>
      <c r="C1021"/>
      <c r="D1021"/>
      <c r="E1021"/>
    </row>
    <row r="1022" spans="1:5" ht="14.25">
      <c r="A1022"/>
      <c r="B1022"/>
      <c r="C1022"/>
      <c r="D1022"/>
      <c r="E1022"/>
    </row>
    <row r="1023" spans="1:5" ht="14.25">
      <c r="A1023"/>
      <c r="B1023"/>
      <c r="C1023"/>
      <c r="D1023"/>
      <c r="E1023"/>
    </row>
    <row r="1024" spans="1:5" ht="14.25">
      <c r="A1024"/>
      <c r="B1024"/>
      <c r="C1024"/>
      <c r="D1024"/>
      <c r="E1024"/>
    </row>
    <row r="1025" spans="1:5" ht="14.25">
      <c r="A1025"/>
      <c r="B1025"/>
      <c r="C1025"/>
      <c r="D1025"/>
      <c r="E1025"/>
    </row>
    <row r="1026" spans="1:5" ht="14.25">
      <c r="A1026"/>
      <c r="B1026"/>
      <c r="C1026"/>
      <c r="D1026"/>
      <c r="E1026"/>
    </row>
    <row r="1027" spans="1:5" ht="14.25">
      <c r="A1027"/>
      <c r="B1027"/>
      <c r="C1027"/>
      <c r="D1027"/>
      <c r="E1027"/>
    </row>
    <row r="1028" spans="1:5" ht="14.25">
      <c r="A1028"/>
      <c r="B1028"/>
      <c r="C1028"/>
      <c r="D1028"/>
      <c r="E1028"/>
    </row>
    <row r="1029" spans="1:5" ht="14.25">
      <c r="A1029"/>
      <c r="B1029"/>
      <c r="C1029"/>
      <c r="D1029"/>
      <c r="E1029"/>
    </row>
    <row r="1030" spans="1:5" ht="14.25">
      <c r="A1030"/>
      <c r="B1030"/>
      <c r="C1030"/>
      <c r="D1030"/>
      <c r="E1030"/>
    </row>
    <row r="1031" spans="1:5" ht="14.25">
      <c r="A1031"/>
      <c r="B1031"/>
      <c r="C1031"/>
      <c r="D1031"/>
      <c r="E1031"/>
    </row>
    <row r="1032" spans="1:5" ht="14.25">
      <c r="A1032"/>
      <c r="B1032"/>
      <c r="C1032"/>
      <c r="D1032"/>
      <c r="E1032"/>
    </row>
    <row r="1033" spans="1:5" ht="14.25">
      <c r="A1033"/>
      <c r="B1033"/>
      <c r="C1033"/>
      <c r="D1033"/>
      <c r="E1033"/>
    </row>
    <row r="1034" spans="1:5" ht="14.25">
      <c r="A1034"/>
      <c r="B1034"/>
      <c r="C1034"/>
      <c r="D1034"/>
      <c r="E1034"/>
    </row>
    <row r="1035" spans="1:5" ht="14.25">
      <c r="A1035"/>
      <c r="B1035"/>
      <c r="C1035"/>
      <c r="D1035"/>
      <c r="E1035"/>
    </row>
    <row r="1036" spans="1:5" ht="14.25">
      <c r="A1036"/>
      <c r="B1036"/>
      <c r="C1036"/>
      <c r="D1036"/>
      <c r="E1036"/>
    </row>
    <row r="1037" spans="1:5" ht="14.25">
      <c r="A1037"/>
      <c r="B1037"/>
      <c r="C1037"/>
      <c r="D1037"/>
      <c r="E1037"/>
    </row>
    <row r="1038" spans="1:5" ht="14.25">
      <c r="A1038"/>
      <c r="B1038"/>
      <c r="C1038"/>
      <c r="D1038"/>
      <c r="E1038"/>
    </row>
    <row r="1039" spans="1:5" ht="14.25">
      <c r="A1039"/>
      <c r="B1039"/>
      <c r="C1039"/>
      <c r="D1039"/>
      <c r="E1039"/>
    </row>
    <row r="1040" spans="1:5" ht="14.25">
      <c r="A1040"/>
      <c r="B1040"/>
      <c r="C1040"/>
      <c r="D1040"/>
      <c r="E1040"/>
    </row>
    <row r="1041" spans="1:5" ht="14.25">
      <c r="A1041"/>
      <c r="B1041"/>
      <c r="C1041"/>
      <c r="D1041"/>
      <c r="E1041"/>
    </row>
    <row r="1042" spans="1:5" ht="14.25">
      <c r="A1042"/>
      <c r="B1042"/>
      <c r="C1042"/>
      <c r="D1042"/>
      <c r="E1042"/>
    </row>
    <row r="1043" spans="1:5" ht="14.25">
      <c r="A1043"/>
      <c r="B1043"/>
      <c r="C1043"/>
      <c r="D1043"/>
      <c r="E1043"/>
    </row>
    <row r="1044" spans="1:5" ht="14.25">
      <c r="A1044"/>
      <c r="B1044"/>
      <c r="C1044"/>
      <c r="D1044"/>
      <c r="E1044"/>
    </row>
    <row r="1045" spans="1:5" ht="14.25">
      <c r="A1045"/>
      <c r="B1045"/>
      <c r="C1045"/>
      <c r="D1045"/>
      <c r="E1045"/>
    </row>
    <row r="1046" spans="1:5" ht="14.25">
      <c r="A1046"/>
      <c r="B1046"/>
      <c r="C1046"/>
      <c r="D1046"/>
      <c r="E1046"/>
    </row>
    <row r="1047" spans="1:5" ht="14.25">
      <c r="A1047"/>
      <c r="B1047"/>
      <c r="C1047"/>
      <c r="D1047"/>
      <c r="E1047"/>
    </row>
    <row r="1048" spans="1:5" ht="14.25">
      <c r="A1048"/>
      <c r="B1048"/>
      <c r="C1048"/>
      <c r="D1048"/>
      <c r="E1048"/>
    </row>
    <row r="1049" spans="1:5" ht="14.25">
      <c r="A1049"/>
      <c r="B1049"/>
      <c r="C1049"/>
      <c r="D1049"/>
      <c r="E1049"/>
    </row>
    <row r="1050" spans="1:5" ht="14.25">
      <c r="A1050"/>
      <c r="B1050"/>
      <c r="C1050"/>
      <c r="D1050"/>
      <c r="E1050"/>
    </row>
    <row r="1051" spans="1:5" ht="14.25">
      <c r="A1051"/>
      <c r="B1051"/>
      <c r="C1051"/>
      <c r="D1051"/>
      <c r="E1051"/>
    </row>
    <row r="1052" spans="1:5" ht="14.25">
      <c r="A1052"/>
      <c r="B1052"/>
      <c r="C1052"/>
      <c r="D1052"/>
      <c r="E1052"/>
    </row>
    <row r="1053" spans="1:5" ht="14.25">
      <c r="A1053"/>
      <c r="B1053"/>
      <c r="C1053"/>
      <c r="D1053"/>
      <c r="E1053"/>
    </row>
    <row r="1054" spans="1:5" ht="14.25">
      <c r="A1054"/>
      <c r="B1054"/>
      <c r="C1054"/>
      <c r="D1054"/>
      <c r="E1054"/>
    </row>
    <row r="1055" spans="1:5" ht="14.25">
      <c r="A1055"/>
      <c r="B1055"/>
      <c r="C1055"/>
      <c r="D1055"/>
      <c r="E1055"/>
    </row>
    <row r="1056" spans="1:5" ht="14.25">
      <c r="A1056"/>
      <c r="B1056"/>
      <c r="C1056"/>
      <c r="D1056"/>
      <c r="E1056"/>
    </row>
    <row r="1057" spans="1:5" ht="14.25">
      <c r="A1057"/>
      <c r="B1057"/>
      <c r="C1057"/>
      <c r="D1057"/>
      <c r="E1057"/>
    </row>
    <row r="1058" spans="1:5" ht="14.25">
      <c r="A1058"/>
      <c r="B1058"/>
      <c r="C1058"/>
      <c r="D1058"/>
      <c r="E1058"/>
    </row>
    <row r="1059" spans="1:5" ht="14.25">
      <c r="A1059"/>
      <c r="B1059"/>
      <c r="C1059"/>
      <c r="D1059"/>
      <c r="E1059"/>
    </row>
    <row r="1060" spans="1:5" ht="14.25">
      <c r="A1060"/>
      <c r="B1060"/>
      <c r="C1060"/>
      <c r="D1060"/>
      <c r="E1060"/>
    </row>
    <row r="1061" spans="1:5" ht="14.25">
      <c r="A1061"/>
      <c r="B1061"/>
      <c r="C1061"/>
      <c r="D1061"/>
      <c r="E1061"/>
    </row>
    <row r="1062" spans="1:5" ht="14.25">
      <c r="A1062"/>
      <c r="B1062"/>
      <c r="C1062"/>
      <c r="D1062"/>
      <c r="E1062"/>
    </row>
    <row r="1063" spans="1:5" ht="14.25">
      <c r="A1063"/>
      <c r="B1063"/>
      <c r="C1063"/>
      <c r="D1063"/>
      <c r="E1063"/>
    </row>
    <row r="1064" spans="1:5" ht="14.25">
      <c r="A1064"/>
      <c r="B1064"/>
      <c r="C1064"/>
      <c r="D1064"/>
      <c r="E1064"/>
    </row>
    <row r="1065" spans="1:5" ht="14.25">
      <c r="A1065"/>
      <c r="B1065"/>
      <c r="C1065"/>
      <c r="D1065"/>
      <c r="E1065"/>
    </row>
    <row r="1066" spans="1:5" ht="14.25">
      <c r="A1066"/>
      <c r="B1066"/>
      <c r="C1066"/>
      <c r="D1066"/>
      <c r="E1066"/>
    </row>
    <row r="1067" spans="1:5" ht="14.25">
      <c r="A1067"/>
      <c r="B1067"/>
      <c r="C1067"/>
      <c r="D1067"/>
      <c r="E1067"/>
    </row>
    <row r="1068" spans="1:5" ht="14.25">
      <c r="A1068"/>
      <c r="B1068"/>
      <c r="C1068"/>
      <c r="D1068"/>
      <c r="E1068"/>
    </row>
    <row r="1069" spans="1:5" ht="14.25">
      <c r="A1069"/>
      <c r="B1069"/>
      <c r="C1069"/>
      <c r="D1069"/>
      <c r="E1069"/>
    </row>
    <row r="1070" spans="1:5" ht="14.25">
      <c r="A1070"/>
      <c r="B1070"/>
      <c r="C1070"/>
      <c r="D1070"/>
      <c r="E1070"/>
    </row>
    <row r="1071" spans="1:5" ht="14.25">
      <c r="A1071"/>
      <c r="B1071"/>
      <c r="C1071"/>
      <c r="D1071"/>
      <c r="E1071"/>
    </row>
    <row r="1072" spans="1:5" ht="14.25">
      <c r="A1072"/>
      <c r="B1072"/>
      <c r="C1072"/>
      <c r="D1072"/>
      <c r="E1072"/>
    </row>
    <row r="1073" spans="1:5" ht="14.25">
      <c r="A1073"/>
      <c r="B1073"/>
      <c r="C1073"/>
      <c r="D1073"/>
      <c r="E1073"/>
    </row>
    <row r="1074" spans="1:5" ht="14.25">
      <c r="A1074"/>
      <c r="B1074"/>
      <c r="C1074"/>
      <c r="D1074"/>
      <c r="E1074"/>
    </row>
    <row r="1075" spans="1:5" ht="14.25">
      <c r="A1075"/>
      <c r="B1075"/>
      <c r="C1075"/>
      <c r="D1075"/>
      <c r="E1075"/>
    </row>
    <row r="1076" spans="1:5" ht="14.25">
      <c r="A1076"/>
      <c r="B1076"/>
      <c r="C1076"/>
      <c r="D1076"/>
      <c r="E1076"/>
    </row>
    <row r="1077" spans="1:5" ht="14.25">
      <c r="A1077"/>
      <c r="B1077"/>
      <c r="C1077"/>
      <c r="D1077"/>
      <c r="E1077"/>
    </row>
    <row r="1078" spans="1:5" ht="14.25">
      <c r="A1078"/>
      <c r="B1078"/>
      <c r="C1078"/>
      <c r="D1078"/>
      <c r="E1078"/>
    </row>
    <row r="1079" spans="1:5" ht="14.25">
      <c r="A1079"/>
      <c r="B1079"/>
      <c r="C1079"/>
      <c r="D1079"/>
      <c r="E1079"/>
    </row>
    <row r="1080" spans="1:5" ht="14.25">
      <c r="A1080"/>
      <c r="B1080"/>
      <c r="C1080"/>
      <c r="D1080"/>
      <c r="E1080"/>
    </row>
    <row r="1081" spans="1:5" ht="14.25">
      <c r="A1081"/>
      <c r="B1081"/>
      <c r="C1081"/>
      <c r="D1081"/>
      <c r="E1081"/>
    </row>
    <row r="1082" spans="1:5" ht="14.25">
      <c r="A1082"/>
      <c r="B1082"/>
      <c r="C1082"/>
      <c r="D1082"/>
      <c r="E1082"/>
    </row>
    <row r="1083" spans="1:5" ht="14.25">
      <c r="A1083"/>
      <c r="B1083"/>
      <c r="C1083"/>
      <c r="D1083"/>
      <c r="E1083"/>
    </row>
    <row r="1084" spans="1:5" ht="14.25">
      <c r="A1084"/>
      <c r="B1084"/>
      <c r="C1084"/>
      <c r="D1084"/>
      <c r="E1084"/>
    </row>
    <row r="1085" spans="1:5" ht="14.25">
      <c r="A1085"/>
      <c r="B1085"/>
      <c r="C1085"/>
      <c r="D1085"/>
      <c r="E1085"/>
    </row>
    <row r="1086" spans="1:5" ht="14.25">
      <c r="A1086"/>
      <c r="B1086"/>
      <c r="C1086"/>
      <c r="D1086"/>
      <c r="E1086"/>
    </row>
    <row r="1087" spans="1:5" ht="14.25">
      <c r="A1087"/>
      <c r="B1087"/>
      <c r="C1087"/>
      <c r="D1087"/>
      <c r="E1087"/>
    </row>
    <row r="1088" spans="1:5" ht="14.25">
      <c r="A1088"/>
      <c r="B1088"/>
      <c r="C1088"/>
      <c r="D1088"/>
      <c r="E1088"/>
    </row>
    <row r="1089" spans="1:5" ht="14.25">
      <c r="A1089"/>
      <c r="B1089"/>
      <c r="C1089"/>
      <c r="D1089"/>
      <c r="E1089"/>
    </row>
    <row r="1090" spans="1:5" ht="14.25">
      <c r="A1090"/>
      <c r="B1090"/>
      <c r="C1090"/>
      <c r="D1090"/>
      <c r="E1090"/>
    </row>
    <row r="1091" spans="1:5" ht="14.25">
      <c r="A1091"/>
      <c r="B1091"/>
      <c r="C1091"/>
      <c r="D1091"/>
      <c r="E1091"/>
    </row>
    <row r="1092" spans="1:5" ht="14.25">
      <c r="A1092"/>
      <c r="B1092"/>
      <c r="C1092"/>
      <c r="D1092"/>
      <c r="E1092"/>
    </row>
    <row r="1093" spans="1:5" ht="14.25">
      <c r="A1093"/>
      <c r="B1093"/>
      <c r="C1093"/>
      <c r="D1093"/>
      <c r="E1093"/>
    </row>
    <row r="1094" spans="1:5" ht="14.25">
      <c r="A1094"/>
      <c r="B1094"/>
      <c r="C1094"/>
      <c r="D1094"/>
      <c r="E1094"/>
    </row>
    <row r="1095" spans="1:5" ht="14.25">
      <c r="A1095"/>
      <c r="B1095"/>
      <c r="C1095"/>
      <c r="D1095"/>
      <c r="E1095"/>
    </row>
    <row r="1096" spans="1:5" ht="14.25">
      <c r="A1096"/>
      <c r="B1096"/>
      <c r="C1096"/>
      <c r="D1096"/>
      <c r="E1096"/>
    </row>
    <row r="1097" spans="1:5" ht="14.25">
      <c r="A1097"/>
      <c r="B1097"/>
      <c r="C1097"/>
      <c r="D1097"/>
      <c r="E1097"/>
    </row>
    <row r="1098" spans="1:5" ht="14.25">
      <c r="A1098"/>
      <c r="B1098"/>
      <c r="C1098"/>
      <c r="D1098"/>
      <c r="E1098"/>
    </row>
    <row r="1099" spans="1:5" ht="14.25">
      <c r="A1099"/>
      <c r="B1099"/>
      <c r="C1099"/>
      <c r="D1099"/>
      <c r="E1099"/>
    </row>
    <row r="1100" spans="1:5" ht="14.25">
      <c r="A1100"/>
      <c r="B1100"/>
      <c r="C1100"/>
      <c r="D1100"/>
      <c r="E1100"/>
    </row>
    <row r="1101" spans="1:5" ht="14.25">
      <c r="A1101"/>
      <c r="B1101"/>
      <c r="C1101"/>
      <c r="D1101"/>
      <c r="E1101"/>
    </row>
    <row r="1102" spans="1:5" ht="14.25">
      <c r="A1102"/>
      <c r="B1102"/>
      <c r="C1102"/>
      <c r="D1102"/>
      <c r="E1102"/>
    </row>
    <row r="1103" spans="1:5" ht="14.25">
      <c r="A1103"/>
      <c r="B1103"/>
      <c r="C1103"/>
      <c r="D1103"/>
      <c r="E1103"/>
    </row>
    <row r="1104" spans="1:5" ht="14.25">
      <c r="A1104"/>
      <c r="B1104"/>
      <c r="C1104"/>
      <c r="D1104"/>
      <c r="E1104"/>
    </row>
    <row r="1105" spans="1:5" ht="14.25">
      <c r="A1105"/>
      <c r="B1105"/>
      <c r="C1105"/>
      <c r="D1105"/>
      <c r="E1105"/>
    </row>
    <row r="1106" spans="1:5" ht="14.25">
      <c r="A1106"/>
      <c r="B1106"/>
      <c r="C1106"/>
      <c r="D1106"/>
      <c r="E1106"/>
    </row>
    <row r="1107" spans="1:5" ht="14.25">
      <c r="A1107"/>
      <c r="B1107"/>
      <c r="C1107"/>
      <c r="D1107"/>
      <c r="E1107"/>
    </row>
    <row r="1108" spans="1:5" ht="14.25">
      <c r="A1108"/>
      <c r="B1108"/>
      <c r="C1108"/>
      <c r="D1108"/>
      <c r="E1108"/>
    </row>
    <row r="1109" spans="1:5" ht="14.25">
      <c r="A1109"/>
      <c r="B1109"/>
      <c r="C1109"/>
      <c r="D1109"/>
      <c r="E1109"/>
    </row>
    <row r="1110" spans="1:5" ht="14.25">
      <c r="A1110"/>
      <c r="B1110"/>
      <c r="C1110"/>
      <c r="D1110"/>
      <c r="E1110"/>
    </row>
    <row r="1111" spans="1:5" ht="14.25">
      <c r="A1111"/>
      <c r="B1111"/>
      <c r="C1111"/>
      <c r="D1111"/>
      <c r="E1111"/>
    </row>
    <row r="1112" spans="1:5" ht="14.25">
      <c r="A1112"/>
      <c r="B1112"/>
      <c r="C1112"/>
      <c r="D1112"/>
      <c r="E1112"/>
    </row>
    <row r="1113" spans="1:5" ht="14.25">
      <c r="A1113"/>
      <c r="B1113"/>
      <c r="C1113"/>
      <c r="D1113"/>
      <c r="E1113"/>
    </row>
    <row r="1114" spans="1:5" ht="14.25">
      <c r="A1114"/>
      <c r="B1114"/>
      <c r="C1114"/>
      <c r="D1114"/>
      <c r="E1114"/>
    </row>
    <row r="1115" spans="1:5" ht="14.25">
      <c r="A1115"/>
      <c r="B1115"/>
      <c r="C1115"/>
      <c r="D1115"/>
      <c r="E1115"/>
    </row>
    <row r="1116" spans="1:5" ht="14.25">
      <c r="A1116"/>
      <c r="B1116"/>
      <c r="C1116"/>
      <c r="D1116"/>
      <c r="E1116"/>
    </row>
    <row r="1117" spans="1:5" ht="14.25">
      <c r="A1117"/>
      <c r="B1117"/>
      <c r="C1117"/>
      <c r="D1117"/>
      <c r="E1117"/>
    </row>
    <row r="1118" spans="1:5" ht="14.25">
      <c r="A1118"/>
      <c r="B1118"/>
      <c r="C1118"/>
      <c r="D1118"/>
      <c r="E1118"/>
    </row>
    <row r="1119" spans="1:5" ht="14.25">
      <c r="A1119"/>
      <c r="B1119"/>
      <c r="C1119"/>
      <c r="D1119"/>
      <c r="E1119"/>
    </row>
    <row r="1120" spans="1:5" ht="14.25">
      <c r="A1120"/>
      <c r="B1120"/>
      <c r="C1120"/>
      <c r="D1120"/>
      <c r="E1120"/>
    </row>
    <row r="1121" spans="1:5" ht="14.25">
      <c r="A1121"/>
      <c r="B1121"/>
      <c r="C1121"/>
      <c r="D1121"/>
      <c r="E1121"/>
    </row>
    <row r="1122" spans="1:5" ht="14.25">
      <c r="A1122"/>
      <c r="B1122"/>
      <c r="C1122"/>
      <c r="D1122"/>
      <c r="E1122"/>
    </row>
    <row r="1123" spans="1:5" ht="14.25">
      <c r="A1123"/>
      <c r="B1123"/>
      <c r="C1123"/>
      <c r="D1123"/>
      <c r="E1123"/>
    </row>
    <row r="1124" spans="1:5" ht="14.25">
      <c r="A1124"/>
      <c r="B1124"/>
      <c r="C1124"/>
      <c r="D1124"/>
      <c r="E1124"/>
    </row>
    <row r="1125" spans="1:5" ht="14.25">
      <c r="A1125"/>
      <c r="B1125"/>
      <c r="C1125"/>
      <c r="D1125"/>
      <c r="E1125"/>
    </row>
    <row r="1126" spans="1:5" ht="14.25">
      <c r="A1126"/>
      <c r="B1126"/>
      <c r="C1126"/>
      <c r="D1126"/>
      <c r="E1126"/>
    </row>
    <row r="1127" spans="1:5" ht="14.25">
      <c r="A1127"/>
      <c r="B1127"/>
      <c r="C1127"/>
      <c r="D1127"/>
      <c r="E1127"/>
    </row>
    <row r="1128" spans="1:5" ht="14.25">
      <c r="A1128"/>
      <c r="B1128"/>
      <c r="C1128"/>
      <c r="D1128"/>
      <c r="E1128"/>
    </row>
    <row r="1129" spans="1:5" ht="14.25">
      <c r="A1129"/>
      <c r="B1129"/>
      <c r="C1129"/>
      <c r="D1129"/>
      <c r="E1129"/>
    </row>
    <row r="1130" spans="1:5" ht="14.25">
      <c r="A1130"/>
      <c r="B1130"/>
      <c r="C1130"/>
      <c r="D1130"/>
      <c r="E1130"/>
    </row>
    <row r="1131" spans="1:5" ht="14.25">
      <c r="A1131"/>
      <c r="B1131"/>
      <c r="C1131"/>
      <c r="D1131"/>
      <c r="E1131"/>
    </row>
    <row r="1132" spans="1:5" ht="14.25">
      <c r="A1132"/>
      <c r="B1132"/>
      <c r="C1132"/>
      <c r="D1132"/>
      <c r="E1132"/>
    </row>
    <row r="1133" spans="1:5" ht="14.25">
      <c r="A1133"/>
      <c r="B1133"/>
      <c r="C1133"/>
      <c r="D1133"/>
      <c r="E1133"/>
    </row>
    <row r="1134" spans="1:5" ht="14.25">
      <c r="A1134"/>
      <c r="B1134"/>
      <c r="C1134"/>
      <c r="D1134"/>
      <c r="E1134"/>
    </row>
    <row r="1135" spans="1:5" ht="14.25">
      <c r="A1135"/>
      <c r="B1135"/>
      <c r="C1135"/>
      <c r="D1135"/>
      <c r="E1135"/>
    </row>
    <row r="1136" spans="1:5" ht="14.25">
      <c r="A1136"/>
      <c r="B1136"/>
      <c r="C1136"/>
      <c r="D1136"/>
      <c r="E1136"/>
    </row>
    <row r="1137" spans="1:5" ht="14.25">
      <c r="A1137"/>
      <c r="B1137"/>
      <c r="C1137"/>
      <c r="D1137"/>
      <c r="E1137"/>
    </row>
    <row r="1138" spans="1:5" ht="14.25">
      <c r="A1138"/>
      <c r="B1138"/>
      <c r="C1138"/>
      <c r="D1138"/>
      <c r="E1138"/>
    </row>
    <row r="1139" spans="1:5" ht="14.25">
      <c r="A1139"/>
      <c r="B1139"/>
      <c r="C1139"/>
      <c r="D1139"/>
      <c r="E1139"/>
    </row>
    <row r="1140" spans="1:5" ht="14.25">
      <c r="A1140"/>
      <c r="B1140"/>
      <c r="C1140"/>
      <c r="D1140"/>
      <c r="E1140"/>
    </row>
    <row r="1141" spans="1:5" ht="14.25">
      <c r="A1141"/>
      <c r="B1141"/>
      <c r="C1141"/>
      <c r="D1141"/>
      <c r="E1141"/>
    </row>
    <row r="1142" spans="1:5" ht="14.25">
      <c r="A1142"/>
      <c r="B1142"/>
      <c r="C1142"/>
      <c r="D1142"/>
      <c r="E1142"/>
    </row>
    <row r="1143" spans="1:5" ht="14.25">
      <c r="A1143"/>
      <c r="B1143"/>
      <c r="C1143"/>
      <c r="D1143"/>
      <c r="E1143"/>
    </row>
    <row r="1144" spans="1:5" ht="14.25">
      <c r="A1144"/>
      <c r="B1144"/>
      <c r="C1144"/>
      <c r="D1144"/>
      <c r="E1144"/>
    </row>
    <row r="1145" spans="1:5" ht="14.25">
      <c r="A1145"/>
      <c r="B1145"/>
      <c r="C1145"/>
      <c r="D1145"/>
      <c r="E1145"/>
    </row>
    <row r="1146" spans="1:5" ht="14.25">
      <c r="A1146"/>
      <c r="B1146"/>
      <c r="C1146"/>
      <c r="D1146"/>
      <c r="E1146"/>
    </row>
    <row r="1147" spans="1:5" ht="14.25">
      <c r="A1147"/>
      <c r="B1147"/>
      <c r="C1147"/>
      <c r="D1147"/>
      <c r="E1147"/>
    </row>
    <row r="1148" spans="1:5" ht="14.25">
      <c r="A1148"/>
      <c r="B1148"/>
      <c r="C1148"/>
      <c r="D1148"/>
      <c r="E1148"/>
    </row>
    <row r="1149" spans="1:5" ht="14.25">
      <c r="A1149"/>
      <c r="B1149"/>
      <c r="C1149"/>
      <c r="D1149"/>
      <c r="E1149"/>
    </row>
    <row r="1150" spans="1:5" ht="14.25">
      <c r="A1150"/>
      <c r="B1150"/>
      <c r="C1150"/>
      <c r="D1150"/>
      <c r="E1150"/>
    </row>
    <row r="1151" spans="1:5" ht="14.25">
      <c r="A1151"/>
      <c r="B1151"/>
      <c r="C1151"/>
      <c r="D1151"/>
      <c r="E1151"/>
    </row>
    <row r="1152" spans="1:5" ht="14.25">
      <c r="A1152"/>
      <c r="B1152"/>
      <c r="C1152"/>
      <c r="D1152"/>
      <c r="E1152"/>
    </row>
    <row r="1153" spans="1:5" ht="14.25">
      <c r="A1153"/>
      <c r="B1153"/>
      <c r="C1153"/>
      <c r="D1153"/>
      <c r="E1153"/>
    </row>
    <row r="1154" spans="1:5" ht="14.25">
      <c r="A1154"/>
      <c r="B1154"/>
      <c r="C1154"/>
      <c r="D1154"/>
      <c r="E1154"/>
    </row>
    <row r="1155" spans="1:5" ht="14.25">
      <c r="A1155"/>
      <c r="B1155"/>
      <c r="C1155"/>
      <c r="D1155"/>
      <c r="E1155"/>
    </row>
    <row r="1156" spans="1:5" ht="14.25">
      <c r="A1156"/>
      <c r="B1156"/>
      <c r="C1156"/>
      <c r="D1156"/>
      <c r="E1156"/>
    </row>
    <row r="1157" spans="1:5" ht="14.25">
      <c r="A1157"/>
      <c r="B1157"/>
      <c r="C1157"/>
      <c r="D1157"/>
      <c r="E1157"/>
    </row>
    <row r="1158" spans="1:5" ht="14.25">
      <c r="A1158"/>
      <c r="B1158"/>
      <c r="C1158"/>
      <c r="D1158"/>
      <c r="E1158"/>
    </row>
    <row r="1159" spans="1:5" ht="14.25">
      <c r="A1159"/>
      <c r="B1159"/>
      <c r="C1159"/>
      <c r="D1159"/>
      <c r="E1159"/>
    </row>
    <row r="1160" spans="1:5" ht="14.25">
      <c r="A1160"/>
      <c r="B1160"/>
      <c r="C1160"/>
      <c r="D1160"/>
      <c r="E1160"/>
    </row>
    <row r="1161" spans="1:5" ht="14.25">
      <c r="A1161"/>
      <c r="B1161"/>
      <c r="C1161"/>
      <c r="D1161"/>
      <c r="E1161"/>
    </row>
    <row r="1162" spans="1:5" ht="14.25">
      <c r="A1162"/>
      <c r="B1162"/>
      <c r="C1162"/>
      <c r="D1162"/>
      <c r="E1162"/>
    </row>
    <row r="1163" spans="1:5" ht="14.25">
      <c r="A1163"/>
      <c r="B1163"/>
      <c r="C1163"/>
      <c r="D1163"/>
      <c r="E1163"/>
    </row>
    <row r="1164" spans="1:5" ht="14.25">
      <c r="A1164"/>
      <c r="B1164"/>
      <c r="C1164"/>
      <c r="D1164"/>
      <c r="E1164"/>
    </row>
    <row r="1165" spans="1:5" ht="14.25">
      <c r="A1165"/>
      <c r="B1165"/>
      <c r="C1165"/>
      <c r="D1165"/>
      <c r="E1165"/>
    </row>
    <row r="1166" spans="1:5" ht="14.25">
      <c r="A1166"/>
      <c r="B1166"/>
      <c r="C1166"/>
      <c r="D1166"/>
      <c r="E1166"/>
    </row>
    <row r="1167" spans="1:5" ht="14.25">
      <c r="A1167"/>
      <c r="B1167"/>
      <c r="C1167"/>
      <c r="D1167"/>
      <c r="E1167"/>
    </row>
    <row r="1168" spans="1:5" ht="14.25">
      <c r="A1168"/>
      <c r="B1168"/>
      <c r="C1168"/>
      <c r="D1168"/>
      <c r="E1168"/>
    </row>
    <row r="1169" spans="1:5" ht="14.25">
      <c r="A1169"/>
      <c r="B1169"/>
      <c r="C1169"/>
      <c r="D1169"/>
      <c r="E1169"/>
    </row>
    <row r="1170" spans="1:5" ht="14.25">
      <c r="A1170"/>
      <c r="B1170"/>
      <c r="C1170"/>
      <c r="D1170"/>
      <c r="E1170"/>
    </row>
    <row r="1171" spans="1:5" ht="14.25">
      <c r="A1171"/>
      <c r="B1171"/>
      <c r="C1171"/>
      <c r="D1171"/>
      <c r="E1171"/>
    </row>
    <row r="1172" spans="1:5" ht="14.25">
      <c r="A1172"/>
      <c r="B1172"/>
      <c r="C1172"/>
      <c r="D1172"/>
      <c r="E1172"/>
    </row>
    <row r="1173" spans="1:5" ht="14.25">
      <c r="A1173"/>
      <c r="B1173"/>
      <c r="C1173"/>
      <c r="D1173"/>
      <c r="E1173"/>
    </row>
    <row r="1174" spans="1:5" ht="14.25">
      <c r="A1174"/>
      <c r="B1174"/>
      <c r="C1174"/>
      <c r="D1174"/>
      <c r="E1174"/>
    </row>
    <row r="1175" spans="1:5" ht="14.25">
      <c r="A1175"/>
      <c r="B1175"/>
      <c r="C1175"/>
      <c r="D1175"/>
      <c r="E1175"/>
    </row>
    <row r="1176" spans="1:5" ht="14.25">
      <c r="A1176"/>
      <c r="B1176"/>
      <c r="C1176"/>
      <c r="D1176"/>
      <c r="E1176"/>
    </row>
    <row r="1177" spans="1:5" ht="14.25">
      <c r="A1177"/>
      <c r="B1177"/>
      <c r="C1177"/>
      <c r="D1177"/>
      <c r="E1177"/>
    </row>
    <row r="1178" spans="1:5" ht="14.25">
      <c r="A1178"/>
      <c r="B1178"/>
      <c r="C1178"/>
      <c r="D1178"/>
      <c r="E1178"/>
    </row>
    <row r="1179" spans="1:5" ht="14.25">
      <c r="A1179"/>
      <c r="B1179"/>
      <c r="C1179"/>
      <c r="D1179"/>
      <c r="E1179"/>
    </row>
    <row r="1180" spans="1:5" ht="14.25">
      <c r="A1180"/>
      <c r="B1180"/>
      <c r="C1180"/>
      <c r="D1180"/>
      <c r="E1180"/>
    </row>
    <row r="1181" spans="1:5" ht="14.25">
      <c r="A1181"/>
      <c r="B1181"/>
      <c r="C1181"/>
      <c r="D1181"/>
      <c r="E1181"/>
    </row>
    <row r="1182" spans="1:5" ht="14.25">
      <c r="A1182"/>
      <c r="B1182"/>
      <c r="C1182"/>
      <c r="D1182"/>
      <c r="E1182"/>
    </row>
    <row r="1183" spans="1:5" ht="14.25">
      <c r="A1183"/>
      <c r="B1183"/>
      <c r="C1183"/>
      <c r="D1183"/>
      <c r="E1183"/>
    </row>
    <row r="1184" spans="1:5" ht="14.25">
      <c r="A1184"/>
      <c r="B1184"/>
      <c r="C1184"/>
      <c r="D1184"/>
      <c r="E1184"/>
    </row>
    <row r="1185" spans="1:5" ht="14.25">
      <c r="A1185"/>
      <c r="B1185"/>
      <c r="C1185"/>
      <c r="D1185"/>
      <c r="E1185"/>
    </row>
    <row r="1186" spans="1:5" ht="14.25">
      <c r="A1186"/>
      <c r="B1186"/>
      <c r="C1186"/>
      <c r="D1186"/>
      <c r="E1186"/>
    </row>
    <row r="1187" spans="1:5" ht="14.25">
      <c r="A1187"/>
      <c r="B1187"/>
      <c r="C1187"/>
      <c r="D1187"/>
      <c r="E1187"/>
    </row>
    <row r="1188" spans="1:5" ht="14.25">
      <c r="A1188"/>
      <c r="B1188"/>
      <c r="C1188"/>
      <c r="D1188"/>
      <c r="E1188"/>
    </row>
    <row r="1189" spans="1:5" ht="14.25">
      <c r="A1189"/>
      <c r="B1189"/>
      <c r="C1189"/>
      <c r="D1189"/>
      <c r="E1189"/>
    </row>
    <row r="1190" spans="1:5" ht="14.25">
      <c r="A1190"/>
      <c r="B1190"/>
      <c r="C1190"/>
      <c r="D1190"/>
      <c r="E1190"/>
    </row>
    <row r="1191" spans="1:5" ht="14.25">
      <c r="A1191"/>
      <c r="B1191"/>
      <c r="C1191"/>
      <c r="D1191"/>
      <c r="E1191"/>
    </row>
    <row r="1192" spans="1:5" ht="14.25">
      <c r="A1192"/>
      <c r="B1192"/>
      <c r="C1192"/>
      <c r="D1192"/>
      <c r="E1192"/>
    </row>
    <row r="1193" spans="1:5" ht="14.25">
      <c r="A1193"/>
      <c r="B1193"/>
      <c r="C1193"/>
      <c r="D1193"/>
      <c r="E1193"/>
    </row>
    <row r="1194" spans="1:5" ht="14.25">
      <c r="A1194"/>
      <c r="B1194"/>
      <c r="C1194"/>
      <c r="D1194"/>
      <c r="E1194"/>
    </row>
    <row r="1195" spans="1:5" ht="14.25">
      <c r="A1195"/>
      <c r="B1195"/>
      <c r="C1195"/>
      <c r="D1195"/>
      <c r="E1195"/>
    </row>
    <row r="1196" spans="1:5" ht="14.25">
      <c r="A1196"/>
      <c r="B1196"/>
      <c r="C1196"/>
      <c r="D1196"/>
      <c r="E1196"/>
    </row>
    <row r="1197" spans="1:5" ht="14.25">
      <c r="A1197"/>
      <c r="B1197"/>
      <c r="C1197"/>
      <c r="D1197"/>
      <c r="E1197"/>
    </row>
    <row r="1198" spans="1:5" ht="14.25">
      <c r="A1198"/>
      <c r="B1198"/>
      <c r="C1198"/>
      <c r="D1198"/>
      <c r="E1198"/>
    </row>
    <row r="1199" spans="1:5" ht="14.25">
      <c r="A1199"/>
      <c r="B1199"/>
      <c r="C1199"/>
      <c r="D1199"/>
      <c r="E1199"/>
    </row>
    <row r="1200" spans="1:5" ht="14.25">
      <c r="A1200"/>
      <c r="B1200"/>
      <c r="C1200"/>
      <c r="D1200"/>
      <c r="E1200"/>
    </row>
    <row r="1201" spans="1:5" ht="14.25">
      <c r="A1201"/>
      <c r="B1201"/>
      <c r="C1201"/>
      <c r="D1201"/>
      <c r="E1201"/>
    </row>
    <row r="1202" spans="1:5" ht="14.25">
      <c r="A1202"/>
      <c r="B1202"/>
      <c r="C1202"/>
      <c r="D1202"/>
      <c r="E1202"/>
    </row>
    <row r="1203" spans="1:5" ht="14.25">
      <c r="A1203"/>
      <c r="B1203"/>
      <c r="C1203"/>
      <c r="D1203"/>
      <c r="E1203"/>
    </row>
    <row r="1204" spans="1:5" ht="14.25">
      <c r="A1204"/>
      <c r="B1204"/>
      <c r="C1204"/>
      <c r="D1204"/>
      <c r="E1204"/>
    </row>
    <row r="1205" spans="1:5" ht="14.25">
      <c r="A1205"/>
      <c r="B1205"/>
      <c r="C1205"/>
      <c r="D1205"/>
      <c r="E1205"/>
    </row>
    <row r="1206" spans="1:5" ht="14.25">
      <c r="A1206"/>
      <c r="B1206"/>
      <c r="C1206"/>
      <c r="D1206"/>
      <c r="E1206"/>
    </row>
    <row r="1207" spans="1:5" ht="14.25">
      <c r="A1207"/>
      <c r="B1207"/>
      <c r="C1207"/>
      <c r="D1207"/>
      <c r="E1207"/>
    </row>
    <row r="1208" spans="1:5" ht="14.25">
      <c r="A1208"/>
      <c r="B1208"/>
      <c r="C1208"/>
      <c r="D1208"/>
      <c r="E1208"/>
    </row>
    <row r="1209" spans="1:5" ht="14.25">
      <c r="A1209"/>
      <c r="B1209"/>
      <c r="C1209"/>
      <c r="D1209"/>
      <c r="E1209"/>
    </row>
    <row r="1210" spans="1:5" ht="14.25">
      <c r="A1210"/>
      <c r="B1210"/>
      <c r="C1210"/>
      <c r="D1210"/>
      <c r="E1210"/>
    </row>
    <row r="1211" spans="1:5" ht="14.25">
      <c r="A1211"/>
      <c r="B1211"/>
      <c r="C1211"/>
      <c r="D1211"/>
      <c r="E1211"/>
    </row>
    <row r="1212" spans="1:5" ht="14.25">
      <c r="A1212"/>
      <c r="B1212"/>
      <c r="C1212"/>
      <c r="D1212"/>
      <c r="E1212"/>
    </row>
    <row r="1213" spans="1:5" ht="14.25">
      <c r="A1213"/>
      <c r="B1213"/>
      <c r="C1213"/>
      <c r="D1213"/>
      <c r="E1213"/>
    </row>
    <row r="1214" spans="1:5" ht="14.25">
      <c r="A1214"/>
      <c r="B1214"/>
      <c r="C1214"/>
      <c r="D1214"/>
      <c r="E1214"/>
    </row>
    <row r="1215" spans="1:5" ht="14.25">
      <c r="A1215"/>
      <c r="B1215"/>
      <c r="C1215"/>
      <c r="D1215"/>
      <c r="E1215"/>
    </row>
    <row r="1216" spans="1:5" ht="14.25">
      <c r="A1216"/>
      <c r="B1216"/>
      <c r="C1216"/>
      <c r="D1216"/>
      <c r="E1216"/>
    </row>
    <row r="1217" spans="1:5" ht="14.25">
      <c r="A1217"/>
      <c r="B1217"/>
      <c r="C1217"/>
      <c r="D1217"/>
      <c r="E1217"/>
    </row>
    <row r="1218" spans="1:5" ht="14.25">
      <c r="A1218"/>
      <c r="B1218"/>
      <c r="C1218"/>
      <c r="D1218"/>
      <c r="E1218"/>
    </row>
    <row r="1219" spans="1:5" ht="14.25">
      <c r="A1219"/>
      <c r="B1219"/>
      <c r="C1219"/>
      <c r="D1219"/>
      <c r="E1219"/>
    </row>
    <row r="1220" spans="1:5" ht="14.25">
      <c r="A1220"/>
      <c r="B1220"/>
      <c r="C1220"/>
      <c r="D1220"/>
      <c r="E1220"/>
    </row>
    <row r="1221" spans="1:5" ht="14.25">
      <c r="A1221"/>
      <c r="B1221"/>
      <c r="C1221"/>
      <c r="D1221"/>
      <c r="E1221"/>
    </row>
    <row r="1222" spans="1:5" ht="14.25">
      <c r="A1222"/>
      <c r="B1222"/>
      <c r="C1222"/>
      <c r="D1222"/>
      <c r="E1222"/>
    </row>
    <row r="1223" spans="1:5" ht="14.25">
      <c r="A1223"/>
      <c r="B1223"/>
      <c r="C1223"/>
      <c r="D1223"/>
      <c r="E1223"/>
    </row>
    <row r="1224" spans="1:5" ht="14.25">
      <c r="A1224"/>
      <c r="B1224"/>
      <c r="C1224"/>
      <c r="D1224"/>
      <c r="E1224"/>
    </row>
    <row r="1225" spans="1:5" ht="14.25">
      <c r="A1225"/>
      <c r="B1225"/>
      <c r="C1225"/>
      <c r="D1225"/>
      <c r="E1225"/>
    </row>
    <row r="1226" spans="1:5" ht="14.25">
      <c r="A1226"/>
      <c r="B1226"/>
      <c r="C1226"/>
      <c r="D1226"/>
      <c r="E1226"/>
    </row>
    <row r="1227" spans="1:5" ht="14.25">
      <c r="A1227"/>
      <c r="B1227"/>
      <c r="C1227"/>
      <c r="D1227"/>
      <c r="E1227"/>
    </row>
    <row r="1228" spans="1:5" ht="14.25">
      <c r="A1228"/>
      <c r="B1228"/>
      <c r="C1228"/>
      <c r="D1228"/>
      <c r="E1228"/>
    </row>
    <row r="1229" spans="1:5" ht="14.25">
      <c r="A1229"/>
      <c r="B1229"/>
      <c r="C1229"/>
      <c r="D1229"/>
      <c r="E1229"/>
    </row>
    <row r="1230" spans="1:5" ht="14.25">
      <c r="A1230"/>
      <c r="B1230"/>
      <c r="C1230"/>
      <c r="D1230"/>
      <c r="E1230"/>
    </row>
    <row r="1231" spans="1:5" ht="14.25">
      <c r="A1231"/>
      <c r="B1231"/>
      <c r="C1231"/>
      <c r="D1231"/>
      <c r="E1231"/>
    </row>
    <row r="1232" spans="1:5" ht="14.25">
      <c r="A1232"/>
      <c r="B1232"/>
      <c r="C1232"/>
      <c r="D1232"/>
      <c r="E1232"/>
    </row>
    <row r="1233" spans="1:5" ht="14.25">
      <c r="A1233"/>
      <c r="B1233"/>
      <c r="C1233"/>
      <c r="D1233"/>
      <c r="E1233"/>
    </row>
    <row r="1234" spans="1:5" ht="14.25">
      <c r="A1234"/>
      <c r="B1234"/>
      <c r="C1234"/>
      <c r="D1234"/>
      <c r="E1234"/>
    </row>
    <row r="1235" spans="1:5" ht="14.25">
      <c r="A1235"/>
      <c r="B1235"/>
      <c r="C1235"/>
      <c r="D1235"/>
      <c r="E1235"/>
    </row>
    <row r="1236" spans="1:5" ht="14.25">
      <c r="A1236"/>
      <c r="B1236"/>
      <c r="C1236"/>
      <c r="D1236"/>
      <c r="E1236"/>
    </row>
    <row r="1237" spans="1:5" ht="14.25">
      <c r="A1237"/>
      <c r="B1237"/>
      <c r="C1237"/>
      <c r="D1237"/>
      <c r="E1237"/>
    </row>
    <row r="1238" spans="1:5" ht="14.25">
      <c r="A1238"/>
      <c r="B1238"/>
      <c r="C1238"/>
      <c r="D1238"/>
      <c r="E1238"/>
    </row>
    <row r="1239" spans="1:5" ht="14.25">
      <c r="A1239"/>
      <c r="B1239"/>
      <c r="C1239"/>
      <c r="D1239"/>
      <c r="E1239"/>
    </row>
    <row r="1240" spans="1:5" ht="14.25">
      <c r="A1240"/>
      <c r="B1240"/>
      <c r="C1240"/>
      <c r="D1240"/>
      <c r="E1240"/>
    </row>
    <row r="1241" spans="1:5" ht="14.25">
      <c r="A1241"/>
      <c r="B1241"/>
      <c r="C1241"/>
      <c r="D1241"/>
      <c r="E1241"/>
    </row>
    <row r="1242" spans="1:5" ht="14.25">
      <c r="A1242"/>
      <c r="B1242"/>
      <c r="C1242"/>
      <c r="D1242"/>
      <c r="E1242"/>
    </row>
    <row r="1243" spans="1:5" ht="14.25">
      <c r="A1243"/>
      <c r="B1243"/>
      <c r="C1243"/>
      <c r="D1243"/>
      <c r="E1243"/>
    </row>
    <row r="1244" spans="1:5" ht="14.25">
      <c r="A1244"/>
      <c r="B1244"/>
      <c r="C1244"/>
      <c r="D1244"/>
      <c r="E1244"/>
    </row>
    <row r="1245" spans="1:5" ht="14.25">
      <c r="A1245"/>
      <c r="B1245"/>
      <c r="C1245"/>
      <c r="D1245"/>
      <c r="E1245"/>
    </row>
    <row r="1246" spans="1:5" ht="14.25">
      <c r="A1246"/>
      <c r="B1246"/>
      <c r="C1246"/>
      <c r="D1246"/>
      <c r="E1246"/>
    </row>
    <row r="1247" spans="1:5" ht="14.25">
      <c r="A1247"/>
      <c r="B1247"/>
      <c r="C1247"/>
      <c r="D1247"/>
      <c r="E1247"/>
    </row>
    <row r="1248" spans="1:5" ht="14.25">
      <c r="A1248"/>
      <c r="B1248"/>
      <c r="C1248"/>
      <c r="D1248"/>
      <c r="E1248"/>
    </row>
    <row r="1249" spans="1:5" ht="14.25">
      <c r="A1249"/>
      <c r="B1249"/>
      <c r="C1249"/>
      <c r="D1249"/>
      <c r="E1249"/>
    </row>
    <row r="1250" spans="1:5" ht="14.25">
      <c r="A1250"/>
      <c r="B1250"/>
      <c r="C1250"/>
      <c r="D1250"/>
      <c r="E1250"/>
    </row>
    <row r="1251" spans="1:5" ht="14.25">
      <c r="A1251"/>
      <c r="B1251"/>
      <c r="C1251"/>
      <c r="D1251"/>
      <c r="E1251"/>
    </row>
    <row r="1252" spans="1:5" ht="14.25">
      <c r="A1252"/>
      <c r="B1252"/>
      <c r="C1252"/>
      <c r="D1252"/>
      <c r="E1252"/>
    </row>
    <row r="1253" spans="1:5" ht="14.25">
      <c r="A1253"/>
      <c r="B1253"/>
      <c r="C1253"/>
      <c r="D1253"/>
      <c r="E1253"/>
    </row>
    <row r="1254" spans="1:5" ht="14.25">
      <c r="A1254"/>
      <c r="B1254"/>
      <c r="C1254"/>
      <c r="D1254"/>
      <c r="E1254"/>
    </row>
    <row r="1255" spans="1:5" ht="14.25">
      <c r="A1255"/>
      <c r="B1255"/>
      <c r="C1255"/>
      <c r="D1255"/>
      <c r="E1255"/>
    </row>
    <row r="1256" spans="1:5" ht="14.25">
      <c r="A1256"/>
      <c r="B1256"/>
      <c r="C1256"/>
      <c r="D1256"/>
      <c r="E1256"/>
    </row>
    <row r="1257" spans="1:5" ht="14.25">
      <c r="A1257"/>
      <c r="B1257"/>
      <c r="C1257"/>
      <c r="D1257"/>
      <c r="E1257"/>
    </row>
    <row r="1258" spans="1:5" ht="14.25">
      <c r="A1258"/>
      <c r="B1258"/>
      <c r="C1258"/>
      <c r="D1258"/>
      <c r="E1258"/>
    </row>
    <row r="1259" spans="1:5" ht="14.25">
      <c r="A1259"/>
      <c r="B1259"/>
      <c r="C1259"/>
      <c r="D1259"/>
      <c r="E1259"/>
    </row>
    <row r="1260" spans="1:5" ht="14.25">
      <c r="A1260"/>
      <c r="B1260"/>
      <c r="C1260"/>
      <c r="D1260"/>
      <c r="E1260"/>
    </row>
    <row r="1261" spans="1:5" ht="14.25">
      <c r="A1261"/>
      <c r="B1261"/>
      <c r="C1261"/>
      <c r="D1261"/>
      <c r="E1261"/>
    </row>
    <row r="1262" spans="1:5" ht="14.25">
      <c r="A1262"/>
      <c r="B1262"/>
      <c r="C1262"/>
      <c r="D1262"/>
      <c r="E1262"/>
    </row>
    <row r="1263" spans="1:5" ht="14.25">
      <c r="A1263"/>
      <c r="B1263"/>
      <c r="C1263"/>
      <c r="D1263"/>
      <c r="E1263"/>
    </row>
    <row r="1264" spans="1:5" ht="14.25">
      <c r="A1264"/>
      <c r="B1264"/>
      <c r="C1264"/>
      <c r="D1264"/>
      <c r="E1264"/>
    </row>
    <row r="1265" spans="1:5" ht="14.25">
      <c r="A1265"/>
      <c r="B1265"/>
      <c r="C1265"/>
      <c r="D1265"/>
      <c r="E1265"/>
    </row>
    <row r="1266" spans="1:5" ht="14.25">
      <c r="A1266"/>
      <c r="B1266"/>
      <c r="C1266"/>
      <c r="D1266"/>
      <c r="E1266"/>
    </row>
    <row r="1267" spans="1:5" ht="14.25">
      <c r="A1267"/>
      <c r="B1267"/>
      <c r="C1267"/>
      <c r="D1267"/>
      <c r="E1267"/>
    </row>
    <row r="1268" spans="1:5" ht="14.25">
      <c r="A1268"/>
      <c r="B1268"/>
      <c r="C1268"/>
      <c r="D1268"/>
      <c r="E1268"/>
    </row>
    <row r="1269" spans="1:5" ht="14.25">
      <c r="A1269"/>
      <c r="B1269"/>
      <c r="C1269"/>
      <c r="D1269"/>
      <c r="E1269"/>
    </row>
    <row r="1270" spans="1:5" ht="14.25">
      <c r="A1270"/>
      <c r="B1270"/>
      <c r="C1270"/>
      <c r="D1270"/>
      <c r="E1270"/>
    </row>
    <row r="1271" spans="1:5" ht="14.25">
      <c r="A1271"/>
      <c r="B1271"/>
      <c r="C1271"/>
      <c r="D1271"/>
      <c r="E1271"/>
    </row>
    <row r="1272" spans="1:5" ht="14.25">
      <c r="A1272"/>
      <c r="B1272"/>
      <c r="C1272"/>
      <c r="D1272"/>
      <c r="E1272"/>
    </row>
    <row r="1273" spans="1:5" ht="14.25">
      <c r="A1273"/>
      <c r="B1273"/>
      <c r="C1273"/>
      <c r="D1273"/>
      <c r="E1273"/>
    </row>
    <row r="1274" spans="1:5" ht="14.25">
      <c r="A1274"/>
      <c r="B1274"/>
      <c r="C1274"/>
      <c r="D1274"/>
      <c r="E1274"/>
    </row>
    <row r="1275" spans="1:5" ht="14.25">
      <c r="A1275"/>
      <c r="B1275"/>
      <c r="C1275"/>
      <c r="D1275"/>
      <c r="E1275"/>
    </row>
    <row r="1276" spans="1:5" ht="14.25">
      <c r="A1276"/>
      <c r="B1276"/>
      <c r="C1276"/>
      <c r="D1276"/>
      <c r="E1276"/>
    </row>
    <row r="1277" spans="1:5" ht="14.25">
      <c r="A1277"/>
      <c r="B1277"/>
      <c r="C1277"/>
      <c r="D1277"/>
      <c r="E1277"/>
    </row>
    <row r="1278" spans="1:5" ht="14.25">
      <c r="A1278"/>
      <c r="B1278"/>
      <c r="C1278"/>
      <c r="D1278"/>
      <c r="E1278"/>
    </row>
    <row r="1279" spans="1:5" ht="14.25">
      <c r="A1279"/>
      <c r="B1279"/>
      <c r="C1279"/>
      <c r="D1279"/>
      <c r="E1279"/>
    </row>
    <row r="1280" spans="1:5" ht="14.25">
      <c r="A1280"/>
      <c r="B1280"/>
      <c r="C1280"/>
      <c r="D1280"/>
      <c r="E1280"/>
    </row>
    <row r="1281" spans="1:5" ht="14.25">
      <c r="A1281"/>
      <c r="B1281"/>
      <c r="C1281"/>
      <c r="D1281"/>
      <c r="E1281"/>
    </row>
    <row r="1282" spans="1:5" ht="14.25">
      <c r="A1282"/>
      <c r="B1282"/>
      <c r="C1282"/>
      <c r="D1282"/>
      <c r="E1282"/>
    </row>
    <row r="1283" spans="1:5" ht="14.25">
      <c r="A1283"/>
      <c r="B1283"/>
      <c r="C1283"/>
      <c r="D1283"/>
      <c r="E1283"/>
    </row>
    <row r="1284" spans="1:5" ht="14.25">
      <c r="A1284"/>
      <c r="B1284"/>
      <c r="C1284"/>
      <c r="D1284"/>
      <c r="E1284"/>
    </row>
    <row r="1285" spans="1:5" ht="14.25">
      <c r="A1285"/>
      <c r="B1285"/>
      <c r="C1285"/>
      <c r="D1285"/>
      <c r="E1285"/>
    </row>
    <row r="1286" spans="1:5" ht="14.25">
      <c r="A1286"/>
      <c r="B1286"/>
      <c r="C1286"/>
      <c r="D1286"/>
      <c r="E1286"/>
    </row>
    <row r="1287" spans="1:5" ht="14.25">
      <c r="A1287"/>
      <c r="B1287"/>
      <c r="C1287"/>
      <c r="D1287"/>
      <c r="E1287"/>
    </row>
    <row r="1288" spans="1:5" ht="14.25">
      <c r="A1288"/>
      <c r="B1288"/>
      <c r="C1288"/>
      <c r="D1288"/>
      <c r="E1288"/>
    </row>
    <row r="1289" spans="1:5" ht="14.25">
      <c r="A1289"/>
      <c r="B1289"/>
      <c r="C1289"/>
      <c r="D1289"/>
      <c r="E1289"/>
    </row>
    <row r="1290" spans="1:5" ht="14.25">
      <c r="A1290"/>
      <c r="B1290"/>
      <c r="C1290"/>
      <c r="D1290"/>
      <c r="E1290"/>
    </row>
    <row r="1291" spans="1:5" ht="14.25">
      <c r="A1291"/>
      <c r="B1291"/>
      <c r="C1291"/>
      <c r="D1291"/>
      <c r="E1291"/>
    </row>
    <row r="1292" spans="1:5" ht="14.25">
      <c r="A1292"/>
      <c r="B1292"/>
      <c r="C1292"/>
      <c r="D1292"/>
      <c r="E1292"/>
    </row>
    <row r="1293" spans="1:5" ht="14.25">
      <c r="A1293"/>
      <c r="B1293"/>
      <c r="C1293"/>
      <c r="D1293"/>
      <c r="E1293"/>
    </row>
    <row r="1294" spans="1:5" ht="14.25">
      <c r="A1294"/>
      <c r="B1294"/>
      <c r="C1294"/>
      <c r="D1294"/>
      <c r="E1294"/>
    </row>
    <row r="1295" spans="1:5" ht="14.25">
      <c r="A1295"/>
      <c r="B1295"/>
      <c r="C1295"/>
      <c r="D1295"/>
      <c r="E1295"/>
    </row>
    <row r="1296" spans="1:5" ht="14.25">
      <c r="A1296"/>
      <c r="B1296"/>
      <c r="C1296"/>
      <c r="D1296"/>
      <c r="E1296"/>
    </row>
    <row r="1297" spans="1:5" ht="14.25">
      <c r="A1297"/>
      <c r="B1297"/>
      <c r="C1297"/>
      <c r="D1297"/>
      <c r="E1297"/>
    </row>
    <row r="1298" spans="1:5" ht="14.25">
      <c r="A1298"/>
      <c r="B1298"/>
      <c r="C1298"/>
      <c r="D1298"/>
      <c r="E1298"/>
    </row>
    <row r="1299" spans="1:5" ht="14.25">
      <c r="A1299"/>
      <c r="B1299"/>
      <c r="C1299"/>
      <c r="D1299"/>
      <c r="E1299"/>
    </row>
    <row r="1300" spans="1:5" ht="14.25">
      <c r="A1300"/>
      <c r="B1300"/>
      <c r="C1300"/>
      <c r="D1300"/>
      <c r="E1300"/>
    </row>
    <row r="1301" spans="1:5" ht="14.25">
      <c r="A1301"/>
      <c r="B1301"/>
      <c r="C1301"/>
      <c r="D1301"/>
      <c r="E1301"/>
    </row>
    <row r="1302" spans="1:5" ht="14.25">
      <c r="A1302"/>
      <c r="B1302"/>
      <c r="C1302"/>
      <c r="D1302"/>
      <c r="E1302"/>
    </row>
    <row r="1303" spans="1:5" ht="14.25">
      <c r="A1303"/>
      <c r="B1303"/>
      <c r="C1303"/>
      <c r="D1303"/>
      <c r="E1303"/>
    </row>
    <row r="1304" spans="1:5" ht="14.25">
      <c r="A1304"/>
      <c r="B1304"/>
      <c r="C1304"/>
      <c r="D1304"/>
      <c r="E1304"/>
    </row>
    <row r="1305" spans="1:5" ht="14.25">
      <c r="A1305"/>
      <c r="B1305"/>
      <c r="C1305"/>
      <c r="D1305"/>
      <c r="E1305"/>
    </row>
    <row r="1306" spans="1:5" ht="14.25">
      <c r="A1306"/>
      <c r="B1306"/>
      <c r="C1306"/>
      <c r="D1306"/>
      <c r="E1306"/>
    </row>
    <row r="1307" spans="1:5" ht="14.25">
      <c r="A1307"/>
      <c r="B1307"/>
      <c r="C1307"/>
      <c r="D1307"/>
      <c r="E1307"/>
    </row>
    <row r="1308" spans="1:5" ht="14.25">
      <c r="A1308"/>
      <c r="B1308"/>
      <c r="C1308"/>
      <c r="D1308"/>
      <c r="E1308"/>
    </row>
    <row r="1309" spans="1:5" ht="14.25">
      <c r="A1309"/>
      <c r="B1309"/>
      <c r="C1309"/>
      <c r="D1309"/>
      <c r="E1309"/>
    </row>
    <row r="1310" spans="1:5" ht="14.25">
      <c r="A1310"/>
      <c r="B1310"/>
      <c r="C1310"/>
      <c r="D1310"/>
      <c r="E1310"/>
    </row>
    <row r="1311" spans="1:5" ht="14.25">
      <c r="A1311"/>
      <c r="B1311"/>
      <c r="C1311"/>
      <c r="D1311"/>
      <c r="E1311"/>
    </row>
    <row r="1312" spans="1:5" ht="14.25">
      <c r="A1312"/>
      <c r="B1312"/>
      <c r="C1312"/>
      <c r="D1312"/>
      <c r="E1312"/>
    </row>
    <row r="1313" spans="1:5" ht="14.25">
      <c r="A1313"/>
      <c r="B1313"/>
      <c r="C1313"/>
      <c r="D1313"/>
      <c r="E1313"/>
    </row>
    <row r="1314" spans="1:5" ht="14.25">
      <c r="A1314"/>
      <c r="B1314"/>
      <c r="C1314"/>
      <c r="D1314"/>
      <c r="E1314"/>
    </row>
    <row r="1315" spans="1:5" ht="14.25">
      <c r="A1315"/>
      <c r="B1315"/>
      <c r="C1315"/>
      <c r="D1315"/>
      <c r="E1315"/>
    </row>
    <row r="1316" spans="1:5" ht="14.25">
      <c r="A1316"/>
      <c r="B1316"/>
      <c r="C1316"/>
      <c r="D1316"/>
      <c r="E1316"/>
    </row>
    <row r="1317" spans="1:5" ht="14.25">
      <c r="A1317"/>
      <c r="B1317"/>
      <c r="C1317"/>
      <c r="D1317"/>
      <c r="E1317"/>
    </row>
    <row r="1318" spans="1:5" ht="14.25">
      <c r="A1318"/>
      <c r="B1318"/>
      <c r="C1318"/>
      <c r="D1318"/>
      <c r="E1318"/>
    </row>
    <row r="1319" spans="1:5" ht="14.25">
      <c r="A1319"/>
      <c r="B1319"/>
      <c r="C1319"/>
      <c r="D1319"/>
      <c r="E1319"/>
    </row>
    <row r="1320" spans="1:5" ht="14.25">
      <c r="A1320"/>
      <c r="B1320"/>
      <c r="C1320"/>
      <c r="D1320"/>
      <c r="E1320"/>
    </row>
    <row r="1321" spans="1:5" ht="14.25">
      <c r="A1321"/>
      <c r="B1321"/>
      <c r="C1321"/>
      <c r="D1321"/>
      <c r="E1321"/>
    </row>
    <row r="1322" spans="1:5" ht="14.25">
      <c r="A1322"/>
      <c r="B1322"/>
      <c r="C1322"/>
      <c r="D1322"/>
      <c r="E1322"/>
    </row>
    <row r="1323" spans="1:5" ht="14.25">
      <c r="A1323"/>
      <c r="B1323"/>
      <c r="C1323"/>
      <c r="D1323"/>
      <c r="E1323"/>
    </row>
    <row r="1324" spans="1:5" ht="14.25">
      <c r="A1324"/>
      <c r="B1324"/>
      <c r="C1324"/>
      <c r="D1324"/>
      <c r="E1324"/>
    </row>
    <row r="1325" spans="1:5" ht="14.25">
      <c r="A1325"/>
      <c r="B1325"/>
      <c r="C1325"/>
      <c r="D1325"/>
      <c r="E1325"/>
    </row>
    <row r="1326" spans="1:5" ht="14.25">
      <c r="A1326"/>
      <c r="B1326"/>
      <c r="C1326"/>
      <c r="D1326"/>
      <c r="E1326"/>
    </row>
    <row r="1327" spans="1:5" ht="14.25">
      <c r="A1327"/>
      <c r="B1327"/>
      <c r="C1327"/>
      <c r="D1327"/>
      <c r="E1327"/>
    </row>
    <row r="1328" spans="1:5" ht="14.25">
      <c r="A1328"/>
      <c r="B1328"/>
      <c r="C1328"/>
      <c r="D1328"/>
      <c r="E1328"/>
    </row>
    <row r="1329" spans="1:5" ht="14.25">
      <c r="A1329"/>
      <c r="B1329"/>
      <c r="C1329"/>
      <c r="D1329"/>
      <c r="E1329"/>
    </row>
    <row r="1330" spans="1:5" ht="14.25">
      <c r="A1330"/>
      <c r="B1330"/>
      <c r="C1330"/>
      <c r="D1330"/>
      <c r="E1330"/>
    </row>
    <row r="1331" spans="1:5" ht="14.25">
      <c r="A1331"/>
      <c r="B1331"/>
      <c r="C1331"/>
      <c r="D1331"/>
      <c r="E1331"/>
    </row>
    <row r="1332" spans="1:5" ht="14.25">
      <c r="A1332"/>
      <c r="B1332"/>
      <c r="C1332"/>
      <c r="D1332"/>
      <c r="E1332"/>
    </row>
    <row r="1333" spans="1:5" ht="14.25">
      <c r="A1333"/>
      <c r="B1333"/>
      <c r="C1333"/>
      <c r="D1333"/>
      <c r="E1333"/>
    </row>
    <row r="1334" spans="1:5" ht="14.25">
      <c r="A1334"/>
      <c r="B1334"/>
      <c r="C1334"/>
      <c r="D1334"/>
      <c r="E1334"/>
    </row>
    <row r="1335" spans="1:5" ht="14.25">
      <c r="A1335"/>
      <c r="B1335"/>
      <c r="C1335"/>
      <c r="D1335"/>
      <c r="E1335"/>
    </row>
    <row r="1336" spans="1:5" ht="14.25">
      <c r="A1336"/>
      <c r="B1336"/>
      <c r="C1336"/>
      <c r="D1336"/>
      <c r="E1336"/>
    </row>
    <row r="1337" spans="1:5" ht="14.25">
      <c r="A1337"/>
      <c r="B1337"/>
      <c r="C1337"/>
      <c r="D1337"/>
      <c r="E1337"/>
    </row>
    <row r="1338" spans="1:5" ht="14.25">
      <c r="A1338"/>
      <c r="B1338"/>
      <c r="C1338"/>
      <c r="D1338"/>
      <c r="E1338"/>
    </row>
    <row r="1339" spans="1:5" ht="14.25">
      <c r="A1339"/>
      <c r="B1339"/>
      <c r="C1339"/>
      <c r="D1339"/>
      <c r="E1339"/>
    </row>
    <row r="1340" spans="1:5" ht="14.25">
      <c r="A1340"/>
      <c r="B1340"/>
      <c r="C1340"/>
      <c r="D1340"/>
      <c r="E1340"/>
    </row>
    <row r="1341" spans="1:5" ht="14.25">
      <c r="A1341"/>
      <c r="B1341"/>
      <c r="C1341"/>
      <c r="D1341"/>
      <c r="E1341"/>
    </row>
    <row r="1342" spans="1:5" ht="14.25">
      <c r="A1342"/>
      <c r="B1342"/>
      <c r="C1342"/>
      <c r="D1342"/>
      <c r="E1342"/>
    </row>
    <row r="1343" spans="1:5" ht="14.25">
      <c r="A1343"/>
      <c r="B1343"/>
      <c r="C1343"/>
      <c r="D1343"/>
      <c r="E1343"/>
    </row>
    <row r="1344" spans="1:5" ht="14.25">
      <c r="A1344"/>
      <c r="B1344"/>
      <c r="C1344"/>
      <c r="D1344"/>
      <c r="E1344"/>
    </row>
    <row r="1345" spans="1:5" ht="14.25">
      <c r="A1345"/>
      <c r="B1345"/>
      <c r="C1345"/>
      <c r="D1345"/>
      <c r="E1345"/>
    </row>
    <row r="1346" spans="1:5" ht="14.25">
      <c r="A1346"/>
      <c r="B1346"/>
      <c r="C1346"/>
      <c r="D1346"/>
      <c r="E1346"/>
    </row>
    <row r="1347" spans="1:5" ht="14.25">
      <c r="A1347"/>
      <c r="B1347"/>
      <c r="C1347"/>
      <c r="D1347"/>
      <c r="E1347"/>
    </row>
    <row r="1348" spans="1:5" ht="14.25">
      <c r="A1348"/>
      <c r="B1348"/>
      <c r="C1348"/>
      <c r="D1348"/>
      <c r="E1348"/>
    </row>
    <row r="1349" spans="1:5" ht="14.25">
      <c r="A1349"/>
      <c r="B1349"/>
      <c r="C1349"/>
      <c r="D1349"/>
      <c r="E1349"/>
    </row>
    <row r="1350" spans="1:5" ht="14.25">
      <c r="A1350"/>
      <c r="B1350"/>
      <c r="C1350"/>
      <c r="D1350"/>
      <c r="E1350"/>
    </row>
    <row r="1351" spans="1:5" ht="14.25">
      <c r="A1351"/>
      <c r="B1351"/>
      <c r="C1351"/>
      <c r="D1351"/>
      <c r="E1351"/>
    </row>
    <row r="1352" spans="1:5" ht="14.25">
      <c r="A1352"/>
      <c r="B1352"/>
      <c r="C1352"/>
      <c r="D1352"/>
      <c r="E1352"/>
    </row>
    <row r="1353" spans="1:5" ht="14.25">
      <c r="A1353"/>
      <c r="B1353"/>
      <c r="C1353"/>
      <c r="D1353"/>
      <c r="E1353"/>
    </row>
    <row r="1354" spans="1:5" ht="14.25">
      <c r="A1354"/>
      <c r="B1354"/>
      <c r="C1354"/>
      <c r="D1354"/>
      <c r="E1354"/>
    </row>
    <row r="1355" spans="1:5" ht="14.25">
      <c r="A1355"/>
      <c r="B1355"/>
      <c r="C1355"/>
      <c r="D1355"/>
      <c r="E1355"/>
    </row>
    <row r="1356" spans="1:5" ht="14.25">
      <c r="A1356"/>
      <c r="B1356"/>
      <c r="C1356"/>
      <c r="D1356"/>
      <c r="E1356"/>
    </row>
    <row r="1357" spans="1:5" ht="14.25">
      <c r="A1357"/>
      <c r="B1357"/>
      <c r="C1357"/>
      <c r="D1357"/>
      <c r="E1357"/>
    </row>
    <row r="1358" spans="1:5" ht="14.25">
      <c r="A1358"/>
      <c r="B1358"/>
      <c r="C1358"/>
      <c r="D1358"/>
      <c r="E1358"/>
    </row>
    <row r="1359" spans="1:5" ht="14.25">
      <c r="A1359"/>
      <c r="B1359"/>
      <c r="C1359"/>
      <c r="D1359"/>
      <c r="E1359"/>
    </row>
    <row r="1360" spans="1:5" ht="14.25">
      <c r="A1360"/>
      <c r="B1360"/>
      <c r="C1360"/>
      <c r="D1360"/>
      <c r="E1360"/>
    </row>
    <row r="1361" spans="1:5" ht="14.25">
      <c r="A1361"/>
      <c r="B1361"/>
      <c r="C1361"/>
      <c r="D1361"/>
      <c r="E1361"/>
    </row>
    <row r="1362" spans="1:5" ht="14.25">
      <c r="A1362"/>
      <c r="B1362"/>
      <c r="C1362"/>
      <c r="D1362"/>
      <c r="E1362"/>
    </row>
    <row r="1363" spans="1:5" ht="14.25">
      <c r="A1363"/>
      <c r="B1363"/>
      <c r="C1363"/>
      <c r="D1363"/>
      <c r="E1363"/>
    </row>
    <row r="1364" spans="1:5" ht="14.25">
      <c r="A1364"/>
      <c r="B1364"/>
      <c r="C1364"/>
      <c r="D1364"/>
      <c r="E1364"/>
    </row>
    <row r="1365" spans="1:5" ht="14.25">
      <c r="A1365"/>
      <c r="B1365"/>
      <c r="C1365"/>
      <c r="D1365"/>
      <c r="E1365"/>
    </row>
    <row r="1366" spans="1:5" ht="14.25">
      <c r="A1366"/>
      <c r="B1366"/>
      <c r="C1366"/>
      <c r="D1366"/>
      <c r="E1366"/>
    </row>
    <row r="1367" spans="1:5" ht="14.25">
      <c r="A1367"/>
      <c r="B1367"/>
      <c r="C1367"/>
      <c r="D1367"/>
      <c r="E1367"/>
    </row>
    <row r="1368" spans="1:5" ht="14.25">
      <c r="A1368"/>
      <c r="B1368"/>
      <c r="C1368"/>
      <c r="D1368"/>
      <c r="E1368"/>
    </row>
    <row r="1369" spans="1:5" ht="14.25">
      <c r="A1369"/>
      <c r="B1369"/>
      <c r="C1369"/>
      <c r="D1369"/>
      <c r="E1369"/>
    </row>
    <row r="1370" spans="1:5" ht="14.25">
      <c r="A1370"/>
      <c r="B1370"/>
      <c r="C1370"/>
      <c r="D1370"/>
      <c r="E1370"/>
    </row>
    <row r="1371" spans="1:5" ht="14.25">
      <c r="A1371"/>
      <c r="B1371"/>
      <c r="C1371"/>
      <c r="D1371"/>
      <c r="E1371"/>
    </row>
    <row r="1372" spans="1:5" ht="14.25">
      <c r="A1372"/>
      <c r="B1372"/>
      <c r="C1372"/>
      <c r="D1372"/>
      <c r="E1372"/>
    </row>
    <row r="1373" spans="1:5" ht="14.25">
      <c r="A1373"/>
      <c r="B1373"/>
      <c r="C1373"/>
      <c r="D1373"/>
      <c r="E1373"/>
    </row>
    <row r="1374" spans="1:5" ht="14.25">
      <c r="A1374"/>
      <c r="B1374"/>
      <c r="C1374"/>
      <c r="D1374"/>
      <c r="E1374"/>
    </row>
    <row r="1375" spans="1:5" ht="14.25">
      <c r="A1375"/>
      <c r="B1375"/>
      <c r="C1375"/>
      <c r="D1375"/>
      <c r="E1375"/>
    </row>
    <row r="1376" spans="1:5" ht="14.25">
      <c r="A1376"/>
      <c r="B1376"/>
      <c r="C1376"/>
      <c r="D1376"/>
      <c r="E1376"/>
    </row>
    <row r="1377" spans="1:5" ht="14.25">
      <c r="A1377"/>
      <c r="B1377"/>
      <c r="C1377"/>
      <c r="D1377"/>
      <c r="E1377"/>
    </row>
    <row r="1378" spans="1:5" ht="14.25">
      <c r="A1378"/>
      <c r="B1378"/>
      <c r="C1378"/>
      <c r="D1378"/>
      <c r="E1378"/>
    </row>
    <row r="1379" spans="1:5" ht="14.25">
      <c r="A1379"/>
      <c r="B1379"/>
      <c r="C1379"/>
      <c r="D1379"/>
      <c r="E1379"/>
    </row>
    <row r="1380" spans="1:5" ht="14.25">
      <c r="A1380"/>
      <c r="B1380"/>
      <c r="C1380"/>
      <c r="D1380"/>
      <c r="E1380"/>
    </row>
    <row r="1381" spans="1:5" ht="14.25">
      <c r="A1381"/>
      <c r="B1381"/>
      <c r="C1381"/>
      <c r="D1381"/>
      <c r="E1381"/>
    </row>
    <row r="1382" spans="1:5" ht="14.25">
      <c r="A1382"/>
      <c r="B1382"/>
      <c r="C1382"/>
      <c r="D1382"/>
      <c r="E1382"/>
    </row>
    <row r="1383" spans="1:5" ht="14.25">
      <c r="A1383"/>
      <c r="B1383"/>
      <c r="C1383"/>
      <c r="D1383"/>
      <c r="E1383"/>
    </row>
    <row r="1384" spans="1:5" ht="14.25">
      <c r="A1384"/>
      <c r="B1384"/>
      <c r="C1384"/>
      <c r="D1384"/>
      <c r="E1384"/>
    </row>
    <row r="1385" spans="1:5" ht="14.25">
      <c r="A1385"/>
      <c r="B1385"/>
      <c r="C1385"/>
      <c r="D1385"/>
      <c r="E1385"/>
    </row>
    <row r="1386" spans="1:5" ht="14.25">
      <c r="A1386"/>
      <c r="B1386"/>
      <c r="C1386"/>
      <c r="D1386"/>
      <c r="E1386"/>
    </row>
    <row r="1387" spans="1:5" ht="14.25">
      <c r="A1387"/>
      <c r="B1387"/>
      <c r="C1387"/>
      <c r="D1387"/>
      <c r="E1387"/>
    </row>
    <row r="1388" spans="1:5" ht="14.25">
      <c r="A1388"/>
      <c r="B1388"/>
      <c r="C1388"/>
      <c r="D1388"/>
      <c r="E1388"/>
    </row>
    <row r="1389" spans="1:5" ht="14.25">
      <c r="A1389"/>
      <c r="B1389"/>
      <c r="C1389"/>
      <c r="D1389"/>
      <c r="E1389"/>
    </row>
    <row r="1390" spans="1:5" ht="14.25">
      <c r="A1390"/>
      <c r="B1390"/>
      <c r="C1390"/>
      <c r="D1390"/>
      <c r="E1390"/>
    </row>
    <row r="1391" spans="1:5" ht="14.25">
      <c r="A1391"/>
      <c r="B1391"/>
      <c r="C1391"/>
      <c r="D1391"/>
      <c r="E1391"/>
    </row>
    <row r="1392" spans="1:5" ht="14.25">
      <c r="A1392"/>
      <c r="B1392"/>
      <c r="C1392"/>
      <c r="D1392"/>
      <c r="E1392"/>
    </row>
    <row r="1393" spans="1:5" ht="14.25">
      <c r="A1393"/>
      <c r="B1393"/>
      <c r="C1393"/>
      <c r="D1393"/>
      <c r="E1393"/>
    </row>
    <row r="1394" spans="1:5" ht="14.25">
      <c r="A1394"/>
      <c r="B1394"/>
      <c r="C1394"/>
      <c r="D1394"/>
      <c r="E1394"/>
    </row>
    <row r="1395" spans="1:5" ht="14.25">
      <c r="A1395"/>
      <c r="B1395"/>
      <c r="C1395"/>
      <c r="D1395"/>
      <c r="E1395"/>
    </row>
    <row r="1396" spans="1:5" ht="14.25">
      <c r="A1396"/>
      <c r="B1396"/>
      <c r="C1396"/>
      <c r="D1396"/>
      <c r="E1396"/>
    </row>
    <row r="1397" spans="1:5" ht="14.25">
      <c r="A1397"/>
      <c r="B1397"/>
      <c r="C1397"/>
      <c r="D1397"/>
      <c r="E1397"/>
    </row>
    <row r="1398" spans="1:5" ht="14.25">
      <c r="A1398"/>
      <c r="B1398"/>
      <c r="C1398"/>
      <c r="D1398"/>
      <c r="E1398"/>
    </row>
    <row r="1399" spans="1:5" ht="14.25">
      <c r="A1399"/>
      <c r="B1399"/>
      <c r="C1399"/>
      <c r="D1399"/>
      <c r="E1399"/>
    </row>
    <row r="1400" spans="1:5" ht="14.25">
      <c r="A1400"/>
      <c r="B1400"/>
      <c r="C1400"/>
      <c r="D1400"/>
      <c r="E1400"/>
    </row>
    <row r="1401" spans="1:5" ht="14.25">
      <c r="A1401"/>
      <c r="B1401"/>
      <c r="C1401"/>
      <c r="D1401"/>
      <c r="E1401"/>
    </row>
    <row r="1402" spans="1:5" ht="14.25">
      <c r="A1402"/>
      <c r="B1402"/>
      <c r="C1402"/>
      <c r="D1402"/>
      <c r="E1402"/>
    </row>
    <row r="1403" spans="1:5" ht="14.25">
      <c r="A1403"/>
      <c r="B1403"/>
      <c r="C1403"/>
      <c r="D1403"/>
      <c r="E1403"/>
    </row>
    <row r="1404" spans="1:5" ht="14.25">
      <c r="A1404"/>
      <c r="B1404"/>
      <c r="C1404"/>
      <c r="D1404"/>
      <c r="E1404"/>
    </row>
    <row r="1405" spans="1:5" ht="14.25">
      <c r="A1405"/>
      <c r="B1405"/>
      <c r="C1405"/>
      <c r="D1405"/>
      <c r="E1405"/>
    </row>
    <row r="1406" spans="1:5" ht="14.25">
      <c r="A1406"/>
      <c r="B1406"/>
      <c r="C1406"/>
      <c r="D1406"/>
      <c r="E1406"/>
    </row>
    <row r="1407" spans="1:5" ht="14.25">
      <c r="A1407"/>
      <c r="B1407"/>
      <c r="C1407"/>
      <c r="D1407"/>
      <c r="E1407"/>
    </row>
    <row r="1408" spans="1:5" ht="14.25">
      <c r="A1408"/>
      <c r="B1408"/>
      <c r="C1408"/>
      <c r="D1408"/>
      <c r="E1408"/>
    </row>
    <row r="1409" spans="1:5" ht="14.25">
      <c r="A1409"/>
      <c r="B1409"/>
      <c r="C1409"/>
      <c r="D1409"/>
      <c r="E1409"/>
    </row>
    <row r="1410" spans="1:5" ht="14.25">
      <c r="A1410"/>
      <c r="B1410"/>
      <c r="C1410"/>
      <c r="D1410"/>
      <c r="E1410"/>
    </row>
    <row r="1411" spans="1:5" ht="14.25">
      <c r="A1411"/>
      <c r="B1411"/>
      <c r="C1411"/>
      <c r="D1411"/>
      <c r="E1411"/>
    </row>
    <row r="1412" spans="1:5" ht="14.25">
      <c r="A1412"/>
      <c r="B1412"/>
      <c r="C1412"/>
      <c r="D1412"/>
      <c r="E1412"/>
    </row>
    <row r="1413" spans="1:5" ht="14.25">
      <c r="A1413"/>
      <c r="B1413"/>
      <c r="C1413"/>
      <c r="D1413"/>
      <c r="E1413"/>
    </row>
    <row r="1414" spans="1:5" ht="14.25">
      <c r="A1414"/>
      <c r="B1414"/>
      <c r="C1414"/>
      <c r="D1414"/>
      <c r="E1414"/>
    </row>
    <row r="1415" spans="1:5" ht="14.25">
      <c r="A1415"/>
      <c r="B1415"/>
      <c r="C1415"/>
      <c r="D1415"/>
      <c r="E1415"/>
    </row>
    <row r="1416" spans="1:5" ht="14.25">
      <c r="A1416"/>
      <c r="B1416"/>
      <c r="C1416"/>
      <c r="D1416"/>
      <c r="E1416"/>
    </row>
    <row r="1417" spans="1:5" ht="14.25">
      <c r="A1417"/>
      <c r="B1417"/>
      <c r="C1417"/>
      <c r="D1417"/>
      <c r="E1417"/>
    </row>
    <row r="1418" spans="1:5" ht="14.25">
      <c r="A1418"/>
      <c r="B1418"/>
      <c r="C1418"/>
      <c r="D1418"/>
      <c r="E1418"/>
    </row>
    <row r="1419" spans="1:5" ht="14.25">
      <c r="A1419"/>
      <c r="B1419"/>
      <c r="C1419"/>
      <c r="D1419"/>
      <c r="E1419"/>
    </row>
    <row r="1420" spans="1:5" ht="14.25">
      <c r="A1420"/>
      <c r="B1420"/>
      <c r="C1420"/>
      <c r="D1420"/>
      <c r="E1420"/>
    </row>
    <row r="1421" spans="1:5" ht="14.25">
      <c r="A1421"/>
      <c r="B1421"/>
      <c r="C1421"/>
      <c r="D1421"/>
      <c r="E1421"/>
    </row>
    <row r="1422" spans="1:5" ht="14.25">
      <c r="A1422"/>
      <c r="B1422"/>
      <c r="C1422"/>
      <c r="D1422"/>
      <c r="E1422"/>
    </row>
    <row r="1423" spans="1:5" ht="14.25">
      <c r="A1423"/>
      <c r="B1423"/>
      <c r="C1423"/>
      <c r="D1423"/>
      <c r="E1423"/>
    </row>
    <row r="1424" spans="1:5" ht="14.25">
      <c r="A1424"/>
      <c r="B1424"/>
      <c r="C1424"/>
      <c r="D1424"/>
      <c r="E1424"/>
    </row>
    <row r="1425" spans="1:5" ht="14.25">
      <c r="A1425"/>
      <c r="B1425"/>
      <c r="C1425"/>
      <c r="D1425"/>
      <c r="E1425"/>
    </row>
    <row r="1426" spans="1:5" ht="14.25">
      <c r="A1426"/>
      <c r="B1426"/>
      <c r="C1426"/>
      <c r="D1426"/>
      <c r="E1426"/>
    </row>
    <row r="1427" spans="1:5" ht="14.25">
      <c r="A1427"/>
      <c r="B1427"/>
      <c r="C1427"/>
      <c r="D1427"/>
      <c r="E1427"/>
    </row>
    <row r="1428" spans="1:5" ht="14.25">
      <c r="A1428"/>
      <c r="B1428"/>
      <c r="C1428"/>
      <c r="D1428"/>
      <c r="E1428"/>
    </row>
    <row r="1429" spans="1:5" ht="14.25">
      <c r="A1429"/>
      <c r="B1429"/>
      <c r="C1429"/>
      <c r="D1429"/>
      <c r="E1429"/>
    </row>
    <row r="1430" spans="1:5" ht="14.25">
      <c r="A1430"/>
      <c r="B1430"/>
      <c r="C1430"/>
      <c r="D1430"/>
      <c r="E1430"/>
    </row>
    <row r="1431" spans="1:5" ht="14.25">
      <c r="A1431"/>
      <c r="B1431"/>
      <c r="C1431"/>
      <c r="D1431"/>
      <c r="E1431"/>
    </row>
    <row r="1432" spans="1:5" ht="14.25">
      <c r="A1432"/>
      <c r="B1432"/>
      <c r="C1432"/>
      <c r="D1432"/>
      <c r="E1432"/>
    </row>
    <row r="1433" spans="1:5" ht="14.25">
      <c r="A1433"/>
      <c r="B1433"/>
      <c r="C1433"/>
      <c r="D1433"/>
      <c r="E1433"/>
    </row>
    <row r="1434" spans="1:5" ht="14.25">
      <c r="A1434"/>
      <c r="B1434"/>
      <c r="C1434"/>
      <c r="D1434"/>
      <c r="E1434"/>
    </row>
    <row r="1435" spans="1:5" ht="14.25">
      <c r="A1435"/>
      <c r="B1435"/>
      <c r="C1435"/>
      <c r="D1435"/>
      <c r="E1435"/>
    </row>
    <row r="1436" spans="1:5" ht="14.25">
      <c r="A1436"/>
      <c r="B1436"/>
      <c r="C1436"/>
      <c r="D1436"/>
      <c r="E1436"/>
    </row>
    <row r="1437" spans="1:5" ht="14.25">
      <c r="A1437"/>
      <c r="B1437"/>
      <c r="C1437"/>
      <c r="D1437"/>
      <c r="E1437"/>
    </row>
    <row r="1438" spans="1:5" ht="14.25">
      <c r="A1438"/>
      <c r="B1438"/>
      <c r="C1438"/>
      <c r="D1438"/>
      <c r="E1438"/>
    </row>
    <row r="1439" spans="1:5" ht="14.25">
      <c r="A1439"/>
      <c r="B1439"/>
      <c r="C1439"/>
      <c r="D1439"/>
      <c r="E1439"/>
    </row>
    <row r="1440" spans="1:5" ht="14.25">
      <c r="A1440"/>
      <c r="B1440"/>
      <c r="C1440"/>
      <c r="D1440"/>
      <c r="E1440"/>
    </row>
    <row r="1441" spans="1:5" ht="14.25">
      <c r="A1441"/>
      <c r="B1441"/>
      <c r="C1441"/>
      <c r="D1441"/>
      <c r="E1441"/>
    </row>
    <row r="1442" spans="1:5" ht="14.25">
      <c r="A1442"/>
      <c r="B1442"/>
      <c r="C1442"/>
      <c r="D1442"/>
      <c r="E1442"/>
    </row>
    <row r="1443" spans="1:5" ht="14.25">
      <c r="A1443"/>
      <c r="B1443"/>
      <c r="C1443"/>
      <c r="D1443"/>
      <c r="E1443"/>
    </row>
    <row r="1444" spans="1:5" ht="14.25">
      <c r="A1444"/>
      <c r="B1444"/>
      <c r="C1444"/>
      <c r="D1444"/>
      <c r="E1444"/>
    </row>
    <row r="1445" spans="1:5" ht="14.25">
      <c r="A1445"/>
      <c r="B1445"/>
      <c r="C1445"/>
      <c r="D1445"/>
      <c r="E1445"/>
    </row>
    <row r="1446" spans="1:5" ht="14.25">
      <c r="A1446"/>
      <c r="B1446"/>
      <c r="C1446"/>
      <c r="D1446"/>
      <c r="E1446"/>
    </row>
    <row r="1447" spans="1:5" ht="14.25">
      <c r="A1447"/>
      <c r="B1447"/>
      <c r="C1447"/>
      <c r="D1447"/>
      <c r="E1447"/>
    </row>
    <row r="1448" spans="1:5" ht="14.25">
      <c r="A1448"/>
      <c r="B1448"/>
      <c r="C1448"/>
      <c r="D1448"/>
      <c r="E1448"/>
    </row>
    <row r="1449" spans="1:5" ht="14.25">
      <c r="A1449"/>
      <c r="B1449"/>
      <c r="C1449"/>
      <c r="D1449"/>
      <c r="E1449"/>
    </row>
    <row r="1450" spans="1:5" ht="14.25">
      <c r="A1450"/>
      <c r="B1450"/>
      <c r="C1450"/>
      <c r="D1450"/>
      <c r="E1450"/>
    </row>
    <row r="1451" spans="1:5" ht="14.25">
      <c r="A1451"/>
      <c r="B1451"/>
      <c r="C1451"/>
      <c r="D1451"/>
      <c r="E1451"/>
    </row>
    <row r="1452" spans="1:5" ht="14.25">
      <c r="A1452"/>
      <c r="B1452"/>
      <c r="C1452"/>
      <c r="D1452"/>
      <c r="E1452"/>
    </row>
    <row r="1453" spans="1:5" ht="14.25">
      <c r="A1453"/>
      <c r="B1453"/>
      <c r="C1453"/>
      <c r="D1453"/>
      <c r="E1453"/>
    </row>
    <row r="1454" spans="1:5" ht="14.25">
      <c r="A1454"/>
      <c r="B1454"/>
      <c r="C1454"/>
      <c r="D1454"/>
      <c r="E1454"/>
    </row>
    <row r="1455" spans="1:5" ht="14.25">
      <c r="A1455"/>
      <c r="B1455"/>
      <c r="C1455"/>
      <c r="D1455"/>
      <c r="E1455"/>
    </row>
    <row r="1456" spans="1:5" ht="14.25">
      <c r="A1456"/>
      <c r="B1456"/>
      <c r="C1456"/>
      <c r="D1456"/>
      <c r="E1456"/>
    </row>
    <row r="1457" spans="1:5" ht="14.25">
      <c r="A1457"/>
      <c r="B1457"/>
      <c r="C1457"/>
      <c r="D1457"/>
      <c r="E1457"/>
    </row>
    <row r="1458" spans="1:5" ht="14.25">
      <c r="A1458"/>
      <c r="B1458"/>
      <c r="C1458"/>
      <c r="D1458"/>
      <c r="E1458"/>
    </row>
    <row r="1459" spans="1:5" ht="14.25">
      <c r="A1459"/>
      <c r="B1459"/>
      <c r="C1459"/>
      <c r="D1459"/>
      <c r="E1459"/>
    </row>
    <row r="1460" spans="1:5" ht="14.25">
      <c r="A1460"/>
      <c r="B1460"/>
      <c r="C1460"/>
      <c r="D1460"/>
      <c r="E1460"/>
    </row>
    <row r="1461" spans="1:5" ht="14.25">
      <c r="A1461"/>
      <c r="B1461"/>
      <c r="C1461"/>
      <c r="D1461"/>
      <c r="E1461"/>
    </row>
    <row r="1462" spans="1:5" ht="14.25">
      <c r="A1462"/>
      <c r="B1462"/>
      <c r="C1462"/>
      <c r="D1462"/>
      <c r="E1462"/>
    </row>
    <row r="1463" spans="1:5" ht="14.25">
      <c r="A1463"/>
      <c r="B1463"/>
      <c r="C1463"/>
      <c r="D1463"/>
      <c r="E1463"/>
    </row>
    <row r="1464" spans="1:5" ht="14.25">
      <c r="A1464"/>
      <c r="B1464"/>
      <c r="C1464"/>
      <c r="D1464"/>
      <c r="E1464"/>
    </row>
    <row r="1465" spans="1:5" ht="14.25">
      <c r="A1465"/>
      <c r="B1465"/>
      <c r="C1465"/>
      <c r="D1465"/>
      <c r="E1465"/>
    </row>
    <row r="1466" spans="1:5" ht="14.25">
      <c r="A1466"/>
      <c r="B1466"/>
      <c r="C1466"/>
      <c r="D1466"/>
      <c r="E1466"/>
    </row>
    <row r="1467" spans="1:5" ht="14.25">
      <c r="A1467"/>
      <c r="B1467"/>
      <c r="C1467"/>
      <c r="D1467"/>
      <c r="E1467"/>
    </row>
    <row r="1468" spans="1:5" ht="14.25">
      <c r="A1468"/>
      <c r="B1468"/>
      <c r="C1468"/>
      <c r="D1468"/>
      <c r="E1468"/>
    </row>
    <row r="1469" spans="1:5" ht="14.25">
      <c r="A1469"/>
      <c r="B1469"/>
      <c r="C1469"/>
      <c r="D1469"/>
      <c r="E1469"/>
    </row>
    <row r="1470" spans="1:5" ht="14.25">
      <c r="A1470"/>
      <c r="B1470"/>
      <c r="C1470"/>
      <c r="D1470"/>
      <c r="E1470"/>
    </row>
    <row r="1471" spans="1:5" ht="14.25">
      <c r="A1471"/>
      <c r="B1471"/>
      <c r="C1471"/>
      <c r="D1471"/>
      <c r="E1471"/>
    </row>
    <row r="1472" spans="1:5" ht="14.25">
      <c r="A1472"/>
      <c r="B1472"/>
      <c r="C1472"/>
      <c r="D1472"/>
      <c r="E1472"/>
    </row>
    <row r="1473" spans="1:5" ht="14.25">
      <c r="A1473"/>
      <c r="B1473"/>
      <c r="C1473"/>
      <c r="D1473"/>
      <c r="E1473"/>
    </row>
    <row r="1474" spans="1:5" ht="14.25">
      <c r="A1474"/>
      <c r="B1474"/>
      <c r="C1474"/>
      <c r="D1474"/>
      <c r="E1474"/>
    </row>
    <row r="1475" spans="1:5" ht="14.25">
      <c r="A1475"/>
      <c r="B1475"/>
      <c r="C1475"/>
      <c r="D1475"/>
      <c r="E1475"/>
    </row>
    <row r="1476" spans="1:5" ht="14.25">
      <c r="A1476"/>
      <c r="B1476"/>
      <c r="C1476"/>
      <c r="D1476"/>
      <c r="E1476"/>
    </row>
    <row r="1477" spans="1:5" ht="14.25">
      <c r="A1477"/>
      <c r="B1477"/>
      <c r="C1477"/>
      <c r="D1477"/>
      <c r="E1477"/>
    </row>
    <row r="1478" spans="1:5" ht="14.25">
      <c r="A1478"/>
      <c r="B1478"/>
      <c r="C1478"/>
      <c r="D1478"/>
      <c r="E1478"/>
    </row>
    <row r="1479" spans="1:5" ht="14.25">
      <c r="A1479"/>
      <c r="B1479"/>
      <c r="C1479"/>
      <c r="D1479"/>
      <c r="E1479"/>
    </row>
    <row r="1480" spans="1:5" ht="14.25">
      <c r="A1480"/>
      <c r="B1480"/>
      <c r="C1480"/>
      <c r="D1480"/>
      <c r="E1480"/>
    </row>
    <row r="1481" spans="1:5" ht="14.25">
      <c r="A1481"/>
      <c r="B1481"/>
      <c r="C1481"/>
      <c r="D1481"/>
      <c r="E1481"/>
    </row>
    <row r="1482" spans="1:5" ht="14.25">
      <c r="A1482"/>
      <c r="B1482"/>
      <c r="C1482"/>
      <c r="D1482"/>
      <c r="E1482"/>
    </row>
    <row r="1483" spans="1:5" ht="14.25">
      <c r="A1483"/>
      <c r="B1483"/>
      <c r="C1483"/>
      <c r="D1483"/>
      <c r="E1483"/>
    </row>
    <row r="1484" spans="1:5" ht="14.25">
      <c r="A1484"/>
      <c r="B1484"/>
      <c r="C1484"/>
      <c r="D1484"/>
      <c r="E1484"/>
    </row>
    <row r="1485" spans="1:5" ht="14.25">
      <c r="A1485"/>
      <c r="B1485"/>
      <c r="C1485"/>
      <c r="D1485"/>
      <c r="E1485"/>
    </row>
    <row r="1486" spans="1:5" ht="14.25">
      <c r="A1486"/>
      <c r="B1486"/>
      <c r="C1486"/>
      <c r="D1486"/>
      <c r="E1486"/>
    </row>
    <row r="1487" spans="1:5" ht="14.25">
      <c r="A1487"/>
      <c r="B1487"/>
      <c r="C1487"/>
      <c r="D1487"/>
      <c r="E1487"/>
    </row>
    <row r="1488" spans="1:5" ht="14.25">
      <c r="A1488"/>
      <c r="B1488"/>
      <c r="C1488"/>
      <c r="D1488"/>
      <c r="E1488"/>
    </row>
    <row r="1489" spans="1:5" ht="14.25">
      <c r="A1489"/>
      <c r="B1489"/>
      <c r="C1489"/>
      <c r="D1489"/>
      <c r="E1489"/>
    </row>
    <row r="1490" spans="1:5" ht="14.25">
      <c r="A1490"/>
      <c r="B1490"/>
      <c r="C1490"/>
      <c r="D1490"/>
      <c r="E1490"/>
    </row>
    <row r="1491" spans="1:5" ht="14.25">
      <c r="A1491"/>
      <c r="B1491"/>
      <c r="C1491"/>
      <c r="D1491"/>
      <c r="E1491"/>
    </row>
    <row r="1492" spans="1:5" ht="14.25">
      <c r="A1492"/>
      <c r="B1492"/>
      <c r="C1492"/>
      <c r="D1492"/>
      <c r="E1492"/>
    </row>
    <row r="1493" spans="1:5" ht="14.25">
      <c r="A1493"/>
      <c r="B1493"/>
      <c r="C1493"/>
      <c r="D1493"/>
      <c r="E1493"/>
    </row>
    <row r="1494" spans="1:5" ht="14.25">
      <c r="A1494"/>
      <c r="B1494"/>
      <c r="C1494"/>
      <c r="D1494"/>
      <c r="E1494"/>
    </row>
    <row r="1495" spans="1:5" ht="14.25">
      <c r="A1495"/>
      <c r="B1495"/>
      <c r="C1495"/>
      <c r="D1495"/>
      <c r="E1495"/>
    </row>
    <row r="1496" spans="1:5" ht="14.25">
      <c r="A1496"/>
      <c r="B1496"/>
      <c r="C1496"/>
      <c r="D1496"/>
      <c r="E1496"/>
    </row>
    <row r="1497" spans="1:5" ht="14.25">
      <c r="A1497"/>
      <c r="B1497"/>
      <c r="C1497"/>
      <c r="D1497"/>
      <c r="E1497"/>
    </row>
    <row r="1498" spans="1:5" ht="14.25">
      <c r="A1498"/>
      <c r="B1498"/>
      <c r="C1498"/>
      <c r="D1498"/>
      <c r="E1498"/>
    </row>
    <row r="1499" spans="1:5" ht="14.25">
      <c r="A1499"/>
      <c r="B1499"/>
      <c r="C1499"/>
      <c r="D1499"/>
      <c r="E1499"/>
    </row>
    <row r="1500" spans="1:5" ht="14.25">
      <c r="A1500"/>
      <c r="B1500"/>
      <c r="C1500"/>
      <c r="D1500"/>
      <c r="E1500"/>
    </row>
    <row r="1501" spans="1:5" ht="14.25">
      <c r="A1501"/>
      <c r="B1501"/>
      <c r="C1501"/>
      <c r="D1501"/>
      <c r="E1501"/>
    </row>
    <row r="1502" spans="1:5" ht="14.25">
      <c r="A1502"/>
      <c r="B1502"/>
      <c r="C1502"/>
      <c r="D1502"/>
      <c r="E1502"/>
    </row>
    <row r="1503" spans="1:5" ht="14.25">
      <c r="A1503"/>
      <c r="B1503"/>
      <c r="C1503"/>
      <c r="D1503"/>
      <c r="E1503"/>
    </row>
    <row r="1504" spans="1:5" ht="14.25">
      <c r="A1504"/>
      <c r="B1504"/>
      <c r="C1504"/>
      <c r="D1504"/>
      <c r="E1504"/>
    </row>
    <row r="1505" spans="1:5" ht="14.25">
      <c r="A1505"/>
      <c r="B1505"/>
      <c r="C1505"/>
      <c r="D1505"/>
      <c r="E1505"/>
    </row>
    <row r="1506" spans="1:5" ht="14.25">
      <c r="A1506"/>
      <c r="B1506"/>
      <c r="C1506"/>
      <c r="D1506"/>
      <c r="E1506"/>
    </row>
    <row r="1507" spans="1:5" ht="14.25">
      <c r="A1507"/>
      <c r="B1507"/>
      <c r="C1507"/>
      <c r="D1507"/>
      <c r="E1507"/>
    </row>
    <row r="1508" spans="1:5" ht="14.25">
      <c r="A1508"/>
      <c r="B1508"/>
      <c r="C1508"/>
      <c r="D1508"/>
      <c r="E1508"/>
    </row>
    <row r="1509" spans="1:5" ht="14.25">
      <c r="A1509"/>
      <c r="B1509"/>
      <c r="C1509"/>
      <c r="D1509"/>
      <c r="E1509"/>
    </row>
    <row r="1510" spans="1:5" ht="14.25">
      <c r="A1510"/>
      <c r="B1510"/>
      <c r="C1510"/>
      <c r="D1510"/>
      <c r="E1510"/>
    </row>
    <row r="1511" spans="1:5" ht="14.25">
      <c r="A1511"/>
      <c r="B1511"/>
      <c r="C1511"/>
      <c r="D1511"/>
      <c r="E1511"/>
    </row>
    <row r="1512" spans="1:5" ht="14.25">
      <c r="A1512"/>
      <c r="B1512"/>
      <c r="C1512"/>
      <c r="D1512"/>
      <c r="E1512"/>
    </row>
    <row r="1513" spans="1:5" ht="14.25">
      <c r="A1513"/>
      <c r="B1513"/>
      <c r="C1513"/>
      <c r="D1513"/>
      <c r="E1513"/>
    </row>
    <row r="1514" spans="1:5" ht="14.25">
      <c r="A1514"/>
      <c r="B1514"/>
      <c r="C1514"/>
      <c r="D1514"/>
      <c r="E1514"/>
    </row>
    <row r="1515" spans="1:5" ht="14.25">
      <c r="A1515"/>
      <c r="B1515"/>
      <c r="C1515"/>
      <c r="D1515"/>
      <c r="E1515"/>
    </row>
    <row r="1516" spans="1:5" ht="14.25">
      <c r="A1516"/>
      <c r="B1516"/>
      <c r="C1516"/>
      <c r="D1516"/>
      <c r="E1516"/>
    </row>
    <row r="1517" spans="1:5" ht="14.25">
      <c r="A1517"/>
      <c r="B1517"/>
      <c r="C1517"/>
      <c r="D1517"/>
      <c r="E1517"/>
    </row>
    <row r="1518" spans="1:5" ht="14.25">
      <c r="A1518"/>
      <c r="B1518"/>
      <c r="C1518"/>
      <c r="D1518"/>
      <c r="E1518"/>
    </row>
    <row r="1519" spans="1:5" ht="14.25">
      <c r="A1519"/>
      <c r="B1519"/>
      <c r="C1519"/>
      <c r="D1519"/>
      <c r="E1519"/>
    </row>
    <row r="1520" spans="1:5" ht="14.25">
      <c r="A1520"/>
      <c r="B1520"/>
      <c r="C1520"/>
      <c r="D1520"/>
      <c r="E1520"/>
    </row>
    <row r="1521" spans="1:5" ht="14.25">
      <c r="A1521"/>
      <c r="B1521"/>
      <c r="C1521"/>
      <c r="D1521"/>
      <c r="E1521"/>
    </row>
    <row r="1522" spans="1:5" ht="14.25">
      <c r="A1522"/>
      <c r="B1522"/>
      <c r="C1522"/>
      <c r="D1522"/>
      <c r="E1522"/>
    </row>
    <row r="1523" spans="1:5" ht="14.25">
      <c r="A1523"/>
      <c r="B1523"/>
      <c r="C1523"/>
      <c r="D1523"/>
      <c r="E1523"/>
    </row>
    <row r="1524" spans="1:5" ht="14.25">
      <c r="A1524"/>
      <c r="B1524"/>
      <c r="C1524"/>
      <c r="D1524"/>
      <c r="E1524"/>
    </row>
    <row r="1525" spans="1:5" ht="14.25">
      <c r="A1525"/>
      <c r="B1525"/>
      <c r="C1525"/>
      <c r="D1525"/>
      <c r="E1525"/>
    </row>
    <row r="1526" spans="1:5" ht="14.25">
      <c r="A1526"/>
      <c r="B1526"/>
      <c r="C1526"/>
      <c r="D1526"/>
      <c r="E1526"/>
    </row>
    <row r="1527" spans="1:5" ht="14.25">
      <c r="A1527"/>
      <c r="B1527"/>
      <c r="C1527"/>
      <c r="D1527"/>
      <c r="E1527"/>
    </row>
    <row r="1528" spans="1:5" ht="14.25">
      <c r="A1528"/>
      <c r="B1528"/>
      <c r="C1528"/>
      <c r="D1528"/>
      <c r="E1528"/>
    </row>
    <row r="1529" spans="1:5" ht="14.25">
      <c r="A1529"/>
      <c r="B1529"/>
      <c r="C1529"/>
      <c r="D1529"/>
      <c r="E1529"/>
    </row>
    <row r="1530" spans="1:5" ht="14.25">
      <c r="A1530"/>
      <c r="B1530"/>
      <c r="C1530"/>
      <c r="D1530"/>
      <c r="E1530"/>
    </row>
    <row r="1531" spans="1:5" ht="14.25">
      <c r="A1531"/>
      <c r="B1531"/>
      <c r="C1531"/>
      <c r="D1531"/>
      <c r="E1531"/>
    </row>
    <row r="1532" spans="1:5" ht="14.25">
      <c r="A1532"/>
      <c r="B1532"/>
      <c r="C1532"/>
      <c r="D1532"/>
      <c r="E1532"/>
    </row>
    <row r="1533" spans="1:5" ht="14.25">
      <c r="A1533"/>
      <c r="B1533"/>
      <c r="C1533"/>
      <c r="D1533"/>
      <c r="E1533"/>
    </row>
    <row r="1534" spans="1:5" ht="14.25">
      <c r="A1534"/>
      <c r="B1534"/>
      <c r="C1534"/>
      <c r="D1534"/>
      <c r="E1534"/>
    </row>
    <row r="1535" spans="1:5" ht="14.25">
      <c r="A1535"/>
      <c r="B1535"/>
      <c r="C1535"/>
      <c r="D1535"/>
      <c r="E1535"/>
    </row>
    <row r="1536" spans="1:5" ht="14.25">
      <c r="A1536"/>
      <c r="B1536"/>
      <c r="C1536"/>
      <c r="D1536"/>
      <c r="E1536"/>
    </row>
    <row r="1537" spans="1:5" ht="14.25">
      <c r="A1537"/>
      <c r="B1537"/>
      <c r="C1537"/>
      <c r="D1537"/>
      <c r="E1537"/>
    </row>
    <row r="1538" spans="1:5" ht="14.25">
      <c r="A1538"/>
      <c r="B1538"/>
      <c r="C1538"/>
      <c r="D1538"/>
      <c r="E1538"/>
    </row>
    <row r="1539" spans="1:5" ht="14.25">
      <c r="A1539"/>
      <c r="B1539"/>
      <c r="C1539"/>
      <c r="D1539"/>
      <c r="E1539"/>
    </row>
    <row r="1540" spans="1:5" ht="14.25">
      <c r="A1540"/>
      <c r="B1540"/>
      <c r="C1540"/>
      <c r="D1540"/>
      <c r="E1540"/>
    </row>
    <row r="1541" spans="1:5" ht="14.25">
      <c r="A1541"/>
      <c r="B1541"/>
      <c r="C1541"/>
      <c r="D1541"/>
      <c r="E1541"/>
    </row>
    <row r="1542" spans="1:5" ht="14.25">
      <c r="A1542"/>
      <c r="B1542"/>
      <c r="C1542"/>
      <c r="D1542"/>
      <c r="E1542"/>
    </row>
    <row r="1543" spans="1:5" ht="14.25">
      <c r="A1543"/>
      <c r="B1543"/>
      <c r="C1543"/>
      <c r="D1543"/>
      <c r="E1543"/>
    </row>
    <row r="1544" spans="1:5" ht="14.25">
      <c r="A1544"/>
      <c r="B1544"/>
      <c r="C1544"/>
      <c r="D1544"/>
      <c r="E1544"/>
    </row>
    <row r="1545" spans="1:5" ht="14.25">
      <c r="A1545"/>
      <c r="B1545"/>
      <c r="C1545"/>
      <c r="D1545"/>
      <c r="E1545"/>
    </row>
    <row r="1546" spans="1:5" ht="14.25">
      <c r="A1546"/>
      <c r="B1546"/>
      <c r="C1546"/>
      <c r="D1546"/>
      <c r="E1546"/>
    </row>
    <row r="1547" spans="1:5" ht="14.25">
      <c r="A1547"/>
      <c r="B1547"/>
      <c r="C1547"/>
      <c r="D1547"/>
      <c r="E1547"/>
    </row>
    <row r="1548" spans="1:5" ht="14.25">
      <c r="A1548"/>
      <c r="B1548"/>
      <c r="C1548"/>
      <c r="D1548"/>
      <c r="E1548"/>
    </row>
    <row r="1549" spans="1:5" ht="14.25">
      <c r="A1549"/>
      <c r="B1549"/>
      <c r="C1549"/>
      <c r="D1549"/>
      <c r="E1549"/>
    </row>
    <row r="1550" spans="1:5" ht="14.25">
      <c r="A1550"/>
      <c r="B1550"/>
      <c r="C1550"/>
      <c r="D1550"/>
      <c r="E1550"/>
    </row>
    <row r="1551" spans="1:5" ht="14.25">
      <c r="A1551"/>
      <c r="B1551"/>
      <c r="C1551"/>
      <c r="D1551"/>
      <c r="E1551"/>
    </row>
    <row r="1552" spans="1:5" ht="14.25">
      <c r="A1552"/>
      <c r="B1552"/>
      <c r="C1552"/>
      <c r="D1552"/>
      <c r="E1552"/>
    </row>
    <row r="1553" spans="1:5" ht="14.25">
      <c r="A1553"/>
      <c r="B1553"/>
      <c r="C1553"/>
      <c r="D1553"/>
      <c r="E1553"/>
    </row>
    <row r="1554" spans="1:5" ht="14.25">
      <c r="A1554"/>
      <c r="B1554"/>
      <c r="C1554"/>
      <c r="D1554"/>
      <c r="E1554"/>
    </row>
    <row r="1555" spans="1:5" ht="14.25">
      <c r="A1555"/>
      <c r="B1555"/>
      <c r="C1555"/>
      <c r="D1555"/>
      <c r="E1555"/>
    </row>
    <row r="1556" spans="1:5" ht="14.25">
      <c r="A1556"/>
      <c r="B1556"/>
      <c r="C1556"/>
      <c r="D1556"/>
      <c r="E1556"/>
    </row>
    <row r="1557" spans="1:5" ht="14.25">
      <c r="A1557"/>
      <c r="B1557"/>
      <c r="C1557"/>
      <c r="D1557"/>
      <c r="E1557"/>
    </row>
    <row r="1558" spans="1:5" ht="14.25">
      <c r="A1558"/>
      <c r="B1558"/>
      <c r="C1558"/>
      <c r="D1558"/>
      <c r="E1558"/>
    </row>
    <row r="1559" spans="1:5" ht="14.25">
      <c r="A1559"/>
      <c r="B1559"/>
      <c r="C1559"/>
      <c r="D1559"/>
      <c r="E1559"/>
    </row>
    <row r="1560" spans="1:5" ht="14.25">
      <c r="A1560"/>
      <c r="B1560"/>
      <c r="C1560"/>
      <c r="D1560"/>
      <c r="E1560"/>
    </row>
    <row r="1561" spans="1:5" ht="14.25">
      <c r="A1561"/>
      <c r="B1561"/>
      <c r="C1561"/>
      <c r="D1561"/>
      <c r="E1561"/>
    </row>
    <row r="1562" spans="1:5" ht="14.25">
      <c r="A1562"/>
      <c r="B1562"/>
      <c r="C1562"/>
      <c r="D1562"/>
      <c r="E1562"/>
    </row>
    <row r="1563" spans="1:5" ht="14.25">
      <c r="A1563"/>
      <c r="B1563"/>
      <c r="C1563"/>
      <c r="D1563"/>
      <c r="E1563"/>
    </row>
    <row r="1564" spans="1:5" ht="14.25">
      <c r="A1564"/>
      <c r="B1564"/>
      <c r="C1564"/>
      <c r="D1564"/>
      <c r="E1564"/>
    </row>
    <row r="1565" spans="1:5" ht="14.25">
      <c r="A1565"/>
      <c r="B1565"/>
      <c r="C1565"/>
      <c r="D1565"/>
      <c r="E1565"/>
    </row>
    <row r="1566" spans="1:5" ht="14.25">
      <c r="A1566"/>
      <c r="B1566"/>
      <c r="C1566"/>
      <c r="D1566"/>
      <c r="E1566"/>
    </row>
    <row r="1567" spans="1:5" ht="14.25">
      <c r="A1567"/>
      <c r="B1567"/>
      <c r="C1567"/>
      <c r="D1567"/>
      <c r="E1567"/>
    </row>
    <row r="1568" spans="1:5" ht="14.25">
      <c r="A1568"/>
      <c r="B1568"/>
      <c r="C1568"/>
      <c r="D1568"/>
      <c r="E1568"/>
    </row>
    <row r="1569" spans="1:5" ht="14.25">
      <c r="A1569"/>
      <c r="B1569"/>
      <c r="C1569"/>
      <c r="D1569"/>
      <c r="E1569"/>
    </row>
    <row r="1570" spans="1:5" ht="14.25">
      <c r="A1570"/>
      <c r="B1570"/>
      <c r="C1570"/>
      <c r="D1570"/>
      <c r="E1570"/>
    </row>
    <row r="1571" spans="1:5" ht="14.25">
      <c r="A1571"/>
      <c r="B1571"/>
      <c r="C1571"/>
      <c r="D1571"/>
      <c r="E1571"/>
    </row>
    <row r="1572" spans="1:5" ht="14.25">
      <c r="A1572"/>
      <c r="B1572"/>
      <c r="C1572"/>
      <c r="D1572"/>
      <c r="E1572"/>
    </row>
    <row r="1573" spans="1:5" ht="14.25">
      <c r="A1573"/>
      <c r="B1573"/>
      <c r="C1573"/>
      <c r="D1573"/>
      <c r="E1573"/>
    </row>
    <row r="1574" spans="1:5" ht="14.25">
      <c r="A1574"/>
      <c r="B1574"/>
      <c r="C1574"/>
      <c r="D1574"/>
      <c r="E1574"/>
    </row>
    <row r="1575" spans="1:5" ht="14.25">
      <c r="A1575"/>
      <c r="B1575"/>
      <c r="C1575"/>
      <c r="D1575"/>
      <c r="E1575"/>
    </row>
    <row r="1576" spans="1:5" ht="14.25">
      <c r="A1576"/>
      <c r="B1576"/>
      <c r="C1576"/>
      <c r="D1576"/>
      <c r="E1576"/>
    </row>
    <row r="1577" spans="1:5" ht="14.25">
      <c r="A1577"/>
      <c r="B1577"/>
      <c r="C1577"/>
      <c r="D1577"/>
      <c r="E1577"/>
    </row>
    <row r="1578" spans="1:5" ht="14.25">
      <c r="A1578"/>
      <c r="B1578"/>
      <c r="C1578"/>
      <c r="D1578"/>
      <c r="E1578"/>
    </row>
    <row r="1579" spans="1:5" ht="14.25">
      <c r="A1579"/>
      <c r="B1579"/>
      <c r="C1579"/>
      <c r="D1579"/>
      <c r="E1579"/>
    </row>
    <row r="1580" spans="1:5" ht="14.25">
      <c r="A1580"/>
      <c r="B1580"/>
      <c r="C1580"/>
      <c r="D1580"/>
      <c r="E1580"/>
    </row>
    <row r="1581" spans="1:5" ht="14.25">
      <c r="A1581"/>
      <c r="B1581"/>
      <c r="C1581"/>
      <c r="D1581"/>
      <c r="E1581"/>
    </row>
    <row r="1582" spans="1:5" ht="14.25">
      <c r="A1582"/>
      <c r="B1582"/>
      <c r="C1582"/>
      <c r="D1582"/>
      <c r="E1582"/>
    </row>
    <row r="1583" spans="1:5" ht="14.25">
      <c r="A1583"/>
      <c r="B1583"/>
      <c r="C1583"/>
      <c r="D1583"/>
      <c r="E1583"/>
    </row>
    <row r="1584" spans="1:5" ht="14.25">
      <c r="A1584"/>
      <c r="B1584"/>
      <c r="C1584"/>
      <c r="D1584"/>
      <c r="E1584"/>
    </row>
    <row r="1585" spans="1:5" ht="14.25">
      <c r="A1585"/>
      <c r="B1585"/>
      <c r="C1585"/>
      <c r="D1585"/>
      <c r="E1585"/>
    </row>
    <row r="1586" spans="1:5" ht="14.25">
      <c r="A1586"/>
      <c r="B1586"/>
      <c r="C1586"/>
      <c r="D1586"/>
      <c r="E1586"/>
    </row>
    <row r="1587" spans="1:5" ht="14.25">
      <c r="A1587"/>
      <c r="B1587"/>
      <c r="C1587"/>
      <c r="D1587"/>
      <c r="E1587"/>
    </row>
    <row r="1588" spans="1:5" ht="14.25">
      <c r="A1588"/>
      <c r="B1588"/>
      <c r="C1588"/>
      <c r="D1588"/>
      <c r="E1588"/>
    </row>
    <row r="1589" spans="1:5" ht="14.25">
      <c r="A1589"/>
      <c r="B1589"/>
      <c r="C1589"/>
      <c r="D1589"/>
      <c r="E1589"/>
    </row>
    <row r="1590" spans="1:5" ht="14.25">
      <c r="A1590"/>
      <c r="B1590"/>
      <c r="C1590"/>
      <c r="D1590"/>
      <c r="E1590"/>
    </row>
    <row r="1591" spans="1:5" ht="14.25">
      <c r="A1591"/>
      <c r="B1591"/>
      <c r="C1591"/>
      <c r="D1591"/>
      <c r="E1591"/>
    </row>
    <row r="1592" spans="1:5" ht="14.25">
      <c r="A1592"/>
      <c r="B1592"/>
      <c r="C1592"/>
      <c r="D1592"/>
      <c r="E1592"/>
    </row>
    <row r="1593" spans="1:5" ht="14.25">
      <c r="A1593"/>
      <c r="B1593"/>
      <c r="C1593"/>
      <c r="D1593"/>
      <c r="E1593"/>
    </row>
    <row r="1594" spans="1:5" ht="14.25">
      <c r="A1594"/>
      <c r="B1594"/>
      <c r="C1594"/>
      <c r="D1594"/>
      <c r="E1594"/>
    </row>
    <row r="1595" spans="1:5" ht="14.25">
      <c r="A1595"/>
      <c r="B1595"/>
      <c r="C1595"/>
      <c r="D1595"/>
      <c r="E1595"/>
    </row>
    <row r="1596" spans="1:5" ht="14.25">
      <c r="A1596"/>
      <c r="B1596"/>
      <c r="C1596"/>
      <c r="D1596"/>
      <c r="E1596"/>
    </row>
    <row r="1597" spans="1:5" ht="14.25">
      <c r="A1597"/>
      <c r="B1597"/>
      <c r="C1597"/>
      <c r="D1597"/>
      <c r="E1597"/>
    </row>
    <row r="1598" spans="1:5" ht="14.25">
      <c r="A1598"/>
      <c r="B1598"/>
      <c r="C1598"/>
      <c r="D1598"/>
      <c r="E1598"/>
    </row>
    <row r="1599" spans="1:5" ht="14.25">
      <c r="A1599"/>
      <c r="B1599"/>
      <c r="C1599"/>
      <c r="D1599"/>
      <c r="E1599"/>
    </row>
    <row r="1600" spans="1:5" ht="14.25">
      <c r="A1600"/>
      <c r="B1600"/>
      <c r="C1600"/>
      <c r="D1600"/>
      <c r="E1600"/>
    </row>
    <row r="1601" spans="1:5" ht="14.25">
      <c r="A1601"/>
      <c r="B1601"/>
      <c r="C1601"/>
      <c r="D1601"/>
      <c r="E1601"/>
    </row>
    <row r="1602" spans="1:5" ht="14.25">
      <c r="A1602"/>
      <c r="B1602"/>
      <c r="C1602"/>
      <c r="D1602"/>
      <c r="E1602"/>
    </row>
    <row r="1603" spans="1:5" ht="14.25">
      <c r="A1603"/>
      <c r="B1603"/>
      <c r="C1603"/>
      <c r="D1603"/>
      <c r="E1603"/>
    </row>
    <row r="1604" spans="1:5" ht="14.25">
      <c r="A1604"/>
      <c r="B1604"/>
      <c r="C1604"/>
      <c r="D1604"/>
      <c r="E1604"/>
    </row>
    <row r="1605" spans="1:5" ht="14.25">
      <c r="A1605"/>
      <c r="B1605"/>
      <c r="C1605"/>
      <c r="D1605"/>
      <c r="E1605"/>
    </row>
    <row r="1606" spans="1:5" ht="14.25">
      <c r="A1606"/>
      <c r="B1606"/>
      <c r="C1606"/>
      <c r="D1606"/>
      <c r="E1606"/>
    </row>
    <row r="1607" spans="1:5" ht="14.25">
      <c r="A1607"/>
      <c r="B1607"/>
      <c r="C1607"/>
      <c r="D1607"/>
      <c r="E1607"/>
    </row>
    <row r="1608" spans="1:5" ht="14.25">
      <c r="A1608"/>
      <c r="B1608"/>
      <c r="C1608"/>
      <c r="D1608"/>
      <c r="E1608"/>
    </row>
    <row r="1609" spans="1:5" ht="14.25">
      <c r="A1609"/>
      <c r="B1609"/>
      <c r="C1609"/>
      <c r="D1609"/>
      <c r="E1609"/>
    </row>
    <row r="1610" spans="1:5" ht="14.25">
      <c r="A1610"/>
      <c r="B1610"/>
      <c r="C1610"/>
      <c r="D1610"/>
      <c r="E1610"/>
    </row>
    <row r="1611" spans="1:5" ht="14.25">
      <c r="A1611"/>
      <c r="B1611"/>
      <c r="C1611"/>
      <c r="D1611"/>
      <c r="E1611"/>
    </row>
    <row r="1612" spans="1:5" ht="14.25">
      <c r="A1612"/>
      <c r="B1612"/>
      <c r="C1612"/>
      <c r="D1612"/>
      <c r="E1612"/>
    </row>
    <row r="1613" spans="1:5" ht="14.25">
      <c r="A1613"/>
      <c r="B1613"/>
      <c r="C1613"/>
      <c r="D1613"/>
      <c r="E1613"/>
    </row>
    <row r="1614" spans="1:5" ht="14.25">
      <c r="A1614"/>
      <c r="B1614"/>
      <c r="C1614"/>
      <c r="D1614"/>
      <c r="E1614"/>
    </row>
    <row r="1615" spans="1:5" ht="14.25">
      <c r="A1615"/>
      <c r="B1615"/>
      <c r="C1615"/>
      <c r="D1615"/>
      <c r="E1615"/>
    </row>
    <row r="1616" spans="1:5" ht="14.25">
      <c r="A1616"/>
      <c r="B1616"/>
      <c r="C1616"/>
      <c r="D1616"/>
      <c r="E1616"/>
    </row>
    <row r="1617" spans="1:5" ht="14.25">
      <c r="A1617"/>
      <c r="B1617"/>
      <c r="C1617"/>
      <c r="D1617"/>
      <c r="E1617"/>
    </row>
    <row r="1618" spans="1:5" ht="14.25">
      <c r="A1618"/>
      <c r="B1618"/>
      <c r="C1618"/>
      <c r="D1618"/>
      <c r="E1618"/>
    </row>
    <row r="1619" spans="1:5" ht="14.25">
      <c r="A1619"/>
      <c r="B1619"/>
      <c r="C1619"/>
      <c r="D1619"/>
      <c r="E1619"/>
    </row>
    <row r="1620" spans="1:5" ht="14.25">
      <c r="A1620"/>
      <c r="B1620"/>
      <c r="C1620"/>
      <c r="D1620"/>
      <c r="E1620"/>
    </row>
    <row r="1621" spans="1:5" ht="14.25">
      <c r="A1621"/>
      <c r="B1621"/>
      <c r="C1621"/>
      <c r="D1621"/>
      <c r="E1621"/>
    </row>
    <row r="1622" spans="1:5" ht="14.25">
      <c r="A1622"/>
      <c r="B1622"/>
      <c r="C1622"/>
      <c r="D1622"/>
      <c r="E1622"/>
    </row>
    <row r="1623" spans="1:5" ht="14.25">
      <c r="A1623"/>
      <c r="B1623"/>
      <c r="C1623"/>
      <c r="D1623"/>
      <c r="E1623"/>
    </row>
    <row r="1624" spans="1:5" ht="14.25">
      <c r="A1624"/>
      <c r="B1624"/>
      <c r="C1624"/>
      <c r="D1624"/>
      <c r="E1624"/>
    </row>
    <row r="1625" spans="1:5" ht="14.25">
      <c r="A1625"/>
      <c r="B1625"/>
      <c r="C1625"/>
      <c r="D1625"/>
      <c r="E1625"/>
    </row>
    <row r="1626" spans="1:5" ht="14.25">
      <c r="A1626"/>
      <c r="B1626"/>
      <c r="C1626"/>
      <c r="D1626"/>
      <c r="E1626"/>
    </row>
    <row r="1627" spans="1:5" ht="14.25">
      <c r="A1627"/>
      <c r="B1627"/>
      <c r="C1627"/>
      <c r="D1627"/>
      <c r="E1627"/>
    </row>
    <row r="1628" spans="1:5" ht="14.25">
      <c r="A1628"/>
      <c r="B1628"/>
      <c r="C1628"/>
      <c r="D1628"/>
      <c r="E1628"/>
    </row>
    <row r="1629" spans="1:5" ht="14.25">
      <c r="A1629"/>
      <c r="B1629"/>
      <c r="C1629"/>
      <c r="D1629"/>
      <c r="E1629"/>
    </row>
    <row r="1630" spans="1:5" ht="14.25">
      <c r="A1630"/>
      <c r="B1630"/>
      <c r="C1630"/>
      <c r="D1630"/>
      <c r="E1630"/>
    </row>
    <row r="1631" spans="1:5" ht="14.25">
      <c r="A1631"/>
      <c r="B1631"/>
      <c r="C1631"/>
      <c r="D1631"/>
      <c r="E1631"/>
    </row>
    <row r="1632" spans="1:5" ht="14.25">
      <c r="A1632"/>
      <c r="B1632"/>
      <c r="C1632"/>
      <c r="D1632"/>
      <c r="E1632"/>
    </row>
    <row r="1633" spans="1:5" ht="14.25">
      <c r="A1633"/>
      <c r="B1633"/>
      <c r="C1633"/>
      <c r="D1633"/>
      <c r="E1633"/>
    </row>
    <row r="1634" spans="1:5" ht="14.25">
      <c r="A1634"/>
      <c r="B1634"/>
      <c r="C1634"/>
      <c r="D1634"/>
      <c r="E1634"/>
    </row>
    <row r="1635" spans="1:5" ht="14.25">
      <c r="A1635"/>
      <c r="B1635"/>
      <c r="C1635"/>
      <c r="D1635"/>
      <c r="E1635"/>
    </row>
    <row r="1636" spans="1:5" ht="14.25">
      <c r="A1636"/>
      <c r="B1636"/>
      <c r="C1636"/>
      <c r="D1636"/>
      <c r="E1636"/>
    </row>
    <row r="1637" spans="1:5" ht="14.25">
      <c r="A1637"/>
      <c r="B1637"/>
      <c r="C1637"/>
      <c r="D1637"/>
      <c r="E1637"/>
    </row>
    <row r="1638" spans="1:5" ht="14.25">
      <c r="A1638"/>
      <c r="B1638"/>
      <c r="C1638"/>
      <c r="D1638"/>
      <c r="E1638"/>
    </row>
    <row r="1639" spans="1:5" ht="14.25">
      <c r="A1639"/>
      <c r="B1639"/>
      <c r="C1639"/>
      <c r="D1639"/>
      <c r="E1639"/>
    </row>
    <row r="1640" spans="1:5" ht="14.25">
      <c r="A1640"/>
      <c r="B1640"/>
      <c r="C1640"/>
      <c r="D1640"/>
      <c r="E1640"/>
    </row>
    <row r="1641" spans="1:5" ht="14.25">
      <c r="A1641"/>
      <c r="B1641"/>
      <c r="C1641"/>
      <c r="D1641"/>
      <c r="E1641"/>
    </row>
    <row r="1642" spans="1:5" ht="14.25">
      <c r="A1642"/>
      <c r="B1642"/>
      <c r="C1642"/>
      <c r="D1642"/>
      <c r="E1642"/>
    </row>
    <row r="1643" spans="1:5" ht="14.25">
      <c r="A1643"/>
      <c r="B1643"/>
      <c r="C1643"/>
      <c r="D1643"/>
      <c r="E1643"/>
    </row>
    <row r="1644" spans="1:5" ht="14.25">
      <c r="A1644"/>
      <c r="B1644"/>
      <c r="C1644"/>
      <c r="D1644"/>
      <c r="E1644"/>
    </row>
    <row r="1645" spans="1:5" ht="14.25">
      <c r="A1645"/>
      <c r="B1645"/>
      <c r="C1645"/>
      <c r="D1645"/>
      <c r="E1645"/>
    </row>
    <row r="1646" spans="1:5" ht="14.25">
      <c r="A1646"/>
      <c r="B1646"/>
      <c r="C1646"/>
      <c r="D1646"/>
      <c r="E1646"/>
    </row>
    <row r="1647" spans="1:5" ht="14.25">
      <c r="A1647"/>
      <c r="B1647"/>
      <c r="C1647"/>
      <c r="D1647"/>
      <c r="E1647"/>
    </row>
    <row r="1648" spans="1:5" ht="14.25">
      <c r="A1648"/>
      <c r="B1648"/>
      <c r="C1648"/>
      <c r="D1648"/>
      <c r="E1648"/>
    </row>
    <row r="1649" spans="1:5" ht="14.25">
      <c r="A1649"/>
      <c r="B1649"/>
      <c r="C1649"/>
      <c r="D1649"/>
      <c r="E1649"/>
    </row>
    <row r="1650" spans="1:5" ht="14.25">
      <c r="A1650"/>
      <c r="B1650"/>
      <c r="C1650"/>
      <c r="D1650"/>
      <c r="E1650"/>
    </row>
    <row r="1651" spans="1:5" ht="14.25">
      <c r="A1651"/>
      <c r="B1651"/>
      <c r="C1651"/>
      <c r="D1651"/>
      <c r="E1651"/>
    </row>
    <row r="1652" spans="1:5" ht="14.25">
      <c r="A1652"/>
      <c r="B1652"/>
      <c r="C1652"/>
      <c r="D1652"/>
      <c r="E1652"/>
    </row>
    <row r="1653" spans="1:5" ht="14.25">
      <c r="A1653"/>
      <c r="B1653"/>
      <c r="C1653"/>
      <c r="D1653"/>
      <c r="E1653"/>
    </row>
    <row r="1654" spans="1:5" ht="14.25">
      <c r="A1654"/>
      <c r="B1654"/>
      <c r="C1654"/>
      <c r="D1654"/>
      <c r="E1654"/>
    </row>
    <row r="1655" spans="1:5" ht="14.25">
      <c r="A1655"/>
      <c r="B1655"/>
      <c r="C1655"/>
      <c r="D1655"/>
      <c r="E1655"/>
    </row>
    <row r="1656" spans="1:5" ht="14.25">
      <c r="A1656"/>
      <c r="B1656"/>
      <c r="C1656"/>
      <c r="D1656"/>
      <c r="E1656"/>
    </row>
    <row r="1657" spans="1:5" ht="14.25">
      <c r="A1657"/>
      <c r="B1657"/>
      <c r="C1657"/>
      <c r="D1657"/>
      <c r="E1657"/>
    </row>
    <row r="1658" spans="1:5" ht="14.25">
      <c r="A1658"/>
      <c r="B1658"/>
      <c r="C1658"/>
      <c r="D1658"/>
      <c r="E1658"/>
    </row>
    <row r="1659" spans="1:5" ht="14.25">
      <c r="A1659"/>
      <c r="B1659"/>
      <c r="C1659"/>
      <c r="D1659"/>
      <c r="E1659"/>
    </row>
    <row r="1660" spans="1:5" ht="14.25">
      <c r="A1660"/>
      <c r="B1660"/>
      <c r="C1660"/>
      <c r="D1660"/>
      <c r="E1660"/>
    </row>
    <row r="1661" spans="1:5" ht="14.25">
      <c r="A1661"/>
      <c r="B1661"/>
      <c r="C1661"/>
      <c r="D1661"/>
      <c r="E1661"/>
    </row>
    <row r="1662" spans="1:5" ht="14.25">
      <c r="A1662"/>
      <c r="B1662"/>
      <c r="C1662"/>
      <c r="D1662"/>
      <c r="E1662"/>
    </row>
    <row r="1663" spans="1:5" ht="14.25">
      <c r="A1663"/>
      <c r="B1663"/>
      <c r="C1663"/>
      <c r="D1663"/>
      <c r="E1663"/>
    </row>
    <row r="1664" spans="1:5" ht="14.25">
      <c r="A1664"/>
      <c r="B1664"/>
      <c r="C1664"/>
      <c r="D1664"/>
      <c r="E1664"/>
    </row>
    <row r="1665" spans="1:5" ht="14.25">
      <c r="A1665"/>
      <c r="B1665"/>
      <c r="C1665"/>
      <c r="D1665"/>
      <c r="E1665"/>
    </row>
    <row r="1666" spans="1:5" ht="14.25">
      <c r="A1666"/>
      <c r="B1666"/>
      <c r="C1666"/>
      <c r="D1666"/>
      <c r="E1666"/>
    </row>
    <row r="1667" spans="1:5" ht="14.25">
      <c r="A1667"/>
      <c r="B1667"/>
      <c r="C1667"/>
      <c r="D1667"/>
      <c r="E1667"/>
    </row>
    <row r="1668" spans="1:5" ht="14.25">
      <c r="A1668"/>
      <c r="B1668"/>
      <c r="C1668"/>
      <c r="D1668"/>
      <c r="E1668"/>
    </row>
    <row r="1669" spans="1:5" ht="14.25">
      <c r="A1669"/>
      <c r="B1669"/>
      <c r="C1669"/>
      <c r="D1669"/>
      <c r="E1669"/>
    </row>
    <row r="1670" spans="1:5" ht="14.25">
      <c r="A1670"/>
      <c r="B1670"/>
      <c r="C1670"/>
      <c r="D1670"/>
      <c r="E1670"/>
    </row>
    <row r="1671" spans="1:5" ht="14.25">
      <c r="A1671"/>
      <c r="B1671"/>
      <c r="C1671"/>
      <c r="D1671"/>
      <c r="E1671"/>
    </row>
    <row r="1672" spans="1:5" ht="14.25">
      <c r="A1672"/>
      <c r="B1672"/>
      <c r="C1672"/>
      <c r="D1672"/>
      <c r="E1672"/>
    </row>
    <row r="1673" spans="1:5" ht="14.25">
      <c r="A1673"/>
      <c r="B1673"/>
      <c r="C1673"/>
      <c r="D1673"/>
      <c r="E1673"/>
    </row>
    <row r="1674" spans="1:5" ht="14.25">
      <c r="A1674"/>
      <c r="B1674"/>
      <c r="C1674"/>
      <c r="D1674"/>
      <c r="E1674"/>
    </row>
    <row r="1675" spans="1:5" ht="14.25">
      <c r="A1675"/>
      <c r="B1675"/>
      <c r="C1675"/>
      <c r="D1675"/>
      <c r="E1675"/>
    </row>
    <row r="1676" spans="1:5" ht="14.25">
      <c r="A1676"/>
      <c r="B1676"/>
      <c r="C1676"/>
      <c r="D1676"/>
      <c r="E1676"/>
    </row>
    <row r="1677" spans="1:5" ht="14.25">
      <c r="A1677"/>
      <c r="B1677"/>
      <c r="C1677"/>
      <c r="D1677"/>
      <c r="E1677"/>
    </row>
    <row r="1678" spans="1:5" ht="14.25">
      <c r="A1678"/>
      <c r="B1678"/>
      <c r="C1678"/>
      <c r="D1678"/>
      <c r="E1678"/>
    </row>
    <row r="1679" spans="1:5" ht="14.25">
      <c r="A1679"/>
      <c r="B1679"/>
      <c r="C1679"/>
      <c r="D1679"/>
      <c r="E1679"/>
    </row>
    <row r="1680" spans="1:5" ht="14.25">
      <c r="A1680"/>
      <c r="B1680"/>
      <c r="C1680"/>
      <c r="D1680"/>
      <c r="E1680"/>
    </row>
    <row r="1681" spans="1:5" ht="14.25">
      <c r="A1681"/>
      <c r="B1681"/>
      <c r="C1681"/>
      <c r="D1681"/>
      <c r="E1681"/>
    </row>
    <row r="1682" spans="1:5" ht="14.25">
      <c r="A1682"/>
      <c r="B1682"/>
      <c r="C1682"/>
      <c r="D1682"/>
      <c r="E1682"/>
    </row>
    <row r="1683" spans="1:5" ht="14.25">
      <c r="A1683"/>
      <c r="B1683"/>
      <c r="C1683"/>
      <c r="D1683"/>
      <c r="E1683"/>
    </row>
    <row r="1684" spans="1:5" ht="14.25">
      <c r="A1684"/>
      <c r="B1684"/>
      <c r="C1684"/>
      <c r="D1684"/>
      <c r="E1684"/>
    </row>
    <row r="1685" spans="1:5" ht="14.25">
      <c r="A1685"/>
      <c r="B1685"/>
      <c r="C1685"/>
      <c r="D1685"/>
      <c r="E1685"/>
    </row>
    <row r="1686" spans="1:5" ht="14.25">
      <c r="A1686"/>
      <c r="B1686"/>
      <c r="C1686"/>
      <c r="D1686"/>
      <c r="E1686"/>
    </row>
    <row r="1687" spans="1:5" ht="14.25">
      <c r="A1687"/>
      <c r="B1687"/>
      <c r="C1687"/>
      <c r="D1687"/>
      <c r="E1687"/>
    </row>
    <row r="1688" spans="1:5" ht="14.25">
      <c r="A1688"/>
      <c r="B1688"/>
      <c r="C1688"/>
      <c r="D1688"/>
      <c r="E1688"/>
    </row>
    <row r="1689" spans="1:5" ht="14.25">
      <c r="A1689"/>
      <c r="B1689"/>
      <c r="C1689"/>
      <c r="D1689"/>
      <c r="E1689"/>
    </row>
    <row r="1690" spans="1:5" ht="14.25">
      <c r="A1690"/>
      <c r="B1690"/>
      <c r="C1690"/>
      <c r="D1690"/>
      <c r="E1690"/>
    </row>
    <row r="1691" spans="1:5" ht="14.25">
      <c r="A1691"/>
      <c r="B1691"/>
      <c r="C1691"/>
      <c r="D1691"/>
      <c r="E1691"/>
    </row>
    <row r="1692" spans="1:5" ht="14.25">
      <c r="A1692"/>
      <c r="B1692"/>
      <c r="C1692"/>
      <c r="D1692"/>
      <c r="E1692"/>
    </row>
    <row r="1693" spans="1:5" ht="14.25">
      <c r="A1693"/>
      <c r="B1693"/>
      <c r="C1693"/>
      <c r="D1693"/>
      <c r="E1693"/>
    </row>
    <row r="1694" spans="1:5" ht="14.25">
      <c r="A1694"/>
      <c r="B1694"/>
      <c r="C1694"/>
      <c r="D1694"/>
      <c r="E1694"/>
    </row>
    <row r="1695" spans="1:5" ht="14.25">
      <c r="A1695"/>
      <c r="B1695"/>
      <c r="C1695"/>
      <c r="D1695"/>
      <c r="E1695"/>
    </row>
    <row r="1696" spans="1:5" ht="14.25">
      <c r="A1696"/>
      <c r="B1696"/>
      <c r="C1696"/>
      <c r="D1696"/>
      <c r="E1696"/>
    </row>
    <row r="1697" spans="1:5" ht="14.25">
      <c r="A1697"/>
      <c r="B1697"/>
      <c r="C1697"/>
      <c r="D1697"/>
      <c r="E1697"/>
    </row>
    <row r="1698" spans="1:5" ht="14.25">
      <c r="A1698"/>
      <c r="B1698"/>
      <c r="C1698"/>
      <c r="D1698"/>
      <c r="E1698"/>
    </row>
    <row r="1699" spans="1:5" ht="14.25">
      <c r="A1699"/>
      <c r="B1699"/>
      <c r="C1699"/>
      <c r="D1699"/>
      <c r="E1699"/>
    </row>
    <row r="1700" spans="1:5" ht="14.25">
      <c r="A1700"/>
      <c r="B1700"/>
      <c r="C1700"/>
      <c r="D1700"/>
      <c r="E1700"/>
    </row>
    <row r="1701" spans="1:5" ht="14.25">
      <c r="A1701"/>
      <c r="B1701"/>
      <c r="C1701"/>
      <c r="D1701"/>
      <c r="E1701"/>
    </row>
    <row r="1702" spans="1:5" ht="14.25">
      <c r="A1702"/>
      <c r="B1702"/>
      <c r="C1702"/>
      <c r="D1702"/>
      <c r="E1702"/>
    </row>
    <row r="1703" spans="1:5" ht="14.25">
      <c r="A1703"/>
      <c r="B1703"/>
      <c r="C1703"/>
      <c r="D1703"/>
      <c r="E1703"/>
    </row>
    <row r="1704" spans="1:5" ht="14.25">
      <c r="A1704"/>
      <c r="B1704"/>
      <c r="C1704"/>
      <c r="D1704"/>
      <c r="E1704"/>
    </row>
    <row r="1705" spans="1:5" ht="14.25">
      <c r="A1705"/>
      <c r="B1705"/>
      <c r="C1705"/>
      <c r="D1705"/>
      <c r="E1705"/>
    </row>
    <row r="1706" spans="1:5" ht="14.25">
      <c r="A1706"/>
      <c r="B1706"/>
      <c r="C1706"/>
      <c r="D1706"/>
      <c r="E1706"/>
    </row>
    <row r="1707" spans="1:5" ht="14.25">
      <c r="A1707"/>
      <c r="B1707"/>
      <c r="C1707"/>
      <c r="D1707"/>
      <c r="E1707"/>
    </row>
    <row r="1708" spans="1:5" ht="14.25">
      <c r="A1708"/>
      <c r="B1708"/>
      <c r="C1708"/>
      <c r="D1708"/>
      <c r="E1708"/>
    </row>
    <row r="1709" spans="1:5" ht="14.25">
      <c r="A1709"/>
      <c r="B1709"/>
      <c r="C1709"/>
      <c r="D1709"/>
      <c r="E1709"/>
    </row>
    <row r="1710" spans="1:5" ht="14.25">
      <c r="A1710"/>
      <c r="B1710"/>
      <c r="C1710"/>
      <c r="D1710"/>
      <c r="E1710"/>
    </row>
    <row r="1711" spans="1:5" ht="14.25">
      <c r="A1711"/>
      <c r="B1711"/>
      <c r="C1711"/>
      <c r="D1711"/>
      <c r="E1711"/>
    </row>
    <row r="1712" spans="1:5" ht="14.25">
      <c r="A1712"/>
      <c r="B1712"/>
      <c r="C1712"/>
      <c r="D1712"/>
      <c r="E1712"/>
    </row>
    <row r="1713" spans="1:5" ht="14.25">
      <c r="A1713"/>
      <c r="B1713"/>
      <c r="C1713"/>
      <c r="D1713"/>
      <c r="E1713"/>
    </row>
    <row r="1714" spans="1:5" ht="14.25">
      <c r="A1714"/>
      <c r="B1714"/>
      <c r="C1714"/>
      <c r="D1714"/>
      <c r="E1714"/>
    </row>
    <row r="1715" spans="1:5" ht="14.25">
      <c r="A1715"/>
      <c r="B1715"/>
      <c r="C1715"/>
      <c r="D1715"/>
      <c r="E1715"/>
    </row>
    <row r="1716" spans="1:5" ht="14.25">
      <c r="A1716"/>
      <c r="B1716"/>
      <c r="C1716"/>
      <c r="D1716"/>
      <c r="E1716"/>
    </row>
    <row r="1717" spans="1:5" ht="14.25">
      <c r="A1717"/>
      <c r="B1717"/>
      <c r="C1717"/>
      <c r="D1717"/>
      <c r="E1717"/>
    </row>
    <row r="1718" spans="1:5" ht="14.25">
      <c r="A1718"/>
      <c r="B1718"/>
      <c r="C1718"/>
      <c r="D1718"/>
      <c r="E1718"/>
    </row>
    <row r="1719" spans="1:5" ht="14.25">
      <c r="A1719"/>
      <c r="B1719"/>
      <c r="C1719"/>
      <c r="D1719"/>
      <c r="E1719"/>
    </row>
    <row r="1720" spans="1:5" ht="14.25">
      <c r="A1720"/>
      <c r="B1720"/>
      <c r="C1720"/>
      <c r="D1720"/>
      <c r="E1720"/>
    </row>
    <row r="1721" spans="1:5" ht="14.25">
      <c r="A1721"/>
      <c r="B1721"/>
      <c r="C1721"/>
      <c r="D1721"/>
      <c r="E1721"/>
    </row>
    <row r="1722" spans="1:5" ht="14.25">
      <c r="A1722"/>
      <c r="B1722"/>
      <c r="C1722"/>
      <c r="D1722"/>
      <c r="E1722"/>
    </row>
    <row r="1723" spans="1:5" ht="14.25">
      <c r="A1723"/>
      <c r="B1723"/>
      <c r="C1723"/>
      <c r="D1723"/>
      <c r="E1723"/>
    </row>
    <row r="1724" spans="1:5" ht="14.25">
      <c r="A1724"/>
      <c r="B1724"/>
      <c r="C1724"/>
      <c r="D1724"/>
      <c r="E1724"/>
    </row>
    <row r="1725" spans="1:5" ht="14.25">
      <c r="A1725"/>
      <c r="B1725"/>
      <c r="C1725"/>
      <c r="D1725"/>
      <c r="E1725"/>
    </row>
    <row r="1726" spans="1:5" ht="14.25">
      <c r="A1726"/>
      <c r="B1726"/>
      <c r="C1726"/>
      <c r="D1726"/>
      <c r="E1726"/>
    </row>
    <row r="1727" spans="1:5" ht="14.25">
      <c r="A1727"/>
      <c r="B1727"/>
      <c r="C1727"/>
      <c r="D1727"/>
      <c r="E1727"/>
    </row>
    <row r="1728" spans="1:5" ht="14.25">
      <c r="A1728"/>
      <c r="B1728"/>
      <c r="C1728"/>
      <c r="D1728"/>
      <c r="E1728"/>
    </row>
    <row r="1729" spans="1:5" ht="14.25">
      <c r="A1729"/>
      <c r="B1729"/>
      <c r="C1729"/>
      <c r="D1729"/>
      <c r="E1729"/>
    </row>
    <row r="1730" spans="1:5" ht="14.25">
      <c r="A1730"/>
      <c r="B1730"/>
      <c r="C1730"/>
      <c r="D1730"/>
      <c r="E1730"/>
    </row>
    <row r="1731" spans="1:5" ht="14.25">
      <c r="A1731"/>
      <c r="B1731"/>
      <c r="C1731"/>
      <c r="D1731"/>
      <c r="E1731"/>
    </row>
    <row r="1732" spans="1:5" ht="14.25">
      <c r="A1732"/>
      <c r="B1732"/>
      <c r="C1732"/>
      <c r="D1732"/>
      <c r="E1732"/>
    </row>
    <row r="1733" spans="1:5" ht="14.25">
      <c r="A1733"/>
      <c r="B1733"/>
      <c r="C1733"/>
      <c r="D1733"/>
      <c r="E1733"/>
    </row>
    <row r="1734" spans="1:5" ht="14.25">
      <c r="A1734"/>
      <c r="B1734"/>
      <c r="C1734"/>
      <c r="D1734"/>
      <c r="E1734"/>
    </row>
    <row r="1735" spans="1:5" ht="14.25">
      <c r="A1735"/>
      <c r="B1735"/>
      <c r="C1735"/>
      <c r="D1735"/>
      <c r="E1735"/>
    </row>
    <row r="1736" spans="1:5" ht="14.25">
      <c r="A1736"/>
      <c r="B1736"/>
      <c r="C1736"/>
      <c r="D1736"/>
      <c r="E1736"/>
    </row>
    <row r="1737" spans="1:5" ht="14.25">
      <c r="A1737"/>
      <c r="B1737"/>
      <c r="C1737"/>
      <c r="D1737"/>
      <c r="E1737"/>
    </row>
    <row r="1738" spans="1:5" ht="14.25">
      <c r="A1738"/>
      <c r="B1738"/>
      <c r="C1738"/>
      <c r="D1738"/>
      <c r="E1738"/>
    </row>
    <row r="1739" spans="1:5" ht="14.25">
      <c r="A1739"/>
      <c r="B1739"/>
      <c r="C1739"/>
      <c r="D1739"/>
      <c r="E1739"/>
    </row>
    <row r="1740" spans="1:5" ht="14.25">
      <c r="A1740"/>
      <c r="B1740"/>
      <c r="C1740"/>
      <c r="D1740"/>
      <c r="E1740"/>
    </row>
    <row r="1741" spans="1:5" ht="14.25">
      <c r="A1741"/>
      <c r="B1741"/>
      <c r="C1741"/>
      <c r="D1741"/>
      <c r="E1741"/>
    </row>
    <row r="1742" spans="1:5" ht="14.25">
      <c r="A1742"/>
      <c r="B1742"/>
      <c r="C1742"/>
      <c r="D1742"/>
      <c r="E1742"/>
    </row>
    <row r="1743" spans="1:5" ht="14.25">
      <c r="A1743"/>
      <c r="B1743"/>
      <c r="C1743"/>
      <c r="D1743"/>
      <c r="E1743"/>
    </row>
    <row r="1744" spans="1:5" ht="14.25">
      <c r="A1744"/>
      <c r="B1744"/>
      <c r="C1744"/>
      <c r="D1744"/>
      <c r="E1744"/>
    </row>
    <row r="1745" spans="1:5" ht="14.25">
      <c r="A1745"/>
      <c r="B1745"/>
      <c r="C1745"/>
      <c r="D1745"/>
      <c r="E1745"/>
    </row>
    <row r="1746" spans="1:5" ht="14.25">
      <c r="A1746"/>
      <c r="B1746"/>
      <c r="C1746"/>
      <c r="D1746"/>
      <c r="E1746"/>
    </row>
    <row r="1747" spans="1:5" ht="14.25">
      <c r="A1747"/>
      <c r="B1747"/>
      <c r="C1747"/>
      <c r="D1747"/>
      <c r="E1747"/>
    </row>
    <row r="1748" spans="1:5" ht="14.25">
      <c r="A1748"/>
      <c r="B1748"/>
      <c r="C1748"/>
      <c r="D1748"/>
      <c r="E1748"/>
    </row>
    <row r="1749" spans="1:5" ht="14.25">
      <c r="A1749"/>
      <c r="B1749"/>
      <c r="C1749"/>
      <c r="D1749"/>
      <c r="E1749"/>
    </row>
    <row r="1750" spans="1:5" ht="14.25">
      <c r="A1750"/>
      <c r="B1750"/>
      <c r="C1750"/>
      <c r="D1750"/>
      <c r="E1750"/>
    </row>
    <row r="1751" spans="1:5" ht="14.25">
      <c r="A1751"/>
      <c r="B1751"/>
      <c r="C1751"/>
      <c r="D1751"/>
      <c r="E1751"/>
    </row>
    <row r="1752" spans="1:5" ht="14.25">
      <c r="A1752"/>
      <c r="B1752"/>
      <c r="C1752"/>
      <c r="D1752"/>
      <c r="E1752"/>
    </row>
    <row r="1753" spans="1:5" ht="14.25">
      <c r="A1753"/>
      <c r="B1753"/>
      <c r="C1753"/>
      <c r="D1753"/>
      <c r="E1753"/>
    </row>
    <row r="1754" spans="1:5" ht="14.25">
      <c r="A1754"/>
      <c r="B1754"/>
      <c r="C1754"/>
      <c r="D1754"/>
      <c r="E1754"/>
    </row>
    <row r="1755" spans="1:5" ht="14.25">
      <c r="A1755"/>
      <c r="B1755"/>
      <c r="C1755"/>
      <c r="D1755"/>
      <c r="E1755"/>
    </row>
    <row r="1756" spans="1:5" ht="14.25">
      <c r="A1756"/>
      <c r="B1756"/>
      <c r="C1756"/>
      <c r="D1756"/>
      <c r="E1756"/>
    </row>
    <row r="1757" spans="1:5" ht="14.25">
      <c r="A1757"/>
      <c r="B1757"/>
      <c r="C1757"/>
      <c r="D1757"/>
      <c r="E1757"/>
    </row>
    <row r="1758" spans="1:5" ht="14.25">
      <c r="A1758"/>
      <c r="B1758"/>
      <c r="C1758"/>
      <c r="D1758"/>
      <c r="E1758"/>
    </row>
    <row r="1759" spans="1:5" ht="14.25">
      <c r="A1759"/>
      <c r="B1759"/>
      <c r="C1759"/>
      <c r="D1759"/>
      <c r="E1759"/>
    </row>
    <row r="1760" spans="1:5" ht="14.25">
      <c r="A1760"/>
      <c r="B1760"/>
      <c r="C1760"/>
      <c r="D1760"/>
      <c r="E1760"/>
    </row>
    <row r="1761" spans="1:5" ht="14.25">
      <c r="A1761"/>
      <c r="B1761"/>
      <c r="C1761"/>
      <c r="D1761"/>
      <c r="E1761"/>
    </row>
    <row r="1762" spans="1:5" ht="14.25">
      <c r="A1762"/>
      <c r="B1762"/>
      <c r="C1762"/>
      <c r="D1762"/>
      <c r="E1762"/>
    </row>
    <row r="1763" spans="1:5" ht="14.25">
      <c r="A1763"/>
      <c r="B1763"/>
      <c r="C1763"/>
      <c r="D1763"/>
      <c r="E1763"/>
    </row>
    <row r="1764" spans="1:5" ht="14.25">
      <c r="A1764"/>
      <c r="B1764"/>
      <c r="C1764"/>
      <c r="D1764"/>
      <c r="E1764"/>
    </row>
    <row r="1765" spans="1:5" ht="14.25">
      <c r="A1765"/>
      <c r="B1765"/>
      <c r="C1765"/>
      <c r="D1765"/>
      <c r="E1765"/>
    </row>
    <row r="1766" spans="1:5" ht="14.25">
      <c r="A1766"/>
      <c r="B1766"/>
      <c r="C1766"/>
      <c r="D1766"/>
      <c r="E1766"/>
    </row>
    <row r="1767" spans="1:5" ht="14.25">
      <c r="A1767"/>
      <c r="B1767"/>
      <c r="C1767"/>
      <c r="D1767"/>
      <c r="E1767"/>
    </row>
    <row r="1768" spans="1:5" ht="14.25">
      <c r="A1768"/>
      <c r="B1768"/>
      <c r="C1768"/>
      <c r="D1768"/>
      <c r="E1768"/>
    </row>
    <row r="1769" spans="1:5" ht="14.25">
      <c r="A1769"/>
      <c r="B1769"/>
      <c r="C1769"/>
      <c r="D1769"/>
      <c r="E1769"/>
    </row>
    <row r="1770" spans="1:5" ht="14.25">
      <c r="A1770"/>
      <c r="B1770"/>
      <c r="C1770"/>
      <c r="D1770"/>
      <c r="E1770"/>
    </row>
    <row r="1771" spans="1:5" ht="14.25">
      <c r="A1771"/>
      <c r="B1771"/>
      <c r="C1771"/>
      <c r="D1771"/>
      <c r="E1771"/>
    </row>
    <row r="1772" spans="1:5" ht="14.25">
      <c r="A1772"/>
      <c r="B1772"/>
      <c r="C1772"/>
      <c r="D1772"/>
      <c r="E1772"/>
    </row>
    <row r="1773" spans="1:5" ht="14.25">
      <c r="A1773"/>
      <c r="B1773"/>
      <c r="C1773"/>
      <c r="D1773"/>
      <c r="E1773"/>
    </row>
    <row r="1774" spans="1:5" ht="14.25">
      <c r="A1774"/>
      <c r="B1774"/>
      <c r="C1774"/>
      <c r="D1774"/>
      <c r="E1774"/>
    </row>
    <row r="1775" spans="1:5" ht="14.25">
      <c r="A1775"/>
      <c r="B1775"/>
      <c r="C1775"/>
      <c r="D1775"/>
      <c r="E1775"/>
    </row>
    <row r="1776" spans="1:5" ht="14.25">
      <c r="A1776"/>
      <c r="B1776"/>
      <c r="C1776"/>
      <c r="D1776"/>
      <c r="E1776"/>
    </row>
    <row r="1777" spans="1:5" ht="14.25">
      <c r="A1777"/>
      <c r="B1777"/>
      <c r="C1777"/>
      <c r="D1777"/>
      <c r="E1777"/>
    </row>
    <row r="1778" spans="1:5" ht="14.25">
      <c r="A1778"/>
      <c r="B1778"/>
      <c r="C1778"/>
      <c r="D1778"/>
      <c r="E1778"/>
    </row>
    <row r="1779" spans="1:5" ht="14.25">
      <c r="A1779"/>
      <c r="B1779"/>
      <c r="C1779"/>
      <c r="D1779"/>
      <c r="E1779"/>
    </row>
    <row r="1780" spans="1:5" ht="14.25">
      <c r="A1780"/>
      <c r="B1780"/>
      <c r="C1780"/>
      <c r="D1780"/>
      <c r="E1780"/>
    </row>
    <row r="1781" spans="1:5" ht="14.25">
      <c r="A1781"/>
      <c r="B1781"/>
      <c r="C1781"/>
      <c r="D1781"/>
      <c r="E1781"/>
    </row>
    <row r="1782" spans="1:5" ht="14.25">
      <c r="A1782"/>
      <c r="B1782"/>
      <c r="C1782"/>
      <c r="D1782"/>
      <c r="E1782"/>
    </row>
    <row r="1783" spans="1:5" ht="14.25">
      <c r="A1783"/>
      <c r="B1783"/>
      <c r="C1783"/>
      <c r="D1783"/>
      <c r="E1783"/>
    </row>
    <row r="1784" spans="1:5" ht="14.25">
      <c r="A1784"/>
      <c r="B1784"/>
      <c r="C1784"/>
      <c r="D1784"/>
      <c r="E1784"/>
    </row>
    <row r="1785" spans="1:5" ht="14.25">
      <c r="A1785"/>
      <c r="B1785"/>
      <c r="C1785"/>
      <c r="D1785"/>
      <c r="E1785"/>
    </row>
    <row r="1786" spans="1:5" ht="14.25">
      <c r="A1786"/>
      <c r="B1786"/>
      <c r="C1786"/>
      <c r="D1786"/>
      <c r="E1786"/>
    </row>
    <row r="1787" spans="1:5" ht="14.25">
      <c r="A1787"/>
      <c r="B1787"/>
      <c r="C1787"/>
      <c r="D1787"/>
      <c r="E1787"/>
    </row>
    <row r="1788" spans="1:5" ht="14.25">
      <c r="A1788"/>
      <c r="B1788"/>
      <c r="C1788"/>
      <c r="D1788"/>
      <c r="E1788"/>
    </row>
    <row r="1789" spans="1:5" ht="14.25">
      <c r="A1789"/>
      <c r="B1789"/>
      <c r="C1789"/>
      <c r="D1789"/>
      <c r="E1789"/>
    </row>
    <row r="1790" spans="1:5" ht="14.25">
      <c r="A1790"/>
      <c r="B1790"/>
      <c r="C1790"/>
      <c r="D1790"/>
      <c r="E1790"/>
    </row>
    <row r="1791" spans="1:5" ht="14.25">
      <c r="A1791"/>
      <c r="B1791"/>
      <c r="C1791"/>
      <c r="D1791"/>
      <c r="E1791"/>
    </row>
    <row r="1792" spans="1:5" ht="14.25">
      <c r="A1792"/>
      <c r="B1792"/>
      <c r="C1792"/>
      <c r="D1792"/>
      <c r="E1792"/>
    </row>
    <row r="1793" spans="1:5" ht="14.25">
      <c r="A1793"/>
      <c r="B1793"/>
      <c r="C1793"/>
      <c r="D1793"/>
      <c r="E1793"/>
    </row>
    <row r="1794" spans="1:5" ht="14.25">
      <c r="A1794"/>
      <c r="B1794"/>
      <c r="C1794"/>
      <c r="D1794"/>
      <c r="E1794"/>
    </row>
    <row r="1795" spans="1:5" ht="14.25">
      <c r="A1795"/>
      <c r="B1795"/>
      <c r="C1795"/>
      <c r="D1795"/>
      <c r="E1795"/>
    </row>
    <row r="1796" spans="1:5" ht="14.25">
      <c r="A1796"/>
      <c r="B1796"/>
      <c r="C1796"/>
      <c r="D1796"/>
      <c r="E1796"/>
    </row>
    <row r="1797" spans="1:5" ht="14.25">
      <c r="A1797"/>
      <c r="B1797"/>
      <c r="C1797"/>
      <c r="D1797"/>
      <c r="E1797"/>
    </row>
    <row r="1798" spans="1:5" ht="14.25">
      <c r="A1798"/>
      <c r="B1798"/>
      <c r="C1798"/>
      <c r="D1798"/>
      <c r="E1798"/>
    </row>
    <row r="1799" spans="1:5" ht="14.25">
      <c r="A1799"/>
      <c r="B1799"/>
      <c r="C1799"/>
      <c r="D1799"/>
      <c r="E1799"/>
    </row>
    <row r="1800" spans="1:5" ht="14.25">
      <c r="A1800"/>
      <c r="B1800"/>
      <c r="C1800"/>
      <c r="D1800"/>
      <c r="E1800"/>
    </row>
    <row r="1801" spans="1:5" ht="14.25">
      <c r="A1801"/>
      <c r="B1801"/>
      <c r="C1801"/>
      <c r="D1801"/>
      <c r="E1801"/>
    </row>
    <row r="1802" spans="1:5" ht="14.25">
      <c r="A1802"/>
      <c r="B1802"/>
      <c r="C1802"/>
      <c r="D1802"/>
      <c r="E1802"/>
    </row>
    <row r="1803" spans="1:5" ht="14.25">
      <c r="A1803"/>
      <c r="B1803"/>
      <c r="C1803"/>
      <c r="D1803"/>
      <c r="E1803"/>
    </row>
    <row r="1804" spans="1:5" ht="14.25">
      <c r="A1804"/>
      <c r="B1804"/>
      <c r="C1804"/>
      <c r="D1804"/>
      <c r="E1804"/>
    </row>
    <row r="1805" spans="1:5" ht="14.25">
      <c r="A1805"/>
      <c r="B1805"/>
      <c r="C1805"/>
      <c r="D1805"/>
      <c r="E1805"/>
    </row>
    <row r="1806" spans="1:5" ht="14.25">
      <c r="A1806"/>
      <c r="B1806"/>
      <c r="C1806"/>
      <c r="D1806"/>
      <c r="E1806"/>
    </row>
    <row r="1807" spans="1:5" ht="14.25">
      <c r="A1807"/>
      <c r="B1807"/>
      <c r="C1807"/>
      <c r="D1807"/>
      <c r="E1807"/>
    </row>
    <row r="1808" spans="1:5" ht="14.25">
      <c r="A1808"/>
      <c r="B1808"/>
      <c r="C1808"/>
      <c r="D1808"/>
      <c r="E1808"/>
    </row>
    <row r="1809" spans="1:5" ht="14.25">
      <c r="A1809"/>
      <c r="B1809"/>
      <c r="C1809"/>
      <c r="D1809"/>
      <c r="E1809"/>
    </row>
    <row r="1810" spans="1:5" ht="14.25">
      <c r="A1810"/>
      <c r="B1810"/>
      <c r="C1810"/>
      <c r="D1810"/>
      <c r="E1810"/>
    </row>
    <row r="1811" spans="1:5" ht="14.25">
      <c r="A1811"/>
      <c r="B1811"/>
      <c r="C1811"/>
      <c r="D1811"/>
      <c r="E1811"/>
    </row>
    <row r="1812" spans="1:5" ht="14.25">
      <c r="A1812"/>
      <c r="B1812"/>
      <c r="C1812"/>
      <c r="D1812"/>
      <c r="E1812"/>
    </row>
    <row r="1813" spans="1:5" ht="14.25">
      <c r="A1813"/>
      <c r="B1813"/>
      <c r="C1813"/>
      <c r="D1813"/>
      <c r="E1813"/>
    </row>
    <row r="1814" spans="1:5" ht="14.25">
      <c r="A1814"/>
      <c r="B1814"/>
      <c r="C1814"/>
      <c r="D1814"/>
      <c r="E1814"/>
    </row>
    <row r="1815" spans="1:5" ht="14.25">
      <c r="A1815"/>
      <c r="B1815"/>
      <c r="C1815"/>
      <c r="D1815"/>
      <c r="E1815"/>
    </row>
    <row r="1816" spans="1:5" ht="14.25">
      <c r="A1816"/>
      <c r="B1816"/>
      <c r="C1816"/>
      <c r="D1816"/>
      <c r="E1816"/>
    </row>
    <row r="1817" spans="1:5" ht="14.25">
      <c r="A1817"/>
      <c r="B1817"/>
      <c r="C1817"/>
      <c r="D1817"/>
      <c r="E1817"/>
    </row>
    <row r="1818" spans="1:5" ht="14.25">
      <c r="A1818"/>
      <c r="B1818"/>
      <c r="C1818"/>
      <c r="D1818"/>
      <c r="E1818"/>
    </row>
    <row r="1819" spans="1:5" ht="14.25">
      <c r="A1819"/>
      <c r="B1819"/>
      <c r="C1819"/>
      <c r="D1819"/>
      <c r="E1819"/>
    </row>
    <row r="1820" spans="1:5" ht="14.25">
      <c r="A1820"/>
      <c r="B1820"/>
      <c r="C1820"/>
      <c r="D1820"/>
      <c r="E1820"/>
    </row>
    <row r="1821" spans="1:5" ht="14.25">
      <c r="A1821"/>
      <c r="B1821"/>
      <c r="C1821"/>
      <c r="D1821"/>
      <c r="E1821"/>
    </row>
    <row r="1822" spans="1:5" ht="14.25">
      <c r="A1822"/>
      <c r="B1822"/>
      <c r="C1822"/>
      <c r="D1822"/>
      <c r="E1822"/>
    </row>
    <row r="1823" spans="1:5" ht="14.25">
      <c r="A1823"/>
      <c r="B1823"/>
      <c r="C1823"/>
      <c r="D1823"/>
      <c r="E1823"/>
    </row>
    <row r="1824" spans="1:5" ht="14.25">
      <c r="A1824"/>
      <c r="B1824"/>
      <c r="C1824"/>
      <c r="D1824"/>
      <c r="E1824"/>
    </row>
    <row r="1825" spans="1:5" ht="14.25">
      <c r="A1825"/>
      <c r="B1825"/>
      <c r="C1825"/>
      <c r="D1825"/>
      <c r="E1825"/>
    </row>
    <row r="1826" spans="1:5" ht="14.25">
      <c r="A1826"/>
      <c r="B1826"/>
      <c r="C1826"/>
      <c r="D1826"/>
      <c r="E1826"/>
    </row>
    <row r="1827" spans="1:5" ht="14.25">
      <c r="A1827"/>
      <c r="B1827"/>
      <c r="C1827"/>
      <c r="D1827"/>
      <c r="E1827"/>
    </row>
    <row r="1828" spans="1:5" ht="14.25">
      <c r="A1828"/>
      <c r="B1828"/>
      <c r="C1828"/>
      <c r="D1828"/>
      <c r="E1828"/>
    </row>
    <row r="1829" spans="1:5" ht="14.25">
      <c r="A1829"/>
      <c r="B1829"/>
      <c r="C1829"/>
      <c r="D1829"/>
      <c r="E1829"/>
    </row>
    <row r="1830" spans="1:5" ht="14.25">
      <c r="A1830"/>
      <c r="B1830"/>
      <c r="C1830"/>
      <c r="D1830"/>
      <c r="E1830"/>
    </row>
    <row r="1831" spans="1:5" ht="14.25">
      <c r="A1831"/>
      <c r="B1831"/>
      <c r="C1831"/>
      <c r="D1831"/>
      <c r="E1831"/>
    </row>
    <row r="1832" spans="1:5" ht="14.25">
      <c r="A1832"/>
      <c r="B1832"/>
      <c r="C1832"/>
      <c r="D1832"/>
      <c r="E1832"/>
    </row>
    <row r="1833" spans="1:5" ht="14.25">
      <c r="A1833"/>
      <c r="B1833"/>
      <c r="C1833"/>
      <c r="D1833"/>
      <c r="E1833"/>
    </row>
    <row r="1834" spans="1:5" ht="14.25">
      <c r="A1834"/>
      <c r="B1834"/>
      <c r="C1834"/>
      <c r="D1834"/>
      <c r="E1834"/>
    </row>
    <row r="1835" spans="1:5" ht="14.25">
      <c r="A1835"/>
      <c r="B1835"/>
      <c r="C1835"/>
      <c r="D1835"/>
      <c r="E1835"/>
    </row>
    <row r="1836" spans="1:5" ht="14.25">
      <c r="A1836"/>
      <c r="B1836"/>
      <c r="C1836"/>
      <c r="D1836"/>
      <c r="E1836"/>
    </row>
    <row r="1837" spans="1:5" ht="14.25">
      <c r="A1837"/>
      <c r="B1837"/>
      <c r="C1837"/>
      <c r="D1837"/>
      <c r="E1837"/>
    </row>
    <row r="1838" spans="1:5" ht="14.25">
      <c r="A1838"/>
      <c r="B1838"/>
      <c r="C1838"/>
      <c r="D1838"/>
      <c r="E1838"/>
    </row>
    <row r="1839" spans="1:5" ht="14.25">
      <c r="A1839"/>
      <c r="B1839"/>
      <c r="C1839"/>
      <c r="D1839"/>
      <c r="E1839"/>
    </row>
    <row r="1840" spans="1:5" ht="14.25">
      <c r="A1840"/>
      <c r="B1840"/>
      <c r="C1840"/>
      <c r="D1840"/>
      <c r="E1840"/>
    </row>
    <row r="1841" spans="1:5" ht="14.25">
      <c r="A1841"/>
      <c r="B1841"/>
      <c r="C1841"/>
      <c r="D1841"/>
      <c r="E1841"/>
    </row>
    <row r="1842" spans="1:5" ht="14.25">
      <c r="A1842"/>
      <c r="B1842"/>
      <c r="C1842"/>
      <c r="D1842"/>
      <c r="E1842"/>
    </row>
    <row r="1843" spans="1:5" ht="14.25">
      <c r="A1843"/>
      <c r="B1843"/>
      <c r="C1843"/>
      <c r="D1843"/>
      <c r="E1843"/>
    </row>
    <row r="1844" spans="1:5" ht="14.25">
      <c r="A1844"/>
      <c r="B1844"/>
      <c r="C1844"/>
      <c r="D1844"/>
      <c r="E1844"/>
    </row>
    <row r="1845" spans="1:5" ht="14.25">
      <c r="A1845"/>
      <c r="B1845"/>
      <c r="C1845"/>
      <c r="D1845"/>
      <c r="E1845"/>
    </row>
    <row r="1846" spans="1:5" ht="14.25">
      <c r="A1846"/>
      <c r="B1846"/>
      <c r="C1846"/>
      <c r="D1846"/>
      <c r="E1846"/>
    </row>
    <row r="1847" spans="1:5" ht="14.25">
      <c r="A1847"/>
      <c r="B1847"/>
      <c r="C1847"/>
      <c r="D1847"/>
      <c r="E1847"/>
    </row>
    <row r="1848" spans="1:5" ht="14.25">
      <c r="A1848"/>
      <c r="B1848"/>
      <c r="C1848"/>
      <c r="D1848"/>
      <c r="E1848"/>
    </row>
    <row r="1849" spans="1:5" ht="14.25">
      <c r="A1849"/>
      <c r="B1849"/>
      <c r="C1849"/>
      <c r="D1849"/>
      <c r="E1849"/>
    </row>
    <row r="1850" spans="1:5" ht="14.25">
      <c r="A1850"/>
      <c r="B1850"/>
      <c r="C1850"/>
      <c r="D1850"/>
      <c r="E1850"/>
    </row>
    <row r="1851" spans="1:5" ht="14.25">
      <c r="A1851"/>
      <c r="B1851"/>
      <c r="C1851"/>
      <c r="D1851"/>
      <c r="E1851"/>
    </row>
    <row r="1852" spans="1:5" ht="14.25">
      <c r="A1852"/>
      <c r="B1852"/>
      <c r="C1852"/>
      <c r="D1852"/>
      <c r="E1852"/>
    </row>
    <row r="1853" spans="1:5" ht="14.25">
      <c r="A1853"/>
      <c r="B1853"/>
      <c r="C1853"/>
      <c r="D1853"/>
      <c r="E1853"/>
    </row>
    <row r="1854" spans="1:5" ht="14.25">
      <c r="A1854"/>
      <c r="B1854"/>
      <c r="C1854"/>
      <c r="D1854"/>
      <c r="E1854"/>
    </row>
    <row r="1855" spans="1:5" ht="14.25">
      <c r="A1855"/>
      <c r="B1855"/>
      <c r="C1855"/>
      <c r="D1855"/>
      <c r="E1855"/>
    </row>
    <row r="1856" spans="1:5" ht="14.25">
      <c r="A1856"/>
      <c r="B1856"/>
      <c r="C1856"/>
      <c r="D1856"/>
      <c r="E1856"/>
    </row>
    <row r="1857" spans="1:5" ht="14.25">
      <c r="A1857"/>
      <c r="B1857"/>
      <c r="C1857"/>
      <c r="D1857"/>
      <c r="E1857"/>
    </row>
    <row r="1858" spans="1:5" ht="14.25">
      <c r="A1858"/>
      <c r="B1858"/>
      <c r="C1858"/>
      <c r="D1858"/>
      <c r="E1858"/>
    </row>
    <row r="1859" spans="1:5" ht="14.25">
      <c r="A1859"/>
      <c r="B1859"/>
      <c r="C1859"/>
      <c r="D1859"/>
      <c r="E1859"/>
    </row>
    <row r="1860" spans="1:5" ht="14.25">
      <c r="A1860"/>
      <c r="B1860"/>
      <c r="C1860"/>
      <c r="D1860"/>
      <c r="E1860"/>
    </row>
    <row r="1861" spans="1:5" ht="14.25">
      <c r="A1861"/>
      <c r="B1861"/>
      <c r="C1861"/>
      <c r="D1861"/>
      <c r="E1861"/>
    </row>
    <row r="1862" spans="1:5" ht="14.25">
      <c r="A1862"/>
      <c r="B1862"/>
      <c r="C1862"/>
      <c r="D1862"/>
      <c r="E1862"/>
    </row>
    <row r="1863" spans="1:5" ht="14.25">
      <c r="A1863"/>
      <c r="B1863"/>
      <c r="C1863"/>
      <c r="D1863"/>
      <c r="E1863"/>
    </row>
    <row r="1864" spans="1:5" ht="14.25">
      <c r="A1864"/>
      <c r="B1864"/>
      <c r="C1864"/>
      <c r="D1864"/>
      <c r="E1864"/>
    </row>
    <row r="1865" spans="1:5" ht="14.25">
      <c r="A1865"/>
      <c r="B1865"/>
      <c r="C1865"/>
      <c r="D1865"/>
      <c r="E1865"/>
    </row>
    <row r="1866" spans="1:5" ht="14.25">
      <c r="A1866"/>
      <c r="B1866"/>
      <c r="C1866"/>
      <c r="D1866"/>
      <c r="E1866"/>
    </row>
    <row r="1867" spans="1:5" ht="14.25">
      <c r="A1867"/>
      <c r="B1867"/>
      <c r="C1867"/>
      <c r="D1867"/>
      <c r="E1867"/>
    </row>
    <row r="1868" spans="1:5" ht="14.25">
      <c r="A1868"/>
      <c r="B1868"/>
      <c r="C1868"/>
      <c r="D1868"/>
      <c r="E1868"/>
    </row>
    <row r="1869" spans="1:5" ht="14.25">
      <c r="A1869"/>
      <c r="B1869"/>
      <c r="C1869"/>
      <c r="D1869"/>
      <c r="E1869"/>
    </row>
    <row r="1870" spans="1:5" ht="14.25">
      <c r="A1870"/>
      <c r="B1870"/>
      <c r="C1870"/>
      <c r="D1870"/>
      <c r="E1870"/>
    </row>
    <row r="1871" spans="1:5" ht="14.25">
      <c r="A1871"/>
      <c r="B1871"/>
      <c r="C1871"/>
      <c r="D1871"/>
      <c r="E1871"/>
    </row>
    <row r="1872" spans="1:5" ht="14.25">
      <c r="A1872"/>
      <c r="B1872"/>
      <c r="C1872"/>
      <c r="D1872"/>
      <c r="E1872"/>
    </row>
    <row r="1873" spans="1:5" ht="14.25">
      <c r="A1873"/>
      <c r="B1873"/>
      <c r="C1873"/>
      <c r="D1873"/>
      <c r="E1873"/>
    </row>
    <row r="1874" spans="1:5" ht="14.25">
      <c r="A1874"/>
      <c r="B1874"/>
      <c r="C1874"/>
      <c r="D1874"/>
      <c r="E1874"/>
    </row>
    <row r="1875" spans="1:5" ht="14.25">
      <c r="A1875"/>
      <c r="B1875"/>
      <c r="C1875"/>
      <c r="D1875"/>
      <c r="E1875"/>
    </row>
    <row r="1876" spans="1:5" ht="14.25">
      <c r="A1876"/>
      <c r="B1876"/>
      <c r="C1876"/>
      <c r="D1876"/>
      <c r="E1876"/>
    </row>
    <row r="1877" spans="1:5" ht="14.25">
      <c r="A1877"/>
      <c r="B1877"/>
      <c r="C1877"/>
      <c r="D1877"/>
      <c r="E1877"/>
    </row>
    <row r="1878" spans="1:5" ht="14.25">
      <c r="A1878"/>
      <c r="B1878"/>
      <c r="C1878"/>
      <c r="D1878"/>
      <c r="E1878"/>
    </row>
    <row r="1879" spans="1:5" ht="14.25">
      <c r="A1879"/>
      <c r="B1879"/>
      <c r="C1879"/>
      <c r="D1879"/>
      <c r="E1879"/>
    </row>
    <row r="1880" spans="1:5" ht="14.25">
      <c r="A1880"/>
      <c r="B1880"/>
      <c r="C1880"/>
      <c r="D1880"/>
      <c r="E1880"/>
    </row>
    <row r="1881" spans="1:5" ht="14.25">
      <c r="A1881"/>
      <c r="B1881"/>
      <c r="C1881"/>
      <c r="D1881"/>
      <c r="E1881"/>
    </row>
    <row r="1882" spans="1:5" ht="14.25">
      <c r="A1882"/>
      <c r="B1882"/>
      <c r="C1882"/>
      <c r="D1882"/>
      <c r="E1882"/>
    </row>
    <row r="1883" spans="1:5" ht="14.25">
      <c r="A1883"/>
      <c r="B1883"/>
      <c r="C1883"/>
      <c r="D1883"/>
      <c r="E1883"/>
    </row>
    <row r="1884" spans="1:5" ht="14.25">
      <c r="A1884"/>
      <c r="B1884"/>
      <c r="C1884"/>
      <c r="D1884"/>
      <c r="E1884"/>
    </row>
    <row r="1885" spans="1:5" ht="14.25">
      <c r="A1885"/>
      <c r="B1885"/>
      <c r="C1885"/>
      <c r="D1885"/>
      <c r="E1885"/>
    </row>
    <row r="1886" spans="1:5" ht="14.25">
      <c r="A1886"/>
      <c r="B1886"/>
      <c r="C1886"/>
      <c r="D1886"/>
      <c r="E1886"/>
    </row>
    <row r="1887" spans="1:5" ht="14.25">
      <c r="A1887"/>
      <c r="B1887"/>
      <c r="C1887"/>
      <c r="D1887"/>
      <c r="E1887"/>
    </row>
    <row r="1888" spans="1:5" ht="14.25">
      <c r="A1888"/>
      <c r="B1888"/>
      <c r="C1888"/>
      <c r="D1888"/>
      <c r="E1888"/>
    </row>
    <row r="1889" spans="1:5" ht="14.25">
      <c r="A1889"/>
      <c r="B1889"/>
      <c r="C1889"/>
      <c r="D1889"/>
      <c r="E1889"/>
    </row>
    <row r="1890" spans="1:5" ht="14.25">
      <c r="A1890"/>
      <c r="B1890"/>
      <c r="C1890"/>
      <c r="D1890"/>
      <c r="E1890"/>
    </row>
    <row r="1891" spans="1:5" ht="14.25">
      <c r="A1891"/>
      <c r="B1891"/>
      <c r="C1891"/>
      <c r="D1891"/>
      <c r="E1891"/>
    </row>
    <row r="1892" spans="1:5" ht="14.25">
      <c r="A1892"/>
      <c r="B1892"/>
      <c r="C1892"/>
      <c r="D1892"/>
      <c r="E1892"/>
    </row>
    <row r="1893" spans="1:5" ht="14.25">
      <c r="A1893"/>
      <c r="B1893"/>
      <c r="C1893"/>
      <c r="D1893"/>
      <c r="E1893"/>
    </row>
    <row r="1894" spans="1:5" ht="14.25">
      <c r="A1894"/>
      <c r="B1894"/>
      <c r="C1894"/>
      <c r="D1894"/>
      <c r="E1894"/>
    </row>
    <row r="1895" spans="1:5" ht="14.25">
      <c r="A1895"/>
      <c r="B1895"/>
      <c r="C1895"/>
      <c r="D1895"/>
      <c r="E1895"/>
    </row>
    <row r="1896" spans="1:5" ht="14.25">
      <c r="A1896"/>
      <c r="B1896"/>
      <c r="C1896"/>
      <c r="D1896"/>
      <c r="E1896"/>
    </row>
    <row r="1897" spans="1:5" ht="14.25">
      <c r="A1897"/>
      <c r="B1897"/>
      <c r="C1897"/>
      <c r="D1897"/>
      <c r="E1897"/>
    </row>
    <row r="1898" spans="1:5" ht="14.25">
      <c r="A1898"/>
      <c r="B1898"/>
      <c r="C1898"/>
      <c r="D1898"/>
      <c r="E1898"/>
    </row>
    <row r="1899" spans="1:5" ht="14.25">
      <c r="A1899"/>
      <c r="B1899"/>
      <c r="C1899"/>
      <c r="D1899"/>
      <c r="E1899"/>
    </row>
    <row r="1900" spans="1:5" ht="14.25">
      <c r="A1900"/>
      <c r="B1900"/>
      <c r="C1900"/>
      <c r="D1900"/>
      <c r="E1900"/>
    </row>
    <row r="1901" spans="1:5" ht="14.25">
      <c r="A1901"/>
      <c r="B1901"/>
      <c r="C1901"/>
      <c r="D1901"/>
      <c r="E1901"/>
    </row>
    <row r="1902" spans="1:5" ht="14.25">
      <c r="A1902"/>
      <c r="B1902"/>
      <c r="C1902"/>
      <c r="D1902"/>
      <c r="E1902"/>
    </row>
    <row r="1903" spans="1:5" ht="14.25">
      <c r="A1903"/>
      <c r="B1903"/>
      <c r="C1903"/>
      <c r="D1903"/>
      <c r="E1903"/>
    </row>
    <row r="1904" spans="1:5" ht="14.25">
      <c r="A1904"/>
      <c r="B1904"/>
      <c r="C1904"/>
      <c r="D1904"/>
      <c r="E1904"/>
    </row>
    <row r="1905" spans="1:5" ht="14.25">
      <c r="A1905"/>
      <c r="B1905"/>
      <c r="C1905"/>
      <c r="D1905"/>
      <c r="E1905"/>
    </row>
    <row r="1906" spans="1:5" ht="14.25">
      <c r="A1906"/>
      <c r="B1906"/>
      <c r="C1906"/>
      <c r="D1906"/>
      <c r="E1906"/>
    </row>
    <row r="1907" spans="1:5" ht="14.25">
      <c r="A1907"/>
      <c r="B1907"/>
      <c r="C1907"/>
      <c r="D1907"/>
      <c r="E1907"/>
    </row>
    <row r="1908" spans="1:5" ht="14.25">
      <c r="A1908"/>
      <c r="B1908"/>
      <c r="C1908"/>
      <c r="D1908"/>
      <c r="E1908"/>
    </row>
    <row r="1909" spans="1:5" ht="14.25">
      <c r="A1909"/>
      <c r="B1909"/>
      <c r="C1909"/>
      <c r="D1909"/>
      <c r="E1909"/>
    </row>
    <row r="1910" spans="1:5" ht="14.25">
      <c r="A1910"/>
      <c r="B1910"/>
      <c r="C1910"/>
      <c r="D1910"/>
      <c r="E1910"/>
    </row>
    <row r="1911" spans="1:5" ht="14.25">
      <c r="A1911"/>
      <c r="B1911"/>
      <c r="C1911"/>
      <c r="D1911"/>
      <c r="E1911"/>
    </row>
    <row r="1912" spans="1:5" ht="14.25">
      <c r="A1912"/>
      <c r="B1912"/>
      <c r="C1912"/>
      <c r="D1912"/>
      <c r="E1912"/>
    </row>
    <row r="1913" spans="1:5" ht="14.25">
      <c r="A1913"/>
      <c r="B1913"/>
      <c r="C1913"/>
      <c r="D1913"/>
      <c r="E1913"/>
    </row>
    <row r="1914" spans="1:5" ht="14.25">
      <c r="A1914"/>
      <c r="B1914"/>
      <c r="C1914"/>
      <c r="D1914"/>
      <c r="E1914"/>
    </row>
    <row r="1915" spans="1:5" ht="14.25">
      <c r="A1915"/>
      <c r="B1915"/>
      <c r="C1915"/>
      <c r="D1915"/>
      <c r="E1915"/>
    </row>
    <row r="1916" spans="1:5" ht="14.25">
      <c r="A1916"/>
      <c r="B1916"/>
      <c r="C1916"/>
      <c r="D1916"/>
      <c r="E1916"/>
    </row>
    <row r="1917" spans="1:5" ht="14.25">
      <c r="A1917"/>
      <c r="B1917"/>
      <c r="C1917"/>
      <c r="D1917"/>
      <c r="E1917"/>
    </row>
    <row r="1918" spans="1:5" ht="14.25">
      <c r="A1918"/>
      <c r="B1918"/>
      <c r="C1918"/>
      <c r="D1918"/>
      <c r="E1918"/>
    </row>
    <row r="1919" spans="1:5" ht="14.25">
      <c r="A1919"/>
      <c r="B1919"/>
      <c r="C1919"/>
      <c r="D1919"/>
      <c r="E1919"/>
    </row>
    <row r="1920" spans="1:5" ht="14.25">
      <c r="A1920"/>
      <c r="B1920"/>
      <c r="C1920"/>
      <c r="D1920"/>
      <c r="E1920"/>
    </row>
    <row r="1921" spans="1:5" ht="14.25">
      <c r="A1921"/>
      <c r="B1921"/>
      <c r="C1921"/>
      <c r="D1921"/>
      <c r="E1921"/>
    </row>
    <row r="1922" spans="1:5" ht="14.25">
      <c r="A1922"/>
      <c r="B1922"/>
      <c r="C1922"/>
      <c r="D1922"/>
      <c r="E1922"/>
    </row>
    <row r="1923" spans="1:5" ht="14.25">
      <c r="A1923"/>
      <c r="B1923"/>
      <c r="C1923"/>
      <c r="D1923"/>
      <c r="E1923"/>
    </row>
    <row r="1924" spans="1:5" ht="14.25">
      <c r="A1924"/>
      <c r="B1924"/>
      <c r="C1924"/>
      <c r="D1924"/>
      <c r="E1924"/>
    </row>
    <row r="1925" spans="1:5" ht="14.25">
      <c r="A1925"/>
      <c r="B1925"/>
      <c r="C1925"/>
      <c r="D1925"/>
      <c r="E1925"/>
    </row>
    <row r="1926" spans="1:5" ht="14.25">
      <c r="A1926"/>
      <c r="B1926"/>
      <c r="C1926"/>
      <c r="D1926"/>
      <c r="E1926"/>
    </row>
    <row r="1927" spans="1:5" ht="14.25">
      <c r="A1927"/>
      <c r="B1927"/>
      <c r="C1927"/>
      <c r="D1927"/>
      <c r="E1927"/>
    </row>
    <row r="1928" spans="1:5" ht="14.25">
      <c r="A1928"/>
      <c r="B1928"/>
      <c r="C1928"/>
      <c r="D1928"/>
      <c r="E1928"/>
    </row>
    <row r="1929" spans="1:5" ht="14.25">
      <c r="A1929"/>
      <c r="B1929"/>
      <c r="C1929"/>
      <c r="D1929"/>
      <c r="E1929"/>
    </row>
    <row r="1930" spans="1:5" ht="14.25">
      <c r="A1930"/>
      <c r="B1930"/>
      <c r="C1930"/>
      <c r="D1930"/>
      <c r="E1930"/>
    </row>
    <row r="1931" spans="1:5" ht="14.25">
      <c r="A1931"/>
      <c r="B1931"/>
      <c r="C1931"/>
      <c r="D1931"/>
      <c r="E1931"/>
    </row>
    <row r="1932" spans="1:5" ht="14.25">
      <c r="A1932"/>
      <c r="B1932"/>
      <c r="C1932"/>
      <c r="D1932"/>
      <c r="E1932"/>
    </row>
    <row r="1933" spans="1:5" ht="14.25">
      <c r="A1933"/>
      <c r="B1933"/>
      <c r="C1933"/>
      <c r="D1933"/>
      <c r="E1933"/>
    </row>
    <row r="1934" spans="1:5" ht="14.25">
      <c r="A1934"/>
      <c r="B1934"/>
      <c r="C1934"/>
      <c r="D1934"/>
      <c r="E1934"/>
    </row>
    <row r="1935" spans="1:5" ht="14.25">
      <c r="A1935"/>
      <c r="B1935"/>
      <c r="C1935"/>
      <c r="D1935"/>
      <c r="E1935"/>
    </row>
    <row r="1936" spans="1:5" ht="14.25">
      <c r="A1936"/>
      <c r="B1936"/>
      <c r="C1936"/>
      <c r="D1936"/>
      <c r="E1936"/>
    </row>
    <row r="1937" spans="1:5" ht="14.25">
      <c r="A1937"/>
      <c r="B1937"/>
      <c r="C1937"/>
      <c r="D1937"/>
      <c r="E1937"/>
    </row>
    <row r="1938" spans="1:5" ht="14.25">
      <c r="A1938"/>
      <c r="B1938"/>
      <c r="C1938"/>
      <c r="D1938"/>
      <c r="E1938"/>
    </row>
    <row r="1939" spans="1:5" ht="14.25">
      <c r="A1939"/>
      <c r="B1939"/>
      <c r="C1939"/>
      <c r="D1939"/>
      <c r="E1939"/>
    </row>
    <row r="1940" spans="1:5" ht="14.25">
      <c r="A1940"/>
      <c r="B1940"/>
      <c r="C1940"/>
      <c r="D1940"/>
      <c r="E1940"/>
    </row>
    <row r="1941" spans="1:5" ht="14.25">
      <c r="A1941"/>
      <c r="B1941"/>
      <c r="C1941"/>
      <c r="D1941"/>
      <c r="E1941"/>
    </row>
    <row r="1942" spans="1:5" ht="14.25">
      <c r="A1942"/>
      <c r="B1942"/>
      <c r="C1942"/>
      <c r="D1942"/>
      <c r="E1942"/>
    </row>
    <row r="1943" spans="1:5" ht="14.25">
      <c r="A1943"/>
      <c r="B1943"/>
      <c r="C1943"/>
      <c r="D1943"/>
      <c r="E1943"/>
    </row>
    <row r="1944" spans="1:5" ht="14.25">
      <c r="A1944"/>
      <c r="B1944"/>
      <c r="C1944"/>
      <c r="D1944"/>
      <c r="E1944"/>
    </row>
    <row r="1945" spans="1:5" ht="14.25">
      <c r="A1945"/>
      <c r="B1945"/>
      <c r="C1945"/>
      <c r="D1945"/>
      <c r="E1945"/>
    </row>
    <row r="1946" spans="1:5" ht="14.25">
      <c r="A1946"/>
      <c r="B1946"/>
      <c r="C1946"/>
      <c r="D1946"/>
      <c r="E1946"/>
    </row>
    <row r="1947" spans="1:5" ht="14.25">
      <c r="A1947"/>
      <c r="B1947"/>
      <c r="C1947"/>
      <c r="D1947"/>
      <c r="E1947"/>
    </row>
    <row r="1948" spans="1:5" ht="14.25">
      <c r="A1948"/>
      <c r="B1948"/>
      <c r="C1948"/>
      <c r="D1948"/>
      <c r="E1948"/>
    </row>
    <row r="1949" spans="1:5" ht="14.25">
      <c r="A1949"/>
      <c r="B1949"/>
      <c r="C1949"/>
      <c r="D1949"/>
      <c r="E1949"/>
    </row>
    <row r="1950" spans="1:5" ht="14.25">
      <c r="A1950"/>
      <c r="B1950"/>
      <c r="C1950"/>
      <c r="D1950"/>
      <c r="E1950"/>
    </row>
    <row r="1951" spans="1:5" ht="14.25">
      <c r="A1951"/>
      <c r="B1951"/>
      <c r="C1951"/>
      <c r="D1951"/>
      <c r="E1951"/>
    </row>
    <row r="1952" spans="1:5" ht="14.25">
      <c r="A1952"/>
      <c r="B1952"/>
      <c r="C1952"/>
      <c r="D1952"/>
      <c r="E1952"/>
    </row>
    <row r="1953" spans="1:5" ht="14.25">
      <c r="A1953"/>
      <c r="B1953"/>
      <c r="C1953"/>
      <c r="D1953"/>
      <c r="E1953"/>
    </row>
    <row r="1954" spans="1:5" ht="14.25">
      <c r="A1954"/>
      <c r="B1954"/>
      <c r="C1954"/>
      <c r="D1954"/>
      <c r="E1954"/>
    </row>
    <row r="1955" spans="1:5" ht="14.25">
      <c r="A1955"/>
      <c r="B1955"/>
      <c r="C1955"/>
      <c r="D1955"/>
      <c r="E1955"/>
    </row>
    <row r="1956" spans="1:5" ht="14.25">
      <c r="A1956"/>
      <c r="B1956"/>
      <c r="C1956"/>
      <c r="D1956"/>
      <c r="E1956"/>
    </row>
    <row r="1957" spans="1:5" ht="14.25">
      <c r="A1957"/>
      <c r="B1957"/>
      <c r="C1957"/>
      <c r="D1957"/>
      <c r="E1957"/>
    </row>
    <row r="1958" spans="1:5" ht="14.25">
      <c r="A1958"/>
      <c r="B1958"/>
      <c r="C1958"/>
      <c r="D1958"/>
      <c r="E1958"/>
    </row>
  </sheetData>
  <pageMargins left="0.11811023622047245" right="0.11811023622047245" top="0.15748031496062992" bottom="0.15748031496062992" header="0.31496062992125984" footer="0.31496062992125984"/>
  <pageSetup paperSize="9" scale="91" fitToHeight="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oglio1">
    <tabColor rgb="FFFFFF00"/>
    <pageSetUpPr fitToPage="1"/>
  </sheetPr>
  <dimension ref="A1:L1452"/>
  <sheetViews>
    <sheetView tabSelected="1" topLeftCell="B1" workbookViewId="0">
      <pane ySplit="3" topLeftCell="A40" activePane="bottomLeft" state="frozen"/>
      <selection pane="bottomLeft" activeCell="G935" sqref="G935"/>
    </sheetView>
  </sheetViews>
  <sheetFormatPr defaultRowHeight="12.75"/>
  <cols>
    <col min="1" max="1" width="8.5" style="48" hidden="1" customWidth="1"/>
    <col min="2" max="2" width="11.625" style="52" customWidth="1"/>
    <col min="3" max="3" width="9.5" style="48" customWidth="1"/>
    <col min="4" max="4" width="8.875" style="48" hidden="1" customWidth="1"/>
    <col min="5" max="5" width="10.625" style="48" hidden="1" customWidth="1"/>
    <col min="6" max="6" width="7.75" style="48" customWidth="1"/>
    <col min="7" max="7" width="24.25" style="48" bestFit="1" customWidth="1"/>
    <col min="8" max="8" width="12" style="48" customWidth="1"/>
    <col min="9" max="9" width="29.125" style="50" bestFit="1" customWidth="1"/>
    <col min="10" max="10" width="13.5" style="51" bestFit="1" customWidth="1"/>
    <col min="11" max="11" width="9.75" style="51" customWidth="1"/>
    <col min="12" max="16384" width="9" style="4"/>
  </cols>
  <sheetData>
    <row r="1" spans="1:12" s="14" customFormat="1" ht="14.25">
      <c r="A1" s="138" t="s">
        <v>72</v>
      </c>
      <c r="B1" s="139" t="s">
        <v>191</v>
      </c>
      <c r="C1" s="43"/>
      <c r="D1" s="43"/>
      <c r="E1" s="43"/>
      <c r="F1" s="43"/>
      <c r="G1" s="118">
        <f>SUBTOTAL(3,F4:F1004)</f>
        <v>900</v>
      </c>
      <c r="H1" s="43"/>
      <c r="I1" s="50"/>
      <c r="J1" s="51"/>
      <c r="K1" s="51"/>
    </row>
    <row r="2" spans="1:12" ht="14.25" hidden="1">
      <c r="A2" s="53"/>
      <c r="B2" s="49"/>
      <c r="C2" s="43"/>
      <c r="D2" s="43"/>
      <c r="E2" s="43"/>
      <c r="G2" s="4"/>
      <c r="H2" s="4"/>
      <c r="I2" s="4"/>
      <c r="J2" s="4"/>
      <c r="K2" s="4"/>
    </row>
    <row r="3" spans="1:12" ht="25.5">
      <c r="A3" s="138" t="s">
        <v>29</v>
      </c>
      <c r="B3" s="143" t="s">
        <v>13</v>
      </c>
      <c r="C3" s="144" t="s">
        <v>90</v>
      </c>
      <c r="D3" s="142" t="s">
        <v>86</v>
      </c>
      <c r="E3" s="144" t="s">
        <v>89</v>
      </c>
      <c r="F3" s="142" t="s">
        <v>17</v>
      </c>
      <c r="G3" s="142" t="s">
        <v>19</v>
      </c>
      <c r="H3" s="144" t="s">
        <v>91</v>
      </c>
      <c r="I3" s="142" t="s">
        <v>20</v>
      </c>
      <c r="J3" s="142" t="s">
        <v>31</v>
      </c>
      <c r="K3" s="142" t="s">
        <v>21</v>
      </c>
      <c r="L3"/>
    </row>
    <row r="4" spans="1:12" ht="14.25">
      <c r="A4" s="139">
        <v>4</v>
      </c>
      <c r="B4" s="139" t="s">
        <v>71</v>
      </c>
      <c r="C4" s="139">
        <v>1</v>
      </c>
      <c r="D4" s="155">
        <v>0</v>
      </c>
      <c r="E4" s="155">
        <v>0</v>
      </c>
      <c r="F4" s="139">
        <v>756</v>
      </c>
      <c r="G4" s="140" t="s">
        <v>1974</v>
      </c>
      <c r="H4" s="139">
        <v>20</v>
      </c>
      <c r="I4" s="140" t="s">
        <v>579</v>
      </c>
      <c r="J4" s="140" t="s">
        <v>43</v>
      </c>
      <c r="K4" s="139" t="s">
        <v>2632</v>
      </c>
      <c r="L4"/>
    </row>
    <row r="5" spans="1:12" ht="14.25">
      <c r="A5" s="139"/>
      <c r="B5" s="139"/>
      <c r="C5" s="139">
        <v>2</v>
      </c>
      <c r="D5" s="155">
        <v>0</v>
      </c>
      <c r="E5" s="155">
        <v>0</v>
      </c>
      <c r="F5" s="139">
        <v>763</v>
      </c>
      <c r="G5" s="140" t="s">
        <v>1976</v>
      </c>
      <c r="H5" s="139">
        <v>19</v>
      </c>
      <c r="I5" s="140" t="s">
        <v>579</v>
      </c>
      <c r="J5" s="140" t="s">
        <v>43</v>
      </c>
      <c r="K5" s="139" t="s">
        <v>2632</v>
      </c>
      <c r="L5"/>
    </row>
    <row r="6" spans="1:12" ht="14.25">
      <c r="A6" s="139"/>
      <c r="B6" s="139"/>
      <c r="C6" s="139">
        <v>3</v>
      </c>
      <c r="D6" s="155">
        <v>0</v>
      </c>
      <c r="E6" s="155">
        <v>0</v>
      </c>
      <c r="F6" s="139">
        <v>75</v>
      </c>
      <c r="G6" s="140" t="s">
        <v>1956</v>
      </c>
      <c r="H6" s="139">
        <v>18</v>
      </c>
      <c r="I6" s="140" t="s">
        <v>1476</v>
      </c>
      <c r="J6" s="140" t="s">
        <v>52</v>
      </c>
      <c r="K6" s="139" t="s">
        <v>2632</v>
      </c>
      <c r="L6"/>
    </row>
    <row r="7" spans="1:12" ht="14.25">
      <c r="A7" s="139"/>
      <c r="B7" s="139"/>
      <c r="C7" s="139">
        <v>4</v>
      </c>
      <c r="D7" s="155">
        <v>0</v>
      </c>
      <c r="E7" s="155">
        <v>0</v>
      </c>
      <c r="F7" s="139">
        <v>658</v>
      </c>
      <c r="G7" s="140" t="s">
        <v>1973</v>
      </c>
      <c r="H7" s="139">
        <v>17</v>
      </c>
      <c r="I7" s="140" t="s">
        <v>756</v>
      </c>
      <c r="J7" s="140" t="s">
        <v>43</v>
      </c>
      <c r="K7" s="139" t="s">
        <v>2632</v>
      </c>
      <c r="L7"/>
    </row>
    <row r="8" spans="1:12" ht="14.25">
      <c r="A8" s="139"/>
      <c r="B8" s="139"/>
      <c r="C8" s="139">
        <v>5</v>
      </c>
      <c r="D8" s="155">
        <v>0</v>
      </c>
      <c r="E8" s="155">
        <v>0</v>
      </c>
      <c r="F8" s="139">
        <v>814</v>
      </c>
      <c r="G8" s="140" t="s">
        <v>1979</v>
      </c>
      <c r="H8" s="139">
        <v>16</v>
      </c>
      <c r="I8" s="140" t="s">
        <v>438</v>
      </c>
      <c r="J8" s="140" t="s">
        <v>43</v>
      </c>
      <c r="K8" s="139" t="s">
        <v>2632</v>
      </c>
      <c r="L8"/>
    </row>
    <row r="9" spans="1:12" ht="14.25">
      <c r="A9" s="139"/>
      <c r="B9" s="139"/>
      <c r="C9" s="139">
        <v>6</v>
      </c>
      <c r="D9" s="155">
        <v>0</v>
      </c>
      <c r="E9" s="155">
        <v>0</v>
      </c>
      <c r="F9" s="139">
        <v>405</v>
      </c>
      <c r="G9" s="140" t="s">
        <v>1964</v>
      </c>
      <c r="H9" s="139">
        <v>15</v>
      </c>
      <c r="I9" s="140" t="s">
        <v>1098</v>
      </c>
      <c r="J9" s="140" t="s">
        <v>43</v>
      </c>
      <c r="K9" s="139" t="s">
        <v>2632</v>
      </c>
      <c r="L9"/>
    </row>
    <row r="10" spans="1:12" ht="14.25">
      <c r="A10" s="139"/>
      <c r="B10" s="139"/>
      <c r="C10" s="139">
        <v>7</v>
      </c>
      <c r="D10" s="155">
        <v>0</v>
      </c>
      <c r="E10" s="155">
        <v>0</v>
      </c>
      <c r="F10" s="139">
        <v>96</v>
      </c>
      <c r="G10" s="140" t="s">
        <v>1957</v>
      </c>
      <c r="H10" s="139">
        <v>14</v>
      </c>
      <c r="I10" s="140" t="s">
        <v>1476</v>
      </c>
      <c r="J10" s="140" t="s">
        <v>52</v>
      </c>
      <c r="K10" s="139" t="s">
        <v>2632</v>
      </c>
      <c r="L10"/>
    </row>
    <row r="11" spans="1:12" ht="14.25">
      <c r="A11" s="139"/>
      <c r="B11" s="139"/>
      <c r="C11" s="139">
        <v>8</v>
      </c>
      <c r="D11" s="155">
        <v>0</v>
      </c>
      <c r="E11" s="155">
        <v>0</v>
      </c>
      <c r="F11" s="139">
        <v>451</v>
      </c>
      <c r="G11" s="140" t="s">
        <v>1969</v>
      </c>
      <c r="H11" s="139">
        <v>13</v>
      </c>
      <c r="I11" s="140" t="s">
        <v>1030</v>
      </c>
      <c r="J11" s="140" t="s">
        <v>43</v>
      </c>
      <c r="K11" s="139" t="s">
        <v>2632</v>
      </c>
      <c r="L11"/>
    </row>
    <row r="12" spans="1:12" ht="14.25">
      <c r="A12" s="139"/>
      <c r="B12" s="139"/>
      <c r="C12" s="139">
        <v>9</v>
      </c>
      <c r="D12" s="155">
        <v>0</v>
      </c>
      <c r="E12" s="155">
        <v>0</v>
      </c>
      <c r="F12" s="139">
        <v>969</v>
      </c>
      <c r="G12" s="140" t="s">
        <v>2555</v>
      </c>
      <c r="H12" s="139">
        <v>12</v>
      </c>
      <c r="I12" s="140" t="s">
        <v>1030</v>
      </c>
      <c r="J12" s="140" t="s">
        <v>43</v>
      </c>
      <c r="K12" s="139" t="s">
        <v>2632</v>
      </c>
      <c r="L12"/>
    </row>
    <row r="13" spans="1:12" ht="14.25">
      <c r="A13" s="139"/>
      <c r="B13" s="139"/>
      <c r="C13" s="139">
        <v>10</v>
      </c>
      <c r="D13" s="155">
        <v>0</v>
      </c>
      <c r="E13" s="155">
        <v>0</v>
      </c>
      <c r="F13" s="139">
        <v>940</v>
      </c>
      <c r="G13" s="140" t="s">
        <v>1985</v>
      </c>
      <c r="H13" s="139">
        <v>11</v>
      </c>
      <c r="I13" s="140" t="s">
        <v>273</v>
      </c>
      <c r="J13" s="140" t="s">
        <v>43</v>
      </c>
      <c r="K13" s="139" t="s">
        <v>2632</v>
      </c>
      <c r="L13"/>
    </row>
    <row r="14" spans="1:12" ht="14.25">
      <c r="A14" s="139"/>
      <c r="B14" s="139"/>
      <c r="C14" s="139">
        <v>11</v>
      </c>
      <c r="D14" s="155">
        <v>0</v>
      </c>
      <c r="E14" s="155">
        <v>0</v>
      </c>
      <c r="F14" s="139">
        <v>654</v>
      </c>
      <c r="G14" s="140" t="s">
        <v>1972</v>
      </c>
      <c r="H14" s="139">
        <v>10</v>
      </c>
      <c r="I14" s="140" t="s">
        <v>756</v>
      </c>
      <c r="J14" s="140" t="s">
        <v>43</v>
      </c>
      <c r="K14" s="139" t="s">
        <v>2632</v>
      </c>
      <c r="L14"/>
    </row>
    <row r="15" spans="1:12" ht="14.25">
      <c r="A15" s="139"/>
      <c r="B15" s="139"/>
      <c r="C15" s="139">
        <v>12</v>
      </c>
      <c r="D15" s="155">
        <v>0</v>
      </c>
      <c r="E15" s="155">
        <v>0</v>
      </c>
      <c r="F15" s="139">
        <v>348</v>
      </c>
      <c r="G15" s="140" t="s">
        <v>1962</v>
      </c>
      <c r="H15" s="139">
        <v>9</v>
      </c>
      <c r="I15" s="140" t="s">
        <v>1159</v>
      </c>
      <c r="J15" s="140" t="s">
        <v>43</v>
      </c>
      <c r="K15" s="139" t="s">
        <v>2632</v>
      </c>
      <c r="L15"/>
    </row>
    <row r="16" spans="1:12" ht="14.25">
      <c r="A16" s="139"/>
      <c r="B16" s="139"/>
      <c r="C16" s="139">
        <v>13</v>
      </c>
      <c r="D16" s="155">
        <v>0</v>
      </c>
      <c r="E16" s="155">
        <v>0</v>
      </c>
      <c r="F16" s="139">
        <v>58</v>
      </c>
      <c r="G16" s="140" t="s">
        <v>1955</v>
      </c>
      <c r="H16" s="139">
        <v>8</v>
      </c>
      <c r="I16" s="140" t="s">
        <v>1476</v>
      </c>
      <c r="J16" s="140" t="s">
        <v>52</v>
      </c>
      <c r="K16" s="139" t="s">
        <v>2632</v>
      </c>
      <c r="L16"/>
    </row>
    <row r="17" spans="1:12" ht="14.25">
      <c r="A17" s="139"/>
      <c r="B17" s="139"/>
      <c r="C17" s="139">
        <v>14</v>
      </c>
      <c r="D17" s="155">
        <v>0</v>
      </c>
      <c r="E17" s="155">
        <v>0</v>
      </c>
      <c r="F17" s="139">
        <v>408</v>
      </c>
      <c r="G17" s="140" t="s">
        <v>1965</v>
      </c>
      <c r="H17" s="139">
        <v>7</v>
      </c>
      <c r="I17" s="140" t="s">
        <v>1098</v>
      </c>
      <c r="J17" s="140" t="s">
        <v>43</v>
      </c>
      <c r="K17" s="139" t="s">
        <v>2632</v>
      </c>
      <c r="L17"/>
    </row>
    <row r="18" spans="1:12" ht="14.25">
      <c r="A18" s="139"/>
      <c r="B18" s="139"/>
      <c r="C18" s="139">
        <v>15</v>
      </c>
      <c r="D18" s="155">
        <v>0</v>
      </c>
      <c r="E18" s="155">
        <v>0</v>
      </c>
      <c r="F18" s="139">
        <v>975</v>
      </c>
      <c r="G18" s="140" t="s">
        <v>2556</v>
      </c>
      <c r="H18" s="139">
        <v>6</v>
      </c>
      <c r="I18" s="140" t="s">
        <v>1030</v>
      </c>
      <c r="J18" s="140" t="s">
        <v>43</v>
      </c>
      <c r="K18" s="139" t="s">
        <v>2632</v>
      </c>
      <c r="L18"/>
    </row>
    <row r="19" spans="1:12" ht="14.25">
      <c r="A19" s="139"/>
      <c r="B19" s="139"/>
      <c r="C19" s="139">
        <v>16</v>
      </c>
      <c r="D19" s="155">
        <v>0</v>
      </c>
      <c r="E19" s="155">
        <v>0</v>
      </c>
      <c r="F19" s="139">
        <v>955</v>
      </c>
      <c r="G19" s="140" t="s">
        <v>1986</v>
      </c>
      <c r="H19" s="139">
        <v>5</v>
      </c>
      <c r="I19" s="140" t="s">
        <v>232</v>
      </c>
      <c r="J19" s="140" t="s">
        <v>43</v>
      </c>
      <c r="K19" s="139" t="s">
        <v>2632</v>
      </c>
      <c r="L19"/>
    </row>
    <row r="20" spans="1:12" ht="14.25">
      <c r="A20" s="139"/>
      <c r="B20" s="139"/>
      <c r="C20" s="139">
        <v>17</v>
      </c>
      <c r="D20" s="155">
        <v>0</v>
      </c>
      <c r="E20" s="155">
        <v>0</v>
      </c>
      <c r="F20" s="139">
        <v>51</v>
      </c>
      <c r="G20" s="140" t="s">
        <v>1953</v>
      </c>
      <c r="H20" s="139">
        <v>4</v>
      </c>
      <c r="I20" s="140" t="s">
        <v>1476</v>
      </c>
      <c r="J20" s="140" t="s">
        <v>52</v>
      </c>
      <c r="K20" s="139" t="s">
        <v>2632</v>
      </c>
      <c r="L20"/>
    </row>
    <row r="21" spans="1:12" ht="14.25">
      <c r="A21" s="139"/>
      <c r="B21" s="139"/>
      <c r="C21" s="139">
        <v>18</v>
      </c>
      <c r="D21" s="155">
        <v>0</v>
      </c>
      <c r="E21" s="155">
        <v>0</v>
      </c>
      <c r="F21" s="139">
        <v>967</v>
      </c>
      <c r="G21" s="140" t="s">
        <v>1987</v>
      </c>
      <c r="H21" s="139">
        <v>3</v>
      </c>
      <c r="I21" s="140" t="s">
        <v>193</v>
      </c>
      <c r="J21" s="140" t="s">
        <v>43</v>
      </c>
      <c r="K21" s="139" t="s">
        <v>2632</v>
      </c>
      <c r="L21"/>
    </row>
    <row r="22" spans="1:12" ht="14.25">
      <c r="A22" s="139"/>
      <c r="B22" s="139"/>
      <c r="C22" s="139">
        <v>19</v>
      </c>
      <c r="D22" s="155">
        <v>0</v>
      </c>
      <c r="E22" s="155">
        <v>0</v>
      </c>
      <c r="F22" s="139">
        <v>916</v>
      </c>
      <c r="G22" s="140" t="s">
        <v>1982</v>
      </c>
      <c r="H22" s="139">
        <v>2</v>
      </c>
      <c r="I22" s="140" t="s">
        <v>289</v>
      </c>
      <c r="J22" s="140" t="s">
        <v>52</v>
      </c>
      <c r="K22" s="139" t="s">
        <v>2632</v>
      </c>
      <c r="L22"/>
    </row>
    <row r="23" spans="1:12" ht="14.25">
      <c r="A23" s="139"/>
      <c r="B23" s="139"/>
      <c r="C23" s="139">
        <v>20</v>
      </c>
      <c r="D23" s="155">
        <v>0</v>
      </c>
      <c r="E23" s="155">
        <v>0</v>
      </c>
      <c r="F23" s="139">
        <v>57</v>
      </c>
      <c r="G23" s="140" t="s">
        <v>1954</v>
      </c>
      <c r="H23" s="139">
        <v>1</v>
      </c>
      <c r="I23" s="140" t="s">
        <v>1476</v>
      </c>
      <c r="J23" s="140" t="s">
        <v>52</v>
      </c>
      <c r="K23" s="139" t="s">
        <v>2632</v>
      </c>
      <c r="L23"/>
    </row>
    <row r="24" spans="1:12" ht="14.25">
      <c r="A24" s="139"/>
      <c r="B24" s="139"/>
      <c r="C24" s="139">
        <v>21</v>
      </c>
      <c r="D24" s="155">
        <v>0</v>
      </c>
      <c r="E24" s="155">
        <v>0</v>
      </c>
      <c r="F24" s="139">
        <v>43</v>
      </c>
      <c r="G24" s="140" t="s">
        <v>1951</v>
      </c>
      <c r="H24" s="139">
        <v>1</v>
      </c>
      <c r="I24" s="140" t="s">
        <v>1476</v>
      </c>
      <c r="J24" s="140" t="s">
        <v>52</v>
      </c>
      <c r="K24" s="139" t="s">
        <v>2632</v>
      </c>
      <c r="L24"/>
    </row>
    <row r="25" spans="1:12" ht="14.25">
      <c r="A25" s="139"/>
      <c r="B25" s="139"/>
      <c r="C25" s="139">
        <v>22</v>
      </c>
      <c r="D25" s="155">
        <v>0</v>
      </c>
      <c r="E25" s="155">
        <v>0</v>
      </c>
      <c r="F25" s="139">
        <v>930</v>
      </c>
      <c r="G25" s="140" t="s">
        <v>1983</v>
      </c>
      <c r="H25" s="139">
        <v>1</v>
      </c>
      <c r="I25" s="140" t="s">
        <v>289</v>
      </c>
      <c r="J25" s="140" t="s">
        <v>52</v>
      </c>
      <c r="K25" s="139" t="s">
        <v>2632</v>
      </c>
      <c r="L25"/>
    </row>
    <row r="26" spans="1:12" ht="14.25">
      <c r="A26" s="139"/>
      <c r="B26" s="145" t="s">
        <v>2633</v>
      </c>
      <c r="C26" s="145"/>
      <c r="D26" s="145"/>
      <c r="E26" s="145"/>
      <c r="F26" s="145"/>
      <c r="G26" s="145"/>
      <c r="H26" s="145"/>
      <c r="I26" s="145"/>
      <c r="J26" s="145"/>
      <c r="K26" s="145"/>
      <c r="L26"/>
    </row>
    <row r="27" spans="1:12" ht="14.25">
      <c r="A27" s="139">
        <v>5</v>
      </c>
      <c r="B27" s="139" t="s">
        <v>66</v>
      </c>
      <c r="C27" s="139">
        <v>1</v>
      </c>
      <c r="D27" s="155">
        <v>0</v>
      </c>
      <c r="E27" s="155">
        <v>0</v>
      </c>
      <c r="F27" s="139">
        <v>351</v>
      </c>
      <c r="G27" s="140" t="s">
        <v>1925</v>
      </c>
      <c r="H27" s="139">
        <v>20</v>
      </c>
      <c r="I27" s="140" t="s">
        <v>1159</v>
      </c>
      <c r="J27" s="140" t="s">
        <v>43</v>
      </c>
      <c r="K27" s="139" t="s">
        <v>2634</v>
      </c>
      <c r="L27"/>
    </row>
    <row r="28" spans="1:12" ht="14.25">
      <c r="A28" s="139"/>
      <c r="B28" s="139"/>
      <c r="C28" s="139">
        <v>2</v>
      </c>
      <c r="D28" s="155">
        <v>0</v>
      </c>
      <c r="E28" s="155">
        <v>0</v>
      </c>
      <c r="F28" s="139">
        <v>876</v>
      </c>
      <c r="G28" s="140" t="s">
        <v>1946</v>
      </c>
      <c r="H28" s="139">
        <v>19</v>
      </c>
      <c r="I28" s="140" t="s">
        <v>35</v>
      </c>
      <c r="J28" s="140" t="s">
        <v>43</v>
      </c>
      <c r="K28" s="139" t="s">
        <v>2634</v>
      </c>
      <c r="L28"/>
    </row>
    <row r="29" spans="1:12" ht="14.25">
      <c r="A29" s="139"/>
      <c r="B29" s="139"/>
      <c r="C29" s="139">
        <v>3</v>
      </c>
      <c r="D29" s="155">
        <v>0</v>
      </c>
      <c r="E29" s="155">
        <v>0</v>
      </c>
      <c r="F29" s="139">
        <v>368</v>
      </c>
      <c r="G29" s="140" t="s">
        <v>1926</v>
      </c>
      <c r="H29" s="139">
        <v>18</v>
      </c>
      <c r="I29" s="140" t="s">
        <v>1159</v>
      </c>
      <c r="J29" s="140" t="s">
        <v>43</v>
      </c>
      <c r="K29" s="139" t="s">
        <v>2634</v>
      </c>
      <c r="L29"/>
    </row>
    <row r="30" spans="1:12" ht="14.25">
      <c r="A30" s="139"/>
      <c r="B30" s="139"/>
      <c r="C30" s="139">
        <v>4</v>
      </c>
      <c r="D30" s="155">
        <v>0</v>
      </c>
      <c r="E30" s="155">
        <v>0</v>
      </c>
      <c r="F30" s="139">
        <v>882</v>
      </c>
      <c r="G30" s="140" t="s">
        <v>1947</v>
      </c>
      <c r="H30" s="139">
        <v>17</v>
      </c>
      <c r="I30" s="140" t="s">
        <v>35</v>
      </c>
      <c r="J30" s="140" t="s">
        <v>43</v>
      </c>
      <c r="K30" s="139" t="s">
        <v>2634</v>
      </c>
      <c r="L30"/>
    </row>
    <row r="31" spans="1:12" ht="14.25">
      <c r="A31" s="139"/>
      <c r="B31" s="139"/>
      <c r="C31" s="139">
        <v>5</v>
      </c>
      <c r="D31" s="155">
        <v>0</v>
      </c>
      <c r="E31" s="155">
        <v>0</v>
      </c>
      <c r="F31" s="139">
        <v>93</v>
      </c>
      <c r="G31" s="140" t="s">
        <v>1923</v>
      </c>
      <c r="H31" s="139">
        <v>16</v>
      </c>
      <c r="I31" s="140" t="s">
        <v>1476</v>
      </c>
      <c r="J31" s="140" t="s">
        <v>52</v>
      </c>
      <c r="K31" s="139" t="s">
        <v>2634</v>
      </c>
      <c r="L31"/>
    </row>
    <row r="32" spans="1:12" ht="14.25">
      <c r="A32" s="139"/>
      <c r="B32" s="139"/>
      <c r="C32" s="139">
        <v>6</v>
      </c>
      <c r="D32" s="155">
        <v>0</v>
      </c>
      <c r="E32" s="155">
        <v>0</v>
      </c>
      <c r="F32" s="139">
        <v>8</v>
      </c>
      <c r="G32" s="140" t="s">
        <v>1918</v>
      </c>
      <c r="H32" s="139">
        <v>15</v>
      </c>
      <c r="I32" s="140" t="s">
        <v>1548</v>
      </c>
      <c r="J32" s="140" t="s">
        <v>43</v>
      </c>
      <c r="K32" s="139" t="s">
        <v>2634</v>
      </c>
      <c r="L32"/>
    </row>
    <row r="33" spans="1:12" ht="14.25">
      <c r="A33" s="139"/>
      <c r="B33" s="139"/>
      <c r="C33" s="139">
        <v>7</v>
      </c>
      <c r="D33" s="155">
        <v>0</v>
      </c>
      <c r="E33" s="155">
        <v>0</v>
      </c>
      <c r="F33" s="139">
        <v>403</v>
      </c>
      <c r="G33" s="140" t="s">
        <v>1929</v>
      </c>
      <c r="H33" s="139">
        <v>14</v>
      </c>
      <c r="I33" s="140" t="s">
        <v>1098</v>
      </c>
      <c r="J33" s="140" t="s">
        <v>43</v>
      </c>
      <c r="K33" s="139" t="s">
        <v>2634</v>
      </c>
      <c r="L33"/>
    </row>
    <row r="34" spans="1:12" ht="14.25">
      <c r="A34" s="139"/>
      <c r="B34" s="139"/>
      <c r="C34" s="139">
        <v>8</v>
      </c>
      <c r="D34" s="155">
        <v>0</v>
      </c>
      <c r="E34" s="155">
        <v>0</v>
      </c>
      <c r="F34" s="139">
        <v>398</v>
      </c>
      <c r="G34" s="140" t="s">
        <v>1927</v>
      </c>
      <c r="H34" s="139">
        <v>13</v>
      </c>
      <c r="I34" s="140" t="s">
        <v>1098</v>
      </c>
      <c r="J34" s="140" t="s">
        <v>43</v>
      </c>
      <c r="K34" s="139" t="s">
        <v>2634</v>
      </c>
      <c r="L34"/>
    </row>
    <row r="35" spans="1:12" ht="14.25">
      <c r="A35" s="139"/>
      <c r="B35" s="139"/>
      <c r="C35" s="139">
        <v>9</v>
      </c>
      <c r="D35" s="155">
        <v>0</v>
      </c>
      <c r="E35" s="155">
        <v>0</v>
      </c>
      <c r="F35" s="139">
        <v>436</v>
      </c>
      <c r="G35" s="140" t="s">
        <v>1930</v>
      </c>
      <c r="H35" s="139">
        <v>12</v>
      </c>
      <c r="I35" s="140" t="s">
        <v>1060</v>
      </c>
      <c r="J35" s="140" t="s">
        <v>43</v>
      </c>
      <c r="K35" s="139" t="s">
        <v>2634</v>
      </c>
      <c r="L35"/>
    </row>
    <row r="36" spans="1:12" ht="14.25">
      <c r="A36" s="139"/>
      <c r="B36" s="139"/>
      <c r="C36" s="139">
        <v>10</v>
      </c>
      <c r="D36" s="155">
        <v>0</v>
      </c>
      <c r="E36" s="155">
        <v>0</v>
      </c>
      <c r="F36" s="139">
        <v>724</v>
      </c>
      <c r="G36" s="140" t="s">
        <v>1938</v>
      </c>
      <c r="H36" s="139">
        <v>11</v>
      </c>
      <c r="I36" s="140" t="s">
        <v>662</v>
      </c>
      <c r="J36" s="140" t="s">
        <v>43</v>
      </c>
      <c r="K36" s="139" t="s">
        <v>2634</v>
      </c>
      <c r="L36"/>
    </row>
    <row r="37" spans="1:12" ht="14.25">
      <c r="A37" s="139"/>
      <c r="B37" s="139"/>
      <c r="C37" s="139">
        <v>11</v>
      </c>
      <c r="D37" s="155">
        <v>0</v>
      </c>
      <c r="E37" s="155">
        <v>0</v>
      </c>
      <c r="F37" s="139">
        <v>762</v>
      </c>
      <c r="G37" s="140" t="s">
        <v>1939</v>
      </c>
      <c r="H37" s="139">
        <v>10</v>
      </c>
      <c r="I37" s="140" t="s">
        <v>579</v>
      </c>
      <c r="J37" s="140" t="s">
        <v>43</v>
      </c>
      <c r="K37" s="139" t="s">
        <v>2634</v>
      </c>
      <c r="L37"/>
    </row>
    <row r="38" spans="1:12" ht="14.25">
      <c r="A38" s="139"/>
      <c r="B38" s="139"/>
      <c r="C38" s="139">
        <v>12</v>
      </c>
      <c r="D38" s="155">
        <v>0</v>
      </c>
      <c r="E38" s="155">
        <v>0</v>
      </c>
      <c r="F38" s="139">
        <v>539</v>
      </c>
      <c r="G38" s="140" t="s">
        <v>1936</v>
      </c>
      <c r="H38" s="139">
        <v>9</v>
      </c>
      <c r="I38" s="140" t="s">
        <v>921</v>
      </c>
      <c r="J38" s="140" t="s">
        <v>43</v>
      </c>
      <c r="K38" s="139" t="s">
        <v>2634</v>
      </c>
      <c r="L38"/>
    </row>
    <row r="39" spans="1:12" ht="14.25">
      <c r="A39" s="139"/>
      <c r="B39" s="139"/>
      <c r="C39" s="139">
        <v>13</v>
      </c>
      <c r="D39" s="155">
        <v>0</v>
      </c>
      <c r="E39" s="155">
        <v>0</v>
      </c>
      <c r="F39" s="139">
        <v>74</v>
      </c>
      <c r="G39" s="140" t="s">
        <v>1922</v>
      </c>
      <c r="H39" s="139">
        <v>8</v>
      </c>
      <c r="I39" s="140" t="s">
        <v>1476</v>
      </c>
      <c r="J39" s="140" t="s">
        <v>52</v>
      </c>
      <c r="K39" s="139" t="s">
        <v>2634</v>
      </c>
      <c r="L39"/>
    </row>
    <row r="40" spans="1:12" ht="14.25">
      <c r="A40" s="139"/>
      <c r="B40" s="139"/>
      <c r="C40" s="139">
        <v>14</v>
      </c>
      <c r="D40" s="155">
        <v>0</v>
      </c>
      <c r="E40" s="155">
        <v>0</v>
      </c>
      <c r="F40" s="139">
        <v>439</v>
      </c>
      <c r="G40" s="140" t="s">
        <v>1931</v>
      </c>
      <c r="H40" s="139">
        <v>7</v>
      </c>
      <c r="I40" s="140" t="s">
        <v>1060</v>
      </c>
      <c r="J40" s="140" t="s">
        <v>43</v>
      </c>
      <c r="K40" s="139" t="s">
        <v>2634</v>
      </c>
      <c r="L40"/>
    </row>
    <row r="41" spans="1:12" ht="14.25">
      <c r="A41" s="139"/>
      <c r="B41" s="139"/>
      <c r="C41" s="139">
        <v>15</v>
      </c>
      <c r="D41" s="155">
        <v>0</v>
      </c>
      <c r="E41" s="155">
        <v>0</v>
      </c>
      <c r="F41" s="139">
        <v>443</v>
      </c>
      <c r="G41" s="140" t="s">
        <v>1932</v>
      </c>
      <c r="H41" s="139">
        <v>6</v>
      </c>
      <c r="I41" s="140" t="s">
        <v>1060</v>
      </c>
      <c r="J41" s="140" t="s">
        <v>43</v>
      </c>
      <c r="K41" s="139" t="s">
        <v>2634</v>
      </c>
      <c r="L41"/>
    </row>
    <row r="42" spans="1:12" ht="14.25">
      <c r="A42" s="139"/>
      <c r="B42" s="139"/>
      <c r="C42" s="139">
        <v>16</v>
      </c>
      <c r="D42" s="155">
        <v>0</v>
      </c>
      <c r="E42" s="155">
        <v>0</v>
      </c>
      <c r="F42" s="139">
        <v>33</v>
      </c>
      <c r="G42" s="140" t="s">
        <v>1919</v>
      </c>
      <c r="H42" s="139">
        <v>5</v>
      </c>
      <c r="I42" s="140" t="s">
        <v>1476</v>
      </c>
      <c r="J42" s="140" t="s">
        <v>52</v>
      </c>
      <c r="K42" s="139" t="s">
        <v>2634</v>
      </c>
      <c r="L42"/>
    </row>
    <row r="43" spans="1:12" ht="14.25">
      <c r="A43" s="139"/>
      <c r="B43" s="139"/>
      <c r="C43" s="139">
        <v>17</v>
      </c>
      <c r="D43" s="155">
        <v>0</v>
      </c>
      <c r="E43" s="155">
        <v>0</v>
      </c>
      <c r="F43" s="139">
        <v>843</v>
      </c>
      <c r="G43" s="140" t="s">
        <v>1942</v>
      </c>
      <c r="H43" s="139">
        <v>4</v>
      </c>
      <c r="I43" s="140" t="s">
        <v>438</v>
      </c>
      <c r="J43" s="140" t="s">
        <v>43</v>
      </c>
      <c r="K43" s="139" t="s">
        <v>2634</v>
      </c>
      <c r="L43"/>
    </row>
    <row r="44" spans="1:12" ht="14.25">
      <c r="A44" s="139"/>
      <c r="B44" s="139"/>
      <c r="C44" s="139">
        <v>18</v>
      </c>
      <c r="D44" s="155">
        <v>0</v>
      </c>
      <c r="E44" s="155">
        <v>0</v>
      </c>
      <c r="F44" s="139">
        <v>401</v>
      </c>
      <c r="G44" s="140" t="s">
        <v>1928</v>
      </c>
      <c r="H44" s="139">
        <v>3</v>
      </c>
      <c r="I44" s="140" t="s">
        <v>1098</v>
      </c>
      <c r="J44" s="140" t="s">
        <v>43</v>
      </c>
      <c r="K44" s="139" t="s">
        <v>2634</v>
      </c>
      <c r="L44"/>
    </row>
    <row r="45" spans="1:12" ht="14.25">
      <c r="A45" s="139"/>
      <c r="B45" s="139"/>
      <c r="C45" s="139">
        <v>19</v>
      </c>
      <c r="D45" s="155">
        <v>0</v>
      </c>
      <c r="E45" s="155">
        <v>0</v>
      </c>
      <c r="F45" s="139">
        <v>94</v>
      </c>
      <c r="G45" s="140" t="s">
        <v>1924</v>
      </c>
      <c r="H45" s="139">
        <v>2</v>
      </c>
      <c r="I45" s="140" t="s">
        <v>1476</v>
      </c>
      <c r="J45" s="140" t="s">
        <v>52</v>
      </c>
      <c r="K45" s="139" t="s">
        <v>2634</v>
      </c>
      <c r="L45"/>
    </row>
    <row r="46" spans="1:12" ht="14.25">
      <c r="A46" s="139"/>
      <c r="B46" s="139"/>
      <c r="C46" s="139">
        <v>20</v>
      </c>
      <c r="D46" s="155">
        <v>0</v>
      </c>
      <c r="E46" s="155">
        <v>0</v>
      </c>
      <c r="F46" s="139">
        <v>56</v>
      </c>
      <c r="G46" s="140" t="s">
        <v>1920</v>
      </c>
      <c r="H46" s="139">
        <v>1</v>
      </c>
      <c r="I46" s="140" t="s">
        <v>1476</v>
      </c>
      <c r="J46" s="140" t="s">
        <v>52</v>
      </c>
      <c r="K46" s="139" t="s">
        <v>2634</v>
      </c>
      <c r="L46"/>
    </row>
    <row r="47" spans="1:12" ht="14.25">
      <c r="A47" s="139"/>
      <c r="B47" s="139"/>
      <c r="C47" s="139">
        <v>21</v>
      </c>
      <c r="D47" s="155">
        <v>0</v>
      </c>
      <c r="E47" s="155">
        <v>0</v>
      </c>
      <c r="F47" s="139">
        <v>452</v>
      </c>
      <c r="G47" s="140" t="s">
        <v>1934</v>
      </c>
      <c r="H47" s="139">
        <v>1</v>
      </c>
      <c r="I47" s="140" t="s">
        <v>1030</v>
      </c>
      <c r="J47" s="140" t="s">
        <v>43</v>
      </c>
      <c r="K47" s="139" t="s">
        <v>2634</v>
      </c>
      <c r="L47"/>
    </row>
    <row r="48" spans="1:12" ht="14.25">
      <c r="A48" s="139"/>
      <c r="B48" s="139"/>
      <c r="C48" s="139">
        <v>22</v>
      </c>
      <c r="D48" s="155">
        <v>0</v>
      </c>
      <c r="E48" s="155">
        <v>0</v>
      </c>
      <c r="F48" s="139">
        <v>919</v>
      </c>
      <c r="G48" s="140" t="s">
        <v>1948</v>
      </c>
      <c r="H48" s="139">
        <v>1</v>
      </c>
      <c r="I48" s="140" t="s">
        <v>289</v>
      </c>
      <c r="J48" s="140" t="s">
        <v>52</v>
      </c>
      <c r="K48" s="139" t="s">
        <v>2634</v>
      </c>
      <c r="L48"/>
    </row>
    <row r="49" spans="1:12" ht="14.25">
      <c r="A49" s="139"/>
      <c r="B49" s="139"/>
      <c r="C49" s="139">
        <v>23</v>
      </c>
      <c r="D49" s="155">
        <v>0</v>
      </c>
      <c r="E49" s="155">
        <v>0</v>
      </c>
      <c r="F49" s="139">
        <v>460</v>
      </c>
      <c r="G49" s="140" t="s">
        <v>1935</v>
      </c>
      <c r="H49" s="139">
        <v>1</v>
      </c>
      <c r="I49" s="140" t="s">
        <v>1030</v>
      </c>
      <c r="J49" s="140" t="s">
        <v>43</v>
      </c>
      <c r="K49" s="139" t="s">
        <v>2634</v>
      </c>
      <c r="L49"/>
    </row>
    <row r="50" spans="1:12" ht="14.25">
      <c r="A50" s="139"/>
      <c r="B50" s="139"/>
      <c r="C50" s="139">
        <v>24</v>
      </c>
      <c r="D50" s="155">
        <v>0</v>
      </c>
      <c r="E50" s="155">
        <v>0</v>
      </c>
      <c r="F50" s="139">
        <v>923</v>
      </c>
      <c r="G50" s="140" t="s">
        <v>1949</v>
      </c>
      <c r="H50" s="139">
        <v>1</v>
      </c>
      <c r="I50" s="140" t="s">
        <v>289</v>
      </c>
      <c r="J50" s="140" t="s">
        <v>52</v>
      </c>
      <c r="K50" s="139" t="s">
        <v>2634</v>
      </c>
      <c r="L50"/>
    </row>
    <row r="51" spans="1:12" ht="14.25">
      <c r="A51" s="139"/>
      <c r="B51" s="139"/>
      <c r="C51" s="139">
        <v>25</v>
      </c>
      <c r="D51" s="155">
        <v>0</v>
      </c>
      <c r="E51" s="155">
        <v>0</v>
      </c>
      <c r="F51" s="139">
        <v>873</v>
      </c>
      <c r="G51" s="140" t="s">
        <v>1945</v>
      </c>
      <c r="H51" s="139">
        <v>1</v>
      </c>
      <c r="I51" s="140" t="s">
        <v>35</v>
      </c>
      <c r="J51" s="140" t="s">
        <v>43</v>
      </c>
      <c r="K51" s="139" t="s">
        <v>2634</v>
      </c>
      <c r="L51"/>
    </row>
    <row r="52" spans="1:12" ht="14.25">
      <c r="A52" s="139"/>
      <c r="B52" s="139"/>
      <c r="C52" s="139">
        <v>26</v>
      </c>
      <c r="D52" s="155">
        <v>0</v>
      </c>
      <c r="E52" s="155">
        <v>0</v>
      </c>
      <c r="F52" s="139">
        <v>851</v>
      </c>
      <c r="G52" s="140" t="s">
        <v>1943</v>
      </c>
      <c r="H52" s="139">
        <v>1</v>
      </c>
      <c r="I52" s="140" t="s">
        <v>438</v>
      </c>
      <c r="J52" s="140" t="s">
        <v>43</v>
      </c>
      <c r="K52" s="139" t="s">
        <v>2634</v>
      </c>
      <c r="L52"/>
    </row>
    <row r="53" spans="1:12" ht="14.25">
      <c r="A53" s="139"/>
      <c r="B53" s="139"/>
      <c r="C53" s="139">
        <v>27</v>
      </c>
      <c r="D53" s="155">
        <v>0</v>
      </c>
      <c r="E53" s="155">
        <v>0</v>
      </c>
      <c r="F53" s="139">
        <v>865</v>
      </c>
      <c r="G53" s="140" t="s">
        <v>1944</v>
      </c>
      <c r="H53" s="139">
        <v>1</v>
      </c>
      <c r="I53" s="140" t="s">
        <v>35</v>
      </c>
      <c r="J53" s="140" t="s">
        <v>43</v>
      </c>
      <c r="K53" s="139" t="s">
        <v>2634</v>
      </c>
      <c r="L53"/>
    </row>
    <row r="54" spans="1:12" ht="14.25">
      <c r="A54" s="139"/>
      <c r="B54" s="139"/>
      <c r="C54" s="139">
        <v>28</v>
      </c>
      <c r="D54" s="155">
        <v>0</v>
      </c>
      <c r="E54" s="155">
        <v>0</v>
      </c>
      <c r="F54" s="139">
        <v>657</v>
      </c>
      <c r="G54" s="140" t="s">
        <v>1937</v>
      </c>
      <c r="H54" s="139">
        <v>1</v>
      </c>
      <c r="I54" s="140" t="s">
        <v>756</v>
      </c>
      <c r="J54" s="140" t="s">
        <v>43</v>
      </c>
      <c r="K54" s="139" t="s">
        <v>2634</v>
      </c>
      <c r="L54"/>
    </row>
    <row r="55" spans="1:12" ht="14.25">
      <c r="A55" s="139"/>
      <c r="B55" s="139"/>
      <c r="C55" s="139">
        <v>29</v>
      </c>
      <c r="D55" s="155">
        <v>0</v>
      </c>
      <c r="E55" s="155">
        <v>0</v>
      </c>
      <c r="F55" s="139">
        <v>812</v>
      </c>
      <c r="G55" s="140" t="s">
        <v>1941</v>
      </c>
      <c r="H55" s="139">
        <v>1</v>
      </c>
      <c r="I55" s="140" t="s">
        <v>438</v>
      </c>
      <c r="J55" s="140" t="s">
        <v>43</v>
      </c>
      <c r="K55" s="139" t="s">
        <v>2634</v>
      </c>
      <c r="L55"/>
    </row>
    <row r="56" spans="1:12" ht="14.25">
      <c r="A56" s="139"/>
      <c r="B56" s="139"/>
      <c r="C56" s="139">
        <v>30</v>
      </c>
      <c r="D56" s="155">
        <v>0</v>
      </c>
      <c r="E56" s="155">
        <v>0</v>
      </c>
      <c r="F56" s="139">
        <v>65</v>
      </c>
      <c r="G56" s="140" t="s">
        <v>1921</v>
      </c>
      <c r="H56" s="139">
        <v>1</v>
      </c>
      <c r="I56" s="140" t="s">
        <v>1476</v>
      </c>
      <c r="J56" s="140" t="s">
        <v>52</v>
      </c>
      <c r="K56" s="139" t="s">
        <v>2634</v>
      </c>
      <c r="L56"/>
    </row>
    <row r="57" spans="1:12" ht="14.25">
      <c r="A57" s="139"/>
      <c r="B57" s="139"/>
      <c r="C57" s="139">
        <v>31</v>
      </c>
      <c r="D57" s="155">
        <v>0</v>
      </c>
      <c r="E57" s="155">
        <v>0</v>
      </c>
      <c r="F57" s="139">
        <v>802</v>
      </c>
      <c r="G57" s="140" t="s">
        <v>1940</v>
      </c>
      <c r="H57" s="139">
        <v>1</v>
      </c>
      <c r="I57" s="140" t="s">
        <v>507</v>
      </c>
      <c r="J57" s="140" t="s">
        <v>43</v>
      </c>
      <c r="K57" s="139" t="s">
        <v>2634</v>
      </c>
      <c r="L57"/>
    </row>
    <row r="58" spans="1:12" ht="14.25">
      <c r="A58" s="139"/>
      <c r="B58" s="145" t="s">
        <v>2635</v>
      </c>
      <c r="C58" s="145"/>
      <c r="D58" s="145"/>
      <c r="E58" s="145"/>
      <c r="F58" s="145"/>
      <c r="G58" s="145"/>
      <c r="H58" s="145"/>
      <c r="I58" s="145"/>
      <c r="J58" s="145"/>
      <c r="K58" s="145"/>
      <c r="L58"/>
    </row>
    <row r="59" spans="1:12" ht="14.25">
      <c r="A59" s="139">
        <v>6</v>
      </c>
      <c r="B59" s="139" t="s">
        <v>70</v>
      </c>
      <c r="C59" s="139">
        <v>1</v>
      </c>
      <c r="D59" s="155">
        <v>0</v>
      </c>
      <c r="E59" s="155">
        <v>0</v>
      </c>
      <c r="F59" s="139">
        <v>291</v>
      </c>
      <c r="G59" s="162" t="s">
        <v>1889</v>
      </c>
      <c r="H59" s="139">
        <v>20</v>
      </c>
      <c r="I59" s="162" t="s">
        <v>1233</v>
      </c>
      <c r="J59" s="162" t="s">
        <v>48</v>
      </c>
      <c r="K59" s="139" t="s">
        <v>2636</v>
      </c>
      <c r="L59"/>
    </row>
    <row r="60" spans="1:12" ht="14.25">
      <c r="A60" s="139"/>
      <c r="B60" s="139"/>
      <c r="C60" s="139">
        <v>2</v>
      </c>
      <c r="D60" s="155">
        <v>0</v>
      </c>
      <c r="E60" s="155">
        <v>0</v>
      </c>
      <c r="F60" s="139">
        <v>268</v>
      </c>
      <c r="G60" s="140" t="s">
        <v>1888</v>
      </c>
      <c r="H60" s="139">
        <v>19</v>
      </c>
      <c r="I60" s="140" t="s">
        <v>1283</v>
      </c>
      <c r="J60" s="140" t="s">
        <v>52</v>
      </c>
      <c r="K60" s="139" t="s">
        <v>2636</v>
      </c>
      <c r="L60"/>
    </row>
    <row r="61" spans="1:12" ht="14.25">
      <c r="A61" s="139"/>
      <c r="B61" s="139"/>
      <c r="C61" s="139">
        <v>3</v>
      </c>
      <c r="D61" s="155">
        <v>0</v>
      </c>
      <c r="E61" s="155">
        <v>0</v>
      </c>
      <c r="F61" s="139">
        <v>233</v>
      </c>
      <c r="G61" s="162" t="s">
        <v>1887</v>
      </c>
      <c r="H61" s="139">
        <v>18</v>
      </c>
      <c r="I61" s="162" t="s">
        <v>1318</v>
      </c>
      <c r="J61" s="162" t="s">
        <v>48</v>
      </c>
      <c r="K61" s="139" t="s">
        <v>2636</v>
      </c>
      <c r="L61"/>
    </row>
    <row r="62" spans="1:12" ht="14.25">
      <c r="A62" s="139"/>
      <c r="B62" s="139"/>
      <c r="C62" s="139">
        <v>4</v>
      </c>
      <c r="D62" s="155">
        <v>0</v>
      </c>
      <c r="E62" s="155">
        <v>0</v>
      </c>
      <c r="F62" s="139">
        <v>848</v>
      </c>
      <c r="G62" s="140" t="s">
        <v>1908</v>
      </c>
      <c r="H62" s="139">
        <v>17</v>
      </c>
      <c r="I62" s="140" t="s">
        <v>438</v>
      </c>
      <c r="J62" s="140" t="s">
        <v>43</v>
      </c>
      <c r="K62" s="139" t="s">
        <v>2636</v>
      </c>
      <c r="L62"/>
    </row>
    <row r="63" spans="1:12" ht="14.25">
      <c r="A63" s="139"/>
      <c r="B63" s="139"/>
      <c r="C63" s="139">
        <v>5</v>
      </c>
      <c r="D63" s="155">
        <v>0</v>
      </c>
      <c r="E63" s="155">
        <v>0</v>
      </c>
      <c r="F63" s="139">
        <v>883</v>
      </c>
      <c r="G63" s="140" t="s">
        <v>1912</v>
      </c>
      <c r="H63" s="139">
        <v>16</v>
      </c>
      <c r="I63" s="140" t="s">
        <v>35</v>
      </c>
      <c r="J63" s="140" t="s">
        <v>43</v>
      </c>
      <c r="K63" s="139" t="s">
        <v>2636</v>
      </c>
      <c r="L63"/>
    </row>
    <row r="64" spans="1:12" ht="14.25">
      <c r="A64" s="139"/>
      <c r="B64" s="139"/>
      <c r="C64" s="139">
        <v>6</v>
      </c>
      <c r="D64" s="155">
        <v>0</v>
      </c>
      <c r="E64" s="155">
        <v>0</v>
      </c>
      <c r="F64" s="139">
        <v>414</v>
      </c>
      <c r="G64" s="140" t="s">
        <v>1894</v>
      </c>
      <c r="H64" s="139">
        <v>15</v>
      </c>
      <c r="I64" s="140" t="s">
        <v>1098</v>
      </c>
      <c r="J64" s="140" t="s">
        <v>43</v>
      </c>
      <c r="K64" s="139" t="s">
        <v>2636</v>
      </c>
      <c r="L64"/>
    </row>
    <row r="65" spans="1:12" ht="14.25">
      <c r="A65" s="139"/>
      <c r="B65" s="139"/>
      <c r="C65" s="139">
        <v>7</v>
      </c>
      <c r="D65" s="155">
        <v>0</v>
      </c>
      <c r="E65" s="155">
        <v>0</v>
      </c>
      <c r="F65" s="139">
        <v>455</v>
      </c>
      <c r="G65" s="140" t="s">
        <v>1898</v>
      </c>
      <c r="H65" s="139">
        <v>14</v>
      </c>
      <c r="I65" s="140" t="s">
        <v>1030</v>
      </c>
      <c r="J65" s="140" t="s">
        <v>43</v>
      </c>
      <c r="K65" s="139" t="s">
        <v>2636</v>
      </c>
      <c r="L65"/>
    </row>
    <row r="66" spans="1:12" ht="14.25">
      <c r="A66" s="139"/>
      <c r="B66" s="139"/>
      <c r="C66" s="139">
        <v>8</v>
      </c>
      <c r="D66" s="155">
        <v>0</v>
      </c>
      <c r="E66" s="155">
        <v>0</v>
      </c>
      <c r="F66" s="139">
        <v>359</v>
      </c>
      <c r="G66" s="140" t="s">
        <v>1892</v>
      </c>
      <c r="H66" s="139">
        <v>13</v>
      </c>
      <c r="I66" s="140" t="s">
        <v>1159</v>
      </c>
      <c r="J66" s="140" t="s">
        <v>43</v>
      </c>
      <c r="K66" s="139" t="s">
        <v>2636</v>
      </c>
      <c r="L66"/>
    </row>
    <row r="67" spans="1:12" ht="14.25">
      <c r="A67" s="139"/>
      <c r="B67" s="139"/>
      <c r="C67" s="139">
        <v>9</v>
      </c>
      <c r="D67" s="155">
        <v>0</v>
      </c>
      <c r="E67" s="155">
        <v>0</v>
      </c>
      <c r="F67" s="139">
        <v>97</v>
      </c>
      <c r="G67" s="140" t="s">
        <v>1884</v>
      </c>
      <c r="H67" s="139">
        <v>12</v>
      </c>
      <c r="I67" s="140" t="s">
        <v>1476</v>
      </c>
      <c r="J67" s="140" t="s">
        <v>52</v>
      </c>
      <c r="K67" s="139" t="s">
        <v>2636</v>
      </c>
      <c r="L67"/>
    </row>
    <row r="68" spans="1:12" ht="14.25">
      <c r="A68" s="139"/>
      <c r="B68" s="139"/>
      <c r="C68" s="139">
        <v>10</v>
      </c>
      <c r="D68" s="155">
        <v>0</v>
      </c>
      <c r="E68" s="155">
        <v>0</v>
      </c>
      <c r="F68" s="139">
        <v>397</v>
      </c>
      <c r="G68" s="140" t="s">
        <v>1893</v>
      </c>
      <c r="H68" s="139">
        <v>11</v>
      </c>
      <c r="I68" s="140" t="s">
        <v>1098</v>
      </c>
      <c r="J68" s="140" t="s">
        <v>43</v>
      </c>
      <c r="K68" s="139" t="s">
        <v>2636</v>
      </c>
      <c r="L68"/>
    </row>
    <row r="69" spans="1:12" ht="14.25">
      <c r="A69" s="139"/>
      <c r="B69" s="139"/>
      <c r="C69" s="139">
        <v>11</v>
      </c>
      <c r="D69" s="155">
        <v>0</v>
      </c>
      <c r="E69" s="155">
        <v>0</v>
      </c>
      <c r="F69" s="139">
        <v>965</v>
      </c>
      <c r="G69" s="140" t="s">
        <v>1917</v>
      </c>
      <c r="H69" s="139">
        <v>10</v>
      </c>
      <c r="I69" s="140" t="s">
        <v>203</v>
      </c>
      <c r="J69" s="140" t="s">
        <v>43</v>
      </c>
      <c r="K69" s="139" t="s">
        <v>2636</v>
      </c>
      <c r="L69"/>
    </row>
    <row r="70" spans="1:12" ht="14.25">
      <c r="A70" s="139"/>
      <c r="B70" s="139"/>
      <c r="C70" s="139">
        <v>12</v>
      </c>
      <c r="D70" s="155">
        <v>0</v>
      </c>
      <c r="E70" s="155">
        <v>0</v>
      </c>
      <c r="F70" s="139">
        <v>956</v>
      </c>
      <c r="G70" s="140" t="s">
        <v>1915</v>
      </c>
      <c r="H70" s="139">
        <v>9</v>
      </c>
      <c r="I70" s="140" t="s">
        <v>232</v>
      </c>
      <c r="J70" s="140" t="s">
        <v>43</v>
      </c>
      <c r="K70" s="139" t="s">
        <v>2636</v>
      </c>
      <c r="L70"/>
    </row>
    <row r="71" spans="1:12" ht="14.25">
      <c r="A71" s="139"/>
      <c r="B71" s="139"/>
      <c r="C71" s="139">
        <v>13</v>
      </c>
      <c r="D71" s="155">
        <v>0</v>
      </c>
      <c r="E71" s="155">
        <v>0</v>
      </c>
      <c r="F71" s="139">
        <v>785</v>
      </c>
      <c r="G71" s="140" t="s">
        <v>1901</v>
      </c>
      <c r="H71" s="139">
        <v>8</v>
      </c>
      <c r="I71" s="140" t="s">
        <v>545</v>
      </c>
      <c r="J71" s="140" t="s">
        <v>43</v>
      </c>
      <c r="K71" s="139" t="s">
        <v>2636</v>
      </c>
      <c r="L71"/>
    </row>
    <row r="72" spans="1:12" ht="14.25">
      <c r="A72" s="139"/>
      <c r="B72" s="139"/>
      <c r="C72" s="139">
        <v>14</v>
      </c>
      <c r="D72" s="155">
        <v>0</v>
      </c>
      <c r="E72" s="155">
        <v>0</v>
      </c>
      <c r="F72" s="139">
        <v>957</v>
      </c>
      <c r="G72" s="140" t="s">
        <v>1916</v>
      </c>
      <c r="H72" s="139">
        <v>7</v>
      </c>
      <c r="I72" s="140" t="s">
        <v>232</v>
      </c>
      <c r="J72" s="140" t="s">
        <v>43</v>
      </c>
      <c r="K72" s="139" t="s">
        <v>2636</v>
      </c>
      <c r="L72"/>
    </row>
    <row r="73" spans="1:12" ht="14.25">
      <c r="A73" s="139"/>
      <c r="B73" s="139"/>
      <c r="C73" s="139">
        <v>15</v>
      </c>
      <c r="D73" s="155">
        <v>0</v>
      </c>
      <c r="E73" s="155">
        <v>0</v>
      </c>
      <c r="F73" s="139">
        <v>868</v>
      </c>
      <c r="G73" s="140" t="s">
        <v>1910</v>
      </c>
      <c r="H73" s="139">
        <v>6</v>
      </c>
      <c r="I73" s="140" t="s">
        <v>35</v>
      </c>
      <c r="J73" s="140" t="s">
        <v>43</v>
      </c>
      <c r="K73" s="139" t="s">
        <v>2636</v>
      </c>
      <c r="L73"/>
    </row>
    <row r="74" spans="1:12" ht="14.25">
      <c r="A74" s="139"/>
      <c r="B74" s="139"/>
      <c r="C74" s="139">
        <v>16</v>
      </c>
      <c r="D74" s="155">
        <v>0</v>
      </c>
      <c r="E74" s="155">
        <v>0</v>
      </c>
      <c r="F74" s="139">
        <v>971</v>
      </c>
      <c r="G74" s="140" t="s">
        <v>2551</v>
      </c>
      <c r="H74" s="139">
        <v>5</v>
      </c>
      <c r="I74" s="140" t="s">
        <v>1030</v>
      </c>
      <c r="J74" s="140" t="s">
        <v>43</v>
      </c>
      <c r="K74" s="139" t="s">
        <v>2636</v>
      </c>
      <c r="L74"/>
    </row>
    <row r="75" spans="1:12" ht="14.25">
      <c r="A75" s="139"/>
      <c r="B75" s="139"/>
      <c r="C75" s="139">
        <v>17</v>
      </c>
      <c r="D75" s="155">
        <v>0</v>
      </c>
      <c r="E75" s="155">
        <v>0</v>
      </c>
      <c r="F75" s="139">
        <v>454</v>
      </c>
      <c r="G75" s="140" t="s">
        <v>1897</v>
      </c>
      <c r="H75" s="139">
        <v>4</v>
      </c>
      <c r="I75" s="140" t="s">
        <v>1030</v>
      </c>
      <c r="J75" s="140" t="s">
        <v>43</v>
      </c>
      <c r="K75" s="139" t="s">
        <v>2636</v>
      </c>
      <c r="L75"/>
    </row>
    <row r="76" spans="1:12" ht="14.25">
      <c r="A76" s="139"/>
      <c r="B76" s="139"/>
      <c r="C76" s="139">
        <v>18</v>
      </c>
      <c r="D76" s="155">
        <v>0</v>
      </c>
      <c r="E76" s="155">
        <v>0</v>
      </c>
      <c r="F76" s="139">
        <v>953</v>
      </c>
      <c r="G76" s="140" t="s">
        <v>1914</v>
      </c>
      <c r="H76" s="139">
        <v>3</v>
      </c>
      <c r="I76" s="140" t="s">
        <v>232</v>
      </c>
      <c r="J76" s="140" t="s">
        <v>43</v>
      </c>
      <c r="K76" s="139" t="s">
        <v>2636</v>
      </c>
      <c r="L76"/>
    </row>
    <row r="77" spans="1:12" ht="14.25">
      <c r="A77" s="139"/>
      <c r="B77" s="139"/>
      <c r="C77" s="139">
        <v>19</v>
      </c>
      <c r="D77" s="155">
        <v>0</v>
      </c>
      <c r="E77" s="155">
        <v>0</v>
      </c>
      <c r="F77" s="139">
        <v>228</v>
      </c>
      <c r="G77" s="162" t="s">
        <v>1886</v>
      </c>
      <c r="H77" s="139">
        <v>2</v>
      </c>
      <c r="I77" s="162" t="s">
        <v>1318</v>
      </c>
      <c r="J77" s="162" t="s">
        <v>48</v>
      </c>
      <c r="K77" s="139" t="s">
        <v>2636</v>
      </c>
      <c r="L77"/>
    </row>
    <row r="78" spans="1:12" ht="14.25">
      <c r="A78" s="139"/>
      <c r="B78" s="139"/>
      <c r="C78" s="139">
        <v>20</v>
      </c>
      <c r="D78" s="155">
        <v>0</v>
      </c>
      <c r="E78" s="155">
        <v>0</v>
      </c>
      <c r="F78" s="139">
        <v>761</v>
      </c>
      <c r="G78" s="140" t="s">
        <v>1900</v>
      </c>
      <c r="H78" s="139">
        <v>1</v>
      </c>
      <c r="I78" s="140" t="s">
        <v>579</v>
      </c>
      <c r="J78" s="140" t="s">
        <v>43</v>
      </c>
      <c r="K78" s="139" t="s">
        <v>2636</v>
      </c>
      <c r="L78"/>
    </row>
    <row r="79" spans="1:12" ht="14.25">
      <c r="A79" s="139"/>
      <c r="B79" s="139"/>
      <c r="C79" s="139">
        <v>21</v>
      </c>
      <c r="D79" s="155">
        <v>0</v>
      </c>
      <c r="E79" s="155">
        <v>0</v>
      </c>
      <c r="F79" s="139">
        <v>861</v>
      </c>
      <c r="G79" s="140" t="s">
        <v>1909</v>
      </c>
      <c r="H79" s="139">
        <v>1</v>
      </c>
      <c r="I79" s="140" t="s">
        <v>35</v>
      </c>
      <c r="J79" s="140" t="s">
        <v>43</v>
      </c>
      <c r="K79" s="139" t="s">
        <v>2636</v>
      </c>
      <c r="L79"/>
    </row>
    <row r="80" spans="1:12" ht="14.25">
      <c r="A80" s="139"/>
      <c r="B80" s="139"/>
      <c r="C80" s="139">
        <v>22</v>
      </c>
      <c r="D80" s="155">
        <v>0</v>
      </c>
      <c r="E80" s="155">
        <v>0</v>
      </c>
      <c r="F80" s="139">
        <v>823</v>
      </c>
      <c r="G80" s="140" t="s">
        <v>1904</v>
      </c>
      <c r="H80" s="139">
        <v>1</v>
      </c>
      <c r="I80" s="140" t="s">
        <v>438</v>
      </c>
      <c r="J80" s="140" t="s">
        <v>43</v>
      </c>
      <c r="K80" s="139" t="s">
        <v>2636</v>
      </c>
      <c r="L80"/>
    </row>
    <row r="81" spans="1:12" ht="14.25">
      <c r="A81" s="139"/>
      <c r="B81" s="139"/>
      <c r="C81" s="139">
        <v>23</v>
      </c>
      <c r="D81" s="155">
        <v>0</v>
      </c>
      <c r="E81" s="155">
        <v>0</v>
      </c>
      <c r="F81" s="139">
        <v>888</v>
      </c>
      <c r="G81" s="140" t="s">
        <v>1913</v>
      </c>
      <c r="H81" s="139">
        <v>1</v>
      </c>
      <c r="I81" s="140" t="s">
        <v>35</v>
      </c>
      <c r="J81" s="140" t="s">
        <v>43</v>
      </c>
      <c r="K81" s="139" t="s">
        <v>2636</v>
      </c>
      <c r="L81"/>
    </row>
    <row r="82" spans="1:12" ht="14.25">
      <c r="A82" s="139"/>
      <c r="B82" s="139"/>
      <c r="C82" s="139">
        <v>24</v>
      </c>
      <c r="D82" s="155">
        <v>0</v>
      </c>
      <c r="E82" s="155">
        <v>0</v>
      </c>
      <c r="F82" s="139">
        <v>14</v>
      </c>
      <c r="G82" s="140" t="s">
        <v>1883</v>
      </c>
      <c r="H82" s="139">
        <v>1</v>
      </c>
      <c r="I82" s="140" t="s">
        <v>1548</v>
      </c>
      <c r="J82" s="140" t="s">
        <v>43</v>
      </c>
      <c r="K82" s="139" t="s">
        <v>2636</v>
      </c>
      <c r="L82"/>
    </row>
    <row r="83" spans="1:12" ht="14.25">
      <c r="A83" s="139"/>
      <c r="B83" s="139"/>
      <c r="C83" s="139">
        <v>25</v>
      </c>
      <c r="D83" s="155">
        <v>0</v>
      </c>
      <c r="E83" s="155">
        <v>0</v>
      </c>
      <c r="F83" s="139">
        <v>830</v>
      </c>
      <c r="G83" s="140" t="s">
        <v>1905</v>
      </c>
      <c r="H83" s="139">
        <v>1</v>
      </c>
      <c r="I83" s="140" t="s">
        <v>438</v>
      </c>
      <c r="J83" s="140" t="s">
        <v>43</v>
      </c>
      <c r="K83" s="139" t="s">
        <v>2636</v>
      </c>
      <c r="L83"/>
    </row>
    <row r="84" spans="1:12" ht="14.25">
      <c r="A84" s="139"/>
      <c r="B84" s="139"/>
      <c r="C84" s="139">
        <v>26</v>
      </c>
      <c r="D84" s="155">
        <v>0</v>
      </c>
      <c r="E84" s="155">
        <v>0</v>
      </c>
      <c r="F84" s="139">
        <v>11</v>
      </c>
      <c r="G84" s="140" t="s">
        <v>1882</v>
      </c>
      <c r="H84" s="139">
        <v>1</v>
      </c>
      <c r="I84" s="140" t="s">
        <v>1548</v>
      </c>
      <c r="J84" s="140" t="s">
        <v>43</v>
      </c>
      <c r="K84" s="139" t="s">
        <v>2636</v>
      </c>
      <c r="L84"/>
    </row>
    <row r="85" spans="1:12" ht="14.25">
      <c r="A85" s="139"/>
      <c r="B85" s="139"/>
      <c r="C85" s="139">
        <v>27</v>
      </c>
      <c r="D85" s="155">
        <v>0</v>
      </c>
      <c r="E85" s="155">
        <v>0</v>
      </c>
      <c r="F85" s="139">
        <v>10</v>
      </c>
      <c r="G85" s="140" t="s">
        <v>1881</v>
      </c>
      <c r="H85" s="139">
        <v>1</v>
      </c>
      <c r="I85" s="140" t="s">
        <v>1548</v>
      </c>
      <c r="J85" s="140" t="s">
        <v>43</v>
      </c>
      <c r="K85" s="139" t="s">
        <v>2636</v>
      </c>
      <c r="L85"/>
    </row>
    <row r="86" spans="1:12" ht="14.25">
      <c r="A86" s="139"/>
      <c r="B86" s="139"/>
      <c r="C86" s="139">
        <v>28</v>
      </c>
      <c r="D86" s="155">
        <v>0</v>
      </c>
      <c r="E86" s="155">
        <v>0</v>
      </c>
      <c r="F86" s="139">
        <v>434</v>
      </c>
      <c r="G86" s="140" t="s">
        <v>1896</v>
      </c>
      <c r="H86" s="139">
        <v>1</v>
      </c>
      <c r="I86" s="140" t="s">
        <v>1060</v>
      </c>
      <c r="J86" s="140" t="s">
        <v>43</v>
      </c>
      <c r="K86" s="139" t="s">
        <v>2636</v>
      </c>
      <c r="L86"/>
    </row>
    <row r="87" spans="1:12" ht="14.25">
      <c r="A87" s="139"/>
      <c r="B87" s="139"/>
      <c r="C87" s="139">
        <v>29</v>
      </c>
      <c r="D87" s="155">
        <v>0</v>
      </c>
      <c r="E87" s="155">
        <v>0</v>
      </c>
      <c r="F87" s="139">
        <v>187</v>
      </c>
      <c r="G87" s="162" t="s">
        <v>1885</v>
      </c>
      <c r="H87" s="139">
        <v>1</v>
      </c>
      <c r="I87" s="162" t="s">
        <v>1355</v>
      </c>
      <c r="J87" s="162" t="s">
        <v>48</v>
      </c>
      <c r="K87" s="139" t="s">
        <v>2636</v>
      </c>
      <c r="L87"/>
    </row>
    <row r="88" spans="1:12" ht="14.25">
      <c r="A88" s="139"/>
      <c r="B88" s="139"/>
      <c r="C88" s="139">
        <v>30</v>
      </c>
      <c r="D88" s="155">
        <v>0</v>
      </c>
      <c r="E88" s="155">
        <v>0</v>
      </c>
      <c r="F88" s="139">
        <v>847</v>
      </c>
      <c r="G88" s="140" t="s">
        <v>1907</v>
      </c>
      <c r="H88" s="139">
        <v>1</v>
      </c>
      <c r="I88" s="140" t="s">
        <v>438</v>
      </c>
      <c r="J88" s="140" t="s">
        <v>43</v>
      </c>
      <c r="K88" s="139" t="s">
        <v>2636</v>
      </c>
      <c r="L88"/>
    </row>
    <row r="89" spans="1:12" ht="14.25">
      <c r="A89" s="139"/>
      <c r="B89" s="139"/>
      <c r="C89" s="139">
        <v>31</v>
      </c>
      <c r="D89" s="155">
        <v>0</v>
      </c>
      <c r="E89" s="155">
        <v>0</v>
      </c>
      <c r="F89" s="139">
        <v>976</v>
      </c>
      <c r="G89" s="140" t="s">
        <v>2552</v>
      </c>
      <c r="H89" s="139">
        <v>1</v>
      </c>
      <c r="I89" s="140" t="s">
        <v>1030</v>
      </c>
      <c r="J89" s="140" t="s">
        <v>43</v>
      </c>
      <c r="K89" s="139" t="s">
        <v>2636</v>
      </c>
      <c r="L89"/>
    </row>
    <row r="90" spans="1:12" ht="14.25">
      <c r="A90" s="139"/>
      <c r="B90" s="139"/>
      <c r="C90" s="139">
        <v>32</v>
      </c>
      <c r="D90" s="155">
        <v>0</v>
      </c>
      <c r="E90" s="155">
        <v>0</v>
      </c>
      <c r="F90" s="139">
        <v>980</v>
      </c>
      <c r="G90" s="140" t="s">
        <v>2553</v>
      </c>
      <c r="H90" s="139">
        <v>1</v>
      </c>
      <c r="I90" s="140" t="s">
        <v>1030</v>
      </c>
      <c r="J90" s="140" t="s">
        <v>43</v>
      </c>
      <c r="K90" s="139" t="s">
        <v>2636</v>
      </c>
      <c r="L90"/>
    </row>
    <row r="91" spans="1:12" ht="14.25">
      <c r="A91" s="139"/>
      <c r="B91" s="139"/>
      <c r="C91" s="139">
        <v>33</v>
      </c>
      <c r="D91" s="155">
        <v>0</v>
      </c>
      <c r="E91" s="155">
        <v>0</v>
      </c>
      <c r="F91" s="139">
        <v>419</v>
      </c>
      <c r="G91" s="140" t="s">
        <v>1895</v>
      </c>
      <c r="H91" s="139">
        <v>1</v>
      </c>
      <c r="I91" s="140" t="s">
        <v>1094</v>
      </c>
      <c r="J91" s="140" t="s">
        <v>43</v>
      </c>
      <c r="K91" s="139" t="s">
        <v>2636</v>
      </c>
      <c r="L91"/>
    </row>
    <row r="92" spans="1:12" ht="14.25">
      <c r="A92" s="139"/>
      <c r="B92" s="139"/>
      <c r="C92" s="139">
        <v>34</v>
      </c>
      <c r="D92" s="155">
        <v>0</v>
      </c>
      <c r="E92" s="155">
        <v>0</v>
      </c>
      <c r="F92" s="139">
        <v>544</v>
      </c>
      <c r="G92" s="140" t="s">
        <v>1899</v>
      </c>
      <c r="H92" s="139">
        <v>1</v>
      </c>
      <c r="I92" s="140" t="s">
        <v>921</v>
      </c>
      <c r="J92" s="140" t="s">
        <v>43</v>
      </c>
      <c r="K92" s="139" t="s">
        <v>2636</v>
      </c>
      <c r="L92"/>
    </row>
    <row r="93" spans="1:12" ht="14.25">
      <c r="A93" s="139"/>
      <c r="B93" s="139"/>
      <c r="C93" s="139">
        <v>35</v>
      </c>
      <c r="D93" s="155">
        <v>0</v>
      </c>
      <c r="E93" s="155">
        <v>0</v>
      </c>
      <c r="F93" s="139">
        <v>345</v>
      </c>
      <c r="G93" s="140" t="s">
        <v>1891</v>
      </c>
      <c r="H93" s="139">
        <v>1</v>
      </c>
      <c r="I93" s="140" t="s">
        <v>1159</v>
      </c>
      <c r="J93" s="140" t="s">
        <v>43</v>
      </c>
      <c r="K93" s="139" t="s">
        <v>2636</v>
      </c>
      <c r="L93"/>
    </row>
    <row r="94" spans="1:12" ht="14.25">
      <c r="A94" s="139"/>
      <c r="B94" s="139"/>
      <c r="C94" s="139">
        <v>36</v>
      </c>
      <c r="D94" s="155">
        <v>0</v>
      </c>
      <c r="E94" s="155">
        <v>0</v>
      </c>
      <c r="F94" s="139">
        <v>341</v>
      </c>
      <c r="G94" s="140" t="s">
        <v>1890</v>
      </c>
      <c r="H94" s="139">
        <v>1</v>
      </c>
      <c r="I94" s="140" t="s">
        <v>1159</v>
      </c>
      <c r="J94" s="140" t="s">
        <v>43</v>
      </c>
      <c r="K94" s="139" t="s">
        <v>2636</v>
      </c>
      <c r="L94"/>
    </row>
    <row r="95" spans="1:12" ht="14.25">
      <c r="A95" s="139"/>
      <c r="B95" s="145" t="s">
        <v>2637</v>
      </c>
      <c r="C95" s="145"/>
      <c r="D95" s="145"/>
      <c r="E95" s="145"/>
      <c r="F95" s="145"/>
      <c r="G95" s="145"/>
      <c r="H95" s="145"/>
      <c r="I95" s="145"/>
      <c r="J95" s="145"/>
      <c r="K95" s="145"/>
      <c r="L95"/>
    </row>
    <row r="96" spans="1:12" ht="14.25">
      <c r="A96" s="139">
        <v>7</v>
      </c>
      <c r="B96" s="139" t="s">
        <v>65</v>
      </c>
      <c r="C96" s="139">
        <v>1</v>
      </c>
      <c r="D96" s="155">
        <v>0</v>
      </c>
      <c r="E96" s="155">
        <v>0</v>
      </c>
      <c r="F96" s="139">
        <v>729</v>
      </c>
      <c r="G96" s="140" t="s">
        <v>1862</v>
      </c>
      <c r="H96" s="139">
        <v>20</v>
      </c>
      <c r="I96" s="140" t="s">
        <v>652</v>
      </c>
      <c r="J96" s="140" t="s">
        <v>43</v>
      </c>
      <c r="K96" s="139" t="s">
        <v>2638</v>
      </c>
      <c r="L96"/>
    </row>
    <row r="97" spans="1:12" ht="14.25">
      <c r="A97" s="139"/>
      <c r="B97" s="139"/>
      <c r="C97" s="139">
        <v>2</v>
      </c>
      <c r="D97" s="155">
        <v>0</v>
      </c>
      <c r="E97" s="155">
        <v>0</v>
      </c>
      <c r="F97" s="139">
        <v>821</v>
      </c>
      <c r="G97" s="140" t="s">
        <v>1866</v>
      </c>
      <c r="H97" s="139">
        <v>19</v>
      </c>
      <c r="I97" s="140" t="s">
        <v>438</v>
      </c>
      <c r="J97" s="140" t="s">
        <v>43</v>
      </c>
      <c r="K97" s="139" t="s">
        <v>2638</v>
      </c>
      <c r="L97"/>
    </row>
    <row r="98" spans="1:12" ht="14.25">
      <c r="A98" s="139"/>
      <c r="B98" s="139"/>
      <c r="C98" s="139">
        <v>3</v>
      </c>
      <c r="D98" s="155">
        <v>0</v>
      </c>
      <c r="E98" s="155">
        <v>0</v>
      </c>
      <c r="F98" s="139">
        <v>795</v>
      </c>
      <c r="G98" s="140" t="s">
        <v>1863</v>
      </c>
      <c r="H98" s="139">
        <v>18</v>
      </c>
      <c r="I98" s="140" t="s">
        <v>532</v>
      </c>
      <c r="J98" s="140" t="s">
        <v>43</v>
      </c>
      <c r="K98" s="139" t="s">
        <v>2638</v>
      </c>
      <c r="L98"/>
    </row>
    <row r="99" spans="1:12" ht="14.25">
      <c r="A99" s="139"/>
      <c r="B99" s="139"/>
      <c r="C99" s="139">
        <v>4</v>
      </c>
      <c r="D99" s="155">
        <v>0</v>
      </c>
      <c r="E99" s="155">
        <v>0</v>
      </c>
      <c r="F99" s="139">
        <v>407</v>
      </c>
      <c r="G99" s="140" t="s">
        <v>1848</v>
      </c>
      <c r="H99" s="139">
        <v>17</v>
      </c>
      <c r="I99" s="140" t="s">
        <v>1098</v>
      </c>
      <c r="J99" s="140" t="s">
        <v>43</v>
      </c>
      <c r="K99" s="139" t="s">
        <v>2638</v>
      </c>
      <c r="L99"/>
    </row>
    <row r="100" spans="1:12" ht="14.25">
      <c r="A100" s="139"/>
      <c r="B100" s="139"/>
      <c r="C100" s="139">
        <v>5</v>
      </c>
      <c r="D100" s="155">
        <v>0</v>
      </c>
      <c r="E100" s="155">
        <v>0</v>
      </c>
      <c r="F100" s="139">
        <v>833</v>
      </c>
      <c r="G100" s="140" t="s">
        <v>1869</v>
      </c>
      <c r="H100" s="139">
        <v>16</v>
      </c>
      <c r="I100" s="140" t="s">
        <v>438</v>
      </c>
      <c r="J100" s="140" t="s">
        <v>43</v>
      </c>
      <c r="K100" s="139" t="s">
        <v>2638</v>
      </c>
      <c r="L100"/>
    </row>
    <row r="101" spans="1:12" ht="14.25">
      <c r="A101" s="139"/>
      <c r="B101" s="139"/>
      <c r="C101" s="139">
        <v>6</v>
      </c>
      <c r="D101" s="155">
        <v>0</v>
      </c>
      <c r="E101" s="155">
        <v>0</v>
      </c>
      <c r="F101" s="139">
        <v>406</v>
      </c>
      <c r="G101" s="140" t="s">
        <v>1847</v>
      </c>
      <c r="H101" s="139">
        <v>15</v>
      </c>
      <c r="I101" s="140" t="s">
        <v>1098</v>
      </c>
      <c r="J101" s="140" t="s">
        <v>43</v>
      </c>
      <c r="K101" s="139" t="s">
        <v>2638</v>
      </c>
      <c r="L101"/>
    </row>
    <row r="102" spans="1:12" ht="14.25">
      <c r="A102" s="139"/>
      <c r="B102" s="139"/>
      <c r="C102" s="139">
        <v>7</v>
      </c>
      <c r="D102" s="155">
        <v>0</v>
      </c>
      <c r="E102" s="155">
        <v>0</v>
      </c>
      <c r="F102" s="139">
        <v>822</v>
      </c>
      <c r="G102" s="140" t="s">
        <v>1867</v>
      </c>
      <c r="H102" s="139">
        <v>14</v>
      </c>
      <c r="I102" s="140" t="s">
        <v>438</v>
      </c>
      <c r="J102" s="140" t="s">
        <v>43</v>
      </c>
      <c r="K102" s="139" t="s">
        <v>2638</v>
      </c>
      <c r="L102"/>
    </row>
    <row r="103" spans="1:12" ht="14.25">
      <c r="A103" s="139"/>
      <c r="B103" s="139"/>
      <c r="C103" s="139">
        <v>8</v>
      </c>
      <c r="D103" s="155">
        <v>0</v>
      </c>
      <c r="E103" s="155">
        <v>0</v>
      </c>
      <c r="F103" s="139">
        <v>444</v>
      </c>
      <c r="G103" s="140" t="s">
        <v>1851</v>
      </c>
      <c r="H103" s="139">
        <v>13</v>
      </c>
      <c r="I103" s="140" t="s">
        <v>1060</v>
      </c>
      <c r="J103" s="140" t="s">
        <v>43</v>
      </c>
      <c r="K103" s="139" t="s">
        <v>2638</v>
      </c>
      <c r="L103"/>
    </row>
    <row r="104" spans="1:12" ht="14.25">
      <c r="A104" s="139"/>
      <c r="B104" s="139"/>
      <c r="C104" s="139">
        <v>9</v>
      </c>
      <c r="D104" s="155">
        <v>0</v>
      </c>
      <c r="E104" s="155">
        <v>0</v>
      </c>
      <c r="F104" s="139">
        <v>879</v>
      </c>
      <c r="G104" s="140" t="s">
        <v>1874</v>
      </c>
      <c r="H104" s="139">
        <v>12</v>
      </c>
      <c r="I104" s="140" t="s">
        <v>35</v>
      </c>
      <c r="J104" s="140" t="s">
        <v>43</v>
      </c>
      <c r="K104" s="139" t="s">
        <v>2638</v>
      </c>
      <c r="L104"/>
    </row>
    <row r="105" spans="1:12" ht="14.25">
      <c r="A105" s="139"/>
      <c r="B105" s="139"/>
      <c r="C105" s="139">
        <v>10</v>
      </c>
      <c r="D105" s="155">
        <v>0</v>
      </c>
      <c r="E105" s="155">
        <v>0</v>
      </c>
      <c r="F105" s="139">
        <v>946</v>
      </c>
      <c r="G105" s="140" t="s">
        <v>1880</v>
      </c>
      <c r="H105" s="139">
        <v>11</v>
      </c>
      <c r="I105" s="140" t="s">
        <v>232</v>
      </c>
      <c r="J105" s="140" t="s">
        <v>43</v>
      </c>
      <c r="K105" s="139" t="s">
        <v>2638</v>
      </c>
      <c r="L105"/>
    </row>
    <row r="106" spans="1:12" ht="14.25">
      <c r="A106" s="139"/>
      <c r="B106" s="139"/>
      <c r="C106" s="139">
        <v>11</v>
      </c>
      <c r="D106" s="155">
        <v>0</v>
      </c>
      <c r="E106" s="155">
        <v>0</v>
      </c>
      <c r="F106" s="139">
        <v>316</v>
      </c>
      <c r="G106" s="140" t="s">
        <v>1844</v>
      </c>
      <c r="H106" s="139">
        <v>10</v>
      </c>
      <c r="I106" s="140" t="s">
        <v>1224</v>
      </c>
      <c r="J106" s="140" t="s">
        <v>43</v>
      </c>
      <c r="K106" s="139" t="s">
        <v>2638</v>
      </c>
      <c r="L106"/>
    </row>
    <row r="107" spans="1:12" ht="14.25">
      <c r="A107" s="139"/>
      <c r="B107" s="139"/>
      <c r="C107" s="139">
        <v>12</v>
      </c>
      <c r="D107" s="155">
        <v>0</v>
      </c>
      <c r="E107" s="155">
        <v>0</v>
      </c>
      <c r="F107" s="139">
        <v>725</v>
      </c>
      <c r="G107" s="140" t="s">
        <v>1861</v>
      </c>
      <c r="H107" s="139">
        <v>9</v>
      </c>
      <c r="I107" s="140" t="s">
        <v>662</v>
      </c>
      <c r="J107" s="140" t="s">
        <v>43</v>
      </c>
      <c r="K107" s="139" t="s">
        <v>2638</v>
      </c>
      <c r="L107"/>
    </row>
    <row r="108" spans="1:12" ht="14.25">
      <c r="A108" s="139"/>
      <c r="B108" s="139"/>
      <c r="C108" s="139">
        <v>13</v>
      </c>
      <c r="D108" s="155">
        <v>0</v>
      </c>
      <c r="E108" s="155">
        <v>0</v>
      </c>
      <c r="F108" s="139">
        <v>468</v>
      </c>
      <c r="G108" s="140" t="s">
        <v>1855</v>
      </c>
      <c r="H108" s="139">
        <v>8</v>
      </c>
      <c r="I108" s="140" t="s">
        <v>1030</v>
      </c>
      <c r="J108" s="140" t="s">
        <v>43</v>
      </c>
      <c r="K108" s="139" t="s">
        <v>2638</v>
      </c>
      <c r="L108"/>
    </row>
    <row r="109" spans="1:12" ht="14.25">
      <c r="A109" s="139"/>
      <c r="B109" s="139"/>
      <c r="C109" s="139">
        <v>14</v>
      </c>
      <c r="D109" s="155">
        <v>0</v>
      </c>
      <c r="E109" s="155">
        <v>0</v>
      </c>
      <c r="F109" s="139">
        <v>334</v>
      </c>
      <c r="G109" s="140" t="s">
        <v>1845</v>
      </c>
      <c r="H109" s="139">
        <v>7</v>
      </c>
      <c r="I109" s="140" t="s">
        <v>1159</v>
      </c>
      <c r="J109" s="140" t="s">
        <v>43</v>
      </c>
      <c r="K109" s="139" t="s">
        <v>2638</v>
      </c>
      <c r="L109"/>
    </row>
    <row r="110" spans="1:12" ht="14.25">
      <c r="A110" s="139"/>
      <c r="B110" s="139"/>
      <c r="C110" s="139">
        <v>15</v>
      </c>
      <c r="D110" s="155">
        <v>0</v>
      </c>
      <c r="E110" s="155">
        <v>0</v>
      </c>
      <c r="F110" s="139">
        <v>884</v>
      </c>
      <c r="G110" s="140" t="s">
        <v>1875</v>
      </c>
      <c r="H110" s="139">
        <v>6</v>
      </c>
      <c r="I110" s="140" t="s">
        <v>35</v>
      </c>
      <c r="J110" s="140" t="s">
        <v>43</v>
      </c>
      <c r="K110" s="139" t="s">
        <v>2638</v>
      </c>
      <c r="L110"/>
    </row>
    <row r="111" spans="1:12" ht="14.25">
      <c r="A111" s="139"/>
      <c r="B111" s="139"/>
      <c r="C111" s="139">
        <v>16</v>
      </c>
      <c r="D111" s="155">
        <v>0</v>
      </c>
      <c r="E111" s="155">
        <v>0</v>
      </c>
      <c r="F111" s="139">
        <v>41</v>
      </c>
      <c r="G111" s="140" t="s">
        <v>1839</v>
      </c>
      <c r="H111" s="139">
        <v>5</v>
      </c>
      <c r="I111" s="140" t="s">
        <v>1476</v>
      </c>
      <c r="J111" s="140" t="s">
        <v>52</v>
      </c>
      <c r="K111" s="139" t="s">
        <v>2638</v>
      </c>
      <c r="L111"/>
    </row>
    <row r="112" spans="1:12" ht="14.25">
      <c r="A112" s="139"/>
      <c r="B112" s="139"/>
      <c r="C112" s="139">
        <v>17</v>
      </c>
      <c r="D112" s="155">
        <v>0</v>
      </c>
      <c r="E112" s="155">
        <v>0</v>
      </c>
      <c r="F112" s="139">
        <v>656</v>
      </c>
      <c r="G112" s="140" t="s">
        <v>1860</v>
      </c>
      <c r="H112" s="139">
        <v>4</v>
      </c>
      <c r="I112" s="140" t="s">
        <v>756</v>
      </c>
      <c r="J112" s="140" t="s">
        <v>43</v>
      </c>
      <c r="K112" s="139" t="s">
        <v>2638</v>
      </c>
      <c r="L112"/>
    </row>
    <row r="113" spans="1:12" ht="14.25">
      <c r="A113" s="139"/>
      <c r="B113" s="139"/>
      <c r="C113" s="139">
        <v>18</v>
      </c>
      <c r="D113" s="155">
        <v>0</v>
      </c>
      <c r="E113" s="155">
        <v>0</v>
      </c>
      <c r="F113" s="139">
        <v>917</v>
      </c>
      <c r="G113" s="140" t="s">
        <v>1877</v>
      </c>
      <c r="H113" s="139">
        <v>3</v>
      </c>
      <c r="I113" s="140" t="s">
        <v>289</v>
      </c>
      <c r="J113" s="140" t="s">
        <v>52</v>
      </c>
      <c r="K113" s="139" t="s">
        <v>2638</v>
      </c>
      <c r="L113"/>
    </row>
    <row r="114" spans="1:12" ht="14.25">
      <c r="A114" s="139"/>
      <c r="B114" s="139"/>
      <c r="C114" s="139">
        <v>19</v>
      </c>
      <c r="D114" s="155">
        <v>0</v>
      </c>
      <c r="E114" s="155">
        <v>0</v>
      </c>
      <c r="F114" s="139">
        <v>447</v>
      </c>
      <c r="G114" s="140" t="s">
        <v>1852</v>
      </c>
      <c r="H114" s="139">
        <v>2</v>
      </c>
      <c r="I114" s="140" t="s">
        <v>1030</v>
      </c>
      <c r="J114" s="140" t="s">
        <v>43</v>
      </c>
      <c r="K114" s="139" t="s">
        <v>2638</v>
      </c>
      <c r="L114"/>
    </row>
    <row r="115" spans="1:12" ht="14.25">
      <c r="A115" s="139"/>
      <c r="B115" s="139"/>
      <c r="C115" s="139">
        <v>20</v>
      </c>
      <c r="D115" s="155">
        <v>0</v>
      </c>
      <c r="E115" s="155">
        <v>0</v>
      </c>
      <c r="F115" s="139">
        <v>413</v>
      </c>
      <c r="G115" s="140" t="s">
        <v>1850</v>
      </c>
      <c r="H115" s="139">
        <v>1</v>
      </c>
      <c r="I115" s="140" t="s">
        <v>1098</v>
      </c>
      <c r="J115" s="140" t="s">
        <v>43</v>
      </c>
      <c r="K115" s="139" t="s">
        <v>2638</v>
      </c>
      <c r="L115"/>
    </row>
    <row r="116" spans="1:12" ht="14.25">
      <c r="A116" s="139"/>
      <c r="B116" s="139"/>
      <c r="C116" s="139">
        <v>21</v>
      </c>
      <c r="D116" s="155">
        <v>0</v>
      </c>
      <c r="E116" s="155">
        <v>0</v>
      </c>
      <c r="F116" s="139">
        <v>831</v>
      </c>
      <c r="G116" s="140" t="s">
        <v>1868</v>
      </c>
      <c r="H116" s="139">
        <v>1</v>
      </c>
      <c r="I116" s="140" t="s">
        <v>438</v>
      </c>
      <c r="J116" s="140" t="s">
        <v>43</v>
      </c>
      <c r="K116" s="139" t="s">
        <v>2638</v>
      </c>
      <c r="L116"/>
    </row>
    <row r="117" spans="1:12" ht="14.25">
      <c r="A117" s="139"/>
      <c r="B117" s="139"/>
      <c r="C117" s="139">
        <v>22</v>
      </c>
      <c r="D117" s="155">
        <v>0</v>
      </c>
      <c r="E117" s="155">
        <v>0</v>
      </c>
      <c r="F117" s="139">
        <v>214</v>
      </c>
      <c r="G117" s="162" t="s">
        <v>1843</v>
      </c>
      <c r="H117" s="139">
        <v>1</v>
      </c>
      <c r="I117" s="162" t="s">
        <v>1355</v>
      </c>
      <c r="J117" s="162" t="s">
        <v>48</v>
      </c>
      <c r="K117" s="139" t="s">
        <v>2638</v>
      </c>
      <c r="L117"/>
    </row>
    <row r="118" spans="1:12" ht="14.25">
      <c r="A118" s="139"/>
      <c r="B118" s="139"/>
      <c r="C118" s="139">
        <v>23</v>
      </c>
      <c r="D118" s="155">
        <v>0</v>
      </c>
      <c r="E118" s="155">
        <v>0</v>
      </c>
      <c r="F118" s="139">
        <v>461</v>
      </c>
      <c r="G118" s="140" t="s">
        <v>1854</v>
      </c>
      <c r="H118" s="139">
        <v>1</v>
      </c>
      <c r="I118" s="140" t="s">
        <v>1030</v>
      </c>
      <c r="J118" s="140" t="s">
        <v>43</v>
      </c>
      <c r="K118" s="139" t="s">
        <v>2638</v>
      </c>
      <c r="L118"/>
    </row>
    <row r="119" spans="1:12" ht="14.25">
      <c r="A119" s="139"/>
      <c r="B119" s="139"/>
      <c r="C119" s="139">
        <v>24</v>
      </c>
      <c r="D119" s="155">
        <v>0</v>
      </c>
      <c r="E119" s="155">
        <v>0</v>
      </c>
      <c r="F119" s="139">
        <v>889</v>
      </c>
      <c r="G119" s="140" t="s">
        <v>1876</v>
      </c>
      <c r="H119" s="139">
        <v>1</v>
      </c>
      <c r="I119" s="140" t="s">
        <v>35</v>
      </c>
      <c r="J119" s="140" t="s">
        <v>43</v>
      </c>
      <c r="K119" s="139" t="s">
        <v>2638</v>
      </c>
      <c r="L119"/>
    </row>
    <row r="120" spans="1:12" ht="14.25">
      <c r="A120" s="139"/>
      <c r="B120" s="139"/>
      <c r="C120" s="139">
        <v>25</v>
      </c>
      <c r="D120" s="155">
        <v>0</v>
      </c>
      <c r="E120" s="155">
        <v>0</v>
      </c>
      <c r="F120" s="139">
        <v>77</v>
      </c>
      <c r="G120" s="140" t="s">
        <v>1840</v>
      </c>
      <c r="H120" s="139">
        <v>1</v>
      </c>
      <c r="I120" s="140" t="s">
        <v>1476</v>
      </c>
      <c r="J120" s="140" t="s">
        <v>52</v>
      </c>
      <c r="K120" s="139" t="s">
        <v>2638</v>
      </c>
      <c r="L120"/>
    </row>
    <row r="121" spans="1:12" ht="14.25">
      <c r="A121" s="139"/>
      <c r="B121" s="139"/>
      <c r="C121" s="139">
        <v>26</v>
      </c>
      <c r="D121" s="155">
        <v>0</v>
      </c>
      <c r="E121" s="155">
        <v>0</v>
      </c>
      <c r="F121" s="139">
        <v>450</v>
      </c>
      <c r="G121" s="140" t="s">
        <v>1853</v>
      </c>
      <c r="H121" s="139">
        <v>1</v>
      </c>
      <c r="I121" s="140" t="s">
        <v>1030</v>
      </c>
      <c r="J121" s="140" t="s">
        <v>43</v>
      </c>
      <c r="K121" s="139" t="s">
        <v>2638</v>
      </c>
      <c r="L121"/>
    </row>
    <row r="122" spans="1:12" ht="14.25">
      <c r="A122" s="139"/>
      <c r="B122" s="139"/>
      <c r="C122" s="139">
        <v>27</v>
      </c>
      <c r="D122" s="155">
        <v>0</v>
      </c>
      <c r="E122" s="155">
        <v>0</v>
      </c>
      <c r="F122" s="139">
        <v>864</v>
      </c>
      <c r="G122" s="140" t="s">
        <v>1873</v>
      </c>
      <c r="H122" s="139">
        <v>1</v>
      </c>
      <c r="I122" s="140" t="s">
        <v>35</v>
      </c>
      <c r="J122" s="140" t="s">
        <v>43</v>
      </c>
      <c r="K122" s="139" t="s">
        <v>2638</v>
      </c>
      <c r="L122"/>
    </row>
    <row r="123" spans="1:12" ht="14.25">
      <c r="A123" s="139"/>
      <c r="B123" s="139"/>
      <c r="C123" s="139">
        <v>28</v>
      </c>
      <c r="D123" s="155">
        <v>0</v>
      </c>
      <c r="E123" s="155">
        <v>0</v>
      </c>
      <c r="F123" s="139">
        <v>113</v>
      </c>
      <c r="G123" s="140" t="s">
        <v>1841</v>
      </c>
      <c r="H123" s="139">
        <v>1</v>
      </c>
      <c r="I123" s="140" t="s">
        <v>1476</v>
      </c>
      <c r="J123" s="140" t="s">
        <v>52</v>
      </c>
      <c r="K123" s="139" t="s">
        <v>2638</v>
      </c>
      <c r="L123"/>
    </row>
    <row r="124" spans="1:12" ht="14.25">
      <c r="A124" s="139"/>
      <c r="B124" s="139"/>
      <c r="C124" s="139">
        <v>29</v>
      </c>
      <c r="D124" s="155">
        <v>0</v>
      </c>
      <c r="E124" s="155">
        <v>0</v>
      </c>
      <c r="F124" s="139">
        <v>568</v>
      </c>
      <c r="G124" s="140" t="s">
        <v>1857</v>
      </c>
      <c r="H124" s="139">
        <v>1</v>
      </c>
      <c r="I124" s="140" t="s">
        <v>857</v>
      </c>
      <c r="J124" s="140" t="s">
        <v>43</v>
      </c>
      <c r="K124" s="139" t="s">
        <v>2638</v>
      </c>
      <c r="L124"/>
    </row>
    <row r="125" spans="1:12" ht="14.25">
      <c r="A125" s="139"/>
      <c r="B125" s="139"/>
      <c r="C125" s="139">
        <v>30</v>
      </c>
      <c r="D125" s="155">
        <v>0</v>
      </c>
      <c r="E125" s="155">
        <v>0</v>
      </c>
      <c r="F125" s="139">
        <v>578</v>
      </c>
      <c r="G125" s="140" t="s">
        <v>1858</v>
      </c>
      <c r="H125" s="139">
        <v>1</v>
      </c>
      <c r="I125" s="140" t="s">
        <v>857</v>
      </c>
      <c r="J125" s="140" t="s">
        <v>43</v>
      </c>
      <c r="K125" s="139" t="s">
        <v>2638</v>
      </c>
      <c r="L125"/>
    </row>
    <row r="126" spans="1:12" ht="14.25">
      <c r="A126" s="139"/>
      <c r="B126" s="139"/>
      <c r="C126" s="139">
        <v>31</v>
      </c>
      <c r="D126" s="155">
        <v>0</v>
      </c>
      <c r="E126" s="155">
        <v>0</v>
      </c>
      <c r="F126" s="139">
        <v>820</v>
      </c>
      <c r="G126" s="140" t="s">
        <v>1865</v>
      </c>
      <c r="H126" s="139">
        <v>1</v>
      </c>
      <c r="I126" s="140" t="s">
        <v>438</v>
      </c>
      <c r="J126" s="140" t="s">
        <v>43</v>
      </c>
      <c r="K126" s="139" t="s">
        <v>2638</v>
      </c>
      <c r="L126"/>
    </row>
    <row r="127" spans="1:12" ht="14.25">
      <c r="A127" s="139"/>
      <c r="B127" s="139"/>
      <c r="C127" s="139">
        <v>32</v>
      </c>
      <c r="D127" s="155">
        <v>0</v>
      </c>
      <c r="E127" s="155">
        <v>0</v>
      </c>
      <c r="F127" s="139">
        <v>838</v>
      </c>
      <c r="G127" s="140" t="s">
        <v>1870</v>
      </c>
      <c r="H127" s="139">
        <v>1</v>
      </c>
      <c r="I127" s="140" t="s">
        <v>438</v>
      </c>
      <c r="J127" s="140" t="s">
        <v>43</v>
      </c>
      <c r="K127" s="139" t="s">
        <v>2638</v>
      </c>
      <c r="L127"/>
    </row>
    <row r="128" spans="1:12" ht="14.25">
      <c r="A128" s="139"/>
      <c r="B128" s="139"/>
      <c r="C128" s="139">
        <v>33</v>
      </c>
      <c r="D128" s="155">
        <v>0</v>
      </c>
      <c r="E128" s="155">
        <v>0</v>
      </c>
      <c r="F128" s="139">
        <v>409</v>
      </c>
      <c r="G128" s="140" t="s">
        <v>1849</v>
      </c>
      <c r="H128" s="139">
        <v>1</v>
      </c>
      <c r="I128" s="140" t="s">
        <v>1098</v>
      </c>
      <c r="J128" s="140" t="s">
        <v>43</v>
      </c>
      <c r="K128" s="139" t="s">
        <v>2638</v>
      </c>
      <c r="L128"/>
    </row>
    <row r="129" spans="1:12" ht="14.25">
      <c r="A129" s="139"/>
      <c r="B129" s="139"/>
      <c r="C129" s="139">
        <v>34</v>
      </c>
      <c r="D129" s="155">
        <v>0</v>
      </c>
      <c r="E129" s="155">
        <v>0</v>
      </c>
      <c r="F129" s="139">
        <v>365</v>
      </c>
      <c r="G129" s="140" t="s">
        <v>1846</v>
      </c>
      <c r="H129" s="139">
        <v>1</v>
      </c>
      <c r="I129" s="140" t="s">
        <v>1159</v>
      </c>
      <c r="J129" s="140" t="s">
        <v>43</v>
      </c>
      <c r="K129" s="139" t="s">
        <v>2638</v>
      </c>
      <c r="L129"/>
    </row>
    <row r="130" spans="1:12" ht="14.25">
      <c r="A130" s="139"/>
      <c r="B130" s="139"/>
      <c r="C130" s="139">
        <v>35</v>
      </c>
      <c r="D130" s="155">
        <v>0</v>
      </c>
      <c r="E130" s="155">
        <v>0</v>
      </c>
      <c r="F130" s="139">
        <v>803</v>
      </c>
      <c r="G130" s="140" t="s">
        <v>1864</v>
      </c>
      <c r="H130" s="139">
        <v>1</v>
      </c>
      <c r="I130" s="140" t="s">
        <v>507</v>
      </c>
      <c r="J130" s="140" t="s">
        <v>43</v>
      </c>
      <c r="K130" s="139" t="s">
        <v>2638</v>
      </c>
      <c r="L130"/>
    </row>
    <row r="131" spans="1:12" ht="14.25">
      <c r="A131" s="139"/>
      <c r="B131" s="139"/>
      <c r="C131" s="139">
        <v>36</v>
      </c>
      <c r="D131" s="155">
        <v>0</v>
      </c>
      <c r="E131" s="155">
        <v>0</v>
      </c>
      <c r="F131" s="139">
        <v>922</v>
      </c>
      <c r="G131" s="140" t="s">
        <v>1878</v>
      </c>
      <c r="H131" s="139">
        <v>1</v>
      </c>
      <c r="I131" s="140" t="s">
        <v>289</v>
      </c>
      <c r="J131" s="140" t="s">
        <v>52</v>
      </c>
      <c r="K131" s="139" t="s">
        <v>2638</v>
      </c>
      <c r="L131"/>
    </row>
    <row r="132" spans="1:12" ht="14.25">
      <c r="A132" s="139"/>
      <c r="B132" s="139"/>
      <c r="C132" s="139">
        <v>37</v>
      </c>
      <c r="D132" s="155">
        <v>0</v>
      </c>
      <c r="E132" s="155">
        <v>0</v>
      </c>
      <c r="F132" s="139">
        <v>206</v>
      </c>
      <c r="G132" s="162" t="s">
        <v>1842</v>
      </c>
      <c r="H132" s="139">
        <v>1</v>
      </c>
      <c r="I132" s="162" t="s">
        <v>1355</v>
      </c>
      <c r="J132" s="162" t="s">
        <v>48</v>
      </c>
      <c r="K132" s="139" t="s">
        <v>2638</v>
      </c>
      <c r="L132"/>
    </row>
    <row r="133" spans="1:12" ht="14.25">
      <c r="A133" s="139"/>
      <c r="B133" s="139"/>
      <c r="C133" s="139">
        <v>38</v>
      </c>
      <c r="D133" s="155">
        <v>0</v>
      </c>
      <c r="E133" s="155">
        <v>0</v>
      </c>
      <c r="F133" s="139">
        <v>853</v>
      </c>
      <c r="G133" s="140" t="s">
        <v>1872</v>
      </c>
      <c r="H133" s="139">
        <v>1</v>
      </c>
      <c r="I133" s="140" t="s">
        <v>438</v>
      </c>
      <c r="J133" s="140" t="s">
        <v>43</v>
      </c>
      <c r="K133" s="139" t="s">
        <v>2638</v>
      </c>
      <c r="L133"/>
    </row>
    <row r="134" spans="1:12" ht="14.25">
      <c r="A134" s="139"/>
      <c r="B134" s="139"/>
      <c r="C134" s="139">
        <v>39</v>
      </c>
      <c r="D134" s="155">
        <v>0</v>
      </c>
      <c r="E134" s="155">
        <v>0</v>
      </c>
      <c r="F134" s="139">
        <v>928</v>
      </c>
      <c r="G134" s="140" t="s">
        <v>1879</v>
      </c>
      <c r="H134" s="139">
        <v>1</v>
      </c>
      <c r="I134" s="140" t="s">
        <v>289</v>
      </c>
      <c r="J134" s="140" t="s">
        <v>52</v>
      </c>
      <c r="K134" s="139" t="s">
        <v>2638</v>
      </c>
      <c r="L134"/>
    </row>
    <row r="135" spans="1:12" ht="14.25">
      <c r="A135" s="139"/>
      <c r="B135" s="145" t="s">
        <v>2639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/>
    </row>
    <row r="136" spans="1:12" ht="14.25">
      <c r="A136" s="139">
        <v>8</v>
      </c>
      <c r="B136" s="139" t="s">
        <v>69</v>
      </c>
      <c r="C136" s="139">
        <v>1</v>
      </c>
      <c r="D136" s="155">
        <v>0</v>
      </c>
      <c r="E136" s="155">
        <v>0</v>
      </c>
      <c r="F136" s="139">
        <v>179</v>
      </c>
      <c r="G136" s="162" t="s">
        <v>1789</v>
      </c>
      <c r="H136" s="139">
        <v>20</v>
      </c>
      <c r="I136" s="162" t="s">
        <v>1355</v>
      </c>
      <c r="J136" s="162" t="s">
        <v>48</v>
      </c>
      <c r="K136" s="139" t="s">
        <v>2640</v>
      </c>
      <c r="L136"/>
    </row>
    <row r="137" spans="1:12" ht="14.25">
      <c r="A137" s="139"/>
      <c r="B137" s="139"/>
      <c r="C137" s="139">
        <v>2</v>
      </c>
      <c r="D137" s="155">
        <v>0</v>
      </c>
      <c r="E137" s="155">
        <v>0</v>
      </c>
      <c r="F137" s="139">
        <v>22</v>
      </c>
      <c r="G137" s="140" t="s">
        <v>1784</v>
      </c>
      <c r="H137" s="139">
        <v>19</v>
      </c>
      <c r="I137" s="140" t="s">
        <v>1548</v>
      </c>
      <c r="J137" s="140" t="s">
        <v>43</v>
      </c>
      <c r="K137" s="139" t="s">
        <v>2640</v>
      </c>
      <c r="L137"/>
    </row>
    <row r="138" spans="1:12" ht="14.25">
      <c r="A138" s="139"/>
      <c r="B138" s="139"/>
      <c r="C138" s="139">
        <v>3</v>
      </c>
      <c r="D138" s="155">
        <v>0</v>
      </c>
      <c r="E138" s="155">
        <v>0</v>
      </c>
      <c r="F138" s="139">
        <v>863</v>
      </c>
      <c r="G138" s="140" t="s">
        <v>1820</v>
      </c>
      <c r="H138" s="139">
        <v>18</v>
      </c>
      <c r="I138" s="140" t="s">
        <v>35</v>
      </c>
      <c r="J138" s="140" t="s">
        <v>43</v>
      </c>
      <c r="K138" s="139" t="s">
        <v>2640</v>
      </c>
      <c r="L138"/>
    </row>
    <row r="139" spans="1:12" ht="14.25">
      <c r="A139" s="139"/>
      <c r="B139" s="139"/>
      <c r="C139" s="139">
        <v>4</v>
      </c>
      <c r="D139" s="155">
        <v>0</v>
      </c>
      <c r="E139" s="155">
        <v>0</v>
      </c>
      <c r="F139" s="139">
        <v>855</v>
      </c>
      <c r="G139" s="140" t="s">
        <v>1819</v>
      </c>
      <c r="H139" s="139">
        <v>17</v>
      </c>
      <c r="I139" s="140" t="s">
        <v>438</v>
      </c>
      <c r="J139" s="140" t="s">
        <v>43</v>
      </c>
      <c r="K139" s="139" t="s">
        <v>2640</v>
      </c>
      <c r="L139"/>
    </row>
    <row r="140" spans="1:12" ht="14.25">
      <c r="A140" s="139"/>
      <c r="B140" s="139"/>
      <c r="C140" s="139">
        <v>5</v>
      </c>
      <c r="D140" s="155">
        <v>0</v>
      </c>
      <c r="E140" s="155">
        <v>0</v>
      </c>
      <c r="F140" s="139">
        <v>400</v>
      </c>
      <c r="G140" s="140" t="s">
        <v>1801</v>
      </c>
      <c r="H140" s="139">
        <v>16</v>
      </c>
      <c r="I140" s="140" t="s">
        <v>1098</v>
      </c>
      <c r="J140" s="140" t="s">
        <v>43</v>
      </c>
      <c r="K140" s="139" t="s">
        <v>2640</v>
      </c>
      <c r="L140"/>
    </row>
    <row r="141" spans="1:12" ht="14.25">
      <c r="A141" s="139"/>
      <c r="B141" s="139"/>
      <c r="C141" s="139">
        <v>6</v>
      </c>
      <c r="D141" s="155">
        <v>0</v>
      </c>
      <c r="E141" s="155">
        <v>0</v>
      </c>
      <c r="F141" s="139">
        <v>263</v>
      </c>
      <c r="G141" s="140" t="s">
        <v>1793</v>
      </c>
      <c r="H141" s="139">
        <v>15</v>
      </c>
      <c r="I141" s="140" t="s">
        <v>1290</v>
      </c>
      <c r="J141" s="140" t="s">
        <v>43</v>
      </c>
      <c r="K141" s="139" t="s">
        <v>2640</v>
      </c>
      <c r="L141"/>
    </row>
    <row r="142" spans="1:12" ht="14.25">
      <c r="A142" s="139"/>
      <c r="B142" s="139"/>
      <c r="C142" s="139">
        <v>7</v>
      </c>
      <c r="D142" s="155">
        <v>0</v>
      </c>
      <c r="E142" s="155">
        <v>0</v>
      </c>
      <c r="F142" s="139">
        <v>438</v>
      </c>
      <c r="G142" s="140" t="s">
        <v>1805</v>
      </c>
      <c r="H142" s="139">
        <v>14</v>
      </c>
      <c r="I142" s="140" t="s">
        <v>1060</v>
      </c>
      <c r="J142" s="140" t="s">
        <v>43</v>
      </c>
      <c r="K142" s="139" t="s">
        <v>2640</v>
      </c>
      <c r="L142"/>
    </row>
    <row r="143" spans="1:12" ht="14.25">
      <c r="A143" s="139"/>
      <c r="B143" s="139"/>
      <c r="C143" s="139">
        <v>8</v>
      </c>
      <c r="D143" s="155">
        <v>0</v>
      </c>
      <c r="E143" s="155">
        <v>0</v>
      </c>
      <c r="F143" s="139">
        <v>303</v>
      </c>
      <c r="G143" s="162" t="s">
        <v>1797</v>
      </c>
      <c r="H143" s="139">
        <v>13</v>
      </c>
      <c r="I143" s="162" t="s">
        <v>1233</v>
      </c>
      <c r="J143" s="162" t="s">
        <v>48</v>
      </c>
      <c r="K143" s="139" t="s">
        <v>2640</v>
      </c>
      <c r="L143"/>
    </row>
    <row r="144" spans="1:12" ht="14.25">
      <c r="A144" s="139"/>
      <c r="B144" s="139"/>
      <c r="C144" s="139">
        <v>9</v>
      </c>
      <c r="D144" s="155">
        <v>0</v>
      </c>
      <c r="E144" s="155">
        <v>0</v>
      </c>
      <c r="F144" s="139">
        <v>870</v>
      </c>
      <c r="G144" s="140" t="s">
        <v>1822</v>
      </c>
      <c r="H144" s="139">
        <v>12</v>
      </c>
      <c r="I144" s="140" t="s">
        <v>35</v>
      </c>
      <c r="J144" s="140" t="s">
        <v>43</v>
      </c>
      <c r="K144" s="139" t="s">
        <v>2640</v>
      </c>
      <c r="L144"/>
    </row>
    <row r="145" spans="1:12" ht="14.25">
      <c r="A145" s="139"/>
      <c r="B145" s="139"/>
      <c r="C145" s="139">
        <v>10</v>
      </c>
      <c r="D145" s="155">
        <v>0</v>
      </c>
      <c r="E145" s="155">
        <v>0</v>
      </c>
      <c r="F145" s="139">
        <v>482</v>
      </c>
      <c r="G145" s="140" t="s">
        <v>1810</v>
      </c>
      <c r="H145" s="139">
        <v>11</v>
      </c>
      <c r="I145" s="140" t="s">
        <v>1006</v>
      </c>
      <c r="J145" s="140" t="s">
        <v>58</v>
      </c>
      <c r="K145" s="139" t="s">
        <v>2640</v>
      </c>
      <c r="L145"/>
    </row>
    <row r="146" spans="1:12" ht="14.25">
      <c r="A146" s="139"/>
      <c r="B146" s="139"/>
      <c r="C146" s="139">
        <v>11</v>
      </c>
      <c r="D146" s="155">
        <v>0</v>
      </c>
      <c r="E146" s="155">
        <v>0</v>
      </c>
      <c r="F146" s="139">
        <v>867</v>
      </c>
      <c r="G146" s="140" t="s">
        <v>1821</v>
      </c>
      <c r="H146" s="139">
        <v>10</v>
      </c>
      <c r="I146" s="140" t="s">
        <v>35</v>
      </c>
      <c r="J146" s="140" t="s">
        <v>43</v>
      </c>
      <c r="K146" s="139" t="s">
        <v>2640</v>
      </c>
      <c r="L146"/>
    </row>
    <row r="147" spans="1:12" ht="14.25">
      <c r="A147" s="139"/>
      <c r="B147" s="139"/>
      <c r="C147" s="139">
        <v>12</v>
      </c>
      <c r="D147" s="155">
        <v>0</v>
      </c>
      <c r="E147" s="155">
        <v>0</v>
      </c>
      <c r="F147" s="139">
        <v>411</v>
      </c>
      <c r="G147" s="140" t="s">
        <v>2641</v>
      </c>
      <c r="H147" s="139">
        <v>9</v>
      </c>
      <c r="I147" s="140" t="s">
        <v>1098</v>
      </c>
      <c r="J147" s="140" t="s">
        <v>43</v>
      </c>
      <c r="K147" s="139" t="s">
        <v>2640</v>
      </c>
      <c r="L147"/>
    </row>
    <row r="148" spans="1:12" ht="14.25">
      <c r="A148" s="139"/>
      <c r="B148" s="139"/>
      <c r="C148" s="139">
        <v>13</v>
      </c>
      <c r="D148" s="155">
        <v>0</v>
      </c>
      <c r="E148" s="155">
        <v>0</v>
      </c>
      <c r="F148" s="139">
        <v>26</v>
      </c>
      <c r="G148" s="140" t="s">
        <v>1786</v>
      </c>
      <c r="H148" s="139">
        <v>8</v>
      </c>
      <c r="I148" s="140" t="s">
        <v>1548</v>
      </c>
      <c r="J148" s="140" t="s">
        <v>43</v>
      </c>
      <c r="K148" s="139" t="s">
        <v>2640</v>
      </c>
      <c r="L148"/>
    </row>
    <row r="149" spans="1:12" ht="14.25">
      <c r="A149" s="139"/>
      <c r="B149" s="139"/>
      <c r="C149" s="139">
        <v>14</v>
      </c>
      <c r="D149" s="155">
        <v>0</v>
      </c>
      <c r="E149" s="155">
        <v>0</v>
      </c>
      <c r="F149" s="139">
        <v>547</v>
      </c>
      <c r="G149" s="140" t="s">
        <v>1816</v>
      </c>
      <c r="H149" s="139">
        <v>7</v>
      </c>
      <c r="I149" s="140" t="s">
        <v>921</v>
      </c>
      <c r="J149" s="140" t="s">
        <v>43</v>
      </c>
      <c r="K149" s="139" t="s">
        <v>2640</v>
      </c>
      <c r="L149"/>
    </row>
    <row r="150" spans="1:12" ht="14.25">
      <c r="A150" s="139"/>
      <c r="B150" s="139"/>
      <c r="C150" s="139">
        <v>15</v>
      </c>
      <c r="D150" s="155">
        <v>0</v>
      </c>
      <c r="E150" s="155">
        <v>0</v>
      </c>
      <c r="F150" s="139">
        <v>457</v>
      </c>
      <c r="G150" s="140" t="s">
        <v>1807</v>
      </c>
      <c r="H150" s="139">
        <v>6</v>
      </c>
      <c r="I150" s="140" t="s">
        <v>1030</v>
      </c>
      <c r="J150" s="140" t="s">
        <v>43</v>
      </c>
      <c r="K150" s="139" t="s">
        <v>2640</v>
      </c>
      <c r="L150"/>
    </row>
    <row r="151" spans="1:12" ht="14.25">
      <c r="A151" s="139"/>
      <c r="B151" s="139"/>
      <c r="C151" s="139">
        <v>16</v>
      </c>
      <c r="D151" s="155">
        <v>0</v>
      </c>
      <c r="E151" s="155">
        <v>0</v>
      </c>
      <c r="F151" s="139">
        <v>475</v>
      </c>
      <c r="G151" s="140" t="s">
        <v>1809</v>
      </c>
      <c r="H151" s="139">
        <v>5</v>
      </c>
      <c r="I151" s="140" t="s">
        <v>1006</v>
      </c>
      <c r="J151" s="140" t="s">
        <v>58</v>
      </c>
      <c r="K151" s="139" t="s">
        <v>2640</v>
      </c>
      <c r="L151"/>
    </row>
    <row r="152" spans="1:12" ht="14.25">
      <c r="A152" s="139"/>
      <c r="B152" s="139"/>
      <c r="C152" s="139">
        <v>17</v>
      </c>
      <c r="D152" s="155">
        <v>0</v>
      </c>
      <c r="E152" s="155">
        <v>0</v>
      </c>
      <c r="F152" s="139">
        <v>23</v>
      </c>
      <c r="G152" s="140" t="s">
        <v>1785</v>
      </c>
      <c r="H152" s="139">
        <v>4</v>
      </c>
      <c r="I152" s="140" t="s">
        <v>1548</v>
      </c>
      <c r="J152" s="140" t="s">
        <v>43</v>
      </c>
      <c r="K152" s="139" t="s">
        <v>2640</v>
      </c>
      <c r="L152"/>
    </row>
    <row r="153" spans="1:12" ht="14.25">
      <c r="A153" s="139"/>
      <c r="B153" s="139"/>
      <c r="C153" s="139">
        <v>18</v>
      </c>
      <c r="D153" s="155">
        <v>0</v>
      </c>
      <c r="E153" s="155">
        <v>0</v>
      </c>
      <c r="F153" s="139">
        <v>488</v>
      </c>
      <c r="G153" s="140" t="s">
        <v>1811</v>
      </c>
      <c r="H153" s="139">
        <v>3</v>
      </c>
      <c r="I153" s="140" t="s">
        <v>1003</v>
      </c>
      <c r="J153" s="140" t="s">
        <v>43</v>
      </c>
      <c r="K153" s="139" t="s">
        <v>2640</v>
      </c>
      <c r="L153"/>
    </row>
    <row r="154" spans="1:12" ht="14.25">
      <c r="A154" s="139"/>
      <c r="B154" s="139"/>
      <c r="C154" s="139">
        <v>19</v>
      </c>
      <c r="D154" s="155">
        <v>0</v>
      </c>
      <c r="E154" s="155">
        <v>0</v>
      </c>
      <c r="F154" s="139">
        <v>404</v>
      </c>
      <c r="G154" s="140" t="s">
        <v>1802</v>
      </c>
      <c r="H154" s="139">
        <v>2</v>
      </c>
      <c r="I154" s="140" t="s">
        <v>1098</v>
      </c>
      <c r="J154" s="140" t="s">
        <v>43</v>
      </c>
      <c r="K154" s="139" t="s">
        <v>2640</v>
      </c>
      <c r="L154"/>
    </row>
    <row r="155" spans="1:12" ht="14.25">
      <c r="A155" s="139"/>
      <c r="B155" s="139"/>
      <c r="C155" s="139">
        <v>20</v>
      </c>
      <c r="D155" s="155">
        <v>0</v>
      </c>
      <c r="E155" s="155">
        <v>0</v>
      </c>
      <c r="F155" s="139">
        <v>240</v>
      </c>
      <c r="G155" s="162" t="s">
        <v>1791</v>
      </c>
      <c r="H155" s="139">
        <v>1</v>
      </c>
      <c r="I155" s="162" t="s">
        <v>1318</v>
      </c>
      <c r="J155" s="162" t="s">
        <v>48</v>
      </c>
      <c r="K155" s="139" t="s">
        <v>2640</v>
      </c>
      <c r="L155"/>
    </row>
    <row r="156" spans="1:12" ht="14.25">
      <c r="A156" s="139"/>
      <c r="B156" s="139"/>
      <c r="C156" s="139">
        <v>21</v>
      </c>
      <c r="D156" s="155">
        <v>0</v>
      </c>
      <c r="E156" s="155">
        <v>0</v>
      </c>
      <c r="F156" s="139">
        <v>890</v>
      </c>
      <c r="G156" s="140" t="s">
        <v>1827</v>
      </c>
      <c r="H156" s="139">
        <v>1</v>
      </c>
      <c r="I156" s="140" t="s">
        <v>35</v>
      </c>
      <c r="J156" s="140" t="s">
        <v>43</v>
      </c>
      <c r="K156" s="139" t="s">
        <v>2640</v>
      </c>
      <c r="L156"/>
    </row>
    <row r="157" spans="1:12" ht="14.25">
      <c r="A157" s="139"/>
      <c r="B157" s="139"/>
      <c r="C157" s="139">
        <v>22</v>
      </c>
      <c r="D157" s="155">
        <v>0</v>
      </c>
      <c r="E157" s="155">
        <v>0</v>
      </c>
      <c r="F157" s="139">
        <v>881</v>
      </c>
      <c r="G157" s="140" t="s">
        <v>1825</v>
      </c>
      <c r="H157" s="139">
        <v>1</v>
      </c>
      <c r="I157" s="140" t="s">
        <v>35</v>
      </c>
      <c r="J157" s="140" t="s">
        <v>43</v>
      </c>
      <c r="K157" s="139" t="s">
        <v>2640</v>
      </c>
      <c r="L157"/>
    </row>
    <row r="158" spans="1:12" ht="14.25">
      <c r="A158" s="139"/>
      <c r="B158" s="139"/>
      <c r="C158" s="139">
        <v>23</v>
      </c>
      <c r="D158" s="155">
        <v>0</v>
      </c>
      <c r="E158" s="155">
        <v>0</v>
      </c>
      <c r="F158" s="139">
        <v>458</v>
      </c>
      <c r="G158" s="140" t="s">
        <v>1808</v>
      </c>
      <c r="H158" s="139">
        <v>1</v>
      </c>
      <c r="I158" s="140" t="s">
        <v>1030</v>
      </c>
      <c r="J158" s="140" t="s">
        <v>43</v>
      </c>
      <c r="K158" s="139" t="s">
        <v>2640</v>
      </c>
      <c r="L158"/>
    </row>
    <row r="159" spans="1:12" ht="14.25">
      <c r="A159" s="139"/>
      <c r="B159" s="139"/>
      <c r="C159" s="139">
        <v>24</v>
      </c>
      <c r="D159" s="155">
        <v>0</v>
      </c>
      <c r="E159" s="155">
        <v>0</v>
      </c>
      <c r="F159" s="139">
        <v>138</v>
      </c>
      <c r="G159" s="140" t="s">
        <v>1788</v>
      </c>
      <c r="H159" s="139">
        <v>1</v>
      </c>
      <c r="I159" s="140" t="s">
        <v>1438</v>
      </c>
      <c r="J159" s="140" t="s">
        <v>43</v>
      </c>
      <c r="K159" s="139" t="s">
        <v>2640</v>
      </c>
      <c r="L159"/>
    </row>
    <row r="160" spans="1:12" ht="14.25">
      <c r="A160" s="139"/>
      <c r="B160" s="139"/>
      <c r="C160" s="139">
        <v>25</v>
      </c>
      <c r="D160" s="155">
        <v>0</v>
      </c>
      <c r="E160" s="155">
        <v>0</v>
      </c>
      <c r="F160" s="139">
        <v>135</v>
      </c>
      <c r="G160" s="140" t="s">
        <v>1787</v>
      </c>
      <c r="H160" s="139">
        <v>1</v>
      </c>
      <c r="I160" s="140" t="s">
        <v>1438</v>
      </c>
      <c r="J160" s="140" t="s">
        <v>43</v>
      </c>
      <c r="K160" s="139" t="s">
        <v>2640</v>
      </c>
      <c r="L160"/>
    </row>
    <row r="161" spans="1:12" ht="14.25">
      <c r="A161" s="139"/>
      <c r="B161" s="139"/>
      <c r="C161" s="139">
        <v>26</v>
      </c>
      <c r="D161" s="155">
        <v>0</v>
      </c>
      <c r="E161" s="155">
        <v>0</v>
      </c>
      <c r="F161" s="139">
        <v>197</v>
      </c>
      <c r="G161" s="162" t="s">
        <v>1790</v>
      </c>
      <c r="H161" s="139">
        <v>1</v>
      </c>
      <c r="I161" s="162" t="s">
        <v>1355</v>
      </c>
      <c r="J161" s="162" t="s">
        <v>48</v>
      </c>
      <c r="K161" s="139" t="s">
        <v>2640</v>
      </c>
      <c r="L161"/>
    </row>
    <row r="162" spans="1:12" ht="14.25">
      <c r="A162" s="139"/>
      <c r="B162" s="139"/>
      <c r="C162" s="139">
        <v>27</v>
      </c>
      <c r="D162" s="155">
        <v>0</v>
      </c>
      <c r="E162" s="155">
        <v>0</v>
      </c>
      <c r="F162" s="139">
        <v>958</v>
      </c>
      <c r="G162" s="140" t="s">
        <v>1838</v>
      </c>
      <c r="H162" s="139">
        <v>1</v>
      </c>
      <c r="I162" s="140" t="s">
        <v>232</v>
      </c>
      <c r="J162" s="140" t="s">
        <v>43</v>
      </c>
      <c r="K162" s="139" t="s">
        <v>2640</v>
      </c>
      <c r="L162"/>
    </row>
    <row r="163" spans="1:12" ht="14.25">
      <c r="A163" s="139"/>
      <c r="B163" s="139"/>
      <c r="C163" s="139">
        <v>28</v>
      </c>
      <c r="D163" s="155">
        <v>0</v>
      </c>
      <c r="E163" s="155">
        <v>0</v>
      </c>
      <c r="F163" s="139">
        <v>541</v>
      </c>
      <c r="G163" s="140" t="s">
        <v>1813</v>
      </c>
      <c r="H163" s="139">
        <v>1</v>
      </c>
      <c r="I163" s="140" t="s">
        <v>921</v>
      </c>
      <c r="J163" s="140" t="s">
        <v>43</v>
      </c>
      <c r="K163" s="139" t="s">
        <v>2640</v>
      </c>
      <c r="L163"/>
    </row>
    <row r="164" spans="1:12" ht="14.25">
      <c r="A164" s="139"/>
      <c r="B164" s="139"/>
      <c r="C164" s="139">
        <v>29</v>
      </c>
      <c r="D164" s="155">
        <v>0</v>
      </c>
      <c r="E164" s="155">
        <v>0</v>
      </c>
      <c r="F164" s="139">
        <v>267</v>
      </c>
      <c r="G164" s="140" t="s">
        <v>1795</v>
      </c>
      <c r="H164" s="139">
        <v>1</v>
      </c>
      <c r="I164" s="140" t="s">
        <v>1283</v>
      </c>
      <c r="J164" s="140" t="s">
        <v>52</v>
      </c>
      <c r="K164" s="139" t="s">
        <v>2640</v>
      </c>
      <c r="L164"/>
    </row>
    <row r="165" spans="1:12" ht="14.25">
      <c r="A165" s="139"/>
      <c r="B165" s="139"/>
      <c r="C165" s="139">
        <v>30</v>
      </c>
      <c r="D165" s="155">
        <v>0</v>
      </c>
      <c r="E165" s="155">
        <v>0</v>
      </c>
      <c r="F165" s="139">
        <v>887</v>
      </c>
      <c r="G165" s="140" t="s">
        <v>1826</v>
      </c>
      <c r="H165" s="139">
        <v>1</v>
      </c>
      <c r="I165" s="140" t="s">
        <v>35</v>
      </c>
      <c r="J165" s="140" t="s">
        <v>43</v>
      </c>
      <c r="K165" s="139" t="s">
        <v>2640</v>
      </c>
      <c r="L165"/>
    </row>
    <row r="166" spans="1:12" ht="14.25">
      <c r="A166" s="139"/>
      <c r="B166" s="139"/>
      <c r="C166" s="139">
        <v>31</v>
      </c>
      <c r="D166" s="155">
        <v>0</v>
      </c>
      <c r="E166" s="155">
        <v>0</v>
      </c>
      <c r="F166" s="139">
        <v>871</v>
      </c>
      <c r="G166" s="140" t="s">
        <v>1823</v>
      </c>
      <c r="H166" s="139">
        <v>1</v>
      </c>
      <c r="I166" s="140" t="s">
        <v>35</v>
      </c>
      <c r="J166" s="140" t="s">
        <v>43</v>
      </c>
      <c r="K166" s="139" t="s">
        <v>2640</v>
      </c>
      <c r="L166"/>
    </row>
    <row r="167" spans="1:12" ht="14.25">
      <c r="A167" s="139"/>
      <c r="B167" s="139"/>
      <c r="C167" s="139">
        <v>32</v>
      </c>
      <c r="D167" s="155">
        <v>0</v>
      </c>
      <c r="E167" s="155">
        <v>0</v>
      </c>
      <c r="F167" s="139">
        <v>813</v>
      </c>
      <c r="G167" s="140" t="s">
        <v>1817</v>
      </c>
      <c r="H167" s="139">
        <v>1</v>
      </c>
      <c r="I167" s="140" t="s">
        <v>438</v>
      </c>
      <c r="J167" s="140" t="s">
        <v>43</v>
      </c>
      <c r="K167" s="139" t="s">
        <v>2640</v>
      </c>
      <c r="L167"/>
    </row>
    <row r="168" spans="1:12" ht="14.25">
      <c r="A168" s="139"/>
      <c r="B168" s="139"/>
      <c r="C168" s="139">
        <v>33</v>
      </c>
      <c r="D168" s="155">
        <v>0</v>
      </c>
      <c r="E168" s="155">
        <v>0</v>
      </c>
      <c r="F168" s="139">
        <v>250</v>
      </c>
      <c r="G168" s="140" t="s">
        <v>1792</v>
      </c>
      <c r="H168" s="139">
        <v>1</v>
      </c>
      <c r="I168" s="140" t="s">
        <v>1290</v>
      </c>
      <c r="J168" s="140" t="s">
        <v>43</v>
      </c>
      <c r="K168" s="139" t="s">
        <v>2640</v>
      </c>
      <c r="L168"/>
    </row>
    <row r="169" spans="1:12" ht="14.25">
      <c r="A169" s="139"/>
      <c r="B169" s="139"/>
      <c r="C169" s="139">
        <v>34</v>
      </c>
      <c r="D169" s="155">
        <v>0</v>
      </c>
      <c r="E169" s="155">
        <v>0</v>
      </c>
      <c r="F169" s="139">
        <v>275</v>
      </c>
      <c r="G169" s="140" t="s">
        <v>1796</v>
      </c>
      <c r="H169" s="139">
        <v>1</v>
      </c>
      <c r="I169" s="140" t="s">
        <v>1269</v>
      </c>
      <c r="J169" s="140" t="s">
        <v>43</v>
      </c>
      <c r="K169" s="139" t="s">
        <v>2640</v>
      </c>
      <c r="L169"/>
    </row>
    <row r="170" spans="1:12" ht="14.25">
      <c r="A170" s="139"/>
      <c r="B170" s="139"/>
      <c r="C170" s="139">
        <v>35</v>
      </c>
      <c r="D170" s="155">
        <v>0</v>
      </c>
      <c r="E170" s="155">
        <v>0</v>
      </c>
      <c r="F170" s="139">
        <v>535</v>
      </c>
      <c r="G170" s="140" t="s">
        <v>1812</v>
      </c>
      <c r="H170" s="139">
        <v>1</v>
      </c>
      <c r="I170" s="140" t="s">
        <v>921</v>
      </c>
      <c r="J170" s="140" t="s">
        <v>43</v>
      </c>
      <c r="K170" s="139" t="s">
        <v>2640</v>
      </c>
      <c r="L170"/>
    </row>
    <row r="171" spans="1:12" ht="14.25">
      <c r="A171" s="139"/>
      <c r="B171" s="139"/>
      <c r="C171" s="139">
        <v>36</v>
      </c>
      <c r="D171" s="155">
        <v>0</v>
      </c>
      <c r="E171" s="155">
        <v>0</v>
      </c>
      <c r="F171" s="139">
        <v>449</v>
      </c>
      <c r="G171" s="140" t="s">
        <v>1806</v>
      </c>
      <c r="H171" s="139">
        <v>1</v>
      </c>
      <c r="I171" s="140" t="s">
        <v>1030</v>
      </c>
      <c r="J171" s="140" t="s">
        <v>43</v>
      </c>
      <c r="K171" s="139" t="s">
        <v>2640</v>
      </c>
      <c r="L171"/>
    </row>
    <row r="172" spans="1:12" ht="14.25">
      <c r="A172" s="139"/>
      <c r="B172" s="139"/>
      <c r="C172" s="139">
        <v>37</v>
      </c>
      <c r="D172" s="155">
        <v>0</v>
      </c>
      <c r="E172" s="155">
        <v>0</v>
      </c>
      <c r="F172" s="139">
        <v>872</v>
      </c>
      <c r="G172" s="140" t="s">
        <v>1824</v>
      </c>
      <c r="H172" s="139">
        <v>1</v>
      </c>
      <c r="I172" s="140" t="s">
        <v>35</v>
      </c>
      <c r="J172" s="140" t="s">
        <v>43</v>
      </c>
      <c r="K172" s="139" t="s">
        <v>2640</v>
      </c>
      <c r="L172"/>
    </row>
    <row r="173" spans="1:12" ht="14.25">
      <c r="A173" s="139"/>
      <c r="B173" s="139"/>
      <c r="C173" s="139">
        <v>38</v>
      </c>
      <c r="D173" s="155">
        <v>0</v>
      </c>
      <c r="E173" s="155">
        <v>0</v>
      </c>
      <c r="F173" s="139">
        <v>927</v>
      </c>
      <c r="G173" s="140" t="s">
        <v>1832</v>
      </c>
      <c r="H173" s="139">
        <v>1</v>
      </c>
      <c r="I173" s="140" t="s">
        <v>289</v>
      </c>
      <c r="J173" s="140" t="s">
        <v>52</v>
      </c>
      <c r="K173" s="139" t="s">
        <v>2640</v>
      </c>
      <c r="L173"/>
    </row>
    <row r="174" spans="1:12" ht="14.25">
      <c r="A174" s="139"/>
      <c r="B174" s="139"/>
      <c r="C174" s="139">
        <v>39</v>
      </c>
      <c r="D174" s="155">
        <v>0</v>
      </c>
      <c r="E174" s="155">
        <v>0</v>
      </c>
      <c r="F174" s="139">
        <v>941</v>
      </c>
      <c r="G174" s="140" t="s">
        <v>1833</v>
      </c>
      <c r="H174" s="139">
        <v>1</v>
      </c>
      <c r="I174" s="140" t="s">
        <v>273</v>
      </c>
      <c r="J174" s="140" t="s">
        <v>43</v>
      </c>
      <c r="K174" s="139" t="s">
        <v>2640</v>
      </c>
      <c r="L174"/>
    </row>
    <row r="175" spans="1:12" ht="14.25">
      <c r="A175" s="139"/>
      <c r="B175" s="139"/>
      <c r="C175" s="139">
        <v>40</v>
      </c>
      <c r="D175" s="155">
        <v>0</v>
      </c>
      <c r="E175" s="155">
        <v>0</v>
      </c>
      <c r="F175" s="139">
        <v>266</v>
      </c>
      <c r="G175" s="140" t="s">
        <v>1794</v>
      </c>
      <c r="H175" s="139">
        <v>1</v>
      </c>
      <c r="I175" s="140" t="s">
        <v>1283</v>
      </c>
      <c r="J175" s="140" t="s">
        <v>52</v>
      </c>
      <c r="K175" s="139" t="s">
        <v>2640</v>
      </c>
      <c r="L175"/>
    </row>
    <row r="176" spans="1:12" ht="14.25">
      <c r="A176" s="139"/>
      <c r="B176" s="139"/>
      <c r="C176" s="139">
        <v>41</v>
      </c>
      <c r="D176" s="155">
        <v>0</v>
      </c>
      <c r="E176" s="155">
        <v>0</v>
      </c>
      <c r="F176" s="139">
        <v>543</v>
      </c>
      <c r="G176" s="140" t="s">
        <v>1814</v>
      </c>
      <c r="H176" s="139">
        <v>1</v>
      </c>
      <c r="I176" s="140" t="s">
        <v>921</v>
      </c>
      <c r="J176" s="140" t="s">
        <v>43</v>
      </c>
      <c r="K176" s="139" t="s">
        <v>2640</v>
      </c>
      <c r="L176"/>
    </row>
    <row r="177" spans="1:12" ht="14.25">
      <c r="A177" s="139"/>
      <c r="B177" s="139"/>
      <c r="C177" s="139">
        <v>42</v>
      </c>
      <c r="D177" s="155">
        <v>0</v>
      </c>
      <c r="E177" s="155">
        <v>0</v>
      </c>
      <c r="F177" s="139">
        <v>974</v>
      </c>
      <c r="G177" s="140" t="s">
        <v>2550</v>
      </c>
      <c r="H177" s="139">
        <v>1</v>
      </c>
      <c r="I177" s="140" t="s">
        <v>1030</v>
      </c>
      <c r="J177" s="140" t="s">
        <v>43</v>
      </c>
      <c r="K177" s="139" t="s">
        <v>2640</v>
      </c>
      <c r="L177"/>
    </row>
    <row r="178" spans="1:12" ht="14.25">
      <c r="A178" s="139"/>
      <c r="B178" s="139"/>
      <c r="C178" s="139">
        <v>43</v>
      </c>
      <c r="D178" s="155">
        <v>0</v>
      </c>
      <c r="E178" s="155">
        <v>0</v>
      </c>
      <c r="F178" s="139">
        <v>828</v>
      </c>
      <c r="G178" s="140" t="s">
        <v>1818</v>
      </c>
      <c r="H178" s="139">
        <v>1</v>
      </c>
      <c r="I178" s="140" t="s">
        <v>438</v>
      </c>
      <c r="J178" s="140" t="s">
        <v>43</v>
      </c>
      <c r="K178" s="139" t="s">
        <v>2640</v>
      </c>
      <c r="L178"/>
    </row>
    <row r="179" spans="1:12" ht="14.25">
      <c r="A179" s="139"/>
      <c r="B179" s="139"/>
      <c r="C179" s="139">
        <v>44</v>
      </c>
      <c r="D179" s="155">
        <v>0</v>
      </c>
      <c r="E179" s="155">
        <v>0</v>
      </c>
      <c r="F179" s="139">
        <v>546</v>
      </c>
      <c r="G179" s="140" t="s">
        <v>1815</v>
      </c>
      <c r="H179" s="139">
        <v>1</v>
      </c>
      <c r="I179" s="140" t="s">
        <v>921</v>
      </c>
      <c r="J179" s="140" t="s">
        <v>43</v>
      </c>
      <c r="K179" s="139" t="s">
        <v>2640</v>
      </c>
      <c r="L179"/>
    </row>
    <row r="180" spans="1:12" ht="14.25">
      <c r="A180" s="139"/>
      <c r="B180" s="139"/>
      <c r="C180" s="139">
        <v>45</v>
      </c>
      <c r="D180" s="155">
        <v>0</v>
      </c>
      <c r="E180" s="155">
        <v>0</v>
      </c>
      <c r="F180" s="139">
        <v>418</v>
      </c>
      <c r="G180" s="140" t="s">
        <v>1804</v>
      </c>
      <c r="H180" s="139">
        <v>1</v>
      </c>
      <c r="I180" s="140" t="s">
        <v>1094</v>
      </c>
      <c r="J180" s="140" t="s">
        <v>43</v>
      </c>
      <c r="K180" s="139" t="s">
        <v>2640</v>
      </c>
      <c r="L180"/>
    </row>
    <row r="181" spans="1:12" ht="14.25">
      <c r="A181" s="139"/>
      <c r="B181" s="139"/>
      <c r="C181" s="139">
        <v>46</v>
      </c>
      <c r="D181" s="155">
        <v>0</v>
      </c>
      <c r="E181" s="155">
        <v>0</v>
      </c>
      <c r="F181" s="139">
        <v>370</v>
      </c>
      <c r="G181" s="140" t="s">
        <v>1800</v>
      </c>
      <c r="H181" s="139">
        <v>1</v>
      </c>
      <c r="I181" s="140" t="s">
        <v>1152</v>
      </c>
      <c r="J181" s="140" t="s">
        <v>43</v>
      </c>
      <c r="K181" s="139" t="s">
        <v>2640</v>
      </c>
      <c r="L181"/>
    </row>
    <row r="182" spans="1:12" ht="14.25">
      <c r="A182" s="139"/>
      <c r="B182" s="139"/>
      <c r="C182" s="139">
        <v>47</v>
      </c>
      <c r="D182" s="155">
        <v>0</v>
      </c>
      <c r="E182" s="155">
        <v>0</v>
      </c>
      <c r="F182" s="139">
        <v>907</v>
      </c>
      <c r="G182" s="140" t="s">
        <v>1828</v>
      </c>
      <c r="H182" s="139">
        <v>1</v>
      </c>
      <c r="I182" s="140" t="s">
        <v>289</v>
      </c>
      <c r="J182" s="140" t="s">
        <v>52</v>
      </c>
      <c r="K182" s="139" t="s">
        <v>2640</v>
      </c>
      <c r="L182"/>
    </row>
    <row r="183" spans="1:12" ht="14.25">
      <c r="A183" s="139"/>
      <c r="B183" s="139"/>
      <c r="C183" s="139">
        <v>48</v>
      </c>
      <c r="D183" s="155">
        <v>0</v>
      </c>
      <c r="E183" s="155">
        <v>0</v>
      </c>
      <c r="F183" s="139">
        <v>951</v>
      </c>
      <c r="G183" s="140" t="s">
        <v>1835</v>
      </c>
      <c r="H183" s="139">
        <v>1</v>
      </c>
      <c r="I183" s="140" t="s">
        <v>232</v>
      </c>
      <c r="J183" s="140" t="s">
        <v>43</v>
      </c>
      <c r="K183" s="139" t="s">
        <v>2640</v>
      </c>
      <c r="L183"/>
    </row>
    <row r="184" spans="1:12" ht="14.25">
      <c r="A184" s="139"/>
      <c r="B184" s="139"/>
      <c r="C184" s="139">
        <v>49</v>
      </c>
      <c r="D184" s="155">
        <v>0</v>
      </c>
      <c r="E184" s="155">
        <v>0</v>
      </c>
      <c r="F184" s="139">
        <v>954</v>
      </c>
      <c r="G184" s="140" t="s">
        <v>1837</v>
      </c>
      <c r="H184" s="139">
        <v>1</v>
      </c>
      <c r="I184" s="140" t="s">
        <v>232</v>
      </c>
      <c r="J184" s="140" t="s">
        <v>43</v>
      </c>
      <c r="K184" s="139" t="s">
        <v>2640</v>
      </c>
      <c r="L184"/>
    </row>
    <row r="185" spans="1:12" ht="14.25">
      <c r="A185" s="139"/>
      <c r="B185" s="139"/>
      <c r="C185" s="139">
        <v>50</v>
      </c>
      <c r="D185" s="155">
        <v>0</v>
      </c>
      <c r="E185" s="155">
        <v>0</v>
      </c>
      <c r="F185" s="139">
        <v>926</v>
      </c>
      <c r="G185" s="140" t="s">
        <v>1831</v>
      </c>
      <c r="H185" s="139">
        <v>1</v>
      </c>
      <c r="I185" s="140" t="s">
        <v>289</v>
      </c>
      <c r="J185" s="140" t="s">
        <v>52</v>
      </c>
      <c r="K185" s="139" t="s">
        <v>2640</v>
      </c>
      <c r="L185"/>
    </row>
    <row r="186" spans="1:12" ht="14.25">
      <c r="A186" s="139"/>
      <c r="B186" s="139"/>
      <c r="C186" s="139">
        <v>51</v>
      </c>
      <c r="D186" s="155">
        <v>0</v>
      </c>
      <c r="E186" s="155">
        <v>0</v>
      </c>
      <c r="F186" s="139">
        <v>920</v>
      </c>
      <c r="G186" s="140" t="s">
        <v>1830</v>
      </c>
      <c r="H186" s="139">
        <v>1</v>
      </c>
      <c r="I186" s="140" t="s">
        <v>289</v>
      </c>
      <c r="J186" s="140" t="s">
        <v>52</v>
      </c>
      <c r="K186" s="139" t="s">
        <v>2640</v>
      </c>
      <c r="L186"/>
    </row>
    <row r="187" spans="1:12" ht="14.25">
      <c r="A187" s="139"/>
      <c r="B187" s="139"/>
      <c r="C187" s="139">
        <v>52</v>
      </c>
      <c r="D187" s="155">
        <v>0</v>
      </c>
      <c r="E187" s="155">
        <v>0</v>
      </c>
      <c r="F187" s="139">
        <v>952</v>
      </c>
      <c r="G187" s="140" t="s">
        <v>1836</v>
      </c>
      <c r="H187" s="139">
        <v>1</v>
      </c>
      <c r="I187" s="140" t="s">
        <v>232</v>
      </c>
      <c r="J187" s="140" t="s">
        <v>43</v>
      </c>
      <c r="K187" s="139" t="s">
        <v>2640</v>
      </c>
      <c r="L187"/>
    </row>
    <row r="188" spans="1:12" ht="14.25">
      <c r="A188" s="139"/>
      <c r="B188" s="139"/>
      <c r="C188" s="139">
        <v>53</v>
      </c>
      <c r="D188" s="155">
        <v>0</v>
      </c>
      <c r="E188" s="155">
        <v>0</v>
      </c>
      <c r="F188" s="139">
        <v>949</v>
      </c>
      <c r="G188" s="140" t="s">
        <v>1834</v>
      </c>
      <c r="H188" s="139">
        <v>1</v>
      </c>
      <c r="I188" s="140" t="s">
        <v>232</v>
      </c>
      <c r="J188" s="140" t="s">
        <v>43</v>
      </c>
      <c r="K188" s="139" t="s">
        <v>2640</v>
      </c>
      <c r="L188"/>
    </row>
    <row r="189" spans="1:12" ht="14.25">
      <c r="A189" s="139"/>
      <c r="B189" s="139"/>
      <c r="C189" s="139">
        <v>54</v>
      </c>
      <c r="D189" s="155">
        <v>0</v>
      </c>
      <c r="E189" s="155">
        <v>0</v>
      </c>
      <c r="F189" s="139">
        <v>340</v>
      </c>
      <c r="G189" s="140" t="s">
        <v>1798</v>
      </c>
      <c r="H189" s="139">
        <v>1</v>
      </c>
      <c r="I189" s="140" t="s">
        <v>1159</v>
      </c>
      <c r="J189" s="140" t="s">
        <v>43</v>
      </c>
      <c r="K189" s="139" t="s">
        <v>2640</v>
      </c>
      <c r="L189"/>
    </row>
    <row r="190" spans="1:12" ht="14.25">
      <c r="A190" s="139"/>
      <c r="B190" s="145" t="s">
        <v>2642</v>
      </c>
      <c r="C190" s="145"/>
      <c r="D190" s="145"/>
      <c r="E190" s="145"/>
      <c r="F190" s="145"/>
      <c r="G190" s="145"/>
      <c r="H190" s="145"/>
      <c r="I190" s="145"/>
      <c r="J190" s="145"/>
      <c r="K190" s="145"/>
      <c r="L190"/>
    </row>
    <row r="191" spans="1:12" ht="14.25">
      <c r="A191" s="139">
        <v>9</v>
      </c>
      <c r="B191" s="139" t="s">
        <v>104</v>
      </c>
      <c r="C191" s="139">
        <v>1</v>
      </c>
      <c r="D191" s="155">
        <v>0</v>
      </c>
      <c r="E191" s="155">
        <v>0</v>
      </c>
      <c r="F191" s="139">
        <v>239</v>
      </c>
      <c r="G191" s="162" t="s">
        <v>1758</v>
      </c>
      <c r="H191" s="139">
        <v>20</v>
      </c>
      <c r="I191" s="162" t="s">
        <v>1318</v>
      </c>
      <c r="J191" s="162" t="s">
        <v>48</v>
      </c>
      <c r="K191" s="139" t="s">
        <v>2643</v>
      </c>
      <c r="L191"/>
    </row>
    <row r="192" spans="1:12" ht="14.25">
      <c r="A192" s="139"/>
      <c r="B192" s="139"/>
      <c r="C192" s="139">
        <v>2</v>
      </c>
      <c r="D192" s="155">
        <v>0</v>
      </c>
      <c r="E192" s="155">
        <v>0</v>
      </c>
      <c r="F192" s="139">
        <v>513</v>
      </c>
      <c r="G192" s="162" t="s">
        <v>1767</v>
      </c>
      <c r="H192" s="139">
        <v>19</v>
      </c>
      <c r="I192" s="162" t="s">
        <v>955</v>
      </c>
      <c r="J192" s="162" t="s">
        <v>48</v>
      </c>
      <c r="K192" s="139" t="s">
        <v>2643</v>
      </c>
      <c r="L192"/>
    </row>
    <row r="193" spans="1:12" ht="14.25">
      <c r="A193" s="139"/>
      <c r="B193" s="139"/>
      <c r="C193" s="139">
        <v>3</v>
      </c>
      <c r="D193" s="155">
        <v>0</v>
      </c>
      <c r="E193" s="155">
        <v>0</v>
      </c>
      <c r="F193" s="139">
        <v>486</v>
      </c>
      <c r="G193" s="140" t="s">
        <v>1765</v>
      </c>
      <c r="H193" s="139">
        <v>18</v>
      </c>
      <c r="I193" s="140" t="s">
        <v>1006</v>
      </c>
      <c r="J193" s="140" t="s">
        <v>58</v>
      </c>
      <c r="K193" s="139" t="s">
        <v>2643</v>
      </c>
      <c r="L193"/>
    </row>
    <row r="194" spans="1:12" ht="14.25">
      <c r="A194" s="139"/>
      <c r="B194" s="139"/>
      <c r="C194" s="139">
        <v>4</v>
      </c>
      <c r="D194" s="155">
        <v>0</v>
      </c>
      <c r="E194" s="155">
        <v>0</v>
      </c>
      <c r="F194" s="139">
        <v>274</v>
      </c>
      <c r="G194" s="140" t="s">
        <v>1762</v>
      </c>
      <c r="H194" s="139">
        <v>17</v>
      </c>
      <c r="I194" s="140" t="s">
        <v>1269</v>
      </c>
      <c r="J194" s="140" t="s">
        <v>43</v>
      </c>
      <c r="K194" s="139" t="s">
        <v>2643</v>
      </c>
      <c r="L194"/>
    </row>
    <row r="195" spans="1:12" ht="14.25">
      <c r="A195" s="139"/>
      <c r="B195" s="139"/>
      <c r="C195" s="139">
        <v>5</v>
      </c>
      <c r="D195" s="155">
        <v>0</v>
      </c>
      <c r="E195" s="155">
        <v>0</v>
      </c>
      <c r="F195" s="139">
        <v>765</v>
      </c>
      <c r="G195" s="140" t="s">
        <v>1777</v>
      </c>
      <c r="H195" s="139">
        <v>16</v>
      </c>
      <c r="I195" s="140" t="s">
        <v>579</v>
      </c>
      <c r="J195" s="140" t="s">
        <v>43</v>
      </c>
      <c r="K195" s="139" t="s">
        <v>2643</v>
      </c>
      <c r="L195"/>
    </row>
    <row r="196" spans="1:12" ht="14.25">
      <c r="A196" s="139"/>
      <c r="B196" s="139"/>
      <c r="C196" s="139">
        <v>6</v>
      </c>
      <c r="D196" s="155">
        <v>0</v>
      </c>
      <c r="E196" s="155">
        <v>0</v>
      </c>
      <c r="F196" s="139">
        <v>261</v>
      </c>
      <c r="G196" s="140" t="s">
        <v>1761</v>
      </c>
      <c r="H196" s="139">
        <v>15</v>
      </c>
      <c r="I196" s="140" t="s">
        <v>1290</v>
      </c>
      <c r="J196" s="140" t="s">
        <v>43</v>
      </c>
      <c r="K196" s="139" t="s">
        <v>2643</v>
      </c>
      <c r="L196"/>
    </row>
    <row r="197" spans="1:12" ht="14.25">
      <c r="A197" s="139"/>
      <c r="B197" s="139"/>
      <c r="C197" s="139">
        <v>7</v>
      </c>
      <c r="D197" s="155">
        <v>0</v>
      </c>
      <c r="E197" s="155">
        <v>0</v>
      </c>
      <c r="F197" s="139">
        <v>766</v>
      </c>
      <c r="G197" s="140" t="s">
        <v>1778</v>
      </c>
      <c r="H197" s="139">
        <v>14</v>
      </c>
      <c r="I197" s="140" t="s">
        <v>579</v>
      </c>
      <c r="J197" s="140" t="s">
        <v>43</v>
      </c>
      <c r="K197" s="139" t="s">
        <v>2643</v>
      </c>
      <c r="L197"/>
    </row>
    <row r="198" spans="1:12" ht="14.25">
      <c r="A198" s="139"/>
      <c r="B198" s="139"/>
      <c r="C198" s="139">
        <v>8</v>
      </c>
      <c r="D198" s="155">
        <v>0</v>
      </c>
      <c r="E198" s="155">
        <v>0</v>
      </c>
      <c r="F198" s="139">
        <v>948</v>
      </c>
      <c r="G198" s="140" t="s">
        <v>1783</v>
      </c>
      <c r="H198" s="139">
        <v>13</v>
      </c>
      <c r="I198" s="140" t="s">
        <v>232</v>
      </c>
      <c r="J198" s="140" t="s">
        <v>43</v>
      </c>
      <c r="K198" s="139" t="s">
        <v>2643</v>
      </c>
      <c r="L198"/>
    </row>
    <row r="199" spans="1:12" ht="14.25">
      <c r="A199" s="139"/>
      <c r="B199" s="139"/>
      <c r="C199" s="139">
        <v>9</v>
      </c>
      <c r="D199" s="155">
        <v>0</v>
      </c>
      <c r="E199" s="155">
        <v>0</v>
      </c>
      <c r="F199" s="139">
        <v>520</v>
      </c>
      <c r="G199" s="162" t="s">
        <v>1768</v>
      </c>
      <c r="H199" s="139">
        <v>12</v>
      </c>
      <c r="I199" s="162" t="s">
        <v>949</v>
      </c>
      <c r="J199" s="162" t="s">
        <v>48</v>
      </c>
      <c r="K199" s="139" t="s">
        <v>2643</v>
      </c>
      <c r="L199"/>
    </row>
    <row r="200" spans="1:12" ht="14.25">
      <c r="A200" s="139"/>
      <c r="B200" s="139"/>
      <c r="C200" s="139">
        <v>10</v>
      </c>
      <c r="D200" s="155">
        <v>0</v>
      </c>
      <c r="E200" s="155">
        <v>0</v>
      </c>
      <c r="F200" s="139">
        <v>832</v>
      </c>
      <c r="G200" s="140" t="s">
        <v>1780</v>
      </c>
      <c r="H200" s="139">
        <v>11</v>
      </c>
      <c r="I200" s="140" t="s">
        <v>438</v>
      </c>
      <c r="J200" s="140" t="s">
        <v>43</v>
      </c>
      <c r="K200" s="139" t="s">
        <v>2643</v>
      </c>
      <c r="L200"/>
    </row>
    <row r="201" spans="1:12" ht="14.25">
      <c r="A201" s="139"/>
      <c r="B201" s="139"/>
      <c r="C201" s="139">
        <v>11</v>
      </c>
      <c r="D201" s="155">
        <v>0</v>
      </c>
      <c r="E201" s="155">
        <v>0</v>
      </c>
      <c r="F201" s="139">
        <v>231</v>
      </c>
      <c r="G201" s="162" t="s">
        <v>1757</v>
      </c>
      <c r="H201" s="139">
        <v>10</v>
      </c>
      <c r="I201" s="162" t="s">
        <v>1318</v>
      </c>
      <c r="J201" s="162" t="s">
        <v>48</v>
      </c>
      <c r="K201" s="139" t="s">
        <v>2643</v>
      </c>
      <c r="L201"/>
    </row>
    <row r="202" spans="1:12" ht="14.25">
      <c r="A202" s="139"/>
      <c r="B202" s="139"/>
      <c r="C202" s="139">
        <v>12</v>
      </c>
      <c r="D202" s="155">
        <v>0</v>
      </c>
      <c r="E202" s="155">
        <v>0</v>
      </c>
      <c r="F202" s="139">
        <v>17</v>
      </c>
      <c r="G202" s="140" t="s">
        <v>1751</v>
      </c>
      <c r="H202" s="139">
        <v>9</v>
      </c>
      <c r="I202" s="140" t="s">
        <v>1548</v>
      </c>
      <c r="J202" s="140" t="s">
        <v>43</v>
      </c>
      <c r="K202" s="139" t="s">
        <v>2643</v>
      </c>
      <c r="L202"/>
    </row>
    <row r="203" spans="1:12" ht="14.25">
      <c r="A203" s="139"/>
      <c r="B203" s="139"/>
      <c r="C203" s="139">
        <v>13</v>
      </c>
      <c r="D203" s="155">
        <v>0</v>
      </c>
      <c r="E203" s="155">
        <v>0</v>
      </c>
      <c r="F203" s="139">
        <v>849</v>
      </c>
      <c r="G203" s="140" t="s">
        <v>1782</v>
      </c>
      <c r="H203" s="139">
        <v>8</v>
      </c>
      <c r="I203" s="140" t="s">
        <v>438</v>
      </c>
      <c r="J203" s="140" t="s">
        <v>43</v>
      </c>
      <c r="K203" s="139" t="s">
        <v>2643</v>
      </c>
      <c r="L203"/>
    </row>
    <row r="204" spans="1:12" ht="14.25">
      <c r="A204" s="139"/>
      <c r="B204" s="139"/>
      <c r="C204" s="139">
        <v>14</v>
      </c>
      <c r="D204" s="155">
        <v>0</v>
      </c>
      <c r="E204" s="155">
        <v>0</v>
      </c>
      <c r="F204" s="139">
        <v>102</v>
      </c>
      <c r="G204" s="140" t="s">
        <v>1756</v>
      </c>
      <c r="H204" s="139">
        <v>7</v>
      </c>
      <c r="I204" s="140" t="s">
        <v>1476</v>
      </c>
      <c r="J204" s="140" t="s">
        <v>52</v>
      </c>
      <c r="K204" s="139" t="s">
        <v>2643</v>
      </c>
      <c r="L204"/>
    </row>
    <row r="205" spans="1:12" ht="14.25">
      <c r="A205" s="139"/>
      <c r="B205" s="139"/>
      <c r="C205" s="139">
        <v>15</v>
      </c>
      <c r="D205" s="155">
        <v>0</v>
      </c>
      <c r="E205" s="155">
        <v>0</v>
      </c>
      <c r="F205" s="139">
        <v>339</v>
      </c>
      <c r="G205" s="140" t="s">
        <v>1763</v>
      </c>
      <c r="H205" s="139">
        <v>6</v>
      </c>
      <c r="I205" s="140" t="s">
        <v>1159</v>
      </c>
      <c r="J205" s="140" t="s">
        <v>43</v>
      </c>
      <c r="K205" s="139" t="s">
        <v>2643</v>
      </c>
      <c r="L205"/>
    </row>
    <row r="206" spans="1:12" ht="14.25">
      <c r="A206" s="139"/>
      <c r="B206" s="139"/>
      <c r="C206" s="139">
        <v>16</v>
      </c>
      <c r="D206" s="155">
        <v>0</v>
      </c>
      <c r="E206" s="155">
        <v>0</v>
      </c>
      <c r="F206" s="139">
        <v>534</v>
      </c>
      <c r="G206" s="140" t="s">
        <v>1770</v>
      </c>
      <c r="H206" s="139">
        <v>5</v>
      </c>
      <c r="I206" s="140" t="s">
        <v>921</v>
      </c>
      <c r="J206" s="140" t="s">
        <v>43</v>
      </c>
      <c r="K206" s="139" t="s">
        <v>2643</v>
      </c>
      <c r="L206"/>
    </row>
    <row r="207" spans="1:12" ht="14.25">
      <c r="A207" s="139"/>
      <c r="B207" s="139"/>
      <c r="C207" s="139">
        <v>17</v>
      </c>
      <c r="D207" s="155">
        <v>0</v>
      </c>
      <c r="E207" s="155">
        <v>0</v>
      </c>
      <c r="F207" s="139">
        <v>730</v>
      </c>
      <c r="G207" s="140" t="s">
        <v>1776</v>
      </c>
      <c r="H207" s="139">
        <v>4</v>
      </c>
      <c r="I207" s="140" t="s">
        <v>652</v>
      </c>
      <c r="J207" s="140" t="s">
        <v>43</v>
      </c>
      <c r="K207" s="139" t="s">
        <v>2643</v>
      </c>
      <c r="L207"/>
    </row>
    <row r="208" spans="1:12" ht="14.25">
      <c r="A208" s="139"/>
      <c r="B208" s="139"/>
      <c r="C208" s="139">
        <v>18</v>
      </c>
      <c r="D208" s="155">
        <v>0</v>
      </c>
      <c r="E208" s="155">
        <v>0</v>
      </c>
      <c r="F208" s="139">
        <v>811</v>
      </c>
      <c r="G208" s="140" t="s">
        <v>1779</v>
      </c>
      <c r="H208" s="139">
        <v>3</v>
      </c>
      <c r="I208" s="140" t="s">
        <v>438</v>
      </c>
      <c r="J208" s="140" t="s">
        <v>43</v>
      </c>
      <c r="K208" s="139" t="s">
        <v>2643</v>
      </c>
      <c r="L208"/>
    </row>
    <row r="209" spans="1:12" ht="14.25">
      <c r="A209" s="139"/>
      <c r="B209" s="139"/>
      <c r="C209" s="139">
        <v>19</v>
      </c>
      <c r="D209" s="155">
        <v>0</v>
      </c>
      <c r="E209" s="155">
        <v>0</v>
      </c>
      <c r="F209" s="139">
        <v>101</v>
      </c>
      <c r="G209" s="140" t="s">
        <v>1755</v>
      </c>
      <c r="H209" s="139">
        <v>2</v>
      </c>
      <c r="I209" s="140" t="s">
        <v>1476</v>
      </c>
      <c r="J209" s="140" t="s">
        <v>52</v>
      </c>
      <c r="K209" s="139" t="s">
        <v>2643</v>
      </c>
      <c r="L209"/>
    </row>
    <row r="210" spans="1:12" ht="14.25">
      <c r="A210" s="139"/>
      <c r="B210" s="139"/>
      <c r="C210" s="139">
        <v>20</v>
      </c>
      <c r="D210" s="155">
        <v>0</v>
      </c>
      <c r="E210" s="155">
        <v>0</v>
      </c>
      <c r="F210" s="139">
        <v>579</v>
      </c>
      <c r="G210" s="140" t="s">
        <v>1775</v>
      </c>
      <c r="H210" s="139">
        <v>1</v>
      </c>
      <c r="I210" s="140" t="s">
        <v>857</v>
      </c>
      <c r="J210" s="140" t="s">
        <v>43</v>
      </c>
      <c r="K210" s="139" t="s">
        <v>2643</v>
      </c>
      <c r="L210"/>
    </row>
    <row r="211" spans="1:12" ht="14.25">
      <c r="A211" s="139"/>
      <c r="B211" s="139"/>
      <c r="C211" s="139">
        <v>21</v>
      </c>
      <c r="D211" s="155">
        <v>0</v>
      </c>
      <c r="E211" s="155">
        <v>0</v>
      </c>
      <c r="F211" s="139">
        <v>540</v>
      </c>
      <c r="G211" s="140" t="s">
        <v>1772</v>
      </c>
      <c r="H211" s="139">
        <v>1</v>
      </c>
      <c r="I211" s="140" t="s">
        <v>921</v>
      </c>
      <c r="J211" s="140" t="s">
        <v>43</v>
      </c>
      <c r="K211" s="139" t="s">
        <v>2643</v>
      </c>
      <c r="L211"/>
    </row>
    <row r="212" spans="1:12" ht="14.25">
      <c r="A212" s="139"/>
      <c r="B212" s="139"/>
      <c r="C212" s="139">
        <v>22</v>
      </c>
      <c r="D212" s="155">
        <v>0</v>
      </c>
      <c r="E212" s="155">
        <v>0</v>
      </c>
      <c r="F212" s="139">
        <v>846</v>
      </c>
      <c r="G212" s="140" t="s">
        <v>1781</v>
      </c>
      <c r="H212" s="139">
        <v>1</v>
      </c>
      <c r="I212" s="140" t="s">
        <v>438</v>
      </c>
      <c r="J212" s="140" t="s">
        <v>43</v>
      </c>
      <c r="K212" s="139" t="s">
        <v>2643</v>
      </c>
      <c r="L212"/>
    </row>
    <row r="213" spans="1:12" ht="14.25">
      <c r="A213" s="139"/>
      <c r="B213" s="139"/>
      <c r="C213" s="139">
        <v>23</v>
      </c>
      <c r="D213" s="155">
        <v>0</v>
      </c>
      <c r="E213" s="155">
        <v>0</v>
      </c>
      <c r="F213" s="139">
        <v>59</v>
      </c>
      <c r="G213" s="140" t="s">
        <v>1753</v>
      </c>
      <c r="H213" s="139">
        <v>1</v>
      </c>
      <c r="I213" s="140" t="s">
        <v>1476</v>
      </c>
      <c r="J213" s="140" t="s">
        <v>52</v>
      </c>
      <c r="K213" s="139" t="s">
        <v>2643</v>
      </c>
      <c r="L213"/>
    </row>
    <row r="214" spans="1:12" ht="14.25">
      <c r="A214" s="139"/>
      <c r="B214" s="139"/>
      <c r="C214" s="139">
        <v>24</v>
      </c>
      <c r="D214" s="155">
        <v>0</v>
      </c>
      <c r="E214" s="155">
        <v>0</v>
      </c>
      <c r="F214" s="139">
        <v>247</v>
      </c>
      <c r="G214" s="140" t="s">
        <v>1760</v>
      </c>
      <c r="H214" s="139">
        <v>1</v>
      </c>
      <c r="I214" s="140" t="s">
        <v>1290</v>
      </c>
      <c r="J214" s="140" t="s">
        <v>43</v>
      </c>
      <c r="K214" s="139" t="s">
        <v>2643</v>
      </c>
      <c r="L214"/>
    </row>
    <row r="215" spans="1:12" ht="14.25">
      <c r="A215" s="139"/>
      <c r="B215" s="139"/>
      <c r="C215" s="139">
        <v>25</v>
      </c>
      <c r="D215" s="155">
        <v>0</v>
      </c>
      <c r="E215" s="155">
        <v>0</v>
      </c>
      <c r="F215" s="139">
        <v>243</v>
      </c>
      <c r="G215" s="140" t="s">
        <v>1759</v>
      </c>
      <c r="H215" s="139">
        <v>1</v>
      </c>
      <c r="I215" s="140" t="s">
        <v>1290</v>
      </c>
      <c r="J215" s="140" t="s">
        <v>43</v>
      </c>
      <c r="K215" s="139" t="s">
        <v>2643</v>
      </c>
      <c r="L215"/>
    </row>
    <row r="216" spans="1:12" ht="14.25">
      <c r="A216" s="139"/>
      <c r="B216" s="145" t="s">
        <v>2644</v>
      </c>
      <c r="C216" s="145"/>
      <c r="D216" s="145"/>
      <c r="E216" s="145"/>
      <c r="F216" s="145"/>
      <c r="G216" s="145"/>
      <c r="H216" s="145"/>
      <c r="I216" s="145"/>
      <c r="J216" s="145"/>
      <c r="K216" s="145"/>
      <c r="L216"/>
    </row>
    <row r="217" spans="1:12" ht="14.25">
      <c r="A217" s="139">
        <v>10</v>
      </c>
      <c r="B217" s="139" t="s">
        <v>105</v>
      </c>
      <c r="C217" s="139">
        <v>1</v>
      </c>
      <c r="D217" s="155">
        <v>0</v>
      </c>
      <c r="E217" s="155">
        <v>0</v>
      </c>
      <c r="F217" s="139">
        <v>627</v>
      </c>
      <c r="G217" s="140" t="s">
        <v>1742</v>
      </c>
      <c r="H217" s="139">
        <v>20</v>
      </c>
      <c r="I217" s="140" t="s">
        <v>814</v>
      </c>
      <c r="J217" s="140" t="s">
        <v>58</v>
      </c>
      <c r="K217" s="139" t="s">
        <v>2645</v>
      </c>
      <c r="L217"/>
    </row>
    <row r="218" spans="1:12" ht="14.25">
      <c r="A218" s="139"/>
      <c r="B218" s="139"/>
      <c r="C218" s="139">
        <v>2</v>
      </c>
      <c r="D218" s="155">
        <v>0</v>
      </c>
      <c r="E218" s="155">
        <v>0</v>
      </c>
      <c r="F218" s="139">
        <v>844</v>
      </c>
      <c r="G218" s="140" t="s">
        <v>1746</v>
      </c>
      <c r="H218" s="139">
        <v>19</v>
      </c>
      <c r="I218" s="140" t="s">
        <v>438</v>
      </c>
      <c r="J218" s="140" t="s">
        <v>43</v>
      </c>
      <c r="K218" s="139" t="s">
        <v>2645</v>
      </c>
      <c r="L218"/>
    </row>
    <row r="219" spans="1:12" ht="14.25">
      <c r="A219" s="139"/>
      <c r="B219" s="139"/>
      <c r="C219" s="139">
        <v>3</v>
      </c>
      <c r="D219" s="155">
        <v>0</v>
      </c>
      <c r="E219" s="155">
        <v>0</v>
      </c>
      <c r="F219" s="139">
        <v>860</v>
      </c>
      <c r="G219" s="140" t="s">
        <v>1747</v>
      </c>
      <c r="H219" s="139">
        <v>18</v>
      </c>
      <c r="I219" s="140" t="s">
        <v>35</v>
      </c>
      <c r="J219" s="140" t="s">
        <v>43</v>
      </c>
      <c r="K219" s="139" t="s">
        <v>2645</v>
      </c>
      <c r="L219"/>
    </row>
    <row r="220" spans="1:12" ht="14.25">
      <c r="A220" s="139"/>
      <c r="B220" s="139"/>
      <c r="C220" s="139">
        <v>4</v>
      </c>
      <c r="D220" s="155">
        <v>0</v>
      </c>
      <c r="E220" s="155">
        <v>0</v>
      </c>
      <c r="F220" s="139">
        <v>875</v>
      </c>
      <c r="G220" s="140" t="s">
        <v>1748</v>
      </c>
      <c r="H220" s="139">
        <v>17</v>
      </c>
      <c r="I220" s="140" t="s">
        <v>35</v>
      </c>
      <c r="J220" s="140" t="s">
        <v>43</v>
      </c>
      <c r="K220" s="139" t="s">
        <v>2645</v>
      </c>
      <c r="L220"/>
    </row>
    <row r="221" spans="1:12" ht="14.25">
      <c r="A221" s="139"/>
      <c r="B221" s="139"/>
      <c r="C221" s="139">
        <v>5</v>
      </c>
      <c r="D221" s="155">
        <v>0</v>
      </c>
      <c r="E221" s="155">
        <v>0</v>
      </c>
      <c r="F221" s="139">
        <v>606</v>
      </c>
      <c r="G221" s="140" t="s">
        <v>1741</v>
      </c>
      <c r="H221" s="139">
        <v>16</v>
      </c>
      <c r="I221" s="140" t="s">
        <v>820</v>
      </c>
      <c r="J221" s="140" t="s">
        <v>43</v>
      </c>
      <c r="K221" s="139" t="s">
        <v>2645</v>
      </c>
      <c r="L221"/>
    </row>
    <row r="222" spans="1:12" ht="14.25">
      <c r="A222" s="139"/>
      <c r="B222" s="139"/>
      <c r="C222" s="139">
        <v>6</v>
      </c>
      <c r="D222" s="155">
        <v>0</v>
      </c>
      <c r="E222" s="155">
        <v>0</v>
      </c>
      <c r="F222" s="139">
        <v>466</v>
      </c>
      <c r="G222" s="140" t="s">
        <v>1739</v>
      </c>
      <c r="H222" s="139">
        <v>15</v>
      </c>
      <c r="I222" s="140" t="s">
        <v>1030</v>
      </c>
      <c r="J222" s="140" t="s">
        <v>43</v>
      </c>
      <c r="K222" s="139" t="s">
        <v>2645</v>
      </c>
      <c r="L222"/>
    </row>
    <row r="223" spans="1:12" ht="14.25">
      <c r="A223" s="139"/>
      <c r="B223" s="139"/>
      <c r="C223" s="139">
        <v>7</v>
      </c>
      <c r="D223" s="155">
        <v>0</v>
      </c>
      <c r="E223" s="155">
        <v>0</v>
      </c>
      <c r="F223" s="139">
        <v>441</v>
      </c>
      <c r="G223" s="140" t="s">
        <v>1737</v>
      </c>
      <c r="H223" s="139">
        <v>14</v>
      </c>
      <c r="I223" s="140" t="s">
        <v>1060</v>
      </c>
      <c r="J223" s="140" t="s">
        <v>43</v>
      </c>
      <c r="K223" s="139" t="s">
        <v>2645</v>
      </c>
      <c r="L223"/>
    </row>
    <row r="224" spans="1:12" ht="14.25">
      <c r="A224" s="139"/>
      <c r="B224" s="139"/>
      <c r="C224" s="139">
        <v>8</v>
      </c>
      <c r="D224" s="155">
        <v>0</v>
      </c>
      <c r="E224" s="155">
        <v>0</v>
      </c>
      <c r="F224" s="139">
        <v>924</v>
      </c>
      <c r="G224" s="140" t="s">
        <v>1749</v>
      </c>
      <c r="H224" s="139">
        <v>13</v>
      </c>
      <c r="I224" s="140" t="s">
        <v>289</v>
      </c>
      <c r="J224" s="140" t="s">
        <v>52</v>
      </c>
      <c r="K224" s="139" t="s">
        <v>2645</v>
      </c>
      <c r="L224"/>
    </row>
    <row r="225" spans="1:12" ht="14.25">
      <c r="A225" s="139"/>
      <c r="B225" s="139"/>
      <c r="C225" s="139">
        <v>9</v>
      </c>
      <c r="D225" s="155">
        <v>0</v>
      </c>
      <c r="E225" s="155">
        <v>0</v>
      </c>
      <c r="F225" s="139">
        <v>396</v>
      </c>
      <c r="G225" s="140" t="s">
        <v>1734</v>
      </c>
      <c r="H225" s="139">
        <v>12</v>
      </c>
      <c r="I225" s="140" t="s">
        <v>1098</v>
      </c>
      <c r="J225" s="140" t="s">
        <v>43</v>
      </c>
      <c r="K225" s="139" t="s">
        <v>2645</v>
      </c>
      <c r="L225"/>
    </row>
    <row r="226" spans="1:12" ht="14.25">
      <c r="A226" s="139"/>
      <c r="B226" s="139"/>
      <c r="C226" s="139">
        <v>10</v>
      </c>
      <c r="D226" s="155">
        <v>0</v>
      </c>
      <c r="E226" s="155">
        <v>0</v>
      </c>
      <c r="F226" s="139">
        <v>25</v>
      </c>
      <c r="G226" s="140" t="s">
        <v>1732</v>
      </c>
      <c r="H226" s="139">
        <v>11</v>
      </c>
      <c r="I226" s="140" t="s">
        <v>1548</v>
      </c>
      <c r="J226" s="140" t="s">
        <v>43</v>
      </c>
      <c r="K226" s="139" t="s">
        <v>2645</v>
      </c>
      <c r="L226"/>
    </row>
    <row r="227" spans="1:12" ht="14.25">
      <c r="A227" s="139"/>
      <c r="B227" s="139"/>
      <c r="C227" s="139">
        <v>11</v>
      </c>
      <c r="D227" s="155">
        <v>0</v>
      </c>
      <c r="E227" s="155">
        <v>0</v>
      </c>
      <c r="F227" s="139">
        <v>585</v>
      </c>
      <c r="G227" s="140" t="s">
        <v>1740</v>
      </c>
      <c r="H227" s="139">
        <v>10</v>
      </c>
      <c r="I227" s="140" t="s">
        <v>857</v>
      </c>
      <c r="J227" s="140" t="s">
        <v>43</v>
      </c>
      <c r="K227" s="139" t="s">
        <v>2645</v>
      </c>
      <c r="L227"/>
    </row>
    <row r="228" spans="1:12" ht="14.25">
      <c r="A228" s="139"/>
      <c r="B228" s="139"/>
      <c r="C228" s="139">
        <v>12</v>
      </c>
      <c r="D228" s="155">
        <v>0</v>
      </c>
      <c r="E228" s="155">
        <v>0</v>
      </c>
      <c r="F228" s="139">
        <v>925</v>
      </c>
      <c r="G228" s="140" t="s">
        <v>1750</v>
      </c>
      <c r="H228" s="139">
        <v>9</v>
      </c>
      <c r="I228" s="140" t="s">
        <v>289</v>
      </c>
      <c r="J228" s="140" t="s">
        <v>52</v>
      </c>
      <c r="K228" s="139" t="s">
        <v>2645</v>
      </c>
      <c r="L228"/>
    </row>
    <row r="229" spans="1:12" ht="14.25">
      <c r="A229" s="139"/>
      <c r="B229" s="139"/>
      <c r="C229" s="139">
        <v>13</v>
      </c>
      <c r="D229" s="155">
        <v>0</v>
      </c>
      <c r="E229" s="155">
        <v>0</v>
      </c>
      <c r="F229" s="139">
        <v>417</v>
      </c>
      <c r="G229" s="140" t="s">
        <v>1735</v>
      </c>
      <c r="H229" s="139">
        <v>8</v>
      </c>
      <c r="I229" s="140" t="s">
        <v>1098</v>
      </c>
      <c r="J229" s="140" t="s">
        <v>43</v>
      </c>
      <c r="K229" s="139" t="s">
        <v>2645</v>
      </c>
      <c r="L229"/>
    </row>
    <row r="230" spans="1:12" ht="14.25">
      <c r="A230" s="139"/>
      <c r="B230" s="139"/>
      <c r="C230" s="139">
        <v>14</v>
      </c>
      <c r="D230" s="155">
        <v>0</v>
      </c>
      <c r="E230" s="155">
        <v>0</v>
      </c>
      <c r="F230" s="139">
        <v>788</v>
      </c>
      <c r="G230" s="140" t="s">
        <v>1745</v>
      </c>
      <c r="H230" s="139">
        <v>7</v>
      </c>
      <c r="I230" s="140" t="s">
        <v>545</v>
      </c>
      <c r="J230" s="140" t="s">
        <v>43</v>
      </c>
      <c r="K230" s="139" t="s">
        <v>2645</v>
      </c>
      <c r="L230"/>
    </row>
    <row r="231" spans="1:12" ht="14.25">
      <c r="A231" s="139"/>
      <c r="B231" s="139"/>
      <c r="C231" s="139">
        <v>15</v>
      </c>
      <c r="D231" s="155">
        <v>0</v>
      </c>
      <c r="E231" s="155">
        <v>0</v>
      </c>
      <c r="F231" s="139">
        <v>464</v>
      </c>
      <c r="G231" s="140" t="s">
        <v>1738</v>
      </c>
      <c r="H231" s="139">
        <v>6</v>
      </c>
      <c r="I231" s="140" t="s">
        <v>1030</v>
      </c>
      <c r="J231" s="140" t="s">
        <v>43</v>
      </c>
      <c r="K231" s="139" t="s">
        <v>2645</v>
      </c>
      <c r="L231"/>
    </row>
    <row r="232" spans="1:12" ht="14.25">
      <c r="A232" s="139"/>
      <c r="B232" s="139"/>
      <c r="C232" s="139">
        <v>16</v>
      </c>
      <c r="D232" s="155">
        <v>0</v>
      </c>
      <c r="E232" s="155">
        <v>0</v>
      </c>
      <c r="F232" s="139">
        <v>435</v>
      </c>
      <c r="G232" s="140" t="s">
        <v>1736</v>
      </c>
      <c r="H232" s="139">
        <v>5</v>
      </c>
      <c r="I232" s="140" t="s">
        <v>1060</v>
      </c>
      <c r="J232" s="140" t="s">
        <v>43</v>
      </c>
      <c r="K232" s="139" t="s">
        <v>2645</v>
      </c>
      <c r="L232"/>
    </row>
    <row r="233" spans="1:12" ht="14.25">
      <c r="A233" s="139"/>
      <c r="B233" s="139"/>
      <c r="C233" s="139">
        <v>17</v>
      </c>
      <c r="D233" s="155">
        <v>0</v>
      </c>
      <c r="E233" s="155">
        <v>0</v>
      </c>
      <c r="F233" s="139">
        <v>786</v>
      </c>
      <c r="G233" s="140" t="s">
        <v>1744</v>
      </c>
      <c r="H233" s="139">
        <v>4</v>
      </c>
      <c r="I233" s="140" t="s">
        <v>545</v>
      </c>
      <c r="J233" s="140" t="s">
        <v>43</v>
      </c>
      <c r="K233" s="139" t="s">
        <v>2645</v>
      </c>
      <c r="L233"/>
    </row>
    <row r="234" spans="1:12" ht="14.25">
      <c r="A234" s="139"/>
      <c r="B234" s="139"/>
      <c r="C234" s="139">
        <v>18</v>
      </c>
      <c r="D234" s="155">
        <v>0</v>
      </c>
      <c r="E234" s="155">
        <v>0</v>
      </c>
      <c r="F234" s="139">
        <v>160</v>
      </c>
      <c r="G234" s="162" t="s">
        <v>1733</v>
      </c>
      <c r="H234" s="139">
        <v>3</v>
      </c>
      <c r="I234" s="162" t="s">
        <v>1398</v>
      </c>
      <c r="J234" s="162" t="s">
        <v>48</v>
      </c>
      <c r="K234" s="139" t="s">
        <v>2645</v>
      </c>
      <c r="L234"/>
    </row>
    <row r="235" spans="1:12" ht="14.25">
      <c r="A235" s="139"/>
      <c r="B235" s="145" t="s">
        <v>2646</v>
      </c>
      <c r="C235" s="145"/>
      <c r="D235" s="145"/>
      <c r="E235" s="145"/>
      <c r="F235" s="145"/>
      <c r="G235" s="145"/>
      <c r="H235" s="145"/>
      <c r="I235" s="145"/>
      <c r="J235" s="145"/>
      <c r="K235" s="145"/>
      <c r="L235"/>
    </row>
    <row r="236" spans="1:12" ht="14.25">
      <c r="A236" s="139">
        <v>11</v>
      </c>
      <c r="B236" s="139" t="s">
        <v>106</v>
      </c>
      <c r="C236" s="139">
        <v>1</v>
      </c>
      <c r="D236" s="155">
        <v>0</v>
      </c>
      <c r="E236" s="155">
        <v>0</v>
      </c>
      <c r="F236" s="139">
        <v>98</v>
      </c>
      <c r="G236" s="140" t="s">
        <v>1719</v>
      </c>
      <c r="H236" s="139">
        <v>20</v>
      </c>
      <c r="I236" s="140" t="s">
        <v>1476</v>
      </c>
      <c r="J236" s="140" t="s">
        <v>52</v>
      </c>
      <c r="K236" s="139" t="s">
        <v>2647</v>
      </c>
      <c r="L236"/>
    </row>
    <row r="237" spans="1:12" ht="14.25">
      <c r="A237" s="139"/>
      <c r="B237" s="139"/>
      <c r="C237" s="139">
        <v>2</v>
      </c>
      <c r="D237" s="155">
        <v>0</v>
      </c>
      <c r="E237" s="155">
        <v>0</v>
      </c>
      <c r="F237" s="139">
        <v>12</v>
      </c>
      <c r="G237" s="140" t="s">
        <v>1716</v>
      </c>
      <c r="H237" s="139">
        <v>19</v>
      </c>
      <c r="I237" s="140" t="s">
        <v>1548</v>
      </c>
      <c r="J237" s="140" t="s">
        <v>43</v>
      </c>
      <c r="K237" s="139" t="s">
        <v>2647</v>
      </c>
      <c r="L237"/>
    </row>
    <row r="238" spans="1:12" ht="14.25">
      <c r="A238" s="139"/>
      <c r="B238" s="139"/>
      <c r="C238" s="139">
        <v>3</v>
      </c>
      <c r="D238" s="155">
        <v>0</v>
      </c>
      <c r="E238" s="155">
        <v>0</v>
      </c>
      <c r="F238" s="139">
        <v>164</v>
      </c>
      <c r="G238" s="162" t="s">
        <v>1723</v>
      </c>
      <c r="H238" s="139">
        <v>18</v>
      </c>
      <c r="I238" s="162" t="s">
        <v>1398</v>
      </c>
      <c r="J238" s="162" t="s">
        <v>48</v>
      </c>
      <c r="K238" s="139" t="s">
        <v>2647</v>
      </c>
      <c r="L238"/>
    </row>
    <row r="239" spans="1:12" ht="14.25">
      <c r="A239" s="139"/>
      <c r="B239" s="139"/>
      <c r="C239" s="139">
        <v>4</v>
      </c>
      <c r="D239" s="155">
        <v>0</v>
      </c>
      <c r="E239" s="155">
        <v>0</v>
      </c>
      <c r="F239" s="139">
        <v>467</v>
      </c>
      <c r="G239" s="140" t="s">
        <v>1729</v>
      </c>
      <c r="H239" s="139">
        <v>17</v>
      </c>
      <c r="I239" s="140" t="s">
        <v>1030</v>
      </c>
      <c r="J239" s="140" t="s">
        <v>43</v>
      </c>
      <c r="K239" s="139" t="s">
        <v>2647</v>
      </c>
      <c r="L239"/>
    </row>
    <row r="240" spans="1:12" ht="14.25">
      <c r="A240" s="139"/>
      <c r="B240" s="139"/>
      <c r="C240" s="139">
        <v>5</v>
      </c>
      <c r="D240" s="155">
        <v>0</v>
      </c>
      <c r="E240" s="155">
        <v>0</v>
      </c>
      <c r="F240" s="139">
        <v>628</v>
      </c>
      <c r="G240" s="140" t="s">
        <v>1730</v>
      </c>
      <c r="H240" s="139">
        <v>16</v>
      </c>
      <c r="I240" s="140" t="s">
        <v>814</v>
      </c>
      <c r="J240" s="140" t="s">
        <v>58</v>
      </c>
      <c r="K240" s="139" t="s">
        <v>2647</v>
      </c>
      <c r="L240"/>
    </row>
    <row r="241" spans="1:12" ht="14.25">
      <c r="A241" s="139"/>
      <c r="B241" s="139"/>
      <c r="C241" s="139">
        <v>6</v>
      </c>
      <c r="D241" s="155">
        <v>0</v>
      </c>
      <c r="E241" s="155">
        <v>0</v>
      </c>
      <c r="F241" s="139">
        <v>110</v>
      </c>
      <c r="G241" s="140" t="s">
        <v>1720</v>
      </c>
      <c r="H241" s="139">
        <v>15</v>
      </c>
      <c r="I241" s="140" t="s">
        <v>1476</v>
      </c>
      <c r="J241" s="140" t="s">
        <v>52</v>
      </c>
      <c r="K241" s="139" t="s">
        <v>2647</v>
      </c>
      <c r="L241"/>
    </row>
    <row r="242" spans="1:12" ht="14.25">
      <c r="A242" s="139"/>
      <c r="B242" s="139"/>
      <c r="C242" s="139">
        <v>7</v>
      </c>
      <c r="D242" s="155">
        <v>0</v>
      </c>
      <c r="E242" s="155">
        <v>0</v>
      </c>
      <c r="F242" s="139">
        <v>6</v>
      </c>
      <c r="G242" s="140" t="s">
        <v>1715</v>
      </c>
      <c r="H242" s="139">
        <v>14</v>
      </c>
      <c r="I242" s="140" t="s">
        <v>1548</v>
      </c>
      <c r="J242" s="140" t="s">
        <v>43</v>
      </c>
      <c r="K242" s="139" t="s">
        <v>2647</v>
      </c>
      <c r="L242"/>
    </row>
    <row r="243" spans="1:12" ht="14.25">
      <c r="A243" s="139"/>
      <c r="B243" s="139"/>
      <c r="C243" s="139">
        <v>8</v>
      </c>
      <c r="D243" s="155">
        <v>0</v>
      </c>
      <c r="E243" s="155">
        <v>0</v>
      </c>
      <c r="F243" s="139">
        <v>91</v>
      </c>
      <c r="G243" s="140" t="s">
        <v>1718</v>
      </c>
      <c r="H243" s="139">
        <v>13</v>
      </c>
      <c r="I243" s="140" t="s">
        <v>1476</v>
      </c>
      <c r="J243" s="140" t="s">
        <v>52</v>
      </c>
      <c r="K243" s="139" t="s">
        <v>2647</v>
      </c>
      <c r="L243"/>
    </row>
    <row r="244" spans="1:12" ht="14.25">
      <c r="A244" s="139"/>
      <c r="B244" s="139"/>
      <c r="C244" s="139">
        <v>9</v>
      </c>
      <c r="D244" s="155">
        <v>0</v>
      </c>
      <c r="E244" s="155">
        <v>0</v>
      </c>
      <c r="F244" s="139">
        <v>244</v>
      </c>
      <c r="G244" s="140" t="s">
        <v>1724</v>
      </c>
      <c r="H244" s="139">
        <v>12</v>
      </c>
      <c r="I244" s="140" t="s">
        <v>1290</v>
      </c>
      <c r="J244" s="140" t="s">
        <v>43</v>
      </c>
      <c r="K244" s="139" t="s">
        <v>2647</v>
      </c>
      <c r="L244"/>
    </row>
    <row r="245" spans="1:12" ht="14.25">
      <c r="A245" s="139"/>
      <c r="B245" s="139"/>
      <c r="C245" s="139">
        <v>10</v>
      </c>
      <c r="D245" s="155">
        <v>0</v>
      </c>
      <c r="E245" s="155">
        <v>0</v>
      </c>
      <c r="F245" s="139">
        <v>260</v>
      </c>
      <c r="G245" s="140" t="s">
        <v>1726</v>
      </c>
      <c r="H245" s="139">
        <v>11</v>
      </c>
      <c r="I245" s="140" t="s">
        <v>1290</v>
      </c>
      <c r="J245" s="140" t="s">
        <v>43</v>
      </c>
      <c r="K245" s="139" t="s">
        <v>2647</v>
      </c>
      <c r="L245"/>
    </row>
    <row r="246" spans="1:12" ht="14.25">
      <c r="A246" s="139"/>
      <c r="B246" s="139"/>
      <c r="C246" s="139">
        <v>11</v>
      </c>
      <c r="D246" s="155">
        <v>0</v>
      </c>
      <c r="E246" s="155">
        <v>0</v>
      </c>
      <c r="F246" s="139">
        <v>21</v>
      </c>
      <c r="G246" s="140" t="s">
        <v>1717</v>
      </c>
      <c r="H246" s="139">
        <v>10</v>
      </c>
      <c r="I246" s="140" t="s">
        <v>1548</v>
      </c>
      <c r="J246" s="140" t="s">
        <v>43</v>
      </c>
      <c r="K246" s="139" t="s">
        <v>2647</v>
      </c>
      <c r="L246"/>
    </row>
    <row r="247" spans="1:12" ht="14.25">
      <c r="A247" s="139"/>
      <c r="B247" s="139"/>
      <c r="C247" s="139">
        <v>12</v>
      </c>
      <c r="D247" s="155">
        <v>0</v>
      </c>
      <c r="E247" s="155">
        <v>0</v>
      </c>
      <c r="F247" s="139">
        <v>249</v>
      </c>
      <c r="G247" s="140" t="s">
        <v>1725</v>
      </c>
      <c r="H247" s="139">
        <v>9</v>
      </c>
      <c r="I247" s="140" t="s">
        <v>1290</v>
      </c>
      <c r="J247" s="140" t="s">
        <v>43</v>
      </c>
      <c r="K247" s="139" t="s">
        <v>2647</v>
      </c>
      <c r="L247"/>
    </row>
    <row r="248" spans="1:12" ht="14.25">
      <c r="A248" s="139"/>
      <c r="B248" s="139"/>
      <c r="C248" s="139">
        <v>13</v>
      </c>
      <c r="D248" s="155">
        <v>0</v>
      </c>
      <c r="E248" s="155">
        <v>0</v>
      </c>
      <c r="F248" s="139">
        <v>115</v>
      </c>
      <c r="G248" s="162" t="s">
        <v>1721</v>
      </c>
      <c r="H248" s="139">
        <v>8</v>
      </c>
      <c r="I248" s="162" t="s">
        <v>1473</v>
      </c>
      <c r="J248" s="162" t="s">
        <v>48</v>
      </c>
      <c r="K248" s="139" t="s">
        <v>2647</v>
      </c>
      <c r="L248"/>
    </row>
    <row r="249" spans="1:12" ht="14.25">
      <c r="A249" s="139"/>
      <c r="B249" s="139"/>
      <c r="C249" s="139">
        <v>14</v>
      </c>
      <c r="D249" s="155">
        <v>0</v>
      </c>
      <c r="E249" s="155">
        <v>0</v>
      </c>
      <c r="F249" s="139">
        <v>463</v>
      </c>
      <c r="G249" s="140" t="s">
        <v>1728</v>
      </c>
      <c r="H249" s="139">
        <v>7</v>
      </c>
      <c r="I249" s="140" t="s">
        <v>1030</v>
      </c>
      <c r="J249" s="140" t="s">
        <v>43</v>
      </c>
      <c r="K249" s="139" t="s">
        <v>2647</v>
      </c>
      <c r="L249"/>
    </row>
    <row r="250" spans="1:12" ht="14.25">
      <c r="A250" s="139"/>
      <c r="B250" s="139"/>
      <c r="C250" s="139">
        <v>15</v>
      </c>
      <c r="D250" s="155">
        <v>0</v>
      </c>
      <c r="E250" s="155">
        <v>0</v>
      </c>
      <c r="F250" s="139">
        <v>755</v>
      </c>
      <c r="G250" s="140" t="s">
        <v>1731</v>
      </c>
      <c r="H250" s="139">
        <v>6</v>
      </c>
      <c r="I250" s="140" t="s">
        <v>579</v>
      </c>
      <c r="J250" s="140" t="s">
        <v>43</v>
      </c>
      <c r="K250" s="139" t="s">
        <v>2647</v>
      </c>
      <c r="L250"/>
    </row>
    <row r="251" spans="1:12" ht="14.25">
      <c r="A251" s="139"/>
      <c r="B251" s="139"/>
      <c r="C251" s="139">
        <v>16</v>
      </c>
      <c r="D251" s="155">
        <v>0</v>
      </c>
      <c r="E251" s="155">
        <v>0</v>
      </c>
      <c r="F251" s="139">
        <v>158</v>
      </c>
      <c r="G251" s="162" t="s">
        <v>1722</v>
      </c>
      <c r="H251" s="139">
        <v>5</v>
      </c>
      <c r="I251" s="162" t="s">
        <v>1398</v>
      </c>
      <c r="J251" s="162" t="s">
        <v>48</v>
      </c>
      <c r="K251" s="139" t="s">
        <v>2647</v>
      </c>
      <c r="L251"/>
    </row>
    <row r="252" spans="1:12" ht="14.25">
      <c r="A252" s="139"/>
      <c r="B252" s="139"/>
      <c r="C252" s="139">
        <v>17</v>
      </c>
      <c r="D252" s="155">
        <v>0</v>
      </c>
      <c r="E252" s="155">
        <v>0</v>
      </c>
      <c r="F252" s="139">
        <v>262</v>
      </c>
      <c r="G252" s="140" t="s">
        <v>1727</v>
      </c>
      <c r="H252" s="139">
        <v>4</v>
      </c>
      <c r="I252" s="140" t="s">
        <v>1290</v>
      </c>
      <c r="J252" s="140" t="s">
        <v>43</v>
      </c>
      <c r="K252" s="139" t="s">
        <v>2647</v>
      </c>
      <c r="L252"/>
    </row>
    <row r="253" spans="1:12" ht="14.25">
      <c r="A253" s="139"/>
      <c r="B253" s="139"/>
      <c r="C253" s="139">
        <v>18</v>
      </c>
      <c r="D253" s="155">
        <v>0</v>
      </c>
      <c r="E253" s="155">
        <v>0</v>
      </c>
      <c r="F253" s="139">
        <v>981</v>
      </c>
      <c r="G253" s="140" t="s">
        <v>2548</v>
      </c>
      <c r="H253" s="139">
        <v>3</v>
      </c>
      <c r="I253" s="140" t="s">
        <v>1030</v>
      </c>
      <c r="J253" s="140" t="s">
        <v>43</v>
      </c>
      <c r="K253" s="139" t="s">
        <v>2647</v>
      </c>
      <c r="L253"/>
    </row>
    <row r="254" spans="1:12" ht="14.25">
      <c r="A254" s="139"/>
      <c r="B254" s="139"/>
      <c r="C254" s="139">
        <v>19</v>
      </c>
      <c r="D254" s="155">
        <v>0</v>
      </c>
      <c r="E254" s="155">
        <v>0</v>
      </c>
      <c r="F254" s="139">
        <v>977</v>
      </c>
      <c r="G254" s="140" t="s">
        <v>2547</v>
      </c>
      <c r="H254" s="139">
        <v>2</v>
      </c>
      <c r="I254" s="140" t="s">
        <v>1030</v>
      </c>
      <c r="J254" s="140" t="s">
        <v>43</v>
      </c>
      <c r="K254" s="139" t="s">
        <v>2647</v>
      </c>
      <c r="L254"/>
    </row>
    <row r="255" spans="1:12" ht="14.25">
      <c r="A255" s="139"/>
      <c r="B255" s="145" t="s">
        <v>2648</v>
      </c>
      <c r="C255" s="145"/>
      <c r="D255" s="145"/>
      <c r="E255" s="145"/>
      <c r="F255" s="145"/>
      <c r="G255" s="145"/>
      <c r="H255" s="145"/>
      <c r="I255" s="145"/>
      <c r="J255" s="145"/>
      <c r="K255" s="145"/>
      <c r="L255"/>
    </row>
    <row r="256" spans="1:12" ht="14.25">
      <c r="A256" s="139">
        <v>12</v>
      </c>
      <c r="B256" s="139" t="s">
        <v>107</v>
      </c>
      <c r="C256" s="139">
        <v>1</v>
      </c>
      <c r="D256" s="155">
        <v>0</v>
      </c>
      <c r="E256" s="155">
        <v>0</v>
      </c>
      <c r="F256" s="139">
        <v>7</v>
      </c>
      <c r="G256" s="140" t="s">
        <v>1677</v>
      </c>
      <c r="H256" s="139">
        <v>20</v>
      </c>
      <c r="I256" s="140" t="s">
        <v>1548</v>
      </c>
      <c r="J256" s="140" t="s">
        <v>43</v>
      </c>
      <c r="K256" s="139" t="s">
        <v>2649</v>
      </c>
      <c r="L256"/>
    </row>
    <row r="257" spans="1:12" ht="14.25">
      <c r="A257" s="139"/>
      <c r="B257" s="139"/>
      <c r="C257" s="139">
        <v>2</v>
      </c>
      <c r="D257" s="155">
        <v>0</v>
      </c>
      <c r="E257" s="155">
        <v>0</v>
      </c>
      <c r="F257" s="139">
        <v>921</v>
      </c>
      <c r="G257" s="140" t="s">
        <v>1712</v>
      </c>
      <c r="H257" s="139">
        <v>19</v>
      </c>
      <c r="I257" s="140" t="s">
        <v>289</v>
      </c>
      <c r="J257" s="140" t="s">
        <v>52</v>
      </c>
      <c r="K257" s="139" t="s">
        <v>2649</v>
      </c>
      <c r="L257"/>
    </row>
    <row r="258" spans="1:12" ht="14.25">
      <c r="A258" s="139"/>
      <c r="B258" s="139"/>
      <c r="C258" s="139">
        <v>3</v>
      </c>
      <c r="D258" s="155">
        <v>0</v>
      </c>
      <c r="E258" s="155">
        <v>0</v>
      </c>
      <c r="F258" s="139">
        <v>44</v>
      </c>
      <c r="G258" s="140" t="s">
        <v>1682</v>
      </c>
      <c r="H258" s="139">
        <v>18</v>
      </c>
      <c r="I258" s="140" t="s">
        <v>1476</v>
      </c>
      <c r="J258" s="140" t="s">
        <v>52</v>
      </c>
      <c r="K258" s="139" t="s">
        <v>2649</v>
      </c>
      <c r="L258"/>
    </row>
    <row r="259" spans="1:12" ht="14.25">
      <c r="A259" s="139"/>
      <c r="B259" s="139"/>
      <c r="C259" s="139">
        <v>4</v>
      </c>
      <c r="D259" s="155">
        <v>0</v>
      </c>
      <c r="E259" s="155">
        <v>0</v>
      </c>
      <c r="F259" s="139">
        <v>518</v>
      </c>
      <c r="G259" s="162" t="s">
        <v>1699</v>
      </c>
      <c r="H259" s="139">
        <v>17</v>
      </c>
      <c r="I259" s="162" t="s">
        <v>949</v>
      </c>
      <c r="J259" s="162" t="s">
        <v>48</v>
      </c>
      <c r="K259" s="139" t="s">
        <v>2649</v>
      </c>
      <c r="L259"/>
    </row>
    <row r="260" spans="1:12" ht="14.25">
      <c r="A260" s="139"/>
      <c r="B260" s="139"/>
      <c r="C260" s="139">
        <v>5</v>
      </c>
      <c r="D260" s="155">
        <v>0</v>
      </c>
      <c r="E260" s="155">
        <v>0</v>
      </c>
      <c r="F260" s="139">
        <v>194</v>
      </c>
      <c r="G260" s="162" t="s">
        <v>1692</v>
      </c>
      <c r="H260" s="139">
        <v>16</v>
      </c>
      <c r="I260" s="162" t="s">
        <v>1355</v>
      </c>
      <c r="J260" s="162" t="s">
        <v>48</v>
      </c>
      <c r="K260" s="139" t="s">
        <v>2649</v>
      </c>
      <c r="L260"/>
    </row>
    <row r="261" spans="1:12" ht="14.25">
      <c r="A261" s="139"/>
      <c r="B261" s="139"/>
      <c r="C261" s="139">
        <v>6</v>
      </c>
      <c r="D261" s="155">
        <v>0</v>
      </c>
      <c r="E261" s="155">
        <v>0</v>
      </c>
      <c r="F261" s="139">
        <v>538</v>
      </c>
      <c r="G261" s="140" t="s">
        <v>1701</v>
      </c>
      <c r="H261" s="139">
        <v>15</v>
      </c>
      <c r="I261" s="140" t="s">
        <v>921</v>
      </c>
      <c r="J261" s="140" t="s">
        <v>43</v>
      </c>
      <c r="K261" s="139" t="s">
        <v>2649</v>
      </c>
      <c r="L261"/>
    </row>
    <row r="262" spans="1:12" ht="14.25">
      <c r="A262" s="139"/>
      <c r="B262" s="139"/>
      <c r="C262" s="139">
        <v>7</v>
      </c>
      <c r="D262" s="155">
        <v>0</v>
      </c>
      <c r="E262" s="155">
        <v>0</v>
      </c>
      <c r="F262" s="139">
        <v>827</v>
      </c>
      <c r="G262" s="140" t="s">
        <v>1704</v>
      </c>
      <c r="H262" s="139">
        <v>14</v>
      </c>
      <c r="I262" s="140" t="s">
        <v>438</v>
      </c>
      <c r="J262" s="140" t="s">
        <v>43</v>
      </c>
      <c r="K262" s="139" t="s">
        <v>2649</v>
      </c>
      <c r="L262"/>
    </row>
    <row r="263" spans="1:12" ht="14.25">
      <c r="A263" s="139"/>
      <c r="B263" s="139"/>
      <c r="C263" s="139">
        <v>8</v>
      </c>
      <c r="D263" s="155">
        <v>0</v>
      </c>
      <c r="E263" s="155">
        <v>0</v>
      </c>
      <c r="F263" s="139">
        <v>769</v>
      </c>
      <c r="G263" s="140" t="s">
        <v>1702</v>
      </c>
      <c r="H263" s="139">
        <v>13</v>
      </c>
      <c r="I263" s="140" t="s">
        <v>579</v>
      </c>
      <c r="J263" s="140" t="s">
        <v>43</v>
      </c>
      <c r="K263" s="139" t="s">
        <v>2649</v>
      </c>
      <c r="L263"/>
    </row>
    <row r="264" spans="1:12" ht="14.25">
      <c r="A264" s="139"/>
      <c r="B264" s="139"/>
      <c r="C264" s="139">
        <v>9</v>
      </c>
      <c r="D264" s="155">
        <v>0</v>
      </c>
      <c r="E264" s="155">
        <v>0</v>
      </c>
      <c r="F264" s="139">
        <v>880</v>
      </c>
      <c r="G264" s="140" t="s">
        <v>1709</v>
      </c>
      <c r="H264" s="139">
        <v>12</v>
      </c>
      <c r="I264" s="140" t="s">
        <v>35</v>
      </c>
      <c r="J264" s="140" t="s">
        <v>43</v>
      </c>
      <c r="K264" s="139" t="s">
        <v>2649</v>
      </c>
      <c r="L264"/>
    </row>
    <row r="265" spans="1:12" ht="14.25">
      <c r="A265" s="139"/>
      <c r="B265" s="139"/>
      <c r="C265" s="139">
        <v>10</v>
      </c>
      <c r="D265" s="155">
        <v>0</v>
      </c>
      <c r="E265" s="155">
        <v>0</v>
      </c>
      <c r="F265" s="139">
        <v>16</v>
      </c>
      <c r="G265" s="140" t="s">
        <v>1678</v>
      </c>
      <c r="H265" s="139">
        <v>11</v>
      </c>
      <c r="I265" s="140" t="s">
        <v>1548</v>
      </c>
      <c r="J265" s="140" t="s">
        <v>43</v>
      </c>
      <c r="K265" s="139" t="s">
        <v>2649</v>
      </c>
      <c r="L265"/>
    </row>
    <row r="266" spans="1:12" ht="14.25">
      <c r="A266" s="139"/>
      <c r="B266" s="139"/>
      <c r="C266" s="139">
        <v>11</v>
      </c>
      <c r="D266" s="155">
        <v>0</v>
      </c>
      <c r="E266" s="155">
        <v>0</v>
      </c>
      <c r="F266" s="139">
        <v>107</v>
      </c>
      <c r="G266" s="140" t="s">
        <v>1687</v>
      </c>
      <c r="H266" s="139">
        <v>10</v>
      </c>
      <c r="I266" s="140" t="s">
        <v>1476</v>
      </c>
      <c r="J266" s="140" t="s">
        <v>52</v>
      </c>
      <c r="K266" s="139" t="s">
        <v>2649</v>
      </c>
      <c r="L266"/>
    </row>
    <row r="267" spans="1:12" ht="14.25">
      <c r="A267" s="139"/>
      <c r="B267" s="139"/>
      <c r="C267" s="139">
        <v>12</v>
      </c>
      <c r="D267" s="155">
        <v>0</v>
      </c>
      <c r="E267" s="155">
        <v>0</v>
      </c>
      <c r="F267" s="139">
        <v>112</v>
      </c>
      <c r="G267" s="140" t="s">
        <v>1688</v>
      </c>
      <c r="H267" s="139">
        <v>9</v>
      </c>
      <c r="I267" s="140" t="s">
        <v>1476</v>
      </c>
      <c r="J267" s="140" t="s">
        <v>52</v>
      </c>
      <c r="K267" s="139" t="s">
        <v>2649</v>
      </c>
      <c r="L267"/>
    </row>
    <row r="268" spans="1:12" ht="14.25">
      <c r="A268" s="139"/>
      <c r="B268" s="139"/>
      <c r="C268" s="139">
        <v>13</v>
      </c>
      <c r="D268" s="155">
        <v>0</v>
      </c>
      <c r="E268" s="155">
        <v>0</v>
      </c>
      <c r="F268" s="139">
        <v>934</v>
      </c>
      <c r="G268" s="140" t="s">
        <v>1713</v>
      </c>
      <c r="H268" s="139">
        <v>8</v>
      </c>
      <c r="I268" s="140" t="s">
        <v>289</v>
      </c>
      <c r="J268" s="140" t="s">
        <v>52</v>
      </c>
      <c r="K268" s="139" t="s">
        <v>2649</v>
      </c>
      <c r="L268"/>
    </row>
    <row r="269" spans="1:12" ht="14.25">
      <c r="A269" s="139"/>
      <c r="B269" s="139"/>
      <c r="C269" s="139">
        <v>14</v>
      </c>
      <c r="D269" s="155">
        <v>0</v>
      </c>
      <c r="E269" s="155">
        <v>0</v>
      </c>
      <c r="F269" s="139">
        <v>472</v>
      </c>
      <c r="G269" s="140" t="s">
        <v>1698</v>
      </c>
      <c r="H269" s="139">
        <v>7</v>
      </c>
      <c r="I269" s="140" t="s">
        <v>1023</v>
      </c>
      <c r="J269" s="140" t="s">
        <v>43</v>
      </c>
      <c r="K269" s="139" t="s">
        <v>2649</v>
      </c>
      <c r="L269"/>
    </row>
    <row r="270" spans="1:12" ht="14.25">
      <c r="A270" s="139"/>
      <c r="B270" s="139"/>
      <c r="C270" s="139">
        <v>15</v>
      </c>
      <c r="D270" s="155">
        <v>0</v>
      </c>
      <c r="E270" s="155">
        <v>0</v>
      </c>
      <c r="F270" s="139">
        <v>866</v>
      </c>
      <c r="G270" s="140" t="s">
        <v>1708</v>
      </c>
      <c r="H270" s="139">
        <v>6</v>
      </c>
      <c r="I270" s="140" t="s">
        <v>35</v>
      </c>
      <c r="J270" s="140" t="s">
        <v>43</v>
      </c>
      <c r="K270" s="139" t="s">
        <v>2649</v>
      </c>
      <c r="L270"/>
    </row>
    <row r="271" spans="1:12" ht="14.25">
      <c r="A271" s="139"/>
      <c r="B271" s="139"/>
      <c r="C271" s="139">
        <v>16</v>
      </c>
      <c r="D271" s="155">
        <v>0</v>
      </c>
      <c r="E271" s="155">
        <v>0</v>
      </c>
      <c r="F271" s="139">
        <v>132</v>
      </c>
      <c r="G271" s="140" t="s">
        <v>1689</v>
      </c>
      <c r="H271" s="139">
        <v>5</v>
      </c>
      <c r="I271" s="140" t="s">
        <v>1438</v>
      </c>
      <c r="J271" s="140" t="s">
        <v>43</v>
      </c>
      <c r="K271" s="139" t="s">
        <v>2649</v>
      </c>
      <c r="L271"/>
    </row>
    <row r="272" spans="1:12" ht="14.25">
      <c r="A272" s="139"/>
      <c r="B272" s="139"/>
      <c r="C272" s="139">
        <v>17</v>
      </c>
      <c r="D272" s="155">
        <v>0</v>
      </c>
      <c r="E272" s="155">
        <v>0</v>
      </c>
      <c r="F272" s="139">
        <v>89</v>
      </c>
      <c r="G272" s="140" t="s">
        <v>1684</v>
      </c>
      <c r="H272" s="139">
        <v>4</v>
      </c>
      <c r="I272" s="140" t="s">
        <v>1476</v>
      </c>
      <c r="J272" s="140" t="s">
        <v>52</v>
      </c>
      <c r="K272" s="139" t="s">
        <v>2649</v>
      </c>
      <c r="L272"/>
    </row>
    <row r="273" spans="1:12" ht="14.25">
      <c r="A273" s="139"/>
      <c r="B273" s="139"/>
      <c r="C273" s="139">
        <v>18</v>
      </c>
      <c r="D273" s="155">
        <v>0</v>
      </c>
      <c r="E273" s="155">
        <v>0</v>
      </c>
      <c r="F273" s="139">
        <v>87</v>
      </c>
      <c r="G273" s="140" t="s">
        <v>1683</v>
      </c>
      <c r="H273" s="139">
        <v>3</v>
      </c>
      <c r="I273" s="140" t="s">
        <v>1476</v>
      </c>
      <c r="J273" s="140" t="s">
        <v>52</v>
      </c>
      <c r="K273" s="139" t="s">
        <v>2649</v>
      </c>
      <c r="L273"/>
    </row>
    <row r="274" spans="1:12" ht="14.25">
      <c r="A274" s="139"/>
      <c r="B274" s="139"/>
      <c r="C274" s="139">
        <v>19</v>
      </c>
      <c r="D274" s="155">
        <v>0</v>
      </c>
      <c r="E274" s="155">
        <v>0</v>
      </c>
      <c r="F274" s="139">
        <v>106</v>
      </c>
      <c r="G274" s="140" t="s">
        <v>1686</v>
      </c>
      <c r="H274" s="139">
        <v>2</v>
      </c>
      <c r="I274" s="140" t="s">
        <v>1476</v>
      </c>
      <c r="J274" s="140" t="s">
        <v>52</v>
      </c>
      <c r="K274" s="139" t="s">
        <v>2649</v>
      </c>
      <c r="L274"/>
    </row>
    <row r="275" spans="1:12" ht="14.25">
      <c r="A275" s="139"/>
      <c r="B275" s="139"/>
      <c r="C275" s="139">
        <v>20</v>
      </c>
      <c r="D275" s="155">
        <v>0</v>
      </c>
      <c r="E275" s="155">
        <v>0</v>
      </c>
      <c r="F275" s="139">
        <v>258</v>
      </c>
      <c r="G275" s="140" t="s">
        <v>1695</v>
      </c>
      <c r="H275" s="139">
        <v>1</v>
      </c>
      <c r="I275" s="140" t="s">
        <v>1290</v>
      </c>
      <c r="J275" s="140" t="s">
        <v>43</v>
      </c>
      <c r="K275" s="139" t="s">
        <v>2649</v>
      </c>
      <c r="L275"/>
    </row>
    <row r="276" spans="1:12" ht="14.25">
      <c r="A276" s="139"/>
      <c r="B276" s="139"/>
      <c r="C276" s="139">
        <v>21</v>
      </c>
      <c r="D276" s="155">
        <v>0</v>
      </c>
      <c r="E276" s="155">
        <v>0</v>
      </c>
      <c r="F276" s="139">
        <v>252</v>
      </c>
      <c r="G276" s="140" t="s">
        <v>1694</v>
      </c>
      <c r="H276" s="139">
        <v>1</v>
      </c>
      <c r="I276" s="140" t="s">
        <v>1290</v>
      </c>
      <c r="J276" s="140" t="s">
        <v>43</v>
      </c>
      <c r="K276" s="139" t="s">
        <v>2649</v>
      </c>
      <c r="L276"/>
    </row>
    <row r="277" spans="1:12" ht="14.25">
      <c r="A277" s="139"/>
      <c r="B277" s="139"/>
      <c r="C277" s="139">
        <v>22</v>
      </c>
      <c r="D277" s="155">
        <v>0</v>
      </c>
      <c r="E277" s="155">
        <v>0</v>
      </c>
      <c r="F277" s="139">
        <v>134</v>
      </c>
      <c r="G277" s="140" t="s">
        <v>1690</v>
      </c>
      <c r="H277" s="139">
        <v>1</v>
      </c>
      <c r="I277" s="140" t="s">
        <v>1438</v>
      </c>
      <c r="J277" s="140" t="s">
        <v>43</v>
      </c>
      <c r="K277" s="139" t="s">
        <v>2649</v>
      </c>
      <c r="L277"/>
    </row>
    <row r="278" spans="1:12" ht="14.25">
      <c r="A278" s="139"/>
      <c r="B278" s="139"/>
      <c r="C278" s="139">
        <v>23</v>
      </c>
      <c r="D278" s="155">
        <v>0</v>
      </c>
      <c r="E278" s="155">
        <v>0</v>
      </c>
      <c r="F278" s="139">
        <v>322</v>
      </c>
      <c r="G278" s="162" t="s">
        <v>1696</v>
      </c>
      <c r="H278" s="139">
        <v>1</v>
      </c>
      <c r="I278" s="162" t="s">
        <v>1218</v>
      </c>
      <c r="J278" s="162" t="s">
        <v>48</v>
      </c>
      <c r="K278" s="139" t="s">
        <v>2649</v>
      </c>
      <c r="L278"/>
    </row>
    <row r="279" spans="1:12" ht="14.25">
      <c r="A279" s="139"/>
      <c r="B279" s="139"/>
      <c r="C279" s="139">
        <v>24</v>
      </c>
      <c r="D279" s="155">
        <v>0</v>
      </c>
      <c r="E279" s="155">
        <v>0</v>
      </c>
      <c r="F279" s="139">
        <v>19</v>
      </c>
      <c r="G279" s="140" t="s">
        <v>1679</v>
      </c>
      <c r="H279" s="139">
        <v>1</v>
      </c>
      <c r="I279" s="140" t="s">
        <v>1548</v>
      </c>
      <c r="J279" s="140" t="s">
        <v>43</v>
      </c>
      <c r="K279" s="139" t="s">
        <v>2649</v>
      </c>
      <c r="L279"/>
    </row>
    <row r="280" spans="1:12" ht="14.25">
      <c r="A280" s="139"/>
      <c r="B280" s="139"/>
      <c r="C280" s="139">
        <v>25</v>
      </c>
      <c r="D280" s="155">
        <v>0</v>
      </c>
      <c r="E280" s="155">
        <v>0</v>
      </c>
      <c r="F280" s="139">
        <v>842</v>
      </c>
      <c r="G280" s="140" t="s">
        <v>1706</v>
      </c>
      <c r="H280" s="139">
        <v>1</v>
      </c>
      <c r="I280" s="140" t="s">
        <v>438</v>
      </c>
      <c r="J280" s="140" t="s">
        <v>43</v>
      </c>
      <c r="K280" s="139" t="s">
        <v>2649</v>
      </c>
      <c r="L280"/>
    </row>
    <row r="281" spans="1:12" ht="14.25">
      <c r="A281" s="139"/>
      <c r="B281" s="139"/>
      <c r="C281" s="139">
        <v>26</v>
      </c>
      <c r="D281" s="155">
        <v>0</v>
      </c>
      <c r="E281" s="155">
        <v>0</v>
      </c>
      <c r="F281" s="139">
        <v>248</v>
      </c>
      <c r="G281" s="140" t="s">
        <v>1693</v>
      </c>
      <c r="H281" s="139">
        <v>1</v>
      </c>
      <c r="I281" s="140" t="s">
        <v>1290</v>
      </c>
      <c r="J281" s="140" t="s">
        <v>43</v>
      </c>
      <c r="K281" s="139" t="s">
        <v>2649</v>
      </c>
      <c r="L281"/>
    </row>
    <row r="282" spans="1:12" ht="14.25">
      <c r="A282" s="139"/>
      <c r="B282" s="139"/>
      <c r="C282" s="139">
        <v>27</v>
      </c>
      <c r="D282" s="155">
        <v>0</v>
      </c>
      <c r="E282" s="155">
        <v>0</v>
      </c>
      <c r="F282" s="139">
        <v>819</v>
      </c>
      <c r="G282" s="140" t="s">
        <v>1703</v>
      </c>
      <c r="H282" s="139">
        <v>1</v>
      </c>
      <c r="I282" s="140" t="s">
        <v>438</v>
      </c>
      <c r="J282" s="140" t="s">
        <v>43</v>
      </c>
      <c r="K282" s="139" t="s">
        <v>2649</v>
      </c>
      <c r="L282"/>
    </row>
    <row r="283" spans="1:12" ht="14.25">
      <c r="A283" s="139"/>
      <c r="B283" s="139"/>
      <c r="C283" s="139">
        <v>28</v>
      </c>
      <c r="D283" s="155">
        <v>0</v>
      </c>
      <c r="E283" s="155">
        <v>0</v>
      </c>
      <c r="F283" s="139">
        <v>143</v>
      </c>
      <c r="G283" s="140" t="s">
        <v>1691</v>
      </c>
      <c r="H283" s="139">
        <v>1</v>
      </c>
      <c r="I283" s="140" t="s">
        <v>1438</v>
      </c>
      <c r="J283" s="140" t="s">
        <v>43</v>
      </c>
      <c r="K283" s="139" t="s">
        <v>2649</v>
      </c>
      <c r="L283"/>
    </row>
    <row r="284" spans="1:12" ht="14.25">
      <c r="A284" s="139"/>
      <c r="B284" s="139"/>
      <c r="C284" s="139">
        <v>29</v>
      </c>
      <c r="D284" s="155">
        <v>0</v>
      </c>
      <c r="E284" s="155">
        <v>0</v>
      </c>
      <c r="F284" s="139">
        <v>38</v>
      </c>
      <c r="G284" s="140" t="s">
        <v>1681</v>
      </c>
      <c r="H284" s="139">
        <v>1</v>
      </c>
      <c r="I284" s="140" t="s">
        <v>1476</v>
      </c>
      <c r="J284" s="140" t="s">
        <v>52</v>
      </c>
      <c r="K284" s="139" t="s">
        <v>2649</v>
      </c>
      <c r="L284"/>
    </row>
    <row r="285" spans="1:12" ht="14.25">
      <c r="A285" s="139"/>
      <c r="B285" s="139"/>
      <c r="C285" s="139">
        <v>30</v>
      </c>
      <c r="D285" s="155">
        <v>0</v>
      </c>
      <c r="E285" s="155">
        <v>0</v>
      </c>
      <c r="F285" s="139">
        <v>910</v>
      </c>
      <c r="G285" s="140" t="s">
        <v>1711</v>
      </c>
      <c r="H285" s="139">
        <v>1</v>
      </c>
      <c r="I285" s="140" t="s">
        <v>289</v>
      </c>
      <c r="J285" s="140" t="s">
        <v>52</v>
      </c>
      <c r="K285" s="139" t="s">
        <v>2649</v>
      </c>
      <c r="L285"/>
    </row>
    <row r="286" spans="1:12" ht="14.25">
      <c r="A286" s="139"/>
      <c r="B286" s="139"/>
      <c r="C286" s="139">
        <v>31</v>
      </c>
      <c r="D286" s="155">
        <v>0</v>
      </c>
      <c r="E286" s="155">
        <v>0</v>
      </c>
      <c r="F286" s="139">
        <v>836</v>
      </c>
      <c r="G286" s="140" t="s">
        <v>1705</v>
      </c>
      <c r="H286" s="139">
        <v>1</v>
      </c>
      <c r="I286" s="140" t="s">
        <v>438</v>
      </c>
      <c r="J286" s="140" t="s">
        <v>43</v>
      </c>
      <c r="K286" s="139" t="s">
        <v>2649</v>
      </c>
      <c r="L286"/>
    </row>
    <row r="287" spans="1:12" ht="14.25">
      <c r="A287" s="139"/>
      <c r="B287" s="139"/>
      <c r="C287" s="139">
        <v>32</v>
      </c>
      <c r="D287" s="155">
        <v>0</v>
      </c>
      <c r="E287" s="155">
        <v>0</v>
      </c>
      <c r="F287" s="139">
        <v>31</v>
      </c>
      <c r="G287" s="140" t="s">
        <v>1680</v>
      </c>
      <c r="H287" s="139">
        <v>1</v>
      </c>
      <c r="I287" s="140" t="s">
        <v>1476</v>
      </c>
      <c r="J287" s="140" t="s">
        <v>52</v>
      </c>
      <c r="K287" s="139" t="s">
        <v>2649</v>
      </c>
      <c r="L287"/>
    </row>
    <row r="288" spans="1:12" ht="14.25">
      <c r="A288" s="139"/>
      <c r="B288" s="139"/>
      <c r="C288" s="139">
        <v>33</v>
      </c>
      <c r="D288" s="155">
        <v>0</v>
      </c>
      <c r="E288" s="155">
        <v>0</v>
      </c>
      <c r="F288" s="139">
        <v>845</v>
      </c>
      <c r="G288" s="140" t="s">
        <v>1707</v>
      </c>
      <c r="H288" s="139">
        <v>1</v>
      </c>
      <c r="I288" s="140" t="s">
        <v>438</v>
      </c>
      <c r="J288" s="140" t="s">
        <v>43</v>
      </c>
      <c r="K288" s="139" t="s">
        <v>2649</v>
      </c>
      <c r="L288"/>
    </row>
    <row r="289" spans="1:12" ht="14.25">
      <c r="A289" s="139"/>
      <c r="B289" s="139"/>
      <c r="C289" s="139">
        <v>34</v>
      </c>
      <c r="D289" s="155">
        <v>0</v>
      </c>
      <c r="E289" s="155">
        <v>0</v>
      </c>
      <c r="F289" s="139">
        <v>536</v>
      </c>
      <c r="G289" s="140" t="s">
        <v>1700</v>
      </c>
      <c r="H289" s="139">
        <v>1</v>
      </c>
      <c r="I289" s="140" t="s">
        <v>921</v>
      </c>
      <c r="J289" s="140" t="s">
        <v>43</v>
      </c>
      <c r="K289" s="139" t="s">
        <v>2649</v>
      </c>
      <c r="L289"/>
    </row>
    <row r="290" spans="1:12" ht="14.25">
      <c r="A290" s="139"/>
      <c r="B290" s="139"/>
      <c r="C290" s="139">
        <v>35</v>
      </c>
      <c r="D290" s="155">
        <v>0</v>
      </c>
      <c r="E290" s="155">
        <v>0</v>
      </c>
      <c r="F290" s="139">
        <v>902</v>
      </c>
      <c r="G290" s="140" t="s">
        <v>1710</v>
      </c>
      <c r="H290" s="139">
        <v>1</v>
      </c>
      <c r="I290" s="140" t="s">
        <v>350</v>
      </c>
      <c r="J290" s="140" t="s">
        <v>43</v>
      </c>
      <c r="K290" s="139" t="s">
        <v>2649</v>
      </c>
      <c r="L290"/>
    </row>
    <row r="291" spans="1:12" ht="14.25">
      <c r="A291" s="139"/>
      <c r="B291" s="139"/>
      <c r="C291" s="139">
        <v>36</v>
      </c>
      <c r="D291" s="155">
        <v>0</v>
      </c>
      <c r="E291" s="155">
        <v>0</v>
      </c>
      <c r="F291" s="139">
        <v>103</v>
      </c>
      <c r="G291" s="140" t="s">
        <v>1685</v>
      </c>
      <c r="H291" s="139">
        <v>1</v>
      </c>
      <c r="I291" s="140" t="s">
        <v>1476</v>
      </c>
      <c r="J291" s="140" t="s">
        <v>52</v>
      </c>
      <c r="K291" s="139" t="s">
        <v>2649</v>
      </c>
      <c r="L291"/>
    </row>
    <row r="292" spans="1:12" ht="14.25">
      <c r="A292" s="139"/>
      <c r="B292" s="139"/>
      <c r="C292" s="139">
        <v>37</v>
      </c>
      <c r="D292" s="155">
        <v>0</v>
      </c>
      <c r="E292" s="155">
        <v>0</v>
      </c>
      <c r="F292" s="139">
        <v>950</v>
      </c>
      <c r="G292" s="140" t="s">
        <v>1714</v>
      </c>
      <c r="H292" s="139">
        <v>1</v>
      </c>
      <c r="I292" s="140" t="s">
        <v>232</v>
      </c>
      <c r="J292" s="140" t="s">
        <v>43</v>
      </c>
      <c r="K292" s="139" t="s">
        <v>2649</v>
      </c>
      <c r="L292"/>
    </row>
    <row r="293" spans="1:12" ht="14.25">
      <c r="A293" s="139"/>
      <c r="B293" s="145" t="s">
        <v>2650</v>
      </c>
      <c r="C293" s="145"/>
      <c r="D293" s="145"/>
      <c r="E293" s="145"/>
      <c r="F293" s="145"/>
      <c r="G293" s="145"/>
      <c r="H293" s="145"/>
      <c r="I293" s="145"/>
      <c r="J293" s="145"/>
      <c r="K293" s="145"/>
      <c r="L293"/>
    </row>
    <row r="294" spans="1:12" ht="14.25">
      <c r="A294" s="139">
        <v>13</v>
      </c>
      <c r="B294" s="139" t="s">
        <v>108</v>
      </c>
      <c r="C294" s="139">
        <v>1</v>
      </c>
      <c r="D294" s="155">
        <v>0</v>
      </c>
      <c r="E294" s="155">
        <v>0</v>
      </c>
      <c r="F294" s="139">
        <v>118</v>
      </c>
      <c r="G294" s="162" t="s">
        <v>1661</v>
      </c>
      <c r="H294" s="139">
        <v>20</v>
      </c>
      <c r="I294" s="162" t="s">
        <v>1467</v>
      </c>
      <c r="J294" s="162" t="s">
        <v>48</v>
      </c>
      <c r="K294" s="139" t="s">
        <v>2651</v>
      </c>
      <c r="L294"/>
    </row>
    <row r="295" spans="1:12" ht="14.25">
      <c r="A295" s="139"/>
      <c r="B295" s="139"/>
      <c r="C295" s="139">
        <v>2</v>
      </c>
      <c r="D295" s="155">
        <v>0</v>
      </c>
      <c r="E295" s="155">
        <v>0</v>
      </c>
      <c r="F295" s="139">
        <v>794</v>
      </c>
      <c r="G295" s="140" t="s">
        <v>1675</v>
      </c>
      <c r="H295" s="139">
        <v>19</v>
      </c>
      <c r="I295" s="140" t="s">
        <v>532</v>
      </c>
      <c r="J295" s="140" t="s">
        <v>43</v>
      </c>
      <c r="K295" s="139" t="s">
        <v>2651</v>
      </c>
      <c r="L295"/>
    </row>
    <row r="296" spans="1:12" ht="14.25">
      <c r="A296" s="139"/>
      <c r="B296" s="139"/>
      <c r="C296" s="139">
        <v>3</v>
      </c>
      <c r="D296" s="155">
        <v>0</v>
      </c>
      <c r="E296" s="155">
        <v>0</v>
      </c>
      <c r="F296" s="139">
        <v>137</v>
      </c>
      <c r="G296" s="140" t="s">
        <v>1663</v>
      </c>
      <c r="H296" s="139">
        <v>18</v>
      </c>
      <c r="I296" s="140" t="s">
        <v>1438</v>
      </c>
      <c r="J296" s="140" t="s">
        <v>43</v>
      </c>
      <c r="K296" s="139" t="s">
        <v>2651</v>
      </c>
      <c r="L296"/>
    </row>
    <row r="297" spans="1:12" ht="14.25">
      <c r="A297" s="139"/>
      <c r="B297" s="139"/>
      <c r="C297" s="139">
        <v>4</v>
      </c>
      <c r="D297" s="155">
        <v>0</v>
      </c>
      <c r="E297" s="155">
        <v>0</v>
      </c>
      <c r="F297" s="139">
        <v>90</v>
      </c>
      <c r="G297" s="140" t="s">
        <v>1657</v>
      </c>
      <c r="H297" s="139">
        <v>17</v>
      </c>
      <c r="I297" s="140" t="s">
        <v>1476</v>
      </c>
      <c r="J297" s="140" t="s">
        <v>52</v>
      </c>
      <c r="K297" s="139" t="s">
        <v>2651</v>
      </c>
      <c r="L297"/>
    </row>
    <row r="298" spans="1:12" ht="14.25">
      <c r="A298" s="139"/>
      <c r="B298" s="139"/>
      <c r="C298" s="139">
        <v>5</v>
      </c>
      <c r="D298" s="155">
        <v>0</v>
      </c>
      <c r="E298" s="155">
        <v>0</v>
      </c>
      <c r="F298" s="139">
        <v>767</v>
      </c>
      <c r="G298" s="140" t="s">
        <v>1674</v>
      </c>
      <c r="H298" s="139">
        <v>16</v>
      </c>
      <c r="I298" s="140" t="s">
        <v>579</v>
      </c>
      <c r="J298" s="140" t="s">
        <v>43</v>
      </c>
      <c r="K298" s="139" t="s">
        <v>2651</v>
      </c>
      <c r="L298"/>
    </row>
    <row r="299" spans="1:12" ht="14.25">
      <c r="A299" s="139"/>
      <c r="B299" s="139"/>
      <c r="C299" s="139">
        <v>6</v>
      </c>
      <c r="D299" s="155">
        <v>0</v>
      </c>
      <c r="E299" s="155">
        <v>0</v>
      </c>
      <c r="F299" s="139">
        <v>356</v>
      </c>
      <c r="G299" s="140" t="s">
        <v>1669</v>
      </c>
      <c r="H299" s="139">
        <v>15</v>
      </c>
      <c r="I299" s="140" t="s">
        <v>1159</v>
      </c>
      <c r="J299" s="140" t="s">
        <v>43</v>
      </c>
      <c r="K299" s="139" t="s">
        <v>2651</v>
      </c>
      <c r="L299"/>
    </row>
    <row r="300" spans="1:12" ht="14.25">
      <c r="A300" s="139"/>
      <c r="B300" s="139"/>
      <c r="C300" s="139">
        <v>7</v>
      </c>
      <c r="D300" s="155">
        <v>0</v>
      </c>
      <c r="E300" s="155">
        <v>0</v>
      </c>
      <c r="F300" s="139">
        <v>353</v>
      </c>
      <c r="G300" s="140" t="s">
        <v>1668</v>
      </c>
      <c r="H300" s="139">
        <v>14</v>
      </c>
      <c r="I300" s="140" t="s">
        <v>1159</v>
      </c>
      <c r="J300" s="140" t="s">
        <v>43</v>
      </c>
      <c r="K300" s="139" t="s">
        <v>2651</v>
      </c>
      <c r="L300"/>
    </row>
    <row r="301" spans="1:12" ht="14.25">
      <c r="A301" s="139"/>
      <c r="B301" s="139"/>
      <c r="C301" s="139">
        <v>8</v>
      </c>
      <c r="D301" s="155">
        <v>0</v>
      </c>
      <c r="E301" s="155">
        <v>0</v>
      </c>
      <c r="F301" s="139">
        <v>18</v>
      </c>
      <c r="G301" s="140" t="s">
        <v>1646</v>
      </c>
      <c r="H301" s="139">
        <v>13</v>
      </c>
      <c r="I301" s="140" t="s">
        <v>1548</v>
      </c>
      <c r="J301" s="140" t="s">
        <v>43</v>
      </c>
      <c r="K301" s="139" t="s">
        <v>2651</v>
      </c>
      <c r="L301"/>
    </row>
    <row r="302" spans="1:12" ht="14.25">
      <c r="A302" s="139"/>
      <c r="B302" s="139"/>
      <c r="C302" s="139">
        <v>9</v>
      </c>
      <c r="D302" s="155">
        <v>0</v>
      </c>
      <c r="E302" s="155">
        <v>0</v>
      </c>
      <c r="F302" s="139">
        <v>487</v>
      </c>
      <c r="G302" s="140" t="s">
        <v>1671</v>
      </c>
      <c r="H302" s="139">
        <v>12</v>
      </c>
      <c r="I302" s="140" t="s">
        <v>1006</v>
      </c>
      <c r="J302" s="140" t="s">
        <v>58</v>
      </c>
      <c r="K302" s="139" t="s">
        <v>2651</v>
      </c>
      <c r="L302"/>
    </row>
    <row r="303" spans="1:12" ht="14.25">
      <c r="A303" s="139"/>
      <c r="B303" s="139"/>
      <c r="C303" s="139">
        <v>10</v>
      </c>
      <c r="D303" s="155">
        <v>0</v>
      </c>
      <c r="E303" s="155">
        <v>0</v>
      </c>
      <c r="F303" s="139">
        <v>76</v>
      </c>
      <c r="G303" s="140" t="s">
        <v>1654</v>
      </c>
      <c r="H303" s="139">
        <v>11</v>
      </c>
      <c r="I303" s="140" t="s">
        <v>1476</v>
      </c>
      <c r="J303" s="140" t="s">
        <v>52</v>
      </c>
      <c r="K303" s="139" t="s">
        <v>2651</v>
      </c>
      <c r="L303"/>
    </row>
    <row r="304" spans="1:12" ht="14.25">
      <c r="A304" s="139"/>
      <c r="B304" s="139"/>
      <c r="C304" s="139">
        <v>11</v>
      </c>
      <c r="D304" s="155">
        <v>0</v>
      </c>
      <c r="E304" s="155">
        <v>0</v>
      </c>
      <c r="F304" s="139">
        <v>67</v>
      </c>
      <c r="G304" s="140" t="s">
        <v>1651</v>
      </c>
      <c r="H304" s="139">
        <v>10</v>
      </c>
      <c r="I304" s="140" t="s">
        <v>1476</v>
      </c>
      <c r="J304" s="140" t="s">
        <v>52</v>
      </c>
      <c r="K304" s="139" t="s">
        <v>2651</v>
      </c>
      <c r="L304"/>
    </row>
    <row r="305" spans="1:12" ht="14.25">
      <c r="A305" s="139"/>
      <c r="B305" s="139"/>
      <c r="C305" s="139">
        <v>12</v>
      </c>
      <c r="D305" s="155">
        <v>0</v>
      </c>
      <c r="E305" s="155">
        <v>0</v>
      </c>
      <c r="F305" s="139">
        <v>88</v>
      </c>
      <c r="G305" s="140" t="s">
        <v>1656</v>
      </c>
      <c r="H305" s="139">
        <v>9</v>
      </c>
      <c r="I305" s="140" t="s">
        <v>1476</v>
      </c>
      <c r="J305" s="140" t="s">
        <v>52</v>
      </c>
      <c r="K305" s="139" t="s">
        <v>2651</v>
      </c>
      <c r="L305"/>
    </row>
    <row r="306" spans="1:12" ht="14.25">
      <c r="A306" s="139"/>
      <c r="B306" s="139"/>
      <c r="C306" s="139">
        <v>13</v>
      </c>
      <c r="D306" s="155">
        <v>0</v>
      </c>
      <c r="E306" s="155">
        <v>0</v>
      </c>
      <c r="F306" s="139">
        <v>727</v>
      </c>
      <c r="G306" s="140" t="s">
        <v>1673</v>
      </c>
      <c r="H306" s="139">
        <v>8</v>
      </c>
      <c r="I306" s="140" t="s">
        <v>656</v>
      </c>
      <c r="J306" s="140" t="s">
        <v>43</v>
      </c>
      <c r="K306" s="139" t="s">
        <v>2651</v>
      </c>
      <c r="L306"/>
    </row>
    <row r="307" spans="1:12" ht="14.25">
      <c r="A307" s="139"/>
      <c r="B307" s="139"/>
      <c r="C307" s="139">
        <v>14</v>
      </c>
      <c r="D307" s="155">
        <v>0</v>
      </c>
      <c r="E307" s="155">
        <v>0</v>
      </c>
      <c r="F307" s="139">
        <v>72</v>
      </c>
      <c r="G307" s="140" t="s">
        <v>1653</v>
      </c>
      <c r="H307" s="139">
        <v>7</v>
      </c>
      <c r="I307" s="140" t="s">
        <v>1476</v>
      </c>
      <c r="J307" s="140" t="s">
        <v>52</v>
      </c>
      <c r="K307" s="139" t="s">
        <v>2651</v>
      </c>
      <c r="L307"/>
    </row>
    <row r="308" spans="1:12" ht="14.25">
      <c r="A308" s="139"/>
      <c r="B308" s="139"/>
      <c r="C308" s="139">
        <v>15</v>
      </c>
      <c r="D308" s="155">
        <v>0</v>
      </c>
      <c r="E308" s="155">
        <v>0</v>
      </c>
      <c r="F308" s="139">
        <v>155</v>
      </c>
      <c r="G308" s="162" t="s">
        <v>1665</v>
      </c>
      <c r="H308" s="139">
        <v>6</v>
      </c>
      <c r="I308" s="162" t="s">
        <v>1398</v>
      </c>
      <c r="J308" s="162" t="s">
        <v>48</v>
      </c>
      <c r="K308" s="139" t="s">
        <v>2651</v>
      </c>
      <c r="L308"/>
    </row>
    <row r="309" spans="1:12" ht="14.25">
      <c r="A309" s="139"/>
      <c r="B309" s="139"/>
      <c r="C309" s="139">
        <v>16</v>
      </c>
      <c r="D309" s="155">
        <v>0</v>
      </c>
      <c r="E309" s="155">
        <v>0</v>
      </c>
      <c r="F309" s="139">
        <v>246</v>
      </c>
      <c r="G309" s="140" t="s">
        <v>1666</v>
      </c>
      <c r="H309" s="139">
        <v>5</v>
      </c>
      <c r="I309" s="140" t="s">
        <v>1290</v>
      </c>
      <c r="J309" s="140" t="s">
        <v>43</v>
      </c>
      <c r="K309" s="139" t="s">
        <v>2651</v>
      </c>
      <c r="L309"/>
    </row>
    <row r="310" spans="1:12" ht="14.25">
      <c r="A310" s="139"/>
      <c r="B310" s="139"/>
      <c r="C310" s="139">
        <v>17</v>
      </c>
      <c r="D310" s="155">
        <v>0</v>
      </c>
      <c r="E310" s="155">
        <v>0</v>
      </c>
      <c r="F310" s="139">
        <v>69</v>
      </c>
      <c r="G310" s="140" t="s">
        <v>1652</v>
      </c>
      <c r="H310" s="139">
        <v>4</v>
      </c>
      <c r="I310" s="140" t="s">
        <v>1476</v>
      </c>
      <c r="J310" s="140" t="s">
        <v>52</v>
      </c>
      <c r="K310" s="139" t="s">
        <v>2651</v>
      </c>
      <c r="L310"/>
    </row>
    <row r="311" spans="1:12" ht="14.25">
      <c r="A311" s="139"/>
      <c r="B311" s="139"/>
      <c r="C311" s="139">
        <v>18</v>
      </c>
      <c r="D311" s="155">
        <v>0</v>
      </c>
      <c r="E311" s="155">
        <v>0</v>
      </c>
      <c r="F311" s="139">
        <v>9</v>
      </c>
      <c r="G311" s="140" t="s">
        <v>1645</v>
      </c>
      <c r="H311" s="139">
        <v>3</v>
      </c>
      <c r="I311" s="140" t="s">
        <v>1548</v>
      </c>
      <c r="J311" s="140" t="s">
        <v>43</v>
      </c>
      <c r="K311" s="139" t="s">
        <v>2651</v>
      </c>
      <c r="L311"/>
    </row>
    <row r="312" spans="1:12" ht="14.25">
      <c r="A312" s="139"/>
      <c r="B312" s="139"/>
      <c r="C312" s="139">
        <v>19</v>
      </c>
      <c r="D312" s="155">
        <v>0</v>
      </c>
      <c r="E312" s="155">
        <v>0</v>
      </c>
      <c r="F312" s="139">
        <v>154</v>
      </c>
      <c r="G312" s="162" t="s">
        <v>1664</v>
      </c>
      <c r="H312" s="139">
        <v>2</v>
      </c>
      <c r="I312" s="162" t="s">
        <v>1398</v>
      </c>
      <c r="J312" s="162" t="s">
        <v>48</v>
      </c>
      <c r="K312" s="139" t="s">
        <v>2651</v>
      </c>
      <c r="L312"/>
    </row>
    <row r="313" spans="1:12" ht="14.25">
      <c r="A313" s="139"/>
      <c r="B313" s="139"/>
      <c r="C313" s="139">
        <v>20</v>
      </c>
      <c r="D313" s="155">
        <v>0</v>
      </c>
      <c r="E313" s="155">
        <v>0</v>
      </c>
      <c r="F313" s="139">
        <v>34</v>
      </c>
      <c r="G313" s="140" t="s">
        <v>1649</v>
      </c>
      <c r="H313" s="139">
        <v>1</v>
      </c>
      <c r="I313" s="140" t="s">
        <v>1476</v>
      </c>
      <c r="J313" s="140" t="s">
        <v>52</v>
      </c>
      <c r="K313" s="139" t="s">
        <v>2651</v>
      </c>
      <c r="L313"/>
    </row>
    <row r="314" spans="1:12" ht="14.25">
      <c r="A314" s="139"/>
      <c r="B314" s="139"/>
      <c r="C314" s="139">
        <v>21</v>
      </c>
      <c r="D314" s="155">
        <v>0</v>
      </c>
      <c r="E314" s="155">
        <v>0</v>
      </c>
      <c r="F314" s="139">
        <v>481</v>
      </c>
      <c r="G314" s="140" t="s">
        <v>1670</v>
      </c>
      <c r="H314" s="139">
        <v>1</v>
      </c>
      <c r="I314" s="140" t="s">
        <v>1006</v>
      </c>
      <c r="J314" s="140" t="s">
        <v>58</v>
      </c>
      <c r="K314" s="139" t="s">
        <v>2651</v>
      </c>
      <c r="L314"/>
    </row>
    <row r="315" spans="1:12" ht="14.25">
      <c r="A315" s="139"/>
      <c r="B315" s="139"/>
      <c r="C315" s="139">
        <v>22</v>
      </c>
      <c r="D315" s="155">
        <v>0</v>
      </c>
      <c r="E315" s="155">
        <v>0</v>
      </c>
      <c r="F315" s="139">
        <v>30</v>
      </c>
      <c r="G315" s="140" t="s">
        <v>1648</v>
      </c>
      <c r="H315" s="139">
        <v>1</v>
      </c>
      <c r="I315" s="140" t="s">
        <v>1476</v>
      </c>
      <c r="J315" s="140" t="s">
        <v>52</v>
      </c>
      <c r="K315" s="139" t="s">
        <v>2651</v>
      </c>
      <c r="L315"/>
    </row>
    <row r="316" spans="1:12" ht="14.25">
      <c r="A316" s="139"/>
      <c r="B316" s="139"/>
      <c r="C316" s="139">
        <v>23</v>
      </c>
      <c r="D316" s="155">
        <v>0</v>
      </c>
      <c r="E316" s="155">
        <v>0</v>
      </c>
      <c r="F316" s="139">
        <v>29</v>
      </c>
      <c r="G316" s="140" t="s">
        <v>1647</v>
      </c>
      <c r="H316" s="139">
        <v>1</v>
      </c>
      <c r="I316" s="140" t="s">
        <v>1476</v>
      </c>
      <c r="J316" s="140" t="s">
        <v>52</v>
      </c>
      <c r="K316" s="139" t="s">
        <v>2651</v>
      </c>
      <c r="L316"/>
    </row>
    <row r="317" spans="1:12" ht="14.25">
      <c r="A317" s="139"/>
      <c r="B317" s="139"/>
      <c r="C317" s="139">
        <v>24</v>
      </c>
      <c r="D317" s="155">
        <v>0</v>
      </c>
      <c r="E317" s="155">
        <v>0</v>
      </c>
      <c r="F317" s="139">
        <v>79</v>
      </c>
      <c r="G317" s="140" t="s">
        <v>1655</v>
      </c>
      <c r="H317" s="139">
        <v>1</v>
      </c>
      <c r="I317" s="140" t="s">
        <v>1476</v>
      </c>
      <c r="J317" s="140" t="s">
        <v>52</v>
      </c>
      <c r="K317" s="139" t="s">
        <v>2651</v>
      </c>
      <c r="L317"/>
    </row>
    <row r="318" spans="1:12" ht="14.25">
      <c r="A318" s="139"/>
      <c r="B318" s="139"/>
      <c r="C318" s="139">
        <v>25</v>
      </c>
      <c r="D318" s="155">
        <v>0</v>
      </c>
      <c r="E318" s="155">
        <v>0</v>
      </c>
      <c r="F318" s="139">
        <v>100</v>
      </c>
      <c r="G318" s="140" t="s">
        <v>1659</v>
      </c>
      <c r="H318" s="139">
        <v>1</v>
      </c>
      <c r="I318" s="140" t="s">
        <v>1476</v>
      </c>
      <c r="J318" s="140" t="s">
        <v>52</v>
      </c>
      <c r="K318" s="139" t="s">
        <v>2651</v>
      </c>
      <c r="L318"/>
    </row>
    <row r="319" spans="1:12" ht="14.25">
      <c r="A319" s="139"/>
      <c r="B319" s="139"/>
      <c r="C319" s="139">
        <v>26</v>
      </c>
      <c r="D319" s="155">
        <v>0</v>
      </c>
      <c r="E319" s="155">
        <v>0</v>
      </c>
      <c r="F319" s="139">
        <v>323</v>
      </c>
      <c r="G319" s="140" t="s">
        <v>1667</v>
      </c>
      <c r="H319" s="139">
        <v>1</v>
      </c>
      <c r="I319" s="162" t="s">
        <v>1218</v>
      </c>
      <c r="J319" s="162" t="s">
        <v>48</v>
      </c>
      <c r="K319" s="139" t="s">
        <v>2651</v>
      </c>
      <c r="L319"/>
    </row>
    <row r="320" spans="1:12" ht="14.25">
      <c r="A320" s="139"/>
      <c r="B320" s="139"/>
      <c r="C320" s="139">
        <v>27</v>
      </c>
      <c r="D320" s="155">
        <v>0</v>
      </c>
      <c r="E320" s="155">
        <v>0</v>
      </c>
      <c r="F320" s="139">
        <v>607</v>
      </c>
      <c r="G320" s="140" t="s">
        <v>1672</v>
      </c>
      <c r="H320" s="139">
        <v>1</v>
      </c>
      <c r="I320" s="140" t="s">
        <v>820</v>
      </c>
      <c r="J320" s="140" t="s">
        <v>43</v>
      </c>
      <c r="K320" s="139" t="s">
        <v>2651</v>
      </c>
      <c r="L320"/>
    </row>
    <row r="321" spans="1:12" ht="14.25">
      <c r="A321" s="139"/>
      <c r="B321" s="139"/>
      <c r="C321" s="139">
        <v>28</v>
      </c>
      <c r="D321" s="155">
        <v>0</v>
      </c>
      <c r="E321" s="155">
        <v>0</v>
      </c>
      <c r="F321" s="139">
        <v>99</v>
      </c>
      <c r="G321" s="140" t="s">
        <v>1658</v>
      </c>
      <c r="H321" s="139">
        <v>1</v>
      </c>
      <c r="I321" s="140" t="s">
        <v>1476</v>
      </c>
      <c r="J321" s="140" t="s">
        <v>52</v>
      </c>
      <c r="K321" s="139" t="s">
        <v>2651</v>
      </c>
      <c r="L321"/>
    </row>
    <row r="322" spans="1:12" ht="14.25">
      <c r="A322" s="139"/>
      <c r="B322" s="139"/>
      <c r="C322" s="139">
        <v>29</v>
      </c>
      <c r="D322" s="155">
        <v>0</v>
      </c>
      <c r="E322" s="155">
        <v>0</v>
      </c>
      <c r="F322" s="139">
        <v>64</v>
      </c>
      <c r="G322" s="140" t="s">
        <v>1650</v>
      </c>
      <c r="H322" s="139">
        <v>1</v>
      </c>
      <c r="I322" s="140" t="s">
        <v>1476</v>
      </c>
      <c r="J322" s="140" t="s">
        <v>52</v>
      </c>
      <c r="K322" s="139" t="s">
        <v>2651</v>
      </c>
      <c r="L322"/>
    </row>
    <row r="323" spans="1:12" ht="14.25">
      <c r="A323" s="139"/>
      <c r="B323" s="139"/>
      <c r="C323" s="139">
        <v>30</v>
      </c>
      <c r="D323" s="155">
        <v>0</v>
      </c>
      <c r="E323" s="155">
        <v>0</v>
      </c>
      <c r="F323" s="139">
        <v>947</v>
      </c>
      <c r="G323" s="140" t="s">
        <v>1676</v>
      </c>
      <c r="H323" s="139">
        <v>1</v>
      </c>
      <c r="I323" s="140" t="s">
        <v>232</v>
      </c>
      <c r="J323" s="140" t="s">
        <v>43</v>
      </c>
      <c r="K323" s="139" t="s">
        <v>2651</v>
      </c>
      <c r="L323"/>
    </row>
    <row r="324" spans="1:12" ht="14.25">
      <c r="A324" s="139"/>
      <c r="B324" s="145" t="s">
        <v>2652</v>
      </c>
      <c r="C324" s="145"/>
      <c r="D324" s="145"/>
      <c r="E324" s="145"/>
      <c r="F324" s="145"/>
      <c r="G324" s="145"/>
      <c r="H324" s="145"/>
      <c r="I324" s="145"/>
      <c r="J324" s="145"/>
      <c r="K324" s="145"/>
      <c r="L324"/>
    </row>
    <row r="325" spans="1:12" ht="14.25">
      <c r="A325" s="139">
        <v>14</v>
      </c>
      <c r="B325" s="139" t="s">
        <v>137</v>
      </c>
      <c r="C325" s="139">
        <v>1</v>
      </c>
      <c r="D325" s="155">
        <v>0</v>
      </c>
      <c r="E325" s="155">
        <v>0</v>
      </c>
      <c r="F325" s="139">
        <v>519</v>
      </c>
      <c r="G325" s="162" t="s">
        <v>1623</v>
      </c>
      <c r="H325" s="139">
        <v>20</v>
      </c>
      <c r="I325" s="162" t="s">
        <v>949</v>
      </c>
      <c r="J325" s="162" t="s">
        <v>48</v>
      </c>
      <c r="K325" s="139" t="s">
        <v>2653</v>
      </c>
      <c r="L325"/>
    </row>
    <row r="326" spans="1:12" ht="14.25">
      <c r="A326" s="139"/>
      <c r="B326" s="139"/>
      <c r="C326" s="139">
        <v>2</v>
      </c>
      <c r="D326" s="155">
        <v>0</v>
      </c>
      <c r="E326" s="155">
        <v>0</v>
      </c>
      <c r="F326" s="139">
        <v>874</v>
      </c>
      <c r="G326" s="140" t="s">
        <v>1639</v>
      </c>
      <c r="H326" s="139">
        <v>19</v>
      </c>
      <c r="I326" s="140" t="s">
        <v>35</v>
      </c>
      <c r="J326" s="140" t="s">
        <v>43</v>
      </c>
      <c r="K326" s="139" t="s">
        <v>2653</v>
      </c>
      <c r="L326"/>
    </row>
    <row r="327" spans="1:12" ht="14.25">
      <c r="A327" s="139"/>
      <c r="B327" s="139"/>
      <c r="C327" s="139">
        <v>3</v>
      </c>
      <c r="D327" s="155">
        <v>0</v>
      </c>
      <c r="E327" s="155">
        <v>0</v>
      </c>
      <c r="F327" s="139">
        <v>71</v>
      </c>
      <c r="G327" s="140" t="s">
        <v>1598</v>
      </c>
      <c r="H327" s="139">
        <v>18</v>
      </c>
      <c r="I327" s="140" t="s">
        <v>1476</v>
      </c>
      <c r="J327" s="140" t="s">
        <v>52</v>
      </c>
      <c r="K327" s="139" t="s">
        <v>2653</v>
      </c>
      <c r="L327"/>
    </row>
    <row r="328" spans="1:12" ht="14.25">
      <c r="A328" s="139"/>
      <c r="B328" s="139"/>
      <c r="C328" s="139">
        <v>4</v>
      </c>
      <c r="D328" s="155">
        <v>0</v>
      </c>
      <c r="E328" s="155">
        <v>0</v>
      </c>
      <c r="F328" s="139">
        <v>205</v>
      </c>
      <c r="G328" s="162" t="s">
        <v>1612</v>
      </c>
      <c r="H328" s="139">
        <v>17</v>
      </c>
      <c r="I328" s="162" t="s">
        <v>1355</v>
      </c>
      <c r="J328" s="162" t="s">
        <v>48</v>
      </c>
      <c r="K328" s="139" t="s">
        <v>2653</v>
      </c>
      <c r="L328"/>
    </row>
    <row r="329" spans="1:12" ht="14.25">
      <c r="A329" s="139"/>
      <c r="B329" s="139"/>
      <c r="C329" s="139">
        <v>5</v>
      </c>
      <c r="D329" s="155">
        <v>0</v>
      </c>
      <c r="E329" s="155">
        <v>0</v>
      </c>
      <c r="F329" s="139">
        <v>626</v>
      </c>
      <c r="G329" s="140" t="s">
        <v>1625</v>
      </c>
      <c r="H329" s="139">
        <v>16</v>
      </c>
      <c r="I329" s="140" t="s">
        <v>814</v>
      </c>
      <c r="J329" s="140" t="s">
        <v>58</v>
      </c>
      <c r="K329" s="139" t="s">
        <v>2653</v>
      </c>
      <c r="L329"/>
    </row>
    <row r="330" spans="1:12" ht="14.25">
      <c r="A330" s="139"/>
      <c r="B330" s="139"/>
      <c r="C330" s="139">
        <v>6</v>
      </c>
      <c r="D330" s="155">
        <v>0</v>
      </c>
      <c r="E330" s="155">
        <v>0</v>
      </c>
      <c r="F330" s="139">
        <v>929</v>
      </c>
      <c r="G330" s="140" t="s">
        <v>1644</v>
      </c>
      <c r="H330" s="139">
        <v>15</v>
      </c>
      <c r="I330" s="140" t="s">
        <v>289</v>
      </c>
      <c r="J330" s="140" t="s">
        <v>52</v>
      </c>
      <c r="K330" s="139" t="s">
        <v>2653</v>
      </c>
      <c r="L330"/>
    </row>
    <row r="331" spans="1:12" ht="14.25">
      <c r="A331" s="139"/>
      <c r="B331" s="139"/>
      <c r="C331" s="139">
        <v>7</v>
      </c>
      <c r="D331" s="155">
        <v>0</v>
      </c>
      <c r="E331" s="155">
        <v>0</v>
      </c>
      <c r="F331" s="139">
        <v>502</v>
      </c>
      <c r="G331" s="140" t="s">
        <v>1622</v>
      </c>
      <c r="H331" s="139">
        <v>14</v>
      </c>
      <c r="I331" s="140" t="s">
        <v>979</v>
      </c>
      <c r="J331" s="140" t="s">
        <v>43</v>
      </c>
      <c r="K331" s="139" t="s">
        <v>2653</v>
      </c>
      <c r="L331"/>
    </row>
    <row r="332" spans="1:12" ht="14.25">
      <c r="A332" s="139"/>
      <c r="B332" s="139"/>
      <c r="C332" s="139">
        <v>8</v>
      </c>
      <c r="D332" s="155">
        <v>0</v>
      </c>
      <c r="E332" s="155">
        <v>0</v>
      </c>
      <c r="F332" s="139">
        <v>203</v>
      </c>
      <c r="G332" s="162" t="s">
        <v>1611</v>
      </c>
      <c r="H332" s="139">
        <v>13</v>
      </c>
      <c r="I332" s="162" t="s">
        <v>1355</v>
      </c>
      <c r="J332" s="162" t="s">
        <v>48</v>
      </c>
      <c r="K332" s="139" t="s">
        <v>2653</v>
      </c>
      <c r="L332"/>
    </row>
    <row r="333" spans="1:12" ht="14.25">
      <c r="A333" s="139"/>
      <c r="B333" s="139"/>
      <c r="C333" s="139">
        <v>9</v>
      </c>
      <c r="D333" s="155">
        <v>0</v>
      </c>
      <c r="E333" s="155">
        <v>0</v>
      </c>
      <c r="F333" s="139">
        <v>20</v>
      </c>
      <c r="G333" s="140" t="s">
        <v>1592</v>
      </c>
      <c r="H333" s="139">
        <v>12</v>
      </c>
      <c r="I333" s="140" t="s">
        <v>1548</v>
      </c>
      <c r="J333" s="140" t="s">
        <v>43</v>
      </c>
      <c r="K333" s="139" t="s">
        <v>2653</v>
      </c>
      <c r="L333"/>
    </row>
    <row r="334" spans="1:12" ht="14.25">
      <c r="A334" s="139"/>
      <c r="B334" s="139"/>
      <c r="C334" s="139">
        <v>10</v>
      </c>
      <c r="D334" s="155">
        <v>0</v>
      </c>
      <c r="E334" s="155">
        <v>0</v>
      </c>
      <c r="F334" s="139">
        <v>60</v>
      </c>
      <c r="G334" s="140" t="s">
        <v>1596</v>
      </c>
      <c r="H334" s="139">
        <v>11</v>
      </c>
      <c r="I334" s="140" t="s">
        <v>1476</v>
      </c>
      <c r="J334" s="140" t="s">
        <v>52</v>
      </c>
      <c r="K334" s="139" t="s">
        <v>2653</v>
      </c>
      <c r="L334"/>
    </row>
    <row r="335" spans="1:12" ht="14.25">
      <c r="A335" s="139"/>
      <c r="B335" s="139"/>
      <c r="C335" s="139">
        <v>11</v>
      </c>
      <c r="D335" s="155">
        <v>0</v>
      </c>
      <c r="E335" s="155">
        <v>0</v>
      </c>
      <c r="F335" s="139">
        <v>172</v>
      </c>
      <c r="G335" s="162" t="s">
        <v>1609</v>
      </c>
      <c r="H335" s="139">
        <v>10</v>
      </c>
      <c r="I335" s="162" t="s">
        <v>1398</v>
      </c>
      <c r="J335" s="162" t="s">
        <v>48</v>
      </c>
      <c r="K335" s="139" t="s">
        <v>2653</v>
      </c>
      <c r="L335"/>
    </row>
    <row r="336" spans="1:12" ht="14.25">
      <c r="A336" s="139"/>
      <c r="B336" s="139"/>
      <c r="C336" s="139">
        <v>12</v>
      </c>
      <c r="D336" s="155">
        <v>0</v>
      </c>
      <c r="E336" s="155">
        <v>0</v>
      </c>
      <c r="F336" s="139">
        <v>810</v>
      </c>
      <c r="G336" s="140" t="s">
        <v>1634</v>
      </c>
      <c r="H336" s="139">
        <v>9</v>
      </c>
      <c r="I336" s="140" t="s">
        <v>438</v>
      </c>
      <c r="J336" s="140" t="s">
        <v>43</v>
      </c>
      <c r="K336" s="139" t="s">
        <v>2653</v>
      </c>
      <c r="L336"/>
    </row>
    <row r="337" spans="1:12" ht="14.25">
      <c r="A337" s="139"/>
      <c r="B337" s="139"/>
      <c r="C337" s="139">
        <v>13</v>
      </c>
      <c r="D337" s="155">
        <v>0</v>
      </c>
      <c r="E337" s="155">
        <v>0</v>
      </c>
      <c r="F337" s="139">
        <v>73</v>
      </c>
      <c r="G337" s="140" t="s">
        <v>1599</v>
      </c>
      <c r="H337" s="139">
        <v>8</v>
      </c>
      <c r="I337" s="140" t="s">
        <v>1476</v>
      </c>
      <c r="J337" s="140" t="s">
        <v>52</v>
      </c>
      <c r="K337" s="139" t="s">
        <v>2653</v>
      </c>
      <c r="L337"/>
    </row>
    <row r="338" spans="1:12" ht="14.25">
      <c r="A338" s="139"/>
      <c r="B338" s="139"/>
      <c r="C338" s="139">
        <v>14</v>
      </c>
      <c r="D338" s="155">
        <v>0</v>
      </c>
      <c r="E338" s="155">
        <v>0</v>
      </c>
      <c r="F338" s="139">
        <v>531</v>
      </c>
      <c r="G338" s="140" t="s">
        <v>1624</v>
      </c>
      <c r="H338" s="139">
        <v>7</v>
      </c>
      <c r="I338" s="140" t="s">
        <v>921</v>
      </c>
      <c r="J338" s="140" t="s">
        <v>43</v>
      </c>
      <c r="K338" s="139" t="s">
        <v>2653</v>
      </c>
      <c r="L338"/>
    </row>
    <row r="339" spans="1:12" ht="14.25">
      <c r="A339" s="139"/>
      <c r="B339" s="139"/>
      <c r="C339" s="139">
        <v>15</v>
      </c>
      <c r="D339" s="155">
        <v>0</v>
      </c>
      <c r="E339" s="155">
        <v>0</v>
      </c>
      <c r="F339" s="139">
        <v>789</v>
      </c>
      <c r="G339" s="140" t="s">
        <v>1630</v>
      </c>
      <c r="H339" s="139">
        <v>6</v>
      </c>
      <c r="I339" s="140" t="s">
        <v>532</v>
      </c>
      <c r="J339" s="140" t="s">
        <v>43</v>
      </c>
      <c r="K339" s="139" t="s">
        <v>2653</v>
      </c>
      <c r="L339"/>
    </row>
    <row r="340" spans="1:12" ht="14.25">
      <c r="A340" s="139"/>
      <c r="B340" s="139"/>
      <c r="C340" s="139">
        <v>16</v>
      </c>
      <c r="D340" s="155">
        <v>0</v>
      </c>
      <c r="E340" s="155">
        <v>0</v>
      </c>
      <c r="F340" s="139">
        <v>474</v>
      </c>
      <c r="G340" s="140" t="s">
        <v>1618</v>
      </c>
      <c r="H340" s="139">
        <v>5</v>
      </c>
      <c r="I340" s="140" t="s">
        <v>1006</v>
      </c>
      <c r="J340" s="140" t="s">
        <v>58</v>
      </c>
      <c r="K340" s="139" t="s">
        <v>2653</v>
      </c>
      <c r="L340"/>
    </row>
    <row r="341" spans="1:12" ht="14.25">
      <c r="A341" s="139"/>
      <c r="B341" s="139"/>
      <c r="C341" s="139">
        <v>17</v>
      </c>
      <c r="D341" s="155">
        <v>0</v>
      </c>
      <c r="E341" s="155">
        <v>0</v>
      </c>
      <c r="F341" s="139">
        <v>495</v>
      </c>
      <c r="G341" s="140" t="s">
        <v>1621</v>
      </c>
      <c r="H341" s="139">
        <v>4</v>
      </c>
      <c r="I341" s="140" t="s">
        <v>985</v>
      </c>
      <c r="J341" s="140" t="s">
        <v>43</v>
      </c>
      <c r="K341" s="139" t="s">
        <v>2653</v>
      </c>
      <c r="L341"/>
    </row>
    <row r="342" spans="1:12" ht="14.25">
      <c r="A342" s="139"/>
      <c r="B342" s="139"/>
      <c r="C342" s="139">
        <v>18</v>
      </c>
      <c r="D342" s="155">
        <v>0</v>
      </c>
      <c r="E342" s="155">
        <v>0</v>
      </c>
      <c r="F342" s="139">
        <v>893</v>
      </c>
      <c r="G342" s="140" t="s">
        <v>1641</v>
      </c>
      <c r="H342" s="139">
        <v>3</v>
      </c>
      <c r="I342" s="140" t="s">
        <v>370</v>
      </c>
      <c r="J342" s="140" t="s">
        <v>43</v>
      </c>
      <c r="K342" s="139" t="s">
        <v>2653</v>
      </c>
      <c r="L342"/>
    </row>
    <row r="343" spans="1:12" ht="14.25">
      <c r="A343" s="139"/>
      <c r="B343" s="139"/>
      <c r="C343" s="139">
        <v>19</v>
      </c>
      <c r="D343" s="155">
        <v>0</v>
      </c>
      <c r="E343" s="155">
        <v>0</v>
      </c>
      <c r="F343" s="139">
        <v>825</v>
      </c>
      <c r="G343" s="140" t="s">
        <v>1637</v>
      </c>
      <c r="H343" s="139">
        <v>2</v>
      </c>
      <c r="I343" s="140" t="s">
        <v>438</v>
      </c>
      <c r="J343" s="140" t="s">
        <v>43</v>
      </c>
      <c r="K343" s="139" t="s">
        <v>2653</v>
      </c>
      <c r="L343"/>
    </row>
    <row r="344" spans="1:12" ht="14.25">
      <c r="A344" s="139"/>
      <c r="B344" s="139"/>
      <c r="C344" s="139">
        <v>20</v>
      </c>
      <c r="D344" s="155">
        <v>0</v>
      </c>
      <c r="E344" s="155">
        <v>0</v>
      </c>
      <c r="F344" s="139">
        <v>793</v>
      </c>
      <c r="G344" s="140" t="s">
        <v>1633</v>
      </c>
      <c r="H344" s="139">
        <v>1</v>
      </c>
      <c r="I344" s="140" t="s">
        <v>532</v>
      </c>
      <c r="J344" s="140" t="s">
        <v>43</v>
      </c>
      <c r="K344" s="139" t="s">
        <v>2653</v>
      </c>
      <c r="L344"/>
    </row>
    <row r="345" spans="1:12" ht="14.25">
      <c r="A345" s="139"/>
      <c r="B345" s="139"/>
      <c r="C345" s="139">
        <v>21</v>
      </c>
      <c r="D345" s="155">
        <v>0</v>
      </c>
      <c r="E345" s="155">
        <v>0</v>
      </c>
      <c r="F345" s="139">
        <v>151</v>
      </c>
      <c r="G345" s="162" t="s">
        <v>1607</v>
      </c>
      <c r="H345" s="139">
        <v>1</v>
      </c>
      <c r="I345" s="162" t="s">
        <v>1398</v>
      </c>
      <c r="J345" s="162" t="s">
        <v>48</v>
      </c>
      <c r="K345" s="139" t="s">
        <v>2653</v>
      </c>
      <c r="L345"/>
    </row>
    <row r="346" spans="1:12" ht="14.25">
      <c r="A346" s="139"/>
      <c r="B346" s="139"/>
      <c r="C346" s="139">
        <v>22</v>
      </c>
      <c r="D346" s="155">
        <v>0</v>
      </c>
      <c r="E346" s="155">
        <v>0</v>
      </c>
      <c r="F346" s="139">
        <v>133</v>
      </c>
      <c r="G346" s="140" t="s">
        <v>1603</v>
      </c>
      <c r="H346" s="139">
        <v>1</v>
      </c>
      <c r="I346" s="140" t="s">
        <v>1438</v>
      </c>
      <c r="J346" s="140" t="s">
        <v>43</v>
      </c>
      <c r="K346" s="139" t="s">
        <v>2653</v>
      </c>
      <c r="L346"/>
    </row>
    <row r="347" spans="1:12" ht="14.25">
      <c r="A347" s="139"/>
      <c r="B347" s="139"/>
      <c r="C347" s="139">
        <v>23</v>
      </c>
      <c r="D347" s="155">
        <v>0</v>
      </c>
      <c r="E347" s="155">
        <v>0</v>
      </c>
      <c r="F347" s="139">
        <v>757</v>
      </c>
      <c r="G347" s="140" t="s">
        <v>1627</v>
      </c>
      <c r="H347" s="139">
        <v>1</v>
      </c>
      <c r="I347" s="140" t="s">
        <v>579</v>
      </c>
      <c r="J347" s="140" t="s">
        <v>43</v>
      </c>
      <c r="K347" s="139" t="s">
        <v>2653</v>
      </c>
      <c r="L347"/>
    </row>
    <row r="348" spans="1:12" ht="14.25">
      <c r="A348" s="139"/>
      <c r="B348" s="139"/>
      <c r="C348" s="139">
        <v>24</v>
      </c>
      <c r="D348" s="155">
        <v>0</v>
      </c>
      <c r="E348" s="155">
        <v>0</v>
      </c>
      <c r="F348" s="139">
        <v>758</v>
      </c>
      <c r="G348" s="140" t="s">
        <v>1628</v>
      </c>
      <c r="H348" s="139">
        <v>1</v>
      </c>
      <c r="I348" s="140" t="s">
        <v>579</v>
      </c>
      <c r="J348" s="140" t="s">
        <v>43</v>
      </c>
      <c r="K348" s="139" t="s">
        <v>2653</v>
      </c>
      <c r="L348"/>
    </row>
    <row r="349" spans="1:12" ht="14.25">
      <c r="A349" s="139"/>
      <c r="B349" s="139"/>
      <c r="C349" s="139">
        <v>25</v>
      </c>
      <c r="D349" s="155">
        <v>0</v>
      </c>
      <c r="E349" s="155">
        <v>0</v>
      </c>
      <c r="F349" s="139">
        <v>170</v>
      </c>
      <c r="G349" s="162" t="s">
        <v>1608</v>
      </c>
      <c r="H349" s="139">
        <v>1</v>
      </c>
      <c r="I349" s="162" t="s">
        <v>1398</v>
      </c>
      <c r="J349" s="162" t="s">
        <v>48</v>
      </c>
      <c r="K349" s="139" t="s">
        <v>2653</v>
      </c>
      <c r="L349"/>
    </row>
    <row r="350" spans="1:12" ht="14.25">
      <c r="A350" s="139"/>
      <c r="B350" s="139"/>
      <c r="C350" s="139">
        <v>26</v>
      </c>
      <c r="D350" s="155">
        <v>0</v>
      </c>
      <c r="E350" s="155">
        <v>0</v>
      </c>
      <c r="F350" s="139">
        <v>815</v>
      </c>
      <c r="G350" s="140" t="s">
        <v>1635</v>
      </c>
      <c r="H350" s="139">
        <v>1</v>
      </c>
      <c r="I350" s="140" t="s">
        <v>438</v>
      </c>
      <c r="J350" s="140" t="s">
        <v>43</v>
      </c>
      <c r="K350" s="139" t="s">
        <v>2653</v>
      </c>
      <c r="L350"/>
    </row>
    <row r="351" spans="1:12" ht="14.25">
      <c r="A351" s="139"/>
      <c r="B351" s="139"/>
      <c r="C351" s="139">
        <v>27</v>
      </c>
      <c r="D351" s="155">
        <v>0</v>
      </c>
      <c r="E351" s="155">
        <v>0</v>
      </c>
      <c r="F351" s="139">
        <v>886</v>
      </c>
      <c r="G351" s="140" t="s">
        <v>1640</v>
      </c>
      <c r="H351" s="139">
        <v>1</v>
      </c>
      <c r="I351" s="140" t="s">
        <v>35</v>
      </c>
      <c r="J351" s="140" t="s">
        <v>43</v>
      </c>
      <c r="K351" s="139" t="s">
        <v>2653</v>
      </c>
      <c r="L351"/>
    </row>
    <row r="352" spans="1:12" ht="14.25">
      <c r="A352" s="139"/>
      <c r="B352" s="139"/>
      <c r="C352" s="139">
        <v>28</v>
      </c>
      <c r="D352" s="155">
        <v>0</v>
      </c>
      <c r="E352" s="155">
        <v>0</v>
      </c>
      <c r="F352" s="139">
        <v>483</v>
      </c>
      <c r="G352" s="140" t="s">
        <v>1620</v>
      </c>
      <c r="H352" s="139">
        <v>1</v>
      </c>
      <c r="I352" s="140" t="s">
        <v>1006</v>
      </c>
      <c r="J352" s="140" t="s">
        <v>58</v>
      </c>
      <c r="K352" s="139" t="s">
        <v>2653</v>
      </c>
      <c r="L352"/>
    </row>
    <row r="353" spans="1:12" ht="14.25">
      <c r="A353" s="139"/>
      <c r="B353" s="139"/>
      <c r="C353" s="139">
        <v>29</v>
      </c>
      <c r="D353" s="155">
        <v>0</v>
      </c>
      <c r="E353" s="155">
        <v>0</v>
      </c>
      <c r="F353" s="139">
        <v>140</v>
      </c>
      <c r="G353" s="140" t="s">
        <v>1604</v>
      </c>
      <c r="H353" s="139">
        <v>1</v>
      </c>
      <c r="I353" s="140" t="s">
        <v>1438</v>
      </c>
      <c r="J353" s="140" t="s">
        <v>43</v>
      </c>
      <c r="K353" s="139" t="s">
        <v>2653</v>
      </c>
      <c r="L353"/>
    </row>
    <row r="354" spans="1:12" ht="14.25">
      <c r="A354" s="139"/>
      <c r="B354" s="139"/>
      <c r="C354" s="139">
        <v>30</v>
      </c>
      <c r="D354" s="155">
        <v>0</v>
      </c>
      <c r="E354" s="155">
        <v>0</v>
      </c>
      <c r="F354" s="139">
        <v>142</v>
      </c>
      <c r="G354" s="140" t="s">
        <v>1605</v>
      </c>
      <c r="H354" s="139">
        <v>1</v>
      </c>
      <c r="I354" s="140" t="s">
        <v>1438</v>
      </c>
      <c r="J354" s="140" t="s">
        <v>43</v>
      </c>
      <c r="K354" s="139" t="s">
        <v>2653</v>
      </c>
      <c r="L354"/>
    </row>
    <row r="355" spans="1:12" ht="14.25">
      <c r="A355" s="139"/>
      <c r="B355" s="139"/>
      <c r="C355" s="139">
        <v>31</v>
      </c>
      <c r="D355" s="155">
        <v>0</v>
      </c>
      <c r="E355" s="155">
        <v>0</v>
      </c>
      <c r="F355" s="139">
        <v>726</v>
      </c>
      <c r="G355" s="140" t="s">
        <v>1626</v>
      </c>
      <c r="H355" s="139">
        <v>1</v>
      </c>
      <c r="I355" s="140" t="s">
        <v>656</v>
      </c>
      <c r="J355" s="140" t="s">
        <v>43</v>
      </c>
      <c r="K355" s="139" t="s">
        <v>2653</v>
      </c>
      <c r="L355"/>
    </row>
    <row r="356" spans="1:12" ht="14.25">
      <c r="A356" s="139"/>
      <c r="B356" s="139"/>
      <c r="C356" s="139">
        <v>32</v>
      </c>
      <c r="D356" s="155">
        <v>0</v>
      </c>
      <c r="E356" s="155">
        <v>0</v>
      </c>
      <c r="F356" s="139">
        <v>790</v>
      </c>
      <c r="G356" s="140" t="s">
        <v>1631</v>
      </c>
      <c r="H356" s="139">
        <v>1</v>
      </c>
      <c r="I356" s="140" t="s">
        <v>532</v>
      </c>
      <c r="J356" s="140" t="s">
        <v>43</v>
      </c>
      <c r="K356" s="139" t="s">
        <v>2653</v>
      </c>
      <c r="L356"/>
    </row>
    <row r="357" spans="1:12" ht="14.25">
      <c r="A357" s="139"/>
      <c r="B357" s="139"/>
      <c r="C357" s="139">
        <v>33</v>
      </c>
      <c r="D357" s="155">
        <v>0</v>
      </c>
      <c r="E357" s="155">
        <v>0</v>
      </c>
      <c r="F357" s="139">
        <v>68</v>
      </c>
      <c r="G357" s="140" t="s">
        <v>1597</v>
      </c>
      <c r="H357" s="139">
        <v>1</v>
      </c>
      <c r="I357" s="140" t="s">
        <v>1476</v>
      </c>
      <c r="J357" s="140" t="s">
        <v>52</v>
      </c>
      <c r="K357" s="139" t="s">
        <v>2653</v>
      </c>
      <c r="L357"/>
    </row>
    <row r="358" spans="1:12" ht="14.25">
      <c r="A358" s="139"/>
      <c r="B358" s="139"/>
      <c r="C358" s="139">
        <v>34</v>
      </c>
      <c r="D358" s="155">
        <v>0</v>
      </c>
      <c r="E358" s="155">
        <v>0</v>
      </c>
      <c r="F358" s="139">
        <v>277</v>
      </c>
      <c r="G358" s="140" t="s">
        <v>1614</v>
      </c>
      <c r="H358" s="139">
        <v>1</v>
      </c>
      <c r="I358" s="140" t="s">
        <v>1269</v>
      </c>
      <c r="J358" s="140" t="s">
        <v>43</v>
      </c>
      <c r="K358" s="139" t="s">
        <v>2653</v>
      </c>
      <c r="L358"/>
    </row>
    <row r="359" spans="1:12" ht="14.25">
      <c r="A359" s="139"/>
      <c r="B359" s="139"/>
      <c r="C359" s="139">
        <v>35</v>
      </c>
      <c r="D359" s="155">
        <v>0</v>
      </c>
      <c r="E359" s="155">
        <v>0</v>
      </c>
      <c r="F359" s="139">
        <v>918</v>
      </c>
      <c r="G359" s="140" t="s">
        <v>1643</v>
      </c>
      <c r="H359" s="139">
        <v>1</v>
      </c>
      <c r="I359" s="140" t="s">
        <v>289</v>
      </c>
      <c r="J359" s="140" t="s">
        <v>52</v>
      </c>
      <c r="K359" s="139" t="s">
        <v>2653</v>
      </c>
      <c r="L359"/>
    </row>
    <row r="360" spans="1:12" ht="14.25">
      <c r="A360" s="139"/>
      <c r="B360" s="139"/>
      <c r="C360" s="139">
        <v>36</v>
      </c>
      <c r="D360" s="155">
        <v>0</v>
      </c>
      <c r="E360" s="155">
        <v>0</v>
      </c>
      <c r="F360" s="139">
        <v>278</v>
      </c>
      <c r="G360" s="140" t="s">
        <v>1615</v>
      </c>
      <c r="H360" s="139">
        <v>1</v>
      </c>
      <c r="I360" s="140" t="s">
        <v>1269</v>
      </c>
      <c r="J360" s="140" t="s">
        <v>43</v>
      </c>
      <c r="K360" s="139" t="s">
        <v>2653</v>
      </c>
      <c r="L360"/>
    </row>
    <row r="361" spans="1:12" ht="14.25">
      <c r="A361" s="139"/>
      <c r="B361" s="139"/>
      <c r="C361" s="139">
        <v>37</v>
      </c>
      <c r="D361" s="155">
        <v>0</v>
      </c>
      <c r="E361" s="155">
        <v>0</v>
      </c>
      <c r="F361" s="139">
        <v>834</v>
      </c>
      <c r="G361" s="140" t="s">
        <v>1638</v>
      </c>
      <c r="H361" s="139">
        <v>1</v>
      </c>
      <c r="I361" s="140" t="s">
        <v>438</v>
      </c>
      <c r="J361" s="140" t="s">
        <v>43</v>
      </c>
      <c r="K361" s="139" t="s">
        <v>2653</v>
      </c>
      <c r="L361"/>
    </row>
    <row r="362" spans="1:12" ht="14.25">
      <c r="A362" s="139"/>
      <c r="B362" s="139"/>
      <c r="C362" s="139">
        <v>38</v>
      </c>
      <c r="D362" s="155">
        <v>0</v>
      </c>
      <c r="E362" s="155">
        <v>0</v>
      </c>
      <c r="F362" s="139">
        <v>477</v>
      </c>
      <c r="G362" s="140" t="s">
        <v>1619</v>
      </c>
      <c r="H362" s="139">
        <v>1</v>
      </c>
      <c r="I362" s="140" t="s">
        <v>1006</v>
      </c>
      <c r="J362" s="140" t="s">
        <v>58</v>
      </c>
      <c r="K362" s="139" t="s">
        <v>2653</v>
      </c>
      <c r="L362"/>
    </row>
    <row r="363" spans="1:12" ht="14.25">
      <c r="A363" s="139"/>
      <c r="B363" s="139"/>
      <c r="C363" s="139">
        <v>39</v>
      </c>
      <c r="D363" s="155">
        <v>0</v>
      </c>
      <c r="E363" s="155">
        <v>0</v>
      </c>
      <c r="F363" s="139">
        <v>82</v>
      </c>
      <c r="G363" s="140" t="s">
        <v>1600</v>
      </c>
      <c r="H363" s="139">
        <v>1</v>
      </c>
      <c r="I363" s="140" t="s">
        <v>1476</v>
      </c>
      <c r="J363" s="140" t="s">
        <v>52</v>
      </c>
      <c r="K363" s="139" t="s">
        <v>2653</v>
      </c>
      <c r="L363"/>
    </row>
    <row r="364" spans="1:12" ht="14.25">
      <c r="A364" s="139"/>
      <c r="B364" s="139"/>
      <c r="C364" s="139">
        <v>40</v>
      </c>
      <c r="D364" s="155">
        <v>0</v>
      </c>
      <c r="E364" s="155">
        <v>0</v>
      </c>
      <c r="F364" s="139">
        <v>211</v>
      </c>
      <c r="G364" s="162" t="s">
        <v>1613</v>
      </c>
      <c r="H364" s="139">
        <v>1</v>
      </c>
      <c r="I364" s="162" t="s">
        <v>1355</v>
      </c>
      <c r="J364" s="162" t="s">
        <v>48</v>
      </c>
      <c r="K364" s="139" t="s">
        <v>2653</v>
      </c>
      <c r="L364"/>
    </row>
    <row r="365" spans="1:12" ht="14.25">
      <c r="A365" s="139"/>
      <c r="B365" s="139"/>
      <c r="C365" s="139">
        <v>41</v>
      </c>
      <c r="D365" s="155">
        <v>0</v>
      </c>
      <c r="E365" s="155">
        <v>0</v>
      </c>
      <c r="F365" s="139">
        <v>824</v>
      </c>
      <c r="G365" s="140" t="s">
        <v>1636</v>
      </c>
      <c r="H365" s="139">
        <v>1</v>
      </c>
      <c r="I365" s="140" t="s">
        <v>438</v>
      </c>
      <c r="J365" s="140" t="s">
        <v>43</v>
      </c>
      <c r="K365" s="139" t="s">
        <v>2653</v>
      </c>
      <c r="L365"/>
    </row>
    <row r="366" spans="1:12" ht="14.25">
      <c r="A366" s="139"/>
      <c r="B366" s="139"/>
      <c r="C366" s="139">
        <v>42</v>
      </c>
      <c r="D366" s="155">
        <v>0</v>
      </c>
      <c r="E366" s="155">
        <v>0</v>
      </c>
      <c r="F366" s="139">
        <v>37</v>
      </c>
      <c r="G366" s="140" t="s">
        <v>1594</v>
      </c>
      <c r="H366" s="139">
        <v>1</v>
      </c>
      <c r="I366" s="140" t="s">
        <v>1476</v>
      </c>
      <c r="J366" s="140" t="s">
        <v>52</v>
      </c>
      <c r="K366" s="139" t="s">
        <v>2653</v>
      </c>
      <c r="L366"/>
    </row>
    <row r="367" spans="1:12" ht="14.25">
      <c r="A367" s="139"/>
      <c r="B367" s="139"/>
      <c r="C367" s="139">
        <v>43</v>
      </c>
      <c r="D367" s="155">
        <v>0</v>
      </c>
      <c r="E367" s="155">
        <v>0</v>
      </c>
      <c r="F367" s="139">
        <v>40</v>
      </c>
      <c r="G367" s="140" t="s">
        <v>1595</v>
      </c>
      <c r="H367" s="139">
        <v>1</v>
      </c>
      <c r="I367" s="140" t="s">
        <v>1476</v>
      </c>
      <c r="J367" s="140" t="s">
        <v>52</v>
      </c>
      <c r="K367" s="139" t="s">
        <v>2653</v>
      </c>
      <c r="L367"/>
    </row>
    <row r="368" spans="1:12" ht="14.25">
      <c r="A368" s="139"/>
      <c r="B368" s="139"/>
      <c r="C368" s="139">
        <v>44</v>
      </c>
      <c r="D368" s="155">
        <v>0</v>
      </c>
      <c r="E368" s="155">
        <v>0</v>
      </c>
      <c r="F368" s="139">
        <v>147</v>
      </c>
      <c r="G368" s="162" t="s">
        <v>1606</v>
      </c>
      <c r="H368" s="139">
        <v>1</v>
      </c>
      <c r="I368" s="162" t="s">
        <v>1398</v>
      </c>
      <c r="J368" s="162" t="s">
        <v>48</v>
      </c>
      <c r="K368" s="139" t="s">
        <v>2653</v>
      </c>
      <c r="L368"/>
    </row>
    <row r="369" spans="1:12" ht="14.25">
      <c r="A369" s="139"/>
      <c r="B369" s="139"/>
      <c r="C369" s="139">
        <v>45</v>
      </c>
      <c r="D369" s="155">
        <v>0</v>
      </c>
      <c r="E369" s="155">
        <v>0</v>
      </c>
      <c r="F369" s="139">
        <v>175</v>
      </c>
      <c r="G369" s="162" t="s">
        <v>1610</v>
      </c>
      <c r="H369" s="139">
        <v>1</v>
      </c>
      <c r="I369" s="162" t="s">
        <v>1398</v>
      </c>
      <c r="J369" s="162" t="s">
        <v>48</v>
      </c>
      <c r="K369" s="139" t="s">
        <v>2653</v>
      </c>
      <c r="L369"/>
    </row>
    <row r="370" spans="1:12" ht="14.25">
      <c r="A370" s="139"/>
      <c r="B370" s="139"/>
      <c r="C370" s="139">
        <v>46</v>
      </c>
      <c r="D370" s="155">
        <v>0</v>
      </c>
      <c r="E370" s="155">
        <v>0</v>
      </c>
      <c r="F370" s="139">
        <v>35</v>
      </c>
      <c r="G370" s="140" t="s">
        <v>1593</v>
      </c>
      <c r="H370" s="139">
        <v>1</v>
      </c>
      <c r="I370" s="140" t="s">
        <v>1476</v>
      </c>
      <c r="J370" s="140" t="s">
        <v>52</v>
      </c>
      <c r="K370" s="139" t="s">
        <v>2653</v>
      </c>
      <c r="L370"/>
    </row>
    <row r="371" spans="1:12" ht="14.25">
      <c r="A371" s="139"/>
      <c r="B371" s="139"/>
      <c r="C371" s="139">
        <v>47</v>
      </c>
      <c r="D371" s="155">
        <v>0</v>
      </c>
      <c r="E371" s="155">
        <v>0</v>
      </c>
      <c r="F371" s="139">
        <v>791</v>
      </c>
      <c r="G371" s="140" t="s">
        <v>1632</v>
      </c>
      <c r="H371" s="139">
        <v>1</v>
      </c>
      <c r="I371" s="140" t="s">
        <v>532</v>
      </c>
      <c r="J371" s="140" t="s">
        <v>43</v>
      </c>
      <c r="K371" s="139" t="s">
        <v>2653</v>
      </c>
      <c r="L371"/>
    </row>
    <row r="372" spans="1:12" ht="14.25">
      <c r="A372" s="139"/>
      <c r="B372" s="139"/>
      <c r="C372" s="139">
        <v>48</v>
      </c>
      <c r="D372" s="155">
        <v>0</v>
      </c>
      <c r="E372" s="155">
        <v>0</v>
      </c>
      <c r="F372" s="139">
        <v>84</v>
      </c>
      <c r="G372" s="140" t="s">
        <v>1601</v>
      </c>
      <c r="H372" s="139">
        <v>1</v>
      </c>
      <c r="I372" s="140" t="s">
        <v>1476</v>
      </c>
      <c r="J372" s="140" t="s">
        <v>52</v>
      </c>
      <c r="K372" s="139" t="s">
        <v>2653</v>
      </c>
      <c r="L372"/>
    </row>
    <row r="373" spans="1:12" ht="14.25">
      <c r="A373" s="139"/>
      <c r="B373" s="139"/>
      <c r="C373" s="139">
        <v>49</v>
      </c>
      <c r="D373" s="155">
        <v>0</v>
      </c>
      <c r="E373" s="155">
        <v>0</v>
      </c>
      <c r="F373" s="139">
        <v>903</v>
      </c>
      <c r="G373" s="140" t="s">
        <v>1642</v>
      </c>
      <c r="H373" s="139">
        <v>1</v>
      </c>
      <c r="I373" s="140" t="s">
        <v>350</v>
      </c>
      <c r="J373" s="140" t="s">
        <v>43</v>
      </c>
      <c r="K373" s="139" t="s">
        <v>2653</v>
      </c>
      <c r="L373"/>
    </row>
    <row r="374" spans="1:12" ht="14.25">
      <c r="A374" s="139"/>
      <c r="B374" s="139"/>
      <c r="C374" s="139">
        <v>50</v>
      </c>
      <c r="D374" s="155">
        <v>0</v>
      </c>
      <c r="E374" s="155">
        <v>0</v>
      </c>
      <c r="F374" s="139">
        <v>109</v>
      </c>
      <c r="G374" s="140" t="s">
        <v>1602</v>
      </c>
      <c r="H374" s="139">
        <v>1</v>
      </c>
      <c r="I374" s="140" t="s">
        <v>1476</v>
      </c>
      <c r="J374" s="140" t="s">
        <v>52</v>
      </c>
      <c r="K374" s="139" t="s">
        <v>2653</v>
      </c>
      <c r="L374"/>
    </row>
    <row r="375" spans="1:12" ht="14.25">
      <c r="A375" s="139"/>
      <c r="B375" s="145" t="s">
        <v>2654</v>
      </c>
      <c r="C375" s="145"/>
      <c r="D375" s="145"/>
      <c r="E375" s="145"/>
      <c r="F375" s="145"/>
      <c r="G375" s="145"/>
      <c r="H375" s="145"/>
      <c r="I375" s="145"/>
      <c r="J375" s="145"/>
      <c r="K375" s="145"/>
      <c r="L375"/>
    </row>
    <row r="376" spans="1:12" ht="14.25">
      <c r="A376" s="139">
        <v>15</v>
      </c>
      <c r="B376" s="139" t="s">
        <v>109</v>
      </c>
      <c r="C376" s="139">
        <v>1</v>
      </c>
      <c r="D376" s="155">
        <v>0</v>
      </c>
      <c r="E376" s="155">
        <v>0</v>
      </c>
      <c r="F376" s="139">
        <v>885</v>
      </c>
      <c r="G376" s="140" t="s">
        <v>2017</v>
      </c>
      <c r="H376" s="139">
        <v>20</v>
      </c>
      <c r="I376" s="140" t="s">
        <v>35</v>
      </c>
      <c r="J376" s="140" t="s">
        <v>43</v>
      </c>
      <c r="K376" s="139" t="s">
        <v>2655</v>
      </c>
      <c r="L376"/>
    </row>
    <row r="377" spans="1:12" ht="14.25">
      <c r="A377" s="139"/>
      <c r="B377" s="139"/>
      <c r="C377" s="139">
        <v>2</v>
      </c>
      <c r="D377" s="155">
        <v>0</v>
      </c>
      <c r="E377" s="155">
        <v>0</v>
      </c>
      <c r="F377" s="139">
        <v>644</v>
      </c>
      <c r="G377" s="140" t="s">
        <v>2010</v>
      </c>
      <c r="H377" s="139">
        <v>19</v>
      </c>
      <c r="I377" s="140" t="s">
        <v>778</v>
      </c>
      <c r="J377" s="140" t="s">
        <v>43</v>
      </c>
      <c r="K377" s="139" t="s">
        <v>2655</v>
      </c>
      <c r="L377"/>
    </row>
    <row r="378" spans="1:12" ht="14.25">
      <c r="A378" s="139"/>
      <c r="B378" s="139"/>
      <c r="C378" s="139">
        <v>3</v>
      </c>
      <c r="D378" s="155">
        <v>0</v>
      </c>
      <c r="E378" s="155">
        <v>0</v>
      </c>
      <c r="F378" s="139">
        <v>108</v>
      </c>
      <c r="G378" s="140" t="s">
        <v>1990</v>
      </c>
      <c r="H378" s="139">
        <v>18</v>
      </c>
      <c r="I378" s="140" t="s">
        <v>1476</v>
      </c>
      <c r="J378" s="140" t="s">
        <v>52</v>
      </c>
      <c r="K378" s="139" t="s">
        <v>2655</v>
      </c>
      <c r="L378"/>
    </row>
    <row r="379" spans="1:12" ht="14.25">
      <c r="A379" s="139"/>
      <c r="B379" s="139"/>
      <c r="C379" s="139">
        <v>4</v>
      </c>
      <c r="D379" s="155">
        <v>0</v>
      </c>
      <c r="E379" s="155">
        <v>0</v>
      </c>
      <c r="F379" s="139">
        <v>70</v>
      </c>
      <c r="G379" s="140" t="s">
        <v>1989</v>
      </c>
      <c r="H379" s="139">
        <v>17</v>
      </c>
      <c r="I379" s="140" t="s">
        <v>1476</v>
      </c>
      <c r="J379" s="140" t="s">
        <v>52</v>
      </c>
      <c r="K379" s="139" t="s">
        <v>2655</v>
      </c>
      <c r="L379"/>
    </row>
    <row r="380" spans="1:12" ht="14.25">
      <c r="A380" s="139"/>
      <c r="B380" s="139"/>
      <c r="C380" s="139">
        <v>5</v>
      </c>
      <c r="D380" s="155">
        <v>0</v>
      </c>
      <c r="E380" s="155">
        <v>0</v>
      </c>
      <c r="F380" s="139">
        <v>156</v>
      </c>
      <c r="G380" s="162" t="s">
        <v>1993</v>
      </c>
      <c r="H380" s="139">
        <v>16</v>
      </c>
      <c r="I380" s="162" t="s">
        <v>1398</v>
      </c>
      <c r="J380" s="162" t="s">
        <v>48</v>
      </c>
      <c r="K380" s="139" t="s">
        <v>2655</v>
      </c>
      <c r="L380"/>
    </row>
    <row r="381" spans="1:12" ht="14.25">
      <c r="A381" s="139"/>
      <c r="B381" s="139"/>
      <c r="C381" s="139">
        <v>6</v>
      </c>
      <c r="D381" s="155">
        <v>0</v>
      </c>
      <c r="E381" s="155">
        <v>0</v>
      </c>
      <c r="F381" s="139">
        <v>259</v>
      </c>
      <c r="G381" s="140" t="s">
        <v>1997</v>
      </c>
      <c r="H381" s="139">
        <v>15</v>
      </c>
      <c r="I381" s="140" t="s">
        <v>1290</v>
      </c>
      <c r="J381" s="140" t="s">
        <v>43</v>
      </c>
      <c r="K381" s="139" t="s">
        <v>2655</v>
      </c>
      <c r="L381"/>
    </row>
    <row r="382" spans="1:12" ht="14.25">
      <c r="A382" s="139"/>
      <c r="B382" s="139"/>
      <c r="C382" s="139">
        <v>7</v>
      </c>
      <c r="D382" s="155">
        <v>0</v>
      </c>
      <c r="E382" s="155">
        <v>0</v>
      </c>
      <c r="F382" s="139">
        <v>770</v>
      </c>
      <c r="G382" s="140" t="s">
        <v>2013</v>
      </c>
      <c r="H382" s="139">
        <v>14</v>
      </c>
      <c r="I382" s="140" t="s">
        <v>579</v>
      </c>
      <c r="J382" s="140" t="s">
        <v>43</v>
      </c>
      <c r="K382" s="139" t="s">
        <v>2655</v>
      </c>
      <c r="L382"/>
    </row>
    <row r="383" spans="1:12" ht="14.25">
      <c r="A383" s="139"/>
      <c r="B383" s="145" t="s">
        <v>2656</v>
      </c>
      <c r="C383" s="145"/>
      <c r="D383" s="145"/>
      <c r="E383" s="145"/>
      <c r="F383" s="145"/>
      <c r="G383" s="145"/>
      <c r="H383" s="145"/>
      <c r="I383" s="145"/>
      <c r="J383" s="145"/>
      <c r="K383" s="145"/>
      <c r="L383"/>
    </row>
    <row r="384" spans="1:12" ht="14.25">
      <c r="A384" s="139">
        <v>16</v>
      </c>
      <c r="B384" s="139" t="s">
        <v>136</v>
      </c>
      <c r="C384" s="139">
        <v>1</v>
      </c>
      <c r="D384" s="155">
        <v>0</v>
      </c>
      <c r="E384" s="155">
        <v>0</v>
      </c>
      <c r="F384" s="139">
        <v>501</v>
      </c>
      <c r="G384" s="140" t="s">
        <v>2007</v>
      </c>
      <c r="H384" s="139">
        <v>20</v>
      </c>
      <c r="I384" s="140" t="s">
        <v>979</v>
      </c>
      <c r="J384" s="140" t="s">
        <v>43</v>
      </c>
      <c r="K384" s="139" t="s">
        <v>2655</v>
      </c>
      <c r="L384"/>
    </row>
    <row r="385" spans="1:12" ht="14.25">
      <c r="A385" s="139"/>
      <c r="B385" s="139"/>
      <c r="C385" s="139">
        <v>2</v>
      </c>
      <c r="D385" s="155">
        <v>0</v>
      </c>
      <c r="E385" s="155">
        <v>0</v>
      </c>
      <c r="F385" s="139">
        <v>469</v>
      </c>
      <c r="G385" s="140" t="s">
        <v>2003</v>
      </c>
      <c r="H385" s="139">
        <v>19</v>
      </c>
      <c r="I385" s="140" t="s">
        <v>1030</v>
      </c>
      <c r="J385" s="140" t="s">
        <v>43</v>
      </c>
      <c r="K385" s="139" t="s">
        <v>2655</v>
      </c>
      <c r="L385"/>
    </row>
    <row r="386" spans="1:12" ht="14.25">
      <c r="A386" s="139"/>
      <c r="B386" s="139"/>
      <c r="C386" s="139">
        <v>3</v>
      </c>
      <c r="D386" s="155">
        <v>0</v>
      </c>
      <c r="E386" s="155">
        <v>0</v>
      </c>
      <c r="F386" s="139">
        <v>854</v>
      </c>
      <c r="G386" s="140" t="s">
        <v>2016</v>
      </c>
      <c r="H386" s="139">
        <v>18</v>
      </c>
      <c r="I386" s="140" t="s">
        <v>438</v>
      </c>
      <c r="J386" s="140" t="s">
        <v>43</v>
      </c>
      <c r="K386" s="139" t="s">
        <v>2655</v>
      </c>
      <c r="L386"/>
    </row>
    <row r="387" spans="1:12" ht="14.25">
      <c r="A387" s="139"/>
      <c r="B387" s="139"/>
      <c r="C387" s="139">
        <v>4</v>
      </c>
      <c r="D387" s="155">
        <v>0</v>
      </c>
      <c r="E387" s="155">
        <v>0</v>
      </c>
      <c r="F387" s="139">
        <v>840</v>
      </c>
      <c r="G387" s="140" t="s">
        <v>2015</v>
      </c>
      <c r="H387" s="139">
        <v>17</v>
      </c>
      <c r="I387" s="140" t="s">
        <v>438</v>
      </c>
      <c r="J387" s="140" t="s">
        <v>43</v>
      </c>
      <c r="K387" s="139" t="s">
        <v>2655</v>
      </c>
      <c r="L387"/>
    </row>
    <row r="388" spans="1:12" ht="14.25">
      <c r="A388" s="139"/>
      <c r="B388" s="139"/>
      <c r="C388" s="139">
        <v>5</v>
      </c>
      <c r="D388" s="155">
        <v>0</v>
      </c>
      <c r="E388" s="155">
        <v>0</v>
      </c>
      <c r="F388" s="139">
        <v>442</v>
      </c>
      <c r="G388" s="140" t="s">
        <v>2002</v>
      </c>
      <c r="H388" s="139">
        <v>16</v>
      </c>
      <c r="I388" s="140" t="s">
        <v>1060</v>
      </c>
      <c r="J388" s="140" t="s">
        <v>43</v>
      </c>
      <c r="K388" s="139" t="s">
        <v>2655</v>
      </c>
      <c r="L388"/>
    </row>
    <row r="389" spans="1:12" ht="14.25">
      <c r="A389" s="139"/>
      <c r="B389" s="139"/>
      <c r="C389" s="139">
        <v>6</v>
      </c>
      <c r="D389" s="155">
        <v>0</v>
      </c>
      <c r="E389" s="155">
        <v>0</v>
      </c>
      <c r="F389" s="139">
        <v>473</v>
      </c>
      <c r="G389" s="140" t="s">
        <v>2004</v>
      </c>
      <c r="H389" s="139">
        <v>15</v>
      </c>
      <c r="I389" s="140" t="s">
        <v>1006</v>
      </c>
      <c r="J389" s="140" t="s">
        <v>58</v>
      </c>
      <c r="K389" s="139" t="s">
        <v>2655</v>
      </c>
      <c r="L389"/>
    </row>
    <row r="390" spans="1:12" ht="14.25">
      <c r="A390" s="139"/>
      <c r="B390" s="139"/>
      <c r="C390" s="139">
        <v>7</v>
      </c>
      <c r="D390" s="155">
        <v>0</v>
      </c>
      <c r="E390" s="155">
        <v>0</v>
      </c>
      <c r="F390" s="139">
        <v>555</v>
      </c>
      <c r="G390" s="162" t="s">
        <v>2008</v>
      </c>
      <c r="H390" s="139">
        <v>14</v>
      </c>
      <c r="I390" s="162" t="s">
        <v>908</v>
      </c>
      <c r="J390" s="162" t="s">
        <v>48</v>
      </c>
      <c r="K390" s="139" t="s">
        <v>2655</v>
      </c>
      <c r="L390"/>
    </row>
    <row r="391" spans="1:12" ht="14.25">
      <c r="A391" s="139"/>
      <c r="B391" s="139"/>
      <c r="C391" s="139">
        <v>8</v>
      </c>
      <c r="D391" s="155">
        <v>0</v>
      </c>
      <c r="E391" s="155">
        <v>0</v>
      </c>
      <c r="F391" s="139">
        <v>219</v>
      </c>
      <c r="G391" s="162" t="s">
        <v>1996</v>
      </c>
      <c r="H391" s="139">
        <v>13</v>
      </c>
      <c r="I391" s="162" t="s">
        <v>1318</v>
      </c>
      <c r="J391" s="162" t="s">
        <v>48</v>
      </c>
      <c r="K391" s="139" t="s">
        <v>2655</v>
      </c>
      <c r="L391"/>
    </row>
    <row r="392" spans="1:12" ht="14.25">
      <c r="A392" s="139"/>
      <c r="B392" s="139"/>
      <c r="C392" s="139">
        <v>9</v>
      </c>
      <c r="D392" s="155">
        <v>0</v>
      </c>
      <c r="E392" s="155">
        <v>0</v>
      </c>
      <c r="F392" s="139">
        <v>768</v>
      </c>
      <c r="G392" s="140" t="s">
        <v>2012</v>
      </c>
      <c r="H392" s="139">
        <v>12</v>
      </c>
      <c r="I392" s="140" t="s">
        <v>579</v>
      </c>
      <c r="J392" s="140" t="s">
        <v>43</v>
      </c>
      <c r="K392" s="139" t="s">
        <v>2655</v>
      </c>
      <c r="L392"/>
    </row>
    <row r="393" spans="1:12" ht="14.25">
      <c r="A393" s="139"/>
      <c r="B393" s="139"/>
      <c r="C393" s="139">
        <v>10</v>
      </c>
      <c r="D393" s="155">
        <v>0</v>
      </c>
      <c r="E393" s="155">
        <v>0</v>
      </c>
      <c r="F393" s="139">
        <v>478</v>
      </c>
      <c r="G393" s="140" t="s">
        <v>2005</v>
      </c>
      <c r="H393" s="139">
        <v>11</v>
      </c>
      <c r="I393" s="140" t="s">
        <v>1006</v>
      </c>
      <c r="J393" s="140" t="s">
        <v>58</v>
      </c>
      <c r="K393" s="139" t="s">
        <v>2655</v>
      </c>
      <c r="L393"/>
    </row>
    <row r="394" spans="1:12" ht="14.25">
      <c r="A394" s="139"/>
      <c r="B394" s="139"/>
      <c r="C394" s="139">
        <v>11</v>
      </c>
      <c r="D394" s="155">
        <v>0</v>
      </c>
      <c r="E394" s="155">
        <v>0</v>
      </c>
      <c r="F394" s="139">
        <v>182</v>
      </c>
      <c r="G394" s="162" t="s">
        <v>1995</v>
      </c>
      <c r="H394" s="139">
        <v>10</v>
      </c>
      <c r="I394" s="162" t="s">
        <v>1355</v>
      </c>
      <c r="J394" s="162" t="s">
        <v>48</v>
      </c>
      <c r="K394" s="139" t="s">
        <v>2655</v>
      </c>
      <c r="L394"/>
    </row>
    <row r="395" spans="1:12" ht="14.25">
      <c r="A395" s="139"/>
      <c r="B395" s="139"/>
      <c r="C395" s="139">
        <v>12</v>
      </c>
      <c r="D395" s="155">
        <v>0</v>
      </c>
      <c r="E395" s="155">
        <v>0</v>
      </c>
      <c r="F395" s="139">
        <v>355</v>
      </c>
      <c r="G395" s="140" t="s">
        <v>1999</v>
      </c>
      <c r="H395" s="139">
        <v>9</v>
      </c>
      <c r="I395" s="140" t="s">
        <v>1159</v>
      </c>
      <c r="J395" s="140" t="s">
        <v>43</v>
      </c>
      <c r="K395" s="139" t="s">
        <v>2655</v>
      </c>
      <c r="L395"/>
    </row>
    <row r="396" spans="1:12" ht="14.25">
      <c r="A396" s="139"/>
      <c r="B396" s="139"/>
      <c r="C396" s="139">
        <v>13</v>
      </c>
      <c r="D396" s="155">
        <v>0</v>
      </c>
      <c r="E396" s="155">
        <v>0</v>
      </c>
      <c r="F396" s="139">
        <v>177</v>
      </c>
      <c r="G396" s="162" t="s">
        <v>1994</v>
      </c>
      <c r="H396" s="139">
        <v>8</v>
      </c>
      <c r="I396" s="162" t="s">
        <v>1355</v>
      </c>
      <c r="J396" s="162" t="s">
        <v>48</v>
      </c>
      <c r="K396" s="139" t="s">
        <v>2655</v>
      </c>
      <c r="L396"/>
    </row>
    <row r="397" spans="1:12" ht="14.25">
      <c r="A397" s="139"/>
      <c r="B397" s="139"/>
      <c r="C397" s="139">
        <v>14</v>
      </c>
      <c r="D397" s="155">
        <v>0</v>
      </c>
      <c r="E397" s="155">
        <v>0</v>
      </c>
      <c r="F397" s="139">
        <v>335</v>
      </c>
      <c r="G397" s="140" t="s">
        <v>1998</v>
      </c>
      <c r="H397" s="139">
        <v>7</v>
      </c>
      <c r="I397" s="140" t="s">
        <v>1159</v>
      </c>
      <c r="J397" s="140" t="s">
        <v>43</v>
      </c>
      <c r="K397" s="139" t="s">
        <v>2655</v>
      </c>
      <c r="L397"/>
    </row>
    <row r="398" spans="1:12" ht="14.25">
      <c r="A398" s="139"/>
      <c r="B398" s="139"/>
      <c r="C398" s="139">
        <v>15</v>
      </c>
      <c r="D398" s="155">
        <v>0</v>
      </c>
      <c r="E398" s="155">
        <v>0</v>
      </c>
      <c r="F398" s="139">
        <v>905</v>
      </c>
      <c r="G398" s="140" t="s">
        <v>2018</v>
      </c>
      <c r="H398" s="139">
        <v>6</v>
      </c>
      <c r="I398" s="140" t="s">
        <v>289</v>
      </c>
      <c r="J398" s="140" t="s">
        <v>52</v>
      </c>
      <c r="K398" s="139" t="s">
        <v>2655</v>
      </c>
      <c r="L398"/>
    </row>
    <row r="399" spans="1:12" ht="14.25">
      <c r="A399" s="139"/>
      <c r="B399" s="139"/>
      <c r="C399" s="139">
        <v>16</v>
      </c>
      <c r="D399" s="155">
        <v>0</v>
      </c>
      <c r="E399" s="155">
        <v>0</v>
      </c>
      <c r="F399" s="139">
        <v>141</v>
      </c>
      <c r="G399" s="140" t="s">
        <v>1992</v>
      </c>
      <c r="H399" s="139">
        <v>5</v>
      </c>
      <c r="I399" s="140" t="s">
        <v>1438</v>
      </c>
      <c r="J399" s="140" t="s">
        <v>43</v>
      </c>
      <c r="K399" s="139" t="s">
        <v>2655</v>
      </c>
      <c r="L399"/>
    </row>
    <row r="400" spans="1:12" ht="14.25">
      <c r="A400" s="139"/>
      <c r="B400" s="139"/>
      <c r="C400" s="139">
        <v>17</v>
      </c>
      <c r="D400" s="155">
        <v>0</v>
      </c>
      <c r="E400" s="155">
        <v>0</v>
      </c>
      <c r="F400" s="139">
        <v>139</v>
      </c>
      <c r="G400" s="140" t="s">
        <v>1991</v>
      </c>
      <c r="H400" s="139">
        <v>4</v>
      </c>
      <c r="I400" s="140" t="s">
        <v>1438</v>
      </c>
      <c r="J400" s="140" t="s">
        <v>43</v>
      </c>
      <c r="K400" s="139" t="s">
        <v>2655</v>
      </c>
      <c r="L400"/>
    </row>
    <row r="401" spans="1:12" ht="14.25">
      <c r="A401" s="139"/>
      <c r="B401" s="139"/>
      <c r="C401" s="139">
        <v>18</v>
      </c>
      <c r="D401" s="155">
        <v>0</v>
      </c>
      <c r="E401" s="155">
        <v>0</v>
      </c>
      <c r="F401" s="139">
        <v>728</v>
      </c>
      <c r="G401" s="140" t="s">
        <v>2011</v>
      </c>
      <c r="H401" s="139">
        <v>3</v>
      </c>
      <c r="I401" s="140" t="s">
        <v>656</v>
      </c>
      <c r="J401" s="140" t="s">
        <v>43</v>
      </c>
      <c r="K401" s="139" t="s">
        <v>2655</v>
      </c>
      <c r="L401"/>
    </row>
    <row r="402" spans="1:12" ht="14.25">
      <c r="A402" s="139"/>
      <c r="B402" s="139"/>
      <c r="C402" s="139">
        <v>19</v>
      </c>
      <c r="D402" s="155">
        <v>0</v>
      </c>
      <c r="E402" s="155">
        <v>0</v>
      </c>
      <c r="F402" s="139">
        <v>45</v>
      </c>
      <c r="G402" s="140" t="s">
        <v>1988</v>
      </c>
      <c r="H402" s="139">
        <v>2</v>
      </c>
      <c r="I402" s="140" t="s">
        <v>1476</v>
      </c>
      <c r="J402" s="140" t="s">
        <v>52</v>
      </c>
      <c r="K402" s="139" t="s">
        <v>2655</v>
      </c>
      <c r="L402"/>
    </row>
    <row r="403" spans="1:12" ht="14.25">
      <c r="A403" s="139"/>
      <c r="B403" s="145" t="s">
        <v>2657</v>
      </c>
      <c r="C403" s="145"/>
      <c r="D403" s="145"/>
      <c r="E403" s="145"/>
      <c r="F403" s="145"/>
      <c r="G403" s="145"/>
      <c r="H403" s="145"/>
      <c r="I403" s="145"/>
      <c r="J403" s="145"/>
      <c r="K403" s="145"/>
      <c r="L403"/>
    </row>
    <row r="404" spans="1:12" ht="14.25">
      <c r="A404" s="139">
        <v>17</v>
      </c>
      <c r="B404" s="139" t="s">
        <v>110</v>
      </c>
      <c r="C404" s="139">
        <v>1</v>
      </c>
      <c r="D404" s="155">
        <v>0</v>
      </c>
      <c r="E404" s="155">
        <v>0</v>
      </c>
      <c r="F404" s="139">
        <v>27</v>
      </c>
      <c r="G404" s="140" t="s">
        <v>2021</v>
      </c>
      <c r="H404" s="139">
        <v>20</v>
      </c>
      <c r="I404" s="140" t="s">
        <v>1548</v>
      </c>
      <c r="J404" s="140" t="s">
        <v>43</v>
      </c>
      <c r="K404" s="139" t="s">
        <v>2658</v>
      </c>
      <c r="L404"/>
    </row>
    <row r="405" spans="1:12" ht="14.25">
      <c r="A405" s="139"/>
      <c r="B405" s="145" t="s">
        <v>2659</v>
      </c>
      <c r="C405" s="145"/>
      <c r="D405" s="145"/>
      <c r="E405" s="145"/>
      <c r="F405" s="145"/>
      <c r="G405" s="145"/>
      <c r="H405" s="145"/>
      <c r="I405" s="145"/>
      <c r="J405" s="145"/>
      <c r="K405" s="145"/>
      <c r="L405"/>
    </row>
    <row r="406" spans="1:12" ht="14.25">
      <c r="A406" s="139">
        <v>18</v>
      </c>
      <c r="B406" s="139" t="s">
        <v>111</v>
      </c>
      <c r="C406" s="139">
        <v>1</v>
      </c>
      <c r="D406" s="155">
        <v>0</v>
      </c>
      <c r="E406" s="155">
        <v>0</v>
      </c>
      <c r="F406" s="139">
        <v>168</v>
      </c>
      <c r="G406" s="162" t="s">
        <v>2192</v>
      </c>
      <c r="H406" s="139">
        <v>20</v>
      </c>
      <c r="I406" s="162" t="s">
        <v>1398</v>
      </c>
      <c r="J406" s="162" t="s">
        <v>48</v>
      </c>
      <c r="K406" s="139" t="s">
        <v>2621</v>
      </c>
      <c r="L406"/>
    </row>
    <row r="407" spans="1:12" ht="14.25">
      <c r="A407" s="139"/>
      <c r="B407" s="139"/>
      <c r="C407" s="139">
        <v>2</v>
      </c>
      <c r="D407" s="155">
        <v>0</v>
      </c>
      <c r="E407" s="155">
        <v>0</v>
      </c>
      <c r="F407" s="139">
        <v>651</v>
      </c>
      <c r="G407" s="140" t="s">
        <v>2298</v>
      </c>
      <c r="H407" s="139">
        <v>19</v>
      </c>
      <c r="I407" s="140" t="s">
        <v>764</v>
      </c>
      <c r="J407" s="140" t="s">
        <v>43</v>
      </c>
      <c r="K407" s="139" t="s">
        <v>2621</v>
      </c>
      <c r="L407"/>
    </row>
    <row r="408" spans="1:12" ht="14.25">
      <c r="A408" s="139"/>
      <c r="B408" s="139"/>
      <c r="C408" s="139">
        <v>3</v>
      </c>
      <c r="D408" s="155">
        <v>0</v>
      </c>
      <c r="E408" s="155">
        <v>0</v>
      </c>
      <c r="F408" s="139">
        <v>347</v>
      </c>
      <c r="G408" s="140" t="s">
        <v>2242</v>
      </c>
      <c r="H408" s="139">
        <v>18</v>
      </c>
      <c r="I408" s="140" t="s">
        <v>1159</v>
      </c>
      <c r="J408" s="140" t="s">
        <v>43</v>
      </c>
      <c r="K408" s="139" t="s">
        <v>2621</v>
      </c>
      <c r="L408"/>
    </row>
    <row r="409" spans="1:12" ht="14.25">
      <c r="A409" s="139"/>
      <c r="B409" s="139"/>
      <c r="C409" s="139">
        <v>4</v>
      </c>
      <c r="D409" s="155">
        <v>0</v>
      </c>
      <c r="E409" s="155">
        <v>0</v>
      </c>
      <c r="F409" s="139">
        <v>210</v>
      </c>
      <c r="G409" s="162" t="s">
        <v>2205</v>
      </c>
      <c r="H409" s="139">
        <v>17</v>
      </c>
      <c r="I409" s="162" t="s">
        <v>1355</v>
      </c>
      <c r="J409" s="162" t="s">
        <v>48</v>
      </c>
      <c r="K409" s="139" t="s">
        <v>2621</v>
      </c>
      <c r="L409"/>
    </row>
    <row r="410" spans="1:12" ht="14.25">
      <c r="A410" s="139"/>
      <c r="B410" s="139"/>
      <c r="C410" s="139">
        <v>5</v>
      </c>
      <c r="D410" s="155">
        <v>0</v>
      </c>
      <c r="E410" s="155">
        <v>0</v>
      </c>
      <c r="F410" s="139">
        <v>548</v>
      </c>
      <c r="G410" s="162" t="s">
        <v>2276</v>
      </c>
      <c r="H410" s="139">
        <v>16</v>
      </c>
      <c r="I410" s="162" t="s">
        <v>908</v>
      </c>
      <c r="J410" s="162" t="s">
        <v>48</v>
      </c>
      <c r="K410" s="139" t="s">
        <v>2621</v>
      </c>
      <c r="L410"/>
    </row>
    <row r="411" spans="1:12" ht="14.25">
      <c r="A411" s="139"/>
      <c r="B411" s="139"/>
      <c r="C411" s="139">
        <v>6</v>
      </c>
      <c r="D411" s="155">
        <v>0</v>
      </c>
      <c r="E411" s="155">
        <v>0</v>
      </c>
      <c r="F411" s="139">
        <v>479</v>
      </c>
      <c r="G411" s="140" t="s">
        <v>2263</v>
      </c>
      <c r="H411" s="139">
        <v>15</v>
      </c>
      <c r="I411" s="140" t="s">
        <v>1006</v>
      </c>
      <c r="J411" s="140" t="s">
        <v>58</v>
      </c>
      <c r="K411" s="139" t="s">
        <v>2621</v>
      </c>
      <c r="L411"/>
    </row>
    <row r="412" spans="1:12" ht="14.25">
      <c r="A412" s="139"/>
      <c r="B412" s="139"/>
      <c r="C412" s="139">
        <v>7</v>
      </c>
      <c r="D412" s="155">
        <v>0</v>
      </c>
      <c r="E412" s="155">
        <v>0</v>
      </c>
      <c r="F412" s="139">
        <v>229</v>
      </c>
      <c r="G412" s="162" t="s">
        <v>2212</v>
      </c>
      <c r="H412" s="139">
        <v>14</v>
      </c>
      <c r="I412" s="162" t="s">
        <v>1318</v>
      </c>
      <c r="J412" s="162" t="s">
        <v>48</v>
      </c>
      <c r="K412" s="139" t="s">
        <v>2621</v>
      </c>
      <c r="L412"/>
    </row>
    <row r="413" spans="1:12" ht="14.25">
      <c r="A413" s="139"/>
      <c r="B413" s="139"/>
      <c r="C413" s="139">
        <v>8</v>
      </c>
      <c r="D413" s="155">
        <v>0</v>
      </c>
      <c r="E413" s="155">
        <v>0</v>
      </c>
      <c r="F413" s="139">
        <v>83</v>
      </c>
      <c r="G413" s="140" t="s">
        <v>2174</v>
      </c>
      <c r="H413" s="139">
        <v>13</v>
      </c>
      <c r="I413" s="140" t="s">
        <v>1476</v>
      </c>
      <c r="J413" s="140" t="s">
        <v>52</v>
      </c>
      <c r="K413" s="139" t="s">
        <v>2621</v>
      </c>
      <c r="L413"/>
    </row>
    <row r="414" spans="1:12" ht="14.25">
      <c r="A414" s="139"/>
      <c r="B414" s="139"/>
      <c r="C414" s="139">
        <v>9</v>
      </c>
      <c r="D414" s="155">
        <v>0</v>
      </c>
      <c r="E414" s="155">
        <v>0</v>
      </c>
      <c r="F414" s="139">
        <v>908</v>
      </c>
      <c r="G414" s="140" t="s">
        <v>2352</v>
      </c>
      <c r="H414" s="139">
        <v>12</v>
      </c>
      <c r="I414" s="140" t="s">
        <v>289</v>
      </c>
      <c r="J414" s="140" t="s">
        <v>52</v>
      </c>
      <c r="K414" s="139" t="s">
        <v>2621</v>
      </c>
      <c r="L414"/>
    </row>
    <row r="415" spans="1:12" ht="14.25">
      <c r="A415" s="139"/>
      <c r="B415" s="139"/>
      <c r="C415" s="139">
        <v>10</v>
      </c>
      <c r="D415" s="155">
        <v>0</v>
      </c>
      <c r="E415" s="155">
        <v>0</v>
      </c>
      <c r="F415" s="139">
        <v>131</v>
      </c>
      <c r="G415" s="140" t="s">
        <v>2184</v>
      </c>
      <c r="H415" s="139">
        <v>11</v>
      </c>
      <c r="I415" s="140" t="s">
        <v>1438</v>
      </c>
      <c r="J415" s="140" t="s">
        <v>43</v>
      </c>
      <c r="K415" s="139" t="s">
        <v>2621</v>
      </c>
      <c r="L415"/>
    </row>
    <row r="416" spans="1:12" ht="14.25">
      <c r="A416" s="139"/>
      <c r="B416" s="145" t="s">
        <v>2622</v>
      </c>
      <c r="C416" s="145"/>
      <c r="D416" s="145"/>
      <c r="E416" s="145"/>
      <c r="F416" s="145"/>
      <c r="G416" s="145"/>
      <c r="H416" s="145"/>
      <c r="I416" s="145"/>
      <c r="J416" s="145"/>
      <c r="K416" s="145"/>
      <c r="L416"/>
    </row>
    <row r="417" spans="1:12" ht="14.25">
      <c r="A417" s="139">
        <v>19</v>
      </c>
      <c r="B417" s="139" t="s">
        <v>102</v>
      </c>
      <c r="C417" s="139">
        <v>1</v>
      </c>
      <c r="D417" s="155">
        <v>0</v>
      </c>
      <c r="E417" s="155">
        <v>0</v>
      </c>
      <c r="F417" s="139">
        <v>906</v>
      </c>
      <c r="G417" s="140" t="s">
        <v>2163</v>
      </c>
      <c r="H417" s="139">
        <v>20</v>
      </c>
      <c r="I417" s="140" t="s">
        <v>289</v>
      </c>
      <c r="J417" s="140" t="s">
        <v>52</v>
      </c>
      <c r="K417" s="139" t="s">
        <v>2658</v>
      </c>
      <c r="L417"/>
    </row>
    <row r="418" spans="1:12" ht="14.25">
      <c r="A418" s="139"/>
      <c r="B418" s="139"/>
      <c r="C418" s="139">
        <v>2</v>
      </c>
      <c r="D418" s="155">
        <v>0</v>
      </c>
      <c r="E418" s="155">
        <v>0</v>
      </c>
      <c r="F418" s="139">
        <v>171</v>
      </c>
      <c r="G418" s="162" t="s">
        <v>2037</v>
      </c>
      <c r="H418" s="139">
        <v>19</v>
      </c>
      <c r="I418" s="162" t="s">
        <v>1398</v>
      </c>
      <c r="J418" s="162" t="s">
        <v>48</v>
      </c>
      <c r="K418" s="139" t="s">
        <v>2658</v>
      </c>
      <c r="L418"/>
    </row>
    <row r="419" spans="1:12" ht="14.25">
      <c r="A419" s="139"/>
      <c r="B419" s="139"/>
      <c r="C419" s="139">
        <v>3</v>
      </c>
      <c r="D419" s="155">
        <v>0</v>
      </c>
      <c r="E419" s="155">
        <v>0</v>
      </c>
      <c r="F419" s="139">
        <v>470</v>
      </c>
      <c r="G419" s="140" t="s">
        <v>2094</v>
      </c>
      <c r="H419" s="139">
        <v>18</v>
      </c>
      <c r="I419" s="140" t="s">
        <v>1023</v>
      </c>
      <c r="J419" s="140" t="s">
        <v>43</v>
      </c>
      <c r="K419" s="139" t="s">
        <v>2658</v>
      </c>
      <c r="L419"/>
    </row>
    <row r="420" spans="1:12" ht="14.25">
      <c r="A420" s="139"/>
      <c r="B420" s="139"/>
      <c r="C420" s="139">
        <v>4</v>
      </c>
      <c r="D420" s="155">
        <v>0</v>
      </c>
      <c r="E420" s="155">
        <v>0</v>
      </c>
      <c r="F420" s="139">
        <v>136</v>
      </c>
      <c r="G420" s="140" t="s">
        <v>2031</v>
      </c>
      <c r="H420" s="139">
        <v>17</v>
      </c>
      <c r="I420" s="140" t="s">
        <v>1438</v>
      </c>
      <c r="J420" s="140" t="s">
        <v>43</v>
      </c>
      <c r="K420" s="139" t="s">
        <v>2658</v>
      </c>
      <c r="L420"/>
    </row>
    <row r="421" spans="1:12" ht="14.25">
      <c r="A421" s="139"/>
      <c r="B421" s="139"/>
      <c r="C421" s="139">
        <v>5</v>
      </c>
      <c r="D421" s="155">
        <v>0</v>
      </c>
      <c r="E421" s="155">
        <v>0</v>
      </c>
      <c r="F421" s="139">
        <v>476</v>
      </c>
      <c r="G421" s="140" t="s">
        <v>2095</v>
      </c>
      <c r="H421" s="139">
        <v>16</v>
      </c>
      <c r="I421" s="140" t="s">
        <v>1006</v>
      </c>
      <c r="J421" s="140" t="s">
        <v>58</v>
      </c>
      <c r="K421" s="139" t="s">
        <v>2658</v>
      </c>
      <c r="L421"/>
    </row>
    <row r="422" spans="1:12" ht="14.25">
      <c r="A422" s="139"/>
      <c r="B422" s="145" t="s">
        <v>2660</v>
      </c>
      <c r="C422" s="145"/>
      <c r="D422" s="145"/>
      <c r="E422" s="145"/>
      <c r="F422" s="145"/>
      <c r="G422" s="145"/>
      <c r="H422" s="145"/>
      <c r="I422" s="145"/>
      <c r="J422" s="145"/>
      <c r="K422" s="145"/>
      <c r="L422"/>
    </row>
    <row r="423" spans="1:12" ht="14.25">
      <c r="A423" s="139">
        <v>20</v>
      </c>
      <c r="B423" s="139" t="s">
        <v>97</v>
      </c>
      <c r="C423" s="139">
        <v>1</v>
      </c>
      <c r="D423" s="155">
        <v>0</v>
      </c>
      <c r="E423" s="155">
        <v>0</v>
      </c>
      <c r="F423" s="139">
        <v>288</v>
      </c>
      <c r="G423" s="162" t="s">
        <v>2402</v>
      </c>
      <c r="H423" s="139">
        <v>20</v>
      </c>
      <c r="I423" s="162" t="s">
        <v>1233</v>
      </c>
      <c r="J423" s="162" t="s">
        <v>48</v>
      </c>
      <c r="K423" s="139" t="s">
        <v>2661</v>
      </c>
      <c r="L423"/>
    </row>
    <row r="424" spans="1:12" ht="14.25">
      <c r="A424" s="139"/>
      <c r="B424" s="139"/>
      <c r="C424" s="139">
        <v>2</v>
      </c>
      <c r="D424" s="155">
        <v>0</v>
      </c>
      <c r="E424" s="155">
        <v>0</v>
      </c>
      <c r="F424" s="139">
        <v>496</v>
      </c>
      <c r="G424" s="140" t="s">
        <v>2432</v>
      </c>
      <c r="H424" s="139">
        <v>19</v>
      </c>
      <c r="I424" s="140" t="s">
        <v>985</v>
      </c>
      <c r="J424" s="140" t="s">
        <v>43</v>
      </c>
      <c r="K424" s="139" t="s">
        <v>2661</v>
      </c>
      <c r="L424"/>
    </row>
    <row r="425" spans="1:12" ht="14.25">
      <c r="A425" s="139"/>
      <c r="B425" s="139"/>
      <c r="C425" s="139">
        <v>3</v>
      </c>
      <c r="D425" s="155">
        <v>0</v>
      </c>
      <c r="E425" s="155">
        <v>0</v>
      </c>
      <c r="F425" s="139">
        <v>167</v>
      </c>
      <c r="G425" s="162" t="s">
        <v>2386</v>
      </c>
      <c r="H425" s="139">
        <v>18</v>
      </c>
      <c r="I425" s="162" t="s">
        <v>1398</v>
      </c>
      <c r="J425" s="162" t="s">
        <v>48</v>
      </c>
      <c r="K425" s="139" t="s">
        <v>2661</v>
      </c>
      <c r="L425"/>
    </row>
    <row r="426" spans="1:12" ht="14.25">
      <c r="A426" s="139"/>
      <c r="B426" s="139"/>
      <c r="C426" s="139">
        <v>4</v>
      </c>
      <c r="D426" s="155">
        <v>0</v>
      </c>
      <c r="E426" s="155">
        <v>0</v>
      </c>
      <c r="F426" s="139">
        <v>484</v>
      </c>
      <c r="G426" s="140" t="s">
        <v>2430</v>
      </c>
      <c r="H426" s="139">
        <v>17</v>
      </c>
      <c r="I426" s="140" t="s">
        <v>1006</v>
      </c>
      <c r="J426" s="140" t="s">
        <v>58</v>
      </c>
      <c r="K426" s="139" t="s">
        <v>2661</v>
      </c>
      <c r="L426"/>
    </row>
    <row r="427" spans="1:12" ht="14.25">
      <c r="A427" s="139"/>
      <c r="B427" s="139"/>
      <c r="C427" s="139">
        <v>5</v>
      </c>
      <c r="D427" s="155">
        <v>0</v>
      </c>
      <c r="E427" s="155">
        <v>0</v>
      </c>
      <c r="F427" s="139">
        <v>63</v>
      </c>
      <c r="G427" s="140" t="s">
        <v>2376</v>
      </c>
      <c r="H427" s="139">
        <v>16</v>
      </c>
      <c r="I427" s="140" t="s">
        <v>1476</v>
      </c>
      <c r="J427" s="140" t="s">
        <v>52</v>
      </c>
      <c r="K427" s="139" t="s">
        <v>2661</v>
      </c>
      <c r="L427"/>
    </row>
    <row r="428" spans="1:12" ht="14.25">
      <c r="A428" s="139"/>
      <c r="B428" s="139"/>
      <c r="C428" s="139">
        <v>6</v>
      </c>
      <c r="D428" s="155">
        <v>0</v>
      </c>
      <c r="E428" s="155">
        <v>0</v>
      </c>
      <c r="F428" s="139">
        <v>379</v>
      </c>
      <c r="G428" s="140" t="s">
        <v>2419</v>
      </c>
      <c r="H428" s="139">
        <v>15</v>
      </c>
      <c r="I428" s="140" t="s">
        <v>1121</v>
      </c>
      <c r="J428" s="140" t="s">
        <v>46</v>
      </c>
      <c r="K428" s="139" t="s">
        <v>2661</v>
      </c>
      <c r="L428"/>
    </row>
    <row r="429" spans="1:12" ht="14.25">
      <c r="A429" s="139"/>
      <c r="B429" s="139"/>
      <c r="C429" s="139">
        <v>7</v>
      </c>
      <c r="D429" s="155">
        <v>0</v>
      </c>
      <c r="E429" s="155">
        <v>0</v>
      </c>
      <c r="F429" s="139">
        <v>148</v>
      </c>
      <c r="G429" s="162" t="s">
        <v>2383</v>
      </c>
      <c r="H429" s="139">
        <v>14</v>
      </c>
      <c r="I429" s="162" t="s">
        <v>1398</v>
      </c>
      <c r="J429" s="162" t="s">
        <v>48</v>
      </c>
      <c r="K429" s="139" t="s">
        <v>2661</v>
      </c>
      <c r="L429"/>
    </row>
    <row r="430" spans="1:12" ht="14.25">
      <c r="A430" s="139"/>
      <c r="B430" s="139"/>
      <c r="C430" s="139">
        <v>8</v>
      </c>
      <c r="D430" s="155">
        <v>0</v>
      </c>
      <c r="E430" s="155">
        <v>0</v>
      </c>
      <c r="F430" s="139">
        <v>230</v>
      </c>
      <c r="G430" s="162" t="s">
        <v>2394</v>
      </c>
      <c r="H430" s="139">
        <v>13</v>
      </c>
      <c r="I430" s="162" t="s">
        <v>1318</v>
      </c>
      <c r="J430" s="162" t="s">
        <v>48</v>
      </c>
      <c r="K430" s="139" t="s">
        <v>2661</v>
      </c>
      <c r="L430"/>
    </row>
    <row r="431" spans="1:12" ht="14.25">
      <c r="A431" s="139"/>
      <c r="B431" s="139"/>
      <c r="C431" s="139">
        <v>9</v>
      </c>
      <c r="D431" s="155">
        <v>0</v>
      </c>
      <c r="E431" s="155">
        <v>0</v>
      </c>
      <c r="F431" s="139">
        <v>232</v>
      </c>
      <c r="G431" s="162" t="s">
        <v>2395</v>
      </c>
      <c r="H431" s="139">
        <v>12</v>
      </c>
      <c r="I431" s="162" t="s">
        <v>1318</v>
      </c>
      <c r="J431" s="162" t="s">
        <v>48</v>
      </c>
      <c r="K431" s="139" t="s">
        <v>2661</v>
      </c>
      <c r="L431"/>
    </row>
    <row r="432" spans="1:12" ht="14.25">
      <c r="A432" s="139"/>
      <c r="B432" s="139"/>
      <c r="C432" s="139">
        <v>10</v>
      </c>
      <c r="D432" s="155">
        <v>0</v>
      </c>
      <c r="E432" s="155">
        <v>0</v>
      </c>
      <c r="F432" s="139">
        <v>551</v>
      </c>
      <c r="G432" s="162" t="s">
        <v>2441</v>
      </c>
      <c r="H432" s="139">
        <v>11</v>
      </c>
      <c r="I432" s="162" t="s">
        <v>908</v>
      </c>
      <c r="J432" s="162" t="s">
        <v>48</v>
      </c>
      <c r="K432" s="139" t="s">
        <v>2661</v>
      </c>
      <c r="L432"/>
    </row>
    <row r="433" spans="1:12" ht="14.25">
      <c r="A433" s="139"/>
      <c r="B433" s="139"/>
      <c r="C433" s="139">
        <v>11</v>
      </c>
      <c r="D433" s="155">
        <v>0</v>
      </c>
      <c r="E433" s="155">
        <v>0</v>
      </c>
      <c r="F433" s="139">
        <v>653</v>
      </c>
      <c r="G433" s="140" t="s">
        <v>2476</v>
      </c>
      <c r="H433" s="139">
        <v>10</v>
      </c>
      <c r="I433" s="140" t="s">
        <v>764</v>
      </c>
      <c r="J433" s="140" t="s">
        <v>43</v>
      </c>
      <c r="K433" s="139" t="s">
        <v>2661</v>
      </c>
      <c r="L433"/>
    </row>
    <row r="434" spans="1:12" ht="14.25">
      <c r="A434" s="139"/>
      <c r="B434" s="139"/>
      <c r="C434" s="139">
        <v>12</v>
      </c>
      <c r="D434" s="155">
        <v>0</v>
      </c>
      <c r="E434" s="155">
        <v>0</v>
      </c>
      <c r="F434" s="139">
        <v>52</v>
      </c>
      <c r="G434" s="140" t="s">
        <v>2373</v>
      </c>
      <c r="H434" s="139">
        <v>9</v>
      </c>
      <c r="I434" s="140" t="s">
        <v>1476</v>
      </c>
      <c r="J434" s="140" t="s">
        <v>52</v>
      </c>
      <c r="K434" s="139" t="s">
        <v>2661</v>
      </c>
      <c r="L434"/>
    </row>
    <row r="435" spans="1:12" ht="14.25">
      <c r="A435" s="139"/>
      <c r="B435" s="139"/>
      <c r="C435" s="139">
        <v>13</v>
      </c>
      <c r="D435" s="155">
        <v>0</v>
      </c>
      <c r="E435" s="155">
        <v>0</v>
      </c>
      <c r="F435" s="139">
        <v>852</v>
      </c>
      <c r="G435" s="140" t="s">
        <v>2522</v>
      </c>
      <c r="H435" s="139">
        <v>8</v>
      </c>
      <c r="I435" s="140" t="s">
        <v>438</v>
      </c>
      <c r="J435" s="140" t="s">
        <v>43</v>
      </c>
      <c r="K435" s="139" t="s">
        <v>2661</v>
      </c>
      <c r="L435"/>
    </row>
    <row r="436" spans="1:12" ht="14.25">
      <c r="A436" s="139"/>
      <c r="B436" s="139"/>
      <c r="C436" s="139">
        <v>14</v>
      </c>
      <c r="D436" s="155">
        <v>0</v>
      </c>
      <c r="E436" s="155">
        <v>0</v>
      </c>
      <c r="F436" s="139">
        <v>283</v>
      </c>
      <c r="G436" s="162" t="s">
        <v>2400</v>
      </c>
      <c r="H436" s="139">
        <v>7</v>
      </c>
      <c r="I436" s="162" t="s">
        <v>1233</v>
      </c>
      <c r="J436" s="162" t="s">
        <v>48</v>
      </c>
      <c r="K436" s="139" t="s">
        <v>2661</v>
      </c>
      <c r="L436"/>
    </row>
    <row r="437" spans="1:12" ht="14.25">
      <c r="A437" s="139"/>
      <c r="B437" s="139"/>
      <c r="C437" s="139">
        <v>15</v>
      </c>
      <c r="D437" s="155">
        <v>0</v>
      </c>
      <c r="E437" s="155">
        <v>0</v>
      </c>
      <c r="F437" s="139">
        <v>220</v>
      </c>
      <c r="G437" s="162" t="s">
        <v>2392</v>
      </c>
      <c r="H437" s="139">
        <v>6</v>
      </c>
      <c r="I437" s="162" t="s">
        <v>1318</v>
      </c>
      <c r="J437" s="162" t="s">
        <v>48</v>
      </c>
      <c r="K437" s="139" t="s">
        <v>2661</v>
      </c>
      <c r="L437"/>
    </row>
    <row r="438" spans="1:12" ht="14.25">
      <c r="A438" s="139"/>
      <c r="B438" s="139"/>
      <c r="C438" s="139">
        <v>16</v>
      </c>
      <c r="D438" s="155">
        <v>0</v>
      </c>
      <c r="E438" s="155">
        <v>0</v>
      </c>
      <c r="F438" s="139">
        <v>361</v>
      </c>
      <c r="G438" s="140" t="s">
        <v>2417</v>
      </c>
      <c r="H438" s="139">
        <v>5</v>
      </c>
      <c r="I438" s="140" t="s">
        <v>1159</v>
      </c>
      <c r="J438" s="140" t="s">
        <v>43</v>
      </c>
      <c r="K438" s="139" t="s">
        <v>2661</v>
      </c>
      <c r="L438"/>
    </row>
    <row r="439" spans="1:12" ht="14.25">
      <c r="A439" s="139"/>
      <c r="B439" s="139"/>
      <c r="C439" s="139">
        <v>17</v>
      </c>
      <c r="D439" s="155">
        <v>0</v>
      </c>
      <c r="E439" s="155">
        <v>0</v>
      </c>
      <c r="F439" s="139">
        <v>816</v>
      </c>
      <c r="G439" s="140" t="s">
        <v>2520</v>
      </c>
      <c r="H439" s="139">
        <v>4</v>
      </c>
      <c r="I439" s="140" t="s">
        <v>438</v>
      </c>
      <c r="J439" s="140" t="s">
        <v>43</v>
      </c>
      <c r="K439" s="139" t="s">
        <v>2661</v>
      </c>
      <c r="L439"/>
    </row>
    <row r="440" spans="1:12" ht="14.25">
      <c r="A440" s="139"/>
      <c r="B440" s="139"/>
      <c r="C440" s="139">
        <v>18</v>
      </c>
      <c r="D440" s="155">
        <v>0</v>
      </c>
      <c r="E440" s="155">
        <v>0</v>
      </c>
      <c r="F440" s="139">
        <v>915</v>
      </c>
      <c r="G440" s="140" t="s">
        <v>2533</v>
      </c>
      <c r="H440" s="139">
        <v>3</v>
      </c>
      <c r="I440" s="140" t="s">
        <v>289</v>
      </c>
      <c r="J440" s="140" t="s">
        <v>52</v>
      </c>
      <c r="K440" s="139" t="s">
        <v>2661</v>
      </c>
      <c r="L440"/>
    </row>
    <row r="441" spans="1:12" ht="14.25">
      <c r="A441" s="139"/>
      <c r="B441" s="139"/>
      <c r="C441" s="139">
        <v>19</v>
      </c>
      <c r="D441" s="155">
        <v>0</v>
      </c>
      <c r="E441" s="155">
        <v>0</v>
      </c>
      <c r="F441" s="139">
        <v>80</v>
      </c>
      <c r="G441" s="140" t="s">
        <v>2378</v>
      </c>
      <c r="H441" s="139">
        <v>2</v>
      </c>
      <c r="I441" s="140" t="s">
        <v>1476</v>
      </c>
      <c r="J441" s="140" t="s">
        <v>52</v>
      </c>
      <c r="K441" s="139" t="s">
        <v>2661</v>
      </c>
      <c r="L441"/>
    </row>
    <row r="442" spans="1:12" ht="14.25">
      <c r="A442" s="139"/>
      <c r="B442" s="145" t="s">
        <v>2662</v>
      </c>
      <c r="C442" s="145"/>
      <c r="D442" s="145"/>
      <c r="E442" s="145"/>
      <c r="F442" s="145"/>
      <c r="G442" s="145"/>
      <c r="H442" s="145"/>
      <c r="I442" s="145"/>
      <c r="J442" s="145"/>
      <c r="K442" s="145"/>
      <c r="L442"/>
    </row>
    <row r="443" spans="1:12" ht="14.25">
      <c r="A443" s="139">
        <v>21</v>
      </c>
      <c r="B443" s="139" t="s">
        <v>98</v>
      </c>
      <c r="C443" s="139">
        <v>1</v>
      </c>
      <c r="D443" s="155">
        <v>0</v>
      </c>
      <c r="E443" s="155">
        <v>0</v>
      </c>
      <c r="F443" s="139">
        <v>308</v>
      </c>
      <c r="G443" s="162" t="s">
        <v>2068</v>
      </c>
      <c r="H443" s="139">
        <v>20</v>
      </c>
      <c r="I443" s="162" t="s">
        <v>1233</v>
      </c>
      <c r="J443" s="162" t="s">
        <v>48</v>
      </c>
      <c r="K443" s="139" t="s">
        <v>2658</v>
      </c>
      <c r="L443"/>
    </row>
    <row r="444" spans="1:12" ht="14.25">
      <c r="A444" s="139"/>
      <c r="B444" s="139"/>
      <c r="C444" s="139">
        <v>2</v>
      </c>
      <c r="D444" s="155">
        <v>0</v>
      </c>
      <c r="E444" s="155">
        <v>0</v>
      </c>
      <c r="F444" s="139">
        <v>195</v>
      </c>
      <c r="G444" s="162" t="s">
        <v>2044</v>
      </c>
      <c r="H444" s="139">
        <v>19</v>
      </c>
      <c r="I444" s="162" t="s">
        <v>1355</v>
      </c>
      <c r="J444" s="162" t="s">
        <v>48</v>
      </c>
      <c r="K444" s="139" t="s">
        <v>2658</v>
      </c>
      <c r="L444"/>
    </row>
    <row r="445" spans="1:12" ht="14.25">
      <c r="A445" s="139"/>
      <c r="B445" s="139"/>
      <c r="C445" s="139">
        <v>3</v>
      </c>
      <c r="D445" s="155">
        <v>0</v>
      </c>
      <c r="E445" s="155">
        <v>0</v>
      </c>
      <c r="F445" s="139">
        <v>713</v>
      </c>
      <c r="G445" s="140" t="s">
        <v>2142</v>
      </c>
      <c r="H445" s="139">
        <v>18</v>
      </c>
      <c r="I445" s="140" t="s">
        <v>667</v>
      </c>
      <c r="J445" s="140" t="s">
        <v>43</v>
      </c>
      <c r="K445" s="139" t="s">
        <v>2658</v>
      </c>
      <c r="L445"/>
    </row>
    <row r="446" spans="1:12" ht="14.25">
      <c r="A446" s="139"/>
      <c r="B446" s="139"/>
      <c r="C446" s="139">
        <v>4</v>
      </c>
      <c r="D446" s="155">
        <v>0</v>
      </c>
      <c r="E446" s="155">
        <v>0</v>
      </c>
      <c r="F446" s="139">
        <v>603</v>
      </c>
      <c r="G446" s="140" t="s">
        <v>2117</v>
      </c>
      <c r="H446" s="139">
        <v>17</v>
      </c>
      <c r="I446" s="140" t="s">
        <v>820</v>
      </c>
      <c r="J446" s="140" t="s">
        <v>43</v>
      </c>
      <c r="K446" s="139" t="s">
        <v>2658</v>
      </c>
      <c r="L446"/>
    </row>
    <row r="447" spans="1:12" ht="14.25">
      <c r="A447" s="139"/>
      <c r="B447" s="139"/>
      <c r="C447" s="139">
        <v>5</v>
      </c>
      <c r="D447" s="155">
        <v>0</v>
      </c>
      <c r="E447" s="155">
        <v>0</v>
      </c>
      <c r="F447" s="139">
        <v>192</v>
      </c>
      <c r="G447" s="162" t="s">
        <v>2042</v>
      </c>
      <c r="H447" s="139">
        <v>16</v>
      </c>
      <c r="I447" s="162" t="s">
        <v>1355</v>
      </c>
      <c r="J447" s="162" t="s">
        <v>48</v>
      </c>
      <c r="K447" s="139" t="s">
        <v>2658</v>
      </c>
      <c r="L447"/>
    </row>
    <row r="448" spans="1:12" ht="14.25">
      <c r="A448" s="139"/>
      <c r="B448" s="139"/>
      <c r="C448" s="139">
        <v>6</v>
      </c>
      <c r="D448" s="155">
        <v>0</v>
      </c>
      <c r="E448" s="155">
        <v>0</v>
      </c>
      <c r="F448" s="139">
        <v>245</v>
      </c>
      <c r="G448" s="140" t="s">
        <v>2056</v>
      </c>
      <c r="H448" s="139">
        <v>15</v>
      </c>
      <c r="I448" s="140" t="s">
        <v>1290</v>
      </c>
      <c r="J448" s="140" t="s">
        <v>43</v>
      </c>
      <c r="K448" s="139" t="s">
        <v>2658</v>
      </c>
      <c r="L448"/>
    </row>
    <row r="449" spans="1:12" ht="14.25">
      <c r="A449" s="139"/>
      <c r="B449" s="139"/>
      <c r="C449" s="139">
        <v>7</v>
      </c>
      <c r="D449" s="155">
        <v>0</v>
      </c>
      <c r="E449" s="155">
        <v>0</v>
      </c>
      <c r="F449" s="139">
        <v>304</v>
      </c>
      <c r="G449" s="162" t="s">
        <v>2067</v>
      </c>
      <c r="H449" s="139">
        <v>14</v>
      </c>
      <c r="I449" s="162" t="s">
        <v>1233</v>
      </c>
      <c r="J449" s="162" t="s">
        <v>48</v>
      </c>
      <c r="K449" s="139" t="s">
        <v>2658</v>
      </c>
      <c r="L449"/>
    </row>
    <row r="450" spans="1:12" ht="14.25">
      <c r="A450" s="139"/>
      <c r="B450" s="145" t="s">
        <v>2663</v>
      </c>
      <c r="C450" s="145"/>
      <c r="D450" s="145"/>
      <c r="E450" s="145"/>
      <c r="F450" s="145"/>
      <c r="G450" s="145"/>
      <c r="H450" s="145"/>
      <c r="I450" s="145"/>
      <c r="J450" s="145"/>
      <c r="K450" s="145"/>
      <c r="L450"/>
    </row>
    <row r="451" spans="1:12" ht="14.25">
      <c r="A451" s="139">
        <v>22</v>
      </c>
      <c r="B451" s="139" t="s">
        <v>112</v>
      </c>
      <c r="C451" s="139">
        <v>1</v>
      </c>
      <c r="D451" s="155">
        <v>0</v>
      </c>
      <c r="E451" s="155">
        <v>0</v>
      </c>
      <c r="F451" s="139">
        <v>894</v>
      </c>
      <c r="G451" s="140" t="s">
        <v>2526</v>
      </c>
      <c r="H451" s="139">
        <v>20</v>
      </c>
      <c r="I451" s="140" t="s">
        <v>370</v>
      </c>
      <c r="J451" s="140" t="s">
        <v>43</v>
      </c>
      <c r="K451" s="139" t="s">
        <v>2661</v>
      </c>
      <c r="L451"/>
    </row>
    <row r="452" spans="1:12" ht="14.25">
      <c r="A452" s="139"/>
      <c r="B452" s="139"/>
      <c r="C452" s="139">
        <v>2</v>
      </c>
      <c r="D452" s="155">
        <v>0</v>
      </c>
      <c r="E452" s="155">
        <v>0</v>
      </c>
      <c r="F452" s="139">
        <v>165</v>
      </c>
      <c r="G452" s="162" t="s">
        <v>2385</v>
      </c>
      <c r="H452" s="139">
        <v>19</v>
      </c>
      <c r="I452" s="162" t="s">
        <v>1398</v>
      </c>
      <c r="J452" s="162" t="s">
        <v>48</v>
      </c>
      <c r="K452" s="139" t="s">
        <v>2661</v>
      </c>
      <c r="L452"/>
    </row>
    <row r="453" spans="1:12" ht="14.25">
      <c r="A453" s="139"/>
      <c r="B453" s="139"/>
      <c r="C453" s="139">
        <v>3</v>
      </c>
      <c r="D453" s="155">
        <v>0</v>
      </c>
      <c r="E453" s="155">
        <v>0</v>
      </c>
      <c r="F453" s="139">
        <v>549</v>
      </c>
      <c r="G453" s="162" t="s">
        <v>2439</v>
      </c>
      <c r="H453" s="139">
        <v>18</v>
      </c>
      <c r="I453" s="162" t="s">
        <v>908</v>
      </c>
      <c r="J453" s="162" t="s">
        <v>48</v>
      </c>
      <c r="K453" s="139" t="s">
        <v>2661</v>
      </c>
      <c r="L453"/>
    </row>
    <row r="454" spans="1:12" ht="14.25">
      <c r="A454" s="139"/>
      <c r="B454" s="139"/>
      <c r="C454" s="139">
        <v>4</v>
      </c>
      <c r="D454" s="155">
        <v>0</v>
      </c>
      <c r="E454" s="155">
        <v>0</v>
      </c>
      <c r="F454" s="139">
        <v>61</v>
      </c>
      <c r="G454" s="140" t="s">
        <v>2375</v>
      </c>
      <c r="H454" s="139">
        <v>17</v>
      </c>
      <c r="I454" s="140" t="s">
        <v>1476</v>
      </c>
      <c r="J454" s="140" t="s">
        <v>52</v>
      </c>
      <c r="K454" s="139" t="s">
        <v>2661</v>
      </c>
      <c r="L454"/>
    </row>
    <row r="455" spans="1:12" ht="14.25">
      <c r="A455" s="139"/>
      <c r="B455" s="139"/>
      <c r="C455" s="139">
        <v>5</v>
      </c>
      <c r="D455" s="155">
        <v>0</v>
      </c>
      <c r="E455" s="155">
        <v>0</v>
      </c>
      <c r="F455" s="139">
        <v>498</v>
      </c>
      <c r="G455" s="140" t="s">
        <v>2434</v>
      </c>
      <c r="H455" s="139">
        <v>16</v>
      </c>
      <c r="I455" s="140" t="s">
        <v>985</v>
      </c>
      <c r="J455" s="140" t="s">
        <v>43</v>
      </c>
      <c r="K455" s="139" t="s">
        <v>2661</v>
      </c>
      <c r="L455"/>
    </row>
    <row r="456" spans="1:12" ht="14.25">
      <c r="A456" s="139"/>
      <c r="B456" s="139"/>
      <c r="C456" s="139">
        <v>6</v>
      </c>
      <c r="D456" s="155">
        <v>0</v>
      </c>
      <c r="E456" s="155">
        <v>0</v>
      </c>
      <c r="F456" s="139">
        <v>700</v>
      </c>
      <c r="G456" s="140" t="s">
        <v>2503</v>
      </c>
      <c r="H456" s="139">
        <v>15</v>
      </c>
      <c r="I456" s="140" t="s">
        <v>667</v>
      </c>
      <c r="J456" s="140" t="s">
        <v>43</v>
      </c>
      <c r="K456" s="139" t="s">
        <v>2661</v>
      </c>
      <c r="L456"/>
    </row>
    <row r="457" spans="1:12" ht="14.25">
      <c r="A457" s="139"/>
      <c r="B457" s="139"/>
      <c r="C457" s="139">
        <v>7</v>
      </c>
      <c r="D457" s="155">
        <v>0</v>
      </c>
      <c r="E457" s="155">
        <v>0</v>
      </c>
      <c r="F457" s="139">
        <v>600</v>
      </c>
      <c r="G457" s="140" t="s">
        <v>2461</v>
      </c>
      <c r="H457" s="139">
        <v>14</v>
      </c>
      <c r="I457" s="140" t="s">
        <v>857</v>
      </c>
      <c r="J457" s="140" t="s">
        <v>43</v>
      </c>
      <c r="K457" s="139" t="s">
        <v>2661</v>
      </c>
      <c r="L457"/>
    </row>
    <row r="458" spans="1:12" ht="14.25">
      <c r="A458" s="139"/>
      <c r="B458" s="139"/>
      <c r="C458" s="139">
        <v>8</v>
      </c>
      <c r="D458" s="155">
        <v>0</v>
      </c>
      <c r="E458" s="155">
        <v>0</v>
      </c>
      <c r="F458" s="139">
        <v>28</v>
      </c>
      <c r="G458" s="140" t="s">
        <v>2368</v>
      </c>
      <c r="H458" s="139">
        <v>13</v>
      </c>
      <c r="I458" s="140" t="s">
        <v>1548</v>
      </c>
      <c r="J458" s="140" t="s">
        <v>43</v>
      </c>
      <c r="K458" s="139" t="s">
        <v>2661</v>
      </c>
      <c r="L458"/>
    </row>
    <row r="459" spans="1:12" ht="14.25">
      <c r="A459" s="139"/>
      <c r="B459" s="139"/>
      <c r="C459" s="139">
        <v>9</v>
      </c>
      <c r="D459" s="155">
        <v>0</v>
      </c>
      <c r="E459" s="155">
        <v>0</v>
      </c>
      <c r="F459" s="139">
        <v>581</v>
      </c>
      <c r="G459" s="140" t="s">
        <v>2453</v>
      </c>
      <c r="H459" s="139">
        <v>12</v>
      </c>
      <c r="I459" s="140" t="s">
        <v>857</v>
      </c>
      <c r="J459" s="140" t="s">
        <v>43</v>
      </c>
      <c r="K459" s="139" t="s">
        <v>2661</v>
      </c>
      <c r="L459"/>
    </row>
    <row r="460" spans="1:12" ht="14.25">
      <c r="A460" s="139"/>
      <c r="B460" s="139"/>
      <c r="C460" s="139">
        <v>10</v>
      </c>
      <c r="D460" s="155">
        <v>0</v>
      </c>
      <c r="E460" s="155">
        <v>0</v>
      </c>
      <c r="F460" s="139">
        <v>402</v>
      </c>
      <c r="G460" s="140" t="s">
        <v>2425</v>
      </c>
      <c r="H460" s="139">
        <v>11</v>
      </c>
      <c r="I460" s="140" t="s">
        <v>1098</v>
      </c>
      <c r="J460" s="140" t="s">
        <v>43</v>
      </c>
      <c r="K460" s="139" t="s">
        <v>2661</v>
      </c>
      <c r="L460"/>
    </row>
    <row r="461" spans="1:12" ht="14.25">
      <c r="A461" s="139"/>
      <c r="B461" s="139"/>
      <c r="C461" s="139">
        <v>11</v>
      </c>
      <c r="D461" s="155">
        <v>0</v>
      </c>
      <c r="E461" s="155">
        <v>0</v>
      </c>
      <c r="F461" s="139">
        <v>897</v>
      </c>
      <c r="G461" s="140" t="s">
        <v>2528</v>
      </c>
      <c r="H461" s="139">
        <v>10</v>
      </c>
      <c r="I461" s="140" t="s">
        <v>359</v>
      </c>
      <c r="J461" s="140" t="s">
        <v>43</v>
      </c>
      <c r="K461" s="139" t="s">
        <v>2661</v>
      </c>
      <c r="L461"/>
    </row>
    <row r="462" spans="1:12" ht="14.25">
      <c r="A462" s="139"/>
      <c r="B462" s="139"/>
      <c r="C462" s="139">
        <v>12</v>
      </c>
      <c r="D462" s="155">
        <v>0</v>
      </c>
      <c r="E462" s="155">
        <v>0</v>
      </c>
      <c r="F462" s="139">
        <v>899</v>
      </c>
      <c r="G462" s="140" t="s">
        <v>2529</v>
      </c>
      <c r="H462" s="139">
        <v>9</v>
      </c>
      <c r="I462" s="140" t="s">
        <v>359</v>
      </c>
      <c r="J462" s="140" t="s">
        <v>43</v>
      </c>
      <c r="K462" s="139" t="s">
        <v>2661</v>
      </c>
      <c r="L462"/>
    </row>
    <row r="463" spans="1:12" ht="14.25">
      <c r="A463" s="139"/>
      <c r="B463" s="139"/>
      <c r="C463" s="139">
        <v>13</v>
      </c>
      <c r="D463" s="155">
        <v>0</v>
      </c>
      <c r="E463" s="155">
        <v>0</v>
      </c>
      <c r="F463" s="139">
        <v>360</v>
      </c>
      <c r="G463" s="140" t="s">
        <v>2416</v>
      </c>
      <c r="H463" s="139">
        <v>8</v>
      </c>
      <c r="I463" s="140" t="s">
        <v>1159</v>
      </c>
      <c r="J463" s="140" t="s">
        <v>43</v>
      </c>
      <c r="K463" s="139" t="s">
        <v>2661</v>
      </c>
      <c r="L463"/>
    </row>
    <row r="464" spans="1:12" ht="14.25">
      <c r="A464" s="139"/>
      <c r="B464" s="139"/>
      <c r="C464" s="139">
        <v>14</v>
      </c>
      <c r="D464" s="155">
        <v>0</v>
      </c>
      <c r="E464" s="155">
        <v>0</v>
      </c>
      <c r="F464" s="139">
        <v>331</v>
      </c>
      <c r="G464" s="140" t="s">
        <v>2412</v>
      </c>
      <c r="H464" s="139">
        <v>7</v>
      </c>
      <c r="I464" s="140" t="s">
        <v>1199</v>
      </c>
      <c r="J464" s="140" t="s">
        <v>46</v>
      </c>
      <c r="K464" s="139" t="s">
        <v>2661</v>
      </c>
      <c r="L464"/>
    </row>
    <row r="465" spans="1:12" ht="14.25">
      <c r="A465" s="139"/>
      <c r="B465" s="139"/>
      <c r="C465" s="139">
        <v>15</v>
      </c>
      <c r="D465" s="155">
        <v>0</v>
      </c>
      <c r="E465" s="155">
        <v>0</v>
      </c>
      <c r="F465" s="139">
        <v>393</v>
      </c>
      <c r="G465" s="140" t="s">
        <v>2423</v>
      </c>
      <c r="H465" s="139">
        <v>6</v>
      </c>
      <c r="I465" s="140" t="s">
        <v>1121</v>
      </c>
      <c r="J465" s="140" t="s">
        <v>46</v>
      </c>
      <c r="K465" s="139" t="s">
        <v>2661</v>
      </c>
      <c r="L465"/>
    </row>
    <row r="466" spans="1:12" ht="14.25">
      <c r="A466" s="139"/>
      <c r="B466" s="139"/>
      <c r="C466" s="139">
        <v>16</v>
      </c>
      <c r="D466" s="155">
        <v>0</v>
      </c>
      <c r="E466" s="155">
        <v>0</v>
      </c>
      <c r="F466" s="139">
        <v>163</v>
      </c>
      <c r="G466" s="162" t="s">
        <v>2384</v>
      </c>
      <c r="H466" s="139">
        <v>5</v>
      </c>
      <c r="I466" s="162" t="s">
        <v>1398</v>
      </c>
      <c r="J466" s="162" t="s">
        <v>48</v>
      </c>
      <c r="K466" s="139" t="s">
        <v>2661</v>
      </c>
      <c r="L466"/>
    </row>
    <row r="467" spans="1:12" ht="14.25">
      <c r="A467" s="139"/>
      <c r="B467" s="139"/>
      <c r="C467" s="139">
        <v>17</v>
      </c>
      <c r="D467" s="155">
        <v>0</v>
      </c>
      <c r="E467" s="155">
        <v>0</v>
      </c>
      <c r="F467" s="139">
        <v>715</v>
      </c>
      <c r="G467" s="140" t="s">
        <v>2512</v>
      </c>
      <c r="H467" s="139">
        <v>4</v>
      </c>
      <c r="I467" s="140" t="s">
        <v>667</v>
      </c>
      <c r="J467" s="140" t="s">
        <v>43</v>
      </c>
      <c r="K467" s="139" t="s">
        <v>2661</v>
      </c>
      <c r="L467"/>
    </row>
    <row r="468" spans="1:12" ht="14.25">
      <c r="A468" s="139"/>
      <c r="B468" s="145" t="s">
        <v>2664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/>
    </row>
    <row r="469" spans="1:12" ht="14.25">
      <c r="A469" s="139">
        <v>23</v>
      </c>
      <c r="B469" s="139" t="s">
        <v>95</v>
      </c>
      <c r="C469" s="139">
        <v>1</v>
      </c>
      <c r="D469" s="155">
        <v>0</v>
      </c>
      <c r="E469" s="155">
        <v>0</v>
      </c>
      <c r="F469" s="139">
        <v>633</v>
      </c>
      <c r="G469" s="140" t="s">
        <v>2131</v>
      </c>
      <c r="H469" s="139">
        <v>20</v>
      </c>
      <c r="I469" s="140" t="s">
        <v>791</v>
      </c>
      <c r="J469" s="140" t="s">
        <v>52</v>
      </c>
      <c r="K469" s="139" t="s">
        <v>2658</v>
      </c>
      <c r="L469"/>
    </row>
    <row r="470" spans="1:12" ht="14.25">
      <c r="A470" s="139"/>
      <c r="B470" s="139"/>
      <c r="C470" s="139">
        <v>2</v>
      </c>
      <c r="D470" s="155">
        <v>0</v>
      </c>
      <c r="E470" s="155">
        <v>0</v>
      </c>
      <c r="F470" s="139">
        <v>500</v>
      </c>
      <c r="G470" s="140" t="s">
        <v>2098</v>
      </c>
      <c r="H470" s="139">
        <v>19</v>
      </c>
      <c r="I470" s="140" t="s">
        <v>985</v>
      </c>
      <c r="J470" s="140" t="s">
        <v>43</v>
      </c>
      <c r="K470" s="139" t="s">
        <v>2658</v>
      </c>
      <c r="L470"/>
    </row>
    <row r="471" spans="1:12" ht="14.25">
      <c r="A471" s="139"/>
      <c r="B471" s="139"/>
      <c r="C471" s="139">
        <v>3</v>
      </c>
      <c r="D471" s="155">
        <v>0</v>
      </c>
      <c r="E471" s="155">
        <v>0</v>
      </c>
      <c r="F471" s="139">
        <v>614</v>
      </c>
      <c r="G471" s="140" t="s">
        <v>2123</v>
      </c>
      <c r="H471" s="139">
        <v>18</v>
      </c>
      <c r="I471" s="140" t="s">
        <v>820</v>
      </c>
      <c r="J471" s="140" t="s">
        <v>43</v>
      </c>
      <c r="K471" s="139" t="s">
        <v>2658</v>
      </c>
      <c r="L471"/>
    </row>
    <row r="472" spans="1:12" ht="14.25">
      <c r="A472" s="139"/>
      <c r="B472" s="139"/>
      <c r="C472" s="139">
        <v>4</v>
      </c>
      <c r="D472" s="155">
        <v>0</v>
      </c>
      <c r="E472" s="155">
        <v>0</v>
      </c>
      <c r="F472" s="139">
        <v>426</v>
      </c>
      <c r="G472" s="140" t="s">
        <v>2089</v>
      </c>
      <c r="H472" s="139">
        <v>17</v>
      </c>
      <c r="I472" s="140" t="s">
        <v>1085</v>
      </c>
      <c r="J472" s="140" t="s">
        <v>43</v>
      </c>
      <c r="K472" s="139" t="s">
        <v>2658</v>
      </c>
      <c r="L472"/>
    </row>
    <row r="473" spans="1:12" ht="14.25">
      <c r="A473" s="139"/>
      <c r="B473" s="139"/>
      <c r="C473" s="139">
        <v>5</v>
      </c>
      <c r="D473" s="155">
        <v>0</v>
      </c>
      <c r="E473" s="155">
        <v>0</v>
      </c>
      <c r="F473" s="139">
        <v>723</v>
      </c>
      <c r="G473" s="140" t="s">
        <v>2145</v>
      </c>
      <c r="H473" s="139">
        <v>16</v>
      </c>
      <c r="I473" s="140" t="s">
        <v>667</v>
      </c>
      <c r="J473" s="140" t="s">
        <v>43</v>
      </c>
      <c r="K473" s="139" t="s">
        <v>2658</v>
      </c>
      <c r="L473"/>
    </row>
    <row r="474" spans="1:12" ht="14.25">
      <c r="A474" s="139"/>
      <c r="B474" s="139"/>
      <c r="C474" s="139">
        <v>6</v>
      </c>
      <c r="D474" s="155">
        <v>0</v>
      </c>
      <c r="E474" s="155">
        <v>0</v>
      </c>
      <c r="F474" s="139">
        <v>319</v>
      </c>
      <c r="G474" s="140" t="s">
        <v>2070</v>
      </c>
      <c r="H474" s="139">
        <v>15</v>
      </c>
      <c r="I474" s="140" t="s">
        <v>1224</v>
      </c>
      <c r="J474" s="140" t="s">
        <v>43</v>
      </c>
      <c r="K474" s="139" t="s">
        <v>2658</v>
      </c>
      <c r="L474"/>
    </row>
    <row r="475" spans="1:12" ht="14.25">
      <c r="A475" s="139"/>
      <c r="B475" s="139"/>
      <c r="C475" s="139">
        <v>7</v>
      </c>
      <c r="D475" s="155">
        <v>0</v>
      </c>
      <c r="E475" s="155">
        <v>0</v>
      </c>
      <c r="F475" s="139">
        <v>593</v>
      </c>
      <c r="G475" s="140" t="s">
        <v>2114</v>
      </c>
      <c r="H475" s="139">
        <v>14</v>
      </c>
      <c r="I475" s="140" t="s">
        <v>857</v>
      </c>
      <c r="J475" s="140" t="s">
        <v>43</v>
      </c>
      <c r="K475" s="139" t="s">
        <v>2658</v>
      </c>
      <c r="L475"/>
    </row>
    <row r="476" spans="1:12" ht="14.25">
      <c r="A476" s="139"/>
      <c r="B476" s="139"/>
      <c r="C476" s="139">
        <v>8</v>
      </c>
      <c r="D476" s="155">
        <v>0</v>
      </c>
      <c r="E476" s="155">
        <v>0</v>
      </c>
      <c r="F476" s="139">
        <v>664</v>
      </c>
      <c r="G476" s="140" t="s">
        <v>2136</v>
      </c>
      <c r="H476" s="139">
        <v>13</v>
      </c>
      <c r="I476" s="140" t="s">
        <v>667</v>
      </c>
      <c r="J476" s="140" t="s">
        <v>43</v>
      </c>
      <c r="K476" s="139" t="s">
        <v>2658</v>
      </c>
      <c r="L476"/>
    </row>
    <row r="477" spans="1:12" ht="14.25">
      <c r="A477" s="139"/>
      <c r="B477" s="145" t="s">
        <v>2665</v>
      </c>
      <c r="C477" s="145"/>
      <c r="D477" s="145"/>
      <c r="E477" s="145"/>
      <c r="F477" s="145"/>
      <c r="G477" s="145"/>
      <c r="H477" s="145"/>
      <c r="I477" s="145"/>
      <c r="J477" s="145"/>
      <c r="K477" s="145"/>
      <c r="L477"/>
    </row>
    <row r="478" spans="1:12" ht="14.25">
      <c r="A478" s="139">
        <v>24</v>
      </c>
      <c r="B478" s="139" t="s">
        <v>68</v>
      </c>
      <c r="C478" s="139">
        <v>1</v>
      </c>
      <c r="D478" s="155">
        <v>0</v>
      </c>
      <c r="E478" s="155">
        <v>0</v>
      </c>
      <c r="F478" s="139">
        <v>574</v>
      </c>
      <c r="G478" s="140" t="s">
        <v>2450</v>
      </c>
      <c r="H478" s="139">
        <v>20</v>
      </c>
      <c r="I478" s="140" t="s">
        <v>857</v>
      </c>
      <c r="J478" s="140" t="s">
        <v>43</v>
      </c>
      <c r="K478" s="139" t="s">
        <v>2661</v>
      </c>
      <c r="L478"/>
    </row>
    <row r="479" spans="1:12" ht="14.25">
      <c r="A479" s="139"/>
      <c r="B479" s="139"/>
      <c r="C479" s="139">
        <v>2</v>
      </c>
      <c r="D479" s="155">
        <v>0</v>
      </c>
      <c r="E479" s="155">
        <v>0</v>
      </c>
      <c r="F479" s="139">
        <v>708</v>
      </c>
      <c r="G479" s="140" t="s">
        <v>2508</v>
      </c>
      <c r="H479" s="139">
        <v>19</v>
      </c>
      <c r="I479" s="140" t="s">
        <v>667</v>
      </c>
      <c r="J479" s="140" t="s">
        <v>43</v>
      </c>
      <c r="K479" s="139" t="s">
        <v>2661</v>
      </c>
      <c r="L479"/>
    </row>
    <row r="480" spans="1:12" ht="14.25">
      <c r="A480" s="139"/>
      <c r="B480" s="139"/>
      <c r="C480" s="139">
        <v>3</v>
      </c>
      <c r="D480" s="155">
        <v>0</v>
      </c>
      <c r="E480" s="155">
        <v>0</v>
      </c>
      <c r="F480" s="139">
        <v>503</v>
      </c>
      <c r="G480" s="140" t="s">
        <v>2435</v>
      </c>
      <c r="H480" s="139">
        <v>18</v>
      </c>
      <c r="I480" s="140" t="s">
        <v>963</v>
      </c>
      <c r="J480" s="140" t="s">
        <v>46</v>
      </c>
      <c r="K480" s="139" t="s">
        <v>2661</v>
      </c>
      <c r="L480"/>
    </row>
    <row r="481" spans="1:12" ht="14.25">
      <c r="A481" s="139"/>
      <c r="B481" s="139"/>
      <c r="C481" s="139">
        <v>4</v>
      </c>
      <c r="D481" s="155">
        <v>0</v>
      </c>
      <c r="E481" s="155">
        <v>0</v>
      </c>
      <c r="F481" s="139">
        <v>671</v>
      </c>
      <c r="G481" s="140" t="s">
        <v>2485</v>
      </c>
      <c r="H481" s="139">
        <v>17</v>
      </c>
      <c r="I481" s="140" t="s">
        <v>667</v>
      </c>
      <c r="J481" s="140" t="s">
        <v>43</v>
      </c>
      <c r="K481" s="139" t="s">
        <v>2661</v>
      </c>
      <c r="L481"/>
    </row>
    <row r="482" spans="1:12" ht="14.25">
      <c r="A482" s="139"/>
      <c r="B482" s="139"/>
      <c r="C482" s="139">
        <v>5</v>
      </c>
      <c r="D482" s="155">
        <v>0</v>
      </c>
      <c r="E482" s="155">
        <v>0</v>
      </c>
      <c r="F482" s="139">
        <v>552</v>
      </c>
      <c r="G482" s="162" t="s">
        <v>2442</v>
      </c>
      <c r="H482" s="139">
        <v>16</v>
      </c>
      <c r="I482" s="162" t="s">
        <v>908</v>
      </c>
      <c r="J482" s="162" t="s">
        <v>48</v>
      </c>
      <c r="K482" s="139" t="s">
        <v>2661</v>
      </c>
      <c r="L482"/>
    </row>
    <row r="483" spans="1:12" ht="14.25">
      <c r="A483" s="139"/>
      <c r="B483" s="139"/>
      <c r="C483" s="139">
        <v>6</v>
      </c>
      <c r="D483" s="155">
        <v>0</v>
      </c>
      <c r="E483" s="155">
        <v>0</v>
      </c>
      <c r="F483" s="139">
        <v>1</v>
      </c>
      <c r="G483" s="140" t="s">
        <v>2365</v>
      </c>
      <c r="H483" s="139">
        <v>15</v>
      </c>
      <c r="I483" s="140" t="s">
        <v>1583</v>
      </c>
      <c r="J483" s="140" t="s">
        <v>43</v>
      </c>
      <c r="K483" s="139" t="s">
        <v>2661</v>
      </c>
      <c r="L483"/>
    </row>
    <row r="484" spans="1:12" ht="14.25">
      <c r="A484" s="139"/>
      <c r="B484" s="139"/>
      <c r="C484" s="139">
        <v>7</v>
      </c>
      <c r="D484" s="155">
        <v>0</v>
      </c>
      <c r="E484" s="155">
        <v>0</v>
      </c>
      <c r="F484" s="139">
        <v>630</v>
      </c>
      <c r="G484" s="140" t="s">
        <v>2466</v>
      </c>
      <c r="H484" s="139">
        <v>14</v>
      </c>
      <c r="I484" s="140" t="s">
        <v>807</v>
      </c>
      <c r="J484" s="140" t="s">
        <v>52</v>
      </c>
      <c r="K484" s="139" t="s">
        <v>2661</v>
      </c>
      <c r="L484"/>
    </row>
    <row r="485" spans="1:12" ht="14.25">
      <c r="A485" s="139"/>
      <c r="B485" s="139"/>
      <c r="C485" s="139">
        <v>8</v>
      </c>
      <c r="D485" s="155">
        <v>0</v>
      </c>
      <c r="E485" s="155">
        <v>0</v>
      </c>
      <c r="F485" s="139">
        <v>390</v>
      </c>
      <c r="G485" s="140" t="s">
        <v>2421</v>
      </c>
      <c r="H485" s="139">
        <v>13</v>
      </c>
      <c r="I485" s="140" t="s">
        <v>1121</v>
      </c>
      <c r="J485" s="140" t="s">
        <v>46</v>
      </c>
      <c r="K485" s="139" t="s">
        <v>2661</v>
      </c>
      <c r="L485"/>
    </row>
    <row r="486" spans="1:12" ht="14.25">
      <c r="A486" s="139"/>
      <c r="B486" s="139"/>
      <c r="C486" s="139">
        <v>9</v>
      </c>
      <c r="D486" s="155">
        <v>0</v>
      </c>
      <c r="E486" s="155">
        <v>0</v>
      </c>
      <c r="F486" s="139">
        <v>707</v>
      </c>
      <c r="G486" s="140" t="s">
        <v>2507</v>
      </c>
      <c r="H486" s="139">
        <v>12</v>
      </c>
      <c r="I486" s="140" t="s">
        <v>667</v>
      </c>
      <c r="J486" s="140" t="s">
        <v>43</v>
      </c>
      <c r="K486" s="139" t="s">
        <v>2661</v>
      </c>
      <c r="L486"/>
    </row>
    <row r="487" spans="1:12" ht="14.25">
      <c r="A487" s="139"/>
      <c r="B487" s="139"/>
      <c r="C487" s="139">
        <v>10</v>
      </c>
      <c r="D487" s="155">
        <v>0</v>
      </c>
      <c r="E487" s="155">
        <v>0</v>
      </c>
      <c r="F487" s="139">
        <v>900</v>
      </c>
      <c r="G487" s="140" t="s">
        <v>2530</v>
      </c>
      <c r="H487" s="139">
        <v>11</v>
      </c>
      <c r="I487" s="140" t="s">
        <v>359</v>
      </c>
      <c r="J487" s="140" t="s">
        <v>43</v>
      </c>
      <c r="K487" s="139" t="s">
        <v>2661</v>
      </c>
      <c r="L487"/>
    </row>
    <row r="488" spans="1:12" ht="14.25">
      <c r="A488" s="139"/>
      <c r="B488" s="139"/>
      <c r="C488" s="139">
        <v>11</v>
      </c>
      <c r="D488" s="155">
        <v>0</v>
      </c>
      <c r="E488" s="155">
        <v>0</v>
      </c>
      <c r="F488" s="139">
        <v>391</v>
      </c>
      <c r="G488" s="140" t="s">
        <v>2422</v>
      </c>
      <c r="H488" s="139">
        <v>10</v>
      </c>
      <c r="I488" s="140" t="s">
        <v>1121</v>
      </c>
      <c r="J488" s="140" t="s">
        <v>46</v>
      </c>
      <c r="K488" s="139" t="s">
        <v>2661</v>
      </c>
      <c r="L488"/>
    </row>
    <row r="489" spans="1:12" ht="14.25">
      <c r="A489" s="139"/>
      <c r="B489" s="139"/>
      <c r="C489" s="139">
        <v>12</v>
      </c>
      <c r="D489" s="155">
        <v>0</v>
      </c>
      <c r="E489" s="155">
        <v>0</v>
      </c>
      <c r="F489" s="139">
        <v>126</v>
      </c>
      <c r="G489" s="140" t="s">
        <v>2382</v>
      </c>
      <c r="H489" s="139">
        <v>9</v>
      </c>
      <c r="I489" s="140" t="s">
        <v>1453</v>
      </c>
      <c r="J489" s="140" t="s">
        <v>52</v>
      </c>
      <c r="K489" s="139" t="s">
        <v>2661</v>
      </c>
      <c r="L489"/>
    </row>
    <row r="490" spans="1:12" ht="14.25">
      <c r="A490" s="139"/>
      <c r="B490" s="139"/>
      <c r="C490" s="139">
        <v>13</v>
      </c>
      <c r="D490" s="155">
        <v>0</v>
      </c>
      <c r="E490" s="155">
        <v>0</v>
      </c>
      <c r="F490" s="139">
        <v>293</v>
      </c>
      <c r="G490" s="162" t="s">
        <v>2404</v>
      </c>
      <c r="H490" s="139">
        <v>8</v>
      </c>
      <c r="I490" s="162" t="s">
        <v>1233</v>
      </c>
      <c r="J490" s="162" t="s">
        <v>48</v>
      </c>
      <c r="K490" s="139" t="s">
        <v>2661</v>
      </c>
      <c r="L490"/>
    </row>
    <row r="491" spans="1:12" ht="14.25">
      <c r="A491" s="139"/>
      <c r="B491" s="139"/>
      <c r="C491" s="139">
        <v>14</v>
      </c>
      <c r="D491" s="155">
        <v>0</v>
      </c>
      <c r="E491" s="155">
        <v>0</v>
      </c>
      <c r="F491" s="139">
        <v>186</v>
      </c>
      <c r="G491" s="162" t="s">
        <v>2390</v>
      </c>
      <c r="H491" s="139">
        <v>7</v>
      </c>
      <c r="I491" s="162" t="s">
        <v>1355</v>
      </c>
      <c r="J491" s="162" t="s">
        <v>48</v>
      </c>
      <c r="K491" s="139" t="s">
        <v>2661</v>
      </c>
      <c r="L491"/>
    </row>
    <row r="492" spans="1:12" ht="14.25">
      <c r="A492" s="139"/>
      <c r="B492" s="139"/>
      <c r="C492" s="139">
        <v>15</v>
      </c>
      <c r="D492" s="155">
        <v>0</v>
      </c>
      <c r="E492" s="155">
        <v>0</v>
      </c>
      <c r="F492" s="139">
        <v>689</v>
      </c>
      <c r="G492" s="140" t="s">
        <v>2496</v>
      </c>
      <c r="H492" s="139">
        <v>6</v>
      </c>
      <c r="I492" s="140" t="s">
        <v>667</v>
      </c>
      <c r="J492" s="140" t="s">
        <v>43</v>
      </c>
      <c r="K492" s="139" t="s">
        <v>2661</v>
      </c>
      <c r="L492"/>
    </row>
    <row r="493" spans="1:12" ht="14.25">
      <c r="A493" s="139"/>
      <c r="B493" s="139"/>
      <c r="C493" s="139">
        <v>16</v>
      </c>
      <c r="D493" s="155">
        <v>0</v>
      </c>
      <c r="E493" s="155">
        <v>0</v>
      </c>
      <c r="F493" s="139">
        <v>623</v>
      </c>
      <c r="G493" s="140" t="s">
        <v>2464</v>
      </c>
      <c r="H493" s="139">
        <v>5</v>
      </c>
      <c r="I493" s="140" t="s">
        <v>820</v>
      </c>
      <c r="J493" s="140" t="s">
        <v>43</v>
      </c>
      <c r="K493" s="139" t="s">
        <v>2661</v>
      </c>
      <c r="L493"/>
    </row>
    <row r="494" spans="1:12" ht="14.25">
      <c r="A494" s="139"/>
      <c r="B494" s="139"/>
      <c r="C494" s="139">
        <v>17</v>
      </c>
      <c r="D494" s="155">
        <v>0</v>
      </c>
      <c r="E494" s="155">
        <v>0</v>
      </c>
      <c r="F494" s="139">
        <v>759</v>
      </c>
      <c r="G494" s="140" t="s">
        <v>2518</v>
      </c>
      <c r="H494" s="139">
        <v>4</v>
      </c>
      <c r="I494" s="140" t="s">
        <v>579</v>
      </c>
      <c r="J494" s="140" t="s">
        <v>43</v>
      </c>
      <c r="K494" s="139" t="s">
        <v>2661</v>
      </c>
      <c r="L494"/>
    </row>
    <row r="495" spans="1:12" ht="14.25">
      <c r="A495" s="139"/>
      <c r="B495" s="145" t="s">
        <v>2666</v>
      </c>
      <c r="C495" s="145"/>
      <c r="D495" s="145"/>
      <c r="E495" s="145"/>
      <c r="F495" s="145"/>
      <c r="G495" s="145"/>
      <c r="H495" s="145"/>
      <c r="I495" s="145"/>
      <c r="J495" s="145"/>
      <c r="K495" s="145"/>
      <c r="L495"/>
    </row>
    <row r="496" spans="1:12" ht="14.25">
      <c r="A496" s="139">
        <v>25</v>
      </c>
      <c r="B496" s="139" t="s">
        <v>103</v>
      </c>
      <c r="C496" s="139">
        <v>1</v>
      </c>
      <c r="D496" s="155">
        <v>0</v>
      </c>
      <c r="E496" s="155">
        <v>0</v>
      </c>
      <c r="F496" s="139">
        <v>850</v>
      </c>
      <c r="G496" s="140" t="s">
        <v>2159</v>
      </c>
      <c r="H496" s="139">
        <v>20</v>
      </c>
      <c r="I496" s="140" t="s">
        <v>438</v>
      </c>
      <c r="J496" s="140" t="s">
        <v>43</v>
      </c>
      <c r="K496" s="139" t="s">
        <v>2658</v>
      </c>
      <c r="L496"/>
    </row>
    <row r="497" spans="1:12" ht="14.25">
      <c r="A497" s="139"/>
      <c r="B497" s="139"/>
      <c r="C497" s="139">
        <v>2</v>
      </c>
      <c r="D497" s="155">
        <v>0</v>
      </c>
      <c r="E497" s="155">
        <v>0</v>
      </c>
      <c r="F497" s="139">
        <v>491</v>
      </c>
      <c r="G497" s="140" t="s">
        <v>2096</v>
      </c>
      <c r="H497" s="139">
        <v>19</v>
      </c>
      <c r="I497" s="140" t="s">
        <v>985</v>
      </c>
      <c r="J497" s="140" t="s">
        <v>43</v>
      </c>
      <c r="K497" s="139" t="s">
        <v>2658</v>
      </c>
      <c r="L497"/>
    </row>
    <row r="498" spans="1:12" ht="14.25">
      <c r="A498" s="139"/>
      <c r="B498" s="139"/>
      <c r="C498" s="139">
        <v>3</v>
      </c>
      <c r="D498" s="155">
        <v>0</v>
      </c>
      <c r="E498" s="155">
        <v>0</v>
      </c>
      <c r="F498" s="139">
        <v>564</v>
      </c>
      <c r="G498" s="140" t="s">
        <v>2106</v>
      </c>
      <c r="H498" s="139">
        <v>18</v>
      </c>
      <c r="I498" s="140" t="s">
        <v>857</v>
      </c>
      <c r="J498" s="140" t="s">
        <v>43</v>
      </c>
      <c r="K498" s="139" t="s">
        <v>2658</v>
      </c>
      <c r="L498"/>
    </row>
    <row r="499" spans="1:12" ht="14.25">
      <c r="A499" s="139"/>
      <c r="B499" s="139"/>
      <c r="C499" s="139">
        <v>4</v>
      </c>
      <c r="D499" s="155">
        <v>0</v>
      </c>
      <c r="E499" s="155">
        <v>0</v>
      </c>
      <c r="F499" s="139">
        <v>256</v>
      </c>
      <c r="G499" s="140" t="s">
        <v>2058</v>
      </c>
      <c r="H499" s="139">
        <v>17</v>
      </c>
      <c r="I499" s="140" t="s">
        <v>1290</v>
      </c>
      <c r="J499" s="140" t="s">
        <v>43</v>
      </c>
      <c r="K499" s="139" t="s">
        <v>2658</v>
      </c>
      <c r="L499"/>
    </row>
    <row r="500" spans="1:12" ht="14.25">
      <c r="A500" s="139"/>
      <c r="B500" s="139"/>
      <c r="C500" s="139">
        <v>5</v>
      </c>
      <c r="D500" s="155">
        <v>0</v>
      </c>
      <c r="E500" s="155">
        <v>0</v>
      </c>
      <c r="F500" s="139">
        <v>642</v>
      </c>
      <c r="G500" s="140" t="s">
        <v>2134</v>
      </c>
      <c r="H500" s="139">
        <v>16</v>
      </c>
      <c r="I500" s="140" t="s">
        <v>778</v>
      </c>
      <c r="J500" s="140" t="s">
        <v>43</v>
      </c>
      <c r="K500" s="139" t="s">
        <v>2658</v>
      </c>
      <c r="L500"/>
    </row>
    <row r="501" spans="1:12" ht="14.25">
      <c r="A501" s="139"/>
      <c r="B501" s="139"/>
      <c r="C501" s="139">
        <v>6</v>
      </c>
      <c r="D501" s="155">
        <v>0</v>
      </c>
      <c r="E501" s="155">
        <v>0</v>
      </c>
      <c r="F501" s="139">
        <v>714</v>
      </c>
      <c r="G501" s="140" t="s">
        <v>2143</v>
      </c>
      <c r="H501" s="139">
        <v>15</v>
      </c>
      <c r="I501" s="140" t="s">
        <v>667</v>
      </c>
      <c r="J501" s="140" t="s">
        <v>43</v>
      </c>
      <c r="K501" s="139" t="s">
        <v>2658</v>
      </c>
      <c r="L501"/>
    </row>
    <row r="502" spans="1:12" ht="14.25">
      <c r="A502" s="139"/>
      <c r="B502" s="139"/>
      <c r="C502" s="139">
        <v>7</v>
      </c>
      <c r="D502" s="155">
        <v>0</v>
      </c>
      <c r="E502" s="155">
        <v>0</v>
      </c>
      <c r="F502" s="139">
        <v>609</v>
      </c>
      <c r="G502" s="140" t="s">
        <v>2120</v>
      </c>
      <c r="H502" s="139">
        <v>14</v>
      </c>
      <c r="I502" s="140" t="s">
        <v>820</v>
      </c>
      <c r="J502" s="140" t="s">
        <v>43</v>
      </c>
      <c r="K502" s="139" t="s">
        <v>2658</v>
      </c>
      <c r="L502"/>
    </row>
    <row r="503" spans="1:12" ht="14.25">
      <c r="A503" s="139"/>
      <c r="B503" s="139"/>
      <c r="C503" s="139">
        <v>8</v>
      </c>
      <c r="D503" s="155">
        <v>0</v>
      </c>
      <c r="E503" s="155">
        <v>0</v>
      </c>
      <c r="F503" s="139">
        <v>939</v>
      </c>
      <c r="G503" s="140" t="s">
        <v>2168</v>
      </c>
      <c r="H503" s="139">
        <v>13</v>
      </c>
      <c r="I503" s="140" t="s">
        <v>273</v>
      </c>
      <c r="J503" s="140" t="s">
        <v>43</v>
      </c>
      <c r="K503" s="139" t="s">
        <v>2658</v>
      </c>
      <c r="L503"/>
    </row>
    <row r="504" spans="1:12" ht="14.25">
      <c r="A504" s="139"/>
      <c r="B504" s="139"/>
      <c r="C504" s="139">
        <v>9</v>
      </c>
      <c r="D504" s="155">
        <v>0</v>
      </c>
      <c r="E504" s="155">
        <v>0</v>
      </c>
      <c r="F504" s="139">
        <v>431</v>
      </c>
      <c r="G504" s="140" t="s">
        <v>2091</v>
      </c>
      <c r="H504" s="139">
        <v>12</v>
      </c>
      <c r="I504" s="140" t="s">
        <v>1080</v>
      </c>
      <c r="J504" s="140" t="s">
        <v>43</v>
      </c>
      <c r="K504" s="139" t="s">
        <v>2658</v>
      </c>
      <c r="L504"/>
    </row>
    <row r="505" spans="1:12" ht="14.25">
      <c r="A505" s="139"/>
      <c r="B505" s="139"/>
      <c r="C505" s="139">
        <v>10</v>
      </c>
      <c r="D505" s="155">
        <v>0</v>
      </c>
      <c r="E505" s="155">
        <v>0</v>
      </c>
      <c r="F505" s="139">
        <v>591</v>
      </c>
      <c r="G505" s="140" t="s">
        <v>2113</v>
      </c>
      <c r="H505" s="139">
        <v>11</v>
      </c>
      <c r="I505" s="140" t="s">
        <v>857</v>
      </c>
      <c r="J505" s="140" t="s">
        <v>43</v>
      </c>
      <c r="K505" s="139" t="s">
        <v>2658</v>
      </c>
      <c r="L505"/>
    </row>
    <row r="506" spans="1:12" ht="14.25">
      <c r="A506" s="139"/>
      <c r="B506" s="139"/>
      <c r="C506" s="139">
        <v>11</v>
      </c>
      <c r="D506" s="155">
        <v>0</v>
      </c>
      <c r="E506" s="155">
        <v>0</v>
      </c>
      <c r="F506" s="139">
        <v>774</v>
      </c>
      <c r="G506" s="162" t="s">
        <v>2152</v>
      </c>
      <c r="H506" s="139">
        <v>10</v>
      </c>
      <c r="I506" s="162" t="s">
        <v>563</v>
      </c>
      <c r="J506" s="162" t="s">
        <v>48</v>
      </c>
      <c r="K506" s="139" t="s">
        <v>2658</v>
      </c>
      <c r="L506"/>
    </row>
    <row r="507" spans="1:12" ht="14.25">
      <c r="A507" s="139"/>
      <c r="B507" s="139"/>
      <c r="C507" s="139">
        <v>12</v>
      </c>
      <c r="D507" s="155">
        <v>0</v>
      </c>
      <c r="E507" s="155">
        <v>0</v>
      </c>
      <c r="F507" s="139">
        <v>914</v>
      </c>
      <c r="G507" s="140" t="s">
        <v>2164</v>
      </c>
      <c r="H507" s="139">
        <v>9</v>
      </c>
      <c r="I507" s="140" t="s">
        <v>289</v>
      </c>
      <c r="J507" s="140" t="s">
        <v>52</v>
      </c>
      <c r="K507" s="139" t="s">
        <v>2658</v>
      </c>
      <c r="L507"/>
    </row>
    <row r="508" spans="1:12" ht="14.25">
      <c r="A508" s="139"/>
      <c r="B508" s="139"/>
      <c r="C508" s="139">
        <v>13</v>
      </c>
      <c r="D508" s="155">
        <v>0</v>
      </c>
      <c r="E508" s="155">
        <v>0</v>
      </c>
      <c r="F508" s="139">
        <v>599</v>
      </c>
      <c r="G508" s="140" t="s">
        <v>2116</v>
      </c>
      <c r="H508" s="139">
        <v>8</v>
      </c>
      <c r="I508" s="140" t="s">
        <v>857</v>
      </c>
      <c r="J508" s="140" t="s">
        <v>43</v>
      </c>
      <c r="K508" s="139" t="s">
        <v>2658</v>
      </c>
      <c r="L508"/>
    </row>
    <row r="509" spans="1:12" ht="14.25">
      <c r="A509" s="139"/>
      <c r="B509" s="139"/>
      <c r="C509" s="139">
        <v>14</v>
      </c>
      <c r="D509" s="155">
        <v>0</v>
      </c>
      <c r="E509" s="155">
        <v>0</v>
      </c>
      <c r="F509" s="139">
        <v>590</v>
      </c>
      <c r="G509" s="140" t="s">
        <v>2112</v>
      </c>
      <c r="H509" s="139">
        <v>7</v>
      </c>
      <c r="I509" s="140" t="s">
        <v>857</v>
      </c>
      <c r="J509" s="140" t="s">
        <v>43</v>
      </c>
      <c r="K509" s="139" t="s">
        <v>2658</v>
      </c>
      <c r="L509"/>
    </row>
    <row r="510" spans="1:12" ht="14.25">
      <c r="A510" s="139"/>
      <c r="B510" s="139"/>
      <c r="C510" s="139">
        <v>15</v>
      </c>
      <c r="D510" s="155">
        <v>0</v>
      </c>
      <c r="E510" s="155">
        <v>0</v>
      </c>
      <c r="F510" s="139">
        <v>933</v>
      </c>
      <c r="G510" s="140" t="s">
        <v>2166</v>
      </c>
      <c r="H510" s="139">
        <v>6</v>
      </c>
      <c r="I510" s="140" t="s">
        <v>289</v>
      </c>
      <c r="J510" s="140" t="s">
        <v>52</v>
      </c>
      <c r="K510" s="139" t="s">
        <v>2658</v>
      </c>
      <c r="L510"/>
    </row>
    <row r="511" spans="1:12" ht="14.25">
      <c r="A511" s="139"/>
      <c r="B511" s="139"/>
      <c r="C511" s="139">
        <v>16</v>
      </c>
      <c r="D511" s="155">
        <v>0</v>
      </c>
      <c r="E511" s="155">
        <v>0</v>
      </c>
      <c r="F511" s="139">
        <v>586</v>
      </c>
      <c r="G511" s="140" t="s">
        <v>2111</v>
      </c>
      <c r="H511" s="139">
        <v>5</v>
      </c>
      <c r="I511" s="140" t="s">
        <v>857</v>
      </c>
      <c r="J511" s="140" t="s">
        <v>43</v>
      </c>
      <c r="K511" s="139" t="s">
        <v>2658</v>
      </c>
      <c r="L511"/>
    </row>
    <row r="512" spans="1:12" ht="14.25">
      <c r="A512" s="139"/>
      <c r="B512" s="139"/>
      <c r="C512" s="139">
        <v>17</v>
      </c>
      <c r="D512" s="155">
        <v>0</v>
      </c>
      <c r="E512" s="155">
        <v>0</v>
      </c>
      <c r="F512" s="139">
        <v>225</v>
      </c>
      <c r="G512" s="162" t="s">
        <v>2052</v>
      </c>
      <c r="H512" s="139">
        <v>0</v>
      </c>
      <c r="I512" s="162" t="s">
        <v>1318</v>
      </c>
      <c r="J512" s="162" t="s">
        <v>48</v>
      </c>
      <c r="K512" s="139" t="s">
        <v>2658</v>
      </c>
      <c r="L512"/>
    </row>
    <row r="513" spans="1:12" ht="14.25">
      <c r="A513" s="139"/>
      <c r="B513" s="139"/>
      <c r="C513" s="139">
        <v>18</v>
      </c>
      <c r="D513" s="155">
        <v>0</v>
      </c>
      <c r="E513" s="155">
        <v>0</v>
      </c>
      <c r="F513" s="139">
        <v>199</v>
      </c>
      <c r="G513" s="162" t="s">
        <v>2046</v>
      </c>
      <c r="H513" s="139">
        <v>0</v>
      </c>
      <c r="I513" s="162" t="s">
        <v>1355</v>
      </c>
      <c r="J513" s="162" t="s">
        <v>48</v>
      </c>
      <c r="K513" s="139" t="s">
        <v>2658</v>
      </c>
      <c r="L513"/>
    </row>
    <row r="514" spans="1:12" ht="14.25">
      <c r="A514" s="139"/>
      <c r="B514" s="145" t="s">
        <v>2667</v>
      </c>
      <c r="C514" s="145"/>
      <c r="D514" s="145"/>
      <c r="E514" s="145"/>
      <c r="F514" s="145"/>
      <c r="G514" s="145"/>
      <c r="H514" s="145"/>
      <c r="I514" s="145"/>
      <c r="J514" s="145"/>
      <c r="K514" s="145"/>
      <c r="L514"/>
    </row>
    <row r="515" spans="1:12" ht="14.25">
      <c r="A515" s="139">
        <v>26</v>
      </c>
      <c r="B515" s="139" t="s">
        <v>99</v>
      </c>
      <c r="C515" s="139">
        <v>1</v>
      </c>
      <c r="D515" s="155">
        <v>0</v>
      </c>
      <c r="E515" s="155">
        <v>0</v>
      </c>
      <c r="F515" s="139">
        <v>524</v>
      </c>
      <c r="G515" s="162" t="s">
        <v>2438</v>
      </c>
      <c r="H515" s="139">
        <v>20</v>
      </c>
      <c r="I515" s="162" t="s">
        <v>937</v>
      </c>
      <c r="J515" s="162" t="s">
        <v>48</v>
      </c>
      <c r="K515" s="139" t="s">
        <v>2661</v>
      </c>
      <c r="L515"/>
    </row>
    <row r="516" spans="1:12" ht="14.25">
      <c r="A516" s="139"/>
      <c r="B516" s="139"/>
      <c r="C516" s="139">
        <v>2</v>
      </c>
      <c r="D516" s="155">
        <v>0</v>
      </c>
      <c r="E516" s="155">
        <v>0</v>
      </c>
      <c r="F516" s="139">
        <v>446</v>
      </c>
      <c r="G516" s="140" t="s">
        <v>2428</v>
      </c>
      <c r="H516" s="139">
        <v>19</v>
      </c>
      <c r="I516" s="140" t="s">
        <v>1054</v>
      </c>
      <c r="J516" s="140" t="s">
        <v>43</v>
      </c>
      <c r="K516" s="139" t="s">
        <v>2661</v>
      </c>
      <c r="L516"/>
    </row>
    <row r="517" spans="1:12" ht="14.25">
      <c r="A517" s="139"/>
      <c r="B517" s="139"/>
      <c r="C517" s="139">
        <v>3</v>
      </c>
      <c r="D517" s="155">
        <v>0</v>
      </c>
      <c r="E517" s="155">
        <v>0</v>
      </c>
      <c r="F517" s="139">
        <v>771</v>
      </c>
      <c r="G517" s="140" t="s">
        <v>2519</v>
      </c>
      <c r="H517" s="139">
        <v>18</v>
      </c>
      <c r="I517" s="140" t="s">
        <v>576</v>
      </c>
      <c r="J517" s="140" t="s">
        <v>58</v>
      </c>
      <c r="K517" s="139" t="s">
        <v>2661</v>
      </c>
      <c r="L517"/>
    </row>
    <row r="518" spans="1:12" ht="14.25">
      <c r="A518" s="139"/>
      <c r="B518" s="139"/>
      <c r="C518" s="139">
        <v>4</v>
      </c>
      <c r="D518" s="155">
        <v>0</v>
      </c>
      <c r="E518" s="155">
        <v>0</v>
      </c>
      <c r="F518" s="139">
        <v>631</v>
      </c>
      <c r="G518" s="140" t="s">
        <v>2467</v>
      </c>
      <c r="H518" s="139">
        <v>17</v>
      </c>
      <c r="I518" s="140" t="s">
        <v>807</v>
      </c>
      <c r="J518" s="140" t="s">
        <v>52</v>
      </c>
      <c r="K518" s="139" t="s">
        <v>2661</v>
      </c>
      <c r="L518"/>
    </row>
    <row r="519" spans="1:12" ht="14.25">
      <c r="A519" s="139"/>
      <c r="B519" s="139"/>
      <c r="C519" s="139">
        <v>5</v>
      </c>
      <c r="D519" s="155">
        <v>0</v>
      </c>
      <c r="E519" s="155">
        <v>0</v>
      </c>
      <c r="F519" s="139">
        <v>550</v>
      </c>
      <c r="G519" s="162" t="s">
        <v>2440</v>
      </c>
      <c r="H519" s="139">
        <v>16</v>
      </c>
      <c r="I519" s="162" t="s">
        <v>908</v>
      </c>
      <c r="J519" s="162" t="s">
        <v>48</v>
      </c>
      <c r="K519" s="139" t="s">
        <v>2661</v>
      </c>
      <c r="L519"/>
    </row>
    <row r="520" spans="1:12" ht="14.25">
      <c r="A520" s="139"/>
      <c r="B520" s="139"/>
      <c r="C520" s="139">
        <v>6</v>
      </c>
      <c r="D520" s="155">
        <v>0</v>
      </c>
      <c r="E520" s="155">
        <v>0</v>
      </c>
      <c r="F520" s="139">
        <v>699</v>
      </c>
      <c r="G520" s="140" t="s">
        <v>2502</v>
      </c>
      <c r="H520" s="139">
        <v>15</v>
      </c>
      <c r="I520" s="140" t="s">
        <v>667</v>
      </c>
      <c r="J520" s="140" t="s">
        <v>43</v>
      </c>
      <c r="K520" s="139" t="s">
        <v>2661</v>
      </c>
      <c r="L520"/>
    </row>
    <row r="521" spans="1:12" ht="14.25">
      <c r="A521" s="139"/>
      <c r="B521" s="139"/>
      <c r="C521" s="139">
        <v>7</v>
      </c>
      <c r="D521" s="155">
        <v>0</v>
      </c>
      <c r="E521" s="155">
        <v>0</v>
      </c>
      <c r="F521" s="139">
        <v>667</v>
      </c>
      <c r="G521" s="140" t="s">
        <v>2482</v>
      </c>
      <c r="H521" s="139">
        <v>14</v>
      </c>
      <c r="I521" s="140" t="s">
        <v>667</v>
      </c>
      <c r="J521" s="140" t="s">
        <v>43</v>
      </c>
      <c r="K521" s="139" t="s">
        <v>2661</v>
      </c>
      <c r="L521"/>
    </row>
    <row r="522" spans="1:12" ht="14.25">
      <c r="A522" s="139"/>
      <c r="B522" s="139"/>
      <c r="C522" s="139">
        <v>8</v>
      </c>
      <c r="D522" s="155">
        <v>0</v>
      </c>
      <c r="E522" s="155">
        <v>0</v>
      </c>
      <c r="F522" s="139">
        <v>558</v>
      </c>
      <c r="G522" s="140" t="s">
        <v>2365</v>
      </c>
      <c r="H522" s="139">
        <v>13</v>
      </c>
      <c r="I522" s="140" t="s">
        <v>857</v>
      </c>
      <c r="J522" s="140" t="s">
        <v>43</v>
      </c>
      <c r="K522" s="139" t="s">
        <v>2661</v>
      </c>
      <c r="L522"/>
    </row>
    <row r="523" spans="1:12" ht="14.25">
      <c r="A523" s="139"/>
      <c r="B523" s="139"/>
      <c r="C523" s="139">
        <v>9</v>
      </c>
      <c r="D523" s="155">
        <v>0</v>
      </c>
      <c r="E523" s="155">
        <v>0</v>
      </c>
      <c r="F523" s="139">
        <v>566</v>
      </c>
      <c r="G523" s="140" t="s">
        <v>2448</v>
      </c>
      <c r="H523" s="139">
        <v>12</v>
      </c>
      <c r="I523" s="140" t="s">
        <v>857</v>
      </c>
      <c r="J523" s="140" t="s">
        <v>43</v>
      </c>
      <c r="K523" s="139" t="s">
        <v>2661</v>
      </c>
      <c r="L523"/>
    </row>
    <row r="524" spans="1:12" ht="14.25">
      <c r="A524" s="139"/>
      <c r="B524" s="139"/>
      <c r="C524" s="139">
        <v>10</v>
      </c>
      <c r="D524" s="155">
        <v>0</v>
      </c>
      <c r="E524" s="155">
        <v>0</v>
      </c>
      <c r="F524" s="139">
        <v>410</v>
      </c>
      <c r="G524" s="140" t="s">
        <v>2426</v>
      </c>
      <c r="H524" s="139">
        <v>11</v>
      </c>
      <c r="I524" s="140" t="s">
        <v>1098</v>
      </c>
      <c r="J524" s="140" t="s">
        <v>43</v>
      </c>
      <c r="K524" s="139" t="s">
        <v>2661</v>
      </c>
      <c r="L524"/>
    </row>
    <row r="525" spans="1:12" ht="14.25">
      <c r="A525" s="139"/>
      <c r="B525" s="139"/>
      <c r="C525" s="139">
        <v>11</v>
      </c>
      <c r="D525" s="155">
        <v>0</v>
      </c>
      <c r="E525" s="155">
        <v>0</v>
      </c>
      <c r="F525" s="139">
        <v>315</v>
      </c>
      <c r="G525" s="140" t="s">
        <v>2410</v>
      </c>
      <c r="H525" s="139">
        <v>10</v>
      </c>
      <c r="I525" s="140" t="s">
        <v>1224</v>
      </c>
      <c r="J525" s="140" t="s">
        <v>43</v>
      </c>
      <c r="K525" s="139" t="s">
        <v>2661</v>
      </c>
      <c r="L525"/>
    </row>
    <row r="526" spans="1:12" ht="14.25">
      <c r="A526" s="139"/>
      <c r="B526" s="139"/>
      <c r="C526" s="139">
        <v>12</v>
      </c>
      <c r="D526" s="155">
        <v>0</v>
      </c>
      <c r="E526" s="155">
        <v>0</v>
      </c>
      <c r="F526" s="139">
        <v>577</v>
      </c>
      <c r="G526" s="140" t="s">
        <v>2451</v>
      </c>
      <c r="H526" s="139">
        <v>9</v>
      </c>
      <c r="I526" s="140" t="s">
        <v>857</v>
      </c>
      <c r="J526" s="140" t="s">
        <v>43</v>
      </c>
      <c r="K526" s="139" t="s">
        <v>2661</v>
      </c>
      <c r="L526"/>
    </row>
    <row r="527" spans="1:12" ht="14.25">
      <c r="A527" s="139"/>
      <c r="B527" s="139"/>
      <c r="C527" s="139">
        <v>13</v>
      </c>
      <c r="D527" s="155">
        <v>0</v>
      </c>
      <c r="E527" s="155">
        <v>0</v>
      </c>
      <c r="F527" s="139">
        <v>697</v>
      </c>
      <c r="G527" s="140" t="s">
        <v>2500</v>
      </c>
      <c r="H527" s="139">
        <v>8</v>
      </c>
      <c r="I527" s="140" t="s">
        <v>667</v>
      </c>
      <c r="J527" s="140" t="s">
        <v>43</v>
      </c>
      <c r="K527" s="139" t="s">
        <v>2661</v>
      </c>
      <c r="L527"/>
    </row>
    <row r="528" spans="1:12" ht="14.25">
      <c r="A528" s="139"/>
      <c r="B528" s="139"/>
      <c r="C528" s="139">
        <v>14</v>
      </c>
      <c r="D528" s="155">
        <v>0</v>
      </c>
      <c r="E528" s="155">
        <v>0</v>
      </c>
      <c r="F528" s="139">
        <v>598</v>
      </c>
      <c r="G528" s="140" t="s">
        <v>2460</v>
      </c>
      <c r="H528" s="139">
        <v>7</v>
      </c>
      <c r="I528" s="140" t="s">
        <v>857</v>
      </c>
      <c r="J528" s="140" t="s">
        <v>43</v>
      </c>
      <c r="K528" s="139" t="s">
        <v>2661</v>
      </c>
      <c r="L528"/>
    </row>
    <row r="529" spans="1:12" ht="14.25">
      <c r="A529" s="139"/>
      <c r="B529" s="139"/>
      <c r="C529" s="139">
        <v>15</v>
      </c>
      <c r="D529" s="155">
        <v>0</v>
      </c>
      <c r="E529" s="155">
        <v>0</v>
      </c>
      <c r="F529" s="139">
        <v>960</v>
      </c>
      <c r="G529" s="162" t="s">
        <v>2534</v>
      </c>
      <c r="H529" s="139">
        <v>6</v>
      </c>
      <c r="I529" s="162" t="s">
        <v>225</v>
      </c>
      <c r="J529" s="162" t="s">
        <v>48</v>
      </c>
      <c r="K529" s="139" t="s">
        <v>2661</v>
      </c>
      <c r="L529"/>
    </row>
    <row r="530" spans="1:12" ht="14.25">
      <c r="A530" s="139"/>
      <c r="B530" s="139"/>
      <c r="C530" s="139">
        <v>16</v>
      </c>
      <c r="D530" s="155">
        <v>0</v>
      </c>
      <c r="E530" s="155">
        <v>0</v>
      </c>
      <c r="F530" s="139">
        <v>333</v>
      </c>
      <c r="G530" s="140" t="s">
        <v>2413</v>
      </c>
      <c r="H530" s="139">
        <v>5</v>
      </c>
      <c r="I530" s="140" t="s">
        <v>1199</v>
      </c>
      <c r="J530" s="140" t="s">
        <v>46</v>
      </c>
      <c r="K530" s="139" t="s">
        <v>2661</v>
      </c>
      <c r="L530"/>
    </row>
    <row r="531" spans="1:12" ht="14.25">
      <c r="A531" s="139"/>
      <c r="B531" s="139"/>
      <c r="C531" s="139">
        <v>17</v>
      </c>
      <c r="D531" s="155">
        <v>0</v>
      </c>
      <c r="E531" s="155">
        <v>0</v>
      </c>
      <c r="F531" s="139">
        <v>892</v>
      </c>
      <c r="G531" s="140" t="s">
        <v>2525</v>
      </c>
      <c r="H531" s="139">
        <v>4</v>
      </c>
      <c r="I531" s="140" t="s">
        <v>370</v>
      </c>
      <c r="J531" s="140" t="s">
        <v>43</v>
      </c>
      <c r="K531" s="139" t="s">
        <v>2661</v>
      </c>
      <c r="L531"/>
    </row>
    <row r="532" spans="1:12" ht="14.25">
      <c r="A532" s="139"/>
      <c r="B532" s="139"/>
      <c r="C532" s="139">
        <v>18</v>
      </c>
      <c r="D532" s="155">
        <v>0</v>
      </c>
      <c r="E532" s="155">
        <v>0</v>
      </c>
      <c r="F532" s="139">
        <v>665</v>
      </c>
      <c r="G532" s="140" t="s">
        <v>2480</v>
      </c>
      <c r="H532" s="139">
        <v>3</v>
      </c>
      <c r="I532" s="140" t="s">
        <v>667</v>
      </c>
      <c r="J532" s="140" t="s">
        <v>43</v>
      </c>
      <c r="K532" s="139" t="s">
        <v>2661</v>
      </c>
      <c r="L532"/>
    </row>
    <row r="533" spans="1:12" ht="14.25">
      <c r="A533" s="139"/>
      <c r="B533" s="139"/>
      <c r="C533" s="139">
        <v>19</v>
      </c>
      <c r="D533" s="155">
        <v>0</v>
      </c>
      <c r="E533" s="155">
        <v>0</v>
      </c>
      <c r="F533" s="139">
        <v>595</v>
      </c>
      <c r="G533" s="140" t="s">
        <v>2459</v>
      </c>
      <c r="H533" s="139">
        <v>2</v>
      </c>
      <c r="I533" s="140" t="s">
        <v>857</v>
      </c>
      <c r="J533" s="140" t="s">
        <v>43</v>
      </c>
      <c r="K533" s="139" t="s">
        <v>2661</v>
      </c>
      <c r="L533"/>
    </row>
    <row r="534" spans="1:12" ht="14.25">
      <c r="A534" s="139"/>
      <c r="B534" s="139"/>
      <c r="C534" s="139">
        <v>20</v>
      </c>
      <c r="D534" s="155">
        <v>0</v>
      </c>
      <c r="E534" s="155">
        <v>0</v>
      </c>
      <c r="F534" s="139">
        <v>692</v>
      </c>
      <c r="G534" s="140" t="s">
        <v>2499</v>
      </c>
      <c r="H534" s="139">
        <v>1</v>
      </c>
      <c r="I534" s="140" t="s">
        <v>667</v>
      </c>
      <c r="J534" s="140" t="s">
        <v>43</v>
      </c>
      <c r="K534" s="139" t="s">
        <v>2661</v>
      </c>
      <c r="L534"/>
    </row>
    <row r="535" spans="1:12" ht="14.25">
      <c r="A535" s="139"/>
      <c r="B535" s="139"/>
      <c r="C535" s="139">
        <v>21</v>
      </c>
      <c r="D535" s="155">
        <v>0</v>
      </c>
      <c r="E535" s="155">
        <v>0</v>
      </c>
      <c r="F535" s="139">
        <v>706</v>
      </c>
      <c r="G535" s="140" t="s">
        <v>2506</v>
      </c>
      <c r="H535" s="139">
        <v>1</v>
      </c>
      <c r="I535" s="140" t="s">
        <v>667</v>
      </c>
      <c r="J535" s="140" t="s">
        <v>43</v>
      </c>
      <c r="K535" s="139" t="s">
        <v>2661</v>
      </c>
      <c r="L535"/>
    </row>
    <row r="536" spans="1:12" ht="14.25">
      <c r="A536" s="139"/>
      <c r="B536" s="139"/>
      <c r="C536" s="139">
        <v>22</v>
      </c>
      <c r="D536" s="155">
        <v>0</v>
      </c>
      <c r="E536" s="155">
        <v>0</v>
      </c>
      <c r="F536" s="139">
        <v>663</v>
      </c>
      <c r="G536" s="140" t="s">
        <v>2479</v>
      </c>
      <c r="H536" s="139">
        <v>1</v>
      </c>
      <c r="I536" s="140" t="s">
        <v>667</v>
      </c>
      <c r="J536" s="140" t="s">
        <v>43</v>
      </c>
      <c r="K536" s="139" t="s">
        <v>2661</v>
      </c>
      <c r="L536"/>
    </row>
    <row r="537" spans="1:12" ht="14.25">
      <c r="A537" s="139"/>
      <c r="B537" s="139"/>
      <c r="C537" s="139">
        <v>23</v>
      </c>
      <c r="D537" s="155">
        <v>0</v>
      </c>
      <c r="E537" s="155">
        <v>0</v>
      </c>
      <c r="F537" s="139">
        <v>711</v>
      </c>
      <c r="G537" s="140" t="s">
        <v>2510</v>
      </c>
      <c r="H537" s="139">
        <v>1</v>
      </c>
      <c r="I537" s="140" t="s">
        <v>667</v>
      </c>
      <c r="J537" s="140" t="s">
        <v>43</v>
      </c>
      <c r="K537" s="139" t="s">
        <v>2661</v>
      </c>
      <c r="L537"/>
    </row>
    <row r="538" spans="1:12" ht="14.25">
      <c r="A538" s="139"/>
      <c r="B538" s="139"/>
      <c r="C538" s="139">
        <v>24</v>
      </c>
      <c r="D538" s="155">
        <v>0</v>
      </c>
      <c r="E538" s="155">
        <v>0</v>
      </c>
      <c r="F538" s="139">
        <v>284</v>
      </c>
      <c r="G538" s="162" t="s">
        <v>2401</v>
      </c>
      <c r="H538" s="139">
        <v>1</v>
      </c>
      <c r="I538" s="162" t="s">
        <v>1233</v>
      </c>
      <c r="J538" s="162" t="s">
        <v>48</v>
      </c>
      <c r="K538" s="139" t="s">
        <v>2661</v>
      </c>
      <c r="L538"/>
    </row>
    <row r="539" spans="1:12" ht="14.25">
      <c r="A539" s="139"/>
      <c r="B539" s="139"/>
      <c r="C539" s="139">
        <v>25</v>
      </c>
      <c r="D539" s="155">
        <v>0</v>
      </c>
      <c r="E539" s="155">
        <v>0</v>
      </c>
      <c r="F539" s="139">
        <v>117</v>
      </c>
      <c r="G539" s="162" t="s">
        <v>2379</v>
      </c>
      <c r="H539" s="139">
        <v>1</v>
      </c>
      <c r="I539" s="162" t="s">
        <v>1467</v>
      </c>
      <c r="J539" s="162" t="s">
        <v>48</v>
      </c>
      <c r="K539" s="139" t="s">
        <v>2661</v>
      </c>
      <c r="L539"/>
    </row>
    <row r="540" spans="1:12" ht="14.25">
      <c r="A540" s="139"/>
      <c r="B540" s="139"/>
      <c r="C540" s="139">
        <v>26</v>
      </c>
      <c r="D540" s="155">
        <v>0</v>
      </c>
      <c r="E540" s="155">
        <v>0</v>
      </c>
      <c r="F540" s="139">
        <v>829</v>
      </c>
      <c r="G540" s="140" t="s">
        <v>2521</v>
      </c>
      <c r="H540" s="139">
        <v>1</v>
      </c>
      <c r="I540" s="140" t="s">
        <v>438</v>
      </c>
      <c r="J540" s="140" t="s">
        <v>43</v>
      </c>
      <c r="K540" s="139" t="s">
        <v>2661</v>
      </c>
      <c r="L540"/>
    </row>
    <row r="541" spans="1:12" ht="14.25">
      <c r="A541" s="139"/>
      <c r="B541" s="145" t="s">
        <v>2668</v>
      </c>
      <c r="C541" s="145"/>
      <c r="D541" s="145"/>
      <c r="E541" s="145"/>
      <c r="F541" s="145"/>
      <c r="G541" s="145"/>
      <c r="H541" s="145"/>
      <c r="I541" s="145"/>
      <c r="J541" s="145"/>
      <c r="K541" s="145"/>
      <c r="L541"/>
    </row>
    <row r="542" spans="1:12" ht="14.25">
      <c r="A542" s="139">
        <v>27</v>
      </c>
      <c r="B542" s="139" t="s">
        <v>64</v>
      </c>
      <c r="C542" s="139">
        <v>1</v>
      </c>
      <c r="D542" s="155">
        <v>0</v>
      </c>
      <c r="E542" s="155">
        <v>0</v>
      </c>
      <c r="F542" s="139">
        <v>738</v>
      </c>
      <c r="G542" s="140" t="s">
        <v>2147</v>
      </c>
      <c r="H542" s="139">
        <v>20</v>
      </c>
      <c r="I542" s="140" t="s">
        <v>636</v>
      </c>
      <c r="J542" s="140" t="s">
        <v>43</v>
      </c>
      <c r="K542" s="139" t="s">
        <v>2658</v>
      </c>
      <c r="L542"/>
    </row>
    <row r="543" spans="1:12" ht="14.25">
      <c r="A543" s="139"/>
      <c r="B543" s="139"/>
      <c r="C543" s="139">
        <v>2</v>
      </c>
      <c r="D543" s="155">
        <v>0</v>
      </c>
      <c r="E543" s="155">
        <v>0</v>
      </c>
      <c r="F543" s="139">
        <v>673</v>
      </c>
      <c r="G543" s="140" t="s">
        <v>2137</v>
      </c>
      <c r="H543" s="139">
        <v>19</v>
      </c>
      <c r="I543" s="140" t="s">
        <v>667</v>
      </c>
      <c r="J543" s="140" t="s">
        <v>43</v>
      </c>
      <c r="K543" s="139" t="s">
        <v>2658</v>
      </c>
      <c r="L543"/>
    </row>
    <row r="544" spans="1:12" ht="14.25">
      <c r="A544" s="139"/>
      <c r="B544" s="139"/>
      <c r="C544" s="139">
        <v>3</v>
      </c>
      <c r="D544" s="155">
        <v>0</v>
      </c>
      <c r="E544" s="155">
        <v>0</v>
      </c>
      <c r="F544" s="139">
        <v>936</v>
      </c>
      <c r="G544" s="162" t="s">
        <v>2167</v>
      </c>
      <c r="H544" s="139">
        <v>18</v>
      </c>
      <c r="I544" s="162" t="s">
        <v>282</v>
      </c>
      <c r="J544" s="162" t="s">
        <v>48</v>
      </c>
      <c r="K544" s="139" t="s">
        <v>2658</v>
      </c>
      <c r="L544"/>
    </row>
    <row r="545" spans="1:12" ht="14.25">
      <c r="A545" s="139"/>
      <c r="B545" s="139"/>
      <c r="C545" s="139">
        <v>4</v>
      </c>
      <c r="D545" s="155">
        <v>0</v>
      </c>
      <c r="E545" s="155">
        <v>0</v>
      </c>
      <c r="F545" s="139">
        <v>3</v>
      </c>
      <c r="G545" s="140" t="s">
        <v>2019</v>
      </c>
      <c r="H545" s="139">
        <v>17</v>
      </c>
      <c r="I545" s="140" t="s">
        <v>1583</v>
      </c>
      <c r="J545" s="140" t="s">
        <v>43</v>
      </c>
      <c r="K545" s="139" t="s">
        <v>2658</v>
      </c>
      <c r="L545"/>
    </row>
    <row r="546" spans="1:12" ht="14.25">
      <c r="A546" s="139"/>
      <c r="B546" s="139"/>
      <c r="C546" s="139">
        <v>5</v>
      </c>
      <c r="D546" s="155">
        <v>0</v>
      </c>
      <c r="E546" s="155">
        <v>0</v>
      </c>
      <c r="F546" s="139">
        <v>705</v>
      </c>
      <c r="G546" s="140" t="s">
        <v>2141</v>
      </c>
      <c r="H546" s="139">
        <v>16</v>
      </c>
      <c r="I546" s="140" t="s">
        <v>667</v>
      </c>
      <c r="J546" s="140" t="s">
        <v>43</v>
      </c>
      <c r="K546" s="139" t="s">
        <v>2658</v>
      </c>
      <c r="L546"/>
    </row>
    <row r="547" spans="1:12" ht="14.25">
      <c r="A547" s="139"/>
      <c r="B547" s="139"/>
      <c r="C547" s="139">
        <v>6</v>
      </c>
      <c r="D547" s="155">
        <v>0</v>
      </c>
      <c r="E547" s="155">
        <v>0</v>
      </c>
      <c r="F547" s="139">
        <v>737</v>
      </c>
      <c r="G547" s="140" t="s">
        <v>2146</v>
      </c>
      <c r="H547" s="139">
        <v>15</v>
      </c>
      <c r="I547" s="140" t="s">
        <v>636</v>
      </c>
      <c r="J547" s="140" t="s">
        <v>43</v>
      </c>
      <c r="K547" s="139" t="s">
        <v>2658</v>
      </c>
      <c r="L547"/>
    </row>
    <row r="548" spans="1:12" ht="14.25">
      <c r="A548" s="139"/>
      <c r="B548" s="139"/>
      <c r="C548" s="139">
        <v>7</v>
      </c>
      <c r="D548" s="155">
        <v>0</v>
      </c>
      <c r="E548" s="155">
        <v>0</v>
      </c>
      <c r="F548" s="139">
        <v>570</v>
      </c>
      <c r="G548" s="140" t="s">
        <v>2108</v>
      </c>
      <c r="H548" s="139">
        <v>14</v>
      </c>
      <c r="I548" s="140" t="s">
        <v>857</v>
      </c>
      <c r="J548" s="140" t="s">
        <v>43</v>
      </c>
      <c r="K548" s="139" t="s">
        <v>2658</v>
      </c>
      <c r="L548"/>
    </row>
    <row r="549" spans="1:12" ht="14.25">
      <c r="A549" s="139"/>
      <c r="B549" s="139"/>
      <c r="C549" s="139">
        <v>8</v>
      </c>
      <c r="D549" s="155">
        <v>0</v>
      </c>
      <c r="E549" s="155">
        <v>0</v>
      </c>
      <c r="F549" s="139">
        <v>204</v>
      </c>
      <c r="G549" s="162" t="s">
        <v>2047</v>
      </c>
      <c r="H549" s="139">
        <v>13</v>
      </c>
      <c r="I549" s="162" t="s">
        <v>1355</v>
      </c>
      <c r="J549" s="162" t="s">
        <v>48</v>
      </c>
      <c r="K549" s="139" t="s">
        <v>2658</v>
      </c>
      <c r="L549"/>
    </row>
    <row r="550" spans="1:12" ht="14.25">
      <c r="A550" s="139"/>
      <c r="B550" s="139"/>
      <c r="C550" s="139">
        <v>9</v>
      </c>
      <c r="D550" s="155">
        <v>0</v>
      </c>
      <c r="E550" s="155">
        <v>0</v>
      </c>
      <c r="F550" s="139">
        <v>104</v>
      </c>
      <c r="G550" s="140" t="s">
        <v>2028</v>
      </c>
      <c r="H550" s="139">
        <v>12</v>
      </c>
      <c r="I550" s="140" t="s">
        <v>1476</v>
      </c>
      <c r="J550" s="140" t="s">
        <v>52</v>
      </c>
      <c r="K550" s="139" t="s">
        <v>2658</v>
      </c>
      <c r="L550"/>
    </row>
    <row r="551" spans="1:12" ht="14.25">
      <c r="A551" s="139"/>
      <c r="B551" s="139"/>
      <c r="C551" s="139">
        <v>10</v>
      </c>
      <c r="D551" s="155">
        <v>0</v>
      </c>
      <c r="E551" s="155">
        <v>0</v>
      </c>
      <c r="F551" s="139">
        <v>575</v>
      </c>
      <c r="G551" s="140" t="s">
        <v>2109</v>
      </c>
      <c r="H551" s="139">
        <v>11</v>
      </c>
      <c r="I551" s="140" t="s">
        <v>857</v>
      </c>
      <c r="J551" s="140" t="s">
        <v>43</v>
      </c>
      <c r="K551" s="139" t="s">
        <v>2658</v>
      </c>
      <c r="L551"/>
    </row>
    <row r="552" spans="1:12" ht="14.25">
      <c r="A552" s="139"/>
      <c r="B552" s="139"/>
      <c r="C552" s="139">
        <v>11</v>
      </c>
      <c r="D552" s="155">
        <v>0</v>
      </c>
      <c r="E552" s="155">
        <v>0</v>
      </c>
      <c r="F552" s="139">
        <v>622</v>
      </c>
      <c r="G552" s="140" t="s">
        <v>2128</v>
      </c>
      <c r="H552" s="139">
        <v>10</v>
      </c>
      <c r="I552" s="140" t="s">
        <v>820</v>
      </c>
      <c r="J552" s="140" t="s">
        <v>43</v>
      </c>
      <c r="K552" s="139" t="s">
        <v>2658</v>
      </c>
      <c r="L552"/>
    </row>
    <row r="553" spans="1:12" ht="14.25">
      <c r="A553" s="139"/>
      <c r="B553" s="139"/>
      <c r="C553" s="139">
        <v>12</v>
      </c>
      <c r="D553" s="155">
        <v>0</v>
      </c>
      <c r="E553" s="155">
        <v>0</v>
      </c>
      <c r="F553" s="139">
        <v>597</v>
      </c>
      <c r="G553" s="140" t="s">
        <v>2115</v>
      </c>
      <c r="H553" s="139">
        <v>9</v>
      </c>
      <c r="I553" s="140" t="s">
        <v>857</v>
      </c>
      <c r="J553" s="140" t="s">
        <v>43</v>
      </c>
      <c r="K553" s="139" t="s">
        <v>2658</v>
      </c>
      <c r="L553"/>
    </row>
    <row r="554" spans="1:12" ht="14.25">
      <c r="A554" s="139"/>
      <c r="B554" s="139"/>
      <c r="C554" s="139">
        <v>13</v>
      </c>
      <c r="D554" s="155">
        <v>0</v>
      </c>
      <c r="E554" s="155">
        <v>0</v>
      </c>
      <c r="F554" s="139">
        <v>273</v>
      </c>
      <c r="G554" s="140" t="s">
        <v>2060</v>
      </c>
      <c r="H554" s="139">
        <v>8</v>
      </c>
      <c r="I554" s="140" t="s">
        <v>1277</v>
      </c>
      <c r="J554" s="140" t="s">
        <v>43</v>
      </c>
      <c r="K554" s="139" t="s">
        <v>2658</v>
      </c>
      <c r="L554"/>
    </row>
    <row r="555" spans="1:12" ht="14.25">
      <c r="A555" s="139"/>
      <c r="B555" s="139"/>
      <c r="C555" s="139">
        <v>14</v>
      </c>
      <c r="D555" s="155">
        <v>0</v>
      </c>
      <c r="E555" s="155">
        <v>0</v>
      </c>
      <c r="F555" s="139">
        <v>553</v>
      </c>
      <c r="G555" s="162" t="s">
        <v>2105</v>
      </c>
      <c r="H555" s="139">
        <v>7</v>
      </c>
      <c r="I555" s="162" t="s">
        <v>908</v>
      </c>
      <c r="J555" s="162" t="s">
        <v>48</v>
      </c>
      <c r="K555" s="139" t="s">
        <v>2658</v>
      </c>
      <c r="L555"/>
    </row>
    <row r="556" spans="1:12" ht="14.25">
      <c r="A556" s="139"/>
      <c r="B556" s="139"/>
      <c r="C556" s="139">
        <v>15</v>
      </c>
      <c r="D556" s="155">
        <v>0</v>
      </c>
      <c r="E556" s="155">
        <v>0</v>
      </c>
      <c r="F556" s="139">
        <v>806</v>
      </c>
      <c r="G556" s="140" t="s">
        <v>2158</v>
      </c>
      <c r="H556" s="139">
        <v>6</v>
      </c>
      <c r="I556" s="140" t="s">
        <v>507</v>
      </c>
      <c r="J556" s="140" t="s">
        <v>43</v>
      </c>
      <c r="K556" s="139" t="s">
        <v>2658</v>
      </c>
      <c r="L556"/>
    </row>
    <row r="557" spans="1:12" ht="14.25">
      <c r="A557" s="139"/>
      <c r="B557" s="139"/>
      <c r="C557" s="139">
        <v>16</v>
      </c>
      <c r="D557" s="155">
        <v>0</v>
      </c>
      <c r="E557" s="155">
        <v>0</v>
      </c>
      <c r="F557" s="139">
        <v>453</v>
      </c>
      <c r="G557" s="140" t="s">
        <v>2093</v>
      </c>
      <c r="H557" s="139">
        <v>5</v>
      </c>
      <c r="I557" s="140" t="s">
        <v>1030</v>
      </c>
      <c r="J557" s="140" t="s">
        <v>43</v>
      </c>
      <c r="K557" s="139" t="s">
        <v>2658</v>
      </c>
      <c r="L557"/>
    </row>
    <row r="558" spans="1:12" ht="14.25">
      <c r="A558" s="139"/>
      <c r="B558" s="139"/>
      <c r="C558" s="139">
        <v>17</v>
      </c>
      <c r="D558" s="155">
        <v>0</v>
      </c>
      <c r="E558" s="155">
        <v>0</v>
      </c>
      <c r="F558" s="139">
        <v>420</v>
      </c>
      <c r="G558" s="140" t="s">
        <v>2087</v>
      </c>
      <c r="H558" s="139">
        <v>4</v>
      </c>
      <c r="I558" s="140" t="s">
        <v>1085</v>
      </c>
      <c r="J558" s="140" t="s">
        <v>43</v>
      </c>
      <c r="K558" s="139" t="s">
        <v>2658</v>
      </c>
      <c r="L558"/>
    </row>
    <row r="559" spans="1:12" ht="14.25">
      <c r="A559" s="139"/>
      <c r="B559" s="139"/>
      <c r="C559" s="139">
        <v>18</v>
      </c>
      <c r="D559" s="155">
        <v>0</v>
      </c>
      <c r="E559" s="155">
        <v>0</v>
      </c>
      <c r="F559" s="139">
        <v>173</v>
      </c>
      <c r="G559" s="162" t="s">
        <v>2038</v>
      </c>
      <c r="H559" s="139">
        <v>3</v>
      </c>
      <c r="I559" s="162" t="s">
        <v>1398</v>
      </c>
      <c r="J559" s="162" t="s">
        <v>48</v>
      </c>
      <c r="K559" s="139" t="s">
        <v>2658</v>
      </c>
      <c r="L559"/>
    </row>
    <row r="560" spans="1:12" ht="14.25">
      <c r="A560" s="139"/>
      <c r="B560" s="139"/>
      <c r="C560" s="139">
        <v>19</v>
      </c>
      <c r="D560" s="155">
        <v>0</v>
      </c>
      <c r="E560" s="155">
        <v>0</v>
      </c>
      <c r="F560" s="139">
        <v>350</v>
      </c>
      <c r="G560" s="140" t="s">
        <v>2073</v>
      </c>
      <c r="H560" s="139">
        <v>2</v>
      </c>
      <c r="I560" s="140" t="s">
        <v>1159</v>
      </c>
      <c r="J560" s="140" t="s">
        <v>43</v>
      </c>
      <c r="K560" s="139" t="s">
        <v>2658</v>
      </c>
      <c r="L560"/>
    </row>
    <row r="561" spans="1:12" ht="14.25">
      <c r="A561" s="139"/>
      <c r="B561" s="139"/>
      <c r="C561" s="139">
        <v>20</v>
      </c>
      <c r="D561" s="155">
        <v>0</v>
      </c>
      <c r="E561" s="155">
        <v>0</v>
      </c>
      <c r="F561" s="139">
        <v>281</v>
      </c>
      <c r="G561" s="162" t="s">
        <v>2061</v>
      </c>
      <c r="H561" s="139">
        <v>1</v>
      </c>
      <c r="I561" s="162" t="s">
        <v>1233</v>
      </c>
      <c r="J561" s="162" t="s">
        <v>48</v>
      </c>
      <c r="K561" s="139" t="s">
        <v>2658</v>
      </c>
      <c r="L561"/>
    </row>
    <row r="562" spans="1:12" ht="14.25">
      <c r="A562" s="139"/>
      <c r="B562" s="145" t="s">
        <v>2669</v>
      </c>
      <c r="C562" s="145"/>
      <c r="D562" s="145"/>
      <c r="E562" s="145"/>
      <c r="F562" s="145"/>
      <c r="G562" s="145"/>
      <c r="H562" s="145"/>
      <c r="I562" s="145"/>
      <c r="J562" s="145"/>
      <c r="K562" s="145"/>
      <c r="L562"/>
    </row>
    <row r="563" spans="1:12" ht="14.25">
      <c r="A563" s="139">
        <v>28</v>
      </c>
      <c r="B563" s="139" t="s">
        <v>100</v>
      </c>
      <c r="C563" s="139">
        <v>1</v>
      </c>
      <c r="D563" s="155">
        <v>0</v>
      </c>
      <c r="E563" s="155">
        <v>0</v>
      </c>
      <c r="F563" s="139">
        <v>279</v>
      </c>
      <c r="G563" s="140" t="s">
        <v>2399</v>
      </c>
      <c r="H563" s="139">
        <v>20</v>
      </c>
      <c r="I563" s="140" t="s">
        <v>1266</v>
      </c>
      <c r="J563" s="140" t="s">
        <v>46</v>
      </c>
      <c r="K563" s="139" t="s">
        <v>2661</v>
      </c>
      <c r="L563"/>
    </row>
    <row r="564" spans="1:12" ht="14.25">
      <c r="A564" s="139"/>
      <c r="B564" s="139"/>
      <c r="C564" s="139">
        <v>2</v>
      </c>
      <c r="D564" s="155">
        <v>0</v>
      </c>
      <c r="E564" s="155">
        <v>0</v>
      </c>
      <c r="F564" s="139">
        <v>257</v>
      </c>
      <c r="G564" s="140" t="s">
        <v>2397</v>
      </c>
      <c r="H564" s="139">
        <v>19</v>
      </c>
      <c r="I564" s="140" t="s">
        <v>1290</v>
      </c>
      <c r="J564" s="140" t="s">
        <v>43</v>
      </c>
      <c r="K564" s="139" t="s">
        <v>2661</v>
      </c>
      <c r="L564"/>
    </row>
    <row r="565" spans="1:12" ht="14.25">
      <c r="A565" s="139"/>
      <c r="B565" s="139"/>
      <c r="C565" s="139">
        <v>3</v>
      </c>
      <c r="D565" s="155">
        <v>0</v>
      </c>
      <c r="E565" s="155">
        <v>0</v>
      </c>
      <c r="F565" s="139">
        <v>680</v>
      </c>
      <c r="G565" s="140" t="s">
        <v>2490</v>
      </c>
      <c r="H565" s="139">
        <v>18</v>
      </c>
      <c r="I565" s="140" t="s">
        <v>667</v>
      </c>
      <c r="J565" s="140" t="s">
        <v>43</v>
      </c>
      <c r="K565" s="139" t="s">
        <v>2661</v>
      </c>
      <c r="L565"/>
    </row>
    <row r="566" spans="1:12" ht="14.25">
      <c r="A566" s="139"/>
      <c r="B566" s="139"/>
      <c r="C566" s="139">
        <v>4</v>
      </c>
      <c r="D566" s="155">
        <v>0</v>
      </c>
      <c r="E566" s="155">
        <v>0</v>
      </c>
      <c r="F566" s="139">
        <v>602</v>
      </c>
      <c r="G566" s="140" t="s">
        <v>2462</v>
      </c>
      <c r="H566" s="139">
        <v>17</v>
      </c>
      <c r="I566" s="140" t="s">
        <v>850</v>
      </c>
      <c r="J566" s="140" t="s">
        <v>43</v>
      </c>
      <c r="K566" s="139" t="s">
        <v>2661</v>
      </c>
      <c r="L566"/>
    </row>
    <row r="567" spans="1:12" ht="14.25">
      <c r="A567" s="139"/>
      <c r="B567" s="139"/>
      <c r="C567" s="139">
        <v>5</v>
      </c>
      <c r="D567" s="155">
        <v>0</v>
      </c>
      <c r="E567" s="155">
        <v>0</v>
      </c>
      <c r="F567" s="139">
        <v>320</v>
      </c>
      <c r="G567" s="162" t="s">
        <v>2411</v>
      </c>
      <c r="H567" s="139">
        <v>16</v>
      </c>
      <c r="I567" s="162" t="s">
        <v>1221</v>
      </c>
      <c r="J567" s="162" t="s">
        <v>48</v>
      </c>
      <c r="K567" s="139" t="s">
        <v>2661</v>
      </c>
      <c r="L567"/>
    </row>
    <row r="568" spans="1:12" ht="14.25">
      <c r="A568" s="139"/>
      <c r="B568" s="139"/>
      <c r="C568" s="139">
        <v>6</v>
      </c>
      <c r="D568" s="155">
        <v>0</v>
      </c>
      <c r="E568" s="155">
        <v>0</v>
      </c>
      <c r="F568" s="139">
        <v>13</v>
      </c>
      <c r="G568" s="140" t="s">
        <v>2367</v>
      </c>
      <c r="H568" s="139">
        <v>15</v>
      </c>
      <c r="I568" s="140" t="s">
        <v>1548</v>
      </c>
      <c r="J568" s="140" t="s">
        <v>43</v>
      </c>
      <c r="K568" s="139" t="s">
        <v>2661</v>
      </c>
      <c r="L568"/>
    </row>
    <row r="569" spans="1:12" ht="14.25">
      <c r="A569" s="139"/>
      <c r="B569" s="139"/>
      <c r="C569" s="139">
        <v>7</v>
      </c>
      <c r="D569" s="155">
        <v>0</v>
      </c>
      <c r="E569" s="155">
        <v>0</v>
      </c>
      <c r="F569" s="139">
        <v>559</v>
      </c>
      <c r="G569" s="140" t="s">
        <v>2444</v>
      </c>
      <c r="H569" s="139">
        <v>14</v>
      </c>
      <c r="I569" s="140" t="s">
        <v>857</v>
      </c>
      <c r="J569" s="140" t="s">
        <v>43</v>
      </c>
      <c r="K569" s="139" t="s">
        <v>2661</v>
      </c>
      <c r="L569"/>
    </row>
    <row r="570" spans="1:12" ht="14.25">
      <c r="A570" s="139"/>
      <c r="B570" s="139"/>
      <c r="C570" s="139">
        <v>8</v>
      </c>
      <c r="D570" s="155">
        <v>0</v>
      </c>
      <c r="E570" s="155">
        <v>0</v>
      </c>
      <c r="F570" s="139">
        <v>510</v>
      </c>
      <c r="G570" s="140" t="s">
        <v>2436</v>
      </c>
      <c r="H570" s="139">
        <v>13</v>
      </c>
      <c r="I570" s="140" t="s">
        <v>963</v>
      </c>
      <c r="J570" s="140" t="s">
        <v>46</v>
      </c>
      <c r="K570" s="139" t="s">
        <v>2661</v>
      </c>
      <c r="L570"/>
    </row>
    <row r="571" spans="1:12" ht="14.25">
      <c r="A571" s="139"/>
      <c r="B571" s="139"/>
      <c r="C571" s="139">
        <v>9</v>
      </c>
      <c r="D571" s="155">
        <v>0</v>
      </c>
      <c r="E571" s="155">
        <v>0</v>
      </c>
      <c r="F571" s="139">
        <v>672</v>
      </c>
      <c r="G571" s="140" t="s">
        <v>2486</v>
      </c>
      <c r="H571" s="139">
        <v>12</v>
      </c>
      <c r="I571" s="140" t="s">
        <v>667</v>
      </c>
      <c r="J571" s="140" t="s">
        <v>43</v>
      </c>
      <c r="K571" s="139" t="s">
        <v>2661</v>
      </c>
      <c r="L571"/>
    </row>
    <row r="572" spans="1:12" ht="14.25">
      <c r="A572" s="139"/>
      <c r="B572" s="139"/>
      <c r="C572" s="139">
        <v>10</v>
      </c>
      <c r="D572" s="155">
        <v>0</v>
      </c>
      <c r="E572" s="155">
        <v>0</v>
      </c>
      <c r="F572" s="139">
        <v>42</v>
      </c>
      <c r="G572" s="140" t="s">
        <v>2370</v>
      </c>
      <c r="H572" s="139">
        <v>11</v>
      </c>
      <c r="I572" s="140" t="s">
        <v>1476</v>
      </c>
      <c r="J572" s="140" t="s">
        <v>52</v>
      </c>
      <c r="K572" s="139" t="s">
        <v>2661</v>
      </c>
      <c r="L572"/>
    </row>
    <row r="573" spans="1:12" ht="14.25">
      <c r="A573" s="139"/>
      <c r="B573" s="139"/>
      <c r="C573" s="139">
        <v>11</v>
      </c>
      <c r="D573" s="155">
        <v>0</v>
      </c>
      <c r="E573" s="155">
        <v>0</v>
      </c>
      <c r="F573" s="139">
        <v>752</v>
      </c>
      <c r="G573" s="140" t="s">
        <v>2517</v>
      </c>
      <c r="H573" s="139">
        <v>10</v>
      </c>
      <c r="I573" s="140" t="s">
        <v>609</v>
      </c>
      <c r="J573" s="140" t="s">
        <v>43</v>
      </c>
      <c r="K573" s="139" t="s">
        <v>2661</v>
      </c>
      <c r="L573"/>
    </row>
    <row r="574" spans="1:12" ht="14.25">
      <c r="A574" s="139"/>
      <c r="B574" s="139"/>
      <c r="C574" s="139">
        <v>12</v>
      </c>
      <c r="D574" s="155">
        <v>0</v>
      </c>
      <c r="E574" s="155">
        <v>0</v>
      </c>
      <c r="F574" s="139">
        <v>972</v>
      </c>
      <c r="G574" s="140" t="s">
        <v>2561</v>
      </c>
      <c r="H574" s="139">
        <v>9</v>
      </c>
      <c r="I574" s="140" t="s">
        <v>1030</v>
      </c>
      <c r="J574" s="140" t="s">
        <v>43</v>
      </c>
      <c r="K574" s="139" t="s">
        <v>2661</v>
      </c>
      <c r="L574"/>
    </row>
    <row r="575" spans="1:12" ht="14.25">
      <c r="A575" s="139"/>
      <c r="B575" s="139"/>
      <c r="C575" s="139">
        <v>13</v>
      </c>
      <c r="D575" s="155">
        <v>0</v>
      </c>
      <c r="E575" s="155">
        <v>0</v>
      </c>
      <c r="F575" s="139">
        <v>670</v>
      </c>
      <c r="G575" s="140" t="s">
        <v>2484</v>
      </c>
      <c r="H575" s="139">
        <v>8</v>
      </c>
      <c r="I575" s="140" t="s">
        <v>667</v>
      </c>
      <c r="J575" s="140" t="s">
        <v>43</v>
      </c>
      <c r="K575" s="139" t="s">
        <v>2661</v>
      </c>
      <c r="L575"/>
    </row>
    <row r="576" spans="1:12" ht="14.25">
      <c r="A576" s="139"/>
      <c r="B576" s="139"/>
      <c r="C576" s="139">
        <v>14</v>
      </c>
      <c r="D576" s="155">
        <v>0</v>
      </c>
      <c r="E576" s="155">
        <v>0</v>
      </c>
      <c r="F576" s="139">
        <v>859</v>
      </c>
      <c r="G576" s="140" t="s">
        <v>2523</v>
      </c>
      <c r="H576" s="139">
        <v>7</v>
      </c>
      <c r="I576" s="140" t="s">
        <v>34</v>
      </c>
      <c r="J576" s="140" t="s">
        <v>43</v>
      </c>
      <c r="K576" s="139" t="s">
        <v>2661</v>
      </c>
      <c r="L576"/>
    </row>
    <row r="577" spans="1:12" ht="14.25">
      <c r="A577" s="139"/>
      <c r="B577" s="139"/>
      <c r="C577" s="139">
        <v>15</v>
      </c>
      <c r="D577" s="155">
        <v>0</v>
      </c>
      <c r="E577" s="155">
        <v>0</v>
      </c>
      <c r="F577" s="139">
        <v>686</v>
      </c>
      <c r="G577" s="140" t="s">
        <v>2495</v>
      </c>
      <c r="H577" s="139">
        <v>6</v>
      </c>
      <c r="I577" s="140" t="s">
        <v>667</v>
      </c>
      <c r="J577" s="140" t="s">
        <v>43</v>
      </c>
      <c r="K577" s="139" t="s">
        <v>2661</v>
      </c>
      <c r="L577"/>
    </row>
    <row r="578" spans="1:12" ht="14.25">
      <c r="A578" s="139"/>
      <c r="B578" s="139"/>
      <c r="C578" s="139">
        <v>16</v>
      </c>
      <c r="D578" s="155">
        <v>0</v>
      </c>
      <c r="E578" s="155">
        <v>0</v>
      </c>
      <c r="F578" s="139">
        <v>674</v>
      </c>
      <c r="G578" s="140" t="s">
        <v>2487</v>
      </c>
      <c r="H578" s="139">
        <v>5</v>
      </c>
      <c r="I578" s="140" t="s">
        <v>667</v>
      </c>
      <c r="J578" s="140" t="s">
        <v>43</v>
      </c>
      <c r="K578" s="139" t="s">
        <v>2661</v>
      </c>
      <c r="L578"/>
    </row>
    <row r="579" spans="1:12" ht="14.25">
      <c r="A579" s="139"/>
      <c r="B579" s="139"/>
      <c r="C579" s="139">
        <v>17</v>
      </c>
      <c r="D579" s="155">
        <v>0</v>
      </c>
      <c r="E579" s="155">
        <v>0</v>
      </c>
      <c r="F579" s="139">
        <v>617</v>
      </c>
      <c r="G579" s="140" t="s">
        <v>2463</v>
      </c>
      <c r="H579" s="139">
        <v>4</v>
      </c>
      <c r="I579" s="140" t="s">
        <v>820</v>
      </c>
      <c r="J579" s="140" t="s">
        <v>43</v>
      </c>
      <c r="K579" s="139" t="s">
        <v>2661</v>
      </c>
      <c r="L579"/>
    </row>
    <row r="580" spans="1:12" ht="14.25">
      <c r="A580" s="139"/>
      <c r="B580" s="139"/>
      <c r="C580" s="139">
        <v>18</v>
      </c>
      <c r="D580" s="155">
        <v>0</v>
      </c>
      <c r="E580" s="155">
        <v>0</v>
      </c>
      <c r="F580" s="139">
        <v>269</v>
      </c>
      <c r="G580" s="140" t="s">
        <v>2398</v>
      </c>
      <c r="H580" s="139">
        <v>3</v>
      </c>
      <c r="I580" s="140" t="s">
        <v>1283</v>
      </c>
      <c r="J580" s="140" t="s">
        <v>52</v>
      </c>
      <c r="K580" s="139" t="s">
        <v>2661</v>
      </c>
      <c r="L580"/>
    </row>
    <row r="581" spans="1:12" ht="14.25">
      <c r="A581" s="139"/>
      <c r="B581" s="139"/>
      <c r="C581" s="139">
        <v>19</v>
      </c>
      <c r="D581" s="155">
        <v>0</v>
      </c>
      <c r="E581" s="155">
        <v>0</v>
      </c>
      <c r="F581" s="139">
        <v>679</v>
      </c>
      <c r="G581" s="140" t="s">
        <v>2489</v>
      </c>
      <c r="H581" s="139">
        <v>2</v>
      </c>
      <c r="I581" s="140" t="s">
        <v>667</v>
      </c>
      <c r="J581" s="140" t="s">
        <v>43</v>
      </c>
      <c r="K581" s="139" t="s">
        <v>2661</v>
      </c>
      <c r="L581"/>
    </row>
    <row r="582" spans="1:12" ht="14.25">
      <c r="A582" s="139"/>
      <c r="B582" s="139"/>
      <c r="C582" s="139">
        <v>20</v>
      </c>
      <c r="D582" s="155">
        <v>0</v>
      </c>
      <c r="E582" s="155">
        <v>0</v>
      </c>
      <c r="F582" s="139">
        <v>395</v>
      </c>
      <c r="G582" s="140" t="s">
        <v>2424</v>
      </c>
      <c r="H582" s="139">
        <v>1</v>
      </c>
      <c r="I582" s="140" t="s">
        <v>1121</v>
      </c>
      <c r="J582" s="140" t="s">
        <v>46</v>
      </c>
      <c r="K582" s="139" t="s">
        <v>2661</v>
      </c>
      <c r="L582"/>
    </row>
    <row r="583" spans="1:12" ht="14.25">
      <c r="A583" s="139"/>
      <c r="B583" s="139"/>
      <c r="C583" s="139">
        <v>21</v>
      </c>
      <c r="D583" s="155">
        <v>0</v>
      </c>
      <c r="E583" s="155">
        <v>0</v>
      </c>
      <c r="F583" s="139">
        <v>226</v>
      </c>
      <c r="G583" s="162" t="s">
        <v>2393</v>
      </c>
      <c r="H583" s="139">
        <v>1</v>
      </c>
      <c r="I583" s="162" t="s">
        <v>1318</v>
      </c>
      <c r="J583" s="162" t="s">
        <v>48</v>
      </c>
      <c r="K583" s="139" t="s">
        <v>2661</v>
      </c>
      <c r="L583"/>
    </row>
    <row r="584" spans="1:12" ht="14.25">
      <c r="A584" s="139"/>
      <c r="B584" s="139"/>
      <c r="C584" s="139">
        <v>22</v>
      </c>
      <c r="D584" s="155">
        <v>0</v>
      </c>
      <c r="E584" s="155">
        <v>0</v>
      </c>
      <c r="F584" s="139">
        <v>666</v>
      </c>
      <c r="G584" s="140" t="s">
        <v>2481</v>
      </c>
      <c r="H584" s="139">
        <v>1</v>
      </c>
      <c r="I584" s="140" t="s">
        <v>667</v>
      </c>
      <c r="J584" s="140" t="s">
        <v>43</v>
      </c>
      <c r="K584" s="139" t="s">
        <v>2661</v>
      </c>
      <c r="L584"/>
    </row>
    <row r="585" spans="1:12" ht="14.25">
      <c r="A585" s="139"/>
      <c r="B585" s="139"/>
      <c r="C585" s="139">
        <v>23</v>
      </c>
      <c r="D585" s="155">
        <v>0</v>
      </c>
      <c r="E585" s="155">
        <v>0</v>
      </c>
      <c r="F585" s="139">
        <v>649</v>
      </c>
      <c r="G585" s="140" t="s">
        <v>2474</v>
      </c>
      <c r="H585" s="139">
        <v>1</v>
      </c>
      <c r="I585" s="140" t="s">
        <v>764</v>
      </c>
      <c r="J585" s="140" t="s">
        <v>43</v>
      </c>
      <c r="K585" s="139" t="s">
        <v>2661</v>
      </c>
      <c r="L585"/>
    </row>
    <row r="586" spans="1:12" ht="14.25">
      <c r="A586" s="139"/>
      <c r="B586" s="139"/>
      <c r="C586" s="139">
        <v>24</v>
      </c>
      <c r="D586" s="155">
        <v>0</v>
      </c>
      <c r="E586" s="155">
        <v>0</v>
      </c>
      <c r="F586" s="139">
        <v>662</v>
      </c>
      <c r="G586" s="140" t="s">
        <v>2478</v>
      </c>
      <c r="H586" s="139">
        <v>1</v>
      </c>
      <c r="I586" s="140" t="s">
        <v>667</v>
      </c>
      <c r="J586" s="140" t="s">
        <v>43</v>
      </c>
      <c r="K586" s="139" t="s">
        <v>2661</v>
      </c>
      <c r="L586"/>
    </row>
    <row r="587" spans="1:12" ht="14.25">
      <c r="A587" s="139"/>
      <c r="B587" s="139"/>
      <c r="C587" s="139">
        <v>25</v>
      </c>
      <c r="D587" s="155">
        <v>0</v>
      </c>
      <c r="E587" s="155">
        <v>0</v>
      </c>
      <c r="F587" s="139">
        <v>298</v>
      </c>
      <c r="G587" s="162" t="s">
        <v>2405</v>
      </c>
      <c r="H587" s="139">
        <v>1</v>
      </c>
      <c r="I587" s="162" t="s">
        <v>1233</v>
      </c>
      <c r="J587" s="162" t="s">
        <v>48</v>
      </c>
      <c r="K587" s="139" t="s">
        <v>2661</v>
      </c>
      <c r="L587"/>
    </row>
    <row r="588" spans="1:12" ht="14.25">
      <c r="A588" s="139"/>
      <c r="B588" s="139"/>
      <c r="C588" s="139">
        <v>26</v>
      </c>
      <c r="D588" s="155">
        <v>0</v>
      </c>
      <c r="E588" s="155">
        <v>0</v>
      </c>
      <c r="F588" s="139">
        <v>862</v>
      </c>
      <c r="G588" s="140" t="s">
        <v>2524</v>
      </c>
      <c r="H588" s="139">
        <v>1</v>
      </c>
      <c r="I588" s="140" t="s">
        <v>35</v>
      </c>
      <c r="J588" s="140" t="s">
        <v>43</v>
      </c>
      <c r="K588" s="139" t="s">
        <v>2661</v>
      </c>
      <c r="L588"/>
    </row>
    <row r="589" spans="1:12" ht="14.25">
      <c r="A589" s="139"/>
      <c r="B589" s="139"/>
      <c r="C589" s="139">
        <v>27</v>
      </c>
      <c r="D589" s="155">
        <v>0</v>
      </c>
      <c r="E589" s="155">
        <v>0</v>
      </c>
      <c r="F589" s="139">
        <v>587</v>
      </c>
      <c r="G589" s="140" t="s">
        <v>2455</v>
      </c>
      <c r="H589" s="139">
        <v>1</v>
      </c>
      <c r="I589" s="140" t="s">
        <v>857</v>
      </c>
      <c r="J589" s="140" t="s">
        <v>43</v>
      </c>
      <c r="K589" s="139" t="s">
        <v>2661</v>
      </c>
      <c r="L589"/>
    </row>
    <row r="590" spans="1:12" ht="14.25">
      <c r="A590" s="139"/>
      <c r="B590" s="139"/>
      <c r="C590" s="139">
        <v>28</v>
      </c>
      <c r="D590" s="155">
        <v>0</v>
      </c>
      <c r="E590" s="155">
        <v>0</v>
      </c>
      <c r="F590" s="139">
        <v>661</v>
      </c>
      <c r="G590" s="140" t="s">
        <v>2477</v>
      </c>
      <c r="H590" s="139">
        <v>1</v>
      </c>
      <c r="I590" s="140" t="s">
        <v>667</v>
      </c>
      <c r="J590" s="140" t="s">
        <v>43</v>
      </c>
      <c r="K590" s="139" t="s">
        <v>2661</v>
      </c>
      <c r="L590"/>
    </row>
    <row r="591" spans="1:12" ht="14.25">
      <c r="A591" s="139"/>
      <c r="B591" s="139"/>
      <c r="C591" s="139">
        <v>29</v>
      </c>
      <c r="D591" s="155">
        <v>0</v>
      </c>
      <c r="E591" s="155">
        <v>0</v>
      </c>
      <c r="F591" s="139">
        <v>968</v>
      </c>
      <c r="G591" s="140" t="s">
        <v>2559</v>
      </c>
      <c r="H591" s="139">
        <v>1</v>
      </c>
      <c r="I591" s="140" t="s">
        <v>1030</v>
      </c>
      <c r="J591" s="140" t="s">
        <v>43</v>
      </c>
      <c r="K591" s="139" t="s">
        <v>2661</v>
      </c>
      <c r="L591"/>
    </row>
    <row r="592" spans="1:12" ht="14.25">
      <c r="A592" s="139"/>
      <c r="B592" s="139"/>
      <c r="C592" s="139">
        <v>30</v>
      </c>
      <c r="D592" s="155">
        <v>0</v>
      </c>
      <c r="E592" s="155">
        <v>0</v>
      </c>
      <c r="F592" s="139">
        <v>290</v>
      </c>
      <c r="G592" s="162" t="s">
        <v>2403</v>
      </c>
      <c r="H592" s="139">
        <v>1</v>
      </c>
      <c r="I592" s="162" t="s">
        <v>1233</v>
      </c>
      <c r="J592" s="162" t="s">
        <v>48</v>
      </c>
      <c r="K592" s="139" t="s">
        <v>2661</v>
      </c>
      <c r="L592"/>
    </row>
    <row r="593" spans="1:12" ht="14.25">
      <c r="A593" s="139"/>
      <c r="B593" s="139"/>
      <c r="C593" s="139">
        <v>31</v>
      </c>
      <c r="D593" s="155">
        <v>0</v>
      </c>
      <c r="E593" s="155">
        <v>0</v>
      </c>
      <c r="F593" s="139">
        <v>592</v>
      </c>
      <c r="G593" s="140" t="s">
        <v>2457</v>
      </c>
      <c r="H593" s="139">
        <v>1</v>
      </c>
      <c r="I593" s="140" t="s">
        <v>857</v>
      </c>
      <c r="J593" s="140" t="s">
        <v>43</v>
      </c>
      <c r="K593" s="139" t="s">
        <v>2661</v>
      </c>
      <c r="L593"/>
    </row>
    <row r="594" spans="1:12" ht="14.25">
      <c r="A594" s="139"/>
      <c r="B594" s="139"/>
      <c r="C594" s="139">
        <v>32</v>
      </c>
      <c r="D594" s="155">
        <v>0</v>
      </c>
      <c r="E594" s="155">
        <v>0</v>
      </c>
      <c r="F594" s="139">
        <v>718</v>
      </c>
      <c r="G594" s="140" t="s">
        <v>2513</v>
      </c>
      <c r="H594" s="139">
        <v>1</v>
      </c>
      <c r="I594" s="140" t="s">
        <v>667</v>
      </c>
      <c r="J594" s="140" t="s">
        <v>43</v>
      </c>
      <c r="K594" s="139" t="s">
        <v>2661</v>
      </c>
      <c r="L594"/>
    </row>
    <row r="595" spans="1:12" ht="14.25">
      <c r="A595" s="139"/>
      <c r="B595" s="139"/>
      <c r="C595" s="139">
        <v>33</v>
      </c>
      <c r="D595" s="155">
        <v>0</v>
      </c>
      <c r="E595" s="155">
        <v>0</v>
      </c>
      <c r="F595" s="139">
        <v>66</v>
      </c>
      <c r="G595" s="140" t="s">
        <v>2377</v>
      </c>
      <c r="H595" s="139">
        <v>1</v>
      </c>
      <c r="I595" s="140" t="s">
        <v>1476</v>
      </c>
      <c r="J595" s="140" t="s">
        <v>52</v>
      </c>
      <c r="K595" s="139" t="s">
        <v>2661</v>
      </c>
      <c r="L595"/>
    </row>
    <row r="596" spans="1:12" ht="14.25">
      <c r="A596" s="139"/>
      <c r="B596" s="139"/>
      <c r="C596" s="139">
        <v>34</v>
      </c>
      <c r="D596" s="155">
        <v>0</v>
      </c>
      <c r="E596" s="155">
        <v>0</v>
      </c>
      <c r="F596" s="139">
        <v>580</v>
      </c>
      <c r="G596" s="140" t="s">
        <v>2452</v>
      </c>
      <c r="H596" s="139">
        <v>1</v>
      </c>
      <c r="I596" s="140" t="s">
        <v>857</v>
      </c>
      <c r="J596" s="140" t="s">
        <v>43</v>
      </c>
      <c r="K596" s="139" t="s">
        <v>2661</v>
      </c>
      <c r="L596"/>
    </row>
    <row r="597" spans="1:12" ht="14.25">
      <c r="A597" s="139"/>
      <c r="B597" s="139"/>
      <c r="C597" s="139">
        <v>35</v>
      </c>
      <c r="D597" s="155">
        <v>0</v>
      </c>
      <c r="E597" s="155">
        <v>0</v>
      </c>
      <c r="F597" s="139">
        <v>703</v>
      </c>
      <c r="G597" s="140" t="s">
        <v>2504</v>
      </c>
      <c r="H597" s="139">
        <v>1</v>
      </c>
      <c r="I597" s="140" t="s">
        <v>667</v>
      </c>
      <c r="J597" s="140" t="s">
        <v>43</v>
      </c>
      <c r="K597" s="139" t="s">
        <v>2661</v>
      </c>
      <c r="L597"/>
    </row>
    <row r="598" spans="1:12" ht="14.25">
      <c r="A598" s="139"/>
      <c r="B598" s="139"/>
      <c r="C598" s="139">
        <v>36</v>
      </c>
      <c r="D598" s="155">
        <v>0</v>
      </c>
      <c r="E598" s="155">
        <v>0</v>
      </c>
      <c r="F598" s="139">
        <v>212</v>
      </c>
      <c r="G598" s="162" t="s">
        <v>2391</v>
      </c>
      <c r="H598" s="139">
        <v>1</v>
      </c>
      <c r="I598" s="162" t="s">
        <v>1355</v>
      </c>
      <c r="J598" s="162" t="s">
        <v>48</v>
      </c>
      <c r="K598" s="139" t="s">
        <v>2661</v>
      </c>
      <c r="L598"/>
    </row>
    <row r="599" spans="1:12" ht="14.25">
      <c r="A599" s="139"/>
      <c r="B599" s="145" t="s">
        <v>2670</v>
      </c>
      <c r="C599" s="145"/>
      <c r="D599" s="145"/>
      <c r="E599" s="145"/>
      <c r="F599" s="145"/>
      <c r="G599" s="145"/>
      <c r="H599" s="145"/>
      <c r="I599" s="145"/>
      <c r="J599" s="145"/>
      <c r="K599" s="145"/>
      <c r="L599"/>
    </row>
    <row r="600" spans="1:12" ht="14.25">
      <c r="A600" s="139">
        <v>29</v>
      </c>
      <c r="B600" s="139" t="s">
        <v>96</v>
      </c>
      <c r="C600" s="139">
        <v>1</v>
      </c>
      <c r="D600" s="155">
        <v>0</v>
      </c>
      <c r="E600" s="155">
        <v>0</v>
      </c>
      <c r="F600" s="139">
        <v>432</v>
      </c>
      <c r="G600" s="140" t="s">
        <v>2092</v>
      </c>
      <c r="H600" s="139">
        <v>20</v>
      </c>
      <c r="I600" s="140" t="s">
        <v>1075</v>
      </c>
      <c r="J600" s="140" t="s">
        <v>58</v>
      </c>
      <c r="K600" s="139" t="s">
        <v>2658</v>
      </c>
      <c r="L600"/>
    </row>
    <row r="601" spans="1:12" ht="14.25">
      <c r="A601" s="139"/>
      <c r="B601" s="139"/>
      <c r="C601" s="139">
        <v>2</v>
      </c>
      <c r="D601" s="155">
        <v>0</v>
      </c>
      <c r="E601" s="155">
        <v>0</v>
      </c>
      <c r="F601" s="139">
        <v>129</v>
      </c>
      <c r="G601" s="140" t="s">
        <v>2030</v>
      </c>
      <c r="H601" s="139">
        <v>19</v>
      </c>
      <c r="I601" s="140" t="s">
        <v>1453</v>
      </c>
      <c r="J601" s="140" t="s">
        <v>52</v>
      </c>
      <c r="K601" s="139" t="s">
        <v>2658</v>
      </c>
      <c r="L601"/>
    </row>
    <row r="602" spans="1:12" ht="14.25">
      <c r="A602" s="139"/>
      <c r="B602" s="139"/>
      <c r="C602" s="139">
        <v>3</v>
      </c>
      <c r="D602" s="155">
        <v>0</v>
      </c>
      <c r="E602" s="155">
        <v>0</v>
      </c>
      <c r="F602" s="139">
        <v>62</v>
      </c>
      <c r="G602" s="140" t="s">
        <v>2024</v>
      </c>
      <c r="H602" s="139">
        <v>18</v>
      </c>
      <c r="I602" s="140" t="s">
        <v>1476</v>
      </c>
      <c r="J602" s="140" t="s">
        <v>52</v>
      </c>
      <c r="K602" s="139" t="s">
        <v>2658</v>
      </c>
      <c r="L602"/>
    </row>
    <row r="603" spans="1:12" ht="14.25">
      <c r="A603" s="139"/>
      <c r="B603" s="139"/>
      <c r="C603" s="139">
        <v>4</v>
      </c>
      <c r="D603" s="155">
        <v>0</v>
      </c>
      <c r="E603" s="155">
        <v>0</v>
      </c>
      <c r="F603" s="139">
        <v>394</v>
      </c>
      <c r="G603" s="140" t="s">
        <v>2085</v>
      </c>
      <c r="H603" s="139">
        <v>17</v>
      </c>
      <c r="I603" s="140" t="s">
        <v>1121</v>
      </c>
      <c r="J603" s="140" t="s">
        <v>46</v>
      </c>
      <c r="K603" s="139" t="s">
        <v>2658</v>
      </c>
      <c r="L603"/>
    </row>
    <row r="604" spans="1:12" ht="14.25">
      <c r="A604" s="139"/>
      <c r="B604" s="139"/>
      <c r="C604" s="139">
        <v>5</v>
      </c>
      <c r="D604" s="155">
        <v>0</v>
      </c>
      <c r="E604" s="155">
        <v>0</v>
      </c>
      <c r="F604" s="139">
        <v>492</v>
      </c>
      <c r="G604" s="140" t="s">
        <v>2097</v>
      </c>
      <c r="H604" s="139">
        <v>16</v>
      </c>
      <c r="I604" s="140" t="s">
        <v>985</v>
      </c>
      <c r="J604" s="140" t="s">
        <v>43</v>
      </c>
      <c r="K604" s="139" t="s">
        <v>2658</v>
      </c>
      <c r="L604"/>
    </row>
    <row r="605" spans="1:12" ht="14.25">
      <c r="A605" s="139"/>
      <c r="B605" s="139"/>
      <c r="C605" s="139">
        <v>6</v>
      </c>
      <c r="D605" s="155">
        <v>0</v>
      </c>
      <c r="E605" s="155">
        <v>0</v>
      </c>
      <c r="F605" s="139">
        <v>388</v>
      </c>
      <c r="G605" s="140" t="s">
        <v>2084</v>
      </c>
      <c r="H605" s="139">
        <v>15</v>
      </c>
      <c r="I605" s="140" t="s">
        <v>1121</v>
      </c>
      <c r="J605" s="140" t="s">
        <v>46</v>
      </c>
      <c r="K605" s="139" t="s">
        <v>2658</v>
      </c>
      <c r="L605"/>
    </row>
    <row r="606" spans="1:12" ht="14.25">
      <c r="A606" s="139"/>
      <c r="B606" s="139"/>
      <c r="C606" s="139">
        <v>7</v>
      </c>
      <c r="D606" s="155">
        <v>0</v>
      </c>
      <c r="E606" s="155">
        <v>0</v>
      </c>
      <c r="F606" s="139">
        <v>358</v>
      </c>
      <c r="G606" s="140" t="s">
        <v>2074</v>
      </c>
      <c r="H606" s="139">
        <v>14</v>
      </c>
      <c r="I606" s="140" t="s">
        <v>1159</v>
      </c>
      <c r="J606" s="140" t="s">
        <v>43</v>
      </c>
      <c r="K606" s="139" t="s">
        <v>2658</v>
      </c>
      <c r="L606"/>
    </row>
    <row r="607" spans="1:12" ht="14.25">
      <c r="A607" s="139"/>
      <c r="B607" s="139"/>
      <c r="C607" s="139">
        <v>8</v>
      </c>
      <c r="D607" s="155">
        <v>0</v>
      </c>
      <c r="E607" s="155">
        <v>0</v>
      </c>
      <c r="F607" s="139">
        <v>634</v>
      </c>
      <c r="G607" s="140" t="s">
        <v>2132</v>
      </c>
      <c r="H607" s="139">
        <v>13</v>
      </c>
      <c r="I607" s="140" t="s">
        <v>791</v>
      </c>
      <c r="J607" s="140" t="s">
        <v>52</v>
      </c>
      <c r="K607" s="139" t="s">
        <v>2658</v>
      </c>
      <c r="L607"/>
    </row>
    <row r="608" spans="1:12" ht="14.25">
      <c r="A608" s="139"/>
      <c r="B608" s="139"/>
      <c r="C608" s="139">
        <v>9</v>
      </c>
      <c r="D608" s="155">
        <v>0</v>
      </c>
      <c r="E608" s="155">
        <v>0</v>
      </c>
      <c r="F608" s="139">
        <v>150</v>
      </c>
      <c r="G608" s="162" t="s">
        <v>2034</v>
      </c>
      <c r="H608" s="139">
        <v>12</v>
      </c>
      <c r="I608" s="162" t="s">
        <v>1398</v>
      </c>
      <c r="J608" s="162" t="s">
        <v>48</v>
      </c>
      <c r="K608" s="139" t="s">
        <v>2658</v>
      </c>
      <c r="L608"/>
    </row>
    <row r="609" spans="1:12" ht="14.25">
      <c r="A609" s="139"/>
      <c r="B609" s="139"/>
      <c r="C609" s="139">
        <v>10</v>
      </c>
      <c r="D609" s="155">
        <v>0</v>
      </c>
      <c r="E609" s="155">
        <v>0</v>
      </c>
      <c r="F609" s="139">
        <v>188</v>
      </c>
      <c r="G609" s="162" t="s">
        <v>2040</v>
      </c>
      <c r="H609" s="139">
        <v>11</v>
      </c>
      <c r="I609" s="162" t="s">
        <v>1355</v>
      </c>
      <c r="J609" s="162" t="s">
        <v>48</v>
      </c>
      <c r="K609" s="139" t="s">
        <v>2658</v>
      </c>
      <c r="L609"/>
    </row>
    <row r="610" spans="1:12" ht="14.25">
      <c r="A610" s="139"/>
      <c r="B610" s="139"/>
      <c r="C610" s="139">
        <v>11</v>
      </c>
      <c r="D610" s="155">
        <v>0</v>
      </c>
      <c r="E610" s="155">
        <v>0</v>
      </c>
      <c r="F610" s="139">
        <v>286</v>
      </c>
      <c r="G610" s="162" t="s">
        <v>2064</v>
      </c>
      <c r="H610" s="139">
        <v>10</v>
      </c>
      <c r="I610" s="162" t="s">
        <v>1233</v>
      </c>
      <c r="J610" s="162" t="s">
        <v>48</v>
      </c>
      <c r="K610" s="139" t="s">
        <v>2658</v>
      </c>
      <c r="L610"/>
    </row>
    <row r="611" spans="1:12" ht="14.25">
      <c r="A611" s="139"/>
      <c r="B611" s="139"/>
      <c r="C611" s="139">
        <v>12</v>
      </c>
      <c r="D611" s="155">
        <v>0</v>
      </c>
      <c r="E611" s="155">
        <v>0</v>
      </c>
      <c r="F611" s="139">
        <v>198</v>
      </c>
      <c r="G611" s="162" t="s">
        <v>2045</v>
      </c>
      <c r="H611" s="139">
        <v>9</v>
      </c>
      <c r="I611" s="162" t="s">
        <v>1355</v>
      </c>
      <c r="J611" s="162" t="s">
        <v>48</v>
      </c>
      <c r="K611" s="139" t="s">
        <v>2658</v>
      </c>
      <c r="L611"/>
    </row>
    <row r="612" spans="1:12" ht="14.25">
      <c r="A612" s="139"/>
      <c r="B612" s="139"/>
      <c r="C612" s="139">
        <v>13</v>
      </c>
      <c r="D612" s="155">
        <v>0</v>
      </c>
      <c r="E612" s="155">
        <v>0</v>
      </c>
      <c r="F612" s="139">
        <v>702</v>
      </c>
      <c r="G612" s="140" t="s">
        <v>2140</v>
      </c>
      <c r="H612" s="139">
        <v>8</v>
      </c>
      <c r="I612" s="140" t="s">
        <v>667</v>
      </c>
      <c r="J612" s="140" t="s">
        <v>43</v>
      </c>
      <c r="K612" s="139" t="s">
        <v>2658</v>
      </c>
      <c r="L612"/>
    </row>
    <row r="613" spans="1:12" ht="14.25">
      <c r="A613" s="139"/>
      <c r="B613" s="139"/>
      <c r="C613" s="139">
        <v>14</v>
      </c>
      <c r="D613" s="155">
        <v>0</v>
      </c>
      <c r="E613" s="155">
        <v>0</v>
      </c>
      <c r="F613" s="139">
        <v>55</v>
      </c>
      <c r="G613" s="140" t="s">
        <v>2023</v>
      </c>
      <c r="H613" s="139">
        <v>7</v>
      </c>
      <c r="I613" s="140" t="s">
        <v>1476</v>
      </c>
      <c r="J613" s="140" t="s">
        <v>52</v>
      </c>
      <c r="K613" s="139" t="s">
        <v>2658</v>
      </c>
      <c r="L613"/>
    </row>
    <row r="614" spans="1:12" ht="14.25">
      <c r="A614" s="139"/>
      <c r="B614" s="139"/>
      <c r="C614" s="139">
        <v>15</v>
      </c>
      <c r="D614" s="155">
        <v>0</v>
      </c>
      <c r="E614" s="155">
        <v>0</v>
      </c>
      <c r="F614" s="139">
        <v>114</v>
      </c>
      <c r="G614" s="140" t="s">
        <v>2029</v>
      </c>
      <c r="H614" s="139">
        <v>6</v>
      </c>
      <c r="I614" s="140" t="s">
        <v>1476</v>
      </c>
      <c r="J614" s="140" t="s">
        <v>52</v>
      </c>
      <c r="K614" s="139" t="s">
        <v>2658</v>
      </c>
      <c r="L614"/>
    </row>
    <row r="615" spans="1:12" ht="14.25">
      <c r="A615" s="139"/>
      <c r="B615" s="139"/>
      <c r="C615" s="139">
        <v>16</v>
      </c>
      <c r="D615" s="155">
        <v>0</v>
      </c>
      <c r="E615" s="155">
        <v>0</v>
      </c>
      <c r="F615" s="139">
        <v>159</v>
      </c>
      <c r="G615" s="162" t="s">
        <v>2036</v>
      </c>
      <c r="H615" s="139">
        <v>5</v>
      </c>
      <c r="I615" s="162" t="s">
        <v>1398</v>
      </c>
      <c r="J615" s="162" t="s">
        <v>48</v>
      </c>
      <c r="K615" s="139" t="s">
        <v>2658</v>
      </c>
      <c r="L615"/>
    </row>
    <row r="616" spans="1:12" ht="14.25">
      <c r="A616" s="139"/>
      <c r="B616" s="139"/>
      <c r="C616" s="139">
        <v>17</v>
      </c>
      <c r="D616" s="155">
        <v>0</v>
      </c>
      <c r="E616" s="155">
        <v>0</v>
      </c>
      <c r="F616" s="139">
        <v>423</v>
      </c>
      <c r="G616" s="140" t="s">
        <v>2088</v>
      </c>
      <c r="H616" s="139">
        <v>4</v>
      </c>
      <c r="I616" s="140" t="s">
        <v>1085</v>
      </c>
      <c r="J616" s="140" t="s">
        <v>43</v>
      </c>
      <c r="K616" s="139" t="s">
        <v>2658</v>
      </c>
      <c r="L616"/>
    </row>
    <row r="617" spans="1:12" ht="14.25">
      <c r="A617" s="139"/>
      <c r="B617" s="139"/>
      <c r="C617" s="139">
        <v>18</v>
      </c>
      <c r="D617" s="155">
        <v>0</v>
      </c>
      <c r="E617" s="155">
        <v>0</v>
      </c>
      <c r="F617" s="139">
        <v>342</v>
      </c>
      <c r="G617" s="140" t="s">
        <v>2072</v>
      </c>
      <c r="H617" s="139">
        <v>3</v>
      </c>
      <c r="I617" s="140" t="s">
        <v>1159</v>
      </c>
      <c r="J617" s="140" t="s">
        <v>43</v>
      </c>
      <c r="K617" s="139" t="s">
        <v>2658</v>
      </c>
      <c r="L617"/>
    </row>
    <row r="618" spans="1:12" ht="14.25">
      <c r="A618" s="139"/>
      <c r="B618" s="139"/>
      <c r="C618" s="139">
        <v>19</v>
      </c>
      <c r="D618" s="155">
        <v>0</v>
      </c>
      <c r="E618" s="155">
        <v>0</v>
      </c>
      <c r="F618" s="139">
        <v>605</v>
      </c>
      <c r="G618" s="140" t="s">
        <v>2119</v>
      </c>
      <c r="H618" s="139">
        <v>2</v>
      </c>
      <c r="I618" s="140" t="s">
        <v>820</v>
      </c>
      <c r="J618" s="140" t="s">
        <v>43</v>
      </c>
      <c r="K618" s="139" t="s">
        <v>2658</v>
      </c>
      <c r="L618"/>
    </row>
    <row r="619" spans="1:12" ht="14.25">
      <c r="A619" s="139"/>
      <c r="B619" s="139"/>
      <c r="C619" s="139">
        <v>20</v>
      </c>
      <c r="D619" s="155">
        <v>0</v>
      </c>
      <c r="E619" s="155">
        <v>0</v>
      </c>
      <c r="F619" s="139">
        <v>85</v>
      </c>
      <c r="G619" s="140" t="s">
        <v>2025</v>
      </c>
      <c r="H619" s="139">
        <v>1</v>
      </c>
      <c r="I619" s="140" t="s">
        <v>1476</v>
      </c>
      <c r="J619" s="140" t="s">
        <v>52</v>
      </c>
      <c r="K619" s="139" t="s">
        <v>2658</v>
      </c>
      <c r="L619"/>
    </row>
    <row r="620" spans="1:12" ht="14.25">
      <c r="A620" s="139"/>
      <c r="B620" s="139"/>
      <c r="C620" s="139">
        <v>21</v>
      </c>
      <c r="D620" s="155">
        <v>0</v>
      </c>
      <c r="E620" s="155">
        <v>0</v>
      </c>
      <c r="F620" s="139">
        <v>193</v>
      </c>
      <c r="G620" s="162" t="s">
        <v>2043</v>
      </c>
      <c r="H620" s="139">
        <v>1</v>
      </c>
      <c r="I620" s="162" t="s">
        <v>1355</v>
      </c>
      <c r="J620" s="162" t="s">
        <v>48</v>
      </c>
      <c r="K620" s="139" t="s">
        <v>2658</v>
      </c>
      <c r="L620"/>
    </row>
    <row r="621" spans="1:12" ht="14.25">
      <c r="A621" s="139"/>
      <c r="B621" s="145" t="s">
        <v>2671</v>
      </c>
      <c r="C621" s="145"/>
      <c r="D621" s="145"/>
      <c r="E621" s="145"/>
      <c r="F621" s="145"/>
      <c r="G621" s="145"/>
      <c r="H621" s="145"/>
      <c r="I621" s="145"/>
      <c r="J621" s="145"/>
      <c r="K621" s="145"/>
      <c r="L621"/>
    </row>
    <row r="622" spans="1:12" ht="14.25">
      <c r="A622" s="139">
        <v>30</v>
      </c>
      <c r="B622" s="139" t="s">
        <v>101</v>
      </c>
      <c r="C622" s="139">
        <v>1</v>
      </c>
      <c r="D622" s="155">
        <v>0</v>
      </c>
      <c r="E622" s="155">
        <v>0</v>
      </c>
      <c r="F622" s="139">
        <v>561</v>
      </c>
      <c r="G622" s="140" t="s">
        <v>2446</v>
      </c>
      <c r="H622" s="139">
        <v>20</v>
      </c>
      <c r="I622" s="140" t="s">
        <v>857</v>
      </c>
      <c r="J622" s="140" t="s">
        <v>43</v>
      </c>
      <c r="K622" s="139" t="s">
        <v>2661</v>
      </c>
      <c r="L622"/>
    </row>
    <row r="623" spans="1:12" ht="14.25">
      <c r="A623" s="139"/>
      <c r="B623" s="139"/>
      <c r="C623" s="139">
        <v>2</v>
      </c>
      <c r="D623" s="155">
        <v>0</v>
      </c>
      <c r="E623" s="155">
        <v>0</v>
      </c>
      <c r="F623" s="139">
        <v>445</v>
      </c>
      <c r="G623" s="140" t="s">
        <v>2427</v>
      </c>
      <c r="H623" s="139">
        <v>19</v>
      </c>
      <c r="I623" s="140" t="s">
        <v>1054</v>
      </c>
      <c r="J623" s="140" t="s">
        <v>43</v>
      </c>
      <c r="K623" s="139" t="s">
        <v>2661</v>
      </c>
      <c r="L623"/>
    </row>
    <row r="624" spans="1:12" ht="14.25">
      <c r="A624" s="139"/>
      <c r="B624" s="139"/>
      <c r="C624" s="139">
        <v>3</v>
      </c>
      <c r="D624" s="155">
        <v>0</v>
      </c>
      <c r="E624" s="155">
        <v>0</v>
      </c>
      <c r="F624" s="139">
        <v>637</v>
      </c>
      <c r="G624" s="140" t="s">
        <v>2468</v>
      </c>
      <c r="H624" s="139">
        <v>18</v>
      </c>
      <c r="I624" s="140" t="s">
        <v>791</v>
      </c>
      <c r="J624" s="140" t="s">
        <v>52</v>
      </c>
      <c r="K624" s="139" t="s">
        <v>2661</v>
      </c>
      <c r="L624"/>
    </row>
    <row r="625" spans="1:12" ht="14.25">
      <c r="A625" s="139"/>
      <c r="B625" s="139"/>
      <c r="C625" s="139">
        <v>4</v>
      </c>
      <c r="D625" s="155">
        <v>0</v>
      </c>
      <c r="E625" s="155">
        <v>0</v>
      </c>
      <c r="F625" s="139">
        <v>648</v>
      </c>
      <c r="G625" s="140" t="s">
        <v>2473</v>
      </c>
      <c r="H625" s="139">
        <v>17</v>
      </c>
      <c r="I625" s="140" t="s">
        <v>764</v>
      </c>
      <c r="J625" s="140" t="s">
        <v>43</v>
      </c>
      <c r="K625" s="139" t="s">
        <v>2661</v>
      </c>
      <c r="L625"/>
    </row>
    <row r="626" spans="1:12" ht="14.25">
      <c r="A626" s="139"/>
      <c r="B626" s="139"/>
      <c r="C626" s="139">
        <v>5</v>
      </c>
      <c r="D626" s="155">
        <v>0</v>
      </c>
      <c r="E626" s="155">
        <v>0</v>
      </c>
      <c r="F626" s="139">
        <v>494</v>
      </c>
      <c r="G626" s="140" t="s">
        <v>2431</v>
      </c>
      <c r="H626" s="139">
        <v>16</v>
      </c>
      <c r="I626" s="140" t="s">
        <v>985</v>
      </c>
      <c r="J626" s="140" t="s">
        <v>43</v>
      </c>
      <c r="K626" s="139" t="s">
        <v>2661</v>
      </c>
      <c r="L626"/>
    </row>
    <row r="627" spans="1:12" ht="14.25">
      <c r="A627" s="139"/>
      <c r="B627" s="139"/>
      <c r="C627" s="139">
        <v>6</v>
      </c>
      <c r="D627" s="155">
        <v>0</v>
      </c>
      <c r="E627" s="155">
        <v>0</v>
      </c>
      <c r="F627" s="139">
        <v>709</v>
      </c>
      <c r="G627" s="140" t="s">
        <v>2509</v>
      </c>
      <c r="H627" s="139">
        <v>15</v>
      </c>
      <c r="I627" s="140" t="s">
        <v>667</v>
      </c>
      <c r="J627" s="140" t="s">
        <v>43</v>
      </c>
      <c r="K627" s="139" t="s">
        <v>2661</v>
      </c>
      <c r="L627"/>
    </row>
    <row r="628" spans="1:12" ht="14.25">
      <c r="A628" s="139"/>
      <c r="B628" s="139"/>
      <c r="C628" s="139">
        <v>7</v>
      </c>
      <c r="D628" s="155">
        <v>0</v>
      </c>
      <c r="E628" s="155">
        <v>0</v>
      </c>
      <c r="F628" s="139">
        <v>690</v>
      </c>
      <c r="G628" s="140" t="s">
        <v>2497</v>
      </c>
      <c r="H628" s="139">
        <v>14</v>
      </c>
      <c r="I628" s="140" t="s">
        <v>667</v>
      </c>
      <c r="J628" s="140" t="s">
        <v>43</v>
      </c>
      <c r="K628" s="139" t="s">
        <v>2661</v>
      </c>
      <c r="L628"/>
    </row>
    <row r="629" spans="1:12" ht="14.25">
      <c r="A629" s="139"/>
      <c r="B629" s="139"/>
      <c r="C629" s="139">
        <v>8</v>
      </c>
      <c r="D629" s="155">
        <v>0</v>
      </c>
      <c r="E629" s="155">
        <v>0</v>
      </c>
      <c r="F629" s="139">
        <v>594</v>
      </c>
      <c r="G629" s="140" t="s">
        <v>2458</v>
      </c>
      <c r="H629" s="139">
        <v>13</v>
      </c>
      <c r="I629" s="140" t="s">
        <v>857</v>
      </c>
      <c r="J629" s="140" t="s">
        <v>43</v>
      </c>
      <c r="K629" s="139" t="s">
        <v>2661</v>
      </c>
      <c r="L629"/>
    </row>
    <row r="630" spans="1:12" ht="14.25">
      <c r="A630" s="139"/>
      <c r="B630" s="139"/>
      <c r="C630" s="139">
        <v>9</v>
      </c>
      <c r="D630" s="155">
        <v>0</v>
      </c>
      <c r="E630" s="155">
        <v>0</v>
      </c>
      <c r="F630" s="139">
        <v>399</v>
      </c>
      <c r="G630" s="140" t="s">
        <v>2086</v>
      </c>
      <c r="H630" s="139">
        <v>12</v>
      </c>
      <c r="I630" s="140" t="s">
        <v>1098</v>
      </c>
      <c r="J630" s="140" t="s">
        <v>43</v>
      </c>
      <c r="K630" s="139" t="s">
        <v>2661</v>
      </c>
      <c r="L630"/>
    </row>
    <row r="631" spans="1:12" ht="14.25">
      <c r="A631" s="139"/>
      <c r="B631" s="139"/>
      <c r="C631" s="139">
        <v>10</v>
      </c>
      <c r="D631" s="155">
        <v>0</v>
      </c>
      <c r="E631" s="155">
        <v>0</v>
      </c>
      <c r="F631" s="139">
        <v>684</v>
      </c>
      <c r="G631" s="140" t="s">
        <v>2494</v>
      </c>
      <c r="H631" s="139">
        <v>11</v>
      </c>
      <c r="I631" s="140" t="s">
        <v>667</v>
      </c>
      <c r="J631" s="140" t="s">
        <v>43</v>
      </c>
      <c r="K631" s="139" t="s">
        <v>2661</v>
      </c>
      <c r="L631"/>
    </row>
    <row r="632" spans="1:12" ht="14.25">
      <c r="A632" s="139"/>
      <c r="B632" s="139"/>
      <c r="C632" s="139">
        <v>11</v>
      </c>
      <c r="D632" s="155">
        <v>0</v>
      </c>
      <c r="E632" s="155">
        <v>0</v>
      </c>
      <c r="F632" s="139">
        <v>563</v>
      </c>
      <c r="G632" s="140" t="s">
        <v>2447</v>
      </c>
      <c r="H632" s="139">
        <v>10</v>
      </c>
      <c r="I632" s="140" t="s">
        <v>857</v>
      </c>
      <c r="J632" s="140" t="s">
        <v>43</v>
      </c>
      <c r="K632" s="139" t="s">
        <v>2661</v>
      </c>
      <c r="L632"/>
    </row>
    <row r="633" spans="1:12" ht="14.25">
      <c r="A633" s="139"/>
      <c r="B633" s="139"/>
      <c r="C633" s="139">
        <v>12</v>
      </c>
      <c r="D633" s="155">
        <v>0</v>
      </c>
      <c r="E633" s="155">
        <v>0</v>
      </c>
      <c r="F633" s="139">
        <v>346</v>
      </c>
      <c r="G633" s="140" t="s">
        <v>2415</v>
      </c>
      <c r="H633" s="139">
        <v>9</v>
      </c>
      <c r="I633" s="140" t="s">
        <v>1159</v>
      </c>
      <c r="J633" s="140" t="s">
        <v>43</v>
      </c>
      <c r="K633" s="139" t="s">
        <v>2661</v>
      </c>
      <c r="L633"/>
    </row>
    <row r="634" spans="1:12" ht="14.25">
      <c r="A634" s="139"/>
      <c r="B634" s="139"/>
      <c r="C634" s="139">
        <v>13</v>
      </c>
      <c r="D634" s="155">
        <v>0</v>
      </c>
      <c r="E634" s="155">
        <v>0</v>
      </c>
      <c r="F634" s="139">
        <v>646</v>
      </c>
      <c r="G634" s="140" t="s">
        <v>2472</v>
      </c>
      <c r="H634" s="139">
        <v>8</v>
      </c>
      <c r="I634" s="140" t="s">
        <v>775</v>
      </c>
      <c r="J634" s="140" t="s">
        <v>43</v>
      </c>
      <c r="K634" s="139" t="s">
        <v>2661</v>
      </c>
      <c r="L634"/>
    </row>
    <row r="635" spans="1:12" ht="14.25">
      <c r="A635" s="139"/>
      <c r="B635" s="139"/>
      <c r="C635" s="139">
        <v>14</v>
      </c>
      <c r="D635" s="155">
        <v>0</v>
      </c>
      <c r="E635" s="155">
        <v>0</v>
      </c>
      <c r="F635" s="139">
        <v>704</v>
      </c>
      <c r="G635" s="140" t="s">
        <v>2505</v>
      </c>
      <c r="H635" s="139">
        <v>7</v>
      </c>
      <c r="I635" s="140" t="s">
        <v>667</v>
      </c>
      <c r="J635" s="140" t="s">
        <v>43</v>
      </c>
      <c r="K635" s="139" t="s">
        <v>2661</v>
      </c>
      <c r="L635"/>
    </row>
    <row r="636" spans="1:12" ht="14.25">
      <c r="A636" s="139"/>
      <c r="B636" s="139"/>
      <c r="C636" s="139">
        <v>15</v>
      </c>
      <c r="D636" s="155">
        <v>0</v>
      </c>
      <c r="E636" s="155">
        <v>0</v>
      </c>
      <c r="F636" s="139">
        <v>241</v>
      </c>
      <c r="G636" s="162" t="s">
        <v>2396</v>
      </c>
      <c r="H636" s="139">
        <v>6</v>
      </c>
      <c r="I636" s="162" t="s">
        <v>1318</v>
      </c>
      <c r="J636" s="162" t="s">
        <v>48</v>
      </c>
      <c r="K636" s="139" t="s">
        <v>2661</v>
      </c>
      <c r="L636"/>
    </row>
    <row r="637" spans="1:12" ht="14.25">
      <c r="A637" s="139"/>
      <c r="B637" s="139"/>
      <c r="C637" s="139">
        <v>16</v>
      </c>
      <c r="D637" s="155">
        <v>0</v>
      </c>
      <c r="E637" s="155">
        <v>0</v>
      </c>
      <c r="F637" s="139">
        <v>640</v>
      </c>
      <c r="G637" s="140" t="s">
        <v>2470</v>
      </c>
      <c r="H637" s="139">
        <v>5</v>
      </c>
      <c r="I637" s="140" t="s">
        <v>778</v>
      </c>
      <c r="J637" s="140" t="s">
        <v>43</v>
      </c>
      <c r="K637" s="139" t="s">
        <v>2661</v>
      </c>
      <c r="L637"/>
    </row>
    <row r="638" spans="1:12" ht="14.25">
      <c r="A638" s="139"/>
      <c r="B638" s="139"/>
      <c r="C638" s="139">
        <v>17</v>
      </c>
      <c r="D638" s="155">
        <v>0</v>
      </c>
      <c r="E638" s="155">
        <v>0</v>
      </c>
      <c r="F638" s="139">
        <v>300</v>
      </c>
      <c r="G638" s="162" t="s">
        <v>2406</v>
      </c>
      <c r="H638" s="139">
        <v>4</v>
      </c>
      <c r="I638" s="162" t="s">
        <v>1233</v>
      </c>
      <c r="J638" s="162" t="s">
        <v>48</v>
      </c>
      <c r="K638" s="139" t="s">
        <v>2661</v>
      </c>
      <c r="L638"/>
    </row>
    <row r="639" spans="1:12" ht="14.25">
      <c r="A639" s="139"/>
      <c r="B639" s="139"/>
      <c r="C639" s="139">
        <v>18</v>
      </c>
      <c r="D639" s="155">
        <v>0</v>
      </c>
      <c r="E639" s="155">
        <v>0</v>
      </c>
      <c r="F639" s="139">
        <v>749</v>
      </c>
      <c r="G639" s="140" t="s">
        <v>2516</v>
      </c>
      <c r="H639" s="139">
        <v>3</v>
      </c>
      <c r="I639" s="140" t="s">
        <v>609</v>
      </c>
      <c r="J639" s="140" t="s">
        <v>43</v>
      </c>
      <c r="K639" s="139" t="s">
        <v>2661</v>
      </c>
      <c r="L639"/>
    </row>
    <row r="640" spans="1:12" ht="14.25">
      <c r="A640" s="139"/>
      <c r="B640" s="139"/>
      <c r="C640" s="139">
        <v>19</v>
      </c>
      <c r="D640" s="155">
        <v>0</v>
      </c>
      <c r="E640" s="155">
        <v>0</v>
      </c>
      <c r="F640" s="139">
        <v>691</v>
      </c>
      <c r="G640" s="140" t="s">
        <v>2498</v>
      </c>
      <c r="H640" s="139">
        <v>2</v>
      </c>
      <c r="I640" s="140" t="s">
        <v>667</v>
      </c>
      <c r="J640" s="140" t="s">
        <v>43</v>
      </c>
      <c r="K640" s="139" t="s">
        <v>2661</v>
      </c>
      <c r="L640"/>
    </row>
    <row r="641" spans="1:12" ht="14.25">
      <c r="A641" s="139"/>
      <c r="B641" s="139"/>
      <c r="C641" s="139">
        <v>20</v>
      </c>
      <c r="D641" s="155">
        <v>0</v>
      </c>
      <c r="E641" s="155">
        <v>0</v>
      </c>
      <c r="F641" s="139">
        <v>712</v>
      </c>
      <c r="G641" s="140" t="s">
        <v>2511</v>
      </c>
      <c r="H641" s="139">
        <v>1</v>
      </c>
      <c r="I641" s="140" t="s">
        <v>667</v>
      </c>
      <c r="J641" s="140" t="s">
        <v>43</v>
      </c>
      <c r="K641" s="139" t="s">
        <v>2661</v>
      </c>
      <c r="L641"/>
    </row>
    <row r="642" spans="1:12" ht="14.25">
      <c r="A642" s="139"/>
      <c r="B642" s="139"/>
      <c r="C642" s="139">
        <v>21</v>
      </c>
      <c r="D642" s="155">
        <v>0</v>
      </c>
      <c r="E642" s="155">
        <v>0</v>
      </c>
      <c r="F642" s="139">
        <v>643</v>
      </c>
      <c r="G642" s="140" t="s">
        <v>2471</v>
      </c>
      <c r="H642" s="139">
        <v>1</v>
      </c>
      <c r="I642" s="140" t="s">
        <v>778</v>
      </c>
      <c r="J642" s="140" t="s">
        <v>43</v>
      </c>
      <c r="K642" s="139" t="s">
        <v>2661</v>
      </c>
      <c r="L642"/>
    </row>
    <row r="643" spans="1:12" ht="14.25">
      <c r="A643" s="139"/>
      <c r="B643" s="139"/>
      <c r="C643" s="139">
        <v>22</v>
      </c>
      <c r="D643" s="155">
        <v>0</v>
      </c>
      <c r="E643" s="155">
        <v>0</v>
      </c>
      <c r="F643" s="139">
        <v>125</v>
      </c>
      <c r="G643" s="140" t="s">
        <v>2381</v>
      </c>
      <c r="H643" s="139">
        <v>1</v>
      </c>
      <c r="I643" s="140" t="s">
        <v>1453</v>
      </c>
      <c r="J643" s="140" t="s">
        <v>52</v>
      </c>
      <c r="K643" s="139" t="s">
        <v>2661</v>
      </c>
      <c r="L643"/>
    </row>
    <row r="644" spans="1:12" ht="14.25">
      <c r="A644" s="139"/>
      <c r="B644" s="139"/>
      <c r="C644" s="139">
        <v>23</v>
      </c>
      <c r="D644" s="155">
        <v>0</v>
      </c>
      <c r="E644" s="155">
        <v>0</v>
      </c>
      <c r="F644" s="139">
        <v>639</v>
      </c>
      <c r="G644" s="140" t="s">
        <v>2469</v>
      </c>
      <c r="H644" s="139">
        <v>1</v>
      </c>
      <c r="I644" s="140" t="s">
        <v>778</v>
      </c>
      <c r="J644" s="140" t="s">
        <v>43</v>
      </c>
      <c r="K644" s="139" t="s">
        <v>2661</v>
      </c>
      <c r="L644"/>
    </row>
    <row r="645" spans="1:12" ht="14.25">
      <c r="A645" s="139"/>
      <c r="B645" s="139"/>
      <c r="C645" s="139">
        <v>24</v>
      </c>
      <c r="D645" s="155">
        <v>0</v>
      </c>
      <c r="E645" s="155">
        <v>0</v>
      </c>
      <c r="F645" s="139">
        <v>681</v>
      </c>
      <c r="G645" s="140" t="s">
        <v>2491</v>
      </c>
      <c r="H645" s="139">
        <v>1</v>
      </c>
      <c r="I645" s="140" t="s">
        <v>667</v>
      </c>
      <c r="J645" s="140" t="s">
        <v>43</v>
      </c>
      <c r="K645" s="139" t="s">
        <v>2661</v>
      </c>
      <c r="L645"/>
    </row>
    <row r="646" spans="1:12" ht="14.25">
      <c r="A646" s="139"/>
      <c r="B646" s="139"/>
      <c r="C646" s="139">
        <v>25</v>
      </c>
      <c r="D646" s="155">
        <v>0</v>
      </c>
      <c r="E646" s="155">
        <v>0</v>
      </c>
      <c r="F646" s="139">
        <v>554</v>
      </c>
      <c r="G646" s="162" t="s">
        <v>2443</v>
      </c>
      <c r="H646" s="139">
        <v>1</v>
      </c>
      <c r="I646" s="162" t="s">
        <v>908</v>
      </c>
      <c r="J646" s="162" t="s">
        <v>48</v>
      </c>
      <c r="K646" s="139" t="s">
        <v>2661</v>
      </c>
      <c r="L646"/>
    </row>
    <row r="647" spans="1:12" ht="14.25">
      <c r="A647" s="139"/>
      <c r="B647" s="139"/>
      <c r="C647" s="139">
        <v>26</v>
      </c>
      <c r="D647" s="155">
        <v>0</v>
      </c>
      <c r="E647" s="155">
        <v>0</v>
      </c>
      <c r="F647" s="139">
        <v>682</v>
      </c>
      <c r="G647" s="140" t="s">
        <v>2492</v>
      </c>
      <c r="H647" s="139">
        <v>1</v>
      </c>
      <c r="I647" s="140" t="s">
        <v>667</v>
      </c>
      <c r="J647" s="140" t="s">
        <v>43</v>
      </c>
      <c r="K647" s="139" t="s">
        <v>2661</v>
      </c>
      <c r="L647"/>
    </row>
    <row r="648" spans="1:12" ht="14.25">
      <c r="A648" s="139"/>
      <c r="B648" s="139"/>
      <c r="C648" s="139">
        <v>27</v>
      </c>
      <c r="D648" s="155">
        <v>0</v>
      </c>
      <c r="E648" s="155">
        <v>0</v>
      </c>
      <c r="F648" s="139">
        <v>47</v>
      </c>
      <c r="G648" s="140" t="s">
        <v>2372</v>
      </c>
      <c r="H648" s="139">
        <v>1</v>
      </c>
      <c r="I648" s="140" t="s">
        <v>1476</v>
      </c>
      <c r="J648" s="140" t="s">
        <v>52</v>
      </c>
      <c r="K648" s="139" t="s">
        <v>2661</v>
      </c>
      <c r="L648"/>
    </row>
    <row r="649" spans="1:12" ht="14.25">
      <c r="A649" s="139"/>
      <c r="B649" s="139"/>
      <c r="C649" s="139">
        <v>28</v>
      </c>
      <c r="D649" s="155">
        <v>0</v>
      </c>
      <c r="E649" s="155">
        <v>0</v>
      </c>
      <c r="F649" s="139">
        <v>313</v>
      </c>
      <c r="G649" s="162" t="s">
        <v>2409</v>
      </c>
      <c r="H649" s="139">
        <v>1</v>
      </c>
      <c r="I649" s="162" t="s">
        <v>1233</v>
      </c>
      <c r="J649" s="162" t="s">
        <v>48</v>
      </c>
      <c r="K649" s="139" t="s">
        <v>2661</v>
      </c>
      <c r="L649"/>
    </row>
    <row r="650" spans="1:12" ht="14.25">
      <c r="A650" s="139"/>
      <c r="B650" s="139"/>
      <c r="C650" s="139">
        <v>29</v>
      </c>
      <c r="D650" s="155">
        <v>0</v>
      </c>
      <c r="E650" s="155">
        <v>0</v>
      </c>
      <c r="F650" s="139">
        <v>979</v>
      </c>
      <c r="G650" s="140" t="s">
        <v>2562</v>
      </c>
      <c r="H650" s="139">
        <v>1</v>
      </c>
      <c r="I650" s="140" t="s">
        <v>1030</v>
      </c>
      <c r="J650" s="140" t="s">
        <v>43</v>
      </c>
      <c r="K650" s="139" t="s">
        <v>2661</v>
      </c>
      <c r="L650"/>
    </row>
    <row r="651" spans="1:12" ht="14.25">
      <c r="A651" s="139"/>
      <c r="B651" s="139"/>
      <c r="C651" s="139">
        <v>30</v>
      </c>
      <c r="D651" s="155">
        <v>0</v>
      </c>
      <c r="E651" s="155">
        <v>0</v>
      </c>
      <c r="F651" s="139">
        <v>515</v>
      </c>
      <c r="G651" s="162" t="s">
        <v>2437</v>
      </c>
      <c r="H651" s="139">
        <v>1</v>
      </c>
      <c r="I651" s="162" t="s">
        <v>955</v>
      </c>
      <c r="J651" s="162" t="s">
        <v>48</v>
      </c>
      <c r="K651" s="139" t="s">
        <v>2661</v>
      </c>
      <c r="L651"/>
    </row>
    <row r="652" spans="1:12" ht="14.25">
      <c r="A652" s="139"/>
      <c r="B652" s="139"/>
      <c r="C652" s="139">
        <v>31</v>
      </c>
      <c r="D652" s="155">
        <v>0</v>
      </c>
      <c r="E652" s="155">
        <v>0</v>
      </c>
      <c r="F652" s="139">
        <v>584</v>
      </c>
      <c r="G652" s="140" t="s">
        <v>2454</v>
      </c>
      <c r="H652" s="139">
        <v>1</v>
      </c>
      <c r="I652" s="140" t="s">
        <v>857</v>
      </c>
      <c r="J652" s="140" t="s">
        <v>43</v>
      </c>
      <c r="K652" s="139" t="s">
        <v>2661</v>
      </c>
      <c r="L652"/>
    </row>
    <row r="653" spans="1:12" ht="14.25">
      <c r="A653" s="139"/>
      <c r="B653" s="139"/>
      <c r="C653" s="139">
        <v>32</v>
      </c>
      <c r="D653" s="155">
        <v>0</v>
      </c>
      <c r="E653" s="155">
        <v>0</v>
      </c>
      <c r="F653" s="139">
        <v>560</v>
      </c>
      <c r="G653" s="140" t="s">
        <v>2445</v>
      </c>
      <c r="H653" s="139">
        <v>1</v>
      </c>
      <c r="I653" s="140" t="s">
        <v>857</v>
      </c>
      <c r="J653" s="140" t="s">
        <v>43</v>
      </c>
      <c r="K653" s="139" t="s">
        <v>2661</v>
      </c>
      <c r="L653"/>
    </row>
    <row r="654" spans="1:12" ht="14.25">
      <c r="A654" s="139"/>
      <c r="B654" s="139"/>
      <c r="C654" s="139">
        <v>33</v>
      </c>
      <c r="D654" s="155">
        <v>0</v>
      </c>
      <c r="E654" s="155">
        <v>0</v>
      </c>
      <c r="F654" s="139">
        <v>571</v>
      </c>
      <c r="G654" s="140" t="s">
        <v>2449</v>
      </c>
      <c r="H654" s="139">
        <v>1</v>
      </c>
      <c r="I654" s="140" t="s">
        <v>857</v>
      </c>
      <c r="J654" s="140" t="s">
        <v>43</v>
      </c>
      <c r="K654" s="139" t="s">
        <v>2661</v>
      </c>
      <c r="L654"/>
    </row>
    <row r="655" spans="1:12" ht="14.25">
      <c r="A655" s="139"/>
      <c r="B655" s="139"/>
      <c r="C655" s="139">
        <v>34</v>
      </c>
      <c r="D655" s="155">
        <v>0</v>
      </c>
      <c r="E655" s="155">
        <v>0</v>
      </c>
      <c r="F655" s="139">
        <v>901</v>
      </c>
      <c r="G655" s="140" t="s">
        <v>2531</v>
      </c>
      <c r="H655" s="139">
        <v>1</v>
      </c>
      <c r="I655" s="140" t="s">
        <v>350</v>
      </c>
      <c r="J655" s="140" t="s">
        <v>43</v>
      </c>
      <c r="K655" s="139" t="s">
        <v>2661</v>
      </c>
      <c r="L655"/>
    </row>
    <row r="656" spans="1:12" ht="14.25">
      <c r="A656" s="139"/>
      <c r="B656" s="139"/>
      <c r="C656" s="139">
        <v>35</v>
      </c>
      <c r="D656" s="155">
        <v>0</v>
      </c>
      <c r="E656" s="155">
        <v>0</v>
      </c>
      <c r="F656" s="139">
        <v>54</v>
      </c>
      <c r="G656" s="140" t="s">
        <v>2374</v>
      </c>
      <c r="H656" s="139">
        <v>1</v>
      </c>
      <c r="I656" s="140" t="s">
        <v>1476</v>
      </c>
      <c r="J656" s="140" t="s">
        <v>52</v>
      </c>
      <c r="K656" s="139" t="s">
        <v>2661</v>
      </c>
      <c r="L656"/>
    </row>
    <row r="657" spans="1:12" ht="14.25">
      <c r="A657" s="139"/>
      <c r="B657" s="139"/>
      <c r="C657" s="139">
        <v>36</v>
      </c>
      <c r="D657" s="155">
        <v>0</v>
      </c>
      <c r="E657" s="155">
        <v>0</v>
      </c>
      <c r="F657" s="139">
        <v>722</v>
      </c>
      <c r="G657" s="140" t="s">
        <v>2515</v>
      </c>
      <c r="H657" s="139">
        <v>1</v>
      </c>
      <c r="I657" s="140" t="s">
        <v>667</v>
      </c>
      <c r="J657" s="140" t="s">
        <v>43</v>
      </c>
      <c r="K657" s="139" t="s">
        <v>2661</v>
      </c>
      <c r="L657"/>
    </row>
    <row r="658" spans="1:12" ht="14.25">
      <c r="A658" s="139"/>
      <c r="B658" s="139"/>
      <c r="C658" s="139">
        <v>37</v>
      </c>
      <c r="D658" s="155">
        <v>0</v>
      </c>
      <c r="E658" s="155">
        <v>0</v>
      </c>
      <c r="F658" s="139">
        <v>46</v>
      </c>
      <c r="G658" s="140" t="s">
        <v>2371</v>
      </c>
      <c r="H658" s="139">
        <v>1</v>
      </c>
      <c r="I658" s="140" t="s">
        <v>1476</v>
      </c>
      <c r="J658" s="140" t="s">
        <v>52</v>
      </c>
      <c r="K658" s="139" t="s">
        <v>2661</v>
      </c>
      <c r="L658"/>
    </row>
    <row r="659" spans="1:12" ht="14.25">
      <c r="A659" s="139"/>
      <c r="B659" s="139"/>
      <c r="C659" s="139">
        <v>38</v>
      </c>
      <c r="D659" s="155">
        <v>0</v>
      </c>
      <c r="E659" s="155">
        <v>0</v>
      </c>
      <c r="F659" s="139">
        <v>185</v>
      </c>
      <c r="G659" s="162" t="s">
        <v>2389</v>
      </c>
      <c r="H659" s="139">
        <v>1</v>
      </c>
      <c r="I659" s="162" t="s">
        <v>1355</v>
      </c>
      <c r="J659" s="162" t="s">
        <v>48</v>
      </c>
      <c r="K659" s="139" t="s">
        <v>2661</v>
      </c>
      <c r="L659"/>
    </row>
    <row r="660" spans="1:12" ht="14.25">
      <c r="A660" s="139"/>
      <c r="B660" s="139"/>
      <c r="C660" s="139">
        <v>39</v>
      </c>
      <c r="D660" s="155">
        <v>0</v>
      </c>
      <c r="E660" s="155">
        <v>0</v>
      </c>
      <c r="F660" s="139">
        <v>970</v>
      </c>
      <c r="G660" s="140" t="s">
        <v>2560</v>
      </c>
      <c r="H660" s="139">
        <v>1</v>
      </c>
      <c r="I660" s="140" t="s">
        <v>1030</v>
      </c>
      <c r="J660" s="140" t="s">
        <v>43</v>
      </c>
      <c r="K660" s="139" t="s">
        <v>2661</v>
      </c>
      <c r="L660"/>
    </row>
    <row r="661" spans="1:12" ht="14.25">
      <c r="A661" s="139"/>
      <c r="B661" s="139"/>
      <c r="C661" s="139">
        <v>40</v>
      </c>
      <c r="D661" s="155">
        <v>0</v>
      </c>
      <c r="E661" s="155">
        <v>0</v>
      </c>
      <c r="F661" s="139">
        <v>720</v>
      </c>
      <c r="G661" s="140" t="s">
        <v>2514</v>
      </c>
      <c r="H661" s="139">
        <v>1</v>
      </c>
      <c r="I661" s="140" t="s">
        <v>667</v>
      </c>
      <c r="J661" s="140" t="s">
        <v>43</v>
      </c>
      <c r="K661" s="139" t="s">
        <v>2661</v>
      </c>
      <c r="L661"/>
    </row>
    <row r="662" spans="1:12" ht="14.25">
      <c r="A662" s="139"/>
      <c r="B662" s="139"/>
      <c r="C662" s="139">
        <v>41</v>
      </c>
      <c r="D662" s="155">
        <v>0</v>
      </c>
      <c r="E662" s="155">
        <v>0</v>
      </c>
      <c r="F662" s="139">
        <v>588</v>
      </c>
      <c r="G662" s="140" t="s">
        <v>2456</v>
      </c>
      <c r="H662" s="139">
        <v>1</v>
      </c>
      <c r="I662" s="140" t="s">
        <v>857</v>
      </c>
      <c r="J662" s="140" t="s">
        <v>43</v>
      </c>
      <c r="K662" s="139" t="s">
        <v>2661</v>
      </c>
      <c r="L662"/>
    </row>
    <row r="663" spans="1:12" ht="14.25">
      <c r="A663" s="139"/>
      <c r="B663" s="139"/>
      <c r="C663" s="139">
        <v>42</v>
      </c>
      <c r="D663" s="155">
        <v>0</v>
      </c>
      <c r="E663" s="155">
        <v>0</v>
      </c>
      <c r="F663" s="139">
        <v>36</v>
      </c>
      <c r="G663" s="140" t="s">
        <v>2369</v>
      </c>
      <c r="H663" s="139">
        <v>1</v>
      </c>
      <c r="I663" s="140" t="s">
        <v>1476</v>
      </c>
      <c r="J663" s="140" t="s">
        <v>52</v>
      </c>
      <c r="K663" s="139" t="s">
        <v>2661</v>
      </c>
      <c r="L663"/>
    </row>
    <row r="664" spans="1:12" ht="14.25">
      <c r="A664" s="139"/>
      <c r="B664" s="139"/>
      <c r="C664" s="139">
        <v>43</v>
      </c>
      <c r="D664" s="155">
        <v>0</v>
      </c>
      <c r="E664" s="155">
        <v>0</v>
      </c>
      <c r="F664" s="139">
        <v>380</v>
      </c>
      <c r="G664" s="140" t="s">
        <v>2420</v>
      </c>
      <c r="H664" s="139">
        <v>1</v>
      </c>
      <c r="I664" s="140" t="s">
        <v>1121</v>
      </c>
      <c r="J664" s="140" t="s">
        <v>46</v>
      </c>
      <c r="K664" s="139" t="s">
        <v>2661</v>
      </c>
      <c r="L664"/>
    </row>
    <row r="665" spans="1:12" ht="14.25">
      <c r="A665" s="139"/>
      <c r="B665" s="139"/>
      <c r="C665" s="139">
        <v>44</v>
      </c>
      <c r="D665" s="155">
        <v>0</v>
      </c>
      <c r="E665" s="155">
        <v>0</v>
      </c>
      <c r="F665" s="139">
        <v>169</v>
      </c>
      <c r="G665" s="162" t="s">
        <v>2387</v>
      </c>
      <c r="H665" s="139">
        <v>1</v>
      </c>
      <c r="I665" s="162" t="s">
        <v>1398</v>
      </c>
      <c r="J665" s="162" t="s">
        <v>48</v>
      </c>
      <c r="K665" s="139" t="s">
        <v>2661</v>
      </c>
      <c r="L665"/>
    </row>
    <row r="666" spans="1:12" ht="14.25">
      <c r="A666" s="139"/>
      <c r="B666" s="139"/>
      <c r="C666" s="139">
        <v>45</v>
      </c>
      <c r="D666" s="155">
        <v>0</v>
      </c>
      <c r="E666" s="155">
        <v>0</v>
      </c>
      <c r="F666" s="139">
        <v>624</v>
      </c>
      <c r="G666" s="140" t="s">
        <v>2465</v>
      </c>
      <c r="H666" s="139">
        <v>1</v>
      </c>
      <c r="I666" s="140" t="s">
        <v>820</v>
      </c>
      <c r="J666" s="140" t="s">
        <v>43</v>
      </c>
      <c r="K666" s="139" t="s">
        <v>2661</v>
      </c>
      <c r="L666"/>
    </row>
    <row r="667" spans="1:12" ht="14.25">
      <c r="A667" s="139"/>
      <c r="B667" s="139"/>
      <c r="C667" s="139">
        <v>46</v>
      </c>
      <c r="D667" s="155">
        <v>0</v>
      </c>
      <c r="E667" s="155">
        <v>0</v>
      </c>
      <c r="F667" s="139">
        <v>911</v>
      </c>
      <c r="G667" s="140" t="s">
        <v>2532</v>
      </c>
      <c r="H667" s="139">
        <v>1</v>
      </c>
      <c r="I667" s="140" t="s">
        <v>289</v>
      </c>
      <c r="J667" s="140" t="s">
        <v>52</v>
      </c>
      <c r="K667" s="139" t="s">
        <v>2661</v>
      </c>
      <c r="L667"/>
    </row>
    <row r="668" spans="1:12" ht="14.25">
      <c r="A668" s="139"/>
      <c r="B668" s="139"/>
      <c r="C668" s="139">
        <v>47</v>
      </c>
      <c r="D668" s="155">
        <v>0</v>
      </c>
      <c r="E668" s="155">
        <v>0</v>
      </c>
      <c r="F668" s="139">
        <v>698</v>
      </c>
      <c r="G668" s="140" t="s">
        <v>2501</v>
      </c>
      <c r="H668" s="139">
        <v>1</v>
      </c>
      <c r="I668" s="140" t="s">
        <v>667</v>
      </c>
      <c r="J668" s="140" t="s">
        <v>43</v>
      </c>
      <c r="K668" s="139" t="s">
        <v>2661</v>
      </c>
      <c r="L668"/>
    </row>
    <row r="669" spans="1:12" ht="14.25">
      <c r="A669" s="139"/>
      <c r="B669" s="139"/>
      <c r="C669" s="139">
        <v>48</v>
      </c>
      <c r="D669" s="155">
        <v>0</v>
      </c>
      <c r="E669" s="155">
        <v>0</v>
      </c>
      <c r="F669" s="139">
        <v>683</v>
      </c>
      <c r="G669" s="140" t="s">
        <v>2493</v>
      </c>
      <c r="H669" s="139">
        <v>1</v>
      </c>
      <c r="I669" s="140" t="s">
        <v>667</v>
      </c>
      <c r="J669" s="140" t="s">
        <v>43</v>
      </c>
      <c r="K669" s="139" t="s">
        <v>2661</v>
      </c>
      <c r="L669"/>
    </row>
    <row r="670" spans="1:12" ht="14.25">
      <c r="A670" s="139"/>
      <c r="B670" s="145" t="s">
        <v>2672</v>
      </c>
      <c r="C670" s="145"/>
      <c r="D670" s="145"/>
      <c r="E670" s="145"/>
      <c r="F670" s="145"/>
      <c r="G670" s="145"/>
      <c r="H670" s="145"/>
      <c r="I670" s="145"/>
      <c r="J670" s="145"/>
      <c r="K670" s="145"/>
      <c r="L670"/>
    </row>
    <row r="671" spans="1:12" ht="14.25">
      <c r="A671" s="139">
        <v>31</v>
      </c>
      <c r="B671" s="139" t="s">
        <v>63</v>
      </c>
      <c r="C671" s="139">
        <v>1</v>
      </c>
      <c r="D671" s="155">
        <v>0</v>
      </c>
      <c r="E671" s="155">
        <v>0</v>
      </c>
      <c r="F671" s="139">
        <v>621</v>
      </c>
      <c r="G671" s="140" t="s">
        <v>2127</v>
      </c>
      <c r="H671" s="139">
        <v>20</v>
      </c>
      <c r="I671" s="140" t="s">
        <v>820</v>
      </c>
      <c r="J671" s="140" t="s">
        <v>43</v>
      </c>
      <c r="K671" s="139" t="s">
        <v>2658</v>
      </c>
      <c r="L671"/>
    </row>
    <row r="672" spans="1:12" ht="14.25">
      <c r="A672" s="139"/>
      <c r="B672" s="139"/>
      <c r="C672" s="139">
        <v>2</v>
      </c>
      <c r="D672" s="155">
        <v>0</v>
      </c>
      <c r="E672" s="155">
        <v>0</v>
      </c>
      <c r="F672" s="139">
        <v>619</v>
      </c>
      <c r="G672" s="140" t="s">
        <v>2126</v>
      </c>
      <c r="H672" s="139">
        <v>19</v>
      </c>
      <c r="I672" s="140" t="s">
        <v>820</v>
      </c>
      <c r="J672" s="140" t="s">
        <v>43</v>
      </c>
      <c r="K672" s="139" t="s">
        <v>2658</v>
      </c>
      <c r="L672"/>
    </row>
    <row r="673" spans="1:12" ht="14.25">
      <c r="A673" s="139"/>
      <c r="B673" s="139"/>
      <c r="C673" s="139">
        <v>3</v>
      </c>
      <c r="D673" s="155">
        <v>0</v>
      </c>
      <c r="E673" s="155">
        <v>0</v>
      </c>
      <c r="F673" s="139">
        <v>856</v>
      </c>
      <c r="G673" s="140" t="s">
        <v>2160</v>
      </c>
      <c r="H673" s="139">
        <v>18</v>
      </c>
      <c r="I673" s="140" t="s">
        <v>438</v>
      </c>
      <c r="J673" s="140" t="s">
        <v>43</v>
      </c>
      <c r="K673" s="139" t="s">
        <v>2658</v>
      </c>
      <c r="L673"/>
    </row>
    <row r="674" spans="1:12" ht="14.25">
      <c r="A674" s="139"/>
      <c r="B674" s="139"/>
      <c r="C674" s="139">
        <v>4</v>
      </c>
      <c r="D674" s="155">
        <v>0</v>
      </c>
      <c r="E674" s="155">
        <v>0</v>
      </c>
      <c r="F674" s="139">
        <v>227</v>
      </c>
      <c r="G674" s="162" t="s">
        <v>2053</v>
      </c>
      <c r="H674" s="139">
        <v>17</v>
      </c>
      <c r="I674" s="162" t="s">
        <v>1318</v>
      </c>
      <c r="J674" s="162" t="s">
        <v>48</v>
      </c>
      <c r="K674" s="139" t="s">
        <v>2658</v>
      </c>
      <c r="L674"/>
    </row>
    <row r="675" spans="1:12" ht="14.25">
      <c r="A675" s="139"/>
      <c r="B675" s="139"/>
      <c r="C675" s="139">
        <v>5</v>
      </c>
      <c r="D675" s="155">
        <v>0</v>
      </c>
      <c r="E675" s="155">
        <v>0</v>
      </c>
      <c r="F675" s="139">
        <v>176</v>
      </c>
      <c r="G675" s="162" t="s">
        <v>2039</v>
      </c>
      <c r="H675" s="139">
        <v>16</v>
      </c>
      <c r="I675" s="162" t="s">
        <v>1398</v>
      </c>
      <c r="J675" s="162" t="s">
        <v>48</v>
      </c>
      <c r="K675" s="139" t="s">
        <v>2658</v>
      </c>
      <c r="L675"/>
    </row>
    <row r="676" spans="1:12" ht="14.25">
      <c r="A676" s="139"/>
      <c r="B676" s="139"/>
      <c r="C676" s="139">
        <v>6</v>
      </c>
      <c r="D676" s="155">
        <v>0</v>
      </c>
      <c r="E676" s="155">
        <v>0</v>
      </c>
      <c r="F676" s="139">
        <v>701</v>
      </c>
      <c r="G676" s="140" t="s">
        <v>2139</v>
      </c>
      <c r="H676" s="139">
        <v>15</v>
      </c>
      <c r="I676" s="140" t="s">
        <v>667</v>
      </c>
      <c r="J676" s="140" t="s">
        <v>43</v>
      </c>
      <c r="K676" s="139" t="s">
        <v>2658</v>
      </c>
      <c r="L676"/>
    </row>
    <row r="677" spans="1:12" ht="14.25">
      <c r="A677" s="139"/>
      <c r="B677" s="139"/>
      <c r="C677" s="139">
        <v>7</v>
      </c>
      <c r="D677" s="155">
        <v>0</v>
      </c>
      <c r="E677" s="155">
        <v>0</v>
      </c>
      <c r="F677" s="139">
        <v>285</v>
      </c>
      <c r="G677" s="162" t="s">
        <v>2063</v>
      </c>
      <c r="H677" s="139">
        <v>14</v>
      </c>
      <c r="I677" s="162" t="s">
        <v>1233</v>
      </c>
      <c r="J677" s="162" t="s">
        <v>48</v>
      </c>
      <c r="K677" s="139" t="s">
        <v>2658</v>
      </c>
      <c r="L677"/>
    </row>
    <row r="678" spans="1:12" ht="14.25">
      <c r="A678" s="139"/>
      <c r="B678" s="139"/>
      <c r="C678" s="139">
        <v>8</v>
      </c>
      <c r="D678" s="155">
        <v>0</v>
      </c>
      <c r="E678" s="155">
        <v>0</v>
      </c>
      <c r="F678" s="139">
        <v>521</v>
      </c>
      <c r="G678" s="162" t="s">
        <v>2101</v>
      </c>
      <c r="H678" s="139">
        <v>13</v>
      </c>
      <c r="I678" s="162" t="s">
        <v>937</v>
      </c>
      <c r="J678" s="162" t="s">
        <v>48</v>
      </c>
      <c r="K678" s="139" t="s">
        <v>2658</v>
      </c>
      <c r="L678"/>
    </row>
    <row r="679" spans="1:12" ht="14.25">
      <c r="A679" s="139"/>
      <c r="B679" s="139"/>
      <c r="C679" s="139">
        <v>9</v>
      </c>
      <c r="D679" s="155">
        <v>0</v>
      </c>
      <c r="E679" s="155">
        <v>0</v>
      </c>
      <c r="F679" s="139">
        <v>376</v>
      </c>
      <c r="G679" s="140" t="s">
        <v>2077</v>
      </c>
      <c r="H679" s="139">
        <v>12</v>
      </c>
      <c r="I679" s="140" t="s">
        <v>1121</v>
      </c>
      <c r="J679" s="140" t="s">
        <v>46</v>
      </c>
      <c r="K679" s="139" t="s">
        <v>2658</v>
      </c>
      <c r="L679"/>
    </row>
    <row r="680" spans="1:12" ht="14.25">
      <c r="A680" s="139"/>
      <c r="B680" s="139"/>
      <c r="C680" s="139">
        <v>10</v>
      </c>
      <c r="D680" s="155">
        <v>0</v>
      </c>
      <c r="E680" s="155">
        <v>0</v>
      </c>
      <c r="F680" s="139">
        <v>612</v>
      </c>
      <c r="G680" s="140" t="s">
        <v>2121</v>
      </c>
      <c r="H680" s="139">
        <v>11</v>
      </c>
      <c r="I680" s="140" t="s">
        <v>820</v>
      </c>
      <c r="J680" s="140" t="s">
        <v>43</v>
      </c>
      <c r="K680" s="139" t="s">
        <v>2658</v>
      </c>
      <c r="L680"/>
    </row>
    <row r="681" spans="1:12" ht="14.25">
      <c r="A681" s="139"/>
      <c r="B681" s="139"/>
      <c r="C681" s="139">
        <v>11</v>
      </c>
      <c r="D681" s="155">
        <v>0</v>
      </c>
      <c r="E681" s="155">
        <v>0</v>
      </c>
      <c r="F681" s="139">
        <v>329</v>
      </c>
      <c r="G681" s="162" t="s">
        <v>2071</v>
      </c>
      <c r="H681" s="139">
        <v>10</v>
      </c>
      <c r="I681" s="162" t="s">
        <v>1204</v>
      </c>
      <c r="J681" s="162" t="s">
        <v>48</v>
      </c>
      <c r="K681" s="139" t="s">
        <v>2658</v>
      </c>
      <c r="L681"/>
    </row>
    <row r="682" spans="1:12" ht="14.25">
      <c r="A682" s="139"/>
      <c r="B682" s="139"/>
      <c r="C682" s="139">
        <v>12</v>
      </c>
      <c r="D682" s="155">
        <v>0</v>
      </c>
      <c r="E682" s="155">
        <v>0</v>
      </c>
      <c r="F682" s="139">
        <v>801</v>
      </c>
      <c r="G682" s="140" t="s">
        <v>2157</v>
      </c>
      <c r="H682" s="139">
        <v>9</v>
      </c>
      <c r="I682" s="140" t="s">
        <v>507</v>
      </c>
      <c r="J682" s="140" t="s">
        <v>43</v>
      </c>
      <c r="K682" s="139" t="s">
        <v>2658</v>
      </c>
      <c r="L682"/>
    </row>
    <row r="683" spans="1:12" ht="14.25">
      <c r="A683" s="139"/>
      <c r="B683" s="139"/>
      <c r="C683" s="139">
        <v>13</v>
      </c>
      <c r="D683" s="155">
        <v>0</v>
      </c>
      <c r="E683" s="155">
        <v>0</v>
      </c>
      <c r="F683" s="139">
        <v>583</v>
      </c>
      <c r="G683" s="140" t="s">
        <v>2110</v>
      </c>
      <c r="H683" s="139">
        <v>8</v>
      </c>
      <c r="I683" s="140" t="s">
        <v>857</v>
      </c>
      <c r="J683" s="140" t="s">
        <v>43</v>
      </c>
      <c r="K683" s="139" t="s">
        <v>2658</v>
      </c>
      <c r="L683"/>
    </row>
    <row r="684" spans="1:12" ht="14.25">
      <c r="A684" s="139"/>
      <c r="B684" s="139"/>
      <c r="C684" s="139">
        <v>14</v>
      </c>
      <c r="D684" s="155">
        <v>0</v>
      </c>
      <c r="E684" s="155">
        <v>0</v>
      </c>
      <c r="F684" s="139">
        <v>207</v>
      </c>
      <c r="G684" s="162" t="s">
        <v>2048</v>
      </c>
      <c r="H684" s="139">
        <v>7</v>
      </c>
      <c r="I684" s="162" t="s">
        <v>1355</v>
      </c>
      <c r="J684" s="162" t="s">
        <v>48</v>
      </c>
      <c r="K684" s="139" t="s">
        <v>2658</v>
      </c>
      <c r="L684"/>
    </row>
    <row r="685" spans="1:12" ht="14.25">
      <c r="A685" s="139"/>
      <c r="B685" s="139"/>
      <c r="C685" s="139">
        <v>15</v>
      </c>
      <c r="D685" s="155">
        <v>0</v>
      </c>
      <c r="E685" s="155">
        <v>0</v>
      </c>
      <c r="F685" s="139">
        <v>86</v>
      </c>
      <c r="G685" s="140" t="s">
        <v>2026</v>
      </c>
      <c r="H685" s="139">
        <v>6</v>
      </c>
      <c r="I685" s="140" t="s">
        <v>1476</v>
      </c>
      <c r="J685" s="140" t="s">
        <v>52</v>
      </c>
      <c r="K685" s="139" t="s">
        <v>2658</v>
      </c>
      <c r="L685"/>
    </row>
    <row r="686" spans="1:12" ht="14.25">
      <c r="A686" s="139"/>
      <c r="B686" s="139"/>
      <c r="C686" s="139">
        <v>16</v>
      </c>
      <c r="D686" s="155">
        <v>0</v>
      </c>
      <c r="E686" s="155">
        <v>0</v>
      </c>
      <c r="F686" s="139">
        <v>746</v>
      </c>
      <c r="G686" s="140" t="s">
        <v>2150</v>
      </c>
      <c r="H686" s="139">
        <v>5</v>
      </c>
      <c r="I686" s="140" t="s">
        <v>609</v>
      </c>
      <c r="J686" s="140" t="s">
        <v>43</v>
      </c>
      <c r="K686" s="139" t="s">
        <v>2658</v>
      </c>
      <c r="L686"/>
    </row>
    <row r="687" spans="1:12" ht="14.25">
      <c r="A687" s="139"/>
      <c r="B687" s="139"/>
      <c r="C687" s="139">
        <v>17</v>
      </c>
      <c r="D687" s="155">
        <v>0</v>
      </c>
      <c r="E687" s="155">
        <v>0</v>
      </c>
      <c r="F687" s="139">
        <v>289</v>
      </c>
      <c r="G687" s="162" t="s">
        <v>2066</v>
      </c>
      <c r="H687" s="139">
        <v>4</v>
      </c>
      <c r="I687" s="162" t="s">
        <v>1233</v>
      </c>
      <c r="J687" s="162" t="s">
        <v>48</v>
      </c>
      <c r="K687" s="139" t="s">
        <v>2658</v>
      </c>
      <c r="L687"/>
    </row>
    <row r="688" spans="1:12" ht="14.25">
      <c r="A688" s="139"/>
      <c r="B688" s="139"/>
      <c r="C688" s="139">
        <v>18</v>
      </c>
      <c r="D688" s="155">
        <v>0</v>
      </c>
      <c r="E688" s="155">
        <v>0</v>
      </c>
      <c r="F688" s="139">
        <v>963</v>
      </c>
      <c r="G688" s="140" t="s">
        <v>2169</v>
      </c>
      <c r="H688" s="139">
        <v>3</v>
      </c>
      <c r="I688" s="140" t="s">
        <v>213</v>
      </c>
      <c r="J688" s="140" t="s">
        <v>43</v>
      </c>
      <c r="K688" s="139" t="s">
        <v>2658</v>
      </c>
      <c r="L688"/>
    </row>
    <row r="689" spans="1:12" ht="14.25">
      <c r="A689" s="139"/>
      <c r="B689" s="139"/>
      <c r="C689" s="139">
        <v>19</v>
      </c>
      <c r="D689" s="155">
        <v>0</v>
      </c>
      <c r="E689" s="155">
        <v>0</v>
      </c>
      <c r="F689" s="139">
        <v>152</v>
      </c>
      <c r="G689" s="162" t="s">
        <v>2035</v>
      </c>
      <c r="H689" s="139">
        <v>2</v>
      </c>
      <c r="I689" s="162" t="s">
        <v>1398</v>
      </c>
      <c r="J689" s="162" t="s">
        <v>48</v>
      </c>
      <c r="K689" s="139" t="s">
        <v>2658</v>
      </c>
      <c r="L689"/>
    </row>
    <row r="690" spans="1:12" ht="14.25">
      <c r="A690" s="139"/>
      <c r="B690" s="139"/>
      <c r="C690" s="139">
        <v>20</v>
      </c>
      <c r="D690" s="155">
        <v>0</v>
      </c>
      <c r="E690" s="155">
        <v>0</v>
      </c>
      <c r="F690" s="139">
        <v>146</v>
      </c>
      <c r="G690" s="162" t="s">
        <v>2033</v>
      </c>
      <c r="H690" s="139">
        <v>1</v>
      </c>
      <c r="I690" s="162" t="s">
        <v>1398</v>
      </c>
      <c r="J690" s="162" t="s">
        <v>48</v>
      </c>
      <c r="K690" s="139" t="s">
        <v>2658</v>
      </c>
      <c r="L690"/>
    </row>
    <row r="691" spans="1:12" ht="14.25">
      <c r="A691" s="139"/>
      <c r="B691" s="139"/>
      <c r="C691" s="139">
        <v>21</v>
      </c>
      <c r="D691" s="155">
        <v>0</v>
      </c>
      <c r="E691" s="155">
        <v>0</v>
      </c>
      <c r="F691" s="139">
        <v>613</v>
      </c>
      <c r="G691" s="140" t="s">
        <v>2122</v>
      </c>
      <c r="H691" s="139">
        <v>1</v>
      </c>
      <c r="I691" s="140" t="s">
        <v>820</v>
      </c>
      <c r="J691" s="140" t="s">
        <v>43</v>
      </c>
      <c r="K691" s="139" t="s">
        <v>2658</v>
      </c>
      <c r="L691"/>
    </row>
    <row r="692" spans="1:12" ht="14.25">
      <c r="A692" s="139"/>
      <c r="B692" s="139"/>
      <c r="C692" s="139">
        <v>22</v>
      </c>
      <c r="D692" s="155">
        <v>0</v>
      </c>
      <c r="E692" s="155">
        <v>0</v>
      </c>
      <c r="F692" s="139">
        <v>931</v>
      </c>
      <c r="G692" s="140" t="s">
        <v>2165</v>
      </c>
      <c r="H692" s="139">
        <v>1</v>
      </c>
      <c r="I692" s="140" t="s">
        <v>289</v>
      </c>
      <c r="J692" s="140" t="s">
        <v>52</v>
      </c>
      <c r="K692" s="139" t="s">
        <v>2658</v>
      </c>
      <c r="L692"/>
    </row>
    <row r="693" spans="1:12" ht="14.25">
      <c r="A693" s="139"/>
      <c r="B693" s="139"/>
      <c r="C693" s="139">
        <v>23</v>
      </c>
      <c r="D693" s="155">
        <v>0</v>
      </c>
      <c r="E693" s="155">
        <v>0</v>
      </c>
      <c r="F693" s="139">
        <v>95</v>
      </c>
      <c r="G693" s="140" t="s">
        <v>2027</v>
      </c>
      <c r="H693" s="139">
        <v>1</v>
      </c>
      <c r="I693" s="140" t="s">
        <v>1476</v>
      </c>
      <c r="J693" s="140" t="s">
        <v>52</v>
      </c>
      <c r="K693" s="139" t="s">
        <v>2658</v>
      </c>
      <c r="L693"/>
    </row>
    <row r="694" spans="1:12" ht="14.25">
      <c r="A694" s="139"/>
      <c r="B694" s="139"/>
      <c r="C694" s="139">
        <v>24</v>
      </c>
      <c r="D694" s="155">
        <v>0</v>
      </c>
      <c r="E694" s="155">
        <v>0</v>
      </c>
      <c r="F694" s="139">
        <v>39</v>
      </c>
      <c r="G694" s="140" t="s">
        <v>2022</v>
      </c>
      <c r="H694" s="139">
        <v>1</v>
      </c>
      <c r="I694" s="140" t="s">
        <v>1476</v>
      </c>
      <c r="J694" s="140" t="s">
        <v>52</v>
      </c>
      <c r="K694" s="139" t="s">
        <v>2658</v>
      </c>
      <c r="L694"/>
    </row>
    <row r="695" spans="1:12" ht="14.25">
      <c r="A695" s="139"/>
      <c r="B695" s="139"/>
      <c r="C695" s="139">
        <v>25</v>
      </c>
      <c r="D695" s="155">
        <v>0</v>
      </c>
      <c r="E695" s="155">
        <v>0</v>
      </c>
      <c r="F695" s="139">
        <v>312</v>
      </c>
      <c r="G695" s="162" t="s">
        <v>2069</v>
      </c>
      <c r="H695" s="139">
        <v>1</v>
      </c>
      <c r="I695" s="162" t="s">
        <v>1233</v>
      </c>
      <c r="J695" s="162" t="s">
        <v>48</v>
      </c>
      <c r="K695" s="139" t="s">
        <v>2658</v>
      </c>
      <c r="L695"/>
    </row>
    <row r="696" spans="1:12" ht="14.25">
      <c r="A696" s="139"/>
      <c r="B696" s="139"/>
      <c r="C696" s="139">
        <v>26</v>
      </c>
      <c r="D696" s="155">
        <v>0</v>
      </c>
      <c r="E696" s="155">
        <v>0</v>
      </c>
      <c r="F696" s="139">
        <v>636</v>
      </c>
      <c r="G696" s="140" t="s">
        <v>2133</v>
      </c>
      <c r="H696" s="139">
        <v>1</v>
      </c>
      <c r="I696" s="140" t="s">
        <v>791</v>
      </c>
      <c r="J696" s="140" t="s">
        <v>52</v>
      </c>
      <c r="K696" s="139" t="s">
        <v>2658</v>
      </c>
      <c r="L696"/>
    </row>
    <row r="697" spans="1:12" ht="14.25">
      <c r="A697" s="139"/>
      <c r="B697" s="145" t="s">
        <v>2673</v>
      </c>
      <c r="C697" s="145"/>
      <c r="D697" s="145"/>
      <c r="E697" s="145"/>
      <c r="F697" s="145"/>
      <c r="G697" s="145"/>
      <c r="H697" s="145"/>
      <c r="I697" s="145"/>
      <c r="J697" s="145"/>
      <c r="K697" s="145"/>
      <c r="L697"/>
    </row>
    <row r="698" spans="1:12" ht="14.25">
      <c r="A698" s="139">
        <v>32</v>
      </c>
      <c r="B698" s="139" t="s">
        <v>113</v>
      </c>
      <c r="C698" s="139">
        <v>1</v>
      </c>
      <c r="D698" s="155">
        <v>0</v>
      </c>
      <c r="E698" s="155">
        <v>0</v>
      </c>
      <c r="F698" s="139">
        <v>424</v>
      </c>
      <c r="G698" s="140" t="s">
        <v>2257</v>
      </c>
      <c r="H698" s="139">
        <v>20</v>
      </c>
      <c r="I698" s="140" t="s">
        <v>1085</v>
      </c>
      <c r="J698" s="140" t="s">
        <v>43</v>
      </c>
      <c r="K698" s="139" t="s">
        <v>2621</v>
      </c>
      <c r="L698"/>
    </row>
    <row r="699" spans="1:12" ht="14.25">
      <c r="A699" s="139"/>
      <c r="B699" s="139"/>
      <c r="C699" s="139">
        <v>2</v>
      </c>
      <c r="D699" s="155">
        <v>0</v>
      </c>
      <c r="E699" s="155">
        <v>0</v>
      </c>
      <c r="F699" s="139">
        <v>297</v>
      </c>
      <c r="G699" s="162" t="s">
        <v>2226</v>
      </c>
      <c r="H699" s="139">
        <v>19</v>
      </c>
      <c r="I699" s="162" t="s">
        <v>1233</v>
      </c>
      <c r="J699" s="162" t="s">
        <v>48</v>
      </c>
      <c r="K699" s="139" t="s">
        <v>2621</v>
      </c>
      <c r="L699"/>
    </row>
    <row r="700" spans="1:12" ht="14.25">
      <c r="A700" s="139"/>
      <c r="B700" s="139"/>
      <c r="C700" s="139">
        <v>3</v>
      </c>
      <c r="D700" s="155">
        <v>0</v>
      </c>
      <c r="E700" s="155">
        <v>0</v>
      </c>
      <c r="F700" s="139">
        <v>392</v>
      </c>
      <c r="G700" s="140" t="s">
        <v>2254</v>
      </c>
      <c r="H700" s="139">
        <v>18</v>
      </c>
      <c r="I700" s="140" t="s">
        <v>1121</v>
      </c>
      <c r="J700" s="140" t="s">
        <v>46</v>
      </c>
      <c r="K700" s="139" t="s">
        <v>2621</v>
      </c>
      <c r="L700"/>
    </row>
    <row r="701" spans="1:12" ht="14.25">
      <c r="A701" s="139"/>
      <c r="B701" s="139"/>
      <c r="C701" s="139">
        <v>4</v>
      </c>
      <c r="D701" s="155">
        <v>0</v>
      </c>
      <c r="E701" s="155">
        <v>0</v>
      </c>
      <c r="F701" s="139">
        <v>375</v>
      </c>
      <c r="G701" s="162" t="s">
        <v>2249</v>
      </c>
      <c r="H701" s="139">
        <v>17</v>
      </c>
      <c r="I701" s="162" t="s">
        <v>1147</v>
      </c>
      <c r="J701" s="162" t="s">
        <v>48</v>
      </c>
      <c r="K701" s="139" t="s">
        <v>2621</v>
      </c>
      <c r="L701"/>
    </row>
    <row r="702" spans="1:12" ht="14.25">
      <c r="A702" s="139"/>
      <c r="B702" s="139"/>
      <c r="C702" s="139">
        <v>5</v>
      </c>
      <c r="D702" s="155">
        <v>0</v>
      </c>
      <c r="E702" s="155">
        <v>0</v>
      </c>
      <c r="F702" s="139">
        <v>471</v>
      </c>
      <c r="G702" s="140" t="s">
        <v>2262</v>
      </c>
      <c r="H702" s="139">
        <v>16</v>
      </c>
      <c r="I702" s="140" t="s">
        <v>1023</v>
      </c>
      <c r="J702" s="140" t="s">
        <v>43</v>
      </c>
      <c r="K702" s="139" t="s">
        <v>2621</v>
      </c>
      <c r="L702"/>
    </row>
    <row r="703" spans="1:12" ht="14.25">
      <c r="A703" s="139"/>
      <c r="B703" s="139"/>
      <c r="C703" s="139">
        <v>6</v>
      </c>
      <c r="D703" s="155">
        <v>0</v>
      </c>
      <c r="E703" s="155">
        <v>0</v>
      </c>
      <c r="F703" s="139">
        <v>389</v>
      </c>
      <c r="G703" s="140" t="s">
        <v>2253</v>
      </c>
      <c r="H703" s="139">
        <v>15</v>
      </c>
      <c r="I703" s="140" t="s">
        <v>1121</v>
      </c>
      <c r="J703" s="140" t="s">
        <v>46</v>
      </c>
      <c r="K703" s="139" t="s">
        <v>2621</v>
      </c>
      <c r="L703"/>
    </row>
    <row r="704" spans="1:12" ht="14.25">
      <c r="A704" s="139"/>
      <c r="B704" s="139"/>
      <c r="C704" s="139">
        <v>7</v>
      </c>
      <c r="D704" s="155">
        <v>0</v>
      </c>
      <c r="E704" s="155">
        <v>0</v>
      </c>
      <c r="F704" s="139">
        <v>433</v>
      </c>
      <c r="G704" s="140" t="s">
        <v>2261</v>
      </c>
      <c r="H704" s="139">
        <v>14</v>
      </c>
      <c r="I704" s="140" t="s">
        <v>1075</v>
      </c>
      <c r="J704" s="140" t="s">
        <v>58</v>
      </c>
      <c r="K704" s="139" t="s">
        <v>2621</v>
      </c>
      <c r="L704"/>
    </row>
    <row r="705" spans="1:12" ht="14.25">
      <c r="A705" s="139"/>
      <c r="B705" s="139"/>
      <c r="C705" s="139">
        <v>8</v>
      </c>
      <c r="D705" s="155">
        <v>0</v>
      </c>
      <c r="E705" s="155">
        <v>0</v>
      </c>
      <c r="F705" s="139">
        <v>526</v>
      </c>
      <c r="G705" s="162" t="s">
        <v>2273</v>
      </c>
      <c r="H705" s="139">
        <v>13</v>
      </c>
      <c r="I705" s="162" t="s">
        <v>937</v>
      </c>
      <c r="J705" s="162" t="s">
        <v>48</v>
      </c>
      <c r="K705" s="139" t="s">
        <v>2621</v>
      </c>
      <c r="L705"/>
    </row>
    <row r="706" spans="1:12" ht="14.25">
      <c r="A706" s="139"/>
      <c r="B706" s="139"/>
      <c r="C706" s="139">
        <v>9</v>
      </c>
      <c r="D706" s="155">
        <v>0</v>
      </c>
      <c r="E706" s="155">
        <v>0</v>
      </c>
      <c r="F706" s="139">
        <v>121</v>
      </c>
      <c r="G706" s="140" t="s">
        <v>2178</v>
      </c>
      <c r="H706" s="139">
        <v>12</v>
      </c>
      <c r="I706" s="140" t="s">
        <v>1453</v>
      </c>
      <c r="J706" s="140" t="s">
        <v>52</v>
      </c>
      <c r="K706" s="139" t="s">
        <v>2621</v>
      </c>
      <c r="L706"/>
    </row>
    <row r="707" spans="1:12" ht="14.25">
      <c r="A707" s="139"/>
      <c r="B707" s="139"/>
      <c r="C707" s="139">
        <v>10</v>
      </c>
      <c r="D707" s="155">
        <v>0</v>
      </c>
      <c r="E707" s="155">
        <v>0</v>
      </c>
      <c r="F707" s="139">
        <v>688</v>
      </c>
      <c r="G707" s="140" t="s">
        <v>2308</v>
      </c>
      <c r="H707" s="139">
        <v>11</v>
      </c>
      <c r="I707" s="140" t="s">
        <v>667</v>
      </c>
      <c r="J707" s="140" t="s">
        <v>43</v>
      </c>
      <c r="K707" s="139" t="s">
        <v>2621</v>
      </c>
      <c r="L707"/>
    </row>
    <row r="708" spans="1:12" ht="14.25">
      <c r="A708" s="139"/>
      <c r="B708" s="139"/>
      <c r="C708" s="139">
        <v>11</v>
      </c>
      <c r="D708" s="155">
        <v>0</v>
      </c>
      <c r="E708" s="155">
        <v>0</v>
      </c>
      <c r="F708" s="139">
        <v>837</v>
      </c>
      <c r="G708" s="140" t="s">
        <v>2347</v>
      </c>
      <c r="H708" s="139">
        <v>10</v>
      </c>
      <c r="I708" s="140" t="s">
        <v>438</v>
      </c>
      <c r="J708" s="140" t="s">
        <v>43</v>
      </c>
      <c r="K708" s="139" t="s">
        <v>2621</v>
      </c>
      <c r="L708"/>
    </row>
    <row r="709" spans="1:12" ht="14.25">
      <c r="A709" s="139"/>
      <c r="B709" s="139"/>
      <c r="C709" s="139">
        <v>12</v>
      </c>
      <c r="D709" s="155">
        <v>0</v>
      </c>
      <c r="E709" s="155">
        <v>0</v>
      </c>
      <c r="F709" s="139">
        <v>556</v>
      </c>
      <c r="G709" s="162" t="s">
        <v>2277</v>
      </c>
      <c r="H709" s="139">
        <v>9</v>
      </c>
      <c r="I709" s="162" t="s">
        <v>908</v>
      </c>
      <c r="J709" s="162" t="s">
        <v>48</v>
      </c>
      <c r="K709" s="139" t="s">
        <v>2621</v>
      </c>
      <c r="L709"/>
    </row>
    <row r="710" spans="1:12" ht="14.25">
      <c r="A710" s="139"/>
      <c r="B710" s="139"/>
      <c r="C710" s="139">
        <v>13</v>
      </c>
      <c r="D710" s="155">
        <v>0</v>
      </c>
      <c r="E710" s="155">
        <v>0</v>
      </c>
      <c r="F710" s="139">
        <v>357</v>
      </c>
      <c r="G710" s="140" t="s">
        <v>2245</v>
      </c>
      <c r="H710" s="139">
        <v>8</v>
      </c>
      <c r="I710" s="140" t="s">
        <v>1159</v>
      </c>
      <c r="J710" s="140" t="s">
        <v>43</v>
      </c>
      <c r="K710" s="139" t="s">
        <v>2621</v>
      </c>
      <c r="L710"/>
    </row>
    <row r="711" spans="1:12" ht="14.25">
      <c r="A711" s="139"/>
      <c r="B711" s="139"/>
      <c r="C711" s="139">
        <v>14</v>
      </c>
      <c r="D711" s="155">
        <v>0</v>
      </c>
      <c r="E711" s="155">
        <v>0</v>
      </c>
      <c r="F711" s="139">
        <v>891</v>
      </c>
      <c r="G711" s="140" t="s">
        <v>2350</v>
      </c>
      <c r="H711" s="139">
        <v>7</v>
      </c>
      <c r="I711" s="140" t="s">
        <v>370</v>
      </c>
      <c r="J711" s="140" t="s">
        <v>43</v>
      </c>
      <c r="K711" s="139" t="s">
        <v>2621</v>
      </c>
      <c r="L711"/>
    </row>
    <row r="712" spans="1:12" ht="14.25">
      <c r="A712" s="139"/>
      <c r="B712" s="139"/>
      <c r="C712" s="139">
        <v>15</v>
      </c>
      <c r="D712" s="155">
        <v>0</v>
      </c>
      <c r="E712" s="155">
        <v>0</v>
      </c>
      <c r="F712" s="139">
        <v>687</v>
      </c>
      <c r="G712" s="140" t="s">
        <v>2307</v>
      </c>
      <c r="H712" s="139">
        <v>6</v>
      </c>
      <c r="I712" s="140" t="s">
        <v>667</v>
      </c>
      <c r="J712" s="140" t="s">
        <v>43</v>
      </c>
      <c r="K712" s="139" t="s">
        <v>2621</v>
      </c>
      <c r="L712"/>
    </row>
    <row r="713" spans="1:12" ht="14.25">
      <c r="A713" s="139"/>
      <c r="B713" s="139"/>
      <c r="C713" s="139">
        <v>16</v>
      </c>
      <c r="D713" s="155">
        <v>0</v>
      </c>
      <c r="E713" s="155">
        <v>0</v>
      </c>
      <c r="F713" s="139">
        <v>739</v>
      </c>
      <c r="G713" s="140" t="s">
        <v>2322</v>
      </c>
      <c r="H713" s="139">
        <v>5</v>
      </c>
      <c r="I713" s="140" t="s">
        <v>630</v>
      </c>
      <c r="J713" s="140" t="s">
        <v>43</v>
      </c>
      <c r="K713" s="139" t="s">
        <v>2621</v>
      </c>
      <c r="L713"/>
    </row>
    <row r="714" spans="1:12" ht="14.25">
      <c r="A714" s="139"/>
      <c r="B714" s="139"/>
      <c r="C714" s="139">
        <v>17</v>
      </c>
      <c r="D714" s="155">
        <v>0</v>
      </c>
      <c r="E714" s="155">
        <v>0</v>
      </c>
      <c r="F714" s="139">
        <v>748</v>
      </c>
      <c r="G714" s="140" t="s">
        <v>2328</v>
      </c>
      <c r="H714" s="139">
        <v>4</v>
      </c>
      <c r="I714" s="140" t="s">
        <v>609</v>
      </c>
      <c r="J714" s="140" t="s">
        <v>43</v>
      </c>
      <c r="K714" s="139" t="s">
        <v>2621</v>
      </c>
      <c r="L714"/>
    </row>
    <row r="715" spans="1:12" ht="14.25">
      <c r="A715" s="139"/>
      <c r="B715" s="139"/>
      <c r="C715" s="139">
        <v>18</v>
      </c>
      <c r="D715" s="155">
        <v>0</v>
      </c>
      <c r="E715" s="155">
        <v>0</v>
      </c>
      <c r="F715" s="139">
        <v>731</v>
      </c>
      <c r="G715" s="140" t="s">
        <v>2316</v>
      </c>
      <c r="H715" s="139">
        <v>3</v>
      </c>
      <c r="I715" s="140" t="s">
        <v>642</v>
      </c>
      <c r="J715" s="140" t="s">
        <v>43</v>
      </c>
      <c r="K715" s="139" t="s">
        <v>2621</v>
      </c>
      <c r="L715"/>
    </row>
    <row r="716" spans="1:12" ht="14.25">
      <c r="A716" s="139"/>
      <c r="B716" s="139"/>
      <c r="C716" s="139">
        <v>19</v>
      </c>
      <c r="D716" s="155">
        <v>0</v>
      </c>
      <c r="E716" s="155">
        <v>0</v>
      </c>
      <c r="F716" s="139">
        <v>499</v>
      </c>
      <c r="G716" s="140" t="s">
        <v>2604</v>
      </c>
      <c r="H716" s="139">
        <v>2</v>
      </c>
      <c r="I716" s="140" t="s">
        <v>985</v>
      </c>
      <c r="J716" s="140" t="s">
        <v>43</v>
      </c>
      <c r="K716" s="139" t="s">
        <v>2621</v>
      </c>
      <c r="L716"/>
    </row>
    <row r="717" spans="1:12" ht="14.25">
      <c r="A717" s="139"/>
      <c r="B717" s="139"/>
      <c r="C717" s="139">
        <v>20</v>
      </c>
      <c r="D717" s="155">
        <v>0</v>
      </c>
      <c r="E717" s="155">
        <v>0</v>
      </c>
      <c r="F717" s="139">
        <v>721</v>
      </c>
      <c r="G717" s="140" t="s">
        <v>2315</v>
      </c>
      <c r="H717" s="139">
        <v>1</v>
      </c>
      <c r="I717" s="140" t="s">
        <v>667</v>
      </c>
      <c r="J717" s="140" t="s">
        <v>43</v>
      </c>
      <c r="K717" s="139" t="s">
        <v>2621</v>
      </c>
      <c r="L717"/>
    </row>
    <row r="718" spans="1:12" ht="14.25">
      <c r="A718" s="139"/>
      <c r="B718" s="139"/>
      <c r="C718" s="139">
        <v>21</v>
      </c>
      <c r="D718" s="155">
        <v>0</v>
      </c>
      <c r="E718" s="155">
        <v>0</v>
      </c>
      <c r="F718" s="139">
        <v>306</v>
      </c>
      <c r="G718" s="162" t="s">
        <v>2229</v>
      </c>
      <c r="H718" s="139">
        <v>1</v>
      </c>
      <c r="I718" s="162" t="s">
        <v>1233</v>
      </c>
      <c r="J718" s="162" t="s">
        <v>48</v>
      </c>
      <c r="K718" s="139" t="s">
        <v>2621</v>
      </c>
      <c r="L718"/>
    </row>
    <row r="719" spans="1:12" ht="14.25">
      <c r="A719" s="139"/>
      <c r="B719" s="139"/>
      <c r="C719" s="139">
        <v>22</v>
      </c>
      <c r="D719" s="155">
        <v>0</v>
      </c>
      <c r="E719" s="155">
        <v>0</v>
      </c>
      <c r="F719" s="139">
        <v>105</v>
      </c>
      <c r="G719" s="140" t="s">
        <v>2175</v>
      </c>
      <c r="H719" s="139">
        <v>1</v>
      </c>
      <c r="I719" s="140" t="s">
        <v>1476</v>
      </c>
      <c r="J719" s="140" t="s">
        <v>52</v>
      </c>
      <c r="K719" s="139" t="s">
        <v>2621</v>
      </c>
      <c r="L719"/>
    </row>
    <row r="720" spans="1:12" ht="14.25">
      <c r="A720" s="139"/>
      <c r="B720" s="139"/>
      <c r="C720" s="139">
        <v>23</v>
      </c>
      <c r="D720" s="155">
        <v>0</v>
      </c>
      <c r="E720" s="155">
        <v>0</v>
      </c>
      <c r="F720" s="139">
        <v>128</v>
      </c>
      <c r="G720" s="140" t="s">
        <v>2183</v>
      </c>
      <c r="H720" s="139">
        <v>1</v>
      </c>
      <c r="I720" s="140" t="s">
        <v>1453</v>
      </c>
      <c r="J720" s="140" t="s">
        <v>52</v>
      </c>
      <c r="K720" s="139" t="s">
        <v>2621</v>
      </c>
      <c r="L720"/>
    </row>
    <row r="721" spans="1:12" ht="14.25">
      <c r="A721" s="139"/>
      <c r="B721" s="139"/>
      <c r="C721" s="139">
        <v>24</v>
      </c>
      <c r="D721" s="155">
        <v>0</v>
      </c>
      <c r="E721" s="155">
        <v>0</v>
      </c>
      <c r="F721" s="139">
        <v>217</v>
      </c>
      <c r="G721" s="162" t="s">
        <v>2209</v>
      </c>
      <c r="H721" s="139">
        <v>1</v>
      </c>
      <c r="I721" s="162" t="s">
        <v>1355</v>
      </c>
      <c r="J721" s="162" t="s">
        <v>48</v>
      </c>
      <c r="K721" s="139" t="s">
        <v>2621</v>
      </c>
      <c r="L721"/>
    </row>
    <row r="722" spans="1:12" ht="14.25">
      <c r="A722" s="139"/>
      <c r="B722" s="139"/>
      <c r="C722" s="139">
        <v>25</v>
      </c>
      <c r="D722" s="155">
        <v>0</v>
      </c>
      <c r="E722" s="155">
        <v>0</v>
      </c>
      <c r="F722" s="139">
        <v>675</v>
      </c>
      <c r="G722" s="140" t="s">
        <v>2303</v>
      </c>
      <c r="H722" s="139">
        <v>1</v>
      </c>
      <c r="I722" s="140" t="s">
        <v>667</v>
      </c>
      <c r="J722" s="140" t="s">
        <v>43</v>
      </c>
      <c r="K722" s="139" t="s">
        <v>2621</v>
      </c>
      <c r="L722"/>
    </row>
    <row r="723" spans="1:12" ht="14.25">
      <c r="A723" s="139"/>
      <c r="B723" s="139"/>
      <c r="C723" s="139">
        <v>26</v>
      </c>
      <c r="D723" s="155">
        <v>0</v>
      </c>
      <c r="E723" s="155">
        <v>0</v>
      </c>
      <c r="F723" s="139">
        <v>857</v>
      </c>
      <c r="G723" s="140" t="s">
        <v>2348</v>
      </c>
      <c r="H723" s="139">
        <v>1</v>
      </c>
      <c r="I723" s="140" t="s">
        <v>34</v>
      </c>
      <c r="J723" s="140" t="s">
        <v>43</v>
      </c>
      <c r="K723" s="139" t="s">
        <v>2621</v>
      </c>
      <c r="L723"/>
    </row>
    <row r="724" spans="1:12" ht="14.25">
      <c r="A724" s="139"/>
      <c r="B724" s="139"/>
      <c r="C724" s="139">
        <v>27</v>
      </c>
      <c r="D724" s="155">
        <v>0</v>
      </c>
      <c r="E724" s="155">
        <v>0</v>
      </c>
      <c r="F724" s="139">
        <v>935</v>
      </c>
      <c r="G724" s="162" t="s">
        <v>2355</v>
      </c>
      <c r="H724" s="139">
        <v>1</v>
      </c>
      <c r="I724" s="162" t="s">
        <v>282</v>
      </c>
      <c r="J724" s="162" t="s">
        <v>48</v>
      </c>
      <c r="K724" s="139" t="s">
        <v>2621</v>
      </c>
      <c r="L724"/>
    </row>
    <row r="725" spans="1:12" ht="14.25">
      <c r="A725" s="139"/>
      <c r="B725" s="139"/>
      <c r="C725" s="139">
        <v>28</v>
      </c>
      <c r="D725" s="155">
        <v>0</v>
      </c>
      <c r="E725" s="155">
        <v>0</v>
      </c>
      <c r="F725" s="139">
        <v>629</v>
      </c>
      <c r="G725" s="140" t="s">
        <v>2293</v>
      </c>
      <c r="H725" s="139">
        <v>1</v>
      </c>
      <c r="I725" s="140" t="s">
        <v>811</v>
      </c>
      <c r="J725" s="140" t="s">
        <v>43</v>
      </c>
      <c r="K725" s="139" t="s">
        <v>2621</v>
      </c>
      <c r="L725"/>
    </row>
    <row r="726" spans="1:12" ht="14.25">
      <c r="A726" s="139"/>
      <c r="B726" s="139"/>
      <c r="C726" s="139">
        <v>29</v>
      </c>
      <c r="D726" s="155">
        <v>0</v>
      </c>
      <c r="E726" s="155">
        <v>0</v>
      </c>
      <c r="F726" s="139">
        <v>215</v>
      </c>
      <c r="G726" s="162" t="s">
        <v>2207</v>
      </c>
      <c r="H726" s="139">
        <v>1</v>
      </c>
      <c r="I726" s="162" t="s">
        <v>1355</v>
      </c>
      <c r="J726" s="162" t="s">
        <v>48</v>
      </c>
      <c r="K726" s="139" t="s">
        <v>2621</v>
      </c>
      <c r="L726"/>
    </row>
    <row r="727" spans="1:12" ht="14.25">
      <c r="A727" s="139"/>
      <c r="B727" s="139"/>
      <c r="C727" s="139">
        <v>30</v>
      </c>
      <c r="D727" s="155">
        <v>0</v>
      </c>
      <c r="E727" s="155">
        <v>0</v>
      </c>
      <c r="F727" s="139">
        <v>582</v>
      </c>
      <c r="G727" s="140" t="s">
        <v>2285</v>
      </c>
      <c r="H727" s="139">
        <v>1</v>
      </c>
      <c r="I727" s="140" t="s">
        <v>857</v>
      </c>
      <c r="J727" s="140" t="s">
        <v>43</v>
      </c>
      <c r="K727" s="139" t="s">
        <v>2621</v>
      </c>
      <c r="L727"/>
    </row>
    <row r="728" spans="1:12" ht="14.25">
      <c r="A728" s="139"/>
      <c r="B728" s="139"/>
      <c r="C728" s="139">
        <v>31</v>
      </c>
      <c r="D728" s="155">
        <v>0</v>
      </c>
      <c r="E728" s="155">
        <v>0</v>
      </c>
      <c r="F728" s="139">
        <v>620</v>
      </c>
      <c r="G728" s="140" t="s">
        <v>2292</v>
      </c>
      <c r="H728" s="139">
        <v>1</v>
      </c>
      <c r="I728" s="140" t="s">
        <v>820</v>
      </c>
      <c r="J728" s="140" t="s">
        <v>43</v>
      </c>
      <c r="K728" s="139" t="s">
        <v>2621</v>
      </c>
      <c r="L728"/>
    </row>
    <row r="729" spans="1:12" ht="14.25">
      <c r="A729" s="139"/>
      <c r="B729" s="139"/>
      <c r="C729" s="139">
        <v>32</v>
      </c>
      <c r="D729" s="155">
        <v>0</v>
      </c>
      <c r="E729" s="155">
        <v>0</v>
      </c>
      <c r="F729" s="139">
        <v>183</v>
      </c>
      <c r="G729" s="162" t="s">
        <v>2196</v>
      </c>
      <c r="H729" s="139">
        <v>1</v>
      </c>
      <c r="I729" s="162" t="s">
        <v>1355</v>
      </c>
      <c r="J729" s="162" t="s">
        <v>48</v>
      </c>
      <c r="K729" s="139" t="s">
        <v>2621</v>
      </c>
      <c r="L729"/>
    </row>
    <row r="730" spans="1:12" ht="14.25">
      <c r="A730" s="139"/>
      <c r="B730" s="139"/>
      <c r="C730" s="139">
        <v>33</v>
      </c>
      <c r="D730" s="155">
        <v>0</v>
      </c>
      <c r="E730" s="155">
        <v>0</v>
      </c>
      <c r="F730" s="139">
        <v>374</v>
      </c>
      <c r="G730" s="162" t="s">
        <v>2248</v>
      </c>
      <c r="H730" s="139">
        <v>1</v>
      </c>
      <c r="I730" s="162" t="s">
        <v>1147</v>
      </c>
      <c r="J730" s="162" t="s">
        <v>48</v>
      </c>
      <c r="K730" s="139" t="s">
        <v>2621</v>
      </c>
      <c r="L730"/>
    </row>
    <row r="731" spans="1:12" ht="14.25">
      <c r="A731" s="139"/>
      <c r="B731" s="139"/>
      <c r="C731" s="139">
        <v>34</v>
      </c>
      <c r="D731" s="155">
        <v>0</v>
      </c>
      <c r="E731" s="155">
        <v>0</v>
      </c>
      <c r="F731" s="139">
        <v>750</v>
      </c>
      <c r="G731" s="140" t="s">
        <v>2329</v>
      </c>
      <c r="H731" s="139">
        <v>1</v>
      </c>
      <c r="I731" s="140" t="s">
        <v>609</v>
      </c>
      <c r="J731" s="140" t="s">
        <v>43</v>
      </c>
      <c r="K731" s="139" t="s">
        <v>2621</v>
      </c>
      <c r="L731"/>
    </row>
    <row r="732" spans="1:12" ht="14.25">
      <c r="A732" s="139"/>
      <c r="B732" s="139"/>
      <c r="C732" s="139">
        <v>35</v>
      </c>
      <c r="D732" s="155">
        <v>0</v>
      </c>
      <c r="E732" s="155">
        <v>0</v>
      </c>
      <c r="F732" s="139">
        <v>668</v>
      </c>
      <c r="G732" s="140" t="s">
        <v>2302</v>
      </c>
      <c r="H732" s="139">
        <v>1</v>
      </c>
      <c r="I732" s="140" t="s">
        <v>667</v>
      </c>
      <c r="J732" s="140" t="s">
        <v>43</v>
      </c>
      <c r="K732" s="139" t="s">
        <v>2621</v>
      </c>
      <c r="L732"/>
    </row>
    <row r="733" spans="1:12" ht="14.25">
      <c r="A733" s="139"/>
      <c r="B733" s="139"/>
      <c r="C733" s="139">
        <v>36</v>
      </c>
      <c r="D733" s="155">
        <v>0</v>
      </c>
      <c r="E733" s="155">
        <v>0</v>
      </c>
      <c r="F733" s="139">
        <v>149</v>
      </c>
      <c r="G733" s="162" t="s">
        <v>2186</v>
      </c>
      <c r="H733" s="139">
        <v>1</v>
      </c>
      <c r="I733" s="162" t="s">
        <v>1398</v>
      </c>
      <c r="J733" s="162" t="s">
        <v>48</v>
      </c>
      <c r="K733" s="139" t="s">
        <v>2621</v>
      </c>
      <c r="L733"/>
    </row>
    <row r="734" spans="1:12" ht="14.25">
      <c r="A734" s="139"/>
      <c r="B734" s="139"/>
      <c r="C734" s="139">
        <v>37</v>
      </c>
      <c r="D734" s="155">
        <v>0</v>
      </c>
      <c r="E734" s="155">
        <v>0</v>
      </c>
      <c r="F734" s="139">
        <v>676</v>
      </c>
      <c r="G734" s="140" t="s">
        <v>2304</v>
      </c>
      <c r="H734" s="139">
        <v>1</v>
      </c>
      <c r="I734" s="140" t="s">
        <v>667</v>
      </c>
      <c r="J734" s="140" t="s">
        <v>43</v>
      </c>
      <c r="K734" s="139" t="s">
        <v>2621</v>
      </c>
      <c r="L734"/>
    </row>
    <row r="735" spans="1:12" ht="14.25">
      <c r="A735" s="139"/>
      <c r="B735" s="139"/>
      <c r="C735" s="139">
        <v>38</v>
      </c>
      <c r="D735" s="155">
        <v>0</v>
      </c>
      <c r="E735" s="155">
        <v>0</v>
      </c>
      <c r="F735" s="139">
        <v>528</v>
      </c>
      <c r="G735" s="162" t="s">
        <v>2274</v>
      </c>
      <c r="H735" s="139">
        <v>1</v>
      </c>
      <c r="I735" s="162" t="s">
        <v>937</v>
      </c>
      <c r="J735" s="162" t="s">
        <v>48</v>
      </c>
      <c r="K735" s="139" t="s">
        <v>2621</v>
      </c>
      <c r="L735"/>
    </row>
    <row r="736" spans="1:12" ht="14.25">
      <c r="A736" s="139"/>
      <c r="B736" s="139"/>
      <c r="C736" s="139">
        <v>39</v>
      </c>
      <c r="D736" s="155">
        <v>0</v>
      </c>
      <c r="E736" s="155">
        <v>0</v>
      </c>
      <c r="F736" s="139">
        <v>608</v>
      </c>
      <c r="G736" s="140" t="s">
        <v>2289</v>
      </c>
      <c r="H736" s="139">
        <v>1</v>
      </c>
      <c r="I736" s="140" t="s">
        <v>820</v>
      </c>
      <c r="J736" s="140" t="s">
        <v>43</v>
      </c>
      <c r="K736" s="139" t="s">
        <v>2621</v>
      </c>
      <c r="L736"/>
    </row>
    <row r="737" spans="1:12" ht="14.25">
      <c r="A737" s="139"/>
      <c r="B737" s="139"/>
      <c r="C737" s="139">
        <v>40</v>
      </c>
      <c r="D737" s="155">
        <v>0</v>
      </c>
      <c r="E737" s="155">
        <v>0</v>
      </c>
      <c r="F737" s="139">
        <v>81</v>
      </c>
      <c r="G737" s="140" t="s">
        <v>2173</v>
      </c>
      <c r="H737" s="139">
        <v>1</v>
      </c>
      <c r="I737" s="140" t="s">
        <v>1476</v>
      </c>
      <c r="J737" s="140" t="s">
        <v>52</v>
      </c>
      <c r="K737" s="139" t="s">
        <v>2621</v>
      </c>
      <c r="L737"/>
    </row>
    <row r="738" spans="1:12" ht="14.25">
      <c r="A738" s="139"/>
      <c r="B738" s="139"/>
      <c r="C738" s="139">
        <v>41</v>
      </c>
      <c r="D738" s="155">
        <v>0</v>
      </c>
      <c r="E738" s="155">
        <v>0</v>
      </c>
      <c r="F738" s="139">
        <v>180</v>
      </c>
      <c r="G738" s="162" t="s">
        <v>2194</v>
      </c>
      <c r="H738" s="139">
        <v>1</v>
      </c>
      <c r="I738" s="162" t="s">
        <v>1355</v>
      </c>
      <c r="J738" s="162" t="s">
        <v>48</v>
      </c>
      <c r="K738" s="139" t="s">
        <v>2621</v>
      </c>
      <c r="L738"/>
    </row>
    <row r="739" spans="1:12" ht="14.25">
      <c r="A739" s="139"/>
      <c r="B739" s="139"/>
      <c r="C739" s="139">
        <v>42</v>
      </c>
      <c r="D739" s="155">
        <v>0</v>
      </c>
      <c r="E739" s="155">
        <v>0</v>
      </c>
      <c r="F739" s="139">
        <v>157</v>
      </c>
      <c r="G739" s="162" t="s">
        <v>2188</v>
      </c>
      <c r="H739" s="139">
        <v>1</v>
      </c>
      <c r="I739" s="162" t="s">
        <v>1398</v>
      </c>
      <c r="J739" s="162" t="s">
        <v>48</v>
      </c>
      <c r="K739" s="139" t="s">
        <v>2621</v>
      </c>
      <c r="L739"/>
    </row>
    <row r="740" spans="1:12" ht="14.25">
      <c r="A740" s="139"/>
      <c r="B740" s="139"/>
      <c r="C740" s="139">
        <v>43</v>
      </c>
      <c r="D740" s="155">
        <v>0</v>
      </c>
      <c r="E740" s="155">
        <v>0</v>
      </c>
      <c r="F740" s="139">
        <v>978</v>
      </c>
      <c r="G740" s="140" t="s">
        <v>2557</v>
      </c>
      <c r="H740" s="139">
        <v>1</v>
      </c>
      <c r="I740" s="140" t="s">
        <v>1030</v>
      </c>
      <c r="J740" s="140" t="s">
        <v>43</v>
      </c>
      <c r="K740" s="139" t="s">
        <v>2621</v>
      </c>
      <c r="L740"/>
    </row>
    <row r="741" spans="1:12" ht="14.25">
      <c r="A741" s="139"/>
      <c r="B741" s="139"/>
      <c r="C741" s="139">
        <v>44</v>
      </c>
      <c r="D741" s="155">
        <v>0</v>
      </c>
      <c r="E741" s="155">
        <v>0</v>
      </c>
      <c r="F741" s="139">
        <v>807</v>
      </c>
      <c r="G741" s="140" t="s">
        <v>2343</v>
      </c>
      <c r="H741" s="139">
        <v>1</v>
      </c>
      <c r="I741" s="140" t="s">
        <v>507</v>
      </c>
      <c r="J741" s="140" t="s">
        <v>43</v>
      </c>
      <c r="K741" s="139" t="s">
        <v>2621</v>
      </c>
      <c r="L741"/>
    </row>
    <row r="742" spans="1:12" ht="14.25">
      <c r="A742" s="139"/>
      <c r="B742" s="139"/>
      <c r="C742" s="139">
        <v>45</v>
      </c>
      <c r="D742" s="155">
        <v>0</v>
      </c>
      <c r="E742" s="155">
        <v>0</v>
      </c>
      <c r="F742" s="139">
        <v>166</v>
      </c>
      <c r="G742" s="162" t="s">
        <v>2191</v>
      </c>
      <c r="H742" s="139">
        <v>1</v>
      </c>
      <c r="I742" s="162" t="s">
        <v>1398</v>
      </c>
      <c r="J742" s="162" t="s">
        <v>48</v>
      </c>
      <c r="K742" s="139" t="s">
        <v>2621</v>
      </c>
      <c r="L742"/>
    </row>
    <row r="743" spans="1:12" ht="14.25">
      <c r="A743" s="139"/>
      <c r="B743" s="139"/>
      <c r="C743" s="139">
        <v>46</v>
      </c>
      <c r="D743" s="155">
        <v>0</v>
      </c>
      <c r="E743" s="155">
        <v>0</v>
      </c>
      <c r="F743" s="139">
        <v>153</v>
      </c>
      <c r="G743" s="162" t="s">
        <v>2187</v>
      </c>
      <c r="H743" s="139">
        <v>1</v>
      </c>
      <c r="I743" s="162" t="s">
        <v>1398</v>
      </c>
      <c r="J743" s="162" t="s">
        <v>48</v>
      </c>
      <c r="K743" s="139" t="s">
        <v>2621</v>
      </c>
      <c r="L743"/>
    </row>
    <row r="744" spans="1:12" ht="14.25">
      <c r="A744" s="139"/>
      <c r="B744" s="139"/>
      <c r="C744" s="139">
        <v>47</v>
      </c>
      <c r="D744" s="155">
        <v>0</v>
      </c>
      <c r="E744" s="155">
        <v>0</v>
      </c>
      <c r="F744" s="139">
        <v>209</v>
      </c>
      <c r="G744" s="162" t="s">
        <v>2204</v>
      </c>
      <c r="H744" s="139">
        <v>1</v>
      </c>
      <c r="I744" s="162" t="s">
        <v>1355</v>
      </c>
      <c r="J744" s="162" t="s">
        <v>48</v>
      </c>
      <c r="K744" s="139" t="s">
        <v>2621</v>
      </c>
      <c r="L744"/>
    </row>
    <row r="745" spans="1:12" ht="14.25">
      <c r="A745" s="139"/>
      <c r="B745" s="145" t="s">
        <v>2623</v>
      </c>
      <c r="C745" s="145"/>
      <c r="D745" s="145"/>
      <c r="E745" s="145"/>
      <c r="F745" s="145"/>
      <c r="G745" s="145"/>
      <c r="H745" s="145"/>
      <c r="I745" s="145"/>
      <c r="J745" s="145"/>
      <c r="K745" s="145"/>
      <c r="L745"/>
    </row>
    <row r="746" spans="1:12" ht="14.25">
      <c r="A746" s="139">
        <v>33</v>
      </c>
      <c r="B746" s="139" t="s">
        <v>114</v>
      </c>
      <c r="C746" s="139">
        <v>1</v>
      </c>
      <c r="D746" s="155">
        <v>0</v>
      </c>
      <c r="E746" s="155">
        <v>0</v>
      </c>
      <c r="F746" s="139">
        <v>385</v>
      </c>
      <c r="G746" s="140" t="s">
        <v>2082</v>
      </c>
      <c r="H746" s="139">
        <v>20</v>
      </c>
      <c r="I746" s="140" t="s">
        <v>1121</v>
      </c>
      <c r="J746" s="140" t="s">
        <v>46</v>
      </c>
      <c r="K746" s="139" t="s">
        <v>2658</v>
      </c>
      <c r="L746"/>
    </row>
    <row r="747" spans="1:12" ht="14.25">
      <c r="A747" s="139"/>
      <c r="B747" s="139"/>
      <c r="C747" s="139">
        <v>2</v>
      </c>
      <c r="D747" s="155">
        <v>0</v>
      </c>
      <c r="E747" s="155">
        <v>0</v>
      </c>
      <c r="F747" s="139">
        <v>527</v>
      </c>
      <c r="G747" s="162" t="s">
        <v>2103</v>
      </c>
      <c r="H747" s="139">
        <v>19</v>
      </c>
      <c r="I747" s="162" t="s">
        <v>937</v>
      </c>
      <c r="J747" s="162" t="s">
        <v>48</v>
      </c>
      <c r="K747" s="139" t="s">
        <v>2658</v>
      </c>
      <c r="L747"/>
    </row>
    <row r="748" spans="1:12" ht="14.25">
      <c r="A748" s="139"/>
      <c r="B748" s="139"/>
      <c r="C748" s="139">
        <v>3</v>
      </c>
      <c r="D748" s="155">
        <v>0</v>
      </c>
      <c r="E748" s="155">
        <v>0</v>
      </c>
      <c r="F748" s="139">
        <v>797</v>
      </c>
      <c r="G748" s="140" t="s">
        <v>2156</v>
      </c>
      <c r="H748" s="139">
        <v>18</v>
      </c>
      <c r="I748" s="140" t="s">
        <v>507</v>
      </c>
      <c r="J748" s="140" t="s">
        <v>43</v>
      </c>
      <c r="K748" s="139" t="s">
        <v>2658</v>
      </c>
      <c r="L748"/>
    </row>
    <row r="749" spans="1:12" ht="14.25">
      <c r="A749" s="139"/>
      <c r="B749" s="139"/>
      <c r="C749" s="139">
        <v>4</v>
      </c>
      <c r="D749" s="155">
        <v>0</v>
      </c>
      <c r="E749" s="155">
        <v>0</v>
      </c>
      <c r="F749" s="139">
        <v>567</v>
      </c>
      <c r="G749" s="140" t="s">
        <v>2107</v>
      </c>
      <c r="H749" s="139">
        <v>17</v>
      </c>
      <c r="I749" s="140" t="s">
        <v>857</v>
      </c>
      <c r="J749" s="140" t="s">
        <v>43</v>
      </c>
      <c r="K749" s="139" t="s">
        <v>2658</v>
      </c>
      <c r="L749"/>
    </row>
    <row r="750" spans="1:12" ht="14.25">
      <c r="A750" s="139"/>
      <c r="B750" s="139"/>
      <c r="C750" s="139">
        <v>5</v>
      </c>
      <c r="D750" s="155">
        <v>0</v>
      </c>
      <c r="E750" s="155">
        <v>0</v>
      </c>
      <c r="F750" s="139">
        <v>694</v>
      </c>
      <c r="G750" s="140" t="s">
        <v>2138</v>
      </c>
      <c r="H750" s="139">
        <v>16</v>
      </c>
      <c r="I750" s="140" t="s">
        <v>667</v>
      </c>
      <c r="J750" s="140" t="s">
        <v>43</v>
      </c>
      <c r="K750" s="139" t="s">
        <v>2658</v>
      </c>
      <c r="L750"/>
    </row>
    <row r="751" spans="1:12" ht="14.25">
      <c r="A751" s="139"/>
      <c r="B751" s="139"/>
      <c r="C751" s="139">
        <v>6</v>
      </c>
      <c r="D751" s="155">
        <v>0</v>
      </c>
      <c r="E751" s="155">
        <v>0</v>
      </c>
      <c r="F751" s="139">
        <v>4</v>
      </c>
      <c r="G751" s="140" t="s">
        <v>2020</v>
      </c>
      <c r="H751" s="139">
        <v>15</v>
      </c>
      <c r="I751" s="140" t="s">
        <v>1580</v>
      </c>
      <c r="J751" s="140" t="s">
        <v>43</v>
      </c>
      <c r="K751" s="139" t="s">
        <v>2658</v>
      </c>
      <c r="L751"/>
    </row>
    <row r="752" spans="1:12" ht="14.25">
      <c r="A752" s="139"/>
      <c r="B752" s="139"/>
      <c r="C752" s="139">
        <v>7</v>
      </c>
      <c r="D752" s="155">
        <v>0</v>
      </c>
      <c r="E752" s="155">
        <v>0</v>
      </c>
      <c r="F752" s="139">
        <v>745</v>
      </c>
      <c r="G752" s="140" t="s">
        <v>2149</v>
      </c>
      <c r="H752" s="139">
        <v>14</v>
      </c>
      <c r="I752" s="140" t="s">
        <v>620</v>
      </c>
      <c r="J752" s="140" t="s">
        <v>43</v>
      </c>
      <c r="K752" s="139" t="s">
        <v>2658</v>
      </c>
      <c r="L752"/>
    </row>
    <row r="753" spans="1:12" ht="14.25">
      <c r="A753" s="139"/>
      <c r="B753" s="139"/>
      <c r="C753" s="139">
        <v>8</v>
      </c>
      <c r="D753" s="155">
        <v>0</v>
      </c>
      <c r="E753" s="155">
        <v>0</v>
      </c>
      <c r="F753" s="139">
        <v>964</v>
      </c>
      <c r="G753" s="140" t="s">
        <v>2170</v>
      </c>
      <c r="H753" s="139">
        <v>13</v>
      </c>
      <c r="I753" s="140" t="s">
        <v>208</v>
      </c>
      <c r="J753" s="140" t="s">
        <v>46</v>
      </c>
      <c r="K753" s="139" t="s">
        <v>2658</v>
      </c>
      <c r="L753"/>
    </row>
    <row r="754" spans="1:12" ht="14.25">
      <c r="A754" s="139"/>
      <c r="B754" s="139"/>
      <c r="C754" s="139">
        <v>9</v>
      </c>
      <c r="D754" s="155">
        <v>0</v>
      </c>
      <c r="E754" s="155">
        <v>0</v>
      </c>
      <c r="F754" s="139">
        <v>904</v>
      </c>
      <c r="G754" s="140" t="s">
        <v>2162</v>
      </c>
      <c r="H754" s="139">
        <v>12</v>
      </c>
      <c r="I754" s="140" t="s">
        <v>350</v>
      </c>
      <c r="J754" s="140" t="s">
        <v>43</v>
      </c>
      <c r="K754" s="139" t="s">
        <v>2658</v>
      </c>
      <c r="L754"/>
    </row>
    <row r="755" spans="1:12" ht="14.25">
      <c r="A755" s="139"/>
      <c r="B755" s="139"/>
      <c r="C755" s="139">
        <v>10</v>
      </c>
      <c r="D755" s="155">
        <v>0</v>
      </c>
      <c r="E755" s="155">
        <v>0</v>
      </c>
      <c r="F755" s="139">
        <v>742</v>
      </c>
      <c r="G755" s="140" t="s">
        <v>2148</v>
      </c>
      <c r="H755" s="139">
        <v>11</v>
      </c>
      <c r="I755" s="140" t="s">
        <v>620</v>
      </c>
      <c r="J755" s="140" t="s">
        <v>43</v>
      </c>
      <c r="K755" s="139" t="s">
        <v>2658</v>
      </c>
      <c r="L755"/>
    </row>
    <row r="756" spans="1:12" ht="14.25">
      <c r="A756" s="139"/>
      <c r="B756" s="139"/>
      <c r="C756" s="139">
        <v>11</v>
      </c>
      <c r="D756" s="155">
        <v>0</v>
      </c>
      <c r="E756" s="155">
        <v>0</v>
      </c>
      <c r="F756" s="139">
        <v>753</v>
      </c>
      <c r="G756" s="140" t="s">
        <v>2151</v>
      </c>
      <c r="H756" s="139">
        <v>10</v>
      </c>
      <c r="I756" s="140" t="s">
        <v>609</v>
      </c>
      <c r="J756" s="140" t="s">
        <v>43</v>
      </c>
      <c r="K756" s="139" t="s">
        <v>2658</v>
      </c>
      <c r="L756"/>
    </row>
    <row r="757" spans="1:12" ht="14.25">
      <c r="A757" s="139"/>
      <c r="B757" s="139"/>
      <c r="C757" s="139">
        <v>12</v>
      </c>
      <c r="D757" s="155">
        <v>0</v>
      </c>
      <c r="E757" s="155">
        <v>0</v>
      </c>
      <c r="F757" s="139">
        <v>717</v>
      </c>
      <c r="G757" s="140" t="s">
        <v>2144</v>
      </c>
      <c r="H757" s="139">
        <v>9</v>
      </c>
      <c r="I757" s="140" t="s">
        <v>667</v>
      </c>
      <c r="J757" s="140" t="s">
        <v>43</v>
      </c>
      <c r="K757" s="139" t="s">
        <v>2658</v>
      </c>
      <c r="L757"/>
    </row>
    <row r="758" spans="1:12" ht="14.25">
      <c r="A758" s="139"/>
      <c r="B758" s="139"/>
      <c r="C758" s="139">
        <v>13</v>
      </c>
      <c r="D758" s="155">
        <v>0</v>
      </c>
      <c r="E758" s="155">
        <v>0</v>
      </c>
      <c r="F758" s="139">
        <v>372</v>
      </c>
      <c r="G758" s="140" t="s">
        <v>2076</v>
      </c>
      <c r="H758" s="139">
        <v>8</v>
      </c>
      <c r="I758" s="140" t="s">
        <v>1152</v>
      </c>
      <c r="J758" s="140" t="s">
        <v>43</v>
      </c>
      <c r="K758" s="139" t="s">
        <v>2658</v>
      </c>
      <c r="L758"/>
    </row>
    <row r="759" spans="1:12" ht="14.25">
      <c r="A759" s="139"/>
      <c r="B759" s="139"/>
      <c r="C759" s="139">
        <v>14</v>
      </c>
      <c r="D759" s="155">
        <v>0</v>
      </c>
      <c r="E759" s="155">
        <v>0</v>
      </c>
      <c r="F759" s="139">
        <v>775</v>
      </c>
      <c r="G759" s="162" t="s">
        <v>2153</v>
      </c>
      <c r="H759" s="139">
        <v>7</v>
      </c>
      <c r="I759" s="162" t="s">
        <v>563</v>
      </c>
      <c r="J759" s="162" t="s">
        <v>48</v>
      </c>
      <c r="K759" s="139" t="s">
        <v>2658</v>
      </c>
      <c r="L759"/>
    </row>
    <row r="760" spans="1:12" ht="14.25">
      <c r="A760" s="139"/>
      <c r="B760" s="139"/>
      <c r="C760" s="139">
        <v>15</v>
      </c>
      <c r="D760" s="155">
        <v>0</v>
      </c>
      <c r="E760" s="155">
        <v>0</v>
      </c>
      <c r="F760" s="139">
        <v>287</v>
      </c>
      <c r="G760" s="162" t="s">
        <v>2065</v>
      </c>
      <c r="H760" s="139">
        <v>6</v>
      </c>
      <c r="I760" s="162" t="s">
        <v>1233</v>
      </c>
      <c r="J760" s="162" t="s">
        <v>48</v>
      </c>
      <c r="K760" s="139" t="s">
        <v>2658</v>
      </c>
      <c r="L760"/>
    </row>
    <row r="761" spans="1:12" ht="14.25">
      <c r="A761" s="139"/>
      <c r="B761" s="139"/>
      <c r="C761" s="139">
        <v>16</v>
      </c>
      <c r="D761" s="155">
        <v>0</v>
      </c>
      <c r="E761" s="155">
        <v>0</v>
      </c>
      <c r="F761" s="139">
        <v>384</v>
      </c>
      <c r="G761" s="140" t="s">
        <v>2081</v>
      </c>
      <c r="H761" s="139">
        <v>5</v>
      </c>
      <c r="I761" s="140" t="s">
        <v>1121</v>
      </c>
      <c r="J761" s="140" t="s">
        <v>46</v>
      </c>
      <c r="K761" s="139" t="s">
        <v>2658</v>
      </c>
      <c r="L761"/>
    </row>
    <row r="762" spans="1:12" ht="14.25">
      <c r="A762" s="139"/>
      <c r="B762" s="139"/>
      <c r="C762" s="139">
        <v>17</v>
      </c>
      <c r="D762" s="155">
        <v>0</v>
      </c>
      <c r="E762" s="155">
        <v>0</v>
      </c>
      <c r="F762" s="139">
        <v>282</v>
      </c>
      <c r="G762" s="162" t="s">
        <v>2062</v>
      </c>
      <c r="H762" s="139">
        <v>4</v>
      </c>
      <c r="I762" s="162" t="s">
        <v>1233</v>
      </c>
      <c r="J762" s="162" t="s">
        <v>48</v>
      </c>
      <c r="K762" s="139" t="s">
        <v>2658</v>
      </c>
      <c r="L762"/>
    </row>
    <row r="763" spans="1:12" ht="14.25">
      <c r="A763" s="139"/>
      <c r="B763" s="145" t="s">
        <v>2674</v>
      </c>
      <c r="C763" s="145"/>
      <c r="D763" s="145"/>
      <c r="E763" s="145"/>
      <c r="F763" s="145"/>
      <c r="G763" s="145"/>
      <c r="H763" s="145"/>
      <c r="I763" s="145"/>
      <c r="J763" s="145"/>
      <c r="K763" s="145"/>
      <c r="L763"/>
    </row>
    <row r="764" spans="1:12" ht="14.25">
      <c r="A764" s="139">
        <v>34</v>
      </c>
      <c r="B764" s="139" t="s">
        <v>115</v>
      </c>
      <c r="C764" s="139">
        <v>1</v>
      </c>
      <c r="D764" s="155">
        <v>0</v>
      </c>
      <c r="E764" s="155">
        <v>0</v>
      </c>
      <c r="F764" s="139">
        <v>321</v>
      </c>
      <c r="G764" s="162" t="s">
        <v>2234</v>
      </c>
      <c r="H764" s="139">
        <v>20</v>
      </c>
      <c r="I764" s="162" t="s">
        <v>1221</v>
      </c>
      <c r="J764" s="162" t="s">
        <v>48</v>
      </c>
      <c r="K764" s="139" t="s">
        <v>2621</v>
      </c>
      <c r="L764"/>
    </row>
    <row r="765" spans="1:12" ht="14.25">
      <c r="A765" s="139"/>
      <c r="B765" s="139"/>
      <c r="C765" s="139">
        <v>2</v>
      </c>
      <c r="D765" s="155">
        <v>0</v>
      </c>
      <c r="E765" s="155">
        <v>0</v>
      </c>
      <c r="F765" s="139">
        <v>178</v>
      </c>
      <c r="G765" s="162" t="s">
        <v>2193</v>
      </c>
      <c r="H765" s="139">
        <v>19</v>
      </c>
      <c r="I765" s="162" t="s">
        <v>1355</v>
      </c>
      <c r="J765" s="162" t="s">
        <v>48</v>
      </c>
      <c r="K765" s="139" t="s">
        <v>2621</v>
      </c>
      <c r="L765"/>
    </row>
    <row r="766" spans="1:12" ht="14.25">
      <c r="A766" s="139"/>
      <c r="B766" s="139"/>
      <c r="C766" s="139">
        <v>3</v>
      </c>
      <c r="D766" s="155">
        <v>0</v>
      </c>
      <c r="E766" s="155">
        <v>0</v>
      </c>
      <c r="F766" s="139">
        <v>754</v>
      </c>
      <c r="G766" s="140" t="s">
        <v>2331</v>
      </c>
      <c r="H766" s="139">
        <v>18</v>
      </c>
      <c r="I766" s="140" t="s">
        <v>606</v>
      </c>
      <c r="J766" s="140" t="s">
        <v>43</v>
      </c>
      <c r="K766" s="139" t="s">
        <v>2621</v>
      </c>
      <c r="L766"/>
    </row>
    <row r="767" spans="1:12" ht="14.25">
      <c r="A767" s="139"/>
      <c r="B767" s="139"/>
      <c r="C767" s="139">
        <v>4</v>
      </c>
      <c r="D767" s="155">
        <v>0</v>
      </c>
      <c r="E767" s="155">
        <v>0</v>
      </c>
      <c r="F767" s="139">
        <v>276</v>
      </c>
      <c r="G767" s="140" t="s">
        <v>2220</v>
      </c>
      <c r="H767" s="139">
        <v>17</v>
      </c>
      <c r="I767" s="140" t="s">
        <v>1269</v>
      </c>
      <c r="J767" s="140" t="s">
        <v>43</v>
      </c>
      <c r="K767" s="139" t="s">
        <v>2621</v>
      </c>
      <c r="L767"/>
    </row>
    <row r="768" spans="1:12" ht="14.25">
      <c r="A768" s="139"/>
      <c r="B768" s="139"/>
      <c r="C768" s="139">
        <v>5</v>
      </c>
      <c r="D768" s="155">
        <v>0</v>
      </c>
      <c r="E768" s="155">
        <v>0</v>
      </c>
      <c r="F768" s="139">
        <v>641</v>
      </c>
      <c r="G768" s="140" t="s">
        <v>2296</v>
      </c>
      <c r="H768" s="139">
        <v>16</v>
      </c>
      <c r="I768" s="140" t="s">
        <v>778</v>
      </c>
      <c r="J768" s="140" t="s">
        <v>43</v>
      </c>
      <c r="K768" s="139" t="s">
        <v>2621</v>
      </c>
      <c r="L768"/>
    </row>
    <row r="769" spans="1:12" ht="14.25">
      <c r="A769" s="139"/>
      <c r="B769" s="139"/>
      <c r="C769" s="139">
        <v>6</v>
      </c>
      <c r="D769" s="155">
        <v>0</v>
      </c>
      <c r="E769" s="155">
        <v>0</v>
      </c>
      <c r="F769" s="139">
        <v>647</v>
      </c>
      <c r="G769" s="140" t="s">
        <v>2297</v>
      </c>
      <c r="H769" s="139">
        <v>15</v>
      </c>
      <c r="I769" s="140" t="s">
        <v>764</v>
      </c>
      <c r="J769" s="140" t="s">
        <v>43</v>
      </c>
      <c r="K769" s="139" t="s">
        <v>2621</v>
      </c>
      <c r="L769"/>
    </row>
    <row r="770" spans="1:12" ht="14.25">
      <c r="A770" s="139"/>
      <c r="B770" s="139"/>
      <c r="C770" s="139">
        <v>7</v>
      </c>
      <c r="D770" s="155">
        <v>0</v>
      </c>
      <c r="E770" s="155">
        <v>0</v>
      </c>
      <c r="F770" s="139">
        <v>858</v>
      </c>
      <c r="G770" s="140" t="s">
        <v>2349</v>
      </c>
      <c r="H770" s="139">
        <v>14</v>
      </c>
      <c r="I770" s="140" t="s">
        <v>34</v>
      </c>
      <c r="J770" s="140" t="s">
        <v>43</v>
      </c>
      <c r="K770" s="139" t="s">
        <v>2621</v>
      </c>
      <c r="L770"/>
    </row>
    <row r="771" spans="1:12" ht="14.25">
      <c r="A771" s="139"/>
      <c r="B771" s="139"/>
      <c r="C771" s="139">
        <v>8</v>
      </c>
      <c r="D771" s="155">
        <v>0</v>
      </c>
      <c r="E771" s="155">
        <v>0</v>
      </c>
      <c r="F771" s="139">
        <v>898</v>
      </c>
      <c r="G771" s="140" t="s">
        <v>2351</v>
      </c>
      <c r="H771" s="139">
        <v>13</v>
      </c>
      <c r="I771" s="140" t="s">
        <v>359</v>
      </c>
      <c r="J771" s="140" t="s">
        <v>43</v>
      </c>
      <c r="K771" s="139" t="s">
        <v>2621</v>
      </c>
      <c r="L771"/>
    </row>
    <row r="772" spans="1:12" ht="14.25">
      <c r="A772" s="139"/>
      <c r="B772" s="139"/>
      <c r="C772" s="139">
        <v>9</v>
      </c>
      <c r="D772" s="155">
        <v>0</v>
      </c>
      <c r="E772" s="155">
        <v>0</v>
      </c>
      <c r="F772" s="139">
        <v>695</v>
      </c>
      <c r="G772" s="140" t="s">
        <v>2310</v>
      </c>
      <c r="H772" s="139">
        <v>12</v>
      </c>
      <c r="I772" s="140" t="s">
        <v>667</v>
      </c>
      <c r="J772" s="140" t="s">
        <v>43</v>
      </c>
      <c r="K772" s="139" t="s">
        <v>2621</v>
      </c>
      <c r="L772"/>
    </row>
    <row r="773" spans="1:12" ht="14.25">
      <c r="A773" s="139"/>
      <c r="B773" s="139"/>
      <c r="C773" s="139">
        <v>10</v>
      </c>
      <c r="D773" s="155">
        <v>0</v>
      </c>
      <c r="E773" s="155">
        <v>0</v>
      </c>
      <c r="F773" s="139">
        <v>343</v>
      </c>
      <c r="G773" s="140" t="s">
        <v>2241</v>
      </c>
      <c r="H773" s="139">
        <v>11</v>
      </c>
      <c r="I773" s="140" t="s">
        <v>1159</v>
      </c>
      <c r="J773" s="140" t="s">
        <v>43</v>
      </c>
      <c r="K773" s="139" t="s">
        <v>2621</v>
      </c>
      <c r="L773"/>
    </row>
    <row r="774" spans="1:12" ht="14.25">
      <c r="A774" s="139"/>
      <c r="B774" s="139"/>
      <c r="C774" s="139">
        <v>11</v>
      </c>
      <c r="D774" s="155">
        <v>0</v>
      </c>
      <c r="E774" s="155">
        <v>0</v>
      </c>
      <c r="F774" s="139">
        <v>677</v>
      </c>
      <c r="G774" s="140" t="s">
        <v>2305</v>
      </c>
      <c r="H774" s="139">
        <v>10</v>
      </c>
      <c r="I774" s="140" t="s">
        <v>667</v>
      </c>
      <c r="J774" s="140" t="s">
        <v>43</v>
      </c>
      <c r="K774" s="139" t="s">
        <v>2621</v>
      </c>
      <c r="L774"/>
    </row>
    <row r="775" spans="1:12" ht="14.25">
      <c r="A775" s="139"/>
      <c r="B775" s="139"/>
      <c r="C775" s="139">
        <v>12</v>
      </c>
      <c r="D775" s="155">
        <v>0</v>
      </c>
      <c r="E775" s="155">
        <v>0</v>
      </c>
      <c r="F775" s="139">
        <v>265</v>
      </c>
      <c r="G775" s="140" t="s">
        <v>2217</v>
      </c>
      <c r="H775" s="139">
        <v>9</v>
      </c>
      <c r="I775" s="140" t="s">
        <v>1288</v>
      </c>
      <c r="J775" s="140" t="s">
        <v>43</v>
      </c>
      <c r="K775" s="139" t="s">
        <v>2621</v>
      </c>
      <c r="L775"/>
    </row>
    <row r="776" spans="1:12" ht="14.25">
      <c r="A776" s="139"/>
      <c r="B776" s="139"/>
      <c r="C776" s="139">
        <v>13</v>
      </c>
      <c r="D776" s="155">
        <v>0</v>
      </c>
      <c r="E776" s="155">
        <v>0</v>
      </c>
      <c r="F776" s="139">
        <v>943</v>
      </c>
      <c r="G776" s="140" t="s">
        <v>2358</v>
      </c>
      <c r="H776" s="139">
        <v>8</v>
      </c>
      <c r="I776" s="140" t="s">
        <v>261</v>
      </c>
      <c r="J776" s="140" t="s">
        <v>43</v>
      </c>
      <c r="K776" s="139" t="s">
        <v>2621</v>
      </c>
      <c r="L776"/>
    </row>
    <row r="777" spans="1:12" ht="14.25">
      <c r="A777" s="139"/>
      <c r="B777" s="139"/>
      <c r="C777" s="139">
        <v>14</v>
      </c>
      <c r="D777" s="155">
        <v>0</v>
      </c>
      <c r="E777" s="155">
        <v>0</v>
      </c>
      <c r="F777" s="139">
        <v>693</v>
      </c>
      <c r="G777" s="140" t="s">
        <v>2309</v>
      </c>
      <c r="H777" s="139">
        <v>7</v>
      </c>
      <c r="I777" s="140" t="s">
        <v>667</v>
      </c>
      <c r="J777" s="140" t="s">
        <v>43</v>
      </c>
      <c r="K777" s="139" t="s">
        <v>2621</v>
      </c>
      <c r="L777"/>
    </row>
    <row r="778" spans="1:12" ht="14.25">
      <c r="A778" s="139"/>
      <c r="B778" s="139"/>
      <c r="C778" s="139">
        <v>15</v>
      </c>
      <c r="D778" s="155">
        <v>0</v>
      </c>
      <c r="E778" s="155">
        <v>0</v>
      </c>
      <c r="F778" s="139">
        <v>710</v>
      </c>
      <c r="G778" s="140" t="s">
        <v>2312</v>
      </c>
      <c r="H778" s="139">
        <v>6</v>
      </c>
      <c r="I778" s="140" t="s">
        <v>667</v>
      </c>
      <c r="J778" s="140" t="s">
        <v>43</v>
      </c>
      <c r="K778" s="139" t="s">
        <v>2621</v>
      </c>
      <c r="L778"/>
    </row>
    <row r="779" spans="1:12" ht="14.25">
      <c r="A779" s="139"/>
      <c r="B779" s="139"/>
      <c r="C779" s="139">
        <v>16</v>
      </c>
      <c r="D779" s="155">
        <v>0</v>
      </c>
      <c r="E779" s="155">
        <v>0</v>
      </c>
      <c r="F779" s="139">
        <v>525</v>
      </c>
      <c r="G779" s="162" t="s">
        <v>2272</v>
      </c>
      <c r="H779" s="139">
        <v>5</v>
      </c>
      <c r="I779" s="162" t="s">
        <v>937</v>
      </c>
      <c r="J779" s="162" t="s">
        <v>48</v>
      </c>
      <c r="K779" s="139" t="s">
        <v>2621</v>
      </c>
      <c r="L779"/>
    </row>
    <row r="780" spans="1:12" ht="14.25">
      <c r="A780" s="139"/>
      <c r="B780" s="139"/>
      <c r="C780" s="139">
        <v>17</v>
      </c>
      <c r="D780" s="155">
        <v>0</v>
      </c>
      <c r="E780" s="155">
        <v>0</v>
      </c>
      <c r="F780" s="139">
        <v>354</v>
      </c>
      <c r="G780" s="140" t="s">
        <v>2244</v>
      </c>
      <c r="H780" s="139">
        <v>4</v>
      </c>
      <c r="I780" s="140" t="s">
        <v>1159</v>
      </c>
      <c r="J780" s="140" t="s">
        <v>43</v>
      </c>
      <c r="K780" s="139" t="s">
        <v>2621</v>
      </c>
      <c r="L780"/>
    </row>
    <row r="781" spans="1:12" ht="14.25">
      <c r="A781" s="139"/>
      <c r="B781" s="139"/>
      <c r="C781" s="139">
        <v>18</v>
      </c>
      <c r="D781" s="155">
        <v>0</v>
      </c>
      <c r="E781" s="155">
        <v>0</v>
      </c>
      <c r="F781" s="139">
        <v>652</v>
      </c>
      <c r="G781" s="140" t="s">
        <v>2299</v>
      </c>
      <c r="H781" s="139">
        <v>3</v>
      </c>
      <c r="I781" s="140" t="s">
        <v>764</v>
      </c>
      <c r="J781" s="140" t="s">
        <v>43</v>
      </c>
      <c r="K781" s="139" t="s">
        <v>2621</v>
      </c>
      <c r="L781"/>
    </row>
    <row r="782" spans="1:12" ht="14.25">
      <c r="A782" s="139"/>
      <c r="B782" s="139"/>
      <c r="C782" s="139">
        <v>19</v>
      </c>
      <c r="D782" s="155">
        <v>0</v>
      </c>
      <c r="E782" s="155">
        <v>0</v>
      </c>
      <c r="F782" s="139">
        <v>144</v>
      </c>
      <c r="G782" s="162" t="s">
        <v>2185</v>
      </c>
      <c r="H782" s="139">
        <v>2</v>
      </c>
      <c r="I782" s="162" t="s">
        <v>1434</v>
      </c>
      <c r="J782" s="162" t="s">
        <v>48</v>
      </c>
      <c r="K782" s="139" t="s">
        <v>2621</v>
      </c>
      <c r="L782"/>
    </row>
    <row r="783" spans="1:12" ht="14.25">
      <c r="A783" s="139"/>
      <c r="B783" s="139"/>
      <c r="C783" s="139">
        <v>20</v>
      </c>
      <c r="D783" s="155">
        <v>0</v>
      </c>
      <c r="E783" s="155">
        <v>0</v>
      </c>
      <c r="F783" s="139">
        <v>387</v>
      </c>
      <c r="G783" s="140" t="s">
        <v>2252</v>
      </c>
      <c r="H783" s="139">
        <v>1</v>
      </c>
      <c r="I783" s="140" t="s">
        <v>1121</v>
      </c>
      <c r="J783" s="140" t="s">
        <v>46</v>
      </c>
      <c r="K783" s="139" t="s">
        <v>2621</v>
      </c>
      <c r="L783"/>
    </row>
    <row r="784" spans="1:12" ht="14.25">
      <c r="A784" s="139"/>
      <c r="B784" s="139"/>
      <c r="C784" s="139">
        <v>21</v>
      </c>
      <c r="D784" s="155">
        <v>0</v>
      </c>
      <c r="E784" s="155">
        <v>0</v>
      </c>
      <c r="F784" s="139">
        <v>318</v>
      </c>
      <c r="G784" s="140" t="s">
        <v>2233</v>
      </c>
      <c r="H784" s="139">
        <v>1</v>
      </c>
      <c r="I784" s="140" t="s">
        <v>1224</v>
      </c>
      <c r="J784" s="140" t="s">
        <v>43</v>
      </c>
      <c r="K784" s="139" t="s">
        <v>2621</v>
      </c>
      <c r="L784"/>
    </row>
    <row r="785" spans="1:12" ht="14.25">
      <c r="A785" s="139"/>
      <c r="B785" s="139"/>
      <c r="C785" s="139">
        <v>22</v>
      </c>
      <c r="D785" s="155">
        <v>0</v>
      </c>
      <c r="E785" s="155">
        <v>0</v>
      </c>
      <c r="F785" s="139">
        <v>422</v>
      </c>
      <c r="G785" s="140" t="s">
        <v>2256</v>
      </c>
      <c r="H785" s="139">
        <v>1</v>
      </c>
      <c r="I785" s="140" t="s">
        <v>1085</v>
      </c>
      <c r="J785" s="140" t="s">
        <v>43</v>
      </c>
      <c r="K785" s="139" t="s">
        <v>2621</v>
      </c>
      <c r="L785"/>
    </row>
    <row r="786" spans="1:12" ht="14.25">
      <c r="A786" s="139"/>
      <c r="B786" s="139"/>
      <c r="C786" s="139">
        <v>23</v>
      </c>
      <c r="D786" s="155">
        <v>0</v>
      </c>
      <c r="E786" s="155">
        <v>0</v>
      </c>
      <c r="F786" s="139">
        <v>716</v>
      </c>
      <c r="G786" s="140" t="s">
        <v>2313</v>
      </c>
      <c r="H786" s="139">
        <v>1</v>
      </c>
      <c r="I786" s="140" t="s">
        <v>667</v>
      </c>
      <c r="J786" s="140" t="s">
        <v>43</v>
      </c>
      <c r="K786" s="139" t="s">
        <v>2621</v>
      </c>
      <c r="L786"/>
    </row>
    <row r="787" spans="1:12" ht="14.25">
      <c r="A787" s="139"/>
      <c r="B787" s="139"/>
      <c r="C787" s="139">
        <v>24</v>
      </c>
      <c r="D787" s="155">
        <v>0</v>
      </c>
      <c r="E787" s="155">
        <v>0</v>
      </c>
      <c r="F787" s="139">
        <v>305</v>
      </c>
      <c r="G787" s="162" t="s">
        <v>2228</v>
      </c>
      <c r="H787" s="139">
        <v>1</v>
      </c>
      <c r="I787" s="162" t="s">
        <v>1233</v>
      </c>
      <c r="J787" s="162" t="s">
        <v>48</v>
      </c>
      <c r="K787" s="139" t="s">
        <v>2621</v>
      </c>
      <c r="L787"/>
    </row>
    <row r="788" spans="1:12" ht="14.25">
      <c r="A788" s="139"/>
      <c r="B788" s="139"/>
      <c r="C788" s="139">
        <v>25</v>
      </c>
      <c r="D788" s="155">
        <v>0</v>
      </c>
      <c r="E788" s="155">
        <v>0</v>
      </c>
      <c r="F788" s="139">
        <v>309</v>
      </c>
      <c r="G788" s="162" t="s">
        <v>2230</v>
      </c>
      <c r="H788" s="139">
        <v>1</v>
      </c>
      <c r="I788" s="162" t="s">
        <v>1233</v>
      </c>
      <c r="J788" s="162" t="s">
        <v>48</v>
      </c>
      <c r="K788" s="139" t="s">
        <v>2621</v>
      </c>
      <c r="L788"/>
    </row>
    <row r="789" spans="1:12" ht="14.25">
      <c r="A789" s="139"/>
      <c r="B789" s="139"/>
      <c r="C789" s="139">
        <v>26</v>
      </c>
      <c r="D789" s="155">
        <v>0</v>
      </c>
      <c r="E789" s="155">
        <v>0</v>
      </c>
      <c r="F789" s="139">
        <v>818</v>
      </c>
      <c r="G789" s="140" t="s">
        <v>2346</v>
      </c>
      <c r="H789" s="139">
        <v>1</v>
      </c>
      <c r="I789" s="140" t="s">
        <v>438</v>
      </c>
      <c r="J789" s="140" t="s">
        <v>43</v>
      </c>
      <c r="K789" s="139" t="s">
        <v>2621</v>
      </c>
      <c r="L789"/>
    </row>
    <row r="790" spans="1:12" ht="14.25">
      <c r="A790" s="139"/>
      <c r="B790" s="139"/>
      <c r="C790" s="139">
        <v>27</v>
      </c>
      <c r="D790" s="155">
        <v>0</v>
      </c>
      <c r="E790" s="155">
        <v>0</v>
      </c>
      <c r="F790" s="139">
        <v>505</v>
      </c>
      <c r="G790" s="140" t="s">
        <v>2264</v>
      </c>
      <c r="H790" s="139">
        <v>1</v>
      </c>
      <c r="I790" s="140" t="s">
        <v>963</v>
      </c>
      <c r="J790" s="140" t="s">
        <v>46</v>
      </c>
      <c r="K790" s="139" t="s">
        <v>2621</v>
      </c>
      <c r="L790"/>
    </row>
    <row r="791" spans="1:12" ht="14.25">
      <c r="A791" s="139"/>
      <c r="B791" s="139"/>
      <c r="C791" s="139">
        <v>28</v>
      </c>
      <c r="D791" s="155">
        <v>0</v>
      </c>
      <c r="E791" s="155">
        <v>0</v>
      </c>
      <c r="F791" s="139">
        <v>190</v>
      </c>
      <c r="G791" s="162" t="s">
        <v>2198</v>
      </c>
      <c r="H791" s="139">
        <v>1</v>
      </c>
      <c r="I791" s="162" t="s">
        <v>1355</v>
      </c>
      <c r="J791" s="162" t="s">
        <v>48</v>
      </c>
      <c r="K791" s="139" t="s">
        <v>2621</v>
      </c>
      <c r="L791"/>
    </row>
    <row r="792" spans="1:12" ht="14.25">
      <c r="A792" s="139"/>
      <c r="B792" s="139"/>
      <c r="C792" s="139">
        <v>29</v>
      </c>
      <c r="D792" s="155">
        <v>0</v>
      </c>
      <c r="E792" s="155">
        <v>0</v>
      </c>
      <c r="F792" s="139">
        <v>202</v>
      </c>
      <c r="G792" s="162" t="s">
        <v>2202</v>
      </c>
      <c r="H792" s="139">
        <v>1</v>
      </c>
      <c r="I792" s="162" t="s">
        <v>1355</v>
      </c>
      <c r="J792" s="162" t="s">
        <v>48</v>
      </c>
      <c r="K792" s="139" t="s">
        <v>2621</v>
      </c>
      <c r="L792"/>
    </row>
    <row r="793" spans="1:12" ht="14.25">
      <c r="A793" s="139"/>
      <c r="B793" s="139"/>
      <c r="C793" s="139">
        <v>30</v>
      </c>
      <c r="D793" s="155">
        <v>0</v>
      </c>
      <c r="E793" s="155">
        <v>0</v>
      </c>
      <c r="F793" s="139">
        <v>777</v>
      </c>
      <c r="G793" s="162" t="s">
        <v>2335</v>
      </c>
      <c r="H793" s="139">
        <v>1</v>
      </c>
      <c r="I793" s="162" t="s">
        <v>563</v>
      </c>
      <c r="J793" s="162" t="s">
        <v>48</v>
      </c>
      <c r="K793" s="139" t="s">
        <v>2621</v>
      </c>
      <c r="L793"/>
    </row>
    <row r="794" spans="1:12" ht="14.25">
      <c r="A794" s="139"/>
      <c r="B794" s="139"/>
      <c r="C794" s="139">
        <v>31</v>
      </c>
      <c r="D794" s="155">
        <v>0</v>
      </c>
      <c r="E794" s="155">
        <v>0</v>
      </c>
      <c r="F794" s="139">
        <v>511</v>
      </c>
      <c r="G794" s="140" t="s">
        <v>2267</v>
      </c>
      <c r="H794" s="139">
        <v>1</v>
      </c>
      <c r="I794" s="140" t="s">
        <v>963</v>
      </c>
      <c r="J794" s="140" t="s">
        <v>46</v>
      </c>
      <c r="K794" s="139" t="s">
        <v>2621</v>
      </c>
      <c r="L794"/>
    </row>
    <row r="795" spans="1:12" ht="14.25">
      <c r="A795" s="139"/>
      <c r="B795" s="139"/>
      <c r="C795" s="139">
        <v>32</v>
      </c>
      <c r="D795" s="155">
        <v>0</v>
      </c>
      <c r="E795" s="155">
        <v>0</v>
      </c>
      <c r="F795" s="139">
        <v>736</v>
      </c>
      <c r="G795" s="140" t="s">
        <v>2321</v>
      </c>
      <c r="H795" s="139">
        <v>1</v>
      </c>
      <c r="I795" s="140" t="s">
        <v>636</v>
      </c>
      <c r="J795" s="140" t="s">
        <v>43</v>
      </c>
      <c r="K795" s="139" t="s">
        <v>2621</v>
      </c>
      <c r="L795"/>
    </row>
    <row r="796" spans="1:12" ht="14.25">
      <c r="A796" s="139"/>
      <c r="B796" s="139"/>
      <c r="C796" s="139">
        <v>33</v>
      </c>
      <c r="D796" s="155">
        <v>0</v>
      </c>
      <c r="E796" s="155">
        <v>0</v>
      </c>
      <c r="F796" s="139">
        <v>328</v>
      </c>
      <c r="G796" s="162" t="s">
        <v>2239</v>
      </c>
      <c r="H796" s="139">
        <v>1</v>
      </c>
      <c r="I796" s="162" t="s">
        <v>1204</v>
      </c>
      <c r="J796" s="162" t="s">
        <v>48</v>
      </c>
      <c r="K796" s="139" t="s">
        <v>2621</v>
      </c>
      <c r="L796"/>
    </row>
    <row r="797" spans="1:12" ht="14.25">
      <c r="A797" s="139"/>
      <c r="B797" s="139"/>
      <c r="C797" s="139">
        <v>34</v>
      </c>
      <c r="D797" s="155">
        <v>0</v>
      </c>
      <c r="E797" s="155">
        <v>0</v>
      </c>
      <c r="F797" s="139">
        <v>325</v>
      </c>
      <c r="G797" s="162" t="s">
        <v>2236</v>
      </c>
      <c r="H797" s="139">
        <v>1</v>
      </c>
      <c r="I797" s="162" t="s">
        <v>1204</v>
      </c>
      <c r="J797" s="162" t="s">
        <v>48</v>
      </c>
      <c r="K797" s="139" t="s">
        <v>2621</v>
      </c>
      <c r="L797"/>
    </row>
    <row r="798" spans="1:12" ht="14.25">
      <c r="A798" s="139"/>
      <c r="B798" s="139"/>
      <c r="C798" s="139">
        <v>35</v>
      </c>
      <c r="D798" s="155">
        <v>0</v>
      </c>
      <c r="E798" s="155">
        <v>0</v>
      </c>
      <c r="F798" s="139">
        <v>685</v>
      </c>
      <c r="G798" s="140" t="s">
        <v>2306</v>
      </c>
      <c r="H798" s="139">
        <v>1</v>
      </c>
      <c r="I798" s="140" t="s">
        <v>667</v>
      </c>
      <c r="J798" s="140" t="s">
        <v>43</v>
      </c>
      <c r="K798" s="139" t="s">
        <v>2621</v>
      </c>
      <c r="L798"/>
    </row>
    <row r="799" spans="1:12" ht="14.25">
      <c r="A799" s="139"/>
      <c r="B799" s="139"/>
      <c r="C799" s="139">
        <v>36</v>
      </c>
      <c r="D799" s="155">
        <v>0</v>
      </c>
      <c r="E799" s="155">
        <v>0</v>
      </c>
      <c r="F799" s="139">
        <v>732</v>
      </c>
      <c r="G799" s="140" t="s">
        <v>2317</v>
      </c>
      <c r="H799" s="139">
        <v>1</v>
      </c>
      <c r="I799" s="140" t="s">
        <v>642</v>
      </c>
      <c r="J799" s="140" t="s">
        <v>43</v>
      </c>
      <c r="K799" s="139" t="s">
        <v>2621</v>
      </c>
      <c r="L799"/>
    </row>
    <row r="800" spans="1:12" ht="14.25">
      <c r="A800" s="139"/>
      <c r="B800" s="139"/>
      <c r="C800" s="139">
        <v>37</v>
      </c>
      <c r="D800" s="155">
        <v>0</v>
      </c>
      <c r="E800" s="155">
        <v>0</v>
      </c>
      <c r="F800" s="139">
        <v>161</v>
      </c>
      <c r="G800" s="162" t="s">
        <v>2189</v>
      </c>
      <c r="H800" s="139">
        <v>1</v>
      </c>
      <c r="I800" s="162" t="s">
        <v>1398</v>
      </c>
      <c r="J800" s="162" t="s">
        <v>48</v>
      </c>
      <c r="K800" s="139" t="s">
        <v>2621</v>
      </c>
      <c r="L800"/>
    </row>
    <row r="801" spans="1:12" ht="14.25">
      <c r="A801" s="139"/>
      <c r="B801" s="145" t="s">
        <v>2624</v>
      </c>
      <c r="C801" s="145"/>
      <c r="D801" s="145"/>
      <c r="E801" s="145"/>
      <c r="F801" s="145"/>
      <c r="G801" s="145"/>
      <c r="H801" s="145"/>
      <c r="I801" s="145"/>
      <c r="J801" s="145"/>
      <c r="K801" s="145"/>
      <c r="L801"/>
    </row>
    <row r="802" spans="1:12" ht="14.25">
      <c r="A802" s="139">
        <v>36</v>
      </c>
      <c r="B802" s="139" t="s">
        <v>116</v>
      </c>
      <c r="C802" s="139">
        <v>1</v>
      </c>
      <c r="D802" s="155">
        <v>0</v>
      </c>
      <c r="E802" s="155">
        <v>0</v>
      </c>
      <c r="F802" s="139">
        <v>772</v>
      </c>
      <c r="G802" s="162" t="s">
        <v>2332</v>
      </c>
      <c r="H802" s="139">
        <v>20</v>
      </c>
      <c r="I802" s="162" t="s">
        <v>563</v>
      </c>
      <c r="J802" s="162" t="s">
        <v>48</v>
      </c>
      <c r="K802" s="139" t="s">
        <v>2621</v>
      </c>
      <c r="L802"/>
    </row>
    <row r="803" spans="1:12" ht="14.25">
      <c r="A803" s="139"/>
      <c r="B803" s="139"/>
      <c r="C803" s="139">
        <v>2</v>
      </c>
      <c r="D803" s="155">
        <v>0</v>
      </c>
      <c r="E803" s="155">
        <v>0</v>
      </c>
      <c r="F803" s="139">
        <v>557</v>
      </c>
      <c r="G803" s="140" t="s">
        <v>2278</v>
      </c>
      <c r="H803" s="139">
        <v>19</v>
      </c>
      <c r="I803" s="140" t="s">
        <v>857</v>
      </c>
      <c r="J803" s="140" t="s">
        <v>43</v>
      </c>
      <c r="K803" s="139" t="s">
        <v>2621</v>
      </c>
      <c r="L803"/>
    </row>
    <row r="804" spans="1:12" ht="14.25">
      <c r="A804" s="139"/>
      <c r="B804" s="139"/>
      <c r="C804" s="139">
        <v>3</v>
      </c>
      <c r="D804" s="155">
        <v>0</v>
      </c>
      <c r="E804" s="155">
        <v>0</v>
      </c>
      <c r="F804" s="139">
        <v>162</v>
      </c>
      <c r="G804" s="162" t="s">
        <v>2190</v>
      </c>
      <c r="H804" s="139">
        <v>18</v>
      </c>
      <c r="I804" s="162" t="s">
        <v>1398</v>
      </c>
      <c r="J804" s="162" t="s">
        <v>48</v>
      </c>
      <c r="K804" s="139" t="s">
        <v>2621</v>
      </c>
      <c r="L804"/>
    </row>
    <row r="805" spans="1:12" ht="14.25">
      <c r="A805" s="139"/>
      <c r="B805" s="139"/>
      <c r="C805" s="139">
        <v>4</v>
      </c>
      <c r="D805" s="155">
        <v>0</v>
      </c>
      <c r="E805" s="155">
        <v>0</v>
      </c>
      <c r="F805" s="139">
        <v>508</v>
      </c>
      <c r="G805" s="140" t="s">
        <v>2265</v>
      </c>
      <c r="H805" s="139">
        <v>17</v>
      </c>
      <c r="I805" s="140" t="s">
        <v>963</v>
      </c>
      <c r="J805" s="140" t="s">
        <v>46</v>
      </c>
      <c r="K805" s="139" t="s">
        <v>2621</v>
      </c>
      <c r="L805"/>
    </row>
    <row r="806" spans="1:12" ht="14.25">
      <c r="A806" s="139"/>
      <c r="B806" s="139"/>
      <c r="C806" s="139">
        <v>5</v>
      </c>
      <c r="D806" s="155">
        <v>0</v>
      </c>
      <c r="E806" s="155">
        <v>0</v>
      </c>
      <c r="F806" s="139">
        <v>966</v>
      </c>
      <c r="G806" s="140" t="s">
        <v>2364</v>
      </c>
      <c r="H806" s="139">
        <v>16</v>
      </c>
      <c r="I806" s="140" t="s">
        <v>198</v>
      </c>
      <c r="J806" s="140" t="s">
        <v>46</v>
      </c>
      <c r="K806" s="139" t="s">
        <v>2621</v>
      </c>
      <c r="L806"/>
    </row>
    <row r="807" spans="1:12" ht="14.25">
      <c r="A807" s="139"/>
      <c r="B807" s="139"/>
      <c r="C807" s="139">
        <v>6</v>
      </c>
      <c r="D807" s="155">
        <v>0</v>
      </c>
      <c r="E807" s="155">
        <v>0</v>
      </c>
      <c r="F807" s="139">
        <v>573</v>
      </c>
      <c r="G807" s="140" t="s">
        <v>2283</v>
      </c>
      <c r="H807" s="139">
        <v>15</v>
      </c>
      <c r="I807" s="140" t="s">
        <v>857</v>
      </c>
      <c r="J807" s="140" t="s">
        <v>43</v>
      </c>
      <c r="K807" s="139" t="s">
        <v>2621</v>
      </c>
      <c r="L807"/>
    </row>
    <row r="808" spans="1:12" ht="14.25">
      <c r="A808" s="139"/>
      <c r="B808" s="139"/>
      <c r="C808" s="139">
        <v>7</v>
      </c>
      <c r="D808" s="155">
        <v>0</v>
      </c>
      <c r="E808" s="155">
        <v>0</v>
      </c>
      <c r="F808" s="139">
        <v>660</v>
      </c>
      <c r="G808" s="140" t="s">
        <v>2301</v>
      </c>
      <c r="H808" s="139">
        <v>14</v>
      </c>
      <c r="I808" s="140" t="s">
        <v>749</v>
      </c>
      <c r="J808" s="140" t="s">
        <v>52</v>
      </c>
      <c r="K808" s="139" t="s">
        <v>2621</v>
      </c>
      <c r="L808"/>
    </row>
    <row r="809" spans="1:12" ht="14.25">
      <c r="A809" s="139"/>
      <c r="B809" s="139"/>
      <c r="C809" s="139">
        <v>8</v>
      </c>
      <c r="D809" s="155">
        <v>0</v>
      </c>
      <c r="E809" s="155">
        <v>0</v>
      </c>
      <c r="F809" s="139">
        <v>589</v>
      </c>
      <c r="G809" s="140" t="s">
        <v>2286</v>
      </c>
      <c r="H809" s="139">
        <v>13</v>
      </c>
      <c r="I809" s="140" t="s">
        <v>857</v>
      </c>
      <c r="J809" s="140" t="s">
        <v>43</v>
      </c>
      <c r="K809" s="139" t="s">
        <v>2621</v>
      </c>
      <c r="L809"/>
    </row>
    <row r="810" spans="1:12" ht="14.25">
      <c r="A810" s="139"/>
      <c r="B810" s="139"/>
      <c r="C810" s="139">
        <v>9</v>
      </c>
      <c r="D810" s="155">
        <v>0</v>
      </c>
      <c r="E810" s="155">
        <v>0</v>
      </c>
      <c r="F810" s="139">
        <v>317</v>
      </c>
      <c r="G810" s="140" t="s">
        <v>2232</v>
      </c>
      <c r="H810" s="139">
        <v>12</v>
      </c>
      <c r="I810" s="140" t="s">
        <v>1224</v>
      </c>
      <c r="J810" s="140" t="s">
        <v>43</v>
      </c>
      <c r="K810" s="139" t="s">
        <v>2621</v>
      </c>
      <c r="L810"/>
    </row>
    <row r="811" spans="1:12" ht="14.25">
      <c r="A811" s="139"/>
      <c r="B811" s="139"/>
      <c r="C811" s="139">
        <v>10</v>
      </c>
      <c r="D811" s="155">
        <v>0</v>
      </c>
      <c r="E811" s="155">
        <v>0</v>
      </c>
      <c r="F811" s="139">
        <v>181</v>
      </c>
      <c r="G811" s="162" t="s">
        <v>2195</v>
      </c>
      <c r="H811" s="139">
        <v>11</v>
      </c>
      <c r="I811" s="162" t="s">
        <v>1355</v>
      </c>
      <c r="J811" s="162" t="s">
        <v>48</v>
      </c>
      <c r="K811" s="139" t="s">
        <v>2621</v>
      </c>
      <c r="L811"/>
    </row>
    <row r="812" spans="1:12" ht="14.25">
      <c r="A812" s="139"/>
      <c r="B812" s="139"/>
      <c r="C812" s="139">
        <v>11</v>
      </c>
      <c r="D812" s="155">
        <v>0</v>
      </c>
      <c r="E812" s="155">
        <v>0</v>
      </c>
      <c r="F812" s="139">
        <v>509</v>
      </c>
      <c r="G812" s="140" t="s">
        <v>2266</v>
      </c>
      <c r="H812" s="139">
        <v>10</v>
      </c>
      <c r="I812" s="140" t="s">
        <v>963</v>
      </c>
      <c r="J812" s="140" t="s">
        <v>46</v>
      </c>
      <c r="K812" s="139" t="s">
        <v>2621</v>
      </c>
      <c r="L812"/>
    </row>
    <row r="813" spans="1:12" ht="14.25">
      <c r="A813" s="139"/>
      <c r="B813" s="139"/>
      <c r="C813" s="139">
        <v>12</v>
      </c>
      <c r="D813" s="155">
        <v>0</v>
      </c>
      <c r="E813" s="155">
        <v>0</v>
      </c>
      <c r="F813" s="139">
        <v>959</v>
      </c>
      <c r="G813" s="162" t="s">
        <v>2361</v>
      </c>
      <c r="H813" s="139">
        <v>9</v>
      </c>
      <c r="I813" s="162" t="s">
        <v>225</v>
      </c>
      <c r="J813" s="162" t="s">
        <v>48</v>
      </c>
      <c r="K813" s="139" t="s">
        <v>2621</v>
      </c>
      <c r="L813"/>
    </row>
    <row r="814" spans="1:12" ht="14.25">
      <c r="A814" s="139"/>
      <c r="B814" s="139"/>
      <c r="C814" s="139">
        <v>13</v>
      </c>
      <c r="D814" s="155">
        <v>0</v>
      </c>
      <c r="E814" s="155">
        <v>0</v>
      </c>
      <c r="F814" s="139">
        <v>223</v>
      </c>
      <c r="G814" s="162" t="s">
        <v>2211</v>
      </c>
      <c r="H814" s="139">
        <v>8</v>
      </c>
      <c r="I814" s="162" t="s">
        <v>1318</v>
      </c>
      <c r="J814" s="162" t="s">
        <v>48</v>
      </c>
      <c r="K814" s="139" t="s">
        <v>2621</v>
      </c>
      <c r="L814"/>
    </row>
    <row r="815" spans="1:12" ht="14.25">
      <c r="A815" s="139"/>
      <c r="B815" s="139"/>
      <c r="C815" s="139">
        <v>14</v>
      </c>
      <c r="D815" s="155">
        <v>0</v>
      </c>
      <c r="E815" s="155">
        <v>0</v>
      </c>
      <c r="F815" s="139">
        <v>32</v>
      </c>
      <c r="G815" s="140" t="s">
        <v>2172</v>
      </c>
      <c r="H815" s="139">
        <v>7</v>
      </c>
      <c r="I815" s="140" t="s">
        <v>1476</v>
      </c>
      <c r="J815" s="140" t="s">
        <v>52</v>
      </c>
      <c r="K815" s="139" t="s">
        <v>2621</v>
      </c>
      <c r="L815"/>
    </row>
    <row r="816" spans="1:12" ht="14.25">
      <c r="A816" s="139"/>
      <c r="B816" s="139"/>
      <c r="C816" s="139">
        <v>15</v>
      </c>
      <c r="D816" s="155">
        <v>0</v>
      </c>
      <c r="E816" s="155">
        <v>0</v>
      </c>
      <c r="F816" s="139">
        <v>961</v>
      </c>
      <c r="G816" s="140" t="s">
        <v>2362</v>
      </c>
      <c r="H816" s="139">
        <v>6</v>
      </c>
      <c r="I816" s="140" t="s">
        <v>221</v>
      </c>
      <c r="J816" s="140" t="s">
        <v>43</v>
      </c>
      <c r="K816" s="139" t="s">
        <v>2621</v>
      </c>
      <c r="L816"/>
    </row>
    <row r="817" spans="1:12" ht="14.25">
      <c r="A817" s="139"/>
      <c r="B817" s="139"/>
      <c r="C817" s="139">
        <v>16</v>
      </c>
      <c r="D817" s="155">
        <v>0</v>
      </c>
      <c r="E817" s="155">
        <v>0</v>
      </c>
      <c r="F817" s="139">
        <v>945</v>
      </c>
      <c r="G817" s="140" t="s">
        <v>2360</v>
      </c>
      <c r="H817" s="139">
        <v>5</v>
      </c>
      <c r="I817" s="140" t="s">
        <v>261</v>
      </c>
      <c r="J817" s="140" t="s">
        <v>43</v>
      </c>
      <c r="K817" s="139" t="s">
        <v>2621</v>
      </c>
      <c r="L817"/>
    </row>
    <row r="818" spans="1:12" ht="14.25">
      <c r="A818" s="139"/>
      <c r="B818" s="139"/>
      <c r="C818" s="139">
        <v>17</v>
      </c>
      <c r="D818" s="155">
        <v>0</v>
      </c>
      <c r="E818" s="155">
        <v>0</v>
      </c>
      <c r="F818" s="139">
        <v>296</v>
      </c>
      <c r="G818" s="162" t="s">
        <v>2225</v>
      </c>
      <c r="H818" s="139">
        <v>4</v>
      </c>
      <c r="I818" s="162" t="s">
        <v>1233</v>
      </c>
      <c r="J818" s="162" t="s">
        <v>48</v>
      </c>
      <c r="K818" s="139" t="s">
        <v>2621</v>
      </c>
      <c r="L818"/>
    </row>
    <row r="819" spans="1:12" ht="14.25">
      <c r="A819" s="139"/>
      <c r="B819" s="139"/>
      <c r="C819" s="139">
        <v>18</v>
      </c>
      <c r="D819" s="155">
        <v>0</v>
      </c>
      <c r="E819" s="155">
        <v>0</v>
      </c>
      <c r="F819" s="139">
        <v>740</v>
      </c>
      <c r="G819" s="140" t="s">
        <v>2323</v>
      </c>
      <c r="H819" s="139">
        <v>3</v>
      </c>
      <c r="I819" s="140" t="s">
        <v>630</v>
      </c>
      <c r="J819" s="140" t="s">
        <v>43</v>
      </c>
      <c r="K819" s="139" t="s">
        <v>2621</v>
      </c>
      <c r="L819"/>
    </row>
    <row r="820" spans="1:12" ht="14.25">
      <c r="A820" s="139"/>
      <c r="B820" s="139"/>
      <c r="C820" s="139">
        <v>19</v>
      </c>
      <c r="D820" s="155">
        <v>0</v>
      </c>
      <c r="E820" s="155">
        <v>0</v>
      </c>
      <c r="F820" s="139">
        <v>776</v>
      </c>
      <c r="G820" s="162" t="s">
        <v>2334</v>
      </c>
      <c r="H820" s="139">
        <v>2</v>
      </c>
      <c r="I820" s="162" t="s">
        <v>563</v>
      </c>
      <c r="J820" s="162" t="s">
        <v>48</v>
      </c>
      <c r="K820" s="139" t="s">
        <v>2621</v>
      </c>
      <c r="L820"/>
    </row>
    <row r="821" spans="1:12" ht="14.25">
      <c r="A821" s="139"/>
      <c r="B821" s="139"/>
      <c r="C821" s="139">
        <v>20</v>
      </c>
      <c r="D821" s="155">
        <v>0</v>
      </c>
      <c r="E821" s="155">
        <v>0</v>
      </c>
      <c r="F821" s="139">
        <v>271</v>
      </c>
      <c r="G821" s="140" t="s">
        <v>2218</v>
      </c>
      <c r="H821" s="139">
        <v>1</v>
      </c>
      <c r="I821" s="140" t="s">
        <v>1277</v>
      </c>
      <c r="J821" s="140" t="s">
        <v>43</v>
      </c>
      <c r="K821" s="139" t="s">
        <v>2621</v>
      </c>
      <c r="L821"/>
    </row>
    <row r="822" spans="1:12" ht="14.25">
      <c r="A822" s="139"/>
      <c r="B822" s="139"/>
      <c r="C822" s="139">
        <v>21</v>
      </c>
      <c r="D822" s="155">
        <v>0</v>
      </c>
      <c r="E822" s="155">
        <v>0</v>
      </c>
      <c r="F822" s="139">
        <v>119</v>
      </c>
      <c r="G822" s="140" t="s">
        <v>2177</v>
      </c>
      <c r="H822" s="139">
        <v>1</v>
      </c>
      <c r="I822" s="140" t="s">
        <v>1453</v>
      </c>
      <c r="J822" s="140" t="s">
        <v>52</v>
      </c>
      <c r="K822" s="139" t="s">
        <v>2621</v>
      </c>
      <c r="L822"/>
    </row>
    <row r="823" spans="1:12" ht="14.25">
      <c r="A823" s="139"/>
      <c r="B823" s="139"/>
      <c r="C823" s="139">
        <v>22</v>
      </c>
      <c r="D823" s="155">
        <v>0</v>
      </c>
      <c r="E823" s="155">
        <v>0</v>
      </c>
      <c r="F823" s="139">
        <v>744</v>
      </c>
      <c r="G823" s="140" t="s">
        <v>2326</v>
      </c>
      <c r="H823" s="139">
        <v>1</v>
      </c>
      <c r="I823" s="140" t="s">
        <v>620</v>
      </c>
      <c r="J823" s="140" t="s">
        <v>43</v>
      </c>
      <c r="K823" s="139" t="s">
        <v>2621</v>
      </c>
      <c r="L823"/>
    </row>
    <row r="824" spans="1:12" ht="14.25">
      <c r="A824" s="139"/>
      <c r="B824" s="139"/>
      <c r="C824" s="139">
        <v>23</v>
      </c>
      <c r="D824" s="155">
        <v>0</v>
      </c>
      <c r="E824" s="155">
        <v>0</v>
      </c>
      <c r="F824" s="139">
        <v>383</v>
      </c>
      <c r="G824" s="140" t="s">
        <v>2251</v>
      </c>
      <c r="H824" s="139">
        <v>1</v>
      </c>
      <c r="I824" s="140" t="s">
        <v>1121</v>
      </c>
      <c r="J824" s="140" t="s">
        <v>46</v>
      </c>
      <c r="K824" s="139" t="s">
        <v>2621</v>
      </c>
      <c r="L824"/>
    </row>
    <row r="825" spans="1:12" ht="14.25">
      <c r="A825" s="139"/>
      <c r="B825" s="139"/>
      <c r="C825" s="139">
        <v>24</v>
      </c>
      <c r="D825" s="155">
        <v>0</v>
      </c>
      <c r="E825" s="155">
        <v>0</v>
      </c>
      <c r="F825" s="139">
        <v>5</v>
      </c>
      <c r="G825" s="140" t="s">
        <v>2171</v>
      </c>
      <c r="H825" s="139">
        <v>1</v>
      </c>
      <c r="I825" s="140" t="s">
        <v>1548</v>
      </c>
      <c r="J825" s="140" t="s">
        <v>43</v>
      </c>
      <c r="K825" s="139" t="s">
        <v>2621</v>
      </c>
      <c r="L825"/>
    </row>
    <row r="826" spans="1:12" ht="14.25">
      <c r="A826" s="139"/>
      <c r="B826" s="139"/>
      <c r="C826" s="139">
        <v>25</v>
      </c>
      <c r="D826" s="155">
        <v>0</v>
      </c>
      <c r="E826" s="155">
        <v>0</v>
      </c>
      <c r="F826" s="139">
        <v>127</v>
      </c>
      <c r="G826" s="140" t="s">
        <v>2182</v>
      </c>
      <c r="H826" s="139">
        <v>1</v>
      </c>
      <c r="I826" s="140" t="s">
        <v>1453</v>
      </c>
      <c r="J826" s="140" t="s">
        <v>52</v>
      </c>
      <c r="K826" s="139" t="s">
        <v>2621</v>
      </c>
      <c r="L826"/>
    </row>
    <row r="827" spans="1:12" ht="14.25">
      <c r="A827" s="139"/>
      <c r="B827" s="139"/>
      <c r="C827" s="139">
        <v>26</v>
      </c>
      <c r="D827" s="155">
        <v>0</v>
      </c>
      <c r="E827" s="155">
        <v>0</v>
      </c>
      <c r="F827" s="139">
        <v>514</v>
      </c>
      <c r="G827" s="162" t="s">
        <v>2268</v>
      </c>
      <c r="H827" s="139">
        <v>1</v>
      </c>
      <c r="I827" s="162" t="s">
        <v>955</v>
      </c>
      <c r="J827" s="162" t="s">
        <v>48</v>
      </c>
      <c r="K827" s="139" t="s">
        <v>2621</v>
      </c>
      <c r="L827"/>
    </row>
    <row r="828" spans="1:12" ht="14.25">
      <c r="A828" s="139"/>
      <c r="B828" s="139"/>
      <c r="C828" s="139">
        <v>27</v>
      </c>
      <c r="D828" s="155">
        <v>0</v>
      </c>
      <c r="E828" s="155">
        <v>0</v>
      </c>
      <c r="F828" s="139">
        <v>122</v>
      </c>
      <c r="G828" s="140" t="s">
        <v>2179</v>
      </c>
      <c r="H828" s="139">
        <v>1</v>
      </c>
      <c r="I828" s="140" t="s">
        <v>1453</v>
      </c>
      <c r="J828" s="140" t="s">
        <v>52</v>
      </c>
      <c r="K828" s="139" t="s">
        <v>2621</v>
      </c>
      <c r="L828"/>
    </row>
    <row r="829" spans="1:12" ht="14.25">
      <c r="A829" s="139"/>
      <c r="B829" s="139"/>
      <c r="C829" s="139">
        <v>28</v>
      </c>
      <c r="D829" s="155">
        <v>0</v>
      </c>
      <c r="E829" s="155">
        <v>0</v>
      </c>
      <c r="F829" s="139">
        <v>805</v>
      </c>
      <c r="G829" s="140" t="s">
        <v>2342</v>
      </c>
      <c r="H829" s="139">
        <v>1</v>
      </c>
      <c r="I829" s="140" t="s">
        <v>507</v>
      </c>
      <c r="J829" s="140" t="s">
        <v>43</v>
      </c>
      <c r="K829" s="139" t="s">
        <v>2621</v>
      </c>
      <c r="L829"/>
    </row>
    <row r="830" spans="1:12" ht="14.25">
      <c r="A830" s="139"/>
      <c r="B830" s="139"/>
      <c r="C830" s="139">
        <v>29</v>
      </c>
      <c r="D830" s="155">
        <v>0</v>
      </c>
      <c r="E830" s="155">
        <v>0</v>
      </c>
      <c r="F830" s="139">
        <v>909</v>
      </c>
      <c r="G830" s="140" t="s">
        <v>2353</v>
      </c>
      <c r="H830" s="139">
        <v>1</v>
      </c>
      <c r="I830" s="140" t="s">
        <v>289</v>
      </c>
      <c r="J830" s="140" t="s">
        <v>52</v>
      </c>
      <c r="K830" s="139" t="s">
        <v>2621</v>
      </c>
      <c r="L830"/>
    </row>
    <row r="831" spans="1:12" ht="14.25">
      <c r="A831" s="139"/>
      <c r="B831" s="139"/>
      <c r="C831" s="139">
        <v>30</v>
      </c>
      <c r="D831" s="155">
        <v>0</v>
      </c>
      <c r="E831" s="155">
        <v>0</v>
      </c>
      <c r="F831" s="139">
        <v>944</v>
      </c>
      <c r="G831" s="140" t="s">
        <v>2359</v>
      </c>
      <c r="H831" s="139">
        <v>1</v>
      </c>
      <c r="I831" s="140" t="s">
        <v>261</v>
      </c>
      <c r="J831" s="140" t="s">
        <v>43</v>
      </c>
      <c r="K831" s="139" t="s">
        <v>2621</v>
      </c>
      <c r="L831"/>
    </row>
    <row r="832" spans="1:12" ht="14.25">
      <c r="A832" s="139"/>
      <c r="B832" s="139"/>
      <c r="C832" s="139">
        <v>31</v>
      </c>
      <c r="D832" s="155">
        <v>0</v>
      </c>
      <c r="E832" s="155">
        <v>0</v>
      </c>
      <c r="F832" s="139">
        <v>216</v>
      </c>
      <c r="G832" s="162" t="s">
        <v>2208</v>
      </c>
      <c r="H832" s="139">
        <v>1</v>
      </c>
      <c r="I832" s="162" t="s">
        <v>1355</v>
      </c>
      <c r="J832" s="162" t="s">
        <v>48</v>
      </c>
      <c r="K832" s="139" t="s">
        <v>2621</v>
      </c>
      <c r="L832"/>
    </row>
    <row r="833" spans="1:12" ht="14.25">
      <c r="A833" s="139"/>
      <c r="B833" s="139"/>
      <c r="C833" s="139">
        <v>32</v>
      </c>
      <c r="D833" s="155">
        <v>0</v>
      </c>
      <c r="E833" s="155">
        <v>0</v>
      </c>
      <c r="F833" s="139">
        <v>696</v>
      </c>
      <c r="G833" s="140" t="s">
        <v>2311</v>
      </c>
      <c r="H833" s="139">
        <v>1</v>
      </c>
      <c r="I833" s="140" t="s">
        <v>667</v>
      </c>
      <c r="J833" s="140" t="s">
        <v>43</v>
      </c>
      <c r="K833" s="139" t="s">
        <v>2621</v>
      </c>
      <c r="L833"/>
    </row>
    <row r="834" spans="1:12" ht="14.25">
      <c r="A834" s="139"/>
      <c r="B834" s="139"/>
      <c r="C834" s="139">
        <v>33</v>
      </c>
      <c r="D834" s="155">
        <v>0</v>
      </c>
      <c r="E834" s="155">
        <v>0</v>
      </c>
      <c r="F834" s="139">
        <v>326</v>
      </c>
      <c r="G834" s="162" t="s">
        <v>2237</v>
      </c>
      <c r="H834" s="139">
        <v>1</v>
      </c>
      <c r="I834" s="162" t="s">
        <v>1204</v>
      </c>
      <c r="J834" s="162" t="s">
        <v>48</v>
      </c>
      <c r="K834" s="139" t="s">
        <v>2621</v>
      </c>
      <c r="L834"/>
    </row>
    <row r="835" spans="1:12" ht="14.25">
      <c r="A835" s="139"/>
      <c r="B835" s="145" t="s">
        <v>2625</v>
      </c>
      <c r="C835" s="145"/>
      <c r="D835" s="145"/>
      <c r="E835" s="145"/>
      <c r="F835" s="145"/>
      <c r="G835" s="145"/>
      <c r="H835" s="145"/>
      <c r="I835" s="145"/>
      <c r="J835" s="145"/>
      <c r="K835" s="145"/>
      <c r="L835"/>
    </row>
    <row r="836" spans="1:12" ht="14.25">
      <c r="A836" s="139">
        <v>38</v>
      </c>
      <c r="B836" s="139" t="s">
        <v>117</v>
      </c>
      <c r="C836" s="139">
        <v>1</v>
      </c>
      <c r="D836" s="155">
        <v>0</v>
      </c>
      <c r="E836" s="155">
        <v>0</v>
      </c>
      <c r="F836" s="139">
        <v>601</v>
      </c>
      <c r="G836" s="140" t="s">
        <v>2288</v>
      </c>
      <c r="H836" s="139">
        <v>20</v>
      </c>
      <c r="I836" s="140" t="s">
        <v>853</v>
      </c>
      <c r="J836" s="140" t="s">
        <v>43</v>
      </c>
      <c r="K836" s="139" t="s">
        <v>2621</v>
      </c>
      <c r="L836"/>
    </row>
    <row r="837" spans="1:12" ht="14.25">
      <c r="A837" s="139"/>
      <c r="B837" s="139"/>
      <c r="C837" s="139">
        <v>2</v>
      </c>
      <c r="D837" s="155">
        <v>0</v>
      </c>
      <c r="E837" s="155">
        <v>0</v>
      </c>
      <c r="F837" s="139">
        <v>378</v>
      </c>
      <c r="G837" s="140" t="s">
        <v>2250</v>
      </c>
      <c r="H837" s="139">
        <v>19</v>
      </c>
      <c r="I837" s="140" t="s">
        <v>1121</v>
      </c>
      <c r="J837" s="140" t="s">
        <v>46</v>
      </c>
      <c r="K837" s="139" t="s">
        <v>2621</v>
      </c>
      <c r="L837"/>
    </row>
    <row r="838" spans="1:12" ht="14.25">
      <c r="A838" s="139"/>
      <c r="B838" s="139"/>
      <c r="C838" s="139">
        <v>3</v>
      </c>
      <c r="D838" s="155">
        <v>0</v>
      </c>
      <c r="E838" s="155">
        <v>0</v>
      </c>
      <c r="F838" s="139">
        <v>808</v>
      </c>
      <c r="G838" s="140" t="s">
        <v>2344</v>
      </c>
      <c r="H838" s="139">
        <v>18</v>
      </c>
      <c r="I838" s="140" t="s">
        <v>507</v>
      </c>
      <c r="J838" s="140" t="s">
        <v>43</v>
      </c>
      <c r="K838" s="139" t="s">
        <v>2621</v>
      </c>
      <c r="L838"/>
    </row>
    <row r="839" spans="1:12" ht="14.25">
      <c r="A839" s="139"/>
      <c r="B839" s="139"/>
      <c r="C839" s="139">
        <v>4</v>
      </c>
      <c r="D839" s="155">
        <v>0</v>
      </c>
      <c r="E839" s="155">
        <v>0</v>
      </c>
      <c r="F839" s="139">
        <v>938</v>
      </c>
      <c r="G839" s="140" t="s">
        <v>2356</v>
      </c>
      <c r="H839" s="139">
        <v>17</v>
      </c>
      <c r="I839" s="140" t="s">
        <v>273</v>
      </c>
      <c r="J839" s="140" t="s">
        <v>43</v>
      </c>
      <c r="K839" s="139" t="s">
        <v>2621</v>
      </c>
      <c r="L839"/>
    </row>
    <row r="840" spans="1:12" ht="14.25">
      <c r="A840" s="139"/>
      <c r="B840" s="139"/>
      <c r="C840" s="139">
        <v>5</v>
      </c>
      <c r="D840" s="155">
        <v>0</v>
      </c>
      <c r="E840" s="155">
        <v>0</v>
      </c>
      <c r="F840" s="139">
        <v>741</v>
      </c>
      <c r="G840" s="140" t="s">
        <v>2324</v>
      </c>
      <c r="H840" s="139">
        <v>16</v>
      </c>
      <c r="I840" s="140" t="s">
        <v>630</v>
      </c>
      <c r="J840" s="140" t="s">
        <v>43</v>
      </c>
      <c r="K840" s="139" t="s">
        <v>2621</v>
      </c>
      <c r="L840"/>
    </row>
    <row r="841" spans="1:12" ht="14.25">
      <c r="A841" s="139"/>
      <c r="B841" s="139"/>
      <c r="C841" s="139">
        <v>6</v>
      </c>
      <c r="D841" s="155">
        <v>0</v>
      </c>
      <c r="E841" s="155">
        <v>0</v>
      </c>
      <c r="F841" s="139">
        <v>295</v>
      </c>
      <c r="G841" s="162" t="s">
        <v>2224</v>
      </c>
      <c r="H841" s="139">
        <v>15</v>
      </c>
      <c r="I841" s="162" t="s">
        <v>1233</v>
      </c>
      <c r="J841" s="162" t="s">
        <v>48</v>
      </c>
      <c r="K841" s="139" t="s">
        <v>2621</v>
      </c>
      <c r="L841"/>
    </row>
    <row r="842" spans="1:12" ht="14.25">
      <c r="A842" s="139"/>
      <c r="B842" s="139"/>
      <c r="C842" s="139">
        <v>7</v>
      </c>
      <c r="D842" s="155">
        <v>0</v>
      </c>
      <c r="E842" s="155">
        <v>0</v>
      </c>
      <c r="F842" s="139">
        <v>234</v>
      </c>
      <c r="G842" s="162" t="s">
        <v>2213</v>
      </c>
      <c r="H842" s="139">
        <v>14</v>
      </c>
      <c r="I842" s="162" t="s">
        <v>1318</v>
      </c>
      <c r="J842" s="162" t="s">
        <v>48</v>
      </c>
      <c r="K842" s="139" t="s">
        <v>2621</v>
      </c>
      <c r="L842"/>
    </row>
    <row r="843" spans="1:12" ht="14.25">
      <c r="A843" s="139"/>
      <c r="B843" s="139"/>
      <c r="C843" s="139">
        <v>8</v>
      </c>
      <c r="D843" s="155">
        <v>0</v>
      </c>
      <c r="E843" s="155">
        <v>0</v>
      </c>
      <c r="F843" s="139">
        <v>780</v>
      </c>
      <c r="G843" s="140" t="s">
        <v>2337</v>
      </c>
      <c r="H843" s="139">
        <v>13</v>
      </c>
      <c r="I843" s="140" t="s">
        <v>555</v>
      </c>
      <c r="J843" s="140" t="s">
        <v>43</v>
      </c>
      <c r="K843" s="139" t="s">
        <v>2621</v>
      </c>
      <c r="L843"/>
    </row>
    <row r="844" spans="1:12" ht="14.25">
      <c r="A844" s="139"/>
      <c r="B844" s="139"/>
      <c r="C844" s="139">
        <v>9</v>
      </c>
      <c r="D844" s="155">
        <v>0</v>
      </c>
      <c r="E844" s="155">
        <v>0</v>
      </c>
      <c r="F844" s="139">
        <v>743</v>
      </c>
      <c r="G844" s="140" t="s">
        <v>2325</v>
      </c>
      <c r="H844" s="139">
        <v>12</v>
      </c>
      <c r="I844" s="140" t="s">
        <v>620</v>
      </c>
      <c r="J844" s="140" t="s">
        <v>43</v>
      </c>
      <c r="K844" s="139" t="s">
        <v>2621</v>
      </c>
      <c r="L844"/>
    </row>
    <row r="845" spans="1:12" ht="14.25">
      <c r="A845" s="139"/>
      <c r="B845" s="139"/>
      <c r="C845" s="139">
        <v>10</v>
      </c>
      <c r="D845" s="155">
        <v>0</v>
      </c>
      <c r="E845" s="155">
        <v>0</v>
      </c>
      <c r="F845" s="139">
        <v>782</v>
      </c>
      <c r="G845" s="140" t="s">
        <v>2339</v>
      </c>
      <c r="H845" s="139">
        <v>11</v>
      </c>
      <c r="I845" s="140" t="s">
        <v>555</v>
      </c>
      <c r="J845" s="140" t="s">
        <v>43</v>
      </c>
      <c r="K845" s="139" t="s">
        <v>2621</v>
      </c>
      <c r="L845"/>
    </row>
    <row r="846" spans="1:12" ht="14.25">
      <c r="A846" s="139"/>
      <c r="B846" s="139"/>
      <c r="C846" s="139">
        <v>11</v>
      </c>
      <c r="D846" s="155">
        <v>0</v>
      </c>
      <c r="E846" s="155">
        <v>0</v>
      </c>
      <c r="F846" s="139">
        <v>576</v>
      </c>
      <c r="G846" s="140" t="s">
        <v>2284</v>
      </c>
      <c r="H846" s="139">
        <v>10</v>
      </c>
      <c r="I846" s="140" t="s">
        <v>857</v>
      </c>
      <c r="J846" s="140" t="s">
        <v>43</v>
      </c>
      <c r="K846" s="139" t="s">
        <v>2621</v>
      </c>
      <c r="L846"/>
    </row>
    <row r="847" spans="1:12" ht="14.25">
      <c r="A847" s="139"/>
      <c r="B847" s="139"/>
      <c r="C847" s="139">
        <v>12</v>
      </c>
      <c r="D847" s="155">
        <v>0</v>
      </c>
      <c r="E847" s="155">
        <v>0</v>
      </c>
      <c r="F847" s="139">
        <v>562</v>
      </c>
      <c r="G847" s="140" t="s">
        <v>2279</v>
      </c>
      <c r="H847" s="139">
        <v>9</v>
      </c>
      <c r="I847" s="140" t="s">
        <v>857</v>
      </c>
      <c r="J847" s="140" t="s">
        <v>43</v>
      </c>
      <c r="K847" s="139" t="s">
        <v>2621</v>
      </c>
      <c r="L847"/>
    </row>
    <row r="848" spans="1:12" ht="14.25">
      <c r="A848" s="139"/>
      <c r="B848" s="139"/>
      <c r="C848" s="139">
        <v>13</v>
      </c>
      <c r="D848" s="155">
        <v>0</v>
      </c>
      <c r="E848" s="155">
        <v>0</v>
      </c>
      <c r="F848" s="139">
        <v>238</v>
      </c>
      <c r="G848" s="140" t="s">
        <v>2216</v>
      </c>
      <c r="H848" s="139">
        <v>8</v>
      </c>
      <c r="I848" s="162" t="s">
        <v>1318</v>
      </c>
      <c r="J848" s="162" t="s">
        <v>48</v>
      </c>
      <c r="K848" s="139" t="s">
        <v>2621</v>
      </c>
      <c r="L848"/>
    </row>
    <row r="849" spans="1:12" ht="14.25">
      <c r="A849" s="139"/>
      <c r="B849" s="139"/>
      <c r="C849" s="139">
        <v>14</v>
      </c>
      <c r="D849" s="155">
        <v>0</v>
      </c>
      <c r="E849" s="155">
        <v>0</v>
      </c>
      <c r="F849" s="139">
        <v>781</v>
      </c>
      <c r="G849" s="140" t="s">
        <v>2338</v>
      </c>
      <c r="H849" s="139">
        <v>7</v>
      </c>
      <c r="I849" s="140" t="s">
        <v>555</v>
      </c>
      <c r="J849" s="140" t="s">
        <v>43</v>
      </c>
      <c r="K849" s="139" t="s">
        <v>2621</v>
      </c>
      <c r="L849"/>
    </row>
    <row r="850" spans="1:12" ht="14.25">
      <c r="A850" s="139"/>
      <c r="B850" s="139"/>
      <c r="C850" s="139">
        <v>15</v>
      </c>
      <c r="D850" s="155">
        <v>0</v>
      </c>
      <c r="E850" s="155">
        <v>0</v>
      </c>
      <c r="F850" s="139">
        <v>362</v>
      </c>
      <c r="G850" s="140" t="s">
        <v>2246</v>
      </c>
      <c r="H850" s="139">
        <v>6</v>
      </c>
      <c r="I850" s="140" t="s">
        <v>1159</v>
      </c>
      <c r="J850" s="140" t="s">
        <v>43</v>
      </c>
      <c r="K850" s="139" t="s">
        <v>2621</v>
      </c>
      <c r="L850"/>
    </row>
    <row r="851" spans="1:12" ht="14.25">
      <c r="A851" s="139"/>
      <c r="B851" s="139"/>
      <c r="C851" s="139">
        <v>16</v>
      </c>
      <c r="D851" s="155">
        <v>0</v>
      </c>
      <c r="E851" s="155">
        <v>0</v>
      </c>
      <c r="F851" s="139">
        <v>932</v>
      </c>
      <c r="G851" s="140" t="s">
        <v>2354</v>
      </c>
      <c r="H851" s="139">
        <v>5</v>
      </c>
      <c r="I851" s="140" t="s">
        <v>289</v>
      </c>
      <c r="J851" s="140" t="s">
        <v>52</v>
      </c>
      <c r="K851" s="139" t="s">
        <v>2621</v>
      </c>
      <c r="L851"/>
    </row>
    <row r="852" spans="1:12" ht="14.25">
      <c r="A852" s="139"/>
      <c r="B852" s="139"/>
      <c r="C852" s="139">
        <v>17</v>
      </c>
      <c r="D852" s="155">
        <v>0</v>
      </c>
      <c r="E852" s="155">
        <v>0</v>
      </c>
      <c r="F852" s="139">
        <v>421</v>
      </c>
      <c r="G852" s="140" t="s">
        <v>2255</v>
      </c>
      <c r="H852" s="139">
        <v>4</v>
      </c>
      <c r="I852" s="140" t="s">
        <v>1085</v>
      </c>
      <c r="J852" s="140" t="s">
        <v>43</v>
      </c>
      <c r="K852" s="139" t="s">
        <v>2621</v>
      </c>
      <c r="L852"/>
    </row>
    <row r="853" spans="1:12" ht="14.25">
      <c r="A853" s="139"/>
      <c r="B853" s="139"/>
      <c r="C853" s="139">
        <v>18</v>
      </c>
      <c r="D853" s="155">
        <v>0</v>
      </c>
      <c r="E853" s="155">
        <v>0</v>
      </c>
      <c r="F853" s="139">
        <v>804</v>
      </c>
      <c r="G853" s="140" t="s">
        <v>2341</v>
      </c>
      <c r="H853" s="139">
        <v>3</v>
      </c>
      <c r="I853" s="140" t="s">
        <v>507</v>
      </c>
      <c r="J853" s="140" t="s">
        <v>43</v>
      </c>
      <c r="K853" s="139" t="s">
        <v>2621</v>
      </c>
      <c r="L853"/>
    </row>
    <row r="854" spans="1:12" ht="14.25">
      <c r="A854" s="139"/>
      <c r="B854" s="139"/>
      <c r="C854" s="139">
        <v>19</v>
      </c>
      <c r="D854" s="155">
        <v>0</v>
      </c>
      <c r="E854" s="155">
        <v>0</v>
      </c>
      <c r="F854" s="139">
        <v>516</v>
      </c>
      <c r="G854" s="162" t="s">
        <v>2269</v>
      </c>
      <c r="H854" s="139">
        <v>2</v>
      </c>
      <c r="I854" s="162" t="s">
        <v>955</v>
      </c>
      <c r="J854" s="162" t="s">
        <v>48</v>
      </c>
      <c r="K854" s="139" t="s">
        <v>2621</v>
      </c>
      <c r="L854"/>
    </row>
    <row r="855" spans="1:12" ht="14.25">
      <c r="A855" s="139"/>
      <c r="B855" s="139"/>
      <c r="C855" s="139">
        <v>20</v>
      </c>
      <c r="D855" s="155">
        <v>0</v>
      </c>
      <c r="E855" s="155">
        <v>0</v>
      </c>
      <c r="F855" s="139">
        <v>272</v>
      </c>
      <c r="G855" s="140" t="s">
        <v>2219</v>
      </c>
      <c r="H855" s="139">
        <v>1</v>
      </c>
      <c r="I855" s="140" t="s">
        <v>1277</v>
      </c>
      <c r="J855" s="140" t="s">
        <v>43</v>
      </c>
      <c r="K855" s="139" t="s">
        <v>2621</v>
      </c>
      <c r="L855"/>
    </row>
    <row r="856" spans="1:12" ht="14.25">
      <c r="A856" s="139"/>
      <c r="B856" s="139"/>
      <c r="C856" s="139">
        <v>21</v>
      </c>
      <c r="D856" s="155">
        <v>0</v>
      </c>
      <c r="E856" s="155">
        <v>0</v>
      </c>
      <c r="F856" s="139">
        <v>523</v>
      </c>
      <c r="G856" s="140" t="s">
        <v>2271</v>
      </c>
      <c r="H856" s="139">
        <v>1</v>
      </c>
      <c r="I856" s="162" t="s">
        <v>937</v>
      </c>
      <c r="J856" s="162" t="s">
        <v>48</v>
      </c>
      <c r="K856" s="139" t="s">
        <v>2621</v>
      </c>
      <c r="L856"/>
    </row>
    <row r="857" spans="1:12" ht="14.25">
      <c r="A857" s="139"/>
      <c r="B857" s="139"/>
      <c r="C857" s="139">
        <v>22</v>
      </c>
      <c r="D857" s="155">
        <v>0</v>
      </c>
      <c r="E857" s="155">
        <v>0</v>
      </c>
      <c r="F857" s="139">
        <v>208</v>
      </c>
      <c r="G857" s="140" t="s">
        <v>2203</v>
      </c>
      <c r="H857" s="139">
        <v>1</v>
      </c>
      <c r="I857" s="162" t="s">
        <v>1355</v>
      </c>
      <c r="J857" s="162" t="s">
        <v>48</v>
      </c>
      <c r="K857" s="139" t="s">
        <v>2621</v>
      </c>
      <c r="L857"/>
    </row>
    <row r="858" spans="1:12" ht="14.25">
      <c r="A858" s="139"/>
      <c r="B858" s="139"/>
      <c r="C858" s="139">
        <v>23</v>
      </c>
      <c r="D858" s="155">
        <v>0</v>
      </c>
      <c r="E858" s="155">
        <v>0</v>
      </c>
      <c r="F858" s="139">
        <v>427</v>
      </c>
      <c r="G858" s="140" t="s">
        <v>2259</v>
      </c>
      <c r="H858" s="139">
        <v>1</v>
      </c>
      <c r="I858" s="140" t="s">
        <v>1085</v>
      </c>
      <c r="J858" s="140" t="s">
        <v>43</v>
      </c>
      <c r="K858" s="139" t="s">
        <v>2621</v>
      </c>
      <c r="L858"/>
    </row>
    <row r="859" spans="1:12" ht="14.25">
      <c r="A859" s="139"/>
      <c r="B859" s="139"/>
      <c r="C859" s="139">
        <v>24</v>
      </c>
      <c r="D859" s="155">
        <v>0</v>
      </c>
      <c r="E859" s="155">
        <v>0</v>
      </c>
      <c r="F859" s="139">
        <v>942</v>
      </c>
      <c r="G859" s="140" t="s">
        <v>2357</v>
      </c>
      <c r="H859" s="139">
        <v>1</v>
      </c>
      <c r="I859" s="140" t="s">
        <v>261</v>
      </c>
      <c r="J859" s="140" t="s">
        <v>43</v>
      </c>
      <c r="K859" s="139" t="s">
        <v>2621</v>
      </c>
      <c r="L859"/>
    </row>
    <row r="860" spans="1:12" ht="14.25">
      <c r="A860" s="139"/>
      <c r="B860" s="139"/>
      <c r="C860" s="139">
        <v>25</v>
      </c>
      <c r="D860" s="155">
        <v>0</v>
      </c>
      <c r="E860" s="155">
        <v>0</v>
      </c>
      <c r="F860" s="139">
        <v>596</v>
      </c>
      <c r="G860" s="140" t="s">
        <v>2287</v>
      </c>
      <c r="H860" s="139">
        <v>1</v>
      </c>
      <c r="I860" s="140" t="s">
        <v>857</v>
      </c>
      <c r="J860" s="140" t="s">
        <v>43</v>
      </c>
      <c r="K860" s="139" t="s">
        <v>2621</v>
      </c>
      <c r="L860"/>
    </row>
    <row r="861" spans="1:12" ht="14.25">
      <c r="A861" s="139"/>
      <c r="B861" s="139"/>
      <c r="C861" s="139">
        <v>26</v>
      </c>
      <c r="D861" s="155">
        <v>0</v>
      </c>
      <c r="E861" s="155">
        <v>0</v>
      </c>
      <c r="F861" s="139">
        <v>425</v>
      </c>
      <c r="G861" s="140" t="s">
        <v>2258</v>
      </c>
      <c r="H861" s="139">
        <v>1</v>
      </c>
      <c r="I861" s="140" t="s">
        <v>1085</v>
      </c>
      <c r="J861" s="140" t="s">
        <v>43</v>
      </c>
      <c r="K861" s="139" t="s">
        <v>2621</v>
      </c>
      <c r="L861"/>
    </row>
    <row r="862" spans="1:12" ht="14.25">
      <c r="A862" s="139"/>
      <c r="B862" s="139"/>
      <c r="C862" s="139">
        <v>27</v>
      </c>
      <c r="D862" s="155">
        <v>0</v>
      </c>
      <c r="E862" s="155">
        <v>0</v>
      </c>
      <c r="F862" s="139">
        <v>330</v>
      </c>
      <c r="G862" s="162" t="s">
        <v>2240</v>
      </c>
      <c r="H862" s="139">
        <v>1</v>
      </c>
      <c r="I862" s="162" t="s">
        <v>1204</v>
      </c>
      <c r="J862" s="162" t="s">
        <v>48</v>
      </c>
      <c r="K862" s="139" t="s">
        <v>2621</v>
      </c>
      <c r="L862"/>
    </row>
    <row r="863" spans="1:12" ht="14.25">
      <c r="A863" s="139"/>
      <c r="B863" s="139"/>
      <c r="C863" s="139">
        <v>28</v>
      </c>
      <c r="D863" s="155">
        <v>0</v>
      </c>
      <c r="E863" s="155">
        <v>0</v>
      </c>
      <c r="F863" s="139">
        <v>299</v>
      </c>
      <c r="G863" s="162" t="s">
        <v>2227</v>
      </c>
      <c r="H863" s="139">
        <v>1</v>
      </c>
      <c r="I863" s="162" t="s">
        <v>1233</v>
      </c>
      <c r="J863" s="162" t="s">
        <v>48</v>
      </c>
      <c r="K863" s="139" t="s">
        <v>2621</v>
      </c>
      <c r="L863"/>
    </row>
    <row r="864" spans="1:12" ht="14.25">
      <c r="A864" s="139"/>
      <c r="B864" s="139"/>
      <c r="C864" s="139">
        <v>29</v>
      </c>
      <c r="D864" s="155">
        <v>0</v>
      </c>
      <c r="E864" s="155">
        <v>0</v>
      </c>
      <c r="F864" s="139">
        <v>184</v>
      </c>
      <c r="G864" s="162" t="s">
        <v>2197</v>
      </c>
      <c r="H864" s="139">
        <v>1</v>
      </c>
      <c r="I864" s="162" t="s">
        <v>1355</v>
      </c>
      <c r="J864" s="162" t="s">
        <v>48</v>
      </c>
      <c r="K864" s="139" t="s">
        <v>2621</v>
      </c>
      <c r="L864"/>
    </row>
    <row r="865" spans="1:12" ht="14.25">
      <c r="A865" s="139"/>
      <c r="B865" s="145" t="s">
        <v>2626</v>
      </c>
      <c r="C865" s="145"/>
      <c r="D865" s="145"/>
      <c r="E865" s="145"/>
      <c r="F865" s="145"/>
      <c r="G865" s="145"/>
      <c r="H865" s="145"/>
      <c r="I865" s="145"/>
      <c r="J865" s="145"/>
      <c r="K865" s="145"/>
      <c r="L865"/>
    </row>
    <row r="866" spans="1:12" ht="14.25">
      <c r="A866" s="139" t="s">
        <v>18</v>
      </c>
      <c r="B866" s="139" t="s">
        <v>18</v>
      </c>
      <c r="C866" s="139" t="s">
        <v>18</v>
      </c>
      <c r="D866" s="139" t="s">
        <v>18</v>
      </c>
      <c r="E866" s="139" t="s">
        <v>18</v>
      </c>
      <c r="F866" s="139" t="s">
        <v>18</v>
      </c>
      <c r="G866" s="140" t="s">
        <v>18</v>
      </c>
      <c r="H866" s="139" t="s">
        <v>18</v>
      </c>
      <c r="I866" s="140" t="s">
        <v>18</v>
      </c>
      <c r="J866" s="140" t="s">
        <v>18</v>
      </c>
      <c r="K866" s="139" t="s">
        <v>18</v>
      </c>
      <c r="L866"/>
    </row>
    <row r="867" spans="1:12" ht="14.25">
      <c r="A867" s="139"/>
      <c r="B867" s="139"/>
      <c r="C867" s="139"/>
      <c r="D867" s="139"/>
      <c r="E867" s="139"/>
      <c r="F867" s="139" t="s">
        <v>2675</v>
      </c>
      <c r="G867" s="140" t="s">
        <v>18</v>
      </c>
      <c r="H867" s="139" t="s">
        <v>18</v>
      </c>
      <c r="I867" s="140" t="s">
        <v>18</v>
      </c>
      <c r="J867" s="140" t="s">
        <v>18</v>
      </c>
      <c r="K867" s="139" t="s">
        <v>18</v>
      </c>
      <c r="L867"/>
    </row>
    <row r="868" spans="1:12" ht="14.25">
      <c r="A868" s="139"/>
      <c r="B868" s="145" t="s">
        <v>2676</v>
      </c>
      <c r="C868" s="145"/>
      <c r="D868" s="145"/>
      <c r="E868" s="145"/>
      <c r="F868" s="145"/>
      <c r="G868" s="145"/>
      <c r="H868" s="145"/>
      <c r="I868" s="145"/>
      <c r="J868" s="145"/>
      <c r="K868" s="145"/>
      <c r="L868"/>
    </row>
    <row r="869" spans="1:12" ht="14.25">
      <c r="A869" s="139" t="s">
        <v>2629</v>
      </c>
      <c r="B869" s="139" t="s">
        <v>2629</v>
      </c>
      <c r="C869" s="139">
        <v>1</v>
      </c>
      <c r="D869" s="155">
        <v>0</v>
      </c>
      <c r="E869" s="139" t="s">
        <v>2630</v>
      </c>
      <c r="F869" s="139">
        <v>532</v>
      </c>
      <c r="G869" s="140" t="s">
        <v>2629</v>
      </c>
      <c r="H869" s="139" t="s">
        <v>2629</v>
      </c>
      <c r="I869" s="140" t="s">
        <v>2629</v>
      </c>
      <c r="J869" s="140" t="s">
        <v>2629</v>
      </c>
      <c r="K869" s="139" t="s">
        <v>2621</v>
      </c>
      <c r="L869"/>
    </row>
    <row r="870" spans="1:12" ht="14.25">
      <c r="A870" s="139"/>
      <c r="B870" s="139"/>
      <c r="C870" s="139">
        <v>2</v>
      </c>
      <c r="D870" s="155">
        <v>0</v>
      </c>
      <c r="E870" s="139" t="s">
        <v>2630</v>
      </c>
      <c r="F870" s="139">
        <v>638</v>
      </c>
      <c r="G870" s="140" t="s">
        <v>2629</v>
      </c>
      <c r="H870" s="139" t="s">
        <v>2629</v>
      </c>
      <c r="I870" s="140" t="s">
        <v>2629</v>
      </c>
      <c r="J870" s="140" t="s">
        <v>2629</v>
      </c>
      <c r="K870" s="139" t="s">
        <v>2621</v>
      </c>
      <c r="L870"/>
    </row>
    <row r="871" spans="1:12" ht="14.25">
      <c r="A871" s="139"/>
      <c r="B871" s="139"/>
      <c r="C871" s="139">
        <v>3</v>
      </c>
      <c r="D871" s="155">
        <v>0</v>
      </c>
      <c r="E871" s="139" t="s">
        <v>2630</v>
      </c>
      <c r="F871" s="139">
        <v>572</v>
      </c>
      <c r="G871" s="140" t="s">
        <v>2629</v>
      </c>
      <c r="H871" s="139" t="s">
        <v>2629</v>
      </c>
      <c r="I871" s="140" t="s">
        <v>2629</v>
      </c>
      <c r="J871" s="140" t="s">
        <v>2629</v>
      </c>
      <c r="K871" s="139" t="s">
        <v>2621</v>
      </c>
      <c r="L871"/>
    </row>
    <row r="872" spans="1:12" ht="14.25">
      <c r="A872" s="139"/>
      <c r="B872" s="139"/>
      <c r="C872" s="139">
        <v>4</v>
      </c>
      <c r="D872" s="155">
        <v>0</v>
      </c>
      <c r="E872" s="139" t="s">
        <v>2630</v>
      </c>
      <c r="F872" s="139">
        <v>280</v>
      </c>
      <c r="G872" s="140" t="s">
        <v>2629</v>
      </c>
      <c r="H872" s="139" t="s">
        <v>2629</v>
      </c>
      <c r="I872" s="140" t="s">
        <v>2629</v>
      </c>
      <c r="J872" s="140" t="s">
        <v>2629</v>
      </c>
      <c r="K872" s="139" t="s">
        <v>2621</v>
      </c>
      <c r="L872"/>
    </row>
    <row r="873" spans="1:12" ht="14.25">
      <c r="A873" s="139"/>
      <c r="B873" s="139"/>
      <c r="C873" s="139">
        <v>5</v>
      </c>
      <c r="D873" s="155">
        <v>0</v>
      </c>
      <c r="E873" s="139" t="s">
        <v>2630</v>
      </c>
      <c r="F873" s="139">
        <v>123</v>
      </c>
      <c r="G873" s="140" t="s">
        <v>2629</v>
      </c>
      <c r="H873" s="139" t="s">
        <v>2629</v>
      </c>
      <c r="I873" s="140" t="s">
        <v>2629</v>
      </c>
      <c r="J873" s="140" t="s">
        <v>2629</v>
      </c>
      <c r="K873" s="139" t="s">
        <v>2621</v>
      </c>
      <c r="L873"/>
    </row>
    <row r="874" spans="1:12" ht="14.25">
      <c r="A874" s="139"/>
      <c r="B874" s="139"/>
      <c r="C874" s="139">
        <v>6</v>
      </c>
      <c r="D874" s="155">
        <v>0</v>
      </c>
      <c r="E874" s="139" t="s">
        <v>2630</v>
      </c>
      <c r="F874" s="139">
        <v>611</v>
      </c>
      <c r="G874" s="140" t="s">
        <v>2629</v>
      </c>
      <c r="H874" s="139" t="s">
        <v>2629</v>
      </c>
      <c r="I874" s="140" t="s">
        <v>2629</v>
      </c>
      <c r="J874" s="140" t="s">
        <v>2629</v>
      </c>
      <c r="K874" s="139" t="s">
        <v>2621</v>
      </c>
      <c r="L874"/>
    </row>
    <row r="875" spans="1:12" ht="14.25">
      <c r="A875" s="139"/>
      <c r="B875" s="139"/>
      <c r="C875" s="139">
        <v>7</v>
      </c>
      <c r="D875" s="155">
        <v>0</v>
      </c>
      <c r="E875" s="139" t="s">
        <v>2630</v>
      </c>
      <c r="F875" s="139">
        <v>2</v>
      </c>
      <c r="G875" s="140" t="s">
        <v>2629</v>
      </c>
      <c r="H875" s="139" t="s">
        <v>2629</v>
      </c>
      <c r="I875" s="140" t="s">
        <v>2629</v>
      </c>
      <c r="J875" s="140" t="s">
        <v>2629</v>
      </c>
      <c r="K875" s="139" t="s">
        <v>2661</v>
      </c>
      <c r="L875"/>
    </row>
    <row r="876" spans="1:12" ht="14.25">
      <c r="A876" s="139"/>
      <c r="B876" s="139"/>
      <c r="C876" s="139">
        <v>8</v>
      </c>
      <c r="D876" s="155">
        <v>0</v>
      </c>
      <c r="E876" s="139" t="s">
        <v>2630</v>
      </c>
      <c r="F876" s="139">
        <v>669</v>
      </c>
      <c r="G876" s="140" t="s">
        <v>2629</v>
      </c>
      <c r="H876" s="139" t="s">
        <v>2629</v>
      </c>
      <c r="I876" s="140" t="s">
        <v>2629</v>
      </c>
      <c r="J876" s="140" t="s">
        <v>2629</v>
      </c>
      <c r="K876" s="139" t="s">
        <v>2661</v>
      </c>
      <c r="L876"/>
    </row>
    <row r="877" spans="1:12" ht="14.25">
      <c r="A877" s="139"/>
      <c r="B877" s="139"/>
      <c r="C877" s="139" t="s">
        <v>2677</v>
      </c>
      <c r="D877" s="155">
        <v>0</v>
      </c>
      <c r="E877" s="139" t="s">
        <v>2630</v>
      </c>
      <c r="F877" s="139">
        <v>896</v>
      </c>
      <c r="G877" s="140" t="s">
        <v>2629</v>
      </c>
      <c r="H877" s="139">
        <v>0</v>
      </c>
      <c r="I877" s="140" t="s">
        <v>2629</v>
      </c>
      <c r="J877" s="140" t="s">
        <v>2629</v>
      </c>
      <c r="K877" s="139" t="s">
        <v>2658</v>
      </c>
      <c r="L877"/>
    </row>
    <row r="878" spans="1:12" ht="14.25">
      <c r="A878" s="139"/>
      <c r="B878" s="145" t="s">
        <v>2631</v>
      </c>
      <c r="C878" s="145"/>
      <c r="D878" s="145"/>
      <c r="E878" s="145"/>
      <c r="F878" s="145"/>
      <c r="G878" s="145"/>
      <c r="H878" s="145"/>
      <c r="I878" s="145"/>
      <c r="J878" s="145"/>
      <c r="K878" s="145"/>
      <c r="L878"/>
    </row>
    <row r="879" spans="1:12" ht="14.25">
      <c r="A879" s="139">
        <v>35</v>
      </c>
      <c r="B879" s="139" t="s">
        <v>135</v>
      </c>
      <c r="C879" s="139">
        <v>1</v>
      </c>
      <c r="D879" s="155">
        <v>0</v>
      </c>
      <c r="E879" s="155">
        <v>0</v>
      </c>
      <c r="F879" s="139">
        <v>270</v>
      </c>
      <c r="G879" s="140" t="s">
        <v>2059</v>
      </c>
      <c r="H879" s="139">
        <v>20</v>
      </c>
      <c r="I879" s="140" t="s">
        <v>1277</v>
      </c>
      <c r="J879" s="140" t="s">
        <v>43</v>
      </c>
      <c r="K879" s="139" t="s">
        <v>2658</v>
      </c>
      <c r="L879"/>
    </row>
    <row r="880" spans="1:12" ht="14.25">
      <c r="A880" s="139"/>
      <c r="B880" s="139"/>
      <c r="C880" s="139">
        <v>2</v>
      </c>
      <c r="D880" s="155">
        <v>0</v>
      </c>
      <c r="E880" s="155">
        <v>0</v>
      </c>
      <c r="F880" s="139">
        <v>145</v>
      </c>
      <c r="G880" s="162" t="s">
        <v>2032</v>
      </c>
      <c r="H880" s="139">
        <v>19</v>
      </c>
      <c r="I880" s="162" t="s">
        <v>1434</v>
      </c>
      <c r="J880" s="162" t="s">
        <v>48</v>
      </c>
      <c r="K880" s="139" t="s">
        <v>2658</v>
      </c>
      <c r="L880"/>
    </row>
    <row r="881" spans="1:12" ht="14.25">
      <c r="A881" s="139"/>
      <c r="B881" s="139"/>
      <c r="C881" s="139">
        <v>3</v>
      </c>
      <c r="D881" s="155">
        <v>0</v>
      </c>
      <c r="E881" s="155">
        <v>0</v>
      </c>
      <c r="F881" s="139">
        <v>796</v>
      </c>
      <c r="G881" s="140" t="s">
        <v>2155</v>
      </c>
      <c r="H881" s="139">
        <v>18</v>
      </c>
      <c r="I881" s="140" t="s">
        <v>507</v>
      </c>
      <c r="J881" s="140" t="s">
        <v>43</v>
      </c>
      <c r="K881" s="139" t="s">
        <v>2658</v>
      </c>
      <c r="L881"/>
    </row>
    <row r="882" spans="1:12" ht="14.25">
      <c r="A882" s="139"/>
      <c r="B882" s="139"/>
      <c r="C882" s="139">
        <v>4</v>
      </c>
      <c r="D882" s="155">
        <v>0</v>
      </c>
      <c r="E882" s="155">
        <v>0</v>
      </c>
      <c r="F882" s="139">
        <v>625</v>
      </c>
      <c r="G882" s="140" t="s">
        <v>2129</v>
      </c>
      <c r="H882" s="139">
        <v>17</v>
      </c>
      <c r="I882" s="140" t="s">
        <v>820</v>
      </c>
      <c r="J882" s="140" t="s">
        <v>43</v>
      </c>
      <c r="K882" s="139" t="s">
        <v>2658</v>
      </c>
      <c r="L882"/>
    </row>
    <row r="883" spans="1:12" ht="14.25">
      <c r="A883" s="139"/>
      <c r="B883" s="139"/>
      <c r="C883" s="139">
        <v>5</v>
      </c>
      <c r="D883" s="155">
        <v>0</v>
      </c>
      <c r="E883" s="155">
        <v>0</v>
      </c>
      <c r="F883" s="139">
        <v>386</v>
      </c>
      <c r="G883" s="140" t="s">
        <v>2083</v>
      </c>
      <c r="H883" s="139">
        <v>16</v>
      </c>
      <c r="I883" s="140" t="s">
        <v>1121</v>
      </c>
      <c r="J883" s="140" t="s">
        <v>46</v>
      </c>
      <c r="K883" s="139" t="s">
        <v>2658</v>
      </c>
      <c r="L883"/>
    </row>
    <row r="884" spans="1:12" ht="14.25">
      <c r="A884" s="139"/>
      <c r="B884" s="139"/>
      <c r="C884" s="139">
        <v>6</v>
      </c>
      <c r="D884" s="155">
        <v>0</v>
      </c>
      <c r="E884" s="155">
        <v>0</v>
      </c>
      <c r="F884" s="139">
        <v>645</v>
      </c>
      <c r="G884" s="140" t="s">
        <v>2135</v>
      </c>
      <c r="H884" s="139">
        <v>15</v>
      </c>
      <c r="I884" s="140" t="s">
        <v>778</v>
      </c>
      <c r="J884" s="140" t="s">
        <v>43</v>
      </c>
      <c r="K884" s="139" t="s">
        <v>2658</v>
      </c>
      <c r="L884"/>
    </row>
    <row r="885" spans="1:12" ht="14.25">
      <c r="A885" s="139"/>
      <c r="B885" s="139"/>
      <c r="C885" s="139">
        <v>7</v>
      </c>
      <c r="D885" s="155">
        <v>0</v>
      </c>
      <c r="E885" s="155">
        <v>0</v>
      </c>
      <c r="F885" s="139">
        <v>428</v>
      </c>
      <c r="G885" s="140" t="s">
        <v>2090</v>
      </c>
      <c r="H885" s="139">
        <v>14</v>
      </c>
      <c r="I885" s="140" t="s">
        <v>1085</v>
      </c>
      <c r="J885" s="140" t="s">
        <v>43</v>
      </c>
      <c r="K885" s="139" t="s">
        <v>2658</v>
      </c>
      <c r="L885"/>
    </row>
    <row r="886" spans="1:12" ht="14.25">
      <c r="A886" s="139"/>
      <c r="B886" s="139"/>
      <c r="C886" s="139">
        <v>8</v>
      </c>
      <c r="D886" s="155">
        <v>0</v>
      </c>
      <c r="E886" s="155">
        <v>0</v>
      </c>
      <c r="F886" s="139">
        <v>522</v>
      </c>
      <c r="G886" s="162" t="s">
        <v>2102</v>
      </c>
      <c r="H886" s="139">
        <v>13</v>
      </c>
      <c r="I886" s="162" t="s">
        <v>937</v>
      </c>
      <c r="J886" s="162" t="s">
        <v>48</v>
      </c>
      <c r="K886" s="139" t="s">
        <v>2658</v>
      </c>
      <c r="L886"/>
    </row>
    <row r="887" spans="1:12" ht="14.25">
      <c r="A887" s="139"/>
      <c r="B887" s="139"/>
      <c r="C887" s="139">
        <v>9</v>
      </c>
      <c r="D887" s="155">
        <v>0</v>
      </c>
      <c r="E887" s="155">
        <v>0</v>
      </c>
      <c r="F887" s="139">
        <v>367</v>
      </c>
      <c r="G887" s="140" t="s">
        <v>2075</v>
      </c>
      <c r="H887" s="139">
        <v>12</v>
      </c>
      <c r="I887" s="140" t="s">
        <v>1159</v>
      </c>
      <c r="J887" s="140" t="s">
        <v>43</v>
      </c>
      <c r="K887" s="139" t="s">
        <v>2658</v>
      </c>
      <c r="L887"/>
    </row>
    <row r="888" spans="1:12" ht="14.25">
      <c r="A888" s="139"/>
      <c r="B888" s="145" t="s">
        <v>2678</v>
      </c>
      <c r="C888" s="145"/>
      <c r="D888" s="145"/>
      <c r="E888" s="145"/>
      <c r="F888" s="145"/>
      <c r="G888" s="145"/>
      <c r="H888" s="145"/>
      <c r="I888" s="145"/>
      <c r="J888" s="145"/>
      <c r="K888" s="145"/>
      <c r="L888"/>
    </row>
    <row r="889" spans="1:12" ht="14.25">
      <c r="A889" s="139">
        <v>37</v>
      </c>
      <c r="B889" s="139" t="s">
        <v>62</v>
      </c>
      <c r="C889" s="139">
        <v>1</v>
      </c>
      <c r="D889" s="155">
        <v>0</v>
      </c>
      <c r="E889" s="155">
        <v>0</v>
      </c>
      <c r="F889" s="139">
        <v>512</v>
      </c>
      <c r="G889" s="140" t="s">
        <v>2100</v>
      </c>
      <c r="H889" s="139">
        <v>20</v>
      </c>
      <c r="I889" s="140" t="s">
        <v>963</v>
      </c>
      <c r="J889" s="140" t="s">
        <v>46</v>
      </c>
      <c r="K889" s="139" t="s">
        <v>2658</v>
      </c>
      <c r="L889"/>
    </row>
    <row r="890" spans="1:12" ht="14.25">
      <c r="A890" s="139"/>
      <c r="B890" s="139"/>
      <c r="C890" s="139">
        <v>2</v>
      </c>
      <c r="D890" s="155">
        <v>0</v>
      </c>
      <c r="E890" s="155">
        <v>0</v>
      </c>
      <c r="F890" s="139">
        <v>504</v>
      </c>
      <c r="G890" s="140" t="s">
        <v>2099</v>
      </c>
      <c r="H890" s="139">
        <v>19</v>
      </c>
      <c r="I890" s="140" t="s">
        <v>963</v>
      </c>
      <c r="J890" s="140" t="s">
        <v>46</v>
      </c>
      <c r="K890" s="139" t="s">
        <v>2658</v>
      </c>
      <c r="L890"/>
    </row>
    <row r="891" spans="1:12" ht="14.25">
      <c r="A891" s="139"/>
      <c r="B891" s="139"/>
      <c r="C891" s="139">
        <v>3</v>
      </c>
      <c r="D891" s="155">
        <v>0</v>
      </c>
      <c r="E891" s="155">
        <v>0</v>
      </c>
      <c r="F891" s="139">
        <v>237</v>
      </c>
      <c r="G891" s="162" t="s">
        <v>2054</v>
      </c>
      <c r="H891" s="139">
        <v>18</v>
      </c>
      <c r="I891" s="162" t="s">
        <v>1318</v>
      </c>
      <c r="J891" s="162" t="s">
        <v>48</v>
      </c>
      <c r="K891" s="139" t="s">
        <v>2658</v>
      </c>
      <c r="L891"/>
    </row>
    <row r="892" spans="1:12" ht="14.25">
      <c r="A892" s="139"/>
      <c r="B892" s="139"/>
      <c r="C892" s="139">
        <v>4</v>
      </c>
      <c r="D892" s="155">
        <v>0</v>
      </c>
      <c r="E892" s="155">
        <v>0</v>
      </c>
      <c r="F892" s="139">
        <v>778</v>
      </c>
      <c r="G892" s="140" t="s">
        <v>2154</v>
      </c>
      <c r="H892" s="139">
        <v>17</v>
      </c>
      <c r="I892" s="140" t="s">
        <v>555</v>
      </c>
      <c r="J892" s="140" t="s">
        <v>43</v>
      </c>
      <c r="K892" s="139" t="s">
        <v>2658</v>
      </c>
      <c r="L892"/>
    </row>
    <row r="893" spans="1:12" ht="14.25">
      <c r="A893" s="139"/>
      <c r="B893" s="139"/>
      <c r="C893" s="139">
        <v>5</v>
      </c>
      <c r="D893" s="155">
        <v>0</v>
      </c>
      <c r="E893" s="155">
        <v>0</v>
      </c>
      <c r="F893" s="139">
        <v>616</v>
      </c>
      <c r="G893" s="140" t="s">
        <v>2125</v>
      </c>
      <c r="H893" s="139">
        <v>16</v>
      </c>
      <c r="I893" s="140" t="s">
        <v>820</v>
      </c>
      <c r="J893" s="140" t="s">
        <v>43</v>
      </c>
      <c r="K893" s="139" t="s">
        <v>2658</v>
      </c>
      <c r="L893"/>
    </row>
    <row r="894" spans="1:12" ht="14.25">
      <c r="A894" s="139"/>
      <c r="B894" s="139"/>
      <c r="C894" s="139">
        <v>6</v>
      </c>
      <c r="D894" s="155">
        <v>0</v>
      </c>
      <c r="E894" s="155">
        <v>0</v>
      </c>
      <c r="F894" s="139">
        <v>254</v>
      </c>
      <c r="G894" s="140" t="s">
        <v>2057</v>
      </c>
      <c r="H894" s="139">
        <v>0</v>
      </c>
      <c r="I894" s="140" t="s">
        <v>1290</v>
      </c>
      <c r="J894" s="140" t="s">
        <v>43</v>
      </c>
      <c r="K894" s="139" t="s">
        <v>2658</v>
      </c>
      <c r="L894"/>
    </row>
    <row r="895" spans="1:12" ht="14.25">
      <c r="A895" s="139"/>
      <c r="B895" s="145" t="s">
        <v>2679</v>
      </c>
      <c r="C895" s="145"/>
      <c r="D895" s="145"/>
      <c r="E895" s="145"/>
      <c r="F895" s="145"/>
      <c r="G895" s="145"/>
      <c r="H895" s="145"/>
      <c r="I895" s="145"/>
      <c r="J895" s="145"/>
      <c r="K895" s="145"/>
      <c r="L895"/>
    </row>
    <row r="896" spans="1:12" ht="14.25">
      <c r="A896" s="139">
        <v>39</v>
      </c>
      <c r="B896" s="139" t="s">
        <v>134</v>
      </c>
      <c r="C896" s="139">
        <v>1</v>
      </c>
      <c r="D896" s="155">
        <v>0</v>
      </c>
      <c r="E896" s="155">
        <v>0</v>
      </c>
      <c r="F896" s="139">
        <v>632</v>
      </c>
      <c r="G896" s="140" t="s">
        <v>2130</v>
      </c>
      <c r="H896" s="139">
        <v>20</v>
      </c>
      <c r="I896" s="140" t="s">
        <v>802</v>
      </c>
      <c r="J896" s="140" t="s">
        <v>43</v>
      </c>
      <c r="K896" s="139" t="s">
        <v>2658</v>
      </c>
      <c r="L896"/>
    </row>
    <row r="897" spans="1:12" ht="14.25">
      <c r="A897" s="139"/>
      <c r="B897" s="139"/>
      <c r="C897" s="139">
        <v>2</v>
      </c>
      <c r="D897" s="155">
        <v>0</v>
      </c>
      <c r="E897" s="155">
        <v>0</v>
      </c>
      <c r="F897" s="139">
        <v>377</v>
      </c>
      <c r="G897" s="140" t="s">
        <v>2078</v>
      </c>
      <c r="H897" s="139">
        <v>19</v>
      </c>
      <c r="I897" s="140" t="s">
        <v>1121</v>
      </c>
      <c r="J897" s="140" t="s">
        <v>46</v>
      </c>
      <c r="K897" s="139" t="s">
        <v>2658</v>
      </c>
      <c r="L897"/>
    </row>
    <row r="898" spans="1:12" ht="14.25">
      <c r="A898" s="139"/>
      <c r="B898" s="139"/>
      <c r="C898" s="139">
        <v>3</v>
      </c>
      <c r="D898" s="155">
        <v>0</v>
      </c>
      <c r="E898" s="155">
        <v>0</v>
      </c>
      <c r="F898" s="139">
        <v>529</v>
      </c>
      <c r="G898" s="162" t="s">
        <v>2104</v>
      </c>
      <c r="H898" s="139">
        <v>18</v>
      </c>
      <c r="I898" s="162" t="s">
        <v>934</v>
      </c>
      <c r="J898" s="162" t="s">
        <v>48</v>
      </c>
      <c r="K898" s="139" t="s">
        <v>2658</v>
      </c>
      <c r="L898"/>
    </row>
    <row r="899" spans="1:12" ht="14.25">
      <c r="A899" s="139"/>
      <c r="B899" s="139"/>
      <c r="C899" s="139">
        <v>4</v>
      </c>
      <c r="D899" s="155">
        <v>0</v>
      </c>
      <c r="E899" s="155">
        <v>0</v>
      </c>
      <c r="F899" s="139">
        <v>242</v>
      </c>
      <c r="G899" s="162" t="s">
        <v>2055</v>
      </c>
      <c r="H899" s="139">
        <v>17</v>
      </c>
      <c r="I899" s="162" t="s">
        <v>1318</v>
      </c>
      <c r="J899" s="162" t="s">
        <v>48</v>
      </c>
      <c r="K899" s="139" t="s">
        <v>2658</v>
      </c>
      <c r="L899"/>
    </row>
    <row r="900" spans="1:12" ht="14.25">
      <c r="A900" s="139"/>
      <c r="B900" s="139"/>
      <c r="C900" s="139">
        <v>5</v>
      </c>
      <c r="D900" s="155">
        <v>0</v>
      </c>
      <c r="E900" s="155">
        <v>0</v>
      </c>
      <c r="F900" s="139">
        <v>604</v>
      </c>
      <c r="G900" s="140" t="s">
        <v>2118</v>
      </c>
      <c r="H900" s="139">
        <v>0</v>
      </c>
      <c r="I900" s="140" t="s">
        <v>820</v>
      </c>
      <c r="J900" s="140" t="s">
        <v>43</v>
      </c>
      <c r="K900" s="139" t="s">
        <v>2658</v>
      </c>
      <c r="L900"/>
    </row>
    <row r="901" spans="1:12" ht="14.25">
      <c r="A901" s="139"/>
      <c r="B901" s="139"/>
      <c r="C901" s="139">
        <v>6</v>
      </c>
      <c r="D901" s="155">
        <v>0</v>
      </c>
      <c r="E901" s="155">
        <v>0</v>
      </c>
      <c r="F901" s="139">
        <v>191</v>
      </c>
      <c r="G901" s="162" t="s">
        <v>2041</v>
      </c>
      <c r="H901" s="139">
        <v>0</v>
      </c>
      <c r="I901" s="162" t="s">
        <v>1355</v>
      </c>
      <c r="J901" s="162" t="s">
        <v>48</v>
      </c>
      <c r="K901" s="139" t="s">
        <v>2658</v>
      </c>
      <c r="L901"/>
    </row>
    <row r="902" spans="1:12" ht="14.25">
      <c r="A902" s="139"/>
      <c r="B902" s="145" t="s">
        <v>2680</v>
      </c>
      <c r="C902" s="145"/>
      <c r="D902" s="145"/>
      <c r="E902" s="145"/>
      <c r="F902" s="145"/>
      <c r="G902" s="145"/>
      <c r="H902" s="145"/>
      <c r="I902" s="145"/>
      <c r="J902" s="145"/>
      <c r="K902" s="145"/>
      <c r="L902"/>
    </row>
    <row r="903" spans="1:12" ht="14.25">
      <c r="A903" s="139">
        <v>41</v>
      </c>
      <c r="B903" s="139" t="s">
        <v>133</v>
      </c>
      <c r="C903" s="139">
        <v>1</v>
      </c>
      <c r="D903" s="155">
        <v>0</v>
      </c>
      <c r="E903" s="155">
        <v>0</v>
      </c>
      <c r="F903" s="139">
        <v>222</v>
      </c>
      <c r="G903" s="162" t="s">
        <v>2050</v>
      </c>
      <c r="H903" s="139">
        <v>20</v>
      </c>
      <c r="I903" s="162" t="s">
        <v>1318</v>
      </c>
      <c r="J903" s="162" t="s">
        <v>48</v>
      </c>
      <c r="K903" s="139" t="s">
        <v>2658</v>
      </c>
      <c r="L903"/>
    </row>
    <row r="904" spans="1:12" ht="14.25">
      <c r="A904" s="139"/>
      <c r="B904" s="139"/>
      <c r="C904" s="139">
        <v>2</v>
      </c>
      <c r="D904" s="155">
        <v>0</v>
      </c>
      <c r="E904" s="155">
        <v>0</v>
      </c>
      <c r="F904" s="139">
        <v>218</v>
      </c>
      <c r="G904" s="162" t="s">
        <v>2049</v>
      </c>
      <c r="H904" s="139">
        <v>19</v>
      </c>
      <c r="I904" s="162" t="s">
        <v>1318</v>
      </c>
      <c r="J904" s="162" t="s">
        <v>48</v>
      </c>
      <c r="K904" s="139" t="s">
        <v>2658</v>
      </c>
      <c r="L904"/>
    </row>
    <row r="905" spans="1:12" ht="14.25">
      <c r="A905" s="139"/>
      <c r="B905" s="145" t="s">
        <v>2681</v>
      </c>
      <c r="C905" s="145"/>
      <c r="D905" s="145"/>
      <c r="E905" s="145"/>
      <c r="F905" s="145"/>
      <c r="G905" s="145"/>
      <c r="H905" s="145"/>
      <c r="I905" s="145"/>
      <c r="J905" s="145"/>
      <c r="K905" s="145"/>
      <c r="L905"/>
    </row>
    <row r="906" spans="1:12" ht="14.25">
      <c r="A906" s="139">
        <v>40</v>
      </c>
      <c r="B906" s="139" t="s">
        <v>139</v>
      </c>
      <c r="C906" s="139">
        <v>1</v>
      </c>
      <c r="D906" s="155">
        <v>0</v>
      </c>
      <c r="E906" s="155">
        <v>0</v>
      </c>
      <c r="F906" s="139">
        <v>779</v>
      </c>
      <c r="G906" s="140" t="s">
        <v>2336</v>
      </c>
      <c r="H906" s="139">
        <v>20</v>
      </c>
      <c r="I906" s="140" t="s">
        <v>555</v>
      </c>
      <c r="J906" s="140" t="s">
        <v>43</v>
      </c>
      <c r="K906" s="139" t="s">
        <v>2621</v>
      </c>
      <c r="L906"/>
    </row>
    <row r="907" spans="1:12" ht="14.25">
      <c r="A907" s="139"/>
      <c r="B907" s="139"/>
      <c r="C907" s="139">
        <v>2</v>
      </c>
      <c r="D907" s="155">
        <v>0</v>
      </c>
      <c r="E907" s="155">
        <v>0</v>
      </c>
      <c r="F907" s="139">
        <v>294</v>
      </c>
      <c r="G907" s="162" t="s">
        <v>2223</v>
      </c>
      <c r="H907" s="139">
        <v>19</v>
      </c>
      <c r="I907" s="162" t="s">
        <v>1233</v>
      </c>
      <c r="J907" s="162" t="s">
        <v>48</v>
      </c>
      <c r="K907" s="139" t="s">
        <v>2621</v>
      </c>
      <c r="L907"/>
    </row>
    <row r="908" spans="1:12" ht="14.25">
      <c r="A908" s="139"/>
      <c r="B908" s="139"/>
      <c r="C908" s="139">
        <v>3</v>
      </c>
      <c r="D908" s="155">
        <v>0</v>
      </c>
      <c r="E908" s="155">
        <v>0</v>
      </c>
      <c r="F908" s="139">
        <v>196</v>
      </c>
      <c r="G908" s="162" t="s">
        <v>2199</v>
      </c>
      <c r="H908" s="139">
        <v>18</v>
      </c>
      <c r="I908" s="162" t="s">
        <v>1355</v>
      </c>
      <c r="J908" s="162" t="s">
        <v>48</v>
      </c>
      <c r="K908" s="139" t="s">
        <v>2621</v>
      </c>
      <c r="L908"/>
    </row>
    <row r="909" spans="1:12" ht="14.25">
      <c r="A909" s="139"/>
      <c r="B909" s="139"/>
      <c r="C909" s="139">
        <v>4</v>
      </c>
      <c r="D909" s="155">
        <v>0</v>
      </c>
      <c r="E909" s="155">
        <v>0</v>
      </c>
      <c r="F909" s="139">
        <v>324</v>
      </c>
      <c r="G909" s="140" t="s">
        <v>2235</v>
      </c>
      <c r="H909" s="139">
        <v>17</v>
      </c>
      <c r="I909" s="140" t="s">
        <v>1214</v>
      </c>
      <c r="J909" s="140" t="s">
        <v>43</v>
      </c>
      <c r="K909" s="139" t="s">
        <v>2621</v>
      </c>
      <c r="L909"/>
    </row>
    <row r="910" spans="1:12" ht="14.25">
      <c r="A910" s="139"/>
      <c r="B910" s="139"/>
      <c r="C910" s="139">
        <v>5</v>
      </c>
      <c r="D910" s="155">
        <v>0</v>
      </c>
      <c r="E910" s="155">
        <v>0</v>
      </c>
      <c r="F910" s="139">
        <v>221</v>
      </c>
      <c r="G910" s="162" t="s">
        <v>2210</v>
      </c>
      <c r="H910" s="139">
        <v>16</v>
      </c>
      <c r="I910" s="162" t="s">
        <v>1318</v>
      </c>
      <c r="J910" s="162" t="s">
        <v>48</v>
      </c>
      <c r="K910" s="139" t="s">
        <v>2621</v>
      </c>
      <c r="L910"/>
    </row>
    <row r="911" spans="1:12" ht="14.25">
      <c r="A911" s="139"/>
      <c r="B911" s="139"/>
      <c r="C911" s="139">
        <v>6</v>
      </c>
      <c r="D911" s="155">
        <v>0</v>
      </c>
      <c r="E911" s="155">
        <v>0</v>
      </c>
      <c r="F911" s="139">
        <v>517</v>
      </c>
      <c r="G911" s="140" t="s">
        <v>2270</v>
      </c>
      <c r="H911" s="139">
        <v>15</v>
      </c>
      <c r="I911" s="140" t="s">
        <v>952</v>
      </c>
      <c r="J911" s="140" t="s">
        <v>46</v>
      </c>
      <c r="K911" s="139" t="s">
        <v>2621</v>
      </c>
      <c r="L911"/>
    </row>
    <row r="912" spans="1:12" ht="14.25">
      <c r="A912" s="139"/>
      <c r="B912" s="139"/>
      <c r="C912" s="139">
        <v>7</v>
      </c>
      <c r="D912" s="155">
        <v>0</v>
      </c>
      <c r="E912" s="155">
        <v>0</v>
      </c>
      <c r="F912" s="139">
        <v>659</v>
      </c>
      <c r="G912" s="140" t="s">
        <v>2300</v>
      </c>
      <c r="H912" s="139">
        <v>14</v>
      </c>
      <c r="I912" s="140" t="s">
        <v>752</v>
      </c>
      <c r="J912" s="140" t="s">
        <v>43</v>
      </c>
      <c r="K912" s="139" t="s">
        <v>2621</v>
      </c>
      <c r="L912"/>
    </row>
    <row r="913" spans="1:12" ht="14.25">
      <c r="A913" s="139"/>
      <c r="B913" s="139"/>
      <c r="C913" s="139">
        <v>8</v>
      </c>
      <c r="D913" s="155">
        <v>0</v>
      </c>
      <c r="E913" s="155">
        <v>0</v>
      </c>
      <c r="F913" s="139">
        <v>610</v>
      </c>
      <c r="G913" s="140" t="s">
        <v>2290</v>
      </c>
      <c r="H913" s="139">
        <v>13</v>
      </c>
      <c r="I913" s="140" t="s">
        <v>820</v>
      </c>
      <c r="J913" s="140" t="s">
        <v>43</v>
      </c>
      <c r="K913" s="139" t="s">
        <v>2621</v>
      </c>
      <c r="L913"/>
    </row>
    <row r="914" spans="1:12" ht="14.25">
      <c r="A914" s="139"/>
      <c r="B914" s="139"/>
      <c r="C914" s="139">
        <v>9</v>
      </c>
      <c r="D914" s="155">
        <v>0</v>
      </c>
      <c r="E914" s="155">
        <v>0</v>
      </c>
      <c r="F914" s="139">
        <v>635</v>
      </c>
      <c r="G914" s="140" t="s">
        <v>2294</v>
      </c>
      <c r="H914" s="139">
        <v>12</v>
      </c>
      <c r="I914" s="140" t="s">
        <v>791</v>
      </c>
      <c r="J914" s="140" t="s">
        <v>52</v>
      </c>
      <c r="K914" s="139" t="s">
        <v>2621</v>
      </c>
      <c r="L914"/>
    </row>
    <row r="915" spans="1:12" ht="14.25">
      <c r="A915" s="139"/>
      <c r="B915" s="139"/>
      <c r="C915" s="139">
        <v>10</v>
      </c>
      <c r="D915" s="155">
        <v>0</v>
      </c>
      <c r="E915" s="155">
        <v>0</v>
      </c>
      <c r="F915" s="139">
        <v>565</v>
      </c>
      <c r="G915" s="140" t="s">
        <v>2280</v>
      </c>
      <c r="H915" s="139">
        <v>11</v>
      </c>
      <c r="I915" s="140" t="s">
        <v>857</v>
      </c>
      <c r="J915" s="140" t="s">
        <v>43</v>
      </c>
      <c r="K915" s="139" t="s">
        <v>2621</v>
      </c>
      <c r="L915"/>
    </row>
    <row r="916" spans="1:12" ht="14.25">
      <c r="A916" s="139"/>
      <c r="B916" s="139"/>
      <c r="C916" s="139">
        <v>11</v>
      </c>
      <c r="D916" s="155">
        <v>0</v>
      </c>
      <c r="E916" s="155">
        <v>0</v>
      </c>
      <c r="F916" s="139">
        <v>800</v>
      </c>
      <c r="G916" s="140" t="s">
        <v>2340</v>
      </c>
      <c r="H916" s="139">
        <v>10</v>
      </c>
      <c r="I916" s="140" t="s">
        <v>507</v>
      </c>
      <c r="J916" s="140" t="s">
        <v>43</v>
      </c>
      <c r="K916" s="139" t="s">
        <v>2621</v>
      </c>
      <c r="L916"/>
    </row>
    <row r="917" spans="1:12" ht="14.25">
      <c r="A917" s="139"/>
      <c r="B917" s="139"/>
      <c r="C917" s="139">
        <v>12</v>
      </c>
      <c r="D917" s="155">
        <v>0</v>
      </c>
      <c r="E917" s="155">
        <v>0</v>
      </c>
      <c r="F917" s="139">
        <v>327</v>
      </c>
      <c r="G917" s="162" t="s">
        <v>2238</v>
      </c>
      <c r="H917" s="139">
        <v>9</v>
      </c>
      <c r="I917" s="162" t="s">
        <v>1204</v>
      </c>
      <c r="J917" s="162" t="s">
        <v>48</v>
      </c>
      <c r="K917" s="139" t="s">
        <v>2621</v>
      </c>
      <c r="L917"/>
    </row>
    <row r="918" spans="1:12" ht="14.25">
      <c r="A918" s="139"/>
      <c r="B918" s="139"/>
      <c r="C918" s="139">
        <v>13</v>
      </c>
      <c r="D918" s="155">
        <v>0</v>
      </c>
      <c r="E918" s="155">
        <v>0</v>
      </c>
      <c r="F918" s="139">
        <v>200</v>
      </c>
      <c r="G918" s="162" t="s">
        <v>2200</v>
      </c>
      <c r="H918" s="139">
        <v>8</v>
      </c>
      <c r="I918" s="162" t="s">
        <v>1355</v>
      </c>
      <c r="J918" s="162" t="s">
        <v>48</v>
      </c>
      <c r="K918" s="139" t="s">
        <v>2621</v>
      </c>
      <c r="L918"/>
    </row>
    <row r="919" spans="1:12" ht="14.25">
      <c r="A919" s="139"/>
      <c r="B919" s="139"/>
      <c r="C919" s="139">
        <v>14</v>
      </c>
      <c r="D919" s="155">
        <v>0</v>
      </c>
      <c r="E919" s="155">
        <v>0</v>
      </c>
      <c r="F919" s="139">
        <v>236</v>
      </c>
      <c r="G919" s="162" t="s">
        <v>2215</v>
      </c>
      <c r="H919" s="139">
        <v>7</v>
      </c>
      <c r="I919" s="162" t="s">
        <v>1318</v>
      </c>
      <c r="J919" s="162" t="s">
        <v>48</v>
      </c>
      <c r="K919" s="139" t="s">
        <v>2621</v>
      </c>
      <c r="L919"/>
    </row>
    <row r="920" spans="1:12" ht="14.25">
      <c r="A920" s="139"/>
      <c r="B920" s="139"/>
      <c r="C920" s="139">
        <v>15</v>
      </c>
      <c r="D920" s="155">
        <v>0</v>
      </c>
      <c r="E920" s="155">
        <v>0</v>
      </c>
      <c r="F920" s="139">
        <v>213</v>
      </c>
      <c r="G920" s="162" t="s">
        <v>2206</v>
      </c>
      <c r="H920" s="139">
        <v>0</v>
      </c>
      <c r="I920" s="162" t="s">
        <v>1355</v>
      </c>
      <c r="J920" s="162" t="s">
        <v>48</v>
      </c>
      <c r="K920" s="139" t="s">
        <v>2621</v>
      </c>
      <c r="L920"/>
    </row>
    <row r="921" spans="1:12" ht="14.25">
      <c r="A921" s="139"/>
      <c r="B921" s="145" t="s">
        <v>2627</v>
      </c>
      <c r="C921" s="145"/>
      <c r="D921" s="145"/>
      <c r="E921" s="145"/>
      <c r="F921" s="145"/>
      <c r="G921" s="145"/>
      <c r="H921" s="145"/>
      <c r="I921" s="145"/>
      <c r="J921" s="145"/>
      <c r="K921" s="145"/>
      <c r="L921"/>
    </row>
    <row r="922" spans="1:12" ht="14.25">
      <c r="A922" s="139">
        <v>42</v>
      </c>
      <c r="B922" s="139" t="s">
        <v>138</v>
      </c>
      <c r="C922" s="139">
        <v>1</v>
      </c>
      <c r="D922" s="155">
        <v>0</v>
      </c>
      <c r="E922" s="155">
        <v>0</v>
      </c>
      <c r="F922" s="139">
        <v>751</v>
      </c>
      <c r="G922" s="140" t="s">
        <v>2330</v>
      </c>
      <c r="H922" s="139">
        <v>20</v>
      </c>
      <c r="I922" s="140" t="s">
        <v>609</v>
      </c>
      <c r="J922" s="140" t="s">
        <v>43</v>
      </c>
      <c r="K922" s="139" t="s">
        <v>2621</v>
      </c>
      <c r="L922"/>
    </row>
    <row r="923" spans="1:12" ht="14.25">
      <c r="A923" s="139"/>
      <c r="B923" s="139"/>
      <c r="C923" s="139">
        <v>2</v>
      </c>
      <c r="D923" s="155">
        <v>0</v>
      </c>
      <c r="E923" s="155">
        <v>0</v>
      </c>
      <c r="F923" s="139">
        <v>314</v>
      </c>
      <c r="G923" s="140" t="s">
        <v>2231</v>
      </c>
      <c r="H923" s="139">
        <v>19</v>
      </c>
      <c r="I923" s="140" t="s">
        <v>1224</v>
      </c>
      <c r="J923" s="140" t="s">
        <v>43</v>
      </c>
      <c r="K923" s="139" t="s">
        <v>2621</v>
      </c>
      <c r="L923"/>
    </row>
    <row r="924" spans="1:12" ht="14.25">
      <c r="A924" s="139"/>
      <c r="B924" s="139"/>
      <c r="C924" s="139">
        <v>3</v>
      </c>
      <c r="D924" s="155">
        <v>0</v>
      </c>
      <c r="E924" s="155">
        <v>0</v>
      </c>
      <c r="F924" s="139">
        <v>733</v>
      </c>
      <c r="G924" s="140" t="s">
        <v>2318</v>
      </c>
      <c r="H924" s="139">
        <v>18</v>
      </c>
      <c r="I924" s="140" t="s">
        <v>642</v>
      </c>
      <c r="J924" s="140" t="s">
        <v>43</v>
      </c>
      <c r="K924" s="139" t="s">
        <v>2621</v>
      </c>
      <c r="L924"/>
    </row>
    <row r="925" spans="1:12" ht="14.25">
      <c r="A925" s="139"/>
      <c r="B925" s="139"/>
      <c r="C925" s="139">
        <v>4</v>
      </c>
      <c r="D925" s="155">
        <v>0</v>
      </c>
      <c r="E925" s="155">
        <v>0</v>
      </c>
      <c r="F925" s="139">
        <v>116</v>
      </c>
      <c r="G925" s="162" t="s">
        <v>2176</v>
      </c>
      <c r="H925" s="139">
        <v>17</v>
      </c>
      <c r="I925" s="162" t="s">
        <v>1467</v>
      </c>
      <c r="J925" s="162" t="s">
        <v>48</v>
      </c>
      <c r="K925" s="139" t="s">
        <v>2621</v>
      </c>
      <c r="L925"/>
    </row>
    <row r="926" spans="1:12" ht="14.25">
      <c r="A926" s="139"/>
      <c r="B926" s="139"/>
      <c r="C926" s="139">
        <v>5</v>
      </c>
      <c r="D926" s="155">
        <v>0</v>
      </c>
      <c r="E926" s="155">
        <v>0</v>
      </c>
      <c r="F926" s="139">
        <v>292</v>
      </c>
      <c r="G926" s="162" t="s">
        <v>2222</v>
      </c>
      <c r="H926" s="139">
        <v>16</v>
      </c>
      <c r="I926" s="162" t="s">
        <v>1233</v>
      </c>
      <c r="J926" s="162" t="s">
        <v>48</v>
      </c>
      <c r="K926" s="139" t="s">
        <v>2621</v>
      </c>
      <c r="L926"/>
    </row>
    <row r="927" spans="1:12" ht="14.25">
      <c r="A927" s="139"/>
      <c r="B927" s="139"/>
      <c r="C927" s="139">
        <v>6</v>
      </c>
      <c r="D927" s="155">
        <v>0</v>
      </c>
      <c r="E927" s="155">
        <v>0</v>
      </c>
      <c r="F927" s="139">
        <v>235</v>
      </c>
      <c r="G927" s="162" t="s">
        <v>2214</v>
      </c>
      <c r="H927" s="139">
        <v>15</v>
      </c>
      <c r="I927" s="162" t="s">
        <v>1318</v>
      </c>
      <c r="J927" s="162" t="s">
        <v>48</v>
      </c>
      <c r="K927" s="139" t="s">
        <v>2621</v>
      </c>
      <c r="L927"/>
    </row>
    <row r="928" spans="1:12" ht="14.25">
      <c r="A928" s="139"/>
      <c r="B928" s="139"/>
      <c r="C928" s="139">
        <v>7</v>
      </c>
      <c r="D928" s="155">
        <v>0</v>
      </c>
      <c r="E928" s="155">
        <v>0</v>
      </c>
      <c r="F928" s="139">
        <v>201</v>
      </c>
      <c r="G928" s="162" t="s">
        <v>2201</v>
      </c>
      <c r="H928" s="139">
        <v>0</v>
      </c>
      <c r="I928" s="162" t="s">
        <v>1355</v>
      </c>
      <c r="J928" s="162" t="s">
        <v>48</v>
      </c>
      <c r="K928" s="139" t="s">
        <v>2621</v>
      </c>
      <c r="L928"/>
    </row>
    <row r="929" spans="1:12" ht="14.25">
      <c r="A929" s="139"/>
      <c r="B929" s="145" t="s">
        <v>2628</v>
      </c>
      <c r="C929" s="145"/>
      <c r="D929" s="145"/>
      <c r="E929" s="145"/>
      <c r="F929" s="145"/>
      <c r="G929" s="145"/>
      <c r="H929" s="145"/>
      <c r="I929" s="145"/>
      <c r="J929" s="145"/>
      <c r="K929" s="145"/>
      <c r="L929"/>
    </row>
    <row r="930" spans="1:12" ht="14.25">
      <c r="A930" s="139">
        <v>3</v>
      </c>
      <c r="B930" s="139" t="s">
        <v>67</v>
      </c>
      <c r="C930" s="139">
        <v>1</v>
      </c>
      <c r="D930" s="155">
        <v>0</v>
      </c>
      <c r="E930" s="155">
        <v>0</v>
      </c>
      <c r="F930" s="139">
        <v>15</v>
      </c>
      <c r="G930" s="140" t="s">
        <v>1950</v>
      </c>
      <c r="H930" s="139">
        <v>20</v>
      </c>
      <c r="I930" s="140" t="s">
        <v>1548</v>
      </c>
      <c r="J930" s="140" t="s">
        <v>43</v>
      </c>
      <c r="K930" s="139" t="s">
        <v>2682</v>
      </c>
      <c r="L930"/>
    </row>
    <row r="931" spans="1:12" ht="14.25">
      <c r="A931" s="139"/>
      <c r="B931" s="139"/>
      <c r="C931" s="139">
        <v>2</v>
      </c>
      <c r="D931" s="155">
        <v>0</v>
      </c>
      <c r="E931" s="155">
        <v>0</v>
      </c>
      <c r="F931" s="139">
        <v>416</v>
      </c>
      <c r="G931" s="140" t="s">
        <v>1966</v>
      </c>
      <c r="H931" s="139">
        <v>19</v>
      </c>
      <c r="I931" s="140" t="s">
        <v>1098</v>
      </c>
      <c r="J931" s="140" t="s">
        <v>43</v>
      </c>
      <c r="K931" s="139" t="s">
        <v>2682</v>
      </c>
      <c r="L931"/>
    </row>
    <row r="932" spans="1:12" ht="14.25">
      <c r="A932" s="139"/>
      <c r="B932" s="139"/>
      <c r="C932" s="139">
        <v>3</v>
      </c>
      <c r="D932" s="155">
        <v>0</v>
      </c>
      <c r="E932" s="155">
        <v>0</v>
      </c>
      <c r="F932" s="139">
        <v>440</v>
      </c>
      <c r="G932" s="140" t="s">
        <v>1968</v>
      </c>
      <c r="H932" s="139">
        <v>18</v>
      </c>
      <c r="I932" s="140" t="s">
        <v>1060</v>
      </c>
      <c r="J932" s="140" t="s">
        <v>43</v>
      </c>
      <c r="K932" s="139" t="s">
        <v>2682</v>
      </c>
      <c r="L932"/>
    </row>
    <row r="933" spans="1:12" ht="14.25">
      <c r="A933" s="139"/>
      <c r="B933" s="139"/>
      <c r="C933" s="139">
        <v>4</v>
      </c>
      <c r="D933" s="155">
        <v>0</v>
      </c>
      <c r="E933" s="155">
        <v>0</v>
      </c>
      <c r="F933" s="139">
        <v>302</v>
      </c>
      <c r="G933" s="162" t="s">
        <v>1960</v>
      </c>
      <c r="H933" s="139">
        <v>17</v>
      </c>
      <c r="I933" s="162" t="s">
        <v>1233</v>
      </c>
      <c r="J933" s="162" t="s">
        <v>48</v>
      </c>
      <c r="K933" s="139" t="s">
        <v>2682</v>
      </c>
      <c r="L933"/>
    </row>
    <row r="934" spans="1:12" ht="14.25">
      <c r="A934" s="139"/>
      <c r="B934" s="139"/>
      <c r="C934" s="139">
        <v>5</v>
      </c>
      <c r="D934" s="155">
        <v>0</v>
      </c>
      <c r="E934" s="155">
        <v>0</v>
      </c>
      <c r="F934" s="139">
        <v>364</v>
      </c>
      <c r="G934" s="140" t="s">
        <v>1963</v>
      </c>
      <c r="H934" s="139">
        <v>16</v>
      </c>
      <c r="I934" s="140" t="s">
        <v>1159</v>
      </c>
      <c r="J934" s="140" t="s">
        <v>43</v>
      </c>
      <c r="K934" s="139" t="s">
        <v>2682</v>
      </c>
      <c r="L934"/>
    </row>
    <row r="935" spans="1:12" ht="14.25">
      <c r="A935" s="139"/>
      <c r="B935" s="139"/>
      <c r="C935" s="139">
        <v>6</v>
      </c>
      <c r="D935" s="155">
        <v>0</v>
      </c>
      <c r="E935" s="155">
        <v>0</v>
      </c>
      <c r="F935" s="139">
        <v>301</v>
      </c>
      <c r="G935" s="162" t="s">
        <v>1959</v>
      </c>
      <c r="H935" s="139">
        <v>15</v>
      </c>
      <c r="I935" s="162" t="s">
        <v>1233</v>
      </c>
      <c r="J935" s="162" t="s">
        <v>48</v>
      </c>
      <c r="K935" s="139" t="s">
        <v>2682</v>
      </c>
      <c r="L935"/>
    </row>
    <row r="936" spans="1:12" ht="14.25">
      <c r="A936" s="139"/>
      <c r="B936" s="139"/>
      <c r="C936" s="139">
        <v>7</v>
      </c>
      <c r="D936" s="155">
        <v>0</v>
      </c>
      <c r="E936" s="155">
        <v>0</v>
      </c>
      <c r="F936" s="139">
        <v>437</v>
      </c>
      <c r="G936" s="140" t="s">
        <v>1967</v>
      </c>
      <c r="H936" s="139">
        <v>14</v>
      </c>
      <c r="I936" s="140" t="s">
        <v>1060</v>
      </c>
      <c r="J936" s="140" t="s">
        <v>43</v>
      </c>
      <c r="K936" s="139" t="s">
        <v>2682</v>
      </c>
      <c r="L936"/>
    </row>
    <row r="937" spans="1:12" ht="14.25">
      <c r="A937" s="139"/>
      <c r="B937" s="139"/>
      <c r="C937" s="139">
        <v>8</v>
      </c>
      <c r="D937" s="155">
        <v>0</v>
      </c>
      <c r="E937" s="155">
        <v>0</v>
      </c>
      <c r="F937" s="139">
        <v>489</v>
      </c>
      <c r="G937" s="140" t="s">
        <v>1971</v>
      </c>
      <c r="H937" s="139">
        <v>13</v>
      </c>
      <c r="I937" s="140" t="s">
        <v>1000</v>
      </c>
      <c r="J937" s="140" t="s">
        <v>58</v>
      </c>
      <c r="K937" s="139" t="s">
        <v>2682</v>
      </c>
      <c r="L937"/>
    </row>
    <row r="938" spans="1:12" ht="14.25">
      <c r="A938" s="139"/>
      <c r="B938" s="139"/>
      <c r="C938" s="139">
        <v>9</v>
      </c>
      <c r="D938" s="155">
        <v>0</v>
      </c>
      <c r="E938" s="155">
        <v>0</v>
      </c>
      <c r="F938" s="139">
        <v>50</v>
      </c>
      <c r="G938" s="140" t="s">
        <v>1952</v>
      </c>
      <c r="H938" s="139">
        <v>12</v>
      </c>
      <c r="I938" s="140" t="s">
        <v>1476</v>
      </c>
      <c r="J938" s="140" t="s">
        <v>52</v>
      </c>
      <c r="K938" s="139" t="s">
        <v>2682</v>
      </c>
      <c r="L938"/>
    </row>
    <row r="939" spans="1:12" ht="14.25">
      <c r="A939" s="139"/>
      <c r="B939" s="139"/>
      <c r="C939" s="139">
        <v>10</v>
      </c>
      <c r="D939" s="155">
        <v>0</v>
      </c>
      <c r="E939" s="155">
        <v>0</v>
      </c>
      <c r="F939" s="139">
        <v>760</v>
      </c>
      <c r="G939" s="140" t="s">
        <v>1975</v>
      </c>
      <c r="H939" s="139">
        <v>11</v>
      </c>
      <c r="I939" s="140" t="s">
        <v>579</v>
      </c>
      <c r="J939" s="140" t="s">
        <v>43</v>
      </c>
      <c r="K939" s="139" t="s">
        <v>2682</v>
      </c>
      <c r="L939"/>
    </row>
    <row r="940" spans="1:12" ht="14.25">
      <c r="A940" s="139"/>
      <c r="B940" s="139"/>
      <c r="C940" s="139">
        <v>11</v>
      </c>
      <c r="D940" s="155">
        <v>0</v>
      </c>
      <c r="E940" s="155">
        <v>0</v>
      </c>
      <c r="F940" s="139">
        <v>869</v>
      </c>
      <c r="G940" s="140" t="s">
        <v>1980</v>
      </c>
      <c r="H940" s="139">
        <v>10</v>
      </c>
      <c r="I940" s="140" t="s">
        <v>35</v>
      </c>
      <c r="J940" s="140" t="s">
        <v>43</v>
      </c>
      <c r="K940" s="139" t="s">
        <v>2682</v>
      </c>
      <c r="L940"/>
    </row>
    <row r="941" spans="1:12" ht="14.25">
      <c r="A941" s="139"/>
      <c r="B941" s="139"/>
      <c r="C941" s="139">
        <v>12</v>
      </c>
      <c r="D941" s="155">
        <v>0</v>
      </c>
      <c r="E941" s="155">
        <v>0</v>
      </c>
      <c r="F941" s="139">
        <v>937</v>
      </c>
      <c r="G941" s="140" t="s">
        <v>1984</v>
      </c>
      <c r="H941" s="139">
        <v>9</v>
      </c>
      <c r="I941" s="140" t="s">
        <v>273</v>
      </c>
      <c r="J941" s="140" t="s">
        <v>43</v>
      </c>
      <c r="K941" s="139" t="s">
        <v>2682</v>
      </c>
      <c r="L941"/>
    </row>
    <row r="942" spans="1:12" ht="14.25">
      <c r="A942" s="139"/>
      <c r="B942" s="139"/>
      <c r="C942" s="139">
        <v>13</v>
      </c>
      <c r="D942" s="155">
        <v>0</v>
      </c>
      <c r="E942" s="155">
        <v>0</v>
      </c>
      <c r="F942" s="139">
        <v>251</v>
      </c>
      <c r="G942" s="140" t="s">
        <v>1958</v>
      </c>
      <c r="H942" s="139">
        <v>8</v>
      </c>
      <c r="I942" s="140" t="s">
        <v>1290</v>
      </c>
      <c r="J942" s="140" t="s">
        <v>43</v>
      </c>
      <c r="K942" s="139" t="s">
        <v>2682</v>
      </c>
      <c r="L942"/>
    </row>
    <row r="943" spans="1:12" ht="14.25">
      <c r="A943" s="139"/>
      <c r="B943" s="139"/>
      <c r="C943" s="139">
        <v>14</v>
      </c>
      <c r="D943" s="155">
        <v>0</v>
      </c>
      <c r="E943" s="155">
        <v>0</v>
      </c>
      <c r="F943" s="139">
        <v>338</v>
      </c>
      <c r="G943" s="140" t="s">
        <v>1961</v>
      </c>
      <c r="H943" s="139">
        <v>7</v>
      </c>
      <c r="I943" s="140" t="s">
        <v>1159</v>
      </c>
      <c r="J943" s="140" t="s">
        <v>43</v>
      </c>
      <c r="K943" s="139" t="s">
        <v>2682</v>
      </c>
      <c r="L943"/>
    </row>
    <row r="944" spans="1:12" ht="14.25">
      <c r="A944" s="139"/>
      <c r="B944" s="139"/>
      <c r="C944" s="139">
        <v>15</v>
      </c>
      <c r="D944" s="155">
        <v>0</v>
      </c>
      <c r="E944" s="155">
        <v>0</v>
      </c>
      <c r="F944" s="139">
        <v>913</v>
      </c>
      <c r="G944" s="140" t="s">
        <v>1981</v>
      </c>
      <c r="H944" s="139">
        <v>6</v>
      </c>
      <c r="I944" s="140" t="s">
        <v>289</v>
      </c>
      <c r="J944" s="140" t="s">
        <v>52</v>
      </c>
      <c r="K944" s="139" t="s">
        <v>2682</v>
      </c>
      <c r="L944"/>
    </row>
    <row r="945" spans="1:12" ht="14.25">
      <c r="A945" s="139"/>
      <c r="B945" s="145" t="s">
        <v>2683</v>
      </c>
      <c r="C945" s="145"/>
      <c r="D945" s="145"/>
      <c r="E945" s="145"/>
      <c r="F945" s="145"/>
      <c r="G945" s="145"/>
      <c r="H945" s="145"/>
      <c r="I945" s="145"/>
      <c r="J945" s="145"/>
      <c r="K945" s="145"/>
      <c r="L945"/>
    </row>
    <row r="946" spans="1:12" ht="14.25">
      <c r="A946" s="141" t="s">
        <v>8</v>
      </c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/>
    </row>
    <row r="947" spans="1:12" ht="14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4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4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4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4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4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4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4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4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4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4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4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4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4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4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4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4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4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4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4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4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4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4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4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4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4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4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4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4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4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4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4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4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4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4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4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4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4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4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4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4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4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4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4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4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4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4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4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4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4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4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4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4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4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4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4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4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4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4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4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4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4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4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4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4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4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4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4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4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4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4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4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4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4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4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4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4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4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4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4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4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4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4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4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4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4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4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4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4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4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4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4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4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4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4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4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4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4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4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4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4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4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4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4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4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4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4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4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4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4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4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4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4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4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4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4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4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4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4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4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4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4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4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4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4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4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4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4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4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4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4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4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4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4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4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4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4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4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4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4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4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4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4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4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4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4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4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4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4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4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4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4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4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4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4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4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4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4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4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4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4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4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4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4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4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4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4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4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4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4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4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4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4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4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4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4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4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4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4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4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4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4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4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4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4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4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4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4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4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4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4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4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4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4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4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4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4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4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4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4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4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4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4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4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4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4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4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4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4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4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4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4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4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4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4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4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4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4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4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4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4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4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4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4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4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4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4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4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4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4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4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4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4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4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4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4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4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4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4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4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4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4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4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4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4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4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4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4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4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4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4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4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4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4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4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4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4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4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4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4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4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4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4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4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4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4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4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4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4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4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4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4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4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4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4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4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4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4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4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4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4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4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4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4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4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4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4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4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4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4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4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4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4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4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4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4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4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4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4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4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4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4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4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4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4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4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4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4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4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4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4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4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4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4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4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4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4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4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4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4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4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4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4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4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4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4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4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4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4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4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4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4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4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4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4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4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4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4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4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4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4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4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4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4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4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4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4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4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4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4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4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4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4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4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4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4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4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4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4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4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4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4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4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4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4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4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4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4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4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4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4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4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4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4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4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4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4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4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4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4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4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4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4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4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4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4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4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4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4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4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4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4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4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4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4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4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4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4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4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4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4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4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4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4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4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4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4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4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4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4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4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4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4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4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4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4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4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4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4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4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4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4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4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4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4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4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4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4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4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4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4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4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4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4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4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4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4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4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4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4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4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4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4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4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4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4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4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4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4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4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4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4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4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4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4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4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4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4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4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4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4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4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4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4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4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4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4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4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4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4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4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4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4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4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4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4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4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4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4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4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4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4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4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4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4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4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4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4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4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4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4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4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4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4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4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4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4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4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4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4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4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4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4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4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4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4.25">
      <c r="A1452"/>
      <c r="B1452"/>
      <c r="C1452"/>
      <c r="D1452"/>
      <c r="E1452"/>
      <c r="F1452"/>
      <c r="G1452"/>
      <c r="H1452"/>
      <c r="I1452"/>
      <c r="J1452"/>
      <c r="K1452"/>
      <c r="L1452"/>
    </row>
  </sheetData>
  <pageMargins left="0.11811023622047245" right="0.11811023622047245" top="0.15748031496062992" bottom="0.35433070866141736" header="0.31496062992125984" footer="0.31496062992125984"/>
  <pageSetup paperSize="9" fitToHeight="0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4">
    <tabColor rgb="FFFFFF00"/>
    <pageSetUpPr fitToPage="1"/>
  </sheetPr>
  <dimension ref="A1:L1452"/>
  <sheetViews>
    <sheetView workbookViewId="0">
      <pane ySplit="4" topLeftCell="A5" activePane="bottomLeft" state="frozen"/>
      <selection pane="bottomLeft" activeCell="B94" sqref="B94"/>
    </sheetView>
  </sheetViews>
  <sheetFormatPr defaultRowHeight="12.75"/>
  <cols>
    <col min="1" max="1" width="9.25" style="48" customWidth="1"/>
    <col min="2" max="2" width="7.625" style="48" customWidth="1"/>
    <col min="3" max="3" width="11.375" style="52" customWidth="1"/>
    <col min="4" max="4" width="34.375" style="48" bestFit="1" customWidth="1"/>
    <col min="5" max="5" width="13.875" style="48" bestFit="1" customWidth="1"/>
    <col min="6" max="6" width="2" style="48" customWidth="1"/>
    <col min="7" max="7" width="10.25" style="48" customWidth="1"/>
    <col min="8" max="8" width="15.25" style="48" customWidth="1"/>
    <col min="9" max="9" width="34.375" style="50" bestFit="1" customWidth="1"/>
    <col min="10" max="10" width="25.625" style="51" bestFit="1" customWidth="1"/>
    <col min="11" max="11" width="13.5" style="51" bestFit="1" customWidth="1"/>
    <col min="12" max="16384" width="9" style="4"/>
  </cols>
  <sheetData>
    <row r="1" spans="1:12" s="14" customFormat="1" ht="14.25" hidden="1">
      <c r="A1" s="43"/>
      <c r="B1"/>
      <c r="C1"/>
      <c r="D1" s="43"/>
      <c r="E1" s="43"/>
      <c r="F1" s="43"/>
      <c r="G1" s="43"/>
      <c r="H1" s="43"/>
      <c r="I1" s="50"/>
      <c r="J1" s="51"/>
      <c r="K1" s="51"/>
    </row>
    <row r="2" spans="1:12" ht="14.25">
      <c r="B2" s="138" t="s">
        <v>23</v>
      </c>
      <c r="C2" s="139" t="s">
        <v>24</v>
      </c>
      <c r="D2" s="43"/>
      <c r="E2" s="43"/>
      <c r="F2" s="43"/>
      <c r="G2" s="4"/>
      <c r="H2" s="4"/>
      <c r="I2" s="4"/>
      <c r="J2" s="4"/>
      <c r="K2" s="4"/>
    </row>
    <row r="3" spans="1:12" ht="14.25" hidden="1">
      <c r="A3"/>
      <c r="B3"/>
      <c r="C3"/>
      <c r="D3"/>
      <c r="E3"/>
      <c r="F3"/>
      <c r="G3"/>
      <c r="H3"/>
      <c r="I3"/>
      <c r="J3"/>
      <c r="K3"/>
      <c r="L3"/>
    </row>
    <row r="4" spans="1:12" ht="38.25">
      <c r="A4" s="54" t="s">
        <v>190</v>
      </c>
      <c r="B4" s="142" t="s">
        <v>25</v>
      </c>
      <c r="C4" s="144" t="s">
        <v>121</v>
      </c>
      <c r="D4" s="142" t="s">
        <v>20</v>
      </c>
      <c r="E4" s="142" t="s">
        <v>31</v>
      </c>
      <c r="F4"/>
      <c r="G4"/>
      <c r="H4"/>
      <c r="I4"/>
      <c r="J4"/>
      <c r="K4"/>
      <c r="L4"/>
    </row>
    <row r="5" spans="1:12" ht="14.25">
      <c r="A5" s="120">
        <f>IF($C5&gt;0,IF($C5=$C4,$A4,COUNTIFS($B$4:$B5,$B5)),"-")</f>
        <v>1</v>
      </c>
      <c r="B5" s="139" t="s">
        <v>7</v>
      </c>
      <c r="C5" s="139">
        <v>153</v>
      </c>
      <c r="D5" s="140" t="s">
        <v>1476</v>
      </c>
      <c r="E5" s="140" t="s">
        <v>52</v>
      </c>
      <c r="F5"/>
      <c r="G5"/>
      <c r="H5"/>
      <c r="I5"/>
      <c r="J5"/>
      <c r="K5"/>
      <c r="L5"/>
    </row>
    <row r="6" spans="1:12" ht="14.25">
      <c r="A6" s="120">
        <f>IF($C6&gt;0,IF($C6=$C5,$A5,COUNTIFS($B$4:$B6,$B6)),"-")</f>
        <v>2</v>
      </c>
      <c r="B6" s="139" t="s">
        <v>7</v>
      </c>
      <c r="C6" s="139">
        <v>142</v>
      </c>
      <c r="D6" s="140" t="s">
        <v>35</v>
      </c>
      <c r="E6" s="140" t="s">
        <v>43</v>
      </c>
      <c r="F6"/>
      <c r="G6"/>
      <c r="H6"/>
      <c r="I6"/>
      <c r="J6"/>
      <c r="K6"/>
      <c r="L6"/>
    </row>
    <row r="7" spans="1:12" ht="14.25">
      <c r="A7" s="120">
        <f>IF($C7&gt;0,IF($C7=$C6,$A6,COUNTIFS($B$4:$B7,$B7)),"-")</f>
        <v>3</v>
      </c>
      <c r="B7" s="139" t="s">
        <v>7</v>
      </c>
      <c r="C7" s="139">
        <v>141</v>
      </c>
      <c r="D7" s="140" t="s">
        <v>438</v>
      </c>
      <c r="E7" s="140" t="s">
        <v>43</v>
      </c>
      <c r="F7"/>
      <c r="G7"/>
      <c r="H7"/>
      <c r="I7"/>
      <c r="J7"/>
      <c r="K7"/>
      <c r="L7"/>
    </row>
    <row r="8" spans="1:12" ht="14.25">
      <c r="A8" s="120">
        <f>IF($C8&gt;0,IF($C8=$C7,$A7,COUNTIFS($B$4:$B8,$B8)),"-")</f>
        <v>4</v>
      </c>
      <c r="B8" s="139" t="s">
        <v>7</v>
      </c>
      <c r="C8" s="139">
        <v>105</v>
      </c>
      <c r="D8" s="140" t="s">
        <v>1030</v>
      </c>
      <c r="E8" s="140" t="s">
        <v>43</v>
      </c>
      <c r="F8"/>
      <c r="G8"/>
      <c r="H8"/>
      <c r="I8"/>
      <c r="J8"/>
      <c r="K8"/>
      <c r="L8"/>
    </row>
    <row r="9" spans="1:12" ht="14.25">
      <c r="A9" s="120">
        <f>IF($C9&gt;0,IF($C9=$C8,$A8,COUNTIFS($B$4:$B9,$B9)),"-")</f>
        <v>5</v>
      </c>
      <c r="B9" s="139" t="s">
        <v>7</v>
      </c>
      <c r="C9" s="139">
        <v>95</v>
      </c>
      <c r="D9" s="140" t="s">
        <v>1098</v>
      </c>
      <c r="E9" s="140" t="s">
        <v>43</v>
      </c>
      <c r="F9"/>
      <c r="G9"/>
      <c r="H9"/>
      <c r="I9"/>
      <c r="J9"/>
      <c r="K9"/>
      <c r="L9"/>
    </row>
    <row r="10" spans="1:12" ht="14.25">
      <c r="A10" s="120">
        <f>IF($C10&gt;0,IF($C10=$C9,$A9,COUNTIFS($B$4:$B10,$B10)),"-")</f>
        <v>6</v>
      </c>
      <c r="B10" s="139" t="s">
        <v>7</v>
      </c>
      <c r="C10" s="139">
        <v>89</v>
      </c>
      <c r="D10" s="140" t="s">
        <v>1548</v>
      </c>
      <c r="E10" s="140" t="s">
        <v>43</v>
      </c>
      <c r="F10"/>
      <c r="G10"/>
      <c r="H10"/>
      <c r="I10"/>
      <c r="J10"/>
      <c r="K10"/>
      <c r="L10"/>
    </row>
    <row r="11" spans="1:12" ht="14.25">
      <c r="A11" s="120">
        <f>IF($C11&gt;0,IF($C11=$C10,$A10,COUNTIFS($B$4:$B11,$B11)),"-")</f>
        <v>7</v>
      </c>
      <c r="B11" s="139" t="s">
        <v>7</v>
      </c>
      <c r="C11" s="139">
        <v>87</v>
      </c>
      <c r="D11" s="161" t="s">
        <v>1355</v>
      </c>
      <c r="E11" s="161" t="s">
        <v>48</v>
      </c>
      <c r="F11"/>
      <c r="G11"/>
      <c r="H11"/>
      <c r="I11"/>
      <c r="J11"/>
      <c r="K11"/>
      <c r="L11"/>
    </row>
    <row r="12" spans="1:12" ht="14.25">
      <c r="A12" s="120">
        <f>IF($C12&gt;0,IF($C12=$C11,$A11,COUNTIFS($B$4:$B12,$B12)),"-")</f>
        <v>8</v>
      </c>
      <c r="B12" s="139" t="s">
        <v>7</v>
      </c>
      <c r="C12" s="139">
        <v>79</v>
      </c>
      <c r="D12" s="140" t="s">
        <v>289</v>
      </c>
      <c r="E12" s="140" t="s">
        <v>52</v>
      </c>
      <c r="F12"/>
      <c r="G12"/>
      <c r="H12"/>
      <c r="I12"/>
      <c r="J12"/>
      <c r="K12"/>
      <c r="L12"/>
    </row>
    <row r="13" spans="1:12" ht="14.25">
      <c r="A13" s="120">
        <f>IF($C13&gt;0,IF($C13=$C12,$A12,COUNTIFS($B$4:$B13,$B13)),"-")</f>
        <v>9</v>
      </c>
      <c r="B13" s="139" t="s">
        <v>7</v>
      </c>
      <c r="C13" s="139">
        <v>67</v>
      </c>
      <c r="D13" s="140" t="s">
        <v>579</v>
      </c>
      <c r="E13" s="140" t="s">
        <v>43</v>
      </c>
      <c r="F13"/>
      <c r="G13"/>
      <c r="H13"/>
      <c r="I13"/>
      <c r="J13"/>
      <c r="K13"/>
      <c r="L13"/>
    </row>
    <row r="14" spans="1:12" ht="14.25">
      <c r="A14" s="120">
        <f>IF($C14&gt;0,IF($C14=$C13,$A13,COUNTIFS($B$4:$B14,$B14)),"-")</f>
        <v>10</v>
      </c>
      <c r="B14" s="139" t="s">
        <v>7</v>
      </c>
      <c r="C14" s="139">
        <v>50</v>
      </c>
      <c r="D14" s="140" t="s">
        <v>1060</v>
      </c>
      <c r="E14" s="140" t="s">
        <v>43</v>
      </c>
      <c r="F14"/>
      <c r="G14"/>
      <c r="H14"/>
      <c r="I14"/>
      <c r="J14"/>
      <c r="K14"/>
      <c r="L14"/>
    </row>
    <row r="15" spans="1:12" ht="14.25">
      <c r="A15" s="120">
        <f>IF($C15&gt;0,IF($C15=$C14,$A14,COUNTIFS($B$4:$B15,$B15)),"-")</f>
        <v>11</v>
      </c>
      <c r="B15" s="139" t="s">
        <v>7</v>
      </c>
      <c r="C15" s="139">
        <v>49</v>
      </c>
      <c r="D15" s="140" t="s">
        <v>1006</v>
      </c>
      <c r="E15" s="140" t="s">
        <v>58</v>
      </c>
      <c r="F15"/>
      <c r="G15"/>
      <c r="H15"/>
      <c r="I15"/>
      <c r="J15"/>
      <c r="K15"/>
      <c r="L15"/>
    </row>
    <row r="16" spans="1:12" ht="14.25">
      <c r="A16" s="120">
        <f>IF($C16&gt;0,IF($C16=$C15,$A15,COUNTIFS($B$4:$B16,$B16)),"-")</f>
        <v>12</v>
      </c>
      <c r="B16" s="139" t="s">
        <v>7</v>
      </c>
      <c r="C16" s="139">
        <v>41</v>
      </c>
      <c r="D16" s="140" t="s">
        <v>1159</v>
      </c>
      <c r="E16" s="140" t="s">
        <v>43</v>
      </c>
      <c r="F16"/>
      <c r="G16"/>
      <c r="H16"/>
      <c r="I16"/>
      <c r="J16"/>
      <c r="K16"/>
      <c r="L16"/>
    </row>
    <row r="17" spans="1:12" ht="14.25">
      <c r="A17" s="120">
        <f>IF($C17&gt;0,IF($C17=$C16,$A16,COUNTIFS($B$4:$B17,$B17)),"-")</f>
        <v>13</v>
      </c>
      <c r="B17" s="139" t="s">
        <v>7</v>
      </c>
      <c r="C17" s="139">
        <v>37</v>
      </c>
      <c r="D17" s="161" t="s">
        <v>949</v>
      </c>
      <c r="E17" s="161" t="s">
        <v>48</v>
      </c>
      <c r="F17"/>
      <c r="G17"/>
      <c r="H17"/>
      <c r="I17"/>
      <c r="J17"/>
      <c r="K17"/>
      <c r="L17"/>
    </row>
    <row r="18" spans="1:12" ht="14.25">
      <c r="A18" s="120">
        <f>IF($C18&gt;0,IF($C18=$C17,$A17,COUNTIFS($B$4:$B18,$B18)),"-")</f>
        <v>14</v>
      </c>
      <c r="B18" s="139" t="s">
        <v>7</v>
      </c>
      <c r="C18" s="139">
        <v>36</v>
      </c>
      <c r="D18" s="140" t="s">
        <v>814</v>
      </c>
      <c r="E18" s="140" t="s">
        <v>58</v>
      </c>
      <c r="F18"/>
      <c r="G18"/>
      <c r="H18"/>
      <c r="I18"/>
      <c r="J18"/>
      <c r="K18"/>
      <c r="L18"/>
    </row>
    <row r="19" spans="1:12" ht="14.25">
      <c r="A19" s="120">
        <f>IF($C19&gt;0,IF($C19=$C18,$A18,COUNTIFS($B$4:$B19,$B19)),"-")</f>
        <v>15</v>
      </c>
      <c r="B19" s="139" t="s">
        <v>7</v>
      </c>
      <c r="C19" s="139">
        <v>35</v>
      </c>
      <c r="D19" s="140" t="s">
        <v>921</v>
      </c>
      <c r="E19" s="140" t="s">
        <v>43</v>
      </c>
      <c r="F19"/>
      <c r="G19"/>
      <c r="H19"/>
      <c r="I19"/>
      <c r="J19"/>
      <c r="K19"/>
      <c r="L19"/>
    </row>
    <row r="20" spans="1:12" ht="14.25">
      <c r="A20" s="120">
        <f>IF($C20&gt;0,IF($C20=$C19,$A19,COUNTIFS($B$4:$B20,$B20)),"-")</f>
        <v>16</v>
      </c>
      <c r="B20" s="139" t="s">
        <v>7</v>
      </c>
      <c r="C20" s="139">
        <v>34</v>
      </c>
      <c r="D20" s="140" t="s">
        <v>979</v>
      </c>
      <c r="E20" s="140" t="s">
        <v>43</v>
      </c>
      <c r="F20"/>
      <c r="G20"/>
      <c r="H20"/>
      <c r="I20"/>
      <c r="J20"/>
      <c r="K20"/>
      <c r="L20"/>
    </row>
    <row r="21" spans="1:12" ht="14.25">
      <c r="A21" s="120">
        <f>IF($C21&gt;0,IF($C21=$C20,$A20,COUNTIFS($B$4:$B21,$B21)),"-")</f>
        <v>16</v>
      </c>
      <c r="B21" s="139" t="s">
        <v>7</v>
      </c>
      <c r="C21" s="139">
        <v>34</v>
      </c>
      <c r="D21" s="161" t="s">
        <v>1318</v>
      </c>
      <c r="E21" s="161" t="s">
        <v>48</v>
      </c>
      <c r="F21"/>
      <c r="G21"/>
      <c r="H21"/>
      <c r="I21"/>
      <c r="J21"/>
      <c r="K21"/>
      <c r="L21"/>
    </row>
    <row r="22" spans="1:12" ht="14.25">
      <c r="A22" s="120">
        <f>IF($C22&gt;0,IF($C22=$C21,$A21,COUNTIFS($B$4:$B22,$B22)),"-")</f>
        <v>18</v>
      </c>
      <c r="B22" s="139" t="s">
        <v>7</v>
      </c>
      <c r="C22" s="139">
        <v>33</v>
      </c>
      <c r="D22" s="161" t="s">
        <v>1233</v>
      </c>
      <c r="E22" s="161" t="s">
        <v>48</v>
      </c>
      <c r="F22"/>
      <c r="G22"/>
      <c r="H22"/>
      <c r="I22"/>
      <c r="J22"/>
      <c r="K22"/>
      <c r="L22"/>
    </row>
    <row r="23" spans="1:12" ht="14.25">
      <c r="A23" s="120">
        <f>IF($C23&gt;0,IF($C23=$C22,$A22,COUNTIFS($B$4:$B23,$B23)),"-")</f>
        <v>19</v>
      </c>
      <c r="B23" s="139" t="s">
        <v>7</v>
      </c>
      <c r="C23" s="139">
        <v>30</v>
      </c>
      <c r="D23" s="140" t="s">
        <v>232</v>
      </c>
      <c r="E23" s="140" t="s">
        <v>43</v>
      </c>
      <c r="F23"/>
      <c r="G23"/>
      <c r="H23"/>
      <c r="I23"/>
      <c r="J23"/>
      <c r="K23"/>
      <c r="L23"/>
    </row>
    <row r="24" spans="1:12" ht="14.25">
      <c r="A24" s="120">
        <f>IF($C24&gt;0,IF($C24=$C23,$A23,COUNTIFS($B$4:$B24,$B24)),"-")</f>
        <v>20</v>
      </c>
      <c r="B24" s="139" t="s">
        <v>7</v>
      </c>
      <c r="C24" s="139">
        <v>27</v>
      </c>
      <c r="D24" s="140" t="s">
        <v>756</v>
      </c>
      <c r="E24" s="140" t="s">
        <v>43</v>
      </c>
      <c r="F24"/>
      <c r="G24"/>
      <c r="H24"/>
      <c r="I24"/>
      <c r="J24"/>
      <c r="K24"/>
      <c r="L24"/>
    </row>
    <row r="25" spans="1:12" ht="14.25">
      <c r="A25" s="120">
        <f>IF($C25&gt;0,IF($C25=$C24,$A24,COUNTIFS($B$4:$B25,$B25)),"-")</f>
        <v>21</v>
      </c>
      <c r="B25" s="139" t="s">
        <v>7</v>
      </c>
      <c r="C25" s="139">
        <v>21</v>
      </c>
      <c r="D25" s="140" t="s">
        <v>1438</v>
      </c>
      <c r="E25" s="140" t="s">
        <v>43</v>
      </c>
      <c r="F25"/>
      <c r="G25"/>
      <c r="H25"/>
      <c r="I25"/>
      <c r="J25"/>
      <c r="K25"/>
      <c r="L25"/>
    </row>
    <row r="26" spans="1:12" ht="14.25">
      <c r="A26" s="120">
        <f>IF($C26&gt;0,IF($C26=$C25,$A25,COUNTIFS($B$4:$B26,$B26)),"-")</f>
        <v>21</v>
      </c>
      <c r="B26" s="139" t="s">
        <v>7</v>
      </c>
      <c r="C26" s="139">
        <v>21</v>
      </c>
      <c r="D26" s="140" t="s">
        <v>1283</v>
      </c>
      <c r="E26" s="140" t="s">
        <v>52</v>
      </c>
      <c r="F26"/>
      <c r="G26"/>
      <c r="H26"/>
      <c r="I26"/>
      <c r="J26"/>
      <c r="K26"/>
      <c r="L26"/>
    </row>
    <row r="27" spans="1:12" ht="14.25">
      <c r="A27" s="120">
        <f>IF($C27&gt;0,IF($C27=$C26,$A26,COUNTIFS($B$4:$B27,$B27)),"-")</f>
        <v>23</v>
      </c>
      <c r="B27" s="139" t="s">
        <v>7</v>
      </c>
      <c r="C27" s="139">
        <v>19</v>
      </c>
      <c r="D27" s="140" t="s">
        <v>1290</v>
      </c>
      <c r="E27" s="140" t="s">
        <v>43</v>
      </c>
      <c r="F27"/>
      <c r="G27"/>
      <c r="H27"/>
      <c r="I27"/>
      <c r="J27"/>
      <c r="K27"/>
      <c r="L27"/>
    </row>
    <row r="28" spans="1:12" ht="14.25">
      <c r="A28" s="120">
        <f>IF($C28&gt;0,IF($C28=$C27,$A27,COUNTIFS($B$4:$B28,$B28)),"-")</f>
        <v>23</v>
      </c>
      <c r="B28" s="139" t="s">
        <v>7</v>
      </c>
      <c r="C28" s="139">
        <v>19</v>
      </c>
      <c r="D28" s="140" t="s">
        <v>545</v>
      </c>
      <c r="E28" s="140" t="s">
        <v>43</v>
      </c>
      <c r="F28"/>
      <c r="G28"/>
      <c r="H28"/>
      <c r="I28"/>
      <c r="J28"/>
      <c r="K28"/>
      <c r="L28"/>
    </row>
    <row r="29" spans="1:12" ht="14.25">
      <c r="A29" s="120">
        <f>IF($C29&gt;0,IF($C29=$C28,$A28,COUNTIFS($B$4:$B29,$B29)),"-")</f>
        <v>25</v>
      </c>
      <c r="B29" s="139" t="s">
        <v>7</v>
      </c>
      <c r="C29" s="139">
        <v>17</v>
      </c>
      <c r="D29" s="161" t="s">
        <v>1398</v>
      </c>
      <c r="E29" s="161" t="s">
        <v>48</v>
      </c>
      <c r="F29"/>
      <c r="G29"/>
      <c r="H29"/>
      <c r="I29"/>
      <c r="J29"/>
      <c r="K29"/>
      <c r="L29"/>
    </row>
    <row r="30" spans="1:12" ht="14.25">
      <c r="A30" s="120">
        <f>IF($C30&gt;0,IF($C30=$C29,$A29,COUNTIFS($B$4:$B30,$B30)),"-")</f>
        <v>26</v>
      </c>
      <c r="B30" s="139" t="s">
        <v>7</v>
      </c>
      <c r="C30" s="139">
        <v>16</v>
      </c>
      <c r="D30" s="140" t="s">
        <v>820</v>
      </c>
      <c r="E30" s="140" t="s">
        <v>43</v>
      </c>
      <c r="F30"/>
      <c r="G30"/>
      <c r="H30"/>
      <c r="I30"/>
      <c r="J30"/>
      <c r="K30"/>
      <c r="L30"/>
    </row>
    <row r="31" spans="1:12" ht="14.25">
      <c r="A31" s="120">
        <f>IF($C31&gt;0,IF($C31=$C30,$A30,COUNTIFS($B$4:$B31,$B31)),"-")</f>
        <v>27</v>
      </c>
      <c r="B31" s="139" t="s">
        <v>7</v>
      </c>
      <c r="C31" s="139">
        <v>14</v>
      </c>
      <c r="D31" s="161" t="s">
        <v>908</v>
      </c>
      <c r="E31" s="161" t="s">
        <v>48</v>
      </c>
      <c r="F31"/>
      <c r="G31"/>
      <c r="H31"/>
      <c r="I31"/>
      <c r="J31"/>
      <c r="K31"/>
      <c r="L31"/>
    </row>
    <row r="32" spans="1:12" ht="14.25">
      <c r="A32" s="120">
        <f>IF($C32&gt;0,IF($C32=$C31,$A31,COUNTIFS($B$4:$B32,$B32)),"-")</f>
        <v>28</v>
      </c>
      <c r="B32" s="139" t="s">
        <v>7</v>
      </c>
      <c r="C32" s="139">
        <v>12</v>
      </c>
      <c r="D32" s="140" t="s">
        <v>273</v>
      </c>
      <c r="E32" s="140" t="s">
        <v>43</v>
      </c>
      <c r="F32"/>
      <c r="G32"/>
      <c r="H32"/>
      <c r="I32"/>
      <c r="J32"/>
      <c r="K32"/>
      <c r="L32"/>
    </row>
    <row r="33" spans="1:12" ht="14.25">
      <c r="A33" s="120">
        <f>IF($C33&gt;0,IF($C33=$C32,$A32,COUNTIFS($B$4:$B33,$B33)),"-")</f>
        <v>29</v>
      </c>
      <c r="B33" s="139" t="s">
        <v>7</v>
      </c>
      <c r="C33" s="139">
        <v>10</v>
      </c>
      <c r="D33" s="140" t="s">
        <v>857</v>
      </c>
      <c r="E33" s="140" t="s">
        <v>43</v>
      </c>
      <c r="F33"/>
      <c r="G33"/>
      <c r="H33"/>
      <c r="I33"/>
      <c r="J33"/>
      <c r="K33"/>
      <c r="L33"/>
    </row>
    <row r="34" spans="1:12" ht="14.25">
      <c r="A34" s="120">
        <f>IF($C34&gt;0,IF($C34=$C33,$A33,COUNTIFS($B$4:$B34,$B34)),"-")</f>
        <v>29</v>
      </c>
      <c r="B34" s="139" t="s">
        <v>7</v>
      </c>
      <c r="C34" s="139">
        <v>10</v>
      </c>
      <c r="D34" s="140" t="s">
        <v>203</v>
      </c>
      <c r="E34" s="140" t="s">
        <v>43</v>
      </c>
      <c r="F34"/>
      <c r="G34"/>
      <c r="H34"/>
      <c r="I34"/>
      <c r="J34"/>
      <c r="K34"/>
      <c r="L34"/>
    </row>
    <row r="35" spans="1:12" ht="14.25">
      <c r="A35" s="120">
        <f>IF($C35&gt;0,IF($C35=$C34,$A34,COUNTIFS($B$4:$B35,$B35)),"-")</f>
        <v>31</v>
      </c>
      <c r="B35" s="139" t="s">
        <v>7</v>
      </c>
      <c r="C35" s="139">
        <v>9</v>
      </c>
      <c r="D35" s="140" t="s">
        <v>532</v>
      </c>
      <c r="E35" s="140" t="s">
        <v>43</v>
      </c>
      <c r="F35"/>
      <c r="G35"/>
      <c r="H35"/>
      <c r="I35"/>
      <c r="J35"/>
      <c r="K35"/>
      <c r="L35"/>
    </row>
    <row r="36" spans="1:12" ht="14.25">
      <c r="A36" s="120">
        <f>IF($C36&gt;0,IF($C36=$C35,$A35,COUNTIFS($B$4:$B36,$B36)),"-")</f>
        <v>32</v>
      </c>
      <c r="B36" s="139" t="s">
        <v>7</v>
      </c>
      <c r="C36" s="139">
        <v>7</v>
      </c>
      <c r="D36" s="140" t="s">
        <v>1023</v>
      </c>
      <c r="E36" s="140" t="s">
        <v>43</v>
      </c>
      <c r="F36"/>
      <c r="G36"/>
      <c r="H36"/>
      <c r="I36"/>
      <c r="J36"/>
      <c r="K36"/>
      <c r="L36"/>
    </row>
    <row r="37" spans="1:12" ht="14.25">
      <c r="A37" s="120">
        <f>IF($C37&gt;0,IF($C37=$C36,$A36,COUNTIFS($B$4:$B37,$B37)),"-")</f>
        <v>33</v>
      </c>
      <c r="B37" s="139" t="s">
        <v>7</v>
      </c>
      <c r="C37" s="139">
        <v>4</v>
      </c>
      <c r="D37" s="140" t="s">
        <v>985</v>
      </c>
      <c r="E37" s="140" t="s">
        <v>43</v>
      </c>
      <c r="F37"/>
      <c r="G37"/>
      <c r="H37"/>
      <c r="I37"/>
      <c r="J37"/>
      <c r="K37"/>
      <c r="L37"/>
    </row>
    <row r="38" spans="1:12" ht="14.25">
      <c r="A38" s="120">
        <f>IF($C38&gt;0,IF($C38=$C37,$A37,COUNTIFS($B$4:$B38,$B38)),"-")</f>
        <v>33</v>
      </c>
      <c r="B38" s="139" t="s">
        <v>7</v>
      </c>
      <c r="C38" s="139">
        <v>4</v>
      </c>
      <c r="D38" s="140" t="s">
        <v>656</v>
      </c>
      <c r="E38" s="140" t="s">
        <v>43</v>
      </c>
      <c r="F38"/>
      <c r="G38"/>
      <c r="H38"/>
      <c r="I38"/>
      <c r="J38"/>
      <c r="K38"/>
      <c r="L38"/>
    </row>
    <row r="39" spans="1:12" ht="14.25">
      <c r="A39" s="120">
        <f>IF($C39&gt;0,IF($C39=$C38,$A38,COUNTIFS($B$4:$B39,$B39)),"-")</f>
        <v>35</v>
      </c>
      <c r="B39" s="139" t="s">
        <v>7</v>
      </c>
      <c r="C39" s="139">
        <v>3</v>
      </c>
      <c r="D39" s="140" t="s">
        <v>370</v>
      </c>
      <c r="E39" s="140" t="s">
        <v>43</v>
      </c>
      <c r="F39"/>
      <c r="G39"/>
      <c r="H39"/>
      <c r="I39"/>
      <c r="J39"/>
      <c r="K39"/>
      <c r="L39"/>
    </row>
    <row r="40" spans="1:12" ht="14.25">
      <c r="A40" s="120">
        <f>IF($C40&gt;0,IF($C40=$C39,$A39,COUNTIFS($B$4:$B40,$B40)),"-")</f>
        <v>35</v>
      </c>
      <c r="B40" s="139" t="s">
        <v>7</v>
      </c>
      <c r="C40" s="139">
        <v>3</v>
      </c>
      <c r="D40" s="140" t="s">
        <v>1269</v>
      </c>
      <c r="E40" s="140" t="s">
        <v>43</v>
      </c>
      <c r="F40"/>
      <c r="G40"/>
      <c r="H40"/>
      <c r="I40"/>
      <c r="J40"/>
      <c r="K40"/>
      <c r="L40"/>
    </row>
    <row r="41" spans="1:12" ht="14.25">
      <c r="A41" s="120">
        <f>IF($C41&gt;0,IF($C41=$C40,$A40,COUNTIFS($B$4:$B41,$B41)),"-")</f>
        <v>35</v>
      </c>
      <c r="B41" s="139" t="s">
        <v>7</v>
      </c>
      <c r="C41" s="139">
        <v>3</v>
      </c>
      <c r="D41" s="140" t="s">
        <v>1003</v>
      </c>
      <c r="E41" s="140" t="s">
        <v>43</v>
      </c>
      <c r="F41"/>
      <c r="G41"/>
      <c r="H41"/>
      <c r="I41"/>
      <c r="J41"/>
      <c r="K41"/>
      <c r="L41"/>
    </row>
    <row r="42" spans="1:12" ht="14.25">
      <c r="A42" s="120">
        <f>IF($C42&gt;0,IF($C42=$C41,$A41,COUNTIFS($B$4:$B42,$B42)),"-")</f>
        <v>35</v>
      </c>
      <c r="B42" s="139" t="s">
        <v>7</v>
      </c>
      <c r="C42" s="139">
        <v>3</v>
      </c>
      <c r="D42" s="140" t="s">
        <v>193</v>
      </c>
      <c r="E42" s="140" t="s">
        <v>43</v>
      </c>
      <c r="F42"/>
      <c r="G42"/>
      <c r="H42"/>
      <c r="I42"/>
      <c r="J42"/>
      <c r="K42"/>
      <c r="L42"/>
    </row>
    <row r="43" spans="1:12" ht="14.25">
      <c r="A43" s="120">
        <f>IF($C43&gt;0,IF($C43=$C42,$A42,COUNTIFS($B$4:$B43,$B43)),"-")</f>
        <v>39</v>
      </c>
      <c r="B43" s="139" t="s">
        <v>7</v>
      </c>
      <c r="C43" s="139">
        <v>2</v>
      </c>
      <c r="D43" s="140" t="s">
        <v>350</v>
      </c>
      <c r="E43" s="140" t="s">
        <v>43</v>
      </c>
      <c r="F43"/>
      <c r="G43"/>
      <c r="H43"/>
      <c r="I43"/>
      <c r="J43"/>
      <c r="K43"/>
      <c r="L43"/>
    </row>
    <row r="44" spans="1:12" ht="14.25">
      <c r="A44" s="120">
        <f>IF($C44&gt;0,IF($C44=$C43,$A43,COUNTIFS($B$4:$B44,$B44)),"-")</f>
        <v>39</v>
      </c>
      <c r="B44" s="139" t="s">
        <v>7</v>
      </c>
      <c r="C44" s="139">
        <v>2</v>
      </c>
      <c r="D44" s="140" t="s">
        <v>1094</v>
      </c>
      <c r="E44" s="140" t="s">
        <v>43</v>
      </c>
      <c r="F44"/>
      <c r="G44"/>
      <c r="H44"/>
      <c r="I44"/>
      <c r="J44"/>
      <c r="K44"/>
      <c r="L44"/>
    </row>
    <row r="45" spans="1:12" ht="14.25">
      <c r="A45" s="120">
        <f>IF($C45&gt;0,IF($C45=$C44,$A44,COUNTIFS($B$4:$B45,$B45)),"-")</f>
        <v>41</v>
      </c>
      <c r="B45" s="139" t="s">
        <v>7</v>
      </c>
      <c r="C45" s="139">
        <v>1</v>
      </c>
      <c r="D45" s="161" t="s">
        <v>1218</v>
      </c>
      <c r="E45" s="161" t="s">
        <v>48</v>
      </c>
      <c r="F45"/>
      <c r="G45"/>
      <c r="H45"/>
      <c r="I45"/>
      <c r="J45"/>
      <c r="K45"/>
      <c r="L45"/>
    </row>
    <row r="46" spans="1:12" ht="14.25">
      <c r="A46" s="120">
        <f>IF($C46&gt;0,IF($C46=$C45,$A45,COUNTIFS($B$4:$B46,$B46)),"-")</f>
        <v>41</v>
      </c>
      <c r="B46" s="139" t="s">
        <v>7</v>
      </c>
      <c r="C46" s="139">
        <v>1</v>
      </c>
      <c r="D46" s="140" t="s">
        <v>1152</v>
      </c>
      <c r="E46" s="140" t="s">
        <v>43</v>
      </c>
      <c r="F46"/>
      <c r="G46"/>
      <c r="H46"/>
      <c r="I46"/>
      <c r="J46"/>
      <c r="K46"/>
      <c r="L46"/>
    </row>
    <row r="47" spans="1:12" ht="14.25">
      <c r="A47" s="120" t="str">
        <f>IF($C47&gt;0,IF($C47=$C46,$A46,COUNTIFS($B$4:$B47,$B47)),"-")</f>
        <v>-</v>
      </c>
      <c r="B47" s="156" t="s">
        <v>2614</v>
      </c>
      <c r="C47" s="156"/>
      <c r="D47" s="156"/>
      <c r="E47" s="156"/>
      <c r="F47"/>
      <c r="G47"/>
      <c r="H47"/>
      <c r="I47"/>
      <c r="J47"/>
      <c r="K47"/>
      <c r="L47"/>
    </row>
    <row r="48" spans="1:12" ht="14.25">
      <c r="A48" s="120">
        <f>IF($C48&gt;0,IF($C48=$C47,$A47,COUNTIFS($B$4:$B48,$B48)),"-")</f>
        <v>1</v>
      </c>
      <c r="B48" s="139" t="s">
        <v>6</v>
      </c>
      <c r="C48" s="139">
        <v>210</v>
      </c>
      <c r="D48" s="140" t="s">
        <v>1476</v>
      </c>
      <c r="E48" s="140" t="s">
        <v>52</v>
      </c>
      <c r="F48"/>
      <c r="G48"/>
      <c r="H48"/>
      <c r="I48"/>
      <c r="J48"/>
      <c r="K48"/>
      <c r="L48"/>
    </row>
    <row r="49" spans="1:12" ht="14.25">
      <c r="A49" s="120">
        <f>IF($C49&gt;0,IF($C49=$C48,$A48,COUNTIFS($B$4:$B49,$B49)),"-")</f>
        <v>2</v>
      </c>
      <c r="B49" s="139" t="s">
        <v>6</v>
      </c>
      <c r="C49" s="139">
        <v>104</v>
      </c>
      <c r="D49" s="140" t="s">
        <v>1159</v>
      </c>
      <c r="E49" s="140" t="s">
        <v>43</v>
      </c>
      <c r="F49"/>
      <c r="G49"/>
      <c r="H49"/>
      <c r="I49"/>
      <c r="J49"/>
      <c r="K49"/>
      <c r="L49"/>
    </row>
    <row r="50" spans="1:12" ht="14.25">
      <c r="A50" s="120">
        <f>IF($C50&gt;0,IF($C50=$C49,$A49,COUNTIFS($B$4:$B50,$B50)),"-")</f>
        <v>3</v>
      </c>
      <c r="B50" s="139" t="s">
        <v>6</v>
      </c>
      <c r="C50" s="156">
        <v>103</v>
      </c>
      <c r="D50" s="140" t="s">
        <v>1548</v>
      </c>
      <c r="E50" s="140" t="s">
        <v>43</v>
      </c>
      <c r="F50"/>
      <c r="G50"/>
      <c r="H50"/>
      <c r="I50"/>
      <c r="J50"/>
      <c r="K50"/>
      <c r="L50"/>
    </row>
    <row r="51" spans="1:12" ht="14.25">
      <c r="A51" s="120">
        <f>IF($C51&gt;0,IF($C51=$C50,$A50,COUNTIFS($B$4:$B51,$B51)),"-")</f>
        <v>4</v>
      </c>
      <c r="B51" s="139" t="s">
        <v>6</v>
      </c>
      <c r="C51" s="139">
        <v>88</v>
      </c>
      <c r="D51" s="140" t="s">
        <v>35</v>
      </c>
      <c r="E51" s="140" t="s">
        <v>43</v>
      </c>
      <c r="F51"/>
      <c r="G51"/>
      <c r="H51"/>
      <c r="I51"/>
      <c r="J51"/>
      <c r="K51"/>
      <c r="L51"/>
    </row>
    <row r="52" spans="1:12" ht="14.25">
      <c r="A52" s="120">
        <f>IF($C52&gt;0,IF($C52=$C51,$A51,COUNTIFS($B$4:$B52,$B52)),"-")</f>
        <v>5</v>
      </c>
      <c r="B52" s="139" t="s">
        <v>6</v>
      </c>
      <c r="C52" s="139">
        <v>87</v>
      </c>
      <c r="D52" s="140" t="s">
        <v>579</v>
      </c>
      <c r="E52" s="140" t="s">
        <v>43</v>
      </c>
      <c r="F52"/>
      <c r="G52"/>
      <c r="H52"/>
      <c r="I52"/>
      <c r="J52"/>
      <c r="K52"/>
      <c r="L52"/>
    </row>
    <row r="53" spans="1:12" ht="14.25">
      <c r="A53" s="120">
        <f>IF($C53&gt;0,IF($C53=$C52,$A52,COUNTIFS($B$4:$B53,$B53)),"-")</f>
        <v>6</v>
      </c>
      <c r="B53" s="139" t="s">
        <v>6</v>
      </c>
      <c r="C53" s="139">
        <v>83</v>
      </c>
      <c r="D53" s="140" t="s">
        <v>1098</v>
      </c>
      <c r="E53" s="140" t="s">
        <v>43</v>
      </c>
      <c r="F53"/>
      <c r="G53"/>
      <c r="H53"/>
      <c r="I53"/>
      <c r="J53"/>
      <c r="K53"/>
      <c r="L53"/>
    </row>
    <row r="54" spans="1:12" ht="14.25">
      <c r="A54" s="120">
        <f>IF($C54&gt;0,IF($C54=$C53,$A53,COUNTIFS($B$4:$B54,$B54)),"-")</f>
        <v>7</v>
      </c>
      <c r="B54" s="139" t="s">
        <v>6</v>
      </c>
      <c r="C54" s="139">
        <v>82</v>
      </c>
      <c r="D54" s="140" t="s">
        <v>438</v>
      </c>
      <c r="E54" s="140" t="s">
        <v>43</v>
      </c>
      <c r="F54"/>
      <c r="G54"/>
      <c r="H54"/>
      <c r="I54"/>
      <c r="J54"/>
      <c r="K54"/>
      <c r="L54"/>
    </row>
    <row r="55" spans="1:12" ht="14.25">
      <c r="A55" s="120">
        <f>IF($C55&gt;0,IF($C55=$C54,$A54,COUNTIFS($B$4:$B55,$B55)),"-")</f>
        <v>8</v>
      </c>
      <c r="B55" s="139" t="s">
        <v>6</v>
      </c>
      <c r="C55" s="139">
        <v>81</v>
      </c>
      <c r="D55" s="140" t="s">
        <v>1290</v>
      </c>
      <c r="E55" s="140" t="s">
        <v>43</v>
      </c>
      <c r="F55"/>
      <c r="G55"/>
      <c r="H55"/>
      <c r="I55"/>
      <c r="J55"/>
      <c r="K55"/>
      <c r="L55"/>
    </row>
    <row r="56" spans="1:12" ht="14.25">
      <c r="A56" s="120">
        <f>IF($C56&gt;0,IF($C56=$C55,$A55,COUNTIFS($B$4:$B56,$B56)),"-")</f>
        <v>9</v>
      </c>
      <c r="B56" s="139" t="s">
        <v>6</v>
      </c>
      <c r="C56" s="139">
        <v>70</v>
      </c>
      <c r="D56" s="140" t="s">
        <v>1060</v>
      </c>
      <c r="E56" s="140" t="s">
        <v>43</v>
      </c>
      <c r="F56"/>
      <c r="G56"/>
      <c r="H56"/>
      <c r="I56"/>
      <c r="J56"/>
      <c r="K56"/>
      <c r="L56"/>
    </row>
    <row r="57" spans="1:12" ht="14.25">
      <c r="A57" s="120">
        <f>IF($C57&gt;0,IF($C57=$C56,$A56,COUNTIFS($B$4:$B57,$B57)),"-")</f>
        <v>10</v>
      </c>
      <c r="B57" s="139" t="s">
        <v>6</v>
      </c>
      <c r="C57" s="139">
        <v>47</v>
      </c>
      <c r="D57" s="161" t="s">
        <v>1398</v>
      </c>
      <c r="E57" s="161" t="s">
        <v>48</v>
      </c>
      <c r="F57"/>
      <c r="G57"/>
      <c r="H57"/>
      <c r="I57"/>
      <c r="J57"/>
      <c r="K57"/>
      <c r="L57"/>
    </row>
    <row r="58" spans="1:12" ht="14.25">
      <c r="A58" s="120">
        <f>IF($C58&gt;0,IF($C58=$C57,$A57,COUNTIFS($B$4:$B58,$B58)),"-")</f>
        <v>11</v>
      </c>
      <c r="B58" s="139" t="s">
        <v>6</v>
      </c>
      <c r="C58" s="139">
        <v>43</v>
      </c>
      <c r="D58" s="140" t="s">
        <v>1030</v>
      </c>
      <c r="E58" s="140" t="s">
        <v>43</v>
      </c>
      <c r="F58"/>
      <c r="G58"/>
      <c r="H58"/>
      <c r="I58"/>
      <c r="J58"/>
      <c r="K58"/>
      <c r="L58"/>
    </row>
    <row r="59" spans="1:12" ht="14.25">
      <c r="A59" s="120">
        <f>IF($C59&gt;0,IF($C59=$C58,$A58,COUNTIFS($B$4:$B59,$B59)),"-")</f>
        <v>12</v>
      </c>
      <c r="B59" s="139" t="s">
        <v>6</v>
      </c>
      <c r="C59" s="139">
        <v>37</v>
      </c>
      <c r="D59" s="140" t="s">
        <v>532</v>
      </c>
      <c r="E59" s="140" t="s">
        <v>43</v>
      </c>
      <c r="F59"/>
      <c r="G59"/>
      <c r="H59"/>
      <c r="I59"/>
      <c r="J59"/>
      <c r="K59"/>
      <c r="L59"/>
    </row>
    <row r="60" spans="1:12" ht="14.25">
      <c r="A60" s="120">
        <f>IF($C60&gt;0,IF($C60=$C59,$A59,COUNTIFS($B$4:$B60,$B60)),"-")</f>
        <v>13</v>
      </c>
      <c r="B60" s="139" t="s">
        <v>6</v>
      </c>
      <c r="C60" s="139">
        <v>32</v>
      </c>
      <c r="D60" s="161" t="s">
        <v>1233</v>
      </c>
      <c r="E60" s="161" t="s">
        <v>48</v>
      </c>
      <c r="F60"/>
      <c r="G60"/>
      <c r="H60"/>
      <c r="I60"/>
      <c r="J60"/>
      <c r="K60"/>
      <c r="L60"/>
    </row>
    <row r="61" spans="1:12" ht="14.25">
      <c r="A61" s="120">
        <f>IF($C61&gt;0,IF($C61=$C60,$A60,COUNTIFS($B$4:$B61,$B61)),"-")</f>
        <v>14</v>
      </c>
      <c r="B61" s="139" t="s">
        <v>6</v>
      </c>
      <c r="C61" s="139">
        <v>31</v>
      </c>
      <c r="D61" s="140" t="s">
        <v>1006</v>
      </c>
      <c r="E61" s="140" t="s">
        <v>58</v>
      </c>
      <c r="F61"/>
      <c r="G61"/>
      <c r="H61"/>
      <c r="I61"/>
      <c r="J61"/>
      <c r="K61"/>
      <c r="L61"/>
    </row>
    <row r="62" spans="1:12" ht="14.25">
      <c r="A62" s="120">
        <f>IF($C62&gt;0,IF($C62=$C61,$A61,COUNTIFS($B$4:$B62,$B62)),"-")</f>
        <v>15</v>
      </c>
      <c r="B62" s="139" t="s">
        <v>6</v>
      </c>
      <c r="C62" s="139">
        <v>30</v>
      </c>
      <c r="D62" s="161" t="s">
        <v>1318</v>
      </c>
      <c r="E62" s="161" t="s">
        <v>48</v>
      </c>
      <c r="F62"/>
      <c r="G62"/>
      <c r="H62"/>
      <c r="I62"/>
      <c r="J62"/>
      <c r="K62"/>
      <c r="L62"/>
    </row>
    <row r="63" spans="1:12" ht="14.25">
      <c r="A63" s="120">
        <f>IF($C63&gt;0,IF($C63=$C62,$A62,COUNTIFS($B$4:$B63,$B63)),"-")</f>
        <v>16</v>
      </c>
      <c r="B63" s="139" t="s">
        <v>6</v>
      </c>
      <c r="C63" s="139">
        <v>25</v>
      </c>
      <c r="D63" s="140" t="s">
        <v>232</v>
      </c>
      <c r="E63" s="140" t="s">
        <v>43</v>
      </c>
      <c r="F63"/>
      <c r="G63"/>
      <c r="H63"/>
      <c r="I63"/>
      <c r="J63"/>
      <c r="K63"/>
      <c r="L63"/>
    </row>
    <row r="64" spans="1:12" ht="14.25">
      <c r="A64" s="120">
        <f>IF($C64&gt;0,IF($C64=$C63,$A63,COUNTIFS($B$4:$B64,$B64)),"-")</f>
        <v>17</v>
      </c>
      <c r="B64" s="139" t="s">
        <v>6</v>
      </c>
      <c r="C64" s="139">
        <v>24</v>
      </c>
      <c r="D64" s="140" t="s">
        <v>652</v>
      </c>
      <c r="E64" s="140" t="s">
        <v>43</v>
      </c>
      <c r="F64"/>
      <c r="G64"/>
      <c r="H64"/>
      <c r="I64"/>
      <c r="J64"/>
      <c r="K64"/>
      <c r="L64"/>
    </row>
    <row r="65" spans="1:12" ht="14.25">
      <c r="A65" s="120">
        <f>IF($C65&gt;0,IF($C65=$C64,$A64,COUNTIFS($B$4:$B65,$B65)),"-")</f>
        <v>18</v>
      </c>
      <c r="B65" s="139" t="s">
        <v>6</v>
      </c>
      <c r="C65" s="139">
        <v>20</v>
      </c>
      <c r="D65" s="161" t="s">
        <v>1467</v>
      </c>
      <c r="E65" s="161" t="s">
        <v>48</v>
      </c>
      <c r="F65"/>
      <c r="G65"/>
      <c r="H65"/>
      <c r="I65"/>
      <c r="J65"/>
      <c r="K65"/>
      <c r="L65"/>
    </row>
    <row r="66" spans="1:12" ht="14.25">
      <c r="A66" s="120">
        <f>IF($C66&gt;0,IF($C66=$C65,$A65,COUNTIFS($B$4:$B66,$B66)),"-")</f>
        <v>18</v>
      </c>
      <c r="B66" s="139" t="s">
        <v>6</v>
      </c>
      <c r="C66" s="139">
        <v>20</v>
      </c>
      <c r="D66" s="140" t="s">
        <v>662</v>
      </c>
      <c r="E66" s="140" t="s">
        <v>43</v>
      </c>
      <c r="F66"/>
      <c r="G66"/>
      <c r="H66"/>
      <c r="I66"/>
      <c r="J66"/>
      <c r="K66"/>
      <c r="L66"/>
    </row>
    <row r="67" spans="1:12" ht="14.25">
      <c r="A67" s="120">
        <f>IF($C67&gt;0,IF($C67=$C66,$A66,COUNTIFS($B$4:$B67,$B67)),"-")</f>
        <v>20</v>
      </c>
      <c r="B67" s="139" t="s">
        <v>6</v>
      </c>
      <c r="C67" s="139">
        <v>19</v>
      </c>
      <c r="D67" s="140" t="s">
        <v>778</v>
      </c>
      <c r="E67" s="140" t="s">
        <v>43</v>
      </c>
      <c r="F67"/>
      <c r="G67"/>
      <c r="H67"/>
      <c r="I67"/>
      <c r="J67"/>
      <c r="K67"/>
      <c r="L67"/>
    </row>
    <row r="68" spans="1:12" ht="14.25">
      <c r="A68" s="120">
        <f>IF($C68&gt;0,IF($C68=$C67,$A67,COUNTIFS($B$4:$B68,$B68)),"-")</f>
        <v>20</v>
      </c>
      <c r="B68" s="139" t="s">
        <v>6</v>
      </c>
      <c r="C68" s="139">
        <v>19</v>
      </c>
      <c r="D68" s="161" t="s">
        <v>955</v>
      </c>
      <c r="E68" s="161" t="s">
        <v>48</v>
      </c>
      <c r="F68"/>
      <c r="G68"/>
      <c r="H68"/>
      <c r="I68"/>
      <c r="J68"/>
      <c r="K68"/>
      <c r="L68"/>
    </row>
    <row r="69" spans="1:12" ht="14.25">
      <c r="A69" s="120">
        <f>IF($C69&gt;0,IF($C69=$C68,$A68,COUNTIFS($B$4:$B69,$B69)),"-")</f>
        <v>22</v>
      </c>
      <c r="B69" s="139" t="s">
        <v>6</v>
      </c>
      <c r="C69" s="139">
        <v>18</v>
      </c>
      <c r="D69" s="140" t="s">
        <v>1438</v>
      </c>
      <c r="E69" s="140" t="s">
        <v>43</v>
      </c>
      <c r="F69"/>
      <c r="G69"/>
      <c r="H69"/>
      <c r="I69"/>
      <c r="J69"/>
      <c r="K69"/>
      <c r="L69"/>
    </row>
    <row r="70" spans="1:12" ht="14.25">
      <c r="A70" s="120">
        <f>IF($C70&gt;0,IF($C70=$C69,$A69,COUNTIFS($B$4:$B70,$B70)),"-")</f>
        <v>23</v>
      </c>
      <c r="B70" s="139" t="s">
        <v>6</v>
      </c>
      <c r="C70" s="139">
        <v>17</v>
      </c>
      <c r="D70" s="140" t="s">
        <v>1269</v>
      </c>
      <c r="E70" s="140" t="s">
        <v>43</v>
      </c>
      <c r="F70"/>
      <c r="G70"/>
      <c r="H70"/>
      <c r="I70"/>
      <c r="J70"/>
      <c r="K70"/>
      <c r="L70"/>
    </row>
    <row r="71" spans="1:12" ht="14.25">
      <c r="A71" s="120">
        <f>IF($C71&gt;0,IF($C71=$C70,$A70,COUNTIFS($B$4:$B71,$B71)),"-")</f>
        <v>24</v>
      </c>
      <c r="B71" s="139" t="s">
        <v>6</v>
      </c>
      <c r="C71" s="139">
        <v>16</v>
      </c>
      <c r="D71" s="140" t="s">
        <v>814</v>
      </c>
      <c r="E71" s="140" t="s">
        <v>58</v>
      </c>
      <c r="F71"/>
      <c r="G71"/>
      <c r="H71"/>
      <c r="I71"/>
      <c r="J71"/>
      <c r="K71"/>
      <c r="L71"/>
    </row>
    <row r="72" spans="1:12" ht="14.25">
      <c r="A72" s="120">
        <f>IF($C72&gt;0,IF($C72=$C71,$A71,COUNTIFS($B$4:$B72,$B72)),"-")</f>
        <v>25</v>
      </c>
      <c r="B72" s="139" t="s">
        <v>6</v>
      </c>
      <c r="C72" s="139">
        <v>15</v>
      </c>
      <c r="D72" s="140" t="s">
        <v>921</v>
      </c>
      <c r="E72" s="140" t="s">
        <v>43</v>
      </c>
      <c r="F72"/>
      <c r="G72"/>
      <c r="H72"/>
      <c r="I72"/>
      <c r="J72"/>
      <c r="K72"/>
      <c r="L72"/>
    </row>
    <row r="73" spans="1:12" ht="14.25">
      <c r="A73" s="120">
        <f>IF($C73&gt;0,IF($C73=$C72,$A72,COUNTIFS($B$4:$B73,$B73)),"-")</f>
        <v>26</v>
      </c>
      <c r="B73" s="139" t="s">
        <v>6</v>
      </c>
      <c r="C73" s="139">
        <v>13</v>
      </c>
      <c r="D73" s="140" t="s">
        <v>289</v>
      </c>
      <c r="E73" s="140" t="s">
        <v>52</v>
      </c>
      <c r="F73"/>
      <c r="G73"/>
      <c r="H73"/>
      <c r="I73"/>
      <c r="J73"/>
      <c r="K73"/>
      <c r="L73"/>
    </row>
    <row r="74" spans="1:12" ht="14.25">
      <c r="A74" s="120">
        <f>IF($C74&gt;0,IF($C74=$C73,$A73,COUNTIFS($B$4:$B74,$B74)),"-")</f>
        <v>26</v>
      </c>
      <c r="B74" s="139" t="s">
        <v>6</v>
      </c>
      <c r="C74" s="139">
        <v>13</v>
      </c>
      <c r="D74" s="140" t="s">
        <v>1000</v>
      </c>
      <c r="E74" s="140" t="s">
        <v>58</v>
      </c>
      <c r="F74"/>
      <c r="G74"/>
      <c r="H74"/>
      <c r="I74"/>
      <c r="J74"/>
      <c r="K74"/>
      <c r="L74"/>
    </row>
    <row r="75" spans="1:12" ht="14.25">
      <c r="A75" s="120">
        <f>IF($C75&gt;0,IF($C75=$C74,$A74,COUNTIFS($B$4:$B75,$B75)),"-")</f>
        <v>28</v>
      </c>
      <c r="B75" s="139" t="s">
        <v>6</v>
      </c>
      <c r="C75" s="139">
        <v>12</v>
      </c>
      <c r="D75" s="161" t="s">
        <v>949</v>
      </c>
      <c r="E75" s="161" t="s">
        <v>48</v>
      </c>
      <c r="F75"/>
      <c r="G75"/>
      <c r="H75"/>
      <c r="I75"/>
      <c r="J75"/>
      <c r="K75"/>
      <c r="L75"/>
    </row>
    <row r="76" spans="1:12" ht="14.25">
      <c r="A76" s="120">
        <f>IF($C76&gt;0,IF($C76=$C75,$A75,COUNTIFS($B$4:$B76,$B76)),"-")</f>
        <v>29</v>
      </c>
      <c r="B76" s="139" t="s">
        <v>6</v>
      </c>
      <c r="C76" s="139">
        <v>10</v>
      </c>
      <c r="D76" s="140" t="s">
        <v>1224</v>
      </c>
      <c r="E76" s="140" t="s">
        <v>43</v>
      </c>
      <c r="F76"/>
      <c r="G76"/>
      <c r="H76"/>
      <c r="I76"/>
      <c r="J76"/>
      <c r="K76"/>
      <c r="L76"/>
    </row>
    <row r="77" spans="1:12" ht="14.25">
      <c r="A77" s="120">
        <f>IF($C77&gt;0,IF($C77=$C76,$A76,COUNTIFS($B$4:$B77,$B77)),"-")</f>
        <v>30</v>
      </c>
      <c r="B77" s="139" t="s">
        <v>6</v>
      </c>
      <c r="C77" s="139">
        <v>9</v>
      </c>
      <c r="D77" s="140" t="s">
        <v>273</v>
      </c>
      <c r="E77" s="140" t="s">
        <v>43</v>
      </c>
      <c r="F77"/>
      <c r="G77"/>
      <c r="H77"/>
      <c r="I77"/>
      <c r="J77"/>
      <c r="K77"/>
      <c r="L77"/>
    </row>
    <row r="78" spans="1:12" ht="14.25">
      <c r="A78" s="120">
        <f>IF($C78&gt;0,IF($C78=$C77,$A77,COUNTIFS($B$4:$B78,$B78)),"-")</f>
        <v>31</v>
      </c>
      <c r="B78" s="139" t="s">
        <v>6</v>
      </c>
      <c r="C78" s="139">
        <v>8</v>
      </c>
      <c r="D78" s="140" t="s">
        <v>656</v>
      </c>
      <c r="E78" s="140" t="s">
        <v>43</v>
      </c>
      <c r="F78"/>
      <c r="G78"/>
      <c r="H78"/>
      <c r="I78"/>
      <c r="J78"/>
      <c r="K78"/>
      <c r="L78"/>
    </row>
    <row r="79" spans="1:12" ht="14.25">
      <c r="A79" s="120">
        <f>IF($C79&gt;0,IF($C79=$C78,$A78,COUNTIFS($B$4:$B79,$B79)),"-")</f>
        <v>31</v>
      </c>
      <c r="B79" s="139" t="s">
        <v>6</v>
      </c>
      <c r="C79" s="139">
        <v>8</v>
      </c>
      <c r="D79" s="161" t="s">
        <v>1473</v>
      </c>
      <c r="E79" s="161" t="s">
        <v>48</v>
      </c>
      <c r="F79"/>
      <c r="G79"/>
      <c r="H79"/>
      <c r="I79"/>
      <c r="J79"/>
      <c r="K79"/>
      <c r="L79"/>
    </row>
    <row r="80" spans="1:12" ht="14.25">
      <c r="A80" s="120">
        <f>IF($C80&gt;0,IF($C80=$C79,$A79,COUNTIFS($B$4:$B80,$B80)),"-")</f>
        <v>33</v>
      </c>
      <c r="B80" s="139" t="s">
        <v>6</v>
      </c>
      <c r="C80" s="139">
        <v>5</v>
      </c>
      <c r="D80" s="140" t="s">
        <v>756</v>
      </c>
      <c r="E80" s="140" t="s">
        <v>43</v>
      </c>
      <c r="F80"/>
      <c r="G80"/>
      <c r="H80"/>
      <c r="I80"/>
      <c r="J80"/>
      <c r="K80"/>
      <c r="L80"/>
    </row>
    <row r="81" spans="1:12" ht="14.25">
      <c r="A81" s="120">
        <f>IF($C81&gt;0,IF($C81=$C80,$A80,COUNTIFS($B$4:$B81,$B81)),"-")</f>
        <v>34</v>
      </c>
      <c r="B81" s="139" t="s">
        <v>6</v>
      </c>
      <c r="C81" s="139">
        <v>3</v>
      </c>
      <c r="D81" s="140" t="s">
        <v>857</v>
      </c>
      <c r="E81" s="140" t="s">
        <v>43</v>
      </c>
      <c r="F81"/>
      <c r="G81"/>
      <c r="H81"/>
      <c r="I81"/>
      <c r="J81"/>
      <c r="K81"/>
      <c r="L81"/>
    </row>
    <row r="82" spans="1:12" ht="14.25">
      <c r="A82" s="120">
        <f>IF($C82&gt;0,IF($C82=$C81,$A81,COUNTIFS($B$4:$B82,$B82)),"-")</f>
        <v>35</v>
      </c>
      <c r="B82" s="139" t="s">
        <v>6</v>
      </c>
      <c r="C82" s="139">
        <v>2</v>
      </c>
      <c r="D82" s="161" t="s">
        <v>1355</v>
      </c>
      <c r="E82" s="161" t="s">
        <v>48</v>
      </c>
      <c r="F82"/>
      <c r="G82"/>
      <c r="H82"/>
      <c r="I82"/>
      <c r="J82"/>
      <c r="K82"/>
      <c r="L82"/>
    </row>
    <row r="83" spans="1:12" ht="14.25">
      <c r="A83" s="120">
        <f>IF($C83&gt;0,IF($C83=$C82,$A82,COUNTIFS($B$4:$B83,$B83)),"-")</f>
        <v>35</v>
      </c>
      <c r="B83" s="139" t="s">
        <v>6</v>
      </c>
      <c r="C83" s="139">
        <v>2</v>
      </c>
      <c r="D83" s="140" t="s">
        <v>507</v>
      </c>
      <c r="E83" s="140" t="s">
        <v>43</v>
      </c>
      <c r="F83"/>
      <c r="G83"/>
      <c r="H83"/>
      <c r="I83"/>
      <c r="J83"/>
      <c r="K83"/>
      <c r="L83"/>
    </row>
    <row r="84" spans="1:12" ht="14.25">
      <c r="A84" s="120">
        <f>IF($C84&gt;0,IF($C84=$C83,$A83,COUNTIFS($B$4:$B84,$B84)),"-")</f>
        <v>37</v>
      </c>
      <c r="B84" s="139" t="s">
        <v>6</v>
      </c>
      <c r="C84" s="139">
        <v>1</v>
      </c>
      <c r="D84" s="161" t="s">
        <v>1218</v>
      </c>
      <c r="E84" s="161" t="s">
        <v>48</v>
      </c>
      <c r="F84"/>
      <c r="G84"/>
      <c r="H84"/>
      <c r="I84"/>
      <c r="J84"/>
      <c r="K84"/>
      <c r="L84"/>
    </row>
    <row r="85" spans="1:12" ht="14.25">
      <c r="A85" s="120">
        <f>IF($C85&gt;0,IF($C85=$C84,$A84,COUNTIFS($B$4:$B85,$B85)),"-")</f>
        <v>37</v>
      </c>
      <c r="B85" s="139" t="s">
        <v>6</v>
      </c>
      <c r="C85" s="139">
        <v>1</v>
      </c>
      <c r="D85" s="140" t="s">
        <v>820</v>
      </c>
      <c r="E85" s="140" t="s">
        <v>43</v>
      </c>
      <c r="F85"/>
      <c r="G85"/>
      <c r="H85"/>
      <c r="I85"/>
      <c r="J85"/>
      <c r="K85"/>
      <c r="L85"/>
    </row>
    <row r="86" spans="1:12" ht="14.25">
      <c r="A86" s="120" t="str">
        <f>IF($C86&gt;0,IF($C86=$C85,$A85,COUNTIFS($B$4:$B86,$B86)),"-")</f>
        <v>-</v>
      </c>
      <c r="B86" s="156" t="s">
        <v>2615</v>
      </c>
      <c r="C86" s="156"/>
      <c r="D86" s="156"/>
      <c r="E86" s="156"/>
      <c r="F86"/>
      <c r="G86"/>
      <c r="H86"/>
      <c r="I86"/>
      <c r="J86"/>
      <c r="K86"/>
      <c r="L86"/>
    </row>
    <row r="87" spans="1:12" ht="14.25">
      <c r="A87" s="120" t="str">
        <f>IF($C87&gt;0,IF($C87=$C86,$A86,COUNTIFS($B$4:$B87,$B87)),"-")</f>
        <v>-</v>
      </c>
      <c r="B87"/>
      <c r="C87"/>
      <c r="D87"/>
      <c r="E87"/>
      <c r="F87"/>
      <c r="G87"/>
      <c r="H87"/>
      <c r="I87"/>
      <c r="J87"/>
      <c r="K87"/>
      <c r="L87"/>
    </row>
    <row r="88" spans="1:12" ht="14.25">
      <c r="A88" s="120" t="str">
        <f>IF($C88&gt;0,IF($C88=$C87,$A87,COUNTIFS($B$4:$B88,$B88)),"-")</f>
        <v>-</v>
      </c>
      <c r="B88"/>
      <c r="C88"/>
      <c r="D88"/>
      <c r="E88"/>
      <c r="F88"/>
      <c r="G88"/>
      <c r="H88"/>
      <c r="I88"/>
      <c r="J88"/>
      <c r="K88"/>
      <c r="L88"/>
    </row>
    <row r="89" spans="1:12" ht="14.25">
      <c r="A89" s="120" t="str">
        <f>IF($C89&gt;0,IF($C89=$C88,$A88,COUNTIFS($B$4:$B89,$B89)),"-")</f>
        <v>-</v>
      </c>
      <c r="B89"/>
      <c r="C89"/>
      <c r="D89"/>
      <c r="E89"/>
      <c r="F89"/>
      <c r="G89"/>
      <c r="H89"/>
      <c r="I89"/>
      <c r="J89"/>
      <c r="K89"/>
      <c r="L89"/>
    </row>
    <row r="90" spans="1:12" ht="14.25">
      <c r="A90" s="120" t="str">
        <f>IF($C90&gt;0,IF($C90=$C89,$A89,COUNTIFS($B$4:$B90,$B90)),"-")</f>
        <v>-</v>
      </c>
      <c r="B90"/>
      <c r="C90"/>
      <c r="D90"/>
      <c r="E90"/>
      <c r="F90"/>
      <c r="G90"/>
      <c r="H90"/>
      <c r="I90"/>
      <c r="J90"/>
      <c r="K90"/>
      <c r="L90"/>
    </row>
    <row r="91" spans="1:12" ht="14.25">
      <c r="A91" s="120" t="str">
        <f>IF($C91&gt;0,IF($C91=$C90,$A90,COUNTIFS($B$4:$B91,$B91)),"-")</f>
        <v>-</v>
      </c>
      <c r="B91"/>
      <c r="C91"/>
      <c r="D91"/>
      <c r="E91"/>
      <c r="F91"/>
      <c r="G91"/>
      <c r="H91"/>
      <c r="I91"/>
      <c r="J91"/>
      <c r="K91"/>
      <c r="L91"/>
    </row>
    <row r="92" spans="1:12" ht="14.25">
      <c r="A92" s="120" t="str">
        <f>IF($C92&gt;0,IF($C92=$C91,$A91,COUNTIFS($B$4:$B92,$B92)),"-")</f>
        <v>-</v>
      </c>
      <c r="B92"/>
      <c r="C92"/>
      <c r="D92"/>
      <c r="E92"/>
      <c r="F92"/>
      <c r="G92"/>
      <c r="H92"/>
      <c r="I92"/>
      <c r="J92"/>
      <c r="K92"/>
      <c r="L92"/>
    </row>
    <row r="93" spans="1:12" ht="14.25">
      <c r="A93" s="120" t="str">
        <f>IF($C93&gt;0,IF($C93=$C92,$A92,COUNTIFS($B$4:$B93,$B93)),"-")</f>
        <v>-</v>
      </c>
      <c r="B93"/>
      <c r="C93"/>
      <c r="D93"/>
      <c r="E93"/>
      <c r="F93"/>
      <c r="G93"/>
      <c r="H93"/>
      <c r="I93"/>
      <c r="J93"/>
      <c r="K93"/>
      <c r="L93"/>
    </row>
    <row r="94" spans="1:12" ht="14.25">
      <c r="A94" s="120" t="str">
        <f>IF($C94&gt;0,IF($C94=$C93,$A93,COUNTIFS($B$4:$B94,$B94)),"-")</f>
        <v>-</v>
      </c>
      <c r="B94"/>
      <c r="C94"/>
      <c r="D94"/>
      <c r="E94"/>
      <c r="F94"/>
      <c r="G94"/>
      <c r="H94"/>
      <c r="I94"/>
      <c r="J94"/>
      <c r="K94"/>
      <c r="L94"/>
    </row>
    <row r="95" spans="1:12" ht="14.25">
      <c r="A95" s="120" t="str">
        <f>IF($C95&gt;0,IF($C95=$C94,$A94,COUNTIFS($B$4:$B95,$B95)),"-")</f>
        <v>-</v>
      </c>
      <c r="B95"/>
      <c r="C95"/>
      <c r="D95"/>
      <c r="E95"/>
      <c r="F95"/>
      <c r="G95"/>
      <c r="H95"/>
      <c r="I95"/>
      <c r="J95"/>
      <c r="K95"/>
      <c r="L95"/>
    </row>
    <row r="96" spans="1:12" ht="14.25">
      <c r="A96" s="120" t="str">
        <f>IF($C96&gt;0,IF($C96=$C95,$A95,COUNTIFS($B$4:$B96,$B96)),"-")</f>
        <v>-</v>
      </c>
      <c r="B96"/>
      <c r="C96"/>
      <c r="D96"/>
      <c r="E96"/>
      <c r="F96"/>
      <c r="G96"/>
      <c r="H96"/>
      <c r="I96"/>
      <c r="J96"/>
      <c r="K96"/>
      <c r="L96"/>
    </row>
    <row r="97" spans="1:12" ht="14.25">
      <c r="A97" s="120" t="str">
        <f>IF($C97&gt;0,IF($C97=$C96,$A96,COUNTIFS($B$4:$B97,$B97)),"-")</f>
        <v>-</v>
      </c>
      <c r="B97"/>
      <c r="C97"/>
      <c r="D97"/>
      <c r="E97"/>
      <c r="F97"/>
      <c r="G97"/>
      <c r="H97"/>
      <c r="I97"/>
      <c r="J97"/>
      <c r="K97"/>
      <c r="L97"/>
    </row>
    <row r="98" spans="1:12" ht="14.25">
      <c r="A98" s="120" t="str">
        <f>IF($C98&gt;0,IF($C98=$C97,$A97,COUNTIFS($B$4:$B98,$B98)),"-")</f>
        <v>-</v>
      </c>
      <c r="B98"/>
      <c r="C98"/>
      <c r="D98"/>
      <c r="E98"/>
      <c r="F98"/>
      <c r="G98"/>
      <c r="H98"/>
      <c r="I98"/>
      <c r="J98"/>
      <c r="K98"/>
      <c r="L98"/>
    </row>
    <row r="99" spans="1:12" ht="14.25">
      <c r="A99" s="120" t="str">
        <f>IF($C99&gt;0,IF($C99=$C98,$A98,COUNTIFS($B$4:$B99,$B99)),"-")</f>
        <v>-</v>
      </c>
      <c r="B99"/>
      <c r="C99"/>
      <c r="D99"/>
      <c r="E99"/>
      <c r="F99"/>
      <c r="G99"/>
      <c r="H99"/>
      <c r="I99"/>
      <c r="J99"/>
      <c r="K99"/>
      <c r="L99"/>
    </row>
    <row r="100" spans="1:12" ht="14.25">
      <c r="A100" s="120" t="str">
        <f>IF($C100&gt;0,IF($C100=$C99,$A99,COUNTIFS($B$4:$B100,$B100)),"-")</f>
        <v>-</v>
      </c>
      <c r="B100"/>
      <c r="C100"/>
      <c r="D100"/>
      <c r="E100"/>
      <c r="F100"/>
      <c r="G100"/>
      <c r="H100"/>
      <c r="I100"/>
      <c r="J100"/>
      <c r="K100"/>
      <c r="L100"/>
    </row>
    <row r="101" spans="1:12" ht="14.25">
      <c r="A101" s="120" t="str">
        <f>IF($C101&gt;0,IF($C101=$C100,$A100,COUNTIFS($B$4:$B101,$B101)),"-")</f>
        <v>-</v>
      </c>
      <c r="B101"/>
      <c r="C101"/>
      <c r="D101"/>
      <c r="E101"/>
      <c r="F101"/>
      <c r="G101"/>
      <c r="H101"/>
      <c r="I101"/>
      <c r="J101"/>
      <c r="K101"/>
      <c r="L101"/>
    </row>
    <row r="102" spans="1:12" ht="14.25">
      <c r="A102" s="120" t="str">
        <f>IF($C102&gt;0,IF($C102=$C101,$A101,COUNTIFS($B$4:$B102,$B102)),"-")</f>
        <v>-</v>
      </c>
      <c r="B102"/>
      <c r="C102"/>
      <c r="D102"/>
      <c r="E102"/>
      <c r="F102"/>
      <c r="G102"/>
      <c r="H102"/>
      <c r="I102"/>
      <c r="J102"/>
      <c r="K102"/>
      <c r="L102"/>
    </row>
    <row r="103" spans="1:12" ht="14.25">
      <c r="A103" s="120" t="str">
        <f>IF($C103&gt;0,IF($C103=$C102,$A102,COUNTIFS($B$4:$B103,$B103)),"-")</f>
        <v>-</v>
      </c>
      <c r="B103"/>
      <c r="C103"/>
      <c r="D103"/>
      <c r="E103"/>
      <c r="F103"/>
      <c r="G103"/>
      <c r="H103"/>
      <c r="I103"/>
      <c r="J103"/>
      <c r="K103"/>
      <c r="L103"/>
    </row>
    <row r="104" spans="1:12" ht="14.25">
      <c r="A104" s="120" t="str">
        <f>IF($C104&gt;0,IF($C104=$C103,$A103,COUNTIFS($B$4:$B104,$B104)),"-")</f>
        <v>-</v>
      </c>
      <c r="B104"/>
      <c r="C104"/>
      <c r="D104"/>
      <c r="E104"/>
      <c r="F104"/>
      <c r="G104"/>
      <c r="H104"/>
      <c r="I104"/>
      <c r="J104"/>
      <c r="K104"/>
      <c r="L104"/>
    </row>
    <row r="105" spans="1:12" ht="14.25">
      <c r="A105" s="120" t="str">
        <f>IF($C105&gt;0,IF($C105=$C104,$A104,COUNTIFS($B$4:$B105,$B105)),"-")</f>
        <v>-</v>
      </c>
      <c r="B105"/>
      <c r="C105"/>
      <c r="D105"/>
      <c r="E105"/>
      <c r="F105"/>
      <c r="G105"/>
      <c r="H105"/>
      <c r="I105"/>
      <c r="J105"/>
      <c r="K105"/>
      <c r="L105"/>
    </row>
    <row r="106" spans="1:12" ht="14.25">
      <c r="A106" s="120" t="str">
        <f>IF($C106&gt;0,IF($C106=$C105,$A105,COUNTIFS($B$4:$B106,$B106)),"-")</f>
        <v>-</v>
      </c>
      <c r="B106"/>
      <c r="C106"/>
      <c r="D106"/>
      <c r="E106"/>
      <c r="F106"/>
      <c r="G106"/>
      <c r="H106"/>
      <c r="I106"/>
      <c r="J106"/>
      <c r="K106"/>
      <c r="L106"/>
    </row>
    <row r="107" spans="1:12" ht="14.25">
      <c r="A107" s="120" t="str">
        <f>IF($C107&gt;0,IF($C107=$C106,$A106,COUNTIFS($B$4:$B107,$B107)),"-")</f>
        <v>-</v>
      </c>
      <c r="B107"/>
      <c r="C107"/>
      <c r="D107"/>
      <c r="E107"/>
      <c r="F107"/>
      <c r="G107"/>
      <c r="H107"/>
      <c r="I107"/>
      <c r="J107"/>
      <c r="K107"/>
      <c r="L107"/>
    </row>
    <row r="108" spans="1:12" ht="14.25">
      <c r="A108" s="120" t="str">
        <f>IF($C108&gt;0,IF($C108=$C107,$A107,COUNTIFS($B$4:$B108,$B108)),"-")</f>
        <v>-</v>
      </c>
      <c r="B108"/>
      <c r="C108"/>
      <c r="D108"/>
      <c r="E108"/>
      <c r="F108"/>
      <c r="G108"/>
      <c r="H108"/>
      <c r="I108"/>
      <c r="J108"/>
      <c r="K108"/>
      <c r="L108"/>
    </row>
    <row r="109" spans="1:12" ht="14.25">
      <c r="A109" s="120" t="str">
        <f>IF($C109&gt;0,IF($C109=$C108,$A108,COUNTIFS($B$4:$B109,$B109)),"-")</f>
        <v>-</v>
      </c>
      <c r="B109"/>
      <c r="C109"/>
      <c r="D109"/>
      <c r="E109"/>
      <c r="F109"/>
      <c r="G109"/>
      <c r="H109"/>
      <c r="I109"/>
      <c r="J109"/>
      <c r="K109"/>
      <c r="L109"/>
    </row>
    <row r="110" spans="1:12" ht="14.25">
      <c r="A110" s="120" t="str">
        <f>IF($C110&gt;0,IF($C110=$C109,$A109,COUNTIFS($B$4:$B110,$B110)),"-")</f>
        <v>-</v>
      </c>
      <c r="B110"/>
      <c r="C110"/>
      <c r="D110"/>
      <c r="E110"/>
      <c r="F110"/>
      <c r="G110"/>
      <c r="H110"/>
      <c r="I110"/>
      <c r="J110"/>
      <c r="K110"/>
      <c r="L110"/>
    </row>
    <row r="111" spans="1:12" ht="14.25">
      <c r="A111" s="120" t="str">
        <f>IF($C111&gt;0,IF($C111=$C110,$A110,COUNTIFS($B$4:$B111,$B111)),"-")</f>
        <v>-</v>
      </c>
      <c r="B111"/>
      <c r="C111"/>
      <c r="D111"/>
      <c r="E111"/>
      <c r="F111"/>
      <c r="G111"/>
      <c r="H111"/>
      <c r="I111"/>
      <c r="J111"/>
      <c r="K111"/>
      <c r="L111"/>
    </row>
    <row r="112" spans="1:12" ht="14.25">
      <c r="A112" s="120" t="str">
        <f>IF($C112&gt;0,IF($C112=$C111,$A111,COUNTIFS($B$4:$B112,$B112)),"-")</f>
        <v>-</v>
      </c>
      <c r="B112"/>
      <c r="C112"/>
      <c r="D112"/>
      <c r="E112"/>
      <c r="F112"/>
      <c r="G112"/>
      <c r="H112"/>
      <c r="I112"/>
      <c r="J112"/>
      <c r="K112"/>
      <c r="L112"/>
    </row>
    <row r="113" spans="1:12" ht="14.25">
      <c r="A113" s="120" t="str">
        <f>IF($C113&gt;0,IF($C113=$C112,$A112,COUNTIFS($B$4:$B113,$B113)),"-")</f>
        <v>-</v>
      </c>
      <c r="B113"/>
      <c r="C113"/>
      <c r="D113"/>
      <c r="E113"/>
      <c r="F113"/>
      <c r="G113"/>
      <c r="H113"/>
      <c r="I113"/>
      <c r="J113"/>
      <c r="K113"/>
      <c r="L113"/>
    </row>
    <row r="114" spans="1:12" ht="14.25">
      <c r="A114" s="120" t="str">
        <f>IF($C114&gt;0,IF($C114=$C113,$A113,COUNTIFS($B$4:$B114,$B114)),"-")</f>
        <v>-</v>
      </c>
      <c r="B114"/>
      <c r="C114"/>
      <c r="D114"/>
      <c r="E114"/>
      <c r="F114"/>
      <c r="G114"/>
      <c r="H114"/>
      <c r="I114"/>
      <c r="J114"/>
      <c r="K114"/>
      <c r="L114"/>
    </row>
    <row r="115" spans="1:12" ht="14.25">
      <c r="A115" s="120" t="str">
        <f>IF($C115&gt;0,IF($C115=$C114,$A114,COUNTIFS($B$4:$B115,$B115)),"-")</f>
        <v>-</v>
      </c>
      <c r="B115"/>
      <c r="C115"/>
      <c r="D115"/>
      <c r="E115"/>
      <c r="F115"/>
      <c r="G115"/>
      <c r="H115"/>
      <c r="I115"/>
      <c r="J115"/>
      <c r="K115"/>
      <c r="L115"/>
    </row>
    <row r="116" spans="1:12" ht="14.25">
      <c r="A116" s="120" t="str">
        <f>IF($C116&gt;0,IF($C116=$C115,$A115,COUNTIFS($B$4:$B116,$B116)),"-")</f>
        <v>-</v>
      </c>
      <c r="B116"/>
      <c r="C116"/>
      <c r="D116"/>
      <c r="E116"/>
      <c r="F116"/>
      <c r="G116"/>
      <c r="H116"/>
      <c r="I116"/>
      <c r="J116"/>
      <c r="K116"/>
      <c r="L116"/>
    </row>
    <row r="117" spans="1:12" ht="14.25">
      <c r="A117" s="120" t="str">
        <f>IF($C117&gt;0,IF($C117=$C116,$A116,COUNTIFS($B$4:$B117,$B117)),"-")</f>
        <v>-</v>
      </c>
      <c r="B117"/>
      <c r="C117"/>
      <c r="D117"/>
      <c r="E117"/>
      <c r="F117"/>
      <c r="G117"/>
      <c r="H117"/>
      <c r="I117"/>
      <c r="J117"/>
      <c r="K117"/>
      <c r="L117"/>
    </row>
    <row r="118" spans="1:12" ht="14.25">
      <c r="A118" s="120" t="str">
        <f>IF($C118&gt;0,IF($C118=$C117,$A117,COUNTIFS($B$4:$B118,$B118)),"-")</f>
        <v>-</v>
      </c>
      <c r="B118"/>
      <c r="C118"/>
      <c r="D118"/>
      <c r="E118"/>
      <c r="F118"/>
      <c r="G118"/>
      <c r="H118"/>
      <c r="I118"/>
      <c r="J118"/>
      <c r="K118"/>
      <c r="L118"/>
    </row>
    <row r="119" spans="1:12" ht="14.25">
      <c r="A119" s="120" t="str">
        <f>IF($C119&gt;0,IF($C119=$C118,$A118,COUNTIFS($B$4:$B119,$B119)),"-")</f>
        <v>-</v>
      </c>
      <c r="B119"/>
      <c r="C119"/>
      <c r="D119"/>
      <c r="E119"/>
      <c r="F119"/>
      <c r="G119"/>
      <c r="H119"/>
      <c r="I119"/>
      <c r="J119"/>
      <c r="K119"/>
      <c r="L119"/>
    </row>
    <row r="120" spans="1:12" ht="14.25">
      <c r="A120" s="120" t="str">
        <f>IF($C120&gt;0,IF($C120=$C119,$A119,COUNTIFS($B$4:$B120,$B120)),"-")</f>
        <v>-</v>
      </c>
      <c r="B120"/>
      <c r="C120"/>
      <c r="D120"/>
      <c r="E120"/>
      <c r="F120"/>
      <c r="G120"/>
      <c r="H120"/>
      <c r="I120"/>
      <c r="J120"/>
      <c r="K120"/>
      <c r="L120"/>
    </row>
    <row r="121" spans="1:12" ht="14.25">
      <c r="A121" s="120" t="str">
        <f>IF($C121&gt;0,IF($C121=$C120,$A120,COUNTIFS($B$4:$B121,$B121)),"-")</f>
        <v>-</v>
      </c>
      <c r="B121"/>
      <c r="C121"/>
      <c r="D121"/>
      <c r="E121"/>
      <c r="F121"/>
      <c r="G121"/>
      <c r="H121"/>
      <c r="I121"/>
      <c r="J121"/>
      <c r="K121"/>
      <c r="L121"/>
    </row>
    <row r="122" spans="1:12" ht="14.25">
      <c r="A122" s="120" t="str">
        <f>IF($C122&gt;0,IF($C122=$C121,$A121,COUNTIFS($B$4:$B122,$B122)),"-")</f>
        <v>-</v>
      </c>
      <c r="B122"/>
      <c r="C122"/>
      <c r="D122"/>
      <c r="E122"/>
      <c r="F122"/>
      <c r="G122"/>
      <c r="H122"/>
      <c r="I122"/>
      <c r="J122"/>
      <c r="K122"/>
      <c r="L122"/>
    </row>
    <row r="123" spans="1:12" ht="14.25">
      <c r="A123" s="120" t="str">
        <f>IF($C123&gt;0,IF($C123=$C122,$A122,COUNTIFS($B$4:$B123,$B123)),"-")</f>
        <v>-</v>
      </c>
      <c r="B123"/>
      <c r="C123"/>
      <c r="D123"/>
      <c r="E123"/>
      <c r="F123"/>
      <c r="G123"/>
      <c r="H123"/>
      <c r="I123"/>
      <c r="J123"/>
      <c r="K123"/>
      <c r="L123"/>
    </row>
    <row r="124" spans="1:12" ht="14.25">
      <c r="A124" s="120" t="str">
        <f>IF($C124&gt;0,IF($C124=$C123,$A123,COUNTIFS($B$4:$B124,$B124)),"-")</f>
        <v>-</v>
      </c>
      <c r="B124"/>
      <c r="C124"/>
      <c r="D124"/>
      <c r="E124"/>
      <c r="F124"/>
      <c r="G124"/>
      <c r="H124"/>
      <c r="I124"/>
      <c r="J124"/>
      <c r="K124"/>
      <c r="L124"/>
    </row>
    <row r="125" spans="1:12" ht="14.25">
      <c r="A125" s="120" t="str">
        <f>IF($C125&gt;0,IF($C125=$C124,$A124,COUNTIFS($B$4:$B125,$B125)),"-")</f>
        <v>-</v>
      </c>
      <c r="B125"/>
      <c r="C125"/>
      <c r="D125"/>
      <c r="E125"/>
      <c r="F125"/>
      <c r="G125"/>
      <c r="H125"/>
      <c r="I125"/>
      <c r="J125"/>
      <c r="K125"/>
      <c r="L125"/>
    </row>
    <row r="126" spans="1:12" ht="14.25">
      <c r="A126" s="120" t="str">
        <f>IF($C126&gt;0,IF($C126=$C125,$A125,COUNTIFS($B$4:$B126,$B126)),"-")</f>
        <v>-</v>
      </c>
      <c r="B126"/>
      <c r="C126"/>
      <c r="D126"/>
      <c r="E126"/>
      <c r="F126"/>
      <c r="G126"/>
      <c r="H126"/>
      <c r="I126"/>
      <c r="J126"/>
      <c r="K126"/>
      <c r="L126"/>
    </row>
    <row r="127" spans="1:12" ht="14.25">
      <c r="A127" s="120" t="str">
        <f>IF($C127&gt;0,IF($C127=$C126,$A126,COUNTIFS($B$4:$B127,$B127)),"-")</f>
        <v>-</v>
      </c>
      <c r="B127"/>
      <c r="C127"/>
      <c r="D127"/>
      <c r="E127"/>
      <c r="F127"/>
      <c r="G127"/>
      <c r="H127"/>
      <c r="I127"/>
      <c r="J127"/>
      <c r="K127"/>
      <c r="L127"/>
    </row>
    <row r="128" spans="1:12" ht="14.25">
      <c r="A128" s="120" t="str">
        <f>IF($C128&gt;0,IF($C128=$C127,$A127,COUNTIFS($B$4:$B128,$B128)),"-")</f>
        <v>-</v>
      </c>
      <c r="B128"/>
      <c r="C128"/>
      <c r="D128"/>
      <c r="E128"/>
      <c r="F128"/>
      <c r="G128"/>
      <c r="H128"/>
      <c r="I128"/>
      <c r="J128"/>
      <c r="K128"/>
      <c r="L128"/>
    </row>
    <row r="129" spans="1:12" ht="14.25">
      <c r="A129" s="120" t="str">
        <f>IF($C129&gt;0,IF($C129=$C128,$A128,COUNTIFS($B$4:$B129,$B129)),"-")</f>
        <v>-</v>
      </c>
      <c r="B129"/>
      <c r="C129"/>
      <c r="D129"/>
      <c r="E129"/>
      <c r="F129"/>
      <c r="G129"/>
      <c r="H129"/>
      <c r="I129"/>
      <c r="J129"/>
      <c r="K129"/>
      <c r="L129"/>
    </row>
    <row r="130" spans="1:12" ht="14.25">
      <c r="A130" s="120" t="str">
        <f>IF($C130&gt;0,IF($C130=$C129,$A129,COUNTIFS($B$4:$B130,$B130)),"-")</f>
        <v>-</v>
      </c>
      <c r="B130"/>
      <c r="C130"/>
      <c r="D130"/>
      <c r="E130"/>
      <c r="F130"/>
      <c r="G130"/>
      <c r="H130"/>
      <c r="I130"/>
      <c r="J130"/>
      <c r="K130"/>
      <c r="L130"/>
    </row>
    <row r="131" spans="1:12" ht="14.25">
      <c r="A131" s="120" t="str">
        <f>IF($C131&gt;0,IF($C131=$C130,$A130,COUNTIFS($B$4:$B131,$B131)),"-")</f>
        <v>-</v>
      </c>
      <c r="B131"/>
      <c r="C131"/>
      <c r="D131"/>
      <c r="E131"/>
      <c r="F131"/>
      <c r="G131"/>
      <c r="H131"/>
      <c r="I131"/>
      <c r="J131"/>
      <c r="K131"/>
      <c r="L131"/>
    </row>
    <row r="132" spans="1:12" ht="14.25">
      <c r="A132" s="120" t="str">
        <f>IF($C132&gt;0,IF($C132=$C131,$A131,COUNTIFS($B$4:$B132,$B132)),"-")</f>
        <v>-</v>
      </c>
      <c r="B132"/>
      <c r="C132"/>
      <c r="D132"/>
      <c r="E132"/>
      <c r="F132"/>
      <c r="G132"/>
      <c r="H132"/>
      <c r="I132"/>
      <c r="J132"/>
      <c r="K132"/>
      <c r="L132"/>
    </row>
    <row r="133" spans="1:12" ht="14.25">
      <c r="A133" s="120" t="str">
        <f>IF($C133&gt;0,IF($C133=$C132,$A132,COUNTIFS($B$4:$B133,$B133)),"-")</f>
        <v>-</v>
      </c>
      <c r="B133"/>
      <c r="C133"/>
      <c r="D133"/>
      <c r="E133"/>
      <c r="F133"/>
      <c r="G133"/>
      <c r="H133"/>
      <c r="I133"/>
      <c r="J133"/>
      <c r="K133"/>
      <c r="L133"/>
    </row>
    <row r="134" spans="1:12" ht="14.25">
      <c r="A134" s="120" t="str">
        <f>IF($C134&gt;0,IF($C134=$C133,$A133,COUNTIFS($B$4:$B134,$B134)),"-")</f>
        <v>-</v>
      </c>
      <c r="B134"/>
      <c r="C134"/>
      <c r="D134"/>
      <c r="E134"/>
      <c r="F134"/>
      <c r="G134"/>
      <c r="H134"/>
      <c r="I134"/>
      <c r="J134"/>
      <c r="K134"/>
      <c r="L134"/>
    </row>
    <row r="135" spans="1:12" ht="14.25">
      <c r="A135" s="120" t="str">
        <f>IF($C135&gt;0,IF($C135=$C134,$A134,COUNTIFS($B$4:$B135,$B135)),"-")</f>
        <v>-</v>
      </c>
      <c r="B135"/>
      <c r="C135"/>
      <c r="D135"/>
      <c r="E135"/>
      <c r="F135"/>
      <c r="G135"/>
      <c r="H135"/>
      <c r="I135"/>
      <c r="J135"/>
      <c r="K135"/>
      <c r="L135"/>
    </row>
    <row r="136" spans="1:12" ht="14.25">
      <c r="A136" s="120" t="str">
        <f>IF($C136&gt;0,IF($C136=$C135,$A135,COUNTIFS($B$4:$B136,$B136)),"-")</f>
        <v>-</v>
      </c>
      <c r="B136"/>
      <c r="C136"/>
      <c r="D136"/>
      <c r="E136"/>
      <c r="F136"/>
      <c r="G136"/>
      <c r="H136"/>
      <c r="I136"/>
      <c r="J136"/>
      <c r="K136"/>
      <c r="L136"/>
    </row>
    <row r="137" spans="1:12" ht="14.25">
      <c r="A137" s="120" t="str">
        <f>IF($C137&gt;0,IF($C137=$C136,$A136,COUNTIFS($B$4:$B137,$B137)),"-")</f>
        <v>-</v>
      </c>
      <c r="B137"/>
      <c r="C137"/>
      <c r="D137"/>
      <c r="E137"/>
      <c r="F137"/>
      <c r="G137"/>
      <c r="H137"/>
      <c r="I137"/>
      <c r="J137"/>
      <c r="K137"/>
      <c r="L137"/>
    </row>
    <row r="138" spans="1:12" ht="14.25">
      <c r="A138" s="120" t="str">
        <f>IF($C138&gt;0,IF($C138=$C137,$A137,COUNTIFS($B$4:$B138,$B138)),"-")</f>
        <v>-</v>
      </c>
      <c r="B138"/>
      <c r="C138"/>
      <c r="D138"/>
      <c r="E138"/>
      <c r="F138"/>
      <c r="G138"/>
      <c r="H138"/>
      <c r="I138"/>
      <c r="J138"/>
      <c r="K138"/>
      <c r="L138"/>
    </row>
    <row r="139" spans="1:12" ht="14.25">
      <c r="A139" s="120" t="str">
        <f>IF($C139&gt;0,IF($C139=$C138,$A138,COUNTIFS($B$4:$B139,$B139)),"-")</f>
        <v>-</v>
      </c>
      <c r="B139"/>
      <c r="C139"/>
      <c r="D139"/>
      <c r="E139"/>
      <c r="F139"/>
      <c r="G139"/>
      <c r="H139"/>
      <c r="I139"/>
      <c r="J139"/>
      <c r="K139"/>
      <c r="L139"/>
    </row>
    <row r="140" spans="1:12" ht="14.25">
      <c r="A140" s="120" t="str">
        <f>IF($C140&gt;0,IF($C140=$C139,$A139,COUNTIFS($B$4:$B140,$B140)),"-")</f>
        <v>-</v>
      </c>
      <c r="B140"/>
      <c r="C140"/>
      <c r="D140"/>
      <c r="E140"/>
      <c r="F140"/>
      <c r="G140"/>
      <c r="H140"/>
      <c r="I140"/>
      <c r="J140"/>
      <c r="K140"/>
      <c r="L140"/>
    </row>
    <row r="141" spans="1:12" ht="14.25">
      <c r="A141" s="120" t="str">
        <f>IF($C141&gt;0,IF($C141=$C140,$A140,COUNTIFS($B$4:$B141,$B141)),"-")</f>
        <v>-</v>
      </c>
      <c r="B141"/>
      <c r="C141"/>
      <c r="D141"/>
      <c r="E141"/>
      <c r="F141"/>
      <c r="G141"/>
      <c r="H141"/>
      <c r="I141"/>
      <c r="J141"/>
      <c r="K141"/>
      <c r="L141"/>
    </row>
    <row r="142" spans="1:12" ht="14.25">
      <c r="A142" s="120" t="str">
        <f>IF($C142&gt;0,IF($C142=$C141,$A141,COUNTIFS($B$4:$B142,$B142)),"-")</f>
        <v>-</v>
      </c>
      <c r="B142"/>
      <c r="C142"/>
      <c r="D142"/>
      <c r="E142"/>
      <c r="F142"/>
      <c r="G142"/>
      <c r="H142"/>
      <c r="I142"/>
      <c r="J142"/>
      <c r="K142"/>
      <c r="L142"/>
    </row>
    <row r="143" spans="1:12" ht="14.25">
      <c r="A143" s="120" t="str">
        <f>IF($C143&gt;0,IF($C143=$C142,$A142,COUNTIFS($B$4:$B143,$B143)),"-")</f>
        <v>-</v>
      </c>
      <c r="B143"/>
      <c r="C143"/>
      <c r="D143"/>
      <c r="E143"/>
      <c r="F143"/>
      <c r="G143"/>
      <c r="H143"/>
      <c r="I143"/>
      <c r="J143"/>
      <c r="K143"/>
      <c r="L143"/>
    </row>
    <row r="144" spans="1:12" ht="14.25">
      <c r="A144" s="120" t="str">
        <f>IF($C144&gt;0,IF($C144=$C143,$A143,COUNTIFS($B$4:$B144,$B144)),"-")</f>
        <v>-</v>
      </c>
      <c r="B144"/>
      <c r="C144"/>
      <c r="D144"/>
      <c r="E144"/>
      <c r="F144"/>
      <c r="G144"/>
      <c r="H144"/>
      <c r="I144"/>
      <c r="J144"/>
      <c r="K144"/>
      <c r="L144"/>
    </row>
    <row r="145" spans="1:12" ht="14.25">
      <c r="A145" s="120" t="str">
        <f>IF($C145&gt;0,IF($C145=$C144,$A144,COUNTIFS($B$4:$B145,$B145)),"-")</f>
        <v>-</v>
      </c>
      <c r="B145"/>
      <c r="C145"/>
      <c r="D145"/>
      <c r="E145"/>
      <c r="F145"/>
      <c r="G145"/>
      <c r="H145"/>
      <c r="I145"/>
      <c r="J145"/>
      <c r="K145"/>
      <c r="L145"/>
    </row>
    <row r="146" spans="1:12" ht="14.25">
      <c r="A146" s="120" t="str">
        <f>IF($C146&gt;0,IF($C146=$C145,$A145,COUNTIFS($B$4:$B146,$B146)),"-")</f>
        <v>-</v>
      </c>
      <c r="B146"/>
      <c r="C146"/>
      <c r="D146"/>
      <c r="E146"/>
      <c r="F146"/>
      <c r="G146"/>
      <c r="H146"/>
      <c r="I146"/>
      <c r="J146"/>
      <c r="K146"/>
      <c r="L146"/>
    </row>
    <row r="147" spans="1:12" ht="14.25">
      <c r="A147" s="120" t="str">
        <f>IF($C147&gt;0,IF($C147=$C146,$A146,COUNTIFS($B$4:$B147,$B147)),"-")</f>
        <v>-</v>
      </c>
      <c r="B147"/>
      <c r="C147"/>
      <c r="D147"/>
      <c r="E147"/>
      <c r="F147"/>
      <c r="G147"/>
      <c r="H147"/>
      <c r="I147"/>
      <c r="J147"/>
      <c r="K147"/>
      <c r="L147"/>
    </row>
    <row r="148" spans="1:12" ht="14.25">
      <c r="A148" s="120" t="str">
        <f>IF($C148&gt;0,IF($C148=$C147,$A147,COUNTIFS($B$4:$B148,$B148)),"-")</f>
        <v>-</v>
      </c>
      <c r="B148"/>
      <c r="C148"/>
      <c r="D148"/>
      <c r="E148"/>
      <c r="F148"/>
      <c r="G148"/>
      <c r="H148"/>
      <c r="I148"/>
      <c r="J148"/>
      <c r="K148"/>
      <c r="L148"/>
    </row>
    <row r="149" spans="1:12" ht="14.25">
      <c r="A149" s="120" t="str">
        <f>IF($C149&gt;0,IF($C149=$C148,$A148,COUNTIFS($B$4:$B149,$B149)),"-")</f>
        <v>-</v>
      </c>
      <c r="B149"/>
      <c r="C149"/>
      <c r="D149"/>
      <c r="E149"/>
      <c r="F149"/>
      <c r="G149"/>
      <c r="H149"/>
      <c r="I149"/>
      <c r="J149"/>
      <c r="K149"/>
      <c r="L149"/>
    </row>
    <row r="150" spans="1:12" ht="14.25">
      <c r="A150" s="120" t="str">
        <f>IF($C150&gt;0,IF($C150=$C149,$A149,COUNTIFS($B$4:$B150,$B150)),"-")</f>
        <v>-</v>
      </c>
      <c r="B150"/>
      <c r="C150"/>
      <c r="D150"/>
      <c r="E150"/>
      <c r="F150"/>
      <c r="G150"/>
      <c r="H150"/>
      <c r="I150"/>
      <c r="J150"/>
      <c r="K150"/>
      <c r="L150"/>
    </row>
    <row r="151" spans="1:12" ht="14.25">
      <c r="A151" s="120" t="str">
        <f>IF($C151&gt;0,IF($C151=$C150,$A150,COUNTIFS($B$4:$B151,$B151)),"-")</f>
        <v>-</v>
      </c>
      <c r="B151"/>
      <c r="C151"/>
      <c r="D151"/>
      <c r="E151"/>
      <c r="F151"/>
      <c r="G151"/>
      <c r="H151"/>
      <c r="I151"/>
      <c r="J151"/>
      <c r="K151"/>
      <c r="L151"/>
    </row>
    <row r="152" spans="1:12" ht="14.25">
      <c r="A152" s="120" t="str">
        <f>IF($C152&gt;0,IF($C152=$C151,$A151,COUNTIFS($B$4:$B152,$B152)),"-")</f>
        <v>-</v>
      </c>
      <c r="B152"/>
      <c r="C152"/>
      <c r="D152"/>
      <c r="E152"/>
      <c r="F152"/>
      <c r="G152"/>
      <c r="H152"/>
      <c r="I152"/>
      <c r="J152"/>
      <c r="K152"/>
      <c r="L152"/>
    </row>
    <row r="153" spans="1:12" ht="14.25">
      <c r="A153" s="120" t="str">
        <f>IF($C153&gt;0,IF($C153=$C152,$A152,COUNTIFS($B$4:$B153,$B153)),"-")</f>
        <v>-</v>
      </c>
      <c r="B153"/>
      <c r="C153"/>
      <c r="D153"/>
      <c r="E153"/>
      <c r="F153"/>
      <c r="G153"/>
      <c r="H153"/>
      <c r="I153"/>
      <c r="J153"/>
      <c r="K153"/>
      <c r="L153"/>
    </row>
    <row r="154" spans="1:12" ht="14.25">
      <c r="A154" s="120" t="str">
        <f>IF($C154&gt;0,IF($C154=$C153,$A153,COUNTIFS($B$4:$B154,$B154)),"-")</f>
        <v>-</v>
      </c>
      <c r="B154"/>
      <c r="C154"/>
      <c r="D154"/>
      <c r="E154"/>
      <c r="F154"/>
      <c r="G154"/>
      <c r="H154"/>
      <c r="I154"/>
      <c r="J154"/>
      <c r="K154"/>
      <c r="L154"/>
    </row>
    <row r="155" spans="1:12" ht="14.25">
      <c r="A155" s="120" t="str">
        <f>IF($C155&gt;0,IF($C155=$C154,$A154,COUNTIFS($B$4:$B155,$B155)),"-")</f>
        <v>-</v>
      </c>
      <c r="B155"/>
      <c r="C155"/>
      <c r="D155"/>
      <c r="E155"/>
      <c r="F155"/>
      <c r="G155"/>
      <c r="H155"/>
      <c r="I155"/>
      <c r="J155"/>
      <c r="K155"/>
      <c r="L155"/>
    </row>
    <row r="156" spans="1:12" ht="14.25">
      <c r="A156" s="120" t="str">
        <f>IF($C156&gt;0,IF($C156=$C155,$A155,COUNTIFS($B$4:$B156,$B156)),"-")</f>
        <v>-</v>
      </c>
      <c r="B156"/>
      <c r="C156"/>
      <c r="D156"/>
      <c r="E156"/>
      <c r="F156"/>
      <c r="G156"/>
      <c r="H156"/>
      <c r="I156"/>
      <c r="J156"/>
      <c r="K156"/>
      <c r="L156"/>
    </row>
    <row r="157" spans="1:12" ht="14.25">
      <c r="A157" s="120" t="str">
        <f>IF($C157&gt;0,IF($C157=$C156,$A156,COUNTIFS($B$4:$B157,$B157)),"-")</f>
        <v>-</v>
      </c>
      <c r="B157"/>
      <c r="C157"/>
      <c r="D157"/>
      <c r="E157"/>
      <c r="F157"/>
      <c r="G157"/>
      <c r="H157"/>
      <c r="I157"/>
      <c r="J157"/>
      <c r="K157"/>
      <c r="L157"/>
    </row>
    <row r="158" spans="1:12" ht="14.25">
      <c r="A158" s="120" t="str">
        <f>IF($C158&gt;0,IF($C158=$C157,$A157,COUNTIFS($B$4:$B158,$B158)),"-")</f>
        <v>-</v>
      </c>
      <c r="B158"/>
      <c r="C158"/>
      <c r="D158"/>
      <c r="E158"/>
      <c r="F158"/>
      <c r="G158"/>
      <c r="H158"/>
      <c r="I158"/>
      <c r="J158"/>
      <c r="K158"/>
      <c r="L158"/>
    </row>
    <row r="159" spans="1:12" ht="14.25">
      <c r="A159" s="120" t="str">
        <f>IF($C159&gt;0,IF($C159=$C158,$A158,COUNTIFS($B$4:$B159,$B159)),"-")</f>
        <v>-</v>
      </c>
      <c r="B159"/>
      <c r="C159"/>
      <c r="D159"/>
      <c r="E159"/>
      <c r="F159"/>
      <c r="G159"/>
      <c r="H159"/>
      <c r="I159"/>
      <c r="J159"/>
      <c r="K159"/>
      <c r="L159"/>
    </row>
    <row r="160" spans="1:12" ht="14.25">
      <c r="A160" s="120" t="str">
        <f>IF($C160&gt;0,IF($C160=$C159,$A159,COUNTIFS($B$4:$B160,$B160)),"-")</f>
        <v>-</v>
      </c>
      <c r="B160"/>
      <c r="C160"/>
      <c r="D160"/>
      <c r="E160"/>
      <c r="F160"/>
      <c r="G160"/>
      <c r="H160"/>
      <c r="I160"/>
      <c r="J160"/>
      <c r="K160"/>
      <c r="L160"/>
    </row>
    <row r="161" spans="1:12" ht="14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4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4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4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4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4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4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4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4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4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4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4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4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4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4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4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4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4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4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4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4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4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4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4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4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4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4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4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4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4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4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4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4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4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4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4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4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4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4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4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4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4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4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4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4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4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4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4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4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4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4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4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4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4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4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4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4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4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4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4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4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4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4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4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4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4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4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4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4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4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4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4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4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4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4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4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4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4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4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4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4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4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4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4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4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4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4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4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4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4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4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4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4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4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4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4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4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4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4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4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4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4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4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4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4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4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4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4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4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4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4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4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4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4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4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4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4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4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4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4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4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4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4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4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4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4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4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4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4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4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4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4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4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4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4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4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4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4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4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4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4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4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4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4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4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4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4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4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4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4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4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4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4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4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4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4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4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4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4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4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4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4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4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4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4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4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4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4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4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4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4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4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4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4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4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4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4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4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4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4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4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4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4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4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4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4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4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4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4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4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4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4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4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4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4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4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4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4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4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4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4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4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4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4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4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4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4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4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4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4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4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4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4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4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4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4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4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4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4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4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4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4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4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4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4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4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4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4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4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4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4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4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4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4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4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4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4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4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4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4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4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4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4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4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4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4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4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4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4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4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4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4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4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4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4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4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4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4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4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4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4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4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4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4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4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4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4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4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4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4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4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4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4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4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4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4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4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4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4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4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4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4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4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4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4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4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4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4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4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4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4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4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4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4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4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4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4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4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4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4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4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4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4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4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4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4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4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4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4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4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4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4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4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4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4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4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4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4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4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4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4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4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4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4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4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4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4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4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4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4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4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4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4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4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4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4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4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4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4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4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4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4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4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4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4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4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4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4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4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4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4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4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4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4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4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4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4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4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4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4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4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4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4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4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4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4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4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4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4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4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4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4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4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4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4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4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4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4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4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4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4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4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4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4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4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4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4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4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4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4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4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4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4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4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4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4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4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4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4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4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4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4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4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4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4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4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4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4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4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4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4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4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4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4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4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4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4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4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4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4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4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4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4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4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4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4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4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4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4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4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4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4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4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4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4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4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4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4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4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4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4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4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4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4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4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4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4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4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4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4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4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4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4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4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4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4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4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4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4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4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4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4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4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4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4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4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4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4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4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4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4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4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4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4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4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4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4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4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4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4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4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4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4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4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4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4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4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4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4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4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4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4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4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4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4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4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4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4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4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4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4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4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4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4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4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4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4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4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4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4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4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4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4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4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4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4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4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4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4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4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4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4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4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4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4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4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4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4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4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4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4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4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4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4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4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4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4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4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4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4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4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4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4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4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4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4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4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4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4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4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4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4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4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4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4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4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4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4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4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4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4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4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4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4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4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4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4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4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4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4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4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4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4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4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4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4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4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4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4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4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4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4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4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4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4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4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4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4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4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4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4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4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4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4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4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4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4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4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4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4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4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4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4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4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4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4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4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4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4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4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4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4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4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4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4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4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4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4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4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4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4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4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4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4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4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4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4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4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4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4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4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4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4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4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4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4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4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4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4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4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4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4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4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4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4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4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4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4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4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4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4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4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4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4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4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4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4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4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4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4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4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4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4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4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4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4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4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4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4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4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4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4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4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4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4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4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4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4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4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4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4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4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4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4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4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4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4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4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4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4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4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4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4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4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4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4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4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4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4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4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4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4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4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4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4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4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4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4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4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4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4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4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4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4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4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4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4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4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4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4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4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4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4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4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4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4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4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4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4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4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4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4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4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4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4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4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4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4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4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4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4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4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4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4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4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4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4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4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4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4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4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4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4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4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4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4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4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4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4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4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4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4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4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4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4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4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4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4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4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4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4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4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4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4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4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4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4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4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4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4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4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4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4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4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4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4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4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4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4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4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4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4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4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4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4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4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4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4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4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4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4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4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4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4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4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4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4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4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4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4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14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14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14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14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14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14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14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14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14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14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14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14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14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14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14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14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14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14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14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14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14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14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14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14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14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14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14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14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14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14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14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14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14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14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14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14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14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14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14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14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14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14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14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14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14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14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14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14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14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14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14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14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14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14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14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14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14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14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14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14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14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14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14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14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14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14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14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14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14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14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14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14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14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14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14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14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14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14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14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14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14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14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14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14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14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14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14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14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14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14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14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14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14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14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14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14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14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14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14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14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14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14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14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14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14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14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14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14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14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14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14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14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14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14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14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14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14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14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14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14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14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14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14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14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14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14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14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14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14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14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14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14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14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14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14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14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14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14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14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14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14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14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14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14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14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14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14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14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14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14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14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14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14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14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14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14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14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14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14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14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14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14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14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14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14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14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14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14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14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14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14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14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14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14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14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14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14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14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14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14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14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14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14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14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14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14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14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14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14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14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14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14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14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14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14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14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14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14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14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14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14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14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14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14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14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14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14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14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14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14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14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14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14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14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14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14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14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14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14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14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14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14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14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14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14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14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14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14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14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14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14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14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14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14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14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14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14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14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14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14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14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14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14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14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14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14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14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14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14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14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14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14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14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14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14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14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14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14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14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14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14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14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4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4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4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4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4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4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4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4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4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4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4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4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4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4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14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14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14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14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14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14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14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14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14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14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14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14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14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14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14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14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14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14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4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4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4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4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4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4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4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4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14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14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14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14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14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14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14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14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14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14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14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14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14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14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14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14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14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14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14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14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14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14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14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14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14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14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14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14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14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14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14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14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14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14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14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14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14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14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14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14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14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14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14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14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14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14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14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14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14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14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14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14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14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14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14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14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14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14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14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14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14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14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14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14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14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14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14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14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14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14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14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14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14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14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14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14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14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14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14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14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14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14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14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14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14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14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14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14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14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14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14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14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14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14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14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14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14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14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14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14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14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14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14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14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14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14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14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14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14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14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14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14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14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14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14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14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14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14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14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14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14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14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14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14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14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14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14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14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14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14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14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14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14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14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14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14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14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14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14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14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14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14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14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14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14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14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14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14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14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14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14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14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14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14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14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14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14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14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14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14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14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14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14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14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14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14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14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14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14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14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14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14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14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14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14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14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14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14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14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14.25">
      <c r="A1452"/>
      <c r="B1452"/>
      <c r="C1452"/>
      <c r="D1452"/>
      <c r="E1452"/>
      <c r="F1452"/>
      <c r="G1452"/>
      <c r="H1452"/>
      <c r="I1452"/>
      <c r="J1452"/>
      <c r="K1452"/>
      <c r="L1452"/>
    </row>
  </sheetData>
  <pageMargins left="0.11811023622047245" right="0.11811023622047245" top="0.15748031496062992" bottom="0.35433070866141736" header="0.31496062992125984" footer="0.31496062992125984"/>
  <pageSetup paperSize="9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109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Iscrizioni</vt:lpstr>
      <vt:lpstr>Arrivi</vt:lpstr>
      <vt:lpstr>Regione</vt:lpstr>
      <vt:lpstr>Categorie</vt:lpstr>
      <vt:lpstr>Corsa</vt:lpstr>
      <vt:lpstr>PartentiCampoA</vt:lpstr>
      <vt:lpstr>PartentiCampoB</vt:lpstr>
      <vt:lpstr>ClassificaCategoria</vt:lpstr>
      <vt:lpstr>ClassificaSocietàGiovanile</vt:lpstr>
      <vt:lpstr>ClassificaSocietàAdulti</vt:lpstr>
      <vt:lpstr>ClassificaSocietàAdulti (3)</vt:lpstr>
      <vt:lpstr>ClassificaSocietàAdultiSENZA</vt:lpstr>
      <vt:lpstr>ClassificaSocietàAdulti (2)</vt:lpstr>
      <vt:lpstr>CoppaUisp</vt:lpstr>
      <vt:lpstr>CATEGORIE X CARTELLINI</vt:lpstr>
      <vt:lpstr>_Categorie</vt:lpstr>
      <vt:lpstr>_DeterminaCategorie</vt:lpstr>
      <vt:lpstr>'CATEGORIE X CARTELLINI'!_FilterDatabase</vt:lpstr>
      <vt:lpstr>Arrivi!Area_stampa</vt:lpstr>
      <vt:lpstr>ClassificaSocietàAdulti!Area_stampa</vt:lpstr>
      <vt:lpstr>ClassificaSocietàGiovanile!Area_stampa</vt:lpstr>
      <vt:lpstr>Iscrizioni!Area_stampa</vt:lpstr>
      <vt:lpstr>Arrivi!Titoli_stampa</vt:lpstr>
      <vt:lpstr>ClassificaCategoria!Titoli_stampa</vt:lpstr>
      <vt:lpstr>ClassificaSocietàAdulti!Titoli_stampa</vt:lpstr>
      <vt:lpstr>'ClassificaSocietàAdulti (2)'!Titoli_stampa</vt:lpstr>
      <vt:lpstr>'ClassificaSocietàAdulti (3)'!Titoli_stampa</vt:lpstr>
      <vt:lpstr>ClassificaSocietàAdultiSENZA!Titoli_stampa</vt:lpstr>
      <vt:lpstr>ClassificaSocietàGiovanile!Titoli_stampa</vt:lpstr>
      <vt:lpstr>PartentiCampoA!Titoli_stampa</vt:lpstr>
      <vt:lpstr>PartentiCampoB!Titoli_stampa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Montarbo</dc:creator>
  <cp:lastModifiedBy>Franco</cp:lastModifiedBy>
  <cp:revision>11</cp:revision>
  <cp:lastPrinted>2017-03-12T12:09:12Z</cp:lastPrinted>
  <dcterms:created xsi:type="dcterms:W3CDTF">2001-11-19T21:08:53Z</dcterms:created>
  <dcterms:modified xsi:type="dcterms:W3CDTF">2017-03-12T21:13:22Z</dcterms:modified>
</cp:coreProperties>
</file>